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27669C78-80D6-4B31-B53A-844355F9B03A}" xr6:coauthVersionLast="47" xr6:coauthVersionMax="47" xr10:uidLastSave="{00000000-0000-0000-0000-000000000000}"/>
  <bookViews>
    <workbookView xWindow="28680" yWindow="-120" windowWidth="20730" windowHeight="11040" firstSheet="3" activeTab="3" xr2:uid="{E1CCF83D-D725-4F8A-8F3A-470CA4DBE4F2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Hoja1" sheetId="13" r:id="rId6"/>
    <sheet name="Data precios" sheetId="11" r:id="rId7"/>
    <sheet name="precios mercado" sheetId="5" state="hidden" r:id="rId8"/>
    <sheet name="Base ATP" sheetId="10" r:id="rId9"/>
    <sheet name="Stock APC" sheetId="2" r:id="rId10"/>
    <sheet name="Base ATR" sheetId="3" state="hidden" r:id="rId11"/>
  </sheets>
  <definedNames>
    <definedName name="_xlnm._FilterDatabase" localSheetId="1" hidden="1">'AJUSTE PRECIOS 14-01'!$A$1:$P$38</definedName>
    <definedName name="_xlnm._FilterDatabase" localSheetId="8" hidden="1">'Base ATP'!$A$1:$O$1</definedName>
    <definedName name="_xlnm._FilterDatabase" localSheetId="10" hidden="1">'Base ATR'!$A$1:$C$1</definedName>
    <definedName name="_xlnm._FilterDatabase" localSheetId="6" hidden="1">'Data precios'!$A$1:$V$7028</definedName>
    <definedName name="_xlnm._FilterDatabase" localSheetId="3" hidden="1">Rotación!$A$1:$AD$273</definedName>
    <definedName name="_xlnm._FilterDatabase" localSheetId="9" hidden="1">'Stock APC'!$A$1:$R$273</definedName>
    <definedName name="_xleta.IFERROR" hidden="1">#NAME?</definedName>
  </definedName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029" i="11" l="1"/>
  <c r="H7029" i="11"/>
  <c r="I7029" i="11"/>
  <c r="J7029" i="11"/>
  <c r="G7028" i="11"/>
  <c r="H7028" i="11"/>
  <c r="I7028" i="11"/>
  <c r="J7028" i="11"/>
  <c r="G7027" i="11"/>
  <c r="H7027" i="11"/>
  <c r="I7027" i="11"/>
  <c r="J7027" i="11"/>
  <c r="G7026" i="11"/>
  <c r="H7026" i="11"/>
  <c r="I7026" i="11"/>
  <c r="J7026" i="11"/>
  <c r="S272" i="1"/>
  <c r="T272" i="1"/>
  <c r="U272" i="1" s="1"/>
  <c r="V272" i="1"/>
  <c r="W272" i="1" s="1"/>
  <c r="Z272" i="1"/>
  <c r="AA272" i="1"/>
  <c r="AB272" i="1"/>
  <c r="AC272" i="1"/>
  <c r="X272" i="1" s="1"/>
  <c r="S273" i="1"/>
  <c r="T273" i="1"/>
  <c r="U273" i="1" s="1"/>
  <c r="V273" i="1"/>
  <c r="W273" i="1" s="1"/>
  <c r="Z273" i="1"/>
  <c r="AA273" i="1"/>
  <c r="AB273" i="1"/>
  <c r="AC273" i="1"/>
  <c r="X273" i="1" s="1"/>
  <c r="S2" i="1"/>
  <c r="G4543" i="11"/>
  <c r="H4543" i="11"/>
  <c r="I4543" i="11"/>
  <c r="J4543" i="11"/>
  <c r="G4544" i="11"/>
  <c r="H4544" i="11"/>
  <c r="I4544" i="11"/>
  <c r="J4544" i="11"/>
  <c r="G4545" i="11"/>
  <c r="H4545" i="11"/>
  <c r="I4545" i="11"/>
  <c r="J4545" i="11"/>
  <c r="G4546" i="11"/>
  <c r="H4546" i="11"/>
  <c r="I4546" i="11"/>
  <c r="J4546" i="11"/>
  <c r="G4547" i="11"/>
  <c r="H4547" i="11"/>
  <c r="I4547" i="11"/>
  <c r="J4547" i="11"/>
  <c r="G4548" i="11"/>
  <c r="H4548" i="11"/>
  <c r="I4548" i="11"/>
  <c r="J4548" i="11"/>
  <c r="G4549" i="11"/>
  <c r="H4549" i="11"/>
  <c r="I4549" i="11"/>
  <c r="J4549" i="11"/>
  <c r="G4550" i="11"/>
  <c r="H4550" i="11"/>
  <c r="I4550" i="11"/>
  <c r="J4550" i="11"/>
  <c r="G4551" i="11"/>
  <c r="H4551" i="11"/>
  <c r="I4551" i="11"/>
  <c r="J4551" i="11"/>
  <c r="G4552" i="11"/>
  <c r="H4552" i="11"/>
  <c r="I4552" i="11"/>
  <c r="J4552" i="11"/>
  <c r="G4553" i="11"/>
  <c r="H4553" i="11"/>
  <c r="I4553" i="11"/>
  <c r="J4553" i="11"/>
  <c r="G4554" i="11"/>
  <c r="H4554" i="11"/>
  <c r="I4554" i="11"/>
  <c r="J4554" i="11"/>
  <c r="G4555" i="11"/>
  <c r="H4555" i="11"/>
  <c r="I4555" i="11"/>
  <c r="J4555" i="11"/>
  <c r="G4556" i="11"/>
  <c r="H4556" i="11"/>
  <c r="I4556" i="11"/>
  <c r="J4556" i="11"/>
  <c r="G4557" i="11"/>
  <c r="H4557" i="11"/>
  <c r="I4557" i="11"/>
  <c r="J4557" i="11"/>
  <c r="G4558" i="11"/>
  <c r="H4558" i="11"/>
  <c r="I4558" i="11"/>
  <c r="J4558" i="11"/>
  <c r="G4559" i="11"/>
  <c r="H4559" i="11"/>
  <c r="I4559" i="11"/>
  <c r="J4559" i="11"/>
  <c r="G4560" i="11"/>
  <c r="H4560" i="11"/>
  <c r="I4560" i="11"/>
  <c r="J4560" i="11"/>
  <c r="G4561" i="11"/>
  <c r="H4561" i="11"/>
  <c r="I4561" i="11"/>
  <c r="J4561" i="11"/>
  <c r="G4562" i="11"/>
  <c r="H4562" i="11"/>
  <c r="I4562" i="11"/>
  <c r="J4562" i="11"/>
  <c r="G4563" i="11"/>
  <c r="H4563" i="11"/>
  <c r="I4563" i="11"/>
  <c r="J4563" i="11"/>
  <c r="G4564" i="11"/>
  <c r="H4564" i="11"/>
  <c r="I4564" i="11"/>
  <c r="J4564" i="11"/>
  <c r="G4565" i="11"/>
  <c r="H4565" i="11"/>
  <c r="I4565" i="11"/>
  <c r="J4565" i="11"/>
  <c r="G4566" i="11"/>
  <c r="H4566" i="11"/>
  <c r="I4566" i="11"/>
  <c r="J4566" i="11"/>
  <c r="G4567" i="11"/>
  <c r="H4567" i="11"/>
  <c r="I4567" i="11"/>
  <c r="J4567" i="11"/>
  <c r="G4568" i="11"/>
  <c r="H4568" i="11"/>
  <c r="I4568" i="11"/>
  <c r="J4568" i="11"/>
  <c r="G4569" i="11"/>
  <c r="H4569" i="11"/>
  <c r="I4569" i="11"/>
  <c r="J4569" i="11"/>
  <c r="G4570" i="11"/>
  <c r="H4570" i="11"/>
  <c r="I4570" i="11"/>
  <c r="J4570" i="11"/>
  <c r="G4571" i="11"/>
  <c r="H4571" i="11"/>
  <c r="I4571" i="11"/>
  <c r="J4571" i="11"/>
  <c r="G4572" i="11"/>
  <c r="H4572" i="11"/>
  <c r="I4572" i="11"/>
  <c r="J4572" i="11"/>
  <c r="G4573" i="11"/>
  <c r="H4573" i="11"/>
  <c r="I4573" i="11"/>
  <c r="J4573" i="11"/>
  <c r="G4574" i="11"/>
  <c r="H4574" i="11"/>
  <c r="I4574" i="11"/>
  <c r="J4574" i="11"/>
  <c r="G4575" i="11"/>
  <c r="H4575" i="11"/>
  <c r="I4575" i="11"/>
  <c r="J4575" i="11"/>
  <c r="G4576" i="11"/>
  <c r="H4576" i="11"/>
  <c r="I4576" i="11"/>
  <c r="J4576" i="11"/>
  <c r="G4577" i="11"/>
  <c r="H4577" i="11"/>
  <c r="I4577" i="11"/>
  <c r="J4577" i="11"/>
  <c r="G4578" i="11"/>
  <c r="H4578" i="11"/>
  <c r="I4578" i="11"/>
  <c r="J4578" i="11"/>
  <c r="G4579" i="11"/>
  <c r="H4579" i="11"/>
  <c r="I4579" i="11"/>
  <c r="J4579" i="11"/>
  <c r="G4580" i="11"/>
  <c r="H4580" i="11"/>
  <c r="I4580" i="11"/>
  <c r="J4580" i="11"/>
  <c r="G4581" i="11"/>
  <c r="H4581" i="11"/>
  <c r="I4581" i="11"/>
  <c r="J4581" i="11"/>
  <c r="G4582" i="11"/>
  <c r="H4582" i="11"/>
  <c r="I4582" i="11"/>
  <c r="J4582" i="11"/>
  <c r="G4583" i="11"/>
  <c r="H4583" i="11"/>
  <c r="I4583" i="11"/>
  <c r="J4583" i="11"/>
  <c r="G4584" i="11"/>
  <c r="H4584" i="11"/>
  <c r="I4584" i="11"/>
  <c r="J4584" i="11"/>
  <c r="G4585" i="11"/>
  <c r="H4585" i="11"/>
  <c r="I4585" i="11"/>
  <c r="J4585" i="11"/>
  <c r="G4586" i="11"/>
  <c r="H4586" i="11"/>
  <c r="I4586" i="11"/>
  <c r="J4586" i="11"/>
  <c r="G4587" i="11"/>
  <c r="H4587" i="11"/>
  <c r="I4587" i="11"/>
  <c r="J4587" i="11"/>
  <c r="G4588" i="11"/>
  <c r="H4588" i="11"/>
  <c r="I4588" i="11"/>
  <c r="J4588" i="11"/>
  <c r="G4589" i="11"/>
  <c r="H4589" i="11"/>
  <c r="I4589" i="11"/>
  <c r="J4589" i="11"/>
  <c r="G4590" i="11"/>
  <c r="H4590" i="11"/>
  <c r="I4590" i="11"/>
  <c r="J4590" i="11"/>
  <c r="G4591" i="11"/>
  <c r="H4591" i="11"/>
  <c r="I4591" i="11"/>
  <c r="J4591" i="11"/>
  <c r="G4592" i="11"/>
  <c r="H4592" i="11"/>
  <c r="I4592" i="11"/>
  <c r="J4592" i="11"/>
  <c r="G4593" i="11"/>
  <c r="H4593" i="11"/>
  <c r="I4593" i="11"/>
  <c r="J4593" i="11"/>
  <c r="G4594" i="11"/>
  <c r="H4594" i="11"/>
  <c r="I4594" i="11"/>
  <c r="J4594" i="11"/>
  <c r="G4595" i="11"/>
  <c r="H4595" i="11"/>
  <c r="I4595" i="11"/>
  <c r="J4595" i="11"/>
  <c r="G4596" i="11"/>
  <c r="H4596" i="11"/>
  <c r="I4596" i="11"/>
  <c r="J4596" i="11"/>
  <c r="G4597" i="11"/>
  <c r="H4597" i="11"/>
  <c r="I4597" i="11"/>
  <c r="J4597" i="11"/>
  <c r="G4598" i="11"/>
  <c r="H4598" i="11"/>
  <c r="I4598" i="11"/>
  <c r="J4598" i="11"/>
  <c r="G4599" i="11"/>
  <c r="H4599" i="11"/>
  <c r="I4599" i="11"/>
  <c r="J4599" i="11"/>
  <c r="G4600" i="11"/>
  <c r="H4600" i="11"/>
  <c r="I4600" i="11"/>
  <c r="J4600" i="11"/>
  <c r="G4601" i="11"/>
  <c r="H4601" i="11"/>
  <c r="I4601" i="11"/>
  <c r="J4601" i="11"/>
  <c r="G4602" i="11"/>
  <c r="H4602" i="11"/>
  <c r="I4602" i="11"/>
  <c r="J4602" i="11"/>
  <c r="G4603" i="11"/>
  <c r="H4603" i="11"/>
  <c r="I4603" i="11"/>
  <c r="J4603" i="11"/>
  <c r="G4604" i="11"/>
  <c r="H4604" i="11"/>
  <c r="I4604" i="11"/>
  <c r="J4604" i="11"/>
  <c r="G4605" i="11"/>
  <c r="H4605" i="11"/>
  <c r="I4605" i="11"/>
  <c r="J4605" i="11"/>
  <c r="G4606" i="11"/>
  <c r="H4606" i="11"/>
  <c r="I4606" i="11"/>
  <c r="J4606" i="11"/>
  <c r="G4607" i="11"/>
  <c r="H4607" i="11"/>
  <c r="I4607" i="11"/>
  <c r="J4607" i="11"/>
  <c r="G4608" i="11"/>
  <c r="H4608" i="11"/>
  <c r="I4608" i="11"/>
  <c r="J4608" i="11"/>
  <c r="G4609" i="11"/>
  <c r="H4609" i="11"/>
  <c r="I4609" i="11"/>
  <c r="J4609" i="11"/>
  <c r="G4610" i="11"/>
  <c r="H4610" i="11"/>
  <c r="I4610" i="11"/>
  <c r="J4610" i="11"/>
  <c r="G4611" i="11"/>
  <c r="H4611" i="11"/>
  <c r="I4611" i="11"/>
  <c r="J4611" i="11"/>
  <c r="G4612" i="11"/>
  <c r="H4612" i="11"/>
  <c r="I4612" i="11"/>
  <c r="J4612" i="11"/>
  <c r="G4613" i="11"/>
  <c r="H4613" i="11"/>
  <c r="I4613" i="11"/>
  <c r="J4613" i="11"/>
  <c r="G4614" i="11"/>
  <c r="H4614" i="11"/>
  <c r="I4614" i="11"/>
  <c r="J4614" i="11"/>
  <c r="G4615" i="11"/>
  <c r="H4615" i="11"/>
  <c r="I4615" i="11"/>
  <c r="J4615" i="11"/>
  <c r="G4616" i="11"/>
  <c r="H4616" i="11"/>
  <c r="I4616" i="11"/>
  <c r="J4616" i="11"/>
  <c r="G4617" i="11"/>
  <c r="H4617" i="11"/>
  <c r="I4617" i="11"/>
  <c r="J4617" i="11"/>
  <c r="G4618" i="11"/>
  <c r="H4618" i="11"/>
  <c r="I4618" i="11"/>
  <c r="J4618" i="11"/>
  <c r="G4619" i="11"/>
  <c r="H4619" i="11"/>
  <c r="I4619" i="11"/>
  <c r="J4619" i="11"/>
  <c r="G4620" i="11"/>
  <c r="H4620" i="11"/>
  <c r="I4620" i="11"/>
  <c r="J4620" i="11"/>
  <c r="G4621" i="11"/>
  <c r="H4621" i="11"/>
  <c r="I4621" i="11"/>
  <c r="J4621" i="11"/>
  <c r="G4622" i="11"/>
  <c r="H4622" i="11"/>
  <c r="I4622" i="11"/>
  <c r="J4622" i="11"/>
  <c r="G4623" i="11"/>
  <c r="H4623" i="11"/>
  <c r="I4623" i="11"/>
  <c r="J4623" i="11"/>
  <c r="G4624" i="11"/>
  <c r="H4624" i="11"/>
  <c r="I4624" i="11"/>
  <c r="J4624" i="11"/>
  <c r="G4625" i="11"/>
  <c r="H4625" i="11"/>
  <c r="I4625" i="11"/>
  <c r="J4625" i="11"/>
  <c r="G4626" i="11"/>
  <c r="H4626" i="11"/>
  <c r="I4626" i="11"/>
  <c r="J4626" i="11"/>
  <c r="G4627" i="11"/>
  <c r="H4627" i="11"/>
  <c r="I4627" i="11"/>
  <c r="J4627" i="11"/>
  <c r="G4628" i="11"/>
  <c r="H4628" i="11"/>
  <c r="I4628" i="11"/>
  <c r="J4628" i="11"/>
  <c r="G4629" i="11"/>
  <c r="H4629" i="11"/>
  <c r="I4629" i="11"/>
  <c r="J4629" i="11"/>
  <c r="G4630" i="11"/>
  <c r="H4630" i="11"/>
  <c r="I4630" i="11"/>
  <c r="J4630" i="11"/>
  <c r="G4631" i="11"/>
  <c r="H4631" i="11"/>
  <c r="I4631" i="11"/>
  <c r="J4631" i="11"/>
  <c r="G4632" i="11"/>
  <c r="H4632" i="11"/>
  <c r="I4632" i="11"/>
  <c r="J4632" i="11"/>
  <c r="G4633" i="11"/>
  <c r="H4633" i="11"/>
  <c r="I4633" i="11"/>
  <c r="J4633" i="11"/>
  <c r="G4634" i="11"/>
  <c r="H4634" i="11"/>
  <c r="I4634" i="11"/>
  <c r="J4634" i="11"/>
  <c r="G4635" i="11"/>
  <c r="H4635" i="11"/>
  <c r="I4635" i="11"/>
  <c r="J4635" i="11"/>
  <c r="G4636" i="11"/>
  <c r="H4636" i="11"/>
  <c r="I4636" i="11"/>
  <c r="J4636" i="11"/>
  <c r="G4637" i="11"/>
  <c r="H4637" i="11"/>
  <c r="I4637" i="11"/>
  <c r="J4637" i="11"/>
  <c r="G4638" i="11"/>
  <c r="H4638" i="11"/>
  <c r="I4638" i="11"/>
  <c r="J4638" i="11"/>
  <c r="G4639" i="11"/>
  <c r="H4639" i="11"/>
  <c r="I4639" i="11"/>
  <c r="J4639" i="11"/>
  <c r="G4640" i="11"/>
  <c r="H4640" i="11"/>
  <c r="I4640" i="11"/>
  <c r="J4640" i="11"/>
  <c r="G4641" i="11"/>
  <c r="H4641" i="11"/>
  <c r="I4641" i="11"/>
  <c r="J4641" i="11"/>
  <c r="G4642" i="11"/>
  <c r="H4642" i="11"/>
  <c r="I4642" i="11"/>
  <c r="J4642" i="11"/>
  <c r="G4643" i="11"/>
  <c r="H4643" i="11"/>
  <c r="I4643" i="11"/>
  <c r="J4643" i="11"/>
  <c r="G4644" i="11"/>
  <c r="H4644" i="11"/>
  <c r="I4644" i="11"/>
  <c r="J4644" i="11"/>
  <c r="G4645" i="11"/>
  <c r="H4645" i="11"/>
  <c r="I4645" i="11"/>
  <c r="J4645" i="11"/>
  <c r="G4646" i="11"/>
  <c r="H4646" i="11"/>
  <c r="I4646" i="11"/>
  <c r="J4646" i="11"/>
  <c r="G4647" i="11"/>
  <c r="H4647" i="11"/>
  <c r="I4647" i="11"/>
  <c r="J4647" i="11"/>
  <c r="G4648" i="11"/>
  <c r="H4648" i="11"/>
  <c r="I4648" i="11"/>
  <c r="J4648" i="11"/>
  <c r="G4649" i="11"/>
  <c r="H4649" i="11"/>
  <c r="I4649" i="11"/>
  <c r="J4649" i="11"/>
  <c r="G4650" i="11"/>
  <c r="H4650" i="11"/>
  <c r="I4650" i="11"/>
  <c r="J4650" i="11"/>
  <c r="G4651" i="11"/>
  <c r="H4651" i="11"/>
  <c r="I4651" i="11"/>
  <c r="J4651" i="11"/>
  <c r="G4652" i="11"/>
  <c r="H4652" i="11"/>
  <c r="I4652" i="11"/>
  <c r="J4652" i="11"/>
  <c r="G4653" i="11"/>
  <c r="H4653" i="11"/>
  <c r="I4653" i="11"/>
  <c r="J4653" i="11"/>
  <c r="G4654" i="11"/>
  <c r="H4654" i="11"/>
  <c r="I4654" i="11"/>
  <c r="J4654" i="11"/>
  <c r="G4655" i="11"/>
  <c r="H4655" i="11"/>
  <c r="I4655" i="11"/>
  <c r="J4655" i="11"/>
  <c r="G4656" i="11"/>
  <c r="H4656" i="11"/>
  <c r="I4656" i="11"/>
  <c r="J4656" i="11"/>
  <c r="G4657" i="11"/>
  <c r="H4657" i="11"/>
  <c r="I4657" i="11"/>
  <c r="J4657" i="11"/>
  <c r="G4658" i="11"/>
  <c r="H4658" i="11"/>
  <c r="I4658" i="11"/>
  <c r="J4658" i="11"/>
  <c r="G4659" i="11"/>
  <c r="H4659" i="11"/>
  <c r="I4659" i="11"/>
  <c r="J4659" i="11"/>
  <c r="G4660" i="11"/>
  <c r="H4660" i="11"/>
  <c r="I4660" i="11"/>
  <c r="J4660" i="11"/>
  <c r="G4661" i="11"/>
  <c r="H4661" i="11"/>
  <c r="I4661" i="11"/>
  <c r="J4661" i="11"/>
  <c r="G4662" i="11"/>
  <c r="H4662" i="11"/>
  <c r="I4662" i="11"/>
  <c r="J4662" i="11"/>
  <c r="G4663" i="11"/>
  <c r="H4663" i="11"/>
  <c r="I4663" i="11"/>
  <c r="J4663" i="11"/>
  <c r="G4664" i="11"/>
  <c r="H4664" i="11"/>
  <c r="I4664" i="11"/>
  <c r="J4664" i="11"/>
  <c r="G4665" i="11"/>
  <c r="H4665" i="11"/>
  <c r="I4665" i="11"/>
  <c r="J4665" i="11"/>
  <c r="G4666" i="11"/>
  <c r="H4666" i="11"/>
  <c r="I4666" i="11"/>
  <c r="J4666" i="11"/>
  <c r="G4667" i="11"/>
  <c r="H4667" i="11"/>
  <c r="I4667" i="11"/>
  <c r="J4667" i="11"/>
  <c r="G4668" i="11"/>
  <c r="H4668" i="11"/>
  <c r="I4668" i="11"/>
  <c r="J4668" i="11"/>
  <c r="G4669" i="11"/>
  <c r="H4669" i="11"/>
  <c r="I4669" i="11"/>
  <c r="J4669" i="11"/>
  <c r="G4670" i="11"/>
  <c r="H4670" i="11"/>
  <c r="I4670" i="11"/>
  <c r="J4670" i="11"/>
  <c r="G4671" i="11"/>
  <c r="H4671" i="11"/>
  <c r="I4671" i="11"/>
  <c r="J4671" i="11"/>
  <c r="G4672" i="11"/>
  <c r="H4672" i="11"/>
  <c r="I4672" i="11"/>
  <c r="J4672" i="11"/>
  <c r="G4673" i="11"/>
  <c r="H4673" i="11"/>
  <c r="I4673" i="11"/>
  <c r="J4673" i="11"/>
  <c r="G4674" i="11"/>
  <c r="H4674" i="11"/>
  <c r="I4674" i="11"/>
  <c r="J4674" i="11"/>
  <c r="G4675" i="11"/>
  <c r="H4675" i="11"/>
  <c r="I4675" i="11"/>
  <c r="J4675" i="11"/>
  <c r="G4676" i="11"/>
  <c r="H4676" i="11"/>
  <c r="I4676" i="11"/>
  <c r="J4676" i="11"/>
  <c r="G4677" i="11"/>
  <c r="H4677" i="11"/>
  <c r="I4677" i="11"/>
  <c r="J4677" i="11"/>
  <c r="G4678" i="11"/>
  <c r="H4678" i="11"/>
  <c r="I4678" i="11"/>
  <c r="J4678" i="11"/>
  <c r="G4679" i="11"/>
  <c r="H4679" i="11"/>
  <c r="I4679" i="11"/>
  <c r="J4679" i="11"/>
  <c r="G4680" i="11"/>
  <c r="H4680" i="11"/>
  <c r="I4680" i="11"/>
  <c r="J4680" i="11"/>
  <c r="G4681" i="11"/>
  <c r="H4681" i="11"/>
  <c r="I4681" i="11"/>
  <c r="J4681" i="11"/>
  <c r="G4682" i="11"/>
  <c r="H4682" i="11"/>
  <c r="I4682" i="11"/>
  <c r="J4682" i="11"/>
  <c r="G4683" i="11"/>
  <c r="H4683" i="11"/>
  <c r="I4683" i="11"/>
  <c r="J4683" i="11"/>
  <c r="G4684" i="11"/>
  <c r="H4684" i="11"/>
  <c r="I4684" i="11"/>
  <c r="J4684" i="11"/>
  <c r="G4685" i="11"/>
  <c r="H4685" i="11"/>
  <c r="I4685" i="11"/>
  <c r="J4685" i="11"/>
  <c r="G4686" i="11"/>
  <c r="H4686" i="11"/>
  <c r="I4686" i="11"/>
  <c r="J4686" i="11"/>
  <c r="G4687" i="11"/>
  <c r="H4687" i="11"/>
  <c r="I4687" i="11"/>
  <c r="J4687" i="11"/>
  <c r="G4688" i="11"/>
  <c r="H4688" i="11"/>
  <c r="I4688" i="11"/>
  <c r="J4688" i="11"/>
  <c r="G4689" i="11"/>
  <c r="H4689" i="11"/>
  <c r="I4689" i="11"/>
  <c r="J4689" i="11"/>
  <c r="G4690" i="11"/>
  <c r="H4690" i="11"/>
  <c r="I4690" i="11"/>
  <c r="J4690" i="11"/>
  <c r="G4691" i="11"/>
  <c r="H4691" i="11"/>
  <c r="I4691" i="11"/>
  <c r="J4691" i="11"/>
  <c r="G4692" i="11"/>
  <c r="H4692" i="11"/>
  <c r="I4692" i="11"/>
  <c r="J4692" i="11"/>
  <c r="G4693" i="11"/>
  <c r="H4693" i="11"/>
  <c r="I4693" i="11"/>
  <c r="J4693" i="11"/>
  <c r="G4694" i="11"/>
  <c r="H4694" i="11"/>
  <c r="I4694" i="11"/>
  <c r="J4694" i="11"/>
  <c r="G4695" i="11"/>
  <c r="H4695" i="11"/>
  <c r="I4695" i="11"/>
  <c r="J4695" i="11"/>
  <c r="G4696" i="11"/>
  <c r="H4696" i="11"/>
  <c r="I4696" i="11"/>
  <c r="J4696" i="11"/>
  <c r="G4697" i="11"/>
  <c r="H4697" i="11"/>
  <c r="I4697" i="11"/>
  <c r="J4697" i="11"/>
  <c r="G4698" i="11"/>
  <c r="H4698" i="11"/>
  <c r="I4698" i="11"/>
  <c r="J4698" i="11"/>
  <c r="G4699" i="11"/>
  <c r="H4699" i="11"/>
  <c r="I4699" i="11"/>
  <c r="J4699" i="11"/>
  <c r="G4700" i="11"/>
  <c r="H4700" i="11"/>
  <c r="I4700" i="11"/>
  <c r="J4700" i="11"/>
  <c r="G4701" i="11"/>
  <c r="H4701" i="11"/>
  <c r="I4701" i="11"/>
  <c r="J4701" i="11"/>
  <c r="G4702" i="11"/>
  <c r="H4702" i="11"/>
  <c r="I4702" i="11"/>
  <c r="J4702" i="11"/>
  <c r="G4703" i="11"/>
  <c r="H4703" i="11"/>
  <c r="I4703" i="11"/>
  <c r="J4703" i="11"/>
  <c r="G4704" i="11"/>
  <c r="H4704" i="11"/>
  <c r="I4704" i="11"/>
  <c r="J4704" i="11"/>
  <c r="G4705" i="11"/>
  <c r="H4705" i="11"/>
  <c r="I4705" i="11"/>
  <c r="J4705" i="11"/>
  <c r="G4706" i="11"/>
  <c r="H4706" i="11"/>
  <c r="I4706" i="11"/>
  <c r="J4706" i="11"/>
  <c r="G4707" i="11"/>
  <c r="H4707" i="11"/>
  <c r="I4707" i="11"/>
  <c r="J4707" i="11"/>
  <c r="G4708" i="11"/>
  <c r="H4708" i="11"/>
  <c r="I4708" i="11"/>
  <c r="J4708" i="11"/>
  <c r="G4709" i="11"/>
  <c r="H4709" i="11"/>
  <c r="I4709" i="11"/>
  <c r="J4709" i="11"/>
  <c r="G4710" i="11"/>
  <c r="H4710" i="11"/>
  <c r="I4710" i="11"/>
  <c r="J4710" i="11"/>
  <c r="G4711" i="11"/>
  <c r="H4711" i="11"/>
  <c r="I4711" i="11"/>
  <c r="J4711" i="11"/>
  <c r="G4712" i="11"/>
  <c r="H4712" i="11"/>
  <c r="I4712" i="11"/>
  <c r="J4712" i="11"/>
  <c r="G4713" i="11"/>
  <c r="H4713" i="11"/>
  <c r="I4713" i="11"/>
  <c r="J4713" i="11"/>
  <c r="G4714" i="11"/>
  <c r="H4714" i="11"/>
  <c r="I4714" i="11"/>
  <c r="J4714" i="11"/>
  <c r="G4715" i="11"/>
  <c r="H4715" i="11"/>
  <c r="I4715" i="11"/>
  <c r="J4715" i="11"/>
  <c r="G4716" i="11"/>
  <c r="H4716" i="11"/>
  <c r="I4716" i="11"/>
  <c r="J4716" i="11"/>
  <c r="G4717" i="11"/>
  <c r="H4717" i="11"/>
  <c r="I4717" i="11"/>
  <c r="J4717" i="11"/>
  <c r="G4718" i="11"/>
  <c r="H4718" i="11"/>
  <c r="I4718" i="11"/>
  <c r="J4718" i="11"/>
  <c r="G4719" i="11"/>
  <c r="H4719" i="11"/>
  <c r="I4719" i="11"/>
  <c r="J4719" i="11"/>
  <c r="G4720" i="11"/>
  <c r="H4720" i="11"/>
  <c r="I4720" i="11"/>
  <c r="J4720" i="11"/>
  <c r="G4721" i="11"/>
  <c r="H4721" i="11"/>
  <c r="I4721" i="11"/>
  <c r="J4721" i="11"/>
  <c r="G4722" i="11"/>
  <c r="H4722" i="11"/>
  <c r="I4722" i="11"/>
  <c r="J4722" i="11"/>
  <c r="G4723" i="11"/>
  <c r="H4723" i="11"/>
  <c r="I4723" i="11"/>
  <c r="J4723" i="11"/>
  <c r="G4724" i="11"/>
  <c r="H4724" i="11"/>
  <c r="I4724" i="11"/>
  <c r="J4724" i="11"/>
  <c r="G4725" i="11"/>
  <c r="H4725" i="11"/>
  <c r="I4725" i="11"/>
  <c r="J4725" i="11"/>
  <c r="G4726" i="11"/>
  <c r="H4726" i="11"/>
  <c r="I4726" i="11"/>
  <c r="J4726" i="11"/>
  <c r="G4727" i="11"/>
  <c r="H4727" i="11"/>
  <c r="I4727" i="11"/>
  <c r="J4727" i="11"/>
  <c r="G4728" i="11"/>
  <c r="H4728" i="11"/>
  <c r="I4728" i="11"/>
  <c r="J4728" i="11"/>
  <c r="G4729" i="11"/>
  <c r="H4729" i="11"/>
  <c r="I4729" i="11"/>
  <c r="J4729" i="11"/>
  <c r="G4730" i="11"/>
  <c r="H4730" i="11"/>
  <c r="I4730" i="11"/>
  <c r="J4730" i="11"/>
  <c r="G4731" i="11"/>
  <c r="H4731" i="11"/>
  <c r="I4731" i="11"/>
  <c r="J4731" i="11"/>
  <c r="G4732" i="11"/>
  <c r="H4732" i="11"/>
  <c r="I4732" i="11"/>
  <c r="J4732" i="11"/>
  <c r="G4733" i="11"/>
  <c r="H4733" i="11"/>
  <c r="I4733" i="11"/>
  <c r="J4733" i="11"/>
  <c r="G4734" i="11"/>
  <c r="H4734" i="11"/>
  <c r="I4734" i="11"/>
  <c r="J4734" i="11"/>
  <c r="G4735" i="11"/>
  <c r="H4735" i="11"/>
  <c r="I4735" i="11"/>
  <c r="J4735" i="11"/>
  <c r="G4736" i="11"/>
  <c r="H4736" i="11"/>
  <c r="I4736" i="11"/>
  <c r="J4736" i="11"/>
  <c r="G4737" i="11"/>
  <c r="H4737" i="11"/>
  <c r="I4737" i="11"/>
  <c r="J4737" i="11"/>
  <c r="G4738" i="11"/>
  <c r="H4738" i="11"/>
  <c r="I4738" i="11"/>
  <c r="J4738" i="11"/>
  <c r="G4739" i="11"/>
  <c r="H4739" i="11"/>
  <c r="I4739" i="11"/>
  <c r="J4739" i="11"/>
  <c r="G4740" i="11"/>
  <c r="H4740" i="11"/>
  <c r="I4740" i="11"/>
  <c r="J4740" i="11"/>
  <c r="G4741" i="11"/>
  <c r="H4741" i="11"/>
  <c r="I4741" i="11"/>
  <c r="J4741" i="11"/>
  <c r="G4742" i="11"/>
  <c r="H4742" i="11"/>
  <c r="I4742" i="11"/>
  <c r="J4742" i="11"/>
  <c r="G4743" i="11"/>
  <c r="H4743" i="11"/>
  <c r="I4743" i="11"/>
  <c r="J4743" i="11"/>
  <c r="G4744" i="11"/>
  <c r="H4744" i="11"/>
  <c r="I4744" i="11"/>
  <c r="J4744" i="11"/>
  <c r="G4745" i="11"/>
  <c r="H4745" i="11"/>
  <c r="I4745" i="11"/>
  <c r="J4745" i="11"/>
  <c r="G4746" i="11"/>
  <c r="H4746" i="11"/>
  <c r="I4746" i="11"/>
  <c r="J4746" i="11"/>
  <c r="G4747" i="11"/>
  <c r="H4747" i="11"/>
  <c r="I4747" i="11"/>
  <c r="J4747" i="11"/>
  <c r="G4748" i="11"/>
  <c r="H4748" i="11"/>
  <c r="I4748" i="11"/>
  <c r="J4748" i="11"/>
  <c r="G4749" i="11"/>
  <c r="H4749" i="11"/>
  <c r="I4749" i="11"/>
  <c r="J4749" i="11"/>
  <c r="G4750" i="11"/>
  <c r="H4750" i="11"/>
  <c r="I4750" i="11"/>
  <c r="J4750" i="11"/>
  <c r="G4751" i="11"/>
  <c r="H4751" i="11"/>
  <c r="I4751" i="11"/>
  <c r="J4751" i="11"/>
  <c r="G4752" i="11"/>
  <c r="H4752" i="11"/>
  <c r="I4752" i="11"/>
  <c r="J4752" i="11"/>
  <c r="G4753" i="11"/>
  <c r="H4753" i="11"/>
  <c r="I4753" i="11"/>
  <c r="J4753" i="11"/>
  <c r="G4754" i="11"/>
  <c r="H4754" i="11"/>
  <c r="I4754" i="11"/>
  <c r="J4754" i="11"/>
  <c r="G4755" i="11"/>
  <c r="H4755" i="11"/>
  <c r="I4755" i="11"/>
  <c r="J4755" i="11"/>
  <c r="G4756" i="11"/>
  <c r="H4756" i="11"/>
  <c r="I4756" i="11"/>
  <c r="J4756" i="11"/>
  <c r="G4757" i="11"/>
  <c r="H4757" i="11"/>
  <c r="I4757" i="11"/>
  <c r="J4757" i="11"/>
  <c r="G4758" i="11"/>
  <c r="H4758" i="11"/>
  <c r="I4758" i="11"/>
  <c r="J4758" i="11"/>
  <c r="G4759" i="11"/>
  <c r="H4759" i="11"/>
  <c r="I4759" i="11"/>
  <c r="J4759" i="11"/>
  <c r="G4760" i="11"/>
  <c r="H4760" i="11"/>
  <c r="I4760" i="11"/>
  <c r="J4760" i="11"/>
  <c r="G4761" i="11"/>
  <c r="H4761" i="11"/>
  <c r="I4761" i="11"/>
  <c r="J4761" i="11"/>
  <c r="G4762" i="11"/>
  <c r="H4762" i="11"/>
  <c r="I4762" i="11"/>
  <c r="J4762" i="11"/>
  <c r="G4763" i="11"/>
  <c r="H4763" i="11"/>
  <c r="I4763" i="11"/>
  <c r="J4763" i="11"/>
  <c r="G4764" i="11"/>
  <c r="H4764" i="11"/>
  <c r="I4764" i="11"/>
  <c r="J4764" i="11"/>
  <c r="G4765" i="11"/>
  <c r="H4765" i="11"/>
  <c r="I4765" i="11"/>
  <c r="J4765" i="11"/>
  <c r="G4766" i="11"/>
  <c r="H4766" i="11"/>
  <c r="I4766" i="11"/>
  <c r="J4766" i="11"/>
  <c r="G4767" i="11"/>
  <c r="H4767" i="11"/>
  <c r="I4767" i="11"/>
  <c r="J4767" i="11"/>
  <c r="G4768" i="11"/>
  <c r="H4768" i="11"/>
  <c r="I4768" i="11"/>
  <c r="J4768" i="11"/>
  <c r="G4769" i="11"/>
  <c r="H4769" i="11"/>
  <c r="I4769" i="11"/>
  <c r="J4769" i="11"/>
  <c r="G4770" i="11"/>
  <c r="H4770" i="11"/>
  <c r="I4770" i="11"/>
  <c r="J4770" i="11"/>
  <c r="G4771" i="11"/>
  <c r="H4771" i="11"/>
  <c r="I4771" i="11"/>
  <c r="J4771" i="11"/>
  <c r="G4772" i="11"/>
  <c r="H4772" i="11"/>
  <c r="I4772" i="11"/>
  <c r="J4772" i="11"/>
  <c r="G4773" i="11"/>
  <c r="H4773" i="11"/>
  <c r="I4773" i="11"/>
  <c r="J4773" i="11"/>
  <c r="G4774" i="11"/>
  <c r="H4774" i="11"/>
  <c r="I4774" i="11"/>
  <c r="J4774" i="11"/>
  <c r="G4775" i="11"/>
  <c r="H4775" i="11"/>
  <c r="I4775" i="11"/>
  <c r="J4775" i="11"/>
  <c r="G4776" i="11"/>
  <c r="H4776" i="11"/>
  <c r="I4776" i="11"/>
  <c r="J4776" i="11"/>
  <c r="G4777" i="11"/>
  <c r="H4777" i="11"/>
  <c r="I4777" i="11"/>
  <c r="J4777" i="11"/>
  <c r="G4778" i="11"/>
  <c r="H4778" i="11"/>
  <c r="I4778" i="11"/>
  <c r="J4778" i="11"/>
  <c r="G4779" i="11"/>
  <c r="H4779" i="11"/>
  <c r="I4779" i="11"/>
  <c r="J4779" i="11"/>
  <c r="G4780" i="11"/>
  <c r="H4780" i="11"/>
  <c r="I4780" i="11"/>
  <c r="J4780" i="11"/>
  <c r="G4781" i="11"/>
  <c r="H4781" i="11"/>
  <c r="I4781" i="11"/>
  <c r="J4781" i="11"/>
  <c r="G4782" i="11"/>
  <c r="H4782" i="11"/>
  <c r="I4782" i="11"/>
  <c r="J4782" i="11"/>
  <c r="G4783" i="11"/>
  <c r="H4783" i="11"/>
  <c r="I4783" i="11"/>
  <c r="J4783" i="11"/>
  <c r="G4784" i="11"/>
  <c r="H4784" i="11"/>
  <c r="I4784" i="11"/>
  <c r="J4784" i="11"/>
  <c r="G4785" i="11"/>
  <c r="H4785" i="11"/>
  <c r="I4785" i="11"/>
  <c r="J4785" i="11"/>
  <c r="G4786" i="11"/>
  <c r="H4786" i="11"/>
  <c r="I4786" i="11"/>
  <c r="J4786" i="11"/>
  <c r="G4787" i="11"/>
  <c r="H4787" i="11"/>
  <c r="I4787" i="11"/>
  <c r="J4787" i="11"/>
  <c r="G4788" i="11"/>
  <c r="H4788" i="11"/>
  <c r="I4788" i="11"/>
  <c r="J4788" i="11"/>
  <c r="G4789" i="11"/>
  <c r="H4789" i="11"/>
  <c r="I4789" i="11"/>
  <c r="J4789" i="11"/>
  <c r="G4790" i="11"/>
  <c r="H4790" i="11"/>
  <c r="I4790" i="11"/>
  <c r="J4790" i="11"/>
  <c r="G4791" i="11"/>
  <c r="H4791" i="11"/>
  <c r="I4791" i="11"/>
  <c r="J4791" i="11"/>
  <c r="G4792" i="11"/>
  <c r="H4792" i="11"/>
  <c r="I4792" i="11"/>
  <c r="J4792" i="11"/>
  <c r="G4793" i="11"/>
  <c r="H4793" i="11"/>
  <c r="I4793" i="11"/>
  <c r="J4793" i="11"/>
  <c r="G4794" i="11"/>
  <c r="H4794" i="11"/>
  <c r="I4794" i="11"/>
  <c r="J4794" i="11"/>
  <c r="G4795" i="11"/>
  <c r="H4795" i="11"/>
  <c r="I4795" i="11"/>
  <c r="J4795" i="11"/>
  <c r="G4796" i="11"/>
  <c r="H4796" i="11"/>
  <c r="I4796" i="11"/>
  <c r="J4796" i="11"/>
  <c r="G4797" i="11"/>
  <c r="H4797" i="11"/>
  <c r="I4797" i="11"/>
  <c r="J4797" i="11"/>
  <c r="G4798" i="11"/>
  <c r="H4798" i="11"/>
  <c r="I4798" i="11"/>
  <c r="J4798" i="11"/>
  <c r="G4799" i="11"/>
  <c r="H4799" i="11"/>
  <c r="I4799" i="11"/>
  <c r="J4799" i="11"/>
  <c r="G4800" i="11"/>
  <c r="H4800" i="11"/>
  <c r="I4800" i="11"/>
  <c r="J4800" i="11"/>
  <c r="G4801" i="11"/>
  <c r="H4801" i="11"/>
  <c r="I4801" i="11"/>
  <c r="J4801" i="11"/>
  <c r="G4802" i="11"/>
  <c r="H4802" i="11"/>
  <c r="I4802" i="11"/>
  <c r="J4802" i="11"/>
  <c r="G4803" i="11"/>
  <c r="H4803" i="11"/>
  <c r="I4803" i="11"/>
  <c r="J4803" i="11"/>
  <c r="G4804" i="11"/>
  <c r="H4804" i="11"/>
  <c r="I4804" i="11"/>
  <c r="J4804" i="11"/>
  <c r="G4805" i="11"/>
  <c r="H4805" i="11"/>
  <c r="I4805" i="11"/>
  <c r="J4805" i="11"/>
  <c r="G4806" i="11"/>
  <c r="H4806" i="11"/>
  <c r="I4806" i="11"/>
  <c r="J4806" i="11"/>
  <c r="G4807" i="11"/>
  <c r="H4807" i="11"/>
  <c r="I4807" i="11"/>
  <c r="J4807" i="11"/>
  <c r="G4808" i="11"/>
  <c r="H4808" i="11"/>
  <c r="I4808" i="11"/>
  <c r="J4808" i="11"/>
  <c r="G4809" i="11"/>
  <c r="H4809" i="11"/>
  <c r="I4809" i="11"/>
  <c r="J4809" i="11"/>
  <c r="G4810" i="11"/>
  <c r="H4810" i="11"/>
  <c r="I4810" i="11"/>
  <c r="J4810" i="11"/>
  <c r="G4811" i="11"/>
  <c r="H4811" i="11"/>
  <c r="I4811" i="11"/>
  <c r="J4811" i="11"/>
  <c r="G4812" i="11"/>
  <c r="H4812" i="11"/>
  <c r="I4812" i="11"/>
  <c r="J4812" i="11"/>
  <c r="G4813" i="11"/>
  <c r="H4813" i="11"/>
  <c r="I4813" i="11"/>
  <c r="J4813" i="11"/>
  <c r="G4814" i="11"/>
  <c r="H4814" i="11"/>
  <c r="I4814" i="11"/>
  <c r="J4814" i="11"/>
  <c r="G4815" i="11"/>
  <c r="H4815" i="11"/>
  <c r="I4815" i="11"/>
  <c r="J4815" i="11"/>
  <c r="G4816" i="11"/>
  <c r="H4816" i="11"/>
  <c r="I4816" i="11"/>
  <c r="J4816" i="11"/>
  <c r="G4817" i="11"/>
  <c r="H4817" i="11"/>
  <c r="I4817" i="11"/>
  <c r="J4817" i="11"/>
  <c r="G4818" i="11"/>
  <c r="H4818" i="11"/>
  <c r="I4818" i="11"/>
  <c r="J4818" i="11"/>
  <c r="G4819" i="11"/>
  <c r="H4819" i="11"/>
  <c r="I4819" i="11"/>
  <c r="J4819" i="11"/>
  <c r="G4820" i="11"/>
  <c r="H4820" i="11"/>
  <c r="I4820" i="11"/>
  <c r="J4820" i="11"/>
  <c r="G4821" i="11"/>
  <c r="H4821" i="11"/>
  <c r="I4821" i="11"/>
  <c r="J4821" i="11"/>
  <c r="G4822" i="11"/>
  <c r="H4822" i="11"/>
  <c r="I4822" i="11"/>
  <c r="J4822" i="11"/>
  <c r="G4823" i="11"/>
  <c r="H4823" i="11"/>
  <c r="I4823" i="11"/>
  <c r="J4823" i="11"/>
  <c r="G4824" i="11"/>
  <c r="H4824" i="11"/>
  <c r="I4824" i="11"/>
  <c r="J4824" i="11"/>
  <c r="G4825" i="11"/>
  <c r="H4825" i="11"/>
  <c r="I4825" i="11"/>
  <c r="J4825" i="11"/>
  <c r="G4826" i="11"/>
  <c r="H4826" i="11"/>
  <c r="I4826" i="11"/>
  <c r="J4826" i="11"/>
  <c r="G4827" i="11"/>
  <c r="H4827" i="11"/>
  <c r="I4827" i="11"/>
  <c r="J4827" i="11"/>
  <c r="G4828" i="11"/>
  <c r="H4828" i="11"/>
  <c r="I4828" i="11"/>
  <c r="J4828" i="11"/>
  <c r="G4829" i="11"/>
  <c r="H4829" i="11"/>
  <c r="I4829" i="11"/>
  <c r="J4829" i="11"/>
  <c r="G4830" i="11"/>
  <c r="H4830" i="11"/>
  <c r="I4830" i="11"/>
  <c r="J4830" i="11"/>
  <c r="G4831" i="11"/>
  <c r="H4831" i="11"/>
  <c r="I4831" i="11"/>
  <c r="J4831" i="11"/>
  <c r="G4832" i="11"/>
  <c r="H4832" i="11"/>
  <c r="I4832" i="11"/>
  <c r="J4832" i="11"/>
  <c r="G4833" i="11"/>
  <c r="H4833" i="11"/>
  <c r="I4833" i="11"/>
  <c r="J4833" i="11"/>
  <c r="G4834" i="11"/>
  <c r="H4834" i="11"/>
  <c r="I4834" i="11"/>
  <c r="J4834" i="11"/>
  <c r="G4835" i="11"/>
  <c r="H4835" i="11"/>
  <c r="I4835" i="11"/>
  <c r="J4835" i="11"/>
  <c r="G4836" i="11"/>
  <c r="H4836" i="11"/>
  <c r="I4836" i="11"/>
  <c r="J4836" i="11"/>
  <c r="G4837" i="11"/>
  <c r="H4837" i="11"/>
  <c r="I4837" i="11"/>
  <c r="J4837" i="11"/>
  <c r="G4838" i="11"/>
  <c r="H4838" i="11"/>
  <c r="I4838" i="11"/>
  <c r="J4838" i="11"/>
  <c r="G4839" i="11"/>
  <c r="H4839" i="11"/>
  <c r="I4839" i="11"/>
  <c r="J4839" i="11"/>
  <c r="G4840" i="11"/>
  <c r="H4840" i="11"/>
  <c r="I4840" i="11"/>
  <c r="J4840" i="11"/>
  <c r="G4841" i="11"/>
  <c r="H4841" i="11"/>
  <c r="I4841" i="11"/>
  <c r="J4841" i="11"/>
  <c r="G4842" i="11"/>
  <c r="H4842" i="11"/>
  <c r="I4842" i="11"/>
  <c r="J4842" i="11"/>
  <c r="G4843" i="11"/>
  <c r="H4843" i="11"/>
  <c r="I4843" i="11"/>
  <c r="J4843" i="11"/>
  <c r="G4844" i="11"/>
  <c r="H4844" i="11"/>
  <c r="I4844" i="11"/>
  <c r="J4844" i="11"/>
  <c r="G4845" i="11"/>
  <c r="H4845" i="11"/>
  <c r="I4845" i="11"/>
  <c r="J4845" i="11"/>
  <c r="G4846" i="11"/>
  <c r="H4846" i="11"/>
  <c r="I4846" i="11"/>
  <c r="J4846" i="11"/>
  <c r="G4847" i="11"/>
  <c r="H4847" i="11"/>
  <c r="I4847" i="11"/>
  <c r="J4847" i="11"/>
  <c r="G4848" i="11"/>
  <c r="H4848" i="11"/>
  <c r="I4848" i="11"/>
  <c r="J4848" i="11"/>
  <c r="G4849" i="11"/>
  <c r="H4849" i="11"/>
  <c r="I4849" i="11"/>
  <c r="J4849" i="11"/>
  <c r="G4850" i="11"/>
  <c r="H4850" i="11"/>
  <c r="I4850" i="11"/>
  <c r="J4850" i="11"/>
  <c r="G4851" i="11"/>
  <c r="H4851" i="11"/>
  <c r="I4851" i="11"/>
  <c r="J4851" i="11"/>
  <c r="G4852" i="11"/>
  <c r="H4852" i="11"/>
  <c r="I4852" i="11"/>
  <c r="J4852" i="11"/>
  <c r="G4853" i="11"/>
  <c r="H4853" i="11"/>
  <c r="I4853" i="11"/>
  <c r="J4853" i="11"/>
  <c r="G4854" i="11"/>
  <c r="H4854" i="11"/>
  <c r="I4854" i="11"/>
  <c r="J4854" i="11"/>
  <c r="G4855" i="11"/>
  <c r="H4855" i="11"/>
  <c r="I4855" i="11"/>
  <c r="J4855" i="11"/>
  <c r="G4856" i="11"/>
  <c r="H4856" i="11"/>
  <c r="I4856" i="11"/>
  <c r="J4856" i="11"/>
  <c r="G4857" i="11"/>
  <c r="H4857" i="11"/>
  <c r="I4857" i="11"/>
  <c r="J4857" i="11"/>
  <c r="G4858" i="11"/>
  <c r="H4858" i="11"/>
  <c r="I4858" i="11"/>
  <c r="J4858" i="11"/>
  <c r="G4859" i="11"/>
  <c r="H4859" i="11"/>
  <c r="I4859" i="11"/>
  <c r="J4859" i="11"/>
  <c r="G4860" i="11"/>
  <c r="H4860" i="11"/>
  <c r="I4860" i="11"/>
  <c r="J4860" i="11"/>
  <c r="G4861" i="11"/>
  <c r="H4861" i="11"/>
  <c r="I4861" i="11"/>
  <c r="J4861" i="11"/>
  <c r="G4862" i="11"/>
  <c r="H4862" i="11"/>
  <c r="I4862" i="11"/>
  <c r="J4862" i="11"/>
  <c r="G4863" i="11"/>
  <c r="H4863" i="11"/>
  <c r="I4863" i="11"/>
  <c r="J4863" i="11"/>
  <c r="G4864" i="11"/>
  <c r="H4864" i="11"/>
  <c r="I4864" i="11"/>
  <c r="J4864" i="11"/>
  <c r="G4865" i="11"/>
  <c r="H4865" i="11"/>
  <c r="I4865" i="11"/>
  <c r="J4865" i="11"/>
  <c r="G4866" i="11"/>
  <c r="H4866" i="11"/>
  <c r="I4866" i="11"/>
  <c r="J4866" i="11"/>
  <c r="G4867" i="11"/>
  <c r="H4867" i="11"/>
  <c r="I4867" i="11"/>
  <c r="J4867" i="11"/>
  <c r="G4868" i="11"/>
  <c r="H4868" i="11"/>
  <c r="I4868" i="11"/>
  <c r="J4868" i="11"/>
  <c r="G4869" i="11"/>
  <c r="H4869" i="11"/>
  <c r="I4869" i="11"/>
  <c r="J4869" i="11"/>
  <c r="G4870" i="11"/>
  <c r="H4870" i="11"/>
  <c r="I4870" i="11"/>
  <c r="J4870" i="11"/>
  <c r="G4871" i="11"/>
  <c r="H4871" i="11"/>
  <c r="I4871" i="11"/>
  <c r="J4871" i="11"/>
  <c r="G4872" i="11"/>
  <c r="H4872" i="11"/>
  <c r="I4872" i="11"/>
  <c r="J4872" i="11"/>
  <c r="G4873" i="11"/>
  <c r="H4873" i="11"/>
  <c r="I4873" i="11"/>
  <c r="J4873" i="11"/>
  <c r="G4874" i="11"/>
  <c r="H4874" i="11"/>
  <c r="I4874" i="11"/>
  <c r="J4874" i="11"/>
  <c r="G4875" i="11"/>
  <c r="H4875" i="11"/>
  <c r="I4875" i="11"/>
  <c r="J4875" i="11"/>
  <c r="G4876" i="11"/>
  <c r="H4876" i="11"/>
  <c r="I4876" i="11"/>
  <c r="J4876" i="11"/>
  <c r="G4877" i="11"/>
  <c r="H4877" i="11"/>
  <c r="I4877" i="11"/>
  <c r="J4877" i="11"/>
  <c r="G4878" i="11"/>
  <c r="H4878" i="11"/>
  <c r="I4878" i="11"/>
  <c r="J4878" i="11"/>
  <c r="G4879" i="11"/>
  <c r="H4879" i="11"/>
  <c r="I4879" i="11"/>
  <c r="J4879" i="11"/>
  <c r="G4880" i="11"/>
  <c r="H4880" i="11"/>
  <c r="I4880" i="11"/>
  <c r="J4880" i="11"/>
  <c r="G4881" i="11"/>
  <c r="H4881" i="11"/>
  <c r="I4881" i="11"/>
  <c r="J4881" i="11"/>
  <c r="G4882" i="11"/>
  <c r="H4882" i="11"/>
  <c r="I4882" i="11"/>
  <c r="J4882" i="11"/>
  <c r="G4883" i="11"/>
  <c r="H4883" i="11"/>
  <c r="I4883" i="11"/>
  <c r="J4883" i="11"/>
  <c r="G4884" i="11"/>
  <c r="H4884" i="11"/>
  <c r="I4884" i="11"/>
  <c r="J4884" i="11"/>
  <c r="G4885" i="11"/>
  <c r="H4885" i="11"/>
  <c r="I4885" i="11"/>
  <c r="J4885" i="11"/>
  <c r="G4886" i="11"/>
  <c r="H4886" i="11"/>
  <c r="I4886" i="11"/>
  <c r="J4886" i="11"/>
  <c r="G4887" i="11"/>
  <c r="H4887" i="11"/>
  <c r="I4887" i="11"/>
  <c r="J4887" i="11"/>
  <c r="G4888" i="11"/>
  <c r="H4888" i="11"/>
  <c r="I4888" i="11"/>
  <c r="J4888" i="11"/>
  <c r="G4889" i="11"/>
  <c r="H4889" i="11"/>
  <c r="I4889" i="11"/>
  <c r="J4889" i="11"/>
  <c r="G4890" i="11"/>
  <c r="H4890" i="11"/>
  <c r="I4890" i="11"/>
  <c r="J4890" i="11"/>
  <c r="G4891" i="11"/>
  <c r="H4891" i="11"/>
  <c r="I4891" i="11"/>
  <c r="J4891" i="11"/>
  <c r="G4892" i="11"/>
  <c r="H4892" i="11"/>
  <c r="I4892" i="11"/>
  <c r="J4892" i="11"/>
  <c r="G4893" i="11"/>
  <c r="H4893" i="11"/>
  <c r="I4893" i="11"/>
  <c r="J4893" i="11"/>
  <c r="G4894" i="11"/>
  <c r="H4894" i="11"/>
  <c r="I4894" i="11"/>
  <c r="J4894" i="11"/>
  <c r="G4895" i="11"/>
  <c r="H4895" i="11"/>
  <c r="I4895" i="11"/>
  <c r="J4895" i="11"/>
  <c r="G4896" i="11"/>
  <c r="H4896" i="11"/>
  <c r="I4896" i="11"/>
  <c r="J4896" i="11"/>
  <c r="G4897" i="11"/>
  <c r="H4897" i="11"/>
  <c r="I4897" i="11"/>
  <c r="J4897" i="11"/>
  <c r="G4898" i="11"/>
  <c r="H4898" i="11"/>
  <c r="I4898" i="11"/>
  <c r="J4898" i="11"/>
  <c r="G4899" i="11"/>
  <c r="H4899" i="11"/>
  <c r="I4899" i="11"/>
  <c r="J4899" i="11"/>
  <c r="G4900" i="11"/>
  <c r="H4900" i="11"/>
  <c r="I4900" i="11"/>
  <c r="J4900" i="11"/>
  <c r="G4901" i="11"/>
  <c r="H4901" i="11"/>
  <c r="I4901" i="11"/>
  <c r="J4901" i="11"/>
  <c r="G4902" i="11"/>
  <c r="H4902" i="11"/>
  <c r="I4902" i="11"/>
  <c r="J4902" i="11"/>
  <c r="G4903" i="11"/>
  <c r="H4903" i="11"/>
  <c r="I4903" i="11"/>
  <c r="J4903" i="11"/>
  <c r="G4904" i="11"/>
  <c r="H4904" i="11"/>
  <c r="I4904" i="11"/>
  <c r="J4904" i="11"/>
  <c r="G4905" i="11"/>
  <c r="H4905" i="11"/>
  <c r="I4905" i="11"/>
  <c r="J4905" i="11"/>
  <c r="G4906" i="11"/>
  <c r="H4906" i="11"/>
  <c r="I4906" i="11"/>
  <c r="J4906" i="11"/>
  <c r="G4907" i="11"/>
  <c r="H4907" i="11"/>
  <c r="I4907" i="11"/>
  <c r="J4907" i="11"/>
  <c r="G4908" i="11"/>
  <c r="H4908" i="11"/>
  <c r="I4908" i="11"/>
  <c r="J4908" i="11"/>
  <c r="G4909" i="11"/>
  <c r="H4909" i="11"/>
  <c r="I4909" i="11"/>
  <c r="J4909" i="11"/>
  <c r="G4910" i="11"/>
  <c r="H4910" i="11"/>
  <c r="I4910" i="11"/>
  <c r="J4910" i="11"/>
  <c r="G4911" i="11"/>
  <c r="H4911" i="11"/>
  <c r="I4911" i="11"/>
  <c r="J4911" i="11"/>
  <c r="G4912" i="11"/>
  <c r="H4912" i="11"/>
  <c r="I4912" i="11"/>
  <c r="J4912" i="11"/>
  <c r="G4913" i="11"/>
  <c r="H4913" i="11"/>
  <c r="I4913" i="11"/>
  <c r="J4913" i="11"/>
  <c r="G4914" i="11"/>
  <c r="H4914" i="11"/>
  <c r="I4914" i="11"/>
  <c r="J4914" i="11"/>
  <c r="G4915" i="11"/>
  <c r="H4915" i="11"/>
  <c r="I4915" i="11"/>
  <c r="J4915" i="11"/>
  <c r="G4916" i="11"/>
  <c r="H4916" i="11"/>
  <c r="I4916" i="11"/>
  <c r="J4916" i="11"/>
  <c r="G4917" i="11"/>
  <c r="H4917" i="11"/>
  <c r="I4917" i="11"/>
  <c r="J4917" i="11"/>
  <c r="G4918" i="11"/>
  <c r="H4918" i="11"/>
  <c r="I4918" i="11"/>
  <c r="J4918" i="11"/>
  <c r="G4919" i="11"/>
  <c r="H4919" i="11"/>
  <c r="I4919" i="11"/>
  <c r="J4919" i="11"/>
  <c r="G4920" i="11"/>
  <c r="H4920" i="11"/>
  <c r="I4920" i="11"/>
  <c r="J4920" i="11"/>
  <c r="G4921" i="11"/>
  <c r="H4921" i="11"/>
  <c r="I4921" i="11"/>
  <c r="J4921" i="11"/>
  <c r="G4922" i="11"/>
  <c r="H4922" i="11"/>
  <c r="I4922" i="11"/>
  <c r="J4922" i="11"/>
  <c r="G4923" i="11"/>
  <c r="H4923" i="11"/>
  <c r="I4923" i="11"/>
  <c r="J4923" i="11"/>
  <c r="G4924" i="11"/>
  <c r="H4924" i="11"/>
  <c r="I4924" i="11"/>
  <c r="J4924" i="11"/>
  <c r="G4925" i="11"/>
  <c r="H4925" i="11"/>
  <c r="I4925" i="11"/>
  <c r="J4925" i="11"/>
  <c r="G4926" i="11"/>
  <c r="H4926" i="11"/>
  <c r="I4926" i="11"/>
  <c r="J4926" i="11"/>
  <c r="G4927" i="11"/>
  <c r="H4927" i="11"/>
  <c r="I4927" i="11"/>
  <c r="J4927" i="11"/>
  <c r="G4928" i="11"/>
  <c r="H4928" i="11"/>
  <c r="I4928" i="11"/>
  <c r="J4928" i="11"/>
  <c r="G4929" i="11"/>
  <c r="H4929" i="11"/>
  <c r="I4929" i="11"/>
  <c r="J4929" i="11"/>
  <c r="G4930" i="11"/>
  <c r="H4930" i="11"/>
  <c r="I4930" i="11"/>
  <c r="J4930" i="11"/>
  <c r="G4931" i="11"/>
  <c r="H4931" i="11"/>
  <c r="I4931" i="11"/>
  <c r="J4931" i="11"/>
  <c r="G4932" i="11"/>
  <c r="H4932" i="11"/>
  <c r="I4932" i="11"/>
  <c r="J4932" i="11"/>
  <c r="G4933" i="11"/>
  <c r="H4933" i="11"/>
  <c r="I4933" i="11"/>
  <c r="J4933" i="11"/>
  <c r="G4934" i="11"/>
  <c r="H4934" i="11"/>
  <c r="I4934" i="11"/>
  <c r="J4934" i="11"/>
  <c r="G4935" i="11"/>
  <c r="H4935" i="11"/>
  <c r="I4935" i="11"/>
  <c r="J4935" i="11"/>
  <c r="G4936" i="11"/>
  <c r="H4936" i="11"/>
  <c r="I4936" i="11"/>
  <c r="J4936" i="11"/>
  <c r="G4937" i="11"/>
  <c r="H4937" i="11"/>
  <c r="I4937" i="11"/>
  <c r="J4937" i="11"/>
  <c r="G4938" i="11"/>
  <c r="H4938" i="11"/>
  <c r="I4938" i="11"/>
  <c r="J4938" i="11"/>
  <c r="G4939" i="11"/>
  <c r="H4939" i="11"/>
  <c r="I4939" i="11"/>
  <c r="J4939" i="11"/>
  <c r="G4940" i="11"/>
  <c r="H4940" i="11"/>
  <c r="I4940" i="11"/>
  <c r="J4940" i="11"/>
  <c r="G4941" i="11"/>
  <c r="H4941" i="11"/>
  <c r="I4941" i="11"/>
  <c r="J4941" i="11"/>
  <c r="G4942" i="11"/>
  <c r="H4942" i="11"/>
  <c r="I4942" i="11"/>
  <c r="J4942" i="11"/>
  <c r="G4943" i="11"/>
  <c r="H4943" i="11"/>
  <c r="I4943" i="11"/>
  <c r="J4943" i="11"/>
  <c r="G4944" i="11"/>
  <c r="H4944" i="11"/>
  <c r="I4944" i="11"/>
  <c r="J4944" i="11"/>
  <c r="G4945" i="11"/>
  <c r="H4945" i="11"/>
  <c r="I4945" i="11"/>
  <c r="J4945" i="11"/>
  <c r="G4946" i="11"/>
  <c r="H4946" i="11"/>
  <c r="I4946" i="11"/>
  <c r="J4946" i="11"/>
  <c r="G4947" i="11"/>
  <c r="H4947" i="11"/>
  <c r="I4947" i="11"/>
  <c r="J4947" i="11"/>
  <c r="G4948" i="11"/>
  <c r="H4948" i="11"/>
  <c r="I4948" i="11"/>
  <c r="J4948" i="11"/>
  <c r="G4949" i="11"/>
  <c r="H4949" i="11"/>
  <c r="I4949" i="11"/>
  <c r="J4949" i="11"/>
  <c r="G4950" i="11"/>
  <c r="H4950" i="11"/>
  <c r="I4950" i="11"/>
  <c r="J4950" i="11"/>
  <c r="G4951" i="11"/>
  <c r="H4951" i="11"/>
  <c r="I4951" i="11"/>
  <c r="J4951" i="11"/>
  <c r="G4952" i="11"/>
  <c r="H4952" i="11"/>
  <c r="I4952" i="11"/>
  <c r="J4952" i="11"/>
  <c r="G4953" i="11"/>
  <c r="H4953" i="11"/>
  <c r="I4953" i="11"/>
  <c r="J4953" i="11"/>
  <c r="G4954" i="11"/>
  <c r="H4954" i="11"/>
  <c r="I4954" i="11"/>
  <c r="J4954" i="11"/>
  <c r="G4955" i="11"/>
  <c r="H4955" i="11"/>
  <c r="I4955" i="11"/>
  <c r="J4955" i="11"/>
  <c r="G4956" i="11"/>
  <c r="H4956" i="11"/>
  <c r="I4956" i="11"/>
  <c r="J4956" i="11"/>
  <c r="G4957" i="11"/>
  <c r="H4957" i="11"/>
  <c r="I4957" i="11"/>
  <c r="J4957" i="11"/>
  <c r="G4958" i="11"/>
  <c r="H4958" i="11"/>
  <c r="I4958" i="11"/>
  <c r="J4958" i="11"/>
  <c r="G4959" i="11"/>
  <c r="H4959" i="11"/>
  <c r="I4959" i="11"/>
  <c r="J4959" i="11"/>
  <c r="G4960" i="11"/>
  <c r="H4960" i="11"/>
  <c r="I4960" i="11"/>
  <c r="J4960" i="11"/>
  <c r="G4961" i="11"/>
  <c r="H4961" i="11"/>
  <c r="I4961" i="11"/>
  <c r="J4961" i="11"/>
  <c r="G4962" i="11"/>
  <c r="H4962" i="11"/>
  <c r="I4962" i="11"/>
  <c r="J4962" i="11"/>
  <c r="G4963" i="11"/>
  <c r="H4963" i="11"/>
  <c r="I4963" i="11"/>
  <c r="J4963" i="11"/>
  <c r="G4964" i="11"/>
  <c r="H4964" i="11"/>
  <c r="I4964" i="11"/>
  <c r="J4964" i="11"/>
  <c r="G4965" i="11"/>
  <c r="H4965" i="11"/>
  <c r="I4965" i="11"/>
  <c r="J4965" i="11"/>
  <c r="G4966" i="11"/>
  <c r="H4966" i="11"/>
  <c r="I4966" i="11"/>
  <c r="J4966" i="11"/>
  <c r="G4967" i="11"/>
  <c r="H4967" i="11"/>
  <c r="I4967" i="11"/>
  <c r="J4967" i="11"/>
  <c r="G4968" i="11"/>
  <c r="H4968" i="11"/>
  <c r="I4968" i="11"/>
  <c r="J4968" i="11"/>
  <c r="G4969" i="11"/>
  <c r="H4969" i="11"/>
  <c r="I4969" i="11"/>
  <c r="J4969" i="11"/>
  <c r="G4970" i="11"/>
  <c r="H4970" i="11"/>
  <c r="I4970" i="11"/>
  <c r="J4970" i="11"/>
  <c r="G4971" i="11"/>
  <c r="H4971" i="11"/>
  <c r="I4971" i="11"/>
  <c r="J4971" i="11"/>
  <c r="G4972" i="11"/>
  <c r="H4972" i="11"/>
  <c r="I4972" i="11"/>
  <c r="J4972" i="11"/>
  <c r="G4973" i="11"/>
  <c r="H4973" i="11"/>
  <c r="I4973" i="11"/>
  <c r="J4973" i="11"/>
  <c r="G4974" i="11"/>
  <c r="H4974" i="11"/>
  <c r="I4974" i="11"/>
  <c r="J4974" i="11"/>
  <c r="G4975" i="11"/>
  <c r="H4975" i="11"/>
  <c r="I4975" i="11"/>
  <c r="J4975" i="11"/>
  <c r="G4976" i="11"/>
  <c r="H4976" i="11"/>
  <c r="I4976" i="11"/>
  <c r="J4976" i="11"/>
  <c r="G4977" i="11"/>
  <c r="H4977" i="11"/>
  <c r="I4977" i="11"/>
  <c r="J4977" i="11"/>
  <c r="G4978" i="11"/>
  <c r="H4978" i="11"/>
  <c r="I4978" i="11"/>
  <c r="J4978" i="11"/>
  <c r="G4979" i="11"/>
  <c r="H4979" i="11"/>
  <c r="I4979" i="11"/>
  <c r="J4979" i="11"/>
  <c r="G4980" i="11"/>
  <c r="H4980" i="11"/>
  <c r="I4980" i="11"/>
  <c r="J4980" i="11"/>
  <c r="G4981" i="11"/>
  <c r="H4981" i="11"/>
  <c r="I4981" i="11"/>
  <c r="J4981" i="11"/>
  <c r="G4982" i="11"/>
  <c r="H4982" i="11"/>
  <c r="I4982" i="11"/>
  <c r="J4982" i="11"/>
  <c r="G4983" i="11"/>
  <c r="H4983" i="11"/>
  <c r="I4983" i="11"/>
  <c r="J4983" i="11"/>
  <c r="G4984" i="11"/>
  <c r="H4984" i="11"/>
  <c r="I4984" i="11"/>
  <c r="J4984" i="11"/>
  <c r="G4985" i="11"/>
  <c r="H4985" i="11"/>
  <c r="I4985" i="11"/>
  <c r="J4985" i="11"/>
  <c r="G4986" i="11"/>
  <c r="H4986" i="11"/>
  <c r="I4986" i="11"/>
  <c r="J4986" i="11"/>
  <c r="G4987" i="11"/>
  <c r="H4987" i="11"/>
  <c r="I4987" i="11"/>
  <c r="J4987" i="11"/>
  <c r="G4988" i="11"/>
  <c r="H4988" i="11"/>
  <c r="I4988" i="11"/>
  <c r="J4988" i="11"/>
  <c r="G4989" i="11"/>
  <c r="H4989" i="11"/>
  <c r="I4989" i="11"/>
  <c r="J4989" i="11"/>
  <c r="G4990" i="11"/>
  <c r="H4990" i="11"/>
  <c r="I4990" i="11"/>
  <c r="J4990" i="11"/>
  <c r="G4991" i="11"/>
  <c r="H4991" i="11"/>
  <c r="I4991" i="11"/>
  <c r="J4991" i="11"/>
  <c r="G4992" i="11"/>
  <c r="H4992" i="11"/>
  <c r="I4992" i="11"/>
  <c r="J4992" i="11"/>
  <c r="G4993" i="11"/>
  <c r="H4993" i="11"/>
  <c r="I4993" i="11"/>
  <c r="J4993" i="11"/>
  <c r="G4994" i="11"/>
  <c r="H4994" i="11"/>
  <c r="I4994" i="11"/>
  <c r="J4994" i="11"/>
  <c r="G4995" i="11"/>
  <c r="H4995" i="11"/>
  <c r="I4995" i="11"/>
  <c r="J4995" i="11"/>
  <c r="G4996" i="11"/>
  <c r="H4996" i="11"/>
  <c r="I4996" i="11"/>
  <c r="J4996" i="11"/>
  <c r="G4997" i="11"/>
  <c r="H4997" i="11"/>
  <c r="I4997" i="11"/>
  <c r="J4997" i="11"/>
  <c r="G4998" i="11"/>
  <c r="H4998" i="11"/>
  <c r="I4998" i="11"/>
  <c r="J4998" i="11"/>
  <c r="G4999" i="11"/>
  <c r="H4999" i="11"/>
  <c r="I4999" i="11"/>
  <c r="J4999" i="11"/>
  <c r="G5000" i="11"/>
  <c r="H5000" i="11"/>
  <c r="I5000" i="11"/>
  <c r="J5000" i="11"/>
  <c r="G5001" i="11"/>
  <c r="H5001" i="11"/>
  <c r="I5001" i="11"/>
  <c r="J5001" i="11"/>
  <c r="G5002" i="11"/>
  <c r="H5002" i="11"/>
  <c r="I5002" i="11"/>
  <c r="J5002" i="11"/>
  <c r="G5003" i="11"/>
  <c r="H5003" i="11"/>
  <c r="I5003" i="11"/>
  <c r="J5003" i="11"/>
  <c r="G5004" i="11"/>
  <c r="H5004" i="11"/>
  <c r="I5004" i="11"/>
  <c r="J5004" i="11"/>
  <c r="G5005" i="11"/>
  <c r="H5005" i="11"/>
  <c r="I5005" i="11"/>
  <c r="J5005" i="11"/>
  <c r="G5006" i="11"/>
  <c r="H5006" i="11"/>
  <c r="I5006" i="11"/>
  <c r="J5006" i="11"/>
  <c r="G5007" i="11"/>
  <c r="H5007" i="11"/>
  <c r="I5007" i="11"/>
  <c r="J5007" i="11"/>
  <c r="G5008" i="11"/>
  <c r="H5008" i="11"/>
  <c r="I5008" i="11"/>
  <c r="J5008" i="11"/>
  <c r="G5009" i="11"/>
  <c r="H5009" i="11"/>
  <c r="I5009" i="11"/>
  <c r="J5009" i="11"/>
  <c r="G5010" i="11"/>
  <c r="H5010" i="11"/>
  <c r="I5010" i="11"/>
  <c r="J5010" i="11"/>
  <c r="G5011" i="11"/>
  <c r="H5011" i="11"/>
  <c r="I5011" i="11"/>
  <c r="J5011" i="11"/>
  <c r="G5012" i="11"/>
  <c r="H5012" i="11"/>
  <c r="I5012" i="11"/>
  <c r="J5012" i="11"/>
  <c r="G5013" i="11"/>
  <c r="H5013" i="11"/>
  <c r="I5013" i="11"/>
  <c r="J5013" i="11"/>
  <c r="G5014" i="11"/>
  <c r="H5014" i="11"/>
  <c r="I5014" i="11"/>
  <c r="J5014" i="11"/>
  <c r="G5015" i="11"/>
  <c r="H5015" i="11"/>
  <c r="I5015" i="11"/>
  <c r="J5015" i="11"/>
  <c r="G5016" i="11"/>
  <c r="H5016" i="11"/>
  <c r="I5016" i="11"/>
  <c r="J5016" i="11"/>
  <c r="G5017" i="11"/>
  <c r="H5017" i="11"/>
  <c r="I5017" i="11"/>
  <c r="J5017" i="11"/>
  <c r="G5018" i="11"/>
  <c r="H5018" i="11"/>
  <c r="I5018" i="11"/>
  <c r="J5018" i="11"/>
  <c r="G5019" i="11"/>
  <c r="H5019" i="11"/>
  <c r="I5019" i="11"/>
  <c r="J5019" i="11"/>
  <c r="G5020" i="11"/>
  <c r="H5020" i="11"/>
  <c r="I5020" i="11"/>
  <c r="J5020" i="11"/>
  <c r="G5021" i="11"/>
  <c r="H5021" i="11"/>
  <c r="I5021" i="11"/>
  <c r="J5021" i="11"/>
  <c r="G5022" i="11"/>
  <c r="H5022" i="11"/>
  <c r="I5022" i="11"/>
  <c r="J5022" i="11"/>
  <c r="G5023" i="11"/>
  <c r="H5023" i="11"/>
  <c r="I5023" i="11"/>
  <c r="J5023" i="11"/>
  <c r="G5024" i="11"/>
  <c r="H5024" i="11"/>
  <c r="I5024" i="11"/>
  <c r="J5024" i="11"/>
  <c r="G5025" i="11"/>
  <c r="H5025" i="11"/>
  <c r="I5025" i="11"/>
  <c r="J5025" i="11"/>
  <c r="G5026" i="11"/>
  <c r="H5026" i="11"/>
  <c r="I5026" i="11"/>
  <c r="J5026" i="11"/>
  <c r="G5027" i="11"/>
  <c r="H5027" i="11"/>
  <c r="I5027" i="11"/>
  <c r="J5027" i="11"/>
  <c r="G5028" i="11"/>
  <c r="H5028" i="11"/>
  <c r="I5028" i="11"/>
  <c r="J5028" i="11"/>
  <c r="G5029" i="11"/>
  <c r="H5029" i="11"/>
  <c r="I5029" i="11"/>
  <c r="J5029" i="11"/>
  <c r="G5030" i="11"/>
  <c r="H5030" i="11"/>
  <c r="I5030" i="11"/>
  <c r="J5030" i="11"/>
  <c r="G5031" i="11"/>
  <c r="H5031" i="11"/>
  <c r="I5031" i="11"/>
  <c r="J5031" i="11"/>
  <c r="G5032" i="11"/>
  <c r="H5032" i="11"/>
  <c r="I5032" i="11"/>
  <c r="J5032" i="11"/>
  <c r="G5033" i="11"/>
  <c r="H5033" i="11"/>
  <c r="I5033" i="11"/>
  <c r="J5033" i="11"/>
  <c r="G5034" i="11"/>
  <c r="H5034" i="11"/>
  <c r="I5034" i="11"/>
  <c r="J5034" i="11"/>
  <c r="G5035" i="11"/>
  <c r="H5035" i="11"/>
  <c r="I5035" i="11"/>
  <c r="J5035" i="11"/>
  <c r="G5036" i="11"/>
  <c r="H5036" i="11"/>
  <c r="I5036" i="11"/>
  <c r="J5036" i="11"/>
  <c r="G5037" i="11"/>
  <c r="H5037" i="11"/>
  <c r="I5037" i="11"/>
  <c r="J5037" i="11"/>
  <c r="G5038" i="11"/>
  <c r="H5038" i="11"/>
  <c r="I5038" i="11"/>
  <c r="J5038" i="11"/>
  <c r="G5039" i="11"/>
  <c r="H5039" i="11"/>
  <c r="I5039" i="11"/>
  <c r="J5039" i="11"/>
  <c r="G5040" i="11"/>
  <c r="H5040" i="11"/>
  <c r="I5040" i="11"/>
  <c r="J5040" i="11"/>
  <c r="G5041" i="11"/>
  <c r="H5041" i="11"/>
  <c r="I5041" i="11"/>
  <c r="J5041" i="11"/>
  <c r="G5042" i="11"/>
  <c r="H5042" i="11"/>
  <c r="I5042" i="11"/>
  <c r="J5042" i="11"/>
  <c r="G5043" i="11"/>
  <c r="H5043" i="11"/>
  <c r="I5043" i="11"/>
  <c r="J5043" i="11"/>
  <c r="G5044" i="11"/>
  <c r="H5044" i="11"/>
  <c r="I5044" i="11"/>
  <c r="J5044" i="11"/>
  <c r="G5045" i="11"/>
  <c r="H5045" i="11"/>
  <c r="I5045" i="11"/>
  <c r="J5045" i="11"/>
  <c r="G5046" i="11"/>
  <c r="H5046" i="11"/>
  <c r="I5046" i="11"/>
  <c r="J5046" i="11"/>
  <c r="G5047" i="11"/>
  <c r="H5047" i="11"/>
  <c r="I5047" i="11"/>
  <c r="J5047" i="11"/>
  <c r="G5048" i="11"/>
  <c r="H5048" i="11"/>
  <c r="I5048" i="11"/>
  <c r="J5048" i="11"/>
  <c r="G5049" i="11"/>
  <c r="H5049" i="11"/>
  <c r="I5049" i="11"/>
  <c r="J5049" i="11"/>
  <c r="G5050" i="11"/>
  <c r="H5050" i="11"/>
  <c r="I5050" i="11"/>
  <c r="J5050" i="11"/>
  <c r="G5051" i="11"/>
  <c r="H5051" i="11"/>
  <c r="I5051" i="11"/>
  <c r="J5051" i="11"/>
  <c r="G5052" i="11"/>
  <c r="H5052" i="11"/>
  <c r="I5052" i="11"/>
  <c r="J5052" i="11"/>
  <c r="G5053" i="11"/>
  <c r="H5053" i="11"/>
  <c r="I5053" i="11"/>
  <c r="J5053" i="11"/>
  <c r="G5054" i="11"/>
  <c r="H5054" i="11"/>
  <c r="I5054" i="11"/>
  <c r="J5054" i="11"/>
  <c r="G5055" i="11"/>
  <c r="H5055" i="11"/>
  <c r="I5055" i="11"/>
  <c r="J5055" i="11"/>
  <c r="G5056" i="11"/>
  <c r="H5056" i="11"/>
  <c r="I5056" i="11"/>
  <c r="J5056" i="11"/>
  <c r="G5057" i="11"/>
  <c r="H5057" i="11"/>
  <c r="I5057" i="11"/>
  <c r="J5057" i="11"/>
  <c r="G5058" i="11"/>
  <c r="H5058" i="11"/>
  <c r="I5058" i="11"/>
  <c r="J5058" i="11"/>
  <c r="G5059" i="11"/>
  <c r="H5059" i="11"/>
  <c r="I5059" i="11"/>
  <c r="J5059" i="11"/>
  <c r="G5060" i="11"/>
  <c r="H5060" i="11"/>
  <c r="I5060" i="11"/>
  <c r="J5060" i="11"/>
  <c r="G5061" i="11"/>
  <c r="H5061" i="11"/>
  <c r="I5061" i="11"/>
  <c r="J5061" i="11"/>
  <c r="G5062" i="11"/>
  <c r="H5062" i="11"/>
  <c r="I5062" i="11"/>
  <c r="J5062" i="11"/>
  <c r="G5063" i="11"/>
  <c r="H5063" i="11"/>
  <c r="I5063" i="11"/>
  <c r="J5063" i="11"/>
  <c r="G5064" i="11"/>
  <c r="H5064" i="11"/>
  <c r="I5064" i="11"/>
  <c r="J5064" i="11"/>
  <c r="G5065" i="11"/>
  <c r="H5065" i="11"/>
  <c r="I5065" i="11"/>
  <c r="J5065" i="11"/>
  <c r="G5066" i="11"/>
  <c r="H5066" i="11"/>
  <c r="I5066" i="11"/>
  <c r="J5066" i="11"/>
  <c r="G5067" i="11"/>
  <c r="H5067" i="11"/>
  <c r="I5067" i="11"/>
  <c r="J5067" i="11"/>
  <c r="G5068" i="11"/>
  <c r="H5068" i="11"/>
  <c r="I5068" i="11"/>
  <c r="J5068" i="11"/>
  <c r="G5069" i="11"/>
  <c r="H5069" i="11"/>
  <c r="I5069" i="11"/>
  <c r="J5069" i="11"/>
  <c r="G5070" i="11"/>
  <c r="H5070" i="11"/>
  <c r="I5070" i="11"/>
  <c r="J5070" i="11"/>
  <c r="G5071" i="11"/>
  <c r="H5071" i="11"/>
  <c r="I5071" i="11"/>
  <c r="J5071" i="11"/>
  <c r="G5072" i="11"/>
  <c r="H5072" i="11"/>
  <c r="I5072" i="11"/>
  <c r="J5072" i="11"/>
  <c r="G5073" i="11"/>
  <c r="H5073" i="11"/>
  <c r="I5073" i="11"/>
  <c r="J5073" i="11"/>
  <c r="G5074" i="11"/>
  <c r="H5074" i="11"/>
  <c r="I5074" i="11"/>
  <c r="J5074" i="11"/>
  <c r="G5075" i="11"/>
  <c r="H5075" i="11"/>
  <c r="I5075" i="11"/>
  <c r="J5075" i="11"/>
  <c r="G5076" i="11"/>
  <c r="H5076" i="11"/>
  <c r="I5076" i="11"/>
  <c r="J5076" i="11"/>
  <c r="G5077" i="11"/>
  <c r="H5077" i="11"/>
  <c r="I5077" i="11"/>
  <c r="J5077" i="11"/>
  <c r="G5078" i="11"/>
  <c r="H5078" i="11"/>
  <c r="I5078" i="11"/>
  <c r="J5078" i="11"/>
  <c r="G5079" i="11"/>
  <c r="H5079" i="11"/>
  <c r="I5079" i="11"/>
  <c r="J5079" i="11"/>
  <c r="G5080" i="11"/>
  <c r="H5080" i="11"/>
  <c r="I5080" i="11"/>
  <c r="J5080" i="11"/>
  <c r="G5081" i="11"/>
  <c r="H5081" i="11"/>
  <c r="I5081" i="11"/>
  <c r="J5081" i="11"/>
  <c r="G5082" i="11"/>
  <c r="H5082" i="11"/>
  <c r="I5082" i="11"/>
  <c r="J5082" i="11"/>
  <c r="G5083" i="11"/>
  <c r="H5083" i="11"/>
  <c r="I5083" i="11"/>
  <c r="J5083" i="11"/>
  <c r="G5084" i="11"/>
  <c r="H5084" i="11"/>
  <c r="I5084" i="11"/>
  <c r="J5084" i="11"/>
  <c r="G5085" i="11"/>
  <c r="H5085" i="11"/>
  <c r="I5085" i="11"/>
  <c r="J5085" i="11"/>
  <c r="G5086" i="11"/>
  <c r="H5086" i="11"/>
  <c r="I5086" i="11"/>
  <c r="J5086" i="11"/>
  <c r="G5087" i="11"/>
  <c r="H5087" i="11"/>
  <c r="I5087" i="11"/>
  <c r="J5087" i="11"/>
  <c r="G5088" i="11"/>
  <c r="H5088" i="11"/>
  <c r="I5088" i="11"/>
  <c r="J5088" i="11"/>
  <c r="G5089" i="11"/>
  <c r="H5089" i="11"/>
  <c r="I5089" i="11"/>
  <c r="J5089" i="11"/>
  <c r="G5090" i="11"/>
  <c r="H5090" i="11"/>
  <c r="I5090" i="11"/>
  <c r="J5090" i="11"/>
  <c r="G5091" i="11"/>
  <c r="H5091" i="11"/>
  <c r="I5091" i="11"/>
  <c r="J5091" i="11"/>
  <c r="G5092" i="11"/>
  <c r="H5092" i="11"/>
  <c r="I5092" i="11"/>
  <c r="J5092" i="11"/>
  <c r="G5093" i="11"/>
  <c r="H5093" i="11"/>
  <c r="I5093" i="11"/>
  <c r="J5093" i="11"/>
  <c r="G5094" i="11"/>
  <c r="H5094" i="11"/>
  <c r="I5094" i="11"/>
  <c r="J5094" i="11"/>
  <c r="G5095" i="11"/>
  <c r="H5095" i="11"/>
  <c r="I5095" i="11"/>
  <c r="J5095" i="11"/>
  <c r="G5096" i="11"/>
  <c r="H5096" i="11"/>
  <c r="I5096" i="11"/>
  <c r="J5096" i="11"/>
  <c r="G5097" i="11"/>
  <c r="H5097" i="11"/>
  <c r="I5097" i="11"/>
  <c r="J5097" i="11"/>
  <c r="G5098" i="11"/>
  <c r="H5098" i="11"/>
  <c r="I5098" i="11"/>
  <c r="J5098" i="11"/>
  <c r="G5099" i="11"/>
  <c r="H5099" i="11"/>
  <c r="I5099" i="11"/>
  <c r="J5099" i="11"/>
  <c r="G5100" i="11"/>
  <c r="H5100" i="11"/>
  <c r="I5100" i="11"/>
  <c r="J5100" i="11"/>
  <c r="G5101" i="11"/>
  <c r="H5101" i="11"/>
  <c r="I5101" i="11"/>
  <c r="J5101" i="11"/>
  <c r="G5102" i="11"/>
  <c r="H5102" i="11"/>
  <c r="I5102" i="11"/>
  <c r="J5102" i="11"/>
  <c r="G5103" i="11"/>
  <c r="H5103" i="11"/>
  <c r="I5103" i="11"/>
  <c r="J5103" i="11"/>
  <c r="G5104" i="11"/>
  <c r="H5104" i="11"/>
  <c r="I5104" i="11"/>
  <c r="J5104" i="11"/>
  <c r="G5105" i="11"/>
  <c r="H5105" i="11"/>
  <c r="I5105" i="11"/>
  <c r="J5105" i="11"/>
  <c r="G5106" i="11"/>
  <c r="H5106" i="11"/>
  <c r="I5106" i="11"/>
  <c r="J5106" i="11"/>
  <c r="G5107" i="11"/>
  <c r="H5107" i="11"/>
  <c r="I5107" i="11"/>
  <c r="J5107" i="11"/>
  <c r="G5108" i="11"/>
  <c r="H5108" i="11"/>
  <c r="I5108" i="11"/>
  <c r="J5108" i="11"/>
  <c r="G5109" i="11"/>
  <c r="H5109" i="11"/>
  <c r="I5109" i="11"/>
  <c r="J5109" i="11"/>
  <c r="G5110" i="11"/>
  <c r="H5110" i="11"/>
  <c r="I5110" i="11"/>
  <c r="J5110" i="11"/>
  <c r="G5111" i="11"/>
  <c r="H5111" i="11"/>
  <c r="I5111" i="11"/>
  <c r="J5111" i="11"/>
  <c r="G5112" i="11"/>
  <c r="H5112" i="11"/>
  <c r="I5112" i="11"/>
  <c r="J5112" i="11"/>
  <c r="G5113" i="11"/>
  <c r="H5113" i="11"/>
  <c r="I5113" i="11"/>
  <c r="J5113" i="11"/>
  <c r="G5114" i="11"/>
  <c r="H5114" i="11"/>
  <c r="I5114" i="11"/>
  <c r="J5114" i="11"/>
  <c r="G5115" i="11"/>
  <c r="H5115" i="11"/>
  <c r="I5115" i="11"/>
  <c r="J5115" i="11"/>
  <c r="G5116" i="11"/>
  <c r="H5116" i="11"/>
  <c r="I5116" i="11"/>
  <c r="J5116" i="11"/>
  <c r="G5117" i="11"/>
  <c r="H5117" i="11"/>
  <c r="I5117" i="11"/>
  <c r="J5117" i="11"/>
  <c r="G5118" i="11"/>
  <c r="H5118" i="11"/>
  <c r="I5118" i="11"/>
  <c r="J5118" i="11"/>
  <c r="G5119" i="11"/>
  <c r="H5119" i="11"/>
  <c r="I5119" i="11"/>
  <c r="J5119" i="11"/>
  <c r="G5120" i="11"/>
  <c r="H5120" i="11"/>
  <c r="I5120" i="11"/>
  <c r="J5120" i="11"/>
  <c r="G5121" i="11"/>
  <c r="H5121" i="11"/>
  <c r="I5121" i="11"/>
  <c r="J5121" i="11"/>
  <c r="G5122" i="11"/>
  <c r="H5122" i="11"/>
  <c r="I5122" i="11"/>
  <c r="J5122" i="11"/>
  <c r="G5123" i="11"/>
  <c r="H5123" i="11"/>
  <c r="I5123" i="11"/>
  <c r="J5123" i="11"/>
  <c r="G5124" i="11"/>
  <c r="H5124" i="11"/>
  <c r="I5124" i="11"/>
  <c r="J5124" i="11"/>
  <c r="G5125" i="11"/>
  <c r="H5125" i="11"/>
  <c r="I5125" i="11"/>
  <c r="J5125" i="11"/>
  <c r="G5126" i="11"/>
  <c r="H5126" i="11"/>
  <c r="I5126" i="11"/>
  <c r="J5126" i="11"/>
  <c r="G5127" i="11"/>
  <c r="H5127" i="11"/>
  <c r="I5127" i="11"/>
  <c r="J5127" i="11"/>
  <c r="G5128" i="11"/>
  <c r="H5128" i="11"/>
  <c r="I5128" i="11"/>
  <c r="J5128" i="11"/>
  <c r="G5129" i="11"/>
  <c r="H5129" i="11"/>
  <c r="I5129" i="11"/>
  <c r="J5129" i="11"/>
  <c r="G5130" i="11"/>
  <c r="H5130" i="11"/>
  <c r="I5130" i="11"/>
  <c r="J5130" i="11"/>
  <c r="G5131" i="11"/>
  <c r="H5131" i="11"/>
  <c r="I5131" i="11"/>
  <c r="J5131" i="11"/>
  <c r="G5132" i="11"/>
  <c r="H5132" i="11"/>
  <c r="I5132" i="11"/>
  <c r="J5132" i="11"/>
  <c r="G5133" i="11"/>
  <c r="H5133" i="11"/>
  <c r="I5133" i="11"/>
  <c r="J5133" i="11"/>
  <c r="G5134" i="11"/>
  <c r="H5134" i="11"/>
  <c r="I5134" i="11"/>
  <c r="J5134" i="11"/>
  <c r="G5135" i="11"/>
  <c r="H5135" i="11"/>
  <c r="I5135" i="11"/>
  <c r="J5135" i="11"/>
  <c r="G5136" i="11"/>
  <c r="H5136" i="11"/>
  <c r="I5136" i="11"/>
  <c r="J5136" i="11"/>
  <c r="G5137" i="11"/>
  <c r="H5137" i="11"/>
  <c r="I5137" i="11"/>
  <c r="J5137" i="11"/>
  <c r="G5138" i="11"/>
  <c r="H5138" i="11"/>
  <c r="I5138" i="11"/>
  <c r="J5138" i="11"/>
  <c r="G5139" i="11"/>
  <c r="H5139" i="11"/>
  <c r="I5139" i="11"/>
  <c r="J5139" i="11"/>
  <c r="G5140" i="11"/>
  <c r="H5140" i="11"/>
  <c r="I5140" i="11"/>
  <c r="J5140" i="11"/>
  <c r="G5141" i="11"/>
  <c r="H5141" i="11"/>
  <c r="I5141" i="11"/>
  <c r="J5141" i="11"/>
  <c r="G5142" i="11"/>
  <c r="H5142" i="11"/>
  <c r="I5142" i="11"/>
  <c r="J5142" i="11"/>
  <c r="G5143" i="11"/>
  <c r="H5143" i="11"/>
  <c r="I5143" i="11"/>
  <c r="J5143" i="11"/>
  <c r="G5144" i="11"/>
  <c r="H5144" i="11"/>
  <c r="I5144" i="11"/>
  <c r="J5144" i="11"/>
  <c r="G5145" i="11"/>
  <c r="H5145" i="11"/>
  <c r="I5145" i="11"/>
  <c r="J5145" i="11"/>
  <c r="G5146" i="11"/>
  <c r="H5146" i="11"/>
  <c r="I5146" i="11"/>
  <c r="J5146" i="11"/>
  <c r="G5147" i="11"/>
  <c r="H5147" i="11"/>
  <c r="I5147" i="11"/>
  <c r="J5147" i="11"/>
  <c r="G5148" i="11"/>
  <c r="H5148" i="11"/>
  <c r="I5148" i="11"/>
  <c r="J5148" i="11"/>
  <c r="G5149" i="11"/>
  <c r="H5149" i="11"/>
  <c r="I5149" i="11"/>
  <c r="J5149" i="11"/>
  <c r="G5150" i="11"/>
  <c r="H5150" i="11"/>
  <c r="I5150" i="11"/>
  <c r="J5150" i="11"/>
  <c r="G5151" i="11"/>
  <c r="H5151" i="11"/>
  <c r="I5151" i="11"/>
  <c r="J5151" i="11"/>
  <c r="G5152" i="11"/>
  <c r="H5152" i="11"/>
  <c r="I5152" i="11"/>
  <c r="J5152" i="11"/>
  <c r="G5153" i="11"/>
  <c r="H5153" i="11"/>
  <c r="I5153" i="11"/>
  <c r="J5153" i="11"/>
  <c r="G5154" i="11"/>
  <c r="H5154" i="11"/>
  <c r="I5154" i="11"/>
  <c r="J5154" i="11"/>
  <c r="G5155" i="11"/>
  <c r="H5155" i="11"/>
  <c r="I5155" i="11"/>
  <c r="J5155" i="11"/>
  <c r="G5156" i="11"/>
  <c r="H5156" i="11"/>
  <c r="I5156" i="11"/>
  <c r="J5156" i="11"/>
  <c r="G5157" i="11"/>
  <c r="H5157" i="11"/>
  <c r="I5157" i="11"/>
  <c r="J5157" i="11"/>
  <c r="G5158" i="11"/>
  <c r="H5158" i="11"/>
  <c r="I5158" i="11"/>
  <c r="J5158" i="11"/>
  <c r="G5159" i="11"/>
  <c r="H5159" i="11"/>
  <c r="I5159" i="11"/>
  <c r="J5159" i="11"/>
  <c r="G5160" i="11"/>
  <c r="H5160" i="11"/>
  <c r="I5160" i="11"/>
  <c r="J5160" i="11"/>
  <c r="G5161" i="11"/>
  <c r="H5161" i="11"/>
  <c r="I5161" i="11"/>
  <c r="J5161" i="11"/>
  <c r="G5162" i="11"/>
  <c r="H5162" i="11"/>
  <c r="I5162" i="11"/>
  <c r="J5162" i="11"/>
  <c r="G5163" i="11"/>
  <c r="H5163" i="11"/>
  <c r="I5163" i="11"/>
  <c r="J5163" i="11"/>
  <c r="G5164" i="11"/>
  <c r="H5164" i="11"/>
  <c r="I5164" i="11"/>
  <c r="J5164" i="11"/>
  <c r="G5165" i="11"/>
  <c r="H5165" i="11"/>
  <c r="I5165" i="11"/>
  <c r="J5165" i="11"/>
  <c r="G5166" i="11"/>
  <c r="H5166" i="11"/>
  <c r="I5166" i="11"/>
  <c r="J5166" i="11"/>
  <c r="G5167" i="11"/>
  <c r="H5167" i="11"/>
  <c r="I5167" i="11"/>
  <c r="J5167" i="11"/>
  <c r="G5168" i="11"/>
  <c r="H5168" i="11"/>
  <c r="I5168" i="11"/>
  <c r="J5168" i="11"/>
  <c r="G5169" i="11"/>
  <c r="H5169" i="11"/>
  <c r="I5169" i="11"/>
  <c r="J5169" i="11"/>
  <c r="G5170" i="11"/>
  <c r="H5170" i="11"/>
  <c r="I5170" i="11"/>
  <c r="J5170" i="11"/>
  <c r="G5171" i="11"/>
  <c r="H5171" i="11"/>
  <c r="I5171" i="11"/>
  <c r="J5171" i="11"/>
  <c r="G5172" i="11"/>
  <c r="H5172" i="11"/>
  <c r="I5172" i="11"/>
  <c r="J5172" i="11"/>
  <c r="G5173" i="11"/>
  <c r="H5173" i="11"/>
  <c r="I5173" i="11"/>
  <c r="J5173" i="11"/>
  <c r="G5174" i="11"/>
  <c r="H5174" i="11"/>
  <c r="I5174" i="11"/>
  <c r="J5174" i="11"/>
  <c r="G5175" i="11"/>
  <c r="H5175" i="11"/>
  <c r="I5175" i="11"/>
  <c r="J5175" i="11"/>
  <c r="G5176" i="11"/>
  <c r="H5176" i="11"/>
  <c r="I5176" i="11"/>
  <c r="J5176" i="11"/>
  <c r="G5177" i="11"/>
  <c r="H5177" i="11"/>
  <c r="I5177" i="11"/>
  <c r="J5177" i="11"/>
  <c r="G5178" i="11"/>
  <c r="H5178" i="11"/>
  <c r="I5178" i="11"/>
  <c r="J5178" i="11"/>
  <c r="G5179" i="11"/>
  <c r="H5179" i="11"/>
  <c r="I5179" i="11"/>
  <c r="J5179" i="11"/>
  <c r="G5180" i="11"/>
  <c r="H5180" i="11"/>
  <c r="I5180" i="11"/>
  <c r="J5180" i="11"/>
  <c r="G5181" i="11"/>
  <c r="H5181" i="11"/>
  <c r="I5181" i="11"/>
  <c r="J5181" i="11"/>
  <c r="G5182" i="11"/>
  <c r="H5182" i="11"/>
  <c r="I5182" i="11"/>
  <c r="J5182" i="11"/>
  <c r="G5183" i="11"/>
  <c r="H5183" i="11"/>
  <c r="I5183" i="11"/>
  <c r="J5183" i="11"/>
  <c r="G5184" i="11"/>
  <c r="H5184" i="11"/>
  <c r="I5184" i="11"/>
  <c r="J5184" i="11"/>
  <c r="G5185" i="11"/>
  <c r="H5185" i="11"/>
  <c r="I5185" i="11"/>
  <c r="J5185" i="11"/>
  <c r="G5186" i="11"/>
  <c r="H5186" i="11"/>
  <c r="I5186" i="11"/>
  <c r="J5186" i="11"/>
  <c r="G5187" i="11"/>
  <c r="H5187" i="11"/>
  <c r="I5187" i="11"/>
  <c r="J5187" i="11"/>
  <c r="G5188" i="11"/>
  <c r="H5188" i="11"/>
  <c r="I5188" i="11"/>
  <c r="J5188" i="11"/>
  <c r="G5189" i="11"/>
  <c r="H5189" i="11"/>
  <c r="I5189" i="11"/>
  <c r="J5189" i="11"/>
  <c r="G5190" i="11"/>
  <c r="H5190" i="11"/>
  <c r="I5190" i="11"/>
  <c r="J5190" i="11"/>
  <c r="G5191" i="11"/>
  <c r="H5191" i="11"/>
  <c r="I5191" i="11"/>
  <c r="J5191" i="11"/>
  <c r="G5192" i="11"/>
  <c r="H5192" i="11"/>
  <c r="I5192" i="11"/>
  <c r="J5192" i="11"/>
  <c r="G5193" i="11"/>
  <c r="H5193" i="11"/>
  <c r="I5193" i="11"/>
  <c r="J5193" i="11"/>
  <c r="G5194" i="11"/>
  <c r="H5194" i="11"/>
  <c r="I5194" i="11"/>
  <c r="J5194" i="11"/>
  <c r="G5195" i="11"/>
  <c r="H5195" i="11"/>
  <c r="I5195" i="11"/>
  <c r="J5195" i="11"/>
  <c r="G5196" i="11"/>
  <c r="H5196" i="11"/>
  <c r="I5196" i="11"/>
  <c r="J5196" i="11"/>
  <c r="G5197" i="11"/>
  <c r="H5197" i="11"/>
  <c r="I5197" i="11"/>
  <c r="J5197" i="11"/>
  <c r="G5198" i="11"/>
  <c r="H5198" i="11"/>
  <c r="I5198" i="11"/>
  <c r="J5198" i="11"/>
  <c r="G5199" i="11"/>
  <c r="H5199" i="11"/>
  <c r="I5199" i="11"/>
  <c r="J5199" i="11"/>
  <c r="G5200" i="11"/>
  <c r="H5200" i="11"/>
  <c r="I5200" i="11"/>
  <c r="J5200" i="11"/>
  <c r="G5201" i="11"/>
  <c r="H5201" i="11"/>
  <c r="I5201" i="11"/>
  <c r="J5201" i="11"/>
  <c r="G5202" i="11"/>
  <c r="H5202" i="11"/>
  <c r="I5202" i="11"/>
  <c r="J5202" i="11"/>
  <c r="G5203" i="11"/>
  <c r="H5203" i="11"/>
  <c r="I5203" i="11"/>
  <c r="J5203" i="11"/>
  <c r="G5204" i="11"/>
  <c r="H5204" i="11"/>
  <c r="I5204" i="11"/>
  <c r="J5204" i="11"/>
  <c r="G5205" i="11"/>
  <c r="H5205" i="11"/>
  <c r="I5205" i="11"/>
  <c r="J5205" i="11"/>
  <c r="G5206" i="11"/>
  <c r="H5206" i="11"/>
  <c r="I5206" i="11"/>
  <c r="J5206" i="11"/>
  <c r="G5207" i="11"/>
  <c r="H5207" i="11"/>
  <c r="I5207" i="11"/>
  <c r="J5207" i="11"/>
  <c r="G5208" i="11"/>
  <c r="H5208" i="11"/>
  <c r="I5208" i="11"/>
  <c r="J5208" i="11"/>
  <c r="G5209" i="11"/>
  <c r="H5209" i="11"/>
  <c r="I5209" i="11"/>
  <c r="J5209" i="11"/>
  <c r="G5210" i="11"/>
  <c r="H5210" i="11"/>
  <c r="I5210" i="11"/>
  <c r="J5210" i="11"/>
  <c r="G5211" i="11"/>
  <c r="H5211" i="11"/>
  <c r="I5211" i="11"/>
  <c r="J5211" i="11"/>
  <c r="G5212" i="11"/>
  <c r="H5212" i="11"/>
  <c r="I5212" i="11"/>
  <c r="J5212" i="11"/>
  <c r="G5213" i="11"/>
  <c r="H5213" i="11"/>
  <c r="I5213" i="11"/>
  <c r="J5213" i="11"/>
  <c r="G5214" i="11"/>
  <c r="H5214" i="11"/>
  <c r="I5214" i="11"/>
  <c r="J5214" i="11"/>
  <c r="G5215" i="11"/>
  <c r="H5215" i="11"/>
  <c r="I5215" i="11"/>
  <c r="J5215" i="11"/>
  <c r="G5216" i="11"/>
  <c r="H5216" i="11"/>
  <c r="I5216" i="11"/>
  <c r="J5216" i="11"/>
  <c r="G5217" i="11"/>
  <c r="H5217" i="11"/>
  <c r="I5217" i="11"/>
  <c r="J5217" i="11"/>
  <c r="G5218" i="11"/>
  <c r="H5218" i="11"/>
  <c r="I5218" i="11"/>
  <c r="J5218" i="11"/>
  <c r="G5219" i="11"/>
  <c r="H5219" i="11"/>
  <c r="I5219" i="11"/>
  <c r="J5219" i="11"/>
  <c r="G5220" i="11"/>
  <c r="H5220" i="11"/>
  <c r="I5220" i="11"/>
  <c r="J5220" i="11"/>
  <c r="G5221" i="11"/>
  <c r="H5221" i="11"/>
  <c r="I5221" i="11"/>
  <c r="J5221" i="11"/>
  <c r="G5222" i="11"/>
  <c r="H5222" i="11"/>
  <c r="I5222" i="11"/>
  <c r="J5222" i="11"/>
  <c r="G5223" i="11"/>
  <c r="H5223" i="11"/>
  <c r="I5223" i="11"/>
  <c r="J5223" i="11"/>
  <c r="G5224" i="11"/>
  <c r="H5224" i="11"/>
  <c r="I5224" i="11"/>
  <c r="J5224" i="11"/>
  <c r="G5225" i="11"/>
  <c r="H5225" i="11"/>
  <c r="I5225" i="11"/>
  <c r="J5225" i="11"/>
  <c r="G5226" i="11"/>
  <c r="H5226" i="11"/>
  <c r="I5226" i="11"/>
  <c r="J5226" i="11"/>
  <c r="G5227" i="11"/>
  <c r="H5227" i="11"/>
  <c r="I5227" i="11"/>
  <c r="J5227" i="11"/>
  <c r="G5228" i="11"/>
  <c r="H5228" i="11"/>
  <c r="I5228" i="11"/>
  <c r="J5228" i="11"/>
  <c r="G5229" i="11"/>
  <c r="H5229" i="11"/>
  <c r="I5229" i="11"/>
  <c r="J5229" i="11"/>
  <c r="G5230" i="11"/>
  <c r="H5230" i="11"/>
  <c r="I5230" i="11"/>
  <c r="J5230" i="11"/>
  <c r="G5231" i="11"/>
  <c r="H5231" i="11"/>
  <c r="I5231" i="11"/>
  <c r="J5231" i="11"/>
  <c r="G5232" i="11"/>
  <c r="H5232" i="11"/>
  <c r="I5232" i="11"/>
  <c r="J5232" i="11"/>
  <c r="G5233" i="11"/>
  <c r="H5233" i="11"/>
  <c r="I5233" i="11"/>
  <c r="J5233" i="11"/>
  <c r="G5234" i="11"/>
  <c r="H5234" i="11"/>
  <c r="I5234" i="11"/>
  <c r="J5234" i="11"/>
  <c r="G5235" i="11"/>
  <c r="H5235" i="11"/>
  <c r="I5235" i="11"/>
  <c r="J5235" i="11"/>
  <c r="G5236" i="11"/>
  <c r="H5236" i="11"/>
  <c r="I5236" i="11"/>
  <c r="J5236" i="11"/>
  <c r="G5237" i="11"/>
  <c r="H5237" i="11"/>
  <c r="I5237" i="11"/>
  <c r="J5237" i="11"/>
  <c r="G5238" i="11"/>
  <c r="H5238" i="11"/>
  <c r="I5238" i="11"/>
  <c r="J5238" i="11"/>
  <c r="G5239" i="11"/>
  <c r="H5239" i="11"/>
  <c r="I5239" i="11"/>
  <c r="J5239" i="11"/>
  <c r="G5240" i="11"/>
  <c r="H5240" i="11"/>
  <c r="I5240" i="11"/>
  <c r="J5240" i="11"/>
  <c r="G5241" i="11"/>
  <c r="H5241" i="11"/>
  <c r="I5241" i="11"/>
  <c r="J5241" i="11"/>
  <c r="G5242" i="11"/>
  <c r="H5242" i="11"/>
  <c r="I5242" i="11"/>
  <c r="J5242" i="11"/>
  <c r="G5243" i="11"/>
  <c r="H5243" i="11"/>
  <c r="I5243" i="11"/>
  <c r="J5243" i="11"/>
  <c r="G5244" i="11"/>
  <c r="H5244" i="11"/>
  <c r="I5244" i="11"/>
  <c r="J5244" i="11"/>
  <c r="G5245" i="11"/>
  <c r="H5245" i="11"/>
  <c r="I5245" i="11"/>
  <c r="J5245" i="11"/>
  <c r="G5246" i="11"/>
  <c r="H5246" i="11"/>
  <c r="I5246" i="11"/>
  <c r="J5246" i="11"/>
  <c r="G5247" i="11"/>
  <c r="H5247" i="11"/>
  <c r="I5247" i="11"/>
  <c r="J5247" i="11"/>
  <c r="G5248" i="11"/>
  <c r="H5248" i="11"/>
  <c r="I5248" i="11"/>
  <c r="J5248" i="11"/>
  <c r="G5249" i="11"/>
  <c r="H5249" i="11"/>
  <c r="I5249" i="11"/>
  <c r="J5249" i="11"/>
  <c r="G5250" i="11"/>
  <c r="H5250" i="11"/>
  <c r="I5250" i="11"/>
  <c r="J5250" i="11"/>
  <c r="G5251" i="11"/>
  <c r="H5251" i="11"/>
  <c r="I5251" i="11"/>
  <c r="J5251" i="11"/>
  <c r="G5252" i="11"/>
  <c r="H5252" i="11"/>
  <c r="I5252" i="11"/>
  <c r="J5252" i="11"/>
  <c r="G5253" i="11"/>
  <c r="H5253" i="11"/>
  <c r="I5253" i="11"/>
  <c r="J5253" i="11"/>
  <c r="G5254" i="11"/>
  <c r="H5254" i="11"/>
  <c r="I5254" i="11"/>
  <c r="J5254" i="11"/>
  <c r="G5255" i="11"/>
  <c r="H5255" i="11"/>
  <c r="I5255" i="11"/>
  <c r="J5255" i="11"/>
  <c r="G5256" i="11"/>
  <c r="H5256" i="11"/>
  <c r="I5256" i="11"/>
  <c r="J5256" i="11"/>
  <c r="G5257" i="11"/>
  <c r="H5257" i="11"/>
  <c r="I5257" i="11"/>
  <c r="J5257" i="11"/>
  <c r="G5258" i="11"/>
  <c r="H5258" i="11"/>
  <c r="I5258" i="11"/>
  <c r="J5258" i="11"/>
  <c r="G5259" i="11"/>
  <c r="H5259" i="11"/>
  <c r="I5259" i="11"/>
  <c r="J5259" i="11"/>
  <c r="G5260" i="11"/>
  <c r="H5260" i="11"/>
  <c r="I5260" i="11"/>
  <c r="J5260" i="11"/>
  <c r="G5261" i="11"/>
  <c r="H5261" i="11"/>
  <c r="I5261" i="11"/>
  <c r="J5261" i="11"/>
  <c r="G5262" i="11"/>
  <c r="H5262" i="11"/>
  <c r="I5262" i="11"/>
  <c r="J5262" i="11"/>
  <c r="G5263" i="11"/>
  <c r="H5263" i="11"/>
  <c r="I5263" i="11"/>
  <c r="J5263" i="11"/>
  <c r="G5264" i="11"/>
  <c r="H5264" i="11"/>
  <c r="I5264" i="11"/>
  <c r="J5264" i="11"/>
  <c r="G5265" i="11"/>
  <c r="H5265" i="11"/>
  <c r="I5265" i="11"/>
  <c r="J5265" i="11"/>
  <c r="G5266" i="11"/>
  <c r="H5266" i="11"/>
  <c r="I5266" i="11"/>
  <c r="J5266" i="11"/>
  <c r="G5267" i="11"/>
  <c r="H5267" i="11"/>
  <c r="I5267" i="11"/>
  <c r="J5267" i="11"/>
  <c r="G5268" i="11"/>
  <c r="H5268" i="11"/>
  <c r="I5268" i="11"/>
  <c r="J5268" i="11"/>
  <c r="G5269" i="11"/>
  <c r="H5269" i="11"/>
  <c r="I5269" i="11"/>
  <c r="J5269" i="11"/>
  <c r="G5270" i="11"/>
  <c r="H5270" i="11"/>
  <c r="I5270" i="11"/>
  <c r="J5270" i="11"/>
  <c r="G5271" i="11"/>
  <c r="H5271" i="11"/>
  <c r="I5271" i="11"/>
  <c r="J5271" i="11"/>
  <c r="G5272" i="11"/>
  <c r="H5272" i="11"/>
  <c r="I5272" i="11"/>
  <c r="J5272" i="11"/>
  <c r="G5273" i="11"/>
  <c r="H5273" i="11"/>
  <c r="I5273" i="11"/>
  <c r="J5273" i="11"/>
  <c r="G5274" i="11"/>
  <c r="H5274" i="11"/>
  <c r="I5274" i="11"/>
  <c r="J5274" i="11"/>
  <c r="G5275" i="11"/>
  <c r="H5275" i="11"/>
  <c r="I5275" i="11"/>
  <c r="J5275" i="11"/>
  <c r="G5276" i="11"/>
  <c r="H5276" i="11"/>
  <c r="I5276" i="11"/>
  <c r="J5276" i="11"/>
  <c r="G5277" i="11"/>
  <c r="H5277" i="11"/>
  <c r="I5277" i="11"/>
  <c r="J5277" i="11"/>
  <c r="G5278" i="11"/>
  <c r="H5278" i="11"/>
  <c r="I5278" i="11"/>
  <c r="J5278" i="11"/>
  <c r="G5279" i="11"/>
  <c r="H5279" i="11"/>
  <c r="I5279" i="11"/>
  <c r="J5279" i="11"/>
  <c r="G5280" i="11"/>
  <c r="H5280" i="11"/>
  <c r="I5280" i="11"/>
  <c r="J5280" i="11"/>
  <c r="G5281" i="11"/>
  <c r="H5281" i="11"/>
  <c r="I5281" i="11"/>
  <c r="J5281" i="11"/>
  <c r="G5282" i="11"/>
  <c r="H5282" i="11"/>
  <c r="I5282" i="11"/>
  <c r="J5282" i="11"/>
  <c r="G5283" i="11"/>
  <c r="H5283" i="11"/>
  <c r="I5283" i="11"/>
  <c r="J5283" i="11"/>
  <c r="G5284" i="11"/>
  <c r="H5284" i="11"/>
  <c r="I5284" i="11"/>
  <c r="J5284" i="11"/>
  <c r="G5285" i="11"/>
  <c r="H5285" i="11"/>
  <c r="I5285" i="11"/>
  <c r="J5285" i="11"/>
  <c r="G5286" i="11"/>
  <c r="H5286" i="11"/>
  <c r="I5286" i="11"/>
  <c r="J5286" i="11"/>
  <c r="G5287" i="11"/>
  <c r="H5287" i="11"/>
  <c r="I5287" i="11"/>
  <c r="J5287" i="11"/>
  <c r="G5288" i="11"/>
  <c r="H5288" i="11"/>
  <c r="I5288" i="11"/>
  <c r="J5288" i="11"/>
  <c r="G5289" i="11"/>
  <c r="H5289" i="11"/>
  <c r="I5289" i="11"/>
  <c r="J5289" i="11"/>
  <c r="G5290" i="11"/>
  <c r="H5290" i="11"/>
  <c r="I5290" i="11"/>
  <c r="J5290" i="11"/>
  <c r="G5291" i="11"/>
  <c r="H5291" i="11"/>
  <c r="I5291" i="11"/>
  <c r="J5291" i="11"/>
  <c r="G5292" i="11"/>
  <c r="H5292" i="11"/>
  <c r="I5292" i="11"/>
  <c r="J5292" i="11"/>
  <c r="G5293" i="11"/>
  <c r="H5293" i="11"/>
  <c r="I5293" i="11"/>
  <c r="J5293" i="11"/>
  <c r="G5294" i="11"/>
  <c r="H5294" i="11"/>
  <c r="I5294" i="11"/>
  <c r="J5294" i="11"/>
  <c r="G5295" i="11"/>
  <c r="H5295" i="11"/>
  <c r="I5295" i="11"/>
  <c r="J5295" i="11"/>
  <c r="G5296" i="11"/>
  <c r="H5296" i="11"/>
  <c r="I5296" i="11"/>
  <c r="J5296" i="11"/>
  <c r="G5297" i="11"/>
  <c r="H5297" i="11"/>
  <c r="I5297" i="11"/>
  <c r="J5297" i="11"/>
  <c r="G5298" i="11"/>
  <c r="H5298" i="11"/>
  <c r="I5298" i="11"/>
  <c r="J5298" i="11"/>
  <c r="G5299" i="11"/>
  <c r="H5299" i="11"/>
  <c r="I5299" i="11"/>
  <c r="J5299" i="11"/>
  <c r="G5300" i="11"/>
  <c r="H5300" i="11"/>
  <c r="I5300" i="11"/>
  <c r="J5300" i="11"/>
  <c r="G5301" i="11"/>
  <c r="H5301" i="11"/>
  <c r="I5301" i="11"/>
  <c r="J5301" i="11"/>
  <c r="G5302" i="11"/>
  <c r="H5302" i="11"/>
  <c r="I5302" i="11"/>
  <c r="J5302" i="11"/>
  <c r="G5303" i="11"/>
  <c r="H5303" i="11"/>
  <c r="I5303" i="11"/>
  <c r="J5303" i="11"/>
  <c r="G5304" i="11"/>
  <c r="H5304" i="11"/>
  <c r="I5304" i="11"/>
  <c r="J5304" i="11"/>
  <c r="G5305" i="11"/>
  <c r="H5305" i="11"/>
  <c r="I5305" i="11"/>
  <c r="J5305" i="11"/>
  <c r="G5306" i="11"/>
  <c r="H5306" i="11"/>
  <c r="I5306" i="11"/>
  <c r="J5306" i="11"/>
  <c r="G5307" i="11"/>
  <c r="H5307" i="11"/>
  <c r="I5307" i="11"/>
  <c r="J5307" i="11"/>
  <c r="G5308" i="11"/>
  <c r="H5308" i="11"/>
  <c r="I5308" i="11"/>
  <c r="J5308" i="11"/>
  <c r="G5309" i="11"/>
  <c r="H5309" i="11"/>
  <c r="I5309" i="11"/>
  <c r="J5309" i="11"/>
  <c r="G5310" i="11"/>
  <c r="H5310" i="11"/>
  <c r="I5310" i="11"/>
  <c r="J5310" i="11"/>
  <c r="G5311" i="11"/>
  <c r="H5311" i="11"/>
  <c r="I5311" i="11"/>
  <c r="J5311" i="11"/>
  <c r="G5312" i="11"/>
  <c r="H5312" i="11"/>
  <c r="I5312" i="11"/>
  <c r="J5312" i="11"/>
  <c r="G5313" i="11"/>
  <c r="H5313" i="11"/>
  <c r="I5313" i="11"/>
  <c r="J5313" i="11"/>
  <c r="G5314" i="11"/>
  <c r="H5314" i="11"/>
  <c r="I5314" i="11"/>
  <c r="J5314" i="11"/>
  <c r="G5315" i="11"/>
  <c r="H5315" i="11"/>
  <c r="I5315" i="11"/>
  <c r="J5315" i="11"/>
  <c r="G5316" i="11"/>
  <c r="H5316" i="11"/>
  <c r="I5316" i="11"/>
  <c r="J5316" i="11"/>
  <c r="G5317" i="11"/>
  <c r="H5317" i="11"/>
  <c r="I5317" i="11"/>
  <c r="J5317" i="11"/>
  <c r="G5318" i="11"/>
  <c r="H5318" i="11"/>
  <c r="I5318" i="11"/>
  <c r="J5318" i="11"/>
  <c r="G5319" i="11"/>
  <c r="H5319" i="11"/>
  <c r="I5319" i="11"/>
  <c r="J5319" i="11"/>
  <c r="G5320" i="11"/>
  <c r="H5320" i="11"/>
  <c r="I5320" i="11"/>
  <c r="J5320" i="11"/>
  <c r="G5321" i="11"/>
  <c r="H5321" i="11"/>
  <c r="I5321" i="11"/>
  <c r="J5321" i="11"/>
  <c r="G5322" i="11"/>
  <c r="H5322" i="11"/>
  <c r="I5322" i="11"/>
  <c r="J5322" i="11"/>
  <c r="G5323" i="11"/>
  <c r="H5323" i="11"/>
  <c r="I5323" i="11"/>
  <c r="J5323" i="11"/>
  <c r="G5324" i="11"/>
  <c r="H5324" i="11"/>
  <c r="I5324" i="11"/>
  <c r="J5324" i="11"/>
  <c r="G5325" i="11"/>
  <c r="H5325" i="11"/>
  <c r="I5325" i="11"/>
  <c r="J5325" i="11"/>
  <c r="G5326" i="11"/>
  <c r="H5326" i="11"/>
  <c r="I5326" i="11"/>
  <c r="J5326" i="11"/>
  <c r="G5327" i="11"/>
  <c r="H5327" i="11"/>
  <c r="I5327" i="11"/>
  <c r="J5327" i="11"/>
  <c r="G5328" i="11"/>
  <c r="H5328" i="11"/>
  <c r="I5328" i="11"/>
  <c r="J5328" i="11"/>
  <c r="G5329" i="11"/>
  <c r="H5329" i="11"/>
  <c r="I5329" i="11"/>
  <c r="J5329" i="11"/>
  <c r="G5330" i="11"/>
  <c r="H5330" i="11"/>
  <c r="I5330" i="11"/>
  <c r="J5330" i="11"/>
  <c r="G5331" i="11"/>
  <c r="H5331" i="11"/>
  <c r="I5331" i="11"/>
  <c r="J5331" i="11"/>
  <c r="G5332" i="11"/>
  <c r="H5332" i="11"/>
  <c r="I5332" i="11"/>
  <c r="J5332" i="11"/>
  <c r="G5333" i="11"/>
  <c r="H5333" i="11"/>
  <c r="I5333" i="11"/>
  <c r="J5333" i="11"/>
  <c r="G5334" i="11"/>
  <c r="H5334" i="11"/>
  <c r="I5334" i="11"/>
  <c r="J5334" i="11"/>
  <c r="G5335" i="11"/>
  <c r="H5335" i="11"/>
  <c r="I5335" i="11"/>
  <c r="J5335" i="11"/>
  <c r="G5336" i="11"/>
  <c r="H5336" i="11"/>
  <c r="I5336" i="11"/>
  <c r="J5336" i="11"/>
  <c r="G5337" i="11"/>
  <c r="H5337" i="11"/>
  <c r="I5337" i="11"/>
  <c r="J5337" i="11"/>
  <c r="G5338" i="11"/>
  <c r="H5338" i="11"/>
  <c r="I5338" i="11"/>
  <c r="J5338" i="11"/>
  <c r="G5339" i="11"/>
  <c r="H5339" i="11"/>
  <c r="I5339" i="11"/>
  <c r="J5339" i="11"/>
  <c r="G5340" i="11"/>
  <c r="H5340" i="11"/>
  <c r="I5340" i="11"/>
  <c r="J5340" i="11"/>
  <c r="G5341" i="11"/>
  <c r="H5341" i="11"/>
  <c r="I5341" i="11"/>
  <c r="J5341" i="11"/>
  <c r="G5342" i="11"/>
  <c r="H5342" i="11"/>
  <c r="I5342" i="11"/>
  <c r="J5342" i="11"/>
  <c r="G5343" i="11"/>
  <c r="H5343" i="11"/>
  <c r="I5343" i="11"/>
  <c r="J5343" i="11"/>
  <c r="G5344" i="11"/>
  <c r="H5344" i="11"/>
  <c r="I5344" i="11"/>
  <c r="J5344" i="11"/>
  <c r="G5345" i="11"/>
  <c r="H5345" i="11"/>
  <c r="I5345" i="11"/>
  <c r="J5345" i="11"/>
  <c r="G5346" i="11"/>
  <c r="H5346" i="11"/>
  <c r="I5346" i="11"/>
  <c r="J5346" i="11"/>
  <c r="G5347" i="11"/>
  <c r="H5347" i="11"/>
  <c r="I5347" i="11"/>
  <c r="J5347" i="11"/>
  <c r="G5348" i="11"/>
  <c r="H5348" i="11"/>
  <c r="I5348" i="11"/>
  <c r="J5348" i="11"/>
  <c r="G5349" i="11"/>
  <c r="H5349" i="11"/>
  <c r="I5349" i="11"/>
  <c r="J5349" i="11"/>
  <c r="G5350" i="11"/>
  <c r="H5350" i="11"/>
  <c r="I5350" i="11"/>
  <c r="J5350" i="11"/>
  <c r="G5351" i="11"/>
  <c r="H5351" i="11"/>
  <c r="I5351" i="11"/>
  <c r="J5351" i="11"/>
  <c r="G5352" i="11"/>
  <c r="H5352" i="11"/>
  <c r="I5352" i="11"/>
  <c r="J5352" i="11"/>
  <c r="G5353" i="11"/>
  <c r="H5353" i="11"/>
  <c r="I5353" i="11"/>
  <c r="J5353" i="11"/>
  <c r="G5354" i="11"/>
  <c r="H5354" i="11"/>
  <c r="I5354" i="11"/>
  <c r="J5354" i="11"/>
  <c r="G5355" i="11"/>
  <c r="H5355" i="11"/>
  <c r="I5355" i="11"/>
  <c r="J5355" i="11"/>
  <c r="G5356" i="11"/>
  <c r="H5356" i="11"/>
  <c r="I5356" i="11"/>
  <c r="J5356" i="11"/>
  <c r="G5357" i="11"/>
  <c r="H5357" i="11"/>
  <c r="I5357" i="11"/>
  <c r="J5357" i="11"/>
  <c r="G5358" i="11"/>
  <c r="H5358" i="11"/>
  <c r="I5358" i="11"/>
  <c r="J5358" i="11"/>
  <c r="G5359" i="11"/>
  <c r="H5359" i="11"/>
  <c r="I5359" i="11"/>
  <c r="J5359" i="11"/>
  <c r="G5360" i="11"/>
  <c r="H5360" i="11"/>
  <c r="I5360" i="11"/>
  <c r="J5360" i="11"/>
  <c r="G5361" i="11"/>
  <c r="H5361" i="11"/>
  <c r="I5361" i="11"/>
  <c r="J5361" i="11"/>
  <c r="G5362" i="11"/>
  <c r="H5362" i="11"/>
  <c r="I5362" i="11"/>
  <c r="J5362" i="11"/>
  <c r="G5363" i="11"/>
  <c r="H5363" i="11"/>
  <c r="I5363" i="11"/>
  <c r="J5363" i="11"/>
  <c r="G5364" i="11"/>
  <c r="H5364" i="11"/>
  <c r="I5364" i="11"/>
  <c r="J5364" i="11"/>
  <c r="G5365" i="11"/>
  <c r="H5365" i="11"/>
  <c r="I5365" i="11"/>
  <c r="J5365" i="11"/>
  <c r="G5366" i="11"/>
  <c r="H5366" i="11"/>
  <c r="I5366" i="11"/>
  <c r="J5366" i="11"/>
  <c r="G5367" i="11"/>
  <c r="H5367" i="11"/>
  <c r="I5367" i="11"/>
  <c r="J5367" i="11"/>
  <c r="G5368" i="11"/>
  <c r="H5368" i="11"/>
  <c r="I5368" i="11"/>
  <c r="J5368" i="11"/>
  <c r="G5369" i="11"/>
  <c r="H5369" i="11"/>
  <c r="I5369" i="11"/>
  <c r="J5369" i="11"/>
  <c r="G5370" i="11"/>
  <c r="H5370" i="11"/>
  <c r="I5370" i="11"/>
  <c r="J5370" i="11"/>
  <c r="G5371" i="11"/>
  <c r="H5371" i="11"/>
  <c r="I5371" i="11"/>
  <c r="J5371" i="11"/>
  <c r="G5372" i="11"/>
  <c r="H5372" i="11"/>
  <c r="I5372" i="11"/>
  <c r="J5372" i="11"/>
  <c r="G5373" i="11"/>
  <c r="H5373" i="11"/>
  <c r="I5373" i="11"/>
  <c r="J5373" i="11"/>
  <c r="G5374" i="11"/>
  <c r="H5374" i="11"/>
  <c r="I5374" i="11"/>
  <c r="J5374" i="11"/>
  <c r="G5375" i="11"/>
  <c r="H5375" i="11"/>
  <c r="I5375" i="11"/>
  <c r="J5375" i="11"/>
  <c r="G5376" i="11"/>
  <c r="H5376" i="11"/>
  <c r="I5376" i="11"/>
  <c r="J5376" i="11"/>
  <c r="G5377" i="11"/>
  <c r="H5377" i="11"/>
  <c r="I5377" i="11"/>
  <c r="J5377" i="11"/>
  <c r="G5378" i="11"/>
  <c r="H5378" i="11"/>
  <c r="I5378" i="11"/>
  <c r="J5378" i="11"/>
  <c r="G5379" i="11"/>
  <c r="H5379" i="11"/>
  <c r="I5379" i="11"/>
  <c r="J5379" i="11"/>
  <c r="G5380" i="11"/>
  <c r="H5380" i="11"/>
  <c r="I5380" i="11"/>
  <c r="J5380" i="11"/>
  <c r="G5381" i="11"/>
  <c r="H5381" i="11"/>
  <c r="I5381" i="11"/>
  <c r="J5381" i="11"/>
  <c r="G5382" i="11"/>
  <c r="H5382" i="11"/>
  <c r="I5382" i="11"/>
  <c r="J5382" i="11"/>
  <c r="G5383" i="11"/>
  <c r="H5383" i="11"/>
  <c r="I5383" i="11"/>
  <c r="J5383" i="11"/>
  <c r="G5384" i="11"/>
  <c r="H5384" i="11"/>
  <c r="I5384" i="11"/>
  <c r="J5384" i="11"/>
  <c r="G5385" i="11"/>
  <c r="H5385" i="11"/>
  <c r="I5385" i="11"/>
  <c r="J5385" i="11"/>
  <c r="G5386" i="11"/>
  <c r="H5386" i="11"/>
  <c r="I5386" i="11"/>
  <c r="J5386" i="11"/>
  <c r="G5387" i="11"/>
  <c r="H5387" i="11"/>
  <c r="I5387" i="11"/>
  <c r="J5387" i="11"/>
  <c r="G5388" i="11"/>
  <c r="H5388" i="11"/>
  <c r="I5388" i="11"/>
  <c r="J5388" i="11"/>
  <c r="G5389" i="11"/>
  <c r="H5389" i="11"/>
  <c r="I5389" i="11"/>
  <c r="J5389" i="11"/>
  <c r="G5390" i="11"/>
  <c r="H5390" i="11"/>
  <c r="I5390" i="11"/>
  <c r="J5390" i="11"/>
  <c r="G5391" i="11"/>
  <c r="H5391" i="11"/>
  <c r="I5391" i="11"/>
  <c r="J5391" i="11"/>
  <c r="G5392" i="11"/>
  <c r="H5392" i="11"/>
  <c r="I5392" i="11"/>
  <c r="J5392" i="11"/>
  <c r="G5393" i="11"/>
  <c r="H5393" i="11"/>
  <c r="I5393" i="11"/>
  <c r="J5393" i="11"/>
  <c r="G5394" i="11"/>
  <c r="H5394" i="11"/>
  <c r="I5394" i="11"/>
  <c r="J5394" i="11"/>
  <c r="G5395" i="11"/>
  <c r="H5395" i="11"/>
  <c r="I5395" i="11"/>
  <c r="J5395" i="11"/>
  <c r="G5396" i="11"/>
  <c r="H5396" i="11"/>
  <c r="I5396" i="11"/>
  <c r="J5396" i="11"/>
  <c r="G5397" i="11"/>
  <c r="H5397" i="11"/>
  <c r="I5397" i="11"/>
  <c r="J5397" i="11"/>
  <c r="G5398" i="11"/>
  <c r="H5398" i="11"/>
  <c r="I5398" i="11"/>
  <c r="J5398" i="11"/>
  <c r="G5399" i="11"/>
  <c r="H5399" i="11"/>
  <c r="I5399" i="11"/>
  <c r="J5399" i="11"/>
  <c r="G5400" i="11"/>
  <c r="H5400" i="11"/>
  <c r="I5400" i="11"/>
  <c r="J5400" i="11"/>
  <c r="G5401" i="11"/>
  <c r="H5401" i="11"/>
  <c r="I5401" i="11"/>
  <c r="J5401" i="11"/>
  <c r="G5402" i="11"/>
  <c r="H5402" i="11"/>
  <c r="I5402" i="11"/>
  <c r="J5402" i="11"/>
  <c r="G5403" i="11"/>
  <c r="H5403" i="11"/>
  <c r="I5403" i="11"/>
  <c r="J5403" i="11"/>
  <c r="G5404" i="11"/>
  <c r="H5404" i="11"/>
  <c r="I5404" i="11"/>
  <c r="J5404" i="11"/>
  <c r="G5405" i="11"/>
  <c r="H5405" i="11"/>
  <c r="I5405" i="11"/>
  <c r="J5405" i="11"/>
  <c r="G5406" i="11"/>
  <c r="H5406" i="11"/>
  <c r="I5406" i="11"/>
  <c r="J5406" i="11"/>
  <c r="G5407" i="11"/>
  <c r="H5407" i="11"/>
  <c r="I5407" i="11"/>
  <c r="J5407" i="11"/>
  <c r="G5408" i="11"/>
  <c r="H5408" i="11"/>
  <c r="I5408" i="11"/>
  <c r="J5408" i="11"/>
  <c r="G5409" i="11"/>
  <c r="H5409" i="11"/>
  <c r="I5409" i="11"/>
  <c r="J5409" i="11"/>
  <c r="G5410" i="11"/>
  <c r="H5410" i="11"/>
  <c r="I5410" i="11"/>
  <c r="J5410" i="11"/>
  <c r="G5411" i="11"/>
  <c r="H5411" i="11"/>
  <c r="I5411" i="11"/>
  <c r="J5411" i="11"/>
  <c r="G5412" i="11"/>
  <c r="H5412" i="11"/>
  <c r="I5412" i="11"/>
  <c r="J5412" i="11"/>
  <c r="G5413" i="11"/>
  <c r="H5413" i="11"/>
  <c r="I5413" i="11"/>
  <c r="J5413" i="11"/>
  <c r="G5414" i="11"/>
  <c r="H5414" i="11"/>
  <c r="I5414" i="11"/>
  <c r="J5414" i="11"/>
  <c r="G5415" i="11"/>
  <c r="H5415" i="11"/>
  <c r="I5415" i="11"/>
  <c r="J5415" i="11"/>
  <c r="G5416" i="11"/>
  <c r="H5416" i="11"/>
  <c r="I5416" i="11"/>
  <c r="J5416" i="11"/>
  <c r="G5417" i="11"/>
  <c r="H5417" i="11"/>
  <c r="I5417" i="11"/>
  <c r="J5417" i="11"/>
  <c r="G5418" i="11"/>
  <c r="H5418" i="11"/>
  <c r="I5418" i="11"/>
  <c r="J5418" i="11"/>
  <c r="G5419" i="11"/>
  <c r="H5419" i="11"/>
  <c r="I5419" i="11"/>
  <c r="J5419" i="11"/>
  <c r="G5420" i="11"/>
  <c r="H5420" i="11"/>
  <c r="I5420" i="11"/>
  <c r="J5420" i="11"/>
  <c r="G5421" i="11"/>
  <c r="H5421" i="11"/>
  <c r="I5421" i="11"/>
  <c r="J5421" i="11"/>
  <c r="G5422" i="11"/>
  <c r="H5422" i="11"/>
  <c r="I5422" i="11"/>
  <c r="J5422" i="11"/>
  <c r="G5423" i="11"/>
  <c r="H5423" i="11"/>
  <c r="I5423" i="11"/>
  <c r="J5423" i="11"/>
  <c r="G5424" i="11"/>
  <c r="H5424" i="11"/>
  <c r="I5424" i="11"/>
  <c r="J5424" i="11"/>
  <c r="G5425" i="11"/>
  <c r="H5425" i="11"/>
  <c r="I5425" i="11"/>
  <c r="J5425" i="11"/>
  <c r="G5426" i="11"/>
  <c r="H5426" i="11"/>
  <c r="I5426" i="11"/>
  <c r="J5426" i="11"/>
  <c r="G5427" i="11"/>
  <c r="H5427" i="11"/>
  <c r="I5427" i="11"/>
  <c r="J5427" i="11"/>
  <c r="G5428" i="11"/>
  <c r="H5428" i="11"/>
  <c r="I5428" i="11"/>
  <c r="J5428" i="11"/>
  <c r="G5429" i="11"/>
  <c r="H5429" i="11"/>
  <c r="I5429" i="11"/>
  <c r="J5429" i="11"/>
  <c r="G5430" i="11"/>
  <c r="H5430" i="11"/>
  <c r="I5430" i="11"/>
  <c r="J5430" i="11"/>
  <c r="G5431" i="11"/>
  <c r="H5431" i="11"/>
  <c r="I5431" i="11"/>
  <c r="J5431" i="11"/>
  <c r="G5432" i="11"/>
  <c r="H5432" i="11"/>
  <c r="I5432" i="11"/>
  <c r="J5432" i="11"/>
  <c r="G5433" i="11"/>
  <c r="H5433" i="11"/>
  <c r="I5433" i="11"/>
  <c r="J5433" i="11"/>
  <c r="G5434" i="11"/>
  <c r="H5434" i="11"/>
  <c r="I5434" i="11"/>
  <c r="J5434" i="11"/>
  <c r="G5435" i="11"/>
  <c r="H5435" i="11"/>
  <c r="I5435" i="11"/>
  <c r="J5435" i="11"/>
  <c r="G5436" i="11"/>
  <c r="H5436" i="11"/>
  <c r="I5436" i="11"/>
  <c r="J5436" i="11"/>
  <c r="G5437" i="11"/>
  <c r="H5437" i="11"/>
  <c r="I5437" i="11"/>
  <c r="J5437" i="11"/>
  <c r="G5438" i="11"/>
  <c r="H5438" i="11"/>
  <c r="I5438" i="11"/>
  <c r="J5438" i="11"/>
  <c r="G5439" i="11"/>
  <c r="H5439" i="11"/>
  <c r="I5439" i="11"/>
  <c r="J5439" i="11"/>
  <c r="G5440" i="11"/>
  <c r="H5440" i="11"/>
  <c r="I5440" i="11"/>
  <c r="J5440" i="11"/>
  <c r="G5441" i="11"/>
  <c r="H5441" i="11"/>
  <c r="I5441" i="11"/>
  <c r="J5441" i="11"/>
  <c r="G5442" i="11"/>
  <c r="H5442" i="11"/>
  <c r="I5442" i="11"/>
  <c r="J5442" i="11"/>
  <c r="G5443" i="11"/>
  <c r="H5443" i="11"/>
  <c r="I5443" i="11"/>
  <c r="J5443" i="11"/>
  <c r="G5444" i="11"/>
  <c r="H5444" i="11"/>
  <c r="I5444" i="11"/>
  <c r="J5444" i="11"/>
  <c r="G5445" i="11"/>
  <c r="H5445" i="11"/>
  <c r="I5445" i="11"/>
  <c r="J5445" i="11"/>
  <c r="G5446" i="11"/>
  <c r="H5446" i="11"/>
  <c r="I5446" i="11"/>
  <c r="J5446" i="11"/>
  <c r="G5447" i="11"/>
  <c r="H5447" i="11"/>
  <c r="I5447" i="11"/>
  <c r="J5447" i="11"/>
  <c r="G5448" i="11"/>
  <c r="H5448" i="11"/>
  <c r="I5448" i="11"/>
  <c r="J5448" i="11"/>
  <c r="G5449" i="11"/>
  <c r="H5449" i="11"/>
  <c r="I5449" i="11"/>
  <c r="J5449" i="11"/>
  <c r="G5450" i="11"/>
  <c r="H5450" i="11"/>
  <c r="I5450" i="11"/>
  <c r="J5450" i="11"/>
  <c r="G5451" i="11"/>
  <c r="H5451" i="11"/>
  <c r="I5451" i="11"/>
  <c r="J5451" i="11"/>
  <c r="G5452" i="11"/>
  <c r="H5452" i="11"/>
  <c r="I5452" i="11"/>
  <c r="J5452" i="11"/>
  <c r="G5453" i="11"/>
  <c r="H5453" i="11"/>
  <c r="I5453" i="11"/>
  <c r="J5453" i="11"/>
  <c r="G5454" i="11"/>
  <c r="H5454" i="11"/>
  <c r="I5454" i="11"/>
  <c r="J5454" i="11"/>
  <c r="G5455" i="11"/>
  <c r="H5455" i="11"/>
  <c r="I5455" i="11"/>
  <c r="J5455" i="11"/>
  <c r="G5456" i="11"/>
  <c r="H5456" i="11"/>
  <c r="I5456" i="11"/>
  <c r="J5456" i="11"/>
  <c r="G5457" i="11"/>
  <c r="H5457" i="11"/>
  <c r="I5457" i="11"/>
  <c r="J5457" i="11"/>
  <c r="G5458" i="11"/>
  <c r="H5458" i="11"/>
  <c r="I5458" i="11"/>
  <c r="J5458" i="11"/>
  <c r="G5459" i="11"/>
  <c r="H5459" i="11"/>
  <c r="I5459" i="11"/>
  <c r="J5459" i="11"/>
  <c r="G5460" i="11"/>
  <c r="H5460" i="11"/>
  <c r="I5460" i="11"/>
  <c r="J5460" i="11"/>
  <c r="G5461" i="11"/>
  <c r="H5461" i="11"/>
  <c r="I5461" i="11"/>
  <c r="J5461" i="11"/>
  <c r="G5462" i="11"/>
  <c r="H5462" i="11"/>
  <c r="I5462" i="11"/>
  <c r="J5462" i="11"/>
  <c r="G5463" i="11"/>
  <c r="H5463" i="11"/>
  <c r="I5463" i="11"/>
  <c r="J5463" i="11"/>
  <c r="G5464" i="11"/>
  <c r="H5464" i="11"/>
  <c r="I5464" i="11"/>
  <c r="J5464" i="11"/>
  <c r="G5465" i="11"/>
  <c r="H5465" i="11"/>
  <c r="I5465" i="11"/>
  <c r="J5465" i="11"/>
  <c r="G5466" i="11"/>
  <c r="H5466" i="11"/>
  <c r="I5466" i="11"/>
  <c r="J5466" i="11"/>
  <c r="G5467" i="11"/>
  <c r="H5467" i="11"/>
  <c r="I5467" i="11"/>
  <c r="J5467" i="11"/>
  <c r="G5468" i="11"/>
  <c r="H5468" i="11"/>
  <c r="I5468" i="11"/>
  <c r="J5468" i="11"/>
  <c r="G5469" i="11"/>
  <c r="H5469" i="11"/>
  <c r="I5469" i="11"/>
  <c r="J5469" i="11"/>
  <c r="G5470" i="11"/>
  <c r="H5470" i="11"/>
  <c r="I5470" i="11"/>
  <c r="J5470" i="11"/>
  <c r="G5471" i="11"/>
  <c r="H5471" i="11"/>
  <c r="I5471" i="11"/>
  <c r="J5471" i="11"/>
  <c r="G5472" i="11"/>
  <c r="H5472" i="11"/>
  <c r="I5472" i="11"/>
  <c r="J5472" i="11"/>
  <c r="G5473" i="11"/>
  <c r="H5473" i="11"/>
  <c r="I5473" i="11"/>
  <c r="J5473" i="11"/>
  <c r="G5474" i="11"/>
  <c r="H5474" i="11"/>
  <c r="I5474" i="11"/>
  <c r="J5474" i="11"/>
  <c r="G5475" i="11"/>
  <c r="H5475" i="11"/>
  <c r="I5475" i="11"/>
  <c r="J5475" i="11"/>
  <c r="G5476" i="11"/>
  <c r="H5476" i="11"/>
  <c r="I5476" i="11"/>
  <c r="J5476" i="11"/>
  <c r="G5477" i="11"/>
  <c r="H5477" i="11"/>
  <c r="I5477" i="11"/>
  <c r="J5477" i="11"/>
  <c r="G5478" i="11"/>
  <c r="H5478" i="11"/>
  <c r="I5478" i="11"/>
  <c r="J5478" i="11"/>
  <c r="G5479" i="11"/>
  <c r="H5479" i="11"/>
  <c r="I5479" i="11"/>
  <c r="J5479" i="11"/>
  <c r="G5480" i="11"/>
  <c r="H5480" i="11"/>
  <c r="I5480" i="11"/>
  <c r="J5480" i="11"/>
  <c r="G5481" i="11"/>
  <c r="H5481" i="11"/>
  <c r="I5481" i="11"/>
  <c r="J5481" i="11"/>
  <c r="G5482" i="11"/>
  <c r="H5482" i="11"/>
  <c r="I5482" i="11"/>
  <c r="J5482" i="11"/>
  <c r="G5483" i="11"/>
  <c r="H5483" i="11"/>
  <c r="I5483" i="11"/>
  <c r="J5483" i="11"/>
  <c r="G5484" i="11"/>
  <c r="H5484" i="11"/>
  <c r="I5484" i="11"/>
  <c r="J5484" i="11"/>
  <c r="G5485" i="11"/>
  <c r="H5485" i="11"/>
  <c r="I5485" i="11"/>
  <c r="J5485" i="11"/>
  <c r="G5486" i="11"/>
  <c r="H5486" i="11"/>
  <c r="I5486" i="11"/>
  <c r="J5486" i="11"/>
  <c r="G5487" i="11"/>
  <c r="H5487" i="11"/>
  <c r="I5487" i="11"/>
  <c r="J5487" i="11"/>
  <c r="G5488" i="11"/>
  <c r="H5488" i="11"/>
  <c r="I5488" i="11"/>
  <c r="J5488" i="11"/>
  <c r="G5489" i="11"/>
  <c r="H5489" i="11"/>
  <c r="I5489" i="11"/>
  <c r="J5489" i="11"/>
  <c r="G5490" i="11"/>
  <c r="H5490" i="11"/>
  <c r="I5490" i="11"/>
  <c r="J5490" i="11"/>
  <c r="G5491" i="11"/>
  <c r="H5491" i="11"/>
  <c r="I5491" i="11"/>
  <c r="J5491" i="11"/>
  <c r="G5492" i="11"/>
  <c r="H5492" i="11"/>
  <c r="I5492" i="11"/>
  <c r="J5492" i="11"/>
  <c r="G5493" i="11"/>
  <c r="H5493" i="11"/>
  <c r="I5493" i="11"/>
  <c r="J5493" i="11"/>
  <c r="G5494" i="11"/>
  <c r="H5494" i="11"/>
  <c r="I5494" i="11"/>
  <c r="J5494" i="11"/>
  <c r="G5495" i="11"/>
  <c r="H5495" i="11"/>
  <c r="I5495" i="11"/>
  <c r="J5495" i="11"/>
  <c r="G5496" i="11"/>
  <c r="H5496" i="11"/>
  <c r="I5496" i="11"/>
  <c r="J5496" i="11"/>
  <c r="G5497" i="11"/>
  <c r="H5497" i="11"/>
  <c r="I5497" i="11"/>
  <c r="J5497" i="11"/>
  <c r="G5498" i="11"/>
  <c r="H5498" i="11"/>
  <c r="I5498" i="11"/>
  <c r="J5498" i="11"/>
  <c r="G5499" i="11"/>
  <c r="H5499" i="11"/>
  <c r="I5499" i="11"/>
  <c r="J5499" i="11"/>
  <c r="G5500" i="11"/>
  <c r="H5500" i="11"/>
  <c r="I5500" i="11"/>
  <c r="J5500" i="11"/>
  <c r="G5501" i="11"/>
  <c r="H5501" i="11"/>
  <c r="I5501" i="11"/>
  <c r="J5501" i="11"/>
  <c r="G5502" i="11"/>
  <c r="H5502" i="11"/>
  <c r="I5502" i="11"/>
  <c r="J5502" i="11"/>
  <c r="G5503" i="11"/>
  <c r="H5503" i="11"/>
  <c r="I5503" i="11"/>
  <c r="J5503" i="11"/>
  <c r="G5504" i="11"/>
  <c r="H5504" i="11"/>
  <c r="I5504" i="11"/>
  <c r="J5504" i="11"/>
  <c r="G5505" i="11"/>
  <c r="H5505" i="11"/>
  <c r="I5505" i="11"/>
  <c r="J5505" i="11"/>
  <c r="G5506" i="11"/>
  <c r="H5506" i="11"/>
  <c r="I5506" i="11"/>
  <c r="J5506" i="11"/>
  <c r="G5507" i="11"/>
  <c r="H5507" i="11"/>
  <c r="I5507" i="11"/>
  <c r="J5507" i="11"/>
  <c r="G5508" i="11"/>
  <c r="H5508" i="11"/>
  <c r="I5508" i="11"/>
  <c r="J5508" i="11"/>
  <c r="G5509" i="11"/>
  <c r="H5509" i="11"/>
  <c r="I5509" i="11"/>
  <c r="J5509" i="11"/>
  <c r="G5510" i="11"/>
  <c r="H5510" i="11"/>
  <c r="I5510" i="11"/>
  <c r="J5510" i="11"/>
  <c r="G5511" i="11"/>
  <c r="H5511" i="11"/>
  <c r="I5511" i="11"/>
  <c r="J5511" i="11"/>
  <c r="G5512" i="11"/>
  <c r="H5512" i="11"/>
  <c r="I5512" i="11"/>
  <c r="J5512" i="11"/>
  <c r="G5513" i="11"/>
  <c r="H5513" i="11"/>
  <c r="I5513" i="11"/>
  <c r="J5513" i="11"/>
  <c r="G5514" i="11"/>
  <c r="H5514" i="11"/>
  <c r="I5514" i="11"/>
  <c r="J5514" i="11"/>
  <c r="G5515" i="11"/>
  <c r="H5515" i="11"/>
  <c r="I5515" i="11"/>
  <c r="J5515" i="11"/>
  <c r="G5516" i="11"/>
  <c r="H5516" i="11"/>
  <c r="I5516" i="11"/>
  <c r="J5516" i="11"/>
  <c r="G5517" i="11"/>
  <c r="H5517" i="11"/>
  <c r="I5517" i="11"/>
  <c r="J5517" i="11"/>
  <c r="G5518" i="11"/>
  <c r="H5518" i="11"/>
  <c r="I5518" i="11"/>
  <c r="J5518" i="11"/>
  <c r="G5519" i="11"/>
  <c r="H5519" i="11"/>
  <c r="I5519" i="11"/>
  <c r="J5519" i="11"/>
  <c r="G5520" i="11"/>
  <c r="H5520" i="11"/>
  <c r="I5520" i="11"/>
  <c r="J5520" i="11"/>
  <c r="G5521" i="11"/>
  <c r="H5521" i="11"/>
  <c r="I5521" i="11"/>
  <c r="J5521" i="11"/>
  <c r="G5522" i="11"/>
  <c r="H5522" i="11"/>
  <c r="I5522" i="11"/>
  <c r="J5522" i="11"/>
  <c r="G5523" i="11"/>
  <c r="H5523" i="11"/>
  <c r="I5523" i="11"/>
  <c r="J5523" i="11"/>
  <c r="G5524" i="11"/>
  <c r="H5524" i="11"/>
  <c r="I5524" i="11"/>
  <c r="J5524" i="11"/>
  <c r="G5525" i="11"/>
  <c r="H5525" i="11"/>
  <c r="I5525" i="11"/>
  <c r="J5525" i="11"/>
  <c r="G5526" i="11"/>
  <c r="H5526" i="11"/>
  <c r="I5526" i="11"/>
  <c r="J5526" i="11"/>
  <c r="G5527" i="11"/>
  <c r="H5527" i="11"/>
  <c r="I5527" i="11"/>
  <c r="J5527" i="11"/>
  <c r="G5528" i="11"/>
  <c r="H5528" i="11"/>
  <c r="I5528" i="11"/>
  <c r="J5528" i="11"/>
  <c r="G5529" i="11"/>
  <c r="H5529" i="11"/>
  <c r="I5529" i="11"/>
  <c r="J5529" i="11"/>
  <c r="G5530" i="11"/>
  <c r="H5530" i="11"/>
  <c r="I5530" i="11"/>
  <c r="J5530" i="11"/>
  <c r="G5531" i="11"/>
  <c r="H5531" i="11"/>
  <c r="I5531" i="11"/>
  <c r="J5531" i="11"/>
  <c r="G5532" i="11"/>
  <c r="H5532" i="11"/>
  <c r="I5532" i="11"/>
  <c r="J5532" i="11"/>
  <c r="G5533" i="11"/>
  <c r="H5533" i="11"/>
  <c r="I5533" i="11"/>
  <c r="J5533" i="11"/>
  <c r="G5534" i="11"/>
  <c r="H5534" i="11"/>
  <c r="I5534" i="11"/>
  <c r="J5534" i="11"/>
  <c r="G5535" i="11"/>
  <c r="H5535" i="11"/>
  <c r="I5535" i="11"/>
  <c r="J5535" i="11"/>
  <c r="G5536" i="11"/>
  <c r="H5536" i="11"/>
  <c r="I5536" i="11"/>
  <c r="J5536" i="11"/>
  <c r="G5537" i="11"/>
  <c r="H5537" i="11"/>
  <c r="I5537" i="11"/>
  <c r="J5537" i="11"/>
  <c r="G5538" i="11"/>
  <c r="H5538" i="11"/>
  <c r="I5538" i="11"/>
  <c r="J5538" i="11"/>
  <c r="G5539" i="11"/>
  <c r="H5539" i="11"/>
  <c r="I5539" i="11"/>
  <c r="J5539" i="11"/>
  <c r="G5540" i="11"/>
  <c r="H5540" i="11"/>
  <c r="I5540" i="11"/>
  <c r="J5540" i="11"/>
  <c r="G5541" i="11"/>
  <c r="H5541" i="11"/>
  <c r="I5541" i="11"/>
  <c r="J5541" i="11"/>
  <c r="G5542" i="11"/>
  <c r="H5542" i="11"/>
  <c r="I5542" i="11"/>
  <c r="J5542" i="11"/>
  <c r="G5543" i="11"/>
  <c r="H5543" i="11"/>
  <c r="I5543" i="11"/>
  <c r="J5543" i="11"/>
  <c r="G5544" i="11"/>
  <c r="H5544" i="11"/>
  <c r="I5544" i="11"/>
  <c r="J5544" i="11"/>
  <c r="G5545" i="11"/>
  <c r="H5545" i="11"/>
  <c r="I5545" i="11"/>
  <c r="J5545" i="11"/>
  <c r="G5546" i="11"/>
  <c r="H5546" i="11"/>
  <c r="I5546" i="11"/>
  <c r="J5546" i="11"/>
  <c r="G5547" i="11"/>
  <c r="H5547" i="11"/>
  <c r="I5547" i="11"/>
  <c r="J5547" i="11"/>
  <c r="G5548" i="11"/>
  <c r="H5548" i="11"/>
  <c r="I5548" i="11"/>
  <c r="J5548" i="11"/>
  <c r="G5549" i="11"/>
  <c r="H5549" i="11"/>
  <c r="I5549" i="11"/>
  <c r="J5549" i="11"/>
  <c r="G5550" i="11"/>
  <c r="H5550" i="11"/>
  <c r="I5550" i="11"/>
  <c r="J5550" i="11"/>
  <c r="G5551" i="11"/>
  <c r="H5551" i="11"/>
  <c r="I5551" i="11"/>
  <c r="J5551" i="11"/>
  <c r="G5552" i="11"/>
  <c r="H5552" i="11"/>
  <c r="I5552" i="11"/>
  <c r="J5552" i="11"/>
  <c r="G5553" i="11"/>
  <c r="H5553" i="11"/>
  <c r="I5553" i="11"/>
  <c r="J5553" i="11"/>
  <c r="G5554" i="11"/>
  <c r="H5554" i="11"/>
  <c r="I5554" i="11"/>
  <c r="J5554" i="11"/>
  <c r="G5555" i="11"/>
  <c r="H5555" i="11"/>
  <c r="I5555" i="11"/>
  <c r="J5555" i="11"/>
  <c r="G5556" i="11"/>
  <c r="H5556" i="11"/>
  <c r="I5556" i="11"/>
  <c r="J5556" i="11"/>
  <c r="G5557" i="11"/>
  <c r="H5557" i="11"/>
  <c r="I5557" i="11"/>
  <c r="J5557" i="11"/>
  <c r="G5558" i="11"/>
  <c r="H5558" i="11"/>
  <c r="I5558" i="11"/>
  <c r="J5558" i="11"/>
  <c r="G5559" i="11"/>
  <c r="H5559" i="11"/>
  <c r="I5559" i="11"/>
  <c r="J5559" i="11"/>
  <c r="G5560" i="11"/>
  <c r="H5560" i="11"/>
  <c r="I5560" i="11"/>
  <c r="J5560" i="11"/>
  <c r="G5561" i="11"/>
  <c r="H5561" i="11"/>
  <c r="I5561" i="11"/>
  <c r="J5561" i="11"/>
  <c r="G5562" i="11"/>
  <c r="H5562" i="11"/>
  <c r="I5562" i="11"/>
  <c r="J5562" i="11"/>
  <c r="G5563" i="11"/>
  <c r="H5563" i="11"/>
  <c r="I5563" i="11"/>
  <c r="J5563" i="11"/>
  <c r="G5564" i="11"/>
  <c r="H5564" i="11"/>
  <c r="I5564" i="11"/>
  <c r="J5564" i="11"/>
  <c r="G5565" i="11"/>
  <c r="H5565" i="11"/>
  <c r="I5565" i="11"/>
  <c r="J5565" i="11"/>
  <c r="G5566" i="11"/>
  <c r="H5566" i="11"/>
  <c r="I5566" i="11"/>
  <c r="J5566" i="11"/>
  <c r="G5567" i="11"/>
  <c r="H5567" i="11"/>
  <c r="I5567" i="11"/>
  <c r="J5567" i="11"/>
  <c r="G5568" i="11"/>
  <c r="H5568" i="11"/>
  <c r="I5568" i="11"/>
  <c r="J5568" i="11"/>
  <c r="G5569" i="11"/>
  <c r="H5569" i="11"/>
  <c r="I5569" i="11"/>
  <c r="J5569" i="11"/>
  <c r="G5570" i="11"/>
  <c r="H5570" i="11"/>
  <c r="I5570" i="11"/>
  <c r="J5570" i="11"/>
  <c r="G5571" i="11"/>
  <c r="H5571" i="11"/>
  <c r="I5571" i="11"/>
  <c r="J5571" i="11"/>
  <c r="G5572" i="11"/>
  <c r="H5572" i="11"/>
  <c r="I5572" i="11"/>
  <c r="J5572" i="11"/>
  <c r="G5573" i="11"/>
  <c r="H5573" i="11"/>
  <c r="I5573" i="11"/>
  <c r="J5573" i="11"/>
  <c r="G5574" i="11"/>
  <c r="H5574" i="11"/>
  <c r="I5574" i="11"/>
  <c r="J5574" i="11"/>
  <c r="G5575" i="11"/>
  <c r="H5575" i="11"/>
  <c r="I5575" i="11"/>
  <c r="J5575" i="11"/>
  <c r="G5576" i="11"/>
  <c r="H5576" i="11"/>
  <c r="I5576" i="11"/>
  <c r="J5576" i="11"/>
  <c r="G5577" i="11"/>
  <c r="H5577" i="11"/>
  <c r="I5577" i="11"/>
  <c r="J5577" i="11"/>
  <c r="G5578" i="11"/>
  <c r="H5578" i="11"/>
  <c r="I5578" i="11"/>
  <c r="J5578" i="11"/>
  <c r="G5579" i="11"/>
  <c r="H5579" i="11"/>
  <c r="I5579" i="11"/>
  <c r="J5579" i="11"/>
  <c r="G5580" i="11"/>
  <c r="H5580" i="11"/>
  <c r="I5580" i="11"/>
  <c r="J5580" i="11"/>
  <c r="G5581" i="11"/>
  <c r="H5581" i="11"/>
  <c r="I5581" i="11"/>
  <c r="J5581" i="11"/>
  <c r="G5582" i="11"/>
  <c r="H5582" i="11"/>
  <c r="I5582" i="11"/>
  <c r="J5582" i="11"/>
  <c r="G5583" i="11"/>
  <c r="H5583" i="11"/>
  <c r="I5583" i="11"/>
  <c r="J5583" i="11"/>
  <c r="G5584" i="11"/>
  <c r="H5584" i="11"/>
  <c r="I5584" i="11"/>
  <c r="J5584" i="11"/>
  <c r="G5585" i="11"/>
  <c r="H5585" i="11"/>
  <c r="I5585" i="11"/>
  <c r="J5585" i="11"/>
  <c r="G5586" i="11"/>
  <c r="H5586" i="11"/>
  <c r="I5586" i="11"/>
  <c r="J5586" i="11"/>
  <c r="G5587" i="11"/>
  <c r="H5587" i="11"/>
  <c r="I5587" i="11"/>
  <c r="J5587" i="11"/>
  <c r="G5588" i="11"/>
  <c r="H5588" i="11"/>
  <c r="I5588" i="11"/>
  <c r="J5588" i="11"/>
  <c r="G5589" i="11"/>
  <c r="H5589" i="11"/>
  <c r="I5589" i="11"/>
  <c r="J5589" i="11"/>
  <c r="G5590" i="11"/>
  <c r="H5590" i="11"/>
  <c r="I5590" i="11"/>
  <c r="J5590" i="11"/>
  <c r="G5591" i="11"/>
  <c r="H5591" i="11"/>
  <c r="I5591" i="11"/>
  <c r="J5591" i="11"/>
  <c r="G5592" i="11"/>
  <c r="H5592" i="11"/>
  <c r="I5592" i="11"/>
  <c r="J5592" i="11"/>
  <c r="G5593" i="11"/>
  <c r="H5593" i="11"/>
  <c r="I5593" i="11"/>
  <c r="J5593" i="11"/>
  <c r="G5594" i="11"/>
  <c r="H5594" i="11"/>
  <c r="I5594" i="11"/>
  <c r="J5594" i="11"/>
  <c r="G5595" i="11"/>
  <c r="H5595" i="11"/>
  <c r="I5595" i="11"/>
  <c r="J5595" i="11"/>
  <c r="G5596" i="11"/>
  <c r="H5596" i="11"/>
  <c r="I5596" i="11"/>
  <c r="J5596" i="11"/>
  <c r="G5597" i="11"/>
  <c r="H5597" i="11"/>
  <c r="I5597" i="11"/>
  <c r="J5597" i="11"/>
  <c r="G5598" i="11"/>
  <c r="H5598" i="11"/>
  <c r="I5598" i="11"/>
  <c r="J5598" i="11"/>
  <c r="G5599" i="11"/>
  <c r="H5599" i="11"/>
  <c r="I5599" i="11"/>
  <c r="J5599" i="11"/>
  <c r="G5600" i="11"/>
  <c r="H5600" i="11"/>
  <c r="I5600" i="11"/>
  <c r="J5600" i="11"/>
  <c r="G5601" i="11"/>
  <c r="H5601" i="11"/>
  <c r="I5601" i="11"/>
  <c r="J5601" i="11"/>
  <c r="G5602" i="11"/>
  <c r="H5602" i="11"/>
  <c r="I5602" i="11"/>
  <c r="J5602" i="11"/>
  <c r="G5603" i="11"/>
  <c r="H5603" i="11"/>
  <c r="I5603" i="11"/>
  <c r="J5603" i="11"/>
  <c r="G5604" i="11"/>
  <c r="H5604" i="11"/>
  <c r="I5604" i="11"/>
  <c r="J5604" i="11"/>
  <c r="G5605" i="11"/>
  <c r="H5605" i="11"/>
  <c r="I5605" i="11"/>
  <c r="J5605" i="11"/>
  <c r="G5606" i="11"/>
  <c r="H5606" i="11"/>
  <c r="I5606" i="11"/>
  <c r="J5606" i="11"/>
  <c r="G5607" i="11"/>
  <c r="H5607" i="11"/>
  <c r="I5607" i="11"/>
  <c r="J5607" i="11"/>
  <c r="G5608" i="11"/>
  <c r="H5608" i="11"/>
  <c r="I5608" i="11"/>
  <c r="J5608" i="11"/>
  <c r="G5609" i="11"/>
  <c r="H5609" i="11"/>
  <c r="I5609" i="11"/>
  <c r="J5609" i="11"/>
  <c r="G5610" i="11"/>
  <c r="H5610" i="11"/>
  <c r="I5610" i="11"/>
  <c r="J5610" i="11"/>
  <c r="G5611" i="11"/>
  <c r="H5611" i="11"/>
  <c r="I5611" i="11"/>
  <c r="J5611" i="11"/>
  <c r="G5612" i="11"/>
  <c r="H5612" i="11"/>
  <c r="I5612" i="11"/>
  <c r="J5612" i="11"/>
  <c r="G5613" i="11"/>
  <c r="H5613" i="11"/>
  <c r="I5613" i="11"/>
  <c r="J5613" i="11"/>
  <c r="G5614" i="11"/>
  <c r="H5614" i="11"/>
  <c r="I5614" i="11"/>
  <c r="J5614" i="11"/>
  <c r="G5615" i="11"/>
  <c r="H5615" i="11"/>
  <c r="I5615" i="11"/>
  <c r="J5615" i="11"/>
  <c r="G5616" i="11"/>
  <c r="H5616" i="11"/>
  <c r="I5616" i="11"/>
  <c r="J5616" i="11"/>
  <c r="G5617" i="11"/>
  <c r="H5617" i="11"/>
  <c r="I5617" i="11"/>
  <c r="J5617" i="11"/>
  <c r="G5618" i="11"/>
  <c r="H5618" i="11"/>
  <c r="I5618" i="11"/>
  <c r="J5618" i="11"/>
  <c r="G5619" i="11"/>
  <c r="H5619" i="11"/>
  <c r="I5619" i="11"/>
  <c r="J5619" i="11"/>
  <c r="G5620" i="11"/>
  <c r="H5620" i="11"/>
  <c r="I5620" i="11"/>
  <c r="J5620" i="11"/>
  <c r="G5621" i="11"/>
  <c r="H5621" i="11"/>
  <c r="I5621" i="11"/>
  <c r="J5621" i="11"/>
  <c r="G5622" i="11"/>
  <c r="H5622" i="11"/>
  <c r="I5622" i="11"/>
  <c r="J5622" i="11"/>
  <c r="G5623" i="11"/>
  <c r="H5623" i="11"/>
  <c r="I5623" i="11"/>
  <c r="J5623" i="11"/>
  <c r="G5624" i="11"/>
  <c r="H5624" i="11"/>
  <c r="I5624" i="11"/>
  <c r="J5624" i="11"/>
  <c r="G5625" i="11"/>
  <c r="H5625" i="11"/>
  <c r="I5625" i="11"/>
  <c r="J5625" i="11"/>
  <c r="G5626" i="11"/>
  <c r="H5626" i="11"/>
  <c r="I5626" i="11"/>
  <c r="J5626" i="11"/>
  <c r="G5627" i="11"/>
  <c r="H5627" i="11"/>
  <c r="I5627" i="11"/>
  <c r="J5627" i="11"/>
  <c r="G5628" i="11"/>
  <c r="H5628" i="11"/>
  <c r="I5628" i="11"/>
  <c r="J5628" i="11"/>
  <c r="G5629" i="11"/>
  <c r="H5629" i="11"/>
  <c r="I5629" i="11"/>
  <c r="J5629" i="11"/>
  <c r="G5630" i="11"/>
  <c r="H5630" i="11"/>
  <c r="I5630" i="11"/>
  <c r="J5630" i="11"/>
  <c r="G5631" i="11"/>
  <c r="H5631" i="11"/>
  <c r="I5631" i="11"/>
  <c r="J5631" i="11"/>
  <c r="G5632" i="11"/>
  <c r="H5632" i="11"/>
  <c r="I5632" i="11"/>
  <c r="J5632" i="11"/>
  <c r="G5633" i="11"/>
  <c r="H5633" i="11"/>
  <c r="I5633" i="11"/>
  <c r="J5633" i="11"/>
  <c r="G5634" i="11"/>
  <c r="H5634" i="11"/>
  <c r="I5634" i="11"/>
  <c r="J5634" i="11"/>
  <c r="G5635" i="11"/>
  <c r="H5635" i="11"/>
  <c r="I5635" i="11"/>
  <c r="J5635" i="11"/>
  <c r="G5636" i="11"/>
  <c r="H5636" i="11"/>
  <c r="I5636" i="11"/>
  <c r="J5636" i="11"/>
  <c r="G5637" i="11"/>
  <c r="H5637" i="11"/>
  <c r="I5637" i="11"/>
  <c r="J5637" i="11"/>
  <c r="G5638" i="11"/>
  <c r="H5638" i="11"/>
  <c r="I5638" i="11"/>
  <c r="J5638" i="11"/>
  <c r="G5639" i="11"/>
  <c r="H5639" i="11"/>
  <c r="I5639" i="11"/>
  <c r="J5639" i="11"/>
  <c r="G5640" i="11"/>
  <c r="H5640" i="11"/>
  <c r="I5640" i="11"/>
  <c r="J5640" i="11"/>
  <c r="G5641" i="11"/>
  <c r="H5641" i="11"/>
  <c r="I5641" i="11"/>
  <c r="J5641" i="11"/>
  <c r="G5642" i="11"/>
  <c r="H5642" i="11"/>
  <c r="I5642" i="11"/>
  <c r="J5642" i="11"/>
  <c r="G5643" i="11"/>
  <c r="H5643" i="11"/>
  <c r="I5643" i="11"/>
  <c r="J5643" i="11"/>
  <c r="G5644" i="11"/>
  <c r="H5644" i="11"/>
  <c r="I5644" i="11"/>
  <c r="J5644" i="11"/>
  <c r="G5645" i="11"/>
  <c r="H5645" i="11"/>
  <c r="I5645" i="11"/>
  <c r="J5645" i="11"/>
  <c r="G5646" i="11"/>
  <c r="H5646" i="11"/>
  <c r="I5646" i="11"/>
  <c r="J5646" i="11"/>
  <c r="G5647" i="11"/>
  <c r="H5647" i="11"/>
  <c r="I5647" i="11"/>
  <c r="J5647" i="11"/>
  <c r="G5648" i="11"/>
  <c r="H5648" i="11"/>
  <c r="I5648" i="11"/>
  <c r="J5648" i="11"/>
  <c r="G5649" i="11"/>
  <c r="H5649" i="11"/>
  <c r="I5649" i="11"/>
  <c r="J5649" i="11"/>
  <c r="G5650" i="11"/>
  <c r="H5650" i="11"/>
  <c r="I5650" i="11"/>
  <c r="J5650" i="11"/>
  <c r="G5651" i="11"/>
  <c r="H5651" i="11"/>
  <c r="I5651" i="11"/>
  <c r="J5651" i="11"/>
  <c r="G5652" i="11"/>
  <c r="H5652" i="11"/>
  <c r="I5652" i="11"/>
  <c r="J5652" i="11"/>
  <c r="G5653" i="11"/>
  <c r="H5653" i="11"/>
  <c r="I5653" i="11"/>
  <c r="J5653" i="11"/>
  <c r="G5654" i="11"/>
  <c r="H5654" i="11"/>
  <c r="I5654" i="11"/>
  <c r="J5654" i="11"/>
  <c r="G5655" i="11"/>
  <c r="H5655" i="11"/>
  <c r="I5655" i="11"/>
  <c r="J5655" i="11"/>
  <c r="G5656" i="11"/>
  <c r="H5656" i="11"/>
  <c r="I5656" i="11"/>
  <c r="J5656" i="11"/>
  <c r="G5657" i="11"/>
  <c r="H5657" i="11"/>
  <c r="I5657" i="11"/>
  <c r="J5657" i="11"/>
  <c r="G5658" i="11"/>
  <c r="H5658" i="11"/>
  <c r="I5658" i="11"/>
  <c r="J5658" i="11"/>
  <c r="G5659" i="11"/>
  <c r="H5659" i="11"/>
  <c r="I5659" i="11"/>
  <c r="J5659" i="11"/>
  <c r="G5660" i="11"/>
  <c r="H5660" i="11"/>
  <c r="I5660" i="11"/>
  <c r="J5660" i="11"/>
  <c r="G5661" i="11"/>
  <c r="H5661" i="11"/>
  <c r="I5661" i="11"/>
  <c r="J5661" i="11"/>
  <c r="G5662" i="11"/>
  <c r="H5662" i="11"/>
  <c r="I5662" i="11"/>
  <c r="J5662" i="11"/>
  <c r="G5663" i="11"/>
  <c r="H5663" i="11"/>
  <c r="I5663" i="11"/>
  <c r="J5663" i="11"/>
  <c r="G5664" i="11"/>
  <c r="H5664" i="11"/>
  <c r="I5664" i="11"/>
  <c r="J5664" i="11"/>
  <c r="G5665" i="11"/>
  <c r="H5665" i="11"/>
  <c r="I5665" i="11"/>
  <c r="J5665" i="11"/>
  <c r="G5666" i="11"/>
  <c r="H5666" i="11"/>
  <c r="I5666" i="11"/>
  <c r="J5666" i="11"/>
  <c r="G5667" i="11"/>
  <c r="H5667" i="11"/>
  <c r="I5667" i="11"/>
  <c r="J5667" i="11"/>
  <c r="G5668" i="11"/>
  <c r="H5668" i="11"/>
  <c r="I5668" i="11"/>
  <c r="J5668" i="11"/>
  <c r="G5669" i="11"/>
  <c r="H5669" i="11"/>
  <c r="I5669" i="11"/>
  <c r="J5669" i="11"/>
  <c r="G5670" i="11"/>
  <c r="H5670" i="11"/>
  <c r="I5670" i="11"/>
  <c r="J5670" i="11"/>
  <c r="G5671" i="11"/>
  <c r="H5671" i="11"/>
  <c r="I5671" i="11"/>
  <c r="J5671" i="11"/>
  <c r="G5672" i="11"/>
  <c r="H5672" i="11"/>
  <c r="I5672" i="11"/>
  <c r="J5672" i="11"/>
  <c r="G5673" i="11"/>
  <c r="H5673" i="11"/>
  <c r="I5673" i="11"/>
  <c r="J5673" i="11"/>
  <c r="G5674" i="11"/>
  <c r="H5674" i="11"/>
  <c r="I5674" i="11"/>
  <c r="J5674" i="11"/>
  <c r="G5675" i="11"/>
  <c r="H5675" i="11"/>
  <c r="I5675" i="11"/>
  <c r="J5675" i="11"/>
  <c r="G5676" i="11"/>
  <c r="H5676" i="11"/>
  <c r="I5676" i="11"/>
  <c r="J5676" i="11"/>
  <c r="G5677" i="11"/>
  <c r="H5677" i="11"/>
  <c r="I5677" i="11"/>
  <c r="J5677" i="11"/>
  <c r="G5678" i="11"/>
  <c r="H5678" i="11"/>
  <c r="I5678" i="11"/>
  <c r="J5678" i="11"/>
  <c r="G5679" i="11"/>
  <c r="H5679" i="11"/>
  <c r="I5679" i="11"/>
  <c r="J5679" i="11"/>
  <c r="G5680" i="11"/>
  <c r="H5680" i="11"/>
  <c r="I5680" i="11"/>
  <c r="J5680" i="11"/>
  <c r="G5681" i="11"/>
  <c r="H5681" i="11"/>
  <c r="I5681" i="11"/>
  <c r="J5681" i="11"/>
  <c r="G5682" i="11"/>
  <c r="H5682" i="11"/>
  <c r="I5682" i="11"/>
  <c r="J5682" i="11"/>
  <c r="G5683" i="11"/>
  <c r="H5683" i="11"/>
  <c r="I5683" i="11"/>
  <c r="J5683" i="11"/>
  <c r="G5684" i="11"/>
  <c r="H5684" i="11"/>
  <c r="I5684" i="11"/>
  <c r="J5684" i="11"/>
  <c r="G5685" i="11"/>
  <c r="H5685" i="11"/>
  <c r="I5685" i="11"/>
  <c r="J5685" i="11"/>
  <c r="G5686" i="11"/>
  <c r="H5686" i="11"/>
  <c r="I5686" i="11"/>
  <c r="J5686" i="11"/>
  <c r="G5687" i="11"/>
  <c r="H5687" i="11"/>
  <c r="I5687" i="11"/>
  <c r="J5687" i="11"/>
  <c r="G5688" i="11"/>
  <c r="H5688" i="11"/>
  <c r="I5688" i="11"/>
  <c r="J5688" i="11"/>
  <c r="G5689" i="11"/>
  <c r="H5689" i="11"/>
  <c r="I5689" i="11"/>
  <c r="J5689" i="11"/>
  <c r="G5690" i="11"/>
  <c r="H5690" i="11"/>
  <c r="I5690" i="11"/>
  <c r="J5690" i="11"/>
  <c r="G5691" i="11"/>
  <c r="H5691" i="11"/>
  <c r="I5691" i="11"/>
  <c r="J5691" i="11"/>
  <c r="G5692" i="11"/>
  <c r="H5692" i="11"/>
  <c r="I5692" i="11"/>
  <c r="J5692" i="11"/>
  <c r="G5693" i="11"/>
  <c r="H5693" i="11"/>
  <c r="I5693" i="11"/>
  <c r="J5693" i="11"/>
  <c r="G5694" i="11"/>
  <c r="H5694" i="11"/>
  <c r="I5694" i="11"/>
  <c r="J5694" i="11"/>
  <c r="G5695" i="11"/>
  <c r="H5695" i="11"/>
  <c r="I5695" i="11"/>
  <c r="J5695" i="11"/>
  <c r="G5696" i="11"/>
  <c r="H5696" i="11"/>
  <c r="I5696" i="11"/>
  <c r="J5696" i="11"/>
  <c r="G5697" i="11"/>
  <c r="H5697" i="11"/>
  <c r="I5697" i="11"/>
  <c r="J5697" i="11"/>
  <c r="G5698" i="11"/>
  <c r="H5698" i="11"/>
  <c r="I5698" i="11"/>
  <c r="J5698" i="11"/>
  <c r="G5699" i="11"/>
  <c r="H5699" i="11"/>
  <c r="I5699" i="11"/>
  <c r="J5699" i="11"/>
  <c r="G5700" i="11"/>
  <c r="H5700" i="11"/>
  <c r="I5700" i="11"/>
  <c r="J5700" i="11"/>
  <c r="G5701" i="11"/>
  <c r="H5701" i="11"/>
  <c r="I5701" i="11"/>
  <c r="J5701" i="11"/>
  <c r="G5702" i="11"/>
  <c r="H5702" i="11"/>
  <c r="I5702" i="11"/>
  <c r="J5702" i="11"/>
  <c r="G5703" i="11"/>
  <c r="H5703" i="11"/>
  <c r="I5703" i="11"/>
  <c r="J5703" i="11"/>
  <c r="G5704" i="11"/>
  <c r="H5704" i="11"/>
  <c r="I5704" i="11"/>
  <c r="J5704" i="11"/>
  <c r="G5705" i="11"/>
  <c r="H5705" i="11"/>
  <c r="I5705" i="11"/>
  <c r="J5705" i="11"/>
  <c r="G5706" i="11"/>
  <c r="H5706" i="11"/>
  <c r="I5706" i="11"/>
  <c r="J5706" i="11"/>
  <c r="G5707" i="11"/>
  <c r="H5707" i="11"/>
  <c r="I5707" i="11"/>
  <c r="J5707" i="11"/>
  <c r="G5708" i="11"/>
  <c r="H5708" i="11"/>
  <c r="I5708" i="11"/>
  <c r="J5708" i="11"/>
  <c r="G5709" i="11"/>
  <c r="H5709" i="11"/>
  <c r="I5709" i="11"/>
  <c r="J5709" i="11"/>
  <c r="G5710" i="11"/>
  <c r="H5710" i="11"/>
  <c r="I5710" i="11"/>
  <c r="J5710" i="11"/>
  <c r="G5711" i="11"/>
  <c r="H5711" i="11"/>
  <c r="I5711" i="11"/>
  <c r="J5711" i="11"/>
  <c r="G5712" i="11"/>
  <c r="H5712" i="11"/>
  <c r="I5712" i="11"/>
  <c r="J5712" i="11"/>
  <c r="G5713" i="11"/>
  <c r="H5713" i="11"/>
  <c r="I5713" i="11"/>
  <c r="J5713" i="11"/>
  <c r="G5714" i="11"/>
  <c r="H5714" i="11"/>
  <c r="I5714" i="11"/>
  <c r="J5714" i="11"/>
  <c r="G5715" i="11"/>
  <c r="H5715" i="11"/>
  <c r="I5715" i="11"/>
  <c r="J5715" i="11"/>
  <c r="G5716" i="11"/>
  <c r="H5716" i="11"/>
  <c r="I5716" i="11"/>
  <c r="J5716" i="11"/>
  <c r="G5717" i="11"/>
  <c r="H5717" i="11"/>
  <c r="I5717" i="11"/>
  <c r="J5717" i="11"/>
  <c r="G5718" i="11"/>
  <c r="H5718" i="11"/>
  <c r="I5718" i="11"/>
  <c r="J5718" i="11"/>
  <c r="G5719" i="11"/>
  <c r="H5719" i="11"/>
  <c r="I5719" i="11"/>
  <c r="J5719" i="11"/>
  <c r="G5720" i="11"/>
  <c r="H5720" i="11"/>
  <c r="I5720" i="11"/>
  <c r="J5720" i="11"/>
  <c r="G5721" i="11"/>
  <c r="H5721" i="11"/>
  <c r="I5721" i="11"/>
  <c r="J5721" i="11"/>
  <c r="G5722" i="11"/>
  <c r="H5722" i="11"/>
  <c r="I5722" i="11"/>
  <c r="J5722" i="11"/>
  <c r="G5723" i="11"/>
  <c r="H5723" i="11"/>
  <c r="I5723" i="11"/>
  <c r="J5723" i="11"/>
  <c r="G5724" i="11"/>
  <c r="H5724" i="11"/>
  <c r="I5724" i="11"/>
  <c r="J5724" i="11"/>
  <c r="G5725" i="11"/>
  <c r="H5725" i="11"/>
  <c r="I5725" i="11"/>
  <c r="J5725" i="11"/>
  <c r="G5726" i="11"/>
  <c r="H5726" i="11"/>
  <c r="I5726" i="11"/>
  <c r="J5726" i="11"/>
  <c r="G5727" i="11"/>
  <c r="H5727" i="11"/>
  <c r="I5727" i="11"/>
  <c r="J5727" i="11"/>
  <c r="G5728" i="11"/>
  <c r="H5728" i="11"/>
  <c r="I5728" i="11"/>
  <c r="J5728" i="11"/>
  <c r="G5729" i="11"/>
  <c r="H5729" i="11"/>
  <c r="I5729" i="11"/>
  <c r="J5729" i="11"/>
  <c r="G5730" i="11"/>
  <c r="H5730" i="11"/>
  <c r="I5730" i="11"/>
  <c r="J5730" i="11"/>
  <c r="G5731" i="11"/>
  <c r="H5731" i="11"/>
  <c r="I5731" i="11"/>
  <c r="J5731" i="11"/>
  <c r="G5732" i="11"/>
  <c r="H5732" i="11"/>
  <c r="I5732" i="11"/>
  <c r="J5732" i="11"/>
  <c r="G5733" i="11"/>
  <c r="H5733" i="11"/>
  <c r="I5733" i="11"/>
  <c r="J5733" i="11"/>
  <c r="G5734" i="11"/>
  <c r="H5734" i="11"/>
  <c r="I5734" i="11"/>
  <c r="J5734" i="11"/>
  <c r="G5735" i="11"/>
  <c r="H5735" i="11"/>
  <c r="I5735" i="11"/>
  <c r="J5735" i="11"/>
  <c r="G5736" i="11"/>
  <c r="H5736" i="11"/>
  <c r="I5736" i="11"/>
  <c r="J5736" i="11"/>
  <c r="G5737" i="11"/>
  <c r="H5737" i="11"/>
  <c r="I5737" i="11"/>
  <c r="J5737" i="11"/>
  <c r="G5738" i="11"/>
  <c r="H5738" i="11"/>
  <c r="I5738" i="11"/>
  <c r="J5738" i="11"/>
  <c r="G5739" i="11"/>
  <c r="H5739" i="11"/>
  <c r="I5739" i="11"/>
  <c r="J5739" i="11"/>
  <c r="G5740" i="11"/>
  <c r="H5740" i="11"/>
  <c r="I5740" i="11"/>
  <c r="J5740" i="11"/>
  <c r="G5741" i="11"/>
  <c r="H5741" i="11"/>
  <c r="I5741" i="11"/>
  <c r="J5741" i="11"/>
  <c r="G5742" i="11"/>
  <c r="H5742" i="11"/>
  <c r="I5742" i="11"/>
  <c r="J5742" i="11"/>
  <c r="G5743" i="11"/>
  <c r="H5743" i="11"/>
  <c r="I5743" i="11"/>
  <c r="J5743" i="11"/>
  <c r="G5744" i="11"/>
  <c r="H5744" i="11"/>
  <c r="I5744" i="11"/>
  <c r="J5744" i="11"/>
  <c r="G5745" i="11"/>
  <c r="H5745" i="11"/>
  <c r="I5745" i="11"/>
  <c r="J5745" i="11"/>
  <c r="G5746" i="11"/>
  <c r="H5746" i="11"/>
  <c r="I5746" i="11"/>
  <c r="J5746" i="11"/>
  <c r="G5747" i="11"/>
  <c r="H5747" i="11"/>
  <c r="I5747" i="11"/>
  <c r="J5747" i="11"/>
  <c r="G5748" i="11"/>
  <c r="H5748" i="11"/>
  <c r="I5748" i="11"/>
  <c r="J5748" i="11"/>
  <c r="G5749" i="11"/>
  <c r="H5749" i="11"/>
  <c r="I5749" i="11"/>
  <c r="J5749" i="11"/>
  <c r="G5750" i="11"/>
  <c r="H5750" i="11"/>
  <c r="I5750" i="11"/>
  <c r="J5750" i="11"/>
  <c r="G5751" i="11"/>
  <c r="H5751" i="11"/>
  <c r="I5751" i="11"/>
  <c r="J5751" i="11"/>
  <c r="G5752" i="11"/>
  <c r="H5752" i="11"/>
  <c r="I5752" i="11"/>
  <c r="J5752" i="11"/>
  <c r="G5753" i="11"/>
  <c r="H5753" i="11"/>
  <c r="I5753" i="11"/>
  <c r="J5753" i="11"/>
  <c r="G5754" i="11"/>
  <c r="H5754" i="11"/>
  <c r="I5754" i="11"/>
  <c r="J5754" i="11"/>
  <c r="G5755" i="11"/>
  <c r="H5755" i="11"/>
  <c r="I5755" i="11"/>
  <c r="J5755" i="11"/>
  <c r="G5756" i="11"/>
  <c r="H5756" i="11"/>
  <c r="I5756" i="11"/>
  <c r="J5756" i="11"/>
  <c r="G5757" i="11"/>
  <c r="H5757" i="11"/>
  <c r="I5757" i="11"/>
  <c r="J5757" i="11"/>
  <c r="G5758" i="11"/>
  <c r="H5758" i="11"/>
  <c r="I5758" i="11"/>
  <c r="J5758" i="11"/>
  <c r="G5759" i="11"/>
  <c r="H5759" i="11"/>
  <c r="I5759" i="11"/>
  <c r="J5759" i="11"/>
  <c r="G5760" i="11"/>
  <c r="H5760" i="11"/>
  <c r="I5760" i="11"/>
  <c r="J5760" i="11"/>
  <c r="G5761" i="11"/>
  <c r="H5761" i="11"/>
  <c r="I5761" i="11"/>
  <c r="J5761" i="11"/>
  <c r="G5762" i="11"/>
  <c r="H5762" i="11"/>
  <c r="I5762" i="11"/>
  <c r="J5762" i="11"/>
  <c r="G5763" i="11"/>
  <c r="H5763" i="11"/>
  <c r="I5763" i="11"/>
  <c r="J5763" i="11"/>
  <c r="G5764" i="11"/>
  <c r="H5764" i="11"/>
  <c r="I5764" i="11"/>
  <c r="J5764" i="11"/>
  <c r="G5765" i="11"/>
  <c r="H5765" i="11"/>
  <c r="I5765" i="11"/>
  <c r="J5765" i="11"/>
  <c r="G5766" i="11"/>
  <c r="H5766" i="11"/>
  <c r="I5766" i="11"/>
  <c r="J5766" i="11"/>
  <c r="G5767" i="11"/>
  <c r="H5767" i="11"/>
  <c r="I5767" i="11"/>
  <c r="J5767" i="11"/>
  <c r="G5768" i="11"/>
  <c r="H5768" i="11"/>
  <c r="I5768" i="11"/>
  <c r="J5768" i="11"/>
  <c r="G5769" i="11"/>
  <c r="H5769" i="11"/>
  <c r="I5769" i="11"/>
  <c r="J5769" i="11"/>
  <c r="G5770" i="11"/>
  <c r="H5770" i="11"/>
  <c r="I5770" i="11"/>
  <c r="J5770" i="11"/>
  <c r="G5771" i="11"/>
  <c r="H5771" i="11"/>
  <c r="I5771" i="11"/>
  <c r="J5771" i="11"/>
  <c r="G5772" i="11"/>
  <c r="H5772" i="11"/>
  <c r="I5772" i="11"/>
  <c r="J5772" i="11"/>
  <c r="G5773" i="11"/>
  <c r="H5773" i="11"/>
  <c r="I5773" i="11"/>
  <c r="J5773" i="11"/>
  <c r="G5774" i="11"/>
  <c r="H5774" i="11"/>
  <c r="I5774" i="11"/>
  <c r="J5774" i="11"/>
  <c r="G5775" i="11"/>
  <c r="H5775" i="11"/>
  <c r="I5775" i="11"/>
  <c r="J5775" i="11"/>
  <c r="G5776" i="11"/>
  <c r="H5776" i="11"/>
  <c r="I5776" i="11"/>
  <c r="J5776" i="11"/>
  <c r="G5777" i="11"/>
  <c r="H5777" i="11"/>
  <c r="I5777" i="11"/>
  <c r="J5777" i="11"/>
  <c r="G5778" i="11"/>
  <c r="H5778" i="11"/>
  <c r="I5778" i="11"/>
  <c r="J5778" i="11"/>
  <c r="G5779" i="11"/>
  <c r="H5779" i="11"/>
  <c r="I5779" i="11"/>
  <c r="J5779" i="11"/>
  <c r="G5780" i="11"/>
  <c r="H5780" i="11"/>
  <c r="I5780" i="11"/>
  <c r="J5780" i="11"/>
  <c r="G5781" i="11"/>
  <c r="H5781" i="11"/>
  <c r="I5781" i="11"/>
  <c r="J5781" i="11"/>
  <c r="G5782" i="11"/>
  <c r="H5782" i="11"/>
  <c r="I5782" i="11"/>
  <c r="J5782" i="11"/>
  <c r="G5783" i="11"/>
  <c r="H5783" i="11"/>
  <c r="I5783" i="11"/>
  <c r="J5783" i="11"/>
  <c r="G5784" i="11"/>
  <c r="H5784" i="11"/>
  <c r="I5784" i="11"/>
  <c r="J5784" i="11"/>
  <c r="G5785" i="11"/>
  <c r="H5785" i="11"/>
  <c r="I5785" i="11"/>
  <c r="J5785" i="11"/>
  <c r="G5786" i="11"/>
  <c r="H5786" i="11"/>
  <c r="I5786" i="11"/>
  <c r="J5786" i="11"/>
  <c r="G5787" i="11"/>
  <c r="H5787" i="11"/>
  <c r="I5787" i="11"/>
  <c r="J5787" i="11"/>
  <c r="G5788" i="11"/>
  <c r="H5788" i="11"/>
  <c r="I5788" i="11"/>
  <c r="J5788" i="11"/>
  <c r="G5789" i="11"/>
  <c r="H5789" i="11"/>
  <c r="I5789" i="11"/>
  <c r="J5789" i="11"/>
  <c r="G5790" i="11"/>
  <c r="H5790" i="11"/>
  <c r="I5790" i="11"/>
  <c r="J5790" i="11"/>
  <c r="G5791" i="11"/>
  <c r="H5791" i="11"/>
  <c r="I5791" i="11"/>
  <c r="J5791" i="11"/>
  <c r="G5792" i="11"/>
  <c r="H5792" i="11"/>
  <c r="I5792" i="11"/>
  <c r="J5792" i="11"/>
  <c r="G5793" i="11"/>
  <c r="H5793" i="11"/>
  <c r="I5793" i="11"/>
  <c r="J5793" i="11"/>
  <c r="G5794" i="11"/>
  <c r="H5794" i="11"/>
  <c r="I5794" i="11"/>
  <c r="J5794" i="11"/>
  <c r="G5795" i="11"/>
  <c r="H5795" i="11"/>
  <c r="I5795" i="11"/>
  <c r="J5795" i="11"/>
  <c r="G5796" i="11"/>
  <c r="H5796" i="11"/>
  <c r="I5796" i="11"/>
  <c r="J5796" i="11"/>
  <c r="G5797" i="11"/>
  <c r="H5797" i="11"/>
  <c r="I5797" i="11"/>
  <c r="J5797" i="11"/>
  <c r="G5798" i="11"/>
  <c r="H5798" i="11"/>
  <c r="I5798" i="11"/>
  <c r="J5798" i="11"/>
  <c r="G5799" i="11"/>
  <c r="H5799" i="11"/>
  <c r="I5799" i="11"/>
  <c r="J5799" i="11"/>
  <c r="G5800" i="11"/>
  <c r="H5800" i="11"/>
  <c r="I5800" i="11"/>
  <c r="J5800" i="11"/>
  <c r="G5801" i="11"/>
  <c r="H5801" i="11"/>
  <c r="I5801" i="11"/>
  <c r="J5801" i="11"/>
  <c r="G5802" i="11"/>
  <c r="H5802" i="11"/>
  <c r="I5802" i="11"/>
  <c r="J5802" i="11"/>
  <c r="G5803" i="11"/>
  <c r="H5803" i="11"/>
  <c r="I5803" i="11"/>
  <c r="J5803" i="11"/>
  <c r="G5804" i="11"/>
  <c r="H5804" i="11"/>
  <c r="I5804" i="11"/>
  <c r="J5804" i="11"/>
  <c r="G5805" i="11"/>
  <c r="H5805" i="11"/>
  <c r="I5805" i="11"/>
  <c r="J5805" i="11"/>
  <c r="G5806" i="11"/>
  <c r="H5806" i="11"/>
  <c r="I5806" i="11"/>
  <c r="J5806" i="11"/>
  <c r="G5807" i="11"/>
  <c r="H5807" i="11"/>
  <c r="I5807" i="11"/>
  <c r="J5807" i="11"/>
  <c r="G5808" i="11"/>
  <c r="H5808" i="11"/>
  <c r="I5808" i="11"/>
  <c r="J5808" i="11"/>
  <c r="G5809" i="11"/>
  <c r="H5809" i="11"/>
  <c r="I5809" i="11"/>
  <c r="J5809" i="11"/>
  <c r="G5810" i="11"/>
  <c r="H5810" i="11"/>
  <c r="I5810" i="11"/>
  <c r="J5810" i="11"/>
  <c r="G5811" i="11"/>
  <c r="H5811" i="11"/>
  <c r="I5811" i="11"/>
  <c r="J5811" i="11"/>
  <c r="G5812" i="11"/>
  <c r="H5812" i="11"/>
  <c r="I5812" i="11"/>
  <c r="J5812" i="11"/>
  <c r="G5813" i="11"/>
  <c r="H5813" i="11"/>
  <c r="I5813" i="11"/>
  <c r="J5813" i="11"/>
  <c r="G5814" i="11"/>
  <c r="H5814" i="11"/>
  <c r="I5814" i="11"/>
  <c r="J5814" i="11"/>
  <c r="G5815" i="11"/>
  <c r="H5815" i="11"/>
  <c r="I5815" i="11"/>
  <c r="J5815" i="11"/>
  <c r="G5816" i="11"/>
  <c r="H5816" i="11"/>
  <c r="I5816" i="11"/>
  <c r="J5816" i="11"/>
  <c r="G5817" i="11"/>
  <c r="H5817" i="11"/>
  <c r="I5817" i="11"/>
  <c r="J5817" i="11"/>
  <c r="G5818" i="11"/>
  <c r="H5818" i="11"/>
  <c r="I5818" i="11"/>
  <c r="J5818" i="11"/>
  <c r="G5819" i="11"/>
  <c r="H5819" i="11"/>
  <c r="I5819" i="11"/>
  <c r="J5819" i="11"/>
  <c r="G5820" i="11"/>
  <c r="H5820" i="11"/>
  <c r="I5820" i="11"/>
  <c r="J5820" i="11"/>
  <c r="G5821" i="11"/>
  <c r="H5821" i="11"/>
  <c r="I5821" i="11"/>
  <c r="J5821" i="11"/>
  <c r="G5822" i="11"/>
  <c r="H5822" i="11"/>
  <c r="I5822" i="11"/>
  <c r="J5822" i="11"/>
  <c r="G5823" i="11"/>
  <c r="H5823" i="11"/>
  <c r="I5823" i="11"/>
  <c r="J5823" i="11"/>
  <c r="G5824" i="11"/>
  <c r="H5824" i="11"/>
  <c r="I5824" i="11"/>
  <c r="J5824" i="11"/>
  <c r="G5825" i="11"/>
  <c r="H5825" i="11"/>
  <c r="I5825" i="11"/>
  <c r="J5825" i="11"/>
  <c r="G5826" i="11"/>
  <c r="H5826" i="11"/>
  <c r="I5826" i="11"/>
  <c r="J5826" i="11"/>
  <c r="G5827" i="11"/>
  <c r="H5827" i="11"/>
  <c r="I5827" i="11"/>
  <c r="J5827" i="11"/>
  <c r="G5828" i="11"/>
  <c r="H5828" i="11"/>
  <c r="I5828" i="11"/>
  <c r="J5828" i="11"/>
  <c r="G5829" i="11"/>
  <c r="H5829" i="11"/>
  <c r="I5829" i="11"/>
  <c r="J5829" i="11"/>
  <c r="G5830" i="11"/>
  <c r="H5830" i="11"/>
  <c r="I5830" i="11"/>
  <c r="J5830" i="11"/>
  <c r="G5831" i="11"/>
  <c r="H5831" i="11"/>
  <c r="I5831" i="11"/>
  <c r="J5831" i="11"/>
  <c r="G5832" i="11"/>
  <c r="H5832" i="11"/>
  <c r="I5832" i="11"/>
  <c r="J5832" i="11"/>
  <c r="G5833" i="11"/>
  <c r="H5833" i="11"/>
  <c r="I5833" i="11"/>
  <c r="J5833" i="11"/>
  <c r="G5834" i="11"/>
  <c r="H5834" i="11"/>
  <c r="I5834" i="11"/>
  <c r="J5834" i="11"/>
  <c r="G5835" i="11"/>
  <c r="H5835" i="11"/>
  <c r="I5835" i="11"/>
  <c r="J5835" i="11"/>
  <c r="G5836" i="11"/>
  <c r="H5836" i="11"/>
  <c r="I5836" i="11"/>
  <c r="J5836" i="11"/>
  <c r="G5837" i="11"/>
  <c r="H5837" i="11"/>
  <c r="I5837" i="11"/>
  <c r="J5837" i="11"/>
  <c r="G5838" i="11"/>
  <c r="H5838" i="11"/>
  <c r="I5838" i="11"/>
  <c r="J5838" i="11"/>
  <c r="G5839" i="11"/>
  <c r="H5839" i="11"/>
  <c r="I5839" i="11"/>
  <c r="J5839" i="11"/>
  <c r="G5840" i="11"/>
  <c r="H5840" i="11"/>
  <c r="I5840" i="11"/>
  <c r="J5840" i="11"/>
  <c r="G5841" i="11"/>
  <c r="H5841" i="11"/>
  <c r="I5841" i="11"/>
  <c r="J5841" i="11"/>
  <c r="G5842" i="11"/>
  <c r="H5842" i="11"/>
  <c r="I5842" i="11"/>
  <c r="J5842" i="11"/>
  <c r="G5843" i="11"/>
  <c r="H5843" i="11"/>
  <c r="I5843" i="11"/>
  <c r="J5843" i="11"/>
  <c r="G5844" i="11"/>
  <c r="H5844" i="11"/>
  <c r="I5844" i="11"/>
  <c r="J5844" i="11"/>
  <c r="G5845" i="11"/>
  <c r="H5845" i="11"/>
  <c r="I5845" i="11"/>
  <c r="J5845" i="11"/>
  <c r="G5846" i="11"/>
  <c r="H5846" i="11"/>
  <c r="I5846" i="11"/>
  <c r="J5846" i="11"/>
  <c r="G5847" i="11"/>
  <c r="H5847" i="11"/>
  <c r="I5847" i="11"/>
  <c r="J5847" i="11"/>
  <c r="G5848" i="11"/>
  <c r="H5848" i="11"/>
  <c r="I5848" i="11"/>
  <c r="J5848" i="11"/>
  <c r="G5849" i="11"/>
  <c r="H5849" i="11"/>
  <c r="I5849" i="11"/>
  <c r="J5849" i="11"/>
  <c r="G5850" i="11"/>
  <c r="H5850" i="11"/>
  <c r="I5850" i="11"/>
  <c r="J5850" i="11"/>
  <c r="G5851" i="11"/>
  <c r="H5851" i="11"/>
  <c r="I5851" i="11"/>
  <c r="J5851" i="11"/>
  <c r="G5852" i="11"/>
  <c r="H5852" i="11"/>
  <c r="I5852" i="11"/>
  <c r="J5852" i="11"/>
  <c r="G5853" i="11"/>
  <c r="H5853" i="11"/>
  <c r="I5853" i="11"/>
  <c r="J5853" i="11"/>
  <c r="G5854" i="11"/>
  <c r="H5854" i="11"/>
  <c r="I5854" i="11"/>
  <c r="J5854" i="11"/>
  <c r="G5855" i="11"/>
  <c r="H5855" i="11"/>
  <c r="I5855" i="11"/>
  <c r="J5855" i="11"/>
  <c r="G5856" i="11"/>
  <c r="H5856" i="11"/>
  <c r="I5856" i="11"/>
  <c r="J5856" i="11"/>
  <c r="G5857" i="11"/>
  <c r="H5857" i="11"/>
  <c r="I5857" i="11"/>
  <c r="J5857" i="11"/>
  <c r="G5858" i="11"/>
  <c r="H5858" i="11"/>
  <c r="I5858" i="11"/>
  <c r="J5858" i="11"/>
  <c r="G5859" i="11"/>
  <c r="H5859" i="11"/>
  <c r="I5859" i="11"/>
  <c r="J5859" i="11"/>
  <c r="G5860" i="11"/>
  <c r="H5860" i="11"/>
  <c r="I5860" i="11"/>
  <c r="J5860" i="11"/>
  <c r="G5861" i="11"/>
  <c r="H5861" i="11"/>
  <c r="I5861" i="11"/>
  <c r="J5861" i="11"/>
  <c r="G5862" i="11"/>
  <c r="H5862" i="11"/>
  <c r="I5862" i="11"/>
  <c r="J5862" i="11"/>
  <c r="G5863" i="11"/>
  <c r="H5863" i="11"/>
  <c r="I5863" i="11"/>
  <c r="J5863" i="11"/>
  <c r="G5864" i="11"/>
  <c r="H5864" i="11"/>
  <c r="I5864" i="11"/>
  <c r="J5864" i="11"/>
  <c r="G5865" i="11"/>
  <c r="H5865" i="11"/>
  <c r="I5865" i="11"/>
  <c r="J5865" i="11"/>
  <c r="G5866" i="11"/>
  <c r="H5866" i="11"/>
  <c r="I5866" i="11"/>
  <c r="J5866" i="11"/>
  <c r="G5867" i="11"/>
  <c r="H5867" i="11"/>
  <c r="I5867" i="11"/>
  <c r="J5867" i="11"/>
  <c r="G5868" i="11"/>
  <c r="H5868" i="11"/>
  <c r="I5868" i="11"/>
  <c r="J5868" i="11"/>
  <c r="G5869" i="11"/>
  <c r="H5869" i="11"/>
  <c r="I5869" i="11"/>
  <c r="J5869" i="11"/>
  <c r="G5870" i="11"/>
  <c r="H5870" i="11"/>
  <c r="I5870" i="11"/>
  <c r="J5870" i="11"/>
  <c r="G5871" i="11"/>
  <c r="H5871" i="11"/>
  <c r="I5871" i="11"/>
  <c r="J5871" i="11"/>
  <c r="G5872" i="11"/>
  <c r="H5872" i="11"/>
  <c r="I5872" i="11"/>
  <c r="J5872" i="11"/>
  <c r="G5873" i="11"/>
  <c r="H5873" i="11"/>
  <c r="I5873" i="11"/>
  <c r="J5873" i="11"/>
  <c r="G5874" i="11"/>
  <c r="H5874" i="11"/>
  <c r="I5874" i="11"/>
  <c r="J5874" i="11"/>
  <c r="G5875" i="11"/>
  <c r="H5875" i="11"/>
  <c r="I5875" i="11"/>
  <c r="J5875" i="11"/>
  <c r="G5876" i="11"/>
  <c r="H5876" i="11"/>
  <c r="I5876" i="11"/>
  <c r="J5876" i="11"/>
  <c r="G5877" i="11"/>
  <c r="H5877" i="11"/>
  <c r="I5877" i="11"/>
  <c r="J5877" i="11"/>
  <c r="G5878" i="11"/>
  <c r="H5878" i="11"/>
  <c r="I5878" i="11"/>
  <c r="J5878" i="11"/>
  <c r="G5879" i="11"/>
  <c r="H5879" i="11"/>
  <c r="I5879" i="11"/>
  <c r="J5879" i="11"/>
  <c r="G5880" i="11"/>
  <c r="H5880" i="11"/>
  <c r="I5880" i="11"/>
  <c r="J5880" i="11"/>
  <c r="G5881" i="11"/>
  <c r="H5881" i="11"/>
  <c r="I5881" i="11"/>
  <c r="J5881" i="11"/>
  <c r="G5882" i="11"/>
  <c r="H5882" i="11"/>
  <c r="I5882" i="11"/>
  <c r="J5882" i="11"/>
  <c r="G5883" i="11"/>
  <c r="H5883" i="11"/>
  <c r="I5883" i="11"/>
  <c r="J5883" i="11"/>
  <c r="G5884" i="11"/>
  <c r="H5884" i="11"/>
  <c r="I5884" i="11"/>
  <c r="J5884" i="11"/>
  <c r="G5885" i="11"/>
  <c r="H5885" i="11"/>
  <c r="I5885" i="11"/>
  <c r="J5885" i="11"/>
  <c r="G5886" i="11"/>
  <c r="H5886" i="11"/>
  <c r="I5886" i="11"/>
  <c r="J5886" i="11"/>
  <c r="G5887" i="11"/>
  <c r="H5887" i="11"/>
  <c r="I5887" i="11"/>
  <c r="J5887" i="11"/>
  <c r="G5888" i="11"/>
  <c r="H5888" i="11"/>
  <c r="I5888" i="11"/>
  <c r="J5888" i="11"/>
  <c r="G5889" i="11"/>
  <c r="H5889" i="11"/>
  <c r="I5889" i="11"/>
  <c r="J5889" i="11"/>
  <c r="G5890" i="11"/>
  <c r="H5890" i="11"/>
  <c r="I5890" i="11"/>
  <c r="J5890" i="11"/>
  <c r="G5891" i="11"/>
  <c r="H5891" i="11"/>
  <c r="I5891" i="11"/>
  <c r="J5891" i="11"/>
  <c r="G5892" i="11"/>
  <c r="H5892" i="11"/>
  <c r="I5892" i="11"/>
  <c r="J5892" i="11"/>
  <c r="G5893" i="11"/>
  <c r="H5893" i="11"/>
  <c r="I5893" i="11"/>
  <c r="J5893" i="11"/>
  <c r="G5894" i="11"/>
  <c r="H5894" i="11"/>
  <c r="I5894" i="11"/>
  <c r="J5894" i="11"/>
  <c r="G5895" i="11"/>
  <c r="H5895" i="11"/>
  <c r="I5895" i="11"/>
  <c r="J5895" i="11"/>
  <c r="G5896" i="11"/>
  <c r="H5896" i="11"/>
  <c r="I5896" i="11"/>
  <c r="J5896" i="11"/>
  <c r="G5897" i="11"/>
  <c r="H5897" i="11"/>
  <c r="I5897" i="11"/>
  <c r="J5897" i="11"/>
  <c r="G5898" i="11"/>
  <c r="H5898" i="11"/>
  <c r="I5898" i="11"/>
  <c r="J5898" i="11"/>
  <c r="G5899" i="11"/>
  <c r="H5899" i="11"/>
  <c r="I5899" i="11"/>
  <c r="J5899" i="11"/>
  <c r="G5900" i="11"/>
  <c r="H5900" i="11"/>
  <c r="I5900" i="11"/>
  <c r="J5900" i="11"/>
  <c r="G5901" i="11"/>
  <c r="H5901" i="11"/>
  <c r="I5901" i="11"/>
  <c r="J5901" i="11"/>
  <c r="G5902" i="11"/>
  <c r="H5902" i="11"/>
  <c r="I5902" i="11"/>
  <c r="J5902" i="11"/>
  <c r="G5903" i="11"/>
  <c r="H5903" i="11"/>
  <c r="I5903" i="11"/>
  <c r="J5903" i="11"/>
  <c r="G5904" i="11"/>
  <c r="H5904" i="11"/>
  <c r="I5904" i="11"/>
  <c r="J5904" i="11"/>
  <c r="G5905" i="11"/>
  <c r="H5905" i="11"/>
  <c r="I5905" i="11"/>
  <c r="J5905" i="11"/>
  <c r="G5906" i="11"/>
  <c r="H5906" i="11"/>
  <c r="I5906" i="11"/>
  <c r="J5906" i="11"/>
  <c r="G5907" i="11"/>
  <c r="H5907" i="11"/>
  <c r="I5907" i="11"/>
  <c r="J5907" i="11"/>
  <c r="G5908" i="11"/>
  <c r="H5908" i="11"/>
  <c r="I5908" i="11"/>
  <c r="J5908" i="11"/>
  <c r="G5909" i="11"/>
  <c r="H5909" i="11"/>
  <c r="I5909" i="11"/>
  <c r="J5909" i="11"/>
  <c r="G5910" i="11"/>
  <c r="H5910" i="11"/>
  <c r="I5910" i="11"/>
  <c r="J5910" i="11"/>
  <c r="G5911" i="11"/>
  <c r="H5911" i="11"/>
  <c r="I5911" i="11"/>
  <c r="J5911" i="11"/>
  <c r="G5912" i="11"/>
  <c r="H5912" i="11"/>
  <c r="I5912" i="11"/>
  <c r="J5912" i="11"/>
  <c r="G5913" i="11"/>
  <c r="H5913" i="11"/>
  <c r="I5913" i="11"/>
  <c r="J5913" i="11"/>
  <c r="G5914" i="11"/>
  <c r="H5914" i="11"/>
  <c r="I5914" i="11"/>
  <c r="J5914" i="11"/>
  <c r="G5915" i="11"/>
  <c r="H5915" i="11"/>
  <c r="I5915" i="11"/>
  <c r="J5915" i="11"/>
  <c r="G5916" i="11"/>
  <c r="H5916" i="11"/>
  <c r="I5916" i="11"/>
  <c r="J5916" i="11"/>
  <c r="G5917" i="11"/>
  <c r="H5917" i="11"/>
  <c r="I5917" i="11"/>
  <c r="J5917" i="11"/>
  <c r="G5918" i="11"/>
  <c r="H5918" i="11"/>
  <c r="I5918" i="11"/>
  <c r="J5918" i="11"/>
  <c r="G5919" i="11"/>
  <c r="H5919" i="11"/>
  <c r="I5919" i="11"/>
  <c r="J5919" i="11"/>
  <c r="G5920" i="11"/>
  <c r="H5920" i="11"/>
  <c r="I5920" i="11"/>
  <c r="J5920" i="11"/>
  <c r="G5921" i="11"/>
  <c r="H5921" i="11"/>
  <c r="I5921" i="11"/>
  <c r="J5921" i="11"/>
  <c r="G5922" i="11"/>
  <c r="H5922" i="11"/>
  <c r="I5922" i="11"/>
  <c r="J5922" i="11"/>
  <c r="G5923" i="11"/>
  <c r="H5923" i="11"/>
  <c r="I5923" i="11"/>
  <c r="J5923" i="11"/>
  <c r="G5924" i="11"/>
  <c r="H5924" i="11"/>
  <c r="I5924" i="11"/>
  <c r="J5924" i="11"/>
  <c r="G5925" i="11"/>
  <c r="H5925" i="11"/>
  <c r="I5925" i="11"/>
  <c r="J5925" i="11"/>
  <c r="G5926" i="11"/>
  <c r="H5926" i="11"/>
  <c r="I5926" i="11"/>
  <c r="J5926" i="11"/>
  <c r="G5927" i="11"/>
  <c r="H5927" i="11"/>
  <c r="I5927" i="11"/>
  <c r="J5927" i="11"/>
  <c r="G5928" i="11"/>
  <c r="H5928" i="11"/>
  <c r="I5928" i="11"/>
  <c r="J5928" i="11"/>
  <c r="G5929" i="11"/>
  <c r="H5929" i="11"/>
  <c r="I5929" i="11"/>
  <c r="J5929" i="11"/>
  <c r="G5930" i="11"/>
  <c r="H5930" i="11"/>
  <c r="I5930" i="11"/>
  <c r="J5930" i="11"/>
  <c r="G5931" i="11"/>
  <c r="H5931" i="11"/>
  <c r="I5931" i="11"/>
  <c r="J5931" i="11"/>
  <c r="G5932" i="11"/>
  <c r="H5932" i="11"/>
  <c r="I5932" i="11"/>
  <c r="J5932" i="11"/>
  <c r="G5933" i="11"/>
  <c r="H5933" i="11"/>
  <c r="I5933" i="11"/>
  <c r="J5933" i="11"/>
  <c r="G5934" i="11"/>
  <c r="H5934" i="11"/>
  <c r="I5934" i="11"/>
  <c r="J5934" i="11"/>
  <c r="G5935" i="11"/>
  <c r="H5935" i="11"/>
  <c r="I5935" i="11"/>
  <c r="J5935" i="11"/>
  <c r="G5936" i="11"/>
  <c r="H5936" i="11"/>
  <c r="I5936" i="11"/>
  <c r="J5936" i="11"/>
  <c r="G5937" i="11"/>
  <c r="H5937" i="11"/>
  <c r="I5937" i="11"/>
  <c r="J5937" i="11"/>
  <c r="G5938" i="11"/>
  <c r="H5938" i="11"/>
  <c r="I5938" i="11"/>
  <c r="J5938" i="11"/>
  <c r="G5939" i="11"/>
  <c r="H5939" i="11"/>
  <c r="I5939" i="11"/>
  <c r="J5939" i="11"/>
  <c r="G5940" i="11"/>
  <c r="H5940" i="11"/>
  <c r="I5940" i="11"/>
  <c r="J5940" i="11"/>
  <c r="G5941" i="11"/>
  <c r="H5941" i="11"/>
  <c r="I5941" i="11"/>
  <c r="J5941" i="11"/>
  <c r="G5942" i="11"/>
  <c r="H5942" i="11"/>
  <c r="I5942" i="11"/>
  <c r="J5942" i="11"/>
  <c r="G5943" i="11"/>
  <c r="H5943" i="11"/>
  <c r="I5943" i="11"/>
  <c r="J5943" i="11"/>
  <c r="G5944" i="11"/>
  <c r="H5944" i="11"/>
  <c r="I5944" i="11"/>
  <c r="J5944" i="11"/>
  <c r="G5945" i="11"/>
  <c r="H5945" i="11"/>
  <c r="I5945" i="11"/>
  <c r="J5945" i="11"/>
  <c r="G5946" i="11"/>
  <c r="H5946" i="11"/>
  <c r="I5946" i="11"/>
  <c r="J5946" i="11"/>
  <c r="G5947" i="11"/>
  <c r="H5947" i="11"/>
  <c r="I5947" i="11"/>
  <c r="J5947" i="11"/>
  <c r="G5948" i="11"/>
  <c r="H5948" i="11"/>
  <c r="I5948" i="11"/>
  <c r="J5948" i="11"/>
  <c r="G5949" i="11"/>
  <c r="H5949" i="11"/>
  <c r="I5949" i="11"/>
  <c r="J5949" i="11"/>
  <c r="G5950" i="11"/>
  <c r="H5950" i="11"/>
  <c r="I5950" i="11"/>
  <c r="J5950" i="11"/>
  <c r="G5951" i="11"/>
  <c r="H5951" i="11"/>
  <c r="I5951" i="11"/>
  <c r="J5951" i="11"/>
  <c r="G5952" i="11"/>
  <c r="H5952" i="11"/>
  <c r="I5952" i="11"/>
  <c r="J5952" i="11"/>
  <c r="G5953" i="11"/>
  <c r="H5953" i="11"/>
  <c r="I5953" i="11"/>
  <c r="J5953" i="11"/>
  <c r="G5954" i="11"/>
  <c r="H5954" i="11"/>
  <c r="I5954" i="11"/>
  <c r="J5954" i="11"/>
  <c r="G5955" i="11"/>
  <c r="H5955" i="11"/>
  <c r="I5955" i="11"/>
  <c r="J5955" i="11"/>
  <c r="G5956" i="11"/>
  <c r="H5956" i="11"/>
  <c r="I5956" i="11"/>
  <c r="J5956" i="11"/>
  <c r="G5957" i="11"/>
  <c r="H5957" i="11"/>
  <c r="I5957" i="11"/>
  <c r="J5957" i="11"/>
  <c r="G5958" i="11"/>
  <c r="H5958" i="11"/>
  <c r="I5958" i="11"/>
  <c r="J5958" i="11"/>
  <c r="G5959" i="11"/>
  <c r="H5959" i="11"/>
  <c r="I5959" i="11"/>
  <c r="J5959" i="11"/>
  <c r="G5960" i="11"/>
  <c r="H5960" i="11"/>
  <c r="I5960" i="11"/>
  <c r="J5960" i="11"/>
  <c r="G5961" i="11"/>
  <c r="H5961" i="11"/>
  <c r="I5961" i="11"/>
  <c r="J5961" i="11"/>
  <c r="G5962" i="11"/>
  <c r="H5962" i="11"/>
  <c r="I5962" i="11"/>
  <c r="J5962" i="11"/>
  <c r="G5963" i="11"/>
  <c r="H5963" i="11"/>
  <c r="I5963" i="11"/>
  <c r="J5963" i="11"/>
  <c r="G5964" i="11"/>
  <c r="H5964" i="11"/>
  <c r="I5964" i="11"/>
  <c r="J5964" i="11"/>
  <c r="G5965" i="11"/>
  <c r="H5965" i="11"/>
  <c r="I5965" i="11"/>
  <c r="J5965" i="11"/>
  <c r="G5966" i="11"/>
  <c r="H5966" i="11"/>
  <c r="I5966" i="11"/>
  <c r="J5966" i="11"/>
  <c r="G5967" i="11"/>
  <c r="H5967" i="11"/>
  <c r="I5967" i="11"/>
  <c r="J5967" i="11"/>
  <c r="G5968" i="11"/>
  <c r="H5968" i="11"/>
  <c r="I5968" i="11"/>
  <c r="J5968" i="11"/>
  <c r="G5969" i="11"/>
  <c r="H5969" i="11"/>
  <c r="I5969" i="11"/>
  <c r="J5969" i="11"/>
  <c r="G5970" i="11"/>
  <c r="H5970" i="11"/>
  <c r="I5970" i="11"/>
  <c r="J5970" i="11"/>
  <c r="G5971" i="11"/>
  <c r="H5971" i="11"/>
  <c r="I5971" i="11"/>
  <c r="J5971" i="11"/>
  <c r="G5972" i="11"/>
  <c r="H5972" i="11"/>
  <c r="I5972" i="11"/>
  <c r="J5972" i="11"/>
  <c r="G5973" i="11"/>
  <c r="H5973" i="11"/>
  <c r="I5973" i="11"/>
  <c r="J5973" i="11"/>
  <c r="G5974" i="11"/>
  <c r="H5974" i="11"/>
  <c r="I5974" i="11"/>
  <c r="J5974" i="11"/>
  <c r="G5975" i="11"/>
  <c r="H5975" i="11"/>
  <c r="I5975" i="11"/>
  <c r="J5975" i="11"/>
  <c r="G5976" i="11"/>
  <c r="H5976" i="11"/>
  <c r="I5976" i="11"/>
  <c r="J5976" i="11"/>
  <c r="G5977" i="11"/>
  <c r="H5977" i="11"/>
  <c r="I5977" i="11"/>
  <c r="J5977" i="11"/>
  <c r="G5978" i="11"/>
  <c r="H5978" i="11"/>
  <c r="I5978" i="11"/>
  <c r="J5978" i="11"/>
  <c r="G5979" i="11"/>
  <c r="H5979" i="11"/>
  <c r="I5979" i="11"/>
  <c r="J5979" i="11"/>
  <c r="G5980" i="11"/>
  <c r="H5980" i="11"/>
  <c r="I5980" i="11"/>
  <c r="J5980" i="11"/>
  <c r="G5981" i="11"/>
  <c r="H5981" i="11"/>
  <c r="I5981" i="11"/>
  <c r="J5981" i="11"/>
  <c r="G5982" i="11"/>
  <c r="H5982" i="11"/>
  <c r="I5982" i="11"/>
  <c r="J5982" i="11"/>
  <c r="G5983" i="11"/>
  <c r="H5983" i="11"/>
  <c r="I5983" i="11"/>
  <c r="J5983" i="11"/>
  <c r="G5984" i="11"/>
  <c r="H5984" i="11"/>
  <c r="I5984" i="11"/>
  <c r="J5984" i="11"/>
  <c r="G5985" i="11"/>
  <c r="H5985" i="11"/>
  <c r="I5985" i="11"/>
  <c r="J5985" i="11"/>
  <c r="G5986" i="11"/>
  <c r="H5986" i="11"/>
  <c r="I5986" i="11"/>
  <c r="J5986" i="11"/>
  <c r="G5987" i="11"/>
  <c r="H5987" i="11"/>
  <c r="I5987" i="11"/>
  <c r="J5987" i="11"/>
  <c r="G5988" i="11"/>
  <c r="H5988" i="11"/>
  <c r="I5988" i="11"/>
  <c r="J5988" i="11"/>
  <c r="G5989" i="11"/>
  <c r="H5989" i="11"/>
  <c r="I5989" i="11"/>
  <c r="J5989" i="11"/>
  <c r="G5990" i="11"/>
  <c r="H5990" i="11"/>
  <c r="I5990" i="11"/>
  <c r="J5990" i="11"/>
  <c r="G5991" i="11"/>
  <c r="H5991" i="11"/>
  <c r="I5991" i="11"/>
  <c r="J5991" i="11"/>
  <c r="G5992" i="11"/>
  <c r="H5992" i="11"/>
  <c r="I5992" i="11"/>
  <c r="J5992" i="11"/>
  <c r="G5993" i="11"/>
  <c r="H5993" i="11"/>
  <c r="I5993" i="11"/>
  <c r="J5993" i="11"/>
  <c r="G5994" i="11"/>
  <c r="H5994" i="11"/>
  <c r="I5994" i="11"/>
  <c r="J5994" i="11"/>
  <c r="G5995" i="11"/>
  <c r="H5995" i="11"/>
  <c r="I5995" i="11"/>
  <c r="J5995" i="11"/>
  <c r="G5996" i="11"/>
  <c r="H5996" i="11"/>
  <c r="I5996" i="11"/>
  <c r="J5996" i="11"/>
  <c r="G5997" i="11"/>
  <c r="H5997" i="11"/>
  <c r="I5997" i="11"/>
  <c r="J5997" i="11"/>
  <c r="G5998" i="11"/>
  <c r="H5998" i="11"/>
  <c r="I5998" i="11"/>
  <c r="J5998" i="11"/>
  <c r="G5999" i="11"/>
  <c r="H5999" i="11"/>
  <c r="I5999" i="11"/>
  <c r="J5999" i="11"/>
  <c r="G6000" i="11"/>
  <c r="H6000" i="11"/>
  <c r="I6000" i="11"/>
  <c r="J6000" i="11"/>
  <c r="G6001" i="11"/>
  <c r="H6001" i="11"/>
  <c r="I6001" i="11"/>
  <c r="J6001" i="11"/>
  <c r="G6002" i="11"/>
  <c r="H6002" i="11"/>
  <c r="I6002" i="11"/>
  <c r="J6002" i="11"/>
  <c r="G6003" i="11"/>
  <c r="H6003" i="11"/>
  <c r="I6003" i="11"/>
  <c r="J6003" i="11"/>
  <c r="G6004" i="11"/>
  <c r="H6004" i="11"/>
  <c r="I6004" i="11"/>
  <c r="J6004" i="11"/>
  <c r="G6005" i="11"/>
  <c r="H6005" i="11"/>
  <c r="I6005" i="11"/>
  <c r="J6005" i="11"/>
  <c r="G6006" i="11"/>
  <c r="H6006" i="11"/>
  <c r="I6006" i="11"/>
  <c r="J6006" i="11"/>
  <c r="G6007" i="11"/>
  <c r="H6007" i="11"/>
  <c r="I6007" i="11"/>
  <c r="J6007" i="11"/>
  <c r="G6008" i="11"/>
  <c r="H6008" i="11"/>
  <c r="I6008" i="11"/>
  <c r="J6008" i="11"/>
  <c r="G6009" i="11"/>
  <c r="H6009" i="11"/>
  <c r="I6009" i="11"/>
  <c r="J6009" i="11"/>
  <c r="G6010" i="11"/>
  <c r="H6010" i="11"/>
  <c r="I6010" i="11"/>
  <c r="J6010" i="11"/>
  <c r="G6011" i="11"/>
  <c r="H6011" i="11"/>
  <c r="I6011" i="11"/>
  <c r="J6011" i="11"/>
  <c r="G6012" i="11"/>
  <c r="H6012" i="11"/>
  <c r="I6012" i="11"/>
  <c r="J6012" i="11"/>
  <c r="G6013" i="11"/>
  <c r="H6013" i="11"/>
  <c r="I6013" i="11"/>
  <c r="J6013" i="11"/>
  <c r="G6014" i="11"/>
  <c r="H6014" i="11"/>
  <c r="I6014" i="11"/>
  <c r="J6014" i="11"/>
  <c r="G6015" i="11"/>
  <c r="H6015" i="11"/>
  <c r="I6015" i="11"/>
  <c r="J6015" i="11"/>
  <c r="G6016" i="11"/>
  <c r="H6016" i="11"/>
  <c r="I6016" i="11"/>
  <c r="J6016" i="11"/>
  <c r="G6017" i="11"/>
  <c r="H6017" i="11"/>
  <c r="I6017" i="11"/>
  <c r="J6017" i="11"/>
  <c r="G6018" i="11"/>
  <c r="H6018" i="11"/>
  <c r="I6018" i="11"/>
  <c r="J6018" i="11"/>
  <c r="G6019" i="11"/>
  <c r="H6019" i="11"/>
  <c r="I6019" i="11"/>
  <c r="J6019" i="11"/>
  <c r="G6020" i="11"/>
  <c r="H6020" i="11"/>
  <c r="I6020" i="11"/>
  <c r="J6020" i="11"/>
  <c r="G6021" i="11"/>
  <c r="H6021" i="11"/>
  <c r="I6021" i="11"/>
  <c r="J6021" i="11"/>
  <c r="G6022" i="11"/>
  <c r="H6022" i="11"/>
  <c r="I6022" i="11"/>
  <c r="J6022" i="11"/>
  <c r="G6023" i="11"/>
  <c r="H6023" i="11"/>
  <c r="I6023" i="11"/>
  <c r="J6023" i="11"/>
  <c r="G6024" i="11"/>
  <c r="H6024" i="11"/>
  <c r="I6024" i="11"/>
  <c r="J6024" i="11"/>
  <c r="G6025" i="11"/>
  <c r="H6025" i="11"/>
  <c r="I6025" i="11"/>
  <c r="J6025" i="11"/>
  <c r="G6026" i="11"/>
  <c r="H6026" i="11"/>
  <c r="I6026" i="11"/>
  <c r="J6026" i="11"/>
  <c r="G6027" i="11"/>
  <c r="H6027" i="11"/>
  <c r="I6027" i="11"/>
  <c r="J6027" i="11"/>
  <c r="G6028" i="11"/>
  <c r="H6028" i="11"/>
  <c r="I6028" i="11"/>
  <c r="J6028" i="11"/>
  <c r="G6029" i="11"/>
  <c r="H6029" i="11"/>
  <c r="I6029" i="11"/>
  <c r="J6029" i="11"/>
  <c r="G6030" i="11"/>
  <c r="H6030" i="11"/>
  <c r="I6030" i="11"/>
  <c r="J6030" i="11"/>
  <c r="G6031" i="11"/>
  <c r="H6031" i="11"/>
  <c r="I6031" i="11"/>
  <c r="J6031" i="11"/>
  <c r="G6032" i="11"/>
  <c r="H6032" i="11"/>
  <c r="I6032" i="11"/>
  <c r="J6032" i="11"/>
  <c r="G6033" i="11"/>
  <c r="H6033" i="11"/>
  <c r="I6033" i="11"/>
  <c r="J6033" i="11"/>
  <c r="G6034" i="11"/>
  <c r="H6034" i="11"/>
  <c r="I6034" i="11"/>
  <c r="J6034" i="11"/>
  <c r="G6035" i="11"/>
  <c r="H6035" i="11"/>
  <c r="I6035" i="11"/>
  <c r="J6035" i="11"/>
  <c r="G6036" i="11"/>
  <c r="H6036" i="11"/>
  <c r="I6036" i="11"/>
  <c r="J6036" i="11"/>
  <c r="G6037" i="11"/>
  <c r="H6037" i="11"/>
  <c r="I6037" i="11"/>
  <c r="J6037" i="11"/>
  <c r="G6038" i="11"/>
  <c r="H6038" i="11"/>
  <c r="I6038" i="11"/>
  <c r="J6038" i="11"/>
  <c r="G6039" i="11"/>
  <c r="H6039" i="11"/>
  <c r="I6039" i="11"/>
  <c r="J6039" i="11"/>
  <c r="G6040" i="11"/>
  <c r="H6040" i="11"/>
  <c r="I6040" i="11"/>
  <c r="J6040" i="11"/>
  <c r="G6041" i="11"/>
  <c r="H6041" i="11"/>
  <c r="I6041" i="11"/>
  <c r="J6041" i="11"/>
  <c r="G6042" i="11"/>
  <c r="H6042" i="11"/>
  <c r="I6042" i="11"/>
  <c r="J6042" i="11"/>
  <c r="G6043" i="11"/>
  <c r="H6043" i="11"/>
  <c r="I6043" i="11"/>
  <c r="J6043" i="11"/>
  <c r="G6044" i="11"/>
  <c r="H6044" i="11"/>
  <c r="I6044" i="11"/>
  <c r="J6044" i="11"/>
  <c r="G6045" i="11"/>
  <c r="H6045" i="11"/>
  <c r="I6045" i="11"/>
  <c r="J6045" i="11"/>
  <c r="G6046" i="11"/>
  <c r="H6046" i="11"/>
  <c r="I6046" i="11"/>
  <c r="J6046" i="11"/>
  <c r="G6047" i="11"/>
  <c r="H6047" i="11"/>
  <c r="I6047" i="11"/>
  <c r="J6047" i="11"/>
  <c r="G6048" i="11"/>
  <c r="H6048" i="11"/>
  <c r="I6048" i="11"/>
  <c r="J6048" i="11"/>
  <c r="G6049" i="11"/>
  <c r="H6049" i="11"/>
  <c r="I6049" i="11"/>
  <c r="J6049" i="11"/>
  <c r="G6050" i="11"/>
  <c r="H6050" i="11"/>
  <c r="I6050" i="11"/>
  <c r="J6050" i="11"/>
  <c r="G6051" i="11"/>
  <c r="H6051" i="11"/>
  <c r="I6051" i="11"/>
  <c r="J6051" i="11"/>
  <c r="G6052" i="11"/>
  <c r="H6052" i="11"/>
  <c r="I6052" i="11"/>
  <c r="J6052" i="11"/>
  <c r="G6053" i="11"/>
  <c r="H6053" i="11"/>
  <c r="I6053" i="11"/>
  <c r="J6053" i="11"/>
  <c r="G6054" i="11"/>
  <c r="H6054" i="11"/>
  <c r="I6054" i="11"/>
  <c r="J6054" i="11"/>
  <c r="G6055" i="11"/>
  <c r="H6055" i="11"/>
  <c r="I6055" i="11"/>
  <c r="J6055" i="11"/>
  <c r="G6056" i="11"/>
  <c r="H6056" i="11"/>
  <c r="I6056" i="11"/>
  <c r="J6056" i="11"/>
  <c r="G6057" i="11"/>
  <c r="H6057" i="11"/>
  <c r="I6057" i="11"/>
  <c r="J6057" i="11"/>
  <c r="G6058" i="11"/>
  <c r="H6058" i="11"/>
  <c r="I6058" i="11"/>
  <c r="J6058" i="11"/>
  <c r="G6059" i="11"/>
  <c r="H6059" i="11"/>
  <c r="I6059" i="11"/>
  <c r="J6059" i="11"/>
  <c r="G6060" i="11"/>
  <c r="H6060" i="11"/>
  <c r="I6060" i="11"/>
  <c r="J6060" i="11"/>
  <c r="G6061" i="11"/>
  <c r="H6061" i="11"/>
  <c r="I6061" i="11"/>
  <c r="J6061" i="11"/>
  <c r="G6062" i="11"/>
  <c r="H6062" i="11"/>
  <c r="I6062" i="11"/>
  <c r="J6062" i="11"/>
  <c r="G6063" i="11"/>
  <c r="H6063" i="11"/>
  <c r="I6063" i="11"/>
  <c r="J6063" i="11"/>
  <c r="G6064" i="11"/>
  <c r="H6064" i="11"/>
  <c r="I6064" i="11"/>
  <c r="J6064" i="11"/>
  <c r="G6065" i="11"/>
  <c r="H6065" i="11"/>
  <c r="I6065" i="11"/>
  <c r="J6065" i="11"/>
  <c r="G6066" i="11"/>
  <c r="H6066" i="11"/>
  <c r="I6066" i="11"/>
  <c r="J6066" i="11"/>
  <c r="G6067" i="11"/>
  <c r="H6067" i="11"/>
  <c r="I6067" i="11"/>
  <c r="J6067" i="11"/>
  <c r="G6068" i="11"/>
  <c r="H6068" i="11"/>
  <c r="I6068" i="11"/>
  <c r="J6068" i="11"/>
  <c r="G6069" i="11"/>
  <c r="H6069" i="11"/>
  <c r="I6069" i="11"/>
  <c r="J6069" i="11"/>
  <c r="G6070" i="11"/>
  <c r="H6070" i="11"/>
  <c r="I6070" i="11"/>
  <c r="J6070" i="11"/>
  <c r="G6071" i="11"/>
  <c r="H6071" i="11"/>
  <c r="I6071" i="11"/>
  <c r="J6071" i="11"/>
  <c r="G6072" i="11"/>
  <c r="H6072" i="11"/>
  <c r="I6072" i="11"/>
  <c r="J6072" i="11"/>
  <c r="G6073" i="11"/>
  <c r="H6073" i="11"/>
  <c r="I6073" i="11"/>
  <c r="J6073" i="11"/>
  <c r="G6074" i="11"/>
  <c r="H6074" i="11"/>
  <c r="I6074" i="11"/>
  <c r="J6074" i="11"/>
  <c r="G6075" i="11"/>
  <c r="H6075" i="11"/>
  <c r="I6075" i="11"/>
  <c r="J6075" i="11"/>
  <c r="G6076" i="11"/>
  <c r="H6076" i="11"/>
  <c r="I6076" i="11"/>
  <c r="J6076" i="11"/>
  <c r="G6077" i="11"/>
  <c r="H6077" i="11"/>
  <c r="I6077" i="11"/>
  <c r="J6077" i="11"/>
  <c r="G6078" i="11"/>
  <c r="H6078" i="11"/>
  <c r="I6078" i="11"/>
  <c r="J6078" i="11"/>
  <c r="G6079" i="11"/>
  <c r="H6079" i="11"/>
  <c r="I6079" i="11"/>
  <c r="J6079" i="11"/>
  <c r="G6080" i="11"/>
  <c r="H6080" i="11"/>
  <c r="I6080" i="11"/>
  <c r="J6080" i="11"/>
  <c r="G6081" i="11"/>
  <c r="H6081" i="11"/>
  <c r="I6081" i="11"/>
  <c r="J6081" i="11"/>
  <c r="G6082" i="11"/>
  <c r="H6082" i="11"/>
  <c r="I6082" i="11"/>
  <c r="J6082" i="11"/>
  <c r="G6083" i="11"/>
  <c r="H6083" i="11"/>
  <c r="I6083" i="11"/>
  <c r="J6083" i="11"/>
  <c r="G6084" i="11"/>
  <c r="H6084" i="11"/>
  <c r="I6084" i="11"/>
  <c r="J6084" i="11"/>
  <c r="G6085" i="11"/>
  <c r="H6085" i="11"/>
  <c r="I6085" i="11"/>
  <c r="J6085" i="11"/>
  <c r="G6086" i="11"/>
  <c r="H6086" i="11"/>
  <c r="I6086" i="11"/>
  <c r="J6086" i="11"/>
  <c r="G6087" i="11"/>
  <c r="H6087" i="11"/>
  <c r="I6087" i="11"/>
  <c r="J6087" i="11"/>
  <c r="G6088" i="11"/>
  <c r="H6088" i="11"/>
  <c r="I6088" i="11"/>
  <c r="J6088" i="11"/>
  <c r="G6089" i="11"/>
  <c r="H6089" i="11"/>
  <c r="I6089" i="11"/>
  <c r="J6089" i="11"/>
  <c r="G6090" i="11"/>
  <c r="H6090" i="11"/>
  <c r="I6090" i="11"/>
  <c r="J6090" i="11"/>
  <c r="G6091" i="11"/>
  <c r="H6091" i="11"/>
  <c r="I6091" i="11"/>
  <c r="J6091" i="11"/>
  <c r="G6092" i="11"/>
  <c r="H6092" i="11"/>
  <c r="I6092" i="11"/>
  <c r="J6092" i="11"/>
  <c r="G6093" i="11"/>
  <c r="H6093" i="11"/>
  <c r="I6093" i="11"/>
  <c r="J6093" i="11"/>
  <c r="G6094" i="11"/>
  <c r="H6094" i="11"/>
  <c r="I6094" i="11"/>
  <c r="J6094" i="11"/>
  <c r="G6095" i="11"/>
  <c r="H6095" i="11"/>
  <c r="I6095" i="11"/>
  <c r="J6095" i="11"/>
  <c r="G6096" i="11"/>
  <c r="H6096" i="11"/>
  <c r="I6096" i="11"/>
  <c r="J6096" i="11"/>
  <c r="G6097" i="11"/>
  <c r="H6097" i="11"/>
  <c r="I6097" i="11"/>
  <c r="J6097" i="11"/>
  <c r="G6098" i="11"/>
  <c r="H6098" i="11"/>
  <c r="I6098" i="11"/>
  <c r="J6098" i="11"/>
  <c r="G6099" i="11"/>
  <c r="H6099" i="11"/>
  <c r="I6099" i="11"/>
  <c r="J6099" i="11"/>
  <c r="G6100" i="11"/>
  <c r="H6100" i="11"/>
  <c r="I6100" i="11"/>
  <c r="J6100" i="11"/>
  <c r="G6101" i="11"/>
  <c r="H6101" i="11"/>
  <c r="I6101" i="11"/>
  <c r="J6101" i="11"/>
  <c r="G6102" i="11"/>
  <c r="H6102" i="11"/>
  <c r="I6102" i="11"/>
  <c r="J6102" i="11"/>
  <c r="G6103" i="11"/>
  <c r="H6103" i="11"/>
  <c r="I6103" i="11"/>
  <c r="J6103" i="11"/>
  <c r="G6104" i="11"/>
  <c r="H6104" i="11"/>
  <c r="I6104" i="11"/>
  <c r="J6104" i="11"/>
  <c r="G6105" i="11"/>
  <c r="H6105" i="11"/>
  <c r="I6105" i="11"/>
  <c r="J6105" i="11"/>
  <c r="G6106" i="11"/>
  <c r="H6106" i="11"/>
  <c r="I6106" i="11"/>
  <c r="J6106" i="11"/>
  <c r="G6107" i="11"/>
  <c r="H6107" i="11"/>
  <c r="I6107" i="11"/>
  <c r="J6107" i="11"/>
  <c r="G6108" i="11"/>
  <c r="H6108" i="11"/>
  <c r="I6108" i="11"/>
  <c r="J6108" i="11"/>
  <c r="G6109" i="11"/>
  <c r="H6109" i="11"/>
  <c r="I6109" i="11"/>
  <c r="J6109" i="11"/>
  <c r="G6110" i="11"/>
  <c r="H6110" i="11"/>
  <c r="I6110" i="11"/>
  <c r="J6110" i="11"/>
  <c r="G6111" i="11"/>
  <c r="H6111" i="11"/>
  <c r="I6111" i="11"/>
  <c r="J6111" i="11"/>
  <c r="G6112" i="11"/>
  <c r="H6112" i="11"/>
  <c r="I6112" i="11"/>
  <c r="J6112" i="11"/>
  <c r="G6113" i="11"/>
  <c r="H6113" i="11"/>
  <c r="I6113" i="11"/>
  <c r="J6113" i="11"/>
  <c r="G6114" i="11"/>
  <c r="H6114" i="11"/>
  <c r="I6114" i="11"/>
  <c r="J6114" i="11"/>
  <c r="G6115" i="11"/>
  <c r="H6115" i="11"/>
  <c r="I6115" i="11"/>
  <c r="J6115" i="11"/>
  <c r="G6116" i="11"/>
  <c r="H6116" i="11"/>
  <c r="I6116" i="11"/>
  <c r="J6116" i="11"/>
  <c r="G6117" i="11"/>
  <c r="H6117" i="11"/>
  <c r="I6117" i="11"/>
  <c r="J6117" i="11"/>
  <c r="G6118" i="11"/>
  <c r="H6118" i="11"/>
  <c r="I6118" i="11"/>
  <c r="J6118" i="11"/>
  <c r="G6119" i="11"/>
  <c r="H6119" i="11"/>
  <c r="I6119" i="11"/>
  <c r="J6119" i="11"/>
  <c r="G6120" i="11"/>
  <c r="H6120" i="11"/>
  <c r="I6120" i="11"/>
  <c r="J6120" i="11"/>
  <c r="G6121" i="11"/>
  <c r="H6121" i="11"/>
  <c r="I6121" i="11"/>
  <c r="J6121" i="11"/>
  <c r="G6122" i="11"/>
  <c r="H6122" i="11"/>
  <c r="I6122" i="11"/>
  <c r="J6122" i="11"/>
  <c r="G6123" i="11"/>
  <c r="H6123" i="11"/>
  <c r="I6123" i="11"/>
  <c r="J6123" i="11"/>
  <c r="G6124" i="11"/>
  <c r="H6124" i="11"/>
  <c r="I6124" i="11"/>
  <c r="J6124" i="11"/>
  <c r="G6125" i="11"/>
  <c r="H6125" i="11"/>
  <c r="I6125" i="11"/>
  <c r="J6125" i="11"/>
  <c r="G6126" i="11"/>
  <c r="H6126" i="11"/>
  <c r="I6126" i="11"/>
  <c r="J6126" i="11"/>
  <c r="G6127" i="11"/>
  <c r="H6127" i="11"/>
  <c r="I6127" i="11"/>
  <c r="J6127" i="11"/>
  <c r="G6128" i="11"/>
  <c r="H6128" i="11"/>
  <c r="I6128" i="11"/>
  <c r="J6128" i="11"/>
  <c r="G6129" i="11"/>
  <c r="H6129" i="11"/>
  <c r="I6129" i="11"/>
  <c r="J6129" i="11"/>
  <c r="G6130" i="11"/>
  <c r="H6130" i="11"/>
  <c r="I6130" i="11"/>
  <c r="J6130" i="11"/>
  <c r="G6131" i="11"/>
  <c r="H6131" i="11"/>
  <c r="I6131" i="11"/>
  <c r="J6131" i="11"/>
  <c r="G6132" i="11"/>
  <c r="H6132" i="11"/>
  <c r="I6132" i="11"/>
  <c r="J6132" i="11"/>
  <c r="G6133" i="11"/>
  <c r="H6133" i="11"/>
  <c r="I6133" i="11"/>
  <c r="J6133" i="11"/>
  <c r="G6134" i="11"/>
  <c r="H6134" i="11"/>
  <c r="I6134" i="11"/>
  <c r="J6134" i="11"/>
  <c r="G6135" i="11"/>
  <c r="H6135" i="11"/>
  <c r="I6135" i="11"/>
  <c r="J6135" i="11"/>
  <c r="G6136" i="11"/>
  <c r="H6136" i="11"/>
  <c r="I6136" i="11"/>
  <c r="J6136" i="11"/>
  <c r="G6137" i="11"/>
  <c r="H6137" i="11"/>
  <c r="I6137" i="11"/>
  <c r="J6137" i="11"/>
  <c r="G6138" i="11"/>
  <c r="H6138" i="11"/>
  <c r="I6138" i="11"/>
  <c r="J6138" i="11"/>
  <c r="G6139" i="11"/>
  <c r="H6139" i="11"/>
  <c r="I6139" i="11"/>
  <c r="J6139" i="11"/>
  <c r="G6140" i="11"/>
  <c r="H6140" i="11"/>
  <c r="I6140" i="11"/>
  <c r="J6140" i="11"/>
  <c r="G6141" i="11"/>
  <c r="H6141" i="11"/>
  <c r="I6141" i="11"/>
  <c r="J6141" i="11"/>
  <c r="G6142" i="11"/>
  <c r="H6142" i="11"/>
  <c r="I6142" i="11"/>
  <c r="J6142" i="11"/>
  <c r="G6143" i="11"/>
  <c r="H6143" i="11"/>
  <c r="I6143" i="11"/>
  <c r="J6143" i="11"/>
  <c r="G6144" i="11"/>
  <c r="H6144" i="11"/>
  <c r="I6144" i="11"/>
  <c r="J6144" i="11"/>
  <c r="G6145" i="11"/>
  <c r="H6145" i="11"/>
  <c r="I6145" i="11"/>
  <c r="J6145" i="11"/>
  <c r="G6146" i="11"/>
  <c r="H6146" i="11"/>
  <c r="I6146" i="11"/>
  <c r="J6146" i="11"/>
  <c r="G6147" i="11"/>
  <c r="H6147" i="11"/>
  <c r="I6147" i="11"/>
  <c r="J6147" i="11"/>
  <c r="G6148" i="11"/>
  <c r="H6148" i="11"/>
  <c r="I6148" i="11"/>
  <c r="J6148" i="11"/>
  <c r="G6149" i="11"/>
  <c r="H6149" i="11"/>
  <c r="I6149" i="11"/>
  <c r="J6149" i="11"/>
  <c r="G6150" i="11"/>
  <c r="H6150" i="11"/>
  <c r="I6150" i="11"/>
  <c r="J6150" i="11"/>
  <c r="G6151" i="11"/>
  <c r="H6151" i="11"/>
  <c r="I6151" i="11"/>
  <c r="J6151" i="11"/>
  <c r="G6152" i="11"/>
  <c r="H6152" i="11"/>
  <c r="I6152" i="11"/>
  <c r="J6152" i="11"/>
  <c r="G6153" i="11"/>
  <c r="H6153" i="11"/>
  <c r="I6153" i="11"/>
  <c r="J6153" i="11"/>
  <c r="G6154" i="11"/>
  <c r="H6154" i="11"/>
  <c r="I6154" i="11"/>
  <c r="J6154" i="11"/>
  <c r="G6155" i="11"/>
  <c r="H6155" i="11"/>
  <c r="I6155" i="11"/>
  <c r="J6155" i="11"/>
  <c r="G6156" i="11"/>
  <c r="H6156" i="11"/>
  <c r="I6156" i="11"/>
  <c r="J6156" i="11"/>
  <c r="G6157" i="11"/>
  <c r="H6157" i="11"/>
  <c r="I6157" i="11"/>
  <c r="J6157" i="11"/>
  <c r="G6158" i="11"/>
  <c r="H6158" i="11"/>
  <c r="I6158" i="11"/>
  <c r="J6158" i="11"/>
  <c r="G6159" i="11"/>
  <c r="H6159" i="11"/>
  <c r="I6159" i="11"/>
  <c r="J6159" i="11"/>
  <c r="G6160" i="11"/>
  <c r="H6160" i="11"/>
  <c r="I6160" i="11"/>
  <c r="J6160" i="11"/>
  <c r="G6161" i="11"/>
  <c r="H6161" i="11"/>
  <c r="I6161" i="11"/>
  <c r="J6161" i="11"/>
  <c r="G6162" i="11"/>
  <c r="H6162" i="11"/>
  <c r="I6162" i="11"/>
  <c r="J6162" i="11"/>
  <c r="G6163" i="11"/>
  <c r="H6163" i="11"/>
  <c r="I6163" i="11"/>
  <c r="J6163" i="11"/>
  <c r="G6164" i="11"/>
  <c r="H6164" i="11"/>
  <c r="I6164" i="11"/>
  <c r="J6164" i="11"/>
  <c r="G6165" i="11"/>
  <c r="H6165" i="11"/>
  <c r="I6165" i="11"/>
  <c r="J6165" i="11"/>
  <c r="G6166" i="11"/>
  <c r="H6166" i="11"/>
  <c r="I6166" i="11"/>
  <c r="J6166" i="11"/>
  <c r="G6167" i="11"/>
  <c r="H6167" i="11"/>
  <c r="I6167" i="11"/>
  <c r="J6167" i="11"/>
  <c r="G6168" i="11"/>
  <c r="H6168" i="11"/>
  <c r="I6168" i="11"/>
  <c r="J6168" i="11"/>
  <c r="G6169" i="11"/>
  <c r="H6169" i="11"/>
  <c r="I6169" i="11"/>
  <c r="J6169" i="11"/>
  <c r="G6170" i="11"/>
  <c r="H6170" i="11"/>
  <c r="I6170" i="11"/>
  <c r="J6170" i="11"/>
  <c r="G6171" i="11"/>
  <c r="H6171" i="11"/>
  <c r="I6171" i="11"/>
  <c r="J6171" i="11"/>
  <c r="G6172" i="11"/>
  <c r="H6172" i="11"/>
  <c r="I6172" i="11"/>
  <c r="J6172" i="11"/>
  <c r="G6173" i="11"/>
  <c r="H6173" i="11"/>
  <c r="I6173" i="11"/>
  <c r="J6173" i="11"/>
  <c r="G6174" i="11"/>
  <c r="H6174" i="11"/>
  <c r="I6174" i="11"/>
  <c r="J6174" i="11"/>
  <c r="G6175" i="11"/>
  <c r="H6175" i="11"/>
  <c r="I6175" i="11"/>
  <c r="J6175" i="11"/>
  <c r="G6176" i="11"/>
  <c r="H6176" i="11"/>
  <c r="I6176" i="11"/>
  <c r="J6176" i="11"/>
  <c r="G6177" i="11"/>
  <c r="H6177" i="11"/>
  <c r="I6177" i="11"/>
  <c r="J6177" i="11"/>
  <c r="G6178" i="11"/>
  <c r="H6178" i="11"/>
  <c r="I6178" i="11"/>
  <c r="J6178" i="11"/>
  <c r="G6179" i="11"/>
  <c r="H6179" i="11"/>
  <c r="I6179" i="11"/>
  <c r="J6179" i="11"/>
  <c r="G6180" i="11"/>
  <c r="H6180" i="11"/>
  <c r="I6180" i="11"/>
  <c r="J6180" i="11"/>
  <c r="G6181" i="11"/>
  <c r="H6181" i="11"/>
  <c r="I6181" i="11"/>
  <c r="J6181" i="11"/>
  <c r="G6182" i="11"/>
  <c r="H6182" i="11"/>
  <c r="I6182" i="11"/>
  <c r="J6182" i="11"/>
  <c r="G6183" i="11"/>
  <c r="H6183" i="11"/>
  <c r="I6183" i="11"/>
  <c r="J6183" i="11"/>
  <c r="G6184" i="11"/>
  <c r="H6184" i="11"/>
  <c r="I6184" i="11"/>
  <c r="J6184" i="11"/>
  <c r="G6185" i="11"/>
  <c r="H6185" i="11"/>
  <c r="I6185" i="11"/>
  <c r="J6185" i="11"/>
  <c r="G6186" i="11"/>
  <c r="H6186" i="11"/>
  <c r="I6186" i="11"/>
  <c r="J6186" i="11"/>
  <c r="G6187" i="11"/>
  <c r="H6187" i="11"/>
  <c r="I6187" i="11"/>
  <c r="J6187" i="11"/>
  <c r="G6188" i="11"/>
  <c r="H6188" i="11"/>
  <c r="I6188" i="11"/>
  <c r="J6188" i="11"/>
  <c r="G6189" i="11"/>
  <c r="H6189" i="11"/>
  <c r="I6189" i="11"/>
  <c r="J6189" i="11"/>
  <c r="G6190" i="11"/>
  <c r="H6190" i="11"/>
  <c r="I6190" i="11"/>
  <c r="J6190" i="11"/>
  <c r="G6191" i="11"/>
  <c r="H6191" i="11"/>
  <c r="I6191" i="11"/>
  <c r="J6191" i="11"/>
  <c r="G6192" i="11"/>
  <c r="H6192" i="11"/>
  <c r="I6192" i="11"/>
  <c r="J6192" i="11"/>
  <c r="G6193" i="11"/>
  <c r="H6193" i="11"/>
  <c r="I6193" i="11"/>
  <c r="J6193" i="11"/>
  <c r="G6194" i="11"/>
  <c r="H6194" i="11"/>
  <c r="I6194" i="11"/>
  <c r="J6194" i="11"/>
  <c r="G6195" i="11"/>
  <c r="H6195" i="11"/>
  <c r="I6195" i="11"/>
  <c r="J6195" i="11"/>
  <c r="G6196" i="11"/>
  <c r="H6196" i="11"/>
  <c r="I6196" i="11"/>
  <c r="J6196" i="11"/>
  <c r="G6197" i="11"/>
  <c r="H6197" i="11"/>
  <c r="I6197" i="11"/>
  <c r="J6197" i="11"/>
  <c r="G6198" i="11"/>
  <c r="H6198" i="11"/>
  <c r="I6198" i="11"/>
  <c r="J6198" i="11"/>
  <c r="G6199" i="11"/>
  <c r="H6199" i="11"/>
  <c r="I6199" i="11"/>
  <c r="J6199" i="11"/>
  <c r="G6200" i="11"/>
  <c r="H6200" i="11"/>
  <c r="I6200" i="11"/>
  <c r="J6200" i="11"/>
  <c r="G6201" i="11"/>
  <c r="H6201" i="11"/>
  <c r="I6201" i="11"/>
  <c r="J6201" i="11"/>
  <c r="G6202" i="11"/>
  <c r="H6202" i="11"/>
  <c r="I6202" i="11"/>
  <c r="J6202" i="11"/>
  <c r="G6203" i="11"/>
  <c r="H6203" i="11"/>
  <c r="I6203" i="11"/>
  <c r="J6203" i="11"/>
  <c r="G6204" i="11"/>
  <c r="H6204" i="11"/>
  <c r="I6204" i="11"/>
  <c r="J6204" i="11"/>
  <c r="G6205" i="11"/>
  <c r="H6205" i="11"/>
  <c r="I6205" i="11"/>
  <c r="J6205" i="11"/>
  <c r="G6206" i="11"/>
  <c r="H6206" i="11"/>
  <c r="I6206" i="11"/>
  <c r="J6206" i="11"/>
  <c r="G6207" i="11"/>
  <c r="H6207" i="11"/>
  <c r="I6207" i="11"/>
  <c r="J6207" i="11"/>
  <c r="G6208" i="11"/>
  <c r="H6208" i="11"/>
  <c r="I6208" i="11"/>
  <c r="J6208" i="11"/>
  <c r="G6209" i="11"/>
  <c r="H6209" i="11"/>
  <c r="I6209" i="11"/>
  <c r="J6209" i="11"/>
  <c r="G6210" i="11"/>
  <c r="H6210" i="11"/>
  <c r="I6210" i="11"/>
  <c r="J6210" i="11"/>
  <c r="G6211" i="11"/>
  <c r="H6211" i="11"/>
  <c r="I6211" i="11"/>
  <c r="J6211" i="11"/>
  <c r="G6212" i="11"/>
  <c r="H6212" i="11"/>
  <c r="I6212" i="11"/>
  <c r="J6212" i="11"/>
  <c r="G6213" i="11"/>
  <c r="H6213" i="11"/>
  <c r="I6213" i="11"/>
  <c r="J6213" i="11"/>
  <c r="G6214" i="11"/>
  <c r="H6214" i="11"/>
  <c r="I6214" i="11"/>
  <c r="J6214" i="11"/>
  <c r="G6215" i="11"/>
  <c r="H6215" i="11"/>
  <c r="I6215" i="11"/>
  <c r="J6215" i="11"/>
  <c r="G6216" i="11"/>
  <c r="H6216" i="11"/>
  <c r="I6216" i="11"/>
  <c r="J6216" i="11"/>
  <c r="G6217" i="11"/>
  <c r="H6217" i="11"/>
  <c r="I6217" i="11"/>
  <c r="J6217" i="11"/>
  <c r="G6218" i="11"/>
  <c r="H6218" i="11"/>
  <c r="I6218" i="11"/>
  <c r="J6218" i="11"/>
  <c r="G6219" i="11"/>
  <c r="H6219" i="11"/>
  <c r="I6219" i="11"/>
  <c r="J6219" i="11"/>
  <c r="G6220" i="11"/>
  <c r="H6220" i="11"/>
  <c r="I6220" i="11"/>
  <c r="J6220" i="11"/>
  <c r="G6221" i="11"/>
  <c r="H6221" i="11"/>
  <c r="I6221" i="11"/>
  <c r="J6221" i="11"/>
  <c r="G6222" i="11"/>
  <c r="H6222" i="11"/>
  <c r="I6222" i="11"/>
  <c r="J6222" i="11"/>
  <c r="G6223" i="11"/>
  <c r="H6223" i="11"/>
  <c r="I6223" i="11"/>
  <c r="J6223" i="11"/>
  <c r="G6224" i="11"/>
  <c r="H6224" i="11"/>
  <c r="I6224" i="11"/>
  <c r="J6224" i="11"/>
  <c r="G6225" i="11"/>
  <c r="H6225" i="11"/>
  <c r="I6225" i="11"/>
  <c r="J6225" i="11"/>
  <c r="G6226" i="11"/>
  <c r="H6226" i="11"/>
  <c r="I6226" i="11"/>
  <c r="J6226" i="11"/>
  <c r="G6227" i="11"/>
  <c r="H6227" i="11"/>
  <c r="I6227" i="11"/>
  <c r="J6227" i="11"/>
  <c r="G6228" i="11"/>
  <c r="H6228" i="11"/>
  <c r="I6228" i="11"/>
  <c r="J6228" i="11"/>
  <c r="G6229" i="11"/>
  <c r="H6229" i="11"/>
  <c r="I6229" i="11"/>
  <c r="J6229" i="11"/>
  <c r="G6230" i="11"/>
  <c r="H6230" i="11"/>
  <c r="I6230" i="11"/>
  <c r="J6230" i="11"/>
  <c r="G6231" i="11"/>
  <c r="H6231" i="11"/>
  <c r="I6231" i="11"/>
  <c r="J6231" i="11"/>
  <c r="G6232" i="11"/>
  <c r="H6232" i="11"/>
  <c r="I6232" i="11"/>
  <c r="J6232" i="11"/>
  <c r="G6233" i="11"/>
  <c r="H6233" i="11"/>
  <c r="I6233" i="11"/>
  <c r="J6233" i="11"/>
  <c r="G6234" i="11"/>
  <c r="H6234" i="11"/>
  <c r="I6234" i="11"/>
  <c r="J6234" i="11"/>
  <c r="G6235" i="11"/>
  <c r="H6235" i="11"/>
  <c r="I6235" i="11"/>
  <c r="J6235" i="11"/>
  <c r="G6236" i="11"/>
  <c r="H6236" i="11"/>
  <c r="I6236" i="11"/>
  <c r="J6236" i="11"/>
  <c r="G6237" i="11"/>
  <c r="H6237" i="11"/>
  <c r="I6237" i="11"/>
  <c r="J6237" i="11"/>
  <c r="G6238" i="11"/>
  <c r="H6238" i="11"/>
  <c r="I6238" i="11"/>
  <c r="J6238" i="11"/>
  <c r="G6239" i="11"/>
  <c r="H6239" i="11"/>
  <c r="I6239" i="11"/>
  <c r="J6239" i="11"/>
  <c r="G6240" i="11"/>
  <c r="H6240" i="11"/>
  <c r="I6240" i="11"/>
  <c r="J6240" i="11"/>
  <c r="G6241" i="11"/>
  <c r="H6241" i="11"/>
  <c r="I6241" i="11"/>
  <c r="J6241" i="11"/>
  <c r="G6242" i="11"/>
  <c r="H6242" i="11"/>
  <c r="I6242" i="11"/>
  <c r="J6242" i="11"/>
  <c r="G6243" i="11"/>
  <c r="H6243" i="11"/>
  <c r="I6243" i="11"/>
  <c r="J6243" i="11"/>
  <c r="G6244" i="11"/>
  <c r="H6244" i="11"/>
  <c r="I6244" i="11"/>
  <c r="J6244" i="11"/>
  <c r="G6245" i="11"/>
  <c r="H6245" i="11"/>
  <c r="I6245" i="11"/>
  <c r="J6245" i="11"/>
  <c r="G6246" i="11"/>
  <c r="H6246" i="11"/>
  <c r="I6246" i="11"/>
  <c r="J6246" i="11"/>
  <c r="G6247" i="11"/>
  <c r="H6247" i="11"/>
  <c r="I6247" i="11"/>
  <c r="J6247" i="11"/>
  <c r="G6248" i="11"/>
  <c r="H6248" i="11"/>
  <c r="I6248" i="11"/>
  <c r="J6248" i="11"/>
  <c r="G6249" i="11"/>
  <c r="H6249" i="11"/>
  <c r="I6249" i="11"/>
  <c r="J6249" i="11"/>
  <c r="G6250" i="11"/>
  <c r="H6250" i="11"/>
  <c r="I6250" i="11"/>
  <c r="J6250" i="11"/>
  <c r="G6251" i="11"/>
  <c r="H6251" i="11"/>
  <c r="I6251" i="11"/>
  <c r="J6251" i="11"/>
  <c r="G6252" i="11"/>
  <c r="H6252" i="11"/>
  <c r="I6252" i="11"/>
  <c r="J6252" i="11"/>
  <c r="G6253" i="11"/>
  <c r="H6253" i="11"/>
  <c r="I6253" i="11"/>
  <c r="J6253" i="11"/>
  <c r="G6254" i="11"/>
  <c r="H6254" i="11"/>
  <c r="I6254" i="11"/>
  <c r="J6254" i="11"/>
  <c r="G6255" i="11"/>
  <c r="H6255" i="11"/>
  <c r="I6255" i="11"/>
  <c r="J6255" i="11"/>
  <c r="G6256" i="11"/>
  <c r="H6256" i="11"/>
  <c r="I6256" i="11"/>
  <c r="J6256" i="11"/>
  <c r="G6257" i="11"/>
  <c r="H6257" i="11"/>
  <c r="I6257" i="11"/>
  <c r="J6257" i="11"/>
  <c r="G6258" i="11"/>
  <c r="H6258" i="11"/>
  <c r="I6258" i="11"/>
  <c r="J6258" i="11"/>
  <c r="G6259" i="11"/>
  <c r="H6259" i="11"/>
  <c r="I6259" i="11"/>
  <c r="J6259" i="11"/>
  <c r="G6260" i="11"/>
  <c r="H6260" i="11"/>
  <c r="I6260" i="11"/>
  <c r="J6260" i="11"/>
  <c r="G6261" i="11"/>
  <c r="H6261" i="11"/>
  <c r="I6261" i="11"/>
  <c r="J6261" i="11"/>
  <c r="G6262" i="11"/>
  <c r="H6262" i="11"/>
  <c r="I6262" i="11"/>
  <c r="J6262" i="11"/>
  <c r="G6263" i="11"/>
  <c r="H6263" i="11"/>
  <c r="I6263" i="11"/>
  <c r="J6263" i="11"/>
  <c r="G6264" i="11"/>
  <c r="H6264" i="11"/>
  <c r="I6264" i="11"/>
  <c r="J6264" i="11"/>
  <c r="G6265" i="11"/>
  <c r="H6265" i="11"/>
  <c r="I6265" i="11"/>
  <c r="J6265" i="11"/>
  <c r="G6266" i="11"/>
  <c r="H6266" i="11"/>
  <c r="I6266" i="11"/>
  <c r="J6266" i="11"/>
  <c r="G6267" i="11"/>
  <c r="H6267" i="11"/>
  <c r="I6267" i="11"/>
  <c r="J6267" i="11"/>
  <c r="G6268" i="11"/>
  <c r="H6268" i="11"/>
  <c r="I6268" i="11"/>
  <c r="J6268" i="11"/>
  <c r="G6269" i="11"/>
  <c r="H6269" i="11"/>
  <c r="I6269" i="11"/>
  <c r="J6269" i="11"/>
  <c r="G6270" i="11"/>
  <c r="H6270" i="11"/>
  <c r="I6270" i="11"/>
  <c r="J6270" i="11"/>
  <c r="G6271" i="11"/>
  <c r="H6271" i="11"/>
  <c r="I6271" i="11"/>
  <c r="J6271" i="11"/>
  <c r="G6272" i="11"/>
  <c r="H6272" i="11"/>
  <c r="I6272" i="11"/>
  <c r="J6272" i="11"/>
  <c r="G6273" i="11"/>
  <c r="H6273" i="11"/>
  <c r="I6273" i="11"/>
  <c r="J6273" i="11"/>
  <c r="G6274" i="11"/>
  <c r="H6274" i="11"/>
  <c r="I6274" i="11"/>
  <c r="J6274" i="11"/>
  <c r="G6275" i="11"/>
  <c r="H6275" i="11"/>
  <c r="I6275" i="11"/>
  <c r="J6275" i="11"/>
  <c r="G6276" i="11"/>
  <c r="H6276" i="11"/>
  <c r="I6276" i="11"/>
  <c r="J6276" i="11"/>
  <c r="G6277" i="11"/>
  <c r="H6277" i="11"/>
  <c r="I6277" i="11"/>
  <c r="J6277" i="11"/>
  <c r="G6278" i="11"/>
  <c r="H6278" i="11"/>
  <c r="I6278" i="11"/>
  <c r="J6278" i="11"/>
  <c r="G6279" i="11"/>
  <c r="H6279" i="11"/>
  <c r="I6279" i="11"/>
  <c r="J6279" i="11"/>
  <c r="G6280" i="11"/>
  <c r="H6280" i="11"/>
  <c r="I6280" i="11"/>
  <c r="J6280" i="11"/>
  <c r="G6281" i="11"/>
  <c r="H6281" i="11"/>
  <c r="I6281" i="11"/>
  <c r="J6281" i="11"/>
  <c r="G6282" i="11"/>
  <c r="H6282" i="11"/>
  <c r="I6282" i="11"/>
  <c r="J6282" i="11"/>
  <c r="G6283" i="11"/>
  <c r="H6283" i="11"/>
  <c r="I6283" i="11"/>
  <c r="J6283" i="11"/>
  <c r="G6284" i="11"/>
  <c r="H6284" i="11"/>
  <c r="I6284" i="11"/>
  <c r="J6284" i="11"/>
  <c r="G6285" i="11"/>
  <c r="H6285" i="11"/>
  <c r="I6285" i="11"/>
  <c r="J6285" i="11"/>
  <c r="G6286" i="11"/>
  <c r="H6286" i="11"/>
  <c r="I6286" i="11"/>
  <c r="J6286" i="11"/>
  <c r="G6287" i="11"/>
  <c r="H6287" i="11"/>
  <c r="I6287" i="11"/>
  <c r="J6287" i="11"/>
  <c r="G6288" i="11"/>
  <c r="H6288" i="11"/>
  <c r="I6288" i="11"/>
  <c r="J6288" i="11"/>
  <c r="G6289" i="11"/>
  <c r="H6289" i="11"/>
  <c r="I6289" i="11"/>
  <c r="J6289" i="11"/>
  <c r="G6290" i="11"/>
  <c r="H6290" i="11"/>
  <c r="I6290" i="11"/>
  <c r="J6290" i="11"/>
  <c r="G6291" i="11"/>
  <c r="H6291" i="11"/>
  <c r="I6291" i="11"/>
  <c r="J6291" i="11"/>
  <c r="G6292" i="11"/>
  <c r="H6292" i="11"/>
  <c r="I6292" i="11"/>
  <c r="J6292" i="11"/>
  <c r="G6293" i="11"/>
  <c r="H6293" i="11"/>
  <c r="I6293" i="11"/>
  <c r="J6293" i="11"/>
  <c r="G6294" i="11"/>
  <c r="H6294" i="11"/>
  <c r="I6294" i="11"/>
  <c r="J6294" i="11"/>
  <c r="G6295" i="11"/>
  <c r="H6295" i="11"/>
  <c r="I6295" i="11"/>
  <c r="J6295" i="11"/>
  <c r="G6296" i="11"/>
  <c r="H6296" i="11"/>
  <c r="I6296" i="11"/>
  <c r="J6296" i="11"/>
  <c r="G6297" i="11"/>
  <c r="H6297" i="11"/>
  <c r="I6297" i="11"/>
  <c r="J6297" i="11"/>
  <c r="G6298" i="11"/>
  <c r="H6298" i="11"/>
  <c r="I6298" i="11"/>
  <c r="J6298" i="11"/>
  <c r="G6299" i="11"/>
  <c r="H6299" i="11"/>
  <c r="I6299" i="11"/>
  <c r="J6299" i="11"/>
  <c r="G6300" i="11"/>
  <c r="H6300" i="11"/>
  <c r="I6300" i="11"/>
  <c r="J6300" i="11"/>
  <c r="G6301" i="11"/>
  <c r="H6301" i="11"/>
  <c r="I6301" i="11"/>
  <c r="J6301" i="11"/>
  <c r="G6302" i="11"/>
  <c r="H6302" i="11"/>
  <c r="I6302" i="11"/>
  <c r="J6302" i="11"/>
  <c r="G6303" i="11"/>
  <c r="H6303" i="11"/>
  <c r="I6303" i="11"/>
  <c r="J6303" i="11"/>
  <c r="G6304" i="11"/>
  <c r="H6304" i="11"/>
  <c r="I6304" i="11"/>
  <c r="J6304" i="11"/>
  <c r="G6305" i="11"/>
  <c r="H6305" i="11"/>
  <c r="I6305" i="11"/>
  <c r="J6305" i="11"/>
  <c r="G6306" i="11"/>
  <c r="H6306" i="11"/>
  <c r="I6306" i="11"/>
  <c r="J6306" i="11"/>
  <c r="G6307" i="11"/>
  <c r="H6307" i="11"/>
  <c r="I6307" i="11"/>
  <c r="J6307" i="11"/>
  <c r="G6308" i="11"/>
  <c r="H6308" i="11"/>
  <c r="I6308" i="11"/>
  <c r="J6308" i="11"/>
  <c r="G6309" i="11"/>
  <c r="H6309" i="11"/>
  <c r="I6309" i="11"/>
  <c r="J6309" i="11"/>
  <c r="G6310" i="11"/>
  <c r="H6310" i="11"/>
  <c r="I6310" i="11"/>
  <c r="J6310" i="11"/>
  <c r="G6311" i="11"/>
  <c r="H6311" i="11"/>
  <c r="I6311" i="11"/>
  <c r="J6311" i="11"/>
  <c r="G6312" i="11"/>
  <c r="H6312" i="11"/>
  <c r="I6312" i="11"/>
  <c r="J6312" i="11"/>
  <c r="G6313" i="11"/>
  <c r="H6313" i="11"/>
  <c r="I6313" i="11"/>
  <c r="J6313" i="11"/>
  <c r="G6314" i="11"/>
  <c r="H6314" i="11"/>
  <c r="I6314" i="11"/>
  <c r="J6314" i="11"/>
  <c r="G6315" i="11"/>
  <c r="H6315" i="11"/>
  <c r="I6315" i="11"/>
  <c r="J6315" i="11"/>
  <c r="G6316" i="11"/>
  <c r="H6316" i="11"/>
  <c r="I6316" i="11"/>
  <c r="J6316" i="11"/>
  <c r="G6317" i="11"/>
  <c r="H6317" i="11"/>
  <c r="I6317" i="11"/>
  <c r="J6317" i="11"/>
  <c r="G6318" i="11"/>
  <c r="H6318" i="11"/>
  <c r="I6318" i="11"/>
  <c r="J6318" i="11"/>
  <c r="G6319" i="11"/>
  <c r="H6319" i="11"/>
  <c r="I6319" i="11"/>
  <c r="J6319" i="11"/>
  <c r="G6320" i="11"/>
  <c r="H6320" i="11"/>
  <c r="I6320" i="11"/>
  <c r="J6320" i="11"/>
  <c r="G6321" i="11"/>
  <c r="H6321" i="11"/>
  <c r="I6321" i="11"/>
  <c r="J6321" i="11"/>
  <c r="G6322" i="11"/>
  <c r="H6322" i="11"/>
  <c r="I6322" i="11"/>
  <c r="J6322" i="11"/>
  <c r="G6323" i="11"/>
  <c r="H6323" i="11"/>
  <c r="I6323" i="11"/>
  <c r="J6323" i="11"/>
  <c r="G6324" i="11"/>
  <c r="H6324" i="11"/>
  <c r="I6324" i="11"/>
  <c r="J6324" i="11"/>
  <c r="G6325" i="11"/>
  <c r="H6325" i="11"/>
  <c r="I6325" i="11"/>
  <c r="J6325" i="11"/>
  <c r="G6326" i="11"/>
  <c r="H6326" i="11"/>
  <c r="I6326" i="11"/>
  <c r="J6326" i="11"/>
  <c r="G6327" i="11"/>
  <c r="H6327" i="11"/>
  <c r="I6327" i="11"/>
  <c r="J6327" i="11"/>
  <c r="G6328" i="11"/>
  <c r="H6328" i="11"/>
  <c r="I6328" i="11"/>
  <c r="J6328" i="11"/>
  <c r="G6329" i="11"/>
  <c r="H6329" i="11"/>
  <c r="I6329" i="11"/>
  <c r="J6329" i="11"/>
  <c r="G6330" i="11"/>
  <c r="H6330" i="11"/>
  <c r="I6330" i="11"/>
  <c r="J6330" i="11"/>
  <c r="G6331" i="11"/>
  <c r="H6331" i="11"/>
  <c r="I6331" i="11"/>
  <c r="J6331" i="11"/>
  <c r="G6332" i="11"/>
  <c r="H6332" i="11"/>
  <c r="I6332" i="11"/>
  <c r="J6332" i="11"/>
  <c r="G6333" i="11"/>
  <c r="H6333" i="11"/>
  <c r="I6333" i="11"/>
  <c r="J6333" i="11"/>
  <c r="G6334" i="11"/>
  <c r="H6334" i="11"/>
  <c r="I6334" i="11"/>
  <c r="J6334" i="11"/>
  <c r="G6335" i="11"/>
  <c r="H6335" i="11"/>
  <c r="I6335" i="11"/>
  <c r="J6335" i="11"/>
  <c r="G6336" i="11"/>
  <c r="H6336" i="11"/>
  <c r="I6336" i="11"/>
  <c r="J6336" i="11"/>
  <c r="G6337" i="11"/>
  <c r="H6337" i="11"/>
  <c r="I6337" i="11"/>
  <c r="J6337" i="11"/>
  <c r="G6338" i="11"/>
  <c r="H6338" i="11"/>
  <c r="I6338" i="11"/>
  <c r="J6338" i="11"/>
  <c r="G6339" i="11"/>
  <c r="H6339" i="11"/>
  <c r="I6339" i="11"/>
  <c r="J6339" i="11"/>
  <c r="G6340" i="11"/>
  <c r="H6340" i="11"/>
  <c r="I6340" i="11"/>
  <c r="J6340" i="11"/>
  <c r="G6341" i="11"/>
  <c r="H6341" i="11"/>
  <c r="I6341" i="11"/>
  <c r="J6341" i="11"/>
  <c r="G6342" i="11"/>
  <c r="H6342" i="11"/>
  <c r="I6342" i="11"/>
  <c r="J6342" i="11"/>
  <c r="G6343" i="11"/>
  <c r="H6343" i="11"/>
  <c r="I6343" i="11"/>
  <c r="J6343" i="11"/>
  <c r="G6344" i="11"/>
  <c r="H6344" i="11"/>
  <c r="I6344" i="11"/>
  <c r="J6344" i="11"/>
  <c r="G6345" i="11"/>
  <c r="H6345" i="11"/>
  <c r="I6345" i="11"/>
  <c r="J6345" i="11"/>
  <c r="G6346" i="11"/>
  <c r="H6346" i="11"/>
  <c r="I6346" i="11"/>
  <c r="J6346" i="11"/>
  <c r="G6347" i="11"/>
  <c r="H6347" i="11"/>
  <c r="I6347" i="11"/>
  <c r="J6347" i="11"/>
  <c r="G6348" i="11"/>
  <c r="H6348" i="11"/>
  <c r="I6348" i="11"/>
  <c r="J6348" i="11"/>
  <c r="G6349" i="11"/>
  <c r="H6349" i="11"/>
  <c r="I6349" i="11"/>
  <c r="J6349" i="11"/>
  <c r="G6350" i="11"/>
  <c r="H6350" i="11"/>
  <c r="I6350" i="11"/>
  <c r="J6350" i="11"/>
  <c r="G6351" i="11"/>
  <c r="H6351" i="11"/>
  <c r="I6351" i="11"/>
  <c r="J6351" i="11"/>
  <c r="G6352" i="11"/>
  <c r="H6352" i="11"/>
  <c r="I6352" i="11"/>
  <c r="J6352" i="11"/>
  <c r="G6353" i="11"/>
  <c r="H6353" i="11"/>
  <c r="I6353" i="11"/>
  <c r="J6353" i="11"/>
  <c r="G6354" i="11"/>
  <c r="H6354" i="11"/>
  <c r="I6354" i="11"/>
  <c r="J6354" i="11"/>
  <c r="G6355" i="11"/>
  <c r="H6355" i="11"/>
  <c r="I6355" i="11"/>
  <c r="J6355" i="11"/>
  <c r="G6356" i="11"/>
  <c r="H6356" i="11"/>
  <c r="I6356" i="11"/>
  <c r="J6356" i="11"/>
  <c r="G6357" i="11"/>
  <c r="H6357" i="11"/>
  <c r="I6357" i="11"/>
  <c r="J6357" i="11"/>
  <c r="G6358" i="11"/>
  <c r="H6358" i="11"/>
  <c r="I6358" i="11"/>
  <c r="J6358" i="11"/>
  <c r="G6359" i="11"/>
  <c r="H6359" i="11"/>
  <c r="I6359" i="11"/>
  <c r="J6359" i="11"/>
  <c r="G6360" i="11"/>
  <c r="H6360" i="11"/>
  <c r="I6360" i="11"/>
  <c r="J6360" i="11"/>
  <c r="G6361" i="11"/>
  <c r="H6361" i="11"/>
  <c r="I6361" i="11"/>
  <c r="J6361" i="11"/>
  <c r="G6362" i="11"/>
  <c r="H6362" i="11"/>
  <c r="I6362" i="11"/>
  <c r="J6362" i="11"/>
  <c r="G6363" i="11"/>
  <c r="H6363" i="11"/>
  <c r="I6363" i="11"/>
  <c r="J6363" i="11"/>
  <c r="G6364" i="11"/>
  <c r="H6364" i="11"/>
  <c r="I6364" i="11"/>
  <c r="J6364" i="11"/>
  <c r="G6365" i="11"/>
  <c r="H6365" i="11"/>
  <c r="I6365" i="11"/>
  <c r="J6365" i="11"/>
  <c r="G6366" i="11"/>
  <c r="H6366" i="11"/>
  <c r="I6366" i="11"/>
  <c r="J6366" i="11"/>
  <c r="G6367" i="11"/>
  <c r="H6367" i="11"/>
  <c r="I6367" i="11"/>
  <c r="J6367" i="11"/>
  <c r="G6368" i="11"/>
  <c r="H6368" i="11"/>
  <c r="I6368" i="11"/>
  <c r="J6368" i="11"/>
  <c r="G6369" i="11"/>
  <c r="H6369" i="11"/>
  <c r="I6369" i="11"/>
  <c r="J6369" i="11"/>
  <c r="G6370" i="11"/>
  <c r="H6370" i="11"/>
  <c r="I6370" i="11"/>
  <c r="J6370" i="11"/>
  <c r="G6371" i="11"/>
  <c r="H6371" i="11"/>
  <c r="I6371" i="11"/>
  <c r="J6371" i="11"/>
  <c r="G6372" i="11"/>
  <c r="H6372" i="11"/>
  <c r="I6372" i="11"/>
  <c r="J6372" i="11"/>
  <c r="G6373" i="11"/>
  <c r="H6373" i="11"/>
  <c r="I6373" i="11"/>
  <c r="J6373" i="11"/>
  <c r="G6374" i="11"/>
  <c r="H6374" i="11"/>
  <c r="I6374" i="11"/>
  <c r="J6374" i="11"/>
  <c r="G6375" i="11"/>
  <c r="H6375" i="11"/>
  <c r="I6375" i="11"/>
  <c r="J6375" i="11"/>
  <c r="G6376" i="11"/>
  <c r="H6376" i="11"/>
  <c r="I6376" i="11"/>
  <c r="J6376" i="11"/>
  <c r="G6377" i="11"/>
  <c r="H6377" i="11"/>
  <c r="I6377" i="11"/>
  <c r="J6377" i="11"/>
  <c r="G6378" i="11"/>
  <c r="H6378" i="11"/>
  <c r="I6378" i="11"/>
  <c r="J6378" i="11"/>
  <c r="G6379" i="11"/>
  <c r="H6379" i="11"/>
  <c r="I6379" i="11"/>
  <c r="J6379" i="11"/>
  <c r="G6380" i="11"/>
  <c r="H6380" i="11"/>
  <c r="I6380" i="11"/>
  <c r="J6380" i="11"/>
  <c r="G6381" i="11"/>
  <c r="H6381" i="11"/>
  <c r="I6381" i="11"/>
  <c r="J6381" i="11"/>
  <c r="G6382" i="11"/>
  <c r="H6382" i="11"/>
  <c r="I6382" i="11"/>
  <c r="J6382" i="11"/>
  <c r="G6383" i="11"/>
  <c r="H6383" i="11"/>
  <c r="I6383" i="11"/>
  <c r="J6383" i="11"/>
  <c r="G6384" i="11"/>
  <c r="H6384" i="11"/>
  <c r="I6384" i="11"/>
  <c r="J6384" i="11"/>
  <c r="G6385" i="11"/>
  <c r="H6385" i="11"/>
  <c r="I6385" i="11"/>
  <c r="J6385" i="11"/>
  <c r="G6386" i="11"/>
  <c r="H6386" i="11"/>
  <c r="I6386" i="11"/>
  <c r="J6386" i="11"/>
  <c r="G6387" i="11"/>
  <c r="H6387" i="11"/>
  <c r="I6387" i="11"/>
  <c r="J6387" i="11"/>
  <c r="G6388" i="11"/>
  <c r="H6388" i="11"/>
  <c r="I6388" i="11"/>
  <c r="J6388" i="11"/>
  <c r="G6389" i="11"/>
  <c r="H6389" i="11"/>
  <c r="I6389" i="11"/>
  <c r="J6389" i="11"/>
  <c r="G6390" i="11"/>
  <c r="H6390" i="11"/>
  <c r="I6390" i="11"/>
  <c r="J6390" i="11"/>
  <c r="G6391" i="11"/>
  <c r="H6391" i="11"/>
  <c r="I6391" i="11"/>
  <c r="J6391" i="11"/>
  <c r="G6392" i="11"/>
  <c r="H6392" i="11"/>
  <c r="I6392" i="11"/>
  <c r="J6392" i="11"/>
  <c r="G6393" i="11"/>
  <c r="H6393" i="11"/>
  <c r="I6393" i="11"/>
  <c r="J6393" i="11"/>
  <c r="G6394" i="11"/>
  <c r="H6394" i="11"/>
  <c r="I6394" i="11"/>
  <c r="J6394" i="11"/>
  <c r="G6395" i="11"/>
  <c r="H6395" i="11"/>
  <c r="I6395" i="11"/>
  <c r="J6395" i="11"/>
  <c r="G6396" i="11"/>
  <c r="H6396" i="11"/>
  <c r="I6396" i="11"/>
  <c r="J6396" i="11"/>
  <c r="G6397" i="11"/>
  <c r="H6397" i="11"/>
  <c r="I6397" i="11"/>
  <c r="J6397" i="11"/>
  <c r="G6398" i="11"/>
  <c r="H6398" i="11"/>
  <c r="I6398" i="11"/>
  <c r="J6398" i="11"/>
  <c r="G6399" i="11"/>
  <c r="H6399" i="11"/>
  <c r="I6399" i="11"/>
  <c r="J6399" i="11"/>
  <c r="G6400" i="11"/>
  <c r="H6400" i="11"/>
  <c r="I6400" i="11"/>
  <c r="J6400" i="11"/>
  <c r="G6401" i="11"/>
  <c r="H6401" i="11"/>
  <c r="I6401" i="11"/>
  <c r="J6401" i="11"/>
  <c r="G6402" i="11"/>
  <c r="H6402" i="11"/>
  <c r="I6402" i="11"/>
  <c r="J6402" i="11"/>
  <c r="G6403" i="11"/>
  <c r="H6403" i="11"/>
  <c r="I6403" i="11"/>
  <c r="J6403" i="11"/>
  <c r="G6404" i="11"/>
  <c r="H6404" i="11"/>
  <c r="I6404" i="11"/>
  <c r="J6404" i="11"/>
  <c r="G6405" i="11"/>
  <c r="H6405" i="11"/>
  <c r="I6405" i="11"/>
  <c r="J6405" i="11"/>
  <c r="G6406" i="11"/>
  <c r="H6406" i="11"/>
  <c r="I6406" i="11"/>
  <c r="J6406" i="11"/>
  <c r="G6407" i="11"/>
  <c r="H6407" i="11"/>
  <c r="I6407" i="11"/>
  <c r="J6407" i="11"/>
  <c r="G6408" i="11"/>
  <c r="H6408" i="11"/>
  <c r="I6408" i="11"/>
  <c r="J6408" i="11"/>
  <c r="G6409" i="11"/>
  <c r="H6409" i="11"/>
  <c r="I6409" i="11"/>
  <c r="J6409" i="11"/>
  <c r="G6410" i="11"/>
  <c r="H6410" i="11"/>
  <c r="I6410" i="11"/>
  <c r="J6410" i="11"/>
  <c r="G6411" i="11"/>
  <c r="H6411" i="11"/>
  <c r="I6411" i="11"/>
  <c r="J6411" i="11"/>
  <c r="G6412" i="11"/>
  <c r="H6412" i="11"/>
  <c r="I6412" i="11"/>
  <c r="J6412" i="11"/>
  <c r="G6413" i="11"/>
  <c r="H6413" i="11"/>
  <c r="I6413" i="11"/>
  <c r="J6413" i="11"/>
  <c r="G6414" i="11"/>
  <c r="H6414" i="11"/>
  <c r="I6414" i="11"/>
  <c r="J6414" i="11"/>
  <c r="G6415" i="11"/>
  <c r="H6415" i="11"/>
  <c r="I6415" i="11"/>
  <c r="J6415" i="11"/>
  <c r="G6416" i="11"/>
  <c r="H6416" i="11"/>
  <c r="I6416" i="11"/>
  <c r="J6416" i="11"/>
  <c r="G6417" i="11"/>
  <c r="H6417" i="11"/>
  <c r="I6417" i="11"/>
  <c r="J6417" i="11"/>
  <c r="G6418" i="11"/>
  <c r="H6418" i="11"/>
  <c r="I6418" i="11"/>
  <c r="J6418" i="11"/>
  <c r="G6419" i="11"/>
  <c r="H6419" i="11"/>
  <c r="I6419" i="11"/>
  <c r="J6419" i="11"/>
  <c r="G6420" i="11"/>
  <c r="H6420" i="11"/>
  <c r="I6420" i="11"/>
  <c r="J6420" i="11"/>
  <c r="G6421" i="11"/>
  <c r="H6421" i="11"/>
  <c r="I6421" i="11"/>
  <c r="J6421" i="11"/>
  <c r="G6422" i="11"/>
  <c r="H6422" i="11"/>
  <c r="I6422" i="11"/>
  <c r="J6422" i="11"/>
  <c r="G6423" i="11"/>
  <c r="H6423" i="11"/>
  <c r="I6423" i="11"/>
  <c r="J6423" i="11"/>
  <c r="G6424" i="11"/>
  <c r="H6424" i="11"/>
  <c r="I6424" i="11"/>
  <c r="J6424" i="11"/>
  <c r="G6425" i="11"/>
  <c r="H6425" i="11"/>
  <c r="I6425" i="11"/>
  <c r="J6425" i="11"/>
  <c r="G6426" i="11"/>
  <c r="H6426" i="11"/>
  <c r="I6426" i="11"/>
  <c r="J6426" i="11"/>
  <c r="G6427" i="11"/>
  <c r="H6427" i="11"/>
  <c r="I6427" i="11"/>
  <c r="J6427" i="11"/>
  <c r="G6428" i="11"/>
  <c r="H6428" i="11"/>
  <c r="I6428" i="11"/>
  <c r="J6428" i="11"/>
  <c r="G6429" i="11"/>
  <c r="H6429" i="11"/>
  <c r="I6429" i="11"/>
  <c r="J6429" i="11"/>
  <c r="G6430" i="11"/>
  <c r="H6430" i="11"/>
  <c r="I6430" i="11"/>
  <c r="J6430" i="11"/>
  <c r="G6431" i="11"/>
  <c r="H6431" i="11"/>
  <c r="I6431" i="11"/>
  <c r="J6431" i="11"/>
  <c r="G6432" i="11"/>
  <c r="H6432" i="11"/>
  <c r="I6432" i="11"/>
  <c r="J6432" i="11"/>
  <c r="G6433" i="11"/>
  <c r="H6433" i="11"/>
  <c r="I6433" i="11"/>
  <c r="J6433" i="11"/>
  <c r="G6434" i="11"/>
  <c r="H6434" i="11"/>
  <c r="I6434" i="11"/>
  <c r="J6434" i="11"/>
  <c r="G6435" i="11"/>
  <c r="H6435" i="11"/>
  <c r="I6435" i="11"/>
  <c r="J6435" i="11"/>
  <c r="G6436" i="11"/>
  <c r="H6436" i="11"/>
  <c r="I6436" i="11"/>
  <c r="J6436" i="11"/>
  <c r="G6437" i="11"/>
  <c r="H6437" i="11"/>
  <c r="I6437" i="11"/>
  <c r="J6437" i="11"/>
  <c r="G6438" i="11"/>
  <c r="H6438" i="11"/>
  <c r="I6438" i="11"/>
  <c r="J6438" i="11"/>
  <c r="G6439" i="11"/>
  <c r="H6439" i="11"/>
  <c r="I6439" i="11"/>
  <c r="J6439" i="11"/>
  <c r="G6440" i="11"/>
  <c r="H6440" i="11"/>
  <c r="I6440" i="11"/>
  <c r="J6440" i="11"/>
  <c r="G6441" i="11"/>
  <c r="H6441" i="11"/>
  <c r="I6441" i="11"/>
  <c r="J6441" i="11"/>
  <c r="G6442" i="11"/>
  <c r="H6442" i="11"/>
  <c r="I6442" i="11"/>
  <c r="J6442" i="11"/>
  <c r="G6443" i="11"/>
  <c r="H6443" i="11"/>
  <c r="I6443" i="11"/>
  <c r="J6443" i="11"/>
  <c r="G6444" i="11"/>
  <c r="H6444" i="11"/>
  <c r="I6444" i="11"/>
  <c r="J6444" i="11"/>
  <c r="G6445" i="11"/>
  <c r="H6445" i="11"/>
  <c r="I6445" i="11"/>
  <c r="J6445" i="11"/>
  <c r="G6446" i="11"/>
  <c r="H6446" i="11"/>
  <c r="I6446" i="11"/>
  <c r="J6446" i="11"/>
  <c r="G6447" i="11"/>
  <c r="H6447" i="11"/>
  <c r="I6447" i="11"/>
  <c r="J6447" i="11"/>
  <c r="G6448" i="11"/>
  <c r="H6448" i="11"/>
  <c r="I6448" i="11"/>
  <c r="J6448" i="11"/>
  <c r="G6449" i="11"/>
  <c r="H6449" i="11"/>
  <c r="I6449" i="11"/>
  <c r="J6449" i="11"/>
  <c r="G6450" i="11"/>
  <c r="H6450" i="11"/>
  <c r="I6450" i="11"/>
  <c r="J6450" i="11"/>
  <c r="G6451" i="11"/>
  <c r="H6451" i="11"/>
  <c r="I6451" i="11"/>
  <c r="J6451" i="11"/>
  <c r="G6452" i="11"/>
  <c r="H6452" i="11"/>
  <c r="I6452" i="11"/>
  <c r="J6452" i="11"/>
  <c r="G6453" i="11"/>
  <c r="H6453" i="11"/>
  <c r="I6453" i="11"/>
  <c r="J6453" i="11"/>
  <c r="G6454" i="11"/>
  <c r="H6454" i="11"/>
  <c r="I6454" i="11"/>
  <c r="J6454" i="11"/>
  <c r="G6455" i="11"/>
  <c r="H6455" i="11"/>
  <c r="I6455" i="11"/>
  <c r="J6455" i="11"/>
  <c r="G6456" i="11"/>
  <c r="H6456" i="11"/>
  <c r="I6456" i="11"/>
  <c r="J6456" i="11"/>
  <c r="G6457" i="11"/>
  <c r="H6457" i="11"/>
  <c r="I6457" i="11"/>
  <c r="J6457" i="11"/>
  <c r="G6458" i="11"/>
  <c r="H6458" i="11"/>
  <c r="I6458" i="11"/>
  <c r="J6458" i="11"/>
  <c r="G6459" i="11"/>
  <c r="H6459" i="11"/>
  <c r="I6459" i="11"/>
  <c r="J6459" i="11"/>
  <c r="G6460" i="11"/>
  <c r="H6460" i="11"/>
  <c r="I6460" i="11"/>
  <c r="J6460" i="11"/>
  <c r="G6461" i="11"/>
  <c r="H6461" i="11"/>
  <c r="I6461" i="11"/>
  <c r="J6461" i="11"/>
  <c r="G6462" i="11"/>
  <c r="H6462" i="11"/>
  <c r="I6462" i="11"/>
  <c r="J6462" i="11"/>
  <c r="G6463" i="11"/>
  <c r="H6463" i="11"/>
  <c r="I6463" i="11"/>
  <c r="J6463" i="11"/>
  <c r="G6464" i="11"/>
  <c r="H6464" i="11"/>
  <c r="I6464" i="11"/>
  <c r="J6464" i="11"/>
  <c r="G6465" i="11"/>
  <c r="H6465" i="11"/>
  <c r="I6465" i="11"/>
  <c r="J6465" i="11"/>
  <c r="G6466" i="11"/>
  <c r="H6466" i="11"/>
  <c r="I6466" i="11"/>
  <c r="J6466" i="11"/>
  <c r="G6467" i="11"/>
  <c r="H6467" i="11"/>
  <c r="I6467" i="11"/>
  <c r="J6467" i="11"/>
  <c r="G6468" i="11"/>
  <c r="H6468" i="11"/>
  <c r="I6468" i="11"/>
  <c r="J6468" i="11"/>
  <c r="G6469" i="11"/>
  <c r="H6469" i="11"/>
  <c r="I6469" i="11"/>
  <c r="J6469" i="11"/>
  <c r="G6470" i="11"/>
  <c r="H6470" i="11"/>
  <c r="I6470" i="11"/>
  <c r="J6470" i="11"/>
  <c r="G6471" i="11"/>
  <c r="H6471" i="11"/>
  <c r="I6471" i="11"/>
  <c r="J6471" i="11"/>
  <c r="G6472" i="11"/>
  <c r="H6472" i="11"/>
  <c r="I6472" i="11"/>
  <c r="J6472" i="11"/>
  <c r="G6473" i="11"/>
  <c r="H6473" i="11"/>
  <c r="I6473" i="11"/>
  <c r="J6473" i="11"/>
  <c r="G6474" i="11"/>
  <c r="H6474" i="11"/>
  <c r="I6474" i="11"/>
  <c r="J6474" i="11"/>
  <c r="G6475" i="11"/>
  <c r="H6475" i="11"/>
  <c r="I6475" i="11"/>
  <c r="J6475" i="11"/>
  <c r="G6476" i="11"/>
  <c r="H6476" i="11"/>
  <c r="I6476" i="11"/>
  <c r="J6476" i="11"/>
  <c r="G6477" i="11"/>
  <c r="H6477" i="11"/>
  <c r="I6477" i="11"/>
  <c r="J6477" i="11"/>
  <c r="G6478" i="11"/>
  <c r="H6478" i="11"/>
  <c r="I6478" i="11"/>
  <c r="J6478" i="11"/>
  <c r="G6479" i="11"/>
  <c r="H6479" i="11"/>
  <c r="I6479" i="11"/>
  <c r="J6479" i="11"/>
  <c r="G6480" i="11"/>
  <c r="H6480" i="11"/>
  <c r="I6480" i="11"/>
  <c r="J6480" i="11"/>
  <c r="G6481" i="11"/>
  <c r="H6481" i="11"/>
  <c r="I6481" i="11"/>
  <c r="J6481" i="11"/>
  <c r="G6482" i="11"/>
  <c r="H6482" i="11"/>
  <c r="I6482" i="11"/>
  <c r="J6482" i="11"/>
  <c r="G6483" i="11"/>
  <c r="H6483" i="11"/>
  <c r="I6483" i="11"/>
  <c r="J6483" i="11"/>
  <c r="G6484" i="11"/>
  <c r="H6484" i="11"/>
  <c r="I6484" i="11"/>
  <c r="J6484" i="11"/>
  <c r="G6485" i="11"/>
  <c r="H6485" i="11"/>
  <c r="I6485" i="11"/>
  <c r="J6485" i="11"/>
  <c r="G6486" i="11"/>
  <c r="H6486" i="11"/>
  <c r="I6486" i="11"/>
  <c r="J6486" i="11"/>
  <c r="G6487" i="11"/>
  <c r="H6487" i="11"/>
  <c r="I6487" i="11"/>
  <c r="J6487" i="11"/>
  <c r="G6488" i="11"/>
  <c r="H6488" i="11"/>
  <c r="I6488" i="11"/>
  <c r="J6488" i="11"/>
  <c r="G6489" i="11"/>
  <c r="H6489" i="11"/>
  <c r="I6489" i="11"/>
  <c r="J6489" i="11"/>
  <c r="G6490" i="11"/>
  <c r="H6490" i="11"/>
  <c r="I6490" i="11"/>
  <c r="J6490" i="11"/>
  <c r="G6491" i="11"/>
  <c r="H6491" i="11"/>
  <c r="I6491" i="11"/>
  <c r="J6491" i="11"/>
  <c r="G6492" i="11"/>
  <c r="H6492" i="11"/>
  <c r="I6492" i="11"/>
  <c r="J6492" i="11"/>
  <c r="G6493" i="11"/>
  <c r="H6493" i="11"/>
  <c r="I6493" i="11"/>
  <c r="J6493" i="11"/>
  <c r="G6494" i="11"/>
  <c r="H6494" i="11"/>
  <c r="I6494" i="11"/>
  <c r="J6494" i="11"/>
  <c r="G6495" i="11"/>
  <c r="H6495" i="11"/>
  <c r="I6495" i="11"/>
  <c r="J6495" i="11"/>
  <c r="G6496" i="11"/>
  <c r="H6496" i="11"/>
  <c r="I6496" i="11"/>
  <c r="J6496" i="11"/>
  <c r="G6497" i="11"/>
  <c r="H6497" i="11"/>
  <c r="I6497" i="11"/>
  <c r="J6497" i="11"/>
  <c r="G6498" i="11"/>
  <c r="H6498" i="11"/>
  <c r="I6498" i="11"/>
  <c r="J6498" i="11"/>
  <c r="G6499" i="11"/>
  <c r="H6499" i="11"/>
  <c r="I6499" i="11"/>
  <c r="J6499" i="11"/>
  <c r="G6500" i="11"/>
  <c r="H6500" i="11"/>
  <c r="I6500" i="11"/>
  <c r="J6500" i="11"/>
  <c r="G6501" i="11"/>
  <c r="H6501" i="11"/>
  <c r="I6501" i="11"/>
  <c r="J6501" i="11"/>
  <c r="G6502" i="11"/>
  <c r="H6502" i="11"/>
  <c r="I6502" i="11"/>
  <c r="J6502" i="11"/>
  <c r="G6503" i="11"/>
  <c r="H6503" i="11"/>
  <c r="I6503" i="11"/>
  <c r="J6503" i="11"/>
  <c r="G6504" i="11"/>
  <c r="H6504" i="11"/>
  <c r="I6504" i="11"/>
  <c r="J6504" i="11"/>
  <c r="G6505" i="11"/>
  <c r="H6505" i="11"/>
  <c r="I6505" i="11"/>
  <c r="J6505" i="11"/>
  <c r="G6506" i="11"/>
  <c r="H6506" i="11"/>
  <c r="I6506" i="11"/>
  <c r="J6506" i="11"/>
  <c r="G6507" i="11"/>
  <c r="H6507" i="11"/>
  <c r="I6507" i="11"/>
  <c r="J6507" i="11"/>
  <c r="G6508" i="11"/>
  <c r="H6508" i="11"/>
  <c r="I6508" i="11"/>
  <c r="J6508" i="11"/>
  <c r="G6509" i="11"/>
  <c r="H6509" i="11"/>
  <c r="I6509" i="11"/>
  <c r="J6509" i="11"/>
  <c r="G6510" i="11"/>
  <c r="H6510" i="11"/>
  <c r="I6510" i="11"/>
  <c r="J6510" i="11"/>
  <c r="G6511" i="11"/>
  <c r="H6511" i="11"/>
  <c r="I6511" i="11"/>
  <c r="J6511" i="11"/>
  <c r="G6512" i="11"/>
  <c r="H6512" i="11"/>
  <c r="I6512" i="11"/>
  <c r="J6512" i="11"/>
  <c r="G6513" i="11"/>
  <c r="H6513" i="11"/>
  <c r="I6513" i="11"/>
  <c r="J6513" i="11"/>
  <c r="G6514" i="11"/>
  <c r="H6514" i="11"/>
  <c r="I6514" i="11"/>
  <c r="J6514" i="11"/>
  <c r="G6515" i="11"/>
  <c r="H6515" i="11"/>
  <c r="I6515" i="11"/>
  <c r="J6515" i="11"/>
  <c r="G6516" i="11"/>
  <c r="H6516" i="11"/>
  <c r="I6516" i="11"/>
  <c r="J6516" i="11"/>
  <c r="G6517" i="11"/>
  <c r="H6517" i="11"/>
  <c r="I6517" i="11"/>
  <c r="J6517" i="11"/>
  <c r="G6518" i="11"/>
  <c r="H6518" i="11"/>
  <c r="I6518" i="11"/>
  <c r="J6518" i="11"/>
  <c r="G6519" i="11"/>
  <c r="H6519" i="11"/>
  <c r="I6519" i="11"/>
  <c r="J6519" i="11"/>
  <c r="G6520" i="11"/>
  <c r="H6520" i="11"/>
  <c r="I6520" i="11"/>
  <c r="J6520" i="11"/>
  <c r="G6521" i="11"/>
  <c r="H6521" i="11"/>
  <c r="I6521" i="11"/>
  <c r="J6521" i="11"/>
  <c r="G6522" i="11"/>
  <c r="H6522" i="11"/>
  <c r="I6522" i="11"/>
  <c r="J6522" i="11"/>
  <c r="G6523" i="11"/>
  <c r="H6523" i="11"/>
  <c r="I6523" i="11"/>
  <c r="J6523" i="11"/>
  <c r="G6524" i="11"/>
  <c r="H6524" i="11"/>
  <c r="I6524" i="11"/>
  <c r="J6524" i="11"/>
  <c r="G6525" i="11"/>
  <c r="H6525" i="11"/>
  <c r="I6525" i="11"/>
  <c r="J6525" i="11"/>
  <c r="G6526" i="11"/>
  <c r="H6526" i="11"/>
  <c r="I6526" i="11"/>
  <c r="J6526" i="11"/>
  <c r="G6527" i="11"/>
  <c r="H6527" i="11"/>
  <c r="I6527" i="11"/>
  <c r="J6527" i="11"/>
  <c r="G6528" i="11"/>
  <c r="H6528" i="11"/>
  <c r="I6528" i="11"/>
  <c r="J6528" i="11"/>
  <c r="G6529" i="11"/>
  <c r="H6529" i="11"/>
  <c r="I6529" i="11"/>
  <c r="J6529" i="11"/>
  <c r="G6530" i="11"/>
  <c r="H6530" i="11"/>
  <c r="I6530" i="11"/>
  <c r="J6530" i="11"/>
  <c r="G6531" i="11"/>
  <c r="H6531" i="11"/>
  <c r="I6531" i="11"/>
  <c r="J6531" i="11"/>
  <c r="G6532" i="11"/>
  <c r="H6532" i="11"/>
  <c r="I6532" i="11"/>
  <c r="J6532" i="11"/>
  <c r="G6533" i="11"/>
  <c r="H6533" i="11"/>
  <c r="I6533" i="11"/>
  <c r="J6533" i="11"/>
  <c r="G6534" i="11"/>
  <c r="H6534" i="11"/>
  <c r="I6534" i="11"/>
  <c r="J6534" i="11"/>
  <c r="G6535" i="11"/>
  <c r="H6535" i="11"/>
  <c r="I6535" i="11"/>
  <c r="J6535" i="11"/>
  <c r="G6536" i="11"/>
  <c r="H6536" i="11"/>
  <c r="I6536" i="11"/>
  <c r="J6536" i="11"/>
  <c r="G6537" i="11"/>
  <c r="H6537" i="11"/>
  <c r="I6537" i="11"/>
  <c r="J6537" i="11"/>
  <c r="G6538" i="11"/>
  <c r="H6538" i="11"/>
  <c r="I6538" i="11"/>
  <c r="J6538" i="11"/>
  <c r="G6539" i="11"/>
  <c r="H6539" i="11"/>
  <c r="I6539" i="11"/>
  <c r="J6539" i="11"/>
  <c r="G6540" i="11"/>
  <c r="H6540" i="11"/>
  <c r="I6540" i="11"/>
  <c r="J6540" i="11"/>
  <c r="G6541" i="11"/>
  <c r="H6541" i="11"/>
  <c r="I6541" i="11"/>
  <c r="J6541" i="11"/>
  <c r="G6542" i="11"/>
  <c r="H6542" i="11"/>
  <c r="I6542" i="11"/>
  <c r="J6542" i="11"/>
  <c r="G6543" i="11"/>
  <c r="H6543" i="11"/>
  <c r="I6543" i="11"/>
  <c r="J6543" i="11"/>
  <c r="G6544" i="11"/>
  <c r="H6544" i="11"/>
  <c r="I6544" i="11"/>
  <c r="J6544" i="11"/>
  <c r="G6545" i="11"/>
  <c r="H6545" i="11"/>
  <c r="I6545" i="11"/>
  <c r="J6545" i="11"/>
  <c r="G6546" i="11"/>
  <c r="H6546" i="11"/>
  <c r="I6546" i="11"/>
  <c r="J6546" i="11"/>
  <c r="G6547" i="11"/>
  <c r="H6547" i="11"/>
  <c r="I6547" i="11"/>
  <c r="J6547" i="11"/>
  <c r="G6548" i="11"/>
  <c r="H6548" i="11"/>
  <c r="I6548" i="11"/>
  <c r="J6548" i="11"/>
  <c r="G6549" i="11"/>
  <c r="H6549" i="11"/>
  <c r="I6549" i="11"/>
  <c r="J6549" i="11"/>
  <c r="G6550" i="11"/>
  <c r="H6550" i="11"/>
  <c r="I6550" i="11"/>
  <c r="J6550" i="11"/>
  <c r="G6551" i="11"/>
  <c r="H6551" i="11"/>
  <c r="I6551" i="11"/>
  <c r="J6551" i="11"/>
  <c r="G6552" i="11"/>
  <c r="H6552" i="11"/>
  <c r="I6552" i="11"/>
  <c r="J6552" i="11"/>
  <c r="G6553" i="11"/>
  <c r="H6553" i="11"/>
  <c r="I6553" i="11"/>
  <c r="J6553" i="11"/>
  <c r="G6554" i="11"/>
  <c r="H6554" i="11"/>
  <c r="I6554" i="11"/>
  <c r="J6554" i="11"/>
  <c r="G6555" i="11"/>
  <c r="H6555" i="11"/>
  <c r="I6555" i="11"/>
  <c r="J6555" i="11"/>
  <c r="G6556" i="11"/>
  <c r="H6556" i="11"/>
  <c r="I6556" i="11"/>
  <c r="J6556" i="11"/>
  <c r="G6557" i="11"/>
  <c r="H6557" i="11"/>
  <c r="I6557" i="11"/>
  <c r="J6557" i="11"/>
  <c r="G6558" i="11"/>
  <c r="H6558" i="11"/>
  <c r="I6558" i="11"/>
  <c r="J6558" i="11"/>
  <c r="G6559" i="11"/>
  <c r="H6559" i="11"/>
  <c r="I6559" i="11"/>
  <c r="J6559" i="11"/>
  <c r="G6560" i="11"/>
  <c r="H6560" i="11"/>
  <c r="I6560" i="11"/>
  <c r="J6560" i="11"/>
  <c r="G6561" i="11"/>
  <c r="H6561" i="11"/>
  <c r="I6561" i="11"/>
  <c r="J6561" i="11"/>
  <c r="G6562" i="11"/>
  <c r="H6562" i="11"/>
  <c r="I6562" i="11"/>
  <c r="J6562" i="11"/>
  <c r="G6563" i="11"/>
  <c r="H6563" i="11"/>
  <c r="I6563" i="11"/>
  <c r="J6563" i="11"/>
  <c r="G6564" i="11"/>
  <c r="H6564" i="11"/>
  <c r="I6564" i="11"/>
  <c r="J6564" i="11"/>
  <c r="G6565" i="11"/>
  <c r="H6565" i="11"/>
  <c r="I6565" i="11"/>
  <c r="J6565" i="11"/>
  <c r="G6566" i="11"/>
  <c r="H6566" i="11"/>
  <c r="I6566" i="11"/>
  <c r="J6566" i="11"/>
  <c r="G6567" i="11"/>
  <c r="H6567" i="11"/>
  <c r="I6567" i="11"/>
  <c r="J6567" i="11"/>
  <c r="G6568" i="11"/>
  <c r="H6568" i="11"/>
  <c r="I6568" i="11"/>
  <c r="J6568" i="11"/>
  <c r="G6569" i="11"/>
  <c r="H6569" i="11"/>
  <c r="I6569" i="11"/>
  <c r="J6569" i="11"/>
  <c r="G6570" i="11"/>
  <c r="H6570" i="11"/>
  <c r="I6570" i="11"/>
  <c r="J6570" i="11"/>
  <c r="G6571" i="11"/>
  <c r="H6571" i="11"/>
  <c r="I6571" i="11"/>
  <c r="J6571" i="11"/>
  <c r="G6572" i="11"/>
  <c r="H6572" i="11"/>
  <c r="I6572" i="11"/>
  <c r="J6572" i="11"/>
  <c r="G6573" i="11"/>
  <c r="H6573" i="11"/>
  <c r="I6573" i="11"/>
  <c r="J6573" i="11"/>
  <c r="G6574" i="11"/>
  <c r="H6574" i="11"/>
  <c r="I6574" i="11"/>
  <c r="J6574" i="11"/>
  <c r="G6575" i="11"/>
  <c r="H6575" i="11"/>
  <c r="I6575" i="11"/>
  <c r="J6575" i="11"/>
  <c r="G6576" i="11"/>
  <c r="H6576" i="11"/>
  <c r="I6576" i="11"/>
  <c r="J6576" i="11"/>
  <c r="G6577" i="11"/>
  <c r="H6577" i="11"/>
  <c r="I6577" i="11"/>
  <c r="J6577" i="11"/>
  <c r="G6578" i="11"/>
  <c r="H6578" i="11"/>
  <c r="I6578" i="11"/>
  <c r="J6578" i="11"/>
  <c r="G6579" i="11"/>
  <c r="H6579" i="11"/>
  <c r="I6579" i="11"/>
  <c r="J6579" i="11"/>
  <c r="G6580" i="11"/>
  <c r="H6580" i="11"/>
  <c r="I6580" i="11"/>
  <c r="J6580" i="11"/>
  <c r="G6581" i="11"/>
  <c r="H6581" i="11"/>
  <c r="I6581" i="11"/>
  <c r="J6581" i="11"/>
  <c r="G6582" i="11"/>
  <c r="H6582" i="11"/>
  <c r="I6582" i="11"/>
  <c r="J6582" i="11"/>
  <c r="G6583" i="11"/>
  <c r="H6583" i="11"/>
  <c r="I6583" i="11"/>
  <c r="J6583" i="11"/>
  <c r="G6584" i="11"/>
  <c r="H6584" i="11"/>
  <c r="I6584" i="11"/>
  <c r="J6584" i="11"/>
  <c r="G6585" i="11"/>
  <c r="H6585" i="11"/>
  <c r="I6585" i="11"/>
  <c r="J6585" i="11"/>
  <c r="G6586" i="11"/>
  <c r="H6586" i="11"/>
  <c r="I6586" i="11"/>
  <c r="J6586" i="11"/>
  <c r="G6587" i="11"/>
  <c r="H6587" i="11"/>
  <c r="I6587" i="11"/>
  <c r="J6587" i="11"/>
  <c r="G6588" i="11"/>
  <c r="H6588" i="11"/>
  <c r="I6588" i="11"/>
  <c r="J6588" i="11"/>
  <c r="G6589" i="11"/>
  <c r="H6589" i="11"/>
  <c r="I6589" i="11"/>
  <c r="J6589" i="11"/>
  <c r="G6590" i="11"/>
  <c r="H6590" i="11"/>
  <c r="I6590" i="11"/>
  <c r="J6590" i="11"/>
  <c r="G6591" i="11"/>
  <c r="H6591" i="11"/>
  <c r="I6591" i="11"/>
  <c r="J6591" i="11"/>
  <c r="G6592" i="11"/>
  <c r="H6592" i="11"/>
  <c r="I6592" i="11"/>
  <c r="J6592" i="11"/>
  <c r="G6593" i="11"/>
  <c r="H6593" i="11"/>
  <c r="I6593" i="11"/>
  <c r="J6593" i="11"/>
  <c r="G6594" i="11"/>
  <c r="H6594" i="11"/>
  <c r="I6594" i="11"/>
  <c r="J6594" i="11"/>
  <c r="G6595" i="11"/>
  <c r="H6595" i="11"/>
  <c r="I6595" i="11"/>
  <c r="J6595" i="11"/>
  <c r="G6596" i="11"/>
  <c r="H6596" i="11"/>
  <c r="I6596" i="11"/>
  <c r="J6596" i="11"/>
  <c r="G6597" i="11"/>
  <c r="H6597" i="11"/>
  <c r="I6597" i="11"/>
  <c r="J6597" i="11"/>
  <c r="G6598" i="11"/>
  <c r="H6598" i="11"/>
  <c r="I6598" i="11"/>
  <c r="J6598" i="11"/>
  <c r="G6599" i="11"/>
  <c r="H6599" i="11"/>
  <c r="I6599" i="11"/>
  <c r="J6599" i="11"/>
  <c r="G6600" i="11"/>
  <c r="H6600" i="11"/>
  <c r="I6600" i="11"/>
  <c r="J6600" i="11"/>
  <c r="G6601" i="11"/>
  <c r="H6601" i="11"/>
  <c r="I6601" i="11"/>
  <c r="J6601" i="11"/>
  <c r="G6602" i="11"/>
  <c r="H6602" i="11"/>
  <c r="I6602" i="11"/>
  <c r="J6602" i="11"/>
  <c r="G6603" i="11"/>
  <c r="H6603" i="11"/>
  <c r="I6603" i="11"/>
  <c r="J6603" i="11"/>
  <c r="G6604" i="11"/>
  <c r="H6604" i="11"/>
  <c r="I6604" i="11"/>
  <c r="J6604" i="11"/>
  <c r="G6605" i="11"/>
  <c r="H6605" i="11"/>
  <c r="I6605" i="11"/>
  <c r="J6605" i="11"/>
  <c r="G6606" i="11"/>
  <c r="H6606" i="11"/>
  <c r="I6606" i="11"/>
  <c r="J6606" i="11"/>
  <c r="G6607" i="11"/>
  <c r="H6607" i="11"/>
  <c r="I6607" i="11"/>
  <c r="J6607" i="11"/>
  <c r="G6608" i="11"/>
  <c r="H6608" i="11"/>
  <c r="I6608" i="11"/>
  <c r="J6608" i="11"/>
  <c r="G6609" i="11"/>
  <c r="H6609" i="11"/>
  <c r="I6609" i="11"/>
  <c r="J6609" i="11"/>
  <c r="G6610" i="11"/>
  <c r="H6610" i="11"/>
  <c r="I6610" i="11"/>
  <c r="J6610" i="11"/>
  <c r="G6611" i="11"/>
  <c r="H6611" i="11"/>
  <c r="I6611" i="11"/>
  <c r="J6611" i="11"/>
  <c r="G6612" i="11"/>
  <c r="H6612" i="11"/>
  <c r="I6612" i="11"/>
  <c r="J6612" i="11"/>
  <c r="G6613" i="11"/>
  <c r="H6613" i="11"/>
  <c r="I6613" i="11"/>
  <c r="J6613" i="11"/>
  <c r="G6614" i="11"/>
  <c r="H6614" i="11"/>
  <c r="I6614" i="11"/>
  <c r="J6614" i="11"/>
  <c r="G6615" i="11"/>
  <c r="H6615" i="11"/>
  <c r="I6615" i="11"/>
  <c r="J6615" i="11"/>
  <c r="G6616" i="11"/>
  <c r="H6616" i="11"/>
  <c r="I6616" i="11"/>
  <c r="J6616" i="11"/>
  <c r="G6617" i="11"/>
  <c r="H6617" i="11"/>
  <c r="I6617" i="11"/>
  <c r="J6617" i="11"/>
  <c r="G6618" i="11"/>
  <c r="H6618" i="11"/>
  <c r="I6618" i="11"/>
  <c r="J6618" i="11"/>
  <c r="G6619" i="11"/>
  <c r="H6619" i="11"/>
  <c r="I6619" i="11"/>
  <c r="J6619" i="11"/>
  <c r="G6620" i="11"/>
  <c r="H6620" i="11"/>
  <c r="I6620" i="11"/>
  <c r="J6620" i="11"/>
  <c r="G6621" i="11"/>
  <c r="H6621" i="11"/>
  <c r="I6621" i="11"/>
  <c r="J6621" i="11"/>
  <c r="G6622" i="11"/>
  <c r="H6622" i="11"/>
  <c r="I6622" i="11"/>
  <c r="J6622" i="11"/>
  <c r="G6623" i="11"/>
  <c r="H6623" i="11"/>
  <c r="I6623" i="11"/>
  <c r="J6623" i="11"/>
  <c r="G6624" i="11"/>
  <c r="H6624" i="11"/>
  <c r="I6624" i="11"/>
  <c r="J6624" i="11"/>
  <c r="G6625" i="11"/>
  <c r="H6625" i="11"/>
  <c r="I6625" i="11"/>
  <c r="J6625" i="11"/>
  <c r="G6626" i="11"/>
  <c r="H6626" i="11"/>
  <c r="I6626" i="11"/>
  <c r="J6626" i="11"/>
  <c r="G6627" i="11"/>
  <c r="H6627" i="11"/>
  <c r="I6627" i="11"/>
  <c r="J6627" i="11"/>
  <c r="G6628" i="11"/>
  <c r="H6628" i="11"/>
  <c r="I6628" i="11"/>
  <c r="J6628" i="11"/>
  <c r="G6629" i="11"/>
  <c r="H6629" i="11"/>
  <c r="I6629" i="11"/>
  <c r="J6629" i="11"/>
  <c r="G6630" i="11"/>
  <c r="H6630" i="11"/>
  <c r="I6630" i="11"/>
  <c r="J6630" i="11"/>
  <c r="G6631" i="11"/>
  <c r="H6631" i="11"/>
  <c r="I6631" i="11"/>
  <c r="J6631" i="11"/>
  <c r="G6632" i="11"/>
  <c r="H6632" i="11"/>
  <c r="I6632" i="11"/>
  <c r="J6632" i="11"/>
  <c r="G6633" i="11"/>
  <c r="H6633" i="11"/>
  <c r="I6633" i="11"/>
  <c r="J6633" i="11"/>
  <c r="G6634" i="11"/>
  <c r="H6634" i="11"/>
  <c r="I6634" i="11"/>
  <c r="J6634" i="11"/>
  <c r="G6635" i="11"/>
  <c r="H6635" i="11"/>
  <c r="I6635" i="11"/>
  <c r="J6635" i="11"/>
  <c r="G6636" i="11"/>
  <c r="H6636" i="11"/>
  <c r="I6636" i="11"/>
  <c r="J6636" i="11"/>
  <c r="G6637" i="11"/>
  <c r="H6637" i="11"/>
  <c r="I6637" i="11"/>
  <c r="J6637" i="11"/>
  <c r="G6638" i="11"/>
  <c r="H6638" i="11"/>
  <c r="I6638" i="11"/>
  <c r="J6638" i="11"/>
  <c r="G6639" i="11"/>
  <c r="H6639" i="11"/>
  <c r="I6639" i="11"/>
  <c r="J6639" i="11"/>
  <c r="G6640" i="11"/>
  <c r="H6640" i="11"/>
  <c r="I6640" i="11"/>
  <c r="J6640" i="11"/>
  <c r="G6641" i="11"/>
  <c r="H6641" i="11"/>
  <c r="I6641" i="11"/>
  <c r="J6641" i="11"/>
  <c r="G6642" i="11"/>
  <c r="H6642" i="11"/>
  <c r="I6642" i="11"/>
  <c r="J6642" i="11"/>
  <c r="G6643" i="11"/>
  <c r="H6643" i="11"/>
  <c r="I6643" i="11"/>
  <c r="J6643" i="11"/>
  <c r="G6644" i="11"/>
  <c r="H6644" i="11"/>
  <c r="I6644" i="11"/>
  <c r="J6644" i="11"/>
  <c r="G6645" i="11"/>
  <c r="H6645" i="11"/>
  <c r="I6645" i="11"/>
  <c r="J6645" i="11"/>
  <c r="G6646" i="11"/>
  <c r="H6646" i="11"/>
  <c r="I6646" i="11"/>
  <c r="J6646" i="11"/>
  <c r="G6647" i="11"/>
  <c r="H6647" i="11"/>
  <c r="I6647" i="11"/>
  <c r="J6647" i="11"/>
  <c r="G6648" i="11"/>
  <c r="H6648" i="11"/>
  <c r="I6648" i="11"/>
  <c r="J6648" i="11"/>
  <c r="G6649" i="11"/>
  <c r="H6649" i="11"/>
  <c r="I6649" i="11"/>
  <c r="J6649" i="11"/>
  <c r="G6650" i="11"/>
  <c r="H6650" i="11"/>
  <c r="I6650" i="11"/>
  <c r="J6650" i="11"/>
  <c r="G6651" i="11"/>
  <c r="H6651" i="11"/>
  <c r="I6651" i="11"/>
  <c r="J6651" i="11"/>
  <c r="G6652" i="11"/>
  <c r="H6652" i="11"/>
  <c r="I6652" i="11"/>
  <c r="J6652" i="11"/>
  <c r="G6653" i="11"/>
  <c r="H6653" i="11"/>
  <c r="I6653" i="11"/>
  <c r="J6653" i="11"/>
  <c r="G6654" i="11"/>
  <c r="H6654" i="11"/>
  <c r="I6654" i="11"/>
  <c r="J6654" i="11"/>
  <c r="G6655" i="11"/>
  <c r="H6655" i="11"/>
  <c r="I6655" i="11"/>
  <c r="J6655" i="11"/>
  <c r="G6656" i="11"/>
  <c r="H6656" i="11"/>
  <c r="I6656" i="11"/>
  <c r="J6656" i="11"/>
  <c r="G6657" i="11"/>
  <c r="H6657" i="11"/>
  <c r="I6657" i="11"/>
  <c r="J6657" i="11"/>
  <c r="G6658" i="11"/>
  <c r="H6658" i="11"/>
  <c r="I6658" i="11"/>
  <c r="J6658" i="11"/>
  <c r="G6659" i="11"/>
  <c r="H6659" i="11"/>
  <c r="I6659" i="11"/>
  <c r="J6659" i="11"/>
  <c r="G6660" i="11"/>
  <c r="H6660" i="11"/>
  <c r="I6660" i="11"/>
  <c r="J6660" i="11"/>
  <c r="G6661" i="11"/>
  <c r="H6661" i="11"/>
  <c r="I6661" i="11"/>
  <c r="J6661" i="11"/>
  <c r="G6662" i="11"/>
  <c r="H6662" i="11"/>
  <c r="I6662" i="11"/>
  <c r="J6662" i="11"/>
  <c r="G6663" i="11"/>
  <c r="H6663" i="11"/>
  <c r="I6663" i="11"/>
  <c r="J6663" i="11"/>
  <c r="G6664" i="11"/>
  <c r="H6664" i="11"/>
  <c r="I6664" i="11"/>
  <c r="J6664" i="11"/>
  <c r="G6665" i="11"/>
  <c r="H6665" i="11"/>
  <c r="I6665" i="11"/>
  <c r="J6665" i="11"/>
  <c r="G6666" i="11"/>
  <c r="H6666" i="11"/>
  <c r="I6666" i="11"/>
  <c r="J6666" i="11"/>
  <c r="G6667" i="11"/>
  <c r="H6667" i="11"/>
  <c r="I6667" i="11"/>
  <c r="J6667" i="11"/>
  <c r="G6668" i="11"/>
  <c r="H6668" i="11"/>
  <c r="I6668" i="11"/>
  <c r="J6668" i="11"/>
  <c r="G6669" i="11"/>
  <c r="H6669" i="11"/>
  <c r="I6669" i="11"/>
  <c r="J6669" i="11"/>
  <c r="G6670" i="11"/>
  <c r="H6670" i="11"/>
  <c r="I6670" i="11"/>
  <c r="J6670" i="11"/>
  <c r="G6671" i="11"/>
  <c r="H6671" i="11"/>
  <c r="I6671" i="11"/>
  <c r="J6671" i="11"/>
  <c r="G6672" i="11"/>
  <c r="H6672" i="11"/>
  <c r="I6672" i="11"/>
  <c r="J6672" i="11"/>
  <c r="G6673" i="11"/>
  <c r="H6673" i="11"/>
  <c r="I6673" i="11"/>
  <c r="J6673" i="11"/>
  <c r="G6674" i="11"/>
  <c r="H6674" i="11"/>
  <c r="I6674" i="11"/>
  <c r="J6674" i="11"/>
  <c r="G6675" i="11"/>
  <c r="H6675" i="11"/>
  <c r="I6675" i="11"/>
  <c r="J6675" i="11"/>
  <c r="G6676" i="11"/>
  <c r="H6676" i="11"/>
  <c r="I6676" i="11"/>
  <c r="J6676" i="11"/>
  <c r="G6677" i="11"/>
  <c r="H6677" i="11"/>
  <c r="I6677" i="11"/>
  <c r="J6677" i="11"/>
  <c r="G6678" i="11"/>
  <c r="H6678" i="11"/>
  <c r="I6678" i="11"/>
  <c r="J6678" i="11"/>
  <c r="G6679" i="11"/>
  <c r="H6679" i="11"/>
  <c r="I6679" i="11"/>
  <c r="J6679" i="11"/>
  <c r="G6680" i="11"/>
  <c r="H6680" i="11"/>
  <c r="I6680" i="11"/>
  <c r="J6680" i="11"/>
  <c r="G6681" i="11"/>
  <c r="H6681" i="11"/>
  <c r="I6681" i="11"/>
  <c r="J6681" i="11"/>
  <c r="G6682" i="11"/>
  <c r="H6682" i="11"/>
  <c r="I6682" i="11"/>
  <c r="J6682" i="11"/>
  <c r="G6683" i="11"/>
  <c r="H6683" i="11"/>
  <c r="I6683" i="11"/>
  <c r="J6683" i="11"/>
  <c r="G6684" i="11"/>
  <c r="H6684" i="11"/>
  <c r="I6684" i="11"/>
  <c r="J6684" i="11"/>
  <c r="G6685" i="11"/>
  <c r="H6685" i="11"/>
  <c r="I6685" i="11"/>
  <c r="J6685" i="11"/>
  <c r="G6686" i="11"/>
  <c r="H6686" i="11"/>
  <c r="I6686" i="11"/>
  <c r="J6686" i="11"/>
  <c r="G6687" i="11"/>
  <c r="H6687" i="11"/>
  <c r="I6687" i="11"/>
  <c r="J6687" i="11"/>
  <c r="G6688" i="11"/>
  <c r="H6688" i="11"/>
  <c r="I6688" i="11"/>
  <c r="J6688" i="11"/>
  <c r="G6689" i="11"/>
  <c r="H6689" i="11"/>
  <c r="I6689" i="11"/>
  <c r="J6689" i="11"/>
  <c r="G6690" i="11"/>
  <c r="H6690" i="11"/>
  <c r="I6690" i="11"/>
  <c r="J6690" i="11"/>
  <c r="G6691" i="11"/>
  <c r="H6691" i="11"/>
  <c r="I6691" i="11"/>
  <c r="J6691" i="11"/>
  <c r="G6692" i="11"/>
  <c r="H6692" i="11"/>
  <c r="I6692" i="11"/>
  <c r="J6692" i="11"/>
  <c r="G6693" i="11"/>
  <c r="H6693" i="11"/>
  <c r="I6693" i="11"/>
  <c r="J6693" i="11"/>
  <c r="G6694" i="11"/>
  <c r="H6694" i="11"/>
  <c r="I6694" i="11"/>
  <c r="J6694" i="11"/>
  <c r="G6695" i="11"/>
  <c r="H6695" i="11"/>
  <c r="I6695" i="11"/>
  <c r="J6695" i="11"/>
  <c r="G6696" i="11"/>
  <c r="H6696" i="11"/>
  <c r="I6696" i="11"/>
  <c r="J6696" i="11"/>
  <c r="G6697" i="11"/>
  <c r="H6697" i="11"/>
  <c r="I6697" i="11"/>
  <c r="J6697" i="11"/>
  <c r="G6698" i="11"/>
  <c r="H6698" i="11"/>
  <c r="I6698" i="11"/>
  <c r="J6698" i="11"/>
  <c r="G6699" i="11"/>
  <c r="H6699" i="11"/>
  <c r="I6699" i="11"/>
  <c r="J6699" i="11"/>
  <c r="G6700" i="11"/>
  <c r="H6700" i="11"/>
  <c r="I6700" i="11"/>
  <c r="J6700" i="11"/>
  <c r="G6701" i="11"/>
  <c r="H6701" i="11"/>
  <c r="I6701" i="11"/>
  <c r="J6701" i="11"/>
  <c r="G6702" i="11"/>
  <c r="H6702" i="11"/>
  <c r="I6702" i="11"/>
  <c r="J6702" i="11"/>
  <c r="G6703" i="11"/>
  <c r="H6703" i="11"/>
  <c r="I6703" i="11"/>
  <c r="J6703" i="11"/>
  <c r="G6704" i="11"/>
  <c r="H6704" i="11"/>
  <c r="I6704" i="11"/>
  <c r="J6704" i="11"/>
  <c r="G6705" i="11"/>
  <c r="H6705" i="11"/>
  <c r="I6705" i="11"/>
  <c r="J6705" i="11"/>
  <c r="G6706" i="11"/>
  <c r="H6706" i="11"/>
  <c r="I6706" i="11"/>
  <c r="J6706" i="11"/>
  <c r="G6707" i="11"/>
  <c r="H6707" i="11"/>
  <c r="I6707" i="11"/>
  <c r="J6707" i="11"/>
  <c r="G6708" i="11"/>
  <c r="H6708" i="11"/>
  <c r="I6708" i="11"/>
  <c r="J6708" i="11"/>
  <c r="G6709" i="11"/>
  <c r="H6709" i="11"/>
  <c r="I6709" i="11"/>
  <c r="J6709" i="11"/>
  <c r="G6710" i="11"/>
  <c r="H6710" i="11"/>
  <c r="I6710" i="11"/>
  <c r="J6710" i="11"/>
  <c r="G6711" i="11"/>
  <c r="H6711" i="11"/>
  <c r="I6711" i="11"/>
  <c r="J6711" i="11"/>
  <c r="G6712" i="11"/>
  <c r="H6712" i="11"/>
  <c r="I6712" i="11"/>
  <c r="J6712" i="11"/>
  <c r="G6713" i="11"/>
  <c r="H6713" i="11"/>
  <c r="I6713" i="11"/>
  <c r="J6713" i="11"/>
  <c r="G6714" i="11"/>
  <c r="H6714" i="11"/>
  <c r="I6714" i="11"/>
  <c r="J6714" i="11"/>
  <c r="G6715" i="11"/>
  <c r="H6715" i="11"/>
  <c r="I6715" i="11"/>
  <c r="J6715" i="11"/>
  <c r="G6716" i="11"/>
  <c r="H6716" i="11"/>
  <c r="I6716" i="11"/>
  <c r="J6716" i="11"/>
  <c r="G6717" i="11"/>
  <c r="H6717" i="11"/>
  <c r="I6717" i="11"/>
  <c r="J6717" i="11"/>
  <c r="G6718" i="11"/>
  <c r="H6718" i="11"/>
  <c r="I6718" i="11"/>
  <c r="J6718" i="11"/>
  <c r="G6719" i="11"/>
  <c r="H6719" i="11"/>
  <c r="I6719" i="11"/>
  <c r="J6719" i="11"/>
  <c r="G6720" i="11"/>
  <c r="H6720" i="11"/>
  <c r="I6720" i="11"/>
  <c r="J6720" i="11"/>
  <c r="G6721" i="11"/>
  <c r="H6721" i="11"/>
  <c r="I6721" i="11"/>
  <c r="J6721" i="11"/>
  <c r="G6722" i="11"/>
  <c r="H6722" i="11"/>
  <c r="I6722" i="11"/>
  <c r="J6722" i="11"/>
  <c r="G6723" i="11"/>
  <c r="H6723" i="11"/>
  <c r="I6723" i="11"/>
  <c r="J6723" i="11"/>
  <c r="G6724" i="11"/>
  <c r="H6724" i="11"/>
  <c r="I6724" i="11"/>
  <c r="J6724" i="11"/>
  <c r="G6725" i="11"/>
  <c r="H6725" i="11"/>
  <c r="I6725" i="11"/>
  <c r="J6725" i="11"/>
  <c r="G6726" i="11"/>
  <c r="H6726" i="11"/>
  <c r="I6726" i="11"/>
  <c r="J6726" i="11"/>
  <c r="G6727" i="11"/>
  <c r="H6727" i="11"/>
  <c r="I6727" i="11"/>
  <c r="J6727" i="11"/>
  <c r="G6728" i="11"/>
  <c r="H6728" i="11"/>
  <c r="I6728" i="11"/>
  <c r="J6728" i="11"/>
  <c r="G6729" i="11"/>
  <c r="H6729" i="11"/>
  <c r="I6729" i="11"/>
  <c r="J6729" i="11"/>
  <c r="G6730" i="11"/>
  <c r="H6730" i="11"/>
  <c r="I6730" i="11"/>
  <c r="J6730" i="11"/>
  <c r="G6731" i="11"/>
  <c r="H6731" i="11"/>
  <c r="I6731" i="11"/>
  <c r="J6731" i="11"/>
  <c r="G6732" i="11"/>
  <c r="H6732" i="11"/>
  <c r="I6732" i="11"/>
  <c r="J6732" i="11"/>
  <c r="G6733" i="11"/>
  <c r="H6733" i="11"/>
  <c r="I6733" i="11"/>
  <c r="J6733" i="11"/>
  <c r="G6734" i="11"/>
  <c r="H6734" i="11"/>
  <c r="I6734" i="11"/>
  <c r="J6734" i="11"/>
  <c r="G6735" i="11"/>
  <c r="H6735" i="11"/>
  <c r="I6735" i="11"/>
  <c r="J6735" i="11"/>
  <c r="G6736" i="11"/>
  <c r="H6736" i="11"/>
  <c r="I6736" i="11"/>
  <c r="J6736" i="11"/>
  <c r="G6737" i="11"/>
  <c r="H6737" i="11"/>
  <c r="I6737" i="11"/>
  <c r="J6737" i="11"/>
  <c r="G6738" i="11"/>
  <c r="H6738" i="11"/>
  <c r="I6738" i="11"/>
  <c r="J6738" i="11"/>
  <c r="G6739" i="11"/>
  <c r="H6739" i="11"/>
  <c r="I6739" i="11"/>
  <c r="J6739" i="11"/>
  <c r="G6740" i="11"/>
  <c r="H6740" i="11"/>
  <c r="I6740" i="11"/>
  <c r="J6740" i="11"/>
  <c r="G6741" i="11"/>
  <c r="H6741" i="11"/>
  <c r="I6741" i="11"/>
  <c r="J6741" i="11"/>
  <c r="G6742" i="11"/>
  <c r="H6742" i="11"/>
  <c r="I6742" i="11"/>
  <c r="J6742" i="11"/>
  <c r="G6743" i="11"/>
  <c r="H6743" i="11"/>
  <c r="I6743" i="11"/>
  <c r="J6743" i="11"/>
  <c r="G6744" i="11"/>
  <c r="H6744" i="11"/>
  <c r="I6744" i="11"/>
  <c r="J6744" i="11"/>
  <c r="G6745" i="11"/>
  <c r="H6745" i="11"/>
  <c r="I6745" i="11"/>
  <c r="J6745" i="11"/>
  <c r="G6746" i="11"/>
  <c r="H6746" i="11"/>
  <c r="I6746" i="11"/>
  <c r="J6746" i="11"/>
  <c r="G6747" i="11"/>
  <c r="H6747" i="11"/>
  <c r="I6747" i="11"/>
  <c r="J6747" i="11"/>
  <c r="G6748" i="11"/>
  <c r="H6748" i="11"/>
  <c r="I6748" i="11"/>
  <c r="J6748" i="11"/>
  <c r="G6749" i="11"/>
  <c r="H6749" i="11"/>
  <c r="I6749" i="11"/>
  <c r="J6749" i="11"/>
  <c r="G6750" i="11"/>
  <c r="H6750" i="11"/>
  <c r="I6750" i="11"/>
  <c r="J6750" i="11"/>
  <c r="G6751" i="11"/>
  <c r="H6751" i="11"/>
  <c r="I6751" i="11"/>
  <c r="J6751" i="11"/>
  <c r="G6752" i="11"/>
  <c r="H6752" i="11"/>
  <c r="I6752" i="11"/>
  <c r="J6752" i="11"/>
  <c r="G6753" i="11"/>
  <c r="H6753" i="11"/>
  <c r="I6753" i="11"/>
  <c r="J6753" i="11"/>
  <c r="G6754" i="11"/>
  <c r="H6754" i="11"/>
  <c r="I6754" i="11"/>
  <c r="J6754" i="11"/>
  <c r="G6755" i="11"/>
  <c r="H6755" i="11"/>
  <c r="I6755" i="11"/>
  <c r="J6755" i="11"/>
  <c r="G6756" i="11"/>
  <c r="H6756" i="11"/>
  <c r="I6756" i="11"/>
  <c r="J6756" i="11"/>
  <c r="G6757" i="11"/>
  <c r="H6757" i="11"/>
  <c r="I6757" i="11"/>
  <c r="J6757" i="11"/>
  <c r="G6758" i="11"/>
  <c r="H6758" i="11"/>
  <c r="I6758" i="11"/>
  <c r="J6758" i="11"/>
  <c r="G6759" i="11"/>
  <c r="H6759" i="11"/>
  <c r="I6759" i="11"/>
  <c r="J6759" i="11"/>
  <c r="G6760" i="11"/>
  <c r="H6760" i="11"/>
  <c r="I6760" i="11"/>
  <c r="J6760" i="11"/>
  <c r="G6761" i="11"/>
  <c r="H6761" i="11"/>
  <c r="I6761" i="11"/>
  <c r="J6761" i="11"/>
  <c r="G6762" i="11"/>
  <c r="H6762" i="11"/>
  <c r="I6762" i="11"/>
  <c r="J6762" i="11"/>
  <c r="G6763" i="11"/>
  <c r="H6763" i="11"/>
  <c r="I6763" i="11"/>
  <c r="J6763" i="11"/>
  <c r="G6764" i="11"/>
  <c r="H6764" i="11"/>
  <c r="I6764" i="11"/>
  <c r="J6764" i="11"/>
  <c r="G6765" i="11"/>
  <c r="H6765" i="11"/>
  <c r="I6765" i="11"/>
  <c r="J6765" i="11"/>
  <c r="G6766" i="11"/>
  <c r="H6766" i="11"/>
  <c r="I6766" i="11"/>
  <c r="J6766" i="11"/>
  <c r="G6767" i="11"/>
  <c r="H6767" i="11"/>
  <c r="I6767" i="11"/>
  <c r="J6767" i="11"/>
  <c r="G6768" i="11"/>
  <c r="H6768" i="11"/>
  <c r="I6768" i="11"/>
  <c r="J6768" i="11"/>
  <c r="G6769" i="11"/>
  <c r="H6769" i="11"/>
  <c r="I6769" i="11"/>
  <c r="J6769" i="11"/>
  <c r="G6770" i="11"/>
  <c r="H6770" i="11"/>
  <c r="I6770" i="11"/>
  <c r="J6770" i="11"/>
  <c r="G6771" i="11"/>
  <c r="H6771" i="11"/>
  <c r="I6771" i="11"/>
  <c r="J6771" i="11"/>
  <c r="G6772" i="11"/>
  <c r="H6772" i="11"/>
  <c r="I6772" i="11"/>
  <c r="J6772" i="11"/>
  <c r="G6773" i="11"/>
  <c r="H6773" i="11"/>
  <c r="I6773" i="11"/>
  <c r="J6773" i="11"/>
  <c r="G6774" i="11"/>
  <c r="H6774" i="11"/>
  <c r="I6774" i="11"/>
  <c r="J6774" i="11"/>
  <c r="G6775" i="11"/>
  <c r="H6775" i="11"/>
  <c r="I6775" i="11"/>
  <c r="J6775" i="11"/>
  <c r="G6776" i="11"/>
  <c r="H6776" i="11"/>
  <c r="I6776" i="11"/>
  <c r="J6776" i="11"/>
  <c r="G6777" i="11"/>
  <c r="H6777" i="11"/>
  <c r="I6777" i="11"/>
  <c r="J6777" i="11"/>
  <c r="G6778" i="11"/>
  <c r="H6778" i="11"/>
  <c r="I6778" i="11"/>
  <c r="J6778" i="11"/>
  <c r="G6779" i="11"/>
  <c r="H6779" i="11"/>
  <c r="I6779" i="11"/>
  <c r="J6779" i="11"/>
  <c r="G6780" i="11"/>
  <c r="H6780" i="11"/>
  <c r="I6780" i="11"/>
  <c r="J6780" i="11"/>
  <c r="G6781" i="11"/>
  <c r="H6781" i="11"/>
  <c r="I6781" i="11"/>
  <c r="J6781" i="11"/>
  <c r="G6782" i="11"/>
  <c r="H6782" i="11"/>
  <c r="I6782" i="11"/>
  <c r="J6782" i="11"/>
  <c r="G6783" i="11"/>
  <c r="H6783" i="11"/>
  <c r="I6783" i="11"/>
  <c r="J6783" i="11"/>
  <c r="G6784" i="11"/>
  <c r="H6784" i="11"/>
  <c r="I6784" i="11"/>
  <c r="J6784" i="11"/>
  <c r="G6785" i="11"/>
  <c r="H6785" i="11"/>
  <c r="I6785" i="11"/>
  <c r="J6785" i="11"/>
  <c r="G6786" i="11"/>
  <c r="H6786" i="11"/>
  <c r="I6786" i="11"/>
  <c r="J6786" i="11"/>
  <c r="G6787" i="11"/>
  <c r="H6787" i="11"/>
  <c r="I6787" i="11"/>
  <c r="J6787" i="11"/>
  <c r="G6788" i="11"/>
  <c r="H6788" i="11"/>
  <c r="I6788" i="11"/>
  <c r="J6788" i="11"/>
  <c r="G6789" i="11"/>
  <c r="H6789" i="11"/>
  <c r="I6789" i="11"/>
  <c r="J6789" i="11"/>
  <c r="G6790" i="11"/>
  <c r="H6790" i="11"/>
  <c r="I6790" i="11"/>
  <c r="J6790" i="11"/>
  <c r="G6791" i="11"/>
  <c r="H6791" i="11"/>
  <c r="I6791" i="11"/>
  <c r="J6791" i="11"/>
  <c r="G6792" i="11"/>
  <c r="H6792" i="11"/>
  <c r="I6792" i="11"/>
  <c r="J6792" i="11"/>
  <c r="G6793" i="11"/>
  <c r="H6793" i="11"/>
  <c r="I6793" i="11"/>
  <c r="J6793" i="11"/>
  <c r="G6794" i="11"/>
  <c r="H6794" i="11"/>
  <c r="I6794" i="11"/>
  <c r="J6794" i="11"/>
  <c r="G6795" i="11"/>
  <c r="H6795" i="11"/>
  <c r="I6795" i="11"/>
  <c r="J6795" i="11"/>
  <c r="G6796" i="11"/>
  <c r="H6796" i="11"/>
  <c r="I6796" i="11"/>
  <c r="J6796" i="11"/>
  <c r="G6797" i="11"/>
  <c r="H6797" i="11"/>
  <c r="I6797" i="11"/>
  <c r="J6797" i="11"/>
  <c r="G6798" i="11"/>
  <c r="H6798" i="11"/>
  <c r="I6798" i="11"/>
  <c r="J6798" i="11"/>
  <c r="G6799" i="11"/>
  <c r="H6799" i="11"/>
  <c r="I6799" i="11"/>
  <c r="J6799" i="11"/>
  <c r="G6800" i="11"/>
  <c r="H6800" i="11"/>
  <c r="I6800" i="11"/>
  <c r="J6800" i="11"/>
  <c r="G6801" i="11"/>
  <c r="H6801" i="11"/>
  <c r="I6801" i="11"/>
  <c r="J6801" i="11"/>
  <c r="G6802" i="11"/>
  <c r="H6802" i="11"/>
  <c r="I6802" i="11"/>
  <c r="J6802" i="11"/>
  <c r="G6803" i="11"/>
  <c r="H6803" i="11"/>
  <c r="I6803" i="11"/>
  <c r="J6803" i="11"/>
  <c r="G6804" i="11"/>
  <c r="H6804" i="11"/>
  <c r="I6804" i="11"/>
  <c r="J6804" i="11"/>
  <c r="G6805" i="11"/>
  <c r="H6805" i="11"/>
  <c r="I6805" i="11"/>
  <c r="J6805" i="11"/>
  <c r="G6806" i="11"/>
  <c r="H6806" i="11"/>
  <c r="I6806" i="11"/>
  <c r="J6806" i="11"/>
  <c r="G6807" i="11"/>
  <c r="H6807" i="11"/>
  <c r="I6807" i="11"/>
  <c r="J6807" i="11"/>
  <c r="G6808" i="11"/>
  <c r="H6808" i="11"/>
  <c r="I6808" i="11"/>
  <c r="J6808" i="11"/>
  <c r="G6809" i="11"/>
  <c r="H6809" i="11"/>
  <c r="I6809" i="11"/>
  <c r="J6809" i="11"/>
  <c r="G6810" i="11"/>
  <c r="H6810" i="11"/>
  <c r="I6810" i="11"/>
  <c r="J6810" i="11"/>
  <c r="G6811" i="11"/>
  <c r="H6811" i="11"/>
  <c r="I6811" i="11"/>
  <c r="J6811" i="11"/>
  <c r="G6812" i="11"/>
  <c r="H6812" i="11"/>
  <c r="I6812" i="11"/>
  <c r="J6812" i="11"/>
  <c r="G6813" i="11"/>
  <c r="H6813" i="11"/>
  <c r="I6813" i="11"/>
  <c r="J6813" i="11"/>
  <c r="G6814" i="11"/>
  <c r="H6814" i="11"/>
  <c r="I6814" i="11"/>
  <c r="J6814" i="11"/>
  <c r="G6815" i="11"/>
  <c r="H6815" i="11"/>
  <c r="I6815" i="11"/>
  <c r="J6815" i="11"/>
  <c r="G6816" i="11"/>
  <c r="H6816" i="11"/>
  <c r="I6816" i="11"/>
  <c r="J6816" i="11"/>
  <c r="G6817" i="11"/>
  <c r="H6817" i="11"/>
  <c r="I6817" i="11"/>
  <c r="J6817" i="11"/>
  <c r="G6818" i="11"/>
  <c r="H6818" i="11"/>
  <c r="I6818" i="11"/>
  <c r="J6818" i="11"/>
  <c r="G6819" i="11"/>
  <c r="H6819" i="11"/>
  <c r="I6819" i="11"/>
  <c r="J6819" i="11"/>
  <c r="G6820" i="11"/>
  <c r="H6820" i="11"/>
  <c r="I6820" i="11"/>
  <c r="J6820" i="11"/>
  <c r="G6821" i="11"/>
  <c r="H6821" i="11"/>
  <c r="I6821" i="11"/>
  <c r="J6821" i="11"/>
  <c r="G6822" i="11"/>
  <c r="H6822" i="11"/>
  <c r="I6822" i="11"/>
  <c r="J6822" i="11"/>
  <c r="G6823" i="11"/>
  <c r="H6823" i="11"/>
  <c r="I6823" i="11"/>
  <c r="J6823" i="11"/>
  <c r="G6824" i="11"/>
  <c r="H6824" i="11"/>
  <c r="I6824" i="11"/>
  <c r="J6824" i="11"/>
  <c r="G6825" i="11"/>
  <c r="H6825" i="11"/>
  <c r="I6825" i="11"/>
  <c r="J6825" i="11"/>
  <c r="G6826" i="11"/>
  <c r="H6826" i="11"/>
  <c r="I6826" i="11"/>
  <c r="J6826" i="11"/>
  <c r="G6827" i="11"/>
  <c r="H6827" i="11"/>
  <c r="I6827" i="11"/>
  <c r="J6827" i="11"/>
  <c r="G6828" i="11"/>
  <c r="H6828" i="11"/>
  <c r="I6828" i="11"/>
  <c r="J6828" i="11"/>
  <c r="G6829" i="11"/>
  <c r="H6829" i="11"/>
  <c r="I6829" i="11"/>
  <c r="J6829" i="11"/>
  <c r="G6830" i="11"/>
  <c r="H6830" i="11"/>
  <c r="I6830" i="11"/>
  <c r="J6830" i="11"/>
  <c r="G6831" i="11"/>
  <c r="H6831" i="11"/>
  <c r="I6831" i="11"/>
  <c r="J6831" i="11"/>
  <c r="G6832" i="11"/>
  <c r="H6832" i="11"/>
  <c r="I6832" i="11"/>
  <c r="J6832" i="11"/>
  <c r="G6833" i="11"/>
  <c r="H6833" i="11"/>
  <c r="I6833" i="11"/>
  <c r="J6833" i="11"/>
  <c r="G6834" i="11"/>
  <c r="H6834" i="11"/>
  <c r="I6834" i="11"/>
  <c r="J6834" i="11"/>
  <c r="G6835" i="11"/>
  <c r="H6835" i="11"/>
  <c r="I6835" i="11"/>
  <c r="J6835" i="11"/>
  <c r="G6836" i="11"/>
  <c r="H6836" i="11"/>
  <c r="I6836" i="11"/>
  <c r="J6836" i="11"/>
  <c r="G6837" i="11"/>
  <c r="H6837" i="11"/>
  <c r="I6837" i="11"/>
  <c r="J6837" i="11"/>
  <c r="G6838" i="11"/>
  <c r="H6838" i="11"/>
  <c r="I6838" i="11"/>
  <c r="J6838" i="11"/>
  <c r="G6839" i="11"/>
  <c r="H6839" i="11"/>
  <c r="I6839" i="11"/>
  <c r="J6839" i="11"/>
  <c r="G6840" i="11"/>
  <c r="H6840" i="11"/>
  <c r="I6840" i="11"/>
  <c r="J6840" i="11"/>
  <c r="G6841" i="11"/>
  <c r="H6841" i="11"/>
  <c r="I6841" i="11"/>
  <c r="J6841" i="11"/>
  <c r="G6842" i="11"/>
  <c r="H6842" i="11"/>
  <c r="I6842" i="11"/>
  <c r="J6842" i="11"/>
  <c r="G6843" i="11"/>
  <c r="H6843" i="11"/>
  <c r="I6843" i="11"/>
  <c r="J6843" i="11"/>
  <c r="G6844" i="11"/>
  <c r="H6844" i="11"/>
  <c r="I6844" i="11"/>
  <c r="J6844" i="11"/>
  <c r="G6845" i="11"/>
  <c r="H6845" i="11"/>
  <c r="I6845" i="11"/>
  <c r="J6845" i="11"/>
  <c r="G6846" i="11"/>
  <c r="H6846" i="11"/>
  <c r="I6846" i="11"/>
  <c r="J6846" i="11"/>
  <c r="G6847" i="11"/>
  <c r="H6847" i="11"/>
  <c r="I6847" i="11"/>
  <c r="J6847" i="11"/>
  <c r="G6848" i="11"/>
  <c r="H6848" i="11"/>
  <c r="I6848" i="11"/>
  <c r="J6848" i="11"/>
  <c r="G6849" i="11"/>
  <c r="H6849" i="11"/>
  <c r="I6849" i="11"/>
  <c r="J6849" i="11"/>
  <c r="G6850" i="11"/>
  <c r="H6850" i="11"/>
  <c r="I6850" i="11"/>
  <c r="J6850" i="11"/>
  <c r="G6851" i="11"/>
  <c r="H6851" i="11"/>
  <c r="I6851" i="11"/>
  <c r="J6851" i="11"/>
  <c r="G6852" i="11"/>
  <c r="H6852" i="11"/>
  <c r="I6852" i="11"/>
  <c r="J6852" i="11"/>
  <c r="G6853" i="11"/>
  <c r="H6853" i="11"/>
  <c r="I6853" i="11"/>
  <c r="J6853" i="11"/>
  <c r="G6854" i="11"/>
  <c r="H6854" i="11"/>
  <c r="I6854" i="11"/>
  <c r="J6854" i="11"/>
  <c r="G6855" i="11"/>
  <c r="H6855" i="11"/>
  <c r="I6855" i="11"/>
  <c r="J6855" i="11"/>
  <c r="G6856" i="11"/>
  <c r="H6856" i="11"/>
  <c r="I6856" i="11"/>
  <c r="J6856" i="11"/>
  <c r="G6857" i="11"/>
  <c r="H6857" i="11"/>
  <c r="I6857" i="11"/>
  <c r="J6857" i="11"/>
  <c r="G6858" i="11"/>
  <c r="H6858" i="11"/>
  <c r="I6858" i="11"/>
  <c r="J6858" i="11"/>
  <c r="G6859" i="11"/>
  <c r="H6859" i="11"/>
  <c r="I6859" i="11"/>
  <c r="J6859" i="11"/>
  <c r="G6860" i="11"/>
  <c r="H6860" i="11"/>
  <c r="I6860" i="11"/>
  <c r="J6860" i="11"/>
  <c r="G6861" i="11"/>
  <c r="H6861" i="11"/>
  <c r="I6861" i="11"/>
  <c r="J6861" i="11"/>
  <c r="G6862" i="11"/>
  <c r="H6862" i="11"/>
  <c r="I6862" i="11"/>
  <c r="J6862" i="11"/>
  <c r="G6863" i="11"/>
  <c r="H6863" i="11"/>
  <c r="I6863" i="11"/>
  <c r="J6863" i="11"/>
  <c r="G6864" i="11"/>
  <c r="H6864" i="11"/>
  <c r="I6864" i="11"/>
  <c r="J6864" i="11"/>
  <c r="G6865" i="11"/>
  <c r="H6865" i="11"/>
  <c r="I6865" i="11"/>
  <c r="J6865" i="11"/>
  <c r="G6866" i="11"/>
  <c r="H6866" i="11"/>
  <c r="I6866" i="11"/>
  <c r="J6866" i="11"/>
  <c r="G6867" i="11"/>
  <c r="H6867" i="11"/>
  <c r="I6867" i="11"/>
  <c r="J6867" i="11"/>
  <c r="G6868" i="11"/>
  <c r="H6868" i="11"/>
  <c r="I6868" i="11"/>
  <c r="J6868" i="11"/>
  <c r="G6869" i="11"/>
  <c r="H6869" i="11"/>
  <c r="I6869" i="11"/>
  <c r="J6869" i="11"/>
  <c r="G6870" i="11"/>
  <c r="H6870" i="11"/>
  <c r="I6870" i="11"/>
  <c r="J6870" i="11"/>
  <c r="G6871" i="11"/>
  <c r="H6871" i="11"/>
  <c r="I6871" i="11"/>
  <c r="J6871" i="11"/>
  <c r="G6872" i="11"/>
  <c r="H6872" i="11"/>
  <c r="I6872" i="11"/>
  <c r="J6872" i="11"/>
  <c r="G6873" i="11"/>
  <c r="H6873" i="11"/>
  <c r="I6873" i="11"/>
  <c r="J6873" i="11"/>
  <c r="G6874" i="11"/>
  <c r="H6874" i="11"/>
  <c r="I6874" i="11"/>
  <c r="J6874" i="11"/>
  <c r="G6875" i="11"/>
  <c r="H6875" i="11"/>
  <c r="I6875" i="11"/>
  <c r="J6875" i="11"/>
  <c r="G6876" i="11"/>
  <c r="H6876" i="11"/>
  <c r="I6876" i="11"/>
  <c r="J6876" i="11"/>
  <c r="G6877" i="11"/>
  <c r="H6877" i="11"/>
  <c r="I6877" i="11"/>
  <c r="J6877" i="11"/>
  <c r="G6878" i="11"/>
  <c r="H6878" i="11"/>
  <c r="I6878" i="11"/>
  <c r="J6878" i="11"/>
  <c r="G6879" i="11"/>
  <c r="H6879" i="11"/>
  <c r="I6879" i="11"/>
  <c r="J6879" i="11"/>
  <c r="G6880" i="11"/>
  <c r="H6880" i="11"/>
  <c r="I6880" i="11"/>
  <c r="J6880" i="11"/>
  <c r="G6881" i="11"/>
  <c r="H6881" i="11"/>
  <c r="I6881" i="11"/>
  <c r="J6881" i="11"/>
  <c r="G6882" i="11"/>
  <c r="H6882" i="11"/>
  <c r="I6882" i="11"/>
  <c r="J6882" i="11"/>
  <c r="G6883" i="11"/>
  <c r="H6883" i="11"/>
  <c r="I6883" i="11"/>
  <c r="J6883" i="11"/>
  <c r="G6884" i="11"/>
  <c r="H6884" i="11"/>
  <c r="I6884" i="11"/>
  <c r="J6884" i="11"/>
  <c r="G6885" i="11"/>
  <c r="H6885" i="11"/>
  <c r="I6885" i="11"/>
  <c r="J6885" i="11"/>
  <c r="G6886" i="11"/>
  <c r="H6886" i="11"/>
  <c r="I6886" i="11"/>
  <c r="J6886" i="11"/>
  <c r="G6887" i="11"/>
  <c r="H6887" i="11"/>
  <c r="I6887" i="11"/>
  <c r="J6887" i="11"/>
  <c r="G6888" i="11"/>
  <c r="H6888" i="11"/>
  <c r="I6888" i="11"/>
  <c r="J6888" i="11"/>
  <c r="G6889" i="11"/>
  <c r="H6889" i="11"/>
  <c r="I6889" i="11"/>
  <c r="J6889" i="11"/>
  <c r="G6890" i="11"/>
  <c r="H6890" i="11"/>
  <c r="I6890" i="11"/>
  <c r="J6890" i="11"/>
  <c r="G6891" i="11"/>
  <c r="H6891" i="11"/>
  <c r="I6891" i="11"/>
  <c r="J6891" i="11"/>
  <c r="G6892" i="11"/>
  <c r="H6892" i="11"/>
  <c r="I6892" i="11"/>
  <c r="J6892" i="11"/>
  <c r="G6893" i="11"/>
  <c r="H6893" i="11"/>
  <c r="I6893" i="11"/>
  <c r="J6893" i="11"/>
  <c r="G6894" i="11"/>
  <c r="H6894" i="11"/>
  <c r="I6894" i="11"/>
  <c r="J6894" i="11"/>
  <c r="G6895" i="11"/>
  <c r="H6895" i="11"/>
  <c r="I6895" i="11"/>
  <c r="J6895" i="11"/>
  <c r="G6896" i="11"/>
  <c r="H6896" i="11"/>
  <c r="I6896" i="11"/>
  <c r="J6896" i="11"/>
  <c r="G6897" i="11"/>
  <c r="H6897" i="11"/>
  <c r="I6897" i="11"/>
  <c r="J6897" i="11"/>
  <c r="G6898" i="11"/>
  <c r="H6898" i="11"/>
  <c r="I6898" i="11"/>
  <c r="J6898" i="11"/>
  <c r="G6899" i="11"/>
  <c r="H6899" i="11"/>
  <c r="I6899" i="11"/>
  <c r="J6899" i="11"/>
  <c r="G6900" i="11"/>
  <c r="H6900" i="11"/>
  <c r="I6900" i="11"/>
  <c r="J6900" i="11"/>
  <c r="G6901" i="11"/>
  <c r="H6901" i="11"/>
  <c r="I6901" i="11"/>
  <c r="J6901" i="11"/>
  <c r="G6902" i="11"/>
  <c r="H6902" i="11"/>
  <c r="I6902" i="11"/>
  <c r="J6902" i="11"/>
  <c r="G6903" i="11"/>
  <c r="H6903" i="11"/>
  <c r="I6903" i="11"/>
  <c r="J6903" i="11"/>
  <c r="G6904" i="11"/>
  <c r="H6904" i="11"/>
  <c r="I6904" i="11"/>
  <c r="J6904" i="11"/>
  <c r="G6905" i="11"/>
  <c r="H6905" i="11"/>
  <c r="I6905" i="11"/>
  <c r="J6905" i="11"/>
  <c r="G6906" i="11"/>
  <c r="H6906" i="11"/>
  <c r="I6906" i="11"/>
  <c r="J6906" i="11"/>
  <c r="G6907" i="11"/>
  <c r="H6907" i="11"/>
  <c r="I6907" i="11"/>
  <c r="J6907" i="11"/>
  <c r="G6908" i="11"/>
  <c r="H6908" i="11"/>
  <c r="I6908" i="11"/>
  <c r="J6908" i="11"/>
  <c r="G6909" i="11"/>
  <c r="H6909" i="11"/>
  <c r="I6909" i="11"/>
  <c r="J6909" i="11"/>
  <c r="G6910" i="11"/>
  <c r="H6910" i="11"/>
  <c r="I6910" i="11"/>
  <c r="J6910" i="11"/>
  <c r="G6911" i="11"/>
  <c r="H6911" i="11"/>
  <c r="I6911" i="11"/>
  <c r="J6911" i="11"/>
  <c r="G6912" i="11"/>
  <c r="H6912" i="11"/>
  <c r="I6912" i="11"/>
  <c r="J6912" i="11"/>
  <c r="G6913" i="11"/>
  <c r="H6913" i="11"/>
  <c r="I6913" i="11"/>
  <c r="J6913" i="11"/>
  <c r="G6914" i="11"/>
  <c r="H6914" i="11"/>
  <c r="I6914" i="11"/>
  <c r="J6914" i="11"/>
  <c r="G6915" i="11"/>
  <c r="H6915" i="11"/>
  <c r="I6915" i="11"/>
  <c r="J6915" i="11"/>
  <c r="G6916" i="11"/>
  <c r="H6916" i="11"/>
  <c r="I6916" i="11"/>
  <c r="J6916" i="11"/>
  <c r="G6917" i="11"/>
  <c r="H6917" i="11"/>
  <c r="I6917" i="11"/>
  <c r="J6917" i="11"/>
  <c r="G6918" i="11"/>
  <c r="H6918" i="11"/>
  <c r="I6918" i="11"/>
  <c r="J6918" i="11"/>
  <c r="G6919" i="11"/>
  <c r="H6919" i="11"/>
  <c r="I6919" i="11"/>
  <c r="J6919" i="11"/>
  <c r="G6920" i="11"/>
  <c r="H6920" i="11"/>
  <c r="I6920" i="11"/>
  <c r="J6920" i="11"/>
  <c r="G6921" i="11"/>
  <c r="H6921" i="11"/>
  <c r="I6921" i="11"/>
  <c r="J6921" i="11"/>
  <c r="G6922" i="11"/>
  <c r="H6922" i="11"/>
  <c r="I6922" i="11"/>
  <c r="J6922" i="11"/>
  <c r="G6923" i="11"/>
  <c r="H6923" i="11"/>
  <c r="I6923" i="11"/>
  <c r="J6923" i="11"/>
  <c r="G6924" i="11"/>
  <c r="H6924" i="11"/>
  <c r="I6924" i="11"/>
  <c r="J6924" i="11"/>
  <c r="G6925" i="11"/>
  <c r="H6925" i="11"/>
  <c r="I6925" i="11"/>
  <c r="J6925" i="11"/>
  <c r="G6926" i="11"/>
  <c r="H6926" i="11"/>
  <c r="I6926" i="11"/>
  <c r="J6926" i="11"/>
  <c r="G6927" i="11"/>
  <c r="H6927" i="11"/>
  <c r="I6927" i="11"/>
  <c r="J6927" i="11"/>
  <c r="G6928" i="11"/>
  <c r="H6928" i="11"/>
  <c r="I6928" i="11"/>
  <c r="J6928" i="11"/>
  <c r="G6929" i="11"/>
  <c r="H6929" i="11"/>
  <c r="I6929" i="11"/>
  <c r="J6929" i="11"/>
  <c r="G6930" i="11"/>
  <c r="H6930" i="11"/>
  <c r="I6930" i="11"/>
  <c r="J6930" i="11"/>
  <c r="G6931" i="11"/>
  <c r="H6931" i="11"/>
  <c r="I6931" i="11"/>
  <c r="J6931" i="11"/>
  <c r="G6932" i="11"/>
  <c r="H6932" i="11"/>
  <c r="I6932" i="11"/>
  <c r="J6932" i="11"/>
  <c r="G6933" i="11"/>
  <c r="H6933" i="11"/>
  <c r="I6933" i="11"/>
  <c r="J6933" i="11"/>
  <c r="G6934" i="11"/>
  <c r="H6934" i="11"/>
  <c r="I6934" i="11"/>
  <c r="J6934" i="11"/>
  <c r="G6935" i="11"/>
  <c r="H6935" i="11"/>
  <c r="I6935" i="11"/>
  <c r="J6935" i="11"/>
  <c r="G6936" i="11"/>
  <c r="H6936" i="11"/>
  <c r="I6936" i="11"/>
  <c r="J6936" i="11"/>
  <c r="G6937" i="11"/>
  <c r="H6937" i="11"/>
  <c r="I6937" i="11"/>
  <c r="J6937" i="11"/>
  <c r="G6938" i="11"/>
  <c r="H6938" i="11"/>
  <c r="I6938" i="11"/>
  <c r="J6938" i="11"/>
  <c r="G6939" i="11"/>
  <c r="H6939" i="11"/>
  <c r="I6939" i="11"/>
  <c r="J6939" i="11"/>
  <c r="G6940" i="11"/>
  <c r="H6940" i="11"/>
  <c r="I6940" i="11"/>
  <c r="J6940" i="11"/>
  <c r="G6941" i="11"/>
  <c r="H6941" i="11"/>
  <c r="I6941" i="11"/>
  <c r="J6941" i="11"/>
  <c r="G6942" i="11"/>
  <c r="H6942" i="11"/>
  <c r="I6942" i="11"/>
  <c r="J6942" i="11"/>
  <c r="G6943" i="11"/>
  <c r="H6943" i="11"/>
  <c r="I6943" i="11"/>
  <c r="J6943" i="11"/>
  <c r="G6944" i="11"/>
  <c r="H6944" i="11"/>
  <c r="I6944" i="11"/>
  <c r="J6944" i="11"/>
  <c r="G6945" i="11"/>
  <c r="H6945" i="11"/>
  <c r="I6945" i="11"/>
  <c r="J6945" i="11"/>
  <c r="G6946" i="11"/>
  <c r="H6946" i="11"/>
  <c r="I6946" i="11"/>
  <c r="J6946" i="11"/>
  <c r="G6947" i="11"/>
  <c r="H6947" i="11"/>
  <c r="I6947" i="11"/>
  <c r="J6947" i="11"/>
  <c r="G6948" i="11"/>
  <c r="H6948" i="11"/>
  <c r="I6948" i="11"/>
  <c r="J6948" i="11"/>
  <c r="G6949" i="11"/>
  <c r="H6949" i="11"/>
  <c r="I6949" i="11"/>
  <c r="J6949" i="11"/>
  <c r="G6950" i="11"/>
  <c r="H6950" i="11"/>
  <c r="I6950" i="11"/>
  <c r="J6950" i="11"/>
  <c r="G6951" i="11"/>
  <c r="H6951" i="11"/>
  <c r="I6951" i="11"/>
  <c r="J6951" i="11"/>
  <c r="G6952" i="11"/>
  <c r="H6952" i="11"/>
  <c r="I6952" i="11"/>
  <c r="J6952" i="11"/>
  <c r="G6953" i="11"/>
  <c r="H6953" i="11"/>
  <c r="I6953" i="11"/>
  <c r="J6953" i="11"/>
  <c r="G6954" i="11"/>
  <c r="H6954" i="11"/>
  <c r="I6954" i="11"/>
  <c r="J6954" i="11"/>
  <c r="G6955" i="11"/>
  <c r="H6955" i="11"/>
  <c r="I6955" i="11"/>
  <c r="J6955" i="11"/>
  <c r="G6956" i="11"/>
  <c r="H6956" i="11"/>
  <c r="I6956" i="11"/>
  <c r="J6956" i="11"/>
  <c r="G6957" i="11"/>
  <c r="H6957" i="11"/>
  <c r="I6957" i="11"/>
  <c r="J6957" i="11"/>
  <c r="G6958" i="11"/>
  <c r="H6958" i="11"/>
  <c r="I6958" i="11"/>
  <c r="J6958" i="11"/>
  <c r="G6959" i="11"/>
  <c r="H6959" i="11"/>
  <c r="I6959" i="11"/>
  <c r="J6959" i="11"/>
  <c r="G6960" i="11"/>
  <c r="H6960" i="11"/>
  <c r="I6960" i="11"/>
  <c r="J6960" i="11"/>
  <c r="G6961" i="11"/>
  <c r="H6961" i="11"/>
  <c r="I6961" i="11"/>
  <c r="J6961" i="11"/>
  <c r="G6962" i="11"/>
  <c r="H6962" i="11"/>
  <c r="I6962" i="11"/>
  <c r="J6962" i="11"/>
  <c r="G6963" i="11"/>
  <c r="H6963" i="11"/>
  <c r="I6963" i="11"/>
  <c r="J6963" i="11"/>
  <c r="G6964" i="11"/>
  <c r="H6964" i="11"/>
  <c r="I6964" i="11"/>
  <c r="J6964" i="11"/>
  <c r="G6965" i="11"/>
  <c r="H6965" i="11"/>
  <c r="I6965" i="11"/>
  <c r="J6965" i="11"/>
  <c r="G6966" i="11"/>
  <c r="H6966" i="11"/>
  <c r="I6966" i="11"/>
  <c r="J6966" i="11"/>
  <c r="G6967" i="11"/>
  <c r="H6967" i="11"/>
  <c r="I6967" i="11"/>
  <c r="J6967" i="11"/>
  <c r="G6968" i="11"/>
  <c r="H6968" i="11"/>
  <c r="I6968" i="11"/>
  <c r="J6968" i="11"/>
  <c r="G6969" i="11"/>
  <c r="H6969" i="11"/>
  <c r="I6969" i="11"/>
  <c r="J6969" i="11"/>
  <c r="G6970" i="11"/>
  <c r="H6970" i="11"/>
  <c r="I6970" i="11"/>
  <c r="J6970" i="11"/>
  <c r="G6971" i="11"/>
  <c r="H6971" i="11"/>
  <c r="I6971" i="11"/>
  <c r="J6971" i="11"/>
  <c r="G6972" i="11"/>
  <c r="H6972" i="11"/>
  <c r="I6972" i="11"/>
  <c r="J6972" i="11"/>
  <c r="G6973" i="11"/>
  <c r="H6973" i="11"/>
  <c r="I6973" i="11"/>
  <c r="J6973" i="11"/>
  <c r="G6974" i="11"/>
  <c r="H6974" i="11"/>
  <c r="I6974" i="11"/>
  <c r="J6974" i="11"/>
  <c r="G6975" i="11"/>
  <c r="H6975" i="11"/>
  <c r="I6975" i="11"/>
  <c r="J6975" i="11"/>
  <c r="G6976" i="11"/>
  <c r="H6976" i="11"/>
  <c r="I6976" i="11"/>
  <c r="J6976" i="11"/>
  <c r="G6977" i="11"/>
  <c r="H6977" i="11"/>
  <c r="I6977" i="11"/>
  <c r="J6977" i="11"/>
  <c r="G6978" i="11"/>
  <c r="H6978" i="11"/>
  <c r="I6978" i="11"/>
  <c r="J6978" i="11"/>
  <c r="G6979" i="11"/>
  <c r="H6979" i="11"/>
  <c r="I6979" i="11"/>
  <c r="J6979" i="11"/>
  <c r="G6980" i="11"/>
  <c r="H6980" i="11"/>
  <c r="I6980" i="11"/>
  <c r="J6980" i="11"/>
  <c r="G6981" i="11"/>
  <c r="H6981" i="11"/>
  <c r="I6981" i="11"/>
  <c r="J6981" i="11"/>
  <c r="G6982" i="11"/>
  <c r="H6982" i="11"/>
  <c r="I6982" i="11"/>
  <c r="J6982" i="11"/>
  <c r="G6983" i="11"/>
  <c r="H6983" i="11"/>
  <c r="I6983" i="11"/>
  <c r="J6983" i="11"/>
  <c r="G6984" i="11"/>
  <c r="H6984" i="11"/>
  <c r="I6984" i="11"/>
  <c r="J6984" i="11"/>
  <c r="G6985" i="11"/>
  <c r="H6985" i="11"/>
  <c r="I6985" i="11"/>
  <c r="J6985" i="11"/>
  <c r="G6986" i="11"/>
  <c r="H6986" i="11"/>
  <c r="I6986" i="11"/>
  <c r="J6986" i="11"/>
  <c r="G6987" i="11"/>
  <c r="H6987" i="11"/>
  <c r="I6987" i="11"/>
  <c r="J6987" i="11"/>
  <c r="G6988" i="11"/>
  <c r="H6988" i="11"/>
  <c r="I6988" i="11"/>
  <c r="J6988" i="11"/>
  <c r="G6989" i="11"/>
  <c r="H6989" i="11"/>
  <c r="I6989" i="11"/>
  <c r="J6989" i="11"/>
  <c r="G6990" i="11"/>
  <c r="H6990" i="11"/>
  <c r="I6990" i="11"/>
  <c r="J6990" i="11"/>
  <c r="G6991" i="11"/>
  <c r="H6991" i="11"/>
  <c r="I6991" i="11"/>
  <c r="J6991" i="11"/>
  <c r="G6992" i="11"/>
  <c r="H6992" i="11"/>
  <c r="I6992" i="11"/>
  <c r="J6992" i="11"/>
  <c r="G6993" i="11"/>
  <c r="H6993" i="11"/>
  <c r="I6993" i="11"/>
  <c r="J6993" i="11"/>
  <c r="G6994" i="11"/>
  <c r="H6994" i="11"/>
  <c r="I6994" i="11"/>
  <c r="J6994" i="11"/>
  <c r="G6995" i="11"/>
  <c r="H6995" i="11"/>
  <c r="I6995" i="11"/>
  <c r="J6995" i="11"/>
  <c r="G6996" i="11"/>
  <c r="H6996" i="11"/>
  <c r="I6996" i="11"/>
  <c r="J6996" i="11"/>
  <c r="G6997" i="11"/>
  <c r="H6997" i="11"/>
  <c r="I6997" i="11"/>
  <c r="J6997" i="11"/>
  <c r="G6998" i="11"/>
  <c r="H6998" i="11"/>
  <c r="I6998" i="11"/>
  <c r="J6998" i="11"/>
  <c r="G6999" i="11"/>
  <c r="H6999" i="11"/>
  <c r="I6999" i="11"/>
  <c r="J6999" i="11"/>
  <c r="G7000" i="11"/>
  <c r="H7000" i="11"/>
  <c r="I7000" i="11"/>
  <c r="J7000" i="11"/>
  <c r="G7001" i="11"/>
  <c r="H7001" i="11"/>
  <c r="I7001" i="11"/>
  <c r="J7001" i="11"/>
  <c r="G7002" i="11"/>
  <c r="H7002" i="11"/>
  <c r="I7002" i="11"/>
  <c r="J7002" i="11"/>
  <c r="G7003" i="11"/>
  <c r="H7003" i="11"/>
  <c r="I7003" i="11"/>
  <c r="J7003" i="11"/>
  <c r="G7004" i="11"/>
  <c r="H7004" i="11"/>
  <c r="I7004" i="11"/>
  <c r="J7004" i="11"/>
  <c r="G7005" i="11"/>
  <c r="H7005" i="11"/>
  <c r="I7005" i="11"/>
  <c r="J7005" i="11"/>
  <c r="G7006" i="11"/>
  <c r="H7006" i="11"/>
  <c r="I7006" i="11"/>
  <c r="J7006" i="11"/>
  <c r="G7007" i="11"/>
  <c r="H7007" i="11"/>
  <c r="I7007" i="11"/>
  <c r="J7007" i="11"/>
  <c r="G7008" i="11"/>
  <c r="H7008" i="11"/>
  <c r="I7008" i="11"/>
  <c r="J7008" i="11"/>
  <c r="G7009" i="11"/>
  <c r="H7009" i="11"/>
  <c r="I7009" i="11"/>
  <c r="J7009" i="11"/>
  <c r="G7010" i="11"/>
  <c r="H7010" i="11"/>
  <c r="I7010" i="11"/>
  <c r="J7010" i="11"/>
  <c r="G7011" i="11"/>
  <c r="H7011" i="11"/>
  <c r="I7011" i="11"/>
  <c r="J7011" i="11"/>
  <c r="G7012" i="11"/>
  <c r="H7012" i="11"/>
  <c r="I7012" i="11"/>
  <c r="J7012" i="11"/>
  <c r="G7013" i="11"/>
  <c r="H7013" i="11"/>
  <c r="I7013" i="11"/>
  <c r="J7013" i="11"/>
  <c r="G7014" i="11"/>
  <c r="H7014" i="11"/>
  <c r="I7014" i="11"/>
  <c r="J7014" i="11"/>
  <c r="G7015" i="11"/>
  <c r="H7015" i="11"/>
  <c r="I7015" i="11"/>
  <c r="J7015" i="11"/>
  <c r="G7016" i="11"/>
  <c r="H7016" i="11"/>
  <c r="I7016" i="11"/>
  <c r="J7016" i="11"/>
  <c r="G7017" i="11"/>
  <c r="H7017" i="11"/>
  <c r="I7017" i="11"/>
  <c r="J7017" i="11"/>
  <c r="G7018" i="11"/>
  <c r="H7018" i="11"/>
  <c r="I7018" i="11"/>
  <c r="J7018" i="11"/>
  <c r="G7019" i="11"/>
  <c r="H7019" i="11"/>
  <c r="I7019" i="11"/>
  <c r="J7019" i="11"/>
  <c r="G7020" i="11"/>
  <c r="H7020" i="11"/>
  <c r="I7020" i="11"/>
  <c r="J7020" i="11"/>
  <c r="G7021" i="11"/>
  <c r="H7021" i="11"/>
  <c r="I7021" i="11"/>
  <c r="J7021" i="11"/>
  <c r="G7022" i="11"/>
  <c r="H7022" i="11"/>
  <c r="I7022" i="11"/>
  <c r="J7022" i="11"/>
  <c r="G7023" i="11"/>
  <c r="H7023" i="11"/>
  <c r="I7023" i="11"/>
  <c r="J7023" i="11"/>
  <c r="G7024" i="11"/>
  <c r="H7024" i="11"/>
  <c r="I7024" i="11"/>
  <c r="J7024" i="11"/>
  <c r="G7025" i="11"/>
  <c r="H7025" i="11"/>
  <c r="I7025" i="11"/>
  <c r="J7025" i="11"/>
  <c r="J4542" i="11"/>
  <c r="I4542" i="11"/>
  <c r="H4542" i="11"/>
  <c r="G4542" i="11"/>
  <c r="V79" i="1"/>
  <c r="W79" i="1" s="1"/>
  <c r="B3" i="11"/>
  <c r="C3" i="11"/>
  <c r="G3" i="11"/>
  <c r="H3" i="11"/>
  <c r="I3" i="11"/>
  <c r="J3" i="11"/>
  <c r="K3" i="11"/>
  <c r="L3" i="11" s="1"/>
  <c r="M3" i="11"/>
  <c r="N3" i="11"/>
  <c r="O3" i="11" s="1"/>
  <c r="B4" i="11"/>
  <c r="C4" i="11"/>
  <c r="G4" i="11"/>
  <c r="H4" i="11"/>
  <c r="I4" i="11"/>
  <c r="J4" i="11"/>
  <c r="K4" i="11"/>
  <c r="L4" i="11" s="1"/>
  <c r="M4" i="11"/>
  <c r="N4" i="11"/>
  <c r="P4" i="11" s="1"/>
  <c r="B5" i="11"/>
  <c r="C5" i="11"/>
  <c r="G5" i="11"/>
  <c r="H5" i="11"/>
  <c r="I5" i="11"/>
  <c r="J5" i="11"/>
  <c r="K5" i="11"/>
  <c r="L5" i="11" s="1"/>
  <c r="M5" i="11"/>
  <c r="N5" i="11"/>
  <c r="P5" i="11" s="1"/>
  <c r="B6" i="11"/>
  <c r="C6" i="11"/>
  <c r="G6" i="11"/>
  <c r="H6" i="11"/>
  <c r="I6" i="11"/>
  <c r="J6" i="11"/>
  <c r="K6" i="11"/>
  <c r="L6" i="11" s="1"/>
  <c r="M6" i="11"/>
  <c r="N6" i="11"/>
  <c r="O6" i="11" s="1"/>
  <c r="B7" i="11"/>
  <c r="C7" i="11"/>
  <c r="G7" i="11"/>
  <c r="H7" i="11"/>
  <c r="I7" i="11"/>
  <c r="J7" i="11"/>
  <c r="K7" i="11"/>
  <c r="L7" i="11" s="1"/>
  <c r="M7" i="11"/>
  <c r="N7" i="11"/>
  <c r="P7" i="11" s="1"/>
  <c r="B8" i="11"/>
  <c r="C8" i="11"/>
  <c r="G8" i="11"/>
  <c r="H8" i="11"/>
  <c r="I8" i="11"/>
  <c r="J8" i="11"/>
  <c r="K8" i="11"/>
  <c r="L8" i="11" s="1"/>
  <c r="M8" i="11"/>
  <c r="N8" i="11"/>
  <c r="P8" i="11" s="1"/>
  <c r="B9" i="11"/>
  <c r="C9" i="11"/>
  <c r="G9" i="11"/>
  <c r="H9" i="11"/>
  <c r="I9" i="11"/>
  <c r="J9" i="11"/>
  <c r="K9" i="11"/>
  <c r="L9" i="11" s="1"/>
  <c r="M9" i="11"/>
  <c r="N9" i="11"/>
  <c r="P9" i="11" s="1"/>
  <c r="B10" i="11"/>
  <c r="C10" i="11"/>
  <c r="G10" i="11"/>
  <c r="H10" i="11"/>
  <c r="I10" i="11"/>
  <c r="J10" i="11"/>
  <c r="K10" i="11"/>
  <c r="L10" i="11" s="1"/>
  <c r="M10" i="11"/>
  <c r="N10" i="11"/>
  <c r="O10" i="11" s="1"/>
  <c r="B11" i="11"/>
  <c r="C11" i="11"/>
  <c r="G11" i="11"/>
  <c r="H11" i="11"/>
  <c r="I11" i="11"/>
  <c r="J11" i="11"/>
  <c r="K11" i="11"/>
  <c r="L11" i="11" s="1"/>
  <c r="M11" i="11"/>
  <c r="N11" i="11"/>
  <c r="O11" i="11" s="1"/>
  <c r="B12" i="11"/>
  <c r="C12" i="11"/>
  <c r="G12" i="11"/>
  <c r="H12" i="11"/>
  <c r="I12" i="11"/>
  <c r="J12" i="11"/>
  <c r="K12" i="11"/>
  <c r="L12" i="11" s="1"/>
  <c r="M12" i="11"/>
  <c r="N12" i="11"/>
  <c r="O12" i="11" s="1"/>
  <c r="B13" i="11"/>
  <c r="C13" i="11"/>
  <c r="G13" i="11"/>
  <c r="H13" i="11"/>
  <c r="I13" i="11"/>
  <c r="J13" i="11"/>
  <c r="K13" i="11"/>
  <c r="L13" i="11" s="1"/>
  <c r="M13" i="11"/>
  <c r="N13" i="11"/>
  <c r="P13" i="11" s="1"/>
  <c r="B14" i="11"/>
  <c r="C14" i="11"/>
  <c r="G14" i="11"/>
  <c r="H14" i="11"/>
  <c r="I14" i="11"/>
  <c r="J14" i="11"/>
  <c r="K14" i="11"/>
  <c r="L14" i="11" s="1"/>
  <c r="M14" i="11"/>
  <c r="N14" i="11"/>
  <c r="O14" i="11" s="1"/>
  <c r="B15" i="11"/>
  <c r="C15" i="11"/>
  <c r="G15" i="11"/>
  <c r="H15" i="11"/>
  <c r="I15" i="11"/>
  <c r="J15" i="11"/>
  <c r="K15" i="11"/>
  <c r="L15" i="11" s="1"/>
  <c r="M15" i="11"/>
  <c r="N15" i="11"/>
  <c r="P15" i="11" s="1"/>
  <c r="B16" i="11"/>
  <c r="C16" i="11"/>
  <c r="G16" i="11"/>
  <c r="H16" i="11"/>
  <c r="I16" i="11"/>
  <c r="J16" i="11"/>
  <c r="K16" i="11"/>
  <c r="L16" i="11" s="1"/>
  <c r="M16" i="11"/>
  <c r="N16" i="11"/>
  <c r="B17" i="11"/>
  <c r="C17" i="11"/>
  <c r="G17" i="11"/>
  <c r="H17" i="11"/>
  <c r="I17" i="11"/>
  <c r="J17" i="11"/>
  <c r="K17" i="11"/>
  <c r="L17" i="11" s="1"/>
  <c r="M17" i="11"/>
  <c r="N17" i="11"/>
  <c r="O17" i="11" s="1"/>
  <c r="B18" i="11"/>
  <c r="C18" i="11"/>
  <c r="G18" i="11"/>
  <c r="H18" i="11"/>
  <c r="I18" i="11"/>
  <c r="J18" i="11"/>
  <c r="K18" i="11"/>
  <c r="L18" i="11" s="1"/>
  <c r="M18" i="11"/>
  <c r="N18" i="11"/>
  <c r="O18" i="11" s="1"/>
  <c r="B19" i="11"/>
  <c r="C19" i="11"/>
  <c r="G19" i="11"/>
  <c r="H19" i="11"/>
  <c r="I19" i="11"/>
  <c r="J19" i="11"/>
  <c r="K19" i="11"/>
  <c r="L19" i="11" s="1"/>
  <c r="M19" i="11"/>
  <c r="N19" i="11"/>
  <c r="O19" i="11" s="1"/>
  <c r="B20" i="11"/>
  <c r="C20" i="11"/>
  <c r="G20" i="11"/>
  <c r="H20" i="11"/>
  <c r="I20" i="11"/>
  <c r="J20" i="11"/>
  <c r="K20" i="11"/>
  <c r="L20" i="11" s="1"/>
  <c r="M20" i="11"/>
  <c r="N20" i="11"/>
  <c r="O20" i="11" s="1"/>
  <c r="B21" i="11"/>
  <c r="C21" i="11"/>
  <c r="G21" i="11"/>
  <c r="H21" i="11"/>
  <c r="I21" i="11"/>
  <c r="J21" i="11"/>
  <c r="K21" i="11"/>
  <c r="L21" i="11" s="1"/>
  <c r="M21" i="11"/>
  <c r="N21" i="11"/>
  <c r="P21" i="11" s="1"/>
  <c r="B22" i="11"/>
  <c r="C22" i="11"/>
  <c r="G22" i="11"/>
  <c r="H22" i="11"/>
  <c r="I22" i="11"/>
  <c r="J22" i="11"/>
  <c r="K22" i="11"/>
  <c r="L22" i="11" s="1"/>
  <c r="M22" i="11"/>
  <c r="N22" i="11"/>
  <c r="O22" i="11" s="1"/>
  <c r="B23" i="11"/>
  <c r="C23" i="11"/>
  <c r="G23" i="11"/>
  <c r="H23" i="11"/>
  <c r="I23" i="11"/>
  <c r="J23" i="11"/>
  <c r="K23" i="11"/>
  <c r="L23" i="11" s="1"/>
  <c r="M23" i="11"/>
  <c r="N23" i="11"/>
  <c r="O23" i="11" s="1"/>
  <c r="B24" i="11"/>
  <c r="C24" i="11"/>
  <c r="G24" i="11"/>
  <c r="H24" i="11"/>
  <c r="I24" i="11"/>
  <c r="J24" i="11"/>
  <c r="K24" i="11"/>
  <c r="L24" i="11" s="1"/>
  <c r="M24" i="11"/>
  <c r="N24" i="11"/>
  <c r="B25" i="11"/>
  <c r="C25" i="11"/>
  <c r="G25" i="11"/>
  <c r="H25" i="11"/>
  <c r="I25" i="11"/>
  <c r="J25" i="11"/>
  <c r="K25" i="11"/>
  <c r="L25" i="11" s="1"/>
  <c r="M25" i="11"/>
  <c r="N25" i="11"/>
  <c r="O25" i="11" s="1"/>
  <c r="B26" i="11"/>
  <c r="C26" i="11"/>
  <c r="G26" i="11"/>
  <c r="H26" i="11"/>
  <c r="I26" i="11"/>
  <c r="J26" i="11"/>
  <c r="K26" i="11"/>
  <c r="L26" i="11" s="1"/>
  <c r="M26" i="11"/>
  <c r="N26" i="11"/>
  <c r="O26" i="11" s="1"/>
  <c r="B27" i="11"/>
  <c r="C27" i="11"/>
  <c r="G27" i="11"/>
  <c r="H27" i="11"/>
  <c r="I27" i="11"/>
  <c r="J27" i="11"/>
  <c r="K27" i="11"/>
  <c r="L27" i="11" s="1"/>
  <c r="M27" i="11"/>
  <c r="N27" i="11"/>
  <c r="O27" i="11"/>
  <c r="B28" i="11"/>
  <c r="C28" i="11"/>
  <c r="G28" i="11"/>
  <c r="H28" i="11"/>
  <c r="I28" i="11"/>
  <c r="J28" i="11"/>
  <c r="K28" i="11"/>
  <c r="L28" i="11" s="1"/>
  <c r="M28" i="11"/>
  <c r="N28" i="11"/>
  <c r="O28" i="11" s="1"/>
  <c r="B29" i="11"/>
  <c r="C29" i="11"/>
  <c r="G29" i="11"/>
  <c r="H29" i="11"/>
  <c r="I29" i="11"/>
  <c r="J29" i="11"/>
  <c r="K29" i="11"/>
  <c r="L29" i="11" s="1"/>
  <c r="M29" i="11"/>
  <c r="N29" i="11"/>
  <c r="P29" i="11" s="1"/>
  <c r="B30" i="11"/>
  <c r="C30" i="11"/>
  <c r="G30" i="11"/>
  <c r="H30" i="11"/>
  <c r="I30" i="11"/>
  <c r="J30" i="11"/>
  <c r="K30" i="11"/>
  <c r="L30" i="11" s="1"/>
  <c r="M30" i="11"/>
  <c r="N30" i="11"/>
  <c r="O30" i="11" s="1"/>
  <c r="B31" i="11"/>
  <c r="C31" i="11"/>
  <c r="G31" i="11"/>
  <c r="H31" i="11"/>
  <c r="I31" i="11"/>
  <c r="J31" i="11"/>
  <c r="K31" i="11"/>
  <c r="L31" i="11" s="1"/>
  <c r="M31" i="11"/>
  <c r="N31" i="11"/>
  <c r="O31" i="11" s="1"/>
  <c r="B32" i="11"/>
  <c r="C32" i="11"/>
  <c r="G32" i="11"/>
  <c r="H32" i="11"/>
  <c r="I32" i="11"/>
  <c r="J32" i="11"/>
  <c r="K32" i="11"/>
  <c r="L32" i="11" s="1"/>
  <c r="M32" i="11"/>
  <c r="N32" i="11"/>
  <c r="P32" i="11" s="1"/>
  <c r="B33" i="11"/>
  <c r="C33" i="11"/>
  <c r="G33" i="11"/>
  <c r="H33" i="11"/>
  <c r="I33" i="11"/>
  <c r="J33" i="11"/>
  <c r="K33" i="11"/>
  <c r="L33" i="11" s="1"/>
  <c r="M33" i="11"/>
  <c r="N33" i="11"/>
  <c r="P33" i="11" s="1"/>
  <c r="B34" i="11"/>
  <c r="C34" i="11"/>
  <c r="G34" i="11"/>
  <c r="H34" i="11"/>
  <c r="I34" i="11"/>
  <c r="J34" i="11"/>
  <c r="K34" i="11"/>
  <c r="L34" i="11" s="1"/>
  <c r="M34" i="11"/>
  <c r="N34" i="11"/>
  <c r="O34" i="11" s="1"/>
  <c r="B35" i="11"/>
  <c r="C35" i="11"/>
  <c r="G35" i="11"/>
  <c r="H35" i="11"/>
  <c r="I35" i="11"/>
  <c r="J35" i="11"/>
  <c r="K35" i="11"/>
  <c r="L35" i="11" s="1"/>
  <c r="M35" i="11"/>
  <c r="N35" i="11"/>
  <c r="P35" i="11" s="1"/>
  <c r="B36" i="11"/>
  <c r="C36" i="11"/>
  <c r="G36" i="11"/>
  <c r="H36" i="11"/>
  <c r="I36" i="11"/>
  <c r="J36" i="11"/>
  <c r="K36" i="11"/>
  <c r="L36" i="11" s="1"/>
  <c r="M36" i="11"/>
  <c r="N36" i="11"/>
  <c r="O36" i="11" s="1"/>
  <c r="B37" i="11"/>
  <c r="C37" i="11"/>
  <c r="G37" i="11"/>
  <c r="H37" i="11"/>
  <c r="I37" i="11"/>
  <c r="J37" i="11"/>
  <c r="K37" i="11"/>
  <c r="L37" i="11" s="1"/>
  <c r="M37" i="11"/>
  <c r="N37" i="11"/>
  <c r="P37" i="11" s="1"/>
  <c r="B38" i="11"/>
  <c r="C38" i="11"/>
  <c r="G38" i="11"/>
  <c r="H38" i="11"/>
  <c r="I38" i="11"/>
  <c r="J38" i="11"/>
  <c r="K38" i="11"/>
  <c r="L38" i="11" s="1"/>
  <c r="M38" i="11"/>
  <c r="N38" i="11"/>
  <c r="O38" i="11" s="1"/>
  <c r="B39" i="11"/>
  <c r="C39" i="11"/>
  <c r="G39" i="11"/>
  <c r="H39" i="11"/>
  <c r="I39" i="11"/>
  <c r="J39" i="11"/>
  <c r="K39" i="11"/>
  <c r="L39" i="11" s="1"/>
  <c r="M39" i="11"/>
  <c r="N39" i="11"/>
  <c r="P39" i="11" s="1"/>
  <c r="B40" i="11"/>
  <c r="C40" i="11"/>
  <c r="G40" i="11"/>
  <c r="H40" i="11"/>
  <c r="I40" i="11"/>
  <c r="J40" i="11"/>
  <c r="K40" i="11"/>
  <c r="L40" i="11" s="1"/>
  <c r="M40" i="11"/>
  <c r="N40" i="11"/>
  <c r="P40" i="11" s="1"/>
  <c r="B41" i="11"/>
  <c r="C41" i="11"/>
  <c r="G41" i="11"/>
  <c r="H41" i="11"/>
  <c r="I41" i="11"/>
  <c r="J41" i="11"/>
  <c r="K41" i="11"/>
  <c r="L41" i="11" s="1"/>
  <c r="M41" i="11"/>
  <c r="N41" i="11"/>
  <c r="O41" i="11" s="1"/>
  <c r="B42" i="11"/>
  <c r="C42" i="11"/>
  <c r="G42" i="11"/>
  <c r="H42" i="11"/>
  <c r="I42" i="11"/>
  <c r="J42" i="11"/>
  <c r="K42" i="11"/>
  <c r="L42" i="11" s="1"/>
  <c r="M42" i="11"/>
  <c r="N42" i="11"/>
  <c r="O42" i="11" s="1"/>
  <c r="B43" i="11"/>
  <c r="C43" i="11"/>
  <c r="G43" i="11"/>
  <c r="H43" i="11"/>
  <c r="I43" i="11"/>
  <c r="J43" i="11"/>
  <c r="K43" i="11"/>
  <c r="L43" i="11" s="1"/>
  <c r="M43" i="11"/>
  <c r="N43" i="11"/>
  <c r="P43" i="11" s="1"/>
  <c r="B44" i="11"/>
  <c r="C44" i="11"/>
  <c r="G44" i="11"/>
  <c r="H44" i="11"/>
  <c r="I44" i="11"/>
  <c r="J44" i="11"/>
  <c r="K44" i="11"/>
  <c r="L44" i="11" s="1"/>
  <c r="M44" i="11"/>
  <c r="N44" i="11"/>
  <c r="O44" i="11" s="1"/>
  <c r="B45" i="11"/>
  <c r="C45" i="11"/>
  <c r="G45" i="11"/>
  <c r="H45" i="11"/>
  <c r="I45" i="11"/>
  <c r="J45" i="11"/>
  <c r="K45" i="11"/>
  <c r="L45" i="11" s="1"/>
  <c r="M45" i="11"/>
  <c r="N45" i="11"/>
  <c r="O45" i="11" s="1"/>
  <c r="B46" i="11"/>
  <c r="C46" i="11"/>
  <c r="G46" i="11"/>
  <c r="H46" i="11"/>
  <c r="I46" i="11"/>
  <c r="J46" i="11"/>
  <c r="K46" i="11"/>
  <c r="L46" i="11" s="1"/>
  <c r="M46" i="11"/>
  <c r="N46" i="11"/>
  <c r="O46" i="11" s="1"/>
  <c r="B47" i="11"/>
  <c r="C47" i="11"/>
  <c r="G47" i="11"/>
  <c r="H47" i="11"/>
  <c r="I47" i="11"/>
  <c r="J47" i="11"/>
  <c r="K47" i="11"/>
  <c r="L47" i="11" s="1"/>
  <c r="M47" i="11"/>
  <c r="N47" i="11"/>
  <c r="O47" i="11" s="1"/>
  <c r="B48" i="11"/>
  <c r="C48" i="11"/>
  <c r="G48" i="11"/>
  <c r="H48" i="11"/>
  <c r="I48" i="11"/>
  <c r="J48" i="11"/>
  <c r="K48" i="11"/>
  <c r="L48" i="11" s="1"/>
  <c r="M48" i="11"/>
  <c r="N48" i="11"/>
  <c r="B49" i="11"/>
  <c r="C49" i="11"/>
  <c r="G49" i="11"/>
  <c r="H49" i="11"/>
  <c r="I49" i="11"/>
  <c r="J49" i="11"/>
  <c r="K49" i="11"/>
  <c r="L49" i="11" s="1"/>
  <c r="M49" i="11"/>
  <c r="N49" i="11"/>
  <c r="O49" i="11" s="1"/>
  <c r="B50" i="11"/>
  <c r="C50" i="11"/>
  <c r="G50" i="11"/>
  <c r="H50" i="11"/>
  <c r="I50" i="11"/>
  <c r="J50" i="11"/>
  <c r="K50" i="11"/>
  <c r="L50" i="11" s="1"/>
  <c r="M50" i="11"/>
  <c r="N50" i="11"/>
  <c r="O50" i="11" s="1"/>
  <c r="B51" i="11"/>
  <c r="C51" i="11"/>
  <c r="G51" i="11"/>
  <c r="H51" i="11"/>
  <c r="I51" i="11"/>
  <c r="J51" i="11"/>
  <c r="K51" i="11"/>
  <c r="L51" i="11" s="1"/>
  <c r="M51" i="11"/>
  <c r="N51" i="11"/>
  <c r="O51" i="11" s="1"/>
  <c r="B52" i="11"/>
  <c r="C52" i="11"/>
  <c r="G52" i="11"/>
  <c r="H52" i="11"/>
  <c r="I52" i="11"/>
  <c r="J52" i="11"/>
  <c r="K52" i="11"/>
  <c r="L52" i="11" s="1"/>
  <c r="M52" i="11"/>
  <c r="N52" i="11"/>
  <c r="O52" i="11" s="1"/>
  <c r="B53" i="11"/>
  <c r="C53" i="11"/>
  <c r="G53" i="11"/>
  <c r="H53" i="11"/>
  <c r="I53" i="11"/>
  <c r="J53" i="11"/>
  <c r="K53" i="11"/>
  <c r="L53" i="11" s="1"/>
  <c r="M53" i="11"/>
  <c r="N53" i="11"/>
  <c r="O53" i="11" s="1"/>
  <c r="B54" i="11"/>
  <c r="C54" i="11"/>
  <c r="G54" i="11"/>
  <c r="H54" i="11"/>
  <c r="I54" i="11"/>
  <c r="J54" i="11"/>
  <c r="K54" i="11"/>
  <c r="L54" i="11" s="1"/>
  <c r="M54" i="11"/>
  <c r="N54" i="11"/>
  <c r="O54" i="11" s="1"/>
  <c r="B55" i="11"/>
  <c r="C55" i="11"/>
  <c r="G55" i="11"/>
  <c r="H55" i="11"/>
  <c r="I55" i="11"/>
  <c r="J55" i="11"/>
  <c r="K55" i="11"/>
  <c r="L55" i="11" s="1"/>
  <c r="M55" i="11"/>
  <c r="N55" i="11"/>
  <c r="O55" i="11" s="1"/>
  <c r="B56" i="11"/>
  <c r="C56" i="11"/>
  <c r="G56" i="11"/>
  <c r="H56" i="11"/>
  <c r="I56" i="11"/>
  <c r="J56" i="11"/>
  <c r="K56" i="11"/>
  <c r="L56" i="11" s="1"/>
  <c r="M56" i="11"/>
  <c r="N56" i="11"/>
  <c r="B57" i="11"/>
  <c r="C57" i="11"/>
  <c r="G57" i="11"/>
  <c r="H57" i="11"/>
  <c r="I57" i="11"/>
  <c r="J57" i="11"/>
  <c r="K57" i="11"/>
  <c r="L57" i="11" s="1"/>
  <c r="M57" i="11"/>
  <c r="N57" i="11"/>
  <c r="O57" i="11"/>
  <c r="B58" i="11"/>
  <c r="C58" i="11"/>
  <c r="G58" i="11"/>
  <c r="H58" i="11"/>
  <c r="I58" i="11"/>
  <c r="J58" i="11"/>
  <c r="K58" i="11"/>
  <c r="L58" i="11" s="1"/>
  <c r="M58" i="11"/>
  <c r="N58" i="11"/>
  <c r="O58" i="11" s="1"/>
  <c r="B59" i="11"/>
  <c r="C59" i="11"/>
  <c r="G59" i="11"/>
  <c r="H59" i="11"/>
  <c r="I59" i="11"/>
  <c r="J59" i="11"/>
  <c r="K59" i="11"/>
  <c r="L59" i="11" s="1"/>
  <c r="M59" i="11"/>
  <c r="N59" i="11"/>
  <c r="B60" i="11"/>
  <c r="C60" i="11"/>
  <c r="G60" i="11"/>
  <c r="H60" i="11"/>
  <c r="I60" i="11"/>
  <c r="J60" i="11"/>
  <c r="K60" i="11"/>
  <c r="L60" i="11" s="1"/>
  <c r="M60" i="11"/>
  <c r="N60" i="11"/>
  <c r="O60" i="11" s="1"/>
  <c r="B61" i="11"/>
  <c r="C61" i="11"/>
  <c r="G61" i="11"/>
  <c r="H61" i="11"/>
  <c r="I61" i="11"/>
  <c r="J61" i="11"/>
  <c r="K61" i="11"/>
  <c r="L61" i="11" s="1"/>
  <c r="M61" i="11"/>
  <c r="N61" i="11"/>
  <c r="P61" i="11" s="1"/>
  <c r="B62" i="11"/>
  <c r="C62" i="11"/>
  <c r="G62" i="11"/>
  <c r="H62" i="11"/>
  <c r="I62" i="11"/>
  <c r="J62" i="11"/>
  <c r="K62" i="11"/>
  <c r="L62" i="11" s="1"/>
  <c r="M62" i="11"/>
  <c r="N62" i="11"/>
  <c r="O62" i="11" s="1"/>
  <c r="B63" i="11"/>
  <c r="C63" i="11"/>
  <c r="G63" i="11"/>
  <c r="H63" i="11"/>
  <c r="I63" i="11"/>
  <c r="J63" i="11"/>
  <c r="K63" i="11"/>
  <c r="L63" i="11" s="1"/>
  <c r="M63" i="11"/>
  <c r="N63" i="11"/>
  <c r="P63" i="11" s="1"/>
  <c r="B64" i="11"/>
  <c r="C64" i="11"/>
  <c r="G64" i="11"/>
  <c r="H64" i="11"/>
  <c r="I64" i="11"/>
  <c r="J64" i="11"/>
  <c r="K64" i="11"/>
  <c r="L64" i="11" s="1"/>
  <c r="M64" i="11"/>
  <c r="N64" i="11"/>
  <c r="B65" i="11"/>
  <c r="C65" i="11"/>
  <c r="G65" i="11"/>
  <c r="H65" i="11"/>
  <c r="I65" i="11"/>
  <c r="J65" i="11"/>
  <c r="K65" i="11"/>
  <c r="L65" i="11" s="1"/>
  <c r="M65" i="11"/>
  <c r="N65" i="11"/>
  <c r="O65" i="11" s="1"/>
  <c r="B66" i="11"/>
  <c r="C66" i="11"/>
  <c r="G66" i="11"/>
  <c r="H66" i="11"/>
  <c r="I66" i="11"/>
  <c r="J66" i="11"/>
  <c r="K66" i="11"/>
  <c r="L66" i="11" s="1"/>
  <c r="M66" i="11"/>
  <c r="N66" i="11"/>
  <c r="O66" i="11" s="1"/>
  <c r="B67" i="11"/>
  <c r="C67" i="11"/>
  <c r="G67" i="11"/>
  <c r="H67" i="11"/>
  <c r="I67" i="11"/>
  <c r="J67" i="11"/>
  <c r="K67" i="11"/>
  <c r="L67" i="11" s="1"/>
  <c r="M67" i="11"/>
  <c r="N67" i="11"/>
  <c r="B68" i="11"/>
  <c r="C68" i="11"/>
  <c r="G68" i="11"/>
  <c r="H68" i="11"/>
  <c r="I68" i="11"/>
  <c r="J68" i="11"/>
  <c r="K68" i="11"/>
  <c r="L68" i="11" s="1"/>
  <c r="M68" i="11"/>
  <c r="N68" i="11"/>
  <c r="O68" i="11" s="1"/>
  <c r="B69" i="11"/>
  <c r="C69" i="11"/>
  <c r="G69" i="11"/>
  <c r="H69" i="11"/>
  <c r="I69" i="11"/>
  <c r="J69" i="11"/>
  <c r="K69" i="11"/>
  <c r="L69" i="11" s="1"/>
  <c r="M69" i="11"/>
  <c r="N69" i="11"/>
  <c r="P69" i="11" s="1"/>
  <c r="B70" i="11"/>
  <c r="C70" i="11"/>
  <c r="G70" i="11"/>
  <c r="H70" i="11"/>
  <c r="I70" i="11"/>
  <c r="J70" i="11"/>
  <c r="K70" i="11"/>
  <c r="L70" i="11" s="1"/>
  <c r="M70" i="11"/>
  <c r="N70" i="11"/>
  <c r="O70" i="11" s="1"/>
  <c r="B71" i="11"/>
  <c r="C71" i="11"/>
  <c r="G71" i="11"/>
  <c r="H71" i="11"/>
  <c r="I71" i="11"/>
  <c r="J71" i="11"/>
  <c r="K71" i="11"/>
  <c r="L71" i="11" s="1"/>
  <c r="M71" i="11"/>
  <c r="N71" i="11"/>
  <c r="P71" i="11" s="1"/>
  <c r="B72" i="11"/>
  <c r="C72" i="11"/>
  <c r="G72" i="11"/>
  <c r="H72" i="11"/>
  <c r="I72" i="11"/>
  <c r="J72" i="11"/>
  <c r="K72" i="11"/>
  <c r="L72" i="11" s="1"/>
  <c r="M72" i="11"/>
  <c r="N72" i="11"/>
  <c r="B73" i="11"/>
  <c r="C73" i="11"/>
  <c r="G73" i="11"/>
  <c r="H73" i="11"/>
  <c r="I73" i="11"/>
  <c r="J73" i="11"/>
  <c r="K73" i="11"/>
  <c r="L73" i="11" s="1"/>
  <c r="M73" i="11"/>
  <c r="N73" i="11"/>
  <c r="P73" i="11" s="1"/>
  <c r="B74" i="11"/>
  <c r="C74" i="11"/>
  <c r="G74" i="11"/>
  <c r="H74" i="11"/>
  <c r="I74" i="11"/>
  <c r="J74" i="11"/>
  <c r="K74" i="11"/>
  <c r="L74" i="11" s="1"/>
  <c r="M74" i="11"/>
  <c r="N74" i="11"/>
  <c r="O74" i="11" s="1"/>
  <c r="B75" i="11"/>
  <c r="C75" i="11"/>
  <c r="G75" i="11"/>
  <c r="H75" i="11"/>
  <c r="I75" i="11"/>
  <c r="J75" i="11"/>
  <c r="K75" i="11"/>
  <c r="L75" i="11" s="1"/>
  <c r="M75" i="11"/>
  <c r="N75" i="11"/>
  <c r="P75" i="11" s="1"/>
  <c r="B76" i="11"/>
  <c r="C76" i="11"/>
  <c r="G76" i="11"/>
  <c r="H76" i="11"/>
  <c r="I76" i="11"/>
  <c r="J76" i="11"/>
  <c r="K76" i="11"/>
  <c r="L76" i="11" s="1"/>
  <c r="M76" i="11"/>
  <c r="N76" i="11"/>
  <c r="B77" i="11"/>
  <c r="C77" i="11"/>
  <c r="G77" i="11"/>
  <c r="H77" i="11"/>
  <c r="I77" i="11"/>
  <c r="J77" i="11"/>
  <c r="K77" i="11"/>
  <c r="L77" i="11" s="1"/>
  <c r="M77" i="11"/>
  <c r="N77" i="11"/>
  <c r="B78" i="11"/>
  <c r="C78" i="11"/>
  <c r="G78" i="11"/>
  <c r="H78" i="11"/>
  <c r="I78" i="11"/>
  <c r="J78" i="11"/>
  <c r="K78" i="11"/>
  <c r="L78" i="11" s="1"/>
  <c r="M78" i="11"/>
  <c r="N78" i="11"/>
  <c r="O78" i="11" s="1"/>
  <c r="B79" i="11"/>
  <c r="C79" i="11"/>
  <c r="G79" i="11"/>
  <c r="H79" i="11"/>
  <c r="I79" i="11"/>
  <c r="J79" i="11"/>
  <c r="K79" i="11"/>
  <c r="L79" i="11" s="1"/>
  <c r="M79" i="11"/>
  <c r="N79" i="11"/>
  <c r="P79" i="11" s="1"/>
  <c r="B80" i="11"/>
  <c r="C80" i="11"/>
  <c r="G80" i="11"/>
  <c r="H80" i="11"/>
  <c r="I80" i="11"/>
  <c r="J80" i="11"/>
  <c r="K80" i="11"/>
  <c r="L80" i="11" s="1"/>
  <c r="M80" i="11"/>
  <c r="N80" i="11"/>
  <c r="O80" i="11" s="1"/>
  <c r="B81" i="11"/>
  <c r="C81" i="11"/>
  <c r="G81" i="11"/>
  <c r="H81" i="11"/>
  <c r="I81" i="11"/>
  <c r="J81" i="11"/>
  <c r="K81" i="11"/>
  <c r="L81" i="11" s="1"/>
  <c r="M81" i="11"/>
  <c r="N81" i="11"/>
  <c r="P81" i="11" s="1"/>
  <c r="B82" i="11"/>
  <c r="C82" i="11"/>
  <c r="G82" i="11"/>
  <c r="H82" i="11"/>
  <c r="I82" i="11"/>
  <c r="J82" i="11"/>
  <c r="K82" i="11"/>
  <c r="L82" i="11" s="1"/>
  <c r="M82" i="11"/>
  <c r="N82" i="11"/>
  <c r="O82" i="11" s="1"/>
  <c r="B83" i="11"/>
  <c r="C83" i="11"/>
  <c r="G83" i="11"/>
  <c r="H83" i="11"/>
  <c r="I83" i="11"/>
  <c r="J83" i="11"/>
  <c r="K83" i="11"/>
  <c r="L83" i="11" s="1"/>
  <c r="M83" i="11"/>
  <c r="N83" i="11"/>
  <c r="P83" i="11" s="1"/>
  <c r="B84" i="11"/>
  <c r="C84" i="11"/>
  <c r="G84" i="11"/>
  <c r="H84" i="11"/>
  <c r="I84" i="11"/>
  <c r="J84" i="11"/>
  <c r="K84" i="11"/>
  <c r="L84" i="11" s="1"/>
  <c r="M84" i="11"/>
  <c r="N84" i="11"/>
  <c r="O84" i="11" s="1"/>
  <c r="B85" i="11"/>
  <c r="C85" i="11"/>
  <c r="G85" i="11"/>
  <c r="H85" i="11"/>
  <c r="I85" i="11"/>
  <c r="J85" i="11"/>
  <c r="K85" i="11"/>
  <c r="L85" i="11" s="1"/>
  <c r="M85" i="11"/>
  <c r="N85" i="11"/>
  <c r="O85" i="11" s="1"/>
  <c r="B86" i="11"/>
  <c r="C86" i="11"/>
  <c r="G86" i="11"/>
  <c r="H86" i="11"/>
  <c r="I86" i="11"/>
  <c r="J86" i="11"/>
  <c r="K86" i="11"/>
  <c r="L86" i="11" s="1"/>
  <c r="M86" i="11"/>
  <c r="N86" i="11"/>
  <c r="O86" i="11" s="1"/>
  <c r="B87" i="11"/>
  <c r="C87" i="11"/>
  <c r="G87" i="11"/>
  <c r="H87" i="11"/>
  <c r="I87" i="11"/>
  <c r="J87" i="11"/>
  <c r="K87" i="11"/>
  <c r="L87" i="11" s="1"/>
  <c r="M87" i="11"/>
  <c r="N87" i="11"/>
  <c r="B88" i="11"/>
  <c r="C88" i="11"/>
  <c r="G88" i="11"/>
  <c r="H88" i="11"/>
  <c r="I88" i="11"/>
  <c r="J88" i="11"/>
  <c r="K88" i="11"/>
  <c r="L88" i="11" s="1"/>
  <c r="M88" i="11"/>
  <c r="N88" i="11"/>
  <c r="O88" i="11" s="1"/>
  <c r="B89" i="11"/>
  <c r="C89" i="11"/>
  <c r="G89" i="11"/>
  <c r="H89" i="11"/>
  <c r="I89" i="11"/>
  <c r="J89" i="11"/>
  <c r="K89" i="11"/>
  <c r="L89" i="11" s="1"/>
  <c r="M89" i="11"/>
  <c r="N89" i="11"/>
  <c r="P89" i="11" s="1"/>
  <c r="B90" i="11"/>
  <c r="C90" i="11"/>
  <c r="G90" i="11"/>
  <c r="H90" i="11"/>
  <c r="I90" i="11"/>
  <c r="J90" i="11"/>
  <c r="K90" i="11"/>
  <c r="L90" i="11" s="1"/>
  <c r="M90" i="11"/>
  <c r="N90" i="11"/>
  <c r="O90" i="11" s="1"/>
  <c r="B91" i="11"/>
  <c r="C91" i="11"/>
  <c r="G91" i="11"/>
  <c r="H91" i="11"/>
  <c r="I91" i="11"/>
  <c r="J91" i="11"/>
  <c r="K91" i="11"/>
  <c r="L91" i="11" s="1"/>
  <c r="M91" i="11"/>
  <c r="N91" i="11"/>
  <c r="P91" i="11" s="1"/>
  <c r="B92" i="11"/>
  <c r="C92" i="11"/>
  <c r="G92" i="11"/>
  <c r="H92" i="11"/>
  <c r="I92" i="11"/>
  <c r="J92" i="11"/>
  <c r="K92" i="11"/>
  <c r="L92" i="11" s="1"/>
  <c r="M92" i="11"/>
  <c r="N92" i="11"/>
  <c r="O92" i="11" s="1"/>
  <c r="B93" i="11"/>
  <c r="C93" i="11"/>
  <c r="G93" i="11"/>
  <c r="H93" i="11"/>
  <c r="I93" i="11"/>
  <c r="J93" i="11"/>
  <c r="K93" i="11"/>
  <c r="L93" i="11" s="1"/>
  <c r="M93" i="11"/>
  <c r="N93" i="11"/>
  <c r="B94" i="11"/>
  <c r="C94" i="11"/>
  <c r="G94" i="11"/>
  <c r="H94" i="11"/>
  <c r="I94" i="11"/>
  <c r="J94" i="11"/>
  <c r="K94" i="11"/>
  <c r="L94" i="11" s="1"/>
  <c r="M94" i="11"/>
  <c r="N94" i="11"/>
  <c r="O94" i="11" s="1"/>
  <c r="B95" i="11"/>
  <c r="C95" i="11"/>
  <c r="G95" i="11"/>
  <c r="H95" i="11"/>
  <c r="I95" i="11"/>
  <c r="J95" i="11"/>
  <c r="K95" i="11"/>
  <c r="L95" i="11" s="1"/>
  <c r="M95" i="11"/>
  <c r="N95" i="11"/>
  <c r="P95" i="11" s="1"/>
  <c r="B96" i="11"/>
  <c r="C96" i="11"/>
  <c r="G96" i="11"/>
  <c r="H96" i="11"/>
  <c r="I96" i="11"/>
  <c r="J96" i="11"/>
  <c r="K96" i="11"/>
  <c r="L96" i="11" s="1"/>
  <c r="M96" i="11"/>
  <c r="N96" i="11"/>
  <c r="O96" i="11" s="1"/>
  <c r="B97" i="11"/>
  <c r="C97" i="11"/>
  <c r="G97" i="11"/>
  <c r="H97" i="11"/>
  <c r="I97" i="11"/>
  <c r="J97" i="11"/>
  <c r="K97" i="11"/>
  <c r="L97" i="11" s="1"/>
  <c r="M97" i="11"/>
  <c r="N97" i="11"/>
  <c r="B98" i="11"/>
  <c r="C98" i="11"/>
  <c r="G98" i="11"/>
  <c r="H98" i="11"/>
  <c r="I98" i="11"/>
  <c r="J98" i="11"/>
  <c r="K98" i="11"/>
  <c r="L98" i="11" s="1"/>
  <c r="M98" i="11"/>
  <c r="N98" i="11"/>
  <c r="B99" i="11"/>
  <c r="C99" i="11"/>
  <c r="G99" i="11"/>
  <c r="H99" i="11"/>
  <c r="I99" i="11"/>
  <c r="J99" i="11"/>
  <c r="K99" i="11"/>
  <c r="L99" i="11" s="1"/>
  <c r="M99" i="11"/>
  <c r="N99" i="11"/>
  <c r="B100" i="11"/>
  <c r="C100" i="11"/>
  <c r="G100" i="11"/>
  <c r="H100" i="11"/>
  <c r="I100" i="11"/>
  <c r="J100" i="11"/>
  <c r="K100" i="11"/>
  <c r="L100" i="11" s="1"/>
  <c r="M100" i="11"/>
  <c r="N100" i="11"/>
  <c r="O100" i="11" s="1"/>
  <c r="B101" i="11"/>
  <c r="C101" i="11"/>
  <c r="G101" i="11"/>
  <c r="H101" i="11"/>
  <c r="I101" i="11"/>
  <c r="J101" i="11"/>
  <c r="K101" i="11"/>
  <c r="L101" i="11" s="1"/>
  <c r="M101" i="11"/>
  <c r="N101" i="11"/>
  <c r="P101" i="11" s="1"/>
  <c r="B102" i="11"/>
  <c r="C102" i="11"/>
  <c r="G102" i="11"/>
  <c r="H102" i="11"/>
  <c r="I102" i="11"/>
  <c r="J102" i="11"/>
  <c r="K102" i="11"/>
  <c r="L102" i="11" s="1"/>
  <c r="M102" i="11"/>
  <c r="N102" i="11"/>
  <c r="O102" i="11" s="1"/>
  <c r="B103" i="11"/>
  <c r="C103" i="11"/>
  <c r="G103" i="11"/>
  <c r="H103" i="11"/>
  <c r="I103" i="11"/>
  <c r="J103" i="11"/>
  <c r="K103" i="11"/>
  <c r="L103" i="11" s="1"/>
  <c r="M103" i="11"/>
  <c r="N103" i="11"/>
  <c r="B104" i="11"/>
  <c r="C104" i="11"/>
  <c r="G104" i="11"/>
  <c r="H104" i="11"/>
  <c r="I104" i="11"/>
  <c r="J104" i="11"/>
  <c r="K104" i="11"/>
  <c r="L104" i="11" s="1"/>
  <c r="M104" i="11"/>
  <c r="N104" i="11"/>
  <c r="O104" i="11" s="1"/>
  <c r="B105" i="11"/>
  <c r="C105" i="11"/>
  <c r="G105" i="11"/>
  <c r="H105" i="11"/>
  <c r="I105" i="11"/>
  <c r="J105" i="11"/>
  <c r="K105" i="11"/>
  <c r="L105" i="11" s="1"/>
  <c r="M105" i="11"/>
  <c r="N105" i="11"/>
  <c r="P105" i="11" s="1"/>
  <c r="B106" i="11"/>
  <c r="C106" i="11"/>
  <c r="G106" i="11"/>
  <c r="H106" i="11"/>
  <c r="I106" i="11"/>
  <c r="J106" i="11"/>
  <c r="K106" i="11"/>
  <c r="L106" i="11" s="1"/>
  <c r="M106" i="11"/>
  <c r="N106" i="11"/>
  <c r="B107" i="11"/>
  <c r="C107" i="11"/>
  <c r="G107" i="11"/>
  <c r="H107" i="11"/>
  <c r="I107" i="11"/>
  <c r="J107" i="11"/>
  <c r="K107" i="11"/>
  <c r="L107" i="11" s="1"/>
  <c r="M107" i="11"/>
  <c r="N107" i="11"/>
  <c r="B108" i="11"/>
  <c r="C108" i="11"/>
  <c r="G108" i="11"/>
  <c r="H108" i="11"/>
  <c r="I108" i="11"/>
  <c r="J108" i="11"/>
  <c r="K108" i="11"/>
  <c r="L108" i="11" s="1"/>
  <c r="M108" i="11"/>
  <c r="N108" i="11"/>
  <c r="O108" i="11" s="1"/>
  <c r="B109" i="11"/>
  <c r="C109" i="11"/>
  <c r="G109" i="11"/>
  <c r="H109" i="11"/>
  <c r="I109" i="11"/>
  <c r="J109" i="11"/>
  <c r="K109" i="11"/>
  <c r="L109" i="11" s="1"/>
  <c r="M109" i="11"/>
  <c r="N109" i="11"/>
  <c r="B110" i="11"/>
  <c r="C110" i="11"/>
  <c r="G110" i="11"/>
  <c r="H110" i="11"/>
  <c r="I110" i="11"/>
  <c r="J110" i="11"/>
  <c r="K110" i="11"/>
  <c r="L110" i="11" s="1"/>
  <c r="M110" i="11"/>
  <c r="N110" i="11"/>
  <c r="B111" i="11"/>
  <c r="C111" i="11"/>
  <c r="G111" i="11"/>
  <c r="H111" i="11"/>
  <c r="I111" i="11"/>
  <c r="J111" i="11"/>
  <c r="K111" i="11"/>
  <c r="L111" i="11" s="1"/>
  <c r="M111" i="11"/>
  <c r="N111" i="11"/>
  <c r="B112" i="11"/>
  <c r="C112" i="11"/>
  <c r="G112" i="11"/>
  <c r="H112" i="11"/>
  <c r="I112" i="11"/>
  <c r="J112" i="11"/>
  <c r="K112" i="11"/>
  <c r="L112" i="11" s="1"/>
  <c r="M112" i="11"/>
  <c r="N112" i="11"/>
  <c r="O112" i="11" s="1"/>
  <c r="B113" i="11"/>
  <c r="C113" i="11"/>
  <c r="G113" i="11"/>
  <c r="H113" i="11"/>
  <c r="I113" i="11"/>
  <c r="J113" i="11"/>
  <c r="K113" i="11"/>
  <c r="L113" i="11" s="1"/>
  <c r="M113" i="11"/>
  <c r="N113" i="11"/>
  <c r="P113" i="11" s="1"/>
  <c r="B114" i="11"/>
  <c r="C114" i="11"/>
  <c r="G114" i="11"/>
  <c r="H114" i="11"/>
  <c r="I114" i="11"/>
  <c r="J114" i="11"/>
  <c r="K114" i="11"/>
  <c r="L114" i="11" s="1"/>
  <c r="M114" i="11"/>
  <c r="N114" i="11"/>
  <c r="O114" i="11" s="1"/>
  <c r="B115" i="11"/>
  <c r="C115" i="11"/>
  <c r="G115" i="11"/>
  <c r="H115" i="11"/>
  <c r="I115" i="11"/>
  <c r="J115" i="11"/>
  <c r="K115" i="11"/>
  <c r="L115" i="11" s="1"/>
  <c r="M115" i="11"/>
  <c r="N115" i="11"/>
  <c r="B116" i="11"/>
  <c r="C116" i="11"/>
  <c r="G116" i="11"/>
  <c r="H116" i="11"/>
  <c r="I116" i="11"/>
  <c r="J116" i="11"/>
  <c r="K116" i="11"/>
  <c r="L116" i="11" s="1"/>
  <c r="M116" i="11"/>
  <c r="N116" i="11"/>
  <c r="B117" i="11"/>
  <c r="C117" i="11"/>
  <c r="G117" i="11"/>
  <c r="H117" i="11"/>
  <c r="I117" i="11"/>
  <c r="J117" i="11"/>
  <c r="K117" i="11"/>
  <c r="L117" i="11" s="1"/>
  <c r="M117" i="11"/>
  <c r="N117" i="11"/>
  <c r="B118" i="11"/>
  <c r="C118" i="11"/>
  <c r="G118" i="11"/>
  <c r="H118" i="11"/>
  <c r="I118" i="11"/>
  <c r="J118" i="11"/>
  <c r="K118" i="11"/>
  <c r="L118" i="11" s="1"/>
  <c r="M118" i="11"/>
  <c r="N118" i="11"/>
  <c r="O118" i="11" s="1"/>
  <c r="B119" i="11"/>
  <c r="C119" i="11"/>
  <c r="G119" i="11"/>
  <c r="H119" i="11"/>
  <c r="I119" i="11"/>
  <c r="J119" i="11"/>
  <c r="K119" i="11"/>
  <c r="L119" i="11" s="1"/>
  <c r="M119" i="11"/>
  <c r="N119" i="11"/>
  <c r="P119" i="11" s="1"/>
  <c r="B120" i="11"/>
  <c r="C120" i="11"/>
  <c r="G120" i="11"/>
  <c r="H120" i="11"/>
  <c r="I120" i="11"/>
  <c r="J120" i="11"/>
  <c r="K120" i="11"/>
  <c r="L120" i="11" s="1"/>
  <c r="M120" i="11"/>
  <c r="N120" i="11"/>
  <c r="O120" i="11" s="1"/>
  <c r="B121" i="11"/>
  <c r="C121" i="11"/>
  <c r="G121" i="11"/>
  <c r="H121" i="11"/>
  <c r="I121" i="11"/>
  <c r="J121" i="11"/>
  <c r="K121" i="11"/>
  <c r="L121" i="11" s="1"/>
  <c r="M121" i="11"/>
  <c r="N121" i="11"/>
  <c r="P121" i="11" s="1"/>
  <c r="B122" i="11"/>
  <c r="C122" i="11"/>
  <c r="G122" i="11"/>
  <c r="H122" i="11"/>
  <c r="I122" i="11"/>
  <c r="J122" i="11"/>
  <c r="K122" i="11"/>
  <c r="L122" i="11" s="1"/>
  <c r="M122" i="11"/>
  <c r="N122" i="11"/>
  <c r="O122" i="11" s="1"/>
  <c r="B123" i="11"/>
  <c r="C123" i="11"/>
  <c r="G123" i="11"/>
  <c r="H123" i="11"/>
  <c r="I123" i="11"/>
  <c r="J123" i="11"/>
  <c r="K123" i="11"/>
  <c r="L123" i="11" s="1"/>
  <c r="M123" i="11"/>
  <c r="N123" i="11"/>
  <c r="P123" i="11" s="1"/>
  <c r="B124" i="11"/>
  <c r="C124" i="11"/>
  <c r="G124" i="11"/>
  <c r="H124" i="11"/>
  <c r="I124" i="11"/>
  <c r="J124" i="11"/>
  <c r="K124" i="11"/>
  <c r="L124" i="11" s="1"/>
  <c r="M124" i="11"/>
  <c r="N124" i="11"/>
  <c r="O124" i="11" s="1"/>
  <c r="B125" i="11"/>
  <c r="C125" i="11"/>
  <c r="G125" i="11"/>
  <c r="H125" i="11"/>
  <c r="I125" i="11"/>
  <c r="J125" i="11"/>
  <c r="K125" i="11"/>
  <c r="L125" i="11" s="1"/>
  <c r="M125" i="11"/>
  <c r="N125" i="11"/>
  <c r="P125" i="11" s="1"/>
  <c r="B126" i="11"/>
  <c r="C126" i="11"/>
  <c r="G126" i="11"/>
  <c r="H126" i="11"/>
  <c r="I126" i="11"/>
  <c r="J126" i="11"/>
  <c r="K126" i="11"/>
  <c r="L126" i="11" s="1"/>
  <c r="M126" i="11"/>
  <c r="N126" i="11"/>
  <c r="O126" i="11" s="1"/>
  <c r="P126" i="11"/>
  <c r="B127" i="11"/>
  <c r="C127" i="11"/>
  <c r="G127" i="11"/>
  <c r="H127" i="11"/>
  <c r="I127" i="11"/>
  <c r="J127" i="11"/>
  <c r="K127" i="11"/>
  <c r="L127" i="11" s="1"/>
  <c r="M127" i="11"/>
  <c r="N127" i="11"/>
  <c r="P127" i="11" s="1"/>
  <c r="B128" i="11"/>
  <c r="C128" i="11"/>
  <c r="G128" i="11"/>
  <c r="H128" i="11"/>
  <c r="I128" i="11"/>
  <c r="J128" i="11"/>
  <c r="K128" i="11"/>
  <c r="L128" i="11" s="1"/>
  <c r="M128" i="11"/>
  <c r="N128" i="11"/>
  <c r="O128" i="11" s="1"/>
  <c r="B129" i="11"/>
  <c r="C129" i="11"/>
  <c r="G129" i="11"/>
  <c r="H129" i="11"/>
  <c r="I129" i="11"/>
  <c r="J129" i="11"/>
  <c r="K129" i="11"/>
  <c r="L129" i="11" s="1"/>
  <c r="M129" i="11"/>
  <c r="N129" i="11"/>
  <c r="B130" i="11"/>
  <c r="C130" i="11"/>
  <c r="G130" i="11"/>
  <c r="H130" i="11"/>
  <c r="I130" i="11"/>
  <c r="J130" i="11"/>
  <c r="K130" i="11"/>
  <c r="L130" i="11" s="1"/>
  <c r="M130" i="11"/>
  <c r="N130" i="11"/>
  <c r="B131" i="11"/>
  <c r="C131" i="11"/>
  <c r="G131" i="11"/>
  <c r="H131" i="11"/>
  <c r="I131" i="11"/>
  <c r="J131" i="11"/>
  <c r="K131" i="11"/>
  <c r="L131" i="11" s="1"/>
  <c r="M131" i="11"/>
  <c r="N131" i="11"/>
  <c r="B132" i="11"/>
  <c r="C132" i="11"/>
  <c r="G132" i="11"/>
  <c r="H132" i="11"/>
  <c r="I132" i="11"/>
  <c r="J132" i="11"/>
  <c r="K132" i="11"/>
  <c r="L132" i="11" s="1"/>
  <c r="M132" i="11"/>
  <c r="N132" i="11"/>
  <c r="O132" i="11" s="1"/>
  <c r="B133" i="11"/>
  <c r="C133" i="11"/>
  <c r="G133" i="11"/>
  <c r="H133" i="11"/>
  <c r="I133" i="11"/>
  <c r="J133" i="11"/>
  <c r="K133" i="11"/>
  <c r="L133" i="11" s="1"/>
  <c r="M133" i="11"/>
  <c r="N133" i="11"/>
  <c r="O133" i="11" s="1"/>
  <c r="B134" i="11"/>
  <c r="C134" i="11"/>
  <c r="G134" i="11"/>
  <c r="H134" i="11"/>
  <c r="I134" i="11"/>
  <c r="J134" i="11"/>
  <c r="K134" i="11"/>
  <c r="L134" i="11" s="1"/>
  <c r="M134" i="11"/>
  <c r="N134" i="11"/>
  <c r="O134" i="11" s="1"/>
  <c r="B135" i="11"/>
  <c r="C135" i="11"/>
  <c r="G135" i="11"/>
  <c r="H135" i="11"/>
  <c r="I135" i="11"/>
  <c r="J135" i="11"/>
  <c r="K135" i="11"/>
  <c r="L135" i="11" s="1"/>
  <c r="M135" i="11"/>
  <c r="N135" i="11"/>
  <c r="B136" i="11"/>
  <c r="C136" i="11"/>
  <c r="G136" i="11"/>
  <c r="H136" i="11"/>
  <c r="I136" i="11"/>
  <c r="J136" i="11"/>
  <c r="K136" i="11"/>
  <c r="L136" i="11" s="1"/>
  <c r="M136" i="11"/>
  <c r="N136" i="11"/>
  <c r="B137" i="11"/>
  <c r="C137" i="11"/>
  <c r="G137" i="11"/>
  <c r="H137" i="11"/>
  <c r="I137" i="11"/>
  <c r="J137" i="11"/>
  <c r="K137" i="11"/>
  <c r="L137" i="11" s="1"/>
  <c r="M137" i="11"/>
  <c r="N137" i="11"/>
  <c r="B138" i="11"/>
  <c r="C138" i="11"/>
  <c r="G138" i="11"/>
  <c r="H138" i="11"/>
  <c r="I138" i="11"/>
  <c r="J138" i="11"/>
  <c r="K138" i="11"/>
  <c r="L138" i="11" s="1"/>
  <c r="M138" i="11"/>
  <c r="N138" i="11"/>
  <c r="B139" i="11"/>
  <c r="C139" i="11"/>
  <c r="G139" i="11"/>
  <c r="H139" i="11"/>
  <c r="I139" i="11"/>
  <c r="J139" i="11"/>
  <c r="K139" i="11"/>
  <c r="L139" i="11" s="1"/>
  <c r="M139" i="11"/>
  <c r="N139" i="11"/>
  <c r="P139" i="11" s="1"/>
  <c r="B140" i="11"/>
  <c r="C140" i="11"/>
  <c r="G140" i="11"/>
  <c r="H140" i="11"/>
  <c r="I140" i="11"/>
  <c r="J140" i="11"/>
  <c r="K140" i="11"/>
  <c r="L140" i="11" s="1"/>
  <c r="M140" i="11"/>
  <c r="N140" i="11"/>
  <c r="O140" i="11" s="1"/>
  <c r="B141" i="11"/>
  <c r="C141" i="11"/>
  <c r="G141" i="11"/>
  <c r="H141" i="11"/>
  <c r="I141" i="11"/>
  <c r="J141" i="11"/>
  <c r="K141" i="11"/>
  <c r="L141" i="11" s="1"/>
  <c r="M141" i="11"/>
  <c r="N141" i="11"/>
  <c r="O141" i="11" s="1"/>
  <c r="B142" i="11"/>
  <c r="C142" i="11"/>
  <c r="G142" i="11"/>
  <c r="H142" i="11"/>
  <c r="I142" i="11"/>
  <c r="J142" i="11"/>
  <c r="K142" i="11"/>
  <c r="L142" i="11" s="1"/>
  <c r="M142" i="11"/>
  <c r="N142" i="11"/>
  <c r="B143" i="11"/>
  <c r="C143" i="11"/>
  <c r="G143" i="11"/>
  <c r="H143" i="11"/>
  <c r="I143" i="11"/>
  <c r="J143" i="11"/>
  <c r="K143" i="11"/>
  <c r="L143" i="11" s="1"/>
  <c r="M143" i="11"/>
  <c r="N143" i="11"/>
  <c r="B144" i="11"/>
  <c r="C144" i="11"/>
  <c r="G144" i="11"/>
  <c r="H144" i="11"/>
  <c r="I144" i="11"/>
  <c r="J144" i="11"/>
  <c r="K144" i="11"/>
  <c r="L144" i="11" s="1"/>
  <c r="M144" i="11"/>
  <c r="N144" i="11"/>
  <c r="O144" i="11" s="1"/>
  <c r="B145" i="11"/>
  <c r="C145" i="11"/>
  <c r="G145" i="11"/>
  <c r="H145" i="11"/>
  <c r="I145" i="11"/>
  <c r="J145" i="11"/>
  <c r="K145" i="11"/>
  <c r="L145" i="11" s="1"/>
  <c r="M145" i="11"/>
  <c r="N145" i="11"/>
  <c r="B146" i="11"/>
  <c r="C146" i="11"/>
  <c r="G146" i="11"/>
  <c r="H146" i="11"/>
  <c r="I146" i="11"/>
  <c r="J146" i="11"/>
  <c r="K146" i="11"/>
  <c r="L146" i="11" s="1"/>
  <c r="M146" i="11"/>
  <c r="N146" i="11"/>
  <c r="B147" i="11"/>
  <c r="C147" i="11"/>
  <c r="G147" i="11"/>
  <c r="H147" i="11"/>
  <c r="I147" i="11"/>
  <c r="J147" i="11"/>
  <c r="K147" i="11"/>
  <c r="L147" i="11" s="1"/>
  <c r="M147" i="11"/>
  <c r="N147" i="11"/>
  <c r="B148" i="11"/>
  <c r="C148" i="11"/>
  <c r="G148" i="11"/>
  <c r="H148" i="11"/>
  <c r="I148" i="11"/>
  <c r="J148" i="11"/>
  <c r="K148" i="11"/>
  <c r="L148" i="11" s="1"/>
  <c r="M148" i="11"/>
  <c r="N148" i="11"/>
  <c r="B149" i="11"/>
  <c r="C149" i="11"/>
  <c r="G149" i="11"/>
  <c r="H149" i="11"/>
  <c r="I149" i="11"/>
  <c r="J149" i="11"/>
  <c r="K149" i="11"/>
  <c r="L149" i="11" s="1"/>
  <c r="M149" i="11"/>
  <c r="N149" i="11"/>
  <c r="O149" i="11" s="1"/>
  <c r="B150" i="11"/>
  <c r="C150" i="11"/>
  <c r="G150" i="11"/>
  <c r="H150" i="11"/>
  <c r="I150" i="11"/>
  <c r="J150" i="11"/>
  <c r="K150" i="11"/>
  <c r="L150" i="11" s="1"/>
  <c r="M150" i="11"/>
  <c r="N150" i="11"/>
  <c r="O150" i="11" s="1"/>
  <c r="B151" i="11"/>
  <c r="C151" i="11"/>
  <c r="G151" i="11"/>
  <c r="H151" i="11"/>
  <c r="I151" i="11"/>
  <c r="J151" i="11"/>
  <c r="K151" i="11"/>
  <c r="L151" i="11" s="1"/>
  <c r="M151" i="11"/>
  <c r="N151" i="11"/>
  <c r="B152" i="11"/>
  <c r="C152" i="11"/>
  <c r="G152" i="11"/>
  <c r="H152" i="11"/>
  <c r="I152" i="11"/>
  <c r="J152" i="11"/>
  <c r="K152" i="11"/>
  <c r="L152" i="11" s="1"/>
  <c r="M152" i="11"/>
  <c r="N152" i="11"/>
  <c r="P152" i="11" s="1"/>
  <c r="B153" i="11"/>
  <c r="C153" i="11"/>
  <c r="G153" i="11"/>
  <c r="H153" i="11"/>
  <c r="I153" i="11"/>
  <c r="J153" i="11"/>
  <c r="K153" i="11"/>
  <c r="L153" i="11" s="1"/>
  <c r="M153" i="11"/>
  <c r="N153" i="11"/>
  <c r="O153" i="11" s="1"/>
  <c r="B154" i="11"/>
  <c r="C154" i="11"/>
  <c r="G154" i="11"/>
  <c r="H154" i="11"/>
  <c r="I154" i="11"/>
  <c r="J154" i="11"/>
  <c r="K154" i="11"/>
  <c r="L154" i="11" s="1"/>
  <c r="M154" i="11"/>
  <c r="N154" i="11"/>
  <c r="O154" i="11" s="1"/>
  <c r="P154" i="11"/>
  <c r="B155" i="11"/>
  <c r="C155" i="11"/>
  <c r="G155" i="11"/>
  <c r="H155" i="11"/>
  <c r="I155" i="11"/>
  <c r="J155" i="11"/>
  <c r="K155" i="11"/>
  <c r="L155" i="11" s="1"/>
  <c r="M155" i="11"/>
  <c r="N155" i="11"/>
  <c r="O155" i="11" s="1"/>
  <c r="B156" i="11"/>
  <c r="C156" i="11"/>
  <c r="G156" i="11"/>
  <c r="H156" i="11"/>
  <c r="I156" i="11"/>
  <c r="J156" i="11"/>
  <c r="K156" i="11"/>
  <c r="L156" i="11" s="1"/>
  <c r="M156" i="11"/>
  <c r="N156" i="11"/>
  <c r="O156" i="11"/>
  <c r="B157" i="11"/>
  <c r="C157" i="11"/>
  <c r="G157" i="11"/>
  <c r="H157" i="11"/>
  <c r="I157" i="11"/>
  <c r="J157" i="11"/>
  <c r="K157" i="11"/>
  <c r="L157" i="11" s="1"/>
  <c r="M157" i="11"/>
  <c r="N157" i="11"/>
  <c r="O157" i="11" s="1"/>
  <c r="B158" i="11"/>
  <c r="C158" i="11"/>
  <c r="G158" i="11"/>
  <c r="H158" i="11"/>
  <c r="I158" i="11"/>
  <c r="J158" i="11"/>
  <c r="K158" i="11"/>
  <c r="M158" i="11"/>
  <c r="N158" i="11"/>
  <c r="O158" i="11" s="1"/>
  <c r="B159" i="11"/>
  <c r="C159" i="11"/>
  <c r="G159" i="11"/>
  <c r="H159" i="11"/>
  <c r="I159" i="11"/>
  <c r="J159" i="11"/>
  <c r="K159" i="11"/>
  <c r="L159" i="11" s="1"/>
  <c r="M159" i="11"/>
  <c r="N159" i="11"/>
  <c r="O159" i="11" s="1"/>
  <c r="B160" i="11"/>
  <c r="C160" i="11"/>
  <c r="G160" i="11"/>
  <c r="H160" i="11"/>
  <c r="I160" i="11"/>
  <c r="J160" i="11"/>
  <c r="K160" i="11"/>
  <c r="M160" i="11"/>
  <c r="N160" i="11"/>
  <c r="O160" i="11" s="1"/>
  <c r="B161" i="11"/>
  <c r="C161" i="11"/>
  <c r="G161" i="11"/>
  <c r="H161" i="11"/>
  <c r="I161" i="11"/>
  <c r="J161" i="11"/>
  <c r="K161" i="11"/>
  <c r="L161" i="11" s="1"/>
  <c r="M161" i="11"/>
  <c r="N161" i="11"/>
  <c r="O161" i="11" s="1"/>
  <c r="B162" i="11"/>
  <c r="C162" i="11"/>
  <c r="G162" i="11"/>
  <c r="H162" i="11"/>
  <c r="I162" i="11"/>
  <c r="J162" i="11"/>
  <c r="K162" i="11"/>
  <c r="L162" i="11" s="1"/>
  <c r="M162" i="11"/>
  <c r="N162" i="11"/>
  <c r="P162" i="11" s="1"/>
  <c r="B163" i="11"/>
  <c r="C163" i="11"/>
  <c r="G163" i="11"/>
  <c r="H163" i="11"/>
  <c r="I163" i="11"/>
  <c r="J163" i="11"/>
  <c r="K163" i="11"/>
  <c r="L163" i="11" s="1"/>
  <c r="M163" i="11"/>
  <c r="N163" i="11"/>
  <c r="O163" i="11" s="1"/>
  <c r="B164" i="11"/>
  <c r="C164" i="11"/>
  <c r="G164" i="11"/>
  <c r="H164" i="11"/>
  <c r="I164" i="11"/>
  <c r="J164" i="11"/>
  <c r="K164" i="11"/>
  <c r="L164" i="11" s="1"/>
  <c r="M164" i="11"/>
  <c r="N164" i="11"/>
  <c r="O164" i="11" s="1"/>
  <c r="B165" i="11"/>
  <c r="C165" i="11"/>
  <c r="G165" i="11"/>
  <c r="H165" i="11"/>
  <c r="I165" i="11"/>
  <c r="J165" i="11"/>
  <c r="K165" i="11"/>
  <c r="L165" i="11" s="1"/>
  <c r="M165" i="11"/>
  <c r="N165" i="11"/>
  <c r="B166" i="11"/>
  <c r="C166" i="11"/>
  <c r="G166" i="11"/>
  <c r="H166" i="11"/>
  <c r="I166" i="11"/>
  <c r="J166" i="11"/>
  <c r="K166" i="11"/>
  <c r="L166" i="11" s="1"/>
  <c r="M166" i="11"/>
  <c r="N166" i="11"/>
  <c r="P166" i="11" s="1"/>
  <c r="O166" i="11"/>
  <c r="B167" i="11"/>
  <c r="C167" i="11"/>
  <c r="G167" i="11"/>
  <c r="H167" i="11"/>
  <c r="I167" i="11"/>
  <c r="J167" i="11"/>
  <c r="K167" i="11"/>
  <c r="L167" i="11" s="1"/>
  <c r="M167" i="11"/>
  <c r="N167" i="11"/>
  <c r="O167" i="11" s="1"/>
  <c r="B168" i="11"/>
  <c r="C168" i="11"/>
  <c r="G168" i="11"/>
  <c r="H168" i="11"/>
  <c r="I168" i="11"/>
  <c r="J168" i="11"/>
  <c r="K168" i="11"/>
  <c r="L168" i="11"/>
  <c r="M168" i="11"/>
  <c r="N168" i="11"/>
  <c r="O168" i="11" s="1"/>
  <c r="P168" i="11"/>
  <c r="B169" i="11"/>
  <c r="C169" i="11"/>
  <c r="G169" i="11"/>
  <c r="H169" i="11"/>
  <c r="I169" i="11"/>
  <c r="J169" i="11"/>
  <c r="K169" i="11"/>
  <c r="L169" i="11" s="1"/>
  <c r="M169" i="11"/>
  <c r="N169" i="11"/>
  <c r="O169" i="11"/>
  <c r="B170" i="11"/>
  <c r="C170" i="11"/>
  <c r="G170" i="11"/>
  <c r="H170" i="11"/>
  <c r="I170" i="11"/>
  <c r="J170" i="11"/>
  <c r="K170" i="11"/>
  <c r="M170" i="11"/>
  <c r="N170" i="11"/>
  <c r="O170" i="11" s="1"/>
  <c r="B171" i="11"/>
  <c r="C171" i="11"/>
  <c r="G171" i="11"/>
  <c r="H171" i="11"/>
  <c r="I171" i="11"/>
  <c r="J171" i="11"/>
  <c r="K171" i="11"/>
  <c r="L171" i="11" s="1"/>
  <c r="M171" i="11"/>
  <c r="N171" i="11"/>
  <c r="O171" i="11" s="1"/>
  <c r="B172" i="11"/>
  <c r="C172" i="11"/>
  <c r="G172" i="11"/>
  <c r="H172" i="11"/>
  <c r="I172" i="11"/>
  <c r="J172" i="11"/>
  <c r="K172" i="11"/>
  <c r="M172" i="11"/>
  <c r="N172" i="11"/>
  <c r="O172" i="11" s="1"/>
  <c r="B173" i="11"/>
  <c r="C173" i="11"/>
  <c r="G173" i="11"/>
  <c r="H173" i="11"/>
  <c r="I173" i="11"/>
  <c r="J173" i="11"/>
  <c r="K173" i="11"/>
  <c r="L173" i="11" s="1"/>
  <c r="M173" i="11"/>
  <c r="N173" i="11"/>
  <c r="O173" i="11" s="1"/>
  <c r="B174" i="11"/>
  <c r="C174" i="11"/>
  <c r="G174" i="11"/>
  <c r="H174" i="11"/>
  <c r="I174" i="11"/>
  <c r="J174" i="11"/>
  <c r="K174" i="11"/>
  <c r="L174" i="11" s="1"/>
  <c r="M174" i="11"/>
  <c r="N174" i="11"/>
  <c r="P174" i="11" s="1"/>
  <c r="O174" i="11"/>
  <c r="B175" i="11"/>
  <c r="C175" i="11"/>
  <c r="G175" i="11"/>
  <c r="H175" i="11"/>
  <c r="I175" i="11"/>
  <c r="J175" i="11"/>
  <c r="K175" i="11"/>
  <c r="L175" i="11" s="1"/>
  <c r="M175" i="11"/>
  <c r="N175" i="11"/>
  <c r="P175" i="11" s="1"/>
  <c r="B176" i="11"/>
  <c r="C176" i="11"/>
  <c r="G176" i="11"/>
  <c r="H176" i="11"/>
  <c r="I176" i="11"/>
  <c r="J176" i="11"/>
  <c r="K176" i="11"/>
  <c r="L176" i="11" s="1"/>
  <c r="M176" i="11"/>
  <c r="N176" i="11"/>
  <c r="P176" i="11" s="1"/>
  <c r="B177" i="11"/>
  <c r="C177" i="11"/>
  <c r="G177" i="11"/>
  <c r="H177" i="11"/>
  <c r="I177" i="11"/>
  <c r="J177" i="11"/>
  <c r="K177" i="11"/>
  <c r="M177" i="11"/>
  <c r="N177" i="11"/>
  <c r="O177" i="11" s="1"/>
  <c r="B178" i="11"/>
  <c r="C178" i="11"/>
  <c r="G178" i="11"/>
  <c r="H178" i="11"/>
  <c r="I178" i="11"/>
  <c r="J178" i="11"/>
  <c r="K178" i="11"/>
  <c r="L178" i="11"/>
  <c r="M178" i="11"/>
  <c r="N178" i="11"/>
  <c r="B179" i="11"/>
  <c r="C179" i="11"/>
  <c r="G179" i="11"/>
  <c r="H179" i="11"/>
  <c r="I179" i="11"/>
  <c r="J179" i="11"/>
  <c r="K179" i="11"/>
  <c r="L179" i="11" s="1"/>
  <c r="M179" i="11"/>
  <c r="N179" i="11"/>
  <c r="O179" i="11" s="1"/>
  <c r="B180" i="11"/>
  <c r="C180" i="11"/>
  <c r="G180" i="11"/>
  <c r="H180" i="11"/>
  <c r="I180" i="11"/>
  <c r="J180" i="11"/>
  <c r="K180" i="11"/>
  <c r="M180" i="11"/>
  <c r="N180" i="11"/>
  <c r="O180" i="11" s="1"/>
  <c r="B181" i="11"/>
  <c r="C181" i="11"/>
  <c r="G181" i="11"/>
  <c r="H181" i="11"/>
  <c r="I181" i="11"/>
  <c r="J181" i="11"/>
  <c r="K181" i="11"/>
  <c r="M181" i="11"/>
  <c r="N181" i="11"/>
  <c r="O181" i="11" s="1"/>
  <c r="B182" i="11"/>
  <c r="C182" i="11"/>
  <c r="G182" i="11"/>
  <c r="H182" i="11"/>
  <c r="I182" i="11"/>
  <c r="J182" i="11"/>
  <c r="K182" i="11"/>
  <c r="L182" i="11" s="1"/>
  <c r="M182" i="11"/>
  <c r="N182" i="11"/>
  <c r="O182" i="11" s="1"/>
  <c r="B183" i="11"/>
  <c r="C183" i="11"/>
  <c r="G183" i="11"/>
  <c r="H183" i="11"/>
  <c r="I183" i="11"/>
  <c r="J183" i="11"/>
  <c r="K183" i="11"/>
  <c r="L183" i="11" s="1"/>
  <c r="M183" i="11"/>
  <c r="N183" i="11"/>
  <c r="B184" i="11"/>
  <c r="C184" i="11"/>
  <c r="G184" i="11"/>
  <c r="H184" i="11"/>
  <c r="I184" i="11"/>
  <c r="J184" i="11"/>
  <c r="K184" i="11"/>
  <c r="M184" i="11"/>
  <c r="N184" i="11"/>
  <c r="O184" i="11" s="1"/>
  <c r="B185" i="11"/>
  <c r="C185" i="11"/>
  <c r="G185" i="11"/>
  <c r="H185" i="11"/>
  <c r="I185" i="11"/>
  <c r="J185" i="11"/>
  <c r="K185" i="11"/>
  <c r="L185" i="11" s="1"/>
  <c r="M185" i="11"/>
  <c r="N185" i="11"/>
  <c r="O185" i="11" s="1"/>
  <c r="B186" i="11"/>
  <c r="C186" i="11"/>
  <c r="G186" i="11"/>
  <c r="H186" i="11"/>
  <c r="I186" i="11"/>
  <c r="J186" i="11"/>
  <c r="K186" i="11"/>
  <c r="M186" i="11"/>
  <c r="N186" i="11"/>
  <c r="O186" i="11" s="1"/>
  <c r="B187" i="11"/>
  <c r="C187" i="11"/>
  <c r="G187" i="11"/>
  <c r="H187" i="11"/>
  <c r="I187" i="11"/>
  <c r="J187" i="11"/>
  <c r="K187" i="11"/>
  <c r="L187" i="11" s="1"/>
  <c r="M187" i="11"/>
  <c r="N187" i="11"/>
  <c r="O187" i="11" s="1"/>
  <c r="B188" i="11"/>
  <c r="C188" i="11"/>
  <c r="G188" i="11"/>
  <c r="H188" i="11"/>
  <c r="I188" i="11"/>
  <c r="J188" i="11"/>
  <c r="K188" i="11"/>
  <c r="M188" i="11"/>
  <c r="N188" i="11"/>
  <c r="O188" i="11" s="1"/>
  <c r="B189" i="11"/>
  <c r="C189" i="11"/>
  <c r="G189" i="11"/>
  <c r="H189" i="11"/>
  <c r="I189" i="11"/>
  <c r="J189" i="11"/>
  <c r="K189" i="11"/>
  <c r="L189" i="11" s="1"/>
  <c r="M189" i="11"/>
  <c r="N189" i="11"/>
  <c r="O189" i="11" s="1"/>
  <c r="B190" i="11"/>
  <c r="C190" i="11"/>
  <c r="G190" i="11"/>
  <c r="H190" i="11"/>
  <c r="I190" i="11"/>
  <c r="J190" i="11"/>
  <c r="K190" i="11"/>
  <c r="M190" i="11"/>
  <c r="N190" i="11"/>
  <c r="O190" i="11" s="1"/>
  <c r="B191" i="11"/>
  <c r="C191" i="11"/>
  <c r="G191" i="11"/>
  <c r="H191" i="11"/>
  <c r="I191" i="11"/>
  <c r="J191" i="11"/>
  <c r="K191" i="11"/>
  <c r="L191" i="11" s="1"/>
  <c r="M191" i="11"/>
  <c r="N191" i="11"/>
  <c r="P191" i="11" s="1"/>
  <c r="B192" i="11"/>
  <c r="C192" i="11"/>
  <c r="G192" i="11"/>
  <c r="H192" i="11"/>
  <c r="I192" i="11"/>
  <c r="J192" i="11"/>
  <c r="K192" i="11"/>
  <c r="L192" i="11" s="1"/>
  <c r="M192" i="11"/>
  <c r="N192" i="11"/>
  <c r="P192" i="11" s="1"/>
  <c r="B193" i="11"/>
  <c r="C193" i="11"/>
  <c r="G193" i="11"/>
  <c r="H193" i="11"/>
  <c r="I193" i="11"/>
  <c r="J193" i="11"/>
  <c r="K193" i="11"/>
  <c r="L193" i="11" s="1"/>
  <c r="M193" i="11"/>
  <c r="N193" i="11"/>
  <c r="O193" i="11" s="1"/>
  <c r="B194" i="11"/>
  <c r="C194" i="11"/>
  <c r="G194" i="11"/>
  <c r="H194" i="11"/>
  <c r="I194" i="11"/>
  <c r="J194" i="11"/>
  <c r="K194" i="11"/>
  <c r="L194" i="11" s="1"/>
  <c r="M194" i="11"/>
  <c r="N194" i="11"/>
  <c r="B195" i="11"/>
  <c r="C195" i="11"/>
  <c r="G195" i="11"/>
  <c r="H195" i="11"/>
  <c r="I195" i="11"/>
  <c r="J195" i="11"/>
  <c r="K195" i="11"/>
  <c r="L195" i="11" s="1"/>
  <c r="M195" i="11"/>
  <c r="N195" i="11"/>
  <c r="B196" i="11"/>
  <c r="C196" i="11"/>
  <c r="G196" i="11"/>
  <c r="H196" i="11"/>
  <c r="I196" i="11"/>
  <c r="J196" i="11"/>
  <c r="K196" i="11"/>
  <c r="P196" i="11" s="1"/>
  <c r="M196" i="11"/>
  <c r="N196" i="11"/>
  <c r="O196" i="11" s="1"/>
  <c r="B197" i="11"/>
  <c r="C197" i="11"/>
  <c r="G197" i="11"/>
  <c r="H197" i="11"/>
  <c r="I197" i="11"/>
  <c r="J197" i="11"/>
  <c r="K197" i="11"/>
  <c r="L197" i="11" s="1"/>
  <c r="M197" i="11"/>
  <c r="N197" i="11"/>
  <c r="O197" i="11" s="1"/>
  <c r="B198" i="11"/>
  <c r="C198" i="11"/>
  <c r="G198" i="11"/>
  <c r="H198" i="11"/>
  <c r="I198" i="11"/>
  <c r="J198" i="11"/>
  <c r="K198" i="11"/>
  <c r="L198" i="11" s="1"/>
  <c r="M198" i="11"/>
  <c r="N198" i="11"/>
  <c r="B199" i="11"/>
  <c r="C199" i="11"/>
  <c r="G199" i="11"/>
  <c r="H199" i="11"/>
  <c r="I199" i="11"/>
  <c r="J199" i="11"/>
  <c r="K199" i="11"/>
  <c r="L199" i="11" s="1"/>
  <c r="M199" i="11"/>
  <c r="N199" i="11"/>
  <c r="P199" i="11" s="1"/>
  <c r="B200" i="11"/>
  <c r="C200" i="11"/>
  <c r="G200" i="11"/>
  <c r="H200" i="11"/>
  <c r="I200" i="11"/>
  <c r="J200" i="11"/>
  <c r="K200" i="11"/>
  <c r="L200" i="11" s="1"/>
  <c r="M200" i="11"/>
  <c r="N200" i="11"/>
  <c r="O200" i="11" s="1"/>
  <c r="B201" i="11"/>
  <c r="C201" i="11"/>
  <c r="G201" i="11"/>
  <c r="H201" i="11"/>
  <c r="I201" i="11"/>
  <c r="J201" i="11"/>
  <c r="K201" i="11"/>
  <c r="L201" i="11" s="1"/>
  <c r="M201" i="11"/>
  <c r="N201" i="11"/>
  <c r="O201" i="11" s="1"/>
  <c r="B202" i="11"/>
  <c r="C202" i="11"/>
  <c r="G202" i="11"/>
  <c r="H202" i="11"/>
  <c r="I202" i="11"/>
  <c r="J202" i="11"/>
  <c r="K202" i="11"/>
  <c r="L202" i="11" s="1"/>
  <c r="M202" i="11"/>
  <c r="N202" i="11"/>
  <c r="B203" i="11"/>
  <c r="C203" i="11"/>
  <c r="G203" i="11"/>
  <c r="H203" i="11"/>
  <c r="I203" i="11"/>
  <c r="J203" i="11"/>
  <c r="K203" i="11"/>
  <c r="L203" i="11" s="1"/>
  <c r="M203" i="11"/>
  <c r="N203" i="11"/>
  <c r="O203" i="11" s="1"/>
  <c r="B204" i="11"/>
  <c r="C204" i="11"/>
  <c r="G204" i="11"/>
  <c r="H204" i="11"/>
  <c r="I204" i="11"/>
  <c r="J204" i="11"/>
  <c r="K204" i="11"/>
  <c r="L204" i="11" s="1"/>
  <c r="M204" i="11"/>
  <c r="N204" i="11"/>
  <c r="O204" i="11" s="1"/>
  <c r="B205" i="11"/>
  <c r="C205" i="11"/>
  <c r="G205" i="11"/>
  <c r="H205" i="11"/>
  <c r="I205" i="11"/>
  <c r="J205" i="11"/>
  <c r="K205" i="11"/>
  <c r="L205" i="11" s="1"/>
  <c r="M205" i="11"/>
  <c r="N205" i="11"/>
  <c r="P205" i="11" s="1"/>
  <c r="B206" i="11"/>
  <c r="C206" i="11"/>
  <c r="G206" i="11"/>
  <c r="H206" i="11"/>
  <c r="I206" i="11"/>
  <c r="J206" i="11"/>
  <c r="K206" i="11"/>
  <c r="L206" i="11" s="1"/>
  <c r="M206" i="11"/>
  <c r="N206" i="11"/>
  <c r="B207" i="11"/>
  <c r="C207" i="11"/>
  <c r="G207" i="11"/>
  <c r="H207" i="11"/>
  <c r="I207" i="11"/>
  <c r="J207" i="11"/>
  <c r="K207" i="11"/>
  <c r="L207" i="11" s="1"/>
  <c r="M207" i="11"/>
  <c r="N207" i="11"/>
  <c r="O207" i="11" s="1"/>
  <c r="B208" i="11"/>
  <c r="C208" i="11"/>
  <c r="G208" i="11"/>
  <c r="H208" i="11"/>
  <c r="I208" i="11"/>
  <c r="J208" i="11"/>
  <c r="K208" i="11"/>
  <c r="M208" i="11"/>
  <c r="N208" i="11"/>
  <c r="O208" i="11" s="1"/>
  <c r="B209" i="11"/>
  <c r="C209" i="11"/>
  <c r="G209" i="11"/>
  <c r="H209" i="11"/>
  <c r="I209" i="11"/>
  <c r="J209" i="11"/>
  <c r="K209" i="11"/>
  <c r="L209" i="11" s="1"/>
  <c r="M209" i="11"/>
  <c r="N209" i="11"/>
  <c r="B210" i="11"/>
  <c r="C210" i="11"/>
  <c r="G210" i="11"/>
  <c r="H210" i="11"/>
  <c r="I210" i="11"/>
  <c r="J210" i="11"/>
  <c r="K210" i="11"/>
  <c r="M210" i="11"/>
  <c r="N210" i="11"/>
  <c r="O210" i="11" s="1"/>
  <c r="B211" i="11"/>
  <c r="C211" i="11"/>
  <c r="G211" i="11"/>
  <c r="H211" i="11"/>
  <c r="I211" i="11"/>
  <c r="J211" i="11"/>
  <c r="K211" i="11"/>
  <c r="L211" i="11" s="1"/>
  <c r="M211" i="11"/>
  <c r="N211" i="11"/>
  <c r="O211" i="11"/>
  <c r="B212" i="11"/>
  <c r="C212" i="11"/>
  <c r="G212" i="11"/>
  <c r="H212" i="11"/>
  <c r="I212" i="11"/>
  <c r="J212" i="11"/>
  <c r="K212" i="11"/>
  <c r="M212" i="11"/>
  <c r="N212" i="11"/>
  <c r="O212" i="11" s="1"/>
  <c r="B213" i="11"/>
  <c r="C213" i="11"/>
  <c r="G213" i="11"/>
  <c r="H213" i="11"/>
  <c r="I213" i="11"/>
  <c r="J213" i="11"/>
  <c r="K213" i="11"/>
  <c r="L213" i="11" s="1"/>
  <c r="M213" i="11"/>
  <c r="N213" i="11"/>
  <c r="O213" i="11" s="1"/>
  <c r="B214" i="11"/>
  <c r="C214" i="11"/>
  <c r="G214" i="11"/>
  <c r="H214" i="11"/>
  <c r="I214" i="11"/>
  <c r="J214" i="11"/>
  <c r="K214" i="11"/>
  <c r="L214" i="11" s="1"/>
  <c r="M214" i="11"/>
  <c r="N214" i="11"/>
  <c r="P214" i="11" s="1"/>
  <c r="O214" i="11"/>
  <c r="B215" i="11"/>
  <c r="C215" i="11"/>
  <c r="G215" i="11"/>
  <c r="H215" i="11"/>
  <c r="I215" i="11"/>
  <c r="J215" i="11"/>
  <c r="K215" i="11"/>
  <c r="L215" i="11" s="1"/>
  <c r="M215" i="11"/>
  <c r="N215" i="11"/>
  <c r="P215" i="11" s="1"/>
  <c r="O215" i="11"/>
  <c r="B216" i="11"/>
  <c r="C216" i="11"/>
  <c r="G216" i="11"/>
  <c r="H216" i="11"/>
  <c r="I216" i="11"/>
  <c r="J216" i="11"/>
  <c r="K216" i="11"/>
  <c r="L216" i="11" s="1"/>
  <c r="M216" i="11"/>
  <c r="N216" i="11"/>
  <c r="P216" i="11" s="1"/>
  <c r="B217" i="11"/>
  <c r="C217" i="11"/>
  <c r="G217" i="11"/>
  <c r="H217" i="11"/>
  <c r="I217" i="11"/>
  <c r="J217" i="11"/>
  <c r="K217" i="11"/>
  <c r="L217" i="11" s="1"/>
  <c r="M217" i="11"/>
  <c r="N217" i="11"/>
  <c r="O217" i="11" s="1"/>
  <c r="P217" i="11"/>
  <c r="B218" i="11"/>
  <c r="C218" i="11"/>
  <c r="G218" i="11"/>
  <c r="H218" i="11"/>
  <c r="I218" i="11"/>
  <c r="J218" i="11"/>
  <c r="K218" i="11"/>
  <c r="L218" i="11" s="1"/>
  <c r="M218" i="11"/>
  <c r="N218" i="11"/>
  <c r="O218" i="11" s="1"/>
  <c r="B219" i="11"/>
  <c r="C219" i="11"/>
  <c r="G219" i="11"/>
  <c r="H219" i="11"/>
  <c r="I219" i="11"/>
  <c r="J219" i="11"/>
  <c r="K219" i="11"/>
  <c r="L219" i="11" s="1"/>
  <c r="M219" i="11"/>
  <c r="N219" i="11"/>
  <c r="P219" i="11" s="1"/>
  <c r="B220" i="11"/>
  <c r="C220" i="11"/>
  <c r="G220" i="11"/>
  <c r="H220" i="11"/>
  <c r="I220" i="11"/>
  <c r="J220" i="11"/>
  <c r="K220" i="11"/>
  <c r="L220" i="11" s="1"/>
  <c r="M220" i="11"/>
  <c r="N220" i="11"/>
  <c r="P220" i="11" s="1"/>
  <c r="O220" i="11"/>
  <c r="B221" i="11"/>
  <c r="C221" i="11"/>
  <c r="G221" i="11"/>
  <c r="H221" i="11"/>
  <c r="I221" i="11"/>
  <c r="J221" i="11"/>
  <c r="K221" i="11"/>
  <c r="L221" i="11" s="1"/>
  <c r="M221" i="11"/>
  <c r="N221" i="11"/>
  <c r="O221" i="11" s="1"/>
  <c r="B222" i="11"/>
  <c r="C222" i="11"/>
  <c r="G222" i="11"/>
  <c r="H222" i="11"/>
  <c r="I222" i="11"/>
  <c r="J222" i="11"/>
  <c r="K222" i="11"/>
  <c r="L222" i="11" s="1"/>
  <c r="M222" i="11"/>
  <c r="N222" i="11"/>
  <c r="B223" i="11"/>
  <c r="C223" i="11"/>
  <c r="G223" i="11"/>
  <c r="H223" i="11"/>
  <c r="I223" i="11"/>
  <c r="J223" i="11"/>
  <c r="K223" i="11"/>
  <c r="L223" i="11" s="1"/>
  <c r="M223" i="11"/>
  <c r="N223" i="11"/>
  <c r="O223" i="11" s="1"/>
  <c r="B224" i="11"/>
  <c r="C224" i="11"/>
  <c r="G224" i="11"/>
  <c r="H224" i="11"/>
  <c r="I224" i="11"/>
  <c r="J224" i="11"/>
  <c r="K224" i="11"/>
  <c r="M224" i="11"/>
  <c r="N224" i="11"/>
  <c r="O224" i="11" s="1"/>
  <c r="B225" i="11"/>
  <c r="C225" i="11"/>
  <c r="G225" i="11"/>
  <c r="H225" i="11"/>
  <c r="I225" i="11"/>
  <c r="J225" i="11"/>
  <c r="K225" i="11"/>
  <c r="L225" i="11" s="1"/>
  <c r="M225" i="11"/>
  <c r="N225" i="11"/>
  <c r="O225" i="11" s="1"/>
  <c r="B226" i="11"/>
  <c r="C226" i="11"/>
  <c r="G226" i="11"/>
  <c r="H226" i="11"/>
  <c r="I226" i="11"/>
  <c r="J226" i="11"/>
  <c r="K226" i="11"/>
  <c r="L226" i="11" s="1"/>
  <c r="M226" i="11"/>
  <c r="N226" i="11"/>
  <c r="O226" i="11" s="1"/>
  <c r="B227" i="11"/>
  <c r="C227" i="11"/>
  <c r="G227" i="11"/>
  <c r="H227" i="11"/>
  <c r="I227" i="11"/>
  <c r="J227" i="11"/>
  <c r="K227" i="11"/>
  <c r="L227" i="11" s="1"/>
  <c r="M227" i="11"/>
  <c r="N227" i="11"/>
  <c r="P227" i="11" s="1"/>
  <c r="B228" i="11"/>
  <c r="C228" i="11"/>
  <c r="G228" i="11"/>
  <c r="H228" i="11"/>
  <c r="I228" i="11"/>
  <c r="J228" i="11"/>
  <c r="K228" i="11"/>
  <c r="L228" i="11" s="1"/>
  <c r="M228" i="11"/>
  <c r="N228" i="11"/>
  <c r="O228" i="11" s="1"/>
  <c r="P228" i="11"/>
  <c r="B229" i="11"/>
  <c r="C229" i="11"/>
  <c r="G229" i="11"/>
  <c r="H229" i="11"/>
  <c r="I229" i="11"/>
  <c r="J229" i="11"/>
  <c r="K229" i="11"/>
  <c r="L229" i="11" s="1"/>
  <c r="M229" i="11"/>
  <c r="N229" i="11"/>
  <c r="B230" i="11"/>
  <c r="C230" i="11"/>
  <c r="G230" i="11"/>
  <c r="H230" i="11"/>
  <c r="I230" i="11"/>
  <c r="J230" i="11"/>
  <c r="K230" i="11"/>
  <c r="L230" i="11" s="1"/>
  <c r="M230" i="11"/>
  <c r="N230" i="11"/>
  <c r="P230" i="11" s="1"/>
  <c r="B231" i="11"/>
  <c r="C231" i="11"/>
  <c r="G231" i="11"/>
  <c r="H231" i="11"/>
  <c r="I231" i="11"/>
  <c r="J231" i="11"/>
  <c r="K231" i="11"/>
  <c r="L231" i="11" s="1"/>
  <c r="M231" i="11"/>
  <c r="N231" i="11"/>
  <c r="B232" i="11"/>
  <c r="C232" i="11"/>
  <c r="G232" i="11"/>
  <c r="H232" i="11"/>
  <c r="I232" i="11"/>
  <c r="J232" i="11"/>
  <c r="K232" i="11"/>
  <c r="L232" i="11" s="1"/>
  <c r="M232" i="11"/>
  <c r="N232" i="11"/>
  <c r="O232" i="11" s="1"/>
  <c r="B233" i="11"/>
  <c r="C233" i="11"/>
  <c r="G233" i="11"/>
  <c r="H233" i="11"/>
  <c r="I233" i="11"/>
  <c r="J233" i="11"/>
  <c r="K233" i="11"/>
  <c r="L233" i="11" s="1"/>
  <c r="M233" i="11"/>
  <c r="N233" i="11"/>
  <c r="B234" i="11"/>
  <c r="C234" i="11"/>
  <c r="G234" i="11"/>
  <c r="H234" i="11"/>
  <c r="I234" i="11"/>
  <c r="J234" i="11"/>
  <c r="K234" i="11"/>
  <c r="L234" i="11" s="1"/>
  <c r="M234" i="11"/>
  <c r="N234" i="11"/>
  <c r="B235" i="11"/>
  <c r="C235" i="11"/>
  <c r="G235" i="11"/>
  <c r="H235" i="11"/>
  <c r="I235" i="11"/>
  <c r="J235" i="11"/>
  <c r="K235" i="11"/>
  <c r="L235" i="11" s="1"/>
  <c r="M235" i="11"/>
  <c r="N235" i="11"/>
  <c r="O235" i="11" s="1"/>
  <c r="B236" i="11"/>
  <c r="C236" i="11"/>
  <c r="G236" i="11"/>
  <c r="H236" i="11"/>
  <c r="I236" i="11"/>
  <c r="J236" i="11"/>
  <c r="K236" i="11"/>
  <c r="L236" i="11" s="1"/>
  <c r="M236" i="11"/>
  <c r="N236" i="11"/>
  <c r="B237" i="11"/>
  <c r="C237" i="11"/>
  <c r="G237" i="11"/>
  <c r="H237" i="11"/>
  <c r="I237" i="11"/>
  <c r="J237" i="11"/>
  <c r="K237" i="11"/>
  <c r="M237" i="11"/>
  <c r="N237" i="11"/>
  <c r="O237" i="11" s="1"/>
  <c r="B238" i="11"/>
  <c r="C238" i="11"/>
  <c r="G238" i="11"/>
  <c r="H238" i="11"/>
  <c r="I238" i="11"/>
  <c r="J238" i="11"/>
  <c r="K238" i="11"/>
  <c r="L238" i="11" s="1"/>
  <c r="M238" i="11"/>
  <c r="N238" i="11"/>
  <c r="P238" i="11" s="1"/>
  <c r="B239" i="11"/>
  <c r="C239" i="11"/>
  <c r="G239" i="11"/>
  <c r="H239" i="11"/>
  <c r="I239" i="11"/>
  <c r="J239" i="11"/>
  <c r="K239" i="11"/>
  <c r="L239" i="11" s="1"/>
  <c r="M239" i="11"/>
  <c r="N239" i="11"/>
  <c r="B240" i="11"/>
  <c r="C240" i="11"/>
  <c r="G240" i="11"/>
  <c r="H240" i="11"/>
  <c r="I240" i="11"/>
  <c r="J240" i="11"/>
  <c r="K240" i="11"/>
  <c r="L240" i="11" s="1"/>
  <c r="M240" i="11"/>
  <c r="N240" i="11"/>
  <c r="B241" i="11"/>
  <c r="C241" i="11"/>
  <c r="G241" i="11"/>
  <c r="H241" i="11"/>
  <c r="I241" i="11"/>
  <c r="J241" i="11"/>
  <c r="K241" i="11"/>
  <c r="L241" i="11" s="1"/>
  <c r="M241" i="11"/>
  <c r="N241" i="11"/>
  <c r="O241" i="11" s="1"/>
  <c r="B242" i="11"/>
  <c r="C242" i="11"/>
  <c r="G242" i="11"/>
  <c r="H242" i="11"/>
  <c r="I242" i="11"/>
  <c r="J242" i="11"/>
  <c r="K242" i="11"/>
  <c r="M242" i="11"/>
  <c r="N242" i="11"/>
  <c r="O242" i="11" s="1"/>
  <c r="B243" i="11"/>
  <c r="C243" i="11"/>
  <c r="G243" i="11"/>
  <c r="H243" i="11"/>
  <c r="I243" i="11"/>
  <c r="J243" i="11"/>
  <c r="K243" i="11"/>
  <c r="L243" i="11" s="1"/>
  <c r="M243" i="11"/>
  <c r="N243" i="11"/>
  <c r="O243" i="11" s="1"/>
  <c r="B244" i="11"/>
  <c r="C244" i="11"/>
  <c r="G244" i="11"/>
  <c r="H244" i="11"/>
  <c r="I244" i="11"/>
  <c r="J244" i="11"/>
  <c r="K244" i="11"/>
  <c r="L244" i="11" s="1"/>
  <c r="M244" i="11"/>
  <c r="N244" i="11"/>
  <c r="P244" i="11" s="1"/>
  <c r="B245" i="11"/>
  <c r="C245" i="11"/>
  <c r="G245" i="11"/>
  <c r="H245" i="11"/>
  <c r="I245" i="11"/>
  <c r="J245" i="11"/>
  <c r="K245" i="11"/>
  <c r="L245" i="11" s="1"/>
  <c r="M245" i="11"/>
  <c r="N245" i="11"/>
  <c r="O245" i="11" s="1"/>
  <c r="B246" i="11"/>
  <c r="C246" i="11"/>
  <c r="G246" i="11"/>
  <c r="H246" i="11"/>
  <c r="I246" i="11"/>
  <c r="J246" i="11"/>
  <c r="K246" i="11"/>
  <c r="L246" i="11" s="1"/>
  <c r="M246" i="11"/>
  <c r="N246" i="11"/>
  <c r="B247" i="11"/>
  <c r="C247" i="11"/>
  <c r="G247" i="11"/>
  <c r="H247" i="11"/>
  <c r="I247" i="11"/>
  <c r="J247" i="11"/>
  <c r="K247" i="11"/>
  <c r="L247" i="11" s="1"/>
  <c r="M247" i="11"/>
  <c r="N247" i="11"/>
  <c r="O247" i="11" s="1"/>
  <c r="P247" i="11"/>
  <c r="B248" i="11"/>
  <c r="C248" i="11"/>
  <c r="G248" i="11"/>
  <c r="H248" i="11"/>
  <c r="I248" i="11"/>
  <c r="J248" i="11"/>
  <c r="K248" i="11"/>
  <c r="L248" i="11" s="1"/>
  <c r="M248" i="11"/>
  <c r="N248" i="11"/>
  <c r="O248" i="11" s="1"/>
  <c r="B249" i="11"/>
  <c r="C249" i="11"/>
  <c r="G249" i="11"/>
  <c r="H249" i="11"/>
  <c r="I249" i="11"/>
  <c r="J249" i="11"/>
  <c r="K249" i="11"/>
  <c r="L249" i="11" s="1"/>
  <c r="M249" i="11"/>
  <c r="N249" i="11"/>
  <c r="B250" i="11"/>
  <c r="C250" i="11"/>
  <c r="G250" i="11"/>
  <c r="H250" i="11"/>
  <c r="I250" i="11"/>
  <c r="J250" i="11"/>
  <c r="K250" i="11"/>
  <c r="M250" i="11"/>
  <c r="N250" i="11"/>
  <c r="O250" i="11" s="1"/>
  <c r="B251" i="11"/>
  <c r="C251" i="11"/>
  <c r="G251" i="11"/>
  <c r="H251" i="11"/>
  <c r="I251" i="11"/>
  <c r="J251" i="11"/>
  <c r="K251" i="11"/>
  <c r="L251" i="11" s="1"/>
  <c r="M251" i="11"/>
  <c r="N251" i="11"/>
  <c r="B252" i="11"/>
  <c r="C252" i="11"/>
  <c r="G252" i="11"/>
  <c r="H252" i="11"/>
  <c r="I252" i="11"/>
  <c r="J252" i="11"/>
  <c r="K252" i="11"/>
  <c r="L252" i="11" s="1"/>
  <c r="M252" i="11"/>
  <c r="N252" i="11"/>
  <c r="P252" i="11" s="1"/>
  <c r="O252" i="11"/>
  <c r="B253" i="11"/>
  <c r="C253" i="11"/>
  <c r="G253" i="11"/>
  <c r="H253" i="11"/>
  <c r="I253" i="11"/>
  <c r="J253" i="11"/>
  <c r="K253" i="11"/>
  <c r="L253" i="11" s="1"/>
  <c r="M253" i="11"/>
  <c r="N253" i="11"/>
  <c r="O253" i="11" s="1"/>
  <c r="B254" i="11"/>
  <c r="C254" i="11"/>
  <c r="G254" i="11"/>
  <c r="H254" i="11"/>
  <c r="I254" i="11"/>
  <c r="J254" i="11"/>
  <c r="K254" i="11"/>
  <c r="L254" i="11" s="1"/>
  <c r="M254" i="11"/>
  <c r="N254" i="11"/>
  <c r="O254" i="11" s="1"/>
  <c r="P254" i="11"/>
  <c r="B255" i="11"/>
  <c r="C255" i="11"/>
  <c r="G255" i="11"/>
  <c r="H255" i="11"/>
  <c r="I255" i="11"/>
  <c r="J255" i="11"/>
  <c r="K255" i="11"/>
  <c r="L255" i="11" s="1"/>
  <c r="M255" i="11"/>
  <c r="N255" i="11"/>
  <c r="P255" i="11" s="1"/>
  <c r="B256" i="11"/>
  <c r="C256" i="11"/>
  <c r="G256" i="11"/>
  <c r="H256" i="11"/>
  <c r="I256" i="11"/>
  <c r="J256" i="11"/>
  <c r="K256" i="11"/>
  <c r="L256" i="11" s="1"/>
  <c r="M256" i="11"/>
  <c r="N256" i="11"/>
  <c r="B257" i="11"/>
  <c r="C257" i="11"/>
  <c r="G257" i="11"/>
  <c r="H257" i="11"/>
  <c r="I257" i="11"/>
  <c r="J257" i="11"/>
  <c r="K257" i="11"/>
  <c r="L257" i="11" s="1"/>
  <c r="M257" i="11"/>
  <c r="N257" i="11"/>
  <c r="P257" i="11" s="1"/>
  <c r="B258" i="11"/>
  <c r="C258" i="11"/>
  <c r="G258" i="11"/>
  <c r="H258" i="11"/>
  <c r="I258" i="11"/>
  <c r="J258" i="11"/>
  <c r="K258" i="11"/>
  <c r="L258" i="11" s="1"/>
  <c r="M258" i="11"/>
  <c r="N258" i="11"/>
  <c r="B259" i="11"/>
  <c r="C259" i="11"/>
  <c r="G259" i="11"/>
  <c r="H259" i="11"/>
  <c r="I259" i="11"/>
  <c r="J259" i="11"/>
  <c r="K259" i="11"/>
  <c r="L259" i="11" s="1"/>
  <c r="M259" i="11"/>
  <c r="N259" i="11"/>
  <c r="O259" i="11" s="1"/>
  <c r="B260" i="11"/>
  <c r="C260" i="11"/>
  <c r="G260" i="11"/>
  <c r="H260" i="11"/>
  <c r="I260" i="11"/>
  <c r="J260" i="11"/>
  <c r="K260" i="11"/>
  <c r="L260" i="11" s="1"/>
  <c r="M260" i="11"/>
  <c r="N260" i="11"/>
  <c r="P260" i="11" s="1"/>
  <c r="B261" i="11"/>
  <c r="C261" i="11"/>
  <c r="G261" i="11"/>
  <c r="H261" i="11"/>
  <c r="I261" i="11"/>
  <c r="J261" i="11"/>
  <c r="K261" i="11"/>
  <c r="L261" i="11" s="1"/>
  <c r="M261" i="11"/>
  <c r="N261" i="11"/>
  <c r="B262" i="11"/>
  <c r="C262" i="11"/>
  <c r="G262" i="11"/>
  <c r="H262" i="11"/>
  <c r="I262" i="11"/>
  <c r="J262" i="11"/>
  <c r="K262" i="11"/>
  <c r="L262" i="11" s="1"/>
  <c r="M262" i="11"/>
  <c r="N262" i="11"/>
  <c r="P262" i="11" s="1"/>
  <c r="O262" i="11"/>
  <c r="B263" i="11"/>
  <c r="C263" i="11"/>
  <c r="G263" i="11"/>
  <c r="H263" i="11"/>
  <c r="I263" i="11"/>
  <c r="J263" i="11"/>
  <c r="K263" i="11"/>
  <c r="L263" i="11" s="1"/>
  <c r="M263" i="11"/>
  <c r="N263" i="11"/>
  <c r="P263" i="11" s="1"/>
  <c r="B264" i="11"/>
  <c r="C264" i="11"/>
  <c r="G264" i="11"/>
  <c r="H264" i="11"/>
  <c r="I264" i="11"/>
  <c r="J264" i="11"/>
  <c r="K264" i="11"/>
  <c r="M264" i="11"/>
  <c r="N264" i="11"/>
  <c r="O264" i="11" s="1"/>
  <c r="B265" i="11"/>
  <c r="C265" i="11"/>
  <c r="G265" i="11"/>
  <c r="H265" i="11"/>
  <c r="I265" i="11"/>
  <c r="J265" i="11"/>
  <c r="K265" i="11"/>
  <c r="L265" i="11" s="1"/>
  <c r="M265" i="11"/>
  <c r="N265" i="11"/>
  <c r="P265" i="11" s="1"/>
  <c r="B266" i="11"/>
  <c r="C266" i="11"/>
  <c r="G266" i="11"/>
  <c r="H266" i="11"/>
  <c r="I266" i="11"/>
  <c r="J266" i="11"/>
  <c r="K266" i="11"/>
  <c r="L266" i="11" s="1"/>
  <c r="M266" i="11"/>
  <c r="N266" i="11"/>
  <c r="P266" i="11" s="1"/>
  <c r="B267" i="11"/>
  <c r="C267" i="11"/>
  <c r="G267" i="11"/>
  <c r="H267" i="11"/>
  <c r="I267" i="11"/>
  <c r="J267" i="11"/>
  <c r="K267" i="11"/>
  <c r="L267" i="11" s="1"/>
  <c r="M267" i="11"/>
  <c r="N267" i="11"/>
  <c r="B268" i="11"/>
  <c r="C268" i="11"/>
  <c r="G268" i="11"/>
  <c r="H268" i="11"/>
  <c r="I268" i="11"/>
  <c r="J268" i="11"/>
  <c r="K268" i="11"/>
  <c r="L268" i="11" s="1"/>
  <c r="M268" i="11"/>
  <c r="N268" i="11"/>
  <c r="P268" i="11" s="1"/>
  <c r="O268" i="11"/>
  <c r="B269" i="11"/>
  <c r="C269" i="11"/>
  <c r="G269" i="11"/>
  <c r="H269" i="11"/>
  <c r="I269" i="11"/>
  <c r="J269" i="11"/>
  <c r="K269" i="11"/>
  <c r="L269" i="11" s="1"/>
  <c r="M269" i="11"/>
  <c r="N269" i="11"/>
  <c r="O269" i="11" s="1"/>
  <c r="B270" i="11"/>
  <c r="C270" i="11"/>
  <c r="G270" i="11"/>
  <c r="H270" i="11"/>
  <c r="I270" i="11"/>
  <c r="J270" i="11"/>
  <c r="K270" i="11"/>
  <c r="L270" i="11" s="1"/>
  <c r="M270" i="11"/>
  <c r="N270" i="11"/>
  <c r="B271" i="11"/>
  <c r="C271" i="11"/>
  <c r="G271" i="11"/>
  <c r="H271" i="11"/>
  <c r="I271" i="11"/>
  <c r="J271" i="11"/>
  <c r="K271" i="11"/>
  <c r="L271" i="11" s="1"/>
  <c r="M271" i="11"/>
  <c r="N271" i="11"/>
  <c r="P271" i="11" s="1"/>
  <c r="B272" i="11"/>
  <c r="C272" i="11"/>
  <c r="G272" i="11"/>
  <c r="H272" i="11"/>
  <c r="I272" i="11"/>
  <c r="J272" i="11"/>
  <c r="K272" i="11"/>
  <c r="L272" i="11" s="1"/>
  <c r="M272" i="11"/>
  <c r="N272" i="11"/>
  <c r="P272" i="11" s="1"/>
  <c r="O272" i="11"/>
  <c r="B273" i="11"/>
  <c r="C273" i="11"/>
  <c r="G273" i="11"/>
  <c r="H273" i="11"/>
  <c r="I273" i="11"/>
  <c r="J273" i="11"/>
  <c r="K273" i="11"/>
  <c r="L273" i="11" s="1"/>
  <c r="M273" i="11"/>
  <c r="N273" i="11"/>
  <c r="O273" i="11" s="1"/>
  <c r="B274" i="11"/>
  <c r="C274" i="11"/>
  <c r="G274" i="11"/>
  <c r="H274" i="11"/>
  <c r="I274" i="11"/>
  <c r="J274" i="11"/>
  <c r="K274" i="11"/>
  <c r="L274" i="11" s="1"/>
  <c r="M274" i="11"/>
  <c r="N274" i="11"/>
  <c r="P274" i="11" s="1"/>
  <c r="B275" i="11"/>
  <c r="C275" i="11"/>
  <c r="G275" i="11"/>
  <c r="H275" i="11"/>
  <c r="I275" i="11"/>
  <c r="J275" i="11"/>
  <c r="K275" i="11"/>
  <c r="L275" i="11" s="1"/>
  <c r="M275" i="11"/>
  <c r="N275" i="11"/>
  <c r="B276" i="11"/>
  <c r="C276" i="11"/>
  <c r="G276" i="11"/>
  <c r="H276" i="11"/>
  <c r="I276" i="11"/>
  <c r="J276" i="11"/>
  <c r="K276" i="11"/>
  <c r="L276" i="11" s="1"/>
  <c r="M276" i="11"/>
  <c r="N276" i="11"/>
  <c r="O276" i="11" s="1"/>
  <c r="B277" i="11"/>
  <c r="C277" i="11"/>
  <c r="G277" i="11"/>
  <c r="H277" i="11"/>
  <c r="I277" i="11"/>
  <c r="J277" i="11"/>
  <c r="K277" i="11"/>
  <c r="M277" i="11"/>
  <c r="N277" i="11"/>
  <c r="O277" i="11" s="1"/>
  <c r="B278" i="11"/>
  <c r="C278" i="11"/>
  <c r="G278" i="11"/>
  <c r="H278" i="11"/>
  <c r="I278" i="11"/>
  <c r="J278" i="11"/>
  <c r="K278" i="11"/>
  <c r="M278" i="11"/>
  <c r="N278" i="11"/>
  <c r="O278" i="11"/>
  <c r="B279" i="11"/>
  <c r="C279" i="11"/>
  <c r="G279" i="11"/>
  <c r="H279" i="11"/>
  <c r="I279" i="11"/>
  <c r="J279" i="11"/>
  <c r="K279" i="11"/>
  <c r="M279" i="11"/>
  <c r="N279" i="11"/>
  <c r="O279" i="11" s="1"/>
  <c r="B280" i="11"/>
  <c r="C280" i="11"/>
  <c r="G280" i="11"/>
  <c r="H280" i="11"/>
  <c r="I280" i="11"/>
  <c r="J280" i="11"/>
  <c r="K280" i="11"/>
  <c r="L280" i="11" s="1"/>
  <c r="M280" i="11"/>
  <c r="N280" i="11"/>
  <c r="O280" i="11" s="1"/>
  <c r="B281" i="11"/>
  <c r="C281" i="11"/>
  <c r="G281" i="11"/>
  <c r="H281" i="11"/>
  <c r="I281" i="11"/>
  <c r="J281" i="11"/>
  <c r="K281" i="11"/>
  <c r="L281" i="11" s="1"/>
  <c r="M281" i="11"/>
  <c r="N281" i="11"/>
  <c r="B282" i="11"/>
  <c r="C282" i="11"/>
  <c r="G282" i="11"/>
  <c r="H282" i="11"/>
  <c r="I282" i="11"/>
  <c r="J282" i="11"/>
  <c r="K282" i="11"/>
  <c r="L282" i="11" s="1"/>
  <c r="M282" i="11"/>
  <c r="N282" i="11"/>
  <c r="B283" i="11"/>
  <c r="C283" i="11"/>
  <c r="G283" i="11"/>
  <c r="H283" i="11"/>
  <c r="I283" i="11"/>
  <c r="J283" i="11"/>
  <c r="K283" i="11"/>
  <c r="L283" i="11" s="1"/>
  <c r="M283" i="11"/>
  <c r="N283" i="11"/>
  <c r="B284" i="11"/>
  <c r="C284" i="11"/>
  <c r="G284" i="11"/>
  <c r="H284" i="11"/>
  <c r="I284" i="11"/>
  <c r="J284" i="11"/>
  <c r="K284" i="11"/>
  <c r="L284" i="11" s="1"/>
  <c r="M284" i="11"/>
  <c r="N284" i="11"/>
  <c r="B285" i="11"/>
  <c r="C285" i="11"/>
  <c r="G285" i="11"/>
  <c r="H285" i="11"/>
  <c r="I285" i="11"/>
  <c r="J285" i="11"/>
  <c r="K285" i="11"/>
  <c r="L285" i="11" s="1"/>
  <c r="M285" i="11"/>
  <c r="N285" i="11"/>
  <c r="B286" i="11"/>
  <c r="C286" i="11"/>
  <c r="G286" i="11"/>
  <c r="H286" i="11"/>
  <c r="I286" i="11"/>
  <c r="J286" i="11"/>
  <c r="K286" i="11"/>
  <c r="L286" i="11" s="1"/>
  <c r="M286" i="11"/>
  <c r="N286" i="11"/>
  <c r="O286" i="11" s="1"/>
  <c r="B287" i="11"/>
  <c r="C287" i="11"/>
  <c r="G287" i="11"/>
  <c r="H287" i="11"/>
  <c r="I287" i="11"/>
  <c r="J287" i="11"/>
  <c r="K287" i="11"/>
  <c r="L287" i="11" s="1"/>
  <c r="M287" i="11"/>
  <c r="N287" i="11"/>
  <c r="P287" i="11" s="1"/>
  <c r="B288" i="11"/>
  <c r="C288" i="11"/>
  <c r="G288" i="11"/>
  <c r="H288" i="11"/>
  <c r="I288" i="11"/>
  <c r="J288" i="11"/>
  <c r="K288" i="11"/>
  <c r="L288" i="11" s="1"/>
  <c r="M288" i="11"/>
  <c r="N288" i="11"/>
  <c r="O288" i="11" s="1"/>
  <c r="B289" i="11"/>
  <c r="C289" i="11"/>
  <c r="G289" i="11"/>
  <c r="H289" i="11"/>
  <c r="I289" i="11"/>
  <c r="J289" i="11"/>
  <c r="K289" i="11"/>
  <c r="L289" i="11" s="1"/>
  <c r="M289" i="11"/>
  <c r="N289" i="11"/>
  <c r="P289" i="11" s="1"/>
  <c r="B290" i="11"/>
  <c r="C290" i="11"/>
  <c r="G290" i="11"/>
  <c r="H290" i="11"/>
  <c r="I290" i="11"/>
  <c r="J290" i="11"/>
  <c r="K290" i="11"/>
  <c r="L290" i="11" s="1"/>
  <c r="M290" i="11"/>
  <c r="N290" i="11"/>
  <c r="O290" i="11"/>
  <c r="B291" i="11"/>
  <c r="C291" i="11"/>
  <c r="G291" i="11"/>
  <c r="H291" i="11"/>
  <c r="I291" i="11"/>
  <c r="J291" i="11"/>
  <c r="K291" i="11"/>
  <c r="L291" i="11" s="1"/>
  <c r="M291" i="11"/>
  <c r="N291" i="11"/>
  <c r="B292" i="11"/>
  <c r="C292" i="11"/>
  <c r="G292" i="11"/>
  <c r="H292" i="11"/>
  <c r="I292" i="11"/>
  <c r="J292" i="11"/>
  <c r="K292" i="11"/>
  <c r="L292" i="11" s="1"/>
  <c r="M292" i="11"/>
  <c r="N292" i="11"/>
  <c r="O292" i="11" s="1"/>
  <c r="P292" i="11"/>
  <c r="B293" i="11"/>
  <c r="C293" i="11"/>
  <c r="G293" i="11"/>
  <c r="H293" i="11"/>
  <c r="I293" i="11"/>
  <c r="J293" i="11"/>
  <c r="K293" i="11"/>
  <c r="L293" i="11" s="1"/>
  <c r="M293" i="11"/>
  <c r="N293" i="11"/>
  <c r="B294" i="11"/>
  <c r="C294" i="11"/>
  <c r="G294" i="11"/>
  <c r="H294" i="11"/>
  <c r="I294" i="11"/>
  <c r="J294" i="11"/>
  <c r="K294" i="11"/>
  <c r="L294" i="11" s="1"/>
  <c r="M294" i="11"/>
  <c r="N294" i="11"/>
  <c r="B295" i="11"/>
  <c r="C295" i="11"/>
  <c r="G295" i="11"/>
  <c r="H295" i="11"/>
  <c r="I295" i="11"/>
  <c r="J295" i="11"/>
  <c r="K295" i="11"/>
  <c r="L295" i="11" s="1"/>
  <c r="M295" i="11"/>
  <c r="N295" i="11"/>
  <c r="P295" i="11" s="1"/>
  <c r="B296" i="11"/>
  <c r="C296" i="11"/>
  <c r="G296" i="11"/>
  <c r="H296" i="11"/>
  <c r="I296" i="11"/>
  <c r="J296" i="11"/>
  <c r="K296" i="11"/>
  <c r="L296" i="11" s="1"/>
  <c r="M296" i="11"/>
  <c r="N296" i="11"/>
  <c r="O296" i="11" s="1"/>
  <c r="B297" i="11"/>
  <c r="C297" i="11"/>
  <c r="G297" i="11"/>
  <c r="H297" i="11"/>
  <c r="I297" i="11"/>
  <c r="J297" i="11"/>
  <c r="K297" i="11"/>
  <c r="L297" i="11" s="1"/>
  <c r="M297" i="11"/>
  <c r="N297" i="11"/>
  <c r="B298" i="11"/>
  <c r="C298" i="11"/>
  <c r="G298" i="11"/>
  <c r="H298" i="11"/>
  <c r="I298" i="11"/>
  <c r="J298" i="11"/>
  <c r="K298" i="11"/>
  <c r="M298" i="11"/>
  <c r="N298" i="11"/>
  <c r="O298" i="11" s="1"/>
  <c r="B299" i="11"/>
  <c r="C299" i="11"/>
  <c r="G299" i="11"/>
  <c r="H299" i="11"/>
  <c r="I299" i="11"/>
  <c r="J299" i="11"/>
  <c r="K299" i="11"/>
  <c r="L299" i="11" s="1"/>
  <c r="M299" i="11"/>
  <c r="N299" i="11"/>
  <c r="B300" i="11"/>
  <c r="C300" i="11"/>
  <c r="G300" i="11"/>
  <c r="H300" i="11"/>
  <c r="I300" i="11"/>
  <c r="J300" i="11"/>
  <c r="K300" i="11"/>
  <c r="M300" i="11"/>
  <c r="N300" i="11"/>
  <c r="O300" i="11" s="1"/>
  <c r="B301" i="11"/>
  <c r="C301" i="11"/>
  <c r="G301" i="11"/>
  <c r="H301" i="11"/>
  <c r="I301" i="11"/>
  <c r="J301" i="11"/>
  <c r="K301" i="11"/>
  <c r="L301" i="11" s="1"/>
  <c r="M301" i="11"/>
  <c r="N301" i="11"/>
  <c r="B302" i="11"/>
  <c r="C302" i="11"/>
  <c r="G302" i="11"/>
  <c r="H302" i="11"/>
  <c r="I302" i="11"/>
  <c r="J302" i="11"/>
  <c r="K302" i="11"/>
  <c r="L302" i="11" s="1"/>
  <c r="M302" i="11"/>
  <c r="N302" i="11"/>
  <c r="O302" i="11" s="1"/>
  <c r="B303" i="11"/>
  <c r="C303" i="11"/>
  <c r="G303" i="11"/>
  <c r="H303" i="11"/>
  <c r="I303" i="11"/>
  <c r="J303" i="11"/>
  <c r="K303" i="11"/>
  <c r="L303" i="11" s="1"/>
  <c r="M303" i="11"/>
  <c r="N303" i="11"/>
  <c r="P303" i="11" s="1"/>
  <c r="B304" i="11"/>
  <c r="C304" i="11"/>
  <c r="G304" i="11"/>
  <c r="H304" i="11"/>
  <c r="I304" i="11"/>
  <c r="J304" i="11"/>
  <c r="K304" i="11"/>
  <c r="L304" i="11" s="1"/>
  <c r="M304" i="11"/>
  <c r="N304" i="11"/>
  <c r="B305" i="11"/>
  <c r="C305" i="11"/>
  <c r="G305" i="11"/>
  <c r="H305" i="11"/>
  <c r="I305" i="11"/>
  <c r="J305" i="11"/>
  <c r="K305" i="11"/>
  <c r="L305" i="11" s="1"/>
  <c r="M305" i="11"/>
  <c r="N305" i="11"/>
  <c r="B306" i="11"/>
  <c r="C306" i="11"/>
  <c r="G306" i="11"/>
  <c r="H306" i="11"/>
  <c r="I306" i="11"/>
  <c r="J306" i="11"/>
  <c r="K306" i="11"/>
  <c r="L306" i="11" s="1"/>
  <c r="M306" i="11"/>
  <c r="N306" i="11"/>
  <c r="O306" i="11" s="1"/>
  <c r="P306" i="11"/>
  <c r="B307" i="11"/>
  <c r="C307" i="11"/>
  <c r="G307" i="11"/>
  <c r="H307" i="11"/>
  <c r="I307" i="11"/>
  <c r="J307" i="11"/>
  <c r="K307" i="11"/>
  <c r="L307" i="11" s="1"/>
  <c r="M307" i="11"/>
  <c r="N307" i="11"/>
  <c r="B308" i="11"/>
  <c r="C308" i="11"/>
  <c r="G308" i="11"/>
  <c r="H308" i="11"/>
  <c r="I308" i="11"/>
  <c r="J308" i="11"/>
  <c r="K308" i="11"/>
  <c r="M308" i="11"/>
  <c r="N308" i="11"/>
  <c r="O308" i="11" s="1"/>
  <c r="B309" i="11"/>
  <c r="C309" i="11"/>
  <c r="G309" i="11"/>
  <c r="H309" i="11"/>
  <c r="I309" i="11"/>
  <c r="J309" i="11"/>
  <c r="K309" i="11"/>
  <c r="L309" i="11" s="1"/>
  <c r="M309" i="11"/>
  <c r="N309" i="11"/>
  <c r="B310" i="11"/>
  <c r="C310" i="11"/>
  <c r="G310" i="11"/>
  <c r="H310" i="11"/>
  <c r="I310" i="11"/>
  <c r="J310" i="11"/>
  <c r="K310" i="11"/>
  <c r="L310" i="11" s="1"/>
  <c r="M310" i="11"/>
  <c r="N310" i="11"/>
  <c r="B311" i="11"/>
  <c r="C311" i="11"/>
  <c r="G311" i="11"/>
  <c r="H311" i="11"/>
  <c r="I311" i="11"/>
  <c r="J311" i="11"/>
  <c r="K311" i="11"/>
  <c r="L311" i="11" s="1"/>
  <c r="M311" i="11"/>
  <c r="N311" i="11"/>
  <c r="O311" i="11" s="1"/>
  <c r="B312" i="11"/>
  <c r="C312" i="11"/>
  <c r="G312" i="11"/>
  <c r="H312" i="11"/>
  <c r="I312" i="11"/>
  <c r="J312" i="11"/>
  <c r="K312" i="11"/>
  <c r="L312" i="11" s="1"/>
  <c r="M312" i="11"/>
  <c r="N312" i="11"/>
  <c r="O312" i="11" s="1"/>
  <c r="B313" i="11"/>
  <c r="C313" i="11"/>
  <c r="G313" i="11"/>
  <c r="H313" i="11"/>
  <c r="I313" i="11"/>
  <c r="J313" i="11"/>
  <c r="K313" i="11"/>
  <c r="L313" i="11" s="1"/>
  <c r="M313" i="11"/>
  <c r="N313" i="11"/>
  <c r="B314" i="11"/>
  <c r="C314" i="11"/>
  <c r="G314" i="11"/>
  <c r="H314" i="11"/>
  <c r="I314" i="11"/>
  <c r="J314" i="11"/>
  <c r="K314" i="11"/>
  <c r="L314" i="11" s="1"/>
  <c r="M314" i="11"/>
  <c r="N314" i="11"/>
  <c r="B315" i="11"/>
  <c r="C315" i="11"/>
  <c r="G315" i="11"/>
  <c r="H315" i="11"/>
  <c r="I315" i="11"/>
  <c r="J315" i="11"/>
  <c r="K315" i="11"/>
  <c r="L315" i="11" s="1"/>
  <c r="M315" i="11"/>
  <c r="N315" i="11"/>
  <c r="P315" i="11" s="1"/>
  <c r="B316" i="11"/>
  <c r="C316" i="11"/>
  <c r="G316" i="11"/>
  <c r="H316" i="11"/>
  <c r="I316" i="11"/>
  <c r="J316" i="11"/>
  <c r="K316" i="11"/>
  <c r="L316" i="11" s="1"/>
  <c r="M316" i="11"/>
  <c r="N316" i="11"/>
  <c r="P316" i="11" s="1"/>
  <c r="B317" i="11"/>
  <c r="C317" i="11"/>
  <c r="G317" i="11"/>
  <c r="H317" i="11"/>
  <c r="I317" i="11"/>
  <c r="J317" i="11"/>
  <c r="K317" i="11"/>
  <c r="L317" i="11" s="1"/>
  <c r="M317" i="11"/>
  <c r="N317" i="11"/>
  <c r="B318" i="11"/>
  <c r="C318" i="11"/>
  <c r="G318" i="11"/>
  <c r="H318" i="11"/>
  <c r="I318" i="11"/>
  <c r="J318" i="11"/>
  <c r="K318" i="11"/>
  <c r="L318" i="11" s="1"/>
  <c r="M318" i="11"/>
  <c r="N318" i="11"/>
  <c r="B319" i="11"/>
  <c r="C319" i="11"/>
  <c r="G319" i="11"/>
  <c r="H319" i="11"/>
  <c r="I319" i="11"/>
  <c r="J319" i="11"/>
  <c r="K319" i="11"/>
  <c r="L319" i="11" s="1"/>
  <c r="M319" i="11"/>
  <c r="N319" i="11"/>
  <c r="P319" i="11" s="1"/>
  <c r="B320" i="11"/>
  <c r="C320" i="11"/>
  <c r="G320" i="11"/>
  <c r="H320" i="11"/>
  <c r="I320" i="11"/>
  <c r="J320" i="11"/>
  <c r="K320" i="11"/>
  <c r="L320" i="11" s="1"/>
  <c r="M320" i="11"/>
  <c r="N320" i="11"/>
  <c r="P320" i="11" s="1"/>
  <c r="O320" i="11"/>
  <c r="B321" i="11"/>
  <c r="C321" i="11"/>
  <c r="G321" i="11"/>
  <c r="H321" i="11"/>
  <c r="I321" i="11"/>
  <c r="J321" i="11"/>
  <c r="K321" i="11"/>
  <c r="L321" i="11" s="1"/>
  <c r="M321" i="11"/>
  <c r="N321" i="11"/>
  <c r="B322" i="11"/>
  <c r="C322" i="11"/>
  <c r="G322" i="11"/>
  <c r="H322" i="11"/>
  <c r="I322" i="11"/>
  <c r="J322" i="11"/>
  <c r="K322" i="11"/>
  <c r="L322" i="11" s="1"/>
  <c r="M322" i="11"/>
  <c r="N322" i="11"/>
  <c r="O322" i="11" s="1"/>
  <c r="P322" i="11"/>
  <c r="B323" i="11"/>
  <c r="C323" i="11"/>
  <c r="G323" i="11"/>
  <c r="H323" i="11"/>
  <c r="I323" i="11"/>
  <c r="J323" i="11"/>
  <c r="K323" i="11"/>
  <c r="L323" i="11" s="1"/>
  <c r="M323" i="11"/>
  <c r="N323" i="11"/>
  <c r="B324" i="11"/>
  <c r="C324" i="11"/>
  <c r="G324" i="11"/>
  <c r="H324" i="11"/>
  <c r="I324" i="11"/>
  <c r="J324" i="11"/>
  <c r="K324" i="11"/>
  <c r="L324" i="11" s="1"/>
  <c r="M324" i="11"/>
  <c r="N324" i="11"/>
  <c r="O324" i="11" s="1"/>
  <c r="B325" i="11"/>
  <c r="C325" i="11"/>
  <c r="G325" i="11"/>
  <c r="H325" i="11"/>
  <c r="I325" i="11"/>
  <c r="J325" i="11"/>
  <c r="K325" i="11"/>
  <c r="L325" i="11" s="1"/>
  <c r="M325" i="11"/>
  <c r="N325" i="11"/>
  <c r="B326" i="11"/>
  <c r="C326" i="11"/>
  <c r="G326" i="11"/>
  <c r="H326" i="11"/>
  <c r="I326" i="11"/>
  <c r="J326" i="11"/>
  <c r="K326" i="11"/>
  <c r="L326" i="11" s="1"/>
  <c r="M326" i="11"/>
  <c r="N326" i="11"/>
  <c r="B327" i="11"/>
  <c r="C327" i="11"/>
  <c r="G327" i="11"/>
  <c r="H327" i="11"/>
  <c r="I327" i="11"/>
  <c r="J327" i="11"/>
  <c r="K327" i="11"/>
  <c r="L327" i="11" s="1"/>
  <c r="M327" i="11"/>
  <c r="N327" i="11"/>
  <c r="B328" i="11"/>
  <c r="C328" i="11"/>
  <c r="G328" i="11"/>
  <c r="H328" i="11"/>
  <c r="I328" i="11"/>
  <c r="J328" i="11"/>
  <c r="K328" i="11"/>
  <c r="L328" i="11" s="1"/>
  <c r="M328" i="11"/>
  <c r="N328" i="11"/>
  <c r="O328" i="11" s="1"/>
  <c r="B329" i="11"/>
  <c r="C329" i="11"/>
  <c r="G329" i="11"/>
  <c r="H329" i="11"/>
  <c r="I329" i="11"/>
  <c r="J329" i="11"/>
  <c r="K329" i="11"/>
  <c r="L329" i="11" s="1"/>
  <c r="M329" i="11"/>
  <c r="N329" i="11"/>
  <c r="B330" i="11"/>
  <c r="C330" i="11"/>
  <c r="G330" i="11"/>
  <c r="H330" i="11"/>
  <c r="I330" i="11"/>
  <c r="J330" i="11"/>
  <c r="K330" i="11"/>
  <c r="L330" i="11" s="1"/>
  <c r="M330" i="11"/>
  <c r="N330" i="11"/>
  <c r="B331" i="11"/>
  <c r="C331" i="11"/>
  <c r="G331" i="11"/>
  <c r="H331" i="11"/>
  <c r="I331" i="11"/>
  <c r="J331" i="11"/>
  <c r="K331" i="11"/>
  <c r="L331" i="11" s="1"/>
  <c r="M331" i="11"/>
  <c r="N331" i="11"/>
  <c r="P331" i="11" s="1"/>
  <c r="B332" i="11"/>
  <c r="C332" i="11"/>
  <c r="G332" i="11"/>
  <c r="H332" i="11"/>
  <c r="I332" i="11"/>
  <c r="J332" i="11"/>
  <c r="K332" i="11"/>
  <c r="L332" i="11" s="1"/>
  <c r="M332" i="11"/>
  <c r="N332" i="11"/>
  <c r="B333" i="11"/>
  <c r="C333" i="11"/>
  <c r="G333" i="11"/>
  <c r="H333" i="11"/>
  <c r="I333" i="11"/>
  <c r="J333" i="11"/>
  <c r="K333" i="11"/>
  <c r="L333" i="11" s="1"/>
  <c r="M333" i="11"/>
  <c r="N333" i="11"/>
  <c r="B334" i="11"/>
  <c r="C334" i="11"/>
  <c r="G334" i="11"/>
  <c r="H334" i="11"/>
  <c r="I334" i="11"/>
  <c r="J334" i="11"/>
  <c r="K334" i="11"/>
  <c r="L334" i="11" s="1"/>
  <c r="M334" i="11"/>
  <c r="N334" i="11"/>
  <c r="B335" i="11"/>
  <c r="C335" i="11"/>
  <c r="G335" i="11"/>
  <c r="H335" i="11"/>
  <c r="I335" i="11"/>
  <c r="J335" i="11"/>
  <c r="K335" i="11"/>
  <c r="L335" i="11" s="1"/>
  <c r="M335" i="11"/>
  <c r="N335" i="11"/>
  <c r="B336" i="11"/>
  <c r="C336" i="11"/>
  <c r="G336" i="11"/>
  <c r="H336" i="11"/>
  <c r="I336" i="11"/>
  <c r="J336" i="11"/>
  <c r="K336" i="11"/>
  <c r="L336" i="11" s="1"/>
  <c r="M336" i="11"/>
  <c r="N336" i="11"/>
  <c r="P336" i="11" s="1"/>
  <c r="B337" i="11"/>
  <c r="C337" i="11"/>
  <c r="G337" i="11"/>
  <c r="H337" i="11"/>
  <c r="I337" i="11"/>
  <c r="J337" i="11"/>
  <c r="K337" i="11"/>
  <c r="L337" i="11" s="1"/>
  <c r="M337" i="11"/>
  <c r="N337" i="11"/>
  <c r="B338" i="11"/>
  <c r="C338" i="11"/>
  <c r="G338" i="11"/>
  <c r="H338" i="11"/>
  <c r="I338" i="11"/>
  <c r="J338" i="11"/>
  <c r="K338" i="11"/>
  <c r="L338" i="11" s="1"/>
  <c r="M338" i="11"/>
  <c r="N338" i="11"/>
  <c r="P338" i="11" s="1"/>
  <c r="B339" i="11"/>
  <c r="C339" i="11"/>
  <c r="G339" i="11"/>
  <c r="H339" i="11"/>
  <c r="I339" i="11"/>
  <c r="J339" i="11"/>
  <c r="K339" i="11"/>
  <c r="L339" i="11" s="1"/>
  <c r="M339" i="11"/>
  <c r="N339" i="11"/>
  <c r="B340" i="11"/>
  <c r="C340" i="11"/>
  <c r="G340" i="11"/>
  <c r="H340" i="11"/>
  <c r="I340" i="11"/>
  <c r="J340" i="11"/>
  <c r="K340" i="11"/>
  <c r="M340" i="11"/>
  <c r="N340" i="11"/>
  <c r="O340" i="11" s="1"/>
  <c r="B341" i="11"/>
  <c r="C341" i="11"/>
  <c r="G341" i="11"/>
  <c r="H341" i="11"/>
  <c r="I341" i="11"/>
  <c r="J341" i="11"/>
  <c r="K341" i="11"/>
  <c r="L341" i="11" s="1"/>
  <c r="M341" i="11"/>
  <c r="N341" i="11"/>
  <c r="B342" i="11"/>
  <c r="C342" i="11"/>
  <c r="G342" i="11"/>
  <c r="H342" i="11"/>
  <c r="I342" i="11"/>
  <c r="J342" i="11"/>
  <c r="K342" i="11"/>
  <c r="L342" i="11" s="1"/>
  <c r="M342" i="11"/>
  <c r="N342" i="11"/>
  <c r="P342" i="11" s="1"/>
  <c r="B343" i="11"/>
  <c r="C343" i="11"/>
  <c r="G343" i="11"/>
  <c r="H343" i="11"/>
  <c r="I343" i="11"/>
  <c r="J343" i="11"/>
  <c r="K343" i="11"/>
  <c r="L343" i="11" s="1"/>
  <c r="M343" i="11"/>
  <c r="N343" i="11"/>
  <c r="O343" i="11" s="1"/>
  <c r="B344" i="11"/>
  <c r="C344" i="11"/>
  <c r="G344" i="11"/>
  <c r="H344" i="11"/>
  <c r="I344" i="11"/>
  <c r="J344" i="11"/>
  <c r="K344" i="11"/>
  <c r="L344" i="11" s="1"/>
  <c r="M344" i="11"/>
  <c r="N344" i="11"/>
  <c r="B345" i="11"/>
  <c r="C345" i="11"/>
  <c r="G345" i="11"/>
  <c r="H345" i="11"/>
  <c r="I345" i="11"/>
  <c r="J345" i="11"/>
  <c r="K345" i="11"/>
  <c r="L345" i="11" s="1"/>
  <c r="M345" i="11"/>
  <c r="N345" i="11"/>
  <c r="B346" i="11"/>
  <c r="C346" i="11"/>
  <c r="G346" i="11"/>
  <c r="H346" i="11"/>
  <c r="I346" i="11"/>
  <c r="J346" i="11"/>
  <c r="K346" i="11"/>
  <c r="L346" i="11" s="1"/>
  <c r="M346" i="11"/>
  <c r="N346" i="11"/>
  <c r="B347" i="11"/>
  <c r="C347" i="11"/>
  <c r="G347" i="11"/>
  <c r="H347" i="11"/>
  <c r="I347" i="11"/>
  <c r="J347" i="11"/>
  <c r="K347" i="11"/>
  <c r="L347" i="11" s="1"/>
  <c r="M347" i="11"/>
  <c r="N347" i="11"/>
  <c r="B348" i="11"/>
  <c r="C348" i="11"/>
  <c r="G348" i="11"/>
  <c r="H348" i="11"/>
  <c r="I348" i="11"/>
  <c r="J348" i="11"/>
  <c r="K348" i="11"/>
  <c r="L348" i="11" s="1"/>
  <c r="M348" i="11"/>
  <c r="N348" i="11"/>
  <c r="B349" i="11"/>
  <c r="C349" i="11"/>
  <c r="G349" i="11"/>
  <c r="H349" i="11"/>
  <c r="I349" i="11"/>
  <c r="J349" i="11"/>
  <c r="K349" i="11"/>
  <c r="L349" i="11" s="1"/>
  <c r="M349" i="11"/>
  <c r="N349" i="11"/>
  <c r="O349" i="11" s="1"/>
  <c r="B350" i="11"/>
  <c r="C350" i="11"/>
  <c r="G350" i="11"/>
  <c r="H350" i="11"/>
  <c r="I350" i="11"/>
  <c r="J350" i="11"/>
  <c r="K350" i="11"/>
  <c r="L350" i="11" s="1"/>
  <c r="M350" i="11"/>
  <c r="N350" i="11"/>
  <c r="B351" i="11"/>
  <c r="C351" i="11"/>
  <c r="G351" i="11"/>
  <c r="H351" i="11"/>
  <c r="I351" i="11"/>
  <c r="J351" i="11"/>
  <c r="K351" i="11"/>
  <c r="L351" i="11" s="1"/>
  <c r="M351" i="11"/>
  <c r="N351" i="11"/>
  <c r="O351" i="11" s="1"/>
  <c r="B352" i="11"/>
  <c r="C352" i="11"/>
  <c r="G352" i="11"/>
  <c r="H352" i="11"/>
  <c r="I352" i="11"/>
  <c r="J352" i="11"/>
  <c r="K352" i="11"/>
  <c r="L352" i="11" s="1"/>
  <c r="M352" i="11"/>
  <c r="N352" i="11"/>
  <c r="O352" i="11" s="1"/>
  <c r="B353" i="11"/>
  <c r="C353" i="11"/>
  <c r="G353" i="11"/>
  <c r="H353" i="11"/>
  <c r="I353" i="11"/>
  <c r="J353" i="11"/>
  <c r="K353" i="11"/>
  <c r="L353" i="11" s="1"/>
  <c r="M353" i="11"/>
  <c r="N353" i="11"/>
  <c r="B354" i="11"/>
  <c r="C354" i="11"/>
  <c r="G354" i="11"/>
  <c r="H354" i="11"/>
  <c r="I354" i="11"/>
  <c r="J354" i="11"/>
  <c r="K354" i="11"/>
  <c r="L354" i="11" s="1"/>
  <c r="M354" i="11"/>
  <c r="N354" i="11"/>
  <c r="P354" i="11" s="1"/>
  <c r="B355" i="11"/>
  <c r="C355" i="11"/>
  <c r="G355" i="11"/>
  <c r="H355" i="11"/>
  <c r="I355" i="11"/>
  <c r="J355" i="11"/>
  <c r="K355" i="11"/>
  <c r="L355" i="11" s="1"/>
  <c r="M355" i="11"/>
  <c r="N355" i="11"/>
  <c r="B356" i="11"/>
  <c r="C356" i="11"/>
  <c r="G356" i="11"/>
  <c r="H356" i="11"/>
  <c r="I356" i="11"/>
  <c r="J356" i="11"/>
  <c r="K356" i="11"/>
  <c r="L356" i="11" s="1"/>
  <c r="M356" i="11"/>
  <c r="N356" i="11"/>
  <c r="O356" i="11" s="1"/>
  <c r="B357" i="11"/>
  <c r="C357" i="11"/>
  <c r="G357" i="11"/>
  <c r="H357" i="11"/>
  <c r="I357" i="11"/>
  <c r="J357" i="11"/>
  <c r="K357" i="11"/>
  <c r="L357" i="11" s="1"/>
  <c r="M357" i="11"/>
  <c r="N357" i="11"/>
  <c r="O357" i="11" s="1"/>
  <c r="B358" i="11"/>
  <c r="C358" i="11"/>
  <c r="G358" i="11"/>
  <c r="H358" i="11"/>
  <c r="I358" i="11"/>
  <c r="J358" i="11"/>
  <c r="K358" i="11"/>
  <c r="L358" i="11" s="1"/>
  <c r="M358" i="11"/>
  <c r="N358" i="11"/>
  <c r="O358" i="11" s="1"/>
  <c r="P358" i="11"/>
  <c r="B359" i="11"/>
  <c r="C359" i="11"/>
  <c r="G359" i="11"/>
  <c r="H359" i="11"/>
  <c r="I359" i="11"/>
  <c r="J359" i="11"/>
  <c r="K359" i="11"/>
  <c r="L359" i="11" s="1"/>
  <c r="M359" i="11"/>
  <c r="N359" i="11"/>
  <c r="O359" i="11" s="1"/>
  <c r="B360" i="11"/>
  <c r="C360" i="11"/>
  <c r="G360" i="11"/>
  <c r="H360" i="11"/>
  <c r="I360" i="11"/>
  <c r="J360" i="11"/>
  <c r="K360" i="11"/>
  <c r="L360" i="11" s="1"/>
  <c r="M360" i="11"/>
  <c r="N360" i="11"/>
  <c r="B361" i="11"/>
  <c r="C361" i="11"/>
  <c r="G361" i="11"/>
  <c r="H361" i="11"/>
  <c r="I361" i="11"/>
  <c r="J361" i="11"/>
  <c r="K361" i="11"/>
  <c r="L361" i="11" s="1"/>
  <c r="M361" i="11"/>
  <c r="N361" i="11"/>
  <c r="B362" i="11"/>
  <c r="C362" i="11"/>
  <c r="G362" i="11"/>
  <c r="H362" i="11"/>
  <c r="I362" i="11"/>
  <c r="J362" i="11"/>
  <c r="K362" i="11"/>
  <c r="L362" i="11" s="1"/>
  <c r="M362" i="11"/>
  <c r="N362" i="11"/>
  <c r="O362" i="11" s="1"/>
  <c r="B363" i="11"/>
  <c r="C363" i="11"/>
  <c r="G363" i="11"/>
  <c r="H363" i="11"/>
  <c r="I363" i="11"/>
  <c r="J363" i="11"/>
  <c r="K363" i="11"/>
  <c r="L363" i="11" s="1"/>
  <c r="M363" i="11"/>
  <c r="N363" i="11"/>
  <c r="B364" i="11"/>
  <c r="C364" i="11"/>
  <c r="G364" i="11"/>
  <c r="H364" i="11"/>
  <c r="I364" i="11"/>
  <c r="J364" i="11"/>
  <c r="K364" i="11"/>
  <c r="L364" i="11" s="1"/>
  <c r="M364" i="11"/>
  <c r="N364" i="11"/>
  <c r="O364" i="11" s="1"/>
  <c r="B365" i="11"/>
  <c r="C365" i="11"/>
  <c r="G365" i="11"/>
  <c r="H365" i="11"/>
  <c r="I365" i="11"/>
  <c r="J365" i="11"/>
  <c r="K365" i="11"/>
  <c r="L365" i="11" s="1"/>
  <c r="M365" i="11"/>
  <c r="N365" i="11"/>
  <c r="B366" i="11"/>
  <c r="C366" i="11"/>
  <c r="G366" i="11"/>
  <c r="H366" i="11"/>
  <c r="I366" i="11"/>
  <c r="J366" i="11"/>
  <c r="K366" i="11"/>
  <c r="L366" i="11" s="1"/>
  <c r="M366" i="11"/>
  <c r="N366" i="11"/>
  <c r="B367" i="11"/>
  <c r="C367" i="11"/>
  <c r="G367" i="11"/>
  <c r="H367" i="11"/>
  <c r="I367" i="11"/>
  <c r="J367" i="11"/>
  <c r="K367" i="11"/>
  <c r="L367" i="11" s="1"/>
  <c r="M367" i="11"/>
  <c r="N367" i="11"/>
  <c r="O367" i="11" s="1"/>
  <c r="B368" i="11"/>
  <c r="C368" i="11"/>
  <c r="G368" i="11"/>
  <c r="H368" i="11"/>
  <c r="I368" i="11"/>
  <c r="J368" i="11"/>
  <c r="K368" i="11"/>
  <c r="L368" i="11" s="1"/>
  <c r="M368" i="11"/>
  <c r="N368" i="11"/>
  <c r="B369" i="11"/>
  <c r="C369" i="11"/>
  <c r="G369" i="11"/>
  <c r="H369" i="11"/>
  <c r="I369" i="11"/>
  <c r="J369" i="11"/>
  <c r="K369" i="11"/>
  <c r="L369" i="11" s="1"/>
  <c r="M369" i="11"/>
  <c r="N369" i="11"/>
  <c r="B370" i="11"/>
  <c r="C370" i="11"/>
  <c r="G370" i="11"/>
  <c r="H370" i="11"/>
  <c r="I370" i="11"/>
  <c r="J370" i="11"/>
  <c r="K370" i="11"/>
  <c r="L370" i="11" s="1"/>
  <c r="M370" i="11"/>
  <c r="N370" i="11"/>
  <c r="B371" i="11"/>
  <c r="C371" i="11"/>
  <c r="G371" i="11"/>
  <c r="H371" i="11"/>
  <c r="I371" i="11"/>
  <c r="J371" i="11"/>
  <c r="K371" i="11"/>
  <c r="L371" i="11" s="1"/>
  <c r="M371" i="11"/>
  <c r="N371" i="11"/>
  <c r="B372" i="11"/>
  <c r="C372" i="11"/>
  <c r="G372" i="11"/>
  <c r="H372" i="11"/>
  <c r="I372" i="11"/>
  <c r="J372" i="11"/>
  <c r="K372" i="11"/>
  <c r="L372" i="11" s="1"/>
  <c r="M372" i="11"/>
  <c r="N372" i="11"/>
  <c r="P372" i="11" s="1"/>
  <c r="B373" i="11"/>
  <c r="C373" i="11"/>
  <c r="G373" i="11"/>
  <c r="H373" i="11"/>
  <c r="I373" i="11"/>
  <c r="J373" i="11"/>
  <c r="K373" i="11"/>
  <c r="L373" i="11" s="1"/>
  <c r="M373" i="11"/>
  <c r="N373" i="11"/>
  <c r="B374" i="11"/>
  <c r="C374" i="11"/>
  <c r="G374" i="11"/>
  <c r="H374" i="11"/>
  <c r="I374" i="11"/>
  <c r="J374" i="11"/>
  <c r="K374" i="11"/>
  <c r="L374" i="11" s="1"/>
  <c r="M374" i="11"/>
  <c r="N374" i="11"/>
  <c r="B375" i="11"/>
  <c r="C375" i="11"/>
  <c r="G375" i="11"/>
  <c r="H375" i="11"/>
  <c r="I375" i="11"/>
  <c r="J375" i="11"/>
  <c r="K375" i="11"/>
  <c r="L375" i="11" s="1"/>
  <c r="M375" i="11"/>
  <c r="N375" i="11"/>
  <c r="B376" i="11"/>
  <c r="C376" i="11"/>
  <c r="G376" i="11"/>
  <c r="H376" i="11"/>
  <c r="I376" i="11"/>
  <c r="J376" i="11"/>
  <c r="K376" i="11"/>
  <c r="L376" i="11" s="1"/>
  <c r="M376" i="11"/>
  <c r="N376" i="11"/>
  <c r="O376" i="11" s="1"/>
  <c r="B377" i="11"/>
  <c r="C377" i="11"/>
  <c r="G377" i="11"/>
  <c r="H377" i="11"/>
  <c r="I377" i="11"/>
  <c r="J377" i="11"/>
  <c r="K377" i="11"/>
  <c r="L377" i="11" s="1"/>
  <c r="M377" i="11"/>
  <c r="N377" i="11"/>
  <c r="O377" i="11" s="1"/>
  <c r="B378" i="11"/>
  <c r="C378" i="11"/>
  <c r="G378" i="11"/>
  <c r="H378" i="11"/>
  <c r="I378" i="11"/>
  <c r="J378" i="11"/>
  <c r="K378" i="11"/>
  <c r="L378" i="11" s="1"/>
  <c r="M378" i="11"/>
  <c r="N378" i="11"/>
  <c r="B379" i="11"/>
  <c r="C379" i="11"/>
  <c r="G379" i="11"/>
  <c r="H379" i="11"/>
  <c r="I379" i="11"/>
  <c r="J379" i="11"/>
  <c r="K379" i="11"/>
  <c r="L379" i="11" s="1"/>
  <c r="M379" i="11"/>
  <c r="N379" i="11"/>
  <c r="O379" i="11" s="1"/>
  <c r="B380" i="11"/>
  <c r="C380" i="11"/>
  <c r="G380" i="11"/>
  <c r="H380" i="11"/>
  <c r="I380" i="11"/>
  <c r="J380" i="11"/>
  <c r="K380" i="11"/>
  <c r="L380" i="11" s="1"/>
  <c r="M380" i="11"/>
  <c r="N380" i="11"/>
  <c r="O380" i="11" s="1"/>
  <c r="B381" i="11"/>
  <c r="C381" i="11"/>
  <c r="G381" i="11"/>
  <c r="H381" i="11"/>
  <c r="I381" i="11"/>
  <c r="J381" i="11"/>
  <c r="K381" i="11"/>
  <c r="L381" i="11" s="1"/>
  <c r="M381" i="11"/>
  <c r="N381" i="11"/>
  <c r="B382" i="11"/>
  <c r="C382" i="11"/>
  <c r="G382" i="11"/>
  <c r="H382" i="11"/>
  <c r="I382" i="11"/>
  <c r="J382" i="11"/>
  <c r="K382" i="11"/>
  <c r="L382" i="11" s="1"/>
  <c r="M382" i="11"/>
  <c r="N382" i="11"/>
  <c r="P382" i="11" s="1"/>
  <c r="O382" i="11"/>
  <c r="B383" i="11"/>
  <c r="C383" i="11"/>
  <c r="G383" i="11"/>
  <c r="H383" i="11"/>
  <c r="I383" i="11"/>
  <c r="J383" i="11"/>
  <c r="K383" i="11"/>
  <c r="L383" i="11" s="1"/>
  <c r="M383" i="11"/>
  <c r="N383" i="11"/>
  <c r="O383" i="11" s="1"/>
  <c r="B384" i="11"/>
  <c r="C384" i="11"/>
  <c r="G384" i="11"/>
  <c r="H384" i="11"/>
  <c r="I384" i="11"/>
  <c r="J384" i="11"/>
  <c r="K384" i="11"/>
  <c r="L384" i="11" s="1"/>
  <c r="M384" i="11"/>
  <c r="N384" i="11"/>
  <c r="P384" i="11" s="1"/>
  <c r="B385" i="11"/>
  <c r="C385" i="11"/>
  <c r="G385" i="11"/>
  <c r="H385" i="11"/>
  <c r="I385" i="11"/>
  <c r="J385" i="11"/>
  <c r="K385" i="11"/>
  <c r="M385" i="11"/>
  <c r="N385" i="11"/>
  <c r="O385" i="11" s="1"/>
  <c r="B386" i="11"/>
  <c r="C386" i="11"/>
  <c r="G386" i="11"/>
  <c r="H386" i="11"/>
  <c r="I386" i="11"/>
  <c r="J386" i="11"/>
  <c r="K386" i="11"/>
  <c r="L386" i="11" s="1"/>
  <c r="M386" i="11"/>
  <c r="N386" i="11"/>
  <c r="O386" i="11" s="1"/>
  <c r="B387" i="11"/>
  <c r="C387" i="11"/>
  <c r="G387" i="11"/>
  <c r="H387" i="11"/>
  <c r="I387" i="11"/>
  <c r="J387" i="11"/>
  <c r="K387" i="11"/>
  <c r="L387" i="11" s="1"/>
  <c r="M387" i="11"/>
  <c r="N387" i="11"/>
  <c r="B388" i="11"/>
  <c r="C388" i="11"/>
  <c r="G388" i="11"/>
  <c r="H388" i="11"/>
  <c r="I388" i="11"/>
  <c r="J388" i="11"/>
  <c r="K388" i="11"/>
  <c r="L388" i="11" s="1"/>
  <c r="M388" i="11"/>
  <c r="N388" i="11"/>
  <c r="P388" i="11" s="1"/>
  <c r="B389" i="11"/>
  <c r="C389" i="11"/>
  <c r="G389" i="11"/>
  <c r="H389" i="11"/>
  <c r="I389" i="11"/>
  <c r="J389" i="11"/>
  <c r="K389" i="11"/>
  <c r="L389" i="11" s="1"/>
  <c r="M389" i="11"/>
  <c r="N389" i="11"/>
  <c r="B390" i="11"/>
  <c r="C390" i="11"/>
  <c r="G390" i="11"/>
  <c r="H390" i="11"/>
  <c r="I390" i="11"/>
  <c r="J390" i="11"/>
  <c r="K390" i="11"/>
  <c r="L390" i="11" s="1"/>
  <c r="M390" i="11"/>
  <c r="N390" i="11"/>
  <c r="P390" i="11" s="1"/>
  <c r="B391" i="11"/>
  <c r="C391" i="11"/>
  <c r="G391" i="11"/>
  <c r="H391" i="11"/>
  <c r="I391" i="11"/>
  <c r="J391" i="11"/>
  <c r="K391" i="11"/>
  <c r="L391" i="11" s="1"/>
  <c r="M391" i="11"/>
  <c r="N391" i="11"/>
  <c r="O391" i="11" s="1"/>
  <c r="B392" i="11"/>
  <c r="C392" i="11"/>
  <c r="G392" i="11"/>
  <c r="H392" i="11"/>
  <c r="I392" i="11"/>
  <c r="J392" i="11"/>
  <c r="K392" i="11"/>
  <c r="L392" i="11" s="1"/>
  <c r="M392" i="11"/>
  <c r="N392" i="11"/>
  <c r="P392" i="11" s="1"/>
  <c r="B393" i="11"/>
  <c r="C393" i="11"/>
  <c r="G393" i="11"/>
  <c r="H393" i="11"/>
  <c r="I393" i="11"/>
  <c r="J393" i="11"/>
  <c r="K393" i="11"/>
  <c r="L393" i="11" s="1"/>
  <c r="M393" i="11"/>
  <c r="N393" i="11"/>
  <c r="O393" i="11" s="1"/>
  <c r="B394" i="11"/>
  <c r="C394" i="11"/>
  <c r="G394" i="11"/>
  <c r="H394" i="11"/>
  <c r="I394" i="11"/>
  <c r="J394" i="11"/>
  <c r="K394" i="11"/>
  <c r="L394" i="11" s="1"/>
  <c r="M394" i="11"/>
  <c r="N394" i="11"/>
  <c r="O394" i="11" s="1"/>
  <c r="B395" i="11"/>
  <c r="C395" i="11"/>
  <c r="G395" i="11"/>
  <c r="H395" i="11"/>
  <c r="I395" i="11"/>
  <c r="J395" i="11"/>
  <c r="K395" i="11"/>
  <c r="L395" i="11" s="1"/>
  <c r="M395" i="11"/>
  <c r="N395" i="11"/>
  <c r="B396" i="11"/>
  <c r="C396" i="11"/>
  <c r="G396" i="11"/>
  <c r="H396" i="11"/>
  <c r="I396" i="11"/>
  <c r="J396" i="11"/>
  <c r="K396" i="11"/>
  <c r="L396" i="11" s="1"/>
  <c r="M396" i="11"/>
  <c r="N396" i="11"/>
  <c r="O396" i="11" s="1"/>
  <c r="B397" i="11"/>
  <c r="C397" i="11"/>
  <c r="G397" i="11"/>
  <c r="H397" i="11"/>
  <c r="I397" i="11"/>
  <c r="J397" i="11"/>
  <c r="K397" i="11"/>
  <c r="L397" i="11" s="1"/>
  <c r="M397" i="11"/>
  <c r="N397" i="11"/>
  <c r="O397" i="11" s="1"/>
  <c r="B398" i="11"/>
  <c r="C398" i="11"/>
  <c r="G398" i="11"/>
  <c r="H398" i="11"/>
  <c r="I398" i="11"/>
  <c r="J398" i="11"/>
  <c r="K398" i="11"/>
  <c r="L398" i="11" s="1"/>
  <c r="M398" i="11"/>
  <c r="N398" i="11"/>
  <c r="B399" i="11"/>
  <c r="C399" i="11"/>
  <c r="G399" i="11"/>
  <c r="H399" i="11"/>
  <c r="I399" i="11"/>
  <c r="J399" i="11"/>
  <c r="K399" i="11"/>
  <c r="L399" i="11" s="1"/>
  <c r="M399" i="11"/>
  <c r="N399" i="11"/>
  <c r="O399" i="11" s="1"/>
  <c r="B400" i="11"/>
  <c r="C400" i="11"/>
  <c r="G400" i="11"/>
  <c r="H400" i="11"/>
  <c r="I400" i="11"/>
  <c r="J400" i="11"/>
  <c r="K400" i="11"/>
  <c r="L400" i="11" s="1"/>
  <c r="M400" i="11"/>
  <c r="N400" i="11"/>
  <c r="P400" i="11" s="1"/>
  <c r="O400" i="11"/>
  <c r="B401" i="11"/>
  <c r="C401" i="11"/>
  <c r="G401" i="11"/>
  <c r="H401" i="11"/>
  <c r="I401" i="11"/>
  <c r="J401" i="11"/>
  <c r="K401" i="11"/>
  <c r="M401" i="11"/>
  <c r="N401" i="11"/>
  <c r="O401" i="11" s="1"/>
  <c r="B402" i="11"/>
  <c r="C402" i="11"/>
  <c r="G402" i="11"/>
  <c r="H402" i="11"/>
  <c r="I402" i="11"/>
  <c r="J402" i="11"/>
  <c r="K402" i="11"/>
  <c r="L402" i="11" s="1"/>
  <c r="M402" i="11"/>
  <c r="N402" i="11"/>
  <c r="B403" i="11"/>
  <c r="C403" i="11"/>
  <c r="G403" i="11"/>
  <c r="H403" i="11"/>
  <c r="I403" i="11"/>
  <c r="J403" i="11"/>
  <c r="K403" i="11"/>
  <c r="L403" i="11" s="1"/>
  <c r="M403" i="11"/>
  <c r="N403" i="11"/>
  <c r="B404" i="11"/>
  <c r="C404" i="11"/>
  <c r="G404" i="11"/>
  <c r="H404" i="11"/>
  <c r="I404" i="11"/>
  <c r="J404" i="11"/>
  <c r="K404" i="11"/>
  <c r="L404" i="11" s="1"/>
  <c r="M404" i="11"/>
  <c r="N404" i="11"/>
  <c r="P404" i="11" s="1"/>
  <c r="B405" i="11"/>
  <c r="C405" i="11"/>
  <c r="G405" i="11"/>
  <c r="H405" i="11"/>
  <c r="I405" i="11"/>
  <c r="J405" i="11"/>
  <c r="K405" i="11"/>
  <c r="L405" i="11" s="1"/>
  <c r="M405" i="11"/>
  <c r="N405" i="11"/>
  <c r="B406" i="11"/>
  <c r="C406" i="11"/>
  <c r="G406" i="11"/>
  <c r="H406" i="11"/>
  <c r="I406" i="11"/>
  <c r="J406" i="11"/>
  <c r="K406" i="11"/>
  <c r="L406" i="11" s="1"/>
  <c r="M406" i="11"/>
  <c r="N406" i="11"/>
  <c r="O406" i="11" s="1"/>
  <c r="B407" i="11"/>
  <c r="C407" i="11"/>
  <c r="G407" i="11"/>
  <c r="H407" i="11"/>
  <c r="I407" i="11"/>
  <c r="J407" i="11"/>
  <c r="K407" i="11"/>
  <c r="L407" i="11" s="1"/>
  <c r="M407" i="11"/>
  <c r="N407" i="11"/>
  <c r="O407" i="11" s="1"/>
  <c r="B408" i="11"/>
  <c r="C408" i="11"/>
  <c r="G408" i="11"/>
  <c r="H408" i="11"/>
  <c r="I408" i="11"/>
  <c r="J408" i="11"/>
  <c r="K408" i="11"/>
  <c r="L408" i="11" s="1"/>
  <c r="M408" i="11"/>
  <c r="N408" i="11"/>
  <c r="B409" i="11"/>
  <c r="C409" i="11"/>
  <c r="G409" i="11"/>
  <c r="H409" i="11"/>
  <c r="I409" i="11"/>
  <c r="J409" i="11"/>
  <c r="K409" i="11"/>
  <c r="L409" i="11" s="1"/>
  <c r="M409" i="11"/>
  <c r="N409" i="11"/>
  <c r="O409" i="11" s="1"/>
  <c r="B410" i="11"/>
  <c r="C410" i="11"/>
  <c r="G410" i="11"/>
  <c r="H410" i="11"/>
  <c r="I410" i="11"/>
  <c r="J410" i="11"/>
  <c r="K410" i="11"/>
  <c r="L410" i="11" s="1"/>
  <c r="M410" i="11"/>
  <c r="N410" i="11"/>
  <c r="O410" i="11" s="1"/>
  <c r="B411" i="11"/>
  <c r="C411" i="11"/>
  <c r="G411" i="11"/>
  <c r="H411" i="11"/>
  <c r="I411" i="11"/>
  <c r="J411" i="11"/>
  <c r="K411" i="11"/>
  <c r="L411" i="11" s="1"/>
  <c r="M411" i="11"/>
  <c r="N411" i="11"/>
  <c r="B412" i="11"/>
  <c r="C412" i="11"/>
  <c r="G412" i="11"/>
  <c r="H412" i="11"/>
  <c r="I412" i="11"/>
  <c r="J412" i="11"/>
  <c r="K412" i="11"/>
  <c r="L412" i="11" s="1"/>
  <c r="M412" i="11"/>
  <c r="N412" i="11"/>
  <c r="P412" i="11" s="1"/>
  <c r="B413" i="11"/>
  <c r="C413" i="11"/>
  <c r="G413" i="11"/>
  <c r="H413" i="11"/>
  <c r="I413" i="11"/>
  <c r="J413" i="11"/>
  <c r="K413" i="11"/>
  <c r="L413" i="11" s="1"/>
  <c r="M413" i="11"/>
  <c r="N413" i="11"/>
  <c r="O413" i="11" s="1"/>
  <c r="B414" i="11"/>
  <c r="C414" i="11"/>
  <c r="G414" i="11"/>
  <c r="H414" i="11"/>
  <c r="I414" i="11"/>
  <c r="J414" i="11"/>
  <c r="K414" i="11"/>
  <c r="L414" i="11" s="1"/>
  <c r="M414" i="11"/>
  <c r="N414" i="11"/>
  <c r="O414" i="11" s="1"/>
  <c r="B415" i="11"/>
  <c r="C415" i="11"/>
  <c r="G415" i="11"/>
  <c r="H415" i="11"/>
  <c r="I415" i="11"/>
  <c r="J415" i="11"/>
  <c r="K415" i="11"/>
  <c r="L415" i="11" s="1"/>
  <c r="M415" i="11"/>
  <c r="N415" i="11"/>
  <c r="O415" i="11" s="1"/>
  <c r="B416" i="11"/>
  <c r="C416" i="11"/>
  <c r="G416" i="11"/>
  <c r="H416" i="11"/>
  <c r="I416" i="11"/>
  <c r="J416" i="11"/>
  <c r="K416" i="11"/>
  <c r="L416" i="11" s="1"/>
  <c r="M416" i="11"/>
  <c r="N416" i="11"/>
  <c r="P416" i="11" s="1"/>
  <c r="B417" i="11"/>
  <c r="C417" i="11"/>
  <c r="G417" i="11"/>
  <c r="H417" i="11"/>
  <c r="I417" i="11"/>
  <c r="J417" i="11"/>
  <c r="K417" i="11"/>
  <c r="L417" i="11" s="1"/>
  <c r="M417" i="11"/>
  <c r="N417" i="11"/>
  <c r="B418" i="11"/>
  <c r="C418" i="11"/>
  <c r="G418" i="11"/>
  <c r="H418" i="11"/>
  <c r="I418" i="11"/>
  <c r="J418" i="11"/>
  <c r="K418" i="11"/>
  <c r="L418" i="11" s="1"/>
  <c r="M418" i="11"/>
  <c r="N418" i="11"/>
  <c r="O418" i="11"/>
  <c r="B419" i="11"/>
  <c r="C419" i="11"/>
  <c r="G419" i="11"/>
  <c r="H419" i="11"/>
  <c r="I419" i="11"/>
  <c r="J419" i="11"/>
  <c r="K419" i="11"/>
  <c r="L419" i="11" s="1"/>
  <c r="M419" i="11"/>
  <c r="N419" i="11"/>
  <c r="O419" i="11" s="1"/>
  <c r="B420" i="11"/>
  <c r="C420" i="11"/>
  <c r="G420" i="11"/>
  <c r="H420" i="11"/>
  <c r="I420" i="11"/>
  <c r="J420" i="11"/>
  <c r="K420" i="11"/>
  <c r="L420" i="11" s="1"/>
  <c r="M420" i="11"/>
  <c r="N420" i="11"/>
  <c r="B421" i="11"/>
  <c r="C421" i="11"/>
  <c r="G421" i="11"/>
  <c r="H421" i="11"/>
  <c r="I421" i="11"/>
  <c r="J421" i="11"/>
  <c r="K421" i="11"/>
  <c r="L421" i="11" s="1"/>
  <c r="M421" i="11"/>
  <c r="N421" i="11"/>
  <c r="B422" i="11"/>
  <c r="C422" i="11"/>
  <c r="G422" i="11"/>
  <c r="H422" i="11"/>
  <c r="I422" i="11"/>
  <c r="J422" i="11"/>
  <c r="K422" i="11"/>
  <c r="L422" i="11" s="1"/>
  <c r="M422" i="11"/>
  <c r="N422" i="11"/>
  <c r="B423" i="11"/>
  <c r="C423" i="11"/>
  <c r="G423" i="11"/>
  <c r="H423" i="11"/>
  <c r="I423" i="11"/>
  <c r="J423" i="11"/>
  <c r="K423" i="11"/>
  <c r="L423" i="11" s="1"/>
  <c r="M423" i="11"/>
  <c r="N423" i="11"/>
  <c r="O423" i="11" s="1"/>
  <c r="B424" i="11"/>
  <c r="C424" i="11"/>
  <c r="G424" i="11"/>
  <c r="H424" i="11"/>
  <c r="I424" i="11"/>
  <c r="J424" i="11"/>
  <c r="K424" i="11"/>
  <c r="L424" i="11" s="1"/>
  <c r="M424" i="11"/>
  <c r="N424" i="11"/>
  <c r="B425" i="11"/>
  <c r="C425" i="11"/>
  <c r="G425" i="11"/>
  <c r="H425" i="11"/>
  <c r="I425" i="11"/>
  <c r="J425" i="11"/>
  <c r="K425" i="11"/>
  <c r="L425" i="11" s="1"/>
  <c r="M425" i="11"/>
  <c r="N425" i="11"/>
  <c r="B426" i="11"/>
  <c r="C426" i="11"/>
  <c r="G426" i="11"/>
  <c r="H426" i="11"/>
  <c r="I426" i="11"/>
  <c r="J426" i="11"/>
  <c r="K426" i="11"/>
  <c r="L426" i="11" s="1"/>
  <c r="M426" i="11"/>
  <c r="N426" i="11"/>
  <c r="O426" i="11" s="1"/>
  <c r="B427" i="11"/>
  <c r="C427" i="11"/>
  <c r="G427" i="11"/>
  <c r="H427" i="11"/>
  <c r="I427" i="11"/>
  <c r="J427" i="11"/>
  <c r="K427" i="11"/>
  <c r="L427" i="11" s="1"/>
  <c r="M427" i="11"/>
  <c r="N427" i="11"/>
  <c r="O427" i="11" s="1"/>
  <c r="B428" i="11"/>
  <c r="C428" i="11"/>
  <c r="G428" i="11"/>
  <c r="H428" i="11"/>
  <c r="I428" i="11"/>
  <c r="J428" i="11"/>
  <c r="K428" i="11"/>
  <c r="L428" i="11" s="1"/>
  <c r="M428" i="11"/>
  <c r="N428" i="11"/>
  <c r="P428" i="11" s="1"/>
  <c r="B429" i="11"/>
  <c r="C429" i="11"/>
  <c r="G429" i="11"/>
  <c r="H429" i="11"/>
  <c r="I429" i="11"/>
  <c r="J429" i="11"/>
  <c r="K429" i="11"/>
  <c r="L429" i="11" s="1"/>
  <c r="M429" i="11"/>
  <c r="N429" i="11"/>
  <c r="B430" i="11"/>
  <c r="C430" i="11"/>
  <c r="G430" i="11"/>
  <c r="H430" i="11"/>
  <c r="I430" i="11"/>
  <c r="J430" i="11"/>
  <c r="K430" i="11"/>
  <c r="L430" i="11" s="1"/>
  <c r="M430" i="11"/>
  <c r="N430" i="11"/>
  <c r="P430" i="11" s="1"/>
  <c r="O430" i="11"/>
  <c r="B431" i="11"/>
  <c r="C431" i="11"/>
  <c r="G431" i="11"/>
  <c r="H431" i="11"/>
  <c r="I431" i="11"/>
  <c r="J431" i="11"/>
  <c r="K431" i="11"/>
  <c r="L431" i="11" s="1"/>
  <c r="M431" i="11"/>
  <c r="N431" i="11"/>
  <c r="O431" i="11" s="1"/>
  <c r="B432" i="11"/>
  <c r="C432" i="11"/>
  <c r="G432" i="11"/>
  <c r="H432" i="11"/>
  <c r="I432" i="11"/>
  <c r="J432" i="11"/>
  <c r="K432" i="11"/>
  <c r="M432" i="11"/>
  <c r="N432" i="11"/>
  <c r="O432" i="11" s="1"/>
  <c r="B433" i="11"/>
  <c r="C433" i="11"/>
  <c r="G433" i="11"/>
  <c r="H433" i="11"/>
  <c r="I433" i="11"/>
  <c r="J433" i="11"/>
  <c r="K433" i="11"/>
  <c r="L433" i="11" s="1"/>
  <c r="M433" i="11"/>
  <c r="N433" i="11"/>
  <c r="O433" i="11" s="1"/>
  <c r="B434" i="11"/>
  <c r="C434" i="11"/>
  <c r="G434" i="11"/>
  <c r="H434" i="11"/>
  <c r="I434" i="11"/>
  <c r="J434" i="11"/>
  <c r="K434" i="11"/>
  <c r="L434" i="11" s="1"/>
  <c r="M434" i="11"/>
  <c r="N434" i="11"/>
  <c r="O434" i="11"/>
  <c r="B435" i="11"/>
  <c r="C435" i="11"/>
  <c r="G435" i="11"/>
  <c r="H435" i="11"/>
  <c r="I435" i="11"/>
  <c r="J435" i="11"/>
  <c r="K435" i="11"/>
  <c r="M435" i="11"/>
  <c r="N435" i="11"/>
  <c r="O435" i="11" s="1"/>
  <c r="B436" i="11"/>
  <c r="C436" i="11"/>
  <c r="G436" i="11"/>
  <c r="H436" i="11"/>
  <c r="I436" i="11"/>
  <c r="J436" i="11"/>
  <c r="K436" i="11"/>
  <c r="L436" i="11" s="1"/>
  <c r="M436" i="11"/>
  <c r="N436" i="11"/>
  <c r="O436" i="11" s="1"/>
  <c r="P436" i="11"/>
  <c r="B437" i="11"/>
  <c r="C437" i="11"/>
  <c r="G437" i="11"/>
  <c r="H437" i="11"/>
  <c r="I437" i="11"/>
  <c r="J437" i="11"/>
  <c r="K437" i="11"/>
  <c r="L437" i="11" s="1"/>
  <c r="M437" i="11"/>
  <c r="N437" i="11"/>
  <c r="B438" i="11"/>
  <c r="C438" i="11"/>
  <c r="G438" i="11"/>
  <c r="H438" i="11"/>
  <c r="I438" i="11"/>
  <c r="J438" i="11"/>
  <c r="K438" i="11"/>
  <c r="L438" i="11" s="1"/>
  <c r="M438" i="11"/>
  <c r="N438" i="11"/>
  <c r="B439" i="11"/>
  <c r="C439" i="11"/>
  <c r="G439" i="11"/>
  <c r="H439" i="11"/>
  <c r="I439" i="11"/>
  <c r="J439" i="11"/>
  <c r="K439" i="11"/>
  <c r="L439" i="11" s="1"/>
  <c r="M439" i="11"/>
  <c r="N439" i="11"/>
  <c r="B440" i="11"/>
  <c r="C440" i="11"/>
  <c r="G440" i="11"/>
  <c r="H440" i="11"/>
  <c r="I440" i="11"/>
  <c r="J440" i="11"/>
  <c r="K440" i="11"/>
  <c r="L440" i="11" s="1"/>
  <c r="M440" i="11"/>
  <c r="N440" i="11"/>
  <c r="B441" i="11"/>
  <c r="C441" i="11"/>
  <c r="G441" i="11"/>
  <c r="H441" i="11"/>
  <c r="I441" i="11"/>
  <c r="J441" i="11"/>
  <c r="K441" i="11"/>
  <c r="L441" i="11" s="1"/>
  <c r="M441" i="11"/>
  <c r="N441" i="11"/>
  <c r="B442" i="11"/>
  <c r="C442" i="11"/>
  <c r="G442" i="11"/>
  <c r="H442" i="11"/>
  <c r="I442" i="11"/>
  <c r="J442" i="11"/>
  <c r="K442" i="11"/>
  <c r="L442" i="11" s="1"/>
  <c r="M442" i="11"/>
  <c r="N442" i="11"/>
  <c r="O442" i="11" s="1"/>
  <c r="P442" i="11"/>
  <c r="B443" i="11"/>
  <c r="C443" i="11"/>
  <c r="G443" i="11"/>
  <c r="H443" i="11"/>
  <c r="I443" i="11"/>
  <c r="J443" i="11"/>
  <c r="K443" i="11"/>
  <c r="L443" i="11" s="1"/>
  <c r="M443" i="11"/>
  <c r="N443" i="11"/>
  <c r="B444" i="11"/>
  <c r="C444" i="11"/>
  <c r="G444" i="11"/>
  <c r="H444" i="11"/>
  <c r="I444" i="11"/>
  <c r="J444" i="11"/>
  <c r="K444" i="11"/>
  <c r="L444" i="11" s="1"/>
  <c r="M444" i="11"/>
  <c r="N444" i="11"/>
  <c r="P444" i="11" s="1"/>
  <c r="B445" i="11"/>
  <c r="C445" i="11"/>
  <c r="G445" i="11"/>
  <c r="H445" i="11"/>
  <c r="I445" i="11"/>
  <c r="J445" i="11"/>
  <c r="K445" i="11"/>
  <c r="L445" i="11" s="1"/>
  <c r="M445" i="11"/>
  <c r="N445" i="11"/>
  <c r="B446" i="11"/>
  <c r="C446" i="11"/>
  <c r="G446" i="11"/>
  <c r="H446" i="11"/>
  <c r="I446" i="11"/>
  <c r="J446" i="11"/>
  <c r="K446" i="11"/>
  <c r="L446" i="11" s="1"/>
  <c r="M446" i="11"/>
  <c r="N446" i="11"/>
  <c r="O446" i="11" s="1"/>
  <c r="B447" i="11"/>
  <c r="C447" i="11"/>
  <c r="G447" i="11"/>
  <c r="H447" i="11"/>
  <c r="I447" i="11"/>
  <c r="J447" i="11"/>
  <c r="K447" i="11"/>
  <c r="L447" i="11" s="1"/>
  <c r="M447" i="11"/>
  <c r="N447" i="11"/>
  <c r="O447" i="11" s="1"/>
  <c r="B448" i="11"/>
  <c r="C448" i="11"/>
  <c r="G448" i="11"/>
  <c r="H448" i="11"/>
  <c r="I448" i="11"/>
  <c r="J448" i="11"/>
  <c r="K448" i="11"/>
  <c r="L448" i="11" s="1"/>
  <c r="M448" i="11"/>
  <c r="N448" i="11"/>
  <c r="O448" i="11" s="1"/>
  <c r="B449" i="11"/>
  <c r="C449" i="11"/>
  <c r="G449" i="11"/>
  <c r="H449" i="11"/>
  <c r="I449" i="11"/>
  <c r="J449" i="11"/>
  <c r="K449" i="11"/>
  <c r="L449" i="11" s="1"/>
  <c r="M449" i="11"/>
  <c r="N449" i="11"/>
  <c r="B450" i="11"/>
  <c r="C450" i="11"/>
  <c r="G450" i="11"/>
  <c r="H450" i="11"/>
  <c r="I450" i="11"/>
  <c r="J450" i="11"/>
  <c r="K450" i="11"/>
  <c r="L450" i="11" s="1"/>
  <c r="M450" i="11"/>
  <c r="N450" i="11"/>
  <c r="O450" i="11" s="1"/>
  <c r="B451" i="11"/>
  <c r="C451" i="11"/>
  <c r="G451" i="11"/>
  <c r="H451" i="11"/>
  <c r="I451" i="11"/>
  <c r="J451" i="11"/>
  <c r="K451" i="11"/>
  <c r="L451" i="11" s="1"/>
  <c r="M451" i="11"/>
  <c r="N451" i="11"/>
  <c r="B452" i="11"/>
  <c r="C452" i="11"/>
  <c r="G452" i="11"/>
  <c r="H452" i="11"/>
  <c r="I452" i="11"/>
  <c r="J452" i="11"/>
  <c r="K452" i="11"/>
  <c r="L452" i="11" s="1"/>
  <c r="M452" i="11"/>
  <c r="N452" i="11"/>
  <c r="B453" i="11"/>
  <c r="C453" i="11"/>
  <c r="G453" i="11"/>
  <c r="H453" i="11"/>
  <c r="I453" i="11"/>
  <c r="J453" i="11"/>
  <c r="K453" i="11"/>
  <c r="L453" i="11" s="1"/>
  <c r="M453" i="11"/>
  <c r="N453" i="11"/>
  <c r="B454" i="11"/>
  <c r="C454" i="11"/>
  <c r="G454" i="11"/>
  <c r="H454" i="11"/>
  <c r="I454" i="11"/>
  <c r="J454" i="11"/>
  <c r="K454" i="11"/>
  <c r="L454" i="11" s="1"/>
  <c r="M454" i="11"/>
  <c r="N454" i="11"/>
  <c r="O454" i="11" s="1"/>
  <c r="B455" i="11"/>
  <c r="C455" i="11"/>
  <c r="G455" i="11"/>
  <c r="H455" i="11"/>
  <c r="I455" i="11"/>
  <c r="J455" i="11"/>
  <c r="K455" i="11"/>
  <c r="L455" i="11" s="1"/>
  <c r="M455" i="11"/>
  <c r="N455" i="11"/>
  <c r="B456" i="11"/>
  <c r="C456" i="11"/>
  <c r="G456" i="11"/>
  <c r="H456" i="11"/>
  <c r="I456" i="11"/>
  <c r="J456" i="11"/>
  <c r="K456" i="11"/>
  <c r="L456" i="11" s="1"/>
  <c r="M456" i="11"/>
  <c r="N456" i="11"/>
  <c r="P456" i="11" s="1"/>
  <c r="B457" i="11"/>
  <c r="C457" i="11"/>
  <c r="G457" i="11"/>
  <c r="H457" i="11"/>
  <c r="I457" i="11"/>
  <c r="J457" i="11"/>
  <c r="K457" i="11"/>
  <c r="L457" i="11" s="1"/>
  <c r="M457" i="11"/>
  <c r="N457" i="11"/>
  <c r="B458" i="11"/>
  <c r="C458" i="11"/>
  <c r="G458" i="11"/>
  <c r="H458" i="11"/>
  <c r="I458" i="11"/>
  <c r="J458" i="11"/>
  <c r="K458" i="11"/>
  <c r="L458" i="11" s="1"/>
  <c r="M458" i="11"/>
  <c r="N458" i="11"/>
  <c r="P458" i="11" s="1"/>
  <c r="O458" i="11"/>
  <c r="B459" i="11"/>
  <c r="C459" i="11"/>
  <c r="G459" i="11"/>
  <c r="H459" i="11"/>
  <c r="I459" i="11"/>
  <c r="J459" i="11"/>
  <c r="K459" i="11"/>
  <c r="L459" i="11" s="1"/>
  <c r="M459" i="11"/>
  <c r="N459" i="11"/>
  <c r="B460" i="11"/>
  <c r="C460" i="11"/>
  <c r="G460" i="11"/>
  <c r="H460" i="11"/>
  <c r="I460" i="11"/>
  <c r="J460" i="11"/>
  <c r="K460" i="11"/>
  <c r="L460" i="11" s="1"/>
  <c r="M460" i="11"/>
  <c r="N460" i="11"/>
  <c r="B461" i="11"/>
  <c r="C461" i="11"/>
  <c r="G461" i="11"/>
  <c r="H461" i="11"/>
  <c r="I461" i="11"/>
  <c r="J461" i="11"/>
  <c r="K461" i="11"/>
  <c r="L461" i="11" s="1"/>
  <c r="M461" i="11"/>
  <c r="N461" i="11"/>
  <c r="O461" i="11" s="1"/>
  <c r="B462" i="11"/>
  <c r="C462" i="11"/>
  <c r="G462" i="11"/>
  <c r="H462" i="11"/>
  <c r="I462" i="11"/>
  <c r="J462" i="11"/>
  <c r="K462" i="11"/>
  <c r="L462" i="11" s="1"/>
  <c r="M462" i="11"/>
  <c r="N462" i="11"/>
  <c r="O462" i="11" s="1"/>
  <c r="B463" i="11"/>
  <c r="C463" i="11"/>
  <c r="G463" i="11"/>
  <c r="H463" i="11"/>
  <c r="I463" i="11"/>
  <c r="J463" i="11"/>
  <c r="K463" i="11"/>
  <c r="L463" i="11" s="1"/>
  <c r="M463" i="11"/>
  <c r="N463" i="11"/>
  <c r="O463" i="11" s="1"/>
  <c r="B464" i="11"/>
  <c r="C464" i="11"/>
  <c r="G464" i="11"/>
  <c r="H464" i="11"/>
  <c r="I464" i="11"/>
  <c r="J464" i="11"/>
  <c r="K464" i="11"/>
  <c r="L464" i="11" s="1"/>
  <c r="M464" i="11"/>
  <c r="N464" i="11"/>
  <c r="P464" i="11" s="1"/>
  <c r="B465" i="11"/>
  <c r="C465" i="11"/>
  <c r="G465" i="11"/>
  <c r="H465" i="11"/>
  <c r="I465" i="11"/>
  <c r="J465" i="11"/>
  <c r="K465" i="11"/>
  <c r="L465" i="11" s="1"/>
  <c r="M465" i="11"/>
  <c r="N465" i="11"/>
  <c r="B466" i="11"/>
  <c r="C466" i="11"/>
  <c r="G466" i="11"/>
  <c r="H466" i="11"/>
  <c r="I466" i="11"/>
  <c r="J466" i="11"/>
  <c r="K466" i="11"/>
  <c r="L466" i="11" s="1"/>
  <c r="M466" i="11"/>
  <c r="N466" i="11"/>
  <c r="O466" i="11" s="1"/>
  <c r="B467" i="11"/>
  <c r="C467" i="11"/>
  <c r="G467" i="11"/>
  <c r="H467" i="11"/>
  <c r="I467" i="11"/>
  <c r="J467" i="11"/>
  <c r="K467" i="11"/>
  <c r="L467" i="11" s="1"/>
  <c r="M467" i="11"/>
  <c r="N467" i="11"/>
  <c r="O467" i="11" s="1"/>
  <c r="P467" i="11"/>
  <c r="B468" i="11"/>
  <c r="C468" i="11"/>
  <c r="G468" i="11"/>
  <c r="H468" i="11"/>
  <c r="I468" i="11"/>
  <c r="J468" i="11"/>
  <c r="K468" i="11"/>
  <c r="L468" i="11" s="1"/>
  <c r="M468" i="11"/>
  <c r="N468" i="11"/>
  <c r="B469" i="11"/>
  <c r="C469" i="11"/>
  <c r="G469" i="11"/>
  <c r="H469" i="11"/>
  <c r="I469" i="11"/>
  <c r="J469" i="11"/>
  <c r="K469" i="11"/>
  <c r="L469" i="11" s="1"/>
  <c r="M469" i="11"/>
  <c r="N469" i="11"/>
  <c r="B470" i="11"/>
  <c r="C470" i="11"/>
  <c r="G470" i="11"/>
  <c r="H470" i="11"/>
  <c r="I470" i="11"/>
  <c r="J470" i="11"/>
  <c r="K470" i="11"/>
  <c r="L470" i="11" s="1"/>
  <c r="M470" i="11"/>
  <c r="N470" i="11"/>
  <c r="P470" i="11" s="1"/>
  <c r="B471" i="11"/>
  <c r="C471" i="11"/>
  <c r="G471" i="11"/>
  <c r="H471" i="11"/>
  <c r="I471" i="11"/>
  <c r="J471" i="11"/>
  <c r="K471" i="11"/>
  <c r="L471" i="11" s="1"/>
  <c r="M471" i="11"/>
  <c r="N471" i="11"/>
  <c r="B472" i="11"/>
  <c r="C472" i="11"/>
  <c r="G472" i="11"/>
  <c r="H472" i="11"/>
  <c r="I472" i="11"/>
  <c r="J472" i="11"/>
  <c r="K472" i="11"/>
  <c r="L472" i="11" s="1"/>
  <c r="M472" i="11"/>
  <c r="N472" i="11"/>
  <c r="B473" i="11"/>
  <c r="C473" i="11"/>
  <c r="G473" i="11"/>
  <c r="H473" i="11"/>
  <c r="I473" i="11"/>
  <c r="J473" i="11"/>
  <c r="K473" i="11"/>
  <c r="L473" i="11" s="1"/>
  <c r="M473" i="11"/>
  <c r="N473" i="11"/>
  <c r="O473" i="11" s="1"/>
  <c r="B474" i="11"/>
  <c r="C474" i="11"/>
  <c r="G474" i="11"/>
  <c r="H474" i="11"/>
  <c r="I474" i="11"/>
  <c r="J474" i="11"/>
  <c r="K474" i="11"/>
  <c r="L474" i="11" s="1"/>
  <c r="M474" i="11"/>
  <c r="N474" i="11"/>
  <c r="B475" i="11"/>
  <c r="C475" i="11"/>
  <c r="G475" i="11"/>
  <c r="H475" i="11"/>
  <c r="I475" i="11"/>
  <c r="J475" i="11"/>
  <c r="K475" i="11"/>
  <c r="L475" i="11" s="1"/>
  <c r="M475" i="11"/>
  <c r="N475" i="11"/>
  <c r="B476" i="11"/>
  <c r="C476" i="11"/>
  <c r="G476" i="11"/>
  <c r="H476" i="11"/>
  <c r="I476" i="11"/>
  <c r="J476" i="11"/>
  <c r="K476" i="11"/>
  <c r="L476" i="11" s="1"/>
  <c r="M476" i="11"/>
  <c r="N476" i="11"/>
  <c r="B477" i="11"/>
  <c r="C477" i="11"/>
  <c r="G477" i="11"/>
  <c r="H477" i="11"/>
  <c r="I477" i="11"/>
  <c r="J477" i="11"/>
  <c r="K477" i="11"/>
  <c r="L477" i="11" s="1"/>
  <c r="M477" i="11"/>
  <c r="N477" i="11"/>
  <c r="B478" i="11"/>
  <c r="C478" i="11"/>
  <c r="G478" i="11"/>
  <c r="H478" i="11"/>
  <c r="I478" i="11"/>
  <c r="J478" i="11"/>
  <c r="K478" i="11"/>
  <c r="L478" i="11" s="1"/>
  <c r="M478" i="11"/>
  <c r="N478" i="11"/>
  <c r="B479" i="11"/>
  <c r="C479" i="11"/>
  <c r="G479" i="11"/>
  <c r="H479" i="11"/>
  <c r="I479" i="11"/>
  <c r="J479" i="11"/>
  <c r="K479" i="11"/>
  <c r="L479" i="11" s="1"/>
  <c r="M479" i="11"/>
  <c r="N479" i="11"/>
  <c r="O479" i="11" s="1"/>
  <c r="B480" i="11"/>
  <c r="C480" i="11"/>
  <c r="G480" i="11"/>
  <c r="H480" i="11"/>
  <c r="I480" i="11"/>
  <c r="J480" i="11"/>
  <c r="K480" i="11"/>
  <c r="L480" i="11" s="1"/>
  <c r="M480" i="11"/>
  <c r="N480" i="11"/>
  <c r="B481" i="11"/>
  <c r="C481" i="11"/>
  <c r="G481" i="11"/>
  <c r="H481" i="11"/>
  <c r="I481" i="11"/>
  <c r="J481" i="11"/>
  <c r="K481" i="11"/>
  <c r="L481" i="11" s="1"/>
  <c r="M481" i="11"/>
  <c r="N481" i="11"/>
  <c r="O481" i="11" s="1"/>
  <c r="B482" i="11"/>
  <c r="C482" i="11"/>
  <c r="G482" i="11"/>
  <c r="H482" i="11"/>
  <c r="I482" i="11"/>
  <c r="J482" i="11"/>
  <c r="K482" i="11"/>
  <c r="L482" i="11" s="1"/>
  <c r="M482" i="11"/>
  <c r="N482" i="11"/>
  <c r="O482" i="11" s="1"/>
  <c r="B483" i="11"/>
  <c r="C483" i="11"/>
  <c r="G483" i="11"/>
  <c r="H483" i="11"/>
  <c r="I483" i="11"/>
  <c r="J483" i="11"/>
  <c r="K483" i="11"/>
  <c r="L483" i="11" s="1"/>
  <c r="M483" i="11"/>
  <c r="N483" i="11"/>
  <c r="O483" i="11" s="1"/>
  <c r="B484" i="11"/>
  <c r="C484" i="11"/>
  <c r="G484" i="11"/>
  <c r="H484" i="11"/>
  <c r="I484" i="11"/>
  <c r="J484" i="11"/>
  <c r="K484" i="11"/>
  <c r="L484" i="11" s="1"/>
  <c r="M484" i="11"/>
  <c r="N484" i="11"/>
  <c r="P484" i="11" s="1"/>
  <c r="B485" i="11"/>
  <c r="C485" i="11"/>
  <c r="G485" i="11"/>
  <c r="H485" i="11"/>
  <c r="I485" i="11"/>
  <c r="J485" i="11"/>
  <c r="K485" i="11"/>
  <c r="L485" i="11" s="1"/>
  <c r="M485" i="11"/>
  <c r="N485" i="11"/>
  <c r="B486" i="11"/>
  <c r="C486" i="11"/>
  <c r="G486" i="11"/>
  <c r="H486" i="11"/>
  <c r="I486" i="11"/>
  <c r="J486" i="11"/>
  <c r="K486" i="11"/>
  <c r="M486" i="11"/>
  <c r="N486" i="11"/>
  <c r="O486" i="11" s="1"/>
  <c r="B487" i="11"/>
  <c r="C487" i="11"/>
  <c r="G487" i="11"/>
  <c r="H487" i="11"/>
  <c r="I487" i="11"/>
  <c r="J487" i="11"/>
  <c r="K487" i="11"/>
  <c r="L487" i="11" s="1"/>
  <c r="M487" i="11"/>
  <c r="N487" i="11"/>
  <c r="O487" i="11" s="1"/>
  <c r="B488" i="11"/>
  <c r="C488" i="11"/>
  <c r="G488" i="11"/>
  <c r="H488" i="11"/>
  <c r="I488" i="11"/>
  <c r="J488" i="11"/>
  <c r="K488" i="11"/>
  <c r="L488" i="11" s="1"/>
  <c r="M488" i="11"/>
  <c r="N488" i="11"/>
  <c r="O488" i="11"/>
  <c r="P488" i="11"/>
  <c r="B489" i="11"/>
  <c r="C489" i="11"/>
  <c r="G489" i="11"/>
  <c r="H489" i="11"/>
  <c r="I489" i="11"/>
  <c r="J489" i="11"/>
  <c r="K489" i="11"/>
  <c r="L489" i="11" s="1"/>
  <c r="M489" i="11"/>
  <c r="N489" i="11"/>
  <c r="B490" i="11"/>
  <c r="C490" i="11"/>
  <c r="G490" i="11"/>
  <c r="H490" i="11"/>
  <c r="I490" i="11"/>
  <c r="J490" i="11"/>
  <c r="K490" i="11"/>
  <c r="M490" i="11"/>
  <c r="N490" i="11"/>
  <c r="O490" i="11"/>
  <c r="B491" i="11"/>
  <c r="C491" i="11"/>
  <c r="G491" i="11"/>
  <c r="H491" i="11"/>
  <c r="I491" i="11"/>
  <c r="J491" i="11"/>
  <c r="K491" i="11"/>
  <c r="L491" i="11" s="1"/>
  <c r="M491" i="11"/>
  <c r="N491" i="11"/>
  <c r="O491" i="11" s="1"/>
  <c r="B492" i="11"/>
  <c r="C492" i="11"/>
  <c r="G492" i="11"/>
  <c r="H492" i="11"/>
  <c r="I492" i="11"/>
  <c r="J492" i="11"/>
  <c r="K492" i="11"/>
  <c r="L492" i="11" s="1"/>
  <c r="M492" i="11"/>
  <c r="N492" i="11"/>
  <c r="O492" i="11" s="1"/>
  <c r="B493" i="11"/>
  <c r="C493" i="11"/>
  <c r="G493" i="11"/>
  <c r="H493" i="11"/>
  <c r="I493" i="11"/>
  <c r="J493" i="11"/>
  <c r="K493" i="11"/>
  <c r="L493" i="11" s="1"/>
  <c r="M493" i="11"/>
  <c r="N493" i="11"/>
  <c r="O493" i="11" s="1"/>
  <c r="B494" i="11"/>
  <c r="C494" i="11"/>
  <c r="G494" i="11"/>
  <c r="H494" i="11"/>
  <c r="I494" i="11"/>
  <c r="J494" i="11"/>
  <c r="K494" i="11"/>
  <c r="L494" i="11" s="1"/>
  <c r="M494" i="11"/>
  <c r="N494" i="11"/>
  <c r="B495" i="11"/>
  <c r="C495" i="11"/>
  <c r="G495" i="11"/>
  <c r="H495" i="11"/>
  <c r="I495" i="11"/>
  <c r="J495" i="11"/>
  <c r="K495" i="11"/>
  <c r="L495" i="11" s="1"/>
  <c r="M495" i="11"/>
  <c r="N495" i="11"/>
  <c r="O495" i="11" s="1"/>
  <c r="B496" i="11"/>
  <c r="C496" i="11"/>
  <c r="G496" i="11"/>
  <c r="H496" i="11"/>
  <c r="I496" i="11"/>
  <c r="J496" i="11"/>
  <c r="K496" i="11"/>
  <c r="L496" i="11" s="1"/>
  <c r="M496" i="11"/>
  <c r="N496" i="11"/>
  <c r="O496" i="11" s="1"/>
  <c r="B497" i="11"/>
  <c r="C497" i="11"/>
  <c r="G497" i="11"/>
  <c r="H497" i="11"/>
  <c r="I497" i="11"/>
  <c r="J497" i="11"/>
  <c r="K497" i="11"/>
  <c r="L497" i="11" s="1"/>
  <c r="M497" i="11"/>
  <c r="N497" i="11"/>
  <c r="O497" i="11" s="1"/>
  <c r="B498" i="11"/>
  <c r="C498" i="11"/>
  <c r="G498" i="11"/>
  <c r="H498" i="11"/>
  <c r="I498" i="11"/>
  <c r="J498" i="11"/>
  <c r="K498" i="11"/>
  <c r="L498" i="11" s="1"/>
  <c r="M498" i="11"/>
  <c r="N498" i="11"/>
  <c r="B499" i="11"/>
  <c r="C499" i="11"/>
  <c r="G499" i="11"/>
  <c r="H499" i="11"/>
  <c r="I499" i="11"/>
  <c r="J499" i="11"/>
  <c r="K499" i="11"/>
  <c r="M499" i="11"/>
  <c r="N499" i="11"/>
  <c r="O499" i="11" s="1"/>
  <c r="B500" i="11"/>
  <c r="C500" i="11"/>
  <c r="G500" i="11"/>
  <c r="H500" i="11"/>
  <c r="I500" i="11"/>
  <c r="J500" i="11"/>
  <c r="K500" i="11"/>
  <c r="L500" i="11" s="1"/>
  <c r="M500" i="11"/>
  <c r="N500" i="11"/>
  <c r="O500" i="11" s="1"/>
  <c r="B501" i="11"/>
  <c r="C501" i="11"/>
  <c r="G501" i="11"/>
  <c r="H501" i="11"/>
  <c r="I501" i="11"/>
  <c r="J501" i="11"/>
  <c r="K501" i="11"/>
  <c r="L501" i="11" s="1"/>
  <c r="M501" i="11"/>
  <c r="N501" i="11"/>
  <c r="O501" i="11" s="1"/>
  <c r="B502" i="11"/>
  <c r="C502" i="11"/>
  <c r="G502" i="11"/>
  <c r="H502" i="11"/>
  <c r="I502" i="11"/>
  <c r="J502" i="11"/>
  <c r="K502" i="11"/>
  <c r="L502" i="11" s="1"/>
  <c r="M502" i="11"/>
  <c r="N502" i="11"/>
  <c r="O502" i="11" s="1"/>
  <c r="B503" i="11"/>
  <c r="C503" i="11"/>
  <c r="G503" i="11"/>
  <c r="H503" i="11"/>
  <c r="I503" i="11"/>
  <c r="J503" i="11"/>
  <c r="K503" i="11"/>
  <c r="L503" i="11" s="1"/>
  <c r="M503" i="11"/>
  <c r="N503" i="11"/>
  <c r="P503" i="11" s="1"/>
  <c r="B504" i="11"/>
  <c r="C504" i="11"/>
  <c r="G504" i="11"/>
  <c r="H504" i="11"/>
  <c r="I504" i="11"/>
  <c r="J504" i="11"/>
  <c r="K504" i="11"/>
  <c r="L504" i="11" s="1"/>
  <c r="M504" i="11"/>
  <c r="N504" i="11"/>
  <c r="O504" i="11" s="1"/>
  <c r="P504" i="11"/>
  <c r="B505" i="11"/>
  <c r="C505" i="11"/>
  <c r="G505" i="11"/>
  <c r="H505" i="11"/>
  <c r="I505" i="11"/>
  <c r="J505" i="11"/>
  <c r="K505" i="11"/>
  <c r="L505" i="11" s="1"/>
  <c r="M505" i="11"/>
  <c r="N505" i="11"/>
  <c r="O505" i="11" s="1"/>
  <c r="B506" i="11"/>
  <c r="C506" i="11"/>
  <c r="G506" i="11"/>
  <c r="H506" i="11"/>
  <c r="I506" i="11"/>
  <c r="J506" i="11"/>
  <c r="K506" i="11"/>
  <c r="L506" i="11" s="1"/>
  <c r="M506" i="11"/>
  <c r="N506" i="11"/>
  <c r="B507" i="11"/>
  <c r="C507" i="11"/>
  <c r="G507" i="11"/>
  <c r="H507" i="11"/>
  <c r="I507" i="11"/>
  <c r="J507" i="11"/>
  <c r="K507" i="11"/>
  <c r="L507" i="11" s="1"/>
  <c r="M507" i="11"/>
  <c r="N507" i="11"/>
  <c r="O507" i="11" s="1"/>
  <c r="B508" i="11"/>
  <c r="C508" i="11"/>
  <c r="G508" i="11"/>
  <c r="H508" i="11"/>
  <c r="I508" i="11"/>
  <c r="J508" i="11"/>
  <c r="K508" i="11"/>
  <c r="L508" i="11" s="1"/>
  <c r="M508" i="11"/>
  <c r="N508" i="11"/>
  <c r="O508" i="11" s="1"/>
  <c r="P508" i="11"/>
  <c r="B509" i="11"/>
  <c r="C509" i="11"/>
  <c r="G509" i="11"/>
  <c r="H509" i="11"/>
  <c r="I509" i="11"/>
  <c r="J509" i="11"/>
  <c r="K509" i="11"/>
  <c r="L509" i="11" s="1"/>
  <c r="M509" i="11"/>
  <c r="N509" i="11"/>
  <c r="B510" i="11"/>
  <c r="C510" i="11"/>
  <c r="G510" i="11"/>
  <c r="H510" i="11"/>
  <c r="I510" i="11"/>
  <c r="J510" i="11"/>
  <c r="K510" i="11"/>
  <c r="L510" i="11" s="1"/>
  <c r="M510" i="11"/>
  <c r="N510" i="11"/>
  <c r="O510" i="11" s="1"/>
  <c r="B511" i="11"/>
  <c r="C511" i="11"/>
  <c r="G511" i="11"/>
  <c r="H511" i="11"/>
  <c r="I511" i="11"/>
  <c r="J511" i="11"/>
  <c r="K511" i="11"/>
  <c r="L511" i="11" s="1"/>
  <c r="M511" i="11"/>
  <c r="N511" i="11"/>
  <c r="P511" i="11" s="1"/>
  <c r="B512" i="11"/>
  <c r="C512" i="11"/>
  <c r="G512" i="11"/>
  <c r="H512" i="11"/>
  <c r="I512" i="11"/>
  <c r="J512" i="11"/>
  <c r="K512" i="11"/>
  <c r="L512" i="11" s="1"/>
  <c r="M512" i="11"/>
  <c r="N512" i="11"/>
  <c r="O512" i="11" s="1"/>
  <c r="B513" i="11"/>
  <c r="C513" i="11"/>
  <c r="G513" i="11"/>
  <c r="H513" i="11"/>
  <c r="I513" i="11"/>
  <c r="J513" i="11"/>
  <c r="K513" i="11"/>
  <c r="L513" i="11" s="1"/>
  <c r="M513" i="11"/>
  <c r="N513" i="11"/>
  <c r="B514" i="11"/>
  <c r="C514" i="11"/>
  <c r="G514" i="11"/>
  <c r="H514" i="11"/>
  <c r="I514" i="11"/>
  <c r="J514" i="11"/>
  <c r="K514" i="11"/>
  <c r="L514" i="11" s="1"/>
  <c r="M514" i="11"/>
  <c r="N514" i="11"/>
  <c r="B515" i="11"/>
  <c r="C515" i="11"/>
  <c r="G515" i="11"/>
  <c r="H515" i="11"/>
  <c r="I515" i="11"/>
  <c r="J515" i="11"/>
  <c r="K515" i="11"/>
  <c r="L515" i="11" s="1"/>
  <c r="M515" i="11"/>
  <c r="N515" i="11"/>
  <c r="P515" i="11" s="1"/>
  <c r="B516" i="11"/>
  <c r="C516" i="11"/>
  <c r="G516" i="11"/>
  <c r="H516" i="11"/>
  <c r="I516" i="11"/>
  <c r="J516" i="11"/>
  <c r="K516" i="11"/>
  <c r="L516" i="11" s="1"/>
  <c r="M516" i="11"/>
  <c r="N516" i="11"/>
  <c r="B517" i="11"/>
  <c r="C517" i="11"/>
  <c r="G517" i="11"/>
  <c r="H517" i="11"/>
  <c r="I517" i="11"/>
  <c r="J517" i="11"/>
  <c r="K517" i="11"/>
  <c r="L517" i="11" s="1"/>
  <c r="M517" i="11"/>
  <c r="N517" i="11"/>
  <c r="B518" i="11"/>
  <c r="C518" i="11"/>
  <c r="G518" i="11"/>
  <c r="H518" i="11"/>
  <c r="I518" i="11"/>
  <c r="J518" i="11"/>
  <c r="K518" i="11"/>
  <c r="L518" i="11" s="1"/>
  <c r="M518" i="11"/>
  <c r="N518" i="11"/>
  <c r="O518" i="11" s="1"/>
  <c r="B519" i="11"/>
  <c r="C519" i="11"/>
  <c r="G519" i="11"/>
  <c r="H519" i="11"/>
  <c r="I519" i="11"/>
  <c r="J519" i="11"/>
  <c r="K519" i="11"/>
  <c r="L519" i="11" s="1"/>
  <c r="M519" i="11"/>
  <c r="N519" i="11"/>
  <c r="P519" i="11" s="1"/>
  <c r="O519" i="11"/>
  <c r="B520" i="11"/>
  <c r="C520" i="11"/>
  <c r="G520" i="11"/>
  <c r="H520" i="11"/>
  <c r="I520" i="11"/>
  <c r="J520" i="11"/>
  <c r="K520" i="11"/>
  <c r="L520" i="11" s="1"/>
  <c r="M520" i="11"/>
  <c r="N520" i="11"/>
  <c r="O520" i="11" s="1"/>
  <c r="B521" i="11"/>
  <c r="C521" i="11"/>
  <c r="G521" i="11"/>
  <c r="H521" i="11"/>
  <c r="I521" i="11"/>
  <c r="J521" i="11"/>
  <c r="K521" i="11"/>
  <c r="L521" i="11" s="1"/>
  <c r="M521" i="11"/>
  <c r="N521" i="11"/>
  <c r="P521" i="11" s="1"/>
  <c r="B522" i="11"/>
  <c r="C522" i="11"/>
  <c r="G522" i="11"/>
  <c r="H522" i="11"/>
  <c r="I522" i="11"/>
  <c r="J522" i="11"/>
  <c r="K522" i="11"/>
  <c r="L522" i="11" s="1"/>
  <c r="M522" i="11"/>
  <c r="N522" i="11"/>
  <c r="B523" i="11"/>
  <c r="C523" i="11"/>
  <c r="G523" i="11"/>
  <c r="H523" i="11"/>
  <c r="I523" i="11"/>
  <c r="J523" i="11"/>
  <c r="K523" i="11"/>
  <c r="L523" i="11" s="1"/>
  <c r="M523" i="11"/>
  <c r="N523" i="11"/>
  <c r="B524" i="11"/>
  <c r="C524" i="11"/>
  <c r="G524" i="11"/>
  <c r="H524" i="11"/>
  <c r="I524" i="11"/>
  <c r="J524" i="11"/>
  <c r="K524" i="11"/>
  <c r="L524" i="11" s="1"/>
  <c r="M524" i="11"/>
  <c r="N524" i="11"/>
  <c r="O524" i="11" s="1"/>
  <c r="P524" i="11"/>
  <c r="B525" i="11"/>
  <c r="C525" i="11"/>
  <c r="G525" i="11"/>
  <c r="H525" i="11"/>
  <c r="I525" i="11"/>
  <c r="J525" i="11"/>
  <c r="K525" i="11"/>
  <c r="L525" i="11" s="1"/>
  <c r="M525" i="11"/>
  <c r="N525" i="11"/>
  <c r="O525" i="11" s="1"/>
  <c r="B526" i="11"/>
  <c r="C526" i="11"/>
  <c r="G526" i="11"/>
  <c r="H526" i="11"/>
  <c r="I526" i="11"/>
  <c r="J526" i="11"/>
  <c r="K526" i="11"/>
  <c r="L526" i="11" s="1"/>
  <c r="M526" i="11"/>
  <c r="N526" i="11"/>
  <c r="O526" i="11" s="1"/>
  <c r="B527" i="11"/>
  <c r="C527" i="11"/>
  <c r="G527" i="11"/>
  <c r="H527" i="11"/>
  <c r="I527" i="11"/>
  <c r="J527" i="11"/>
  <c r="K527" i="11"/>
  <c r="L527" i="11" s="1"/>
  <c r="M527" i="11"/>
  <c r="N527" i="11"/>
  <c r="O527" i="11" s="1"/>
  <c r="B528" i="11"/>
  <c r="C528" i="11"/>
  <c r="G528" i="11"/>
  <c r="H528" i="11"/>
  <c r="I528" i="11"/>
  <c r="J528" i="11"/>
  <c r="K528" i="11"/>
  <c r="L528" i="11" s="1"/>
  <c r="M528" i="11"/>
  <c r="N528" i="11"/>
  <c r="O528" i="11" s="1"/>
  <c r="B529" i="11"/>
  <c r="C529" i="11"/>
  <c r="G529" i="11"/>
  <c r="H529" i="11"/>
  <c r="I529" i="11"/>
  <c r="J529" i="11"/>
  <c r="K529" i="11"/>
  <c r="L529" i="11" s="1"/>
  <c r="M529" i="11"/>
  <c r="N529" i="11"/>
  <c r="B530" i="11"/>
  <c r="C530" i="11"/>
  <c r="G530" i="11"/>
  <c r="H530" i="11"/>
  <c r="I530" i="11"/>
  <c r="J530" i="11"/>
  <c r="K530" i="11"/>
  <c r="L530" i="11" s="1"/>
  <c r="M530" i="11"/>
  <c r="N530" i="11"/>
  <c r="B531" i="11"/>
  <c r="C531" i="11"/>
  <c r="G531" i="11"/>
  <c r="H531" i="11"/>
  <c r="I531" i="11"/>
  <c r="J531" i="11"/>
  <c r="K531" i="11"/>
  <c r="L531" i="11" s="1"/>
  <c r="M531" i="11"/>
  <c r="N531" i="11"/>
  <c r="O531" i="11" s="1"/>
  <c r="B532" i="11"/>
  <c r="C532" i="11"/>
  <c r="G532" i="11"/>
  <c r="H532" i="11"/>
  <c r="I532" i="11"/>
  <c r="J532" i="11"/>
  <c r="K532" i="11"/>
  <c r="L532" i="11" s="1"/>
  <c r="M532" i="11"/>
  <c r="N532" i="11"/>
  <c r="B533" i="11"/>
  <c r="C533" i="11"/>
  <c r="G533" i="11"/>
  <c r="H533" i="11"/>
  <c r="I533" i="11"/>
  <c r="J533" i="11"/>
  <c r="K533" i="11"/>
  <c r="M533" i="11"/>
  <c r="N533" i="11"/>
  <c r="O533" i="11" s="1"/>
  <c r="B534" i="11"/>
  <c r="C534" i="11"/>
  <c r="G534" i="11"/>
  <c r="H534" i="11"/>
  <c r="I534" i="11"/>
  <c r="J534" i="11"/>
  <c r="K534" i="11"/>
  <c r="L534" i="11" s="1"/>
  <c r="M534" i="11"/>
  <c r="N534" i="11"/>
  <c r="O534" i="11" s="1"/>
  <c r="B535" i="11"/>
  <c r="C535" i="11"/>
  <c r="G535" i="11"/>
  <c r="H535" i="11"/>
  <c r="I535" i="11"/>
  <c r="J535" i="11"/>
  <c r="K535" i="11"/>
  <c r="L535" i="11" s="1"/>
  <c r="M535" i="11"/>
  <c r="N535" i="11"/>
  <c r="P535" i="11" s="1"/>
  <c r="O535" i="11"/>
  <c r="B536" i="11"/>
  <c r="C536" i="11"/>
  <c r="G536" i="11"/>
  <c r="H536" i="11"/>
  <c r="I536" i="11"/>
  <c r="J536" i="11"/>
  <c r="K536" i="11"/>
  <c r="L536" i="11" s="1"/>
  <c r="M536" i="11"/>
  <c r="N536" i="11"/>
  <c r="P536" i="11" s="1"/>
  <c r="O536" i="11"/>
  <c r="B537" i="11"/>
  <c r="C537" i="11"/>
  <c r="G537" i="11"/>
  <c r="H537" i="11"/>
  <c r="I537" i="11"/>
  <c r="J537" i="11"/>
  <c r="K537" i="11"/>
  <c r="L537" i="11" s="1"/>
  <c r="M537" i="11"/>
  <c r="N537" i="11"/>
  <c r="O537" i="11" s="1"/>
  <c r="B538" i="11"/>
  <c r="C538" i="11"/>
  <c r="G538" i="11"/>
  <c r="H538" i="11"/>
  <c r="I538" i="11"/>
  <c r="J538" i="11"/>
  <c r="K538" i="11"/>
  <c r="L538" i="11" s="1"/>
  <c r="M538" i="11"/>
  <c r="N538" i="11"/>
  <c r="O538" i="11"/>
  <c r="B539" i="11"/>
  <c r="C539" i="11"/>
  <c r="G539" i="11"/>
  <c r="H539" i="11"/>
  <c r="I539" i="11"/>
  <c r="J539" i="11"/>
  <c r="K539" i="11"/>
  <c r="L539" i="11" s="1"/>
  <c r="M539" i="11"/>
  <c r="N539" i="11"/>
  <c r="B540" i="11"/>
  <c r="C540" i="11"/>
  <c r="G540" i="11"/>
  <c r="H540" i="11"/>
  <c r="I540" i="11"/>
  <c r="J540" i="11"/>
  <c r="K540" i="11"/>
  <c r="L540" i="11" s="1"/>
  <c r="M540" i="11"/>
  <c r="N540" i="11"/>
  <c r="B541" i="11"/>
  <c r="C541" i="11"/>
  <c r="G541" i="11"/>
  <c r="H541" i="11"/>
  <c r="I541" i="11"/>
  <c r="J541" i="11"/>
  <c r="K541" i="11"/>
  <c r="L541" i="11" s="1"/>
  <c r="M541" i="11"/>
  <c r="N541" i="11"/>
  <c r="O541" i="11" s="1"/>
  <c r="B542" i="11"/>
  <c r="C542" i="11"/>
  <c r="G542" i="11"/>
  <c r="H542" i="11"/>
  <c r="I542" i="11"/>
  <c r="J542" i="11"/>
  <c r="K542" i="11"/>
  <c r="L542" i="11" s="1"/>
  <c r="M542" i="11"/>
  <c r="N542" i="11"/>
  <c r="P542" i="11" s="1"/>
  <c r="O542" i="11"/>
  <c r="B543" i="11"/>
  <c r="C543" i="11"/>
  <c r="G543" i="11"/>
  <c r="H543" i="11"/>
  <c r="I543" i="11"/>
  <c r="J543" i="11"/>
  <c r="K543" i="11"/>
  <c r="L543" i="11" s="1"/>
  <c r="M543" i="11"/>
  <c r="N543" i="11"/>
  <c r="P543" i="11" s="1"/>
  <c r="B544" i="11"/>
  <c r="C544" i="11"/>
  <c r="G544" i="11"/>
  <c r="H544" i="11"/>
  <c r="I544" i="11"/>
  <c r="J544" i="11"/>
  <c r="K544" i="11"/>
  <c r="L544" i="11" s="1"/>
  <c r="M544" i="11"/>
  <c r="N544" i="11"/>
  <c r="B545" i="11"/>
  <c r="C545" i="11"/>
  <c r="G545" i="11"/>
  <c r="H545" i="11"/>
  <c r="I545" i="11"/>
  <c r="J545" i="11"/>
  <c r="K545" i="11"/>
  <c r="M545" i="11"/>
  <c r="N545" i="11"/>
  <c r="O545" i="11" s="1"/>
  <c r="B546" i="11"/>
  <c r="C546" i="11"/>
  <c r="G546" i="11"/>
  <c r="H546" i="11"/>
  <c r="I546" i="11"/>
  <c r="J546" i="11"/>
  <c r="K546" i="11"/>
  <c r="L546" i="11" s="1"/>
  <c r="M546" i="11"/>
  <c r="N546" i="11"/>
  <c r="B547" i="11"/>
  <c r="C547" i="11"/>
  <c r="G547" i="11"/>
  <c r="H547" i="11"/>
  <c r="I547" i="11"/>
  <c r="J547" i="11"/>
  <c r="K547" i="11"/>
  <c r="L547" i="11" s="1"/>
  <c r="M547" i="11"/>
  <c r="N547" i="11"/>
  <c r="O547" i="11" s="1"/>
  <c r="B548" i="11"/>
  <c r="C548" i="11"/>
  <c r="G548" i="11"/>
  <c r="H548" i="11"/>
  <c r="I548" i="11"/>
  <c r="J548" i="11"/>
  <c r="K548" i="11"/>
  <c r="L548" i="11" s="1"/>
  <c r="M548" i="11"/>
  <c r="N548" i="11"/>
  <c r="O548" i="11" s="1"/>
  <c r="B549" i="11"/>
  <c r="C549" i="11"/>
  <c r="G549" i="11"/>
  <c r="H549" i="11"/>
  <c r="I549" i="11"/>
  <c r="J549" i="11"/>
  <c r="K549" i="11"/>
  <c r="L549" i="11" s="1"/>
  <c r="M549" i="11"/>
  <c r="N549" i="11"/>
  <c r="O549" i="11" s="1"/>
  <c r="B550" i="11"/>
  <c r="C550" i="11"/>
  <c r="G550" i="11"/>
  <c r="H550" i="11"/>
  <c r="I550" i="11"/>
  <c r="J550" i="11"/>
  <c r="K550" i="11"/>
  <c r="L550" i="11" s="1"/>
  <c r="M550" i="11"/>
  <c r="N550" i="11"/>
  <c r="B551" i="11"/>
  <c r="C551" i="11"/>
  <c r="G551" i="11"/>
  <c r="H551" i="11"/>
  <c r="I551" i="11"/>
  <c r="J551" i="11"/>
  <c r="K551" i="11"/>
  <c r="L551" i="11" s="1"/>
  <c r="M551" i="11"/>
  <c r="N551" i="11"/>
  <c r="B552" i="11"/>
  <c r="C552" i="11"/>
  <c r="G552" i="11"/>
  <c r="H552" i="11"/>
  <c r="I552" i="11"/>
  <c r="J552" i="11"/>
  <c r="K552" i="11"/>
  <c r="L552" i="11" s="1"/>
  <c r="M552" i="11"/>
  <c r="N552" i="11"/>
  <c r="O552" i="11" s="1"/>
  <c r="B553" i="11"/>
  <c r="C553" i="11"/>
  <c r="G553" i="11"/>
  <c r="H553" i="11"/>
  <c r="I553" i="11"/>
  <c r="J553" i="11"/>
  <c r="K553" i="11"/>
  <c r="M553" i="11"/>
  <c r="N553" i="11"/>
  <c r="O553" i="11" s="1"/>
  <c r="B554" i="11"/>
  <c r="C554" i="11"/>
  <c r="G554" i="11"/>
  <c r="H554" i="11"/>
  <c r="I554" i="11"/>
  <c r="J554" i="11"/>
  <c r="K554" i="11"/>
  <c r="L554" i="11" s="1"/>
  <c r="M554" i="11"/>
  <c r="N554" i="11"/>
  <c r="B555" i="11"/>
  <c r="C555" i="11"/>
  <c r="G555" i="11"/>
  <c r="H555" i="11"/>
  <c r="I555" i="11"/>
  <c r="J555" i="11"/>
  <c r="K555" i="11"/>
  <c r="L555" i="11" s="1"/>
  <c r="M555" i="11"/>
  <c r="N555" i="11"/>
  <c r="O555" i="11" s="1"/>
  <c r="B556" i="11"/>
  <c r="C556" i="11"/>
  <c r="G556" i="11"/>
  <c r="H556" i="11"/>
  <c r="I556" i="11"/>
  <c r="J556" i="11"/>
  <c r="K556" i="11"/>
  <c r="L556" i="11" s="1"/>
  <c r="M556" i="11"/>
  <c r="N556" i="11"/>
  <c r="P556" i="11" s="1"/>
  <c r="B557" i="11"/>
  <c r="C557" i="11"/>
  <c r="G557" i="11"/>
  <c r="H557" i="11"/>
  <c r="I557" i="11"/>
  <c r="J557" i="11"/>
  <c r="K557" i="11"/>
  <c r="M557" i="11"/>
  <c r="N557" i="11"/>
  <c r="O557" i="11" s="1"/>
  <c r="B558" i="11"/>
  <c r="C558" i="11"/>
  <c r="G558" i="11"/>
  <c r="H558" i="11"/>
  <c r="I558" i="11"/>
  <c r="J558" i="11"/>
  <c r="K558" i="11"/>
  <c r="L558" i="11" s="1"/>
  <c r="M558" i="11"/>
  <c r="N558" i="11"/>
  <c r="O558" i="11" s="1"/>
  <c r="B559" i="11"/>
  <c r="C559" i="11"/>
  <c r="G559" i="11"/>
  <c r="H559" i="11"/>
  <c r="I559" i="11"/>
  <c r="J559" i="11"/>
  <c r="K559" i="11"/>
  <c r="L559" i="11" s="1"/>
  <c r="M559" i="11"/>
  <c r="N559" i="11"/>
  <c r="B560" i="11"/>
  <c r="C560" i="11"/>
  <c r="G560" i="11"/>
  <c r="H560" i="11"/>
  <c r="I560" i="11"/>
  <c r="J560" i="11"/>
  <c r="K560" i="11"/>
  <c r="L560" i="11" s="1"/>
  <c r="M560" i="11"/>
  <c r="N560" i="11"/>
  <c r="B561" i="11"/>
  <c r="C561" i="11"/>
  <c r="G561" i="11"/>
  <c r="H561" i="11"/>
  <c r="I561" i="11"/>
  <c r="J561" i="11"/>
  <c r="K561" i="11"/>
  <c r="L561" i="11" s="1"/>
  <c r="M561" i="11"/>
  <c r="N561" i="11"/>
  <c r="P561" i="11" s="1"/>
  <c r="B562" i="11"/>
  <c r="C562" i="11"/>
  <c r="G562" i="11"/>
  <c r="H562" i="11"/>
  <c r="I562" i="11"/>
  <c r="J562" i="11"/>
  <c r="K562" i="11"/>
  <c r="L562" i="11" s="1"/>
  <c r="M562" i="11"/>
  <c r="N562" i="11"/>
  <c r="B563" i="11"/>
  <c r="C563" i="11"/>
  <c r="G563" i="11"/>
  <c r="H563" i="11"/>
  <c r="I563" i="11"/>
  <c r="J563" i="11"/>
  <c r="K563" i="11"/>
  <c r="L563" i="11" s="1"/>
  <c r="M563" i="11"/>
  <c r="N563" i="11"/>
  <c r="P563" i="11" s="1"/>
  <c r="B564" i="11"/>
  <c r="C564" i="11"/>
  <c r="G564" i="11"/>
  <c r="H564" i="11"/>
  <c r="I564" i="11"/>
  <c r="J564" i="11"/>
  <c r="K564" i="11"/>
  <c r="L564" i="11" s="1"/>
  <c r="M564" i="11"/>
  <c r="N564" i="11"/>
  <c r="O564" i="11" s="1"/>
  <c r="B565" i="11"/>
  <c r="C565" i="11"/>
  <c r="G565" i="11"/>
  <c r="H565" i="11"/>
  <c r="I565" i="11"/>
  <c r="J565" i="11"/>
  <c r="K565" i="11"/>
  <c r="L565" i="11" s="1"/>
  <c r="M565" i="11"/>
  <c r="N565" i="11"/>
  <c r="O565" i="11" s="1"/>
  <c r="B566" i="11"/>
  <c r="C566" i="11"/>
  <c r="G566" i="11"/>
  <c r="H566" i="11"/>
  <c r="I566" i="11"/>
  <c r="J566" i="11"/>
  <c r="K566" i="11"/>
  <c r="L566" i="11" s="1"/>
  <c r="M566" i="11"/>
  <c r="N566" i="11"/>
  <c r="O566" i="11" s="1"/>
  <c r="B567" i="11"/>
  <c r="C567" i="11"/>
  <c r="G567" i="11"/>
  <c r="H567" i="11"/>
  <c r="I567" i="11"/>
  <c r="J567" i="11"/>
  <c r="K567" i="11"/>
  <c r="L567" i="11" s="1"/>
  <c r="M567" i="11"/>
  <c r="N567" i="11"/>
  <c r="B568" i="11"/>
  <c r="C568" i="11"/>
  <c r="G568" i="11"/>
  <c r="H568" i="11"/>
  <c r="I568" i="11"/>
  <c r="J568" i="11"/>
  <c r="K568" i="11"/>
  <c r="L568" i="11" s="1"/>
  <c r="M568" i="11"/>
  <c r="N568" i="11"/>
  <c r="B569" i="11"/>
  <c r="C569" i="11"/>
  <c r="G569" i="11"/>
  <c r="H569" i="11"/>
  <c r="I569" i="11"/>
  <c r="J569" i="11"/>
  <c r="K569" i="11"/>
  <c r="L569" i="11" s="1"/>
  <c r="M569" i="11"/>
  <c r="N569" i="11"/>
  <c r="O569" i="11" s="1"/>
  <c r="B570" i="11"/>
  <c r="C570" i="11"/>
  <c r="G570" i="11"/>
  <c r="H570" i="11"/>
  <c r="I570" i="11"/>
  <c r="J570" i="11"/>
  <c r="K570" i="11"/>
  <c r="L570" i="11" s="1"/>
  <c r="M570" i="11"/>
  <c r="N570" i="11"/>
  <c r="B571" i="11"/>
  <c r="C571" i="11"/>
  <c r="G571" i="11"/>
  <c r="H571" i="11"/>
  <c r="I571" i="11"/>
  <c r="J571" i="11"/>
  <c r="K571" i="11"/>
  <c r="L571" i="11" s="1"/>
  <c r="M571" i="11"/>
  <c r="N571" i="11"/>
  <c r="O571" i="11" s="1"/>
  <c r="B572" i="11"/>
  <c r="C572" i="11"/>
  <c r="G572" i="11"/>
  <c r="H572" i="11"/>
  <c r="I572" i="11"/>
  <c r="J572" i="11"/>
  <c r="K572" i="11"/>
  <c r="L572" i="11" s="1"/>
  <c r="M572" i="11"/>
  <c r="N572" i="11"/>
  <c r="O572" i="11" s="1"/>
  <c r="B573" i="11"/>
  <c r="C573" i="11"/>
  <c r="G573" i="11"/>
  <c r="H573" i="11"/>
  <c r="I573" i="11"/>
  <c r="J573" i="11"/>
  <c r="K573" i="11"/>
  <c r="L573" i="11" s="1"/>
  <c r="M573" i="11"/>
  <c r="N573" i="11"/>
  <c r="P573" i="11" s="1"/>
  <c r="B574" i="11"/>
  <c r="C574" i="11"/>
  <c r="G574" i="11"/>
  <c r="H574" i="11"/>
  <c r="I574" i="11"/>
  <c r="J574" i="11"/>
  <c r="K574" i="11"/>
  <c r="L574" i="11" s="1"/>
  <c r="M574" i="11"/>
  <c r="N574" i="11"/>
  <c r="O574" i="11" s="1"/>
  <c r="B575" i="11"/>
  <c r="C575" i="11"/>
  <c r="G575" i="11"/>
  <c r="H575" i="11"/>
  <c r="I575" i="11"/>
  <c r="J575" i="11"/>
  <c r="K575" i="11"/>
  <c r="L575" i="11" s="1"/>
  <c r="M575" i="11"/>
  <c r="N575" i="11"/>
  <c r="B576" i="11"/>
  <c r="C576" i="11"/>
  <c r="G576" i="11"/>
  <c r="H576" i="11"/>
  <c r="I576" i="11"/>
  <c r="J576" i="11"/>
  <c r="K576" i="11"/>
  <c r="L576" i="11" s="1"/>
  <c r="M576" i="11"/>
  <c r="N576" i="11"/>
  <c r="B577" i="11"/>
  <c r="C577" i="11"/>
  <c r="G577" i="11"/>
  <c r="H577" i="11"/>
  <c r="I577" i="11"/>
  <c r="J577" i="11"/>
  <c r="K577" i="11"/>
  <c r="L577" i="11" s="1"/>
  <c r="M577" i="11"/>
  <c r="N577" i="11"/>
  <c r="P577" i="11" s="1"/>
  <c r="B578" i="11"/>
  <c r="C578" i="11"/>
  <c r="G578" i="11"/>
  <c r="H578" i="11"/>
  <c r="I578" i="11"/>
  <c r="J578" i="11"/>
  <c r="K578" i="11"/>
  <c r="L578" i="11" s="1"/>
  <c r="M578" i="11"/>
  <c r="N578" i="11"/>
  <c r="O578" i="11" s="1"/>
  <c r="B579" i="11"/>
  <c r="C579" i="11"/>
  <c r="G579" i="11"/>
  <c r="H579" i="11"/>
  <c r="I579" i="11"/>
  <c r="J579" i="11"/>
  <c r="K579" i="11"/>
  <c r="L579" i="11" s="1"/>
  <c r="M579" i="11"/>
  <c r="N579" i="11"/>
  <c r="P579" i="11" s="1"/>
  <c r="B580" i="11"/>
  <c r="C580" i="11"/>
  <c r="G580" i="11"/>
  <c r="H580" i="11"/>
  <c r="I580" i="11"/>
  <c r="J580" i="11"/>
  <c r="K580" i="11"/>
  <c r="L580" i="11" s="1"/>
  <c r="M580" i="11"/>
  <c r="N580" i="11"/>
  <c r="O580" i="11" s="1"/>
  <c r="B581" i="11"/>
  <c r="C581" i="11"/>
  <c r="G581" i="11"/>
  <c r="H581" i="11"/>
  <c r="I581" i="11"/>
  <c r="J581" i="11"/>
  <c r="K581" i="11"/>
  <c r="L581" i="11" s="1"/>
  <c r="M581" i="11"/>
  <c r="N581" i="11"/>
  <c r="O581" i="11" s="1"/>
  <c r="B582" i="11"/>
  <c r="C582" i="11"/>
  <c r="G582" i="11"/>
  <c r="H582" i="11"/>
  <c r="I582" i="11"/>
  <c r="J582" i="11"/>
  <c r="K582" i="11"/>
  <c r="L582" i="11" s="1"/>
  <c r="M582" i="11"/>
  <c r="N582" i="11"/>
  <c r="B583" i="11"/>
  <c r="C583" i="11"/>
  <c r="G583" i="11"/>
  <c r="H583" i="11"/>
  <c r="I583" i="11"/>
  <c r="J583" i="11"/>
  <c r="K583" i="11"/>
  <c r="M583" i="11"/>
  <c r="N583" i="11"/>
  <c r="O583" i="11" s="1"/>
  <c r="B584" i="11"/>
  <c r="C584" i="11"/>
  <c r="G584" i="11"/>
  <c r="H584" i="11"/>
  <c r="I584" i="11"/>
  <c r="J584" i="11"/>
  <c r="K584" i="11"/>
  <c r="L584" i="11" s="1"/>
  <c r="M584" i="11"/>
  <c r="N584" i="11"/>
  <c r="O584" i="11" s="1"/>
  <c r="B585" i="11"/>
  <c r="C585" i="11"/>
  <c r="G585" i="11"/>
  <c r="H585" i="11"/>
  <c r="I585" i="11"/>
  <c r="J585" i="11"/>
  <c r="K585" i="11"/>
  <c r="L585" i="11" s="1"/>
  <c r="M585" i="11"/>
  <c r="N585" i="11"/>
  <c r="B586" i="11"/>
  <c r="C586" i="11"/>
  <c r="G586" i="11"/>
  <c r="H586" i="11"/>
  <c r="I586" i="11"/>
  <c r="J586" i="11"/>
  <c r="K586" i="11"/>
  <c r="L586" i="11" s="1"/>
  <c r="M586" i="11"/>
  <c r="N586" i="11"/>
  <c r="B587" i="11"/>
  <c r="C587" i="11"/>
  <c r="G587" i="11"/>
  <c r="H587" i="11"/>
  <c r="I587" i="11"/>
  <c r="J587" i="11"/>
  <c r="K587" i="11"/>
  <c r="L587" i="11" s="1"/>
  <c r="M587" i="11"/>
  <c r="N587" i="11"/>
  <c r="P587" i="11" s="1"/>
  <c r="B588" i="11"/>
  <c r="C588" i="11"/>
  <c r="G588" i="11"/>
  <c r="H588" i="11"/>
  <c r="I588" i="11"/>
  <c r="J588" i="11"/>
  <c r="K588" i="11"/>
  <c r="L588" i="11" s="1"/>
  <c r="M588" i="11"/>
  <c r="N588" i="11"/>
  <c r="B589" i="11"/>
  <c r="C589" i="11"/>
  <c r="G589" i="11"/>
  <c r="H589" i="11"/>
  <c r="I589" i="11"/>
  <c r="J589" i="11"/>
  <c r="K589" i="11"/>
  <c r="L589" i="11" s="1"/>
  <c r="M589" i="11"/>
  <c r="N589" i="11"/>
  <c r="O589" i="11" s="1"/>
  <c r="B590" i="11"/>
  <c r="C590" i="11"/>
  <c r="G590" i="11"/>
  <c r="H590" i="11"/>
  <c r="I590" i="11"/>
  <c r="J590" i="11"/>
  <c r="K590" i="11"/>
  <c r="L590" i="11" s="1"/>
  <c r="M590" i="11"/>
  <c r="N590" i="11"/>
  <c r="P590" i="11" s="1"/>
  <c r="B591" i="11"/>
  <c r="C591" i="11"/>
  <c r="G591" i="11"/>
  <c r="H591" i="11"/>
  <c r="I591" i="11"/>
  <c r="J591" i="11"/>
  <c r="K591" i="11"/>
  <c r="L591" i="11" s="1"/>
  <c r="M591" i="11"/>
  <c r="N591" i="11"/>
  <c r="O591" i="11" s="1"/>
  <c r="P591" i="11"/>
  <c r="B592" i="11"/>
  <c r="C592" i="11"/>
  <c r="G592" i="11"/>
  <c r="H592" i="11"/>
  <c r="I592" i="11"/>
  <c r="J592" i="11"/>
  <c r="K592" i="11"/>
  <c r="L592" i="11" s="1"/>
  <c r="M592" i="11"/>
  <c r="N592" i="11"/>
  <c r="P592" i="11" s="1"/>
  <c r="B593" i="11"/>
  <c r="C593" i="11"/>
  <c r="G593" i="11"/>
  <c r="H593" i="11"/>
  <c r="I593" i="11"/>
  <c r="J593" i="11"/>
  <c r="K593" i="11"/>
  <c r="L593" i="11" s="1"/>
  <c r="M593" i="11"/>
  <c r="N593" i="11"/>
  <c r="O593" i="11" s="1"/>
  <c r="B594" i="11"/>
  <c r="C594" i="11"/>
  <c r="G594" i="11"/>
  <c r="H594" i="11"/>
  <c r="I594" i="11"/>
  <c r="J594" i="11"/>
  <c r="K594" i="11"/>
  <c r="L594" i="11" s="1"/>
  <c r="M594" i="11"/>
  <c r="N594" i="11"/>
  <c r="O594" i="11" s="1"/>
  <c r="B595" i="11"/>
  <c r="C595" i="11"/>
  <c r="G595" i="11"/>
  <c r="H595" i="11"/>
  <c r="I595" i="11"/>
  <c r="J595" i="11"/>
  <c r="K595" i="11"/>
  <c r="M595" i="11"/>
  <c r="N595" i="11"/>
  <c r="O595" i="11" s="1"/>
  <c r="B596" i="11"/>
  <c r="C596" i="11"/>
  <c r="G596" i="11"/>
  <c r="H596" i="11"/>
  <c r="I596" i="11"/>
  <c r="J596" i="11"/>
  <c r="K596" i="11"/>
  <c r="L596" i="11" s="1"/>
  <c r="M596" i="11"/>
  <c r="N596" i="11"/>
  <c r="O596" i="11" s="1"/>
  <c r="B597" i="11"/>
  <c r="C597" i="11"/>
  <c r="G597" i="11"/>
  <c r="H597" i="11"/>
  <c r="I597" i="11"/>
  <c r="J597" i="11"/>
  <c r="K597" i="11"/>
  <c r="L597" i="11" s="1"/>
  <c r="M597" i="11"/>
  <c r="N597" i="11"/>
  <c r="O597" i="11" s="1"/>
  <c r="B598" i="11"/>
  <c r="C598" i="11"/>
  <c r="G598" i="11"/>
  <c r="H598" i="11"/>
  <c r="I598" i="11"/>
  <c r="J598" i="11"/>
  <c r="K598" i="11"/>
  <c r="L598" i="11" s="1"/>
  <c r="M598" i="11"/>
  <c r="N598" i="11"/>
  <c r="B599" i="11"/>
  <c r="C599" i="11"/>
  <c r="G599" i="11"/>
  <c r="H599" i="11"/>
  <c r="I599" i="11"/>
  <c r="J599" i="11"/>
  <c r="K599" i="11"/>
  <c r="L599" i="11" s="1"/>
  <c r="M599" i="11"/>
  <c r="N599" i="11"/>
  <c r="B600" i="11"/>
  <c r="C600" i="11"/>
  <c r="G600" i="11"/>
  <c r="H600" i="11"/>
  <c r="I600" i="11"/>
  <c r="J600" i="11"/>
  <c r="K600" i="11"/>
  <c r="L600" i="11" s="1"/>
  <c r="M600" i="11"/>
  <c r="N600" i="11"/>
  <c r="O600" i="11" s="1"/>
  <c r="P600" i="11"/>
  <c r="B601" i="11"/>
  <c r="C601" i="11"/>
  <c r="G601" i="11"/>
  <c r="H601" i="11"/>
  <c r="I601" i="11"/>
  <c r="J601" i="11"/>
  <c r="K601" i="11"/>
  <c r="L601" i="11" s="1"/>
  <c r="M601" i="11"/>
  <c r="N601" i="11"/>
  <c r="O601" i="11" s="1"/>
  <c r="B602" i="11"/>
  <c r="C602" i="11"/>
  <c r="G602" i="11"/>
  <c r="H602" i="11"/>
  <c r="I602" i="11"/>
  <c r="J602" i="11"/>
  <c r="K602" i="11"/>
  <c r="L602" i="11" s="1"/>
  <c r="M602" i="11"/>
  <c r="N602" i="11"/>
  <c r="B603" i="11"/>
  <c r="C603" i="11"/>
  <c r="G603" i="11"/>
  <c r="H603" i="11"/>
  <c r="I603" i="11"/>
  <c r="J603" i="11"/>
  <c r="K603" i="11"/>
  <c r="M603" i="11"/>
  <c r="N603" i="11"/>
  <c r="O603" i="11" s="1"/>
  <c r="B604" i="11"/>
  <c r="C604" i="11"/>
  <c r="G604" i="11"/>
  <c r="H604" i="11"/>
  <c r="I604" i="11"/>
  <c r="J604" i="11"/>
  <c r="K604" i="11"/>
  <c r="L604" i="11" s="1"/>
  <c r="M604" i="11"/>
  <c r="N604" i="11"/>
  <c r="O604" i="11" s="1"/>
  <c r="B605" i="11"/>
  <c r="C605" i="11"/>
  <c r="G605" i="11"/>
  <c r="H605" i="11"/>
  <c r="I605" i="11"/>
  <c r="J605" i="11"/>
  <c r="K605" i="11"/>
  <c r="M605" i="11"/>
  <c r="N605" i="11"/>
  <c r="O605" i="11" s="1"/>
  <c r="B606" i="11"/>
  <c r="C606" i="11"/>
  <c r="G606" i="11"/>
  <c r="H606" i="11"/>
  <c r="I606" i="11"/>
  <c r="J606" i="11"/>
  <c r="K606" i="11"/>
  <c r="L606" i="11" s="1"/>
  <c r="M606" i="11"/>
  <c r="N606" i="11"/>
  <c r="O606" i="11" s="1"/>
  <c r="B607" i="11"/>
  <c r="C607" i="11"/>
  <c r="G607" i="11"/>
  <c r="H607" i="11"/>
  <c r="I607" i="11"/>
  <c r="J607" i="11"/>
  <c r="K607" i="11"/>
  <c r="L607" i="11" s="1"/>
  <c r="M607" i="11"/>
  <c r="N607" i="11"/>
  <c r="O607" i="11" s="1"/>
  <c r="B608" i="11"/>
  <c r="C608" i="11"/>
  <c r="G608" i="11"/>
  <c r="H608" i="11"/>
  <c r="I608" i="11"/>
  <c r="J608" i="11"/>
  <c r="K608" i="11"/>
  <c r="L608" i="11" s="1"/>
  <c r="M608" i="11"/>
  <c r="N608" i="11"/>
  <c r="B609" i="11"/>
  <c r="C609" i="11"/>
  <c r="G609" i="11"/>
  <c r="H609" i="11"/>
  <c r="I609" i="11"/>
  <c r="J609" i="11"/>
  <c r="K609" i="11"/>
  <c r="M609" i="11"/>
  <c r="N609" i="11"/>
  <c r="O609" i="11" s="1"/>
  <c r="B610" i="11"/>
  <c r="C610" i="11"/>
  <c r="G610" i="11"/>
  <c r="H610" i="11"/>
  <c r="I610" i="11"/>
  <c r="J610" i="11"/>
  <c r="K610" i="11"/>
  <c r="L610" i="11" s="1"/>
  <c r="M610" i="11"/>
  <c r="N610" i="11"/>
  <c r="O610" i="11" s="1"/>
  <c r="B611" i="11"/>
  <c r="C611" i="11"/>
  <c r="G611" i="11"/>
  <c r="H611" i="11"/>
  <c r="I611" i="11"/>
  <c r="J611" i="11"/>
  <c r="K611" i="11"/>
  <c r="M611" i="11"/>
  <c r="N611" i="11"/>
  <c r="O611" i="11" s="1"/>
  <c r="B612" i="11"/>
  <c r="C612" i="11"/>
  <c r="G612" i="11"/>
  <c r="H612" i="11"/>
  <c r="I612" i="11"/>
  <c r="J612" i="11"/>
  <c r="K612" i="11"/>
  <c r="L612" i="11" s="1"/>
  <c r="M612" i="11"/>
  <c r="N612" i="11"/>
  <c r="B613" i="11"/>
  <c r="C613" i="11"/>
  <c r="G613" i="11"/>
  <c r="H613" i="11"/>
  <c r="I613" i="11"/>
  <c r="J613" i="11"/>
  <c r="K613" i="11"/>
  <c r="M613" i="11"/>
  <c r="N613" i="11"/>
  <c r="O613" i="11" s="1"/>
  <c r="B614" i="11"/>
  <c r="C614" i="11"/>
  <c r="G614" i="11"/>
  <c r="H614" i="11"/>
  <c r="I614" i="11"/>
  <c r="J614" i="11"/>
  <c r="K614" i="11"/>
  <c r="L614" i="11" s="1"/>
  <c r="M614" i="11"/>
  <c r="N614" i="11"/>
  <c r="B615" i="11"/>
  <c r="C615" i="11"/>
  <c r="G615" i="11"/>
  <c r="H615" i="11"/>
  <c r="I615" i="11"/>
  <c r="J615" i="11"/>
  <c r="K615" i="11"/>
  <c r="L615" i="11" s="1"/>
  <c r="M615" i="11"/>
  <c r="N615" i="11"/>
  <c r="O615" i="11" s="1"/>
  <c r="B616" i="11"/>
  <c r="C616" i="11"/>
  <c r="G616" i="11"/>
  <c r="H616" i="11"/>
  <c r="I616" i="11"/>
  <c r="J616" i="11"/>
  <c r="K616" i="11"/>
  <c r="L616" i="11" s="1"/>
  <c r="M616" i="11"/>
  <c r="N616" i="11"/>
  <c r="O616" i="11" s="1"/>
  <c r="B617" i="11"/>
  <c r="C617" i="11"/>
  <c r="G617" i="11"/>
  <c r="H617" i="11"/>
  <c r="I617" i="11"/>
  <c r="J617" i="11"/>
  <c r="K617" i="11"/>
  <c r="M617" i="11"/>
  <c r="N617" i="11"/>
  <c r="O617" i="11" s="1"/>
  <c r="B618" i="11"/>
  <c r="C618" i="11"/>
  <c r="G618" i="11"/>
  <c r="H618" i="11"/>
  <c r="I618" i="11"/>
  <c r="J618" i="11"/>
  <c r="K618" i="11"/>
  <c r="L618" i="11" s="1"/>
  <c r="M618" i="11"/>
  <c r="N618" i="11"/>
  <c r="O618" i="11" s="1"/>
  <c r="B619" i="11"/>
  <c r="C619" i="11"/>
  <c r="G619" i="11"/>
  <c r="H619" i="11"/>
  <c r="I619" i="11"/>
  <c r="J619" i="11"/>
  <c r="K619" i="11"/>
  <c r="L619" i="11" s="1"/>
  <c r="M619" i="11"/>
  <c r="N619" i="11"/>
  <c r="O619" i="11" s="1"/>
  <c r="B620" i="11"/>
  <c r="C620" i="11"/>
  <c r="G620" i="11"/>
  <c r="H620" i="11"/>
  <c r="I620" i="11"/>
  <c r="J620" i="11"/>
  <c r="K620" i="11"/>
  <c r="L620" i="11" s="1"/>
  <c r="M620" i="11"/>
  <c r="N620" i="11"/>
  <c r="B621" i="11"/>
  <c r="C621" i="11"/>
  <c r="G621" i="11"/>
  <c r="H621" i="11"/>
  <c r="I621" i="11"/>
  <c r="J621" i="11"/>
  <c r="K621" i="11"/>
  <c r="M621" i="11"/>
  <c r="N621" i="11"/>
  <c r="O621" i="11" s="1"/>
  <c r="B622" i="11"/>
  <c r="C622" i="11"/>
  <c r="G622" i="11"/>
  <c r="H622" i="11"/>
  <c r="I622" i="11"/>
  <c r="J622" i="11"/>
  <c r="K622" i="11"/>
  <c r="L622" i="11" s="1"/>
  <c r="M622" i="11"/>
  <c r="N622" i="11"/>
  <c r="B623" i="11"/>
  <c r="C623" i="11"/>
  <c r="G623" i="11"/>
  <c r="H623" i="11"/>
  <c r="I623" i="11"/>
  <c r="J623" i="11"/>
  <c r="K623" i="11"/>
  <c r="L623" i="11" s="1"/>
  <c r="M623" i="11"/>
  <c r="N623" i="11"/>
  <c r="O623" i="11" s="1"/>
  <c r="B624" i="11"/>
  <c r="C624" i="11"/>
  <c r="G624" i="11"/>
  <c r="H624" i="11"/>
  <c r="I624" i="11"/>
  <c r="J624" i="11"/>
  <c r="K624" i="11"/>
  <c r="L624" i="11" s="1"/>
  <c r="M624" i="11"/>
  <c r="N624" i="11"/>
  <c r="B625" i="11"/>
  <c r="C625" i="11"/>
  <c r="G625" i="11"/>
  <c r="H625" i="11"/>
  <c r="I625" i="11"/>
  <c r="J625" i="11"/>
  <c r="K625" i="11"/>
  <c r="M625" i="11"/>
  <c r="N625" i="11"/>
  <c r="O625" i="11" s="1"/>
  <c r="B626" i="11"/>
  <c r="C626" i="11"/>
  <c r="G626" i="11"/>
  <c r="H626" i="11"/>
  <c r="I626" i="11"/>
  <c r="J626" i="11"/>
  <c r="K626" i="11"/>
  <c r="M626" i="11"/>
  <c r="N626" i="11"/>
  <c r="O626" i="11" s="1"/>
  <c r="B627" i="11"/>
  <c r="C627" i="11"/>
  <c r="G627" i="11"/>
  <c r="H627" i="11"/>
  <c r="I627" i="11"/>
  <c r="J627" i="11"/>
  <c r="K627" i="11"/>
  <c r="L627" i="11" s="1"/>
  <c r="M627" i="11"/>
  <c r="N627" i="11"/>
  <c r="P627" i="11" s="1"/>
  <c r="B628" i="11"/>
  <c r="C628" i="11"/>
  <c r="G628" i="11"/>
  <c r="H628" i="11"/>
  <c r="I628" i="11"/>
  <c r="J628" i="11"/>
  <c r="K628" i="11"/>
  <c r="L628" i="11" s="1"/>
  <c r="M628" i="11"/>
  <c r="N628" i="11"/>
  <c r="O628" i="11" s="1"/>
  <c r="B629" i="11"/>
  <c r="C629" i="11"/>
  <c r="G629" i="11"/>
  <c r="H629" i="11"/>
  <c r="I629" i="11"/>
  <c r="J629" i="11"/>
  <c r="K629" i="11"/>
  <c r="L629" i="11" s="1"/>
  <c r="M629" i="11"/>
  <c r="N629" i="11"/>
  <c r="O629" i="11" s="1"/>
  <c r="B630" i="11"/>
  <c r="C630" i="11"/>
  <c r="G630" i="11"/>
  <c r="H630" i="11"/>
  <c r="I630" i="11"/>
  <c r="J630" i="11"/>
  <c r="K630" i="11"/>
  <c r="L630" i="11" s="1"/>
  <c r="M630" i="11"/>
  <c r="N630" i="11"/>
  <c r="O630" i="11" s="1"/>
  <c r="B631" i="11"/>
  <c r="C631" i="11"/>
  <c r="G631" i="11"/>
  <c r="H631" i="11"/>
  <c r="I631" i="11"/>
  <c r="J631" i="11"/>
  <c r="K631" i="11"/>
  <c r="L631" i="11" s="1"/>
  <c r="M631" i="11"/>
  <c r="N631" i="11"/>
  <c r="O631" i="11" s="1"/>
  <c r="B632" i="11"/>
  <c r="C632" i="11"/>
  <c r="G632" i="11"/>
  <c r="H632" i="11"/>
  <c r="I632" i="11"/>
  <c r="J632" i="11"/>
  <c r="K632" i="11"/>
  <c r="L632" i="11" s="1"/>
  <c r="M632" i="11"/>
  <c r="N632" i="11"/>
  <c r="O632" i="11" s="1"/>
  <c r="B633" i="11"/>
  <c r="C633" i="11"/>
  <c r="G633" i="11"/>
  <c r="H633" i="11"/>
  <c r="I633" i="11"/>
  <c r="J633" i="11"/>
  <c r="K633" i="11"/>
  <c r="L633" i="11" s="1"/>
  <c r="M633" i="11"/>
  <c r="N633" i="11"/>
  <c r="B634" i="11"/>
  <c r="C634" i="11"/>
  <c r="G634" i="11"/>
  <c r="H634" i="11"/>
  <c r="I634" i="11"/>
  <c r="J634" i="11"/>
  <c r="K634" i="11"/>
  <c r="L634" i="11" s="1"/>
  <c r="M634" i="11"/>
  <c r="N634" i="11"/>
  <c r="B635" i="11"/>
  <c r="C635" i="11"/>
  <c r="G635" i="11"/>
  <c r="H635" i="11"/>
  <c r="I635" i="11"/>
  <c r="J635" i="11"/>
  <c r="K635" i="11"/>
  <c r="L635" i="11" s="1"/>
  <c r="M635" i="11"/>
  <c r="N635" i="11"/>
  <c r="B636" i="11"/>
  <c r="C636" i="11"/>
  <c r="G636" i="11"/>
  <c r="H636" i="11"/>
  <c r="I636" i="11"/>
  <c r="J636" i="11"/>
  <c r="K636" i="11"/>
  <c r="L636" i="11" s="1"/>
  <c r="M636" i="11"/>
  <c r="N636" i="11"/>
  <c r="P636" i="11" s="1"/>
  <c r="B637" i="11"/>
  <c r="C637" i="11"/>
  <c r="G637" i="11"/>
  <c r="H637" i="11"/>
  <c r="I637" i="11"/>
  <c r="J637" i="11"/>
  <c r="K637" i="11"/>
  <c r="L637" i="11" s="1"/>
  <c r="M637" i="11"/>
  <c r="N637" i="11"/>
  <c r="P637" i="11" s="1"/>
  <c r="B638" i="11"/>
  <c r="C638" i="11"/>
  <c r="G638" i="11"/>
  <c r="H638" i="11"/>
  <c r="I638" i="11"/>
  <c r="J638" i="11"/>
  <c r="K638" i="11"/>
  <c r="L638" i="11" s="1"/>
  <c r="M638" i="11"/>
  <c r="N638" i="11"/>
  <c r="B639" i="11"/>
  <c r="C639" i="11"/>
  <c r="G639" i="11"/>
  <c r="H639" i="11"/>
  <c r="I639" i="11"/>
  <c r="J639" i="11"/>
  <c r="K639" i="11"/>
  <c r="M639" i="11"/>
  <c r="N639" i="11"/>
  <c r="O639" i="11" s="1"/>
  <c r="B640" i="11"/>
  <c r="C640" i="11"/>
  <c r="G640" i="11"/>
  <c r="H640" i="11"/>
  <c r="I640" i="11"/>
  <c r="J640" i="11"/>
  <c r="K640" i="11"/>
  <c r="L640" i="11" s="1"/>
  <c r="M640" i="11"/>
  <c r="N640" i="11"/>
  <c r="B641" i="11"/>
  <c r="C641" i="11"/>
  <c r="G641" i="11"/>
  <c r="H641" i="11"/>
  <c r="I641" i="11"/>
  <c r="J641" i="11"/>
  <c r="K641" i="11"/>
  <c r="L641" i="11" s="1"/>
  <c r="M641" i="11"/>
  <c r="N641" i="11"/>
  <c r="O641" i="11" s="1"/>
  <c r="B642" i="11"/>
  <c r="C642" i="11"/>
  <c r="G642" i="11"/>
  <c r="H642" i="11"/>
  <c r="I642" i="11"/>
  <c r="J642" i="11"/>
  <c r="K642" i="11"/>
  <c r="L642" i="11" s="1"/>
  <c r="M642" i="11"/>
  <c r="N642" i="11"/>
  <c r="B643" i="11"/>
  <c r="C643" i="11"/>
  <c r="G643" i="11"/>
  <c r="H643" i="11"/>
  <c r="I643" i="11"/>
  <c r="J643" i="11"/>
  <c r="K643" i="11"/>
  <c r="L643" i="11" s="1"/>
  <c r="M643" i="11"/>
  <c r="N643" i="11"/>
  <c r="O643" i="11" s="1"/>
  <c r="B644" i="11"/>
  <c r="C644" i="11"/>
  <c r="G644" i="11"/>
  <c r="H644" i="11"/>
  <c r="I644" i="11"/>
  <c r="J644" i="11"/>
  <c r="K644" i="11"/>
  <c r="L644" i="11" s="1"/>
  <c r="M644" i="11"/>
  <c r="N644" i="11"/>
  <c r="O644" i="11" s="1"/>
  <c r="B645" i="11"/>
  <c r="C645" i="11"/>
  <c r="G645" i="11"/>
  <c r="H645" i="11"/>
  <c r="I645" i="11"/>
  <c r="J645" i="11"/>
  <c r="K645" i="11"/>
  <c r="L645" i="11" s="1"/>
  <c r="M645" i="11"/>
  <c r="N645" i="11"/>
  <c r="B646" i="11"/>
  <c r="C646" i="11"/>
  <c r="G646" i="11"/>
  <c r="H646" i="11"/>
  <c r="I646" i="11"/>
  <c r="J646" i="11"/>
  <c r="K646" i="11"/>
  <c r="L646" i="11" s="1"/>
  <c r="M646" i="11"/>
  <c r="N646" i="11"/>
  <c r="O646" i="11" s="1"/>
  <c r="P646" i="11"/>
  <c r="B647" i="11"/>
  <c r="C647" i="11"/>
  <c r="G647" i="11"/>
  <c r="H647" i="11"/>
  <c r="I647" i="11"/>
  <c r="J647" i="11"/>
  <c r="K647" i="11"/>
  <c r="L647" i="11" s="1"/>
  <c r="M647" i="11"/>
  <c r="N647" i="11"/>
  <c r="O647" i="11" s="1"/>
  <c r="B648" i="11"/>
  <c r="C648" i="11"/>
  <c r="G648" i="11"/>
  <c r="H648" i="11"/>
  <c r="I648" i="11"/>
  <c r="J648" i="11"/>
  <c r="K648" i="11"/>
  <c r="L648" i="11" s="1"/>
  <c r="M648" i="11"/>
  <c r="N648" i="11"/>
  <c r="O648" i="11" s="1"/>
  <c r="B649" i="11"/>
  <c r="C649" i="11"/>
  <c r="G649" i="11"/>
  <c r="H649" i="11"/>
  <c r="I649" i="11"/>
  <c r="J649" i="11"/>
  <c r="K649" i="11"/>
  <c r="L649" i="11" s="1"/>
  <c r="M649" i="11"/>
  <c r="N649" i="11"/>
  <c r="P649" i="11" s="1"/>
  <c r="B650" i="11"/>
  <c r="C650" i="11"/>
  <c r="G650" i="11"/>
  <c r="H650" i="11"/>
  <c r="I650" i="11"/>
  <c r="J650" i="11"/>
  <c r="K650" i="11"/>
  <c r="L650" i="11" s="1"/>
  <c r="M650" i="11"/>
  <c r="N650" i="11"/>
  <c r="O650" i="11" s="1"/>
  <c r="B651" i="11"/>
  <c r="C651" i="11"/>
  <c r="G651" i="11"/>
  <c r="H651" i="11"/>
  <c r="I651" i="11"/>
  <c r="J651" i="11"/>
  <c r="K651" i="11"/>
  <c r="L651" i="11" s="1"/>
  <c r="M651" i="11"/>
  <c r="N651" i="11"/>
  <c r="B652" i="11"/>
  <c r="C652" i="11"/>
  <c r="G652" i="11"/>
  <c r="H652" i="11"/>
  <c r="I652" i="11"/>
  <c r="J652" i="11"/>
  <c r="K652" i="11"/>
  <c r="L652" i="11" s="1"/>
  <c r="M652" i="11"/>
  <c r="N652" i="11"/>
  <c r="O652" i="11" s="1"/>
  <c r="B653" i="11"/>
  <c r="C653" i="11"/>
  <c r="G653" i="11"/>
  <c r="H653" i="11"/>
  <c r="I653" i="11"/>
  <c r="J653" i="11"/>
  <c r="K653" i="11"/>
  <c r="L653" i="11" s="1"/>
  <c r="M653" i="11"/>
  <c r="N653" i="11"/>
  <c r="P653" i="11" s="1"/>
  <c r="B654" i="11"/>
  <c r="C654" i="11"/>
  <c r="G654" i="11"/>
  <c r="H654" i="11"/>
  <c r="I654" i="11"/>
  <c r="J654" i="11"/>
  <c r="K654" i="11"/>
  <c r="L654" i="11" s="1"/>
  <c r="M654" i="11"/>
  <c r="N654" i="11"/>
  <c r="B655" i="11"/>
  <c r="C655" i="11"/>
  <c r="G655" i="11"/>
  <c r="H655" i="11"/>
  <c r="I655" i="11"/>
  <c r="J655" i="11"/>
  <c r="K655" i="11"/>
  <c r="L655" i="11" s="1"/>
  <c r="M655" i="11"/>
  <c r="N655" i="11"/>
  <c r="P655" i="11" s="1"/>
  <c r="B656" i="11"/>
  <c r="C656" i="11"/>
  <c r="G656" i="11"/>
  <c r="H656" i="11"/>
  <c r="I656" i="11"/>
  <c r="J656" i="11"/>
  <c r="K656" i="11"/>
  <c r="L656" i="11" s="1"/>
  <c r="M656" i="11"/>
  <c r="N656" i="11"/>
  <c r="B657" i="11"/>
  <c r="C657" i="11"/>
  <c r="G657" i="11"/>
  <c r="H657" i="11"/>
  <c r="I657" i="11"/>
  <c r="J657" i="11"/>
  <c r="K657" i="11"/>
  <c r="L657" i="11" s="1"/>
  <c r="M657" i="11"/>
  <c r="N657" i="11"/>
  <c r="P657" i="11" s="1"/>
  <c r="B658" i="11"/>
  <c r="C658" i="11"/>
  <c r="G658" i="11"/>
  <c r="H658" i="11"/>
  <c r="I658" i="11"/>
  <c r="J658" i="11"/>
  <c r="K658" i="11"/>
  <c r="L658" i="11" s="1"/>
  <c r="M658" i="11"/>
  <c r="N658" i="11"/>
  <c r="O658" i="11" s="1"/>
  <c r="B659" i="11"/>
  <c r="C659" i="11"/>
  <c r="G659" i="11"/>
  <c r="H659" i="11"/>
  <c r="I659" i="11"/>
  <c r="J659" i="11"/>
  <c r="K659" i="11"/>
  <c r="M659" i="11"/>
  <c r="N659" i="11"/>
  <c r="O659" i="11" s="1"/>
  <c r="B660" i="11"/>
  <c r="C660" i="11"/>
  <c r="G660" i="11"/>
  <c r="H660" i="11"/>
  <c r="I660" i="11"/>
  <c r="J660" i="11"/>
  <c r="K660" i="11"/>
  <c r="L660" i="11" s="1"/>
  <c r="M660" i="11"/>
  <c r="N660" i="11"/>
  <c r="P660" i="11" s="1"/>
  <c r="B661" i="11"/>
  <c r="C661" i="11"/>
  <c r="G661" i="11"/>
  <c r="H661" i="11"/>
  <c r="I661" i="11"/>
  <c r="J661" i="11"/>
  <c r="K661" i="11"/>
  <c r="M661" i="11"/>
  <c r="N661" i="11"/>
  <c r="O661" i="11" s="1"/>
  <c r="B662" i="11"/>
  <c r="C662" i="11"/>
  <c r="G662" i="11"/>
  <c r="H662" i="11"/>
  <c r="I662" i="11"/>
  <c r="J662" i="11"/>
  <c r="K662" i="11"/>
  <c r="L662" i="11" s="1"/>
  <c r="M662" i="11"/>
  <c r="N662" i="11"/>
  <c r="O662" i="11" s="1"/>
  <c r="B663" i="11"/>
  <c r="C663" i="11"/>
  <c r="G663" i="11"/>
  <c r="H663" i="11"/>
  <c r="I663" i="11"/>
  <c r="J663" i="11"/>
  <c r="K663" i="11"/>
  <c r="M663" i="11"/>
  <c r="N663" i="11"/>
  <c r="O663" i="11" s="1"/>
  <c r="B664" i="11"/>
  <c r="C664" i="11"/>
  <c r="G664" i="11"/>
  <c r="H664" i="11"/>
  <c r="I664" i="11"/>
  <c r="J664" i="11"/>
  <c r="K664" i="11"/>
  <c r="L664" i="11" s="1"/>
  <c r="M664" i="11"/>
  <c r="N664" i="11"/>
  <c r="P664" i="11" s="1"/>
  <c r="B665" i="11"/>
  <c r="C665" i="11"/>
  <c r="G665" i="11"/>
  <c r="H665" i="11"/>
  <c r="I665" i="11"/>
  <c r="J665" i="11"/>
  <c r="K665" i="11"/>
  <c r="L665" i="11" s="1"/>
  <c r="M665" i="11"/>
  <c r="N665" i="11"/>
  <c r="B666" i="11"/>
  <c r="C666" i="11"/>
  <c r="G666" i="11"/>
  <c r="H666" i="11"/>
  <c r="I666" i="11"/>
  <c r="J666" i="11"/>
  <c r="K666" i="11"/>
  <c r="L666" i="11" s="1"/>
  <c r="M666" i="11"/>
  <c r="N666" i="11"/>
  <c r="B667" i="11"/>
  <c r="C667" i="11"/>
  <c r="G667" i="11"/>
  <c r="H667" i="11"/>
  <c r="I667" i="11"/>
  <c r="J667" i="11"/>
  <c r="K667" i="11"/>
  <c r="L667" i="11" s="1"/>
  <c r="M667" i="11"/>
  <c r="N667" i="11"/>
  <c r="B668" i="11"/>
  <c r="C668" i="11"/>
  <c r="G668" i="11"/>
  <c r="H668" i="11"/>
  <c r="I668" i="11"/>
  <c r="J668" i="11"/>
  <c r="K668" i="11"/>
  <c r="L668" i="11" s="1"/>
  <c r="M668" i="11"/>
  <c r="N668" i="11"/>
  <c r="B669" i="11"/>
  <c r="C669" i="11"/>
  <c r="G669" i="11"/>
  <c r="H669" i="11"/>
  <c r="I669" i="11"/>
  <c r="J669" i="11"/>
  <c r="K669" i="11"/>
  <c r="L669" i="11" s="1"/>
  <c r="M669" i="11"/>
  <c r="N669" i="11"/>
  <c r="O669" i="11" s="1"/>
  <c r="B670" i="11"/>
  <c r="C670" i="11"/>
  <c r="G670" i="11"/>
  <c r="H670" i="11"/>
  <c r="I670" i="11"/>
  <c r="J670" i="11"/>
  <c r="K670" i="11"/>
  <c r="L670" i="11" s="1"/>
  <c r="M670" i="11"/>
  <c r="N670" i="11"/>
  <c r="B671" i="11"/>
  <c r="C671" i="11"/>
  <c r="G671" i="11"/>
  <c r="H671" i="11"/>
  <c r="I671" i="11"/>
  <c r="J671" i="11"/>
  <c r="K671" i="11"/>
  <c r="L671" i="11" s="1"/>
  <c r="M671" i="11"/>
  <c r="N671" i="11"/>
  <c r="B672" i="11"/>
  <c r="C672" i="11"/>
  <c r="G672" i="11"/>
  <c r="H672" i="11"/>
  <c r="I672" i="11"/>
  <c r="J672" i="11"/>
  <c r="K672" i="11"/>
  <c r="L672" i="11" s="1"/>
  <c r="M672" i="11"/>
  <c r="N672" i="11"/>
  <c r="O672" i="11" s="1"/>
  <c r="B673" i="11"/>
  <c r="C673" i="11"/>
  <c r="G673" i="11"/>
  <c r="H673" i="11"/>
  <c r="I673" i="11"/>
  <c r="J673" i="11"/>
  <c r="K673" i="11"/>
  <c r="M673" i="11"/>
  <c r="N673" i="11"/>
  <c r="O673" i="11" s="1"/>
  <c r="B674" i="11"/>
  <c r="C674" i="11"/>
  <c r="G674" i="11"/>
  <c r="H674" i="11"/>
  <c r="I674" i="11"/>
  <c r="J674" i="11"/>
  <c r="K674" i="11"/>
  <c r="L674" i="11" s="1"/>
  <c r="M674" i="11"/>
  <c r="N674" i="11"/>
  <c r="P674" i="11" s="1"/>
  <c r="B675" i="11"/>
  <c r="C675" i="11"/>
  <c r="G675" i="11"/>
  <c r="H675" i="11"/>
  <c r="I675" i="11"/>
  <c r="J675" i="11"/>
  <c r="K675" i="11"/>
  <c r="L675" i="11" s="1"/>
  <c r="M675" i="11"/>
  <c r="N675" i="11"/>
  <c r="P675" i="11" s="1"/>
  <c r="B676" i="11"/>
  <c r="C676" i="11"/>
  <c r="G676" i="11"/>
  <c r="H676" i="11"/>
  <c r="I676" i="11"/>
  <c r="J676" i="11"/>
  <c r="K676" i="11"/>
  <c r="M676" i="11"/>
  <c r="N676" i="11"/>
  <c r="O676" i="11" s="1"/>
  <c r="B677" i="11"/>
  <c r="C677" i="11"/>
  <c r="G677" i="11"/>
  <c r="H677" i="11"/>
  <c r="I677" i="11"/>
  <c r="J677" i="11"/>
  <c r="K677" i="11"/>
  <c r="L677" i="11" s="1"/>
  <c r="M677" i="11"/>
  <c r="N677" i="11"/>
  <c r="P677" i="11" s="1"/>
  <c r="B678" i="11"/>
  <c r="C678" i="11"/>
  <c r="G678" i="11"/>
  <c r="H678" i="11"/>
  <c r="I678" i="11"/>
  <c r="J678" i="11"/>
  <c r="K678" i="11"/>
  <c r="L678" i="11" s="1"/>
  <c r="M678" i="11"/>
  <c r="N678" i="11"/>
  <c r="O678" i="11" s="1"/>
  <c r="B679" i="11"/>
  <c r="C679" i="11"/>
  <c r="G679" i="11"/>
  <c r="H679" i="11"/>
  <c r="I679" i="11"/>
  <c r="J679" i="11"/>
  <c r="K679" i="11"/>
  <c r="L679" i="11" s="1"/>
  <c r="M679" i="11"/>
  <c r="N679" i="11"/>
  <c r="P679" i="11" s="1"/>
  <c r="B680" i="11"/>
  <c r="C680" i="11"/>
  <c r="G680" i="11"/>
  <c r="H680" i="11"/>
  <c r="I680" i="11"/>
  <c r="J680" i="11"/>
  <c r="K680" i="11"/>
  <c r="L680" i="11" s="1"/>
  <c r="M680" i="11"/>
  <c r="N680" i="11"/>
  <c r="B681" i="11"/>
  <c r="C681" i="11"/>
  <c r="G681" i="11"/>
  <c r="H681" i="11"/>
  <c r="I681" i="11"/>
  <c r="J681" i="11"/>
  <c r="K681" i="11"/>
  <c r="L681" i="11" s="1"/>
  <c r="M681" i="11"/>
  <c r="N681" i="11"/>
  <c r="O681" i="11" s="1"/>
  <c r="B682" i="11"/>
  <c r="C682" i="11"/>
  <c r="G682" i="11"/>
  <c r="H682" i="11"/>
  <c r="I682" i="11"/>
  <c r="J682" i="11"/>
  <c r="K682" i="11"/>
  <c r="L682" i="11" s="1"/>
  <c r="M682" i="11"/>
  <c r="N682" i="11"/>
  <c r="O682" i="11" s="1"/>
  <c r="B683" i="11"/>
  <c r="C683" i="11"/>
  <c r="G683" i="11"/>
  <c r="H683" i="11"/>
  <c r="I683" i="11"/>
  <c r="J683" i="11"/>
  <c r="K683" i="11"/>
  <c r="L683" i="11" s="1"/>
  <c r="M683" i="11"/>
  <c r="N683" i="11"/>
  <c r="P683" i="11" s="1"/>
  <c r="B684" i="11"/>
  <c r="C684" i="11"/>
  <c r="G684" i="11"/>
  <c r="H684" i="11"/>
  <c r="I684" i="11"/>
  <c r="J684" i="11"/>
  <c r="K684" i="11"/>
  <c r="L684" i="11" s="1"/>
  <c r="M684" i="11"/>
  <c r="N684" i="11"/>
  <c r="B685" i="11"/>
  <c r="C685" i="11"/>
  <c r="G685" i="11"/>
  <c r="H685" i="11"/>
  <c r="I685" i="11"/>
  <c r="J685" i="11"/>
  <c r="K685" i="11"/>
  <c r="L685" i="11" s="1"/>
  <c r="M685" i="11"/>
  <c r="N685" i="11"/>
  <c r="O685" i="11" s="1"/>
  <c r="B686" i="11"/>
  <c r="C686" i="11"/>
  <c r="G686" i="11"/>
  <c r="H686" i="11"/>
  <c r="I686" i="11"/>
  <c r="J686" i="11"/>
  <c r="K686" i="11"/>
  <c r="L686" i="11" s="1"/>
  <c r="M686" i="11"/>
  <c r="N686" i="11"/>
  <c r="B687" i="11"/>
  <c r="C687" i="11"/>
  <c r="G687" i="11"/>
  <c r="H687" i="11"/>
  <c r="I687" i="11"/>
  <c r="J687" i="11"/>
  <c r="K687" i="11"/>
  <c r="M687" i="11"/>
  <c r="N687" i="11"/>
  <c r="O687" i="11" s="1"/>
  <c r="B688" i="11"/>
  <c r="C688" i="11"/>
  <c r="G688" i="11"/>
  <c r="H688" i="11"/>
  <c r="I688" i="11"/>
  <c r="J688" i="11"/>
  <c r="K688" i="11"/>
  <c r="L688" i="11" s="1"/>
  <c r="M688" i="11"/>
  <c r="N688" i="11"/>
  <c r="P688" i="11" s="1"/>
  <c r="B689" i="11"/>
  <c r="C689" i="11"/>
  <c r="G689" i="11"/>
  <c r="H689" i="11"/>
  <c r="I689" i="11"/>
  <c r="J689" i="11"/>
  <c r="K689" i="11"/>
  <c r="L689" i="11" s="1"/>
  <c r="M689" i="11"/>
  <c r="N689" i="11"/>
  <c r="B690" i="11"/>
  <c r="C690" i="11"/>
  <c r="G690" i="11"/>
  <c r="H690" i="11"/>
  <c r="I690" i="11"/>
  <c r="J690" i="11"/>
  <c r="K690" i="11"/>
  <c r="L690" i="11" s="1"/>
  <c r="M690" i="11"/>
  <c r="N690" i="11"/>
  <c r="B691" i="11"/>
  <c r="C691" i="11"/>
  <c r="G691" i="11"/>
  <c r="H691" i="11"/>
  <c r="I691" i="11"/>
  <c r="J691" i="11"/>
  <c r="K691" i="11"/>
  <c r="L691" i="11" s="1"/>
  <c r="M691" i="11"/>
  <c r="N691" i="11"/>
  <c r="B692" i="11"/>
  <c r="C692" i="11"/>
  <c r="G692" i="11"/>
  <c r="H692" i="11"/>
  <c r="I692" i="11"/>
  <c r="J692" i="11"/>
  <c r="K692" i="11"/>
  <c r="L692" i="11" s="1"/>
  <c r="M692" i="11"/>
  <c r="N692" i="11"/>
  <c r="P692" i="11" s="1"/>
  <c r="B693" i="11"/>
  <c r="C693" i="11"/>
  <c r="G693" i="11"/>
  <c r="H693" i="11"/>
  <c r="I693" i="11"/>
  <c r="J693" i="11"/>
  <c r="K693" i="11"/>
  <c r="L693" i="11" s="1"/>
  <c r="M693" i="11"/>
  <c r="N693" i="11"/>
  <c r="O693" i="11" s="1"/>
  <c r="B694" i="11"/>
  <c r="C694" i="11"/>
  <c r="G694" i="11"/>
  <c r="H694" i="11"/>
  <c r="I694" i="11"/>
  <c r="J694" i="11"/>
  <c r="K694" i="11"/>
  <c r="L694" i="11" s="1"/>
  <c r="M694" i="11"/>
  <c r="N694" i="11"/>
  <c r="B695" i="11"/>
  <c r="C695" i="11"/>
  <c r="G695" i="11"/>
  <c r="H695" i="11"/>
  <c r="I695" i="11"/>
  <c r="J695" i="11"/>
  <c r="K695" i="11"/>
  <c r="L695" i="11" s="1"/>
  <c r="M695" i="11"/>
  <c r="N695" i="11"/>
  <c r="O695" i="11" s="1"/>
  <c r="B696" i="11"/>
  <c r="C696" i="11"/>
  <c r="G696" i="11"/>
  <c r="H696" i="11"/>
  <c r="I696" i="11"/>
  <c r="J696" i="11"/>
  <c r="K696" i="11"/>
  <c r="L696" i="11" s="1"/>
  <c r="M696" i="11"/>
  <c r="N696" i="11"/>
  <c r="B697" i="11"/>
  <c r="C697" i="11"/>
  <c r="G697" i="11"/>
  <c r="H697" i="11"/>
  <c r="I697" i="11"/>
  <c r="J697" i="11"/>
  <c r="K697" i="11"/>
  <c r="L697" i="11" s="1"/>
  <c r="M697" i="11"/>
  <c r="N697" i="11"/>
  <c r="O697" i="11" s="1"/>
  <c r="B698" i="11"/>
  <c r="C698" i="11"/>
  <c r="G698" i="11"/>
  <c r="H698" i="11"/>
  <c r="I698" i="11"/>
  <c r="J698" i="11"/>
  <c r="K698" i="11"/>
  <c r="L698" i="11" s="1"/>
  <c r="M698" i="11"/>
  <c r="N698" i="11"/>
  <c r="P698" i="11" s="1"/>
  <c r="B699" i="11"/>
  <c r="C699" i="11"/>
  <c r="G699" i="11"/>
  <c r="H699" i="11"/>
  <c r="I699" i="11"/>
  <c r="J699" i="11"/>
  <c r="K699" i="11"/>
  <c r="M699" i="11"/>
  <c r="N699" i="11"/>
  <c r="O699" i="11" s="1"/>
  <c r="B700" i="11"/>
  <c r="C700" i="11"/>
  <c r="G700" i="11"/>
  <c r="H700" i="11"/>
  <c r="I700" i="11"/>
  <c r="J700" i="11"/>
  <c r="K700" i="11"/>
  <c r="L700" i="11" s="1"/>
  <c r="M700" i="11"/>
  <c r="N700" i="11"/>
  <c r="B701" i="11"/>
  <c r="C701" i="11"/>
  <c r="G701" i="11"/>
  <c r="H701" i="11"/>
  <c r="I701" i="11"/>
  <c r="J701" i="11"/>
  <c r="K701" i="11"/>
  <c r="L701" i="11" s="1"/>
  <c r="M701" i="11"/>
  <c r="N701" i="11"/>
  <c r="B702" i="11"/>
  <c r="C702" i="11"/>
  <c r="G702" i="11"/>
  <c r="H702" i="11"/>
  <c r="I702" i="11"/>
  <c r="J702" i="11"/>
  <c r="K702" i="11"/>
  <c r="L702" i="11" s="1"/>
  <c r="M702" i="11"/>
  <c r="N702" i="11"/>
  <c r="P702" i="11" s="1"/>
  <c r="B703" i="11"/>
  <c r="C703" i="11"/>
  <c r="G703" i="11"/>
  <c r="H703" i="11"/>
  <c r="I703" i="11"/>
  <c r="J703" i="11"/>
  <c r="K703" i="11"/>
  <c r="L703" i="11" s="1"/>
  <c r="M703" i="11"/>
  <c r="N703" i="11"/>
  <c r="P703" i="11" s="1"/>
  <c r="B704" i="11"/>
  <c r="C704" i="11"/>
  <c r="G704" i="11"/>
  <c r="H704" i="11"/>
  <c r="I704" i="11"/>
  <c r="J704" i="11"/>
  <c r="K704" i="11"/>
  <c r="L704" i="11" s="1"/>
  <c r="M704" i="11"/>
  <c r="N704" i="11"/>
  <c r="B705" i="11"/>
  <c r="C705" i="11"/>
  <c r="G705" i="11"/>
  <c r="H705" i="11"/>
  <c r="I705" i="11"/>
  <c r="J705" i="11"/>
  <c r="K705" i="11"/>
  <c r="L705" i="11" s="1"/>
  <c r="M705" i="11"/>
  <c r="N705" i="11"/>
  <c r="B706" i="11"/>
  <c r="C706" i="11"/>
  <c r="G706" i="11"/>
  <c r="H706" i="11"/>
  <c r="I706" i="11"/>
  <c r="J706" i="11"/>
  <c r="K706" i="11"/>
  <c r="L706" i="11" s="1"/>
  <c r="M706" i="11"/>
  <c r="N706" i="11"/>
  <c r="P706" i="11" s="1"/>
  <c r="B707" i="11"/>
  <c r="C707" i="11"/>
  <c r="G707" i="11"/>
  <c r="H707" i="11"/>
  <c r="I707" i="11"/>
  <c r="J707" i="11"/>
  <c r="K707" i="11"/>
  <c r="L707" i="11" s="1"/>
  <c r="M707" i="11"/>
  <c r="N707" i="11"/>
  <c r="P707" i="11" s="1"/>
  <c r="B708" i="11"/>
  <c r="C708" i="11"/>
  <c r="G708" i="11"/>
  <c r="H708" i="11"/>
  <c r="I708" i="11"/>
  <c r="J708" i="11"/>
  <c r="K708" i="11"/>
  <c r="L708" i="11" s="1"/>
  <c r="M708" i="11"/>
  <c r="N708" i="11"/>
  <c r="B709" i="11"/>
  <c r="C709" i="11"/>
  <c r="G709" i="11"/>
  <c r="H709" i="11"/>
  <c r="I709" i="11"/>
  <c r="J709" i="11"/>
  <c r="K709" i="11"/>
  <c r="L709" i="11" s="1"/>
  <c r="M709" i="11"/>
  <c r="N709" i="11"/>
  <c r="B710" i="11"/>
  <c r="C710" i="11"/>
  <c r="G710" i="11"/>
  <c r="H710" i="11"/>
  <c r="I710" i="11"/>
  <c r="J710" i="11"/>
  <c r="K710" i="11"/>
  <c r="L710" i="11" s="1"/>
  <c r="M710" i="11"/>
  <c r="N710" i="11"/>
  <c r="B711" i="11"/>
  <c r="C711" i="11"/>
  <c r="G711" i="11"/>
  <c r="H711" i="11"/>
  <c r="I711" i="11"/>
  <c r="J711" i="11"/>
  <c r="K711" i="11"/>
  <c r="L711" i="11" s="1"/>
  <c r="M711" i="11"/>
  <c r="N711" i="11"/>
  <c r="P711" i="11" s="1"/>
  <c r="B712" i="11"/>
  <c r="C712" i="11"/>
  <c r="G712" i="11"/>
  <c r="H712" i="11"/>
  <c r="I712" i="11"/>
  <c r="J712" i="11"/>
  <c r="K712" i="11"/>
  <c r="L712" i="11" s="1"/>
  <c r="M712" i="11"/>
  <c r="N712" i="11"/>
  <c r="B713" i="11"/>
  <c r="C713" i="11"/>
  <c r="G713" i="11"/>
  <c r="H713" i="11"/>
  <c r="I713" i="11"/>
  <c r="J713" i="11"/>
  <c r="K713" i="11"/>
  <c r="L713" i="11" s="1"/>
  <c r="M713" i="11"/>
  <c r="N713" i="11"/>
  <c r="P713" i="11" s="1"/>
  <c r="B714" i="11"/>
  <c r="C714" i="11"/>
  <c r="G714" i="11"/>
  <c r="H714" i="11"/>
  <c r="I714" i="11"/>
  <c r="J714" i="11"/>
  <c r="K714" i="11"/>
  <c r="L714" i="11" s="1"/>
  <c r="M714" i="11"/>
  <c r="N714" i="11"/>
  <c r="O714" i="11" s="1"/>
  <c r="B715" i="11"/>
  <c r="C715" i="11"/>
  <c r="G715" i="11"/>
  <c r="H715" i="11"/>
  <c r="I715" i="11"/>
  <c r="J715" i="11"/>
  <c r="K715" i="11"/>
  <c r="M715" i="11"/>
  <c r="N715" i="11"/>
  <c r="O715" i="11" s="1"/>
  <c r="B716" i="11"/>
  <c r="C716" i="11"/>
  <c r="G716" i="11"/>
  <c r="H716" i="11"/>
  <c r="I716" i="11"/>
  <c r="J716" i="11"/>
  <c r="K716" i="11"/>
  <c r="L716" i="11" s="1"/>
  <c r="M716" i="11"/>
  <c r="N716" i="11"/>
  <c r="O716" i="11" s="1"/>
  <c r="B717" i="11"/>
  <c r="C717" i="11"/>
  <c r="G717" i="11"/>
  <c r="H717" i="11"/>
  <c r="I717" i="11"/>
  <c r="J717" i="11"/>
  <c r="K717" i="11"/>
  <c r="L717" i="11" s="1"/>
  <c r="M717" i="11"/>
  <c r="N717" i="11"/>
  <c r="B718" i="11"/>
  <c r="C718" i="11"/>
  <c r="G718" i="11"/>
  <c r="H718" i="11"/>
  <c r="I718" i="11"/>
  <c r="J718" i="11"/>
  <c r="K718" i="11"/>
  <c r="L718" i="11" s="1"/>
  <c r="M718" i="11"/>
  <c r="N718" i="11"/>
  <c r="O718" i="11" s="1"/>
  <c r="B719" i="11"/>
  <c r="C719" i="11"/>
  <c r="G719" i="11"/>
  <c r="H719" i="11"/>
  <c r="I719" i="11"/>
  <c r="J719" i="11"/>
  <c r="K719" i="11"/>
  <c r="M719" i="11"/>
  <c r="N719" i="11"/>
  <c r="O719" i="11" s="1"/>
  <c r="B720" i="11"/>
  <c r="C720" i="11"/>
  <c r="G720" i="11"/>
  <c r="H720" i="11"/>
  <c r="I720" i="11"/>
  <c r="J720" i="11"/>
  <c r="K720" i="11"/>
  <c r="L720" i="11" s="1"/>
  <c r="M720" i="11"/>
  <c r="N720" i="11"/>
  <c r="B721" i="11"/>
  <c r="C721" i="11"/>
  <c r="G721" i="11"/>
  <c r="H721" i="11"/>
  <c r="I721" i="11"/>
  <c r="J721" i="11"/>
  <c r="K721" i="11"/>
  <c r="L721" i="11" s="1"/>
  <c r="M721" i="11"/>
  <c r="N721" i="11"/>
  <c r="P721" i="11" s="1"/>
  <c r="O721" i="11"/>
  <c r="B722" i="11"/>
  <c r="C722" i="11"/>
  <c r="G722" i="11"/>
  <c r="H722" i="11"/>
  <c r="I722" i="11"/>
  <c r="J722" i="11"/>
  <c r="K722" i="11"/>
  <c r="L722" i="11" s="1"/>
  <c r="M722" i="11"/>
  <c r="N722" i="11"/>
  <c r="B723" i="11"/>
  <c r="C723" i="11"/>
  <c r="G723" i="11"/>
  <c r="H723" i="11"/>
  <c r="I723" i="11"/>
  <c r="J723" i="11"/>
  <c r="K723" i="11"/>
  <c r="L723" i="11" s="1"/>
  <c r="M723" i="11"/>
  <c r="N723" i="11"/>
  <c r="B724" i="11"/>
  <c r="C724" i="11"/>
  <c r="G724" i="11"/>
  <c r="H724" i="11"/>
  <c r="I724" i="11"/>
  <c r="J724" i="11"/>
  <c r="K724" i="11"/>
  <c r="L724" i="11" s="1"/>
  <c r="M724" i="11"/>
  <c r="N724" i="11"/>
  <c r="O724" i="11" s="1"/>
  <c r="B725" i="11"/>
  <c r="C725" i="11"/>
  <c r="G725" i="11"/>
  <c r="H725" i="11"/>
  <c r="I725" i="11"/>
  <c r="J725" i="11"/>
  <c r="K725" i="11"/>
  <c r="L725" i="11" s="1"/>
  <c r="M725" i="11"/>
  <c r="N725" i="11"/>
  <c r="B726" i="11"/>
  <c r="C726" i="11"/>
  <c r="G726" i="11"/>
  <c r="H726" i="11"/>
  <c r="I726" i="11"/>
  <c r="J726" i="11"/>
  <c r="K726" i="11"/>
  <c r="L726" i="11" s="1"/>
  <c r="M726" i="11"/>
  <c r="N726" i="11"/>
  <c r="B727" i="11"/>
  <c r="C727" i="11"/>
  <c r="G727" i="11"/>
  <c r="H727" i="11"/>
  <c r="I727" i="11"/>
  <c r="J727" i="11"/>
  <c r="K727" i="11"/>
  <c r="L727" i="11" s="1"/>
  <c r="M727" i="11"/>
  <c r="N727" i="11"/>
  <c r="O727" i="11" s="1"/>
  <c r="B728" i="11"/>
  <c r="C728" i="11"/>
  <c r="G728" i="11"/>
  <c r="H728" i="11"/>
  <c r="I728" i="11"/>
  <c r="J728" i="11"/>
  <c r="K728" i="11"/>
  <c r="L728" i="11" s="1"/>
  <c r="M728" i="11"/>
  <c r="N728" i="11"/>
  <c r="P728" i="11" s="1"/>
  <c r="O728" i="11"/>
  <c r="B729" i="11"/>
  <c r="C729" i="11"/>
  <c r="G729" i="11"/>
  <c r="H729" i="11"/>
  <c r="I729" i="11"/>
  <c r="J729" i="11"/>
  <c r="K729" i="11"/>
  <c r="L729" i="11" s="1"/>
  <c r="M729" i="11"/>
  <c r="N729" i="11"/>
  <c r="O729" i="11" s="1"/>
  <c r="B730" i="11"/>
  <c r="C730" i="11"/>
  <c r="G730" i="11"/>
  <c r="H730" i="11"/>
  <c r="I730" i="11"/>
  <c r="J730" i="11"/>
  <c r="K730" i="11"/>
  <c r="L730" i="11" s="1"/>
  <c r="M730" i="11"/>
  <c r="N730" i="11"/>
  <c r="P730" i="11" s="1"/>
  <c r="O730" i="11"/>
  <c r="B731" i="11"/>
  <c r="C731" i="11"/>
  <c r="G731" i="11"/>
  <c r="H731" i="11"/>
  <c r="I731" i="11"/>
  <c r="J731" i="11"/>
  <c r="K731" i="11"/>
  <c r="L731" i="11" s="1"/>
  <c r="M731" i="11"/>
  <c r="N731" i="11"/>
  <c r="O731" i="11" s="1"/>
  <c r="B732" i="11"/>
  <c r="C732" i="11"/>
  <c r="G732" i="11"/>
  <c r="H732" i="11"/>
  <c r="I732" i="11"/>
  <c r="J732" i="11"/>
  <c r="K732" i="11"/>
  <c r="L732" i="11" s="1"/>
  <c r="M732" i="11"/>
  <c r="N732" i="11"/>
  <c r="O732" i="11" s="1"/>
  <c r="B733" i="11"/>
  <c r="C733" i="11"/>
  <c r="G733" i="11"/>
  <c r="H733" i="11"/>
  <c r="I733" i="11"/>
  <c r="J733" i="11"/>
  <c r="K733" i="11"/>
  <c r="L733" i="11" s="1"/>
  <c r="M733" i="11"/>
  <c r="N733" i="11"/>
  <c r="B734" i="11"/>
  <c r="C734" i="11"/>
  <c r="G734" i="11"/>
  <c r="H734" i="11"/>
  <c r="I734" i="11"/>
  <c r="J734" i="11"/>
  <c r="K734" i="11"/>
  <c r="L734" i="11" s="1"/>
  <c r="M734" i="11"/>
  <c r="N734" i="11"/>
  <c r="B735" i="11"/>
  <c r="C735" i="11"/>
  <c r="G735" i="11"/>
  <c r="H735" i="11"/>
  <c r="I735" i="11"/>
  <c r="J735" i="11"/>
  <c r="K735" i="11"/>
  <c r="L735" i="11" s="1"/>
  <c r="M735" i="11"/>
  <c r="N735" i="11"/>
  <c r="B736" i="11"/>
  <c r="C736" i="11"/>
  <c r="G736" i="11"/>
  <c r="H736" i="11"/>
  <c r="I736" i="11"/>
  <c r="J736" i="11"/>
  <c r="K736" i="11"/>
  <c r="L736" i="11" s="1"/>
  <c r="M736" i="11"/>
  <c r="N736" i="11"/>
  <c r="P736" i="11" s="1"/>
  <c r="B737" i="11"/>
  <c r="C737" i="11"/>
  <c r="G737" i="11"/>
  <c r="H737" i="11"/>
  <c r="I737" i="11"/>
  <c r="J737" i="11"/>
  <c r="K737" i="11"/>
  <c r="L737" i="11" s="1"/>
  <c r="M737" i="11"/>
  <c r="N737" i="11"/>
  <c r="B738" i="11"/>
  <c r="C738" i="11"/>
  <c r="G738" i="11"/>
  <c r="H738" i="11"/>
  <c r="I738" i="11"/>
  <c r="J738" i="11"/>
  <c r="K738" i="11"/>
  <c r="L738" i="11" s="1"/>
  <c r="M738" i="11"/>
  <c r="N738" i="11"/>
  <c r="O738" i="11" s="1"/>
  <c r="B739" i="11"/>
  <c r="C739" i="11"/>
  <c r="G739" i="11"/>
  <c r="H739" i="11"/>
  <c r="I739" i="11"/>
  <c r="J739" i="11"/>
  <c r="K739" i="11"/>
  <c r="L739" i="11" s="1"/>
  <c r="M739" i="11"/>
  <c r="N739" i="11"/>
  <c r="B740" i="11"/>
  <c r="C740" i="11"/>
  <c r="G740" i="11"/>
  <c r="H740" i="11"/>
  <c r="I740" i="11"/>
  <c r="J740" i="11"/>
  <c r="K740" i="11"/>
  <c r="L740" i="11" s="1"/>
  <c r="M740" i="11"/>
  <c r="N740" i="11"/>
  <c r="O740" i="11" s="1"/>
  <c r="B741" i="11"/>
  <c r="C741" i="11"/>
  <c r="G741" i="11"/>
  <c r="H741" i="11"/>
  <c r="I741" i="11"/>
  <c r="J741" i="11"/>
  <c r="K741" i="11"/>
  <c r="L741" i="11" s="1"/>
  <c r="M741" i="11"/>
  <c r="N741" i="11"/>
  <c r="O741" i="11" s="1"/>
  <c r="B742" i="11"/>
  <c r="C742" i="11"/>
  <c r="G742" i="11"/>
  <c r="H742" i="11"/>
  <c r="I742" i="11"/>
  <c r="J742" i="11"/>
  <c r="K742" i="11"/>
  <c r="L742" i="11" s="1"/>
  <c r="M742" i="11"/>
  <c r="N742" i="11"/>
  <c r="B743" i="11"/>
  <c r="C743" i="11"/>
  <c r="G743" i="11"/>
  <c r="H743" i="11"/>
  <c r="I743" i="11"/>
  <c r="J743" i="11"/>
  <c r="K743" i="11"/>
  <c r="L743" i="11" s="1"/>
  <c r="M743" i="11"/>
  <c r="N743" i="11"/>
  <c r="B744" i="11"/>
  <c r="C744" i="11"/>
  <c r="G744" i="11"/>
  <c r="H744" i="11"/>
  <c r="I744" i="11"/>
  <c r="J744" i="11"/>
  <c r="K744" i="11"/>
  <c r="L744" i="11" s="1"/>
  <c r="M744" i="11"/>
  <c r="N744" i="11"/>
  <c r="B745" i="11"/>
  <c r="C745" i="11"/>
  <c r="G745" i="11"/>
  <c r="H745" i="11"/>
  <c r="I745" i="11"/>
  <c r="J745" i="11"/>
  <c r="K745" i="11"/>
  <c r="L745" i="11" s="1"/>
  <c r="M745" i="11"/>
  <c r="N745" i="11"/>
  <c r="B746" i="11"/>
  <c r="C746" i="11"/>
  <c r="G746" i="11"/>
  <c r="H746" i="11"/>
  <c r="I746" i="11"/>
  <c r="J746" i="11"/>
  <c r="K746" i="11"/>
  <c r="L746" i="11" s="1"/>
  <c r="M746" i="11"/>
  <c r="N746" i="11"/>
  <c r="O746" i="11" s="1"/>
  <c r="B747" i="11"/>
  <c r="C747" i="11"/>
  <c r="G747" i="11"/>
  <c r="H747" i="11"/>
  <c r="I747" i="11"/>
  <c r="J747" i="11"/>
  <c r="K747" i="11"/>
  <c r="L747" i="11" s="1"/>
  <c r="M747" i="11"/>
  <c r="N747" i="11"/>
  <c r="B748" i="11"/>
  <c r="C748" i="11"/>
  <c r="G748" i="11"/>
  <c r="H748" i="11"/>
  <c r="I748" i="11"/>
  <c r="J748" i="11"/>
  <c r="K748" i="11"/>
  <c r="L748" i="11" s="1"/>
  <c r="M748" i="11"/>
  <c r="N748" i="11"/>
  <c r="B749" i="11"/>
  <c r="C749" i="11"/>
  <c r="G749" i="11"/>
  <c r="H749" i="11"/>
  <c r="I749" i="11"/>
  <c r="J749" i="11"/>
  <c r="K749" i="11"/>
  <c r="L749" i="11" s="1"/>
  <c r="M749" i="11"/>
  <c r="N749" i="11"/>
  <c r="O749" i="11" s="1"/>
  <c r="B750" i="11"/>
  <c r="C750" i="11"/>
  <c r="G750" i="11"/>
  <c r="H750" i="11"/>
  <c r="I750" i="11"/>
  <c r="J750" i="11"/>
  <c r="K750" i="11"/>
  <c r="M750" i="11"/>
  <c r="N750" i="11"/>
  <c r="O750" i="11" s="1"/>
  <c r="B751" i="11"/>
  <c r="C751" i="11"/>
  <c r="G751" i="11"/>
  <c r="H751" i="11"/>
  <c r="I751" i="11"/>
  <c r="J751" i="11"/>
  <c r="K751" i="11"/>
  <c r="L751" i="11" s="1"/>
  <c r="M751" i="11"/>
  <c r="N751" i="11"/>
  <c r="O751" i="11" s="1"/>
  <c r="B752" i="11"/>
  <c r="C752" i="11"/>
  <c r="G752" i="11"/>
  <c r="H752" i="11"/>
  <c r="I752" i="11"/>
  <c r="J752" i="11"/>
  <c r="K752" i="11"/>
  <c r="L752" i="11" s="1"/>
  <c r="M752" i="11"/>
  <c r="N752" i="11"/>
  <c r="B753" i="11"/>
  <c r="C753" i="11"/>
  <c r="G753" i="11"/>
  <c r="H753" i="11"/>
  <c r="I753" i="11"/>
  <c r="J753" i="11"/>
  <c r="K753" i="11"/>
  <c r="L753" i="11" s="1"/>
  <c r="M753" i="11"/>
  <c r="N753" i="11"/>
  <c r="O753" i="11" s="1"/>
  <c r="B754" i="11"/>
  <c r="C754" i="11"/>
  <c r="G754" i="11"/>
  <c r="H754" i="11"/>
  <c r="I754" i="11"/>
  <c r="J754" i="11"/>
  <c r="K754" i="11"/>
  <c r="P754" i="11" s="1"/>
  <c r="M754" i="11"/>
  <c r="N754" i="11"/>
  <c r="O754" i="11" s="1"/>
  <c r="B755" i="11"/>
  <c r="C755" i="11"/>
  <c r="G755" i="11"/>
  <c r="H755" i="11"/>
  <c r="I755" i="11"/>
  <c r="J755" i="11"/>
  <c r="K755" i="11"/>
  <c r="M755" i="11"/>
  <c r="N755" i="11"/>
  <c r="O755" i="11" s="1"/>
  <c r="B756" i="11"/>
  <c r="C756" i="11"/>
  <c r="G756" i="11"/>
  <c r="H756" i="11"/>
  <c r="I756" i="11"/>
  <c r="J756" i="11"/>
  <c r="K756" i="11"/>
  <c r="L756" i="11" s="1"/>
  <c r="M756" i="11"/>
  <c r="N756" i="11"/>
  <c r="O756" i="11" s="1"/>
  <c r="B757" i="11"/>
  <c r="C757" i="11"/>
  <c r="G757" i="11"/>
  <c r="H757" i="11"/>
  <c r="I757" i="11"/>
  <c r="J757" i="11"/>
  <c r="K757" i="11"/>
  <c r="L757" i="11" s="1"/>
  <c r="M757" i="11"/>
  <c r="N757" i="11"/>
  <c r="B758" i="11"/>
  <c r="C758" i="11"/>
  <c r="G758" i="11"/>
  <c r="H758" i="11"/>
  <c r="I758" i="11"/>
  <c r="J758" i="11"/>
  <c r="K758" i="11"/>
  <c r="L758" i="11" s="1"/>
  <c r="M758" i="11"/>
  <c r="N758" i="11"/>
  <c r="B759" i="11"/>
  <c r="C759" i="11"/>
  <c r="G759" i="11"/>
  <c r="H759" i="11"/>
  <c r="I759" i="11"/>
  <c r="J759" i="11"/>
  <c r="K759" i="11"/>
  <c r="M759" i="11"/>
  <c r="N759" i="11"/>
  <c r="O759" i="11" s="1"/>
  <c r="B760" i="11"/>
  <c r="C760" i="11"/>
  <c r="G760" i="11"/>
  <c r="H760" i="11"/>
  <c r="I760" i="11"/>
  <c r="J760" i="11"/>
  <c r="K760" i="11"/>
  <c r="L760" i="11" s="1"/>
  <c r="M760" i="11"/>
  <c r="N760" i="11"/>
  <c r="B761" i="11"/>
  <c r="C761" i="11"/>
  <c r="G761" i="11"/>
  <c r="H761" i="11"/>
  <c r="I761" i="11"/>
  <c r="J761" i="11"/>
  <c r="K761" i="11"/>
  <c r="L761" i="11" s="1"/>
  <c r="M761" i="11"/>
  <c r="N761" i="11"/>
  <c r="O761" i="11" s="1"/>
  <c r="B762" i="11"/>
  <c r="C762" i="11"/>
  <c r="G762" i="11"/>
  <c r="H762" i="11"/>
  <c r="I762" i="11"/>
  <c r="J762" i="11"/>
  <c r="K762" i="11"/>
  <c r="L762" i="11" s="1"/>
  <c r="M762" i="11"/>
  <c r="N762" i="11"/>
  <c r="P762" i="11" s="1"/>
  <c r="O762" i="11"/>
  <c r="B763" i="11"/>
  <c r="C763" i="11"/>
  <c r="G763" i="11"/>
  <c r="H763" i="11"/>
  <c r="I763" i="11"/>
  <c r="J763" i="11"/>
  <c r="K763" i="11"/>
  <c r="L763" i="11" s="1"/>
  <c r="M763" i="11"/>
  <c r="N763" i="11"/>
  <c r="B764" i="11"/>
  <c r="C764" i="11"/>
  <c r="G764" i="11"/>
  <c r="H764" i="11"/>
  <c r="I764" i="11"/>
  <c r="J764" i="11"/>
  <c r="K764" i="11"/>
  <c r="L764" i="11" s="1"/>
  <c r="M764" i="11"/>
  <c r="N764" i="11"/>
  <c r="O764" i="11" s="1"/>
  <c r="B765" i="11"/>
  <c r="C765" i="11"/>
  <c r="G765" i="11"/>
  <c r="H765" i="11"/>
  <c r="I765" i="11"/>
  <c r="J765" i="11"/>
  <c r="K765" i="11"/>
  <c r="M765" i="11"/>
  <c r="N765" i="11"/>
  <c r="O765" i="11" s="1"/>
  <c r="B766" i="11"/>
  <c r="C766" i="11"/>
  <c r="G766" i="11"/>
  <c r="H766" i="11"/>
  <c r="I766" i="11"/>
  <c r="J766" i="11"/>
  <c r="K766" i="11"/>
  <c r="L766" i="11" s="1"/>
  <c r="M766" i="11"/>
  <c r="N766" i="11"/>
  <c r="B767" i="11"/>
  <c r="C767" i="11"/>
  <c r="G767" i="11"/>
  <c r="H767" i="11"/>
  <c r="I767" i="11"/>
  <c r="J767" i="11"/>
  <c r="K767" i="11"/>
  <c r="L767" i="11" s="1"/>
  <c r="M767" i="11"/>
  <c r="N767" i="11"/>
  <c r="O767" i="11" s="1"/>
  <c r="B768" i="11"/>
  <c r="C768" i="11"/>
  <c r="G768" i="11"/>
  <c r="H768" i="11"/>
  <c r="I768" i="11"/>
  <c r="J768" i="11"/>
  <c r="K768" i="11"/>
  <c r="L768" i="11" s="1"/>
  <c r="M768" i="11"/>
  <c r="N768" i="11"/>
  <c r="O768" i="11" s="1"/>
  <c r="B769" i="11"/>
  <c r="C769" i="11"/>
  <c r="G769" i="11"/>
  <c r="H769" i="11"/>
  <c r="I769" i="11"/>
  <c r="J769" i="11"/>
  <c r="K769" i="11"/>
  <c r="L769" i="11" s="1"/>
  <c r="M769" i="11"/>
  <c r="N769" i="11"/>
  <c r="B770" i="11"/>
  <c r="C770" i="11"/>
  <c r="G770" i="11"/>
  <c r="H770" i="11"/>
  <c r="I770" i="11"/>
  <c r="J770" i="11"/>
  <c r="K770" i="11"/>
  <c r="L770" i="11" s="1"/>
  <c r="M770" i="11"/>
  <c r="N770" i="11"/>
  <c r="P770" i="11" s="1"/>
  <c r="B771" i="11"/>
  <c r="C771" i="11"/>
  <c r="G771" i="11"/>
  <c r="H771" i="11"/>
  <c r="I771" i="11"/>
  <c r="J771" i="11"/>
  <c r="K771" i="11"/>
  <c r="L771" i="11" s="1"/>
  <c r="M771" i="11"/>
  <c r="N771" i="11"/>
  <c r="O771" i="11" s="1"/>
  <c r="B772" i="11"/>
  <c r="C772" i="11"/>
  <c r="G772" i="11"/>
  <c r="H772" i="11"/>
  <c r="I772" i="11"/>
  <c r="J772" i="11"/>
  <c r="K772" i="11"/>
  <c r="L772" i="11" s="1"/>
  <c r="M772" i="11"/>
  <c r="N772" i="11"/>
  <c r="B773" i="11"/>
  <c r="C773" i="11"/>
  <c r="G773" i="11"/>
  <c r="H773" i="11"/>
  <c r="I773" i="11"/>
  <c r="J773" i="11"/>
  <c r="K773" i="11"/>
  <c r="L773" i="11" s="1"/>
  <c r="M773" i="11"/>
  <c r="N773" i="11"/>
  <c r="B774" i="11"/>
  <c r="C774" i="11"/>
  <c r="G774" i="11"/>
  <c r="H774" i="11"/>
  <c r="I774" i="11"/>
  <c r="J774" i="11"/>
  <c r="K774" i="11"/>
  <c r="L774" i="11" s="1"/>
  <c r="M774" i="11"/>
  <c r="N774" i="11"/>
  <c r="B775" i="11"/>
  <c r="C775" i="11"/>
  <c r="G775" i="11"/>
  <c r="H775" i="11"/>
  <c r="I775" i="11"/>
  <c r="J775" i="11"/>
  <c r="K775" i="11"/>
  <c r="L775" i="11" s="1"/>
  <c r="M775" i="11"/>
  <c r="N775" i="11"/>
  <c r="B776" i="11"/>
  <c r="C776" i="11"/>
  <c r="G776" i="11"/>
  <c r="H776" i="11"/>
  <c r="I776" i="11"/>
  <c r="J776" i="11"/>
  <c r="K776" i="11"/>
  <c r="L776" i="11" s="1"/>
  <c r="M776" i="11"/>
  <c r="N776" i="11"/>
  <c r="B777" i="11"/>
  <c r="C777" i="11"/>
  <c r="G777" i="11"/>
  <c r="H777" i="11"/>
  <c r="I777" i="11"/>
  <c r="J777" i="11"/>
  <c r="K777" i="11"/>
  <c r="L777" i="11" s="1"/>
  <c r="M777" i="11"/>
  <c r="N777" i="11"/>
  <c r="O777" i="11" s="1"/>
  <c r="B778" i="11"/>
  <c r="C778" i="11"/>
  <c r="G778" i="11"/>
  <c r="H778" i="11"/>
  <c r="I778" i="11"/>
  <c r="J778" i="11"/>
  <c r="K778" i="11"/>
  <c r="L778" i="11" s="1"/>
  <c r="M778" i="11"/>
  <c r="N778" i="11"/>
  <c r="O778" i="11" s="1"/>
  <c r="B779" i="11"/>
  <c r="C779" i="11"/>
  <c r="G779" i="11"/>
  <c r="H779" i="11"/>
  <c r="I779" i="11"/>
  <c r="J779" i="11"/>
  <c r="K779" i="11"/>
  <c r="L779" i="11" s="1"/>
  <c r="M779" i="11"/>
  <c r="N779" i="11"/>
  <c r="O779" i="11" s="1"/>
  <c r="P779" i="11"/>
  <c r="B780" i="11"/>
  <c r="C780" i="11"/>
  <c r="G780" i="11"/>
  <c r="H780" i="11"/>
  <c r="I780" i="11"/>
  <c r="J780" i="11"/>
  <c r="K780" i="11"/>
  <c r="L780" i="11" s="1"/>
  <c r="M780" i="11"/>
  <c r="N780" i="11"/>
  <c r="O780" i="11" s="1"/>
  <c r="B781" i="11"/>
  <c r="C781" i="11"/>
  <c r="G781" i="11"/>
  <c r="H781" i="11"/>
  <c r="I781" i="11"/>
  <c r="J781" i="11"/>
  <c r="K781" i="11"/>
  <c r="L781" i="11" s="1"/>
  <c r="M781" i="11"/>
  <c r="N781" i="11"/>
  <c r="O781" i="11" s="1"/>
  <c r="B782" i="11"/>
  <c r="C782" i="11"/>
  <c r="G782" i="11"/>
  <c r="H782" i="11"/>
  <c r="I782" i="11"/>
  <c r="J782" i="11"/>
  <c r="K782" i="11"/>
  <c r="L782" i="11" s="1"/>
  <c r="M782" i="11"/>
  <c r="N782" i="11"/>
  <c r="O782" i="11" s="1"/>
  <c r="P782" i="11"/>
  <c r="B783" i="11"/>
  <c r="C783" i="11"/>
  <c r="G783" i="11"/>
  <c r="H783" i="11"/>
  <c r="I783" i="11"/>
  <c r="J783" i="11"/>
  <c r="K783" i="11"/>
  <c r="P783" i="11" s="1"/>
  <c r="M783" i="11"/>
  <c r="N783" i="11"/>
  <c r="O783" i="11" s="1"/>
  <c r="B784" i="11"/>
  <c r="C784" i="11"/>
  <c r="G784" i="11"/>
  <c r="H784" i="11"/>
  <c r="I784" i="11"/>
  <c r="J784" i="11"/>
  <c r="K784" i="11"/>
  <c r="L784" i="11" s="1"/>
  <c r="M784" i="11"/>
  <c r="N784" i="11"/>
  <c r="P784" i="11" s="1"/>
  <c r="B785" i="11"/>
  <c r="C785" i="11"/>
  <c r="G785" i="11"/>
  <c r="H785" i="11"/>
  <c r="I785" i="11"/>
  <c r="J785" i="11"/>
  <c r="K785" i="11"/>
  <c r="L785" i="11" s="1"/>
  <c r="M785" i="11"/>
  <c r="N785" i="11"/>
  <c r="B786" i="11"/>
  <c r="C786" i="11"/>
  <c r="G786" i="11"/>
  <c r="H786" i="11"/>
  <c r="I786" i="11"/>
  <c r="J786" i="11"/>
  <c r="K786" i="11"/>
  <c r="L786" i="11" s="1"/>
  <c r="M786" i="11"/>
  <c r="N786" i="11"/>
  <c r="B787" i="11"/>
  <c r="C787" i="11"/>
  <c r="G787" i="11"/>
  <c r="H787" i="11"/>
  <c r="I787" i="11"/>
  <c r="J787" i="11"/>
  <c r="K787" i="11"/>
  <c r="L787" i="11" s="1"/>
  <c r="M787" i="11"/>
  <c r="N787" i="11"/>
  <c r="O787" i="11" s="1"/>
  <c r="B788" i="11"/>
  <c r="C788" i="11"/>
  <c r="G788" i="11"/>
  <c r="H788" i="11"/>
  <c r="I788" i="11"/>
  <c r="J788" i="11"/>
  <c r="K788" i="11"/>
  <c r="L788" i="11" s="1"/>
  <c r="M788" i="11"/>
  <c r="N788" i="11"/>
  <c r="B789" i="11"/>
  <c r="C789" i="11"/>
  <c r="G789" i="11"/>
  <c r="H789" i="11"/>
  <c r="I789" i="11"/>
  <c r="J789" i="11"/>
  <c r="K789" i="11"/>
  <c r="L789" i="11" s="1"/>
  <c r="M789" i="11"/>
  <c r="N789" i="11"/>
  <c r="O789" i="11" s="1"/>
  <c r="B790" i="11"/>
  <c r="C790" i="11"/>
  <c r="G790" i="11"/>
  <c r="H790" i="11"/>
  <c r="I790" i="11"/>
  <c r="J790" i="11"/>
  <c r="K790" i="11"/>
  <c r="L790" i="11" s="1"/>
  <c r="M790" i="11"/>
  <c r="N790" i="11"/>
  <c r="O790" i="11" s="1"/>
  <c r="B791" i="11"/>
  <c r="C791" i="11"/>
  <c r="G791" i="11"/>
  <c r="H791" i="11"/>
  <c r="I791" i="11"/>
  <c r="J791" i="11"/>
  <c r="K791" i="11"/>
  <c r="L791" i="11" s="1"/>
  <c r="M791" i="11"/>
  <c r="N791" i="11"/>
  <c r="O791" i="11" s="1"/>
  <c r="B792" i="11"/>
  <c r="C792" i="11"/>
  <c r="G792" i="11"/>
  <c r="H792" i="11"/>
  <c r="I792" i="11"/>
  <c r="J792" i="11"/>
  <c r="K792" i="11"/>
  <c r="L792" i="11" s="1"/>
  <c r="M792" i="11"/>
  <c r="N792" i="11"/>
  <c r="B793" i="11"/>
  <c r="C793" i="11"/>
  <c r="G793" i="11"/>
  <c r="H793" i="11"/>
  <c r="I793" i="11"/>
  <c r="J793" i="11"/>
  <c r="K793" i="11"/>
  <c r="L793" i="11" s="1"/>
  <c r="M793" i="11"/>
  <c r="N793" i="11"/>
  <c r="O793" i="11" s="1"/>
  <c r="B794" i="11"/>
  <c r="C794" i="11"/>
  <c r="G794" i="11"/>
  <c r="H794" i="11"/>
  <c r="I794" i="11"/>
  <c r="J794" i="11"/>
  <c r="K794" i="11"/>
  <c r="L794" i="11" s="1"/>
  <c r="M794" i="11"/>
  <c r="N794" i="11"/>
  <c r="B795" i="11"/>
  <c r="C795" i="11"/>
  <c r="G795" i="11"/>
  <c r="H795" i="11"/>
  <c r="I795" i="11"/>
  <c r="J795" i="11"/>
  <c r="K795" i="11"/>
  <c r="L795" i="11" s="1"/>
  <c r="M795" i="11"/>
  <c r="N795" i="11"/>
  <c r="O795" i="11" s="1"/>
  <c r="B796" i="11"/>
  <c r="C796" i="11"/>
  <c r="G796" i="11"/>
  <c r="H796" i="11"/>
  <c r="I796" i="11"/>
  <c r="J796" i="11"/>
  <c r="K796" i="11"/>
  <c r="L796" i="11" s="1"/>
  <c r="M796" i="11"/>
  <c r="N796" i="11"/>
  <c r="B797" i="11"/>
  <c r="C797" i="11"/>
  <c r="G797" i="11"/>
  <c r="H797" i="11"/>
  <c r="I797" i="11"/>
  <c r="J797" i="11"/>
  <c r="K797" i="11"/>
  <c r="L797" i="11" s="1"/>
  <c r="M797" i="11"/>
  <c r="N797" i="11"/>
  <c r="O797" i="11" s="1"/>
  <c r="B798" i="11"/>
  <c r="C798" i="11"/>
  <c r="G798" i="11"/>
  <c r="H798" i="11"/>
  <c r="I798" i="11"/>
  <c r="J798" i="11"/>
  <c r="K798" i="11"/>
  <c r="L798" i="11" s="1"/>
  <c r="M798" i="11"/>
  <c r="N798" i="11"/>
  <c r="B799" i="11"/>
  <c r="C799" i="11"/>
  <c r="G799" i="11"/>
  <c r="H799" i="11"/>
  <c r="I799" i="11"/>
  <c r="J799" i="11"/>
  <c r="K799" i="11"/>
  <c r="L799" i="11" s="1"/>
  <c r="M799" i="11"/>
  <c r="N799" i="11"/>
  <c r="O799" i="11" s="1"/>
  <c r="B800" i="11"/>
  <c r="C800" i="11"/>
  <c r="G800" i="11"/>
  <c r="H800" i="11"/>
  <c r="I800" i="11"/>
  <c r="J800" i="11"/>
  <c r="K800" i="11"/>
  <c r="L800" i="11" s="1"/>
  <c r="M800" i="11"/>
  <c r="N800" i="11"/>
  <c r="B801" i="11"/>
  <c r="C801" i="11"/>
  <c r="G801" i="11"/>
  <c r="H801" i="11"/>
  <c r="I801" i="11"/>
  <c r="J801" i="11"/>
  <c r="K801" i="11"/>
  <c r="L801" i="11" s="1"/>
  <c r="M801" i="11"/>
  <c r="N801" i="11"/>
  <c r="O801" i="11" s="1"/>
  <c r="B802" i="11"/>
  <c r="C802" i="11"/>
  <c r="G802" i="11"/>
  <c r="H802" i="11"/>
  <c r="I802" i="11"/>
  <c r="J802" i="11"/>
  <c r="K802" i="11"/>
  <c r="L802" i="11" s="1"/>
  <c r="M802" i="11"/>
  <c r="N802" i="11"/>
  <c r="O802" i="11" s="1"/>
  <c r="B803" i="11"/>
  <c r="C803" i="11"/>
  <c r="G803" i="11"/>
  <c r="H803" i="11"/>
  <c r="I803" i="11"/>
  <c r="J803" i="11"/>
  <c r="K803" i="11"/>
  <c r="L803" i="11" s="1"/>
  <c r="M803" i="11"/>
  <c r="N803" i="11"/>
  <c r="O803" i="11" s="1"/>
  <c r="B804" i="11"/>
  <c r="C804" i="11"/>
  <c r="G804" i="11"/>
  <c r="H804" i="11"/>
  <c r="I804" i="11"/>
  <c r="J804" i="11"/>
  <c r="K804" i="11"/>
  <c r="L804" i="11" s="1"/>
  <c r="M804" i="11"/>
  <c r="N804" i="11"/>
  <c r="B805" i="11"/>
  <c r="C805" i="11"/>
  <c r="G805" i="11"/>
  <c r="H805" i="11"/>
  <c r="I805" i="11"/>
  <c r="J805" i="11"/>
  <c r="K805" i="11"/>
  <c r="L805" i="11" s="1"/>
  <c r="M805" i="11"/>
  <c r="N805" i="11"/>
  <c r="B806" i="11"/>
  <c r="C806" i="11"/>
  <c r="G806" i="11"/>
  <c r="H806" i="11"/>
  <c r="I806" i="11"/>
  <c r="J806" i="11"/>
  <c r="K806" i="11"/>
  <c r="L806" i="11" s="1"/>
  <c r="M806" i="11"/>
  <c r="N806" i="11"/>
  <c r="O806" i="11" s="1"/>
  <c r="B807" i="11"/>
  <c r="C807" i="11"/>
  <c r="G807" i="11"/>
  <c r="H807" i="11"/>
  <c r="I807" i="11"/>
  <c r="J807" i="11"/>
  <c r="K807" i="11"/>
  <c r="L807" i="11" s="1"/>
  <c r="M807" i="11"/>
  <c r="N807" i="11"/>
  <c r="B808" i="11"/>
  <c r="C808" i="11"/>
  <c r="G808" i="11"/>
  <c r="H808" i="11"/>
  <c r="I808" i="11"/>
  <c r="J808" i="11"/>
  <c r="K808" i="11"/>
  <c r="L808" i="11" s="1"/>
  <c r="M808" i="11"/>
  <c r="N808" i="11"/>
  <c r="P808" i="11" s="1"/>
  <c r="B809" i="11"/>
  <c r="C809" i="11"/>
  <c r="G809" i="11"/>
  <c r="H809" i="11"/>
  <c r="I809" i="11"/>
  <c r="J809" i="11"/>
  <c r="K809" i="11"/>
  <c r="L809" i="11" s="1"/>
  <c r="M809" i="11"/>
  <c r="N809" i="11"/>
  <c r="B810" i="11"/>
  <c r="C810" i="11"/>
  <c r="G810" i="11"/>
  <c r="H810" i="11"/>
  <c r="I810" i="11"/>
  <c r="J810" i="11"/>
  <c r="K810" i="11"/>
  <c r="L810" i="11" s="1"/>
  <c r="M810" i="11"/>
  <c r="N810" i="11"/>
  <c r="P810" i="11" s="1"/>
  <c r="B811" i="11"/>
  <c r="C811" i="11"/>
  <c r="G811" i="11"/>
  <c r="H811" i="11"/>
  <c r="I811" i="11"/>
  <c r="J811" i="11"/>
  <c r="K811" i="11"/>
  <c r="L811" i="11" s="1"/>
  <c r="M811" i="11"/>
  <c r="N811" i="11"/>
  <c r="B812" i="11"/>
  <c r="C812" i="11"/>
  <c r="G812" i="11"/>
  <c r="H812" i="11"/>
  <c r="I812" i="11"/>
  <c r="J812" i="11"/>
  <c r="K812" i="11"/>
  <c r="L812" i="11" s="1"/>
  <c r="M812" i="11"/>
  <c r="N812" i="11"/>
  <c r="B813" i="11"/>
  <c r="C813" i="11"/>
  <c r="G813" i="11"/>
  <c r="H813" i="11"/>
  <c r="I813" i="11"/>
  <c r="J813" i="11"/>
  <c r="K813" i="11"/>
  <c r="L813" i="11" s="1"/>
  <c r="M813" i="11"/>
  <c r="N813" i="11"/>
  <c r="B814" i="11"/>
  <c r="C814" i="11"/>
  <c r="G814" i="11"/>
  <c r="H814" i="11"/>
  <c r="I814" i="11"/>
  <c r="J814" i="11"/>
  <c r="K814" i="11"/>
  <c r="L814" i="11" s="1"/>
  <c r="M814" i="11"/>
  <c r="N814" i="11"/>
  <c r="O814" i="11" s="1"/>
  <c r="B815" i="11"/>
  <c r="C815" i="11"/>
  <c r="G815" i="11"/>
  <c r="H815" i="11"/>
  <c r="I815" i="11"/>
  <c r="J815" i="11"/>
  <c r="K815" i="11"/>
  <c r="L815" i="11" s="1"/>
  <c r="M815" i="11"/>
  <c r="N815" i="11"/>
  <c r="B816" i="11"/>
  <c r="C816" i="11"/>
  <c r="G816" i="11"/>
  <c r="H816" i="11"/>
  <c r="I816" i="11"/>
  <c r="J816" i="11"/>
  <c r="K816" i="11"/>
  <c r="L816" i="11" s="1"/>
  <c r="M816" i="11"/>
  <c r="N816" i="11"/>
  <c r="O816" i="11" s="1"/>
  <c r="B817" i="11"/>
  <c r="C817" i="11"/>
  <c r="G817" i="11"/>
  <c r="H817" i="11"/>
  <c r="I817" i="11"/>
  <c r="J817" i="11"/>
  <c r="K817" i="11"/>
  <c r="L817" i="11" s="1"/>
  <c r="M817" i="11"/>
  <c r="N817" i="11"/>
  <c r="B818" i="11"/>
  <c r="C818" i="11"/>
  <c r="G818" i="11"/>
  <c r="H818" i="11"/>
  <c r="I818" i="11"/>
  <c r="J818" i="11"/>
  <c r="K818" i="11"/>
  <c r="L818" i="11" s="1"/>
  <c r="M818" i="11"/>
  <c r="N818" i="11"/>
  <c r="P818" i="11" s="1"/>
  <c r="B819" i="11"/>
  <c r="C819" i="11"/>
  <c r="G819" i="11"/>
  <c r="H819" i="11"/>
  <c r="I819" i="11"/>
  <c r="J819" i="11"/>
  <c r="K819" i="11"/>
  <c r="L819" i="11" s="1"/>
  <c r="M819" i="11"/>
  <c r="N819" i="11"/>
  <c r="B820" i="11"/>
  <c r="C820" i="11"/>
  <c r="G820" i="11"/>
  <c r="H820" i="11"/>
  <c r="I820" i="11"/>
  <c r="J820" i="11"/>
  <c r="K820" i="11"/>
  <c r="L820" i="11" s="1"/>
  <c r="M820" i="11"/>
  <c r="N820" i="11"/>
  <c r="B821" i="11"/>
  <c r="C821" i="11"/>
  <c r="G821" i="11"/>
  <c r="H821" i="11"/>
  <c r="I821" i="11"/>
  <c r="J821" i="11"/>
  <c r="K821" i="11"/>
  <c r="L821" i="11" s="1"/>
  <c r="M821" i="11"/>
  <c r="N821" i="11"/>
  <c r="B822" i="11"/>
  <c r="C822" i="11"/>
  <c r="G822" i="11"/>
  <c r="H822" i="11"/>
  <c r="I822" i="11"/>
  <c r="J822" i="11"/>
  <c r="K822" i="11"/>
  <c r="L822" i="11" s="1"/>
  <c r="M822" i="11"/>
  <c r="N822" i="11"/>
  <c r="O822" i="11" s="1"/>
  <c r="B823" i="11"/>
  <c r="C823" i="11"/>
  <c r="G823" i="11"/>
  <c r="H823" i="11"/>
  <c r="I823" i="11"/>
  <c r="J823" i="11"/>
  <c r="K823" i="11"/>
  <c r="L823" i="11" s="1"/>
  <c r="M823" i="11"/>
  <c r="N823" i="11"/>
  <c r="B824" i="11"/>
  <c r="C824" i="11"/>
  <c r="G824" i="11"/>
  <c r="H824" i="11"/>
  <c r="I824" i="11"/>
  <c r="J824" i="11"/>
  <c r="K824" i="11"/>
  <c r="L824" i="11" s="1"/>
  <c r="M824" i="11"/>
  <c r="N824" i="11"/>
  <c r="B825" i="11"/>
  <c r="C825" i="11"/>
  <c r="G825" i="11"/>
  <c r="H825" i="11"/>
  <c r="I825" i="11"/>
  <c r="J825" i="11"/>
  <c r="K825" i="11"/>
  <c r="L825" i="11" s="1"/>
  <c r="M825" i="11"/>
  <c r="N825" i="11"/>
  <c r="B826" i="11"/>
  <c r="C826" i="11"/>
  <c r="G826" i="11"/>
  <c r="H826" i="11"/>
  <c r="I826" i="11"/>
  <c r="J826" i="11"/>
  <c r="K826" i="11"/>
  <c r="L826" i="11" s="1"/>
  <c r="M826" i="11"/>
  <c r="N826" i="11"/>
  <c r="B827" i="11"/>
  <c r="C827" i="11"/>
  <c r="G827" i="11"/>
  <c r="H827" i="11"/>
  <c r="I827" i="11"/>
  <c r="J827" i="11"/>
  <c r="K827" i="11"/>
  <c r="L827" i="11" s="1"/>
  <c r="M827" i="11"/>
  <c r="N827" i="11"/>
  <c r="B828" i="11"/>
  <c r="C828" i="11"/>
  <c r="G828" i="11"/>
  <c r="H828" i="11"/>
  <c r="I828" i="11"/>
  <c r="J828" i="11"/>
  <c r="K828" i="11"/>
  <c r="L828" i="11" s="1"/>
  <c r="M828" i="11"/>
  <c r="N828" i="11"/>
  <c r="B829" i="11"/>
  <c r="C829" i="11"/>
  <c r="G829" i="11"/>
  <c r="H829" i="11"/>
  <c r="I829" i="11"/>
  <c r="J829" i="11"/>
  <c r="K829" i="11"/>
  <c r="L829" i="11" s="1"/>
  <c r="M829" i="11"/>
  <c r="N829" i="11"/>
  <c r="B830" i="11"/>
  <c r="C830" i="11"/>
  <c r="G830" i="11"/>
  <c r="H830" i="11"/>
  <c r="I830" i="11"/>
  <c r="J830" i="11"/>
  <c r="K830" i="11"/>
  <c r="L830" i="11" s="1"/>
  <c r="M830" i="11"/>
  <c r="N830" i="11"/>
  <c r="B831" i="11"/>
  <c r="C831" i="11"/>
  <c r="G831" i="11"/>
  <c r="H831" i="11"/>
  <c r="I831" i="11"/>
  <c r="J831" i="11"/>
  <c r="K831" i="11"/>
  <c r="L831" i="11" s="1"/>
  <c r="M831" i="11"/>
  <c r="N831" i="11"/>
  <c r="B832" i="11"/>
  <c r="C832" i="11"/>
  <c r="G832" i="11"/>
  <c r="H832" i="11"/>
  <c r="I832" i="11"/>
  <c r="J832" i="11"/>
  <c r="K832" i="11"/>
  <c r="L832" i="11" s="1"/>
  <c r="M832" i="11"/>
  <c r="N832" i="11"/>
  <c r="O832" i="11" s="1"/>
  <c r="B833" i="11"/>
  <c r="C833" i="11"/>
  <c r="G833" i="11"/>
  <c r="H833" i="11"/>
  <c r="I833" i="11"/>
  <c r="J833" i="11"/>
  <c r="K833" i="11"/>
  <c r="L833" i="11" s="1"/>
  <c r="M833" i="11"/>
  <c r="N833" i="11"/>
  <c r="B834" i="11"/>
  <c r="C834" i="11"/>
  <c r="G834" i="11"/>
  <c r="H834" i="11"/>
  <c r="I834" i="11"/>
  <c r="J834" i="11"/>
  <c r="K834" i="11"/>
  <c r="L834" i="11" s="1"/>
  <c r="M834" i="11"/>
  <c r="N834" i="11"/>
  <c r="O834" i="11" s="1"/>
  <c r="B835" i="11"/>
  <c r="C835" i="11"/>
  <c r="G835" i="11"/>
  <c r="H835" i="11"/>
  <c r="I835" i="11"/>
  <c r="J835" i="11"/>
  <c r="K835" i="11"/>
  <c r="L835" i="11" s="1"/>
  <c r="M835" i="11"/>
  <c r="N835" i="11"/>
  <c r="B836" i="11"/>
  <c r="C836" i="11"/>
  <c r="G836" i="11"/>
  <c r="H836" i="11"/>
  <c r="I836" i="11"/>
  <c r="J836" i="11"/>
  <c r="K836" i="11"/>
  <c r="L836" i="11" s="1"/>
  <c r="M836" i="11"/>
  <c r="N836" i="11"/>
  <c r="B837" i="11"/>
  <c r="C837" i="11"/>
  <c r="G837" i="11"/>
  <c r="H837" i="11"/>
  <c r="I837" i="11"/>
  <c r="J837" i="11"/>
  <c r="K837" i="11"/>
  <c r="L837" i="11" s="1"/>
  <c r="M837" i="11"/>
  <c r="N837" i="11"/>
  <c r="B838" i="11"/>
  <c r="C838" i="11"/>
  <c r="G838" i="11"/>
  <c r="H838" i="11"/>
  <c r="I838" i="11"/>
  <c r="J838" i="11"/>
  <c r="K838" i="11"/>
  <c r="L838" i="11" s="1"/>
  <c r="M838" i="11"/>
  <c r="N838" i="11"/>
  <c r="O838" i="11" s="1"/>
  <c r="B839" i="11"/>
  <c r="C839" i="11"/>
  <c r="G839" i="11"/>
  <c r="H839" i="11"/>
  <c r="I839" i="11"/>
  <c r="J839" i="11"/>
  <c r="K839" i="11"/>
  <c r="L839" i="11" s="1"/>
  <c r="M839" i="11"/>
  <c r="N839" i="11"/>
  <c r="B840" i="11"/>
  <c r="C840" i="11"/>
  <c r="G840" i="11"/>
  <c r="H840" i="11"/>
  <c r="I840" i="11"/>
  <c r="J840" i="11"/>
  <c r="K840" i="11"/>
  <c r="L840" i="11" s="1"/>
  <c r="M840" i="11"/>
  <c r="N840" i="11"/>
  <c r="O840" i="11" s="1"/>
  <c r="B841" i="11"/>
  <c r="C841" i="11"/>
  <c r="G841" i="11"/>
  <c r="H841" i="11"/>
  <c r="I841" i="11"/>
  <c r="J841" i="11"/>
  <c r="K841" i="11"/>
  <c r="L841" i="11" s="1"/>
  <c r="M841" i="11"/>
  <c r="N841" i="11"/>
  <c r="B842" i="11"/>
  <c r="C842" i="11"/>
  <c r="G842" i="11"/>
  <c r="H842" i="11"/>
  <c r="I842" i="11"/>
  <c r="J842" i="11"/>
  <c r="K842" i="11"/>
  <c r="L842" i="11" s="1"/>
  <c r="M842" i="11"/>
  <c r="N842" i="11"/>
  <c r="B843" i="11"/>
  <c r="C843" i="11"/>
  <c r="G843" i="11"/>
  <c r="H843" i="11"/>
  <c r="I843" i="11"/>
  <c r="J843" i="11"/>
  <c r="K843" i="11"/>
  <c r="L843" i="11" s="1"/>
  <c r="M843" i="11"/>
  <c r="N843" i="11"/>
  <c r="B844" i="11"/>
  <c r="C844" i="11"/>
  <c r="G844" i="11"/>
  <c r="H844" i="11"/>
  <c r="I844" i="11"/>
  <c r="J844" i="11"/>
  <c r="K844" i="11"/>
  <c r="L844" i="11" s="1"/>
  <c r="M844" i="11"/>
  <c r="N844" i="11"/>
  <c r="B845" i="11"/>
  <c r="C845" i="11"/>
  <c r="G845" i="11"/>
  <c r="H845" i="11"/>
  <c r="I845" i="11"/>
  <c r="J845" i="11"/>
  <c r="K845" i="11"/>
  <c r="L845" i="11" s="1"/>
  <c r="M845" i="11"/>
  <c r="N845" i="11"/>
  <c r="B846" i="11"/>
  <c r="C846" i="11"/>
  <c r="G846" i="11"/>
  <c r="H846" i="11"/>
  <c r="I846" i="11"/>
  <c r="J846" i="11"/>
  <c r="K846" i="11"/>
  <c r="L846" i="11" s="1"/>
  <c r="M846" i="11"/>
  <c r="N846" i="11"/>
  <c r="O846" i="11" s="1"/>
  <c r="B847" i="11"/>
  <c r="C847" i="11"/>
  <c r="G847" i="11"/>
  <c r="H847" i="11"/>
  <c r="I847" i="11"/>
  <c r="J847" i="11"/>
  <c r="K847" i="11"/>
  <c r="L847" i="11" s="1"/>
  <c r="M847" i="11"/>
  <c r="N847" i="11"/>
  <c r="B848" i="11"/>
  <c r="C848" i="11"/>
  <c r="G848" i="11"/>
  <c r="H848" i="11"/>
  <c r="I848" i="11"/>
  <c r="J848" i="11"/>
  <c r="K848" i="11"/>
  <c r="L848" i="11" s="1"/>
  <c r="M848" i="11"/>
  <c r="N848" i="11"/>
  <c r="O848" i="11" s="1"/>
  <c r="B849" i="11"/>
  <c r="C849" i="11"/>
  <c r="G849" i="11"/>
  <c r="H849" i="11"/>
  <c r="I849" i="11"/>
  <c r="J849" i="11"/>
  <c r="K849" i="11"/>
  <c r="L849" i="11" s="1"/>
  <c r="M849" i="11"/>
  <c r="N849" i="11"/>
  <c r="B850" i="11"/>
  <c r="C850" i="11"/>
  <c r="G850" i="11"/>
  <c r="H850" i="11"/>
  <c r="I850" i="11"/>
  <c r="J850" i="11"/>
  <c r="K850" i="11"/>
  <c r="L850" i="11" s="1"/>
  <c r="M850" i="11"/>
  <c r="N850" i="11"/>
  <c r="P850" i="11" s="1"/>
  <c r="B851" i="11"/>
  <c r="C851" i="11"/>
  <c r="G851" i="11"/>
  <c r="H851" i="11"/>
  <c r="I851" i="11"/>
  <c r="J851" i="11"/>
  <c r="K851" i="11"/>
  <c r="L851" i="11" s="1"/>
  <c r="M851" i="11"/>
  <c r="N851" i="11"/>
  <c r="B852" i="11"/>
  <c r="C852" i="11"/>
  <c r="G852" i="11"/>
  <c r="H852" i="11"/>
  <c r="I852" i="11"/>
  <c r="J852" i="11"/>
  <c r="K852" i="11"/>
  <c r="L852" i="11" s="1"/>
  <c r="M852" i="11"/>
  <c r="N852" i="11"/>
  <c r="B853" i="11"/>
  <c r="C853" i="11"/>
  <c r="G853" i="11"/>
  <c r="H853" i="11"/>
  <c r="I853" i="11"/>
  <c r="J853" i="11"/>
  <c r="K853" i="11"/>
  <c r="L853" i="11" s="1"/>
  <c r="M853" i="11"/>
  <c r="N853" i="11"/>
  <c r="B854" i="11"/>
  <c r="C854" i="11"/>
  <c r="G854" i="11"/>
  <c r="H854" i="11"/>
  <c r="I854" i="11"/>
  <c r="J854" i="11"/>
  <c r="K854" i="11"/>
  <c r="L854" i="11" s="1"/>
  <c r="M854" i="11"/>
  <c r="N854" i="11"/>
  <c r="B855" i="11"/>
  <c r="C855" i="11"/>
  <c r="G855" i="11"/>
  <c r="H855" i="11"/>
  <c r="I855" i="11"/>
  <c r="J855" i="11"/>
  <c r="K855" i="11"/>
  <c r="L855" i="11" s="1"/>
  <c r="M855" i="11"/>
  <c r="N855" i="11"/>
  <c r="B856" i="11"/>
  <c r="C856" i="11"/>
  <c r="G856" i="11"/>
  <c r="H856" i="11"/>
  <c r="I856" i="11"/>
  <c r="J856" i="11"/>
  <c r="K856" i="11"/>
  <c r="L856" i="11" s="1"/>
  <c r="M856" i="11"/>
  <c r="N856" i="11"/>
  <c r="O856" i="11" s="1"/>
  <c r="B857" i="11"/>
  <c r="C857" i="11"/>
  <c r="G857" i="11"/>
  <c r="H857" i="11"/>
  <c r="I857" i="11"/>
  <c r="J857" i="11"/>
  <c r="K857" i="11"/>
  <c r="L857" i="11" s="1"/>
  <c r="M857" i="11"/>
  <c r="N857" i="11"/>
  <c r="B858" i="11"/>
  <c r="C858" i="11"/>
  <c r="G858" i="11"/>
  <c r="H858" i="11"/>
  <c r="I858" i="11"/>
  <c r="J858" i="11"/>
  <c r="K858" i="11"/>
  <c r="L858" i="11" s="1"/>
  <c r="M858" i="11"/>
  <c r="N858" i="11"/>
  <c r="B859" i="11"/>
  <c r="C859" i="11"/>
  <c r="G859" i="11"/>
  <c r="H859" i="11"/>
  <c r="I859" i="11"/>
  <c r="J859" i="11"/>
  <c r="K859" i="11"/>
  <c r="L859" i="11" s="1"/>
  <c r="M859" i="11"/>
  <c r="N859" i="11"/>
  <c r="B860" i="11"/>
  <c r="C860" i="11"/>
  <c r="G860" i="11"/>
  <c r="H860" i="11"/>
  <c r="I860" i="11"/>
  <c r="J860" i="11"/>
  <c r="K860" i="11"/>
  <c r="L860" i="11" s="1"/>
  <c r="M860" i="11"/>
  <c r="N860" i="11"/>
  <c r="B861" i="11"/>
  <c r="C861" i="11"/>
  <c r="G861" i="11"/>
  <c r="H861" i="11"/>
  <c r="I861" i="11"/>
  <c r="J861" i="11"/>
  <c r="K861" i="11"/>
  <c r="L861" i="11" s="1"/>
  <c r="M861" i="11"/>
  <c r="N861" i="11"/>
  <c r="B862" i="11"/>
  <c r="C862" i="11"/>
  <c r="G862" i="11"/>
  <c r="H862" i="11"/>
  <c r="I862" i="11"/>
  <c r="J862" i="11"/>
  <c r="K862" i="11"/>
  <c r="L862" i="11" s="1"/>
  <c r="M862" i="11"/>
  <c r="N862" i="11"/>
  <c r="B863" i="11"/>
  <c r="C863" i="11"/>
  <c r="G863" i="11"/>
  <c r="H863" i="11"/>
  <c r="I863" i="11"/>
  <c r="J863" i="11"/>
  <c r="K863" i="11"/>
  <c r="L863" i="11" s="1"/>
  <c r="M863" i="11"/>
  <c r="N863" i="11"/>
  <c r="B864" i="11"/>
  <c r="C864" i="11"/>
  <c r="G864" i="11"/>
  <c r="H864" i="11"/>
  <c r="I864" i="11"/>
  <c r="J864" i="11"/>
  <c r="K864" i="11"/>
  <c r="L864" i="11" s="1"/>
  <c r="M864" i="11"/>
  <c r="N864" i="11"/>
  <c r="O864" i="11" s="1"/>
  <c r="B865" i="11"/>
  <c r="C865" i="11"/>
  <c r="G865" i="11"/>
  <c r="H865" i="11"/>
  <c r="I865" i="11"/>
  <c r="J865" i="11"/>
  <c r="K865" i="11"/>
  <c r="L865" i="11" s="1"/>
  <c r="M865" i="11"/>
  <c r="N865" i="11"/>
  <c r="B866" i="11"/>
  <c r="C866" i="11"/>
  <c r="G866" i="11"/>
  <c r="H866" i="11"/>
  <c r="I866" i="11"/>
  <c r="J866" i="11"/>
  <c r="K866" i="11"/>
  <c r="L866" i="11" s="1"/>
  <c r="M866" i="11"/>
  <c r="N866" i="11"/>
  <c r="P866" i="11" s="1"/>
  <c r="O866" i="11"/>
  <c r="B867" i="11"/>
  <c r="C867" i="11"/>
  <c r="G867" i="11"/>
  <c r="H867" i="11"/>
  <c r="I867" i="11"/>
  <c r="J867" i="11"/>
  <c r="K867" i="11"/>
  <c r="L867" i="11" s="1"/>
  <c r="M867" i="11"/>
  <c r="N867" i="11"/>
  <c r="B868" i="11"/>
  <c r="C868" i="11"/>
  <c r="G868" i="11"/>
  <c r="H868" i="11"/>
  <c r="I868" i="11"/>
  <c r="J868" i="11"/>
  <c r="K868" i="11"/>
  <c r="L868" i="11" s="1"/>
  <c r="M868" i="11"/>
  <c r="N868" i="11"/>
  <c r="B869" i="11"/>
  <c r="C869" i="11"/>
  <c r="G869" i="11"/>
  <c r="H869" i="11"/>
  <c r="I869" i="11"/>
  <c r="J869" i="11"/>
  <c r="K869" i="11"/>
  <c r="L869" i="11" s="1"/>
  <c r="M869" i="11"/>
  <c r="N869" i="11"/>
  <c r="B870" i="11"/>
  <c r="C870" i="11"/>
  <c r="G870" i="11"/>
  <c r="H870" i="11"/>
  <c r="I870" i="11"/>
  <c r="J870" i="11"/>
  <c r="K870" i="11"/>
  <c r="L870" i="11" s="1"/>
  <c r="M870" i="11"/>
  <c r="N870" i="11"/>
  <c r="O870" i="11" s="1"/>
  <c r="B871" i="11"/>
  <c r="C871" i="11"/>
  <c r="G871" i="11"/>
  <c r="H871" i="11"/>
  <c r="I871" i="11"/>
  <c r="J871" i="11"/>
  <c r="K871" i="11"/>
  <c r="L871" i="11" s="1"/>
  <c r="M871" i="11"/>
  <c r="N871" i="11"/>
  <c r="B872" i="11"/>
  <c r="C872" i="11"/>
  <c r="G872" i="11"/>
  <c r="H872" i="11"/>
  <c r="I872" i="11"/>
  <c r="J872" i="11"/>
  <c r="K872" i="11"/>
  <c r="L872" i="11" s="1"/>
  <c r="M872" i="11"/>
  <c r="N872" i="11"/>
  <c r="O872" i="11" s="1"/>
  <c r="P872" i="11"/>
  <c r="B873" i="11"/>
  <c r="C873" i="11"/>
  <c r="G873" i="11"/>
  <c r="H873" i="11"/>
  <c r="I873" i="11"/>
  <c r="J873" i="11"/>
  <c r="K873" i="11"/>
  <c r="L873" i="11" s="1"/>
  <c r="M873" i="11"/>
  <c r="N873" i="11"/>
  <c r="B874" i="11"/>
  <c r="C874" i="11"/>
  <c r="G874" i="11"/>
  <c r="H874" i="11"/>
  <c r="I874" i="11"/>
  <c r="J874" i="11"/>
  <c r="K874" i="11"/>
  <c r="L874" i="11" s="1"/>
  <c r="M874" i="11"/>
  <c r="N874" i="11"/>
  <c r="P874" i="11" s="1"/>
  <c r="B875" i="11"/>
  <c r="C875" i="11"/>
  <c r="G875" i="11"/>
  <c r="H875" i="11"/>
  <c r="I875" i="11"/>
  <c r="J875" i="11"/>
  <c r="K875" i="11"/>
  <c r="L875" i="11" s="1"/>
  <c r="M875" i="11"/>
  <c r="N875" i="11"/>
  <c r="B876" i="11"/>
  <c r="C876" i="11"/>
  <c r="G876" i="11"/>
  <c r="H876" i="11"/>
  <c r="I876" i="11"/>
  <c r="J876" i="11"/>
  <c r="K876" i="11"/>
  <c r="L876" i="11" s="1"/>
  <c r="M876" i="11"/>
  <c r="N876" i="11"/>
  <c r="B877" i="11"/>
  <c r="C877" i="11"/>
  <c r="G877" i="11"/>
  <c r="H877" i="11"/>
  <c r="I877" i="11"/>
  <c r="J877" i="11"/>
  <c r="K877" i="11"/>
  <c r="L877" i="11" s="1"/>
  <c r="M877" i="11"/>
  <c r="N877" i="11"/>
  <c r="B878" i="11"/>
  <c r="C878" i="11"/>
  <c r="G878" i="11"/>
  <c r="H878" i="11"/>
  <c r="I878" i="11"/>
  <c r="J878" i="11"/>
  <c r="K878" i="11"/>
  <c r="L878" i="11" s="1"/>
  <c r="M878" i="11"/>
  <c r="N878" i="11"/>
  <c r="B879" i="11"/>
  <c r="C879" i="11"/>
  <c r="G879" i="11"/>
  <c r="H879" i="11"/>
  <c r="I879" i="11"/>
  <c r="J879" i="11"/>
  <c r="K879" i="11"/>
  <c r="L879" i="11" s="1"/>
  <c r="M879" i="11"/>
  <c r="N879" i="11"/>
  <c r="B880" i="11"/>
  <c r="C880" i="11"/>
  <c r="G880" i="11"/>
  <c r="H880" i="11"/>
  <c r="I880" i="11"/>
  <c r="J880" i="11"/>
  <c r="K880" i="11"/>
  <c r="L880" i="11" s="1"/>
  <c r="M880" i="11"/>
  <c r="N880" i="11"/>
  <c r="O880" i="11" s="1"/>
  <c r="B881" i="11"/>
  <c r="C881" i="11"/>
  <c r="G881" i="11"/>
  <c r="H881" i="11"/>
  <c r="I881" i="11"/>
  <c r="J881" i="11"/>
  <c r="K881" i="11"/>
  <c r="L881" i="11" s="1"/>
  <c r="M881" i="11"/>
  <c r="N881" i="11"/>
  <c r="B882" i="11"/>
  <c r="C882" i="11"/>
  <c r="G882" i="11"/>
  <c r="H882" i="11"/>
  <c r="I882" i="11"/>
  <c r="J882" i="11"/>
  <c r="K882" i="11"/>
  <c r="L882" i="11" s="1"/>
  <c r="M882" i="11"/>
  <c r="N882" i="11"/>
  <c r="P882" i="11" s="1"/>
  <c r="B883" i="11"/>
  <c r="C883" i="11"/>
  <c r="G883" i="11"/>
  <c r="H883" i="11"/>
  <c r="I883" i="11"/>
  <c r="J883" i="11"/>
  <c r="K883" i="11"/>
  <c r="L883" i="11" s="1"/>
  <c r="M883" i="11"/>
  <c r="N883" i="11"/>
  <c r="O883" i="11" s="1"/>
  <c r="B884" i="11"/>
  <c r="C884" i="11"/>
  <c r="G884" i="11"/>
  <c r="H884" i="11"/>
  <c r="I884" i="11"/>
  <c r="J884" i="11"/>
  <c r="K884" i="11"/>
  <c r="L884" i="11" s="1"/>
  <c r="M884" i="11"/>
  <c r="N884" i="11"/>
  <c r="P884" i="11" s="1"/>
  <c r="B885" i="11"/>
  <c r="C885" i="11"/>
  <c r="G885" i="11"/>
  <c r="H885" i="11"/>
  <c r="I885" i="11"/>
  <c r="J885" i="11"/>
  <c r="K885" i="11"/>
  <c r="L885" i="11" s="1"/>
  <c r="M885" i="11"/>
  <c r="N885" i="11"/>
  <c r="O885" i="11" s="1"/>
  <c r="B886" i="11"/>
  <c r="C886" i="11"/>
  <c r="G886" i="11"/>
  <c r="H886" i="11"/>
  <c r="I886" i="11"/>
  <c r="J886" i="11"/>
  <c r="K886" i="11"/>
  <c r="L886" i="11" s="1"/>
  <c r="M886" i="11"/>
  <c r="N886" i="11"/>
  <c r="B887" i="11"/>
  <c r="C887" i="11"/>
  <c r="G887" i="11"/>
  <c r="H887" i="11"/>
  <c r="I887" i="11"/>
  <c r="J887" i="11"/>
  <c r="K887" i="11"/>
  <c r="L887" i="11" s="1"/>
  <c r="M887" i="11"/>
  <c r="N887" i="11"/>
  <c r="B888" i="11"/>
  <c r="C888" i="11"/>
  <c r="G888" i="11"/>
  <c r="H888" i="11"/>
  <c r="I888" i="11"/>
  <c r="J888" i="11"/>
  <c r="K888" i="11"/>
  <c r="L888" i="11" s="1"/>
  <c r="M888" i="11"/>
  <c r="N888" i="11"/>
  <c r="B889" i="11"/>
  <c r="C889" i="11"/>
  <c r="G889" i="11"/>
  <c r="H889" i="11"/>
  <c r="I889" i="11"/>
  <c r="J889" i="11"/>
  <c r="K889" i="11"/>
  <c r="L889" i="11" s="1"/>
  <c r="M889" i="11"/>
  <c r="N889" i="11"/>
  <c r="O889" i="11" s="1"/>
  <c r="P889" i="11"/>
  <c r="B890" i="11"/>
  <c r="C890" i="11"/>
  <c r="G890" i="11"/>
  <c r="H890" i="11"/>
  <c r="I890" i="11"/>
  <c r="J890" i="11"/>
  <c r="K890" i="11"/>
  <c r="L890" i="11" s="1"/>
  <c r="M890" i="11"/>
  <c r="N890" i="11"/>
  <c r="B891" i="11"/>
  <c r="C891" i="11"/>
  <c r="G891" i="11"/>
  <c r="H891" i="11"/>
  <c r="I891" i="11"/>
  <c r="J891" i="11"/>
  <c r="K891" i="11"/>
  <c r="L891" i="11" s="1"/>
  <c r="M891" i="11"/>
  <c r="N891" i="11"/>
  <c r="O891" i="11" s="1"/>
  <c r="B892" i="11"/>
  <c r="C892" i="11"/>
  <c r="G892" i="11"/>
  <c r="H892" i="11"/>
  <c r="I892" i="11"/>
  <c r="J892" i="11"/>
  <c r="K892" i="11"/>
  <c r="L892" i="11" s="1"/>
  <c r="M892" i="11"/>
  <c r="N892" i="11"/>
  <c r="B893" i="11"/>
  <c r="C893" i="11"/>
  <c r="G893" i="11"/>
  <c r="H893" i="11"/>
  <c r="I893" i="11"/>
  <c r="J893" i="11"/>
  <c r="K893" i="11"/>
  <c r="L893" i="11" s="1"/>
  <c r="M893" i="11"/>
  <c r="N893" i="11"/>
  <c r="B894" i="11"/>
  <c r="C894" i="11"/>
  <c r="G894" i="11"/>
  <c r="H894" i="11"/>
  <c r="I894" i="11"/>
  <c r="J894" i="11"/>
  <c r="K894" i="11"/>
  <c r="L894" i="11" s="1"/>
  <c r="M894" i="11"/>
  <c r="N894" i="11"/>
  <c r="B895" i="11"/>
  <c r="C895" i="11"/>
  <c r="G895" i="11"/>
  <c r="H895" i="11"/>
  <c r="I895" i="11"/>
  <c r="J895" i="11"/>
  <c r="K895" i="11"/>
  <c r="L895" i="11" s="1"/>
  <c r="M895" i="11"/>
  <c r="N895" i="11"/>
  <c r="P895" i="11" s="1"/>
  <c r="O895" i="11"/>
  <c r="B896" i="11"/>
  <c r="C896" i="11"/>
  <c r="G896" i="11"/>
  <c r="H896" i="11"/>
  <c r="I896" i="11"/>
  <c r="J896" i="11"/>
  <c r="K896" i="11"/>
  <c r="L896" i="11" s="1"/>
  <c r="M896" i="11"/>
  <c r="N896" i="11"/>
  <c r="B897" i="11"/>
  <c r="C897" i="11"/>
  <c r="G897" i="11"/>
  <c r="H897" i="11"/>
  <c r="I897" i="11"/>
  <c r="J897" i="11"/>
  <c r="K897" i="11"/>
  <c r="L897" i="11" s="1"/>
  <c r="M897" i="11"/>
  <c r="N897" i="11"/>
  <c r="O897" i="11" s="1"/>
  <c r="B898" i="11"/>
  <c r="C898" i="11"/>
  <c r="G898" i="11"/>
  <c r="H898" i="11"/>
  <c r="I898" i="11"/>
  <c r="J898" i="11"/>
  <c r="K898" i="11"/>
  <c r="L898" i="11" s="1"/>
  <c r="M898" i="11"/>
  <c r="N898" i="11"/>
  <c r="B899" i="11"/>
  <c r="C899" i="11"/>
  <c r="G899" i="11"/>
  <c r="H899" i="11"/>
  <c r="I899" i="11"/>
  <c r="J899" i="11"/>
  <c r="K899" i="11"/>
  <c r="L899" i="11" s="1"/>
  <c r="M899" i="11"/>
  <c r="N899" i="11"/>
  <c r="B900" i="11"/>
  <c r="C900" i="11"/>
  <c r="G900" i="11"/>
  <c r="H900" i="11"/>
  <c r="I900" i="11"/>
  <c r="J900" i="11"/>
  <c r="K900" i="11"/>
  <c r="L900" i="11" s="1"/>
  <c r="M900" i="11"/>
  <c r="N900" i="11"/>
  <c r="B901" i="11"/>
  <c r="C901" i="11"/>
  <c r="G901" i="11"/>
  <c r="H901" i="11"/>
  <c r="I901" i="11"/>
  <c r="J901" i="11"/>
  <c r="K901" i="11"/>
  <c r="L901" i="11" s="1"/>
  <c r="M901" i="11"/>
  <c r="N901" i="11"/>
  <c r="O901" i="11" s="1"/>
  <c r="B902" i="11"/>
  <c r="C902" i="11"/>
  <c r="G902" i="11"/>
  <c r="H902" i="11"/>
  <c r="I902" i="11"/>
  <c r="J902" i="11"/>
  <c r="K902" i="11"/>
  <c r="L902" i="11" s="1"/>
  <c r="M902" i="11"/>
  <c r="N902" i="11"/>
  <c r="B903" i="11"/>
  <c r="C903" i="11"/>
  <c r="G903" i="11"/>
  <c r="H903" i="11"/>
  <c r="I903" i="11"/>
  <c r="J903" i="11"/>
  <c r="K903" i="11"/>
  <c r="L903" i="11" s="1"/>
  <c r="M903" i="11"/>
  <c r="N903" i="11"/>
  <c r="O903" i="11" s="1"/>
  <c r="B904" i="11"/>
  <c r="C904" i="11"/>
  <c r="G904" i="11"/>
  <c r="H904" i="11"/>
  <c r="I904" i="11"/>
  <c r="J904" i="11"/>
  <c r="K904" i="11"/>
  <c r="L904" i="11" s="1"/>
  <c r="M904" i="11"/>
  <c r="N904" i="11"/>
  <c r="B905" i="11"/>
  <c r="C905" i="11"/>
  <c r="G905" i="11"/>
  <c r="H905" i="11"/>
  <c r="I905" i="11"/>
  <c r="J905" i="11"/>
  <c r="K905" i="11"/>
  <c r="L905" i="11" s="1"/>
  <c r="M905" i="11"/>
  <c r="N905" i="11"/>
  <c r="B906" i="11"/>
  <c r="C906" i="11"/>
  <c r="G906" i="11"/>
  <c r="H906" i="11"/>
  <c r="I906" i="11"/>
  <c r="J906" i="11"/>
  <c r="K906" i="11"/>
  <c r="L906" i="11" s="1"/>
  <c r="M906" i="11"/>
  <c r="N906" i="11"/>
  <c r="B907" i="11"/>
  <c r="C907" i="11"/>
  <c r="G907" i="11"/>
  <c r="H907" i="11"/>
  <c r="I907" i="11"/>
  <c r="J907" i="11"/>
  <c r="K907" i="11"/>
  <c r="L907" i="11" s="1"/>
  <c r="M907" i="11"/>
  <c r="N907" i="11"/>
  <c r="B908" i="11"/>
  <c r="C908" i="11"/>
  <c r="G908" i="11"/>
  <c r="H908" i="11"/>
  <c r="I908" i="11"/>
  <c r="J908" i="11"/>
  <c r="K908" i="11"/>
  <c r="L908" i="11" s="1"/>
  <c r="M908" i="11"/>
  <c r="N908" i="11"/>
  <c r="B909" i="11"/>
  <c r="C909" i="11"/>
  <c r="G909" i="11"/>
  <c r="H909" i="11"/>
  <c r="I909" i="11"/>
  <c r="J909" i="11"/>
  <c r="K909" i="11"/>
  <c r="L909" i="11" s="1"/>
  <c r="M909" i="11"/>
  <c r="N909" i="11"/>
  <c r="O909" i="11" s="1"/>
  <c r="B910" i="11"/>
  <c r="C910" i="11"/>
  <c r="G910" i="11"/>
  <c r="H910" i="11"/>
  <c r="I910" i="11"/>
  <c r="J910" i="11"/>
  <c r="K910" i="11"/>
  <c r="L910" i="11" s="1"/>
  <c r="M910" i="11"/>
  <c r="N910" i="11"/>
  <c r="B911" i="11"/>
  <c r="C911" i="11"/>
  <c r="G911" i="11"/>
  <c r="H911" i="11"/>
  <c r="I911" i="11"/>
  <c r="J911" i="11"/>
  <c r="K911" i="11"/>
  <c r="L911" i="11" s="1"/>
  <c r="M911" i="11"/>
  <c r="N911" i="11"/>
  <c r="O911" i="11" s="1"/>
  <c r="B912" i="11"/>
  <c r="C912" i="11"/>
  <c r="G912" i="11"/>
  <c r="H912" i="11"/>
  <c r="I912" i="11"/>
  <c r="J912" i="11"/>
  <c r="K912" i="11"/>
  <c r="L912" i="11" s="1"/>
  <c r="M912" i="11"/>
  <c r="N912" i="11"/>
  <c r="B913" i="11"/>
  <c r="C913" i="11"/>
  <c r="G913" i="11"/>
  <c r="H913" i="11"/>
  <c r="I913" i="11"/>
  <c r="J913" i="11"/>
  <c r="K913" i="11"/>
  <c r="L913" i="11" s="1"/>
  <c r="M913" i="11"/>
  <c r="N913" i="11"/>
  <c r="O913" i="11" s="1"/>
  <c r="B914" i="11"/>
  <c r="C914" i="11"/>
  <c r="G914" i="11"/>
  <c r="H914" i="11"/>
  <c r="I914" i="11"/>
  <c r="J914" i="11"/>
  <c r="K914" i="11"/>
  <c r="L914" i="11" s="1"/>
  <c r="M914" i="11"/>
  <c r="N914" i="11"/>
  <c r="B915" i="11"/>
  <c r="C915" i="11"/>
  <c r="G915" i="11"/>
  <c r="H915" i="11"/>
  <c r="I915" i="11"/>
  <c r="J915" i="11"/>
  <c r="K915" i="11"/>
  <c r="L915" i="11" s="1"/>
  <c r="M915" i="11"/>
  <c r="N915" i="11"/>
  <c r="P915" i="11" s="1"/>
  <c r="B916" i="11"/>
  <c r="C916" i="11"/>
  <c r="G916" i="11"/>
  <c r="H916" i="11"/>
  <c r="I916" i="11"/>
  <c r="J916" i="11"/>
  <c r="K916" i="11"/>
  <c r="L916" i="11" s="1"/>
  <c r="M916" i="11"/>
  <c r="N916" i="11"/>
  <c r="B917" i="11"/>
  <c r="C917" i="11"/>
  <c r="G917" i="11"/>
  <c r="H917" i="11"/>
  <c r="I917" i="11"/>
  <c r="J917" i="11"/>
  <c r="K917" i="11"/>
  <c r="L917" i="11" s="1"/>
  <c r="M917" i="11"/>
  <c r="N917" i="11"/>
  <c r="O917" i="11" s="1"/>
  <c r="B918" i="11"/>
  <c r="C918" i="11"/>
  <c r="G918" i="11"/>
  <c r="H918" i="11"/>
  <c r="I918" i="11"/>
  <c r="J918" i="11"/>
  <c r="K918" i="11"/>
  <c r="L918" i="11" s="1"/>
  <c r="M918" i="11"/>
  <c r="N918" i="11"/>
  <c r="B919" i="11"/>
  <c r="C919" i="11"/>
  <c r="G919" i="11"/>
  <c r="H919" i="11"/>
  <c r="I919" i="11"/>
  <c r="J919" i="11"/>
  <c r="K919" i="11"/>
  <c r="L919" i="11" s="1"/>
  <c r="M919" i="11"/>
  <c r="N919" i="11"/>
  <c r="P919" i="11" s="1"/>
  <c r="B920" i="11"/>
  <c r="C920" i="11"/>
  <c r="G920" i="11"/>
  <c r="H920" i="11"/>
  <c r="I920" i="11"/>
  <c r="J920" i="11"/>
  <c r="K920" i="11"/>
  <c r="L920" i="11" s="1"/>
  <c r="M920" i="11"/>
  <c r="N920" i="11"/>
  <c r="B921" i="11"/>
  <c r="C921" i="11"/>
  <c r="G921" i="11"/>
  <c r="H921" i="11"/>
  <c r="I921" i="11"/>
  <c r="J921" i="11"/>
  <c r="K921" i="11"/>
  <c r="L921" i="11" s="1"/>
  <c r="M921" i="11"/>
  <c r="N921" i="11"/>
  <c r="B922" i="11"/>
  <c r="C922" i="11"/>
  <c r="G922" i="11"/>
  <c r="H922" i="11"/>
  <c r="I922" i="11"/>
  <c r="J922" i="11"/>
  <c r="K922" i="11"/>
  <c r="L922" i="11" s="1"/>
  <c r="M922" i="11"/>
  <c r="N922" i="11"/>
  <c r="B923" i="11"/>
  <c r="C923" i="11"/>
  <c r="G923" i="11"/>
  <c r="H923" i="11"/>
  <c r="I923" i="11"/>
  <c r="J923" i="11"/>
  <c r="K923" i="11"/>
  <c r="L923" i="11" s="1"/>
  <c r="M923" i="11"/>
  <c r="N923" i="11"/>
  <c r="P923" i="11" s="1"/>
  <c r="B924" i="11"/>
  <c r="C924" i="11"/>
  <c r="G924" i="11"/>
  <c r="H924" i="11"/>
  <c r="I924" i="11"/>
  <c r="J924" i="11"/>
  <c r="K924" i="11"/>
  <c r="L924" i="11" s="1"/>
  <c r="M924" i="11"/>
  <c r="N924" i="11"/>
  <c r="B925" i="11"/>
  <c r="C925" i="11"/>
  <c r="G925" i="11"/>
  <c r="H925" i="11"/>
  <c r="I925" i="11"/>
  <c r="J925" i="11"/>
  <c r="K925" i="11"/>
  <c r="L925" i="11" s="1"/>
  <c r="M925" i="11"/>
  <c r="N925" i="11"/>
  <c r="B926" i="11"/>
  <c r="C926" i="11"/>
  <c r="G926" i="11"/>
  <c r="H926" i="11"/>
  <c r="I926" i="11"/>
  <c r="J926" i="11"/>
  <c r="K926" i="11"/>
  <c r="L926" i="11" s="1"/>
  <c r="M926" i="11"/>
  <c r="N926" i="11"/>
  <c r="B927" i="11"/>
  <c r="C927" i="11"/>
  <c r="G927" i="11"/>
  <c r="H927" i="11"/>
  <c r="I927" i="11"/>
  <c r="J927" i="11"/>
  <c r="K927" i="11"/>
  <c r="L927" i="11" s="1"/>
  <c r="M927" i="11"/>
  <c r="N927" i="11"/>
  <c r="P927" i="11" s="1"/>
  <c r="B928" i="11"/>
  <c r="C928" i="11"/>
  <c r="G928" i="11"/>
  <c r="H928" i="11"/>
  <c r="I928" i="11"/>
  <c r="J928" i="11"/>
  <c r="K928" i="11"/>
  <c r="L928" i="11" s="1"/>
  <c r="M928" i="11"/>
  <c r="N928" i="11"/>
  <c r="B929" i="11"/>
  <c r="C929" i="11"/>
  <c r="G929" i="11"/>
  <c r="H929" i="11"/>
  <c r="I929" i="11"/>
  <c r="J929" i="11"/>
  <c r="K929" i="11"/>
  <c r="L929" i="11" s="1"/>
  <c r="M929" i="11"/>
  <c r="N929" i="11"/>
  <c r="O929" i="11" s="1"/>
  <c r="B930" i="11"/>
  <c r="C930" i="11"/>
  <c r="G930" i="11"/>
  <c r="H930" i="11"/>
  <c r="I930" i="11"/>
  <c r="J930" i="11"/>
  <c r="K930" i="11"/>
  <c r="L930" i="11" s="1"/>
  <c r="M930" i="11"/>
  <c r="N930" i="11"/>
  <c r="B931" i="11"/>
  <c r="C931" i="11"/>
  <c r="G931" i="11"/>
  <c r="H931" i="11"/>
  <c r="I931" i="11"/>
  <c r="J931" i="11"/>
  <c r="K931" i="11"/>
  <c r="L931" i="11" s="1"/>
  <c r="M931" i="11"/>
  <c r="N931" i="11"/>
  <c r="B932" i="11"/>
  <c r="C932" i="11"/>
  <c r="G932" i="11"/>
  <c r="H932" i="11"/>
  <c r="I932" i="11"/>
  <c r="J932" i="11"/>
  <c r="K932" i="11"/>
  <c r="L932" i="11" s="1"/>
  <c r="M932" i="11"/>
  <c r="N932" i="11"/>
  <c r="B933" i="11"/>
  <c r="C933" i="11"/>
  <c r="G933" i="11"/>
  <c r="H933" i="11"/>
  <c r="I933" i="11"/>
  <c r="J933" i="11"/>
  <c r="K933" i="11"/>
  <c r="L933" i="11" s="1"/>
  <c r="M933" i="11"/>
  <c r="N933" i="11"/>
  <c r="O933" i="11" s="1"/>
  <c r="B934" i="11"/>
  <c r="C934" i="11"/>
  <c r="G934" i="11"/>
  <c r="H934" i="11"/>
  <c r="I934" i="11"/>
  <c r="J934" i="11"/>
  <c r="K934" i="11"/>
  <c r="L934" i="11" s="1"/>
  <c r="M934" i="11"/>
  <c r="N934" i="11"/>
  <c r="B935" i="11"/>
  <c r="C935" i="11"/>
  <c r="G935" i="11"/>
  <c r="H935" i="11"/>
  <c r="I935" i="11"/>
  <c r="J935" i="11"/>
  <c r="K935" i="11"/>
  <c r="L935" i="11" s="1"/>
  <c r="M935" i="11"/>
  <c r="N935" i="11"/>
  <c r="P935" i="11" s="1"/>
  <c r="B936" i="11"/>
  <c r="C936" i="11"/>
  <c r="G936" i="11"/>
  <c r="H936" i="11"/>
  <c r="I936" i="11"/>
  <c r="J936" i="11"/>
  <c r="K936" i="11"/>
  <c r="L936" i="11" s="1"/>
  <c r="M936" i="11"/>
  <c r="N936" i="11"/>
  <c r="B937" i="11"/>
  <c r="C937" i="11"/>
  <c r="G937" i="11"/>
  <c r="H937" i="11"/>
  <c r="I937" i="11"/>
  <c r="J937" i="11"/>
  <c r="K937" i="11"/>
  <c r="L937" i="11" s="1"/>
  <c r="M937" i="11"/>
  <c r="N937" i="11"/>
  <c r="O937" i="11" s="1"/>
  <c r="B938" i="11"/>
  <c r="C938" i="11"/>
  <c r="G938" i="11"/>
  <c r="H938" i="11"/>
  <c r="I938" i="11"/>
  <c r="J938" i="11"/>
  <c r="K938" i="11"/>
  <c r="L938" i="11" s="1"/>
  <c r="M938" i="11"/>
  <c r="N938" i="11"/>
  <c r="B939" i="11"/>
  <c r="C939" i="11"/>
  <c r="G939" i="11"/>
  <c r="H939" i="11"/>
  <c r="I939" i="11"/>
  <c r="J939" i="11"/>
  <c r="K939" i="11"/>
  <c r="L939" i="11" s="1"/>
  <c r="M939" i="11"/>
  <c r="N939" i="11"/>
  <c r="P939" i="11" s="1"/>
  <c r="B940" i="11"/>
  <c r="C940" i="11"/>
  <c r="G940" i="11"/>
  <c r="H940" i="11"/>
  <c r="I940" i="11"/>
  <c r="J940" i="11"/>
  <c r="K940" i="11"/>
  <c r="L940" i="11" s="1"/>
  <c r="M940" i="11"/>
  <c r="N940" i="11"/>
  <c r="B941" i="11"/>
  <c r="C941" i="11"/>
  <c r="G941" i="11"/>
  <c r="H941" i="11"/>
  <c r="I941" i="11"/>
  <c r="J941" i="11"/>
  <c r="K941" i="11"/>
  <c r="L941" i="11" s="1"/>
  <c r="M941" i="11"/>
  <c r="N941" i="11"/>
  <c r="O941" i="11" s="1"/>
  <c r="B942" i="11"/>
  <c r="C942" i="11"/>
  <c r="G942" i="11"/>
  <c r="H942" i="11"/>
  <c r="I942" i="11"/>
  <c r="J942" i="11"/>
  <c r="K942" i="11"/>
  <c r="L942" i="11" s="1"/>
  <c r="M942" i="11"/>
  <c r="N942" i="11"/>
  <c r="B943" i="11"/>
  <c r="C943" i="11"/>
  <c r="G943" i="11"/>
  <c r="H943" i="11"/>
  <c r="I943" i="11"/>
  <c r="J943" i="11"/>
  <c r="K943" i="11"/>
  <c r="L943" i="11" s="1"/>
  <c r="M943" i="11"/>
  <c r="N943" i="11"/>
  <c r="O943" i="11" s="1"/>
  <c r="B944" i="11"/>
  <c r="C944" i="11"/>
  <c r="G944" i="11"/>
  <c r="H944" i="11"/>
  <c r="I944" i="11"/>
  <c r="J944" i="11"/>
  <c r="K944" i="11"/>
  <c r="L944" i="11" s="1"/>
  <c r="M944" i="11"/>
  <c r="N944" i="11"/>
  <c r="B945" i="11"/>
  <c r="C945" i="11"/>
  <c r="G945" i="11"/>
  <c r="H945" i="11"/>
  <c r="I945" i="11"/>
  <c r="J945" i="11"/>
  <c r="K945" i="11"/>
  <c r="L945" i="11" s="1"/>
  <c r="M945" i="11"/>
  <c r="N945" i="11"/>
  <c r="O945" i="11" s="1"/>
  <c r="B946" i="11"/>
  <c r="C946" i="11"/>
  <c r="G946" i="11"/>
  <c r="H946" i="11"/>
  <c r="I946" i="11"/>
  <c r="J946" i="11"/>
  <c r="K946" i="11"/>
  <c r="L946" i="11" s="1"/>
  <c r="M946" i="11"/>
  <c r="N946" i="11"/>
  <c r="B947" i="11"/>
  <c r="C947" i="11"/>
  <c r="G947" i="11"/>
  <c r="H947" i="11"/>
  <c r="I947" i="11"/>
  <c r="J947" i="11"/>
  <c r="K947" i="11"/>
  <c r="L947" i="11" s="1"/>
  <c r="M947" i="11"/>
  <c r="N947" i="11"/>
  <c r="B948" i="11"/>
  <c r="C948" i="11"/>
  <c r="G948" i="11"/>
  <c r="H948" i="11"/>
  <c r="I948" i="11"/>
  <c r="J948" i="11"/>
  <c r="K948" i="11"/>
  <c r="L948" i="11" s="1"/>
  <c r="M948" i="11"/>
  <c r="N948" i="11"/>
  <c r="B949" i="11"/>
  <c r="C949" i="11"/>
  <c r="G949" i="11"/>
  <c r="H949" i="11"/>
  <c r="I949" i="11"/>
  <c r="J949" i="11"/>
  <c r="K949" i="11"/>
  <c r="L949" i="11" s="1"/>
  <c r="M949" i="11"/>
  <c r="N949" i="11"/>
  <c r="O949" i="11" s="1"/>
  <c r="B950" i="11"/>
  <c r="C950" i="11"/>
  <c r="G950" i="11"/>
  <c r="H950" i="11"/>
  <c r="I950" i="11"/>
  <c r="J950" i="11"/>
  <c r="K950" i="11"/>
  <c r="L950" i="11" s="1"/>
  <c r="M950" i="11"/>
  <c r="N950" i="11"/>
  <c r="B951" i="11"/>
  <c r="C951" i="11"/>
  <c r="G951" i="11"/>
  <c r="H951" i="11"/>
  <c r="I951" i="11"/>
  <c r="J951" i="11"/>
  <c r="K951" i="11"/>
  <c r="L951" i="11" s="1"/>
  <c r="M951" i="11"/>
  <c r="N951" i="11"/>
  <c r="O951" i="11" s="1"/>
  <c r="B952" i="11"/>
  <c r="C952" i="11"/>
  <c r="G952" i="11"/>
  <c r="H952" i="11"/>
  <c r="I952" i="11"/>
  <c r="J952" i="11"/>
  <c r="K952" i="11"/>
  <c r="L952" i="11" s="1"/>
  <c r="M952" i="11"/>
  <c r="N952" i="11"/>
  <c r="B953" i="11"/>
  <c r="C953" i="11"/>
  <c r="G953" i="11"/>
  <c r="H953" i="11"/>
  <c r="I953" i="11"/>
  <c r="J953" i="11"/>
  <c r="K953" i="11"/>
  <c r="L953" i="11" s="1"/>
  <c r="M953" i="11"/>
  <c r="N953" i="11"/>
  <c r="O953" i="11" s="1"/>
  <c r="B954" i="11"/>
  <c r="C954" i="11"/>
  <c r="G954" i="11"/>
  <c r="H954" i="11"/>
  <c r="I954" i="11"/>
  <c r="J954" i="11"/>
  <c r="K954" i="11"/>
  <c r="L954" i="11" s="1"/>
  <c r="M954" i="11"/>
  <c r="N954" i="11"/>
  <c r="B955" i="11"/>
  <c r="C955" i="11"/>
  <c r="G955" i="11"/>
  <c r="H955" i="11"/>
  <c r="I955" i="11"/>
  <c r="J955" i="11"/>
  <c r="K955" i="11"/>
  <c r="L955" i="11" s="1"/>
  <c r="M955" i="11"/>
  <c r="N955" i="11"/>
  <c r="P955" i="11" s="1"/>
  <c r="B956" i="11"/>
  <c r="C956" i="11"/>
  <c r="G956" i="11"/>
  <c r="H956" i="11"/>
  <c r="I956" i="11"/>
  <c r="J956" i="11"/>
  <c r="K956" i="11"/>
  <c r="L956" i="11" s="1"/>
  <c r="M956" i="11"/>
  <c r="N956" i="11"/>
  <c r="B957" i="11"/>
  <c r="C957" i="11"/>
  <c r="G957" i="11"/>
  <c r="H957" i="11"/>
  <c r="I957" i="11"/>
  <c r="J957" i="11"/>
  <c r="K957" i="11"/>
  <c r="L957" i="11" s="1"/>
  <c r="M957" i="11"/>
  <c r="N957" i="11"/>
  <c r="O957" i="11" s="1"/>
  <c r="B958" i="11"/>
  <c r="C958" i="11"/>
  <c r="G958" i="11"/>
  <c r="H958" i="11"/>
  <c r="I958" i="11"/>
  <c r="J958" i="11"/>
  <c r="K958" i="11"/>
  <c r="L958" i="11" s="1"/>
  <c r="M958" i="11"/>
  <c r="N958" i="11"/>
  <c r="B959" i="11"/>
  <c r="C959" i="11"/>
  <c r="G959" i="11"/>
  <c r="H959" i="11"/>
  <c r="I959" i="11"/>
  <c r="J959" i="11"/>
  <c r="K959" i="11"/>
  <c r="L959" i="11" s="1"/>
  <c r="M959" i="11"/>
  <c r="N959" i="11"/>
  <c r="O959" i="11" s="1"/>
  <c r="B960" i="11"/>
  <c r="C960" i="11"/>
  <c r="G960" i="11"/>
  <c r="H960" i="11"/>
  <c r="I960" i="11"/>
  <c r="J960" i="11"/>
  <c r="K960" i="11"/>
  <c r="L960" i="11" s="1"/>
  <c r="M960" i="11"/>
  <c r="N960" i="11"/>
  <c r="O960" i="11" s="1"/>
  <c r="B961" i="11"/>
  <c r="C961" i="11"/>
  <c r="G961" i="11"/>
  <c r="H961" i="11"/>
  <c r="I961" i="11"/>
  <c r="J961" i="11"/>
  <c r="K961" i="11"/>
  <c r="L961" i="11" s="1"/>
  <c r="M961" i="11"/>
  <c r="N961" i="11"/>
  <c r="P961" i="11" s="1"/>
  <c r="B962" i="11"/>
  <c r="C962" i="11"/>
  <c r="G962" i="11"/>
  <c r="H962" i="11"/>
  <c r="I962" i="11"/>
  <c r="J962" i="11"/>
  <c r="K962" i="11"/>
  <c r="L962" i="11" s="1"/>
  <c r="M962" i="11"/>
  <c r="N962" i="11"/>
  <c r="B963" i="11"/>
  <c r="C963" i="11"/>
  <c r="G963" i="11"/>
  <c r="H963" i="11"/>
  <c r="I963" i="11"/>
  <c r="J963" i="11"/>
  <c r="K963" i="11"/>
  <c r="L963" i="11" s="1"/>
  <c r="M963" i="11"/>
  <c r="N963" i="11"/>
  <c r="O963" i="11" s="1"/>
  <c r="B964" i="11"/>
  <c r="C964" i="11"/>
  <c r="G964" i="11"/>
  <c r="H964" i="11"/>
  <c r="I964" i="11"/>
  <c r="J964" i="11"/>
  <c r="K964" i="11"/>
  <c r="L964" i="11" s="1"/>
  <c r="M964" i="11"/>
  <c r="N964" i="11"/>
  <c r="O964" i="11" s="1"/>
  <c r="B965" i="11"/>
  <c r="C965" i="11"/>
  <c r="G965" i="11"/>
  <c r="H965" i="11"/>
  <c r="I965" i="11"/>
  <c r="J965" i="11"/>
  <c r="K965" i="11"/>
  <c r="L965" i="11" s="1"/>
  <c r="M965" i="11"/>
  <c r="N965" i="11"/>
  <c r="B966" i="11"/>
  <c r="C966" i="11"/>
  <c r="G966" i="11"/>
  <c r="H966" i="11"/>
  <c r="I966" i="11"/>
  <c r="J966" i="11"/>
  <c r="K966" i="11"/>
  <c r="L966" i="11" s="1"/>
  <c r="M966" i="11"/>
  <c r="N966" i="11"/>
  <c r="O966" i="11" s="1"/>
  <c r="B967" i="11"/>
  <c r="C967" i="11"/>
  <c r="G967" i="11"/>
  <c r="H967" i="11"/>
  <c r="I967" i="11"/>
  <c r="J967" i="11"/>
  <c r="K967" i="11"/>
  <c r="L967" i="11" s="1"/>
  <c r="M967" i="11"/>
  <c r="N967" i="11"/>
  <c r="B968" i="11"/>
  <c r="C968" i="11"/>
  <c r="G968" i="11"/>
  <c r="H968" i="11"/>
  <c r="I968" i="11"/>
  <c r="J968" i="11"/>
  <c r="K968" i="11"/>
  <c r="L968" i="11" s="1"/>
  <c r="M968" i="11"/>
  <c r="N968" i="11"/>
  <c r="O968" i="11" s="1"/>
  <c r="B969" i="11"/>
  <c r="C969" i="11"/>
  <c r="G969" i="11"/>
  <c r="H969" i="11"/>
  <c r="I969" i="11"/>
  <c r="J969" i="11"/>
  <c r="K969" i="11"/>
  <c r="L969" i="11" s="1"/>
  <c r="M969" i="11"/>
  <c r="N969" i="11"/>
  <c r="O969" i="11" s="1"/>
  <c r="B970" i="11"/>
  <c r="C970" i="11"/>
  <c r="G970" i="11"/>
  <c r="H970" i="11"/>
  <c r="I970" i="11"/>
  <c r="J970" i="11"/>
  <c r="K970" i="11"/>
  <c r="L970" i="11" s="1"/>
  <c r="M970" i="11"/>
  <c r="N970" i="11"/>
  <c r="O970" i="11" s="1"/>
  <c r="B971" i="11"/>
  <c r="C971" i="11"/>
  <c r="G971" i="11"/>
  <c r="H971" i="11"/>
  <c r="I971" i="11"/>
  <c r="J971" i="11"/>
  <c r="K971" i="11"/>
  <c r="L971" i="11" s="1"/>
  <c r="M971" i="11"/>
  <c r="N971" i="11"/>
  <c r="O971" i="11" s="1"/>
  <c r="B972" i="11"/>
  <c r="C972" i="11"/>
  <c r="G972" i="11"/>
  <c r="H972" i="11"/>
  <c r="I972" i="11"/>
  <c r="J972" i="11"/>
  <c r="K972" i="11"/>
  <c r="L972" i="11" s="1"/>
  <c r="M972" i="11"/>
  <c r="N972" i="11"/>
  <c r="O972" i="11" s="1"/>
  <c r="B973" i="11"/>
  <c r="C973" i="11"/>
  <c r="G973" i="11"/>
  <c r="H973" i="11"/>
  <c r="I973" i="11"/>
  <c r="J973" i="11"/>
  <c r="K973" i="11"/>
  <c r="L973" i="11" s="1"/>
  <c r="M973" i="11"/>
  <c r="N973" i="11"/>
  <c r="P973" i="11" s="1"/>
  <c r="B974" i="11"/>
  <c r="C974" i="11"/>
  <c r="G974" i="11"/>
  <c r="H974" i="11"/>
  <c r="I974" i="11"/>
  <c r="J974" i="11"/>
  <c r="K974" i="11"/>
  <c r="L974" i="11" s="1"/>
  <c r="M974" i="11"/>
  <c r="N974" i="11"/>
  <c r="B975" i="11"/>
  <c r="C975" i="11"/>
  <c r="G975" i="11"/>
  <c r="H975" i="11"/>
  <c r="I975" i="11"/>
  <c r="J975" i="11"/>
  <c r="K975" i="11"/>
  <c r="L975" i="11" s="1"/>
  <c r="M975" i="11"/>
  <c r="N975" i="11"/>
  <c r="O975" i="11" s="1"/>
  <c r="B976" i="11"/>
  <c r="C976" i="11"/>
  <c r="G976" i="11"/>
  <c r="H976" i="11"/>
  <c r="I976" i="11"/>
  <c r="J976" i="11"/>
  <c r="K976" i="11"/>
  <c r="L976" i="11" s="1"/>
  <c r="M976" i="11"/>
  <c r="N976" i="11"/>
  <c r="O976" i="11" s="1"/>
  <c r="B977" i="11"/>
  <c r="C977" i="11"/>
  <c r="G977" i="11"/>
  <c r="H977" i="11"/>
  <c r="I977" i="11"/>
  <c r="J977" i="11"/>
  <c r="K977" i="11"/>
  <c r="L977" i="11" s="1"/>
  <c r="M977" i="11"/>
  <c r="N977" i="11"/>
  <c r="O977" i="11" s="1"/>
  <c r="B978" i="11"/>
  <c r="C978" i="11"/>
  <c r="G978" i="11"/>
  <c r="H978" i="11"/>
  <c r="I978" i="11"/>
  <c r="J978" i="11"/>
  <c r="K978" i="11"/>
  <c r="L978" i="11" s="1"/>
  <c r="M978" i="11"/>
  <c r="N978" i="11"/>
  <c r="O978" i="11" s="1"/>
  <c r="B979" i="11"/>
  <c r="C979" i="11"/>
  <c r="G979" i="11"/>
  <c r="H979" i="11"/>
  <c r="I979" i="11"/>
  <c r="J979" i="11"/>
  <c r="K979" i="11"/>
  <c r="L979" i="11" s="1"/>
  <c r="M979" i="11"/>
  <c r="N979" i="11"/>
  <c r="O979" i="11" s="1"/>
  <c r="B980" i="11"/>
  <c r="C980" i="11"/>
  <c r="G980" i="11"/>
  <c r="H980" i="11"/>
  <c r="I980" i="11"/>
  <c r="J980" i="11"/>
  <c r="K980" i="11"/>
  <c r="L980" i="11" s="1"/>
  <c r="M980" i="11"/>
  <c r="N980" i="11"/>
  <c r="P980" i="11" s="1"/>
  <c r="B981" i="11"/>
  <c r="C981" i="11"/>
  <c r="G981" i="11"/>
  <c r="H981" i="11"/>
  <c r="I981" i="11"/>
  <c r="J981" i="11"/>
  <c r="K981" i="11"/>
  <c r="L981" i="11" s="1"/>
  <c r="M981" i="11"/>
  <c r="N981" i="11"/>
  <c r="B982" i="11"/>
  <c r="C982" i="11"/>
  <c r="G982" i="11"/>
  <c r="H982" i="11"/>
  <c r="I982" i="11"/>
  <c r="J982" i="11"/>
  <c r="K982" i="11"/>
  <c r="L982" i="11" s="1"/>
  <c r="M982" i="11"/>
  <c r="N982" i="11"/>
  <c r="P982" i="11" s="1"/>
  <c r="B983" i="11"/>
  <c r="C983" i="11"/>
  <c r="G983" i="11"/>
  <c r="H983" i="11"/>
  <c r="I983" i="11"/>
  <c r="J983" i="11"/>
  <c r="K983" i="11"/>
  <c r="L983" i="11" s="1"/>
  <c r="M983" i="11"/>
  <c r="N983" i="11"/>
  <c r="O983" i="11" s="1"/>
  <c r="B984" i="11"/>
  <c r="C984" i="11"/>
  <c r="G984" i="11"/>
  <c r="H984" i="11"/>
  <c r="I984" i="11"/>
  <c r="J984" i="11"/>
  <c r="K984" i="11"/>
  <c r="L984" i="11" s="1"/>
  <c r="M984" i="11"/>
  <c r="N984" i="11"/>
  <c r="O984" i="11" s="1"/>
  <c r="P984" i="11"/>
  <c r="B985" i="11"/>
  <c r="C985" i="11"/>
  <c r="G985" i="11"/>
  <c r="H985" i="11"/>
  <c r="I985" i="11"/>
  <c r="J985" i="11"/>
  <c r="K985" i="11"/>
  <c r="L985" i="11"/>
  <c r="M985" i="11"/>
  <c r="N985" i="11"/>
  <c r="P985" i="11" s="1"/>
  <c r="O985" i="11"/>
  <c r="B986" i="11"/>
  <c r="C986" i="11"/>
  <c r="G986" i="11"/>
  <c r="H986" i="11"/>
  <c r="I986" i="11"/>
  <c r="J986" i="11"/>
  <c r="K986" i="11"/>
  <c r="L986" i="11" s="1"/>
  <c r="M986" i="11"/>
  <c r="N986" i="11"/>
  <c r="O986" i="11" s="1"/>
  <c r="B987" i="11"/>
  <c r="C987" i="11"/>
  <c r="G987" i="11"/>
  <c r="H987" i="11"/>
  <c r="I987" i="11"/>
  <c r="J987" i="11"/>
  <c r="K987" i="11"/>
  <c r="L987" i="11" s="1"/>
  <c r="M987" i="11"/>
  <c r="N987" i="11"/>
  <c r="B988" i="11"/>
  <c r="C988" i="11"/>
  <c r="G988" i="11"/>
  <c r="H988" i="11"/>
  <c r="I988" i="11"/>
  <c r="J988" i="11"/>
  <c r="K988" i="11"/>
  <c r="L988" i="11" s="1"/>
  <c r="M988" i="11"/>
  <c r="N988" i="11"/>
  <c r="O988" i="11" s="1"/>
  <c r="B989" i="11"/>
  <c r="C989" i="11"/>
  <c r="G989" i="11"/>
  <c r="H989" i="11"/>
  <c r="I989" i="11"/>
  <c r="J989" i="11"/>
  <c r="K989" i="11"/>
  <c r="L989" i="11" s="1"/>
  <c r="M989" i="11"/>
  <c r="N989" i="11"/>
  <c r="P989" i="11" s="1"/>
  <c r="B990" i="11"/>
  <c r="C990" i="11"/>
  <c r="G990" i="11"/>
  <c r="H990" i="11"/>
  <c r="I990" i="11"/>
  <c r="J990" i="11"/>
  <c r="K990" i="11"/>
  <c r="L990" i="11" s="1"/>
  <c r="M990" i="11"/>
  <c r="N990" i="11"/>
  <c r="P990" i="11" s="1"/>
  <c r="B991" i="11"/>
  <c r="C991" i="11"/>
  <c r="G991" i="11"/>
  <c r="H991" i="11"/>
  <c r="I991" i="11"/>
  <c r="J991" i="11"/>
  <c r="K991" i="11"/>
  <c r="P991" i="11" s="1"/>
  <c r="M991" i="11"/>
  <c r="N991" i="11"/>
  <c r="O991" i="11" s="1"/>
  <c r="B992" i="11"/>
  <c r="C992" i="11"/>
  <c r="G992" i="11"/>
  <c r="H992" i="11"/>
  <c r="I992" i="11"/>
  <c r="J992" i="11"/>
  <c r="K992" i="11"/>
  <c r="L992" i="11" s="1"/>
  <c r="M992" i="11"/>
  <c r="N992" i="11"/>
  <c r="P992" i="11" s="1"/>
  <c r="B993" i="11"/>
  <c r="C993" i="11"/>
  <c r="G993" i="11"/>
  <c r="H993" i="11"/>
  <c r="I993" i="11"/>
  <c r="J993" i="11"/>
  <c r="K993" i="11"/>
  <c r="L993" i="11" s="1"/>
  <c r="M993" i="11"/>
  <c r="N993" i="11"/>
  <c r="O993" i="11" s="1"/>
  <c r="B994" i="11"/>
  <c r="C994" i="11"/>
  <c r="G994" i="11"/>
  <c r="H994" i="11"/>
  <c r="I994" i="11"/>
  <c r="J994" i="11"/>
  <c r="K994" i="11"/>
  <c r="L994" i="11" s="1"/>
  <c r="M994" i="11"/>
  <c r="N994" i="11"/>
  <c r="O994" i="11" s="1"/>
  <c r="P994" i="11"/>
  <c r="B995" i="11"/>
  <c r="C995" i="11"/>
  <c r="G995" i="11"/>
  <c r="H995" i="11"/>
  <c r="I995" i="11"/>
  <c r="J995" i="11"/>
  <c r="K995" i="11"/>
  <c r="L995" i="11" s="1"/>
  <c r="M995" i="11"/>
  <c r="N995" i="11"/>
  <c r="B996" i="11"/>
  <c r="C996" i="11"/>
  <c r="G996" i="11"/>
  <c r="H996" i="11"/>
  <c r="I996" i="11"/>
  <c r="J996" i="11"/>
  <c r="K996" i="11"/>
  <c r="L996" i="11" s="1"/>
  <c r="M996" i="11"/>
  <c r="N996" i="11"/>
  <c r="O996" i="11" s="1"/>
  <c r="B997" i="11"/>
  <c r="C997" i="11"/>
  <c r="G997" i="11"/>
  <c r="H997" i="11"/>
  <c r="I997" i="11"/>
  <c r="J997" i="11"/>
  <c r="K997" i="11"/>
  <c r="L997" i="11" s="1"/>
  <c r="M997" i="11"/>
  <c r="N997" i="11"/>
  <c r="B998" i="11"/>
  <c r="C998" i="11"/>
  <c r="G998" i="11"/>
  <c r="H998" i="11"/>
  <c r="I998" i="11"/>
  <c r="J998" i="11"/>
  <c r="K998" i="11"/>
  <c r="L998" i="11" s="1"/>
  <c r="M998" i="11"/>
  <c r="N998" i="11"/>
  <c r="O998" i="11" s="1"/>
  <c r="B999" i="11"/>
  <c r="C999" i="11"/>
  <c r="G999" i="11"/>
  <c r="H999" i="11"/>
  <c r="I999" i="11"/>
  <c r="J999" i="11"/>
  <c r="K999" i="11"/>
  <c r="L999" i="11" s="1"/>
  <c r="M999" i="11"/>
  <c r="N999" i="11"/>
  <c r="O999" i="11" s="1"/>
  <c r="B1000" i="11"/>
  <c r="C1000" i="11"/>
  <c r="G1000" i="11"/>
  <c r="H1000" i="11"/>
  <c r="I1000" i="11"/>
  <c r="J1000" i="11"/>
  <c r="K1000" i="11"/>
  <c r="L1000" i="11" s="1"/>
  <c r="M1000" i="11"/>
  <c r="N1000" i="11"/>
  <c r="P1000" i="11" s="1"/>
  <c r="B1001" i="11"/>
  <c r="C1001" i="11"/>
  <c r="G1001" i="11"/>
  <c r="H1001" i="11"/>
  <c r="I1001" i="11"/>
  <c r="J1001" i="11"/>
  <c r="K1001" i="11"/>
  <c r="L1001" i="11" s="1"/>
  <c r="M1001" i="11"/>
  <c r="N1001" i="11"/>
  <c r="O1001" i="11" s="1"/>
  <c r="B1002" i="11"/>
  <c r="C1002" i="11"/>
  <c r="G1002" i="11"/>
  <c r="H1002" i="11"/>
  <c r="I1002" i="11"/>
  <c r="J1002" i="11"/>
  <c r="K1002" i="11"/>
  <c r="L1002" i="11" s="1"/>
  <c r="M1002" i="11"/>
  <c r="N1002" i="11"/>
  <c r="B1003" i="11"/>
  <c r="C1003" i="11"/>
  <c r="G1003" i="11"/>
  <c r="H1003" i="11"/>
  <c r="I1003" i="11"/>
  <c r="J1003" i="11"/>
  <c r="K1003" i="11"/>
  <c r="L1003" i="11" s="1"/>
  <c r="M1003" i="11"/>
  <c r="N1003" i="11"/>
  <c r="O1003" i="11" s="1"/>
  <c r="B1004" i="11"/>
  <c r="C1004" i="11"/>
  <c r="G1004" i="11"/>
  <c r="H1004" i="11"/>
  <c r="I1004" i="11"/>
  <c r="J1004" i="11"/>
  <c r="K1004" i="11"/>
  <c r="L1004" i="11" s="1"/>
  <c r="M1004" i="11"/>
  <c r="N1004" i="11"/>
  <c r="O1004" i="11" s="1"/>
  <c r="B1005" i="11"/>
  <c r="C1005" i="11"/>
  <c r="G1005" i="11"/>
  <c r="H1005" i="11"/>
  <c r="I1005" i="11"/>
  <c r="J1005" i="11"/>
  <c r="K1005" i="11"/>
  <c r="L1005" i="11" s="1"/>
  <c r="M1005" i="11"/>
  <c r="N1005" i="11"/>
  <c r="O1005" i="11" s="1"/>
  <c r="B1006" i="11"/>
  <c r="C1006" i="11"/>
  <c r="G1006" i="11"/>
  <c r="H1006" i="11"/>
  <c r="I1006" i="11"/>
  <c r="J1006" i="11"/>
  <c r="K1006" i="11"/>
  <c r="L1006" i="11" s="1"/>
  <c r="M1006" i="11"/>
  <c r="N1006" i="11"/>
  <c r="O1006" i="11" s="1"/>
  <c r="B1007" i="11"/>
  <c r="C1007" i="11"/>
  <c r="G1007" i="11"/>
  <c r="H1007" i="11"/>
  <c r="I1007" i="11"/>
  <c r="J1007" i="11"/>
  <c r="K1007" i="11"/>
  <c r="L1007" i="11" s="1"/>
  <c r="M1007" i="11"/>
  <c r="N1007" i="11"/>
  <c r="O1007" i="11" s="1"/>
  <c r="B1008" i="11"/>
  <c r="C1008" i="11"/>
  <c r="G1008" i="11"/>
  <c r="H1008" i="11"/>
  <c r="I1008" i="11"/>
  <c r="J1008" i="11"/>
  <c r="K1008" i="11"/>
  <c r="L1008" i="11" s="1"/>
  <c r="M1008" i="11"/>
  <c r="N1008" i="11"/>
  <c r="O1008" i="11" s="1"/>
  <c r="B1009" i="11"/>
  <c r="C1009" i="11"/>
  <c r="G1009" i="11"/>
  <c r="H1009" i="11"/>
  <c r="I1009" i="11"/>
  <c r="J1009" i="11"/>
  <c r="K1009" i="11"/>
  <c r="M1009" i="11"/>
  <c r="N1009" i="11"/>
  <c r="O1009" i="11" s="1"/>
  <c r="B1010" i="11"/>
  <c r="C1010" i="11"/>
  <c r="G1010" i="11"/>
  <c r="H1010" i="11"/>
  <c r="I1010" i="11"/>
  <c r="J1010" i="11"/>
  <c r="K1010" i="11"/>
  <c r="L1010" i="11" s="1"/>
  <c r="M1010" i="11"/>
  <c r="N1010" i="11"/>
  <c r="B1011" i="11"/>
  <c r="C1011" i="11"/>
  <c r="G1011" i="11"/>
  <c r="H1011" i="11"/>
  <c r="I1011" i="11"/>
  <c r="J1011" i="11"/>
  <c r="K1011" i="11"/>
  <c r="L1011" i="11" s="1"/>
  <c r="M1011" i="11"/>
  <c r="N1011" i="11"/>
  <c r="O1011" i="11" s="1"/>
  <c r="B1012" i="11"/>
  <c r="C1012" i="11"/>
  <c r="G1012" i="11"/>
  <c r="H1012" i="11"/>
  <c r="I1012" i="11"/>
  <c r="J1012" i="11"/>
  <c r="K1012" i="11"/>
  <c r="L1012" i="11" s="1"/>
  <c r="M1012" i="11"/>
  <c r="N1012" i="11"/>
  <c r="O1012" i="11" s="1"/>
  <c r="B1013" i="11"/>
  <c r="C1013" i="11"/>
  <c r="G1013" i="11"/>
  <c r="H1013" i="11"/>
  <c r="I1013" i="11"/>
  <c r="J1013" i="11"/>
  <c r="K1013" i="11"/>
  <c r="L1013" i="11" s="1"/>
  <c r="M1013" i="11"/>
  <c r="N1013" i="11"/>
  <c r="P1013" i="11" s="1"/>
  <c r="O1013" i="11"/>
  <c r="B1014" i="11"/>
  <c r="C1014" i="11"/>
  <c r="G1014" i="11"/>
  <c r="H1014" i="11"/>
  <c r="I1014" i="11"/>
  <c r="J1014" i="11"/>
  <c r="K1014" i="11"/>
  <c r="L1014" i="11" s="1"/>
  <c r="M1014" i="11"/>
  <c r="N1014" i="11"/>
  <c r="O1014" i="11" s="1"/>
  <c r="B1015" i="11"/>
  <c r="C1015" i="11"/>
  <c r="G1015" i="11"/>
  <c r="H1015" i="11"/>
  <c r="I1015" i="11"/>
  <c r="J1015" i="11"/>
  <c r="K1015" i="11"/>
  <c r="L1015" i="11" s="1"/>
  <c r="M1015" i="11"/>
  <c r="N1015" i="11"/>
  <c r="B1016" i="11"/>
  <c r="C1016" i="11"/>
  <c r="G1016" i="11"/>
  <c r="H1016" i="11"/>
  <c r="I1016" i="11"/>
  <c r="J1016" i="11"/>
  <c r="K1016" i="11"/>
  <c r="L1016" i="11" s="1"/>
  <c r="M1016" i="11"/>
  <c r="N1016" i="11"/>
  <c r="O1016" i="11" s="1"/>
  <c r="B1017" i="11"/>
  <c r="C1017" i="11"/>
  <c r="G1017" i="11"/>
  <c r="H1017" i="11"/>
  <c r="I1017" i="11"/>
  <c r="J1017" i="11"/>
  <c r="K1017" i="11"/>
  <c r="M1017" i="11"/>
  <c r="N1017" i="11"/>
  <c r="O1017" i="11" s="1"/>
  <c r="B1018" i="11"/>
  <c r="C1018" i="11"/>
  <c r="G1018" i="11"/>
  <c r="H1018" i="11"/>
  <c r="I1018" i="11"/>
  <c r="J1018" i="11"/>
  <c r="K1018" i="11"/>
  <c r="L1018" i="11" s="1"/>
  <c r="M1018" i="11"/>
  <c r="N1018" i="11"/>
  <c r="B1019" i="11"/>
  <c r="C1019" i="11"/>
  <c r="G1019" i="11"/>
  <c r="H1019" i="11"/>
  <c r="I1019" i="11"/>
  <c r="J1019" i="11"/>
  <c r="K1019" i="11"/>
  <c r="L1019" i="11" s="1"/>
  <c r="M1019" i="11"/>
  <c r="N1019" i="11"/>
  <c r="O1019" i="11" s="1"/>
  <c r="B1020" i="11"/>
  <c r="C1020" i="11"/>
  <c r="G1020" i="11"/>
  <c r="H1020" i="11"/>
  <c r="I1020" i="11"/>
  <c r="J1020" i="11"/>
  <c r="K1020" i="11"/>
  <c r="L1020" i="11" s="1"/>
  <c r="M1020" i="11"/>
  <c r="N1020" i="11"/>
  <c r="O1020" i="11" s="1"/>
  <c r="B1021" i="11"/>
  <c r="C1021" i="11"/>
  <c r="G1021" i="11"/>
  <c r="H1021" i="11"/>
  <c r="I1021" i="11"/>
  <c r="J1021" i="11"/>
  <c r="K1021" i="11"/>
  <c r="L1021" i="11" s="1"/>
  <c r="M1021" i="11"/>
  <c r="N1021" i="11"/>
  <c r="O1021" i="11" s="1"/>
  <c r="P1021" i="11"/>
  <c r="B1022" i="11"/>
  <c r="C1022" i="11"/>
  <c r="G1022" i="11"/>
  <c r="H1022" i="11"/>
  <c r="I1022" i="11"/>
  <c r="J1022" i="11"/>
  <c r="K1022" i="11"/>
  <c r="L1022" i="11" s="1"/>
  <c r="M1022" i="11"/>
  <c r="N1022" i="11"/>
  <c r="B1023" i="11"/>
  <c r="C1023" i="11"/>
  <c r="G1023" i="11"/>
  <c r="H1023" i="11"/>
  <c r="I1023" i="11"/>
  <c r="J1023" i="11"/>
  <c r="K1023" i="11"/>
  <c r="L1023" i="11" s="1"/>
  <c r="M1023" i="11"/>
  <c r="N1023" i="11"/>
  <c r="O1023" i="11" s="1"/>
  <c r="B1024" i="11"/>
  <c r="C1024" i="11"/>
  <c r="G1024" i="11"/>
  <c r="H1024" i="11"/>
  <c r="I1024" i="11"/>
  <c r="J1024" i="11"/>
  <c r="K1024" i="11"/>
  <c r="L1024" i="11" s="1"/>
  <c r="M1024" i="11"/>
  <c r="N1024" i="11"/>
  <c r="O1024" i="11" s="1"/>
  <c r="B1025" i="11"/>
  <c r="C1025" i="11"/>
  <c r="G1025" i="11"/>
  <c r="H1025" i="11"/>
  <c r="I1025" i="11"/>
  <c r="J1025" i="11"/>
  <c r="K1025" i="11"/>
  <c r="L1025" i="11" s="1"/>
  <c r="M1025" i="11"/>
  <c r="N1025" i="11"/>
  <c r="P1025" i="11" s="1"/>
  <c r="B1026" i="11"/>
  <c r="C1026" i="11"/>
  <c r="G1026" i="11"/>
  <c r="H1026" i="11"/>
  <c r="I1026" i="11"/>
  <c r="J1026" i="11"/>
  <c r="K1026" i="11"/>
  <c r="L1026" i="11" s="1"/>
  <c r="M1026" i="11"/>
  <c r="N1026" i="11"/>
  <c r="B1027" i="11"/>
  <c r="C1027" i="11"/>
  <c r="G1027" i="11"/>
  <c r="H1027" i="11"/>
  <c r="I1027" i="11"/>
  <c r="J1027" i="11"/>
  <c r="K1027" i="11"/>
  <c r="L1027" i="11" s="1"/>
  <c r="M1027" i="11"/>
  <c r="N1027" i="11"/>
  <c r="O1027" i="11" s="1"/>
  <c r="B1028" i="11"/>
  <c r="C1028" i="11"/>
  <c r="G1028" i="11"/>
  <c r="H1028" i="11"/>
  <c r="I1028" i="11"/>
  <c r="J1028" i="11"/>
  <c r="K1028" i="11"/>
  <c r="L1028" i="11" s="1"/>
  <c r="M1028" i="11"/>
  <c r="N1028" i="11"/>
  <c r="P1028" i="11" s="1"/>
  <c r="B1029" i="11"/>
  <c r="C1029" i="11"/>
  <c r="G1029" i="11"/>
  <c r="H1029" i="11"/>
  <c r="I1029" i="11"/>
  <c r="J1029" i="11"/>
  <c r="K1029" i="11"/>
  <c r="L1029" i="11" s="1"/>
  <c r="M1029" i="11"/>
  <c r="N1029" i="11"/>
  <c r="O1029" i="11" s="1"/>
  <c r="B1030" i="11"/>
  <c r="C1030" i="11"/>
  <c r="G1030" i="11"/>
  <c r="H1030" i="11"/>
  <c r="I1030" i="11"/>
  <c r="J1030" i="11"/>
  <c r="K1030" i="11"/>
  <c r="L1030" i="11" s="1"/>
  <c r="M1030" i="11"/>
  <c r="N1030" i="11"/>
  <c r="P1030" i="11" s="1"/>
  <c r="B1031" i="11"/>
  <c r="C1031" i="11"/>
  <c r="G1031" i="11"/>
  <c r="H1031" i="11"/>
  <c r="I1031" i="11"/>
  <c r="J1031" i="11"/>
  <c r="K1031" i="11"/>
  <c r="L1031" i="11" s="1"/>
  <c r="M1031" i="11"/>
  <c r="N1031" i="11"/>
  <c r="O1031" i="11" s="1"/>
  <c r="B1032" i="11"/>
  <c r="C1032" i="11"/>
  <c r="G1032" i="11"/>
  <c r="H1032" i="11"/>
  <c r="I1032" i="11"/>
  <c r="J1032" i="11"/>
  <c r="K1032" i="11"/>
  <c r="L1032" i="11" s="1"/>
  <c r="M1032" i="11"/>
  <c r="N1032" i="11"/>
  <c r="O1032" i="11" s="1"/>
  <c r="B1033" i="11"/>
  <c r="C1033" i="11"/>
  <c r="G1033" i="11"/>
  <c r="H1033" i="11"/>
  <c r="I1033" i="11"/>
  <c r="J1033" i="11"/>
  <c r="K1033" i="11"/>
  <c r="M1033" i="11"/>
  <c r="N1033" i="11"/>
  <c r="O1033" i="11" s="1"/>
  <c r="B1034" i="11"/>
  <c r="C1034" i="11"/>
  <c r="G1034" i="11"/>
  <c r="H1034" i="11"/>
  <c r="I1034" i="11"/>
  <c r="J1034" i="11"/>
  <c r="K1034" i="11"/>
  <c r="L1034" i="11" s="1"/>
  <c r="M1034" i="11"/>
  <c r="N1034" i="11"/>
  <c r="P1034" i="11" s="1"/>
  <c r="O1034" i="11"/>
  <c r="B1035" i="11"/>
  <c r="C1035" i="11"/>
  <c r="G1035" i="11"/>
  <c r="H1035" i="11"/>
  <c r="I1035" i="11"/>
  <c r="J1035" i="11"/>
  <c r="K1035" i="11"/>
  <c r="L1035" i="11" s="1"/>
  <c r="M1035" i="11"/>
  <c r="N1035" i="11"/>
  <c r="O1035" i="11" s="1"/>
  <c r="B1036" i="11"/>
  <c r="C1036" i="11"/>
  <c r="G1036" i="11"/>
  <c r="H1036" i="11"/>
  <c r="I1036" i="11"/>
  <c r="J1036" i="11"/>
  <c r="K1036" i="11"/>
  <c r="L1036" i="11" s="1"/>
  <c r="M1036" i="11"/>
  <c r="N1036" i="11"/>
  <c r="O1036" i="11" s="1"/>
  <c r="B1037" i="11"/>
  <c r="C1037" i="11"/>
  <c r="G1037" i="11"/>
  <c r="H1037" i="11"/>
  <c r="I1037" i="11"/>
  <c r="J1037" i="11"/>
  <c r="K1037" i="11"/>
  <c r="L1037" i="11" s="1"/>
  <c r="M1037" i="11"/>
  <c r="N1037" i="11"/>
  <c r="O1037" i="11" s="1"/>
  <c r="B1038" i="11"/>
  <c r="C1038" i="11"/>
  <c r="G1038" i="11"/>
  <c r="H1038" i="11"/>
  <c r="I1038" i="11"/>
  <c r="J1038" i="11"/>
  <c r="K1038" i="11"/>
  <c r="L1038" i="11" s="1"/>
  <c r="M1038" i="11"/>
  <c r="N1038" i="11"/>
  <c r="P1038" i="11" s="1"/>
  <c r="B1039" i="11"/>
  <c r="C1039" i="11"/>
  <c r="G1039" i="11"/>
  <c r="H1039" i="11"/>
  <c r="I1039" i="11"/>
  <c r="J1039" i="11"/>
  <c r="K1039" i="11"/>
  <c r="M1039" i="11"/>
  <c r="N1039" i="11"/>
  <c r="O1039" i="11"/>
  <c r="B1040" i="11"/>
  <c r="C1040" i="11"/>
  <c r="G1040" i="11"/>
  <c r="H1040" i="11"/>
  <c r="I1040" i="11"/>
  <c r="J1040" i="11"/>
  <c r="K1040" i="11"/>
  <c r="L1040" i="11" s="1"/>
  <c r="M1040" i="11"/>
  <c r="N1040" i="11"/>
  <c r="O1040" i="11" s="1"/>
  <c r="B1041" i="11"/>
  <c r="C1041" i="11"/>
  <c r="G1041" i="11"/>
  <c r="H1041" i="11"/>
  <c r="I1041" i="11"/>
  <c r="J1041" i="11"/>
  <c r="K1041" i="11"/>
  <c r="L1041" i="11" s="1"/>
  <c r="M1041" i="11"/>
  <c r="N1041" i="11"/>
  <c r="O1041" i="11" s="1"/>
  <c r="B1042" i="11"/>
  <c r="C1042" i="11"/>
  <c r="G1042" i="11"/>
  <c r="H1042" i="11"/>
  <c r="I1042" i="11"/>
  <c r="J1042" i="11"/>
  <c r="K1042" i="11"/>
  <c r="L1042" i="11" s="1"/>
  <c r="M1042" i="11"/>
  <c r="N1042" i="11"/>
  <c r="O1042" i="11" s="1"/>
  <c r="B1043" i="11"/>
  <c r="C1043" i="11"/>
  <c r="G1043" i="11"/>
  <c r="H1043" i="11"/>
  <c r="I1043" i="11"/>
  <c r="J1043" i="11"/>
  <c r="K1043" i="11"/>
  <c r="M1043" i="11"/>
  <c r="N1043" i="11"/>
  <c r="O1043" i="11" s="1"/>
  <c r="B1044" i="11"/>
  <c r="C1044" i="11"/>
  <c r="G1044" i="11"/>
  <c r="H1044" i="11"/>
  <c r="I1044" i="11"/>
  <c r="J1044" i="11"/>
  <c r="K1044" i="11"/>
  <c r="L1044" i="11" s="1"/>
  <c r="M1044" i="11"/>
  <c r="N1044" i="11"/>
  <c r="B1045" i="11"/>
  <c r="C1045" i="11"/>
  <c r="G1045" i="11"/>
  <c r="H1045" i="11"/>
  <c r="I1045" i="11"/>
  <c r="J1045" i="11"/>
  <c r="K1045" i="11"/>
  <c r="L1045" i="11" s="1"/>
  <c r="M1045" i="11"/>
  <c r="N1045" i="11"/>
  <c r="O1045" i="11" s="1"/>
  <c r="B1046" i="11"/>
  <c r="C1046" i="11"/>
  <c r="G1046" i="11"/>
  <c r="H1046" i="11"/>
  <c r="I1046" i="11"/>
  <c r="J1046" i="11"/>
  <c r="K1046" i="11"/>
  <c r="L1046" i="11" s="1"/>
  <c r="M1046" i="11"/>
  <c r="N1046" i="11"/>
  <c r="O1046" i="11" s="1"/>
  <c r="B1047" i="11"/>
  <c r="C1047" i="11"/>
  <c r="G1047" i="11"/>
  <c r="H1047" i="11"/>
  <c r="I1047" i="11"/>
  <c r="J1047" i="11"/>
  <c r="K1047" i="11"/>
  <c r="L1047" i="11"/>
  <c r="M1047" i="11"/>
  <c r="N1047" i="11"/>
  <c r="B1048" i="11"/>
  <c r="C1048" i="11"/>
  <c r="G1048" i="11"/>
  <c r="H1048" i="11"/>
  <c r="I1048" i="11"/>
  <c r="J1048" i="11"/>
  <c r="K1048" i="11"/>
  <c r="L1048" i="11" s="1"/>
  <c r="M1048" i="11"/>
  <c r="N1048" i="11"/>
  <c r="O1048" i="11" s="1"/>
  <c r="B1049" i="11"/>
  <c r="C1049" i="11"/>
  <c r="G1049" i="11"/>
  <c r="H1049" i="11"/>
  <c r="I1049" i="11"/>
  <c r="J1049" i="11"/>
  <c r="K1049" i="11"/>
  <c r="L1049" i="11" s="1"/>
  <c r="M1049" i="11"/>
  <c r="N1049" i="11"/>
  <c r="O1049" i="11" s="1"/>
  <c r="B1050" i="11"/>
  <c r="C1050" i="11"/>
  <c r="G1050" i="11"/>
  <c r="H1050" i="11"/>
  <c r="I1050" i="11"/>
  <c r="J1050" i="11"/>
  <c r="K1050" i="11"/>
  <c r="L1050" i="11" s="1"/>
  <c r="M1050" i="11"/>
  <c r="N1050" i="11"/>
  <c r="O1050" i="11" s="1"/>
  <c r="B1051" i="11"/>
  <c r="C1051" i="11"/>
  <c r="G1051" i="11"/>
  <c r="H1051" i="11"/>
  <c r="I1051" i="11"/>
  <c r="J1051" i="11"/>
  <c r="K1051" i="11"/>
  <c r="L1051" i="11" s="1"/>
  <c r="M1051" i="11"/>
  <c r="N1051" i="11"/>
  <c r="O1051" i="11" s="1"/>
  <c r="B1052" i="11"/>
  <c r="C1052" i="11"/>
  <c r="G1052" i="11"/>
  <c r="H1052" i="11"/>
  <c r="I1052" i="11"/>
  <c r="J1052" i="11"/>
  <c r="K1052" i="11"/>
  <c r="L1052" i="11" s="1"/>
  <c r="M1052" i="11"/>
  <c r="N1052" i="11"/>
  <c r="P1052" i="11" s="1"/>
  <c r="O1052" i="11"/>
  <c r="B1053" i="11"/>
  <c r="C1053" i="11"/>
  <c r="G1053" i="11"/>
  <c r="H1053" i="11"/>
  <c r="I1053" i="11"/>
  <c r="J1053" i="11"/>
  <c r="K1053" i="11"/>
  <c r="L1053" i="11" s="1"/>
  <c r="M1053" i="11"/>
  <c r="N1053" i="11"/>
  <c r="O1053" i="11" s="1"/>
  <c r="B1054" i="11"/>
  <c r="C1054" i="11"/>
  <c r="G1054" i="11"/>
  <c r="H1054" i="11"/>
  <c r="I1054" i="11"/>
  <c r="J1054" i="11"/>
  <c r="K1054" i="11"/>
  <c r="L1054" i="11" s="1"/>
  <c r="M1054" i="11"/>
  <c r="N1054" i="11"/>
  <c r="P1054" i="11" s="1"/>
  <c r="B1055" i="11"/>
  <c r="C1055" i="11"/>
  <c r="G1055" i="11"/>
  <c r="H1055" i="11"/>
  <c r="I1055" i="11"/>
  <c r="J1055" i="11"/>
  <c r="K1055" i="11"/>
  <c r="L1055" i="11" s="1"/>
  <c r="M1055" i="11"/>
  <c r="N1055" i="11"/>
  <c r="O1055" i="11" s="1"/>
  <c r="B1056" i="11"/>
  <c r="C1056" i="11"/>
  <c r="G1056" i="11"/>
  <c r="H1056" i="11"/>
  <c r="I1056" i="11"/>
  <c r="J1056" i="11"/>
  <c r="K1056" i="11"/>
  <c r="L1056" i="11" s="1"/>
  <c r="M1056" i="11"/>
  <c r="N1056" i="11"/>
  <c r="O1056" i="11" s="1"/>
  <c r="B1057" i="11"/>
  <c r="C1057" i="11"/>
  <c r="G1057" i="11"/>
  <c r="H1057" i="11"/>
  <c r="I1057" i="11"/>
  <c r="J1057" i="11"/>
  <c r="K1057" i="11"/>
  <c r="L1057" i="11" s="1"/>
  <c r="M1057" i="11"/>
  <c r="N1057" i="11"/>
  <c r="B1058" i="11"/>
  <c r="C1058" i="11"/>
  <c r="G1058" i="11"/>
  <c r="H1058" i="11"/>
  <c r="I1058" i="11"/>
  <c r="J1058" i="11"/>
  <c r="K1058" i="11"/>
  <c r="L1058" i="11" s="1"/>
  <c r="M1058" i="11"/>
  <c r="N1058" i="11"/>
  <c r="O1058" i="11" s="1"/>
  <c r="B1059" i="11"/>
  <c r="C1059" i="11"/>
  <c r="G1059" i="11"/>
  <c r="H1059" i="11"/>
  <c r="I1059" i="11"/>
  <c r="J1059" i="11"/>
  <c r="K1059" i="11"/>
  <c r="L1059" i="11" s="1"/>
  <c r="M1059" i="11"/>
  <c r="N1059" i="11"/>
  <c r="P1059" i="11" s="1"/>
  <c r="O1059" i="11"/>
  <c r="B1060" i="11"/>
  <c r="C1060" i="11"/>
  <c r="G1060" i="11"/>
  <c r="H1060" i="11"/>
  <c r="I1060" i="11"/>
  <c r="J1060" i="11"/>
  <c r="K1060" i="11"/>
  <c r="L1060" i="11" s="1"/>
  <c r="M1060" i="11"/>
  <c r="N1060" i="11"/>
  <c r="O1060" i="11" s="1"/>
  <c r="B1061" i="11"/>
  <c r="C1061" i="11"/>
  <c r="G1061" i="11"/>
  <c r="H1061" i="11"/>
  <c r="I1061" i="11"/>
  <c r="J1061" i="11"/>
  <c r="K1061" i="11"/>
  <c r="L1061" i="11" s="1"/>
  <c r="M1061" i="11"/>
  <c r="N1061" i="11"/>
  <c r="B1062" i="11"/>
  <c r="C1062" i="11"/>
  <c r="G1062" i="11"/>
  <c r="H1062" i="11"/>
  <c r="I1062" i="11"/>
  <c r="J1062" i="11"/>
  <c r="K1062" i="11"/>
  <c r="M1062" i="11"/>
  <c r="N1062" i="11"/>
  <c r="O1062" i="11" s="1"/>
  <c r="B1063" i="11"/>
  <c r="C1063" i="11"/>
  <c r="G1063" i="11"/>
  <c r="H1063" i="11"/>
  <c r="I1063" i="11"/>
  <c r="J1063" i="11"/>
  <c r="K1063" i="11"/>
  <c r="L1063" i="11" s="1"/>
  <c r="M1063" i="11"/>
  <c r="N1063" i="11"/>
  <c r="O1063" i="11" s="1"/>
  <c r="B1064" i="11"/>
  <c r="C1064" i="11"/>
  <c r="G1064" i="11"/>
  <c r="H1064" i="11"/>
  <c r="I1064" i="11"/>
  <c r="J1064" i="11"/>
  <c r="K1064" i="11"/>
  <c r="L1064" i="11" s="1"/>
  <c r="M1064" i="11"/>
  <c r="N1064" i="11"/>
  <c r="B1065" i="11"/>
  <c r="C1065" i="11"/>
  <c r="G1065" i="11"/>
  <c r="H1065" i="11"/>
  <c r="I1065" i="11"/>
  <c r="J1065" i="11"/>
  <c r="K1065" i="11"/>
  <c r="L1065" i="11" s="1"/>
  <c r="M1065" i="11"/>
  <c r="N1065" i="11"/>
  <c r="O1065" i="11" s="1"/>
  <c r="B1066" i="11"/>
  <c r="C1066" i="11"/>
  <c r="G1066" i="11"/>
  <c r="H1066" i="11"/>
  <c r="I1066" i="11"/>
  <c r="J1066" i="11"/>
  <c r="K1066" i="11"/>
  <c r="L1066" i="11" s="1"/>
  <c r="M1066" i="11"/>
  <c r="N1066" i="11"/>
  <c r="O1066" i="11" s="1"/>
  <c r="B1067" i="11"/>
  <c r="C1067" i="11"/>
  <c r="G1067" i="11"/>
  <c r="H1067" i="11"/>
  <c r="I1067" i="11"/>
  <c r="J1067" i="11"/>
  <c r="K1067" i="11"/>
  <c r="L1067" i="11" s="1"/>
  <c r="M1067" i="11"/>
  <c r="N1067" i="11"/>
  <c r="O1067" i="11" s="1"/>
  <c r="B1068" i="11"/>
  <c r="C1068" i="11"/>
  <c r="G1068" i="11"/>
  <c r="H1068" i="11"/>
  <c r="I1068" i="11"/>
  <c r="J1068" i="11"/>
  <c r="K1068" i="11"/>
  <c r="L1068" i="11" s="1"/>
  <c r="M1068" i="11"/>
  <c r="N1068" i="11"/>
  <c r="O1068" i="11" s="1"/>
  <c r="B1069" i="11"/>
  <c r="C1069" i="11"/>
  <c r="G1069" i="11"/>
  <c r="H1069" i="11"/>
  <c r="I1069" i="11"/>
  <c r="J1069" i="11"/>
  <c r="K1069" i="11"/>
  <c r="L1069" i="11" s="1"/>
  <c r="M1069" i="11"/>
  <c r="N1069" i="11"/>
  <c r="B1070" i="11"/>
  <c r="C1070" i="11"/>
  <c r="G1070" i="11"/>
  <c r="H1070" i="11"/>
  <c r="I1070" i="11"/>
  <c r="J1070" i="11"/>
  <c r="K1070" i="11"/>
  <c r="L1070" i="11" s="1"/>
  <c r="M1070" i="11"/>
  <c r="N1070" i="11"/>
  <c r="O1070" i="11" s="1"/>
  <c r="B1071" i="11"/>
  <c r="C1071" i="11"/>
  <c r="G1071" i="11"/>
  <c r="H1071" i="11"/>
  <c r="I1071" i="11"/>
  <c r="J1071" i="11"/>
  <c r="K1071" i="11"/>
  <c r="L1071" i="11" s="1"/>
  <c r="M1071" i="11"/>
  <c r="N1071" i="11"/>
  <c r="P1071" i="11" s="1"/>
  <c r="B1072" i="11"/>
  <c r="C1072" i="11"/>
  <c r="G1072" i="11"/>
  <c r="H1072" i="11"/>
  <c r="I1072" i="11"/>
  <c r="J1072" i="11"/>
  <c r="K1072" i="11"/>
  <c r="L1072" i="11" s="1"/>
  <c r="M1072" i="11"/>
  <c r="N1072" i="11"/>
  <c r="O1072" i="11" s="1"/>
  <c r="B1073" i="11"/>
  <c r="C1073" i="11"/>
  <c r="G1073" i="11"/>
  <c r="H1073" i="11"/>
  <c r="I1073" i="11"/>
  <c r="J1073" i="11"/>
  <c r="K1073" i="11"/>
  <c r="L1073" i="11" s="1"/>
  <c r="M1073" i="11"/>
  <c r="N1073" i="11"/>
  <c r="P1073" i="11" s="1"/>
  <c r="B1074" i="11"/>
  <c r="C1074" i="11"/>
  <c r="G1074" i="11"/>
  <c r="H1074" i="11"/>
  <c r="I1074" i="11"/>
  <c r="J1074" i="11"/>
  <c r="K1074" i="11"/>
  <c r="L1074" i="11" s="1"/>
  <c r="M1074" i="11"/>
  <c r="N1074" i="11"/>
  <c r="B1075" i="11"/>
  <c r="C1075" i="11"/>
  <c r="G1075" i="11"/>
  <c r="H1075" i="11"/>
  <c r="I1075" i="11"/>
  <c r="J1075" i="11"/>
  <c r="K1075" i="11"/>
  <c r="L1075" i="11" s="1"/>
  <c r="M1075" i="11"/>
  <c r="N1075" i="11"/>
  <c r="O1075" i="11" s="1"/>
  <c r="B1076" i="11"/>
  <c r="C1076" i="11"/>
  <c r="G1076" i="11"/>
  <c r="H1076" i="11"/>
  <c r="I1076" i="11"/>
  <c r="J1076" i="11"/>
  <c r="K1076" i="11"/>
  <c r="L1076" i="11" s="1"/>
  <c r="M1076" i="11"/>
  <c r="N1076" i="11"/>
  <c r="O1076" i="11" s="1"/>
  <c r="B1077" i="11"/>
  <c r="C1077" i="11"/>
  <c r="G1077" i="11"/>
  <c r="H1077" i="11"/>
  <c r="I1077" i="11"/>
  <c r="J1077" i="11"/>
  <c r="K1077" i="11"/>
  <c r="L1077" i="11" s="1"/>
  <c r="M1077" i="11"/>
  <c r="N1077" i="11"/>
  <c r="O1077" i="11" s="1"/>
  <c r="B1078" i="11"/>
  <c r="C1078" i="11"/>
  <c r="G1078" i="11"/>
  <c r="H1078" i="11"/>
  <c r="I1078" i="11"/>
  <c r="J1078" i="11"/>
  <c r="K1078" i="11"/>
  <c r="L1078" i="11" s="1"/>
  <c r="M1078" i="11"/>
  <c r="N1078" i="11"/>
  <c r="O1078" i="11" s="1"/>
  <c r="B1079" i="11"/>
  <c r="C1079" i="11"/>
  <c r="G1079" i="11"/>
  <c r="H1079" i="11"/>
  <c r="I1079" i="11"/>
  <c r="J1079" i="11"/>
  <c r="K1079" i="11"/>
  <c r="L1079" i="11" s="1"/>
  <c r="M1079" i="11"/>
  <c r="N1079" i="11"/>
  <c r="O1079" i="11" s="1"/>
  <c r="B1080" i="11"/>
  <c r="C1080" i="11"/>
  <c r="G1080" i="11"/>
  <c r="H1080" i="11"/>
  <c r="I1080" i="11"/>
  <c r="J1080" i="11"/>
  <c r="K1080" i="11"/>
  <c r="L1080" i="11" s="1"/>
  <c r="M1080" i="11"/>
  <c r="N1080" i="11"/>
  <c r="O1080" i="11" s="1"/>
  <c r="B1081" i="11"/>
  <c r="C1081" i="11"/>
  <c r="G1081" i="11"/>
  <c r="H1081" i="11"/>
  <c r="I1081" i="11"/>
  <c r="J1081" i="11"/>
  <c r="K1081" i="11"/>
  <c r="L1081" i="11" s="1"/>
  <c r="M1081" i="11"/>
  <c r="N1081" i="11"/>
  <c r="O1081" i="11" s="1"/>
  <c r="B1082" i="11"/>
  <c r="C1082" i="11"/>
  <c r="G1082" i="11"/>
  <c r="H1082" i="11"/>
  <c r="I1082" i="11"/>
  <c r="J1082" i="11"/>
  <c r="K1082" i="11"/>
  <c r="L1082" i="11" s="1"/>
  <c r="M1082" i="11"/>
  <c r="N1082" i="11"/>
  <c r="O1082" i="11" s="1"/>
  <c r="B1083" i="11"/>
  <c r="C1083" i="11"/>
  <c r="G1083" i="11"/>
  <c r="H1083" i="11"/>
  <c r="I1083" i="11"/>
  <c r="J1083" i="11"/>
  <c r="K1083" i="11"/>
  <c r="L1083" i="11" s="1"/>
  <c r="M1083" i="11"/>
  <c r="N1083" i="11"/>
  <c r="B1084" i="11"/>
  <c r="C1084" i="11"/>
  <c r="G1084" i="11"/>
  <c r="H1084" i="11"/>
  <c r="I1084" i="11"/>
  <c r="J1084" i="11"/>
  <c r="K1084" i="11"/>
  <c r="M1084" i="11"/>
  <c r="N1084" i="11"/>
  <c r="O1084" i="11" s="1"/>
  <c r="B1085" i="11"/>
  <c r="C1085" i="11"/>
  <c r="G1085" i="11"/>
  <c r="H1085" i="11"/>
  <c r="I1085" i="11"/>
  <c r="J1085" i="11"/>
  <c r="K1085" i="11"/>
  <c r="L1085" i="11" s="1"/>
  <c r="M1085" i="11"/>
  <c r="N1085" i="11"/>
  <c r="O1085" i="11" s="1"/>
  <c r="B1086" i="11"/>
  <c r="C1086" i="11"/>
  <c r="G1086" i="11"/>
  <c r="H1086" i="11"/>
  <c r="I1086" i="11"/>
  <c r="J1086" i="11"/>
  <c r="K1086" i="11"/>
  <c r="L1086" i="11" s="1"/>
  <c r="M1086" i="11"/>
  <c r="N1086" i="11"/>
  <c r="O1086" i="11" s="1"/>
  <c r="B1087" i="11"/>
  <c r="C1087" i="11"/>
  <c r="G1087" i="11"/>
  <c r="H1087" i="11"/>
  <c r="I1087" i="11"/>
  <c r="J1087" i="11"/>
  <c r="K1087" i="11"/>
  <c r="L1087" i="11" s="1"/>
  <c r="M1087" i="11"/>
  <c r="N1087" i="11"/>
  <c r="B1088" i="11"/>
  <c r="C1088" i="11"/>
  <c r="G1088" i="11"/>
  <c r="H1088" i="11"/>
  <c r="I1088" i="11"/>
  <c r="J1088" i="11"/>
  <c r="K1088" i="11"/>
  <c r="L1088" i="11" s="1"/>
  <c r="M1088" i="11"/>
  <c r="N1088" i="11"/>
  <c r="O1088" i="11" s="1"/>
  <c r="B1089" i="11"/>
  <c r="C1089" i="11"/>
  <c r="G1089" i="11"/>
  <c r="H1089" i="11"/>
  <c r="I1089" i="11"/>
  <c r="J1089" i="11"/>
  <c r="K1089" i="11"/>
  <c r="L1089" i="11" s="1"/>
  <c r="M1089" i="11"/>
  <c r="N1089" i="11"/>
  <c r="P1089" i="11" s="1"/>
  <c r="B1090" i="11"/>
  <c r="C1090" i="11"/>
  <c r="G1090" i="11"/>
  <c r="H1090" i="11"/>
  <c r="I1090" i="11"/>
  <c r="J1090" i="11"/>
  <c r="K1090" i="11"/>
  <c r="L1090" i="11" s="1"/>
  <c r="M1090" i="11"/>
  <c r="N1090" i="11"/>
  <c r="O1090" i="11" s="1"/>
  <c r="B1091" i="11"/>
  <c r="C1091" i="11"/>
  <c r="G1091" i="11"/>
  <c r="H1091" i="11"/>
  <c r="I1091" i="11"/>
  <c r="J1091" i="11"/>
  <c r="K1091" i="11"/>
  <c r="L1091" i="11" s="1"/>
  <c r="M1091" i="11"/>
  <c r="N1091" i="11"/>
  <c r="O1091" i="11" s="1"/>
  <c r="B1092" i="11"/>
  <c r="C1092" i="11"/>
  <c r="G1092" i="11"/>
  <c r="H1092" i="11"/>
  <c r="I1092" i="11"/>
  <c r="J1092" i="11"/>
  <c r="K1092" i="11"/>
  <c r="L1092" i="11" s="1"/>
  <c r="M1092" i="11"/>
  <c r="N1092" i="11"/>
  <c r="P1092" i="11" s="1"/>
  <c r="B1093" i="11"/>
  <c r="C1093" i="11"/>
  <c r="G1093" i="11"/>
  <c r="H1093" i="11"/>
  <c r="I1093" i="11"/>
  <c r="J1093" i="11"/>
  <c r="K1093" i="11"/>
  <c r="L1093" i="11" s="1"/>
  <c r="M1093" i="11"/>
  <c r="N1093" i="11"/>
  <c r="O1093" i="11" s="1"/>
  <c r="B1094" i="11"/>
  <c r="C1094" i="11"/>
  <c r="G1094" i="11"/>
  <c r="H1094" i="11"/>
  <c r="I1094" i="11"/>
  <c r="J1094" i="11"/>
  <c r="K1094" i="11"/>
  <c r="L1094" i="11" s="1"/>
  <c r="M1094" i="11"/>
  <c r="N1094" i="11"/>
  <c r="O1094" i="11" s="1"/>
  <c r="B1095" i="11"/>
  <c r="C1095" i="11"/>
  <c r="G1095" i="11"/>
  <c r="H1095" i="11"/>
  <c r="I1095" i="11"/>
  <c r="J1095" i="11"/>
  <c r="K1095" i="11"/>
  <c r="L1095" i="11" s="1"/>
  <c r="M1095" i="11"/>
  <c r="N1095" i="11"/>
  <c r="O1095" i="11" s="1"/>
  <c r="B1096" i="11"/>
  <c r="C1096" i="11"/>
  <c r="G1096" i="11"/>
  <c r="H1096" i="11"/>
  <c r="I1096" i="11"/>
  <c r="J1096" i="11"/>
  <c r="K1096" i="11"/>
  <c r="L1096" i="11" s="1"/>
  <c r="M1096" i="11"/>
  <c r="N1096" i="11"/>
  <c r="O1096" i="11" s="1"/>
  <c r="P1096" i="11"/>
  <c r="B1097" i="11"/>
  <c r="C1097" i="11"/>
  <c r="G1097" i="11"/>
  <c r="H1097" i="11"/>
  <c r="I1097" i="11"/>
  <c r="J1097" i="11"/>
  <c r="K1097" i="11"/>
  <c r="M1097" i="11"/>
  <c r="N1097" i="11"/>
  <c r="O1097" i="11" s="1"/>
  <c r="B1098" i="11"/>
  <c r="C1098" i="11"/>
  <c r="G1098" i="11"/>
  <c r="H1098" i="11"/>
  <c r="I1098" i="11"/>
  <c r="J1098" i="11"/>
  <c r="K1098" i="11"/>
  <c r="L1098" i="11" s="1"/>
  <c r="M1098" i="11"/>
  <c r="N1098" i="11"/>
  <c r="O1098" i="11" s="1"/>
  <c r="B1099" i="11"/>
  <c r="C1099" i="11"/>
  <c r="G1099" i="11"/>
  <c r="H1099" i="11"/>
  <c r="I1099" i="11"/>
  <c r="J1099" i="11"/>
  <c r="K1099" i="11"/>
  <c r="L1099" i="11" s="1"/>
  <c r="M1099" i="11"/>
  <c r="N1099" i="11"/>
  <c r="O1099" i="11" s="1"/>
  <c r="B1100" i="11"/>
  <c r="C1100" i="11"/>
  <c r="G1100" i="11"/>
  <c r="H1100" i="11"/>
  <c r="I1100" i="11"/>
  <c r="J1100" i="11"/>
  <c r="K1100" i="11"/>
  <c r="L1100" i="11" s="1"/>
  <c r="M1100" i="11"/>
  <c r="N1100" i="11"/>
  <c r="O1100" i="11" s="1"/>
  <c r="B1101" i="11"/>
  <c r="C1101" i="11"/>
  <c r="G1101" i="11"/>
  <c r="H1101" i="11"/>
  <c r="I1101" i="11"/>
  <c r="J1101" i="11"/>
  <c r="K1101" i="11"/>
  <c r="M1101" i="11"/>
  <c r="N1101" i="11"/>
  <c r="O1101" i="11" s="1"/>
  <c r="B1102" i="11"/>
  <c r="C1102" i="11"/>
  <c r="G1102" i="11"/>
  <c r="H1102" i="11"/>
  <c r="I1102" i="11"/>
  <c r="J1102" i="11"/>
  <c r="K1102" i="11"/>
  <c r="L1102" i="11" s="1"/>
  <c r="M1102" i="11"/>
  <c r="N1102" i="11"/>
  <c r="O1102" i="11" s="1"/>
  <c r="B1103" i="11"/>
  <c r="C1103" i="11"/>
  <c r="G1103" i="11"/>
  <c r="H1103" i="11"/>
  <c r="I1103" i="11"/>
  <c r="J1103" i="11"/>
  <c r="K1103" i="11"/>
  <c r="L1103" i="11" s="1"/>
  <c r="M1103" i="11"/>
  <c r="N1103" i="11"/>
  <c r="O1103" i="11" s="1"/>
  <c r="B1104" i="11"/>
  <c r="C1104" i="11"/>
  <c r="G1104" i="11"/>
  <c r="H1104" i="11"/>
  <c r="I1104" i="11"/>
  <c r="J1104" i="11"/>
  <c r="K1104" i="11"/>
  <c r="L1104" i="11" s="1"/>
  <c r="M1104" i="11"/>
  <c r="N1104" i="11"/>
  <c r="B1105" i="11"/>
  <c r="C1105" i="11"/>
  <c r="G1105" i="11"/>
  <c r="H1105" i="11"/>
  <c r="I1105" i="11"/>
  <c r="J1105" i="11"/>
  <c r="K1105" i="11"/>
  <c r="L1105" i="11" s="1"/>
  <c r="M1105" i="11"/>
  <c r="N1105" i="11"/>
  <c r="O1105" i="11" s="1"/>
  <c r="B1106" i="11"/>
  <c r="C1106" i="11"/>
  <c r="G1106" i="11"/>
  <c r="H1106" i="11"/>
  <c r="I1106" i="11"/>
  <c r="J1106" i="11"/>
  <c r="K1106" i="11"/>
  <c r="L1106" i="11" s="1"/>
  <c r="M1106" i="11"/>
  <c r="N1106" i="11"/>
  <c r="O1106" i="11" s="1"/>
  <c r="B1107" i="11"/>
  <c r="C1107" i="11"/>
  <c r="G1107" i="11"/>
  <c r="H1107" i="11"/>
  <c r="I1107" i="11"/>
  <c r="J1107" i="11"/>
  <c r="K1107" i="11"/>
  <c r="L1107" i="11" s="1"/>
  <c r="M1107" i="11"/>
  <c r="N1107" i="11"/>
  <c r="O1107" i="11" s="1"/>
  <c r="B1108" i="11"/>
  <c r="C1108" i="11"/>
  <c r="G1108" i="11"/>
  <c r="H1108" i="11"/>
  <c r="I1108" i="11"/>
  <c r="J1108" i="11"/>
  <c r="K1108" i="11"/>
  <c r="L1108" i="11" s="1"/>
  <c r="M1108" i="11"/>
  <c r="N1108" i="11"/>
  <c r="O1108" i="11" s="1"/>
  <c r="B1109" i="11"/>
  <c r="C1109" i="11"/>
  <c r="G1109" i="11"/>
  <c r="H1109" i="11"/>
  <c r="I1109" i="11"/>
  <c r="J1109" i="11"/>
  <c r="K1109" i="11"/>
  <c r="L1109" i="11" s="1"/>
  <c r="M1109" i="11"/>
  <c r="N1109" i="11"/>
  <c r="O1109" i="11" s="1"/>
  <c r="B1110" i="11"/>
  <c r="C1110" i="11"/>
  <c r="G1110" i="11"/>
  <c r="H1110" i="11"/>
  <c r="I1110" i="11"/>
  <c r="J1110" i="11"/>
  <c r="K1110" i="11"/>
  <c r="L1110" i="11" s="1"/>
  <c r="M1110" i="11"/>
  <c r="N1110" i="11"/>
  <c r="O1110" i="11" s="1"/>
  <c r="B1111" i="11"/>
  <c r="C1111" i="11"/>
  <c r="G1111" i="11"/>
  <c r="H1111" i="11"/>
  <c r="I1111" i="11"/>
  <c r="J1111" i="11"/>
  <c r="K1111" i="11"/>
  <c r="L1111" i="11" s="1"/>
  <c r="M1111" i="11"/>
  <c r="N1111" i="11"/>
  <c r="O1111" i="11" s="1"/>
  <c r="B1112" i="11"/>
  <c r="C1112" i="11"/>
  <c r="G1112" i="11"/>
  <c r="H1112" i="11"/>
  <c r="I1112" i="11"/>
  <c r="J1112" i="11"/>
  <c r="K1112" i="11"/>
  <c r="L1112" i="11" s="1"/>
  <c r="M1112" i="11"/>
  <c r="N1112" i="11"/>
  <c r="B1113" i="11"/>
  <c r="C1113" i="11"/>
  <c r="G1113" i="11"/>
  <c r="H1113" i="11"/>
  <c r="I1113" i="11"/>
  <c r="J1113" i="11"/>
  <c r="K1113" i="11"/>
  <c r="L1113" i="11" s="1"/>
  <c r="M1113" i="11"/>
  <c r="N1113" i="11"/>
  <c r="B1114" i="11"/>
  <c r="C1114" i="11"/>
  <c r="G1114" i="11"/>
  <c r="H1114" i="11"/>
  <c r="I1114" i="11"/>
  <c r="J1114" i="11"/>
  <c r="K1114" i="11"/>
  <c r="L1114" i="11" s="1"/>
  <c r="M1114" i="11"/>
  <c r="N1114" i="11"/>
  <c r="P1114" i="11" s="1"/>
  <c r="B1115" i="11"/>
  <c r="C1115" i="11"/>
  <c r="G1115" i="11"/>
  <c r="H1115" i="11"/>
  <c r="I1115" i="11"/>
  <c r="J1115" i="11"/>
  <c r="K1115" i="11"/>
  <c r="M1115" i="11"/>
  <c r="N1115" i="11"/>
  <c r="O1115" i="11" s="1"/>
  <c r="B1116" i="11"/>
  <c r="C1116" i="11"/>
  <c r="G1116" i="11"/>
  <c r="H1116" i="11"/>
  <c r="I1116" i="11"/>
  <c r="J1116" i="11"/>
  <c r="K1116" i="11"/>
  <c r="L1116" i="11" s="1"/>
  <c r="M1116" i="11"/>
  <c r="N1116" i="11"/>
  <c r="O1116" i="11" s="1"/>
  <c r="B1117" i="11"/>
  <c r="C1117" i="11"/>
  <c r="G1117" i="11"/>
  <c r="H1117" i="11"/>
  <c r="I1117" i="11"/>
  <c r="J1117" i="11"/>
  <c r="K1117" i="11"/>
  <c r="L1117" i="11" s="1"/>
  <c r="M1117" i="11"/>
  <c r="N1117" i="11"/>
  <c r="P1117" i="11" s="1"/>
  <c r="B1118" i="11"/>
  <c r="C1118" i="11"/>
  <c r="G1118" i="11"/>
  <c r="H1118" i="11"/>
  <c r="I1118" i="11"/>
  <c r="J1118" i="11"/>
  <c r="K1118" i="11"/>
  <c r="L1118" i="11" s="1"/>
  <c r="M1118" i="11"/>
  <c r="N1118" i="11"/>
  <c r="O1118" i="11" s="1"/>
  <c r="B1119" i="11"/>
  <c r="C1119" i="11"/>
  <c r="G1119" i="11"/>
  <c r="H1119" i="11"/>
  <c r="I1119" i="11"/>
  <c r="J1119" i="11"/>
  <c r="K1119" i="11"/>
  <c r="L1119" i="11" s="1"/>
  <c r="M1119" i="11"/>
  <c r="N1119" i="11"/>
  <c r="O1119" i="11" s="1"/>
  <c r="B1120" i="11"/>
  <c r="C1120" i="11"/>
  <c r="G1120" i="11"/>
  <c r="H1120" i="11"/>
  <c r="I1120" i="11"/>
  <c r="J1120" i="11"/>
  <c r="K1120" i="11"/>
  <c r="L1120" i="11" s="1"/>
  <c r="M1120" i="11"/>
  <c r="N1120" i="11"/>
  <c r="B1121" i="11"/>
  <c r="C1121" i="11"/>
  <c r="G1121" i="11"/>
  <c r="H1121" i="11"/>
  <c r="I1121" i="11"/>
  <c r="J1121" i="11"/>
  <c r="K1121" i="11"/>
  <c r="L1121" i="11" s="1"/>
  <c r="M1121" i="11"/>
  <c r="N1121" i="11"/>
  <c r="P1121" i="11" s="1"/>
  <c r="B1122" i="11"/>
  <c r="C1122" i="11"/>
  <c r="G1122" i="11"/>
  <c r="H1122" i="11"/>
  <c r="I1122" i="11"/>
  <c r="J1122" i="11"/>
  <c r="K1122" i="11"/>
  <c r="M1122" i="11"/>
  <c r="N1122" i="11"/>
  <c r="O1122" i="11" s="1"/>
  <c r="B1123" i="11"/>
  <c r="C1123" i="11"/>
  <c r="G1123" i="11"/>
  <c r="H1123" i="11"/>
  <c r="I1123" i="11"/>
  <c r="J1123" i="11"/>
  <c r="K1123" i="11"/>
  <c r="L1123" i="11" s="1"/>
  <c r="M1123" i="11"/>
  <c r="N1123" i="11"/>
  <c r="P1123" i="11" s="1"/>
  <c r="B1124" i="11"/>
  <c r="C1124" i="11"/>
  <c r="G1124" i="11"/>
  <c r="H1124" i="11"/>
  <c r="I1124" i="11"/>
  <c r="J1124" i="11"/>
  <c r="K1124" i="11"/>
  <c r="L1124" i="11" s="1"/>
  <c r="M1124" i="11"/>
  <c r="N1124" i="11"/>
  <c r="B1125" i="11"/>
  <c r="C1125" i="11"/>
  <c r="G1125" i="11"/>
  <c r="H1125" i="11"/>
  <c r="I1125" i="11"/>
  <c r="J1125" i="11"/>
  <c r="K1125" i="11"/>
  <c r="L1125" i="11" s="1"/>
  <c r="M1125" i="11"/>
  <c r="N1125" i="11"/>
  <c r="P1125" i="11" s="1"/>
  <c r="B1126" i="11"/>
  <c r="C1126" i="11"/>
  <c r="G1126" i="11"/>
  <c r="H1126" i="11"/>
  <c r="I1126" i="11"/>
  <c r="J1126" i="11"/>
  <c r="K1126" i="11"/>
  <c r="L1126" i="11" s="1"/>
  <c r="M1126" i="11"/>
  <c r="N1126" i="11"/>
  <c r="B1127" i="11"/>
  <c r="C1127" i="11"/>
  <c r="G1127" i="11"/>
  <c r="H1127" i="11"/>
  <c r="I1127" i="11"/>
  <c r="J1127" i="11"/>
  <c r="K1127" i="11"/>
  <c r="L1127" i="11" s="1"/>
  <c r="M1127" i="11"/>
  <c r="N1127" i="11"/>
  <c r="P1127" i="11" s="1"/>
  <c r="B1128" i="11"/>
  <c r="C1128" i="11"/>
  <c r="G1128" i="11"/>
  <c r="H1128" i="11"/>
  <c r="I1128" i="11"/>
  <c r="J1128" i="11"/>
  <c r="K1128" i="11"/>
  <c r="L1128" i="11" s="1"/>
  <c r="M1128" i="11"/>
  <c r="N1128" i="11"/>
  <c r="O1128" i="11" s="1"/>
  <c r="B1129" i="11"/>
  <c r="C1129" i="11"/>
  <c r="G1129" i="11"/>
  <c r="H1129" i="11"/>
  <c r="I1129" i="11"/>
  <c r="J1129" i="11"/>
  <c r="K1129" i="11"/>
  <c r="L1129" i="11" s="1"/>
  <c r="M1129" i="11"/>
  <c r="N1129" i="11"/>
  <c r="B1130" i="11"/>
  <c r="C1130" i="11"/>
  <c r="G1130" i="11"/>
  <c r="H1130" i="11"/>
  <c r="I1130" i="11"/>
  <c r="J1130" i="11"/>
  <c r="K1130" i="11"/>
  <c r="L1130" i="11" s="1"/>
  <c r="M1130" i="11"/>
  <c r="N1130" i="11"/>
  <c r="P1130" i="11" s="1"/>
  <c r="O1130" i="11"/>
  <c r="B1131" i="11"/>
  <c r="C1131" i="11"/>
  <c r="G1131" i="11"/>
  <c r="H1131" i="11"/>
  <c r="I1131" i="11"/>
  <c r="J1131" i="11"/>
  <c r="K1131" i="11"/>
  <c r="L1131" i="11" s="1"/>
  <c r="M1131" i="11"/>
  <c r="N1131" i="11"/>
  <c r="B1132" i="11"/>
  <c r="C1132" i="11"/>
  <c r="G1132" i="11"/>
  <c r="H1132" i="11"/>
  <c r="I1132" i="11"/>
  <c r="J1132" i="11"/>
  <c r="K1132" i="11"/>
  <c r="L1132" i="11" s="1"/>
  <c r="M1132" i="11"/>
  <c r="N1132" i="11"/>
  <c r="P1132" i="11" s="1"/>
  <c r="B1133" i="11"/>
  <c r="C1133" i="11"/>
  <c r="G1133" i="11"/>
  <c r="H1133" i="11"/>
  <c r="I1133" i="11"/>
  <c r="J1133" i="11"/>
  <c r="K1133" i="11"/>
  <c r="L1133" i="11" s="1"/>
  <c r="M1133" i="11"/>
  <c r="N1133" i="11"/>
  <c r="P1133" i="11" s="1"/>
  <c r="B1134" i="11"/>
  <c r="C1134" i="11"/>
  <c r="G1134" i="11"/>
  <c r="H1134" i="11"/>
  <c r="I1134" i="11"/>
  <c r="J1134" i="11"/>
  <c r="K1134" i="11"/>
  <c r="L1134" i="11" s="1"/>
  <c r="M1134" i="11"/>
  <c r="N1134" i="11"/>
  <c r="P1134" i="11" s="1"/>
  <c r="B1135" i="11"/>
  <c r="C1135" i="11"/>
  <c r="G1135" i="11"/>
  <c r="H1135" i="11"/>
  <c r="I1135" i="11"/>
  <c r="J1135" i="11"/>
  <c r="K1135" i="11"/>
  <c r="L1135" i="11" s="1"/>
  <c r="M1135" i="11"/>
  <c r="N1135" i="11"/>
  <c r="B1136" i="11"/>
  <c r="C1136" i="11"/>
  <c r="G1136" i="11"/>
  <c r="H1136" i="11"/>
  <c r="I1136" i="11"/>
  <c r="J1136" i="11"/>
  <c r="K1136" i="11"/>
  <c r="L1136" i="11" s="1"/>
  <c r="M1136" i="11"/>
  <c r="N1136" i="11"/>
  <c r="O1136" i="11" s="1"/>
  <c r="B1137" i="11"/>
  <c r="C1137" i="11"/>
  <c r="G1137" i="11"/>
  <c r="H1137" i="11"/>
  <c r="I1137" i="11"/>
  <c r="J1137" i="11"/>
  <c r="K1137" i="11"/>
  <c r="L1137" i="11" s="1"/>
  <c r="M1137" i="11"/>
  <c r="N1137" i="11"/>
  <c r="B1138" i="11"/>
  <c r="C1138" i="11"/>
  <c r="G1138" i="11"/>
  <c r="H1138" i="11"/>
  <c r="I1138" i="11"/>
  <c r="J1138" i="11"/>
  <c r="K1138" i="11"/>
  <c r="L1138" i="11" s="1"/>
  <c r="M1138" i="11"/>
  <c r="N1138" i="11"/>
  <c r="P1138" i="11" s="1"/>
  <c r="B1139" i="11"/>
  <c r="C1139" i="11"/>
  <c r="G1139" i="11"/>
  <c r="H1139" i="11"/>
  <c r="I1139" i="11"/>
  <c r="J1139" i="11"/>
  <c r="K1139" i="11"/>
  <c r="L1139" i="11" s="1"/>
  <c r="M1139" i="11"/>
  <c r="N1139" i="11"/>
  <c r="B1140" i="11"/>
  <c r="C1140" i="11"/>
  <c r="G1140" i="11"/>
  <c r="H1140" i="11"/>
  <c r="I1140" i="11"/>
  <c r="J1140" i="11"/>
  <c r="K1140" i="11"/>
  <c r="L1140" i="11" s="1"/>
  <c r="M1140" i="11"/>
  <c r="N1140" i="11"/>
  <c r="B1141" i="11"/>
  <c r="C1141" i="11"/>
  <c r="G1141" i="11"/>
  <c r="H1141" i="11"/>
  <c r="I1141" i="11"/>
  <c r="J1141" i="11"/>
  <c r="K1141" i="11"/>
  <c r="L1141" i="11" s="1"/>
  <c r="M1141" i="11"/>
  <c r="N1141" i="11"/>
  <c r="P1141" i="11" s="1"/>
  <c r="B1142" i="11"/>
  <c r="C1142" i="11"/>
  <c r="G1142" i="11"/>
  <c r="H1142" i="11"/>
  <c r="I1142" i="11"/>
  <c r="J1142" i="11"/>
  <c r="K1142" i="11"/>
  <c r="L1142" i="11" s="1"/>
  <c r="M1142" i="11"/>
  <c r="N1142" i="11"/>
  <c r="O1142" i="11" s="1"/>
  <c r="B1143" i="11"/>
  <c r="C1143" i="11"/>
  <c r="G1143" i="11"/>
  <c r="H1143" i="11"/>
  <c r="I1143" i="11"/>
  <c r="J1143" i="11"/>
  <c r="K1143" i="11"/>
  <c r="L1143" i="11" s="1"/>
  <c r="M1143" i="11"/>
  <c r="N1143" i="11"/>
  <c r="P1143" i="11" s="1"/>
  <c r="B1144" i="11"/>
  <c r="C1144" i="11"/>
  <c r="G1144" i="11"/>
  <c r="H1144" i="11"/>
  <c r="I1144" i="11"/>
  <c r="J1144" i="11"/>
  <c r="K1144" i="11"/>
  <c r="L1144" i="11" s="1"/>
  <c r="M1144" i="11"/>
  <c r="N1144" i="11"/>
  <c r="O1144" i="11" s="1"/>
  <c r="B1145" i="11"/>
  <c r="C1145" i="11"/>
  <c r="G1145" i="11"/>
  <c r="H1145" i="11"/>
  <c r="I1145" i="11"/>
  <c r="J1145" i="11"/>
  <c r="K1145" i="11"/>
  <c r="L1145" i="11" s="1"/>
  <c r="M1145" i="11"/>
  <c r="N1145" i="11"/>
  <c r="B1146" i="11"/>
  <c r="C1146" i="11"/>
  <c r="G1146" i="11"/>
  <c r="H1146" i="11"/>
  <c r="I1146" i="11"/>
  <c r="J1146" i="11"/>
  <c r="K1146" i="11"/>
  <c r="L1146" i="11" s="1"/>
  <c r="M1146" i="11"/>
  <c r="N1146" i="11"/>
  <c r="P1146" i="11" s="1"/>
  <c r="B1147" i="11"/>
  <c r="C1147" i="11"/>
  <c r="G1147" i="11"/>
  <c r="H1147" i="11"/>
  <c r="I1147" i="11"/>
  <c r="J1147" i="11"/>
  <c r="K1147" i="11"/>
  <c r="L1147" i="11" s="1"/>
  <c r="M1147" i="11"/>
  <c r="N1147" i="11"/>
  <c r="P1147" i="11" s="1"/>
  <c r="B1148" i="11"/>
  <c r="C1148" i="11"/>
  <c r="G1148" i="11"/>
  <c r="H1148" i="11"/>
  <c r="I1148" i="11"/>
  <c r="J1148" i="11"/>
  <c r="K1148" i="11"/>
  <c r="L1148" i="11" s="1"/>
  <c r="M1148" i="11"/>
  <c r="N1148" i="11"/>
  <c r="B1149" i="11"/>
  <c r="C1149" i="11"/>
  <c r="G1149" i="11"/>
  <c r="H1149" i="11"/>
  <c r="I1149" i="11"/>
  <c r="J1149" i="11"/>
  <c r="K1149" i="11"/>
  <c r="L1149" i="11" s="1"/>
  <c r="M1149" i="11"/>
  <c r="N1149" i="11"/>
  <c r="P1149" i="11" s="1"/>
  <c r="B1150" i="11"/>
  <c r="C1150" i="11"/>
  <c r="G1150" i="11"/>
  <c r="H1150" i="11"/>
  <c r="I1150" i="11"/>
  <c r="J1150" i="11"/>
  <c r="K1150" i="11"/>
  <c r="L1150" i="11" s="1"/>
  <c r="M1150" i="11"/>
  <c r="N1150" i="11"/>
  <c r="O1150" i="11" s="1"/>
  <c r="B1151" i="11"/>
  <c r="C1151" i="11"/>
  <c r="G1151" i="11"/>
  <c r="H1151" i="11"/>
  <c r="I1151" i="11"/>
  <c r="J1151" i="11"/>
  <c r="K1151" i="11"/>
  <c r="L1151" i="11" s="1"/>
  <c r="M1151" i="11"/>
  <c r="N1151" i="11"/>
  <c r="P1151" i="11" s="1"/>
  <c r="B1152" i="11"/>
  <c r="C1152" i="11"/>
  <c r="G1152" i="11"/>
  <c r="H1152" i="11"/>
  <c r="I1152" i="11"/>
  <c r="J1152" i="11"/>
  <c r="K1152" i="11"/>
  <c r="L1152" i="11" s="1"/>
  <c r="M1152" i="11"/>
  <c r="N1152" i="11"/>
  <c r="P1152" i="11" s="1"/>
  <c r="B1153" i="11"/>
  <c r="C1153" i="11"/>
  <c r="G1153" i="11"/>
  <c r="H1153" i="11"/>
  <c r="I1153" i="11"/>
  <c r="J1153" i="11"/>
  <c r="K1153" i="11"/>
  <c r="L1153" i="11" s="1"/>
  <c r="M1153" i="11"/>
  <c r="N1153" i="11"/>
  <c r="P1153" i="11" s="1"/>
  <c r="B1154" i="11"/>
  <c r="C1154" i="11"/>
  <c r="G1154" i="11"/>
  <c r="H1154" i="11"/>
  <c r="I1154" i="11"/>
  <c r="J1154" i="11"/>
  <c r="K1154" i="11"/>
  <c r="L1154" i="11" s="1"/>
  <c r="M1154" i="11"/>
  <c r="N1154" i="11"/>
  <c r="B1155" i="11"/>
  <c r="C1155" i="11"/>
  <c r="G1155" i="11"/>
  <c r="H1155" i="11"/>
  <c r="I1155" i="11"/>
  <c r="J1155" i="11"/>
  <c r="K1155" i="11"/>
  <c r="L1155" i="11" s="1"/>
  <c r="M1155" i="11"/>
  <c r="N1155" i="11"/>
  <c r="P1155" i="11" s="1"/>
  <c r="B1156" i="11"/>
  <c r="C1156" i="11"/>
  <c r="G1156" i="11"/>
  <c r="H1156" i="11"/>
  <c r="I1156" i="11"/>
  <c r="J1156" i="11"/>
  <c r="K1156" i="11"/>
  <c r="L1156" i="11" s="1"/>
  <c r="M1156" i="11"/>
  <c r="N1156" i="11"/>
  <c r="P1156" i="11" s="1"/>
  <c r="B1157" i="11"/>
  <c r="C1157" i="11"/>
  <c r="G1157" i="11"/>
  <c r="H1157" i="11"/>
  <c r="I1157" i="11"/>
  <c r="J1157" i="11"/>
  <c r="K1157" i="11"/>
  <c r="L1157" i="11" s="1"/>
  <c r="M1157" i="11"/>
  <c r="N1157" i="11"/>
  <c r="B1158" i="11"/>
  <c r="C1158" i="11"/>
  <c r="G1158" i="11"/>
  <c r="H1158" i="11"/>
  <c r="I1158" i="11"/>
  <c r="J1158" i="11"/>
  <c r="K1158" i="11"/>
  <c r="L1158" i="11" s="1"/>
  <c r="M1158" i="11"/>
  <c r="N1158" i="11"/>
  <c r="P1158" i="11" s="1"/>
  <c r="B1159" i="11"/>
  <c r="C1159" i="11"/>
  <c r="G1159" i="11"/>
  <c r="H1159" i="11"/>
  <c r="I1159" i="11"/>
  <c r="J1159" i="11"/>
  <c r="K1159" i="11"/>
  <c r="L1159" i="11" s="1"/>
  <c r="M1159" i="11"/>
  <c r="N1159" i="11"/>
  <c r="P1159" i="11" s="1"/>
  <c r="B1160" i="11"/>
  <c r="C1160" i="11"/>
  <c r="G1160" i="11"/>
  <c r="H1160" i="11"/>
  <c r="I1160" i="11"/>
  <c r="J1160" i="11"/>
  <c r="K1160" i="11"/>
  <c r="L1160" i="11" s="1"/>
  <c r="M1160" i="11"/>
  <c r="N1160" i="11"/>
  <c r="P1160" i="11" s="1"/>
  <c r="B1161" i="11"/>
  <c r="C1161" i="11"/>
  <c r="G1161" i="11"/>
  <c r="H1161" i="11"/>
  <c r="I1161" i="11"/>
  <c r="J1161" i="11"/>
  <c r="K1161" i="11"/>
  <c r="L1161" i="11" s="1"/>
  <c r="M1161" i="11"/>
  <c r="N1161" i="11"/>
  <c r="P1161" i="11" s="1"/>
  <c r="B1162" i="11"/>
  <c r="C1162" i="11"/>
  <c r="G1162" i="11"/>
  <c r="H1162" i="11"/>
  <c r="I1162" i="11"/>
  <c r="J1162" i="11"/>
  <c r="K1162" i="11"/>
  <c r="L1162" i="11" s="1"/>
  <c r="M1162" i="11"/>
  <c r="N1162" i="11"/>
  <c r="O1162" i="11" s="1"/>
  <c r="B1163" i="11"/>
  <c r="C1163" i="11"/>
  <c r="G1163" i="11"/>
  <c r="H1163" i="11"/>
  <c r="I1163" i="11"/>
  <c r="J1163" i="11"/>
  <c r="K1163" i="11"/>
  <c r="L1163" i="11" s="1"/>
  <c r="M1163" i="11"/>
  <c r="N1163" i="11"/>
  <c r="P1163" i="11" s="1"/>
  <c r="B1164" i="11"/>
  <c r="C1164" i="11"/>
  <c r="G1164" i="11"/>
  <c r="H1164" i="11"/>
  <c r="I1164" i="11"/>
  <c r="J1164" i="11"/>
  <c r="K1164" i="11"/>
  <c r="L1164" i="11" s="1"/>
  <c r="M1164" i="11"/>
  <c r="N1164" i="11"/>
  <c r="P1164" i="11" s="1"/>
  <c r="B1165" i="11"/>
  <c r="C1165" i="11"/>
  <c r="G1165" i="11"/>
  <c r="H1165" i="11"/>
  <c r="I1165" i="11"/>
  <c r="J1165" i="11"/>
  <c r="K1165" i="11"/>
  <c r="L1165" i="11" s="1"/>
  <c r="M1165" i="11"/>
  <c r="N1165" i="11"/>
  <c r="O1165" i="11" s="1"/>
  <c r="B1166" i="11"/>
  <c r="C1166" i="11"/>
  <c r="G1166" i="11"/>
  <c r="H1166" i="11"/>
  <c r="I1166" i="11"/>
  <c r="J1166" i="11"/>
  <c r="K1166" i="11"/>
  <c r="L1166" i="11" s="1"/>
  <c r="M1166" i="11"/>
  <c r="N1166" i="11"/>
  <c r="B1167" i="11"/>
  <c r="C1167" i="11"/>
  <c r="G1167" i="11"/>
  <c r="H1167" i="11"/>
  <c r="I1167" i="11"/>
  <c r="J1167" i="11"/>
  <c r="K1167" i="11"/>
  <c r="L1167" i="11" s="1"/>
  <c r="M1167" i="11"/>
  <c r="N1167" i="11"/>
  <c r="P1167" i="11" s="1"/>
  <c r="B1168" i="11"/>
  <c r="C1168" i="11"/>
  <c r="G1168" i="11"/>
  <c r="H1168" i="11"/>
  <c r="I1168" i="11"/>
  <c r="J1168" i="11"/>
  <c r="K1168" i="11"/>
  <c r="L1168" i="11" s="1"/>
  <c r="M1168" i="11"/>
  <c r="N1168" i="11"/>
  <c r="P1168" i="11" s="1"/>
  <c r="B1169" i="11"/>
  <c r="C1169" i="11"/>
  <c r="G1169" i="11"/>
  <c r="H1169" i="11"/>
  <c r="I1169" i="11"/>
  <c r="J1169" i="11"/>
  <c r="K1169" i="11"/>
  <c r="L1169" i="11" s="1"/>
  <c r="M1169" i="11"/>
  <c r="N1169" i="11"/>
  <c r="B1170" i="11"/>
  <c r="C1170" i="11"/>
  <c r="G1170" i="11"/>
  <c r="H1170" i="11"/>
  <c r="I1170" i="11"/>
  <c r="J1170" i="11"/>
  <c r="K1170" i="11"/>
  <c r="L1170" i="11" s="1"/>
  <c r="M1170" i="11"/>
  <c r="N1170" i="11"/>
  <c r="O1170" i="11" s="1"/>
  <c r="B1171" i="11"/>
  <c r="C1171" i="11"/>
  <c r="G1171" i="11"/>
  <c r="H1171" i="11"/>
  <c r="I1171" i="11"/>
  <c r="J1171" i="11"/>
  <c r="K1171" i="11"/>
  <c r="L1171" i="11" s="1"/>
  <c r="M1171" i="11"/>
  <c r="N1171" i="11"/>
  <c r="B1172" i="11"/>
  <c r="C1172" i="11"/>
  <c r="G1172" i="11"/>
  <c r="H1172" i="11"/>
  <c r="I1172" i="11"/>
  <c r="J1172" i="11"/>
  <c r="K1172" i="11"/>
  <c r="L1172" i="11" s="1"/>
  <c r="M1172" i="11"/>
  <c r="N1172" i="11"/>
  <c r="P1172" i="11" s="1"/>
  <c r="B1173" i="11"/>
  <c r="C1173" i="11"/>
  <c r="G1173" i="11"/>
  <c r="H1173" i="11"/>
  <c r="I1173" i="11"/>
  <c r="J1173" i="11"/>
  <c r="K1173" i="11"/>
  <c r="L1173" i="11" s="1"/>
  <c r="M1173" i="11"/>
  <c r="N1173" i="11"/>
  <c r="P1173" i="11" s="1"/>
  <c r="B1174" i="11"/>
  <c r="C1174" i="11"/>
  <c r="G1174" i="11"/>
  <c r="H1174" i="11"/>
  <c r="I1174" i="11"/>
  <c r="J1174" i="11"/>
  <c r="K1174" i="11"/>
  <c r="L1174" i="11" s="1"/>
  <c r="M1174" i="11"/>
  <c r="N1174" i="11"/>
  <c r="O1174" i="11" s="1"/>
  <c r="B1175" i="11"/>
  <c r="C1175" i="11"/>
  <c r="G1175" i="11"/>
  <c r="H1175" i="11"/>
  <c r="I1175" i="11"/>
  <c r="J1175" i="11"/>
  <c r="K1175" i="11"/>
  <c r="L1175" i="11" s="1"/>
  <c r="M1175" i="11"/>
  <c r="N1175" i="11"/>
  <c r="B1176" i="11"/>
  <c r="C1176" i="11"/>
  <c r="G1176" i="11"/>
  <c r="H1176" i="11"/>
  <c r="I1176" i="11"/>
  <c r="J1176" i="11"/>
  <c r="K1176" i="11"/>
  <c r="L1176" i="11" s="1"/>
  <c r="M1176" i="11"/>
  <c r="N1176" i="11"/>
  <c r="O1176" i="11" s="1"/>
  <c r="B1177" i="11"/>
  <c r="C1177" i="11"/>
  <c r="G1177" i="11"/>
  <c r="H1177" i="11"/>
  <c r="I1177" i="11"/>
  <c r="J1177" i="11"/>
  <c r="K1177" i="11"/>
  <c r="L1177" i="11" s="1"/>
  <c r="M1177" i="11"/>
  <c r="N1177" i="11"/>
  <c r="B1178" i="11"/>
  <c r="C1178" i="11"/>
  <c r="G1178" i="11"/>
  <c r="H1178" i="11"/>
  <c r="I1178" i="11"/>
  <c r="J1178" i="11"/>
  <c r="K1178" i="11"/>
  <c r="L1178" i="11" s="1"/>
  <c r="M1178" i="11"/>
  <c r="N1178" i="11"/>
  <c r="O1178" i="11" s="1"/>
  <c r="B1179" i="11"/>
  <c r="C1179" i="11"/>
  <c r="G1179" i="11"/>
  <c r="H1179" i="11"/>
  <c r="I1179" i="11"/>
  <c r="J1179" i="11"/>
  <c r="K1179" i="11"/>
  <c r="L1179" i="11" s="1"/>
  <c r="M1179" i="11"/>
  <c r="N1179" i="11"/>
  <c r="P1179" i="11" s="1"/>
  <c r="B1180" i="11"/>
  <c r="C1180" i="11"/>
  <c r="G1180" i="11"/>
  <c r="H1180" i="11"/>
  <c r="I1180" i="11"/>
  <c r="J1180" i="11"/>
  <c r="K1180" i="11"/>
  <c r="L1180" i="11" s="1"/>
  <c r="M1180" i="11"/>
  <c r="N1180" i="11"/>
  <c r="P1180" i="11" s="1"/>
  <c r="B1181" i="11"/>
  <c r="C1181" i="11"/>
  <c r="G1181" i="11"/>
  <c r="H1181" i="11"/>
  <c r="I1181" i="11"/>
  <c r="J1181" i="11"/>
  <c r="K1181" i="11"/>
  <c r="L1181" i="11" s="1"/>
  <c r="M1181" i="11"/>
  <c r="N1181" i="11"/>
  <c r="P1181" i="11" s="1"/>
  <c r="B1182" i="11"/>
  <c r="C1182" i="11"/>
  <c r="G1182" i="11"/>
  <c r="H1182" i="11"/>
  <c r="I1182" i="11"/>
  <c r="J1182" i="11"/>
  <c r="K1182" i="11"/>
  <c r="L1182" i="11" s="1"/>
  <c r="M1182" i="11"/>
  <c r="N1182" i="11"/>
  <c r="B1183" i="11"/>
  <c r="C1183" i="11"/>
  <c r="G1183" i="11"/>
  <c r="H1183" i="11"/>
  <c r="I1183" i="11"/>
  <c r="J1183" i="11"/>
  <c r="K1183" i="11"/>
  <c r="L1183" i="11" s="1"/>
  <c r="M1183" i="11"/>
  <c r="N1183" i="11"/>
  <c r="B1184" i="11"/>
  <c r="C1184" i="11"/>
  <c r="G1184" i="11"/>
  <c r="H1184" i="11"/>
  <c r="I1184" i="11"/>
  <c r="J1184" i="11"/>
  <c r="K1184" i="11"/>
  <c r="L1184" i="11" s="1"/>
  <c r="M1184" i="11"/>
  <c r="N1184" i="11"/>
  <c r="O1184" i="11" s="1"/>
  <c r="B1185" i="11"/>
  <c r="C1185" i="11"/>
  <c r="G1185" i="11"/>
  <c r="H1185" i="11"/>
  <c r="I1185" i="11"/>
  <c r="J1185" i="11"/>
  <c r="K1185" i="11"/>
  <c r="L1185" i="11" s="1"/>
  <c r="M1185" i="11"/>
  <c r="N1185" i="11"/>
  <c r="P1185" i="11" s="1"/>
  <c r="B1186" i="11"/>
  <c r="C1186" i="11"/>
  <c r="G1186" i="11"/>
  <c r="H1186" i="11"/>
  <c r="I1186" i="11"/>
  <c r="J1186" i="11"/>
  <c r="K1186" i="11"/>
  <c r="L1186" i="11" s="1"/>
  <c r="M1186" i="11"/>
  <c r="N1186" i="11"/>
  <c r="O1186" i="11" s="1"/>
  <c r="B1187" i="11"/>
  <c r="C1187" i="11"/>
  <c r="G1187" i="11"/>
  <c r="H1187" i="11"/>
  <c r="I1187" i="11"/>
  <c r="J1187" i="11"/>
  <c r="K1187" i="11"/>
  <c r="L1187" i="11" s="1"/>
  <c r="M1187" i="11"/>
  <c r="N1187" i="11"/>
  <c r="P1187" i="11" s="1"/>
  <c r="B1188" i="11"/>
  <c r="C1188" i="11"/>
  <c r="G1188" i="11"/>
  <c r="H1188" i="11"/>
  <c r="I1188" i="11"/>
  <c r="J1188" i="11"/>
  <c r="K1188" i="11"/>
  <c r="L1188" i="11" s="1"/>
  <c r="M1188" i="11"/>
  <c r="N1188" i="11"/>
  <c r="P1188" i="11" s="1"/>
  <c r="B1189" i="11"/>
  <c r="C1189" i="11"/>
  <c r="G1189" i="11"/>
  <c r="H1189" i="11"/>
  <c r="I1189" i="11"/>
  <c r="J1189" i="11"/>
  <c r="K1189" i="11"/>
  <c r="L1189" i="11" s="1"/>
  <c r="M1189" i="11"/>
  <c r="N1189" i="11"/>
  <c r="P1189" i="11" s="1"/>
  <c r="B1190" i="11"/>
  <c r="C1190" i="11"/>
  <c r="G1190" i="11"/>
  <c r="H1190" i="11"/>
  <c r="I1190" i="11"/>
  <c r="J1190" i="11"/>
  <c r="K1190" i="11"/>
  <c r="L1190" i="11" s="1"/>
  <c r="M1190" i="11"/>
  <c r="N1190" i="11"/>
  <c r="B1191" i="11"/>
  <c r="C1191" i="11"/>
  <c r="G1191" i="11"/>
  <c r="H1191" i="11"/>
  <c r="I1191" i="11"/>
  <c r="J1191" i="11"/>
  <c r="K1191" i="11"/>
  <c r="L1191" i="11" s="1"/>
  <c r="M1191" i="11"/>
  <c r="N1191" i="11"/>
  <c r="P1191" i="11" s="1"/>
  <c r="B1192" i="11"/>
  <c r="C1192" i="11"/>
  <c r="G1192" i="11"/>
  <c r="H1192" i="11"/>
  <c r="I1192" i="11"/>
  <c r="J1192" i="11"/>
  <c r="K1192" i="11"/>
  <c r="L1192" i="11" s="1"/>
  <c r="M1192" i="11"/>
  <c r="N1192" i="11"/>
  <c r="P1192" i="11" s="1"/>
  <c r="B1193" i="11"/>
  <c r="C1193" i="11"/>
  <c r="G1193" i="11"/>
  <c r="H1193" i="11"/>
  <c r="I1193" i="11"/>
  <c r="J1193" i="11"/>
  <c r="K1193" i="11"/>
  <c r="L1193" i="11" s="1"/>
  <c r="M1193" i="11"/>
  <c r="N1193" i="11"/>
  <c r="B1194" i="11"/>
  <c r="C1194" i="11"/>
  <c r="G1194" i="11"/>
  <c r="H1194" i="11"/>
  <c r="I1194" i="11"/>
  <c r="J1194" i="11"/>
  <c r="K1194" i="11"/>
  <c r="L1194" i="11" s="1"/>
  <c r="M1194" i="11"/>
  <c r="N1194" i="11"/>
  <c r="O1194" i="11" s="1"/>
  <c r="B1195" i="11"/>
  <c r="C1195" i="11"/>
  <c r="G1195" i="11"/>
  <c r="H1195" i="11"/>
  <c r="I1195" i="11"/>
  <c r="J1195" i="11"/>
  <c r="K1195" i="11"/>
  <c r="L1195" i="11" s="1"/>
  <c r="M1195" i="11"/>
  <c r="N1195" i="11"/>
  <c r="P1195" i="11" s="1"/>
  <c r="B1196" i="11"/>
  <c r="C1196" i="11"/>
  <c r="G1196" i="11"/>
  <c r="H1196" i="11"/>
  <c r="I1196" i="11"/>
  <c r="J1196" i="11"/>
  <c r="K1196" i="11"/>
  <c r="L1196" i="11" s="1"/>
  <c r="M1196" i="11"/>
  <c r="N1196" i="11"/>
  <c r="B1197" i="11"/>
  <c r="C1197" i="11"/>
  <c r="G1197" i="11"/>
  <c r="H1197" i="11"/>
  <c r="I1197" i="11"/>
  <c r="J1197" i="11"/>
  <c r="K1197" i="11"/>
  <c r="L1197" i="11" s="1"/>
  <c r="M1197" i="11"/>
  <c r="N1197" i="11"/>
  <c r="P1197" i="11" s="1"/>
  <c r="O1197" i="11"/>
  <c r="B1198" i="11"/>
  <c r="C1198" i="11"/>
  <c r="G1198" i="11"/>
  <c r="H1198" i="11"/>
  <c r="I1198" i="11"/>
  <c r="J1198" i="11"/>
  <c r="K1198" i="11"/>
  <c r="L1198" i="11"/>
  <c r="M1198" i="11"/>
  <c r="N1198" i="11"/>
  <c r="O1198" i="11" s="1"/>
  <c r="B1199" i="11"/>
  <c r="C1199" i="11"/>
  <c r="G1199" i="11"/>
  <c r="H1199" i="11"/>
  <c r="I1199" i="11"/>
  <c r="J1199" i="11"/>
  <c r="K1199" i="11"/>
  <c r="L1199" i="11" s="1"/>
  <c r="M1199" i="11"/>
  <c r="N1199" i="11"/>
  <c r="O1199" i="11" s="1"/>
  <c r="B1200" i="11"/>
  <c r="C1200" i="11"/>
  <c r="G1200" i="11"/>
  <c r="H1200" i="11"/>
  <c r="I1200" i="11"/>
  <c r="J1200" i="11"/>
  <c r="K1200" i="11"/>
  <c r="L1200" i="11" s="1"/>
  <c r="M1200" i="11"/>
  <c r="N1200" i="11"/>
  <c r="P1200" i="11" s="1"/>
  <c r="B1201" i="11"/>
  <c r="C1201" i="11"/>
  <c r="G1201" i="11"/>
  <c r="H1201" i="11"/>
  <c r="I1201" i="11"/>
  <c r="J1201" i="11"/>
  <c r="K1201" i="11"/>
  <c r="L1201" i="11" s="1"/>
  <c r="M1201" i="11"/>
  <c r="N1201" i="11"/>
  <c r="P1201" i="11" s="1"/>
  <c r="B1202" i="11"/>
  <c r="C1202" i="11"/>
  <c r="G1202" i="11"/>
  <c r="H1202" i="11"/>
  <c r="I1202" i="11"/>
  <c r="J1202" i="11"/>
  <c r="K1202" i="11"/>
  <c r="L1202" i="11" s="1"/>
  <c r="M1202" i="11"/>
  <c r="N1202" i="11"/>
  <c r="B1203" i="11"/>
  <c r="C1203" i="11"/>
  <c r="G1203" i="11"/>
  <c r="H1203" i="11"/>
  <c r="I1203" i="11"/>
  <c r="J1203" i="11"/>
  <c r="K1203" i="11"/>
  <c r="L1203" i="11" s="1"/>
  <c r="M1203" i="11"/>
  <c r="N1203" i="11"/>
  <c r="O1203" i="11" s="1"/>
  <c r="B1204" i="11"/>
  <c r="C1204" i="11"/>
  <c r="G1204" i="11"/>
  <c r="H1204" i="11"/>
  <c r="I1204" i="11"/>
  <c r="J1204" i="11"/>
  <c r="K1204" i="11"/>
  <c r="L1204" i="11" s="1"/>
  <c r="M1204" i="11"/>
  <c r="N1204" i="11"/>
  <c r="O1204" i="11" s="1"/>
  <c r="B1205" i="11"/>
  <c r="C1205" i="11"/>
  <c r="G1205" i="11"/>
  <c r="H1205" i="11"/>
  <c r="I1205" i="11"/>
  <c r="J1205" i="11"/>
  <c r="K1205" i="11"/>
  <c r="L1205" i="11" s="1"/>
  <c r="M1205" i="11"/>
  <c r="N1205" i="11"/>
  <c r="O1205" i="11" s="1"/>
  <c r="B1206" i="11"/>
  <c r="C1206" i="11"/>
  <c r="G1206" i="11"/>
  <c r="H1206" i="11"/>
  <c r="I1206" i="11"/>
  <c r="J1206" i="11"/>
  <c r="K1206" i="11"/>
  <c r="L1206" i="11" s="1"/>
  <c r="M1206" i="11"/>
  <c r="N1206" i="11"/>
  <c r="B1207" i="11"/>
  <c r="C1207" i="11"/>
  <c r="G1207" i="11"/>
  <c r="H1207" i="11"/>
  <c r="I1207" i="11"/>
  <c r="J1207" i="11"/>
  <c r="K1207" i="11"/>
  <c r="L1207" i="11" s="1"/>
  <c r="M1207" i="11"/>
  <c r="N1207" i="11"/>
  <c r="O1207" i="11" s="1"/>
  <c r="B1208" i="11"/>
  <c r="C1208" i="11"/>
  <c r="G1208" i="11"/>
  <c r="H1208" i="11"/>
  <c r="I1208" i="11"/>
  <c r="J1208" i="11"/>
  <c r="K1208" i="11"/>
  <c r="L1208" i="11" s="1"/>
  <c r="M1208" i="11"/>
  <c r="N1208" i="11"/>
  <c r="B1209" i="11"/>
  <c r="C1209" i="11"/>
  <c r="G1209" i="11"/>
  <c r="H1209" i="11"/>
  <c r="I1209" i="11"/>
  <c r="J1209" i="11"/>
  <c r="K1209" i="11"/>
  <c r="L1209" i="11" s="1"/>
  <c r="M1209" i="11"/>
  <c r="N1209" i="11"/>
  <c r="O1209" i="11" s="1"/>
  <c r="B1210" i="11"/>
  <c r="C1210" i="11"/>
  <c r="G1210" i="11"/>
  <c r="H1210" i="11"/>
  <c r="I1210" i="11"/>
  <c r="J1210" i="11"/>
  <c r="K1210" i="11"/>
  <c r="L1210" i="11" s="1"/>
  <c r="M1210" i="11"/>
  <c r="N1210" i="11"/>
  <c r="B1211" i="11"/>
  <c r="C1211" i="11"/>
  <c r="G1211" i="11"/>
  <c r="H1211" i="11"/>
  <c r="I1211" i="11"/>
  <c r="J1211" i="11"/>
  <c r="K1211" i="11"/>
  <c r="L1211" i="11" s="1"/>
  <c r="M1211" i="11"/>
  <c r="N1211" i="11"/>
  <c r="O1211" i="11" s="1"/>
  <c r="B1212" i="11"/>
  <c r="C1212" i="11"/>
  <c r="G1212" i="11"/>
  <c r="H1212" i="11"/>
  <c r="I1212" i="11"/>
  <c r="J1212" i="11"/>
  <c r="K1212" i="11"/>
  <c r="L1212" i="11" s="1"/>
  <c r="M1212" i="11"/>
  <c r="N1212" i="11"/>
  <c r="O1212" i="11" s="1"/>
  <c r="B1213" i="11"/>
  <c r="C1213" i="11"/>
  <c r="G1213" i="11"/>
  <c r="H1213" i="11"/>
  <c r="I1213" i="11"/>
  <c r="J1213" i="11"/>
  <c r="K1213" i="11"/>
  <c r="L1213" i="11" s="1"/>
  <c r="M1213" i="11"/>
  <c r="N1213" i="11"/>
  <c r="O1213" i="11" s="1"/>
  <c r="B1214" i="11"/>
  <c r="C1214" i="11"/>
  <c r="G1214" i="11"/>
  <c r="H1214" i="11"/>
  <c r="I1214" i="11"/>
  <c r="J1214" i="11"/>
  <c r="K1214" i="11"/>
  <c r="L1214" i="11" s="1"/>
  <c r="M1214" i="11"/>
  <c r="N1214" i="11"/>
  <c r="O1214" i="11" s="1"/>
  <c r="B1215" i="11"/>
  <c r="C1215" i="11"/>
  <c r="G1215" i="11"/>
  <c r="H1215" i="11"/>
  <c r="I1215" i="11"/>
  <c r="J1215" i="11"/>
  <c r="K1215" i="11"/>
  <c r="L1215" i="11" s="1"/>
  <c r="M1215" i="11"/>
  <c r="N1215" i="11"/>
  <c r="O1215" i="11" s="1"/>
  <c r="B1216" i="11"/>
  <c r="C1216" i="11"/>
  <c r="G1216" i="11"/>
  <c r="H1216" i="11"/>
  <c r="I1216" i="11"/>
  <c r="J1216" i="11"/>
  <c r="K1216" i="11"/>
  <c r="L1216" i="11" s="1"/>
  <c r="M1216" i="11"/>
  <c r="N1216" i="11"/>
  <c r="O1216" i="11" s="1"/>
  <c r="B1217" i="11"/>
  <c r="C1217" i="11"/>
  <c r="G1217" i="11"/>
  <c r="H1217" i="11"/>
  <c r="I1217" i="11"/>
  <c r="J1217" i="11"/>
  <c r="K1217" i="11"/>
  <c r="L1217" i="11" s="1"/>
  <c r="M1217" i="11"/>
  <c r="N1217" i="11"/>
  <c r="O1217" i="11" s="1"/>
  <c r="B1218" i="11"/>
  <c r="C1218" i="11"/>
  <c r="G1218" i="11"/>
  <c r="H1218" i="11"/>
  <c r="I1218" i="11"/>
  <c r="J1218" i="11"/>
  <c r="K1218" i="11"/>
  <c r="L1218" i="11" s="1"/>
  <c r="M1218" i="11"/>
  <c r="N1218" i="11"/>
  <c r="P1218" i="11" s="1"/>
  <c r="B1219" i="11"/>
  <c r="C1219" i="11"/>
  <c r="G1219" i="11"/>
  <c r="H1219" i="11"/>
  <c r="I1219" i="11"/>
  <c r="J1219" i="11"/>
  <c r="K1219" i="11"/>
  <c r="L1219" i="11" s="1"/>
  <c r="M1219" i="11"/>
  <c r="N1219" i="11"/>
  <c r="O1219" i="11" s="1"/>
  <c r="B1220" i="11"/>
  <c r="C1220" i="11"/>
  <c r="G1220" i="11"/>
  <c r="H1220" i="11"/>
  <c r="I1220" i="11"/>
  <c r="J1220" i="11"/>
  <c r="K1220" i="11"/>
  <c r="L1220" i="11" s="1"/>
  <c r="M1220" i="11"/>
  <c r="N1220" i="11"/>
  <c r="O1220" i="11" s="1"/>
  <c r="B1221" i="11"/>
  <c r="C1221" i="11"/>
  <c r="G1221" i="11"/>
  <c r="H1221" i="11"/>
  <c r="I1221" i="11"/>
  <c r="J1221" i="11"/>
  <c r="K1221" i="11"/>
  <c r="L1221" i="11" s="1"/>
  <c r="M1221" i="11"/>
  <c r="N1221" i="11"/>
  <c r="O1221" i="11" s="1"/>
  <c r="B1222" i="11"/>
  <c r="C1222" i="11"/>
  <c r="G1222" i="11"/>
  <c r="H1222" i="11"/>
  <c r="I1222" i="11"/>
  <c r="J1222" i="11"/>
  <c r="K1222" i="11"/>
  <c r="L1222" i="11" s="1"/>
  <c r="M1222" i="11"/>
  <c r="N1222" i="11"/>
  <c r="B1223" i="11"/>
  <c r="C1223" i="11"/>
  <c r="G1223" i="11"/>
  <c r="H1223" i="11"/>
  <c r="I1223" i="11"/>
  <c r="J1223" i="11"/>
  <c r="K1223" i="11"/>
  <c r="L1223" i="11" s="1"/>
  <c r="M1223" i="11"/>
  <c r="N1223" i="11"/>
  <c r="O1223" i="11" s="1"/>
  <c r="B1224" i="11"/>
  <c r="C1224" i="11"/>
  <c r="G1224" i="11"/>
  <c r="H1224" i="11"/>
  <c r="I1224" i="11"/>
  <c r="J1224" i="11"/>
  <c r="K1224" i="11"/>
  <c r="L1224" i="11" s="1"/>
  <c r="M1224" i="11"/>
  <c r="N1224" i="11"/>
  <c r="P1224" i="11" s="1"/>
  <c r="O1224" i="11"/>
  <c r="B1225" i="11"/>
  <c r="C1225" i="11"/>
  <c r="G1225" i="11"/>
  <c r="H1225" i="11"/>
  <c r="I1225" i="11"/>
  <c r="J1225" i="11"/>
  <c r="K1225" i="11"/>
  <c r="L1225" i="11" s="1"/>
  <c r="M1225" i="11"/>
  <c r="N1225" i="11"/>
  <c r="O1225" i="11" s="1"/>
  <c r="B1226" i="11"/>
  <c r="C1226" i="11"/>
  <c r="G1226" i="11"/>
  <c r="H1226" i="11"/>
  <c r="I1226" i="11"/>
  <c r="J1226" i="11"/>
  <c r="K1226" i="11"/>
  <c r="L1226" i="11" s="1"/>
  <c r="M1226" i="11"/>
  <c r="N1226" i="11"/>
  <c r="P1226" i="11" s="1"/>
  <c r="B1227" i="11"/>
  <c r="C1227" i="11"/>
  <c r="G1227" i="11"/>
  <c r="H1227" i="11"/>
  <c r="I1227" i="11"/>
  <c r="J1227" i="11"/>
  <c r="K1227" i="11"/>
  <c r="L1227" i="11" s="1"/>
  <c r="M1227" i="11"/>
  <c r="N1227" i="11"/>
  <c r="O1227" i="11" s="1"/>
  <c r="B1228" i="11"/>
  <c r="C1228" i="11"/>
  <c r="G1228" i="11"/>
  <c r="H1228" i="11"/>
  <c r="I1228" i="11"/>
  <c r="J1228" i="11"/>
  <c r="K1228" i="11"/>
  <c r="L1228" i="11" s="1"/>
  <c r="M1228" i="11"/>
  <c r="N1228" i="11"/>
  <c r="O1228" i="11" s="1"/>
  <c r="B1229" i="11"/>
  <c r="C1229" i="11"/>
  <c r="G1229" i="11"/>
  <c r="H1229" i="11"/>
  <c r="I1229" i="11"/>
  <c r="J1229" i="11"/>
  <c r="K1229" i="11"/>
  <c r="L1229" i="11" s="1"/>
  <c r="M1229" i="11"/>
  <c r="N1229" i="11"/>
  <c r="O1229" i="11" s="1"/>
  <c r="B1230" i="11"/>
  <c r="C1230" i="11"/>
  <c r="G1230" i="11"/>
  <c r="H1230" i="11"/>
  <c r="I1230" i="11"/>
  <c r="J1230" i="11"/>
  <c r="K1230" i="11"/>
  <c r="L1230" i="11" s="1"/>
  <c r="M1230" i="11"/>
  <c r="N1230" i="11"/>
  <c r="O1230" i="11" s="1"/>
  <c r="B1231" i="11"/>
  <c r="C1231" i="11"/>
  <c r="G1231" i="11"/>
  <c r="H1231" i="11"/>
  <c r="I1231" i="11"/>
  <c r="J1231" i="11"/>
  <c r="K1231" i="11"/>
  <c r="L1231" i="11" s="1"/>
  <c r="M1231" i="11"/>
  <c r="N1231" i="11"/>
  <c r="O1231" i="11" s="1"/>
  <c r="B1232" i="11"/>
  <c r="C1232" i="11"/>
  <c r="G1232" i="11"/>
  <c r="H1232" i="11"/>
  <c r="I1232" i="11"/>
  <c r="J1232" i="11"/>
  <c r="K1232" i="11"/>
  <c r="L1232" i="11" s="1"/>
  <c r="M1232" i="11"/>
  <c r="N1232" i="11"/>
  <c r="O1232" i="11" s="1"/>
  <c r="B1233" i="11"/>
  <c r="C1233" i="11"/>
  <c r="G1233" i="11"/>
  <c r="H1233" i="11"/>
  <c r="I1233" i="11"/>
  <c r="J1233" i="11"/>
  <c r="K1233" i="11"/>
  <c r="L1233" i="11" s="1"/>
  <c r="M1233" i="11"/>
  <c r="N1233" i="11"/>
  <c r="O1233" i="11" s="1"/>
  <c r="B1234" i="11"/>
  <c r="C1234" i="11"/>
  <c r="G1234" i="11"/>
  <c r="H1234" i="11"/>
  <c r="I1234" i="11"/>
  <c r="J1234" i="11"/>
  <c r="K1234" i="11"/>
  <c r="L1234" i="11" s="1"/>
  <c r="M1234" i="11"/>
  <c r="N1234" i="11"/>
  <c r="P1234" i="11" s="1"/>
  <c r="B1235" i="11"/>
  <c r="C1235" i="11"/>
  <c r="G1235" i="11"/>
  <c r="H1235" i="11"/>
  <c r="I1235" i="11"/>
  <c r="J1235" i="11"/>
  <c r="K1235" i="11"/>
  <c r="L1235" i="11" s="1"/>
  <c r="M1235" i="11"/>
  <c r="N1235" i="11"/>
  <c r="O1235" i="11" s="1"/>
  <c r="B1236" i="11"/>
  <c r="C1236" i="11"/>
  <c r="G1236" i="11"/>
  <c r="H1236" i="11"/>
  <c r="I1236" i="11"/>
  <c r="J1236" i="11"/>
  <c r="K1236" i="11"/>
  <c r="L1236" i="11" s="1"/>
  <c r="M1236" i="11"/>
  <c r="N1236" i="11"/>
  <c r="O1236" i="11" s="1"/>
  <c r="B1237" i="11"/>
  <c r="C1237" i="11"/>
  <c r="G1237" i="11"/>
  <c r="H1237" i="11"/>
  <c r="I1237" i="11"/>
  <c r="J1237" i="11"/>
  <c r="K1237" i="11"/>
  <c r="L1237" i="11" s="1"/>
  <c r="M1237" i="11"/>
  <c r="N1237" i="11"/>
  <c r="O1237" i="11" s="1"/>
  <c r="B1238" i="11"/>
  <c r="C1238" i="11"/>
  <c r="G1238" i="11"/>
  <c r="H1238" i="11"/>
  <c r="I1238" i="11"/>
  <c r="J1238" i="11"/>
  <c r="K1238" i="11"/>
  <c r="L1238" i="11" s="1"/>
  <c r="M1238" i="11"/>
  <c r="N1238" i="11"/>
  <c r="B1239" i="11"/>
  <c r="C1239" i="11"/>
  <c r="G1239" i="11"/>
  <c r="H1239" i="11"/>
  <c r="I1239" i="11"/>
  <c r="J1239" i="11"/>
  <c r="K1239" i="11"/>
  <c r="L1239" i="11" s="1"/>
  <c r="M1239" i="11"/>
  <c r="N1239" i="11"/>
  <c r="O1239" i="11" s="1"/>
  <c r="B1240" i="11"/>
  <c r="C1240" i="11"/>
  <c r="G1240" i="11"/>
  <c r="H1240" i="11"/>
  <c r="I1240" i="11"/>
  <c r="J1240" i="11"/>
  <c r="K1240" i="11"/>
  <c r="L1240" i="11" s="1"/>
  <c r="M1240" i="11"/>
  <c r="N1240" i="11"/>
  <c r="O1240" i="11" s="1"/>
  <c r="B1241" i="11"/>
  <c r="C1241" i="11"/>
  <c r="G1241" i="11"/>
  <c r="H1241" i="11"/>
  <c r="I1241" i="11"/>
  <c r="J1241" i="11"/>
  <c r="K1241" i="11"/>
  <c r="L1241" i="11" s="1"/>
  <c r="M1241" i="11"/>
  <c r="N1241" i="11"/>
  <c r="O1241" i="11" s="1"/>
  <c r="B1242" i="11"/>
  <c r="C1242" i="11"/>
  <c r="G1242" i="11"/>
  <c r="H1242" i="11"/>
  <c r="I1242" i="11"/>
  <c r="J1242" i="11"/>
  <c r="K1242" i="11"/>
  <c r="L1242" i="11" s="1"/>
  <c r="M1242" i="11"/>
  <c r="N1242" i="11"/>
  <c r="B1243" i="11"/>
  <c r="C1243" i="11"/>
  <c r="G1243" i="11"/>
  <c r="H1243" i="11"/>
  <c r="I1243" i="11"/>
  <c r="J1243" i="11"/>
  <c r="K1243" i="11"/>
  <c r="L1243" i="11" s="1"/>
  <c r="M1243" i="11"/>
  <c r="N1243" i="11"/>
  <c r="O1243" i="11" s="1"/>
  <c r="B1244" i="11"/>
  <c r="C1244" i="11"/>
  <c r="G1244" i="11"/>
  <c r="H1244" i="11"/>
  <c r="I1244" i="11"/>
  <c r="J1244" i="11"/>
  <c r="K1244" i="11"/>
  <c r="L1244" i="11" s="1"/>
  <c r="M1244" i="11"/>
  <c r="N1244" i="11"/>
  <c r="O1244" i="11" s="1"/>
  <c r="B1245" i="11"/>
  <c r="C1245" i="11"/>
  <c r="G1245" i="11"/>
  <c r="H1245" i="11"/>
  <c r="I1245" i="11"/>
  <c r="J1245" i="11"/>
  <c r="K1245" i="11"/>
  <c r="L1245" i="11" s="1"/>
  <c r="M1245" i="11"/>
  <c r="N1245" i="11"/>
  <c r="O1245" i="11" s="1"/>
  <c r="B1246" i="11"/>
  <c r="C1246" i="11"/>
  <c r="G1246" i="11"/>
  <c r="H1246" i="11"/>
  <c r="I1246" i="11"/>
  <c r="J1246" i="11"/>
  <c r="K1246" i="11"/>
  <c r="L1246" i="11" s="1"/>
  <c r="M1246" i="11"/>
  <c r="N1246" i="11"/>
  <c r="P1246" i="11" s="1"/>
  <c r="B1247" i="11"/>
  <c r="C1247" i="11"/>
  <c r="G1247" i="11"/>
  <c r="H1247" i="11"/>
  <c r="I1247" i="11"/>
  <c r="J1247" i="11"/>
  <c r="K1247" i="11"/>
  <c r="L1247" i="11" s="1"/>
  <c r="M1247" i="11"/>
  <c r="N1247" i="11"/>
  <c r="O1247" i="11" s="1"/>
  <c r="B1248" i="11"/>
  <c r="C1248" i="11"/>
  <c r="G1248" i="11"/>
  <c r="H1248" i="11"/>
  <c r="I1248" i="11"/>
  <c r="J1248" i="11"/>
  <c r="K1248" i="11"/>
  <c r="L1248" i="11" s="1"/>
  <c r="M1248" i="11"/>
  <c r="N1248" i="11"/>
  <c r="O1248" i="11" s="1"/>
  <c r="B1249" i="11"/>
  <c r="C1249" i="11"/>
  <c r="G1249" i="11"/>
  <c r="H1249" i="11"/>
  <c r="I1249" i="11"/>
  <c r="J1249" i="11"/>
  <c r="K1249" i="11"/>
  <c r="L1249" i="11" s="1"/>
  <c r="M1249" i="11"/>
  <c r="N1249" i="11"/>
  <c r="O1249" i="11" s="1"/>
  <c r="B1250" i="11"/>
  <c r="C1250" i="11"/>
  <c r="G1250" i="11"/>
  <c r="H1250" i="11"/>
  <c r="I1250" i="11"/>
  <c r="J1250" i="11"/>
  <c r="K1250" i="11"/>
  <c r="L1250" i="11" s="1"/>
  <c r="M1250" i="11"/>
  <c r="N1250" i="11"/>
  <c r="O1250" i="11" s="1"/>
  <c r="B1251" i="11"/>
  <c r="C1251" i="11"/>
  <c r="G1251" i="11"/>
  <c r="H1251" i="11"/>
  <c r="I1251" i="11"/>
  <c r="J1251" i="11"/>
  <c r="K1251" i="11"/>
  <c r="L1251" i="11" s="1"/>
  <c r="M1251" i="11"/>
  <c r="N1251" i="11"/>
  <c r="O1251" i="11" s="1"/>
  <c r="B1252" i="11"/>
  <c r="C1252" i="11"/>
  <c r="G1252" i="11"/>
  <c r="H1252" i="11"/>
  <c r="I1252" i="11"/>
  <c r="J1252" i="11"/>
  <c r="K1252" i="11"/>
  <c r="L1252" i="11" s="1"/>
  <c r="M1252" i="11"/>
  <c r="N1252" i="11"/>
  <c r="O1252" i="11" s="1"/>
  <c r="B1253" i="11"/>
  <c r="C1253" i="11"/>
  <c r="G1253" i="11"/>
  <c r="H1253" i="11"/>
  <c r="I1253" i="11"/>
  <c r="J1253" i="11"/>
  <c r="K1253" i="11"/>
  <c r="L1253" i="11" s="1"/>
  <c r="M1253" i="11"/>
  <c r="N1253" i="11"/>
  <c r="O1253" i="11" s="1"/>
  <c r="B1254" i="11"/>
  <c r="C1254" i="11"/>
  <c r="G1254" i="11"/>
  <c r="H1254" i="11"/>
  <c r="I1254" i="11"/>
  <c r="J1254" i="11"/>
  <c r="K1254" i="11"/>
  <c r="L1254" i="11" s="1"/>
  <c r="M1254" i="11"/>
  <c r="N1254" i="11"/>
  <c r="O1254" i="11" s="1"/>
  <c r="B1255" i="11"/>
  <c r="C1255" i="11"/>
  <c r="G1255" i="11"/>
  <c r="H1255" i="11"/>
  <c r="I1255" i="11"/>
  <c r="J1255" i="11"/>
  <c r="K1255" i="11"/>
  <c r="L1255" i="11" s="1"/>
  <c r="M1255" i="11"/>
  <c r="N1255" i="11"/>
  <c r="O1255" i="11" s="1"/>
  <c r="B1256" i="11"/>
  <c r="C1256" i="11"/>
  <c r="G1256" i="11"/>
  <c r="H1256" i="11"/>
  <c r="I1256" i="11"/>
  <c r="J1256" i="11"/>
  <c r="K1256" i="11"/>
  <c r="L1256" i="11" s="1"/>
  <c r="M1256" i="11"/>
  <c r="N1256" i="11"/>
  <c r="B1257" i="11"/>
  <c r="C1257" i="11"/>
  <c r="G1257" i="11"/>
  <c r="H1257" i="11"/>
  <c r="I1257" i="11"/>
  <c r="J1257" i="11"/>
  <c r="K1257" i="11"/>
  <c r="L1257" i="11" s="1"/>
  <c r="M1257" i="11"/>
  <c r="N1257" i="11"/>
  <c r="O1257" i="11" s="1"/>
  <c r="B1258" i="11"/>
  <c r="C1258" i="11"/>
  <c r="G1258" i="11"/>
  <c r="H1258" i="11"/>
  <c r="I1258" i="11"/>
  <c r="J1258" i="11"/>
  <c r="K1258" i="11"/>
  <c r="L1258" i="11" s="1"/>
  <c r="M1258" i="11"/>
  <c r="N1258" i="11"/>
  <c r="P1258" i="11" s="1"/>
  <c r="B1259" i="11"/>
  <c r="C1259" i="11"/>
  <c r="G1259" i="11"/>
  <c r="H1259" i="11"/>
  <c r="I1259" i="11"/>
  <c r="J1259" i="11"/>
  <c r="K1259" i="11"/>
  <c r="L1259" i="11" s="1"/>
  <c r="M1259" i="11"/>
  <c r="N1259" i="11"/>
  <c r="O1259" i="11" s="1"/>
  <c r="B1260" i="11"/>
  <c r="C1260" i="11"/>
  <c r="G1260" i="11"/>
  <c r="H1260" i="11"/>
  <c r="I1260" i="11"/>
  <c r="J1260" i="11"/>
  <c r="K1260" i="11"/>
  <c r="L1260" i="11" s="1"/>
  <c r="M1260" i="11"/>
  <c r="N1260" i="11"/>
  <c r="B1261" i="11"/>
  <c r="C1261" i="11"/>
  <c r="G1261" i="11"/>
  <c r="H1261" i="11"/>
  <c r="I1261" i="11"/>
  <c r="J1261" i="11"/>
  <c r="K1261" i="11"/>
  <c r="L1261" i="11" s="1"/>
  <c r="M1261" i="11"/>
  <c r="N1261" i="11"/>
  <c r="O1261" i="11" s="1"/>
  <c r="B1262" i="11"/>
  <c r="C1262" i="11"/>
  <c r="G1262" i="11"/>
  <c r="H1262" i="11"/>
  <c r="I1262" i="11"/>
  <c r="J1262" i="11"/>
  <c r="K1262" i="11"/>
  <c r="L1262" i="11" s="1"/>
  <c r="M1262" i="11"/>
  <c r="N1262" i="11"/>
  <c r="B1263" i="11"/>
  <c r="C1263" i="11"/>
  <c r="G1263" i="11"/>
  <c r="H1263" i="11"/>
  <c r="I1263" i="11"/>
  <c r="J1263" i="11"/>
  <c r="K1263" i="11"/>
  <c r="L1263" i="11" s="1"/>
  <c r="M1263" i="11"/>
  <c r="N1263" i="11"/>
  <c r="O1263" i="11" s="1"/>
  <c r="B1264" i="11"/>
  <c r="C1264" i="11"/>
  <c r="G1264" i="11"/>
  <c r="H1264" i="11"/>
  <c r="I1264" i="11"/>
  <c r="J1264" i="11"/>
  <c r="K1264" i="11"/>
  <c r="L1264" i="11" s="1"/>
  <c r="M1264" i="11"/>
  <c r="N1264" i="11"/>
  <c r="B1265" i="11"/>
  <c r="C1265" i="11"/>
  <c r="G1265" i="11"/>
  <c r="H1265" i="11"/>
  <c r="I1265" i="11"/>
  <c r="J1265" i="11"/>
  <c r="K1265" i="11"/>
  <c r="L1265" i="11" s="1"/>
  <c r="M1265" i="11"/>
  <c r="N1265" i="11"/>
  <c r="O1265" i="11" s="1"/>
  <c r="B1266" i="11"/>
  <c r="C1266" i="11"/>
  <c r="G1266" i="11"/>
  <c r="H1266" i="11"/>
  <c r="I1266" i="11"/>
  <c r="J1266" i="11"/>
  <c r="K1266" i="11"/>
  <c r="L1266" i="11" s="1"/>
  <c r="M1266" i="11"/>
  <c r="N1266" i="11"/>
  <c r="O1266" i="11" s="1"/>
  <c r="B1267" i="11"/>
  <c r="C1267" i="11"/>
  <c r="G1267" i="11"/>
  <c r="H1267" i="11"/>
  <c r="I1267" i="11"/>
  <c r="J1267" i="11"/>
  <c r="K1267" i="11"/>
  <c r="L1267" i="11" s="1"/>
  <c r="M1267" i="11"/>
  <c r="N1267" i="11"/>
  <c r="O1267" i="11" s="1"/>
  <c r="B1268" i="11"/>
  <c r="C1268" i="11"/>
  <c r="G1268" i="11"/>
  <c r="H1268" i="11"/>
  <c r="I1268" i="11"/>
  <c r="J1268" i="11"/>
  <c r="K1268" i="11"/>
  <c r="L1268" i="11" s="1"/>
  <c r="M1268" i="11"/>
  <c r="N1268" i="11"/>
  <c r="P1268" i="11" s="1"/>
  <c r="B1269" i="11"/>
  <c r="C1269" i="11"/>
  <c r="G1269" i="11"/>
  <c r="H1269" i="11"/>
  <c r="I1269" i="11"/>
  <c r="J1269" i="11"/>
  <c r="K1269" i="11"/>
  <c r="L1269" i="11" s="1"/>
  <c r="M1269" i="11"/>
  <c r="N1269" i="11"/>
  <c r="O1269" i="11" s="1"/>
  <c r="B1270" i="11"/>
  <c r="C1270" i="11"/>
  <c r="G1270" i="11"/>
  <c r="H1270" i="11"/>
  <c r="I1270" i="11"/>
  <c r="J1270" i="11"/>
  <c r="K1270" i="11"/>
  <c r="L1270" i="11" s="1"/>
  <c r="M1270" i="11"/>
  <c r="N1270" i="11"/>
  <c r="O1270" i="11" s="1"/>
  <c r="B1271" i="11"/>
  <c r="C1271" i="11"/>
  <c r="G1271" i="11"/>
  <c r="H1271" i="11"/>
  <c r="I1271" i="11"/>
  <c r="J1271" i="11"/>
  <c r="K1271" i="11"/>
  <c r="L1271" i="11" s="1"/>
  <c r="M1271" i="11"/>
  <c r="N1271" i="11"/>
  <c r="O1271" i="11" s="1"/>
  <c r="B1272" i="11"/>
  <c r="C1272" i="11"/>
  <c r="G1272" i="11"/>
  <c r="H1272" i="11"/>
  <c r="I1272" i="11"/>
  <c r="J1272" i="11"/>
  <c r="K1272" i="11"/>
  <c r="L1272" i="11" s="1"/>
  <c r="M1272" i="11"/>
  <c r="N1272" i="11"/>
  <c r="P1272" i="11" s="1"/>
  <c r="B1273" i="11"/>
  <c r="C1273" i="11"/>
  <c r="G1273" i="11"/>
  <c r="H1273" i="11"/>
  <c r="I1273" i="11"/>
  <c r="J1273" i="11"/>
  <c r="K1273" i="11"/>
  <c r="L1273" i="11" s="1"/>
  <c r="M1273" i="11"/>
  <c r="N1273" i="11"/>
  <c r="O1273" i="11" s="1"/>
  <c r="B1274" i="11"/>
  <c r="C1274" i="11"/>
  <c r="G1274" i="11"/>
  <c r="H1274" i="11"/>
  <c r="I1274" i="11"/>
  <c r="J1274" i="11"/>
  <c r="K1274" i="11"/>
  <c r="L1274" i="11" s="1"/>
  <c r="M1274" i="11"/>
  <c r="N1274" i="11"/>
  <c r="O1274" i="11" s="1"/>
  <c r="B1275" i="11"/>
  <c r="C1275" i="11"/>
  <c r="G1275" i="11"/>
  <c r="H1275" i="11"/>
  <c r="I1275" i="11"/>
  <c r="J1275" i="11"/>
  <c r="K1275" i="11"/>
  <c r="L1275" i="11" s="1"/>
  <c r="M1275" i="11"/>
  <c r="N1275" i="11"/>
  <c r="O1275" i="11" s="1"/>
  <c r="B1276" i="11"/>
  <c r="C1276" i="11"/>
  <c r="G1276" i="11"/>
  <c r="H1276" i="11"/>
  <c r="I1276" i="11"/>
  <c r="J1276" i="11"/>
  <c r="K1276" i="11"/>
  <c r="L1276" i="11" s="1"/>
  <c r="M1276" i="11"/>
  <c r="N1276" i="11"/>
  <c r="O1276" i="11" s="1"/>
  <c r="B1277" i="11"/>
  <c r="C1277" i="11"/>
  <c r="G1277" i="11"/>
  <c r="H1277" i="11"/>
  <c r="I1277" i="11"/>
  <c r="J1277" i="11"/>
  <c r="K1277" i="11"/>
  <c r="L1277" i="11" s="1"/>
  <c r="M1277" i="11"/>
  <c r="N1277" i="11"/>
  <c r="O1277" i="11" s="1"/>
  <c r="B1278" i="11"/>
  <c r="C1278" i="11"/>
  <c r="G1278" i="11"/>
  <c r="H1278" i="11"/>
  <c r="I1278" i="11"/>
  <c r="J1278" i="11"/>
  <c r="K1278" i="11"/>
  <c r="L1278" i="11" s="1"/>
  <c r="M1278" i="11"/>
  <c r="N1278" i="11"/>
  <c r="O1278" i="11" s="1"/>
  <c r="B1279" i="11"/>
  <c r="C1279" i="11"/>
  <c r="G1279" i="11"/>
  <c r="H1279" i="11"/>
  <c r="I1279" i="11"/>
  <c r="J1279" i="11"/>
  <c r="K1279" i="11"/>
  <c r="L1279" i="11" s="1"/>
  <c r="M1279" i="11"/>
  <c r="N1279" i="11"/>
  <c r="O1279" i="11" s="1"/>
  <c r="B1280" i="11"/>
  <c r="C1280" i="11"/>
  <c r="G1280" i="11"/>
  <c r="H1280" i="11"/>
  <c r="I1280" i="11"/>
  <c r="J1280" i="11"/>
  <c r="K1280" i="11"/>
  <c r="L1280" i="11" s="1"/>
  <c r="M1280" i="11"/>
  <c r="N1280" i="11"/>
  <c r="B1281" i="11"/>
  <c r="C1281" i="11"/>
  <c r="G1281" i="11"/>
  <c r="H1281" i="11"/>
  <c r="I1281" i="11"/>
  <c r="J1281" i="11"/>
  <c r="K1281" i="11"/>
  <c r="L1281" i="11" s="1"/>
  <c r="M1281" i="11"/>
  <c r="N1281" i="11"/>
  <c r="O1281" i="11" s="1"/>
  <c r="B1282" i="11"/>
  <c r="C1282" i="11"/>
  <c r="G1282" i="11"/>
  <c r="H1282" i="11"/>
  <c r="I1282" i="11"/>
  <c r="J1282" i="11"/>
  <c r="K1282" i="11"/>
  <c r="L1282" i="11" s="1"/>
  <c r="M1282" i="11"/>
  <c r="N1282" i="11"/>
  <c r="P1282" i="11" s="1"/>
  <c r="B1283" i="11"/>
  <c r="C1283" i="11"/>
  <c r="G1283" i="11"/>
  <c r="H1283" i="11"/>
  <c r="I1283" i="11"/>
  <c r="J1283" i="11"/>
  <c r="K1283" i="11"/>
  <c r="L1283" i="11" s="1"/>
  <c r="M1283" i="11"/>
  <c r="N1283" i="11"/>
  <c r="O1283" i="11" s="1"/>
  <c r="B1284" i="11"/>
  <c r="C1284" i="11"/>
  <c r="G1284" i="11"/>
  <c r="H1284" i="11"/>
  <c r="I1284" i="11"/>
  <c r="J1284" i="11"/>
  <c r="K1284" i="11"/>
  <c r="L1284" i="11" s="1"/>
  <c r="M1284" i="11"/>
  <c r="N1284" i="11"/>
  <c r="P1284" i="11" s="1"/>
  <c r="B1285" i="11"/>
  <c r="C1285" i="11"/>
  <c r="G1285" i="11"/>
  <c r="H1285" i="11"/>
  <c r="I1285" i="11"/>
  <c r="J1285" i="11"/>
  <c r="K1285" i="11"/>
  <c r="L1285" i="11" s="1"/>
  <c r="M1285" i="11"/>
  <c r="N1285" i="11"/>
  <c r="O1285" i="11" s="1"/>
  <c r="B1286" i="11"/>
  <c r="C1286" i="11"/>
  <c r="G1286" i="11"/>
  <c r="H1286" i="11"/>
  <c r="I1286" i="11"/>
  <c r="J1286" i="11"/>
  <c r="K1286" i="11"/>
  <c r="L1286" i="11" s="1"/>
  <c r="M1286" i="11"/>
  <c r="N1286" i="11"/>
  <c r="P1286" i="11" s="1"/>
  <c r="B1287" i="11"/>
  <c r="C1287" i="11"/>
  <c r="G1287" i="11"/>
  <c r="H1287" i="11"/>
  <c r="I1287" i="11"/>
  <c r="J1287" i="11"/>
  <c r="K1287" i="11"/>
  <c r="L1287" i="11" s="1"/>
  <c r="M1287" i="11"/>
  <c r="N1287" i="11"/>
  <c r="O1287" i="11" s="1"/>
  <c r="B1288" i="11"/>
  <c r="C1288" i="11"/>
  <c r="G1288" i="11"/>
  <c r="H1288" i="11"/>
  <c r="I1288" i="11"/>
  <c r="J1288" i="11"/>
  <c r="K1288" i="11"/>
  <c r="L1288" i="11" s="1"/>
  <c r="M1288" i="11"/>
  <c r="N1288" i="11"/>
  <c r="O1288" i="11" s="1"/>
  <c r="B1289" i="11"/>
  <c r="C1289" i="11"/>
  <c r="G1289" i="11"/>
  <c r="H1289" i="11"/>
  <c r="I1289" i="11"/>
  <c r="J1289" i="11"/>
  <c r="K1289" i="11"/>
  <c r="L1289" i="11" s="1"/>
  <c r="M1289" i="11"/>
  <c r="N1289" i="11"/>
  <c r="O1289" i="11" s="1"/>
  <c r="B1290" i="11"/>
  <c r="C1290" i="11"/>
  <c r="G1290" i="11"/>
  <c r="H1290" i="11"/>
  <c r="I1290" i="11"/>
  <c r="J1290" i="11"/>
  <c r="K1290" i="11"/>
  <c r="L1290" i="11" s="1"/>
  <c r="M1290" i="11"/>
  <c r="N1290" i="11"/>
  <c r="B1291" i="11"/>
  <c r="C1291" i="11"/>
  <c r="G1291" i="11"/>
  <c r="H1291" i="11"/>
  <c r="I1291" i="11"/>
  <c r="J1291" i="11"/>
  <c r="K1291" i="11"/>
  <c r="L1291" i="11" s="1"/>
  <c r="M1291" i="11"/>
  <c r="N1291" i="11"/>
  <c r="O1291" i="11" s="1"/>
  <c r="B1292" i="11"/>
  <c r="C1292" i="11"/>
  <c r="G1292" i="11"/>
  <c r="H1292" i="11"/>
  <c r="I1292" i="11"/>
  <c r="J1292" i="11"/>
  <c r="K1292" i="11"/>
  <c r="L1292" i="11" s="1"/>
  <c r="M1292" i="11"/>
  <c r="N1292" i="11"/>
  <c r="O1292" i="11" s="1"/>
  <c r="B1293" i="11"/>
  <c r="C1293" i="11"/>
  <c r="G1293" i="11"/>
  <c r="H1293" i="11"/>
  <c r="I1293" i="11"/>
  <c r="J1293" i="11"/>
  <c r="K1293" i="11"/>
  <c r="L1293" i="11" s="1"/>
  <c r="M1293" i="11"/>
  <c r="N1293" i="11"/>
  <c r="O1293" i="11" s="1"/>
  <c r="B1294" i="11"/>
  <c r="C1294" i="11"/>
  <c r="G1294" i="11"/>
  <c r="H1294" i="11"/>
  <c r="I1294" i="11"/>
  <c r="J1294" i="11"/>
  <c r="K1294" i="11"/>
  <c r="L1294" i="11" s="1"/>
  <c r="M1294" i="11"/>
  <c r="N1294" i="11"/>
  <c r="B1295" i="11"/>
  <c r="C1295" i="11"/>
  <c r="G1295" i="11"/>
  <c r="H1295" i="11"/>
  <c r="I1295" i="11"/>
  <c r="J1295" i="11"/>
  <c r="K1295" i="11"/>
  <c r="L1295" i="11" s="1"/>
  <c r="M1295" i="11"/>
  <c r="N1295" i="11"/>
  <c r="O1295" i="11" s="1"/>
  <c r="B1296" i="11"/>
  <c r="C1296" i="11"/>
  <c r="G1296" i="11"/>
  <c r="H1296" i="11"/>
  <c r="I1296" i="11"/>
  <c r="J1296" i="11"/>
  <c r="K1296" i="11"/>
  <c r="L1296" i="11" s="1"/>
  <c r="M1296" i="11"/>
  <c r="N1296" i="11"/>
  <c r="O1296" i="11" s="1"/>
  <c r="B1297" i="11"/>
  <c r="C1297" i="11"/>
  <c r="G1297" i="11"/>
  <c r="H1297" i="11"/>
  <c r="I1297" i="11"/>
  <c r="J1297" i="11"/>
  <c r="K1297" i="11"/>
  <c r="L1297" i="11" s="1"/>
  <c r="M1297" i="11"/>
  <c r="N1297" i="11"/>
  <c r="O1297" i="11" s="1"/>
  <c r="B1298" i="11"/>
  <c r="C1298" i="11"/>
  <c r="G1298" i="11"/>
  <c r="H1298" i="11"/>
  <c r="I1298" i="11"/>
  <c r="J1298" i="11"/>
  <c r="K1298" i="11"/>
  <c r="L1298" i="11" s="1"/>
  <c r="M1298" i="11"/>
  <c r="N1298" i="11"/>
  <c r="B1299" i="11"/>
  <c r="C1299" i="11"/>
  <c r="G1299" i="11"/>
  <c r="H1299" i="11"/>
  <c r="I1299" i="11"/>
  <c r="J1299" i="11"/>
  <c r="K1299" i="11"/>
  <c r="L1299" i="11" s="1"/>
  <c r="M1299" i="11"/>
  <c r="N1299" i="11"/>
  <c r="O1299" i="11" s="1"/>
  <c r="B1300" i="11"/>
  <c r="C1300" i="11"/>
  <c r="G1300" i="11"/>
  <c r="H1300" i="11"/>
  <c r="I1300" i="11"/>
  <c r="J1300" i="11"/>
  <c r="K1300" i="11"/>
  <c r="L1300" i="11" s="1"/>
  <c r="M1300" i="11"/>
  <c r="N1300" i="11"/>
  <c r="O1300" i="11" s="1"/>
  <c r="B1301" i="11"/>
  <c r="C1301" i="11"/>
  <c r="G1301" i="11"/>
  <c r="H1301" i="11"/>
  <c r="I1301" i="11"/>
  <c r="J1301" i="11"/>
  <c r="K1301" i="11"/>
  <c r="L1301" i="11" s="1"/>
  <c r="M1301" i="11"/>
  <c r="N1301" i="11"/>
  <c r="O1301" i="11" s="1"/>
  <c r="B1302" i="11"/>
  <c r="C1302" i="11"/>
  <c r="G1302" i="11"/>
  <c r="H1302" i="11"/>
  <c r="I1302" i="11"/>
  <c r="J1302" i="11"/>
  <c r="K1302" i="11"/>
  <c r="L1302" i="11" s="1"/>
  <c r="M1302" i="11"/>
  <c r="N1302" i="11"/>
  <c r="P1302" i="11" s="1"/>
  <c r="B1303" i="11"/>
  <c r="C1303" i="11"/>
  <c r="G1303" i="11"/>
  <c r="H1303" i="11"/>
  <c r="I1303" i="11"/>
  <c r="J1303" i="11"/>
  <c r="K1303" i="11"/>
  <c r="L1303" i="11" s="1"/>
  <c r="M1303" i="11"/>
  <c r="N1303" i="11"/>
  <c r="O1303" i="11" s="1"/>
  <c r="B1304" i="11"/>
  <c r="C1304" i="11"/>
  <c r="G1304" i="11"/>
  <c r="H1304" i="11"/>
  <c r="I1304" i="11"/>
  <c r="J1304" i="11"/>
  <c r="K1304" i="11"/>
  <c r="L1304" i="11" s="1"/>
  <c r="M1304" i="11"/>
  <c r="N1304" i="11"/>
  <c r="O1304" i="11" s="1"/>
  <c r="B1305" i="11"/>
  <c r="C1305" i="11"/>
  <c r="G1305" i="11"/>
  <c r="H1305" i="11"/>
  <c r="I1305" i="11"/>
  <c r="J1305" i="11"/>
  <c r="K1305" i="11"/>
  <c r="L1305" i="11" s="1"/>
  <c r="M1305" i="11"/>
  <c r="N1305" i="11"/>
  <c r="O1305" i="11" s="1"/>
  <c r="B1306" i="11"/>
  <c r="C1306" i="11"/>
  <c r="G1306" i="11"/>
  <c r="H1306" i="11"/>
  <c r="I1306" i="11"/>
  <c r="J1306" i="11"/>
  <c r="K1306" i="11"/>
  <c r="L1306" i="11" s="1"/>
  <c r="M1306" i="11"/>
  <c r="N1306" i="11"/>
  <c r="P1306" i="11" s="1"/>
  <c r="B1307" i="11"/>
  <c r="C1307" i="11"/>
  <c r="G1307" i="11"/>
  <c r="H1307" i="11"/>
  <c r="I1307" i="11"/>
  <c r="J1307" i="11"/>
  <c r="K1307" i="11"/>
  <c r="L1307" i="11" s="1"/>
  <c r="M1307" i="11"/>
  <c r="N1307" i="11"/>
  <c r="O1307" i="11" s="1"/>
  <c r="B1308" i="11"/>
  <c r="C1308" i="11"/>
  <c r="G1308" i="11"/>
  <c r="H1308" i="11"/>
  <c r="I1308" i="11"/>
  <c r="J1308" i="11"/>
  <c r="K1308" i="11"/>
  <c r="L1308" i="11" s="1"/>
  <c r="M1308" i="11"/>
  <c r="N1308" i="11"/>
  <c r="O1308" i="11" s="1"/>
  <c r="B1309" i="11"/>
  <c r="C1309" i="11"/>
  <c r="G1309" i="11"/>
  <c r="H1309" i="11"/>
  <c r="I1309" i="11"/>
  <c r="J1309" i="11"/>
  <c r="K1309" i="11"/>
  <c r="L1309" i="11" s="1"/>
  <c r="M1309" i="11"/>
  <c r="N1309" i="11"/>
  <c r="O1309" i="11" s="1"/>
  <c r="B1310" i="11"/>
  <c r="C1310" i="11"/>
  <c r="G1310" i="11"/>
  <c r="H1310" i="11"/>
  <c r="I1310" i="11"/>
  <c r="J1310" i="11"/>
  <c r="K1310" i="11"/>
  <c r="L1310" i="11" s="1"/>
  <c r="M1310" i="11"/>
  <c r="N1310" i="11"/>
  <c r="B1311" i="11"/>
  <c r="C1311" i="11"/>
  <c r="G1311" i="11"/>
  <c r="H1311" i="11"/>
  <c r="I1311" i="11"/>
  <c r="J1311" i="11"/>
  <c r="K1311" i="11"/>
  <c r="L1311" i="11" s="1"/>
  <c r="M1311" i="11"/>
  <c r="N1311" i="11"/>
  <c r="O1311" i="11" s="1"/>
  <c r="B1312" i="11"/>
  <c r="C1312" i="11"/>
  <c r="G1312" i="11"/>
  <c r="H1312" i="11"/>
  <c r="I1312" i="11"/>
  <c r="J1312" i="11"/>
  <c r="K1312" i="11"/>
  <c r="L1312" i="11" s="1"/>
  <c r="M1312" i="11"/>
  <c r="N1312" i="11"/>
  <c r="P1312" i="11" s="1"/>
  <c r="B1313" i="11"/>
  <c r="C1313" i="11"/>
  <c r="G1313" i="11"/>
  <c r="H1313" i="11"/>
  <c r="I1313" i="11"/>
  <c r="J1313" i="11"/>
  <c r="K1313" i="11"/>
  <c r="L1313" i="11" s="1"/>
  <c r="M1313" i="11"/>
  <c r="N1313" i="11"/>
  <c r="O1313" i="11" s="1"/>
  <c r="B1314" i="11"/>
  <c r="C1314" i="11"/>
  <c r="G1314" i="11"/>
  <c r="H1314" i="11"/>
  <c r="I1314" i="11"/>
  <c r="J1314" i="11"/>
  <c r="K1314" i="11"/>
  <c r="L1314" i="11" s="1"/>
  <c r="M1314" i="11"/>
  <c r="N1314" i="11"/>
  <c r="O1314" i="11" s="1"/>
  <c r="B1315" i="11"/>
  <c r="C1315" i="11"/>
  <c r="G1315" i="11"/>
  <c r="H1315" i="11"/>
  <c r="I1315" i="11"/>
  <c r="J1315" i="11"/>
  <c r="K1315" i="11"/>
  <c r="L1315" i="11" s="1"/>
  <c r="M1315" i="11"/>
  <c r="N1315" i="11"/>
  <c r="O1315" i="11" s="1"/>
  <c r="B1316" i="11"/>
  <c r="C1316" i="11"/>
  <c r="G1316" i="11"/>
  <c r="H1316" i="11"/>
  <c r="I1316" i="11"/>
  <c r="J1316" i="11"/>
  <c r="K1316" i="11"/>
  <c r="L1316" i="11" s="1"/>
  <c r="M1316" i="11"/>
  <c r="N1316" i="11"/>
  <c r="P1316" i="11" s="1"/>
  <c r="B1317" i="11"/>
  <c r="C1317" i="11"/>
  <c r="G1317" i="11"/>
  <c r="H1317" i="11"/>
  <c r="I1317" i="11"/>
  <c r="J1317" i="11"/>
  <c r="K1317" i="11"/>
  <c r="L1317" i="11" s="1"/>
  <c r="M1317" i="11"/>
  <c r="N1317" i="11"/>
  <c r="O1317" i="11" s="1"/>
  <c r="B1318" i="11"/>
  <c r="C1318" i="11"/>
  <c r="G1318" i="11"/>
  <c r="H1318" i="11"/>
  <c r="I1318" i="11"/>
  <c r="J1318" i="11"/>
  <c r="K1318" i="11"/>
  <c r="L1318" i="11" s="1"/>
  <c r="M1318" i="11"/>
  <c r="N1318" i="11"/>
  <c r="O1318" i="11" s="1"/>
  <c r="B1319" i="11"/>
  <c r="C1319" i="11"/>
  <c r="G1319" i="11"/>
  <c r="H1319" i="11"/>
  <c r="I1319" i="11"/>
  <c r="J1319" i="11"/>
  <c r="K1319" i="11"/>
  <c r="L1319" i="11" s="1"/>
  <c r="M1319" i="11"/>
  <c r="N1319" i="11"/>
  <c r="O1319" i="11" s="1"/>
  <c r="B1320" i="11"/>
  <c r="C1320" i="11"/>
  <c r="G1320" i="11"/>
  <c r="H1320" i="11"/>
  <c r="I1320" i="11"/>
  <c r="J1320" i="11"/>
  <c r="K1320" i="11"/>
  <c r="L1320" i="11" s="1"/>
  <c r="M1320" i="11"/>
  <c r="N1320" i="11"/>
  <c r="P1320" i="11" s="1"/>
  <c r="B1321" i="11"/>
  <c r="C1321" i="11"/>
  <c r="G1321" i="11"/>
  <c r="H1321" i="11"/>
  <c r="I1321" i="11"/>
  <c r="J1321" i="11"/>
  <c r="K1321" i="11"/>
  <c r="L1321" i="11" s="1"/>
  <c r="M1321" i="11"/>
  <c r="N1321" i="11"/>
  <c r="O1321" i="11" s="1"/>
  <c r="B1322" i="11"/>
  <c r="C1322" i="11"/>
  <c r="G1322" i="11"/>
  <c r="H1322" i="11"/>
  <c r="I1322" i="11"/>
  <c r="J1322" i="11"/>
  <c r="K1322" i="11"/>
  <c r="L1322" i="11" s="1"/>
  <c r="M1322" i="11"/>
  <c r="N1322" i="11"/>
  <c r="O1322" i="11" s="1"/>
  <c r="B1323" i="11"/>
  <c r="C1323" i="11"/>
  <c r="G1323" i="11"/>
  <c r="H1323" i="11"/>
  <c r="I1323" i="11"/>
  <c r="J1323" i="11"/>
  <c r="K1323" i="11"/>
  <c r="L1323" i="11" s="1"/>
  <c r="M1323" i="11"/>
  <c r="N1323" i="11"/>
  <c r="O1323" i="11" s="1"/>
  <c r="B1324" i="11"/>
  <c r="C1324" i="11"/>
  <c r="G1324" i="11"/>
  <c r="H1324" i="11"/>
  <c r="I1324" i="11"/>
  <c r="J1324" i="11"/>
  <c r="K1324" i="11"/>
  <c r="L1324" i="11" s="1"/>
  <c r="M1324" i="11"/>
  <c r="N1324" i="11"/>
  <c r="O1324" i="11" s="1"/>
  <c r="B1325" i="11"/>
  <c r="C1325" i="11"/>
  <c r="G1325" i="11"/>
  <c r="H1325" i="11"/>
  <c r="I1325" i="11"/>
  <c r="J1325" i="11"/>
  <c r="K1325" i="11"/>
  <c r="L1325" i="11" s="1"/>
  <c r="M1325" i="11"/>
  <c r="N1325" i="11"/>
  <c r="O1325" i="11" s="1"/>
  <c r="B1326" i="11"/>
  <c r="C1326" i="11"/>
  <c r="G1326" i="11"/>
  <c r="H1326" i="11"/>
  <c r="I1326" i="11"/>
  <c r="J1326" i="11"/>
  <c r="K1326" i="11"/>
  <c r="L1326" i="11" s="1"/>
  <c r="M1326" i="11"/>
  <c r="N1326" i="11"/>
  <c r="P1326" i="11" s="1"/>
  <c r="B1327" i="11"/>
  <c r="C1327" i="11"/>
  <c r="G1327" i="11"/>
  <c r="H1327" i="11"/>
  <c r="I1327" i="11"/>
  <c r="J1327" i="11"/>
  <c r="K1327" i="11"/>
  <c r="L1327" i="11" s="1"/>
  <c r="M1327" i="11"/>
  <c r="N1327" i="11"/>
  <c r="O1327" i="11" s="1"/>
  <c r="B1328" i="11"/>
  <c r="C1328" i="11"/>
  <c r="G1328" i="11"/>
  <c r="H1328" i="11"/>
  <c r="I1328" i="11"/>
  <c r="J1328" i="11"/>
  <c r="K1328" i="11"/>
  <c r="L1328" i="11" s="1"/>
  <c r="M1328" i="11"/>
  <c r="N1328" i="11"/>
  <c r="O1328" i="11" s="1"/>
  <c r="B1329" i="11"/>
  <c r="C1329" i="11"/>
  <c r="G1329" i="11"/>
  <c r="H1329" i="11"/>
  <c r="I1329" i="11"/>
  <c r="J1329" i="11"/>
  <c r="K1329" i="11"/>
  <c r="L1329" i="11" s="1"/>
  <c r="M1329" i="11"/>
  <c r="N1329" i="11"/>
  <c r="O1329" i="11" s="1"/>
  <c r="B1330" i="11"/>
  <c r="C1330" i="11"/>
  <c r="G1330" i="11"/>
  <c r="H1330" i="11"/>
  <c r="I1330" i="11"/>
  <c r="J1330" i="11"/>
  <c r="K1330" i="11"/>
  <c r="L1330" i="11" s="1"/>
  <c r="M1330" i="11"/>
  <c r="N1330" i="11"/>
  <c r="P1330" i="11" s="1"/>
  <c r="B1331" i="11"/>
  <c r="C1331" i="11"/>
  <c r="G1331" i="11"/>
  <c r="H1331" i="11"/>
  <c r="I1331" i="11"/>
  <c r="J1331" i="11"/>
  <c r="K1331" i="11"/>
  <c r="L1331" i="11" s="1"/>
  <c r="M1331" i="11"/>
  <c r="N1331" i="11"/>
  <c r="O1331" i="11" s="1"/>
  <c r="B1332" i="11"/>
  <c r="C1332" i="11"/>
  <c r="G1332" i="11"/>
  <c r="H1332" i="11"/>
  <c r="I1332" i="11"/>
  <c r="J1332" i="11"/>
  <c r="K1332" i="11"/>
  <c r="L1332" i="11" s="1"/>
  <c r="M1332" i="11"/>
  <c r="N1332" i="11"/>
  <c r="O1332" i="11" s="1"/>
  <c r="B1333" i="11"/>
  <c r="C1333" i="11"/>
  <c r="G1333" i="11"/>
  <c r="H1333" i="11"/>
  <c r="I1333" i="11"/>
  <c r="J1333" i="11"/>
  <c r="K1333" i="11"/>
  <c r="L1333" i="11" s="1"/>
  <c r="M1333" i="11"/>
  <c r="N1333" i="11"/>
  <c r="O1333" i="11" s="1"/>
  <c r="B1334" i="11"/>
  <c r="C1334" i="11"/>
  <c r="G1334" i="11"/>
  <c r="H1334" i="11"/>
  <c r="I1334" i="11"/>
  <c r="J1334" i="11"/>
  <c r="K1334" i="11"/>
  <c r="L1334" i="11" s="1"/>
  <c r="M1334" i="11"/>
  <c r="N1334" i="11"/>
  <c r="P1334" i="11" s="1"/>
  <c r="B1335" i="11"/>
  <c r="C1335" i="11"/>
  <c r="G1335" i="11"/>
  <c r="H1335" i="11"/>
  <c r="I1335" i="11"/>
  <c r="J1335" i="11"/>
  <c r="K1335" i="11"/>
  <c r="L1335" i="11" s="1"/>
  <c r="M1335" i="11"/>
  <c r="N1335" i="11"/>
  <c r="O1335" i="11" s="1"/>
  <c r="B1336" i="11"/>
  <c r="C1336" i="11"/>
  <c r="G1336" i="11"/>
  <c r="H1336" i="11"/>
  <c r="I1336" i="11"/>
  <c r="J1336" i="11"/>
  <c r="K1336" i="11"/>
  <c r="L1336" i="11" s="1"/>
  <c r="M1336" i="11"/>
  <c r="N1336" i="11"/>
  <c r="O1336" i="11" s="1"/>
  <c r="B1337" i="11"/>
  <c r="C1337" i="11"/>
  <c r="G1337" i="11"/>
  <c r="H1337" i="11"/>
  <c r="I1337" i="11"/>
  <c r="J1337" i="11"/>
  <c r="K1337" i="11"/>
  <c r="L1337" i="11" s="1"/>
  <c r="M1337" i="11"/>
  <c r="N1337" i="11"/>
  <c r="O1337" i="11" s="1"/>
  <c r="B1338" i="11"/>
  <c r="C1338" i="11"/>
  <c r="G1338" i="11"/>
  <c r="H1338" i="11"/>
  <c r="I1338" i="11"/>
  <c r="J1338" i="11"/>
  <c r="K1338" i="11"/>
  <c r="L1338" i="11" s="1"/>
  <c r="M1338" i="11"/>
  <c r="N1338" i="11"/>
  <c r="B1339" i="11"/>
  <c r="C1339" i="11"/>
  <c r="G1339" i="11"/>
  <c r="H1339" i="11"/>
  <c r="I1339" i="11"/>
  <c r="J1339" i="11"/>
  <c r="K1339" i="11"/>
  <c r="L1339" i="11" s="1"/>
  <c r="M1339" i="11"/>
  <c r="N1339" i="11"/>
  <c r="O1339" i="11" s="1"/>
  <c r="B1340" i="11"/>
  <c r="C1340" i="11"/>
  <c r="G1340" i="11"/>
  <c r="H1340" i="11"/>
  <c r="I1340" i="11"/>
  <c r="J1340" i="11"/>
  <c r="K1340" i="11"/>
  <c r="L1340" i="11" s="1"/>
  <c r="M1340" i="11"/>
  <c r="N1340" i="11"/>
  <c r="O1340" i="11" s="1"/>
  <c r="B1341" i="11"/>
  <c r="C1341" i="11"/>
  <c r="G1341" i="11"/>
  <c r="H1341" i="11"/>
  <c r="I1341" i="11"/>
  <c r="J1341" i="11"/>
  <c r="K1341" i="11"/>
  <c r="L1341" i="11" s="1"/>
  <c r="M1341" i="11"/>
  <c r="N1341" i="11"/>
  <c r="O1341" i="11" s="1"/>
  <c r="B1342" i="11"/>
  <c r="C1342" i="11"/>
  <c r="G1342" i="11"/>
  <c r="H1342" i="11"/>
  <c r="I1342" i="11"/>
  <c r="J1342" i="11"/>
  <c r="K1342" i="11"/>
  <c r="L1342" i="11" s="1"/>
  <c r="M1342" i="11"/>
  <c r="N1342" i="11"/>
  <c r="P1342" i="11" s="1"/>
  <c r="B1343" i="11"/>
  <c r="C1343" i="11"/>
  <c r="G1343" i="11"/>
  <c r="H1343" i="11"/>
  <c r="I1343" i="11"/>
  <c r="J1343" i="11"/>
  <c r="K1343" i="11"/>
  <c r="L1343" i="11" s="1"/>
  <c r="M1343" i="11"/>
  <c r="N1343" i="11"/>
  <c r="B1344" i="11"/>
  <c r="C1344" i="11"/>
  <c r="G1344" i="11"/>
  <c r="H1344" i="11"/>
  <c r="I1344" i="11"/>
  <c r="J1344" i="11"/>
  <c r="K1344" i="11"/>
  <c r="L1344" i="11" s="1"/>
  <c r="M1344" i="11"/>
  <c r="N1344" i="11"/>
  <c r="B1345" i="11"/>
  <c r="C1345" i="11"/>
  <c r="G1345" i="11"/>
  <c r="H1345" i="11"/>
  <c r="I1345" i="11"/>
  <c r="J1345" i="11"/>
  <c r="K1345" i="11"/>
  <c r="L1345" i="11" s="1"/>
  <c r="M1345" i="11"/>
  <c r="N1345" i="11"/>
  <c r="B1346" i="11"/>
  <c r="C1346" i="11"/>
  <c r="G1346" i="11"/>
  <c r="H1346" i="11"/>
  <c r="I1346" i="11"/>
  <c r="J1346" i="11"/>
  <c r="K1346" i="11"/>
  <c r="L1346" i="11" s="1"/>
  <c r="M1346" i="11"/>
  <c r="N1346" i="11"/>
  <c r="P1346" i="11" s="1"/>
  <c r="B1347" i="11"/>
  <c r="C1347" i="11"/>
  <c r="G1347" i="11"/>
  <c r="H1347" i="11"/>
  <c r="I1347" i="11"/>
  <c r="J1347" i="11"/>
  <c r="K1347" i="11"/>
  <c r="L1347" i="11" s="1"/>
  <c r="M1347" i="11"/>
  <c r="N1347" i="11"/>
  <c r="B1348" i="11"/>
  <c r="C1348" i="11"/>
  <c r="G1348" i="11"/>
  <c r="H1348" i="11"/>
  <c r="I1348" i="11"/>
  <c r="J1348" i="11"/>
  <c r="K1348" i="11"/>
  <c r="L1348" i="11" s="1"/>
  <c r="M1348" i="11"/>
  <c r="N1348" i="11"/>
  <c r="O1348" i="11" s="1"/>
  <c r="B1349" i="11"/>
  <c r="C1349" i="11"/>
  <c r="G1349" i="11"/>
  <c r="H1349" i="11"/>
  <c r="I1349" i="11"/>
  <c r="J1349" i="11"/>
  <c r="K1349" i="11"/>
  <c r="L1349" i="11" s="1"/>
  <c r="M1349" i="11"/>
  <c r="N1349" i="11"/>
  <c r="B1350" i="11"/>
  <c r="C1350" i="11"/>
  <c r="G1350" i="11"/>
  <c r="H1350" i="11"/>
  <c r="I1350" i="11"/>
  <c r="J1350" i="11"/>
  <c r="K1350" i="11"/>
  <c r="L1350" i="11" s="1"/>
  <c r="M1350" i="11"/>
  <c r="N1350" i="11"/>
  <c r="P1350" i="11" s="1"/>
  <c r="B1351" i="11"/>
  <c r="C1351" i="11"/>
  <c r="G1351" i="11"/>
  <c r="H1351" i="11"/>
  <c r="I1351" i="11"/>
  <c r="J1351" i="11"/>
  <c r="K1351" i="11"/>
  <c r="L1351" i="11" s="1"/>
  <c r="M1351" i="11"/>
  <c r="N1351" i="11"/>
  <c r="B1352" i="11"/>
  <c r="C1352" i="11"/>
  <c r="G1352" i="11"/>
  <c r="H1352" i="11"/>
  <c r="I1352" i="11"/>
  <c r="J1352" i="11"/>
  <c r="K1352" i="11"/>
  <c r="L1352" i="11" s="1"/>
  <c r="M1352" i="11"/>
  <c r="N1352" i="11"/>
  <c r="O1352" i="11" s="1"/>
  <c r="B1353" i="11"/>
  <c r="C1353" i="11"/>
  <c r="G1353" i="11"/>
  <c r="H1353" i="11"/>
  <c r="I1353" i="11"/>
  <c r="J1353" i="11"/>
  <c r="K1353" i="11"/>
  <c r="L1353" i="11" s="1"/>
  <c r="M1353" i="11"/>
  <c r="N1353" i="11"/>
  <c r="B1354" i="11"/>
  <c r="C1354" i="11"/>
  <c r="G1354" i="11"/>
  <c r="H1354" i="11"/>
  <c r="I1354" i="11"/>
  <c r="J1354" i="11"/>
  <c r="K1354" i="11"/>
  <c r="L1354" i="11" s="1"/>
  <c r="M1354" i="11"/>
  <c r="N1354" i="11"/>
  <c r="B1355" i="11"/>
  <c r="C1355" i="11"/>
  <c r="G1355" i="11"/>
  <c r="H1355" i="11"/>
  <c r="I1355" i="11"/>
  <c r="J1355" i="11"/>
  <c r="K1355" i="11"/>
  <c r="L1355" i="11" s="1"/>
  <c r="M1355" i="11"/>
  <c r="N1355" i="11"/>
  <c r="B1356" i="11"/>
  <c r="C1356" i="11"/>
  <c r="G1356" i="11"/>
  <c r="H1356" i="11"/>
  <c r="I1356" i="11"/>
  <c r="J1356" i="11"/>
  <c r="K1356" i="11"/>
  <c r="L1356" i="11" s="1"/>
  <c r="M1356" i="11"/>
  <c r="N1356" i="11"/>
  <c r="O1356" i="11" s="1"/>
  <c r="B1357" i="11"/>
  <c r="C1357" i="11"/>
  <c r="G1357" i="11"/>
  <c r="H1357" i="11"/>
  <c r="I1357" i="11"/>
  <c r="J1357" i="11"/>
  <c r="K1357" i="11"/>
  <c r="L1357" i="11" s="1"/>
  <c r="M1357" i="11"/>
  <c r="N1357" i="11"/>
  <c r="B1358" i="11"/>
  <c r="C1358" i="11"/>
  <c r="G1358" i="11"/>
  <c r="H1358" i="11"/>
  <c r="I1358" i="11"/>
  <c r="J1358" i="11"/>
  <c r="K1358" i="11"/>
  <c r="L1358" i="11" s="1"/>
  <c r="M1358" i="11"/>
  <c r="N1358" i="11"/>
  <c r="O1358" i="11" s="1"/>
  <c r="B1359" i="11"/>
  <c r="C1359" i="11"/>
  <c r="G1359" i="11"/>
  <c r="H1359" i="11"/>
  <c r="I1359" i="11"/>
  <c r="J1359" i="11"/>
  <c r="K1359" i="11"/>
  <c r="L1359" i="11" s="1"/>
  <c r="M1359" i="11"/>
  <c r="N1359" i="11"/>
  <c r="B1360" i="11"/>
  <c r="C1360" i="11"/>
  <c r="G1360" i="11"/>
  <c r="H1360" i="11"/>
  <c r="I1360" i="11"/>
  <c r="J1360" i="11"/>
  <c r="K1360" i="11"/>
  <c r="L1360" i="11" s="1"/>
  <c r="M1360" i="11"/>
  <c r="N1360" i="11"/>
  <c r="P1360" i="11" s="1"/>
  <c r="B1361" i="11"/>
  <c r="C1361" i="11"/>
  <c r="G1361" i="11"/>
  <c r="H1361" i="11"/>
  <c r="I1361" i="11"/>
  <c r="J1361" i="11"/>
  <c r="K1361" i="11"/>
  <c r="L1361" i="11" s="1"/>
  <c r="M1361" i="11"/>
  <c r="N1361" i="11"/>
  <c r="B1362" i="11"/>
  <c r="C1362" i="11"/>
  <c r="G1362" i="11"/>
  <c r="H1362" i="11"/>
  <c r="I1362" i="11"/>
  <c r="J1362" i="11"/>
  <c r="K1362" i="11"/>
  <c r="L1362" i="11" s="1"/>
  <c r="M1362" i="11"/>
  <c r="N1362" i="11"/>
  <c r="P1362" i="11" s="1"/>
  <c r="B1363" i="11"/>
  <c r="C1363" i="11"/>
  <c r="G1363" i="11"/>
  <c r="H1363" i="11"/>
  <c r="I1363" i="11"/>
  <c r="J1363" i="11"/>
  <c r="K1363" i="11"/>
  <c r="L1363" i="11" s="1"/>
  <c r="M1363" i="11"/>
  <c r="N1363" i="11"/>
  <c r="B1364" i="11"/>
  <c r="C1364" i="11"/>
  <c r="G1364" i="11"/>
  <c r="H1364" i="11"/>
  <c r="I1364" i="11"/>
  <c r="J1364" i="11"/>
  <c r="K1364" i="11"/>
  <c r="L1364" i="11" s="1"/>
  <c r="M1364" i="11"/>
  <c r="N1364" i="11"/>
  <c r="O1364" i="11" s="1"/>
  <c r="B1365" i="11"/>
  <c r="C1365" i="11"/>
  <c r="G1365" i="11"/>
  <c r="H1365" i="11"/>
  <c r="I1365" i="11"/>
  <c r="J1365" i="11"/>
  <c r="K1365" i="11"/>
  <c r="L1365" i="11" s="1"/>
  <c r="M1365" i="11"/>
  <c r="N1365" i="11"/>
  <c r="B1366" i="11"/>
  <c r="C1366" i="11"/>
  <c r="G1366" i="11"/>
  <c r="H1366" i="11"/>
  <c r="I1366" i="11"/>
  <c r="J1366" i="11"/>
  <c r="K1366" i="11"/>
  <c r="L1366" i="11" s="1"/>
  <c r="M1366" i="11"/>
  <c r="N1366" i="11"/>
  <c r="O1366" i="11" s="1"/>
  <c r="B1367" i="11"/>
  <c r="C1367" i="11"/>
  <c r="G1367" i="11"/>
  <c r="H1367" i="11"/>
  <c r="I1367" i="11"/>
  <c r="J1367" i="11"/>
  <c r="K1367" i="11"/>
  <c r="L1367" i="11" s="1"/>
  <c r="M1367" i="11"/>
  <c r="N1367" i="11"/>
  <c r="B1368" i="11"/>
  <c r="C1368" i="11"/>
  <c r="G1368" i="11"/>
  <c r="H1368" i="11"/>
  <c r="I1368" i="11"/>
  <c r="J1368" i="11"/>
  <c r="K1368" i="11"/>
  <c r="L1368" i="11" s="1"/>
  <c r="M1368" i="11"/>
  <c r="N1368" i="11"/>
  <c r="P1368" i="11" s="1"/>
  <c r="B1369" i="11"/>
  <c r="C1369" i="11"/>
  <c r="G1369" i="11"/>
  <c r="H1369" i="11"/>
  <c r="I1369" i="11"/>
  <c r="J1369" i="11"/>
  <c r="K1369" i="11"/>
  <c r="L1369" i="11" s="1"/>
  <c r="M1369" i="11"/>
  <c r="N1369" i="11"/>
  <c r="B1370" i="11"/>
  <c r="C1370" i="11"/>
  <c r="G1370" i="11"/>
  <c r="H1370" i="11"/>
  <c r="I1370" i="11"/>
  <c r="J1370" i="11"/>
  <c r="K1370" i="11"/>
  <c r="L1370" i="11" s="1"/>
  <c r="M1370" i="11"/>
  <c r="N1370" i="11"/>
  <c r="B1371" i="11"/>
  <c r="C1371" i="11"/>
  <c r="G1371" i="11"/>
  <c r="H1371" i="11"/>
  <c r="I1371" i="11"/>
  <c r="J1371" i="11"/>
  <c r="K1371" i="11"/>
  <c r="L1371" i="11" s="1"/>
  <c r="M1371" i="11"/>
  <c r="N1371" i="11"/>
  <c r="B1372" i="11"/>
  <c r="C1372" i="11"/>
  <c r="G1372" i="11"/>
  <c r="H1372" i="11"/>
  <c r="I1372" i="11"/>
  <c r="J1372" i="11"/>
  <c r="K1372" i="11"/>
  <c r="L1372" i="11" s="1"/>
  <c r="M1372" i="11"/>
  <c r="N1372" i="11"/>
  <c r="O1372" i="11" s="1"/>
  <c r="B1373" i="11"/>
  <c r="C1373" i="11"/>
  <c r="G1373" i="11"/>
  <c r="H1373" i="11"/>
  <c r="I1373" i="11"/>
  <c r="J1373" i="11"/>
  <c r="K1373" i="11"/>
  <c r="L1373" i="11" s="1"/>
  <c r="M1373" i="11"/>
  <c r="N1373" i="11"/>
  <c r="B1374" i="11"/>
  <c r="C1374" i="11"/>
  <c r="G1374" i="11"/>
  <c r="H1374" i="11"/>
  <c r="I1374" i="11"/>
  <c r="J1374" i="11"/>
  <c r="K1374" i="11"/>
  <c r="L1374" i="11" s="1"/>
  <c r="M1374" i="11"/>
  <c r="N1374" i="11"/>
  <c r="O1374" i="11" s="1"/>
  <c r="B1375" i="11"/>
  <c r="C1375" i="11"/>
  <c r="G1375" i="11"/>
  <c r="H1375" i="11"/>
  <c r="I1375" i="11"/>
  <c r="J1375" i="11"/>
  <c r="K1375" i="11"/>
  <c r="L1375" i="11" s="1"/>
  <c r="M1375" i="11"/>
  <c r="N1375" i="11"/>
  <c r="B1376" i="11"/>
  <c r="C1376" i="11"/>
  <c r="G1376" i="11"/>
  <c r="H1376" i="11"/>
  <c r="I1376" i="11"/>
  <c r="J1376" i="11"/>
  <c r="K1376" i="11"/>
  <c r="L1376" i="11" s="1"/>
  <c r="M1376" i="11"/>
  <c r="N1376" i="11"/>
  <c r="P1376" i="11" s="1"/>
  <c r="B1377" i="11"/>
  <c r="C1377" i="11"/>
  <c r="G1377" i="11"/>
  <c r="H1377" i="11"/>
  <c r="I1377" i="11"/>
  <c r="J1377" i="11"/>
  <c r="K1377" i="11"/>
  <c r="L1377" i="11" s="1"/>
  <c r="M1377" i="11"/>
  <c r="N1377" i="11"/>
  <c r="B1378" i="11"/>
  <c r="C1378" i="11"/>
  <c r="G1378" i="11"/>
  <c r="H1378" i="11"/>
  <c r="I1378" i="11"/>
  <c r="J1378" i="11"/>
  <c r="K1378" i="11"/>
  <c r="L1378" i="11" s="1"/>
  <c r="M1378" i="11"/>
  <c r="N1378" i="11"/>
  <c r="P1378" i="11" s="1"/>
  <c r="B1379" i="11"/>
  <c r="C1379" i="11"/>
  <c r="G1379" i="11"/>
  <c r="H1379" i="11"/>
  <c r="I1379" i="11"/>
  <c r="J1379" i="11"/>
  <c r="K1379" i="11"/>
  <c r="L1379" i="11" s="1"/>
  <c r="M1379" i="11"/>
  <c r="N1379" i="11"/>
  <c r="B1380" i="11"/>
  <c r="C1380" i="11"/>
  <c r="G1380" i="11"/>
  <c r="H1380" i="11"/>
  <c r="I1380" i="11"/>
  <c r="J1380" i="11"/>
  <c r="K1380" i="11"/>
  <c r="L1380" i="11" s="1"/>
  <c r="M1380" i="11"/>
  <c r="N1380" i="11"/>
  <c r="P1380" i="11" s="1"/>
  <c r="O1380" i="11"/>
  <c r="B1381" i="11"/>
  <c r="C1381" i="11"/>
  <c r="G1381" i="11"/>
  <c r="H1381" i="11"/>
  <c r="I1381" i="11"/>
  <c r="J1381" i="11"/>
  <c r="K1381" i="11"/>
  <c r="L1381" i="11" s="1"/>
  <c r="M1381" i="11"/>
  <c r="N1381" i="11"/>
  <c r="B1382" i="11"/>
  <c r="C1382" i="11"/>
  <c r="G1382" i="11"/>
  <c r="H1382" i="11"/>
  <c r="I1382" i="11"/>
  <c r="J1382" i="11"/>
  <c r="K1382" i="11"/>
  <c r="L1382" i="11" s="1"/>
  <c r="M1382" i="11"/>
  <c r="N1382" i="11"/>
  <c r="O1382" i="11" s="1"/>
  <c r="B1383" i="11"/>
  <c r="C1383" i="11"/>
  <c r="G1383" i="11"/>
  <c r="H1383" i="11"/>
  <c r="I1383" i="11"/>
  <c r="J1383" i="11"/>
  <c r="K1383" i="11"/>
  <c r="L1383" i="11" s="1"/>
  <c r="M1383" i="11"/>
  <c r="N1383" i="11"/>
  <c r="B1384" i="11"/>
  <c r="C1384" i="11"/>
  <c r="G1384" i="11"/>
  <c r="H1384" i="11"/>
  <c r="I1384" i="11"/>
  <c r="J1384" i="11"/>
  <c r="K1384" i="11"/>
  <c r="L1384" i="11" s="1"/>
  <c r="M1384" i="11"/>
  <c r="N1384" i="11"/>
  <c r="O1384" i="11" s="1"/>
  <c r="B1385" i="11"/>
  <c r="C1385" i="11"/>
  <c r="G1385" i="11"/>
  <c r="H1385" i="11"/>
  <c r="I1385" i="11"/>
  <c r="J1385" i="11"/>
  <c r="K1385" i="11"/>
  <c r="L1385" i="11" s="1"/>
  <c r="M1385" i="11"/>
  <c r="N1385" i="11"/>
  <c r="B1386" i="11"/>
  <c r="C1386" i="11"/>
  <c r="G1386" i="11"/>
  <c r="H1386" i="11"/>
  <c r="I1386" i="11"/>
  <c r="J1386" i="11"/>
  <c r="K1386" i="11"/>
  <c r="L1386" i="11" s="1"/>
  <c r="M1386" i="11"/>
  <c r="N1386" i="11"/>
  <c r="B1387" i="11"/>
  <c r="C1387" i="11"/>
  <c r="G1387" i="11"/>
  <c r="H1387" i="11"/>
  <c r="I1387" i="11"/>
  <c r="J1387" i="11"/>
  <c r="K1387" i="11"/>
  <c r="L1387" i="11" s="1"/>
  <c r="M1387" i="11"/>
  <c r="N1387" i="11"/>
  <c r="B1388" i="11"/>
  <c r="C1388" i="11"/>
  <c r="G1388" i="11"/>
  <c r="H1388" i="11"/>
  <c r="I1388" i="11"/>
  <c r="J1388" i="11"/>
  <c r="K1388" i="11"/>
  <c r="L1388" i="11" s="1"/>
  <c r="M1388" i="11"/>
  <c r="N1388" i="11"/>
  <c r="O1388" i="11" s="1"/>
  <c r="B1389" i="11"/>
  <c r="C1389" i="11"/>
  <c r="G1389" i="11"/>
  <c r="H1389" i="11"/>
  <c r="I1389" i="11"/>
  <c r="J1389" i="11"/>
  <c r="K1389" i="11"/>
  <c r="L1389" i="11" s="1"/>
  <c r="M1389" i="11"/>
  <c r="N1389" i="11"/>
  <c r="B1390" i="11"/>
  <c r="C1390" i="11"/>
  <c r="G1390" i="11"/>
  <c r="H1390" i="11"/>
  <c r="I1390" i="11"/>
  <c r="J1390" i="11"/>
  <c r="K1390" i="11"/>
  <c r="L1390" i="11" s="1"/>
  <c r="M1390" i="11"/>
  <c r="N1390" i="11"/>
  <c r="B1391" i="11"/>
  <c r="C1391" i="11"/>
  <c r="G1391" i="11"/>
  <c r="H1391" i="11"/>
  <c r="I1391" i="11"/>
  <c r="J1391" i="11"/>
  <c r="K1391" i="11"/>
  <c r="L1391" i="11" s="1"/>
  <c r="M1391" i="11"/>
  <c r="N1391" i="11"/>
  <c r="B1392" i="11"/>
  <c r="C1392" i="11"/>
  <c r="G1392" i="11"/>
  <c r="H1392" i="11"/>
  <c r="I1392" i="11"/>
  <c r="J1392" i="11"/>
  <c r="K1392" i="11"/>
  <c r="L1392" i="11" s="1"/>
  <c r="M1392" i="11"/>
  <c r="N1392" i="11"/>
  <c r="P1392" i="11" s="1"/>
  <c r="B1393" i="11"/>
  <c r="C1393" i="11"/>
  <c r="G1393" i="11"/>
  <c r="H1393" i="11"/>
  <c r="I1393" i="11"/>
  <c r="J1393" i="11"/>
  <c r="K1393" i="11"/>
  <c r="L1393" i="11" s="1"/>
  <c r="M1393" i="11"/>
  <c r="N1393" i="11"/>
  <c r="B1394" i="11"/>
  <c r="C1394" i="11"/>
  <c r="G1394" i="11"/>
  <c r="H1394" i="11"/>
  <c r="I1394" i="11"/>
  <c r="J1394" i="11"/>
  <c r="K1394" i="11"/>
  <c r="L1394" i="11" s="1"/>
  <c r="M1394" i="11"/>
  <c r="N1394" i="11"/>
  <c r="B1395" i="11"/>
  <c r="C1395" i="11"/>
  <c r="G1395" i="11"/>
  <c r="H1395" i="11"/>
  <c r="I1395" i="11"/>
  <c r="J1395" i="11"/>
  <c r="K1395" i="11"/>
  <c r="L1395" i="11" s="1"/>
  <c r="M1395" i="11"/>
  <c r="N1395" i="11"/>
  <c r="B1396" i="11"/>
  <c r="C1396" i="11"/>
  <c r="G1396" i="11"/>
  <c r="H1396" i="11"/>
  <c r="I1396" i="11"/>
  <c r="J1396" i="11"/>
  <c r="K1396" i="11"/>
  <c r="L1396" i="11" s="1"/>
  <c r="M1396" i="11"/>
  <c r="N1396" i="11"/>
  <c r="B1397" i="11"/>
  <c r="C1397" i="11"/>
  <c r="G1397" i="11"/>
  <c r="H1397" i="11"/>
  <c r="I1397" i="11"/>
  <c r="J1397" i="11"/>
  <c r="K1397" i="11"/>
  <c r="L1397" i="11" s="1"/>
  <c r="M1397" i="11"/>
  <c r="N1397" i="11"/>
  <c r="B1398" i="11"/>
  <c r="C1398" i="11"/>
  <c r="G1398" i="11"/>
  <c r="H1398" i="11"/>
  <c r="I1398" i="11"/>
  <c r="J1398" i="11"/>
  <c r="K1398" i="11"/>
  <c r="L1398" i="11" s="1"/>
  <c r="M1398" i="11"/>
  <c r="N1398" i="11"/>
  <c r="O1398" i="11" s="1"/>
  <c r="B1399" i="11"/>
  <c r="C1399" i="11"/>
  <c r="G1399" i="11"/>
  <c r="H1399" i="11"/>
  <c r="I1399" i="11"/>
  <c r="J1399" i="11"/>
  <c r="K1399" i="11"/>
  <c r="L1399" i="11" s="1"/>
  <c r="M1399" i="11"/>
  <c r="N1399" i="11"/>
  <c r="B1400" i="11"/>
  <c r="C1400" i="11"/>
  <c r="G1400" i="11"/>
  <c r="H1400" i="11"/>
  <c r="I1400" i="11"/>
  <c r="J1400" i="11"/>
  <c r="K1400" i="11"/>
  <c r="L1400" i="11" s="1"/>
  <c r="M1400" i="11"/>
  <c r="N1400" i="11"/>
  <c r="O1400" i="11" s="1"/>
  <c r="B1401" i="11"/>
  <c r="C1401" i="11"/>
  <c r="G1401" i="11"/>
  <c r="H1401" i="11"/>
  <c r="I1401" i="11"/>
  <c r="J1401" i="11"/>
  <c r="K1401" i="11"/>
  <c r="L1401" i="11" s="1"/>
  <c r="M1401" i="11"/>
  <c r="N1401" i="11"/>
  <c r="B1402" i="11"/>
  <c r="C1402" i="11"/>
  <c r="G1402" i="11"/>
  <c r="H1402" i="11"/>
  <c r="I1402" i="11"/>
  <c r="J1402" i="11"/>
  <c r="K1402" i="11"/>
  <c r="L1402" i="11" s="1"/>
  <c r="M1402" i="11"/>
  <c r="N1402" i="11"/>
  <c r="B1403" i="11"/>
  <c r="C1403" i="11"/>
  <c r="G1403" i="11"/>
  <c r="H1403" i="11"/>
  <c r="I1403" i="11"/>
  <c r="J1403" i="11"/>
  <c r="K1403" i="11"/>
  <c r="L1403" i="11" s="1"/>
  <c r="M1403" i="11"/>
  <c r="N1403" i="11"/>
  <c r="B1404" i="11"/>
  <c r="C1404" i="11"/>
  <c r="G1404" i="11"/>
  <c r="H1404" i="11"/>
  <c r="I1404" i="11"/>
  <c r="J1404" i="11"/>
  <c r="K1404" i="11"/>
  <c r="L1404" i="11" s="1"/>
  <c r="M1404" i="11"/>
  <c r="N1404" i="11"/>
  <c r="O1404" i="11" s="1"/>
  <c r="B1405" i="11"/>
  <c r="C1405" i="11"/>
  <c r="G1405" i="11"/>
  <c r="H1405" i="11"/>
  <c r="I1405" i="11"/>
  <c r="J1405" i="11"/>
  <c r="K1405" i="11"/>
  <c r="L1405" i="11" s="1"/>
  <c r="M1405" i="11"/>
  <c r="N1405" i="11"/>
  <c r="B1406" i="11"/>
  <c r="C1406" i="11"/>
  <c r="G1406" i="11"/>
  <c r="H1406" i="11"/>
  <c r="I1406" i="11"/>
  <c r="J1406" i="11"/>
  <c r="K1406" i="11"/>
  <c r="L1406" i="11" s="1"/>
  <c r="M1406" i="11"/>
  <c r="N1406" i="11"/>
  <c r="O1406" i="11" s="1"/>
  <c r="B1407" i="11"/>
  <c r="C1407" i="11"/>
  <c r="G1407" i="11"/>
  <c r="H1407" i="11"/>
  <c r="I1407" i="11"/>
  <c r="J1407" i="11"/>
  <c r="K1407" i="11"/>
  <c r="L1407" i="11" s="1"/>
  <c r="M1407" i="11"/>
  <c r="N1407" i="11"/>
  <c r="B1408" i="11"/>
  <c r="C1408" i="11"/>
  <c r="G1408" i="11"/>
  <c r="H1408" i="11"/>
  <c r="I1408" i="11"/>
  <c r="J1408" i="11"/>
  <c r="K1408" i="11"/>
  <c r="L1408" i="11" s="1"/>
  <c r="M1408" i="11"/>
  <c r="N1408" i="11"/>
  <c r="P1408" i="11" s="1"/>
  <c r="B1409" i="11"/>
  <c r="C1409" i="11"/>
  <c r="G1409" i="11"/>
  <c r="H1409" i="11"/>
  <c r="I1409" i="11"/>
  <c r="J1409" i="11"/>
  <c r="K1409" i="11"/>
  <c r="L1409" i="11" s="1"/>
  <c r="M1409" i="11"/>
  <c r="N1409" i="11"/>
  <c r="B1410" i="11"/>
  <c r="C1410" i="11"/>
  <c r="G1410" i="11"/>
  <c r="H1410" i="11"/>
  <c r="I1410" i="11"/>
  <c r="J1410" i="11"/>
  <c r="K1410" i="11"/>
  <c r="L1410" i="11" s="1"/>
  <c r="M1410" i="11"/>
  <c r="N1410" i="11"/>
  <c r="P1410" i="11" s="1"/>
  <c r="B1411" i="11"/>
  <c r="C1411" i="11"/>
  <c r="G1411" i="11"/>
  <c r="H1411" i="11"/>
  <c r="I1411" i="11"/>
  <c r="J1411" i="11"/>
  <c r="K1411" i="11"/>
  <c r="L1411" i="11" s="1"/>
  <c r="M1411" i="11"/>
  <c r="N1411" i="11"/>
  <c r="B1412" i="11"/>
  <c r="C1412" i="11"/>
  <c r="G1412" i="11"/>
  <c r="H1412" i="11"/>
  <c r="I1412" i="11"/>
  <c r="J1412" i="11"/>
  <c r="K1412" i="11"/>
  <c r="L1412" i="11" s="1"/>
  <c r="M1412" i="11"/>
  <c r="N1412" i="11"/>
  <c r="O1412" i="11" s="1"/>
  <c r="B1413" i="11"/>
  <c r="C1413" i="11"/>
  <c r="G1413" i="11"/>
  <c r="H1413" i="11"/>
  <c r="I1413" i="11"/>
  <c r="J1413" i="11"/>
  <c r="K1413" i="11"/>
  <c r="L1413" i="11" s="1"/>
  <c r="M1413" i="11"/>
  <c r="N1413" i="11"/>
  <c r="B1414" i="11"/>
  <c r="C1414" i="11"/>
  <c r="G1414" i="11"/>
  <c r="H1414" i="11"/>
  <c r="I1414" i="11"/>
  <c r="J1414" i="11"/>
  <c r="K1414" i="11"/>
  <c r="L1414" i="11" s="1"/>
  <c r="M1414" i="11"/>
  <c r="N1414" i="11"/>
  <c r="B1415" i="11"/>
  <c r="C1415" i="11"/>
  <c r="G1415" i="11"/>
  <c r="H1415" i="11"/>
  <c r="I1415" i="11"/>
  <c r="J1415" i="11"/>
  <c r="K1415" i="11"/>
  <c r="L1415" i="11" s="1"/>
  <c r="M1415" i="11"/>
  <c r="N1415" i="11"/>
  <c r="B1416" i="11"/>
  <c r="C1416" i="11"/>
  <c r="G1416" i="11"/>
  <c r="H1416" i="11"/>
  <c r="I1416" i="11"/>
  <c r="J1416" i="11"/>
  <c r="K1416" i="11"/>
  <c r="L1416" i="11" s="1"/>
  <c r="M1416" i="11"/>
  <c r="N1416" i="11"/>
  <c r="O1416" i="11" s="1"/>
  <c r="B1417" i="11"/>
  <c r="C1417" i="11"/>
  <c r="G1417" i="11"/>
  <c r="H1417" i="11"/>
  <c r="I1417" i="11"/>
  <c r="J1417" i="11"/>
  <c r="K1417" i="11"/>
  <c r="L1417" i="11" s="1"/>
  <c r="M1417" i="11"/>
  <c r="N1417" i="11"/>
  <c r="B1418" i="11"/>
  <c r="C1418" i="11"/>
  <c r="G1418" i="11"/>
  <c r="H1418" i="11"/>
  <c r="I1418" i="11"/>
  <c r="J1418" i="11"/>
  <c r="K1418" i="11"/>
  <c r="L1418" i="11" s="1"/>
  <c r="M1418" i="11"/>
  <c r="N1418" i="11"/>
  <c r="B1419" i="11"/>
  <c r="C1419" i="11"/>
  <c r="G1419" i="11"/>
  <c r="H1419" i="11"/>
  <c r="I1419" i="11"/>
  <c r="J1419" i="11"/>
  <c r="K1419" i="11"/>
  <c r="L1419" i="11" s="1"/>
  <c r="M1419" i="11"/>
  <c r="N1419" i="11"/>
  <c r="B1420" i="11"/>
  <c r="C1420" i="11"/>
  <c r="G1420" i="11"/>
  <c r="H1420" i="11"/>
  <c r="I1420" i="11"/>
  <c r="J1420" i="11"/>
  <c r="K1420" i="11"/>
  <c r="L1420" i="11" s="1"/>
  <c r="M1420" i="11"/>
  <c r="N1420" i="11"/>
  <c r="O1420" i="11" s="1"/>
  <c r="B1421" i="11"/>
  <c r="C1421" i="11"/>
  <c r="G1421" i="11"/>
  <c r="H1421" i="11"/>
  <c r="I1421" i="11"/>
  <c r="J1421" i="11"/>
  <c r="K1421" i="11"/>
  <c r="L1421" i="11" s="1"/>
  <c r="M1421" i="11"/>
  <c r="N1421" i="11"/>
  <c r="B1422" i="11"/>
  <c r="C1422" i="11"/>
  <c r="G1422" i="11"/>
  <c r="H1422" i="11"/>
  <c r="I1422" i="11"/>
  <c r="J1422" i="11"/>
  <c r="K1422" i="11"/>
  <c r="L1422" i="11" s="1"/>
  <c r="M1422" i="11"/>
  <c r="N1422" i="11"/>
  <c r="O1422" i="11" s="1"/>
  <c r="B1423" i="11"/>
  <c r="C1423" i="11"/>
  <c r="G1423" i="11"/>
  <c r="H1423" i="11"/>
  <c r="I1423" i="11"/>
  <c r="J1423" i="11"/>
  <c r="K1423" i="11"/>
  <c r="L1423" i="11" s="1"/>
  <c r="M1423" i="11"/>
  <c r="N1423" i="11"/>
  <c r="B1424" i="11"/>
  <c r="C1424" i="11"/>
  <c r="G1424" i="11"/>
  <c r="H1424" i="11"/>
  <c r="I1424" i="11"/>
  <c r="J1424" i="11"/>
  <c r="K1424" i="11"/>
  <c r="L1424" i="11" s="1"/>
  <c r="M1424" i="11"/>
  <c r="N1424" i="11"/>
  <c r="P1424" i="11" s="1"/>
  <c r="B1425" i="11"/>
  <c r="C1425" i="11"/>
  <c r="G1425" i="11"/>
  <c r="H1425" i="11"/>
  <c r="I1425" i="11"/>
  <c r="J1425" i="11"/>
  <c r="K1425" i="11"/>
  <c r="L1425" i="11" s="1"/>
  <c r="M1425" i="11"/>
  <c r="N1425" i="11"/>
  <c r="B1426" i="11"/>
  <c r="C1426" i="11"/>
  <c r="G1426" i="11"/>
  <c r="H1426" i="11"/>
  <c r="I1426" i="11"/>
  <c r="J1426" i="11"/>
  <c r="K1426" i="11"/>
  <c r="L1426" i="11" s="1"/>
  <c r="M1426" i="11"/>
  <c r="N1426" i="11"/>
  <c r="B1427" i="11"/>
  <c r="C1427" i="11"/>
  <c r="G1427" i="11"/>
  <c r="H1427" i="11"/>
  <c r="I1427" i="11"/>
  <c r="J1427" i="11"/>
  <c r="K1427" i="11"/>
  <c r="L1427" i="11" s="1"/>
  <c r="M1427" i="11"/>
  <c r="N1427" i="11"/>
  <c r="B1428" i="11"/>
  <c r="C1428" i="11"/>
  <c r="G1428" i="11"/>
  <c r="H1428" i="11"/>
  <c r="I1428" i="11"/>
  <c r="J1428" i="11"/>
  <c r="K1428" i="11"/>
  <c r="L1428" i="11" s="1"/>
  <c r="M1428" i="11"/>
  <c r="N1428" i="11"/>
  <c r="B1429" i="11"/>
  <c r="C1429" i="11"/>
  <c r="G1429" i="11"/>
  <c r="H1429" i="11"/>
  <c r="I1429" i="11"/>
  <c r="J1429" i="11"/>
  <c r="K1429" i="11"/>
  <c r="L1429" i="11" s="1"/>
  <c r="M1429" i="11"/>
  <c r="N1429" i="11"/>
  <c r="B1430" i="11"/>
  <c r="C1430" i="11"/>
  <c r="G1430" i="11"/>
  <c r="H1430" i="11"/>
  <c r="I1430" i="11"/>
  <c r="J1430" i="11"/>
  <c r="K1430" i="11"/>
  <c r="L1430" i="11" s="1"/>
  <c r="M1430" i="11"/>
  <c r="N1430" i="11"/>
  <c r="P1430" i="11" s="1"/>
  <c r="O1430" i="11"/>
  <c r="B1431" i="11"/>
  <c r="C1431" i="11"/>
  <c r="G1431" i="11"/>
  <c r="H1431" i="11"/>
  <c r="I1431" i="11"/>
  <c r="J1431" i="11"/>
  <c r="K1431" i="11"/>
  <c r="L1431" i="11" s="1"/>
  <c r="M1431" i="11"/>
  <c r="N1431" i="11"/>
  <c r="B1432" i="11"/>
  <c r="C1432" i="11"/>
  <c r="G1432" i="11"/>
  <c r="H1432" i="11"/>
  <c r="I1432" i="11"/>
  <c r="J1432" i="11"/>
  <c r="K1432" i="11"/>
  <c r="L1432" i="11" s="1"/>
  <c r="M1432" i="11"/>
  <c r="N1432" i="11"/>
  <c r="B1433" i="11"/>
  <c r="C1433" i="11"/>
  <c r="G1433" i="11"/>
  <c r="H1433" i="11"/>
  <c r="I1433" i="11"/>
  <c r="J1433" i="11"/>
  <c r="K1433" i="11"/>
  <c r="L1433" i="11" s="1"/>
  <c r="M1433" i="11"/>
  <c r="N1433" i="11"/>
  <c r="B1434" i="11"/>
  <c r="C1434" i="11"/>
  <c r="G1434" i="11"/>
  <c r="H1434" i="11"/>
  <c r="I1434" i="11"/>
  <c r="J1434" i="11"/>
  <c r="K1434" i="11"/>
  <c r="L1434" i="11" s="1"/>
  <c r="M1434" i="11"/>
  <c r="N1434" i="11"/>
  <c r="B1435" i="11"/>
  <c r="C1435" i="11"/>
  <c r="G1435" i="11"/>
  <c r="H1435" i="11"/>
  <c r="I1435" i="11"/>
  <c r="J1435" i="11"/>
  <c r="K1435" i="11"/>
  <c r="L1435" i="11" s="1"/>
  <c r="M1435" i="11"/>
  <c r="N1435" i="11"/>
  <c r="B1436" i="11"/>
  <c r="C1436" i="11"/>
  <c r="G1436" i="11"/>
  <c r="H1436" i="11"/>
  <c r="I1436" i="11"/>
  <c r="J1436" i="11"/>
  <c r="K1436" i="11"/>
  <c r="L1436" i="11" s="1"/>
  <c r="M1436" i="11"/>
  <c r="N1436" i="11"/>
  <c r="O1436" i="11" s="1"/>
  <c r="B1437" i="11"/>
  <c r="C1437" i="11"/>
  <c r="G1437" i="11"/>
  <c r="H1437" i="11"/>
  <c r="I1437" i="11"/>
  <c r="J1437" i="11"/>
  <c r="K1437" i="11"/>
  <c r="L1437" i="11" s="1"/>
  <c r="M1437" i="11"/>
  <c r="N1437" i="11"/>
  <c r="B1438" i="11"/>
  <c r="C1438" i="11"/>
  <c r="G1438" i="11"/>
  <c r="H1438" i="11"/>
  <c r="I1438" i="11"/>
  <c r="J1438" i="11"/>
  <c r="K1438" i="11"/>
  <c r="L1438" i="11" s="1"/>
  <c r="M1438" i="11"/>
  <c r="N1438" i="11"/>
  <c r="O1438" i="11" s="1"/>
  <c r="B1439" i="11"/>
  <c r="C1439" i="11"/>
  <c r="G1439" i="11"/>
  <c r="H1439" i="11"/>
  <c r="I1439" i="11"/>
  <c r="J1439" i="11"/>
  <c r="K1439" i="11"/>
  <c r="L1439" i="11" s="1"/>
  <c r="M1439" i="11"/>
  <c r="N1439" i="11"/>
  <c r="B1440" i="11"/>
  <c r="C1440" i="11"/>
  <c r="G1440" i="11"/>
  <c r="H1440" i="11"/>
  <c r="I1440" i="11"/>
  <c r="J1440" i="11"/>
  <c r="K1440" i="11"/>
  <c r="L1440" i="11" s="1"/>
  <c r="M1440" i="11"/>
  <c r="N1440" i="11"/>
  <c r="B1441" i="11"/>
  <c r="C1441" i="11"/>
  <c r="G1441" i="11"/>
  <c r="H1441" i="11"/>
  <c r="I1441" i="11"/>
  <c r="J1441" i="11"/>
  <c r="K1441" i="11"/>
  <c r="L1441" i="11" s="1"/>
  <c r="M1441" i="11"/>
  <c r="N1441" i="11"/>
  <c r="B1442" i="11"/>
  <c r="C1442" i="11"/>
  <c r="G1442" i="11"/>
  <c r="H1442" i="11"/>
  <c r="I1442" i="11"/>
  <c r="J1442" i="11"/>
  <c r="K1442" i="11"/>
  <c r="L1442" i="11" s="1"/>
  <c r="M1442" i="11"/>
  <c r="N1442" i="11"/>
  <c r="B1443" i="11"/>
  <c r="C1443" i="11"/>
  <c r="G1443" i="11"/>
  <c r="H1443" i="11"/>
  <c r="I1443" i="11"/>
  <c r="J1443" i="11"/>
  <c r="K1443" i="11"/>
  <c r="L1443" i="11" s="1"/>
  <c r="M1443" i="11"/>
  <c r="N1443" i="11"/>
  <c r="B1444" i="11"/>
  <c r="C1444" i="11"/>
  <c r="G1444" i="11"/>
  <c r="H1444" i="11"/>
  <c r="I1444" i="11"/>
  <c r="J1444" i="11"/>
  <c r="K1444" i="11"/>
  <c r="L1444" i="11" s="1"/>
  <c r="M1444" i="11"/>
  <c r="N1444" i="11"/>
  <c r="P1444" i="11" s="1"/>
  <c r="B1445" i="11"/>
  <c r="C1445" i="11"/>
  <c r="G1445" i="11"/>
  <c r="H1445" i="11"/>
  <c r="I1445" i="11"/>
  <c r="J1445" i="11"/>
  <c r="K1445" i="11"/>
  <c r="L1445" i="11" s="1"/>
  <c r="M1445" i="11"/>
  <c r="N1445" i="11"/>
  <c r="B1446" i="11"/>
  <c r="C1446" i="11"/>
  <c r="G1446" i="11"/>
  <c r="H1446" i="11"/>
  <c r="I1446" i="11"/>
  <c r="J1446" i="11"/>
  <c r="K1446" i="11"/>
  <c r="L1446" i="11" s="1"/>
  <c r="M1446" i="11"/>
  <c r="N1446" i="11"/>
  <c r="P1446" i="11" s="1"/>
  <c r="O1446" i="11"/>
  <c r="B1447" i="11"/>
  <c r="C1447" i="11"/>
  <c r="G1447" i="11"/>
  <c r="H1447" i="11"/>
  <c r="I1447" i="11"/>
  <c r="J1447" i="11"/>
  <c r="K1447" i="11"/>
  <c r="L1447" i="11" s="1"/>
  <c r="M1447" i="11"/>
  <c r="N1447" i="11"/>
  <c r="B1448" i="11"/>
  <c r="C1448" i="11"/>
  <c r="G1448" i="11"/>
  <c r="H1448" i="11"/>
  <c r="I1448" i="11"/>
  <c r="J1448" i="11"/>
  <c r="K1448" i="11"/>
  <c r="L1448" i="11" s="1"/>
  <c r="M1448" i="11"/>
  <c r="N1448" i="11"/>
  <c r="O1448" i="11" s="1"/>
  <c r="B1449" i="11"/>
  <c r="C1449" i="11"/>
  <c r="G1449" i="11"/>
  <c r="H1449" i="11"/>
  <c r="I1449" i="11"/>
  <c r="J1449" i="11"/>
  <c r="K1449" i="11"/>
  <c r="L1449" i="11" s="1"/>
  <c r="M1449" i="11"/>
  <c r="N1449" i="11"/>
  <c r="B1450" i="11"/>
  <c r="C1450" i="11"/>
  <c r="G1450" i="11"/>
  <c r="H1450" i="11"/>
  <c r="I1450" i="11"/>
  <c r="J1450" i="11"/>
  <c r="K1450" i="11"/>
  <c r="L1450" i="11" s="1"/>
  <c r="M1450" i="11"/>
  <c r="N1450" i="11"/>
  <c r="B1451" i="11"/>
  <c r="C1451" i="11"/>
  <c r="G1451" i="11"/>
  <c r="H1451" i="11"/>
  <c r="I1451" i="11"/>
  <c r="J1451" i="11"/>
  <c r="K1451" i="11"/>
  <c r="L1451" i="11" s="1"/>
  <c r="M1451" i="11"/>
  <c r="N1451" i="11"/>
  <c r="B1452" i="11"/>
  <c r="C1452" i="11"/>
  <c r="G1452" i="11"/>
  <c r="H1452" i="11"/>
  <c r="I1452" i="11"/>
  <c r="J1452" i="11"/>
  <c r="K1452" i="11"/>
  <c r="L1452" i="11" s="1"/>
  <c r="M1452" i="11"/>
  <c r="N1452" i="11"/>
  <c r="O1452" i="11" s="1"/>
  <c r="B1453" i="11"/>
  <c r="C1453" i="11"/>
  <c r="G1453" i="11"/>
  <c r="H1453" i="11"/>
  <c r="I1453" i="11"/>
  <c r="J1453" i="11"/>
  <c r="K1453" i="11"/>
  <c r="L1453" i="11" s="1"/>
  <c r="M1453" i="11"/>
  <c r="N1453" i="11"/>
  <c r="B1454" i="11"/>
  <c r="C1454" i="11"/>
  <c r="G1454" i="11"/>
  <c r="H1454" i="11"/>
  <c r="I1454" i="11"/>
  <c r="J1454" i="11"/>
  <c r="K1454" i="11"/>
  <c r="L1454" i="11" s="1"/>
  <c r="M1454" i="11"/>
  <c r="N1454" i="11"/>
  <c r="O1454" i="11" s="1"/>
  <c r="B1455" i="11"/>
  <c r="C1455" i="11"/>
  <c r="G1455" i="11"/>
  <c r="H1455" i="11"/>
  <c r="I1455" i="11"/>
  <c r="J1455" i="11"/>
  <c r="K1455" i="11"/>
  <c r="L1455" i="11" s="1"/>
  <c r="M1455" i="11"/>
  <c r="N1455" i="11"/>
  <c r="B1456" i="11"/>
  <c r="C1456" i="11"/>
  <c r="G1456" i="11"/>
  <c r="H1456" i="11"/>
  <c r="I1456" i="11"/>
  <c r="J1456" i="11"/>
  <c r="K1456" i="11"/>
  <c r="L1456" i="11" s="1"/>
  <c r="M1456" i="11"/>
  <c r="N1456" i="11"/>
  <c r="P1456" i="11" s="1"/>
  <c r="B1457" i="11"/>
  <c r="C1457" i="11"/>
  <c r="G1457" i="11"/>
  <c r="H1457" i="11"/>
  <c r="I1457" i="11"/>
  <c r="J1457" i="11"/>
  <c r="K1457" i="11"/>
  <c r="L1457" i="11" s="1"/>
  <c r="M1457" i="11"/>
  <c r="N1457" i="11"/>
  <c r="B1458" i="11"/>
  <c r="C1458" i="11"/>
  <c r="G1458" i="11"/>
  <c r="H1458" i="11"/>
  <c r="I1458" i="11"/>
  <c r="J1458" i="11"/>
  <c r="K1458" i="11"/>
  <c r="L1458" i="11" s="1"/>
  <c r="M1458" i="11"/>
  <c r="N1458" i="11"/>
  <c r="P1458" i="11" s="1"/>
  <c r="B1459" i="11"/>
  <c r="C1459" i="11"/>
  <c r="G1459" i="11"/>
  <c r="H1459" i="11"/>
  <c r="I1459" i="11"/>
  <c r="J1459" i="11"/>
  <c r="K1459" i="11"/>
  <c r="L1459" i="11" s="1"/>
  <c r="M1459" i="11"/>
  <c r="N1459" i="11"/>
  <c r="B1460" i="11"/>
  <c r="C1460" i="11"/>
  <c r="G1460" i="11"/>
  <c r="H1460" i="11"/>
  <c r="I1460" i="11"/>
  <c r="J1460" i="11"/>
  <c r="K1460" i="11"/>
  <c r="L1460" i="11" s="1"/>
  <c r="M1460" i="11"/>
  <c r="N1460" i="11"/>
  <c r="P1460" i="11" s="1"/>
  <c r="O1460" i="11"/>
  <c r="B1461" i="11"/>
  <c r="C1461" i="11"/>
  <c r="G1461" i="11"/>
  <c r="H1461" i="11"/>
  <c r="I1461" i="11"/>
  <c r="J1461" i="11"/>
  <c r="K1461" i="11"/>
  <c r="L1461" i="11" s="1"/>
  <c r="M1461" i="11"/>
  <c r="N1461" i="11"/>
  <c r="B1462" i="11"/>
  <c r="C1462" i="11"/>
  <c r="G1462" i="11"/>
  <c r="H1462" i="11"/>
  <c r="I1462" i="11"/>
  <c r="J1462" i="11"/>
  <c r="K1462" i="11"/>
  <c r="L1462" i="11" s="1"/>
  <c r="M1462" i="11"/>
  <c r="N1462" i="11"/>
  <c r="B1463" i="11"/>
  <c r="C1463" i="11"/>
  <c r="G1463" i="11"/>
  <c r="H1463" i="11"/>
  <c r="I1463" i="11"/>
  <c r="J1463" i="11"/>
  <c r="K1463" i="11"/>
  <c r="L1463" i="11" s="1"/>
  <c r="M1463" i="11"/>
  <c r="N1463" i="11"/>
  <c r="B1464" i="11"/>
  <c r="C1464" i="11"/>
  <c r="G1464" i="11"/>
  <c r="H1464" i="11"/>
  <c r="I1464" i="11"/>
  <c r="J1464" i="11"/>
  <c r="K1464" i="11"/>
  <c r="L1464" i="11" s="1"/>
  <c r="M1464" i="11"/>
  <c r="N1464" i="11"/>
  <c r="P1464" i="11" s="1"/>
  <c r="B1465" i="11"/>
  <c r="C1465" i="11"/>
  <c r="G1465" i="11"/>
  <c r="H1465" i="11"/>
  <c r="I1465" i="11"/>
  <c r="J1465" i="11"/>
  <c r="K1465" i="11"/>
  <c r="L1465" i="11" s="1"/>
  <c r="M1465" i="11"/>
  <c r="N1465" i="11"/>
  <c r="B1466" i="11"/>
  <c r="C1466" i="11"/>
  <c r="G1466" i="11"/>
  <c r="H1466" i="11"/>
  <c r="I1466" i="11"/>
  <c r="J1466" i="11"/>
  <c r="K1466" i="11"/>
  <c r="L1466" i="11" s="1"/>
  <c r="M1466" i="11"/>
  <c r="N1466" i="11"/>
  <c r="B1467" i="11"/>
  <c r="C1467" i="11"/>
  <c r="G1467" i="11"/>
  <c r="H1467" i="11"/>
  <c r="I1467" i="11"/>
  <c r="J1467" i="11"/>
  <c r="K1467" i="11"/>
  <c r="L1467" i="11" s="1"/>
  <c r="M1467" i="11"/>
  <c r="N1467" i="11"/>
  <c r="B1468" i="11"/>
  <c r="C1468" i="11"/>
  <c r="G1468" i="11"/>
  <c r="H1468" i="11"/>
  <c r="I1468" i="11"/>
  <c r="J1468" i="11"/>
  <c r="K1468" i="11"/>
  <c r="L1468" i="11" s="1"/>
  <c r="M1468" i="11"/>
  <c r="N1468" i="11"/>
  <c r="O1468" i="11" s="1"/>
  <c r="B1469" i="11"/>
  <c r="C1469" i="11"/>
  <c r="G1469" i="11"/>
  <c r="H1469" i="11"/>
  <c r="I1469" i="11"/>
  <c r="J1469" i="11"/>
  <c r="K1469" i="11"/>
  <c r="L1469" i="11" s="1"/>
  <c r="M1469" i="11"/>
  <c r="N1469" i="11"/>
  <c r="B1470" i="11"/>
  <c r="C1470" i="11"/>
  <c r="G1470" i="11"/>
  <c r="H1470" i="11"/>
  <c r="I1470" i="11"/>
  <c r="J1470" i="11"/>
  <c r="K1470" i="11"/>
  <c r="L1470" i="11" s="1"/>
  <c r="M1470" i="11"/>
  <c r="N1470" i="11"/>
  <c r="O1470" i="11" s="1"/>
  <c r="B1471" i="11"/>
  <c r="C1471" i="11"/>
  <c r="G1471" i="11"/>
  <c r="H1471" i="11"/>
  <c r="I1471" i="11"/>
  <c r="J1471" i="11"/>
  <c r="K1471" i="11"/>
  <c r="L1471" i="11" s="1"/>
  <c r="M1471" i="11"/>
  <c r="N1471" i="11"/>
  <c r="B1472" i="11"/>
  <c r="C1472" i="11"/>
  <c r="G1472" i="11"/>
  <c r="H1472" i="11"/>
  <c r="I1472" i="11"/>
  <c r="J1472" i="11"/>
  <c r="K1472" i="11"/>
  <c r="L1472" i="11" s="1"/>
  <c r="M1472" i="11"/>
  <c r="N1472" i="11"/>
  <c r="B1473" i="11"/>
  <c r="C1473" i="11"/>
  <c r="G1473" i="11"/>
  <c r="H1473" i="11"/>
  <c r="I1473" i="11"/>
  <c r="J1473" i="11"/>
  <c r="K1473" i="11"/>
  <c r="L1473" i="11" s="1"/>
  <c r="M1473" i="11"/>
  <c r="N1473" i="11"/>
  <c r="B1474" i="11"/>
  <c r="C1474" i="11"/>
  <c r="G1474" i="11"/>
  <c r="H1474" i="11"/>
  <c r="I1474" i="11"/>
  <c r="J1474" i="11"/>
  <c r="K1474" i="11"/>
  <c r="L1474" i="11" s="1"/>
  <c r="M1474" i="11"/>
  <c r="N1474" i="11"/>
  <c r="P1474" i="11" s="1"/>
  <c r="B1475" i="11"/>
  <c r="C1475" i="11"/>
  <c r="G1475" i="11"/>
  <c r="H1475" i="11"/>
  <c r="I1475" i="11"/>
  <c r="J1475" i="11"/>
  <c r="K1475" i="11"/>
  <c r="L1475" i="11" s="1"/>
  <c r="M1475" i="11"/>
  <c r="N1475" i="11"/>
  <c r="B1476" i="11"/>
  <c r="C1476" i="11"/>
  <c r="G1476" i="11"/>
  <c r="H1476" i="11"/>
  <c r="I1476" i="11"/>
  <c r="J1476" i="11"/>
  <c r="K1476" i="11"/>
  <c r="L1476" i="11" s="1"/>
  <c r="M1476" i="11"/>
  <c r="N1476" i="11"/>
  <c r="O1476" i="11" s="1"/>
  <c r="B1477" i="11"/>
  <c r="C1477" i="11"/>
  <c r="G1477" i="11"/>
  <c r="H1477" i="11"/>
  <c r="I1477" i="11"/>
  <c r="J1477" i="11"/>
  <c r="K1477" i="11"/>
  <c r="L1477" i="11" s="1"/>
  <c r="M1477" i="11"/>
  <c r="N1477" i="11"/>
  <c r="B1478" i="11"/>
  <c r="C1478" i="11"/>
  <c r="G1478" i="11"/>
  <c r="H1478" i="11"/>
  <c r="I1478" i="11"/>
  <c r="J1478" i="11"/>
  <c r="K1478" i="11"/>
  <c r="L1478" i="11" s="1"/>
  <c r="M1478" i="11"/>
  <c r="N1478" i="11"/>
  <c r="O1478" i="11"/>
  <c r="B1479" i="11"/>
  <c r="C1479" i="11"/>
  <c r="G1479" i="11"/>
  <c r="H1479" i="11"/>
  <c r="I1479" i="11"/>
  <c r="J1479" i="11"/>
  <c r="K1479" i="11"/>
  <c r="L1479" i="11" s="1"/>
  <c r="M1479" i="11"/>
  <c r="N1479" i="11"/>
  <c r="B1480" i="11"/>
  <c r="C1480" i="11"/>
  <c r="G1480" i="11"/>
  <c r="H1480" i="11"/>
  <c r="I1480" i="11"/>
  <c r="J1480" i="11"/>
  <c r="K1480" i="11"/>
  <c r="L1480" i="11" s="1"/>
  <c r="M1480" i="11"/>
  <c r="N1480" i="11"/>
  <c r="O1480" i="11" s="1"/>
  <c r="B1481" i="11"/>
  <c r="C1481" i="11"/>
  <c r="G1481" i="11"/>
  <c r="H1481" i="11"/>
  <c r="I1481" i="11"/>
  <c r="J1481" i="11"/>
  <c r="K1481" i="11"/>
  <c r="L1481" i="11" s="1"/>
  <c r="M1481" i="11"/>
  <c r="N1481" i="11"/>
  <c r="B1482" i="11"/>
  <c r="C1482" i="11"/>
  <c r="G1482" i="11"/>
  <c r="H1482" i="11"/>
  <c r="I1482" i="11"/>
  <c r="J1482" i="11"/>
  <c r="K1482" i="11"/>
  <c r="L1482" i="11" s="1"/>
  <c r="M1482" i="11"/>
  <c r="N1482" i="11"/>
  <c r="B1483" i="11"/>
  <c r="C1483" i="11"/>
  <c r="G1483" i="11"/>
  <c r="H1483" i="11"/>
  <c r="I1483" i="11"/>
  <c r="J1483" i="11"/>
  <c r="K1483" i="11"/>
  <c r="L1483" i="11" s="1"/>
  <c r="M1483" i="11"/>
  <c r="N1483" i="11"/>
  <c r="B1484" i="11"/>
  <c r="C1484" i="11"/>
  <c r="G1484" i="11"/>
  <c r="H1484" i="11"/>
  <c r="I1484" i="11"/>
  <c r="J1484" i="11"/>
  <c r="K1484" i="11"/>
  <c r="L1484" i="11" s="1"/>
  <c r="M1484" i="11"/>
  <c r="N1484" i="11"/>
  <c r="O1484" i="11" s="1"/>
  <c r="B1485" i="11"/>
  <c r="C1485" i="11"/>
  <c r="G1485" i="11"/>
  <c r="H1485" i="11"/>
  <c r="I1485" i="11"/>
  <c r="J1485" i="11"/>
  <c r="K1485" i="11"/>
  <c r="L1485" i="11" s="1"/>
  <c r="M1485" i="11"/>
  <c r="N1485" i="11"/>
  <c r="B1486" i="11"/>
  <c r="C1486" i="11"/>
  <c r="G1486" i="11"/>
  <c r="H1486" i="11"/>
  <c r="I1486" i="11"/>
  <c r="J1486" i="11"/>
  <c r="K1486" i="11"/>
  <c r="L1486" i="11" s="1"/>
  <c r="M1486" i="11"/>
  <c r="N1486" i="11"/>
  <c r="O1486" i="11" s="1"/>
  <c r="B1487" i="11"/>
  <c r="C1487" i="11"/>
  <c r="G1487" i="11"/>
  <c r="H1487" i="11"/>
  <c r="I1487" i="11"/>
  <c r="J1487" i="11"/>
  <c r="K1487" i="11"/>
  <c r="L1487" i="11" s="1"/>
  <c r="M1487" i="11"/>
  <c r="N1487" i="11"/>
  <c r="B1488" i="11"/>
  <c r="C1488" i="11"/>
  <c r="G1488" i="11"/>
  <c r="H1488" i="11"/>
  <c r="I1488" i="11"/>
  <c r="J1488" i="11"/>
  <c r="K1488" i="11"/>
  <c r="L1488" i="11" s="1"/>
  <c r="M1488" i="11"/>
  <c r="N1488" i="11"/>
  <c r="P1488" i="11" s="1"/>
  <c r="B1489" i="11"/>
  <c r="C1489" i="11"/>
  <c r="G1489" i="11"/>
  <c r="H1489" i="11"/>
  <c r="I1489" i="11"/>
  <c r="J1489" i="11"/>
  <c r="K1489" i="11"/>
  <c r="L1489" i="11" s="1"/>
  <c r="M1489" i="11"/>
  <c r="N1489" i="11"/>
  <c r="B1490" i="11"/>
  <c r="C1490" i="11"/>
  <c r="G1490" i="11"/>
  <c r="H1490" i="11"/>
  <c r="I1490" i="11"/>
  <c r="J1490" i="11"/>
  <c r="K1490" i="11"/>
  <c r="L1490" i="11" s="1"/>
  <c r="M1490" i="11"/>
  <c r="N1490" i="11"/>
  <c r="P1490" i="11" s="1"/>
  <c r="B1491" i="11"/>
  <c r="C1491" i="11"/>
  <c r="G1491" i="11"/>
  <c r="H1491" i="11"/>
  <c r="I1491" i="11"/>
  <c r="J1491" i="11"/>
  <c r="K1491" i="11"/>
  <c r="L1491" i="11" s="1"/>
  <c r="M1491" i="11"/>
  <c r="N1491" i="11"/>
  <c r="B1492" i="11"/>
  <c r="C1492" i="11"/>
  <c r="G1492" i="11"/>
  <c r="H1492" i="11"/>
  <c r="I1492" i="11"/>
  <c r="J1492" i="11"/>
  <c r="K1492" i="11"/>
  <c r="L1492" i="11" s="1"/>
  <c r="M1492" i="11"/>
  <c r="N1492" i="11"/>
  <c r="O1492" i="11" s="1"/>
  <c r="B1493" i="11"/>
  <c r="C1493" i="11"/>
  <c r="G1493" i="11"/>
  <c r="H1493" i="11"/>
  <c r="I1493" i="11"/>
  <c r="J1493" i="11"/>
  <c r="K1493" i="11"/>
  <c r="L1493" i="11" s="1"/>
  <c r="M1493" i="11"/>
  <c r="N1493" i="11"/>
  <c r="B1494" i="11"/>
  <c r="C1494" i="11"/>
  <c r="G1494" i="11"/>
  <c r="H1494" i="11"/>
  <c r="I1494" i="11"/>
  <c r="J1494" i="11"/>
  <c r="K1494" i="11"/>
  <c r="L1494" i="11" s="1"/>
  <c r="M1494" i="11"/>
  <c r="N1494" i="11"/>
  <c r="B1495" i="11"/>
  <c r="C1495" i="11"/>
  <c r="G1495" i="11"/>
  <c r="H1495" i="11"/>
  <c r="I1495" i="11"/>
  <c r="J1495" i="11"/>
  <c r="K1495" i="11"/>
  <c r="L1495" i="11" s="1"/>
  <c r="M1495" i="11"/>
  <c r="N1495" i="11"/>
  <c r="B1496" i="11"/>
  <c r="C1496" i="11"/>
  <c r="G1496" i="11"/>
  <c r="H1496" i="11"/>
  <c r="I1496" i="11"/>
  <c r="J1496" i="11"/>
  <c r="K1496" i="11"/>
  <c r="L1496" i="11" s="1"/>
  <c r="M1496" i="11"/>
  <c r="N1496" i="11"/>
  <c r="O1496" i="11" s="1"/>
  <c r="B1497" i="11"/>
  <c r="C1497" i="11"/>
  <c r="G1497" i="11"/>
  <c r="H1497" i="11"/>
  <c r="I1497" i="11"/>
  <c r="J1497" i="11"/>
  <c r="K1497" i="11"/>
  <c r="L1497" i="11" s="1"/>
  <c r="M1497" i="11"/>
  <c r="N1497" i="11"/>
  <c r="P1497" i="11" s="1"/>
  <c r="B1498" i="11"/>
  <c r="C1498" i="11"/>
  <c r="G1498" i="11"/>
  <c r="H1498" i="11"/>
  <c r="I1498" i="11"/>
  <c r="J1498" i="11"/>
  <c r="K1498" i="11"/>
  <c r="L1498" i="11" s="1"/>
  <c r="M1498" i="11"/>
  <c r="N1498" i="11"/>
  <c r="P1498" i="11" s="1"/>
  <c r="B1499" i="11"/>
  <c r="C1499" i="11"/>
  <c r="G1499" i="11"/>
  <c r="H1499" i="11"/>
  <c r="I1499" i="11"/>
  <c r="J1499" i="11"/>
  <c r="K1499" i="11"/>
  <c r="L1499" i="11" s="1"/>
  <c r="M1499" i="11"/>
  <c r="N1499" i="11"/>
  <c r="B1500" i="11"/>
  <c r="C1500" i="11"/>
  <c r="G1500" i="11"/>
  <c r="H1500" i="11"/>
  <c r="I1500" i="11"/>
  <c r="J1500" i="11"/>
  <c r="K1500" i="11"/>
  <c r="L1500" i="11" s="1"/>
  <c r="M1500" i="11"/>
  <c r="N1500" i="11"/>
  <c r="O1500" i="11" s="1"/>
  <c r="B1501" i="11"/>
  <c r="C1501" i="11"/>
  <c r="G1501" i="11"/>
  <c r="H1501" i="11"/>
  <c r="I1501" i="11"/>
  <c r="J1501" i="11"/>
  <c r="K1501" i="11"/>
  <c r="L1501" i="11" s="1"/>
  <c r="M1501" i="11"/>
  <c r="N1501" i="11"/>
  <c r="P1501" i="11" s="1"/>
  <c r="B1502" i="11"/>
  <c r="C1502" i="11"/>
  <c r="G1502" i="11"/>
  <c r="H1502" i="11"/>
  <c r="I1502" i="11"/>
  <c r="J1502" i="11"/>
  <c r="K1502" i="11"/>
  <c r="L1502" i="11" s="1"/>
  <c r="M1502" i="11"/>
  <c r="N1502" i="11"/>
  <c r="B1503" i="11"/>
  <c r="C1503" i="11"/>
  <c r="G1503" i="11"/>
  <c r="H1503" i="11"/>
  <c r="I1503" i="11"/>
  <c r="J1503" i="11"/>
  <c r="K1503" i="11"/>
  <c r="L1503" i="11" s="1"/>
  <c r="M1503" i="11"/>
  <c r="N1503" i="11"/>
  <c r="P1503" i="11" s="1"/>
  <c r="B1504" i="11"/>
  <c r="C1504" i="11"/>
  <c r="G1504" i="11"/>
  <c r="H1504" i="11"/>
  <c r="I1504" i="11"/>
  <c r="J1504" i="11"/>
  <c r="K1504" i="11"/>
  <c r="L1504" i="11" s="1"/>
  <c r="M1504" i="11"/>
  <c r="N1504" i="11"/>
  <c r="B1505" i="11"/>
  <c r="C1505" i="11"/>
  <c r="E1505" i="11"/>
  <c r="M1505" i="11" s="1"/>
  <c r="F1505" i="11"/>
  <c r="I1505" i="11" s="1"/>
  <c r="K1505" i="11"/>
  <c r="L1505" i="11" s="1"/>
  <c r="N1505" i="11"/>
  <c r="O1505" i="11" s="1"/>
  <c r="B1506" i="11"/>
  <c r="C1506" i="11"/>
  <c r="E1506" i="11"/>
  <c r="M1506" i="11" s="1"/>
  <c r="F1506" i="11"/>
  <c r="H1506" i="11" s="1"/>
  <c r="K1506" i="11"/>
  <c r="L1506" i="11" s="1"/>
  <c r="N1506" i="11"/>
  <c r="O1506" i="11" s="1"/>
  <c r="B1507" i="11"/>
  <c r="C1507" i="11"/>
  <c r="E1507" i="11"/>
  <c r="M1507" i="11" s="1"/>
  <c r="F1507" i="11"/>
  <c r="J1507" i="11" s="1"/>
  <c r="K1507" i="11"/>
  <c r="L1507" i="11" s="1"/>
  <c r="N1507" i="11"/>
  <c r="O1507" i="11" s="1"/>
  <c r="B1508" i="11"/>
  <c r="C1508" i="11"/>
  <c r="E1508" i="11"/>
  <c r="M1508" i="11" s="1"/>
  <c r="F1508" i="11"/>
  <c r="G1508" i="11" s="1"/>
  <c r="K1508" i="11"/>
  <c r="L1508" i="11" s="1"/>
  <c r="N1508" i="11"/>
  <c r="O1508" i="11" s="1"/>
  <c r="B1509" i="11"/>
  <c r="C1509" i="11"/>
  <c r="E1509" i="11"/>
  <c r="M1509" i="11" s="1"/>
  <c r="F1509" i="11"/>
  <c r="K1509" i="11"/>
  <c r="N1509" i="11"/>
  <c r="O1509" i="11" s="1"/>
  <c r="B1510" i="11"/>
  <c r="C1510" i="11"/>
  <c r="E1510" i="11"/>
  <c r="M1510" i="11" s="1"/>
  <c r="F1510" i="11"/>
  <c r="H1510" i="11" s="1"/>
  <c r="K1510" i="11"/>
  <c r="L1510" i="11" s="1"/>
  <c r="N1510" i="11"/>
  <c r="B1511" i="11"/>
  <c r="C1511" i="11"/>
  <c r="E1511" i="11"/>
  <c r="M1511" i="11" s="1"/>
  <c r="F1511" i="11"/>
  <c r="J1511" i="11" s="1"/>
  <c r="K1511" i="11"/>
  <c r="N1511" i="11"/>
  <c r="O1511" i="11" s="1"/>
  <c r="B1512" i="11"/>
  <c r="C1512" i="11"/>
  <c r="E1512" i="11"/>
  <c r="M1512" i="11" s="1"/>
  <c r="F1512" i="11"/>
  <c r="G1512" i="11" s="1"/>
  <c r="K1512" i="11"/>
  <c r="L1512" i="11" s="1"/>
  <c r="N1512" i="11"/>
  <c r="O1512" i="11"/>
  <c r="B1513" i="11"/>
  <c r="C1513" i="11"/>
  <c r="E1513" i="11"/>
  <c r="M1513" i="11" s="1"/>
  <c r="F1513" i="11"/>
  <c r="K1513" i="11"/>
  <c r="L1513" i="11" s="1"/>
  <c r="N1513" i="11"/>
  <c r="O1513" i="11" s="1"/>
  <c r="B1514" i="11"/>
  <c r="C1514" i="11"/>
  <c r="E1514" i="11"/>
  <c r="M1514" i="11" s="1"/>
  <c r="F1514" i="11"/>
  <c r="J1514" i="11" s="1"/>
  <c r="K1514" i="11"/>
  <c r="L1514" i="11" s="1"/>
  <c r="N1514" i="11"/>
  <c r="O1514" i="11" s="1"/>
  <c r="B1515" i="11"/>
  <c r="C1515" i="11"/>
  <c r="E1515" i="11"/>
  <c r="M1515" i="11" s="1"/>
  <c r="F1515" i="11"/>
  <c r="G1515" i="11" s="1"/>
  <c r="K1515" i="11"/>
  <c r="L1515" i="11" s="1"/>
  <c r="N1515" i="11"/>
  <c r="O1515" i="11" s="1"/>
  <c r="B1516" i="11"/>
  <c r="C1516" i="11"/>
  <c r="E1516" i="11"/>
  <c r="M1516" i="11" s="1"/>
  <c r="F1516" i="11"/>
  <c r="G1516" i="11" s="1"/>
  <c r="K1516" i="11"/>
  <c r="L1516" i="11" s="1"/>
  <c r="N1516" i="11"/>
  <c r="O1516" i="11" s="1"/>
  <c r="B1517" i="11"/>
  <c r="C1517" i="11"/>
  <c r="E1517" i="11"/>
  <c r="M1517" i="11" s="1"/>
  <c r="F1517" i="11"/>
  <c r="K1517" i="11"/>
  <c r="L1517" i="11" s="1"/>
  <c r="N1517" i="11"/>
  <c r="O1517" i="11" s="1"/>
  <c r="B1518" i="11"/>
  <c r="C1518" i="11"/>
  <c r="E1518" i="11"/>
  <c r="M1518" i="11" s="1"/>
  <c r="F1518" i="11"/>
  <c r="I1518" i="11" s="1"/>
  <c r="K1518" i="11"/>
  <c r="L1518" i="11" s="1"/>
  <c r="N1518" i="11"/>
  <c r="O1518" i="11" s="1"/>
  <c r="B1519" i="11"/>
  <c r="C1519" i="11"/>
  <c r="E1519" i="11"/>
  <c r="M1519" i="11" s="1"/>
  <c r="F1519" i="11"/>
  <c r="G1519" i="11" s="1"/>
  <c r="K1519" i="11"/>
  <c r="L1519" i="11" s="1"/>
  <c r="N1519" i="11"/>
  <c r="O1519" i="11" s="1"/>
  <c r="B1520" i="11"/>
  <c r="C1520" i="11"/>
  <c r="E1520" i="11"/>
  <c r="M1520" i="11" s="1"/>
  <c r="F1520" i="11"/>
  <c r="H1520" i="11" s="1"/>
  <c r="K1520" i="11"/>
  <c r="N1520" i="11"/>
  <c r="O1520" i="11" s="1"/>
  <c r="B1521" i="11"/>
  <c r="C1521" i="11"/>
  <c r="E1521" i="11"/>
  <c r="M1521" i="11" s="1"/>
  <c r="F1521" i="11"/>
  <c r="G1521" i="11" s="1"/>
  <c r="K1521" i="11"/>
  <c r="L1521" i="11" s="1"/>
  <c r="N1521" i="11"/>
  <c r="P1521" i="11" s="1"/>
  <c r="B1522" i="11"/>
  <c r="C1522" i="11"/>
  <c r="E1522" i="11"/>
  <c r="M1522" i="11" s="1"/>
  <c r="F1522" i="11"/>
  <c r="J1522" i="11" s="1"/>
  <c r="K1522" i="11"/>
  <c r="L1522" i="11" s="1"/>
  <c r="N1522" i="11"/>
  <c r="O1522" i="11" s="1"/>
  <c r="B1523" i="11"/>
  <c r="C1523" i="11"/>
  <c r="E1523" i="11"/>
  <c r="M1523" i="11" s="1"/>
  <c r="F1523" i="11"/>
  <c r="G1523" i="11" s="1"/>
  <c r="K1523" i="11"/>
  <c r="L1523" i="11" s="1"/>
  <c r="N1523" i="11"/>
  <c r="O1523" i="11" s="1"/>
  <c r="B1524" i="11"/>
  <c r="C1524" i="11"/>
  <c r="E1524" i="11"/>
  <c r="M1524" i="11" s="1"/>
  <c r="F1524" i="11"/>
  <c r="G1524" i="11" s="1"/>
  <c r="K1524" i="11"/>
  <c r="L1524" i="11" s="1"/>
  <c r="N1524" i="11"/>
  <c r="O1524" i="11" s="1"/>
  <c r="B1525" i="11"/>
  <c r="C1525" i="11"/>
  <c r="E1525" i="11"/>
  <c r="M1525" i="11" s="1"/>
  <c r="F1525" i="11"/>
  <c r="I1525" i="11" s="1"/>
  <c r="K1525" i="11"/>
  <c r="L1525" i="11" s="1"/>
  <c r="N1525" i="11"/>
  <c r="O1525" i="11" s="1"/>
  <c r="B1526" i="11"/>
  <c r="C1526" i="11"/>
  <c r="E1526" i="11"/>
  <c r="M1526" i="11" s="1"/>
  <c r="F1526" i="11"/>
  <c r="I1526" i="11" s="1"/>
  <c r="K1526" i="11"/>
  <c r="L1526" i="11" s="1"/>
  <c r="N1526" i="11"/>
  <c r="O1526" i="11" s="1"/>
  <c r="B1527" i="11"/>
  <c r="C1527" i="11"/>
  <c r="E1527" i="11"/>
  <c r="M1527" i="11" s="1"/>
  <c r="F1527" i="11"/>
  <c r="I1527" i="11" s="1"/>
  <c r="K1527" i="11"/>
  <c r="L1527" i="11" s="1"/>
  <c r="N1527" i="11"/>
  <c r="O1527" i="11" s="1"/>
  <c r="B1528" i="11"/>
  <c r="C1528" i="11"/>
  <c r="E1528" i="11"/>
  <c r="M1528" i="11" s="1"/>
  <c r="F1528" i="11"/>
  <c r="K1528" i="11"/>
  <c r="L1528" i="11" s="1"/>
  <c r="N1528" i="11"/>
  <c r="O1528" i="11" s="1"/>
  <c r="B1529" i="11"/>
  <c r="C1529" i="11"/>
  <c r="E1529" i="11"/>
  <c r="M1529" i="11" s="1"/>
  <c r="F1529" i="11"/>
  <c r="G1529" i="11" s="1"/>
  <c r="K1529" i="11"/>
  <c r="L1529" i="11" s="1"/>
  <c r="N1529" i="11"/>
  <c r="O1529" i="11" s="1"/>
  <c r="B1530" i="11"/>
  <c r="C1530" i="11"/>
  <c r="E1530" i="11"/>
  <c r="M1530" i="11" s="1"/>
  <c r="F1530" i="11"/>
  <c r="K1530" i="11"/>
  <c r="L1530" i="11" s="1"/>
  <c r="N1530" i="11"/>
  <c r="O1530" i="11" s="1"/>
  <c r="B1531" i="11"/>
  <c r="C1531" i="11"/>
  <c r="E1531" i="11"/>
  <c r="M1531" i="11" s="1"/>
  <c r="F1531" i="11"/>
  <c r="I1531" i="11" s="1"/>
  <c r="K1531" i="11"/>
  <c r="L1531" i="11" s="1"/>
  <c r="N1531" i="11"/>
  <c r="B1532" i="11"/>
  <c r="C1532" i="11"/>
  <c r="E1532" i="11"/>
  <c r="M1532" i="11" s="1"/>
  <c r="F1532" i="11"/>
  <c r="I1532" i="11" s="1"/>
  <c r="K1532" i="11"/>
  <c r="N1532" i="11"/>
  <c r="O1532" i="11" s="1"/>
  <c r="B1533" i="11"/>
  <c r="C1533" i="11"/>
  <c r="E1533" i="11"/>
  <c r="M1533" i="11" s="1"/>
  <c r="F1533" i="11"/>
  <c r="G1533" i="11" s="1"/>
  <c r="K1533" i="11"/>
  <c r="L1533" i="11" s="1"/>
  <c r="N1533" i="11"/>
  <c r="O1533" i="11" s="1"/>
  <c r="B1534" i="11"/>
  <c r="C1534" i="11"/>
  <c r="E1534" i="11"/>
  <c r="M1534" i="11" s="1"/>
  <c r="F1534" i="11"/>
  <c r="K1534" i="11"/>
  <c r="L1534" i="11" s="1"/>
  <c r="N1534" i="11"/>
  <c r="B1535" i="11"/>
  <c r="C1535" i="11"/>
  <c r="E1535" i="11"/>
  <c r="M1535" i="11" s="1"/>
  <c r="F1535" i="11"/>
  <c r="K1535" i="11"/>
  <c r="L1535" i="11"/>
  <c r="N1535" i="11"/>
  <c r="B1536" i="11"/>
  <c r="C1536" i="11"/>
  <c r="E1536" i="11"/>
  <c r="M1536" i="11" s="1"/>
  <c r="F1536" i="11"/>
  <c r="I1536" i="11" s="1"/>
  <c r="K1536" i="11"/>
  <c r="L1536" i="11" s="1"/>
  <c r="N1536" i="11"/>
  <c r="O1536" i="11" s="1"/>
  <c r="B1537" i="11"/>
  <c r="C1537" i="11"/>
  <c r="E1537" i="11"/>
  <c r="M1537" i="11" s="1"/>
  <c r="F1537" i="11"/>
  <c r="J1537" i="11" s="1"/>
  <c r="K1537" i="11"/>
  <c r="L1537" i="11" s="1"/>
  <c r="N1537" i="11"/>
  <c r="B1538" i="11"/>
  <c r="C1538" i="11"/>
  <c r="E1538" i="11"/>
  <c r="M1538" i="11" s="1"/>
  <c r="F1538" i="11"/>
  <c r="J1538" i="11" s="1"/>
  <c r="K1538" i="11"/>
  <c r="L1538" i="11" s="1"/>
  <c r="N1538" i="11"/>
  <c r="B1539" i="11"/>
  <c r="C1539" i="11"/>
  <c r="E1539" i="11"/>
  <c r="M1539" i="11" s="1"/>
  <c r="F1539" i="11"/>
  <c r="H1539" i="11" s="1"/>
  <c r="K1539" i="11"/>
  <c r="L1539" i="11" s="1"/>
  <c r="N1539" i="11"/>
  <c r="B1540" i="11"/>
  <c r="C1540" i="11"/>
  <c r="E1540" i="11"/>
  <c r="M1540" i="11" s="1"/>
  <c r="F1540" i="11"/>
  <c r="J1540" i="11" s="1"/>
  <c r="K1540" i="11"/>
  <c r="L1540" i="11" s="1"/>
  <c r="N1540" i="11"/>
  <c r="B1541" i="11"/>
  <c r="C1541" i="11"/>
  <c r="E1541" i="11"/>
  <c r="M1541" i="11" s="1"/>
  <c r="F1541" i="11"/>
  <c r="K1541" i="11"/>
  <c r="L1541" i="11" s="1"/>
  <c r="N1541" i="11"/>
  <c r="B1542" i="11"/>
  <c r="C1542" i="11"/>
  <c r="E1542" i="11"/>
  <c r="M1542" i="11" s="1"/>
  <c r="F1542" i="11"/>
  <c r="I1542" i="11" s="1"/>
  <c r="K1542" i="11"/>
  <c r="L1542" i="11" s="1"/>
  <c r="N1542" i="11"/>
  <c r="P1542" i="11" s="1"/>
  <c r="B1543" i="11"/>
  <c r="C1543" i="11"/>
  <c r="E1543" i="11"/>
  <c r="M1543" i="11" s="1"/>
  <c r="F1543" i="11"/>
  <c r="K1543" i="11"/>
  <c r="L1543" i="11" s="1"/>
  <c r="N1543" i="11"/>
  <c r="P1543" i="11" s="1"/>
  <c r="B1544" i="11"/>
  <c r="C1544" i="11"/>
  <c r="E1544" i="11"/>
  <c r="M1544" i="11" s="1"/>
  <c r="F1544" i="11"/>
  <c r="K1544" i="11"/>
  <c r="L1544" i="11" s="1"/>
  <c r="N1544" i="11"/>
  <c r="O1544" i="11" s="1"/>
  <c r="B1545" i="11"/>
  <c r="C1545" i="11"/>
  <c r="E1545" i="11"/>
  <c r="M1545" i="11" s="1"/>
  <c r="F1545" i="11"/>
  <c r="I1545" i="11" s="1"/>
  <c r="K1545" i="11"/>
  <c r="L1545" i="11" s="1"/>
  <c r="N1545" i="11"/>
  <c r="O1545" i="11" s="1"/>
  <c r="B1546" i="11"/>
  <c r="C1546" i="11"/>
  <c r="E1546" i="11"/>
  <c r="M1546" i="11" s="1"/>
  <c r="F1546" i="11"/>
  <c r="G1546" i="11" s="1"/>
  <c r="K1546" i="11"/>
  <c r="L1546" i="11" s="1"/>
  <c r="N1546" i="11"/>
  <c r="O1546" i="11" s="1"/>
  <c r="B1547" i="11"/>
  <c r="C1547" i="11"/>
  <c r="E1547" i="11"/>
  <c r="M1547" i="11" s="1"/>
  <c r="F1547" i="11"/>
  <c r="H1547" i="11" s="1"/>
  <c r="K1547" i="11"/>
  <c r="L1547" i="11" s="1"/>
  <c r="N1547" i="11"/>
  <c r="P1547" i="11" s="1"/>
  <c r="B1548" i="11"/>
  <c r="C1548" i="11"/>
  <c r="E1548" i="11"/>
  <c r="M1548" i="11" s="1"/>
  <c r="F1548" i="11"/>
  <c r="K1548" i="11"/>
  <c r="L1548" i="11" s="1"/>
  <c r="N1548" i="11"/>
  <c r="O1548" i="11" s="1"/>
  <c r="B1549" i="11"/>
  <c r="C1549" i="11"/>
  <c r="E1549" i="11"/>
  <c r="M1549" i="11" s="1"/>
  <c r="F1549" i="11"/>
  <c r="K1549" i="11"/>
  <c r="L1549" i="11" s="1"/>
  <c r="N1549" i="11"/>
  <c r="O1549" i="11" s="1"/>
  <c r="B1550" i="11"/>
  <c r="C1550" i="11"/>
  <c r="E1550" i="11"/>
  <c r="M1550" i="11" s="1"/>
  <c r="F1550" i="11"/>
  <c r="J1550" i="11" s="1"/>
  <c r="K1550" i="11"/>
  <c r="L1550" i="11" s="1"/>
  <c r="N1550" i="11"/>
  <c r="P1550" i="11" s="1"/>
  <c r="O1550" i="11"/>
  <c r="B1551" i="11"/>
  <c r="C1551" i="11"/>
  <c r="E1551" i="11"/>
  <c r="M1551" i="11" s="1"/>
  <c r="F1551" i="11"/>
  <c r="H1551" i="11" s="1"/>
  <c r="K1551" i="11"/>
  <c r="L1551" i="11" s="1"/>
  <c r="N1551" i="11"/>
  <c r="O1551" i="11" s="1"/>
  <c r="B1552" i="11"/>
  <c r="C1552" i="11"/>
  <c r="E1552" i="11"/>
  <c r="M1552" i="11" s="1"/>
  <c r="F1552" i="11"/>
  <c r="G1552" i="11" s="1"/>
  <c r="K1552" i="11"/>
  <c r="L1552" i="11" s="1"/>
  <c r="N1552" i="11"/>
  <c r="P1552" i="11" s="1"/>
  <c r="B1553" i="11"/>
  <c r="C1553" i="11"/>
  <c r="E1553" i="11"/>
  <c r="M1553" i="11" s="1"/>
  <c r="F1553" i="11"/>
  <c r="J1553" i="11" s="1"/>
  <c r="K1553" i="11"/>
  <c r="L1553" i="11" s="1"/>
  <c r="N1553" i="11"/>
  <c r="O1553" i="11" s="1"/>
  <c r="B1554" i="11"/>
  <c r="C1554" i="11"/>
  <c r="E1554" i="11"/>
  <c r="M1554" i="11" s="1"/>
  <c r="F1554" i="11"/>
  <c r="I1554" i="11" s="1"/>
  <c r="K1554" i="11"/>
  <c r="L1554" i="11" s="1"/>
  <c r="N1554" i="11"/>
  <c r="B1555" i="11"/>
  <c r="C1555" i="11"/>
  <c r="E1555" i="11"/>
  <c r="M1555" i="11" s="1"/>
  <c r="F1555" i="11"/>
  <c r="I1555" i="11" s="1"/>
  <c r="K1555" i="11"/>
  <c r="L1555" i="11" s="1"/>
  <c r="N1555" i="11"/>
  <c r="P1555" i="11" s="1"/>
  <c r="O1555" i="11"/>
  <c r="B1556" i="11"/>
  <c r="C1556" i="11"/>
  <c r="E1556" i="11"/>
  <c r="M1556" i="11" s="1"/>
  <c r="F1556" i="11"/>
  <c r="I1556" i="11" s="1"/>
  <c r="K1556" i="11"/>
  <c r="L1556" i="11" s="1"/>
  <c r="N1556" i="11"/>
  <c r="P1556" i="11" s="1"/>
  <c r="B1557" i="11"/>
  <c r="C1557" i="11"/>
  <c r="E1557" i="11"/>
  <c r="M1557" i="11" s="1"/>
  <c r="F1557" i="11"/>
  <c r="G1557" i="11" s="1"/>
  <c r="K1557" i="11"/>
  <c r="L1557" i="11" s="1"/>
  <c r="N1557" i="11"/>
  <c r="O1557" i="11" s="1"/>
  <c r="B1558" i="11"/>
  <c r="C1558" i="11"/>
  <c r="E1558" i="11"/>
  <c r="M1558" i="11" s="1"/>
  <c r="F1558" i="11"/>
  <c r="I1558" i="11" s="1"/>
  <c r="K1558" i="11"/>
  <c r="L1558" i="11" s="1"/>
  <c r="N1558" i="11"/>
  <c r="P1558" i="11" s="1"/>
  <c r="B1559" i="11"/>
  <c r="C1559" i="11"/>
  <c r="E1559" i="11"/>
  <c r="F1559" i="11"/>
  <c r="H1559" i="11" s="1"/>
  <c r="K1559" i="11"/>
  <c r="L1559" i="11" s="1"/>
  <c r="M1559" i="11"/>
  <c r="N1559" i="11"/>
  <c r="B1560" i="11"/>
  <c r="C1560" i="11"/>
  <c r="E1560" i="11"/>
  <c r="M1560" i="11" s="1"/>
  <c r="F1560" i="11"/>
  <c r="I1560" i="11" s="1"/>
  <c r="K1560" i="11"/>
  <c r="L1560" i="11" s="1"/>
  <c r="N1560" i="11"/>
  <c r="B1561" i="11"/>
  <c r="C1561" i="11"/>
  <c r="E1561" i="11"/>
  <c r="M1561" i="11" s="1"/>
  <c r="F1561" i="11"/>
  <c r="J1561" i="11" s="1"/>
  <c r="K1561" i="11"/>
  <c r="L1561" i="11" s="1"/>
  <c r="N1561" i="11"/>
  <c r="B1562" i="11"/>
  <c r="C1562" i="11"/>
  <c r="E1562" i="11"/>
  <c r="M1562" i="11" s="1"/>
  <c r="F1562" i="11"/>
  <c r="H1562" i="11" s="1"/>
  <c r="K1562" i="11"/>
  <c r="L1562" i="11" s="1"/>
  <c r="N1562" i="11"/>
  <c r="P1562" i="11" s="1"/>
  <c r="B1563" i="11"/>
  <c r="C1563" i="11"/>
  <c r="E1563" i="11"/>
  <c r="M1563" i="11" s="1"/>
  <c r="F1563" i="11"/>
  <c r="H1563" i="11" s="1"/>
  <c r="K1563" i="11"/>
  <c r="L1563" i="11" s="1"/>
  <c r="N1563" i="11"/>
  <c r="B1564" i="11"/>
  <c r="C1564" i="11"/>
  <c r="E1564" i="11"/>
  <c r="M1564" i="11" s="1"/>
  <c r="F1564" i="11"/>
  <c r="I1564" i="11" s="1"/>
  <c r="K1564" i="11"/>
  <c r="L1564" i="11" s="1"/>
  <c r="N1564" i="11"/>
  <c r="B1565" i="11"/>
  <c r="C1565" i="11"/>
  <c r="E1565" i="11"/>
  <c r="F1565" i="11"/>
  <c r="J1565" i="11" s="1"/>
  <c r="K1565" i="11"/>
  <c r="L1565" i="11" s="1"/>
  <c r="M1565" i="11"/>
  <c r="N1565" i="11"/>
  <c r="O1565" i="11" s="1"/>
  <c r="B1566" i="11"/>
  <c r="C1566" i="11"/>
  <c r="E1566" i="11"/>
  <c r="M1566" i="11" s="1"/>
  <c r="F1566" i="11"/>
  <c r="H1566" i="11" s="1"/>
  <c r="G1566" i="11"/>
  <c r="K1566" i="11"/>
  <c r="L1566" i="11" s="1"/>
  <c r="N1566" i="11"/>
  <c r="P1566" i="11" s="1"/>
  <c r="B1567" i="11"/>
  <c r="C1567" i="11"/>
  <c r="E1567" i="11"/>
  <c r="M1567" i="11" s="1"/>
  <c r="F1567" i="11"/>
  <c r="H1567" i="11" s="1"/>
  <c r="K1567" i="11"/>
  <c r="L1567" i="11" s="1"/>
  <c r="N1567" i="11"/>
  <c r="B1568" i="11"/>
  <c r="C1568" i="11"/>
  <c r="E1568" i="11"/>
  <c r="M1568" i="11" s="1"/>
  <c r="F1568" i="11"/>
  <c r="I1568" i="11" s="1"/>
  <c r="K1568" i="11"/>
  <c r="L1568" i="11" s="1"/>
  <c r="N1568" i="11"/>
  <c r="O1568" i="11" s="1"/>
  <c r="B1569" i="11"/>
  <c r="C1569" i="11"/>
  <c r="E1569" i="11"/>
  <c r="M1569" i="11" s="1"/>
  <c r="F1569" i="11"/>
  <c r="I1569" i="11" s="1"/>
  <c r="H1569" i="11"/>
  <c r="K1569" i="11"/>
  <c r="L1569" i="11" s="1"/>
  <c r="N1569" i="11"/>
  <c r="O1569" i="11" s="1"/>
  <c r="B1570" i="11"/>
  <c r="C1570" i="11"/>
  <c r="E1570" i="11"/>
  <c r="M1570" i="11" s="1"/>
  <c r="F1570" i="11"/>
  <c r="H1570" i="11" s="1"/>
  <c r="K1570" i="11"/>
  <c r="L1570" i="11" s="1"/>
  <c r="N1570" i="11"/>
  <c r="P1570" i="11" s="1"/>
  <c r="B1571" i="11"/>
  <c r="C1571" i="11"/>
  <c r="E1571" i="11"/>
  <c r="M1571" i="11" s="1"/>
  <c r="F1571" i="11"/>
  <c r="H1571" i="11" s="1"/>
  <c r="K1571" i="11"/>
  <c r="L1571" i="11" s="1"/>
  <c r="N1571" i="11"/>
  <c r="O1571" i="11" s="1"/>
  <c r="B1572" i="11"/>
  <c r="C1572" i="11"/>
  <c r="E1572" i="11"/>
  <c r="M1572" i="11" s="1"/>
  <c r="F1572" i="11"/>
  <c r="I1572" i="11" s="1"/>
  <c r="K1572" i="11"/>
  <c r="L1572" i="11" s="1"/>
  <c r="N1572" i="11"/>
  <c r="P1572" i="11" s="1"/>
  <c r="B1573" i="11"/>
  <c r="C1573" i="11"/>
  <c r="E1573" i="11"/>
  <c r="M1573" i="11" s="1"/>
  <c r="F1573" i="11"/>
  <c r="G1573" i="11" s="1"/>
  <c r="K1573" i="11"/>
  <c r="L1573" i="11" s="1"/>
  <c r="N1573" i="11"/>
  <c r="O1573" i="11" s="1"/>
  <c r="B1574" i="11"/>
  <c r="C1574" i="11"/>
  <c r="E1574" i="11"/>
  <c r="M1574" i="11" s="1"/>
  <c r="F1574" i="11"/>
  <c r="H1574" i="11" s="1"/>
  <c r="K1574" i="11"/>
  <c r="L1574" i="11" s="1"/>
  <c r="N1574" i="11"/>
  <c r="P1574" i="11" s="1"/>
  <c r="B1575" i="11"/>
  <c r="C1575" i="11"/>
  <c r="E1575" i="11"/>
  <c r="M1575" i="11" s="1"/>
  <c r="F1575" i="11"/>
  <c r="K1575" i="11"/>
  <c r="L1575" i="11" s="1"/>
  <c r="N1575" i="11"/>
  <c r="O1575" i="11" s="1"/>
  <c r="B1576" i="11"/>
  <c r="C1576" i="11"/>
  <c r="E1576" i="11"/>
  <c r="M1576" i="11" s="1"/>
  <c r="F1576" i="11"/>
  <c r="I1576" i="11" s="1"/>
  <c r="K1576" i="11"/>
  <c r="L1576" i="11" s="1"/>
  <c r="N1576" i="11"/>
  <c r="B1577" i="11"/>
  <c r="C1577" i="11"/>
  <c r="E1577" i="11"/>
  <c r="M1577" i="11" s="1"/>
  <c r="F1577" i="11"/>
  <c r="H1577" i="11" s="1"/>
  <c r="K1577" i="11"/>
  <c r="L1577" i="11" s="1"/>
  <c r="N1577" i="11"/>
  <c r="P1577" i="11" s="1"/>
  <c r="B1578" i="11"/>
  <c r="C1578" i="11"/>
  <c r="E1578" i="11"/>
  <c r="M1578" i="11" s="1"/>
  <c r="F1578" i="11"/>
  <c r="H1578" i="11" s="1"/>
  <c r="K1578" i="11"/>
  <c r="L1578" i="11" s="1"/>
  <c r="N1578" i="11"/>
  <c r="P1578" i="11" s="1"/>
  <c r="B1579" i="11"/>
  <c r="C1579" i="11"/>
  <c r="E1579" i="11"/>
  <c r="M1579" i="11" s="1"/>
  <c r="F1579" i="11"/>
  <c r="K1579" i="11"/>
  <c r="L1579" i="11" s="1"/>
  <c r="N1579" i="11"/>
  <c r="B1580" i="11"/>
  <c r="C1580" i="11"/>
  <c r="E1580" i="11"/>
  <c r="M1580" i="11" s="1"/>
  <c r="F1580" i="11"/>
  <c r="K1580" i="11"/>
  <c r="L1580" i="11" s="1"/>
  <c r="N1580" i="11"/>
  <c r="O1580" i="11" s="1"/>
  <c r="B1581" i="11"/>
  <c r="C1581" i="11"/>
  <c r="E1581" i="11"/>
  <c r="M1581" i="11" s="1"/>
  <c r="F1581" i="11"/>
  <c r="G1581" i="11" s="1"/>
  <c r="K1581" i="11"/>
  <c r="L1581" i="11" s="1"/>
  <c r="N1581" i="11"/>
  <c r="O1581" i="11" s="1"/>
  <c r="B1582" i="11"/>
  <c r="C1582" i="11"/>
  <c r="E1582" i="11"/>
  <c r="M1582" i="11" s="1"/>
  <c r="F1582" i="11"/>
  <c r="I1582" i="11" s="1"/>
  <c r="K1582" i="11"/>
  <c r="L1582" i="11" s="1"/>
  <c r="N1582" i="11"/>
  <c r="P1582" i="11" s="1"/>
  <c r="B1583" i="11"/>
  <c r="C1583" i="11"/>
  <c r="E1583" i="11"/>
  <c r="M1583" i="11" s="1"/>
  <c r="F1583" i="11"/>
  <c r="K1583" i="11"/>
  <c r="L1583" i="11" s="1"/>
  <c r="N1583" i="11"/>
  <c r="B1584" i="11"/>
  <c r="C1584" i="11"/>
  <c r="E1584" i="11"/>
  <c r="M1584" i="11" s="1"/>
  <c r="F1584" i="11"/>
  <c r="I1584" i="11" s="1"/>
  <c r="K1584" i="11"/>
  <c r="L1584" i="11" s="1"/>
  <c r="N1584" i="11"/>
  <c r="O1584" i="11" s="1"/>
  <c r="B1585" i="11"/>
  <c r="C1585" i="11"/>
  <c r="E1585" i="11"/>
  <c r="M1585" i="11" s="1"/>
  <c r="F1585" i="11"/>
  <c r="G1585" i="11" s="1"/>
  <c r="K1585" i="11"/>
  <c r="L1585" i="11" s="1"/>
  <c r="N1585" i="11"/>
  <c r="O1585" i="11" s="1"/>
  <c r="B1586" i="11"/>
  <c r="C1586" i="11"/>
  <c r="E1586" i="11"/>
  <c r="M1586" i="11" s="1"/>
  <c r="F1586" i="11"/>
  <c r="G1586" i="11" s="1"/>
  <c r="K1586" i="11"/>
  <c r="L1586" i="11" s="1"/>
  <c r="N1586" i="11"/>
  <c r="P1586" i="11" s="1"/>
  <c r="O1586" i="11"/>
  <c r="B1587" i="11"/>
  <c r="C1587" i="11"/>
  <c r="E1587" i="11"/>
  <c r="M1587" i="11" s="1"/>
  <c r="F1587" i="11"/>
  <c r="H1587" i="11" s="1"/>
  <c r="K1587" i="11"/>
  <c r="L1587" i="11" s="1"/>
  <c r="N1587" i="11"/>
  <c r="B1588" i="11"/>
  <c r="C1588" i="11"/>
  <c r="E1588" i="11"/>
  <c r="M1588" i="11" s="1"/>
  <c r="G1588" i="11"/>
  <c r="H1588" i="11"/>
  <c r="I1588" i="11"/>
  <c r="J1588" i="11"/>
  <c r="K1588" i="11"/>
  <c r="L1588" i="11" s="1"/>
  <c r="N1588" i="11"/>
  <c r="P1588" i="11" s="1"/>
  <c r="B1589" i="11"/>
  <c r="C1589" i="11"/>
  <c r="E1589" i="11"/>
  <c r="M1589" i="11" s="1"/>
  <c r="F1589" i="11"/>
  <c r="I1589" i="11" s="1"/>
  <c r="K1589" i="11"/>
  <c r="L1589" i="11" s="1"/>
  <c r="N1589" i="11"/>
  <c r="O1589" i="11" s="1"/>
  <c r="B1590" i="11"/>
  <c r="C1590" i="11"/>
  <c r="E1590" i="11"/>
  <c r="M1590" i="11" s="1"/>
  <c r="F1590" i="11"/>
  <c r="G1590" i="11" s="1"/>
  <c r="K1590" i="11"/>
  <c r="L1590" i="11" s="1"/>
  <c r="N1590" i="11"/>
  <c r="O1590" i="11" s="1"/>
  <c r="B1591" i="11"/>
  <c r="C1591" i="11"/>
  <c r="E1591" i="11"/>
  <c r="M1591" i="11" s="1"/>
  <c r="F1591" i="11"/>
  <c r="H1591" i="11" s="1"/>
  <c r="K1591" i="11"/>
  <c r="L1591" i="11" s="1"/>
  <c r="N1591" i="11"/>
  <c r="B1592" i="11"/>
  <c r="C1592" i="11"/>
  <c r="E1592" i="11"/>
  <c r="M1592" i="11" s="1"/>
  <c r="F1592" i="11"/>
  <c r="J1592" i="11" s="1"/>
  <c r="K1592" i="11"/>
  <c r="L1592" i="11" s="1"/>
  <c r="N1592" i="11"/>
  <c r="B1593" i="11"/>
  <c r="C1593" i="11"/>
  <c r="E1593" i="11"/>
  <c r="M1593" i="11" s="1"/>
  <c r="F1593" i="11"/>
  <c r="K1593" i="11"/>
  <c r="L1593" i="11" s="1"/>
  <c r="N1593" i="11"/>
  <c r="B1594" i="11"/>
  <c r="C1594" i="11"/>
  <c r="E1594" i="11"/>
  <c r="M1594" i="11" s="1"/>
  <c r="F1594" i="11"/>
  <c r="I1594" i="11" s="1"/>
  <c r="J1594" i="11"/>
  <c r="K1594" i="11"/>
  <c r="L1594" i="11" s="1"/>
  <c r="N1594" i="11"/>
  <c r="B1595" i="11"/>
  <c r="C1595" i="11"/>
  <c r="E1595" i="11"/>
  <c r="M1595" i="11" s="1"/>
  <c r="F1595" i="11"/>
  <c r="J1595" i="11" s="1"/>
  <c r="K1595" i="11"/>
  <c r="L1595" i="11" s="1"/>
  <c r="N1595" i="11"/>
  <c r="B1596" i="11"/>
  <c r="C1596" i="11"/>
  <c r="E1596" i="11"/>
  <c r="M1596" i="11" s="1"/>
  <c r="F1596" i="11"/>
  <c r="H1596" i="11" s="1"/>
  <c r="K1596" i="11"/>
  <c r="L1596" i="11" s="1"/>
  <c r="N1596" i="11"/>
  <c r="O1596" i="11" s="1"/>
  <c r="B1597" i="11"/>
  <c r="C1597" i="11"/>
  <c r="E1597" i="11"/>
  <c r="M1597" i="11" s="1"/>
  <c r="F1597" i="11"/>
  <c r="H1597" i="11" s="1"/>
  <c r="K1597" i="11"/>
  <c r="L1597" i="11" s="1"/>
  <c r="N1597" i="11"/>
  <c r="O1597" i="11" s="1"/>
  <c r="P1597" i="11"/>
  <c r="B1598" i="11"/>
  <c r="C1598" i="11"/>
  <c r="E1598" i="11"/>
  <c r="M1598" i="11" s="1"/>
  <c r="F1598" i="11"/>
  <c r="K1598" i="11"/>
  <c r="N1598" i="11"/>
  <c r="O1598" i="11" s="1"/>
  <c r="B1599" i="11"/>
  <c r="C1599" i="11"/>
  <c r="E1599" i="11"/>
  <c r="M1599" i="11" s="1"/>
  <c r="F1599" i="11"/>
  <c r="K1599" i="11"/>
  <c r="L1599" i="11" s="1"/>
  <c r="N1599" i="11"/>
  <c r="P1599" i="11" s="1"/>
  <c r="O1599" i="11"/>
  <c r="B1600" i="11"/>
  <c r="C1600" i="11"/>
  <c r="E1600" i="11"/>
  <c r="M1600" i="11" s="1"/>
  <c r="F1600" i="11"/>
  <c r="J1600" i="11" s="1"/>
  <c r="K1600" i="11"/>
  <c r="L1600" i="11" s="1"/>
  <c r="N1600" i="11"/>
  <c r="B1601" i="11"/>
  <c r="C1601" i="11"/>
  <c r="E1601" i="11"/>
  <c r="M1601" i="11" s="1"/>
  <c r="F1601" i="11"/>
  <c r="G1601" i="11" s="1"/>
  <c r="K1601" i="11"/>
  <c r="L1601" i="11" s="1"/>
  <c r="N1601" i="11"/>
  <c r="B1602" i="11"/>
  <c r="C1602" i="11"/>
  <c r="E1602" i="11"/>
  <c r="M1602" i="11" s="1"/>
  <c r="F1602" i="11"/>
  <c r="K1602" i="11"/>
  <c r="L1602" i="11" s="1"/>
  <c r="N1602" i="11"/>
  <c r="O1602" i="11" s="1"/>
  <c r="B1603" i="11"/>
  <c r="C1603" i="11"/>
  <c r="E1603" i="11"/>
  <c r="M1603" i="11" s="1"/>
  <c r="F1603" i="11"/>
  <c r="I1603" i="11" s="1"/>
  <c r="K1603" i="11"/>
  <c r="L1603" i="11" s="1"/>
  <c r="N1603" i="11"/>
  <c r="O1603" i="11" s="1"/>
  <c r="B1604" i="11"/>
  <c r="C1604" i="11"/>
  <c r="E1604" i="11"/>
  <c r="M1604" i="11" s="1"/>
  <c r="F1604" i="11"/>
  <c r="J1604" i="11" s="1"/>
  <c r="K1604" i="11"/>
  <c r="L1604" i="11" s="1"/>
  <c r="N1604" i="11"/>
  <c r="B1605" i="11"/>
  <c r="C1605" i="11"/>
  <c r="E1605" i="11"/>
  <c r="M1605" i="11" s="1"/>
  <c r="F1605" i="11"/>
  <c r="I1605" i="11" s="1"/>
  <c r="K1605" i="11"/>
  <c r="L1605" i="11" s="1"/>
  <c r="N1605" i="11"/>
  <c r="B1606" i="11"/>
  <c r="C1606" i="11"/>
  <c r="E1606" i="11"/>
  <c r="M1606" i="11" s="1"/>
  <c r="F1606" i="11"/>
  <c r="I1606" i="11" s="1"/>
  <c r="K1606" i="11"/>
  <c r="L1606" i="11" s="1"/>
  <c r="N1606" i="11"/>
  <c r="P1606" i="11" s="1"/>
  <c r="O1606" i="11"/>
  <c r="B1607" i="11"/>
  <c r="C1607" i="11"/>
  <c r="E1607" i="11"/>
  <c r="M1607" i="11" s="1"/>
  <c r="F1607" i="11"/>
  <c r="G1607" i="11" s="1"/>
  <c r="K1607" i="11"/>
  <c r="L1607" i="11" s="1"/>
  <c r="N1607" i="11"/>
  <c r="B1608" i="11"/>
  <c r="C1608" i="11"/>
  <c r="E1608" i="11"/>
  <c r="M1608" i="11" s="1"/>
  <c r="F1608" i="11"/>
  <c r="I1608" i="11" s="1"/>
  <c r="K1608" i="11"/>
  <c r="L1608" i="11" s="1"/>
  <c r="N1608" i="11"/>
  <c r="B1609" i="11"/>
  <c r="C1609" i="11"/>
  <c r="E1609" i="11"/>
  <c r="M1609" i="11" s="1"/>
  <c r="F1609" i="11"/>
  <c r="G1609" i="11" s="1"/>
  <c r="K1609" i="11"/>
  <c r="L1609" i="11" s="1"/>
  <c r="N1609" i="11"/>
  <c r="O1609" i="11" s="1"/>
  <c r="B1610" i="11"/>
  <c r="C1610" i="11"/>
  <c r="E1610" i="11"/>
  <c r="M1610" i="11" s="1"/>
  <c r="F1610" i="11"/>
  <c r="I1610" i="11" s="1"/>
  <c r="K1610" i="11"/>
  <c r="L1610" i="11" s="1"/>
  <c r="N1610" i="11"/>
  <c r="O1610" i="11" s="1"/>
  <c r="P1610" i="11"/>
  <c r="B1611" i="11"/>
  <c r="C1611" i="11"/>
  <c r="E1611" i="11"/>
  <c r="M1611" i="11" s="1"/>
  <c r="F1611" i="11"/>
  <c r="K1611" i="11"/>
  <c r="L1611" i="11" s="1"/>
  <c r="N1611" i="11"/>
  <c r="B1612" i="11"/>
  <c r="C1612" i="11"/>
  <c r="E1612" i="11"/>
  <c r="M1612" i="11" s="1"/>
  <c r="F1612" i="11"/>
  <c r="K1612" i="11"/>
  <c r="L1612" i="11" s="1"/>
  <c r="N1612" i="11"/>
  <c r="O1612" i="11" s="1"/>
  <c r="B1613" i="11"/>
  <c r="C1613" i="11"/>
  <c r="E1613" i="11"/>
  <c r="M1613" i="11" s="1"/>
  <c r="F1613" i="11"/>
  <c r="K1613" i="11"/>
  <c r="N1613" i="11"/>
  <c r="O1613" i="11" s="1"/>
  <c r="B1614" i="11"/>
  <c r="C1614" i="11"/>
  <c r="E1614" i="11"/>
  <c r="M1614" i="11" s="1"/>
  <c r="F1614" i="11"/>
  <c r="K1614" i="11"/>
  <c r="L1614" i="11" s="1"/>
  <c r="N1614" i="11"/>
  <c r="B1615" i="11"/>
  <c r="C1615" i="11"/>
  <c r="E1615" i="11"/>
  <c r="M1615" i="11" s="1"/>
  <c r="F1615" i="11"/>
  <c r="K1615" i="11"/>
  <c r="L1615" i="11" s="1"/>
  <c r="N1615" i="11"/>
  <c r="O1615" i="11"/>
  <c r="B1616" i="11"/>
  <c r="C1616" i="11"/>
  <c r="E1616" i="11"/>
  <c r="M1616" i="11" s="1"/>
  <c r="F1616" i="11"/>
  <c r="H1616" i="11" s="1"/>
  <c r="K1616" i="11"/>
  <c r="N1616" i="11"/>
  <c r="O1616" i="11" s="1"/>
  <c r="B1617" i="11"/>
  <c r="C1617" i="11"/>
  <c r="E1617" i="11"/>
  <c r="M1617" i="11" s="1"/>
  <c r="F1617" i="11"/>
  <c r="H1617" i="11" s="1"/>
  <c r="K1617" i="11"/>
  <c r="L1617" i="11" s="1"/>
  <c r="N1617" i="11"/>
  <c r="B1618" i="11"/>
  <c r="C1618" i="11"/>
  <c r="E1618" i="11"/>
  <c r="M1618" i="11" s="1"/>
  <c r="F1618" i="11"/>
  <c r="I1618" i="11" s="1"/>
  <c r="K1618" i="11"/>
  <c r="L1618" i="11" s="1"/>
  <c r="N1618" i="11"/>
  <c r="B1619" i="11"/>
  <c r="C1619" i="11"/>
  <c r="E1619" i="11"/>
  <c r="M1619" i="11" s="1"/>
  <c r="F1619" i="11"/>
  <c r="H1619" i="11" s="1"/>
  <c r="K1619" i="11"/>
  <c r="L1619" i="11" s="1"/>
  <c r="N1619" i="11"/>
  <c r="B1620" i="11"/>
  <c r="C1620" i="11"/>
  <c r="E1620" i="11"/>
  <c r="M1620" i="11" s="1"/>
  <c r="F1620" i="11"/>
  <c r="K1620" i="11"/>
  <c r="L1620" i="11" s="1"/>
  <c r="N1620" i="11"/>
  <c r="B1621" i="11"/>
  <c r="C1621" i="11"/>
  <c r="E1621" i="11"/>
  <c r="M1621" i="11" s="1"/>
  <c r="F1621" i="11"/>
  <c r="K1621" i="11"/>
  <c r="L1621" i="11" s="1"/>
  <c r="N1621" i="11"/>
  <c r="B1622" i="11"/>
  <c r="C1622" i="11"/>
  <c r="E1622" i="11"/>
  <c r="M1622" i="11" s="1"/>
  <c r="F1622" i="11"/>
  <c r="K1622" i="11"/>
  <c r="L1622" i="11" s="1"/>
  <c r="N1622" i="11"/>
  <c r="P1622" i="11" s="1"/>
  <c r="B1623" i="11"/>
  <c r="C1623" i="11"/>
  <c r="E1623" i="11"/>
  <c r="M1623" i="11" s="1"/>
  <c r="F1623" i="11"/>
  <c r="K1623" i="11"/>
  <c r="L1623" i="11" s="1"/>
  <c r="N1623" i="11"/>
  <c r="P1623" i="11" s="1"/>
  <c r="O1623" i="11"/>
  <c r="B1624" i="11"/>
  <c r="C1624" i="11"/>
  <c r="E1624" i="11"/>
  <c r="M1624" i="11" s="1"/>
  <c r="F1624" i="11"/>
  <c r="K1624" i="11"/>
  <c r="L1624" i="11" s="1"/>
  <c r="N1624" i="11"/>
  <c r="O1624" i="11" s="1"/>
  <c r="B1625" i="11"/>
  <c r="C1625" i="11"/>
  <c r="E1625" i="11"/>
  <c r="M1625" i="11" s="1"/>
  <c r="F1625" i="11"/>
  <c r="G1625" i="11" s="1"/>
  <c r="K1625" i="11"/>
  <c r="L1625" i="11" s="1"/>
  <c r="N1625" i="11"/>
  <c r="B1626" i="11"/>
  <c r="C1626" i="11"/>
  <c r="E1626" i="11"/>
  <c r="M1626" i="11" s="1"/>
  <c r="F1626" i="11"/>
  <c r="I1626" i="11" s="1"/>
  <c r="K1626" i="11"/>
  <c r="L1626" i="11" s="1"/>
  <c r="N1626" i="11"/>
  <c r="O1626" i="11" s="1"/>
  <c r="B1627" i="11"/>
  <c r="C1627" i="11"/>
  <c r="E1627" i="11"/>
  <c r="M1627" i="11" s="1"/>
  <c r="F1627" i="11"/>
  <c r="K1627" i="11"/>
  <c r="L1627" i="11" s="1"/>
  <c r="N1627" i="11"/>
  <c r="B1628" i="11"/>
  <c r="C1628" i="11"/>
  <c r="E1628" i="11"/>
  <c r="M1628" i="11" s="1"/>
  <c r="F1628" i="11"/>
  <c r="H1628" i="11" s="1"/>
  <c r="K1628" i="11"/>
  <c r="L1628" i="11" s="1"/>
  <c r="N1628" i="11"/>
  <c r="O1628" i="11" s="1"/>
  <c r="B1629" i="11"/>
  <c r="C1629" i="11"/>
  <c r="E1629" i="11"/>
  <c r="M1629" i="11" s="1"/>
  <c r="F1629" i="11"/>
  <c r="H1629" i="11" s="1"/>
  <c r="K1629" i="11"/>
  <c r="L1629" i="11" s="1"/>
  <c r="N1629" i="11"/>
  <c r="O1629" i="11" s="1"/>
  <c r="B1630" i="11"/>
  <c r="C1630" i="11"/>
  <c r="E1630" i="11"/>
  <c r="M1630" i="11" s="1"/>
  <c r="F1630" i="11"/>
  <c r="K1630" i="11"/>
  <c r="N1630" i="11"/>
  <c r="O1630" i="11" s="1"/>
  <c r="B1631" i="11"/>
  <c r="C1631" i="11"/>
  <c r="E1631" i="11"/>
  <c r="M1631" i="11" s="1"/>
  <c r="F1631" i="11"/>
  <c r="K1631" i="11"/>
  <c r="L1631" i="11" s="1"/>
  <c r="N1631" i="11"/>
  <c r="B1632" i="11"/>
  <c r="C1632" i="11"/>
  <c r="G1632" i="11"/>
  <c r="H1632" i="11"/>
  <c r="I1632" i="11"/>
  <c r="J1632" i="11"/>
  <c r="K1632" i="11"/>
  <c r="L1632" i="11" s="1"/>
  <c r="M1632" i="11"/>
  <c r="N1632" i="11"/>
  <c r="B1633" i="11"/>
  <c r="C1633" i="11"/>
  <c r="G1633" i="11"/>
  <c r="H1633" i="11"/>
  <c r="I1633" i="11"/>
  <c r="J1633" i="11"/>
  <c r="K1633" i="11"/>
  <c r="L1633" i="11" s="1"/>
  <c r="M1633" i="11"/>
  <c r="N1633" i="11"/>
  <c r="O1633" i="11" s="1"/>
  <c r="B1634" i="11"/>
  <c r="C1634" i="11"/>
  <c r="G1634" i="11"/>
  <c r="H1634" i="11"/>
  <c r="I1634" i="11"/>
  <c r="J1634" i="11"/>
  <c r="K1634" i="11"/>
  <c r="L1634" i="11" s="1"/>
  <c r="M1634" i="11"/>
  <c r="N1634" i="11"/>
  <c r="B1635" i="11"/>
  <c r="C1635" i="11"/>
  <c r="G1635" i="11"/>
  <c r="H1635" i="11"/>
  <c r="I1635" i="11"/>
  <c r="J1635" i="11"/>
  <c r="K1635" i="11"/>
  <c r="L1635" i="11" s="1"/>
  <c r="M1635" i="11"/>
  <c r="N1635" i="11"/>
  <c r="B1636" i="11"/>
  <c r="C1636" i="11"/>
  <c r="G1636" i="11"/>
  <c r="H1636" i="11"/>
  <c r="I1636" i="11"/>
  <c r="J1636" i="11"/>
  <c r="K1636" i="11"/>
  <c r="M1636" i="11"/>
  <c r="N1636" i="11"/>
  <c r="O1636" i="11" s="1"/>
  <c r="B1637" i="11"/>
  <c r="C1637" i="11"/>
  <c r="G1637" i="11"/>
  <c r="H1637" i="11"/>
  <c r="I1637" i="11"/>
  <c r="J1637" i="11"/>
  <c r="K1637" i="11"/>
  <c r="M1637" i="11"/>
  <c r="N1637" i="11"/>
  <c r="O1637" i="11" s="1"/>
  <c r="B1638" i="11"/>
  <c r="C1638" i="11"/>
  <c r="G1638" i="11"/>
  <c r="H1638" i="11"/>
  <c r="I1638" i="11"/>
  <c r="J1638" i="11"/>
  <c r="K1638" i="11"/>
  <c r="L1638" i="11" s="1"/>
  <c r="M1638" i="11"/>
  <c r="N1638" i="11"/>
  <c r="B1639" i="11"/>
  <c r="C1639" i="11"/>
  <c r="G1639" i="11"/>
  <c r="H1639" i="11"/>
  <c r="I1639" i="11"/>
  <c r="J1639" i="11"/>
  <c r="K1639" i="11"/>
  <c r="L1639" i="11" s="1"/>
  <c r="M1639" i="11"/>
  <c r="N1639" i="11"/>
  <c r="B1640" i="11"/>
  <c r="C1640" i="11"/>
  <c r="G1640" i="11"/>
  <c r="H1640" i="11"/>
  <c r="I1640" i="11"/>
  <c r="J1640" i="11"/>
  <c r="K1640" i="11"/>
  <c r="L1640" i="11" s="1"/>
  <c r="M1640" i="11"/>
  <c r="N1640" i="11"/>
  <c r="O1640" i="11" s="1"/>
  <c r="B1641" i="11"/>
  <c r="C1641" i="11"/>
  <c r="G1641" i="11"/>
  <c r="H1641" i="11"/>
  <c r="I1641" i="11"/>
  <c r="J1641" i="11"/>
  <c r="K1641" i="11"/>
  <c r="L1641" i="11" s="1"/>
  <c r="M1641" i="11"/>
  <c r="N1641" i="11"/>
  <c r="B1642" i="11"/>
  <c r="C1642" i="11"/>
  <c r="G1642" i="11"/>
  <c r="H1642" i="11"/>
  <c r="I1642" i="11"/>
  <c r="J1642" i="11"/>
  <c r="K1642" i="11"/>
  <c r="L1642" i="11" s="1"/>
  <c r="M1642" i="11"/>
  <c r="N1642" i="11"/>
  <c r="O1642" i="11" s="1"/>
  <c r="P1642" i="11"/>
  <c r="B1643" i="11"/>
  <c r="C1643" i="11"/>
  <c r="G1643" i="11"/>
  <c r="H1643" i="11"/>
  <c r="I1643" i="11"/>
  <c r="J1643" i="11"/>
  <c r="K1643" i="11"/>
  <c r="L1643" i="11" s="1"/>
  <c r="M1643" i="11"/>
  <c r="N1643" i="11"/>
  <c r="O1643" i="11" s="1"/>
  <c r="B1644" i="11"/>
  <c r="C1644" i="11"/>
  <c r="G1644" i="11"/>
  <c r="H1644" i="11"/>
  <c r="I1644" i="11"/>
  <c r="J1644" i="11"/>
  <c r="K1644" i="11"/>
  <c r="L1644" i="11" s="1"/>
  <c r="M1644" i="11"/>
  <c r="N1644" i="11"/>
  <c r="O1644" i="11" s="1"/>
  <c r="B1645" i="11"/>
  <c r="C1645" i="11"/>
  <c r="G1645" i="11"/>
  <c r="H1645" i="11"/>
  <c r="I1645" i="11"/>
  <c r="J1645" i="11"/>
  <c r="K1645" i="11"/>
  <c r="L1645" i="11" s="1"/>
  <c r="M1645" i="11"/>
  <c r="N1645" i="11"/>
  <c r="O1645" i="11" s="1"/>
  <c r="B1646" i="11"/>
  <c r="C1646" i="11"/>
  <c r="G1646" i="11"/>
  <c r="H1646" i="11"/>
  <c r="I1646" i="11"/>
  <c r="J1646" i="11"/>
  <c r="K1646" i="11"/>
  <c r="L1646" i="11" s="1"/>
  <c r="M1646" i="11"/>
  <c r="N1646" i="11"/>
  <c r="O1646" i="11" s="1"/>
  <c r="B1647" i="11"/>
  <c r="C1647" i="11"/>
  <c r="G1647" i="11"/>
  <c r="H1647" i="11"/>
  <c r="I1647" i="11"/>
  <c r="J1647" i="11"/>
  <c r="K1647" i="11"/>
  <c r="L1647" i="11" s="1"/>
  <c r="M1647" i="11"/>
  <c r="N1647" i="11"/>
  <c r="B1648" i="11"/>
  <c r="C1648" i="11"/>
  <c r="G1648" i="11"/>
  <c r="H1648" i="11"/>
  <c r="I1648" i="11"/>
  <c r="J1648" i="11"/>
  <c r="K1648" i="11"/>
  <c r="M1648" i="11"/>
  <c r="N1648" i="11"/>
  <c r="O1648" i="11" s="1"/>
  <c r="B1649" i="11"/>
  <c r="C1649" i="11"/>
  <c r="G1649" i="11"/>
  <c r="H1649" i="11"/>
  <c r="I1649" i="11"/>
  <c r="J1649" i="11"/>
  <c r="K1649" i="11"/>
  <c r="L1649" i="11" s="1"/>
  <c r="M1649" i="11"/>
  <c r="N1649" i="11"/>
  <c r="B1650" i="11"/>
  <c r="C1650" i="11"/>
  <c r="G1650" i="11"/>
  <c r="H1650" i="11"/>
  <c r="I1650" i="11"/>
  <c r="J1650" i="11"/>
  <c r="K1650" i="11"/>
  <c r="L1650" i="11" s="1"/>
  <c r="M1650" i="11"/>
  <c r="N1650" i="11"/>
  <c r="B1651" i="11"/>
  <c r="C1651" i="11"/>
  <c r="G1651" i="11"/>
  <c r="H1651" i="11"/>
  <c r="I1651" i="11"/>
  <c r="J1651" i="11"/>
  <c r="K1651" i="11"/>
  <c r="L1651" i="11" s="1"/>
  <c r="M1651" i="11"/>
  <c r="N1651" i="11"/>
  <c r="O1651" i="11" s="1"/>
  <c r="B1652" i="11"/>
  <c r="C1652" i="11"/>
  <c r="G1652" i="11"/>
  <c r="H1652" i="11"/>
  <c r="I1652" i="11"/>
  <c r="J1652" i="11"/>
  <c r="K1652" i="11"/>
  <c r="L1652" i="11" s="1"/>
  <c r="M1652" i="11"/>
  <c r="N1652" i="11"/>
  <c r="O1652" i="11" s="1"/>
  <c r="B1653" i="11"/>
  <c r="C1653" i="11"/>
  <c r="G1653" i="11"/>
  <c r="H1653" i="11"/>
  <c r="I1653" i="11"/>
  <c r="J1653" i="11"/>
  <c r="K1653" i="11"/>
  <c r="L1653" i="11" s="1"/>
  <c r="M1653" i="11"/>
  <c r="N1653" i="11"/>
  <c r="O1653" i="11" s="1"/>
  <c r="B1654" i="11"/>
  <c r="C1654" i="11"/>
  <c r="G1654" i="11"/>
  <c r="H1654" i="11"/>
  <c r="I1654" i="11"/>
  <c r="J1654" i="11"/>
  <c r="K1654" i="11"/>
  <c r="L1654" i="11" s="1"/>
  <c r="M1654" i="11"/>
  <c r="N1654" i="11"/>
  <c r="B1655" i="11"/>
  <c r="C1655" i="11"/>
  <c r="G1655" i="11"/>
  <c r="H1655" i="11"/>
  <c r="I1655" i="11"/>
  <c r="J1655" i="11"/>
  <c r="K1655" i="11"/>
  <c r="L1655" i="11" s="1"/>
  <c r="M1655" i="11"/>
  <c r="N1655" i="11"/>
  <c r="O1655" i="11" s="1"/>
  <c r="B1656" i="11"/>
  <c r="C1656" i="11"/>
  <c r="G1656" i="11"/>
  <c r="H1656" i="11"/>
  <c r="I1656" i="11"/>
  <c r="J1656" i="11"/>
  <c r="K1656" i="11"/>
  <c r="L1656" i="11" s="1"/>
  <c r="M1656" i="11"/>
  <c r="N1656" i="11"/>
  <c r="B1657" i="11"/>
  <c r="C1657" i="11"/>
  <c r="G1657" i="11"/>
  <c r="H1657" i="11"/>
  <c r="I1657" i="11"/>
  <c r="J1657" i="11"/>
  <c r="K1657" i="11"/>
  <c r="L1657" i="11" s="1"/>
  <c r="M1657" i="11"/>
  <c r="N1657" i="11"/>
  <c r="B1658" i="11"/>
  <c r="C1658" i="11"/>
  <c r="G1658" i="11"/>
  <c r="H1658" i="11"/>
  <c r="I1658" i="11"/>
  <c r="J1658" i="11"/>
  <c r="K1658" i="11"/>
  <c r="L1658" i="11" s="1"/>
  <c r="M1658" i="11"/>
  <c r="N1658" i="11"/>
  <c r="O1658" i="11" s="1"/>
  <c r="B1659" i="11"/>
  <c r="C1659" i="11"/>
  <c r="G1659" i="11"/>
  <c r="H1659" i="11"/>
  <c r="I1659" i="11"/>
  <c r="J1659" i="11"/>
  <c r="K1659" i="11"/>
  <c r="L1659" i="11" s="1"/>
  <c r="M1659" i="11"/>
  <c r="N1659" i="11"/>
  <c r="P1659" i="11" s="1"/>
  <c r="B1660" i="11"/>
  <c r="C1660" i="11"/>
  <c r="G1660" i="11"/>
  <c r="H1660" i="11"/>
  <c r="I1660" i="11"/>
  <c r="J1660" i="11"/>
  <c r="K1660" i="11"/>
  <c r="L1660" i="11" s="1"/>
  <c r="M1660" i="11"/>
  <c r="N1660" i="11"/>
  <c r="O1660" i="11" s="1"/>
  <c r="B1661" i="11"/>
  <c r="C1661" i="11"/>
  <c r="G1661" i="11"/>
  <c r="H1661" i="11"/>
  <c r="I1661" i="11"/>
  <c r="J1661" i="11"/>
  <c r="K1661" i="11"/>
  <c r="L1661" i="11" s="1"/>
  <c r="M1661" i="11"/>
  <c r="N1661" i="11"/>
  <c r="O1661" i="11" s="1"/>
  <c r="B1662" i="11"/>
  <c r="C1662" i="11"/>
  <c r="G1662" i="11"/>
  <c r="H1662" i="11"/>
  <c r="I1662" i="11"/>
  <c r="J1662" i="11"/>
  <c r="K1662" i="11"/>
  <c r="L1662" i="11" s="1"/>
  <c r="M1662" i="11"/>
  <c r="N1662" i="11"/>
  <c r="O1662" i="11" s="1"/>
  <c r="B1663" i="11"/>
  <c r="C1663" i="11"/>
  <c r="G1663" i="11"/>
  <c r="H1663" i="11"/>
  <c r="I1663" i="11"/>
  <c r="J1663" i="11"/>
  <c r="K1663" i="11"/>
  <c r="L1663" i="11" s="1"/>
  <c r="M1663" i="11"/>
  <c r="N1663" i="11"/>
  <c r="P1663" i="11" s="1"/>
  <c r="B1664" i="11"/>
  <c r="C1664" i="11"/>
  <c r="G1664" i="11"/>
  <c r="H1664" i="11"/>
  <c r="I1664" i="11"/>
  <c r="J1664" i="11"/>
  <c r="K1664" i="11"/>
  <c r="L1664" i="11" s="1"/>
  <c r="M1664" i="11"/>
  <c r="N1664" i="11"/>
  <c r="O1664" i="11" s="1"/>
  <c r="B1665" i="11"/>
  <c r="C1665" i="11"/>
  <c r="G1665" i="11"/>
  <c r="H1665" i="11"/>
  <c r="I1665" i="11"/>
  <c r="J1665" i="11"/>
  <c r="K1665" i="11"/>
  <c r="L1665" i="11" s="1"/>
  <c r="M1665" i="11"/>
  <c r="N1665" i="11"/>
  <c r="B1666" i="11"/>
  <c r="C1666" i="11"/>
  <c r="G1666" i="11"/>
  <c r="H1666" i="11"/>
  <c r="I1666" i="11"/>
  <c r="J1666" i="11"/>
  <c r="K1666" i="11"/>
  <c r="L1666" i="11" s="1"/>
  <c r="M1666" i="11"/>
  <c r="N1666" i="11"/>
  <c r="B1667" i="11"/>
  <c r="C1667" i="11"/>
  <c r="G1667" i="11"/>
  <c r="H1667" i="11"/>
  <c r="I1667" i="11"/>
  <c r="J1667" i="11"/>
  <c r="K1667" i="11"/>
  <c r="L1667" i="11" s="1"/>
  <c r="M1667" i="11"/>
  <c r="N1667" i="11"/>
  <c r="B1668" i="11"/>
  <c r="C1668" i="11"/>
  <c r="G1668" i="11"/>
  <c r="H1668" i="11"/>
  <c r="I1668" i="11"/>
  <c r="J1668" i="11"/>
  <c r="K1668" i="11"/>
  <c r="L1668" i="11" s="1"/>
  <c r="M1668" i="11"/>
  <c r="N1668" i="11"/>
  <c r="B1669" i="11"/>
  <c r="C1669" i="11"/>
  <c r="G1669" i="11"/>
  <c r="H1669" i="11"/>
  <c r="I1669" i="11"/>
  <c r="J1669" i="11"/>
  <c r="K1669" i="11"/>
  <c r="L1669" i="11" s="1"/>
  <c r="M1669" i="11"/>
  <c r="N1669" i="11"/>
  <c r="O1669" i="11" s="1"/>
  <c r="B1670" i="11"/>
  <c r="C1670" i="11"/>
  <c r="G1670" i="11"/>
  <c r="H1670" i="11"/>
  <c r="I1670" i="11"/>
  <c r="J1670" i="11"/>
  <c r="K1670" i="11"/>
  <c r="L1670" i="11" s="1"/>
  <c r="M1670" i="11"/>
  <c r="N1670" i="11"/>
  <c r="B1671" i="11"/>
  <c r="C1671" i="11"/>
  <c r="G1671" i="11"/>
  <c r="H1671" i="11"/>
  <c r="I1671" i="11"/>
  <c r="J1671" i="11"/>
  <c r="K1671" i="11"/>
  <c r="L1671" i="11" s="1"/>
  <c r="M1671" i="11"/>
  <c r="N1671" i="11"/>
  <c r="P1671" i="11" s="1"/>
  <c r="B1672" i="11"/>
  <c r="C1672" i="11"/>
  <c r="G1672" i="11"/>
  <c r="H1672" i="11"/>
  <c r="I1672" i="11"/>
  <c r="J1672" i="11"/>
  <c r="K1672" i="11"/>
  <c r="L1672" i="11" s="1"/>
  <c r="M1672" i="11"/>
  <c r="N1672" i="11"/>
  <c r="O1672" i="11" s="1"/>
  <c r="B1673" i="11"/>
  <c r="C1673" i="11"/>
  <c r="G1673" i="11"/>
  <c r="H1673" i="11"/>
  <c r="I1673" i="11"/>
  <c r="J1673" i="11"/>
  <c r="K1673" i="11"/>
  <c r="L1673" i="11" s="1"/>
  <c r="M1673" i="11"/>
  <c r="N1673" i="11"/>
  <c r="B1674" i="11"/>
  <c r="C1674" i="11"/>
  <c r="G1674" i="11"/>
  <c r="H1674" i="11"/>
  <c r="I1674" i="11"/>
  <c r="J1674" i="11"/>
  <c r="K1674" i="11"/>
  <c r="L1674" i="11" s="1"/>
  <c r="M1674" i="11"/>
  <c r="N1674" i="11"/>
  <c r="O1674" i="11" s="1"/>
  <c r="B1675" i="11"/>
  <c r="C1675" i="11"/>
  <c r="G1675" i="11"/>
  <c r="H1675" i="11"/>
  <c r="I1675" i="11"/>
  <c r="J1675" i="11"/>
  <c r="K1675" i="11"/>
  <c r="L1675" i="11" s="1"/>
  <c r="M1675" i="11"/>
  <c r="N1675" i="11"/>
  <c r="B1676" i="11"/>
  <c r="C1676" i="11"/>
  <c r="G1676" i="11"/>
  <c r="H1676" i="11"/>
  <c r="I1676" i="11"/>
  <c r="J1676" i="11"/>
  <c r="K1676" i="11"/>
  <c r="L1676" i="11" s="1"/>
  <c r="M1676" i="11"/>
  <c r="N1676" i="11"/>
  <c r="O1676" i="11" s="1"/>
  <c r="B1677" i="11"/>
  <c r="C1677" i="11"/>
  <c r="G1677" i="11"/>
  <c r="H1677" i="11"/>
  <c r="I1677" i="11"/>
  <c r="J1677" i="11"/>
  <c r="K1677" i="11"/>
  <c r="L1677" i="11" s="1"/>
  <c r="M1677" i="11"/>
  <c r="N1677" i="11"/>
  <c r="O1677" i="11" s="1"/>
  <c r="B1678" i="11"/>
  <c r="C1678" i="11"/>
  <c r="G1678" i="11"/>
  <c r="H1678" i="11"/>
  <c r="I1678" i="11"/>
  <c r="J1678" i="11"/>
  <c r="K1678" i="11"/>
  <c r="L1678" i="11" s="1"/>
  <c r="M1678" i="11"/>
  <c r="N1678" i="11"/>
  <c r="O1678" i="11" s="1"/>
  <c r="B1679" i="11"/>
  <c r="C1679" i="11"/>
  <c r="G1679" i="11"/>
  <c r="H1679" i="11"/>
  <c r="I1679" i="11"/>
  <c r="J1679" i="11"/>
  <c r="K1679" i="11"/>
  <c r="L1679" i="11" s="1"/>
  <c r="M1679" i="11"/>
  <c r="N1679" i="11"/>
  <c r="P1679" i="11" s="1"/>
  <c r="B1680" i="11"/>
  <c r="C1680" i="11"/>
  <c r="G1680" i="11"/>
  <c r="H1680" i="11"/>
  <c r="I1680" i="11"/>
  <c r="J1680" i="11"/>
  <c r="K1680" i="11"/>
  <c r="L1680" i="11" s="1"/>
  <c r="M1680" i="11"/>
  <c r="N1680" i="11"/>
  <c r="O1680" i="11" s="1"/>
  <c r="B1681" i="11"/>
  <c r="C1681" i="11"/>
  <c r="G1681" i="11"/>
  <c r="H1681" i="11"/>
  <c r="I1681" i="11"/>
  <c r="J1681" i="11"/>
  <c r="K1681" i="11"/>
  <c r="L1681" i="11" s="1"/>
  <c r="M1681" i="11"/>
  <c r="N1681" i="11"/>
  <c r="P1681" i="11" s="1"/>
  <c r="B1682" i="11"/>
  <c r="C1682" i="11"/>
  <c r="G1682" i="11"/>
  <c r="H1682" i="11"/>
  <c r="I1682" i="11"/>
  <c r="J1682" i="11"/>
  <c r="K1682" i="11"/>
  <c r="L1682" i="11" s="1"/>
  <c r="M1682" i="11"/>
  <c r="N1682" i="11"/>
  <c r="B1683" i="11"/>
  <c r="C1683" i="11"/>
  <c r="G1683" i="11"/>
  <c r="H1683" i="11"/>
  <c r="I1683" i="11"/>
  <c r="J1683" i="11"/>
  <c r="K1683" i="11"/>
  <c r="L1683" i="11" s="1"/>
  <c r="M1683" i="11"/>
  <c r="N1683" i="11"/>
  <c r="P1683" i="11" s="1"/>
  <c r="B1684" i="11"/>
  <c r="C1684" i="11"/>
  <c r="G1684" i="11"/>
  <c r="H1684" i="11"/>
  <c r="I1684" i="11"/>
  <c r="J1684" i="11"/>
  <c r="K1684" i="11"/>
  <c r="L1684" i="11" s="1"/>
  <c r="M1684" i="11"/>
  <c r="N1684" i="11"/>
  <c r="B1685" i="11"/>
  <c r="C1685" i="11"/>
  <c r="G1685" i="11"/>
  <c r="H1685" i="11"/>
  <c r="I1685" i="11"/>
  <c r="J1685" i="11"/>
  <c r="K1685" i="11"/>
  <c r="L1685" i="11" s="1"/>
  <c r="M1685" i="11"/>
  <c r="N1685" i="11"/>
  <c r="B1686" i="11"/>
  <c r="C1686" i="11"/>
  <c r="G1686" i="11"/>
  <c r="H1686" i="11"/>
  <c r="I1686" i="11"/>
  <c r="J1686" i="11"/>
  <c r="K1686" i="11"/>
  <c r="L1686" i="11" s="1"/>
  <c r="M1686" i="11"/>
  <c r="N1686" i="11"/>
  <c r="B1687" i="11"/>
  <c r="C1687" i="11"/>
  <c r="G1687" i="11"/>
  <c r="H1687" i="11"/>
  <c r="I1687" i="11"/>
  <c r="J1687" i="11"/>
  <c r="K1687" i="11"/>
  <c r="L1687" i="11"/>
  <c r="M1687" i="11"/>
  <c r="N1687" i="11"/>
  <c r="O1687" i="11" s="1"/>
  <c r="B1688" i="11"/>
  <c r="C1688" i="11"/>
  <c r="G1688" i="11"/>
  <c r="H1688" i="11"/>
  <c r="I1688" i="11"/>
  <c r="J1688" i="11"/>
  <c r="K1688" i="11"/>
  <c r="L1688" i="11" s="1"/>
  <c r="M1688" i="11"/>
  <c r="N1688" i="11"/>
  <c r="B1689" i="11"/>
  <c r="C1689" i="11"/>
  <c r="G1689" i="11"/>
  <c r="H1689" i="11"/>
  <c r="I1689" i="11"/>
  <c r="J1689" i="11"/>
  <c r="K1689" i="11"/>
  <c r="L1689" i="11" s="1"/>
  <c r="M1689" i="11"/>
  <c r="N1689" i="11"/>
  <c r="B1690" i="11"/>
  <c r="C1690" i="11"/>
  <c r="G1690" i="11"/>
  <c r="H1690" i="11"/>
  <c r="I1690" i="11"/>
  <c r="J1690" i="11"/>
  <c r="K1690" i="11"/>
  <c r="L1690" i="11" s="1"/>
  <c r="M1690" i="11"/>
  <c r="N1690" i="11"/>
  <c r="O1690" i="11" s="1"/>
  <c r="B1691" i="11"/>
  <c r="C1691" i="11"/>
  <c r="G1691" i="11"/>
  <c r="H1691" i="11"/>
  <c r="I1691" i="11"/>
  <c r="J1691" i="11"/>
  <c r="K1691" i="11"/>
  <c r="L1691" i="11" s="1"/>
  <c r="M1691" i="11"/>
  <c r="N1691" i="11"/>
  <c r="O1691" i="11" s="1"/>
  <c r="P1691" i="11"/>
  <c r="B1692" i="11"/>
  <c r="C1692" i="11"/>
  <c r="G1692" i="11"/>
  <c r="H1692" i="11"/>
  <c r="I1692" i="11"/>
  <c r="J1692" i="11"/>
  <c r="K1692" i="11"/>
  <c r="L1692" i="11" s="1"/>
  <c r="M1692" i="11"/>
  <c r="N1692" i="11"/>
  <c r="B1693" i="11"/>
  <c r="C1693" i="11"/>
  <c r="G1693" i="11"/>
  <c r="H1693" i="11"/>
  <c r="I1693" i="11"/>
  <c r="J1693" i="11"/>
  <c r="K1693" i="11"/>
  <c r="L1693" i="11" s="1"/>
  <c r="M1693" i="11"/>
  <c r="N1693" i="11"/>
  <c r="O1693" i="11" s="1"/>
  <c r="B1694" i="11"/>
  <c r="C1694" i="11"/>
  <c r="G1694" i="11"/>
  <c r="H1694" i="11"/>
  <c r="I1694" i="11"/>
  <c r="J1694" i="11"/>
  <c r="K1694" i="11"/>
  <c r="L1694" i="11" s="1"/>
  <c r="M1694" i="11"/>
  <c r="N1694" i="11"/>
  <c r="O1694" i="11" s="1"/>
  <c r="B1695" i="11"/>
  <c r="C1695" i="11"/>
  <c r="G1695" i="11"/>
  <c r="H1695" i="11"/>
  <c r="I1695" i="11"/>
  <c r="J1695" i="11"/>
  <c r="K1695" i="11"/>
  <c r="L1695" i="11" s="1"/>
  <c r="M1695" i="11"/>
  <c r="N1695" i="11"/>
  <c r="P1695" i="11" s="1"/>
  <c r="B1696" i="11"/>
  <c r="C1696" i="11"/>
  <c r="G1696" i="11"/>
  <c r="H1696" i="11"/>
  <c r="I1696" i="11"/>
  <c r="J1696" i="11"/>
  <c r="K1696" i="11"/>
  <c r="L1696" i="11" s="1"/>
  <c r="M1696" i="11"/>
  <c r="N1696" i="11"/>
  <c r="B1697" i="11"/>
  <c r="C1697" i="11"/>
  <c r="G1697" i="11"/>
  <c r="H1697" i="11"/>
  <c r="I1697" i="11"/>
  <c r="J1697" i="11"/>
  <c r="K1697" i="11"/>
  <c r="L1697" i="11" s="1"/>
  <c r="M1697" i="11"/>
  <c r="N1697" i="11"/>
  <c r="B1698" i="11"/>
  <c r="C1698" i="11"/>
  <c r="G1698" i="11"/>
  <c r="H1698" i="11"/>
  <c r="I1698" i="11"/>
  <c r="J1698" i="11"/>
  <c r="K1698" i="11"/>
  <c r="L1698" i="11" s="1"/>
  <c r="M1698" i="11"/>
  <c r="N1698" i="11"/>
  <c r="B1699" i="11"/>
  <c r="C1699" i="11"/>
  <c r="G1699" i="11"/>
  <c r="H1699" i="11"/>
  <c r="I1699" i="11"/>
  <c r="J1699" i="11"/>
  <c r="K1699" i="11"/>
  <c r="L1699" i="11" s="1"/>
  <c r="M1699" i="11"/>
  <c r="N1699" i="11"/>
  <c r="O1699" i="11" s="1"/>
  <c r="B1700" i="11"/>
  <c r="C1700" i="11"/>
  <c r="G1700" i="11"/>
  <c r="H1700" i="11"/>
  <c r="I1700" i="11"/>
  <c r="J1700" i="11"/>
  <c r="K1700" i="11"/>
  <c r="L1700" i="11" s="1"/>
  <c r="M1700" i="11"/>
  <c r="N1700" i="11"/>
  <c r="O1700" i="11" s="1"/>
  <c r="P1700" i="11"/>
  <c r="B1701" i="11"/>
  <c r="C1701" i="11"/>
  <c r="G1701" i="11"/>
  <c r="H1701" i="11"/>
  <c r="I1701" i="11"/>
  <c r="J1701" i="11"/>
  <c r="K1701" i="11"/>
  <c r="L1701" i="11" s="1"/>
  <c r="M1701" i="11"/>
  <c r="N1701" i="11"/>
  <c r="O1701" i="11" s="1"/>
  <c r="P1701" i="11"/>
  <c r="B1702" i="11"/>
  <c r="C1702" i="11"/>
  <c r="G1702" i="11"/>
  <c r="H1702" i="11"/>
  <c r="I1702" i="11"/>
  <c r="J1702" i="11"/>
  <c r="K1702" i="11"/>
  <c r="L1702" i="11"/>
  <c r="M1702" i="11"/>
  <c r="N1702" i="11"/>
  <c r="B1703" i="11"/>
  <c r="C1703" i="11"/>
  <c r="G1703" i="11"/>
  <c r="H1703" i="11"/>
  <c r="I1703" i="11"/>
  <c r="J1703" i="11"/>
  <c r="K1703" i="11"/>
  <c r="L1703" i="11" s="1"/>
  <c r="M1703" i="11"/>
  <c r="N1703" i="11"/>
  <c r="P1703" i="11" s="1"/>
  <c r="B1704" i="11"/>
  <c r="C1704" i="11"/>
  <c r="G1704" i="11"/>
  <c r="H1704" i="11"/>
  <c r="I1704" i="11"/>
  <c r="J1704" i="11"/>
  <c r="K1704" i="11"/>
  <c r="L1704" i="11" s="1"/>
  <c r="M1704" i="11"/>
  <c r="N1704" i="11"/>
  <c r="O1704" i="11" s="1"/>
  <c r="B1705" i="11"/>
  <c r="C1705" i="11"/>
  <c r="G1705" i="11"/>
  <c r="H1705" i="11"/>
  <c r="I1705" i="11"/>
  <c r="J1705" i="11"/>
  <c r="K1705" i="11"/>
  <c r="L1705" i="11" s="1"/>
  <c r="M1705" i="11"/>
  <c r="N1705" i="11"/>
  <c r="B1706" i="11"/>
  <c r="C1706" i="11"/>
  <c r="G1706" i="11"/>
  <c r="H1706" i="11"/>
  <c r="I1706" i="11"/>
  <c r="J1706" i="11"/>
  <c r="K1706" i="11"/>
  <c r="L1706" i="11" s="1"/>
  <c r="M1706" i="11"/>
  <c r="N1706" i="11"/>
  <c r="O1706" i="11" s="1"/>
  <c r="B1707" i="11"/>
  <c r="C1707" i="11"/>
  <c r="G1707" i="11"/>
  <c r="H1707" i="11"/>
  <c r="I1707" i="11"/>
  <c r="J1707" i="11"/>
  <c r="K1707" i="11"/>
  <c r="L1707" i="11"/>
  <c r="M1707" i="11"/>
  <c r="N1707" i="11"/>
  <c r="P1707" i="11" s="1"/>
  <c r="B1708" i="11"/>
  <c r="C1708" i="11"/>
  <c r="G1708" i="11"/>
  <c r="H1708" i="11"/>
  <c r="I1708" i="11"/>
  <c r="J1708" i="11"/>
  <c r="K1708" i="11"/>
  <c r="L1708" i="11" s="1"/>
  <c r="M1708" i="11"/>
  <c r="N1708" i="11"/>
  <c r="B1709" i="11"/>
  <c r="C1709" i="11"/>
  <c r="G1709" i="11"/>
  <c r="H1709" i="11"/>
  <c r="I1709" i="11"/>
  <c r="J1709" i="11"/>
  <c r="K1709" i="11"/>
  <c r="L1709" i="11" s="1"/>
  <c r="M1709" i="11"/>
  <c r="N1709" i="11"/>
  <c r="B1710" i="11"/>
  <c r="C1710" i="11"/>
  <c r="G1710" i="11"/>
  <c r="H1710" i="11"/>
  <c r="I1710" i="11"/>
  <c r="J1710" i="11"/>
  <c r="K1710" i="11"/>
  <c r="L1710" i="11" s="1"/>
  <c r="M1710" i="11"/>
  <c r="N1710" i="11"/>
  <c r="O1710" i="11" s="1"/>
  <c r="B1711" i="11"/>
  <c r="C1711" i="11"/>
  <c r="G1711" i="11"/>
  <c r="H1711" i="11"/>
  <c r="I1711" i="11"/>
  <c r="J1711" i="11"/>
  <c r="K1711" i="11"/>
  <c r="L1711" i="11" s="1"/>
  <c r="M1711" i="11"/>
  <c r="N1711" i="11"/>
  <c r="B1712" i="11"/>
  <c r="C1712" i="11"/>
  <c r="G1712" i="11"/>
  <c r="H1712" i="11"/>
  <c r="I1712" i="11"/>
  <c r="J1712" i="11"/>
  <c r="K1712" i="11"/>
  <c r="L1712" i="11" s="1"/>
  <c r="M1712" i="11"/>
  <c r="N1712" i="11"/>
  <c r="B1713" i="11"/>
  <c r="C1713" i="11"/>
  <c r="G1713" i="11"/>
  <c r="H1713" i="11"/>
  <c r="I1713" i="11"/>
  <c r="J1713" i="11"/>
  <c r="K1713" i="11"/>
  <c r="L1713" i="11" s="1"/>
  <c r="M1713" i="11"/>
  <c r="N1713" i="11"/>
  <c r="P1713" i="11" s="1"/>
  <c r="B1714" i="11"/>
  <c r="C1714" i="11"/>
  <c r="G1714" i="11"/>
  <c r="H1714" i="11"/>
  <c r="I1714" i="11"/>
  <c r="J1714" i="11"/>
  <c r="K1714" i="11"/>
  <c r="L1714" i="11" s="1"/>
  <c r="M1714" i="11"/>
  <c r="N1714" i="11"/>
  <c r="B1715" i="11"/>
  <c r="C1715" i="11"/>
  <c r="G1715" i="11"/>
  <c r="H1715" i="11"/>
  <c r="I1715" i="11"/>
  <c r="J1715" i="11"/>
  <c r="K1715" i="11"/>
  <c r="L1715" i="11"/>
  <c r="M1715" i="11"/>
  <c r="N1715" i="11"/>
  <c r="O1715" i="11" s="1"/>
  <c r="B1716" i="11"/>
  <c r="C1716" i="11"/>
  <c r="G1716" i="11"/>
  <c r="H1716" i="11"/>
  <c r="I1716" i="11"/>
  <c r="J1716" i="11"/>
  <c r="K1716" i="11"/>
  <c r="L1716" i="11" s="1"/>
  <c r="M1716" i="11"/>
  <c r="N1716" i="11"/>
  <c r="B1717" i="11"/>
  <c r="C1717" i="11"/>
  <c r="G1717" i="11"/>
  <c r="H1717" i="11"/>
  <c r="I1717" i="11"/>
  <c r="J1717" i="11"/>
  <c r="K1717" i="11"/>
  <c r="L1717" i="11" s="1"/>
  <c r="M1717" i="11"/>
  <c r="N1717" i="11"/>
  <c r="B1718" i="11"/>
  <c r="C1718" i="11"/>
  <c r="G1718" i="11"/>
  <c r="H1718" i="11"/>
  <c r="I1718" i="11"/>
  <c r="J1718" i="11"/>
  <c r="K1718" i="11"/>
  <c r="L1718" i="11" s="1"/>
  <c r="M1718" i="11"/>
  <c r="N1718" i="11"/>
  <c r="B1719" i="11"/>
  <c r="C1719" i="11"/>
  <c r="G1719" i="11"/>
  <c r="H1719" i="11"/>
  <c r="I1719" i="11"/>
  <c r="J1719" i="11"/>
  <c r="K1719" i="11"/>
  <c r="L1719" i="11" s="1"/>
  <c r="M1719" i="11"/>
  <c r="N1719" i="11"/>
  <c r="B1720" i="11"/>
  <c r="C1720" i="11"/>
  <c r="G1720" i="11"/>
  <c r="H1720" i="11"/>
  <c r="I1720" i="11"/>
  <c r="J1720" i="11"/>
  <c r="K1720" i="11"/>
  <c r="L1720" i="11" s="1"/>
  <c r="M1720" i="11"/>
  <c r="N1720" i="11"/>
  <c r="B1721" i="11"/>
  <c r="C1721" i="11"/>
  <c r="G1721" i="11"/>
  <c r="H1721" i="11"/>
  <c r="I1721" i="11"/>
  <c r="J1721" i="11"/>
  <c r="K1721" i="11"/>
  <c r="L1721" i="11" s="1"/>
  <c r="M1721" i="11"/>
  <c r="N1721" i="11"/>
  <c r="B1722" i="11"/>
  <c r="C1722" i="11"/>
  <c r="G1722" i="11"/>
  <c r="H1722" i="11"/>
  <c r="I1722" i="11"/>
  <c r="J1722" i="11"/>
  <c r="K1722" i="11"/>
  <c r="L1722" i="11" s="1"/>
  <c r="M1722" i="11"/>
  <c r="N1722" i="11"/>
  <c r="O1722" i="11" s="1"/>
  <c r="B1723" i="11"/>
  <c r="C1723" i="11"/>
  <c r="G1723" i="11"/>
  <c r="H1723" i="11"/>
  <c r="I1723" i="11"/>
  <c r="J1723" i="11"/>
  <c r="K1723" i="11"/>
  <c r="M1723" i="11"/>
  <c r="N1723" i="11"/>
  <c r="O1723" i="11" s="1"/>
  <c r="B1724" i="11"/>
  <c r="C1724" i="11"/>
  <c r="G1724" i="11"/>
  <c r="H1724" i="11"/>
  <c r="I1724" i="11"/>
  <c r="J1724" i="11"/>
  <c r="K1724" i="11"/>
  <c r="L1724" i="11" s="1"/>
  <c r="M1724" i="11"/>
  <c r="N1724" i="11"/>
  <c r="B1725" i="11"/>
  <c r="C1725" i="11"/>
  <c r="G1725" i="11"/>
  <c r="H1725" i="11"/>
  <c r="I1725" i="11"/>
  <c r="J1725" i="11"/>
  <c r="K1725" i="11"/>
  <c r="L1725" i="11" s="1"/>
  <c r="M1725" i="11"/>
  <c r="N1725" i="11"/>
  <c r="B1726" i="11"/>
  <c r="C1726" i="11"/>
  <c r="G1726" i="11"/>
  <c r="H1726" i="11"/>
  <c r="I1726" i="11"/>
  <c r="J1726" i="11"/>
  <c r="K1726" i="11"/>
  <c r="L1726" i="11" s="1"/>
  <c r="M1726" i="11"/>
  <c r="N1726" i="11"/>
  <c r="O1726" i="11" s="1"/>
  <c r="B1727" i="11"/>
  <c r="C1727" i="11"/>
  <c r="G1727" i="11"/>
  <c r="H1727" i="11"/>
  <c r="I1727" i="11"/>
  <c r="J1727" i="11"/>
  <c r="K1727" i="11"/>
  <c r="L1727" i="11" s="1"/>
  <c r="M1727" i="11"/>
  <c r="N1727" i="11"/>
  <c r="P1727" i="11" s="1"/>
  <c r="B1728" i="11"/>
  <c r="C1728" i="11"/>
  <c r="G1728" i="11"/>
  <c r="H1728" i="11"/>
  <c r="I1728" i="11"/>
  <c r="J1728" i="11"/>
  <c r="K1728" i="11"/>
  <c r="L1728" i="11" s="1"/>
  <c r="M1728" i="11"/>
  <c r="N1728" i="11"/>
  <c r="O1728" i="11" s="1"/>
  <c r="B1729" i="11"/>
  <c r="C1729" i="11"/>
  <c r="G1729" i="11"/>
  <c r="H1729" i="11"/>
  <c r="I1729" i="11"/>
  <c r="J1729" i="11"/>
  <c r="K1729" i="11"/>
  <c r="L1729" i="11" s="1"/>
  <c r="M1729" i="11"/>
  <c r="N1729" i="11"/>
  <c r="B1730" i="11"/>
  <c r="C1730" i="11"/>
  <c r="G1730" i="11"/>
  <c r="H1730" i="11"/>
  <c r="I1730" i="11"/>
  <c r="J1730" i="11"/>
  <c r="K1730" i="11"/>
  <c r="L1730" i="11" s="1"/>
  <c r="M1730" i="11"/>
  <c r="N1730" i="11"/>
  <c r="B1731" i="11"/>
  <c r="C1731" i="11"/>
  <c r="G1731" i="11"/>
  <c r="H1731" i="11"/>
  <c r="I1731" i="11"/>
  <c r="J1731" i="11"/>
  <c r="K1731" i="11"/>
  <c r="L1731" i="11" s="1"/>
  <c r="M1731" i="11"/>
  <c r="N1731" i="11"/>
  <c r="P1731" i="11" s="1"/>
  <c r="B1732" i="11"/>
  <c r="C1732" i="11"/>
  <c r="G1732" i="11"/>
  <c r="H1732" i="11"/>
  <c r="I1732" i="11"/>
  <c r="J1732" i="11"/>
  <c r="K1732" i="11"/>
  <c r="L1732" i="11" s="1"/>
  <c r="M1732" i="11"/>
  <c r="N1732" i="11"/>
  <c r="B1733" i="11"/>
  <c r="C1733" i="11"/>
  <c r="G1733" i="11"/>
  <c r="H1733" i="11"/>
  <c r="I1733" i="11"/>
  <c r="J1733" i="11"/>
  <c r="K1733" i="11"/>
  <c r="L1733" i="11" s="1"/>
  <c r="M1733" i="11"/>
  <c r="N1733" i="11"/>
  <c r="O1733" i="11" s="1"/>
  <c r="P1733" i="11"/>
  <c r="B1734" i="11"/>
  <c r="C1734" i="11"/>
  <c r="G1734" i="11"/>
  <c r="H1734" i="11"/>
  <c r="I1734" i="11"/>
  <c r="J1734" i="11"/>
  <c r="K1734" i="11"/>
  <c r="L1734" i="11" s="1"/>
  <c r="M1734" i="11"/>
  <c r="N1734" i="11"/>
  <c r="B1735" i="11"/>
  <c r="C1735" i="11"/>
  <c r="G1735" i="11"/>
  <c r="H1735" i="11"/>
  <c r="I1735" i="11"/>
  <c r="J1735" i="11"/>
  <c r="K1735" i="11"/>
  <c r="L1735" i="11" s="1"/>
  <c r="M1735" i="11"/>
  <c r="N1735" i="11"/>
  <c r="P1735" i="11" s="1"/>
  <c r="O1735" i="11"/>
  <c r="B1736" i="11"/>
  <c r="C1736" i="11"/>
  <c r="G1736" i="11"/>
  <c r="H1736" i="11"/>
  <c r="I1736" i="11"/>
  <c r="J1736" i="11"/>
  <c r="K1736" i="11"/>
  <c r="L1736" i="11" s="1"/>
  <c r="M1736" i="11"/>
  <c r="N1736" i="11"/>
  <c r="B1737" i="11"/>
  <c r="C1737" i="11"/>
  <c r="G1737" i="11"/>
  <c r="H1737" i="11"/>
  <c r="I1737" i="11"/>
  <c r="J1737" i="11"/>
  <c r="K1737" i="11"/>
  <c r="L1737" i="11" s="1"/>
  <c r="M1737" i="11"/>
  <c r="N1737" i="11"/>
  <c r="B1738" i="11"/>
  <c r="C1738" i="11"/>
  <c r="G1738" i="11"/>
  <c r="H1738" i="11"/>
  <c r="I1738" i="11"/>
  <c r="J1738" i="11"/>
  <c r="K1738" i="11"/>
  <c r="L1738" i="11" s="1"/>
  <c r="M1738" i="11"/>
  <c r="N1738" i="11"/>
  <c r="O1738" i="11" s="1"/>
  <c r="B1739" i="11"/>
  <c r="C1739" i="11"/>
  <c r="G1739" i="11"/>
  <c r="H1739" i="11"/>
  <c r="I1739" i="11"/>
  <c r="J1739" i="11"/>
  <c r="K1739" i="11"/>
  <c r="L1739" i="11" s="1"/>
  <c r="M1739" i="11"/>
  <c r="N1739" i="11"/>
  <c r="P1739" i="11" s="1"/>
  <c r="B1740" i="11"/>
  <c r="C1740" i="11"/>
  <c r="G1740" i="11"/>
  <c r="H1740" i="11"/>
  <c r="I1740" i="11"/>
  <c r="J1740" i="11"/>
  <c r="K1740" i="11"/>
  <c r="L1740" i="11" s="1"/>
  <c r="M1740" i="11"/>
  <c r="N1740" i="11"/>
  <c r="B1741" i="11"/>
  <c r="C1741" i="11"/>
  <c r="G1741" i="11"/>
  <c r="H1741" i="11"/>
  <c r="I1741" i="11"/>
  <c r="J1741" i="11"/>
  <c r="K1741" i="11"/>
  <c r="P1741" i="11" s="1"/>
  <c r="M1741" i="11"/>
  <c r="N1741" i="11"/>
  <c r="O1741" i="11" s="1"/>
  <c r="B1742" i="11"/>
  <c r="C1742" i="11"/>
  <c r="G1742" i="11"/>
  <c r="H1742" i="11"/>
  <c r="I1742" i="11"/>
  <c r="J1742" i="11"/>
  <c r="K1742" i="11"/>
  <c r="L1742" i="11" s="1"/>
  <c r="M1742" i="11"/>
  <c r="N1742" i="11"/>
  <c r="O1742" i="11" s="1"/>
  <c r="B1743" i="11"/>
  <c r="C1743" i="11"/>
  <c r="G1743" i="11"/>
  <c r="H1743" i="11"/>
  <c r="I1743" i="11"/>
  <c r="J1743" i="11"/>
  <c r="K1743" i="11"/>
  <c r="L1743" i="11" s="1"/>
  <c r="M1743" i="11"/>
  <c r="N1743" i="11"/>
  <c r="P1743" i="11" s="1"/>
  <c r="B1744" i="11"/>
  <c r="C1744" i="11"/>
  <c r="G1744" i="11"/>
  <c r="H1744" i="11"/>
  <c r="I1744" i="11"/>
  <c r="J1744" i="11"/>
  <c r="K1744" i="11"/>
  <c r="L1744" i="11" s="1"/>
  <c r="M1744" i="11"/>
  <c r="N1744" i="11"/>
  <c r="O1744" i="11" s="1"/>
  <c r="B1745" i="11"/>
  <c r="C1745" i="11"/>
  <c r="G1745" i="11"/>
  <c r="H1745" i="11"/>
  <c r="I1745" i="11"/>
  <c r="J1745" i="11"/>
  <c r="K1745" i="11"/>
  <c r="L1745" i="11" s="1"/>
  <c r="M1745" i="11"/>
  <c r="N1745" i="11"/>
  <c r="B1746" i="11"/>
  <c r="C1746" i="11"/>
  <c r="G1746" i="11"/>
  <c r="H1746" i="11"/>
  <c r="I1746" i="11"/>
  <c r="J1746" i="11"/>
  <c r="K1746" i="11"/>
  <c r="L1746" i="11" s="1"/>
  <c r="M1746" i="11"/>
  <c r="N1746" i="11"/>
  <c r="B1747" i="11"/>
  <c r="C1747" i="11"/>
  <c r="G1747" i="11"/>
  <c r="H1747" i="11"/>
  <c r="I1747" i="11"/>
  <c r="J1747" i="11"/>
  <c r="K1747" i="11"/>
  <c r="L1747" i="11" s="1"/>
  <c r="M1747" i="11"/>
  <c r="N1747" i="11"/>
  <c r="B1748" i="11"/>
  <c r="C1748" i="11"/>
  <c r="G1748" i="11"/>
  <c r="H1748" i="11"/>
  <c r="I1748" i="11"/>
  <c r="J1748" i="11"/>
  <c r="K1748" i="11"/>
  <c r="L1748" i="11" s="1"/>
  <c r="M1748" i="11"/>
  <c r="N1748" i="11"/>
  <c r="O1748" i="11" s="1"/>
  <c r="B1749" i="11"/>
  <c r="C1749" i="11"/>
  <c r="G1749" i="11"/>
  <c r="H1749" i="11"/>
  <c r="I1749" i="11"/>
  <c r="J1749" i="11"/>
  <c r="K1749" i="11"/>
  <c r="L1749" i="11" s="1"/>
  <c r="M1749" i="11"/>
  <c r="N1749" i="11"/>
  <c r="B1750" i="11"/>
  <c r="C1750" i="11"/>
  <c r="G1750" i="11"/>
  <c r="H1750" i="11"/>
  <c r="I1750" i="11"/>
  <c r="J1750" i="11"/>
  <c r="K1750" i="11"/>
  <c r="L1750" i="11" s="1"/>
  <c r="M1750" i="11"/>
  <c r="N1750" i="11"/>
  <c r="B1751" i="11"/>
  <c r="C1751" i="11"/>
  <c r="G1751" i="11"/>
  <c r="H1751" i="11"/>
  <c r="I1751" i="11"/>
  <c r="J1751" i="11"/>
  <c r="K1751" i="11"/>
  <c r="L1751" i="11" s="1"/>
  <c r="M1751" i="11"/>
  <c r="N1751" i="11"/>
  <c r="P1751" i="11" s="1"/>
  <c r="B1752" i="11"/>
  <c r="C1752" i="11"/>
  <c r="G1752" i="11"/>
  <c r="H1752" i="11"/>
  <c r="I1752" i="11"/>
  <c r="J1752" i="11"/>
  <c r="K1752" i="11"/>
  <c r="L1752" i="11" s="1"/>
  <c r="M1752" i="11"/>
  <c r="N1752" i="11"/>
  <c r="B1753" i="11"/>
  <c r="C1753" i="11"/>
  <c r="G1753" i="11"/>
  <c r="H1753" i="11"/>
  <c r="I1753" i="11"/>
  <c r="J1753" i="11"/>
  <c r="K1753" i="11"/>
  <c r="L1753" i="11" s="1"/>
  <c r="M1753" i="11"/>
  <c r="N1753" i="11"/>
  <c r="B1754" i="11"/>
  <c r="C1754" i="11"/>
  <c r="G1754" i="11"/>
  <c r="H1754" i="11"/>
  <c r="I1754" i="11"/>
  <c r="J1754" i="11"/>
  <c r="K1754" i="11"/>
  <c r="L1754" i="11" s="1"/>
  <c r="M1754" i="11"/>
  <c r="N1754" i="11"/>
  <c r="O1754" i="11" s="1"/>
  <c r="B1755" i="11"/>
  <c r="C1755" i="11"/>
  <c r="G1755" i="11"/>
  <c r="H1755" i="11"/>
  <c r="I1755" i="11"/>
  <c r="J1755" i="11"/>
  <c r="K1755" i="11"/>
  <c r="L1755" i="11" s="1"/>
  <c r="M1755" i="11"/>
  <c r="N1755" i="11"/>
  <c r="B1756" i="11"/>
  <c r="C1756" i="11"/>
  <c r="G1756" i="11"/>
  <c r="H1756" i="11"/>
  <c r="I1756" i="11"/>
  <c r="J1756" i="11"/>
  <c r="K1756" i="11"/>
  <c r="L1756" i="11" s="1"/>
  <c r="M1756" i="11"/>
  <c r="N1756" i="11"/>
  <c r="O1756" i="11" s="1"/>
  <c r="B1757" i="11"/>
  <c r="C1757" i="11"/>
  <c r="G1757" i="11"/>
  <c r="H1757" i="11"/>
  <c r="I1757" i="11"/>
  <c r="J1757" i="11"/>
  <c r="K1757" i="11"/>
  <c r="L1757" i="11" s="1"/>
  <c r="M1757" i="11"/>
  <c r="N1757" i="11"/>
  <c r="O1757" i="11" s="1"/>
  <c r="B1758" i="11"/>
  <c r="C1758" i="11"/>
  <c r="G1758" i="11"/>
  <c r="H1758" i="11"/>
  <c r="I1758" i="11"/>
  <c r="J1758" i="11"/>
  <c r="K1758" i="11"/>
  <c r="L1758" i="11" s="1"/>
  <c r="M1758" i="11"/>
  <c r="N1758" i="11"/>
  <c r="O1758" i="11" s="1"/>
  <c r="B1759" i="11"/>
  <c r="C1759" i="11"/>
  <c r="G1759" i="11"/>
  <c r="H1759" i="11"/>
  <c r="I1759" i="11"/>
  <c r="J1759" i="11"/>
  <c r="K1759" i="11"/>
  <c r="L1759" i="11" s="1"/>
  <c r="M1759" i="11"/>
  <c r="N1759" i="11"/>
  <c r="P1759" i="11" s="1"/>
  <c r="B1760" i="11"/>
  <c r="C1760" i="11"/>
  <c r="G1760" i="11"/>
  <c r="H1760" i="11"/>
  <c r="I1760" i="11"/>
  <c r="J1760" i="11"/>
  <c r="K1760" i="11"/>
  <c r="L1760" i="11" s="1"/>
  <c r="M1760" i="11"/>
  <c r="N1760" i="11"/>
  <c r="O1760" i="11" s="1"/>
  <c r="B1761" i="11"/>
  <c r="C1761" i="11"/>
  <c r="G1761" i="11"/>
  <c r="H1761" i="11"/>
  <c r="I1761" i="11"/>
  <c r="J1761" i="11"/>
  <c r="K1761" i="11"/>
  <c r="L1761" i="11" s="1"/>
  <c r="M1761" i="11"/>
  <c r="N1761" i="11"/>
  <c r="B1762" i="11"/>
  <c r="C1762" i="11"/>
  <c r="G1762" i="11"/>
  <c r="H1762" i="11"/>
  <c r="I1762" i="11"/>
  <c r="J1762" i="11"/>
  <c r="K1762" i="11"/>
  <c r="L1762" i="11" s="1"/>
  <c r="M1762" i="11"/>
  <c r="N1762" i="11"/>
  <c r="B1763" i="11"/>
  <c r="C1763" i="11"/>
  <c r="G1763" i="11"/>
  <c r="H1763" i="11"/>
  <c r="I1763" i="11"/>
  <c r="J1763" i="11"/>
  <c r="K1763" i="11"/>
  <c r="L1763" i="11" s="1"/>
  <c r="M1763" i="11"/>
  <c r="N1763" i="11"/>
  <c r="O1763" i="11" s="1"/>
  <c r="B1764" i="11"/>
  <c r="C1764" i="11"/>
  <c r="G1764" i="11"/>
  <c r="H1764" i="11"/>
  <c r="I1764" i="11"/>
  <c r="J1764" i="11"/>
  <c r="K1764" i="11"/>
  <c r="L1764" i="11" s="1"/>
  <c r="M1764" i="11"/>
  <c r="N1764" i="11"/>
  <c r="O1764" i="11" s="1"/>
  <c r="B1765" i="11"/>
  <c r="C1765" i="11"/>
  <c r="G1765" i="11"/>
  <c r="H1765" i="11"/>
  <c r="I1765" i="11"/>
  <c r="J1765" i="11"/>
  <c r="K1765" i="11"/>
  <c r="L1765" i="11" s="1"/>
  <c r="M1765" i="11"/>
  <c r="N1765" i="11"/>
  <c r="O1765" i="11" s="1"/>
  <c r="B1766" i="11"/>
  <c r="C1766" i="11"/>
  <c r="G1766" i="11"/>
  <c r="H1766" i="11"/>
  <c r="I1766" i="11"/>
  <c r="J1766" i="11"/>
  <c r="K1766" i="11"/>
  <c r="L1766" i="11" s="1"/>
  <c r="M1766" i="11"/>
  <c r="N1766" i="11"/>
  <c r="B1767" i="11"/>
  <c r="C1767" i="11"/>
  <c r="G1767" i="11"/>
  <c r="H1767" i="11"/>
  <c r="I1767" i="11"/>
  <c r="J1767" i="11"/>
  <c r="K1767" i="11"/>
  <c r="L1767" i="11" s="1"/>
  <c r="M1767" i="11"/>
  <c r="N1767" i="11"/>
  <c r="P1767" i="11" s="1"/>
  <c r="B1768" i="11"/>
  <c r="C1768" i="11"/>
  <c r="G1768" i="11"/>
  <c r="H1768" i="11"/>
  <c r="I1768" i="11"/>
  <c r="J1768" i="11"/>
  <c r="K1768" i="11"/>
  <c r="L1768" i="11" s="1"/>
  <c r="M1768" i="11"/>
  <c r="N1768" i="11"/>
  <c r="B1769" i="11"/>
  <c r="C1769" i="11"/>
  <c r="G1769" i="11"/>
  <c r="H1769" i="11"/>
  <c r="I1769" i="11"/>
  <c r="J1769" i="11"/>
  <c r="K1769" i="11"/>
  <c r="L1769" i="11" s="1"/>
  <c r="M1769" i="11"/>
  <c r="N1769" i="11"/>
  <c r="B1770" i="11"/>
  <c r="C1770" i="11"/>
  <c r="G1770" i="11"/>
  <c r="H1770" i="11"/>
  <c r="I1770" i="11"/>
  <c r="J1770" i="11"/>
  <c r="K1770" i="11"/>
  <c r="L1770" i="11" s="1"/>
  <c r="M1770" i="11"/>
  <c r="N1770" i="11"/>
  <c r="O1770" i="11" s="1"/>
  <c r="B1771" i="11"/>
  <c r="C1771" i="11"/>
  <c r="G1771" i="11"/>
  <c r="H1771" i="11"/>
  <c r="I1771" i="11"/>
  <c r="J1771" i="11"/>
  <c r="K1771" i="11"/>
  <c r="L1771" i="11" s="1"/>
  <c r="M1771" i="11"/>
  <c r="N1771" i="11"/>
  <c r="B1772" i="11"/>
  <c r="C1772" i="11"/>
  <c r="G1772" i="11"/>
  <c r="H1772" i="11"/>
  <c r="I1772" i="11"/>
  <c r="J1772" i="11"/>
  <c r="K1772" i="11"/>
  <c r="L1772" i="11" s="1"/>
  <c r="M1772" i="11"/>
  <c r="N1772" i="11"/>
  <c r="B1773" i="11"/>
  <c r="C1773" i="11"/>
  <c r="G1773" i="11"/>
  <c r="H1773" i="11"/>
  <c r="I1773" i="11"/>
  <c r="J1773" i="11"/>
  <c r="K1773" i="11"/>
  <c r="L1773" i="11" s="1"/>
  <c r="M1773" i="11"/>
  <c r="N1773" i="11"/>
  <c r="B1774" i="11"/>
  <c r="C1774" i="11"/>
  <c r="G1774" i="11"/>
  <c r="H1774" i="11"/>
  <c r="I1774" i="11"/>
  <c r="J1774" i="11"/>
  <c r="K1774" i="11"/>
  <c r="L1774" i="11" s="1"/>
  <c r="M1774" i="11"/>
  <c r="N1774" i="11"/>
  <c r="O1774" i="11" s="1"/>
  <c r="B1775" i="11"/>
  <c r="C1775" i="11"/>
  <c r="G1775" i="11"/>
  <c r="H1775" i="11"/>
  <c r="I1775" i="11"/>
  <c r="J1775" i="11"/>
  <c r="K1775" i="11"/>
  <c r="L1775" i="11" s="1"/>
  <c r="M1775" i="11"/>
  <c r="N1775" i="11"/>
  <c r="B1776" i="11"/>
  <c r="C1776" i="11"/>
  <c r="G1776" i="11"/>
  <c r="H1776" i="11"/>
  <c r="I1776" i="11"/>
  <c r="J1776" i="11"/>
  <c r="K1776" i="11"/>
  <c r="L1776" i="11" s="1"/>
  <c r="M1776" i="11"/>
  <c r="N1776" i="11"/>
  <c r="B1777" i="11"/>
  <c r="C1777" i="11"/>
  <c r="G1777" i="11"/>
  <c r="H1777" i="11"/>
  <c r="I1777" i="11"/>
  <c r="J1777" i="11"/>
  <c r="K1777" i="11"/>
  <c r="L1777" i="11" s="1"/>
  <c r="M1777" i="11"/>
  <c r="N1777" i="11"/>
  <c r="P1777" i="11" s="1"/>
  <c r="B1778" i="11"/>
  <c r="C1778" i="11"/>
  <c r="G1778" i="11"/>
  <c r="H1778" i="11"/>
  <c r="I1778" i="11"/>
  <c r="J1778" i="11"/>
  <c r="K1778" i="11"/>
  <c r="L1778" i="11" s="1"/>
  <c r="M1778" i="11"/>
  <c r="N1778" i="11"/>
  <c r="B1779" i="11"/>
  <c r="C1779" i="11"/>
  <c r="G1779" i="11"/>
  <c r="H1779" i="11"/>
  <c r="I1779" i="11"/>
  <c r="J1779" i="11"/>
  <c r="K1779" i="11"/>
  <c r="L1779" i="11" s="1"/>
  <c r="M1779" i="11"/>
  <c r="N1779" i="11"/>
  <c r="B1780" i="11"/>
  <c r="C1780" i="11"/>
  <c r="G1780" i="11"/>
  <c r="H1780" i="11"/>
  <c r="I1780" i="11"/>
  <c r="J1780" i="11"/>
  <c r="K1780" i="11"/>
  <c r="M1780" i="11"/>
  <c r="N1780" i="11"/>
  <c r="O1780" i="11" s="1"/>
  <c r="B1781" i="11"/>
  <c r="C1781" i="11"/>
  <c r="G1781" i="11"/>
  <c r="H1781" i="11"/>
  <c r="I1781" i="11"/>
  <c r="J1781" i="11"/>
  <c r="K1781" i="11"/>
  <c r="L1781" i="11" s="1"/>
  <c r="M1781" i="11"/>
  <c r="N1781" i="11"/>
  <c r="O1781" i="11" s="1"/>
  <c r="B1782" i="11"/>
  <c r="C1782" i="11"/>
  <c r="G1782" i="11"/>
  <c r="H1782" i="11"/>
  <c r="I1782" i="11"/>
  <c r="J1782" i="11"/>
  <c r="K1782" i="11"/>
  <c r="L1782" i="11" s="1"/>
  <c r="M1782" i="11"/>
  <c r="N1782" i="11"/>
  <c r="B1783" i="11"/>
  <c r="C1783" i="11"/>
  <c r="G1783" i="11"/>
  <c r="H1783" i="11"/>
  <c r="I1783" i="11"/>
  <c r="J1783" i="11"/>
  <c r="K1783" i="11"/>
  <c r="L1783" i="11" s="1"/>
  <c r="M1783" i="11"/>
  <c r="N1783" i="11"/>
  <c r="B1784" i="11"/>
  <c r="C1784" i="11"/>
  <c r="G1784" i="11"/>
  <c r="H1784" i="11"/>
  <c r="I1784" i="11"/>
  <c r="J1784" i="11"/>
  <c r="K1784" i="11"/>
  <c r="L1784" i="11" s="1"/>
  <c r="M1784" i="11"/>
  <c r="N1784" i="11"/>
  <c r="B1785" i="11"/>
  <c r="C1785" i="11"/>
  <c r="G1785" i="11"/>
  <c r="H1785" i="11"/>
  <c r="I1785" i="11"/>
  <c r="J1785" i="11"/>
  <c r="K1785" i="11"/>
  <c r="L1785" i="11" s="1"/>
  <c r="M1785" i="11"/>
  <c r="N1785" i="11"/>
  <c r="B1786" i="11"/>
  <c r="C1786" i="11"/>
  <c r="G1786" i="11"/>
  <c r="H1786" i="11"/>
  <c r="I1786" i="11"/>
  <c r="J1786" i="11"/>
  <c r="K1786" i="11"/>
  <c r="L1786" i="11" s="1"/>
  <c r="M1786" i="11"/>
  <c r="N1786" i="11"/>
  <c r="O1786" i="11" s="1"/>
  <c r="B1787" i="11"/>
  <c r="C1787" i="11"/>
  <c r="G1787" i="11"/>
  <c r="H1787" i="11"/>
  <c r="I1787" i="11"/>
  <c r="J1787" i="11"/>
  <c r="K1787" i="11"/>
  <c r="L1787" i="11" s="1"/>
  <c r="M1787" i="11"/>
  <c r="N1787" i="11"/>
  <c r="B1788" i="11"/>
  <c r="C1788" i="11"/>
  <c r="G1788" i="11"/>
  <c r="H1788" i="11"/>
  <c r="I1788" i="11"/>
  <c r="J1788" i="11"/>
  <c r="K1788" i="11"/>
  <c r="L1788" i="11" s="1"/>
  <c r="M1788" i="11"/>
  <c r="N1788" i="11"/>
  <c r="O1788" i="11" s="1"/>
  <c r="B1789" i="11"/>
  <c r="C1789" i="11"/>
  <c r="G1789" i="11"/>
  <c r="H1789" i="11"/>
  <c r="I1789" i="11"/>
  <c r="J1789" i="11"/>
  <c r="K1789" i="11"/>
  <c r="L1789" i="11" s="1"/>
  <c r="M1789" i="11"/>
  <c r="N1789" i="11"/>
  <c r="B1790" i="11"/>
  <c r="C1790" i="11"/>
  <c r="G1790" i="11"/>
  <c r="H1790" i="11"/>
  <c r="I1790" i="11"/>
  <c r="J1790" i="11"/>
  <c r="K1790" i="11"/>
  <c r="L1790" i="11" s="1"/>
  <c r="M1790" i="11"/>
  <c r="N1790" i="11"/>
  <c r="O1790" i="11" s="1"/>
  <c r="B1791" i="11"/>
  <c r="C1791" i="11"/>
  <c r="G1791" i="11"/>
  <c r="H1791" i="11"/>
  <c r="I1791" i="11"/>
  <c r="J1791" i="11"/>
  <c r="K1791" i="11"/>
  <c r="L1791" i="11" s="1"/>
  <c r="M1791" i="11"/>
  <c r="N1791" i="11"/>
  <c r="P1791" i="11" s="1"/>
  <c r="B1792" i="11"/>
  <c r="C1792" i="11"/>
  <c r="G1792" i="11"/>
  <c r="H1792" i="11"/>
  <c r="I1792" i="11"/>
  <c r="J1792" i="11"/>
  <c r="K1792" i="11"/>
  <c r="L1792" i="11" s="1"/>
  <c r="M1792" i="11"/>
  <c r="N1792" i="11"/>
  <c r="O1792" i="11" s="1"/>
  <c r="B1793" i="11"/>
  <c r="C1793" i="11"/>
  <c r="G1793" i="11"/>
  <c r="H1793" i="11"/>
  <c r="I1793" i="11"/>
  <c r="J1793" i="11"/>
  <c r="K1793" i="11"/>
  <c r="L1793" i="11" s="1"/>
  <c r="M1793" i="11"/>
  <c r="N1793" i="11"/>
  <c r="B1794" i="11"/>
  <c r="C1794" i="11"/>
  <c r="G1794" i="11"/>
  <c r="H1794" i="11"/>
  <c r="I1794" i="11"/>
  <c r="J1794" i="11"/>
  <c r="K1794" i="11"/>
  <c r="L1794" i="11" s="1"/>
  <c r="M1794" i="11"/>
  <c r="N1794" i="11"/>
  <c r="B1795" i="11"/>
  <c r="C1795" i="11"/>
  <c r="G1795" i="11"/>
  <c r="H1795" i="11"/>
  <c r="I1795" i="11"/>
  <c r="J1795" i="11"/>
  <c r="K1795" i="11"/>
  <c r="L1795" i="11" s="1"/>
  <c r="M1795" i="11"/>
  <c r="N1795" i="11"/>
  <c r="P1795" i="11" s="1"/>
  <c r="B1796" i="11"/>
  <c r="C1796" i="11"/>
  <c r="G1796" i="11"/>
  <c r="H1796" i="11"/>
  <c r="I1796" i="11"/>
  <c r="J1796" i="11"/>
  <c r="K1796" i="11"/>
  <c r="L1796" i="11" s="1"/>
  <c r="M1796" i="11"/>
  <c r="N1796" i="11"/>
  <c r="O1796" i="11" s="1"/>
  <c r="B1797" i="11"/>
  <c r="C1797" i="11"/>
  <c r="G1797" i="11"/>
  <c r="H1797" i="11"/>
  <c r="I1797" i="11"/>
  <c r="J1797" i="11"/>
  <c r="K1797" i="11"/>
  <c r="L1797" i="11" s="1"/>
  <c r="M1797" i="11"/>
  <c r="N1797" i="11"/>
  <c r="O1797" i="11" s="1"/>
  <c r="B1798" i="11"/>
  <c r="C1798" i="11"/>
  <c r="G1798" i="11"/>
  <c r="H1798" i="11"/>
  <c r="I1798" i="11"/>
  <c r="J1798" i="11"/>
  <c r="K1798" i="11"/>
  <c r="L1798" i="11" s="1"/>
  <c r="M1798" i="11"/>
  <c r="N1798" i="11"/>
  <c r="B1799" i="11"/>
  <c r="C1799" i="11"/>
  <c r="G1799" i="11"/>
  <c r="H1799" i="11"/>
  <c r="I1799" i="11"/>
  <c r="J1799" i="11"/>
  <c r="K1799" i="11"/>
  <c r="L1799" i="11" s="1"/>
  <c r="M1799" i="11"/>
  <c r="N1799" i="11"/>
  <c r="P1799" i="11" s="1"/>
  <c r="B1800" i="11"/>
  <c r="C1800" i="11"/>
  <c r="G1800" i="11"/>
  <c r="H1800" i="11"/>
  <c r="I1800" i="11"/>
  <c r="J1800" i="11"/>
  <c r="K1800" i="11"/>
  <c r="L1800" i="11" s="1"/>
  <c r="M1800" i="11"/>
  <c r="N1800" i="11"/>
  <c r="B1801" i="11"/>
  <c r="C1801" i="11"/>
  <c r="G1801" i="11"/>
  <c r="H1801" i="11"/>
  <c r="I1801" i="11"/>
  <c r="J1801" i="11"/>
  <c r="K1801" i="11"/>
  <c r="L1801" i="11" s="1"/>
  <c r="M1801" i="11"/>
  <c r="N1801" i="11"/>
  <c r="B1802" i="11"/>
  <c r="C1802" i="11"/>
  <c r="G1802" i="11"/>
  <c r="H1802" i="11"/>
  <c r="I1802" i="11"/>
  <c r="J1802" i="11"/>
  <c r="K1802" i="11"/>
  <c r="L1802" i="11" s="1"/>
  <c r="M1802" i="11"/>
  <c r="N1802" i="11"/>
  <c r="O1802" i="11" s="1"/>
  <c r="B1803" i="11"/>
  <c r="C1803" i="11"/>
  <c r="G1803" i="11"/>
  <c r="H1803" i="11"/>
  <c r="I1803" i="11"/>
  <c r="J1803" i="11"/>
  <c r="K1803" i="11"/>
  <c r="L1803" i="11" s="1"/>
  <c r="M1803" i="11"/>
  <c r="N1803" i="11"/>
  <c r="B1804" i="11"/>
  <c r="C1804" i="11"/>
  <c r="G1804" i="11"/>
  <c r="H1804" i="11"/>
  <c r="I1804" i="11"/>
  <c r="J1804" i="11"/>
  <c r="K1804" i="11"/>
  <c r="L1804" i="11" s="1"/>
  <c r="M1804" i="11"/>
  <c r="N1804" i="11"/>
  <c r="O1804" i="11" s="1"/>
  <c r="B1805" i="11"/>
  <c r="C1805" i="11"/>
  <c r="G1805" i="11"/>
  <c r="H1805" i="11"/>
  <c r="I1805" i="11"/>
  <c r="J1805" i="11"/>
  <c r="K1805" i="11"/>
  <c r="L1805" i="11" s="1"/>
  <c r="M1805" i="11"/>
  <c r="N1805" i="11"/>
  <c r="B1806" i="11"/>
  <c r="C1806" i="11"/>
  <c r="G1806" i="11"/>
  <c r="H1806" i="11"/>
  <c r="I1806" i="11"/>
  <c r="J1806" i="11"/>
  <c r="K1806" i="11"/>
  <c r="L1806" i="11" s="1"/>
  <c r="M1806" i="11"/>
  <c r="N1806" i="11"/>
  <c r="O1806" i="11" s="1"/>
  <c r="B1807" i="11"/>
  <c r="C1807" i="11"/>
  <c r="G1807" i="11"/>
  <c r="H1807" i="11"/>
  <c r="I1807" i="11"/>
  <c r="J1807" i="11"/>
  <c r="K1807" i="11"/>
  <c r="L1807" i="11" s="1"/>
  <c r="M1807" i="11"/>
  <c r="N1807" i="11"/>
  <c r="P1807" i="11" s="1"/>
  <c r="O1807" i="11"/>
  <c r="B1808" i="11"/>
  <c r="C1808" i="11"/>
  <c r="G1808" i="11"/>
  <c r="H1808" i="11"/>
  <c r="I1808" i="11"/>
  <c r="J1808" i="11"/>
  <c r="K1808" i="11"/>
  <c r="L1808" i="11" s="1"/>
  <c r="M1808" i="11"/>
  <c r="N1808" i="11"/>
  <c r="O1808" i="11" s="1"/>
  <c r="B1809" i="11"/>
  <c r="C1809" i="11"/>
  <c r="G1809" i="11"/>
  <c r="H1809" i="11"/>
  <c r="I1809" i="11"/>
  <c r="J1809" i="11"/>
  <c r="K1809" i="11"/>
  <c r="L1809" i="11" s="1"/>
  <c r="M1809" i="11"/>
  <c r="N1809" i="11"/>
  <c r="P1809" i="11" s="1"/>
  <c r="B1810" i="11"/>
  <c r="C1810" i="11"/>
  <c r="G1810" i="11"/>
  <c r="H1810" i="11"/>
  <c r="I1810" i="11"/>
  <c r="J1810" i="11"/>
  <c r="K1810" i="11"/>
  <c r="L1810" i="11" s="1"/>
  <c r="M1810" i="11"/>
  <c r="N1810" i="11"/>
  <c r="B1811" i="11"/>
  <c r="C1811" i="11"/>
  <c r="G1811" i="11"/>
  <c r="H1811" i="11"/>
  <c r="I1811" i="11"/>
  <c r="J1811" i="11"/>
  <c r="K1811" i="11"/>
  <c r="L1811" i="11" s="1"/>
  <c r="M1811" i="11"/>
  <c r="N1811" i="11"/>
  <c r="O1811" i="11" s="1"/>
  <c r="B1812" i="11"/>
  <c r="C1812" i="11"/>
  <c r="G1812" i="11"/>
  <c r="H1812" i="11"/>
  <c r="I1812" i="11"/>
  <c r="J1812" i="11"/>
  <c r="K1812" i="11"/>
  <c r="L1812" i="11" s="1"/>
  <c r="M1812" i="11"/>
  <c r="N1812" i="11"/>
  <c r="O1812" i="11" s="1"/>
  <c r="P1812" i="11"/>
  <c r="B1813" i="11"/>
  <c r="C1813" i="11"/>
  <c r="G1813" i="11"/>
  <c r="H1813" i="11"/>
  <c r="I1813" i="11"/>
  <c r="J1813" i="11"/>
  <c r="K1813" i="11"/>
  <c r="L1813" i="11"/>
  <c r="M1813" i="11"/>
  <c r="N1813" i="11"/>
  <c r="O1813" i="11" s="1"/>
  <c r="B1814" i="11"/>
  <c r="C1814" i="11"/>
  <c r="G1814" i="11"/>
  <c r="H1814" i="11"/>
  <c r="I1814" i="11"/>
  <c r="J1814" i="11"/>
  <c r="K1814" i="11"/>
  <c r="L1814" i="11" s="1"/>
  <c r="M1814" i="11"/>
  <c r="N1814" i="11"/>
  <c r="B1815" i="11"/>
  <c r="C1815" i="11"/>
  <c r="G1815" i="11"/>
  <c r="H1815" i="11"/>
  <c r="I1815" i="11"/>
  <c r="J1815" i="11"/>
  <c r="K1815" i="11"/>
  <c r="L1815" i="11" s="1"/>
  <c r="M1815" i="11"/>
  <c r="N1815" i="11"/>
  <c r="P1815" i="11" s="1"/>
  <c r="B1816" i="11"/>
  <c r="C1816" i="11"/>
  <c r="G1816" i="11"/>
  <c r="H1816" i="11"/>
  <c r="I1816" i="11"/>
  <c r="J1816" i="11"/>
  <c r="K1816" i="11"/>
  <c r="L1816" i="11" s="1"/>
  <c r="M1816" i="11"/>
  <c r="N1816" i="11"/>
  <c r="B1817" i="11"/>
  <c r="C1817" i="11"/>
  <c r="G1817" i="11"/>
  <c r="H1817" i="11"/>
  <c r="I1817" i="11"/>
  <c r="J1817" i="11"/>
  <c r="K1817" i="11"/>
  <c r="L1817" i="11" s="1"/>
  <c r="M1817" i="11"/>
  <c r="N1817" i="11"/>
  <c r="B1818" i="11"/>
  <c r="C1818" i="11"/>
  <c r="G1818" i="11"/>
  <c r="H1818" i="11"/>
  <c r="I1818" i="11"/>
  <c r="J1818" i="11"/>
  <c r="K1818" i="11"/>
  <c r="L1818" i="11" s="1"/>
  <c r="M1818" i="11"/>
  <c r="N1818" i="11"/>
  <c r="O1818" i="11" s="1"/>
  <c r="B1819" i="11"/>
  <c r="C1819" i="11"/>
  <c r="G1819" i="11"/>
  <c r="H1819" i="11"/>
  <c r="I1819" i="11"/>
  <c r="J1819" i="11"/>
  <c r="K1819" i="11"/>
  <c r="L1819" i="11" s="1"/>
  <c r="M1819" i="11"/>
  <c r="N1819" i="11"/>
  <c r="O1819" i="11" s="1"/>
  <c r="B1820" i="11"/>
  <c r="C1820" i="11"/>
  <c r="G1820" i="11"/>
  <c r="H1820" i="11"/>
  <c r="I1820" i="11"/>
  <c r="J1820" i="11"/>
  <c r="K1820" i="11"/>
  <c r="L1820" i="11" s="1"/>
  <c r="M1820" i="11"/>
  <c r="N1820" i="11"/>
  <c r="O1820" i="11" s="1"/>
  <c r="B1821" i="11"/>
  <c r="C1821" i="11"/>
  <c r="G1821" i="11"/>
  <c r="H1821" i="11"/>
  <c r="I1821" i="11"/>
  <c r="J1821" i="11"/>
  <c r="K1821" i="11"/>
  <c r="L1821" i="11" s="1"/>
  <c r="M1821" i="11"/>
  <c r="N1821" i="11"/>
  <c r="O1821" i="11" s="1"/>
  <c r="B1822" i="11"/>
  <c r="C1822" i="11"/>
  <c r="G1822" i="11"/>
  <c r="H1822" i="11"/>
  <c r="I1822" i="11"/>
  <c r="J1822" i="11"/>
  <c r="K1822" i="11"/>
  <c r="L1822" i="11" s="1"/>
  <c r="M1822" i="11"/>
  <c r="N1822" i="11"/>
  <c r="O1822" i="11" s="1"/>
  <c r="B1823" i="11"/>
  <c r="C1823" i="11"/>
  <c r="G1823" i="11"/>
  <c r="H1823" i="11"/>
  <c r="I1823" i="11"/>
  <c r="J1823" i="11"/>
  <c r="K1823" i="11"/>
  <c r="L1823" i="11" s="1"/>
  <c r="M1823" i="11"/>
  <c r="N1823" i="11"/>
  <c r="P1823" i="11" s="1"/>
  <c r="B1824" i="11"/>
  <c r="C1824" i="11"/>
  <c r="G1824" i="11"/>
  <c r="H1824" i="11"/>
  <c r="I1824" i="11"/>
  <c r="J1824" i="11"/>
  <c r="K1824" i="11"/>
  <c r="L1824" i="11" s="1"/>
  <c r="M1824" i="11"/>
  <c r="N1824" i="11"/>
  <c r="B1825" i="11"/>
  <c r="C1825" i="11"/>
  <c r="G1825" i="11"/>
  <c r="H1825" i="11"/>
  <c r="I1825" i="11"/>
  <c r="J1825" i="11"/>
  <c r="K1825" i="11"/>
  <c r="L1825" i="11" s="1"/>
  <c r="M1825" i="11"/>
  <c r="N1825" i="11"/>
  <c r="B1826" i="11"/>
  <c r="C1826" i="11"/>
  <c r="G1826" i="11"/>
  <c r="H1826" i="11"/>
  <c r="I1826" i="11"/>
  <c r="J1826" i="11"/>
  <c r="K1826" i="11"/>
  <c r="L1826" i="11" s="1"/>
  <c r="M1826" i="11"/>
  <c r="N1826" i="11"/>
  <c r="B1827" i="11"/>
  <c r="C1827" i="11"/>
  <c r="G1827" i="11"/>
  <c r="H1827" i="11"/>
  <c r="I1827" i="11"/>
  <c r="J1827" i="11"/>
  <c r="K1827" i="11"/>
  <c r="L1827" i="11" s="1"/>
  <c r="M1827" i="11"/>
  <c r="N1827" i="11"/>
  <c r="B1828" i="11"/>
  <c r="C1828" i="11"/>
  <c r="G1828" i="11"/>
  <c r="H1828" i="11"/>
  <c r="I1828" i="11"/>
  <c r="J1828" i="11"/>
  <c r="K1828" i="11"/>
  <c r="L1828" i="11" s="1"/>
  <c r="M1828" i="11"/>
  <c r="N1828" i="11"/>
  <c r="O1828" i="11" s="1"/>
  <c r="B1829" i="11"/>
  <c r="C1829" i="11"/>
  <c r="G1829" i="11"/>
  <c r="H1829" i="11"/>
  <c r="I1829" i="11"/>
  <c r="J1829" i="11"/>
  <c r="K1829" i="11"/>
  <c r="L1829" i="11" s="1"/>
  <c r="M1829" i="11"/>
  <c r="N1829" i="11"/>
  <c r="B1830" i="11"/>
  <c r="C1830" i="11"/>
  <c r="G1830" i="11"/>
  <c r="H1830" i="11"/>
  <c r="I1830" i="11"/>
  <c r="J1830" i="11"/>
  <c r="K1830" i="11"/>
  <c r="L1830" i="11" s="1"/>
  <c r="M1830" i="11"/>
  <c r="N1830" i="11"/>
  <c r="B1831" i="11"/>
  <c r="C1831" i="11"/>
  <c r="G1831" i="11"/>
  <c r="H1831" i="11"/>
  <c r="I1831" i="11"/>
  <c r="J1831" i="11"/>
  <c r="K1831" i="11"/>
  <c r="L1831" i="11" s="1"/>
  <c r="M1831" i="11"/>
  <c r="N1831" i="11"/>
  <c r="B1832" i="11"/>
  <c r="C1832" i="11"/>
  <c r="G1832" i="11"/>
  <c r="H1832" i="11"/>
  <c r="I1832" i="11"/>
  <c r="J1832" i="11"/>
  <c r="K1832" i="11"/>
  <c r="L1832" i="11" s="1"/>
  <c r="M1832" i="11"/>
  <c r="N1832" i="11"/>
  <c r="O1832" i="11" s="1"/>
  <c r="B1833" i="11"/>
  <c r="C1833" i="11"/>
  <c r="G1833" i="11"/>
  <c r="H1833" i="11"/>
  <c r="I1833" i="11"/>
  <c r="J1833" i="11"/>
  <c r="K1833" i="11"/>
  <c r="L1833" i="11" s="1"/>
  <c r="M1833" i="11"/>
  <c r="N1833" i="11"/>
  <c r="B1834" i="11"/>
  <c r="C1834" i="11"/>
  <c r="G1834" i="11"/>
  <c r="H1834" i="11"/>
  <c r="I1834" i="11"/>
  <c r="J1834" i="11"/>
  <c r="K1834" i="11"/>
  <c r="L1834" i="11" s="1"/>
  <c r="M1834" i="11"/>
  <c r="N1834" i="11"/>
  <c r="O1834" i="11" s="1"/>
  <c r="B1835" i="11"/>
  <c r="C1835" i="11"/>
  <c r="G1835" i="11"/>
  <c r="H1835" i="11"/>
  <c r="I1835" i="11"/>
  <c r="J1835" i="11"/>
  <c r="K1835" i="11"/>
  <c r="L1835" i="11" s="1"/>
  <c r="M1835" i="11"/>
  <c r="N1835" i="11"/>
  <c r="O1835" i="11" s="1"/>
  <c r="B1836" i="11"/>
  <c r="C1836" i="11"/>
  <c r="G1836" i="11"/>
  <c r="H1836" i="11"/>
  <c r="I1836" i="11"/>
  <c r="J1836" i="11"/>
  <c r="K1836" i="11"/>
  <c r="L1836" i="11" s="1"/>
  <c r="M1836" i="11"/>
  <c r="N1836" i="11"/>
  <c r="B1837" i="11"/>
  <c r="C1837" i="11"/>
  <c r="G1837" i="11"/>
  <c r="H1837" i="11"/>
  <c r="I1837" i="11"/>
  <c r="J1837" i="11"/>
  <c r="K1837" i="11"/>
  <c r="L1837" i="11" s="1"/>
  <c r="M1837" i="11"/>
  <c r="N1837" i="11"/>
  <c r="B1838" i="11"/>
  <c r="C1838" i="11"/>
  <c r="G1838" i="11"/>
  <c r="H1838" i="11"/>
  <c r="I1838" i="11"/>
  <c r="J1838" i="11"/>
  <c r="K1838" i="11"/>
  <c r="L1838" i="11" s="1"/>
  <c r="M1838" i="11"/>
  <c r="N1838" i="11"/>
  <c r="O1838" i="11" s="1"/>
  <c r="B1839" i="11"/>
  <c r="C1839" i="11"/>
  <c r="G1839" i="11"/>
  <c r="H1839" i="11"/>
  <c r="I1839" i="11"/>
  <c r="J1839" i="11"/>
  <c r="K1839" i="11"/>
  <c r="L1839" i="11" s="1"/>
  <c r="M1839" i="11"/>
  <c r="N1839" i="11"/>
  <c r="B1840" i="11"/>
  <c r="C1840" i="11"/>
  <c r="G1840" i="11"/>
  <c r="H1840" i="11"/>
  <c r="I1840" i="11"/>
  <c r="J1840" i="11"/>
  <c r="K1840" i="11"/>
  <c r="L1840" i="11" s="1"/>
  <c r="M1840" i="11"/>
  <c r="N1840" i="11"/>
  <c r="B1841" i="11"/>
  <c r="C1841" i="11"/>
  <c r="G1841" i="11"/>
  <c r="H1841" i="11"/>
  <c r="I1841" i="11"/>
  <c r="J1841" i="11"/>
  <c r="K1841" i="11"/>
  <c r="L1841" i="11" s="1"/>
  <c r="M1841" i="11"/>
  <c r="N1841" i="11"/>
  <c r="B1842" i="11"/>
  <c r="C1842" i="11"/>
  <c r="G1842" i="11"/>
  <c r="H1842" i="11"/>
  <c r="I1842" i="11"/>
  <c r="J1842" i="11"/>
  <c r="K1842" i="11"/>
  <c r="L1842" i="11" s="1"/>
  <c r="M1842" i="11"/>
  <c r="N1842" i="11"/>
  <c r="B1843" i="11"/>
  <c r="C1843" i="11"/>
  <c r="G1843" i="11"/>
  <c r="H1843" i="11"/>
  <c r="I1843" i="11"/>
  <c r="J1843" i="11"/>
  <c r="K1843" i="11"/>
  <c r="L1843" i="11" s="1"/>
  <c r="M1843" i="11"/>
  <c r="N1843" i="11"/>
  <c r="B1844" i="11"/>
  <c r="C1844" i="11"/>
  <c r="G1844" i="11"/>
  <c r="H1844" i="11"/>
  <c r="I1844" i="11"/>
  <c r="J1844" i="11"/>
  <c r="K1844" i="11"/>
  <c r="L1844" i="11" s="1"/>
  <c r="M1844" i="11"/>
  <c r="N1844" i="11"/>
  <c r="O1844" i="11" s="1"/>
  <c r="P1844" i="11"/>
  <c r="B1845" i="11"/>
  <c r="C1845" i="11"/>
  <c r="G1845" i="11"/>
  <c r="H1845" i="11"/>
  <c r="I1845" i="11"/>
  <c r="J1845" i="11"/>
  <c r="K1845" i="11"/>
  <c r="L1845" i="11" s="1"/>
  <c r="M1845" i="11"/>
  <c r="N1845" i="11"/>
  <c r="B1846" i="11"/>
  <c r="C1846" i="11"/>
  <c r="G1846" i="11"/>
  <c r="H1846" i="11"/>
  <c r="I1846" i="11"/>
  <c r="J1846" i="11"/>
  <c r="K1846" i="11"/>
  <c r="L1846" i="11" s="1"/>
  <c r="M1846" i="11"/>
  <c r="N1846" i="11"/>
  <c r="B1847" i="11"/>
  <c r="C1847" i="11"/>
  <c r="G1847" i="11"/>
  <c r="H1847" i="11"/>
  <c r="I1847" i="11"/>
  <c r="J1847" i="11"/>
  <c r="K1847" i="11"/>
  <c r="L1847" i="11" s="1"/>
  <c r="M1847" i="11"/>
  <c r="N1847" i="11"/>
  <c r="B1848" i="11"/>
  <c r="C1848" i="11"/>
  <c r="G1848" i="11"/>
  <c r="H1848" i="11"/>
  <c r="I1848" i="11"/>
  <c r="J1848" i="11"/>
  <c r="K1848" i="11"/>
  <c r="L1848" i="11" s="1"/>
  <c r="M1848" i="11"/>
  <c r="N1848" i="11"/>
  <c r="B1849" i="11"/>
  <c r="C1849" i="11"/>
  <c r="G1849" i="11"/>
  <c r="H1849" i="11"/>
  <c r="I1849" i="11"/>
  <c r="J1849" i="11"/>
  <c r="K1849" i="11"/>
  <c r="L1849" i="11" s="1"/>
  <c r="M1849" i="11"/>
  <c r="N1849" i="11"/>
  <c r="B1850" i="11"/>
  <c r="C1850" i="11"/>
  <c r="G1850" i="11"/>
  <c r="H1850" i="11"/>
  <c r="I1850" i="11"/>
  <c r="J1850" i="11"/>
  <c r="K1850" i="11"/>
  <c r="L1850" i="11" s="1"/>
  <c r="M1850" i="11"/>
  <c r="N1850" i="11"/>
  <c r="O1850" i="11" s="1"/>
  <c r="B1851" i="11"/>
  <c r="C1851" i="11"/>
  <c r="G1851" i="11"/>
  <c r="H1851" i="11"/>
  <c r="I1851" i="11"/>
  <c r="J1851" i="11"/>
  <c r="K1851" i="11"/>
  <c r="L1851" i="11" s="1"/>
  <c r="M1851" i="11"/>
  <c r="N1851" i="11"/>
  <c r="P1851" i="11" s="1"/>
  <c r="O1851" i="11"/>
  <c r="B1852" i="11"/>
  <c r="C1852" i="11"/>
  <c r="G1852" i="11"/>
  <c r="H1852" i="11"/>
  <c r="I1852" i="11"/>
  <c r="J1852" i="11"/>
  <c r="K1852" i="11"/>
  <c r="L1852" i="11" s="1"/>
  <c r="M1852" i="11"/>
  <c r="N1852" i="11"/>
  <c r="O1852" i="11" s="1"/>
  <c r="B1853" i="11"/>
  <c r="C1853" i="11"/>
  <c r="G1853" i="11"/>
  <c r="H1853" i="11"/>
  <c r="I1853" i="11"/>
  <c r="J1853" i="11"/>
  <c r="K1853" i="11"/>
  <c r="L1853" i="11" s="1"/>
  <c r="M1853" i="11"/>
  <c r="N1853" i="11"/>
  <c r="B1854" i="11"/>
  <c r="C1854" i="11"/>
  <c r="G1854" i="11"/>
  <c r="H1854" i="11"/>
  <c r="I1854" i="11"/>
  <c r="J1854" i="11"/>
  <c r="K1854" i="11"/>
  <c r="L1854" i="11" s="1"/>
  <c r="M1854" i="11"/>
  <c r="N1854" i="11"/>
  <c r="O1854" i="11" s="1"/>
  <c r="B1855" i="11"/>
  <c r="C1855" i="11"/>
  <c r="G1855" i="11"/>
  <c r="H1855" i="11"/>
  <c r="I1855" i="11"/>
  <c r="J1855" i="11"/>
  <c r="K1855" i="11"/>
  <c r="L1855" i="11" s="1"/>
  <c r="M1855" i="11"/>
  <c r="N1855" i="11"/>
  <c r="P1855" i="11" s="1"/>
  <c r="B1856" i="11"/>
  <c r="C1856" i="11"/>
  <c r="G1856" i="11"/>
  <c r="H1856" i="11"/>
  <c r="I1856" i="11"/>
  <c r="J1856" i="11"/>
  <c r="K1856" i="11"/>
  <c r="M1856" i="11"/>
  <c r="N1856" i="11"/>
  <c r="O1856" i="11" s="1"/>
  <c r="B1857" i="11"/>
  <c r="C1857" i="11"/>
  <c r="G1857" i="11"/>
  <c r="H1857" i="11"/>
  <c r="I1857" i="11"/>
  <c r="J1857" i="11"/>
  <c r="K1857" i="11"/>
  <c r="L1857" i="11" s="1"/>
  <c r="M1857" i="11"/>
  <c r="N1857" i="11"/>
  <c r="P1857" i="11" s="1"/>
  <c r="B1858" i="11"/>
  <c r="C1858" i="11"/>
  <c r="G1858" i="11"/>
  <c r="H1858" i="11"/>
  <c r="I1858" i="11"/>
  <c r="J1858" i="11"/>
  <c r="K1858" i="11"/>
  <c r="L1858" i="11" s="1"/>
  <c r="M1858" i="11"/>
  <c r="N1858" i="11"/>
  <c r="B1859" i="11"/>
  <c r="C1859" i="11"/>
  <c r="G1859" i="11"/>
  <c r="H1859" i="11"/>
  <c r="I1859" i="11"/>
  <c r="J1859" i="11"/>
  <c r="K1859" i="11"/>
  <c r="L1859" i="11" s="1"/>
  <c r="M1859" i="11"/>
  <c r="N1859" i="11"/>
  <c r="P1859" i="11" s="1"/>
  <c r="B1860" i="11"/>
  <c r="C1860" i="11"/>
  <c r="G1860" i="11"/>
  <c r="H1860" i="11"/>
  <c r="I1860" i="11"/>
  <c r="J1860" i="11"/>
  <c r="K1860" i="11"/>
  <c r="M1860" i="11"/>
  <c r="N1860" i="11"/>
  <c r="O1860" i="11" s="1"/>
  <c r="B1861" i="11"/>
  <c r="C1861" i="11"/>
  <c r="G1861" i="11"/>
  <c r="H1861" i="11"/>
  <c r="I1861" i="11"/>
  <c r="J1861" i="11"/>
  <c r="K1861" i="11"/>
  <c r="L1861" i="11" s="1"/>
  <c r="M1861" i="11"/>
  <c r="N1861" i="11"/>
  <c r="B1862" i="11"/>
  <c r="C1862" i="11"/>
  <c r="G1862" i="11"/>
  <c r="H1862" i="11"/>
  <c r="I1862" i="11"/>
  <c r="J1862" i="11"/>
  <c r="K1862" i="11"/>
  <c r="L1862" i="11" s="1"/>
  <c r="M1862" i="11"/>
  <c r="N1862" i="11"/>
  <c r="B1863" i="11"/>
  <c r="C1863" i="11"/>
  <c r="G1863" i="11"/>
  <c r="H1863" i="11"/>
  <c r="I1863" i="11"/>
  <c r="J1863" i="11"/>
  <c r="K1863" i="11"/>
  <c r="L1863" i="11" s="1"/>
  <c r="M1863" i="11"/>
  <c r="N1863" i="11"/>
  <c r="O1863" i="11" s="1"/>
  <c r="B1864" i="11"/>
  <c r="C1864" i="11"/>
  <c r="G1864" i="11"/>
  <c r="H1864" i="11"/>
  <c r="I1864" i="11"/>
  <c r="J1864" i="11"/>
  <c r="K1864" i="11"/>
  <c r="L1864" i="11" s="1"/>
  <c r="M1864" i="11"/>
  <c r="N1864" i="11"/>
  <c r="O1864" i="11" s="1"/>
  <c r="B1865" i="11"/>
  <c r="C1865" i="11"/>
  <c r="G1865" i="11"/>
  <c r="H1865" i="11"/>
  <c r="I1865" i="11"/>
  <c r="J1865" i="11"/>
  <c r="K1865" i="11"/>
  <c r="L1865" i="11" s="1"/>
  <c r="M1865" i="11"/>
  <c r="N1865" i="11"/>
  <c r="B1866" i="11"/>
  <c r="C1866" i="11"/>
  <c r="G1866" i="11"/>
  <c r="H1866" i="11"/>
  <c r="I1866" i="11"/>
  <c r="J1866" i="11"/>
  <c r="K1866" i="11"/>
  <c r="L1866" i="11" s="1"/>
  <c r="M1866" i="11"/>
  <c r="N1866" i="11"/>
  <c r="B1867" i="11"/>
  <c r="C1867" i="11"/>
  <c r="G1867" i="11"/>
  <c r="H1867" i="11"/>
  <c r="I1867" i="11"/>
  <c r="J1867" i="11"/>
  <c r="K1867" i="11"/>
  <c r="L1867" i="11" s="1"/>
  <c r="M1867" i="11"/>
  <c r="N1867" i="11"/>
  <c r="O1867" i="11" s="1"/>
  <c r="P1867" i="11"/>
  <c r="B1868" i="11"/>
  <c r="C1868" i="11"/>
  <c r="G1868" i="11"/>
  <c r="H1868" i="11"/>
  <c r="I1868" i="11"/>
  <c r="J1868" i="11"/>
  <c r="K1868" i="11"/>
  <c r="L1868" i="11" s="1"/>
  <c r="M1868" i="11"/>
  <c r="N1868" i="11"/>
  <c r="B1869" i="11"/>
  <c r="C1869" i="11"/>
  <c r="G1869" i="11"/>
  <c r="H1869" i="11"/>
  <c r="I1869" i="11"/>
  <c r="J1869" i="11"/>
  <c r="K1869" i="11"/>
  <c r="L1869" i="11" s="1"/>
  <c r="M1869" i="11"/>
  <c r="N1869" i="11"/>
  <c r="O1869" i="11" s="1"/>
  <c r="B1870" i="11"/>
  <c r="C1870" i="11"/>
  <c r="G1870" i="11"/>
  <c r="H1870" i="11"/>
  <c r="I1870" i="11"/>
  <c r="J1870" i="11"/>
  <c r="K1870" i="11"/>
  <c r="L1870" i="11" s="1"/>
  <c r="M1870" i="11"/>
  <c r="N1870" i="11"/>
  <c r="O1870" i="11" s="1"/>
  <c r="B1871" i="11"/>
  <c r="C1871" i="11"/>
  <c r="G1871" i="11"/>
  <c r="H1871" i="11"/>
  <c r="I1871" i="11"/>
  <c r="J1871" i="11"/>
  <c r="K1871" i="11"/>
  <c r="L1871" i="11" s="1"/>
  <c r="M1871" i="11"/>
  <c r="N1871" i="11"/>
  <c r="P1871" i="11" s="1"/>
  <c r="B1872" i="11"/>
  <c r="C1872" i="11"/>
  <c r="G1872" i="11"/>
  <c r="H1872" i="11"/>
  <c r="I1872" i="11"/>
  <c r="J1872" i="11"/>
  <c r="K1872" i="11"/>
  <c r="L1872" i="11" s="1"/>
  <c r="M1872" i="11"/>
  <c r="N1872" i="11"/>
  <c r="O1872" i="11" s="1"/>
  <c r="P1872" i="11"/>
  <c r="B1873" i="11"/>
  <c r="C1873" i="11"/>
  <c r="G1873" i="11"/>
  <c r="H1873" i="11"/>
  <c r="I1873" i="11"/>
  <c r="J1873" i="11"/>
  <c r="K1873" i="11"/>
  <c r="L1873" i="11" s="1"/>
  <c r="M1873" i="11"/>
  <c r="N1873" i="11"/>
  <c r="O1873" i="11" s="1"/>
  <c r="B1874" i="11"/>
  <c r="C1874" i="11"/>
  <c r="G1874" i="11"/>
  <c r="H1874" i="11"/>
  <c r="I1874" i="11"/>
  <c r="J1874" i="11"/>
  <c r="K1874" i="11"/>
  <c r="L1874" i="11" s="1"/>
  <c r="M1874" i="11"/>
  <c r="N1874" i="11"/>
  <c r="B1875" i="11"/>
  <c r="C1875" i="11"/>
  <c r="G1875" i="11"/>
  <c r="H1875" i="11"/>
  <c r="I1875" i="11"/>
  <c r="J1875" i="11"/>
  <c r="K1875" i="11"/>
  <c r="L1875" i="11"/>
  <c r="M1875" i="11"/>
  <c r="N1875" i="11"/>
  <c r="O1875" i="11" s="1"/>
  <c r="B1876" i="11"/>
  <c r="C1876" i="11"/>
  <c r="G1876" i="11"/>
  <c r="H1876" i="11"/>
  <c r="I1876" i="11"/>
  <c r="J1876" i="11"/>
  <c r="K1876" i="11"/>
  <c r="L1876" i="11" s="1"/>
  <c r="M1876" i="11"/>
  <c r="N1876" i="11"/>
  <c r="O1876" i="11" s="1"/>
  <c r="B1877" i="11"/>
  <c r="C1877" i="11"/>
  <c r="G1877" i="11"/>
  <c r="H1877" i="11"/>
  <c r="I1877" i="11"/>
  <c r="J1877" i="11"/>
  <c r="K1877" i="11"/>
  <c r="L1877" i="11" s="1"/>
  <c r="M1877" i="11"/>
  <c r="N1877" i="11"/>
  <c r="B1878" i="11"/>
  <c r="C1878" i="11"/>
  <c r="G1878" i="11"/>
  <c r="H1878" i="11"/>
  <c r="I1878" i="11"/>
  <c r="J1878" i="11"/>
  <c r="K1878" i="11"/>
  <c r="L1878" i="11" s="1"/>
  <c r="M1878" i="11"/>
  <c r="N1878" i="11"/>
  <c r="B1879" i="11"/>
  <c r="C1879" i="11"/>
  <c r="G1879" i="11"/>
  <c r="H1879" i="11"/>
  <c r="I1879" i="11"/>
  <c r="J1879" i="11"/>
  <c r="K1879" i="11"/>
  <c r="L1879" i="11" s="1"/>
  <c r="M1879" i="11"/>
  <c r="N1879" i="11"/>
  <c r="P1879" i="11" s="1"/>
  <c r="B1880" i="11"/>
  <c r="C1880" i="11"/>
  <c r="G1880" i="11"/>
  <c r="H1880" i="11"/>
  <c r="I1880" i="11"/>
  <c r="J1880" i="11"/>
  <c r="K1880" i="11"/>
  <c r="L1880" i="11" s="1"/>
  <c r="M1880" i="11"/>
  <c r="N1880" i="11"/>
  <c r="O1880" i="11" s="1"/>
  <c r="P1880" i="11"/>
  <c r="B1881" i="11"/>
  <c r="C1881" i="11"/>
  <c r="G1881" i="11"/>
  <c r="H1881" i="11"/>
  <c r="I1881" i="11"/>
  <c r="J1881" i="11"/>
  <c r="K1881" i="11"/>
  <c r="L1881" i="11"/>
  <c r="M1881" i="11"/>
  <c r="N1881" i="11"/>
  <c r="B1882" i="11"/>
  <c r="C1882" i="11"/>
  <c r="G1882" i="11"/>
  <c r="H1882" i="11"/>
  <c r="I1882" i="11"/>
  <c r="J1882" i="11"/>
  <c r="K1882" i="11"/>
  <c r="L1882" i="11" s="1"/>
  <c r="M1882" i="11"/>
  <c r="N1882" i="11"/>
  <c r="O1882" i="11" s="1"/>
  <c r="B1883" i="11"/>
  <c r="C1883" i="11"/>
  <c r="G1883" i="11"/>
  <c r="H1883" i="11"/>
  <c r="I1883" i="11"/>
  <c r="J1883" i="11"/>
  <c r="K1883" i="11"/>
  <c r="L1883" i="11" s="1"/>
  <c r="M1883" i="11"/>
  <c r="N1883" i="11"/>
  <c r="O1883" i="11" s="1"/>
  <c r="B1884" i="11"/>
  <c r="C1884" i="11"/>
  <c r="G1884" i="11"/>
  <c r="H1884" i="11"/>
  <c r="I1884" i="11"/>
  <c r="J1884" i="11"/>
  <c r="K1884" i="11"/>
  <c r="L1884" i="11" s="1"/>
  <c r="M1884" i="11"/>
  <c r="N1884" i="11"/>
  <c r="B1885" i="11"/>
  <c r="C1885" i="11"/>
  <c r="G1885" i="11"/>
  <c r="H1885" i="11"/>
  <c r="I1885" i="11"/>
  <c r="J1885" i="11"/>
  <c r="K1885" i="11"/>
  <c r="L1885" i="11" s="1"/>
  <c r="M1885" i="11"/>
  <c r="N1885" i="11"/>
  <c r="O1885" i="11" s="1"/>
  <c r="B1886" i="11"/>
  <c r="C1886" i="11"/>
  <c r="G1886" i="11"/>
  <c r="H1886" i="11"/>
  <c r="I1886" i="11"/>
  <c r="J1886" i="11"/>
  <c r="K1886" i="11"/>
  <c r="L1886" i="11" s="1"/>
  <c r="M1886" i="11"/>
  <c r="N1886" i="11"/>
  <c r="O1886" i="11" s="1"/>
  <c r="B1887" i="11"/>
  <c r="C1887" i="11"/>
  <c r="G1887" i="11"/>
  <c r="H1887" i="11"/>
  <c r="I1887" i="11"/>
  <c r="J1887" i="11"/>
  <c r="K1887" i="11"/>
  <c r="L1887" i="11" s="1"/>
  <c r="M1887" i="11"/>
  <c r="N1887" i="11"/>
  <c r="B1888" i="11"/>
  <c r="C1888" i="11"/>
  <c r="G1888" i="11"/>
  <c r="H1888" i="11"/>
  <c r="I1888" i="11"/>
  <c r="J1888" i="11"/>
  <c r="K1888" i="11"/>
  <c r="L1888" i="11" s="1"/>
  <c r="M1888" i="11"/>
  <c r="N1888" i="11"/>
  <c r="O1888" i="11" s="1"/>
  <c r="B1889" i="11"/>
  <c r="C1889" i="11"/>
  <c r="G1889" i="11"/>
  <c r="H1889" i="11"/>
  <c r="I1889" i="11"/>
  <c r="J1889" i="11"/>
  <c r="K1889" i="11"/>
  <c r="L1889" i="11" s="1"/>
  <c r="M1889" i="11"/>
  <c r="N1889" i="11"/>
  <c r="P1889" i="11" s="1"/>
  <c r="B1890" i="11"/>
  <c r="C1890" i="11"/>
  <c r="G1890" i="11"/>
  <c r="H1890" i="11"/>
  <c r="I1890" i="11"/>
  <c r="J1890" i="11"/>
  <c r="K1890" i="11"/>
  <c r="L1890" i="11" s="1"/>
  <c r="M1890" i="11"/>
  <c r="N1890" i="11"/>
  <c r="B1891" i="11"/>
  <c r="C1891" i="11"/>
  <c r="G1891" i="11"/>
  <c r="H1891" i="11"/>
  <c r="I1891" i="11"/>
  <c r="J1891" i="11"/>
  <c r="K1891" i="11"/>
  <c r="L1891" i="11" s="1"/>
  <c r="M1891" i="11"/>
  <c r="N1891" i="11"/>
  <c r="O1891" i="11" s="1"/>
  <c r="B1892" i="11"/>
  <c r="C1892" i="11"/>
  <c r="G1892" i="11"/>
  <c r="H1892" i="11"/>
  <c r="I1892" i="11"/>
  <c r="J1892" i="11"/>
  <c r="K1892" i="11"/>
  <c r="L1892" i="11" s="1"/>
  <c r="M1892" i="11"/>
  <c r="N1892" i="11"/>
  <c r="O1892" i="11" s="1"/>
  <c r="B1893" i="11"/>
  <c r="C1893" i="11"/>
  <c r="G1893" i="11"/>
  <c r="H1893" i="11"/>
  <c r="I1893" i="11"/>
  <c r="J1893" i="11"/>
  <c r="K1893" i="11"/>
  <c r="L1893" i="11" s="1"/>
  <c r="M1893" i="11"/>
  <c r="N1893" i="11"/>
  <c r="O1893" i="11" s="1"/>
  <c r="B1894" i="11"/>
  <c r="C1894" i="11"/>
  <c r="G1894" i="11"/>
  <c r="H1894" i="11"/>
  <c r="I1894" i="11"/>
  <c r="J1894" i="11"/>
  <c r="K1894" i="11"/>
  <c r="L1894" i="11" s="1"/>
  <c r="M1894" i="11"/>
  <c r="N1894" i="11"/>
  <c r="B1895" i="11"/>
  <c r="C1895" i="11"/>
  <c r="G1895" i="11"/>
  <c r="H1895" i="11"/>
  <c r="I1895" i="11"/>
  <c r="J1895" i="11"/>
  <c r="K1895" i="11"/>
  <c r="L1895" i="11" s="1"/>
  <c r="M1895" i="11"/>
  <c r="N1895" i="11"/>
  <c r="P1895" i="11" s="1"/>
  <c r="B1896" i="11"/>
  <c r="C1896" i="11"/>
  <c r="G1896" i="11"/>
  <c r="H1896" i="11"/>
  <c r="I1896" i="11"/>
  <c r="J1896" i="11"/>
  <c r="K1896" i="11"/>
  <c r="L1896" i="11" s="1"/>
  <c r="M1896" i="11"/>
  <c r="N1896" i="11"/>
  <c r="O1896" i="11" s="1"/>
  <c r="B1897" i="11"/>
  <c r="C1897" i="11"/>
  <c r="G1897" i="11"/>
  <c r="H1897" i="11"/>
  <c r="I1897" i="11"/>
  <c r="J1897" i="11"/>
  <c r="K1897" i="11"/>
  <c r="L1897" i="11" s="1"/>
  <c r="M1897" i="11"/>
  <c r="N1897" i="11"/>
  <c r="B1898" i="11"/>
  <c r="C1898" i="11"/>
  <c r="G1898" i="11"/>
  <c r="H1898" i="11"/>
  <c r="I1898" i="11"/>
  <c r="J1898" i="11"/>
  <c r="K1898" i="11"/>
  <c r="L1898" i="11" s="1"/>
  <c r="M1898" i="11"/>
  <c r="N1898" i="11"/>
  <c r="B1899" i="11"/>
  <c r="C1899" i="11"/>
  <c r="G1899" i="11"/>
  <c r="H1899" i="11"/>
  <c r="I1899" i="11"/>
  <c r="J1899" i="11"/>
  <c r="K1899" i="11"/>
  <c r="L1899" i="11" s="1"/>
  <c r="M1899" i="11"/>
  <c r="N1899" i="11"/>
  <c r="O1899" i="11" s="1"/>
  <c r="B1900" i="11"/>
  <c r="C1900" i="11"/>
  <c r="G1900" i="11"/>
  <c r="H1900" i="11"/>
  <c r="I1900" i="11"/>
  <c r="J1900" i="11"/>
  <c r="K1900" i="11"/>
  <c r="L1900" i="11" s="1"/>
  <c r="M1900" i="11"/>
  <c r="N1900" i="11"/>
  <c r="B1901" i="11"/>
  <c r="C1901" i="11"/>
  <c r="G1901" i="11"/>
  <c r="H1901" i="11"/>
  <c r="I1901" i="11"/>
  <c r="J1901" i="11"/>
  <c r="K1901" i="11"/>
  <c r="L1901" i="11" s="1"/>
  <c r="M1901" i="11"/>
  <c r="N1901" i="11"/>
  <c r="O1901" i="11" s="1"/>
  <c r="B1902" i="11"/>
  <c r="C1902" i="11"/>
  <c r="G1902" i="11"/>
  <c r="H1902" i="11"/>
  <c r="I1902" i="11"/>
  <c r="J1902" i="11"/>
  <c r="K1902" i="11"/>
  <c r="L1902" i="11" s="1"/>
  <c r="M1902" i="11"/>
  <c r="N1902" i="11"/>
  <c r="O1902" i="11" s="1"/>
  <c r="B1903" i="11"/>
  <c r="C1903" i="11"/>
  <c r="G1903" i="11"/>
  <c r="H1903" i="11"/>
  <c r="I1903" i="11"/>
  <c r="J1903" i="11"/>
  <c r="K1903" i="11"/>
  <c r="L1903" i="11" s="1"/>
  <c r="M1903" i="11"/>
  <c r="N1903" i="11"/>
  <c r="B1904" i="11"/>
  <c r="C1904" i="11"/>
  <c r="G1904" i="11"/>
  <c r="H1904" i="11"/>
  <c r="I1904" i="11"/>
  <c r="J1904" i="11"/>
  <c r="K1904" i="11"/>
  <c r="L1904" i="11" s="1"/>
  <c r="M1904" i="11"/>
  <c r="N1904" i="11"/>
  <c r="B1905" i="11"/>
  <c r="C1905" i="11"/>
  <c r="G1905" i="11"/>
  <c r="H1905" i="11"/>
  <c r="I1905" i="11"/>
  <c r="J1905" i="11"/>
  <c r="K1905" i="11"/>
  <c r="L1905" i="11" s="1"/>
  <c r="M1905" i="11"/>
  <c r="N1905" i="11"/>
  <c r="O1905" i="11" s="1"/>
  <c r="B1906" i="11"/>
  <c r="C1906" i="11"/>
  <c r="G1906" i="11"/>
  <c r="H1906" i="11"/>
  <c r="I1906" i="11"/>
  <c r="J1906" i="11"/>
  <c r="K1906" i="11"/>
  <c r="L1906" i="11" s="1"/>
  <c r="M1906" i="11"/>
  <c r="N1906" i="11"/>
  <c r="B1907" i="11"/>
  <c r="C1907" i="11"/>
  <c r="G1907" i="11"/>
  <c r="H1907" i="11"/>
  <c r="I1907" i="11"/>
  <c r="J1907" i="11"/>
  <c r="K1907" i="11"/>
  <c r="L1907" i="11" s="1"/>
  <c r="M1907" i="11"/>
  <c r="N1907" i="11"/>
  <c r="B1908" i="11"/>
  <c r="C1908" i="11"/>
  <c r="G1908" i="11"/>
  <c r="H1908" i="11"/>
  <c r="I1908" i="11"/>
  <c r="J1908" i="11"/>
  <c r="K1908" i="11"/>
  <c r="L1908" i="11" s="1"/>
  <c r="M1908" i="11"/>
  <c r="N1908" i="11"/>
  <c r="O1908" i="11" s="1"/>
  <c r="P1908" i="11"/>
  <c r="B1909" i="11"/>
  <c r="C1909" i="11"/>
  <c r="G1909" i="11"/>
  <c r="H1909" i="11"/>
  <c r="I1909" i="11"/>
  <c r="J1909" i="11"/>
  <c r="K1909" i="11"/>
  <c r="L1909" i="11"/>
  <c r="M1909" i="11"/>
  <c r="N1909" i="11"/>
  <c r="B1910" i="11"/>
  <c r="C1910" i="11"/>
  <c r="G1910" i="11"/>
  <c r="H1910" i="11"/>
  <c r="I1910" i="11"/>
  <c r="J1910" i="11"/>
  <c r="K1910" i="11"/>
  <c r="L1910" i="11" s="1"/>
  <c r="M1910" i="11"/>
  <c r="N1910" i="11"/>
  <c r="B1911" i="11"/>
  <c r="C1911" i="11"/>
  <c r="G1911" i="11"/>
  <c r="H1911" i="11"/>
  <c r="I1911" i="11"/>
  <c r="J1911" i="11"/>
  <c r="K1911" i="11"/>
  <c r="L1911" i="11" s="1"/>
  <c r="M1911" i="11"/>
  <c r="N1911" i="11"/>
  <c r="P1911" i="11" s="1"/>
  <c r="O1911" i="11"/>
  <c r="B1912" i="11"/>
  <c r="C1912" i="11"/>
  <c r="G1912" i="11"/>
  <c r="H1912" i="11"/>
  <c r="I1912" i="11"/>
  <c r="J1912" i="11"/>
  <c r="K1912" i="11"/>
  <c r="L1912" i="11" s="1"/>
  <c r="M1912" i="11"/>
  <c r="N1912" i="11"/>
  <c r="O1912" i="11" s="1"/>
  <c r="B1913" i="11"/>
  <c r="C1913" i="11"/>
  <c r="G1913" i="11"/>
  <c r="H1913" i="11"/>
  <c r="I1913" i="11"/>
  <c r="J1913" i="11"/>
  <c r="K1913" i="11"/>
  <c r="L1913" i="11" s="1"/>
  <c r="M1913" i="11"/>
  <c r="N1913" i="11"/>
  <c r="B1914" i="11"/>
  <c r="C1914" i="11"/>
  <c r="G1914" i="11"/>
  <c r="H1914" i="11"/>
  <c r="I1914" i="11"/>
  <c r="J1914" i="11"/>
  <c r="K1914" i="11"/>
  <c r="L1914" i="11" s="1"/>
  <c r="M1914" i="11"/>
  <c r="N1914" i="11"/>
  <c r="O1914" i="11" s="1"/>
  <c r="B1915" i="11"/>
  <c r="C1915" i="11"/>
  <c r="G1915" i="11"/>
  <c r="H1915" i="11"/>
  <c r="I1915" i="11"/>
  <c r="J1915" i="11"/>
  <c r="K1915" i="11"/>
  <c r="L1915" i="11" s="1"/>
  <c r="M1915" i="11"/>
  <c r="N1915" i="11"/>
  <c r="B1916" i="11"/>
  <c r="C1916" i="11"/>
  <c r="G1916" i="11"/>
  <c r="H1916" i="11"/>
  <c r="I1916" i="11"/>
  <c r="J1916" i="11"/>
  <c r="K1916" i="11"/>
  <c r="L1916" i="11" s="1"/>
  <c r="M1916" i="11"/>
  <c r="N1916" i="11"/>
  <c r="B1917" i="11"/>
  <c r="C1917" i="11"/>
  <c r="G1917" i="11"/>
  <c r="H1917" i="11"/>
  <c r="I1917" i="11"/>
  <c r="J1917" i="11"/>
  <c r="K1917" i="11"/>
  <c r="L1917" i="11" s="1"/>
  <c r="M1917" i="11"/>
  <c r="N1917" i="11"/>
  <c r="O1917" i="11" s="1"/>
  <c r="B1918" i="11"/>
  <c r="C1918" i="11"/>
  <c r="G1918" i="11"/>
  <c r="H1918" i="11"/>
  <c r="I1918" i="11"/>
  <c r="J1918" i="11"/>
  <c r="K1918" i="11"/>
  <c r="L1918" i="11" s="1"/>
  <c r="M1918" i="11"/>
  <c r="N1918" i="11"/>
  <c r="O1918" i="11" s="1"/>
  <c r="B1919" i="11"/>
  <c r="C1919" i="11"/>
  <c r="G1919" i="11"/>
  <c r="H1919" i="11"/>
  <c r="I1919" i="11"/>
  <c r="J1919" i="11"/>
  <c r="K1919" i="11"/>
  <c r="L1919" i="11" s="1"/>
  <c r="M1919" i="11"/>
  <c r="N1919" i="11"/>
  <c r="P1919" i="11" s="1"/>
  <c r="B1920" i="11"/>
  <c r="C1920" i="11"/>
  <c r="G1920" i="11"/>
  <c r="H1920" i="11"/>
  <c r="I1920" i="11"/>
  <c r="J1920" i="11"/>
  <c r="K1920" i="11"/>
  <c r="L1920" i="11" s="1"/>
  <c r="M1920" i="11"/>
  <c r="N1920" i="11"/>
  <c r="O1920" i="11" s="1"/>
  <c r="B1921" i="11"/>
  <c r="C1921" i="11"/>
  <c r="G1921" i="11"/>
  <c r="H1921" i="11"/>
  <c r="I1921" i="11"/>
  <c r="J1921" i="11"/>
  <c r="K1921" i="11"/>
  <c r="L1921" i="11" s="1"/>
  <c r="M1921" i="11"/>
  <c r="N1921" i="11"/>
  <c r="B1922" i="11"/>
  <c r="C1922" i="11"/>
  <c r="G1922" i="11"/>
  <c r="H1922" i="11"/>
  <c r="I1922" i="11"/>
  <c r="J1922" i="11"/>
  <c r="K1922" i="11"/>
  <c r="L1922" i="11" s="1"/>
  <c r="M1922" i="11"/>
  <c r="N1922" i="11"/>
  <c r="B1923" i="11"/>
  <c r="C1923" i="11"/>
  <c r="G1923" i="11"/>
  <c r="H1923" i="11"/>
  <c r="I1923" i="11"/>
  <c r="J1923" i="11"/>
  <c r="K1923" i="11"/>
  <c r="L1923" i="11" s="1"/>
  <c r="M1923" i="11"/>
  <c r="N1923" i="11"/>
  <c r="O1923" i="11" s="1"/>
  <c r="B1924" i="11"/>
  <c r="C1924" i="11"/>
  <c r="G1924" i="11"/>
  <c r="H1924" i="11"/>
  <c r="I1924" i="11"/>
  <c r="J1924" i="11"/>
  <c r="K1924" i="11"/>
  <c r="L1924" i="11" s="1"/>
  <c r="M1924" i="11"/>
  <c r="N1924" i="11"/>
  <c r="B1925" i="11"/>
  <c r="C1925" i="11"/>
  <c r="G1925" i="11"/>
  <c r="H1925" i="11"/>
  <c r="I1925" i="11"/>
  <c r="J1925" i="11"/>
  <c r="K1925" i="11"/>
  <c r="L1925" i="11" s="1"/>
  <c r="M1925" i="11"/>
  <c r="N1925" i="11"/>
  <c r="O1925" i="11" s="1"/>
  <c r="B1926" i="11"/>
  <c r="C1926" i="11"/>
  <c r="G1926" i="11"/>
  <c r="H1926" i="11"/>
  <c r="I1926" i="11"/>
  <c r="J1926" i="11"/>
  <c r="K1926" i="11"/>
  <c r="L1926" i="11" s="1"/>
  <c r="M1926" i="11"/>
  <c r="N1926" i="11"/>
  <c r="B1927" i="11"/>
  <c r="C1927" i="11"/>
  <c r="G1927" i="11"/>
  <c r="H1927" i="11"/>
  <c r="I1927" i="11"/>
  <c r="J1927" i="11"/>
  <c r="K1927" i="11"/>
  <c r="L1927" i="11" s="1"/>
  <c r="M1927" i="11"/>
  <c r="N1927" i="11"/>
  <c r="B1928" i="11"/>
  <c r="C1928" i="11"/>
  <c r="G1928" i="11"/>
  <c r="H1928" i="11"/>
  <c r="I1928" i="11"/>
  <c r="J1928" i="11"/>
  <c r="K1928" i="11"/>
  <c r="L1928" i="11" s="1"/>
  <c r="M1928" i="11"/>
  <c r="N1928" i="11"/>
  <c r="O1928" i="11" s="1"/>
  <c r="B1929" i="11"/>
  <c r="C1929" i="11"/>
  <c r="G1929" i="11"/>
  <c r="H1929" i="11"/>
  <c r="I1929" i="11"/>
  <c r="J1929" i="11"/>
  <c r="K1929" i="11"/>
  <c r="L1929" i="11" s="1"/>
  <c r="M1929" i="11"/>
  <c r="N1929" i="11"/>
  <c r="B1930" i="11"/>
  <c r="C1930" i="11"/>
  <c r="G1930" i="11"/>
  <c r="H1930" i="11"/>
  <c r="I1930" i="11"/>
  <c r="J1930" i="11"/>
  <c r="K1930" i="11"/>
  <c r="L1930" i="11" s="1"/>
  <c r="M1930" i="11"/>
  <c r="N1930" i="11"/>
  <c r="B1931" i="11"/>
  <c r="C1931" i="11"/>
  <c r="G1931" i="11"/>
  <c r="H1931" i="11"/>
  <c r="I1931" i="11"/>
  <c r="J1931" i="11"/>
  <c r="K1931" i="11"/>
  <c r="L1931" i="11" s="1"/>
  <c r="M1931" i="11"/>
  <c r="N1931" i="11"/>
  <c r="P1931" i="11" s="1"/>
  <c r="B1932" i="11"/>
  <c r="C1932" i="11"/>
  <c r="G1932" i="11"/>
  <c r="H1932" i="11"/>
  <c r="I1932" i="11"/>
  <c r="J1932" i="11"/>
  <c r="K1932" i="11"/>
  <c r="L1932" i="11" s="1"/>
  <c r="M1932" i="11"/>
  <c r="N1932" i="11"/>
  <c r="O1932" i="11" s="1"/>
  <c r="B1933" i="11"/>
  <c r="C1933" i="11"/>
  <c r="G1933" i="11"/>
  <c r="H1933" i="11"/>
  <c r="I1933" i="11"/>
  <c r="J1933" i="11"/>
  <c r="K1933" i="11"/>
  <c r="L1933" i="11" s="1"/>
  <c r="M1933" i="11"/>
  <c r="N1933" i="11"/>
  <c r="O1933" i="11" s="1"/>
  <c r="B1934" i="11"/>
  <c r="C1934" i="11"/>
  <c r="G1934" i="11"/>
  <c r="H1934" i="11"/>
  <c r="I1934" i="11"/>
  <c r="J1934" i="11"/>
  <c r="K1934" i="11"/>
  <c r="L1934" i="11" s="1"/>
  <c r="M1934" i="11"/>
  <c r="N1934" i="11"/>
  <c r="O1934" i="11" s="1"/>
  <c r="B1935" i="11"/>
  <c r="C1935" i="11"/>
  <c r="G1935" i="11"/>
  <c r="H1935" i="11"/>
  <c r="I1935" i="11"/>
  <c r="J1935" i="11"/>
  <c r="K1935" i="11"/>
  <c r="L1935" i="11" s="1"/>
  <c r="M1935" i="11"/>
  <c r="N1935" i="11"/>
  <c r="B1936" i="11"/>
  <c r="C1936" i="11"/>
  <c r="G1936" i="11"/>
  <c r="H1936" i="11"/>
  <c r="I1936" i="11"/>
  <c r="J1936" i="11"/>
  <c r="K1936" i="11"/>
  <c r="L1936" i="11" s="1"/>
  <c r="M1936" i="11"/>
  <c r="N1936" i="11"/>
  <c r="O1936" i="11" s="1"/>
  <c r="B1937" i="11"/>
  <c r="C1937" i="11"/>
  <c r="G1937" i="11"/>
  <c r="H1937" i="11"/>
  <c r="I1937" i="11"/>
  <c r="J1937" i="11"/>
  <c r="K1937" i="11"/>
  <c r="L1937" i="11" s="1"/>
  <c r="M1937" i="11"/>
  <c r="N1937" i="11"/>
  <c r="O1937" i="11" s="1"/>
  <c r="B1938" i="11"/>
  <c r="C1938" i="11"/>
  <c r="G1938" i="11"/>
  <c r="H1938" i="11"/>
  <c r="I1938" i="11"/>
  <c r="J1938" i="11"/>
  <c r="K1938" i="11"/>
  <c r="L1938" i="11" s="1"/>
  <c r="M1938" i="11"/>
  <c r="N1938" i="11"/>
  <c r="B1939" i="11"/>
  <c r="C1939" i="11"/>
  <c r="G1939" i="11"/>
  <c r="H1939" i="11"/>
  <c r="I1939" i="11"/>
  <c r="J1939" i="11"/>
  <c r="K1939" i="11"/>
  <c r="L1939" i="11" s="1"/>
  <c r="M1939" i="11"/>
  <c r="N1939" i="11"/>
  <c r="B1940" i="11"/>
  <c r="C1940" i="11"/>
  <c r="G1940" i="11"/>
  <c r="H1940" i="11"/>
  <c r="I1940" i="11"/>
  <c r="J1940" i="11"/>
  <c r="K1940" i="11"/>
  <c r="L1940" i="11" s="1"/>
  <c r="M1940" i="11"/>
  <c r="N1940" i="11"/>
  <c r="B1941" i="11"/>
  <c r="C1941" i="11"/>
  <c r="G1941" i="11"/>
  <c r="H1941" i="11"/>
  <c r="I1941" i="11"/>
  <c r="J1941" i="11"/>
  <c r="K1941" i="11"/>
  <c r="L1941" i="11" s="1"/>
  <c r="M1941" i="11"/>
  <c r="N1941" i="11"/>
  <c r="O1941" i="11" s="1"/>
  <c r="B1942" i="11"/>
  <c r="C1942" i="11"/>
  <c r="G1942" i="11"/>
  <c r="H1942" i="11"/>
  <c r="I1942" i="11"/>
  <c r="J1942" i="11"/>
  <c r="K1942" i="11"/>
  <c r="L1942" i="11" s="1"/>
  <c r="M1942" i="11"/>
  <c r="N1942" i="11"/>
  <c r="B1943" i="11"/>
  <c r="C1943" i="11"/>
  <c r="G1943" i="11"/>
  <c r="H1943" i="11"/>
  <c r="I1943" i="11"/>
  <c r="J1943" i="11"/>
  <c r="K1943" i="11"/>
  <c r="L1943" i="11" s="1"/>
  <c r="M1943" i="11"/>
  <c r="N1943" i="11"/>
  <c r="B1944" i="11"/>
  <c r="C1944" i="11"/>
  <c r="G1944" i="11"/>
  <c r="H1944" i="11"/>
  <c r="I1944" i="11"/>
  <c r="J1944" i="11"/>
  <c r="K1944" i="11"/>
  <c r="L1944" i="11" s="1"/>
  <c r="M1944" i="11"/>
  <c r="N1944" i="11"/>
  <c r="O1944" i="11" s="1"/>
  <c r="B1945" i="11"/>
  <c r="C1945" i="11"/>
  <c r="G1945" i="11"/>
  <c r="H1945" i="11"/>
  <c r="I1945" i="11"/>
  <c r="J1945" i="11"/>
  <c r="K1945" i="11"/>
  <c r="L1945" i="11" s="1"/>
  <c r="M1945" i="11"/>
  <c r="N1945" i="11"/>
  <c r="B1946" i="11"/>
  <c r="C1946" i="11"/>
  <c r="G1946" i="11"/>
  <c r="H1946" i="11"/>
  <c r="I1946" i="11"/>
  <c r="J1946" i="11"/>
  <c r="K1946" i="11"/>
  <c r="L1946" i="11" s="1"/>
  <c r="M1946" i="11"/>
  <c r="N1946" i="11"/>
  <c r="O1946" i="11" s="1"/>
  <c r="B1947" i="11"/>
  <c r="C1947" i="11"/>
  <c r="G1947" i="11"/>
  <c r="H1947" i="11"/>
  <c r="I1947" i="11"/>
  <c r="J1947" i="11"/>
  <c r="K1947" i="11"/>
  <c r="L1947" i="11" s="1"/>
  <c r="M1947" i="11"/>
  <c r="N1947" i="11"/>
  <c r="O1947" i="11" s="1"/>
  <c r="B1948" i="11"/>
  <c r="C1948" i="11"/>
  <c r="G1948" i="11"/>
  <c r="H1948" i="11"/>
  <c r="I1948" i="11"/>
  <c r="J1948" i="11"/>
  <c r="K1948" i="11"/>
  <c r="L1948" i="11" s="1"/>
  <c r="M1948" i="11"/>
  <c r="N1948" i="11"/>
  <c r="B1949" i="11"/>
  <c r="C1949" i="11"/>
  <c r="G1949" i="11"/>
  <c r="H1949" i="11"/>
  <c r="I1949" i="11"/>
  <c r="J1949" i="11"/>
  <c r="K1949" i="11"/>
  <c r="L1949" i="11" s="1"/>
  <c r="M1949" i="11"/>
  <c r="N1949" i="11"/>
  <c r="O1949" i="11" s="1"/>
  <c r="B1950" i="11"/>
  <c r="C1950" i="11"/>
  <c r="G1950" i="11"/>
  <c r="H1950" i="11"/>
  <c r="I1950" i="11"/>
  <c r="J1950" i="11"/>
  <c r="K1950" i="11"/>
  <c r="L1950" i="11" s="1"/>
  <c r="M1950" i="11"/>
  <c r="N1950" i="11"/>
  <c r="O1950" i="11" s="1"/>
  <c r="B1951" i="11"/>
  <c r="C1951" i="11"/>
  <c r="G1951" i="11"/>
  <c r="H1951" i="11"/>
  <c r="I1951" i="11"/>
  <c r="J1951" i="11"/>
  <c r="K1951" i="11"/>
  <c r="L1951" i="11" s="1"/>
  <c r="M1951" i="11"/>
  <c r="N1951" i="11"/>
  <c r="P1951" i="11" s="1"/>
  <c r="B1952" i="11"/>
  <c r="C1952" i="11"/>
  <c r="G1952" i="11"/>
  <c r="H1952" i="11"/>
  <c r="I1952" i="11"/>
  <c r="J1952" i="11"/>
  <c r="K1952" i="11"/>
  <c r="L1952" i="11" s="1"/>
  <c r="M1952" i="11"/>
  <c r="N1952" i="11"/>
  <c r="O1952" i="11" s="1"/>
  <c r="P1952" i="11"/>
  <c r="B1953" i="11"/>
  <c r="C1953" i="11"/>
  <c r="G1953" i="11"/>
  <c r="H1953" i="11"/>
  <c r="I1953" i="11"/>
  <c r="J1953" i="11"/>
  <c r="K1953" i="11"/>
  <c r="L1953" i="11"/>
  <c r="M1953" i="11"/>
  <c r="N1953" i="11"/>
  <c r="B1954" i="11"/>
  <c r="C1954" i="11"/>
  <c r="G1954" i="11"/>
  <c r="H1954" i="11"/>
  <c r="I1954" i="11"/>
  <c r="J1954" i="11"/>
  <c r="K1954" i="11"/>
  <c r="L1954" i="11" s="1"/>
  <c r="M1954" i="11"/>
  <c r="N1954" i="11"/>
  <c r="B1955" i="11"/>
  <c r="C1955" i="11"/>
  <c r="G1955" i="11"/>
  <c r="H1955" i="11"/>
  <c r="I1955" i="11"/>
  <c r="J1955" i="11"/>
  <c r="K1955" i="11"/>
  <c r="L1955" i="11" s="1"/>
  <c r="M1955" i="11"/>
  <c r="N1955" i="11"/>
  <c r="O1955" i="11" s="1"/>
  <c r="B1956" i="11"/>
  <c r="C1956" i="11"/>
  <c r="G1956" i="11"/>
  <c r="H1956" i="11"/>
  <c r="I1956" i="11"/>
  <c r="J1956" i="11"/>
  <c r="K1956" i="11"/>
  <c r="L1956" i="11" s="1"/>
  <c r="M1956" i="11"/>
  <c r="N1956" i="11"/>
  <c r="B1957" i="11"/>
  <c r="C1957" i="11"/>
  <c r="G1957" i="11"/>
  <c r="H1957" i="11"/>
  <c r="I1957" i="11"/>
  <c r="J1957" i="11"/>
  <c r="K1957" i="11"/>
  <c r="L1957" i="11" s="1"/>
  <c r="M1957" i="11"/>
  <c r="N1957" i="11"/>
  <c r="B1958" i="11"/>
  <c r="C1958" i="11"/>
  <c r="G1958" i="11"/>
  <c r="H1958" i="11"/>
  <c r="I1958" i="11"/>
  <c r="J1958" i="11"/>
  <c r="K1958" i="11"/>
  <c r="L1958" i="11" s="1"/>
  <c r="M1958" i="11"/>
  <c r="N1958" i="11"/>
  <c r="B1959" i="11"/>
  <c r="C1959" i="11"/>
  <c r="G1959" i="11"/>
  <c r="H1959" i="11"/>
  <c r="I1959" i="11"/>
  <c r="J1959" i="11"/>
  <c r="K1959" i="11"/>
  <c r="L1959" i="11" s="1"/>
  <c r="M1959" i="11"/>
  <c r="N1959" i="11"/>
  <c r="B1960" i="11"/>
  <c r="C1960" i="11"/>
  <c r="G1960" i="11"/>
  <c r="H1960" i="11"/>
  <c r="I1960" i="11"/>
  <c r="J1960" i="11"/>
  <c r="K1960" i="11"/>
  <c r="L1960" i="11" s="1"/>
  <c r="M1960" i="11"/>
  <c r="N1960" i="11"/>
  <c r="O1960" i="11" s="1"/>
  <c r="B1961" i="11"/>
  <c r="C1961" i="11"/>
  <c r="G1961" i="11"/>
  <c r="H1961" i="11"/>
  <c r="I1961" i="11"/>
  <c r="J1961" i="11"/>
  <c r="K1961" i="11"/>
  <c r="L1961" i="11" s="1"/>
  <c r="M1961" i="11"/>
  <c r="N1961" i="11"/>
  <c r="B1962" i="11"/>
  <c r="C1962" i="11"/>
  <c r="G1962" i="11"/>
  <c r="H1962" i="11"/>
  <c r="I1962" i="11"/>
  <c r="J1962" i="11"/>
  <c r="K1962" i="11"/>
  <c r="L1962" i="11" s="1"/>
  <c r="M1962" i="11"/>
  <c r="N1962" i="11"/>
  <c r="B1963" i="11"/>
  <c r="C1963" i="11"/>
  <c r="G1963" i="11"/>
  <c r="H1963" i="11"/>
  <c r="I1963" i="11"/>
  <c r="J1963" i="11"/>
  <c r="K1963" i="11"/>
  <c r="L1963" i="11" s="1"/>
  <c r="M1963" i="11"/>
  <c r="N1963" i="11"/>
  <c r="O1963" i="11" s="1"/>
  <c r="B1964" i="11"/>
  <c r="C1964" i="11"/>
  <c r="G1964" i="11"/>
  <c r="H1964" i="11"/>
  <c r="I1964" i="11"/>
  <c r="J1964" i="11"/>
  <c r="K1964" i="11"/>
  <c r="L1964" i="11" s="1"/>
  <c r="M1964" i="11"/>
  <c r="N1964" i="11"/>
  <c r="O1964" i="11" s="1"/>
  <c r="B1965" i="11"/>
  <c r="C1965" i="11"/>
  <c r="G1965" i="11"/>
  <c r="H1965" i="11"/>
  <c r="I1965" i="11"/>
  <c r="J1965" i="11"/>
  <c r="K1965" i="11"/>
  <c r="L1965" i="11" s="1"/>
  <c r="M1965" i="11"/>
  <c r="N1965" i="11"/>
  <c r="O1965" i="11" s="1"/>
  <c r="B1966" i="11"/>
  <c r="C1966" i="11"/>
  <c r="G1966" i="11"/>
  <c r="H1966" i="11"/>
  <c r="I1966" i="11"/>
  <c r="J1966" i="11"/>
  <c r="K1966" i="11"/>
  <c r="L1966" i="11" s="1"/>
  <c r="M1966" i="11"/>
  <c r="N1966" i="11"/>
  <c r="O1966" i="11" s="1"/>
  <c r="B1967" i="11"/>
  <c r="C1967" i="11"/>
  <c r="G1967" i="11"/>
  <c r="H1967" i="11"/>
  <c r="I1967" i="11"/>
  <c r="J1967" i="11"/>
  <c r="K1967" i="11"/>
  <c r="L1967" i="11" s="1"/>
  <c r="M1967" i="11"/>
  <c r="N1967" i="11"/>
  <c r="P1967" i="11" s="1"/>
  <c r="B1968" i="11"/>
  <c r="C1968" i="11"/>
  <c r="G1968" i="11"/>
  <c r="H1968" i="11"/>
  <c r="I1968" i="11"/>
  <c r="J1968" i="11"/>
  <c r="K1968" i="11"/>
  <c r="L1968" i="11" s="1"/>
  <c r="M1968" i="11"/>
  <c r="N1968" i="11"/>
  <c r="B1969" i="11"/>
  <c r="C1969" i="11"/>
  <c r="G1969" i="11"/>
  <c r="H1969" i="11"/>
  <c r="I1969" i="11"/>
  <c r="J1969" i="11"/>
  <c r="K1969" i="11"/>
  <c r="L1969" i="11" s="1"/>
  <c r="M1969" i="11"/>
  <c r="N1969" i="11"/>
  <c r="O1969" i="11" s="1"/>
  <c r="B1970" i="11"/>
  <c r="C1970" i="11"/>
  <c r="G1970" i="11"/>
  <c r="H1970" i="11"/>
  <c r="I1970" i="11"/>
  <c r="J1970" i="11"/>
  <c r="K1970" i="11"/>
  <c r="L1970" i="11" s="1"/>
  <c r="M1970" i="11"/>
  <c r="N1970" i="11"/>
  <c r="B1971" i="11"/>
  <c r="C1971" i="11"/>
  <c r="G1971" i="11"/>
  <c r="H1971" i="11"/>
  <c r="I1971" i="11"/>
  <c r="J1971" i="11"/>
  <c r="K1971" i="11"/>
  <c r="L1971" i="11" s="1"/>
  <c r="M1971" i="11"/>
  <c r="N1971" i="11"/>
  <c r="B1972" i="11"/>
  <c r="C1972" i="11"/>
  <c r="G1972" i="11"/>
  <c r="H1972" i="11"/>
  <c r="I1972" i="11"/>
  <c r="J1972" i="11"/>
  <c r="K1972" i="11"/>
  <c r="L1972" i="11" s="1"/>
  <c r="M1972" i="11"/>
  <c r="N1972" i="11"/>
  <c r="O1972" i="11" s="1"/>
  <c r="B1973" i="11"/>
  <c r="C1973" i="11"/>
  <c r="G1973" i="11"/>
  <c r="H1973" i="11"/>
  <c r="I1973" i="11"/>
  <c r="J1973" i="11"/>
  <c r="K1973" i="11"/>
  <c r="L1973" i="11" s="1"/>
  <c r="M1973" i="11"/>
  <c r="N1973" i="11"/>
  <c r="O1973" i="11" s="1"/>
  <c r="B1974" i="11"/>
  <c r="C1974" i="11"/>
  <c r="G1974" i="11"/>
  <c r="H1974" i="11"/>
  <c r="I1974" i="11"/>
  <c r="J1974" i="11"/>
  <c r="K1974" i="11"/>
  <c r="L1974" i="11" s="1"/>
  <c r="M1974" i="11"/>
  <c r="N1974" i="11"/>
  <c r="B1975" i="11"/>
  <c r="C1975" i="11"/>
  <c r="G1975" i="11"/>
  <c r="H1975" i="11"/>
  <c r="I1975" i="11"/>
  <c r="J1975" i="11"/>
  <c r="K1975" i="11"/>
  <c r="L1975" i="11" s="1"/>
  <c r="M1975" i="11"/>
  <c r="N1975" i="11"/>
  <c r="P1975" i="11" s="1"/>
  <c r="B1976" i="11"/>
  <c r="C1976" i="11"/>
  <c r="G1976" i="11"/>
  <c r="H1976" i="11"/>
  <c r="I1976" i="11"/>
  <c r="J1976" i="11"/>
  <c r="K1976" i="11"/>
  <c r="L1976" i="11" s="1"/>
  <c r="M1976" i="11"/>
  <c r="N1976" i="11"/>
  <c r="B1977" i="11"/>
  <c r="C1977" i="11"/>
  <c r="G1977" i="11"/>
  <c r="H1977" i="11"/>
  <c r="I1977" i="11"/>
  <c r="J1977" i="11"/>
  <c r="K1977" i="11"/>
  <c r="L1977" i="11" s="1"/>
  <c r="M1977" i="11"/>
  <c r="N1977" i="11"/>
  <c r="B1978" i="11"/>
  <c r="C1978" i="11"/>
  <c r="G1978" i="11"/>
  <c r="H1978" i="11"/>
  <c r="I1978" i="11"/>
  <c r="J1978" i="11"/>
  <c r="K1978" i="11"/>
  <c r="L1978" i="11" s="1"/>
  <c r="M1978" i="11"/>
  <c r="N1978" i="11"/>
  <c r="O1978" i="11" s="1"/>
  <c r="B1979" i="11"/>
  <c r="C1979" i="11"/>
  <c r="G1979" i="11"/>
  <c r="H1979" i="11"/>
  <c r="I1979" i="11"/>
  <c r="J1979" i="11"/>
  <c r="K1979" i="11"/>
  <c r="L1979" i="11" s="1"/>
  <c r="M1979" i="11"/>
  <c r="N1979" i="11"/>
  <c r="B1980" i="11"/>
  <c r="C1980" i="11"/>
  <c r="G1980" i="11"/>
  <c r="H1980" i="11"/>
  <c r="I1980" i="11"/>
  <c r="J1980" i="11"/>
  <c r="K1980" i="11"/>
  <c r="L1980" i="11" s="1"/>
  <c r="M1980" i="11"/>
  <c r="N1980" i="11"/>
  <c r="O1980" i="11" s="1"/>
  <c r="B1981" i="11"/>
  <c r="C1981" i="11"/>
  <c r="G1981" i="11"/>
  <c r="H1981" i="11"/>
  <c r="I1981" i="11"/>
  <c r="J1981" i="11"/>
  <c r="K1981" i="11"/>
  <c r="L1981" i="11" s="1"/>
  <c r="M1981" i="11"/>
  <c r="N1981" i="11"/>
  <c r="O1981" i="11" s="1"/>
  <c r="B1982" i="11"/>
  <c r="C1982" i="11"/>
  <c r="G1982" i="11"/>
  <c r="H1982" i="11"/>
  <c r="I1982" i="11"/>
  <c r="J1982" i="11"/>
  <c r="K1982" i="11"/>
  <c r="L1982" i="11" s="1"/>
  <c r="M1982" i="11"/>
  <c r="N1982" i="11"/>
  <c r="O1982" i="11" s="1"/>
  <c r="B1983" i="11"/>
  <c r="C1983" i="11"/>
  <c r="G1983" i="11"/>
  <c r="H1983" i="11"/>
  <c r="I1983" i="11"/>
  <c r="J1983" i="11"/>
  <c r="K1983" i="11"/>
  <c r="L1983" i="11" s="1"/>
  <c r="M1983" i="11"/>
  <c r="N1983" i="11"/>
  <c r="B1984" i="11"/>
  <c r="C1984" i="11"/>
  <c r="G1984" i="11"/>
  <c r="H1984" i="11"/>
  <c r="I1984" i="11"/>
  <c r="J1984" i="11"/>
  <c r="K1984" i="11"/>
  <c r="L1984" i="11" s="1"/>
  <c r="M1984" i="11"/>
  <c r="N1984" i="11"/>
  <c r="O1984" i="11" s="1"/>
  <c r="B1985" i="11"/>
  <c r="C1985" i="11"/>
  <c r="G1985" i="11"/>
  <c r="H1985" i="11"/>
  <c r="I1985" i="11"/>
  <c r="J1985" i="11"/>
  <c r="K1985" i="11"/>
  <c r="L1985" i="11" s="1"/>
  <c r="M1985" i="11"/>
  <c r="N1985" i="11"/>
  <c r="P1985" i="11" s="1"/>
  <c r="B1986" i="11"/>
  <c r="C1986" i="11"/>
  <c r="G1986" i="11"/>
  <c r="H1986" i="11"/>
  <c r="I1986" i="11"/>
  <c r="J1986" i="11"/>
  <c r="K1986" i="11"/>
  <c r="L1986" i="11" s="1"/>
  <c r="M1986" i="11"/>
  <c r="N1986" i="11"/>
  <c r="B1987" i="11"/>
  <c r="C1987" i="11"/>
  <c r="G1987" i="11"/>
  <c r="H1987" i="11"/>
  <c r="I1987" i="11"/>
  <c r="J1987" i="11"/>
  <c r="K1987" i="11"/>
  <c r="L1987" i="11" s="1"/>
  <c r="M1987" i="11"/>
  <c r="N1987" i="11"/>
  <c r="P1987" i="11" s="1"/>
  <c r="B1988" i="11"/>
  <c r="C1988" i="11"/>
  <c r="G1988" i="11"/>
  <c r="H1988" i="11"/>
  <c r="I1988" i="11"/>
  <c r="J1988" i="11"/>
  <c r="K1988" i="11"/>
  <c r="L1988" i="11" s="1"/>
  <c r="M1988" i="11"/>
  <c r="N1988" i="11"/>
  <c r="O1988" i="11" s="1"/>
  <c r="B1989" i="11"/>
  <c r="C1989" i="11"/>
  <c r="G1989" i="11"/>
  <c r="H1989" i="11"/>
  <c r="I1989" i="11"/>
  <c r="J1989" i="11"/>
  <c r="K1989" i="11"/>
  <c r="L1989" i="11" s="1"/>
  <c r="M1989" i="11"/>
  <c r="N1989" i="11"/>
  <c r="O1989" i="11" s="1"/>
  <c r="P1989" i="11"/>
  <c r="B1990" i="11"/>
  <c r="C1990" i="11"/>
  <c r="G1990" i="11"/>
  <c r="H1990" i="11"/>
  <c r="I1990" i="11"/>
  <c r="J1990" i="11"/>
  <c r="K1990" i="11"/>
  <c r="L1990" i="11" s="1"/>
  <c r="M1990" i="11"/>
  <c r="N1990" i="11"/>
  <c r="B1991" i="11"/>
  <c r="C1991" i="11"/>
  <c r="G1991" i="11"/>
  <c r="H1991" i="11"/>
  <c r="I1991" i="11"/>
  <c r="J1991" i="11"/>
  <c r="K1991" i="11"/>
  <c r="L1991" i="11" s="1"/>
  <c r="M1991" i="11"/>
  <c r="N1991" i="11"/>
  <c r="P1991" i="11" s="1"/>
  <c r="B1992" i="11"/>
  <c r="C1992" i="11"/>
  <c r="G1992" i="11"/>
  <c r="H1992" i="11"/>
  <c r="I1992" i="11"/>
  <c r="J1992" i="11"/>
  <c r="K1992" i="11"/>
  <c r="L1992" i="11" s="1"/>
  <c r="M1992" i="11"/>
  <c r="N1992" i="11"/>
  <c r="O1992" i="11" s="1"/>
  <c r="B1993" i="11"/>
  <c r="C1993" i="11"/>
  <c r="G1993" i="11"/>
  <c r="H1993" i="11"/>
  <c r="I1993" i="11"/>
  <c r="J1993" i="11"/>
  <c r="K1993" i="11"/>
  <c r="L1993" i="11" s="1"/>
  <c r="M1993" i="11"/>
  <c r="N1993" i="11"/>
  <c r="B1994" i="11"/>
  <c r="C1994" i="11"/>
  <c r="G1994" i="11"/>
  <c r="H1994" i="11"/>
  <c r="I1994" i="11"/>
  <c r="J1994" i="11"/>
  <c r="K1994" i="11"/>
  <c r="L1994" i="11" s="1"/>
  <c r="M1994" i="11"/>
  <c r="N1994" i="11"/>
  <c r="B1995" i="11"/>
  <c r="C1995" i="11"/>
  <c r="G1995" i="11"/>
  <c r="H1995" i="11"/>
  <c r="I1995" i="11"/>
  <c r="J1995" i="11"/>
  <c r="K1995" i="11"/>
  <c r="L1995" i="11" s="1"/>
  <c r="M1995" i="11"/>
  <c r="N1995" i="11"/>
  <c r="O1995" i="11" s="1"/>
  <c r="B1996" i="11"/>
  <c r="C1996" i="11"/>
  <c r="G1996" i="11"/>
  <c r="H1996" i="11"/>
  <c r="I1996" i="11"/>
  <c r="J1996" i="11"/>
  <c r="K1996" i="11"/>
  <c r="L1996" i="11" s="1"/>
  <c r="M1996" i="11"/>
  <c r="N1996" i="11"/>
  <c r="B1997" i="11"/>
  <c r="C1997" i="11"/>
  <c r="G1997" i="11"/>
  <c r="H1997" i="11"/>
  <c r="I1997" i="11"/>
  <c r="J1997" i="11"/>
  <c r="K1997" i="11"/>
  <c r="L1997" i="11" s="1"/>
  <c r="M1997" i="11"/>
  <c r="N1997" i="11"/>
  <c r="O1997" i="11" s="1"/>
  <c r="B1998" i="11"/>
  <c r="C1998" i="11"/>
  <c r="G1998" i="11"/>
  <c r="H1998" i="11"/>
  <c r="I1998" i="11"/>
  <c r="J1998" i="11"/>
  <c r="K1998" i="11"/>
  <c r="L1998" i="11" s="1"/>
  <c r="M1998" i="11"/>
  <c r="N1998" i="11"/>
  <c r="O1998" i="11" s="1"/>
  <c r="B1999" i="11"/>
  <c r="C1999" i="11"/>
  <c r="G1999" i="11"/>
  <c r="H1999" i="11"/>
  <c r="I1999" i="11"/>
  <c r="J1999" i="11"/>
  <c r="K1999" i="11"/>
  <c r="L1999" i="11" s="1"/>
  <c r="M1999" i="11"/>
  <c r="N1999" i="11"/>
  <c r="B2000" i="11"/>
  <c r="C2000" i="11"/>
  <c r="G2000" i="11"/>
  <c r="H2000" i="11"/>
  <c r="I2000" i="11"/>
  <c r="J2000" i="11"/>
  <c r="K2000" i="11"/>
  <c r="L2000" i="11" s="1"/>
  <c r="M2000" i="11"/>
  <c r="N2000" i="11"/>
  <c r="O2000" i="11" s="1"/>
  <c r="B2001" i="11"/>
  <c r="C2001" i="11"/>
  <c r="G2001" i="11"/>
  <c r="H2001" i="11"/>
  <c r="I2001" i="11"/>
  <c r="J2001" i="11"/>
  <c r="K2001" i="11"/>
  <c r="L2001" i="11" s="1"/>
  <c r="M2001" i="11"/>
  <c r="N2001" i="11"/>
  <c r="O2001" i="11" s="1"/>
  <c r="B2002" i="11"/>
  <c r="C2002" i="11"/>
  <c r="G2002" i="11"/>
  <c r="H2002" i="11"/>
  <c r="I2002" i="11"/>
  <c r="J2002" i="11"/>
  <c r="K2002" i="11"/>
  <c r="L2002" i="11" s="1"/>
  <c r="M2002" i="11"/>
  <c r="N2002" i="11"/>
  <c r="B2003" i="11"/>
  <c r="C2003" i="11"/>
  <c r="G2003" i="11"/>
  <c r="H2003" i="11"/>
  <c r="I2003" i="11"/>
  <c r="J2003" i="11"/>
  <c r="K2003" i="11"/>
  <c r="L2003" i="11" s="1"/>
  <c r="M2003" i="11"/>
  <c r="N2003" i="11"/>
  <c r="O2003" i="11" s="1"/>
  <c r="B2004" i="11"/>
  <c r="C2004" i="11"/>
  <c r="G2004" i="11"/>
  <c r="H2004" i="11"/>
  <c r="I2004" i="11"/>
  <c r="J2004" i="11"/>
  <c r="K2004" i="11"/>
  <c r="L2004" i="11" s="1"/>
  <c r="M2004" i="11"/>
  <c r="N2004" i="11"/>
  <c r="B2005" i="11"/>
  <c r="C2005" i="11"/>
  <c r="G2005" i="11"/>
  <c r="H2005" i="11"/>
  <c r="I2005" i="11"/>
  <c r="J2005" i="11"/>
  <c r="K2005" i="11"/>
  <c r="L2005" i="11" s="1"/>
  <c r="M2005" i="11"/>
  <c r="N2005" i="11"/>
  <c r="B2006" i="11"/>
  <c r="C2006" i="11"/>
  <c r="G2006" i="11"/>
  <c r="H2006" i="11"/>
  <c r="I2006" i="11"/>
  <c r="J2006" i="11"/>
  <c r="K2006" i="11"/>
  <c r="L2006" i="11" s="1"/>
  <c r="M2006" i="11"/>
  <c r="N2006" i="11"/>
  <c r="B2007" i="11"/>
  <c r="C2007" i="11"/>
  <c r="G2007" i="11"/>
  <c r="H2007" i="11"/>
  <c r="I2007" i="11"/>
  <c r="J2007" i="11"/>
  <c r="K2007" i="11"/>
  <c r="L2007" i="11" s="1"/>
  <c r="M2007" i="11"/>
  <c r="N2007" i="11"/>
  <c r="P2007" i="11" s="1"/>
  <c r="B2008" i="11"/>
  <c r="C2008" i="11"/>
  <c r="G2008" i="11"/>
  <c r="H2008" i="11"/>
  <c r="I2008" i="11"/>
  <c r="J2008" i="11"/>
  <c r="K2008" i="11"/>
  <c r="L2008" i="11" s="1"/>
  <c r="M2008" i="11"/>
  <c r="N2008" i="11"/>
  <c r="O2008" i="11" s="1"/>
  <c r="B2009" i="11"/>
  <c r="C2009" i="11"/>
  <c r="G2009" i="11"/>
  <c r="H2009" i="11"/>
  <c r="I2009" i="11"/>
  <c r="J2009" i="11"/>
  <c r="K2009" i="11"/>
  <c r="L2009" i="11" s="1"/>
  <c r="M2009" i="11"/>
  <c r="N2009" i="11"/>
  <c r="G2010" i="11"/>
  <c r="H2010" i="11"/>
  <c r="I2010" i="11"/>
  <c r="J2010" i="11"/>
  <c r="K2010" i="11"/>
  <c r="L2010" i="11" s="1"/>
  <c r="M2010" i="11"/>
  <c r="N2010" i="11"/>
  <c r="O2010" i="11" s="1"/>
  <c r="G2011" i="11"/>
  <c r="H2011" i="11"/>
  <c r="I2011" i="11"/>
  <c r="J2011" i="11"/>
  <c r="K2011" i="11"/>
  <c r="L2011" i="11" s="1"/>
  <c r="M2011" i="11"/>
  <c r="N2011" i="11"/>
  <c r="O2011" i="11" s="1"/>
  <c r="G2012" i="11"/>
  <c r="H2012" i="11"/>
  <c r="I2012" i="11"/>
  <c r="J2012" i="11"/>
  <c r="K2012" i="11"/>
  <c r="L2012" i="11" s="1"/>
  <c r="M2012" i="11"/>
  <c r="N2012" i="11"/>
  <c r="P2012" i="11" s="1"/>
  <c r="G2013" i="11"/>
  <c r="H2013" i="11"/>
  <c r="I2013" i="11"/>
  <c r="J2013" i="11"/>
  <c r="K2013" i="11"/>
  <c r="L2013" i="11" s="1"/>
  <c r="M2013" i="11"/>
  <c r="N2013" i="11"/>
  <c r="O2013" i="11" s="1"/>
  <c r="G2014" i="11"/>
  <c r="H2014" i="11"/>
  <c r="I2014" i="11"/>
  <c r="J2014" i="11"/>
  <c r="K2014" i="11"/>
  <c r="L2014" i="11" s="1"/>
  <c r="M2014" i="11"/>
  <c r="N2014" i="11"/>
  <c r="P2014" i="11" s="1"/>
  <c r="G2015" i="11"/>
  <c r="H2015" i="11"/>
  <c r="I2015" i="11"/>
  <c r="J2015" i="11"/>
  <c r="K2015" i="11"/>
  <c r="L2015" i="11" s="1"/>
  <c r="M2015" i="11"/>
  <c r="N2015" i="11"/>
  <c r="O2015" i="11" s="1"/>
  <c r="G2016" i="11"/>
  <c r="H2016" i="11"/>
  <c r="I2016" i="11"/>
  <c r="J2016" i="11"/>
  <c r="K2016" i="11"/>
  <c r="L2016" i="11" s="1"/>
  <c r="M2016" i="11"/>
  <c r="N2016" i="11"/>
  <c r="G2017" i="11"/>
  <c r="H2017" i="11"/>
  <c r="I2017" i="11"/>
  <c r="J2017" i="11"/>
  <c r="K2017" i="11"/>
  <c r="L2017" i="11" s="1"/>
  <c r="M2017" i="11"/>
  <c r="N2017" i="11"/>
  <c r="O2017" i="11" s="1"/>
  <c r="G2018" i="11"/>
  <c r="H2018" i="11"/>
  <c r="I2018" i="11"/>
  <c r="J2018" i="11"/>
  <c r="K2018" i="11"/>
  <c r="L2018" i="11" s="1"/>
  <c r="M2018" i="11"/>
  <c r="N2018" i="11"/>
  <c r="O2018" i="11" s="1"/>
  <c r="G2019" i="11"/>
  <c r="H2019" i="11"/>
  <c r="I2019" i="11"/>
  <c r="J2019" i="11"/>
  <c r="K2019" i="11"/>
  <c r="L2019" i="11" s="1"/>
  <c r="M2019" i="11"/>
  <c r="N2019" i="11"/>
  <c r="G2020" i="11"/>
  <c r="H2020" i="11"/>
  <c r="I2020" i="11"/>
  <c r="J2020" i="11"/>
  <c r="K2020" i="11"/>
  <c r="L2020" i="11" s="1"/>
  <c r="M2020" i="11"/>
  <c r="N2020" i="11"/>
  <c r="O2020" i="11" s="1"/>
  <c r="G2021" i="11"/>
  <c r="H2021" i="11"/>
  <c r="I2021" i="11"/>
  <c r="J2021" i="11"/>
  <c r="K2021" i="11"/>
  <c r="L2021" i="11" s="1"/>
  <c r="M2021" i="11"/>
  <c r="N2021" i="11"/>
  <c r="P2021" i="11" s="1"/>
  <c r="G2022" i="11"/>
  <c r="H2022" i="11"/>
  <c r="I2022" i="11"/>
  <c r="J2022" i="11"/>
  <c r="K2022" i="11"/>
  <c r="L2022" i="11" s="1"/>
  <c r="M2022" i="11"/>
  <c r="N2022" i="11"/>
  <c r="P2022" i="11" s="1"/>
  <c r="G2023" i="11"/>
  <c r="H2023" i="11"/>
  <c r="I2023" i="11"/>
  <c r="J2023" i="11"/>
  <c r="K2023" i="11"/>
  <c r="L2023" i="11" s="1"/>
  <c r="M2023" i="11"/>
  <c r="N2023" i="11"/>
  <c r="G2024" i="11"/>
  <c r="H2024" i="11"/>
  <c r="I2024" i="11"/>
  <c r="J2024" i="11"/>
  <c r="K2024" i="11"/>
  <c r="L2024" i="11" s="1"/>
  <c r="M2024" i="11"/>
  <c r="N2024" i="11"/>
  <c r="O2024" i="11" s="1"/>
  <c r="G2025" i="11"/>
  <c r="H2025" i="11"/>
  <c r="I2025" i="11"/>
  <c r="J2025" i="11"/>
  <c r="K2025" i="11"/>
  <c r="L2025" i="11" s="1"/>
  <c r="M2025" i="11"/>
  <c r="N2025" i="11"/>
  <c r="O2025" i="11" s="1"/>
  <c r="G2026" i="11"/>
  <c r="H2026" i="11"/>
  <c r="I2026" i="11"/>
  <c r="J2026" i="11"/>
  <c r="K2026" i="11"/>
  <c r="L2026" i="11" s="1"/>
  <c r="M2026" i="11"/>
  <c r="N2026" i="11"/>
  <c r="O2026" i="11" s="1"/>
  <c r="G2027" i="11"/>
  <c r="H2027" i="11"/>
  <c r="I2027" i="11"/>
  <c r="J2027" i="11"/>
  <c r="K2027" i="11"/>
  <c r="M2027" i="11"/>
  <c r="N2027" i="11"/>
  <c r="O2027" i="11" s="1"/>
  <c r="G2028" i="11"/>
  <c r="H2028" i="11"/>
  <c r="I2028" i="11"/>
  <c r="J2028" i="11"/>
  <c r="K2028" i="11"/>
  <c r="L2028" i="11" s="1"/>
  <c r="M2028" i="11"/>
  <c r="N2028" i="11"/>
  <c r="O2028" i="11" s="1"/>
  <c r="G2029" i="11"/>
  <c r="H2029" i="11"/>
  <c r="I2029" i="11"/>
  <c r="J2029" i="11"/>
  <c r="K2029" i="11"/>
  <c r="L2029" i="11" s="1"/>
  <c r="M2029" i="11"/>
  <c r="N2029" i="11"/>
  <c r="G2030" i="11"/>
  <c r="H2030" i="11"/>
  <c r="I2030" i="11"/>
  <c r="J2030" i="11"/>
  <c r="K2030" i="11"/>
  <c r="L2030" i="11" s="1"/>
  <c r="M2030" i="11"/>
  <c r="N2030" i="11"/>
  <c r="G2031" i="11"/>
  <c r="H2031" i="11"/>
  <c r="I2031" i="11"/>
  <c r="J2031" i="11"/>
  <c r="K2031" i="11"/>
  <c r="L2031" i="11" s="1"/>
  <c r="M2031" i="11"/>
  <c r="N2031" i="11"/>
  <c r="O2031" i="11" s="1"/>
  <c r="G2032" i="11"/>
  <c r="H2032" i="11"/>
  <c r="I2032" i="11"/>
  <c r="J2032" i="11"/>
  <c r="K2032" i="11"/>
  <c r="L2032" i="11" s="1"/>
  <c r="M2032" i="11"/>
  <c r="N2032" i="11"/>
  <c r="G2033" i="11"/>
  <c r="H2033" i="11"/>
  <c r="I2033" i="11"/>
  <c r="J2033" i="11"/>
  <c r="K2033" i="11"/>
  <c r="L2033" i="11" s="1"/>
  <c r="M2033" i="11"/>
  <c r="N2033" i="11"/>
  <c r="O2033" i="11" s="1"/>
  <c r="G2034" i="11"/>
  <c r="H2034" i="11"/>
  <c r="I2034" i="11"/>
  <c r="J2034" i="11"/>
  <c r="K2034" i="11"/>
  <c r="L2034" i="11" s="1"/>
  <c r="M2034" i="11"/>
  <c r="N2034" i="11"/>
  <c r="G2035" i="11"/>
  <c r="H2035" i="11"/>
  <c r="I2035" i="11"/>
  <c r="J2035" i="11"/>
  <c r="K2035" i="11"/>
  <c r="L2035" i="11" s="1"/>
  <c r="M2035" i="11"/>
  <c r="N2035" i="11"/>
  <c r="G2036" i="11"/>
  <c r="H2036" i="11"/>
  <c r="I2036" i="11"/>
  <c r="J2036" i="11"/>
  <c r="K2036" i="11"/>
  <c r="L2036" i="11" s="1"/>
  <c r="M2036" i="11"/>
  <c r="N2036" i="11"/>
  <c r="P2036" i="11" s="1"/>
  <c r="G2037" i="11"/>
  <c r="H2037" i="11"/>
  <c r="I2037" i="11"/>
  <c r="J2037" i="11"/>
  <c r="K2037" i="11"/>
  <c r="L2037" i="11" s="1"/>
  <c r="M2037" i="11"/>
  <c r="N2037" i="11"/>
  <c r="G2038" i="11"/>
  <c r="H2038" i="11"/>
  <c r="I2038" i="11"/>
  <c r="J2038" i="11"/>
  <c r="K2038" i="11"/>
  <c r="L2038" i="11" s="1"/>
  <c r="M2038" i="11"/>
  <c r="N2038" i="11"/>
  <c r="O2038" i="11" s="1"/>
  <c r="G2039" i="11"/>
  <c r="H2039" i="11"/>
  <c r="I2039" i="11"/>
  <c r="J2039" i="11"/>
  <c r="K2039" i="11"/>
  <c r="L2039" i="11" s="1"/>
  <c r="M2039" i="11"/>
  <c r="N2039" i="11"/>
  <c r="O2039" i="11" s="1"/>
  <c r="G2040" i="11"/>
  <c r="H2040" i="11"/>
  <c r="I2040" i="11"/>
  <c r="J2040" i="11"/>
  <c r="K2040" i="11"/>
  <c r="L2040" i="11" s="1"/>
  <c r="M2040" i="11"/>
  <c r="N2040" i="11"/>
  <c r="O2040" i="11" s="1"/>
  <c r="G2041" i="11"/>
  <c r="H2041" i="11"/>
  <c r="I2041" i="11"/>
  <c r="J2041" i="11"/>
  <c r="K2041" i="11"/>
  <c r="L2041" i="11" s="1"/>
  <c r="M2041" i="11"/>
  <c r="N2041" i="11"/>
  <c r="G2042" i="11"/>
  <c r="H2042" i="11"/>
  <c r="I2042" i="11"/>
  <c r="J2042" i="11"/>
  <c r="K2042" i="11"/>
  <c r="L2042" i="11" s="1"/>
  <c r="M2042" i="11"/>
  <c r="N2042" i="11"/>
  <c r="O2042" i="11" s="1"/>
  <c r="G2043" i="11"/>
  <c r="H2043" i="11"/>
  <c r="I2043" i="11"/>
  <c r="J2043" i="11"/>
  <c r="K2043" i="11"/>
  <c r="L2043" i="11" s="1"/>
  <c r="M2043" i="11"/>
  <c r="N2043" i="11"/>
  <c r="G2044" i="11"/>
  <c r="H2044" i="11"/>
  <c r="I2044" i="11"/>
  <c r="J2044" i="11"/>
  <c r="K2044" i="11"/>
  <c r="L2044" i="11" s="1"/>
  <c r="M2044" i="11"/>
  <c r="N2044" i="11"/>
  <c r="G2045" i="11"/>
  <c r="H2045" i="11"/>
  <c r="I2045" i="11"/>
  <c r="J2045" i="11"/>
  <c r="K2045" i="11"/>
  <c r="L2045" i="11" s="1"/>
  <c r="M2045" i="11"/>
  <c r="N2045" i="11"/>
  <c r="P2045" i="11" s="1"/>
  <c r="G2046" i="11"/>
  <c r="H2046" i="11"/>
  <c r="I2046" i="11"/>
  <c r="J2046" i="11"/>
  <c r="K2046" i="11"/>
  <c r="L2046" i="11" s="1"/>
  <c r="M2046" i="11"/>
  <c r="N2046" i="11"/>
  <c r="P2046" i="11" s="1"/>
  <c r="G2047" i="11"/>
  <c r="H2047" i="11"/>
  <c r="I2047" i="11"/>
  <c r="J2047" i="11"/>
  <c r="K2047" i="11"/>
  <c r="L2047" i="11" s="1"/>
  <c r="M2047" i="11"/>
  <c r="N2047" i="11"/>
  <c r="O2047" i="11" s="1"/>
  <c r="G2048" i="11"/>
  <c r="H2048" i="11"/>
  <c r="I2048" i="11"/>
  <c r="J2048" i="11"/>
  <c r="K2048" i="11"/>
  <c r="L2048" i="11" s="1"/>
  <c r="M2048" i="11"/>
  <c r="N2048" i="11"/>
  <c r="P2048" i="11" s="1"/>
  <c r="G2049" i="11"/>
  <c r="H2049" i="11"/>
  <c r="I2049" i="11"/>
  <c r="J2049" i="11"/>
  <c r="K2049" i="11"/>
  <c r="L2049" i="11" s="1"/>
  <c r="M2049" i="11"/>
  <c r="N2049" i="11"/>
  <c r="G2050" i="11"/>
  <c r="H2050" i="11"/>
  <c r="I2050" i="11"/>
  <c r="J2050" i="11"/>
  <c r="K2050" i="11"/>
  <c r="L2050" i="11" s="1"/>
  <c r="M2050" i="11"/>
  <c r="N2050" i="11"/>
  <c r="P2050" i="11" s="1"/>
  <c r="G2051" i="11"/>
  <c r="H2051" i="11"/>
  <c r="I2051" i="11"/>
  <c r="J2051" i="11"/>
  <c r="K2051" i="11"/>
  <c r="L2051" i="11" s="1"/>
  <c r="M2051" i="11"/>
  <c r="N2051" i="11"/>
  <c r="G2052" i="11"/>
  <c r="H2052" i="11"/>
  <c r="I2052" i="11"/>
  <c r="J2052" i="11"/>
  <c r="K2052" i="11"/>
  <c r="L2052" i="11" s="1"/>
  <c r="M2052" i="11"/>
  <c r="N2052" i="11"/>
  <c r="O2052" i="11" s="1"/>
  <c r="G2053" i="11"/>
  <c r="H2053" i="11"/>
  <c r="I2053" i="11"/>
  <c r="J2053" i="11"/>
  <c r="K2053" i="11"/>
  <c r="L2053" i="11" s="1"/>
  <c r="M2053" i="11"/>
  <c r="N2053" i="11"/>
  <c r="G2054" i="11"/>
  <c r="H2054" i="11"/>
  <c r="I2054" i="11"/>
  <c r="J2054" i="11"/>
  <c r="K2054" i="11"/>
  <c r="L2054" i="11" s="1"/>
  <c r="M2054" i="11"/>
  <c r="N2054" i="11"/>
  <c r="O2054" i="11" s="1"/>
  <c r="G2055" i="11"/>
  <c r="H2055" i="11"/>
  <c r="I2055" i="11"/>
  <c r="J2055" i="11"/>
  <c r="K2055" i="11"/>
  <c r="M2055" i="11"/>
  <c r="N2055" i="11"/>
  <c r="O2055" i="11" s="1"/>
  <c r="G2056" i="11"/>
  <c r="H2056" i="11"/>
  <c r="I2056" i="11"/>
  <c r="J2056" i="11"/>
  <c r="K2056" i="11"/>
  <c r="L2056" i="11" s="1"/>
  <c r="M2056" i="11"/>
  <c r="N2056" i="11"/>
  <c r="O2056" i="11" s="1"/>
  <c r="G2057" i="11"/>
  <c r="H2057" i="11"/>
  <c r="I2057" i="11"/>
  <c r="J2057" i="11"/>
  <c r="K2057" i="11"/>
  <c r="L2057" i="11" s="1"/>
  <c r="M2057" i="11"/>
  <c r="N2057" i="11"/>
  <c r="G2058" i="11"/>
  <c r="H2058" i="11"/>
  <c r="I2058" i="11"/>
  <c r="J2058" i="11"/>
  <c r="K2058" i="11"/>
  <c r="L2058" i="11" s="1"/>
  <c r="M2058" i="11"/>
  <c r="N2058" i="11"/>
  <c r="G2059" i="11"/>
  <c r="H2059" i="11"/>
  <c r="I2059" i="11"/>
  <c r="J2059" i="11"/>
  <c r="K2059" i="11"/>
  <c r="L2059" i="11" s="1"/>
  <c r="M2059" i="11"/>
  <c r="N2059" i="11"/>
  <c r="O2059" i="11" s="1"/>
  <c r="G2060" i="11"/>
  <c r="H2060" i="11"/>
  <c r="I2060" i="11"/>
  <c r="J2060" i="11"/>
  <c r="K2060" i="11"/>
  <c r="L2060" i="11" s="1"/>
  <c r="M2060" i="11"/>
  <c r="N2060" i="11"/>
  <c r="G2061" i="11"/>
  <c r="H2061" i="11"/>
  <c r="I2061" i="11"/>
  <c r="J2061" i="11"/>
  <c r="K2061" i="11"/>
  <c r="L2061" i="11" s="1"/>
  <c r="M2061" i="11"/>
  <c r="N2061" i="11"/>
  <c r="G2062" i="11"/>
  <c r="H2062" i="11"/>
  <c r="I2062" i="11"/>
  <c r="J2062" i="11"/>
  <c r="K2062" i="11"/>
  <c r="L2062" i="11" s="1"/>
  <c r="M2062" i="11"/>
  <c r="N2062" i="11"/>
  <c r="G2063" i="11"/>
  <c r="H2063" i="11"/>
  <c r="I2063" i="11"/>
  <c r="J2063" i="11"/>
  <c r="K2063" i="11"/>
  <c r="L2063" i="11" s="1"/>
  <c r="M2063" i="11"/>
  <c r="N2063" i="11"/>
  <c r="O2063" i="11" s="1"/>
  <c r="G2064" i="11"/>
  <c r="H2064" i="11"/>
  <c r="I2064" i="11"/>
  <c r="J2064" i="11"/>
  <c r="K2064" i="11"/>
  <c r="L2064" i="11" s="1"/>
  <c r="M2064" i="11"/>
  <c r="N2064" i="11"/>
  <c r="O2064" i="11" s="1"/>
  <c r="G2065" i="11"/>
  <c r="H2065" i="11"/>
  <c r="I2065" i="11"/>
  <c r="J2065" i="11"/>
  <c r="K2065" i="11"/>
  <c r="L2065" i="11" s="1"/>
  <c r="M2065" i="11"/>
  <c r="N2065" i="11"/>
  <c r="O2065" i="11" s="1"/>
  <c r="G2066" i="11"/>
  <c r="H2066" i="11"/>
  <c r="I2066" i="11"/>
  <c r="J2066" i="11"/>
  <c r="K2066" i="11"/>
  <c r="L2066" i="11" s="1"/>
  <c r="M2066" i="11"/>
  <c r="N2066" i="11"/>
  <c r="O2066" i="11" s="1"/>
  <c r="G2067" i="11"/>
  <c r="H2067" i="11"/>
  <c r="I2067" i="11"/>
  <c r="J2067" i="11"/>
  <c r="K2067" i="11"/>
  <c r="L2067" i="11" s="1"/>
  <c r="M2067" i="11"/>
  <c r="N2067" i="11"/>
  <c r="O2067" i="11" s="1"/>
  <c r="G2068" i="11"/>
  <c r="H2068" i="11"/>
  <c r="I2068" i="11"/>
  <c r="J2068" i="11"/>
  <c r="K2068" i="11"/>
  <c r="L2068" i="11" s="1"/>
  <c r="M2068" i="11"/>
  <c r="N2068" i="11"/>
  <c r="G2069" i="11"/>
  <c r="H2069" i="11"/>
  <c r="I2069" i="11"/>
  <c r="J2069" i="11"/>
  <c r="K2069" i="11"/>
  <c r="L2069" i="11" s="1"/>
  <c r="M2069" i="11"/>
  <c r="N2069" i="11"/>
  <c r="P2069" i="11" s="1"/>
  <c r="G2070" i="11"/>
  <c r="H2070" i="11"/>
  <c r="I2070" i="11"/>
  <c r="J2070" i="11"/>
  <c r="K2070" i="11"/>
  <c r="L2070" i="11" s="1"/>
  <c r="M2070" i="11"/>
  <c r="N2070" i="11"/>
  <c r="P2070" i="11" s="1"/>
  <c r="G2071" i="11"/>
  <c r="H2071" i="11"/>
  <c r="I2071" i="11"/>
  <c r="J2071" i="11"/>
  <c r="K2071" i="11"/>
  <c r="L2071" i="11" s="1"/>
  <c r="M2071" i="11"/>
  <c r="N2071" i="11"/>
  <c r="O2071" i="11" s="1"/>
  <c r="G2072" i="11"/>
  <c r="H2072" i="11"/>
  <c r="I2072" i="11"/>
  <c r="J2072" i="11"/>
  <c r="K2072" i="11"/>
  <c r="L2072" i="11" s="1"/>
  <c r="M2072" i="11"/>
  <c r="N2072" i="11"/>
  <c r="G2073" i="11"/>
  <c r="H2073" i="11"/>
  <c r="I2073" i="11"/>
  <c r="J2073" i="11"/>
  <c r="K2073" i="11"/>
  <c r="L2073" i="11" s="1"/>
  <c r="M2073" i="11"/>
  <c r="N2073" i="11"/>
  <c r="O2073" i="11" s="1"/>
  <c r="G2074" i="11"/>
  <c r="H2074" i="11"/>
  <c r="I2074" i="11"/>
  <c r="J2074" i="11"/>
  <c r="K2074" i="11"/>
  <c r="L2074" i="11" s="1"/>
  <c r="M2074" i="11"/>
  <c r="N2074" i="11"/>
  <c r="O2074" i="11" s="1"/>
  <c r="G2075" i="11"/>
  <c r="H2075" i="11"/>
  <c r="I2075" i="11"/>
  <c r="J2075" i="11"/>
  <c r="K2075" i="11"/>
  <c r="L2075" i="11" s="1"/>
  <c r="M2075" i="11"/>
  <c r="N2075" i="11"/>
  <c r="O2075" i="11" s="1"/>
  <c r="G2076" i="11"/>
  <c r="H2076" i="11"/>
  <c r="I2076" i="11"/>
  <c r="J2076" i="11"/>
  <c r="K2076" i="11"/>
  <c r="L2076" i="11" s="1"/>
  <c r="M2076" i="11"/>
  <c r="N2076" i="11"/>
  <c r="P2076" i="11" s="1"/>
  <c r="G2077" i="11"/>
  <c r="H2077" i="11"/>
  <c r="I2077" i="11"/>
  <c r="J2077" i="11"/>
  <c r="K2077" i="11"/>
  <c r="L2077" i="11" s="1"/>
  <c r="M2077" i="11"/>
  <c r="N2077" i="11"/>
  <c r="P2077" i="11" s="1"/>
  <c r="G2078" i="11"/>
  <c r="H2078" i="11"/>
  <c r="I2078" i="11"/>
  <c r="J2078" i="11"/>
  <c r="K2078" i="11"/>
  <c r="L2078" i="11" s="1"/>
  <c r="M2078" i="11"/>
  <c r="N2078" i="11"/>
  <c r="G2079" i="11"/>
  <c r="H2079" i="11"/>
  <c r="I2079" i="11"/>
  <c r="J2079" i="11"/>
  <c r="K2079" i="11"/>
  <c r="L2079" i="11" s="1"/>
  <c r="M2079" i="11"/>
  <c r="N2079" i="11"/>
  <c r="G2080" i="11"/>
  <c r="H2080" i="11"/>
  <c r="I2080" i="11"/>
  <c r="J2080" i="11"/>
  <c r="K2080" i="11"/>
  <c r="L2080" i="11" s="1"/>
  <c r="M2080" i="11"/>
  <c r="N2080" i="11"/>
  <c r="G2081" i="11"/>
  <c r="H2081" i="11"/>
  <c r="I2081" i="11"/>
  <c r="J2081" i="11"/>
  <c r="K2081" i="11"/>
  <c r="L2081" i="11" s="1"/>
  <c r="M2081" i="11"/>
  <c r="N2081" i="11"/>
  <c r="G2082" i="11"/>
  <c r="H2082" i="11"/>
  <c r="I2082" i="11"/>
  <c r="J2082" i="11"/>
  <c r="K2082" i="11"/>
  <c r="L2082" i="11" s="1"/>
  <c r="M2082" i="11"/>
  <c r="N2082" i="11"/>
  <c r="P2082" i="11" s="1"/>
  <c r="G2083" i="11"/>
  <c r="H2083" i="11"/>
  <c r="I2083" i="11"/>
  <c r="J2083" i="11"/>
  <c r="K2083" i="11"/>
  <c r="L2083" i="11" s="1"/>
  <c r="M2083" i="11"/>
  <c r="N2083" i="11"/>
  <c r="G2084" i="11"/>
  <c r="H2084" i="11"/>
  <c r="I2084" i="11"/>
  <c r="J2084" i="11"/>
  <c r="K2084" i="11"/>
  <c r="L2084" i="11" s="1"/>
  <c r="M2084" i="11"/>
  <c r="N2084" i="11"/>
  <c r="G2085" i="11"/>
  <c r="H2085" i="11"/>
  <c r="I2085" i="11"/>
  <c r="J2085" i="11"/>
  <c r="K2085" i="11"/>
  <c r="L2085" i="11" s="1"/>
  <c r="M2085" i="11"/>
  <c r="N2085" i="11"/>
  <c r="G2086" i="11"/>
  <c r="H2086" i="11"/>
  <c r="I2086" i="11"/>
  <c r="J2086" i="11"/>
  <c r="K2086" i="11"/>
  <c r="L2086" i="11" s="1"/>
  <c r="M2086" i="11"/>
  <c r="N2086" i="11"/>
  <c r="O2086" i="11" s="1"/>
  <c r="G2087" i="11"/>
  <c r="H2087" i="11"/>
  <c r="I2087" i="11"/>
  <c r="J2087" i="11"/>
  <c r="K2087" i="11"/>
  <c r="L2087" i="11" s="1"/>
  <c r="M2087" i="11"/>
  <c r="N2087" i="11"/>
  <c r="O2087" i="11" s="1"/>
  <c r="G2088" i="11"/>
  <c r="H2088" i="11"/>
  <c r="I2088" i="11"/>
  <c r="J2088" i="11"/>
  <c r="K2088" i="11"/>
  <c r="L2088" i="11" s="1"/>
  <c r="M2088" i="11"/>
  <c r="N2088" i="11"/>
  <c r="O2088" i="11" s="1"/>
  <c r="G2089" i="11"/>
  <c r="H2089" i="11"/>
  <c r="I2089" i="11"/>
  <c r="J2089" i="11"/>
  <c r="K2089" i="11"/>
  <c r="L2089" i="11" s="1"/>
  <c r="M2089" i="11"/>
  <c r="N2089" i="11"/>
  <c r="O2089" i="11" s="1"/>
  <c r="G2090" i="11"/>
  <c r="H2090" i="11"/>
  <c r="I2090" i="11"/>
  <c r="J2090" i="11"/>
  <c r="K2090" i="11"/>
  <c r="L2090" i="11" s="1"/>
  <c r="M2090" i="11"/>
  <c r="N2090" i="11"/>
  <c r="G2091" i="11"/>
  <c r="H2091" i="11"/>
  <c r="I2091" i="11"/>
  <c r="J2091" i="11"/>
  <c r="K2091" i="11"/>
  <c r="L2091" i="11" s="1"/>
  <c r="M2091" i="11"/>
  <c r="N2091" i="11"/>
  <c r="O2091" i="11" s="1"/>
  <c r="G2092" i="11"/>
  <c r="H2092" i="11"/>
  <c r="I2092" i="11"/>
  <c r="J2092" i="11"/>
  <c r="K2092" i="11"/>
  <c r="L2092" i="11" s="1"/>
  <c r="M2092" i="11"/>
  <c r="N2092" i="11"/>
  <c r="P2092" i="11" s="1"/>
  <c r="G2093" i="11"/>
  <c r="H2093" i="11"/>
  <c r="I2093" i="11"/>
  <c r="J2093" i="11"/>
  <c r="K2093" i="11"/>
  <c r="L2093" i="11" s="1"/>
  <c r="M2093" i="11"/>
  <c r="N2093" i="11"/>
  <c r="G2094" i="11"/>
  <c r="H2094" i="11"/>
  <c r="I2094" i="11"/>
  <c r="J2094" i="11"/>
  <c r="K2094" i="11"/>
  <c r="L2094" i="11" s="1"/>
  <c r="M2094" i="11"/>
  <c r="N2094" i="11"/>
  <c r="P2094" i="11" s="1"/>
  <c r="G2095" i="11"/>
  <c r="H2095" i="11"/>
  <c r="I2095" i="11"/>
  <c r="J2095" i="11"/>
  <c r="K2095" i="11"/>
  <c r="L2095" i="11" s="1"/>
  <c r="M2095" i="11"/>
  <c r="N2095" i="11"/>
  <c r="G2096" i="11"/>
  <c r="H2096" i="11"/>
  <c r="I2096" i="11"/>
  <c r="J2096" i="11"/>
  <c r="K2096" i="11"/>
  <c r="L2096" i="11" s="1"/>
  <c r="M2096" i="11"/>
  <c r="N2096" i="11"/>
  <c r="G2097" i="11"/>
  <c r="H2097" i="11"/>
  <c r="I2097" i="11"/>
  <c r="J2097" i="11"/>
  <c r="K2097" i="11"/>
  <c r="L2097" i="11" s="1"/>
  <c r="M2097" i="11"/>
  <c r="N2097" i="11"/>
  <c r="O2097" i="11" s="1"/>
  <c r="G2098" i="11"/>
  <c r="H2098" i="11"/>
  <c r="I2098" i="11"/>
  <c r="J2098" i="11"/>
  <c r="K2098" i="11"/>
  <c r="L2098" i="11" s="1"/>
  <c r="M2098" i="11"/>
  <c r="N2098" i="11"/>
  <c r="G2099" i="11"/>
  <c r="H2099" i="11"/>
  <c r="I2099" i="11"/>
  <c r="J2099" i="11"/>
  <c r="K2099" i="11"/>
  <c r="L2099" i="11" s="1"/>
  <c r="M2099" i="11"/>
  <c r="N2099" i="11"/>
  <c r="G2100" i="11"/>
  <c r="H2100" i="11"/>
  <c r="I2100" i="11"/>
  <c r="J2100" i="11"/>
  <c r="K2100" i="11"/>
  <c r="L2100" i="11" s="1"/>
  <c r="M2100" i="11"/>
  <c r="N2100" i="11"/>
  <c r="G2101" i="11"/>
  <c r="H2101" i="11"/>
  <c r="I2101" i="11"/>
  <c r="J2101" i="11"/>
  <c r="K2101" i="11"/>
  <c r="L2101" i="11" s="1"/>
  <c r="M2101" i="11"/>
  <c r="N2101" i="11"/>
  <c r="O2101" i="11" s="1"/>
  <c r="G2102" i="11"/>
  <c r="H2102" i="11"/>
  <c r="I2102" i="11"/>
  <c r="J2102" i="11"/>
  <c r="K2102" i="11"/>
  <c r="L2102" i="11" s="1"/>
  <c r="M2102" i="11"/>
  <c r="N2102" i="11"/>
  <c r="G2103" i="11"/>
  <c r="H2103" i="11"/>
  <c r="I2103" i="11"/>
  <c r="J2103" i="11"/>
  <c r="K2103" i="11"/>
  <c r="M2103" i="11"/>
  <c r="N2103" i="11"/>
  <c r="O2103" i="11" s="1"/>
  <c r="G2104" i="11"/>
  <c r="H2104" i="11"/>
  <c r="I2104" i="11"/>
  <c r="J2104" i="11"/>
  <c r="K2104" i="11"/>
  <c r="L2104" i="11" s="1"/>
  <c r="M2104" i="11"/>
  <c r="N2104" i="11"/>
  <c r="G2105" i="11"/>
  <c r="H2105" i="11"/>
  <c r="I2105" i="11"/>
  <c r="J2105" i="11"/>
  <c r="K2105" i="11"/>
  <c r="L2105" i="11" s="1"/>
  <c r="M2105" i="11"/>
  <c r="N2105" i="11"/>
  <c r="O2105" i="11"/>
  <c r="G2106" i="11"/>
  <c r="H2106" i="11"/>
  <c r="I2106" i="11"/>
  <c r="J2106" i="11"/>
  <c r="K2106" i="11"/>
  <c r="L2106" i="11" s="1"/>
  <c r="M2106" i="11"/>
  <c r="N2106" i="11"/>
  <c r="O2106" i="11" s="1"/>
  <c r="G2107" i="11"/>
  <c r="H2107" i="11"/>
  <c r="I2107" i="11"/>
  <c r="J2107" i="11"/>
  <c r="K2107" i="11"/>
  <c r="L2107" i="11" s="1"/>
  <c r="M2107" i="11"/>
  <c r="N2107" i="11"/>
  <c r="O2107" i="11" s="1"/>
  <c r="G2108" i="11"/>
  <c r="H2108" i="11"/>
  <c r="I2108" i="11"/>
  <c r="J2108" i="11"/>
  <c r="K2108" i="11"/>
  <c r="L2108" i="11" s="1"/>
  <c r="M2108" i="11"/>
  <c r="N2108" i="11"/>
  <c r="O2108" i="11"/>
  <c r="G2109" i="11"/>
  <c r="H2109" i="11"/>
  <c r="I2109" i="11"/>
  <c r="J2109" i="11"/>
  <c r="K2109" i="11"/>
  <c r="L2109" i="11" s="1"/>
  <c r="M2109" i="11"/>
  <c r="N2109" i="11"/>
  <c r="G2110" i="11"/>
  <c r="H2110" i="11"/>
  <c r="I2110" i="11"/>
  <c r="J2110" i="11"/>
  <c r="K2110" i="11"/>
  <c r="L2110" i="11" s="1"/>
  <c r="M2110" i="11"/>
  <c r="N2110" i="11"/>
  <c r="G2111" i="11"/>
  <c r="H2111" i="11"/>
  <c r="I2111" i="11"/>
  <c r="J2111" i="11"/>
  <c r="K2111" i="11"/>
  <c r="L2111" i="11" s="1"/>
  <c r="M2111" i="11"/>
  <c r="N2111" i="11"/>
  <c r="O2111" i="11" s="1"/>
  <c r="G2112" i="11"/>
  <c r="H2112" i="11"/>
  <c r="I2112" i="11"/>
  <c r="J2112" i="11"/>
  <c r="K2112" i="11"/>
  <c r="L2112" i="11" s="1"/>
  <c r="M2112" i="11"/>
  <c r="N2112" i="11"/>
  <c r="O2112" i="11" s="1"/>
  <c r="G2113" i="11"/>
  <c r="H2113" i="11"/>
  <c r="I2113" i="11"/>
  <c r="J2113" i="11"/>
  <c r="K2113" i="11"/>
  <c r="L2113" i="11" s="1"/>
  <c r="M2113" i="11"/>
  <c r="N2113" i="11"/>
  <c r="P2113" i="11" s="1"/>
  <c r="G2114" i="11"/>
  <c r="H2114" i="11"/>
  <c r="I2114" i="11"/>
  <c r="J2114" i="11"/>
  <c r="K2114" i="11"/>
  <c r="L2114" i="11" s="1"/>
  <c r="M2114" i="11"/>
  <c r="N2114" i="11"/>
  <c r="O2114" i="11" s="1"/>
  <c r="G2115" i="11"/>
  <c r="H2115" i="11"/>
  <c r="I2115" i="11"/>
  <c r="J2115" i="11"/>
  <c r="K2115" i="11"/>
  <c r="L2115" i="11" s="1"/>
  <c r="M2115" i="11"/>
  <c r="N2115" i="11"/>
  <c r="O2115" i="11" s="1"/>
  <c r="G2116" i="11"/>
  <c r="H2116" i="11"/>
  <c r="I2116" i="11"/>
  <c r="J2116" i="11"/>
  <c r="K2116" i="11"/>
  <c r="L2116" i="11" s="1"/>
  <c r="M2116" i="11"/>
  <c r="N2116" i="11"/>
  <c r="G2117" i="11"/>
  <c r="H2117" i="11"/>
  <c r="I2117" i="11"/>
  <c r="J2117" i="11"/>
  <c r="K2117" i="11"/>
  <c r="L2117" i="11" s="1"/>
  <c r="M2117" i="11"/>
  <c r="N2117" i="11"/>
  <c r="O2117" i="11" s="1"/>
  <c r="G2118" i="11"/>
  <c r="H2118" i="11"/>
  <c r="I2118" i="11"/>
  <c r="J2118" i="11"/>
  <c r="K2118" i="11"/>
  <c r="L2118" i="11" s="1"/>
  <c r="M2118" i="11"/>
  <c r="N2118" i="11"/>
  <c r="G2119" i="11"/>
  <c r="H2119" i="11"/>
  <c r="I2119" i="11"/>
  <c r="J2119" i="11"/>
  <c r="K2119" i="11"/>
  <c r="M2119" i="11"/>
  <c r="N2119" i="11"/>
  <c r="O2119" i="11" s="1"/>
  <c r="G2120" i="11"/>
  <c r="H2120" i="11"/>
  <c r="I2120" i="11"/>
  <c r="J2120" i="11"/>
  <c r="K2120" i="11"/>
  <c r="L2120" i="11" s="1"/>
  <c r="M2120" i="11"/>
  <c r="N2120" i="11"/>
  <c r="O2120" i="11" s="1"/>
  <c r="G2121" i="11"/>
  <c r="H2121" i="11"/>
  <c r="I2121" i="11"/>
  <c r="J2121" i="11"/>
  <c r="K2121" i="11"/>
  <c r="M2121" i="11"/>
  <c r="N2121" i="11"/>
  <c r="O2121" i="11" s="1"/>
  <c r="G2122" i="11"/>
  <c r="H2122" i="11"/>
  <c r="I2122" i="11"/>
  <c r="J2122" i="11"/>
  <c r="K2122" i="11"/>
  <c r="L2122" i="11" s="1"/>
  <c r="M2122" i="11"/>
  <c r="N2122" i="11"/>
  <c r="G2123" i="11"/>
  <c r="H2123" i="11"/>
  <c r="I2123" i="11"/>
  <c r="J2123" i="11"/>
  <c r="K2123" i="11"/>
  <c r="L2123" i="11" s="1"/>
  <c r="M2123" i="11"/>
  <c r="N2123" i="11"/>
  <c r="O2123" i="11" s="1"/>
  <c r="G2124" i="11"/>
  <c r="H2124" i="11"/>
  <c r="I2124" i="11"/>
  <c r="J2124" i="11"/>
  <c r="K2124" i="11"/>
  <c r="L2124" i="11" s="1"/>
  <c r="M2124" i="11"/>
  <c r="N2124" i="11"/>
  <c r="G2125" i="11"/>
  <c r="H2125" i="11"/>
  <c r="I2125" i="11"/>
  <c r="J2125" i="11"/>
  <c r="K2125" i="11"/>
  <c r="L2125" i="11" s="1"/>
  <c r="M2125" i="11"/>
  <c r="N2125" i="11"/>
  <c r="P2125" i="11" s="1"/>
  <c r="G2126" i="11"/>
  <c r="H2126" i="11"/>
  <c r="I2126" i="11"/>
  <c r="J2126" i="11"/>
  <c r="K2126" i="11"/>
  <c r="L2126" i="11" s="1"/>
  <c r="M2126" i="11"/>
  <c r="N2126" i="11"/>
  <c r="O2126" i="11" s="1"/>
  <c r="G2127" i="11"/>
  <c r="H2127" i="11"/>
  <c r="I2127" i="11"/>
  <c r="J2127" i="11"/>
  <c r="K2127" i="11"/>
  <c r="L2127" i="11" s="1"/>
  <c r="M2127" i="11"/>
  <c r="N2127" i="11"/>
  <c r="G2128" i="11"/>
  <c r="H2128" i="11"/>
  <c r="I2128" i="11"/>
  <c r="J2128" i="11"/>
  <c r="K2128" i="11"/>
  <c r="L2128" i="11" s="1"/>
  <c r="M2128" i="11"/>
  <c r="N2128" i="11"/>
  <c r="O2128" i="11" s="1"/>
  <c r="G2129" i="11"/>
  <c r="H2129" i="11"/>
  <c r="I2129" i="11"/>
  <c r="J2129" i="11"/>
  <c r="K2129" i="11"/>
  <c r="L2129" i="11" s="1"/>
  <c r="M2129" i="11"/>
  <c r="N2129" i="11"/>
  <c r="G2130" i="11"/>
  <c r="H2130" i="11"/>
  <c r="I2130" i="11"/>
  <c r="J2130" i="11"/>
  <c r="K2130" i="11"/>
  <c r="L2130" i="11" s="1"/>
  <c r="M2130" i="11"/>
  <c r="N2130" i="11"/>
  <c r="O2130" i="11" s="1"/>
  <c r="G2131" i="11"/>
  <c r="H2131" i="11"/>
  <c r="I2131" i="11"/>
  <c r="J2131" i="11"/>
  <c r="K2131" i="11"/>
  <c r="L2131" i="11" s="1"/>
  <c r="M2131" i="11"/>
  <c r="N2131" i="11"/>
  <c r="O2131" i="11" s="1"/>
  <c r="G2132" i="11"/>
  <c r="H2132" i="11"/>
  <c r="I2132" i="11"/>
  <c r="J2132" i="11"/>
  <c r="K2132" i="11"/>
  <c r="L2132" i="11" s="1"/>
  <c r="M2132" i="11"/>
  <c r="N2132" i="11"/>
  <c r="G2133" i="11"/>
  <c r="H2133" i="11"/>
  <c r="I2133" i="11"/>
  <c r="J2133" i="11"/>
  <c r="K2133" i="11"/>
  <c r="L2133" i="11" s="1"/>
  <c r="M2133" i="11"/>
  <c r="N2133" i="11"/>
  <c r="O2133" i="11" s="1"/>
  <c r="G2134" i="11"/>
  <c r="H2134" i="11"/>
  <c r="I2134" i="11"/>
  <c r="J2134" i="11"/>
  <c r="K2134" i="11"/>
  <c r="L2134" i="11" s="1"/>
  <c r="M2134" i="11"/>
  <c r="N2134" i="11"/>
  <c r="P2134" i="11" s="1"/>
  <c r="G2135" i="11"/>
  <c r="H2135" i="11"/>
  <c r="I2135" i="11"/>
  <c r="J2135" i="11"/>
  <c r="K2135" i="11"/>
  <c r="L2135" i="11" s="1"/>
  <c r="M2135" i="11"/>
  <c r="N2135" i="11"/>
  <c r="O2135" i="11" s="1"/>
  <c r="G2136" i="11"/>
  <c r="H2136" i="11"/>
  <c r="I2136" i="11"/>
  <c r="J2136" i="11"/>
  <c r="K2136" i="11"/>
  <c r="L2136" i="11" s="1"/>
  <c r="M2136" i="11"/>
  <c r="N2136" i="11"/>
  <c r="P2136" i="11" s="1"/>
  <c r="G2137" i="11"/>
  <c r="H2137" i="11"/>
  <c r="I2137" i="11"/>
  <c r="J2137" i="11"/>
  <c r="K2137" i="11"/>
  <c r="P2137" i="11" s="1"/>
  <c r="M2137" i="11"/>
  <c r="N2137" i="11"/>
  <c r="O2137" i="11" s="1"/>
  <c r="G2138" i="11"/>
  <c r="H2138" i="11"/>
  <c r="I2138" i="11"/>
  <c r="J2138" i="11"/>
  <c r="K2138" i="11"/>
  <c r="L2138" i="11" s="1"/>
  <c r="M2138" i="11"/>
  <c r="N2138" i="11"/>
  <c r="G2139" i="11"/>
  <c r="H2139" i="11"/>
  <c r="I2139" i="11"/>
  <c r="J2139" i="11"/>
  <c r="K2139" i="11"/>
  <c r="L2139" i="11"/>
  <c r="M2139" i="11"/>
  <c r="N2139" i="11"/>
  <c r="O2139" i="11" s="1"/>
  <c r="G2140" i="11"/>
  <c r="H2140" i="11"/>
  <c r="I2140" i="11"/>
  <c r="J2140" i="11"/>
  <c r="K2140" i="11"/>
  <c r="L2140" i="11"/>
  <c r="M2140" i="11"/>
  <c r="N2140" i="11"/>
  <c r="O2140" i="11" s="1"/>
  <c r="G2141" i="11"/>
  <c r="H2141" i="11"/>
  <c r="I2141" i="11"/>
  <c r="J2141" i="11"/>
  <c r="K2141" i="11"/>
  <c r="L2141" i="11" s="1"/>
  <c r="M2141" i="11"/>
  <c r="N2141" i="11"/>
  <c r="G2142" i="11"/>
  <c r="H2142" i="11"/>
  <c r="I2142" i="11"/>
  <c r="J2142" i="11"/>
  <c r="K2142" i="11"/>
  <c r="L2142" i="11" s="1"/>
  <c r="M2142" i="11"/>
  <c r="N2142" i="11"/>
  <c r="O2142" i="11" s="1"/>
  <c r="G2143" i="11"/>
  <c r="H2143" i="11"/>
  <c r="I2143" i="11"/>
  <c r="J2143" i="11"/>
  <c r="K2143" i="11"/>
  <c r="L2143" i="11" s="1"/>
  <c r="M2143" i="11"/>
  <c r="N2143" i="11"/>
  <c r="G2144" i="11"/>
  <c r="H2144" i="11"/>
  <c r="I2144" i="11"/>
  <c r="J2144" i="11"/>
  <c r="K2144" i="11"/>
  <c r="L2144" i="11" s="1"/>
  <c r="M2144" i="11"/>
  <c r="N2144" i="11"/>
  <c r="O2144" i="11" s="1"/>
  <c r="G2145" i="11"/>
  <c r="H2145" i="11"/>
  <c r="I2145" i="11"/>
  <c r="J2145" i="11"/>
  <c r="K2145" i="11"/>
  <c r="L2145" i="11" s="1"/>
  <c r="M2145" i="11"/>
  <c r="N2145" i="11"/>
  <c r="G2146" i="11"/>
  <c r="H2146" i="11"/>
  <c r="I2146" i="11"/>
  <c r="J2146" i="11"/>
  <c r="K2146" i="11"/>
  <c r="L2146" i="11" s="1"/>
  <c r="M2146" i="11"/>
  <c r="N2146" i="11"/>
  <c r="P2146" i="11" s="1"/>
  <c r="G2147" i="11"/>
  <c r="H2147" i="11"/>
  <c r="I2147" i="11"/>
  <c r="J2147" i="11"/>
  <c r="K2147" i="11"/>
  <c r="L2147" i="11" s="1"/>
  <c r="M2147" i="11"/>
  <c r="N2147" i="11"/>
  <c r="O2147" i="11" s="1"/>
  <c r="G2148" i="11"/>
  <c r="H2148" i="11"/>
  <c r="I2148" i="11"/>
  <c r="J2148" i="11"/>
  <c r="K2148" i="11"/>
  <c r="L2148" i="11" s="1"/>
  <c r="M2148" i="11"/>
  <c r="N2148" i="11"/>
  <c r="G2149" i="11"/>
  <c r="H2149" i="11"/>
  <c r="I2149" i="11"/>
  <c r="J2149" i="11"/>
  <c r="K2149" i="11"/>
  <c r="L2149" i="11" s="1"/>
  <c r="M2149" i="11"/>
  <c r="N2149" i="11"/>
  <c r="O2149" i="11" s="1"/>
  <c r="G2150" i="11"/>
  <c r="H2150" i="11"/>
  <c r="I2150" i="11"/>
  <c r="J2150" i="11"/>
  <c r="K2150" i="11"/>
  <c r="L2150" i="11" s="1"/>
  <c r="M2150" i="11"/>
  <c r="N2150" i="11"/>
  <c r="G2151" i="11"/>
  <c r="H2151" i="11"/>
  <c r="I2151" i="11"/>
  <c r="J2151" i="11"/>
  <c r="K2151" i="11"/>
  <c r="L2151" i="11" s="1"/>
  <c r="M2151" i="11"/>
  <c r="N2151" i="11"/>
  <c r="G2152" i="11"/>
  <c r="H2152" i="11"/>
  <c r="I2152" i="11"/>
  <c r="J2152" i="11"/>
  <c r="K2152" i="11"/>
  <c r="L2152" i="11" s="1"/>
  <c r="M2152" i="11"/>
  <c r="N2152" i="11"/>
  <c r="O2152" i="11" s="1"/>
  <c r="G2153" i="11"/>
  <c r="H2153" i="11"/>
  <c r="I2153" i="11"/>
  <c r="J2153" i="11"/>
  <c r="K2153" i="11"/>
  <c r="L2153" i="11" s="1"/>
  <c r="M2153" i="11"/>
  <c r="N2153" i="11"/>
  <c r="O2153" i="11" s="1"/>
  <c r="G2154" i="11"/>
  <c r="H2154" i="11"/>
  <c r="I2154" i="11"/>
  <c r="J2154" i="11"/>
  <c r="K2154" i="11"/>
  <c r="L2154" i="11" s="1"/>
  <c r="M2154" i="11"/>
  <c r="N2154" i="11"/>
  <c r="P2154" i="11" s="1"/>
  <c r="G2155" i="11"/>
  <c r="H2155" i="11"/>
  <c r="I2155" i="11"/>
  <c r="J2155" i="11"/>
  <c r="K2155" i="11"/>
  <c r="L2155" i="11" s="1"/>
  <c r="M2155" i="11"/>
  <c r="N2155" i="11"/>
  <c r="O2155" i="11" s="1"/>
  <c r="G2156" i="11"/>
  <c r="H2156" i="11"/>
  <c r="I2156" i="11"/>
  <c r="J2156" i="11"/>
  <c r="K2156" i="11"/>
  <c r="M2156" i="11"/>
  <c r="N2156" i="11"/>
  <c r="O2156" i="11" s="1"/>
  <c r="G2157" i="11"/>
  <c r="H2157" i="11"/>
  <c r="I2157" i="11"/>
  <c r="J2157" i="11"/>
  <c r="K2157" i="11"/>
  <c r="L2157" i="11" s="1"/>
  <c r="M2157" i="11"/>
  <c r="N2157" i="11"/>
  <c r="G2158" i="11"/>
  <c r="H2158" i="11"/>
  <c r="I2158" i="11"/>
  <c r="J2158" i="11"/>
  <c r="K2158" i="11"/>
  <c r="L2158" i="11" s="1"/>
  <c r="M2158" i="11"/>
  <c r="N2158" i="11"/>
  <c r="O2158" i="11" s="1"/>
  <c r="P2158" i="11"/>
  <c r="G2159" i="11"/>
  <c r="H2159" i="11"/>
  <c r="I2159" i="11"/>
  <c r="J2159" i="11"/>
  <c r="K2159" i="11"/>
  <c r="L2159" i="11" s="1"/>
  <c r="M2159" i="11"/>
  <c r="N2159" i="11"/>
  <c r="G2160" i="11"/>
  <c r="H2160" i="11"/>
  <c r="I2160" i="11"/>
  <c r="J2160" i="11"/>
  <c r="K2160" i="11"/>
  <c r="L2160" i="11" s="1"/>
  <c r="M2160" i="11"/>
  <c r="N2160" i="11"/>
  <c r="G2161" i="11"/>
  <c r="H2161" i="11"/>
  <c r="I2161" i="11"/>
  <c r="J2161" i="11"/>
  <c r="K2161" i="11"/>
  <c r="L2161" i="11" s="1"/>
  <c r="M2161" i="11"/>
  <c r="N2161" i="11"/>
  <c r="P2161" i="11" s="1"/>
  <c r="G2162" i="11"/>
  <c r="H2162" i="11"/>
  <c r="I2162" i="11"/>
  <c r="J2162" i="11"/>
  <c r="K2162" i="11"/>
  <c r="L2162" i="11" s="1"/>
  <c r="M2162" i="11"/>
  <c r="N2162" i="11"/>
  <c r="G2163" i="11"/>
  <c r="H2163" i="11"/>
  <c r="I2163" i="11"/>
  <c r="J2163" i="11"/>
  <c r="K2163" i="11"/>
  <c r="L2163" i="11" s="1"/>
  <c r="M2163" i="11"/>
  <c r="N2163" i="11"/>
  <c r="O2163" i="11" s="1"/>
  <c r="G2164" i="11"/>
  <c r="H2164" i="11"/>
  <c r="I2164" i="11"/>
  <c r="J2164" i="11"/>
  <c r="K2164" i="11"/>
  <c r="L2164" i="11" s="1"/>
  <c r="M2164" i="11"/>
  <c r="N2164" i="11"/>
  <c r="G2165" i="11"/>
  <c r="H2165" i="11"/>
  <c r="I2165" i="11"/>
  <c r="J2165" i="11"/>
  <c r="K2165" i="11"/>
  <c r="L2165" i="11" s="1"/>
  <c r="M2165" i="11"/>
  <c r="N2165" i="11"/>
  <c r="O2165" i="11" s="1"/>
  <c r="G2166" i="11"/>
  <c r="H2166" i="11"/>
  <c r="I2166" i="11"/>
  <c r="J2166" i="11"/>
  <c r="K2166" i="11"/>
  <c r="L2166" i="11" s="1"/>
  <c r="M2166" i="11"/>
  <c r="N2166" i="11"/>
  <c r="G2167" i="11"/>
  <c r="H2167" i="11"/>
  <c r="I2167" i="11"/>
  <c r="J2167" i="11"/>
  <c r="K2167" i="11"/>
  <c r="L2167" i="11" s="1"/>
  <c r="M2167" i="11"/>
  <c r="N2167" i="11"/>
  <c r="O2167" i="11" s="1"/>
  <c r="G2168" i="11"/>
  <c r="H2168" i="11"/>
  <c r="I2168" i="11"/>
  <c r="J2168" i="11"/>
  <c r="K2168" i="11"/>
  <c r="L2168" i="11" s="1"/>
  <c r="M2168" i="11"/>
  <c r="N2168" i="11"/>
  <c r="O2168" i="11" s="1"/>
  <c r="G2169" i="11"/>
  <c r="H2169" i="11"/>
  <c r="I2169" i="11"/>
  <c r="J2169" i="11"/>
  <c r="K2169" i="11"/>
  <c r="L2169" i="11" s="1"/>
  <c r="M2169" i="11"/>
  <c r="N2169" i="11"/>
  <c r="P2169" i="11" s="1"/>
  <c r="G2170" i="11"/>
  <c r="H2170" i="11"/>
  <c r="I2170" i="11"/>
  <c r="J2170" i="11"/>
  <c r="K2170" i="11"/>
  <c r="L2170" i="11" s="1"/>
  <c r="M2170" i="11"/>
  <c r="N2170" i="11"/>
  <c r="G2171" i="11"/>
  <c r="H2171" i="11"/>
  <c r="I2171" i="11"/>
  <c r="J2171" i="11"/>
  <c r="K2171" i="11"/>
  <c r="L2171" i="11" s="1"/>
  <c r="M2171" i="11"/>
  <c r="N2171" i="11"/>
  <c r="O2171" i="11" s="1"/>
  <c r="G2172" i="11"/>
  <c r="H2172" i="11"/>
  <c r="I2172" i="11"/>
  <c r="J2172" i="11"/>
  <c r="K2172" i="11"/>
  <c r="L2172" i="11" s="1"/>
  <c r="M2172" i="11"/>
  <c r="N2172" i="11"/>
  <c r="P2172" i="11" s="1"/>
  <c r="G2173" i="11"/>
  <c r="H2173" i="11"/>
  <c r="I2173" i="11"/>
  <c r="J2173" i="11"/>
  <c r="K2173" i="11"/>
  <c r="L2173" i="11" s="1"/>
  <c r="M2173" i="11"/>
  <c r="N2173" i="11"/>
  <c r="G2174" i="11"/>
  <c r="H2174" i="11"/>
  <c r="I2174" i="11"/>
  <c r="J2174" i="11"/>
  <c r="K2174" i="11"/>
  <c r="L2174" i="11" s="1"/>
  <c r="M2174" i="11"/>
  <c r="N2174" i="11"/>
  <c r="P2174" i="11" s="1"/>
  <c r="O2174" i="11"/>
  <c r="G2175" i="11"/>
  <c r="H2175" i="11"/>
  <c r="I2175" i="11"/>
  <c r="J2175" i="11"/>
  <c r="K2175" i="11"/>
  <c r="L2175" i="11" s="1"/>
  <c r="M2175" i="11"/>
  <c r="N2175" i="11"/>
  <c r="G2176" i="11"/>
  <c r="H2176" i="11"/>
  <c r="I2176" i="11"/>
  <c r="J2176" i="11"/>
  <c r="K2176" i="11"/>
  <c r="L2176" i="11" s="1"/>
  <c r="M2176" i="11"/>
  <c r="N2176" i="11"/>
  <c r="O2176" i="11" s="1"/>
  <c r="G2177" i="11"/>
  <c r="H2177" i="11"/>
  <c r="I2177" i="11"/>
  <c r="J2177" i="11"/>
  <c r="K2177" i="11"/>
  <c r="L2177" i="11" s="1"/>
  <c r="M2177" i="11"/>
  <c r="N2177" i="11"/>
  <c r="G2178" i="11"/>
  <c r="H2178" i="11"/>
  <c r="I2178" i="11"/>
  <c r="J2178" i="11"/>
  <c r="K2178" i="11"/>
  <c r="L2178" i="11" s="1"/>
  <c r="M2178" i="11"/>
  <c r="N2178" i="11"/>
  <c r="O2178" i="11" s="1"/>
  <c r="G2179" i="11"/>
  <c r="H2179" i="11"/>
  <c r="I2179" i="11"/>
  <c r="J2179" i="11"/>
  <c r="K2179" i="11"/>
  <c r="L2179" i="11" s="1"/>
  <c r="M2179" i="11"/>
  <c r="N2179" i="11"/>
  <c r="G2180" i="11"/>
  <c r="H2180" i="11"/>
  <c r="I2180" i="11"/>
  <c r="J2180" i="11"/>
  <c r="K2180" i="11"/>
  <c r="L2180" i="11" s="1"/>
  <c r="M2180" i="11"/>
  <c r="N2180" i="11"/>
  <c r="G2181" i="11"/>
  <c r="H2181" i="11"/>
  <c r="I2181" i="11"/>
  <c r="J2181" i="11"/>
  <c r="K2181" i="11"/>
  <c r="L2181" i="11" s="1"/>
  <c r="M2181" i="11"/>
  <c r="N2181" i="11"/>
  <c r="O2181" i="11" s="1"/>
  <c r="G2182" i="11"/>
  <c r="H2182" i="11"/>
  <c r="I2182" i="11"/>
  <c r="J2182" i="11"/>
  <c r="K2182" i="11"/>
  <c r="L2182" i="11" s="1"/>
  <c r="M2182" i="11"/>
  <c r="N2182" i="11"/>
  <c r="G2183" i="11"/>
  <c r="H2183" i="11"/>
  <c r="I2183" i="11"/>
  <c r="J2183" i="11"/>
  <c r="K2183" i="11"/>
  <c r="L2183" i="11" s="1"/>
  <c r="M2183" i="11"/>
  <c r="N2183" i="11"/>
  <c r="O2183" i="11" s="1"/>
  <c r="G2184" i="11"/>
  <c r="H2184" i="11"/>
  <c r="I2184" i="11"/>
  <c r="J2184" i="11"/>
  <c r="K2184" i="11"/>
  <c r="L2184" i="11" s="1"/>
  <c r="M2184" i="11"/>
  <c r="N2184" i="11"/>
  <c r="P2184" i="11" s="1"/>
  <c r="G2185" i="11"/>
  <c r="H2185" i="11"/>
  <c r="I2185" i="11"/>
  <c r="J2185" i="11"/>
  <c r="K2185" i="11"/>
  <c r="L2185" i="11" s="1"/>
  <c r="M2185" i="11"/>
  <c r="N2185" i="11"/>
  <c r="O2185" i="11" s="1"/>
  <c r="G2186" i="11"/>
  <c r="H2186" i="11"/>
  <c r="I2186" i="11"/>
  <c r="J2186" i="11"/>
  <c r="K2186" i="11"/>
  <c r="L2186" i="11" s="1"/>
  <c r="M2186" i="11"/>
  <c r="N2186" i="11"/>
  <c r="P2186" i="11" s="1"/>
  <c r="G2187" i="11"/>
  <c r="H2187" i="11"/>
  <c r="I2187" i="11"/>
  <c r="J2187" i="11"/>
  <c r="K2187" i="11"/>
  <c r="L2187" i="11" s="1"/>
  <c r="M2187" i="11"/>
  <c r="N2187" i="11"/>
  <c r="O2187" i="11" s="1"/>
  <c r="G2188" i="11"/>
  <c r="H2188" i="11"/>
  <c r="I2188" i="11"/>
  <c r="J2188" i="11"/>
  <c r="K2188" i="11"/>
  <c r="M2188" i="11"/>
  <c r="N2188" i="11"/>
  <c r="O2188" i="11" s="1"/>
  <c r="G2189" i="11"/>
  <c r="H2189" i="11"/>
  <c r="I2189" i="11"/>
  <c r="J2189" i="11"/>
  <c r="K2189" i="11"/>
  <c r="L2189" i="11" s="1"/>
  <c r="M2189" i="11"/>
  <c r="N2189" i="11"/>
  <c r="G2190" i="11"/>
  <c r="H2190" i="11"/>
  <c r="I2190" i="11"/>
  <c r="J2190" i="11"/>
  <c r="K2190" i="11"/>
  <c r="L2190" i="11" s="1"/>
  <c r="M2190" i="11"/>
  <c r="N2190" i="11"/>
  <c r="O2190" i="11" s="1"/>
  <c r="G2191" i="11"/>
  <c r="H2191" i="11"/>
  <c r="I2191" i="11"/>
  <c r="J2191" i="11"/>
  <c r="K2191" i="11"/>
  <c r="L2191" i="11" s="1"/>
  <c r="M2191" i="11"/>
  <c r="N2191" i="11"/>
  <c r="G2192" i="11"/>
  <c r="H2192" i="11"/>
  <c r="I2192" i="11"/>
  <c r="J2192" i="11"/>
  <c r="K2192" i="11"/>
  <c r="L2192" i="11" s="1"/>
  <c r="M2192" i="11"/>
  <c r="N2192" i="11"/>
  <c r="O2192" i="11" s="1"/>
  <c r="G2193" i="11"/>
  <c r="H2193" i="11"/>
  <c r="I2193" i="11"/>
  <c r="J2193" i="11"/>
  <c r="K2193" i="11"/>
  <c r="L2193" i="11" s="1"/>
  <c r="M2193" i="11"/>
  <c r="N2193" i="11"/>
  <c r="G2194" i="11"/>
  <c r="H2194" i="11"/>
  <c r="I2194" i="11"/>
  <c r="J2194" i="11"/>
  <c r="K2194" i="11"/>
  <c r="L2194" i="11" s="1"/>
  <c r="M2194" i="11"/>
  <c r="N2194" i="11"/>
  <c r="G2195" i="11"/>
  <c r="H2195" i="11"/>
  <c r="I2195" i="11"/>
  <c r="J2195" i="11"/>
  <c r="K2195" i="11"/>
  <c r="L2195" i="11" s="1"/>
  <c r="M2195" i="11"/>
  <c r="N2195" i="11"/>
  <c r="G2196" i="11"/>
  <c r="H2196" i="11"/>
  <c r="I2196" i="11"/>
  <c r="J2196" i="11"/>
  <c r="K2196" i="11"/>
  <c r="L2196" i="11" s="1"/>
  <c r="M2196" i="11"/>
  <c r="N2196" i="11"/>
  <c r="G2197" i="11"/>
  <c r="H2197" i="11"/>
  <c r="I2197" i="11"/>
  <c r="J2197" i="11"/>
  <c r="K2197" i="11"/>
  <c r="L2197" i="11" s="1"/>
  <c r="M2197" i="11"/>
  <c r="N2197" i="11"/>
  <c r="O2197" i="11" s="1"/>
  <c r="G2198" i="11"/>
  <c r="H2198" i="11"/>
  <c r="I2198" i="11"/>
  <c r="J2198" i="11"/>
  <c r="K2198" i="11"/>
  <c r="L2198" i="11" s="1"/>
  <c r="M2198" i="11"/>
  <c r="N2198" i="11"/>
  <c r="G2199" i="11"/>
  <c r="H2199" i="11"/>
  <c r="I2199" i="11"/>
  <c r="J2199" i="11"/>
  <c r="K2199" i="11"/>
  <c r="L2199" i="11" s="1"/>
  <c r="M2199" i="11"/>
  <c r="N2199" i="11"/>
  <c r="O2199" i="11" s="1"/>
  <c r="G2200" i="11"/>
  <c r="H2200" i="11"/>
  <c r="I2200" i="11"/>
  <c r="J2200" i="11"/>
  <c r="K2200" i="11"/>
  <c r="L2200" i="11" s="1"/>
  <c r="M2200" i="11"/>
  <c r="N2200" i="11"/>
  <c r="O2200" i="11" s="1"/>
  <c r="G2201" i="11"/>
  <c r="H2201" i="11"/>
  <c r="I2201" i="11"/>
  <c r="J2201" i="11"/>
  <c r="K2201" i="11"/>
  <c r="L2201" i="11" s="1"/>
  <c r="M2201" i="11"/>
  <c r="N2201" i="11"/>
  <c r="O2201" i="11" s="1"/>
  <c r="G2202" i="11"/>
  <c r="H2202" i="11"/>
  <c r="I2202" i="11"/>
  <c r="J2202" i="11"/>
  <c r="K2202" i="11"/>
  <c r="L2202" i="11" s="1"/>
  <c r="M2202" i="11"/>
  <c r="N2202" i="11"/>
  <c r="G2203" i="11"/>
  <c r="H2203" i="11"/>
  <c r="I2203" i="11"/>
  <c r="J2203" i="11"/>
  <c r="K2203" i="11"/>
  <c r="L2203" i="11" s="1"/>
  <c r="M2203" i="11"/>
  <c r="N2203" i="11"/>
  <c r="O2203" i="11" s="1"/>
  <c r="G2204" i="11"/>
  <c r="H2204" i="11"/>
  <c r="I2204" i="11"/>
  <c r="J2204" i="11"/>
  <c r="K2204" i="11"/>
  <c r="L2204" i="11" s="1"/>
  <c r="M2204" i="11"/>
  <c r="N2204" i="11"/>
  <c r="O2204" i="11" s="1"/>
  <c r="G2205" i="11"/>
  <c r="H2205" i="11"/>
  <c r="I2205" i="11"/>
  <c r="J2205" i="11"/>
  <c r="K2205" i="11"/>
  <c r="L2205" i="11" s="1"/>
  <c r="M2205" i="11"/>
  <c r="N2205" i="11"/>
  <c r="O2205" i="11" s="1"/>
  <c r="G2206" i="11"/>
  <c r="H2206" i="11"/>
  <c r="I2206" i="11"/>
  <c r="J2206" i="11"/>
  <c r="K2206" i="11"/>
  <c r="L2206" i="11" s="1"/>
  <c r="M2206" i="11"/>
  <c r="N2206" i="11"/>
  <c r="G2207" i="11"/>
  <c r="H2207" i="11"/>
  <c r="I2207" i="11"/>
  <c r="J2207" i="11"/>
  <c r="K2207" i="11"/>
  <c r="L2207" i="11" s="1"/>
  <c r="M2207" i="11"/>
  <c r="N2207" i="11"/>
  <c r="G2208" i="11"/>
  <c r="H2208" i="11"/>
  <c r="I2208" i="11"/>
  <c r="J2208" i="11"/>
  <c r="K2208" i="11"/>
  <c r="L2208" i="11" s="1"/>
  <c r="M2208" i="11"/>
  <c r="N2208" i="11"/>
  <c r="G2209" i="11"/>
  <c r="H2209" i="11"/>
  <c r="I2209" i="11"/>
  <c r="J2209" i="11"/>
  <c r="K2209" i="11"/>
  <c r="L2209" i="11" s="1"/>
  <c r="M2209" i="11"/>
  <c r="N2209" i="11"/>
  <c r="P2209" i="11" s="1"/>
  <c r="G2210" i="11"/>
  <c r="H2210" i="11"/>
  <c r="I2210" i="11"/>
  <c r="J2210" i="11"/>
  <c r="K2210" i="11"/>
  <c r="L2210" i="11" s="1"/>
  <c r="M2210" i="11"/>
  <c r="N2210" i="11"/>
  <c r="G2211" i="11"/>
  <c r="H2211" i="11"/>
  <c r="I2211" i="11"/>
  <c r="J2211" i="11"/>
  <c r="K2211" i="11"/>
  <c r="L2211" i="11" s="1"/>
  <c r="M2211" i="11"/>
  <c r="N2211" i="11"/>
  <c r="P2211" i="11" s="1"/>
  <c r="G2212" i="11"/>
  <c r="H2212" i="11"/>
  <c r="I2212" i="11"/>
  <c r="J2212" i="11"/>
  <c r="K2212" i="11"/>
  <c r="L2212" i="11" s="1"/>
  <c r="M2212" i="11"/>
  <c r="N2212" i="11"/>
  <c r="O2212" i="11" s="1"/>
  <c r="G2213" i="11"/>
  <c r="H2213" i="11"/>
  <c r="I2213" i="11"/>
  <c r="J2213" i="11"/>
  <c r="K2213" i="11"/>
  <c r="L2213" i="11" s="1"/>
  <c r="M2213" i="11"/>
  <c r="N2213" i="11"/>
  <c r="O2213" i="11" s="1"/>
  <c r="G2214" i="11"/>
  <c r="H2214" i="11"/>
  <c r="I2214" i="11"/>
  <c r="J2214" i="11"/>
  <c r="K2214" i="11"/>
  <c r="L2214" i="11" s="1"/>
  <c r="M2214" i="11"/>
  <c r="N2214" i="11"/>
  <c r="P2214" i="11" s="1"/>
  <c r="G2215" i="11"/>
  <c r="H2215" i="11"/>
  <c r="I2215" i="11"/>
  <c r="J2215" i="11"/>
  <c r="K2215" i="11"/>
  <c r="L2215" i="11" s="1"/>
  <c r="M2215" i="11"/>
  <c r="N2215" i="11"/>
  <c r="O2215" i="11"/>
  <c r="G2216" i="11"/>
  <c r="H2216" i="11"/>
  <c r="I2216" i="11"/>
  <c r="J2216" i="11"/>
  <c r="K2216" i="11"/>
  <c r="L2216" i="11" s="1"/>
  <c r="M2216" i="11"/>
  <c r="N2216" i="11"/>
  <c r="O2216" i="11" s="1"/>
  <c r="G2217" i="11"/>
  <c r="H2217" i="11"/>
  <c r="I2217" i="11"/>
  <c r="J2217" i="11"/>
  <c r="K2217" i="11"/>
  <c r="L2217" i="11" s="1"/>
  <c r="M2217" i="11"/>
  <c r="N2217" i="11"/>
  <c r="O2217" i="11" s="1"/>
  <c r="G2218" i="11"/>
  <c r="H2218" i="11"/>
  <c r="I2218" i="11"/>
  <c r="J2218" i="11"/>
  <c r="K2218" i="11"/>
  <c r="L2218" i="11" s="1"/>
  <c r="M2218" i="11"/>
  <c r="N2218" i="11"/>
  <c r="O2218" i="11" s="1"/>
  <c r="G2219" i="11"/>
  <c r="H2219" i="11"/>
  <c r="I2219" i="11"/>
  <c r="J2219" i="11"/>
  <c r="K2219" i="11"/>
  <c r="L2219" i="11" s="1"/>
  <c r="M2219" i="11"/>
  <c r="N2219" i="11"/>
  <c r="O2219" i="11" s="1"/>
  <c r="G2220" i="11"/>
  <c r="H2220" i="11"/>
  <c r="I2220" i="11"/>
  <c r="J2220" i="11"/>
  <c r="K2220" i="11"/>
  <c r="L2220" i="11" s="1"/>
  <c r="M2220" i="11"/>
  <c r="N2220" i="11"/>
  <c r="G2221" i="11"/>
  <c r="H2221" i="11"/>
  <c r="I2221" i="11"/>
  <c r="J2221" i="11"/>
  <c r="K2221" i="11"/>
  <c r="L2221" i="11" s="1"/>
  <c r="M2221" i="11"/>
  <c r="N2221" i="11"/>
  <c r="G2222" i="11"/>
  <c r="H2222" i="11"/>
  <c r="I2222" i="11"/>
  <c r="J2222" i="11"/>
  <c r="K2222" i="11"/>
  <c r="L2222" i="11" s="1"/>
  <c r="M2222" i="11"/>
  <c r="N2222" i="11"/>
  <c r="G2223" i="11"/>
  <c r="H2223" i="11"/>
  <c r="I2223" i="11"/>
  <c r="J2223" i="11"/>
  <c r="K2223" i="11"/>
  <c r="L2223" i="11" s="1"/>
  <c r="M2223" i="11"/>
  <c r="N2223" i="11"/>
  <c r="P2223" i="11" s="1"/>
  <c r="G2224" i="11"/>
  <c r="H2224" i="11"/>
  <c r="I2224" i="11"/>
  <c r="J2224" i="11"/>
  <c r="K2224" i="11"/>
  <c r="L2224" i="11" s="1"/>
  <c r="M2224" i="11"/>
  <c r="N2224" i="11"/>
  <c r="O2224" i="11" s="1"/>
  <c r="G2225" i="11"/>
  <c r="H2225" i="11"/>
  <c r="I2225" i="11"/>
  <c r="J2225" i="11"/>
  <c r="K2225" i="11"/>
  <c r="L2225" i="11" s="1"/>
  <c r="M2225" i="11"/>
  <c r="N2225" i="11"/>
  <c r="P2225" i="11" s="1"/>
  <c r="G2226" i="11"/>
  <c r="H2226" i="11"/>
  <c r="I2226" i="11"/>
  <c r="J2226" i="11"/>
  <c r="K2226" i="11"/>
  <c r="L2226" i="11" s="1"/>
  <c r="M2226" i="11"/>
  <c r="N2226" i="11"/>
  <c r="P2226" i="11" s="1"/>
  <c r="G2227" i="11"/>
  <c r="H2227" i="11"/>
  <c r="I2227" i="11"/>
  <c r="J2227" i="11"/>
  <c r="K2227" i="11"/>
  <c r="L2227" i="11" s="1"/>
  <c r="M2227" i="11"/>
  <c r="N2227" i="11"/>
  <c r="O2227" i="11" s="1"/>
  <c r="G2228" i="11"/>
  <c r="H2228" i="11"/>
  <c r="I2228" i="11"/>
  <c r="J2228" i="11"/>
  <c r="K2228" i="11"/>
  <c r="L2228" i="11" s="1"/>
  <c r="M2228" i="11"/>
  <c r="N2228" i="11"/>
  <c r="O2228" i="11" s="1"/>
  <c r="G2229" i="11"/>
  <c r="H2229" i="11"/>
  <c r="I2229" i="11"/>
  <c r="J2229" i="11"/>
  <c r="K2229" i="11"/>
  <c r="L2229" i="11" s="1"/>
  <c r="M2229" i="11"/>
  <c r="N2229" i="11"/>
  <c r="O2229" i="11" s="1"/>
  <c r="G2230" i="11"/>
  <c r="H2230" i="11"/>
  <c r="I2230" i="11"/>
  <c r="J2230" i="11"/>
  <c r="K2230" i="11"/>
  <c r="L2230" i="11" s="1"/>
  <c r="M2230" i="11"/>
  <c r="N2230" i="11"/>
  <c r="P2230" i="11" s="1"/>
  <c r="G2231" i="11"/>
  <c r="H2231" i="11"/>
  <c r="I2231" i="11"/>
  <c r="J2231" i="11"/>
  <c r="K2231" i="11"/>
  <c r="L2231" i="11" s="1"/>
  <c r="M2231" i="11"/>
  <c r="N2231" i="11"/>
  <c r="P2231" i="11" s="1"/>
  <c r="G2232" i="11"/>
  <c r="H2232" i="11"/>
  <c r="I2232" i="11"/>
  <c r="J2232" i="11"/>
  <c r="K2232" i="11"/>
  <c r="L2232" i="11" s="1"/>
  <c r="M2232" i="11"/>
  <c r="N2232" i="11"/>
  <c r="O2232" i="11" s="1"/>
  <c r="G2233" i="11"/>
  <c r="H2233" i="11"/>
  <c r="I2233" i="11"/>
  <c r="J2233" i="11"/>
  <c r="K2233" i="11"/>
  <c r="L2233" i="11" s="1"/>
  <c r="M2233" i="11"/>
  <c r="N2233" i="11"/>
  <c r="O2233" i="11" s="1"/>
  <c r="G2234" i="11"/>
  <c r="H2234" i="11"/>
  <c r="I2234" i="11"/>
  <c r="J2234" i="11"/>
  <c r="K2234" i="11"/>
  <c r="L2234" i="11" s="1"/>
  <c r="M2234" i="11"/>
  <c r="N2234" i="11"/>
  <c r="G2235" i="11"/>
  <c r="H2235" i="11"/>
  <c r="I2235" i="11"/>
  <c r="J2235" i="11"/>
  <c r="K2235" i="11"/>
  <c r="L2235" i="11" s="1"/>
  <c r="M2235" i="11"/>
  <c r="N2235" i="11"/>
  <c r="G2236" i="11"/>
  <c r="H2236" i="11"/>
  <c r="I2236" i="11"/>
  <c r="J2236" i="11"/>
  <c r="K2236" i="11"/>
  <c r="L2236" i="11" s="1"/>
  <c r="M2236" i="11"/>
  <c r="N2236" i="11"/>
  <c r="O2236" i="11" s="1"/>
  <c r="G2237" i="11"/>
  <c r="H2237" i="11"/>
  <c r="I2237" i="11"/>
  <c r="J2237" i="11"/>
  <c r="K2237" i="11"/>
  <c r="L2237" i="11" s="1"/>
  <c r="M2237" i="11"/>
  <c r="N2237" i="11"/>
  <c r="P2237" i="11" s="1"/>
  <c r="G2238" i="11"/>
  <c r="H2238" i="11"/>
  <c r="I2238" i="11"/>
  <c r="J2238" i="11"/>
  <c r="K2238" i="11"/>
  <c r="L2238" i="11" s="1"/>
  <c r="M2238" i="11"/>
  <c r="N2238" i="11"/>
  <c r="O2238" i="11" s="1"/>
  <c r="G2239" i="11"/>
  <c r="H2239" i="11"/>
  <c r="I2239" i="11"/>
  <c r="J2239" i="11"/>
  <c r="K2239" i="11"/>
  <c r="L2239" i="11" s="1"/>
  <c r="M2239" i="11"/>
  <c r="N2239" i="11"/>
  <c r="P2239" i="11" s="1"/>
  <c r="G2240" i="11"/>
  <c r="H2240" i="11"/>
  <c r="I2240" i="11"/>
  <c r="J2240" i="11"/>
  <c r="K2240" i="11"/>
  <c r="L2240" i="11" s="1"/>
  <c r="M2240" i="11"/>
  <c r="N2240" i="11"/>
  <c r="O2240" i="11" s="1"/>
  <c r="G2241" i="11"/>
  <c r="H2241" i="11"/>
  <c r="I2241" i="11"/>
  <c r="J2241" i="11"/>
  <c r="K2241" i="11"/>
  <c r="L2241" i="11" s="1"/>
  <c r="M2241" i="11"/>
  <c r="N2241" i="11"/>
  <c r="O2241" i="11" s="1"/>
  <c r="G2242" i="11"/>
  <c r="H2242" i="11"/>
  <c r="I2242" i="11"/>
  <c r="J2242" i="11"/>
  <c r="K2242" i="11"/>
  <c r="L2242" i="11" s="1"/>
  <c r="M2242" i="11"/>
  <c r="N2242" i="11"/>
  <c r="O2242" i="11" s="1"/>
  <c r="G2243" i="11"/>
  <c r="H2243" i="11"/>
  <c r="I2243" i="11"/>
  <c r="J2243" i="11"/>
  <c r="K2243" i="11"/>
  <c r="L2243" i="11" s="1"/>
  <c r="M2243" i="11"/>
  <c r="N2243" i="11"/>
  <c r="G2244" i="11"/>
  <c r="H2244" i="11"/>
  <c r="I2244" i="11"/>
  <c r="J2244" i="11"/>
  <c r="K2244" i="11"/>
  <c r="L2244" i="11" s="1"/>
  <c r="M2244" i="11"/>
  <c r="N2244" i="11"/>
  <c r="O2244" i="11" s="1"/>
  <c r="P2244" i="11"/>
  <c r="G2245" i="11"/>
  <c r="H2245" i="11"/>
  <c r="I2245" i="11"/>
  <c r="J2245" i="11"/>
  <c r="K2245" i="11"/>
  <c r="L2245" i="11" s="1"/>
  <c r="M2245" i="11"/>
  <c r="N2245" i="11"/>
  <c r="O2245" i="11" s="1"/>
  <c r="G2246" i="11"/>
  <c r="H2246" i="11"/>
  <c r="I2246" i="11"/>
  <c r="J2246" i="11"/>
  <c r="K2246" i="11"/>
  <c r="L2246" i="11" s="1"/>
  <c r="M2246" i="11"/>
  <c r="N2246" i="11"/>
  <c r="O2246" i="11" s="1"/>
  <c r="G2247" i="11"/>
  <c r="H2247" i="11"/>
  <c r="I2247" i="11"/>
  <c r="J2247" i="11"/>
  <c r="K2247" i="11"/>
  <c r="L2247" i="11" s="1"/>
  <c r="M2247" i="11"/>
  <c r="N2247" i="11"/>
  <c r="G2248" i="11"/>
  <c r="H2248" i="11"/>
  <c r="I2248" i="11"/>
  <c r="J2248" i="11"/>
  <c r="K2248" i="11"/>
  <c r="L2248" i="11" s="1"/>
  <c r="M2248" i="11"/>
  <c r="N2248" i="11"/>
  <c r="O2248" i="11" s="1"/>
  <c r="G2249" i="11"/>
  <c r="H2249" i="11"/>
  <c r="I2249" i="11"/>
  <c r="J2249" i="11"/>
  <c r="K2249" i="11"/>
  <c r="L2249" i="11" s="1"/>
  <c r="M2249" i="11"/>
  <c r="N2249" i="11"/>
  <c r="O2249" i="11" s="1"/>
  <c r="G2250" i="11"/>
  <c r="H2250" i="11"/>
  <c r="I2250" i="11"/>
  <c r="J2250" i="11"/>
  <c r="K2250" i="11"/>
  <c r="L2250" i="11" s="1"/>
  <c r="M2250" i="11"/>
  <c r="N2250" i="11"/>
  <c r="O2250" i="11" s="1"/>
  <c r="G2251" i="11"/>
  <c r="H2251" i="11"/>
  <c r="I2251" i="11"/>
  <c r="J2251" i="11"/>
  <c r="K2251" i="11"/>
  <c r="L2251" i="11" s="1"/>
  <c r="M2251" i="11"/>
  <c r="N2251" i="11"/>
  <c r="P2251" i="11" s="1"/>
  <c r="G2252" i="11"/>
  <c r="H2252" i="11"/>
  <c r="I2252" i="11"/>
  <c r="J2252" i="11"/>
  <c r="K2252" i="11"/>
  <c r="L2252" i="11" s="1"/>
  <c r="M2252" i="11"/>
  <c r="N2252" i="11"/>
  <c r="O2252" i="11" s="1"/>
  <c r="G2253" i="11"/>
  <c r="H2253" i="11"/>
  <c r="I2253" i="11"/>
  <c r="J2253" i="11"/>
  <c r="K2253" i="11"/>
  <c r="L2253" i="11" s="1"/>
  <c r="M2253" i="11"/>
  <c r="N2253" i="11"/>
  <c r="O2253" i="11" s="1"/>
  <c r="G2254" i="11"/>
  <c r="H2254" i="11"/>
  <c r="I2254" i="11"/>
  <c r="J2254" i="11"/>
  <c r="K2254" i="11"/>
  <c r="L2254" i="11" s="1"/>
  <c r="M2254" i="11"/>
  <c r="N2254" i="11"/>
  <c r="O2254" i="11" s="1"/>
  <c r="G2255" i="11"/>
  <c r="H2255" i="11"/>
  <c r="I2255" i="11"/>
  <c r="J2255" i="11"/>
  <c r="K2255" i="11"/>
  <c r="L2255" i="11" s="1"/>
  <c r="M2255" i="11"/>
  <c r="N2255" i="11"/>
  <c r="P2255" i="11" s="1"/>
  <c r="G2256" i="11"/>
  <c r="H2256" i="11"/>
  <c r="I2256" i="11"/>
  <c r="J2256" i="11"/>
  <c r="K2256" i="11"/>
  <c r="L2256" i="11" s="1"/>
  <c r="M2256" i="11"/>
  <c r="N2256" i="11"/>
  <c r="P2256" i="11" s="1"/>
  <c r="G2257" i="11"/>
  <c r="H2257" i="11"/>
  <c r="I2257" i="11"/>
  <c r="J2257" i="11"/>
  <c r="K2257" i="11"/>
  <c r="L2257" i="11" s="1"/>
  <c r="M2257" i="11"/>
  <c r="N2257" i="11"/>
  <c r="O2257" i="11" s="1"/>
  <c r="G2258" i="11"/>
  <c r="H2258" i="11"/>
  <c r="I2258" i="11"/>
  <c r="J2258" i="11"/>
  <c r="K2258" i="11"/>
  <c r="L2258" i="11" s="1"/>
  <c r="M2258" i="11"/>
  <c r="N2258" i="11"/>
  <c r="O2258" i="11" s="1"/>
  <c r="G2259" i="11"/>
  <c r="H2259" i="11"/>
  <c r="I2259" i="11"/>
  <c r="J2259" i="11"/>
  <c r="K2259" i="11"/>
  <c r="L2259" i="11" s="1"/>
  <c r="M2259" i="11"/>
  <c r="N2259" i="11"/>
  <c r="P2259" i="11" s="1"/>
  <c r="G2260" i="11"/>
  <c r="H2260" i="11"/>
  <c r="I2260" i="11"/>
  <c r="J2260" i="11"/>
  <c r="K2260" i="11"/>
  <c r="L2260" i="11" s="1"/>
  <c r="M2260" i="11"/>
  <c r="N2260" i="11"/>
  <c r="O2260" i="11" s="1"/>
  <c r="G2261" i="11"/>
  <c r="H2261" i="11"/>
  <c r="I2261" i="11"/>
  <c r="J2261" i="11"/>
  <c r="K2261" i="11"/>
  <c r="L2261" i="11" s="1"/>
  <c r="M2261" i="11"/>
  <c r="N2261" i="11"/>
  <c r="O2261" i="11" s="1"/>
  <c r="G2262" i="11"/>
  <c r="H2262" i="11"/>
  <c r="I2262" i="11"/>
  <c r="J2262" i="11"/>
  <c r="K2262" i="11"/>
  <c r="L2262" i="11" s="1"/>
  <c r="M2262" i="11"/>
  <c r="N2262" i="11"/>
  <c r="G2263" i="11"/>
  <c r="H2263" i="11"/>
  <c r="I2263" i="11"/>
  <c r="J2263" i="11"/>
  <c r="K2263" i="11"/>
  <c r="L2263" i="11" s="1"/>
  <c r="M2263" i="11"/>
  <c r="N2263" i="11"/>
  <c r="P2263" i="11" s="1"/>
  <c r="G2264" i="11"/>
  <c r="H2264" i="11"/>
  <c r="I2264" i="11"/>
  <c r="J2264" i="11"/>
  <c r="K2264" i="11"/>
  <c r="L2264" i="11" s="1"/>
  <c r="M2264" i="11"/>
  <c r="N2264" i="11"/>
  <c r="O2264" i="11" s="1"/>
  <c r="G2265" i="11"/>
  <c r="H2265" i="11"/>
  <c r="I2265" i="11"/>
  <c r="J2265" i="11"/>
  <c r="K2265" i="11"/>
  <c r="L2265" i="11" s="1"/>
  <c r="M2265" i="11"/>
  <c r="N2265" i="11"/>
  <c r="O2265" i="11" s="1"/>
  <c r="G2266" i="11"/>
  <c r="H2266" i="11"/>
  <c r="I2266" i="11"/>
  <c r="J2266" i="11"/>
  <c r="K2266" i="11"/>
  <c r="L2266" i="11" s="1"/>
  <c r="M2266" i="11"/>
  <c r="N2266" i="11"/>
  <c r="O2266" i="11" s="1"/>
  <c r="G2267" i="11"/>
  <c r="H2267" i="11"/>
  <c r="I2267" i="11"/>
  <c r="J2267" i="11"/>
  <c r="K2267" i="11"/>
  <c r="L2267" i="11" s="1"/>
  <c r="M2267" i="11"/>
  <c r="N2267" i="11"/>
  <c r="P2267" i="11" s="1"/>
  <c r="G2268" i="11"/>
  <c r="H2268" i="11"/>
  <c r="I2268" i="11"/>
  <c r="J2268" i="11"/>
  <c r="K2268" i="11"/>
  <c r="L2268" i="11" s="1"/>
  <c r="M2268" i="11"/>
  <c r="N2268" i="11"/>
  <c r="O2268" i="11" s="1"/>
  <c r="P2268" i="11"/>
  <c r="G2269" i="11"/>
  <c r="H2269" i="11"/>
  <c r="I2269" i="11"/>
  <c r="J2269" i="11"/>
  <c r="K2269" i="11"/>
  <c r="L2269" i="11" s="1"/>
  <c r="M2269" i="11"/>
  <c r="N2269" i="11"/>
  <c r="G2270" i="11"/>
  <c r="H2270" i="11"/>
  <c r="I2270" i="11"/>
  <c r="J2270" i="11"/>
  <c r="K2270" i="11"/>
  <c r="L2270" i="11" s="1"/>
  <c r="M2270" i="11"/>
  <c r="N2270" i="11"/>
  <c r="G2271" i="11"/>
  <c r="H2271" i="11"/>
  <c r="I2271" i="11"/>
  <c r="J2271" i="11"/>
  <c r="K2271" i="11"/>
  <c r="L2271" i="11" s="1"/>
  <c r="M2271" i="11"/>
  <c r="N2271" i="11"/>
  <c r="G2272" i="11"/>
  <c r="H2272" i="11"/>
  <c r="I2272" i="11"/>
  <c r="J2272" i="11"/>
  <c r="K2272" i="11"/>
  <c r="M2272" i="11"/>
  <c r="N2272" i="11"/>
  <c r="O2272" i="11" s="1"/>
  <c r="G2273" i="11"/>
  <c r="H2273" i="11"/>
  <c r="I2273" i="11"/>
  <c r="J2273" i="11"/>
  <c r="K2273" i="11"/>
  <c r="L2273" i="11" s="1"/>
  <c r="M2273" i="11"/>
  <c r="N2273" i="11"/>
  <c r="G2274" i="11"/>
  <c r="H2274" i="11"/>
  <c r="I2274" i="11"/>
  <c r="J2274" i="11"/>
  <c r="K2274" i="11"/>
  <c r="L2274" i="11" s="1"/>
  <c r="M2274" i="11"/>
  <c r="N2274" i="11"/>
  <c r="O2274" i="11" s="1"/>
  <c r="G2275" i="11"/>
  <c r="H2275" i="11"/>
  <c r="I2275" i="11"/>
  <c r="J2275" i="11"/>
  <c r="K2275" i="11"/>
  <c r="L2275" i="11" s="1"/>
  <c r="M2275" i="11"/>
  <c r="N2275" i="11"/>
  <c r="P2275" i="11" s="1"/>
  <c r="G2276" i="11"/>
  <c r="H2276" i="11"/>
  <c r="I2276" i="11"/>
  <c r="J2276" i="11"/>
  <c r="K2276" i="11"/>
  <c r="L2276" i="11" s="1"/>
  <c r="M2276" i="11"/>
  <c r="N2276" i="11"/>
  <c r="O2276" i="11" s="1"/>
  <c r="G2277" i="11"/>
  <c r="H2277" i="11"/>
  <c r="I2277" i="11"/>
  <c r="J2277" i="11"/>
  <c r="K2277" i="11"/>
  <c r="L2277" i="11" s="1"/>
  <c r="M2277" i="11"/>
  <c r="N2277" i="11"/>
  <c r="G2278" i="11"/>
  <c r="H2278" i="11"/>
  <c r="I2278" i="11"/>
  <c r="J2278" i="11"/>
  <c r="K2278" i="11"/>
  <c r="L2278" i="11" s="1"/>
  <c r="M2278" i="11"/>
  <c r="N2278" i="11"/>
  <c r="O2278" i="11" s="1"/>
  <c r="G2279" i="11"/>
  <c r="H2279" i="11"/>
  <c r="I2279" i="11"/>
  <c r="J2279" i="11"/>
  <c r="K2279" i="11"/>
  <c r="L2279" i="11" s="1"/>
  <c r="M2279" i="11"/>
  <c r="N2279" i="11"/>
  <c r="P2279" i="11" s="1"/>
  <c r="G2280" i="11"/>
  <c r="H2280" i="11"/>
  <c r="I2280" i="11"/>
  <c r="J2280" i="11"/>
  <c r="K2280" i="11"/>
  <c r="L2280" i="11"/>
  <c r="M2280" i="11"/>
  <c r="N2280" i="11"/>
  <c r="P2280" i="11" s="1"/>
  <c r="G2281" i="11"/>
  <c r="H2281" i="11"/>
  <c r="I2281" i="11"/>
  <c r="J2281" i="11"/>
  <c r="K2281" i="11"/>
  <c r="L2281" i="11" s="1"/>
  <c r="M2281" i="11"/>
  <c r="N2281" i="11"/>
  <c r="G2282" i="11"/>
  <c r="H2282" i="11"/>
  <c r="I2282" i="11"/>
  <c r="J2282" i="11"/>
  <c r="K2282" i="11"/>
  <c r="L2282" i="11" s="1"/>
  <c r="M2282" i="11"/>
  <c r="N2282" i="11"/>
  <c r="G2283" i="11"/>
  <c r="H2283" i="11"/>
  <c r="I2283" i="11"/>
  <c r="J2283" i="11"/>
  <c r="K2283" i="11"/>
  <c r="L2283" i="11" s="1"/>
  <c r="M2283" i="11"/>
  <c r="N2283" i="11"/>
  <c r="G2284" i="11"/>
  <c r="H2284" i="11"/>
  <c r="I2284" i="11"/>
  <c r="J2284" i="11"/>
  <c r="K2284" i="11"/>
  <c r="L2284" i="11" s="1"/>
  <c r="M2284" i="11"/>
  <c r="N2284" i="11"/>
  <c r="O2284" i="11" s="1"/>
  <c r="G2285" i="11"/>
  <c r="H2285" i="11"/>
  <c r="I2285" i="11"/>
  <c r="J2285" i="11"/>
  <c r="K2285" i="11"/>
  <c r="L2285" i="11" s="1"/>
  <c r="M2285" i="11"/>
  <c r="N2285" i="11"/>
  <c r="G2286" i="11"/>
  <c r="H2286" i="11"/>
  <c r="I2286" i="11"/>
  <c r="J2286" i="11"/>
  <c r="K2286" i="11"/>
  <c r="M2286" i="11"/>
  <c r="N2286" i="11"/>
  <c r="O2286" i="11" s="1"/>
  <c r="G2287" i="11"/>
  <c r="H2287" i="11"/>
  <c r="I2287" i="11"/>
  <c r="J2287" i="11"/>
  <c r="K2287" i="11"/>
  <c r="L2287" i="11" s="1"/>
  <c r="M2287" i="11"/>
  <c r="N2287" i="11"/>
  <c r="O2287" i="11" s="1"/>
  <c r="G2288" i="11"/>
  <c r="H2288" i="11"/>
  <c r="I2288" i="11"/>
  <c r="J2288" i="11"/>
  <c r="K2288" i="11"/>
  <c r="L2288" i="11" s="1"/>
  <c r="M2288" i="11"/>
  <c r="N2288" i="11"/>
  <c r="O2288" i="11" s="1"/>
  <c r="G2289" i="11"/>
  <c r="H2289" i="11"/>
  <c r="I2289" i="11"/>
  <c r="J2289" i="11"/>
  <c r="K2289" i="11"/>
  <c r="L2289" i="11" s="1"/>
  <c r="M2289" i="11"/>
  <c r="N2289" i="11"/>
  <c r="G2290" i="11"/>
  <c r="H2290" i="11"/>
  <c r="I2290" i="11"/>
  <c r="J2290" i="11"/>
  <c r="K2290" i="11"/>
  <c r="L2290" i="11" s="1"/>
  <c r="M2290" i="11"/>
  <c r="N2290" i="11"/>
  <c r="O2290" i="11" s="1"/>
  <c r="G2291" i="11"/>
  <c r="H2291" i="11"/>
  <c r="I2291" i="11"/>
  <c r="J2291" i="11"/>
  <c r="K2291" i="11"/>
  <c r="L2291" i="11" s="1"/>
  <c r="M2291" i="11"/>
  <c r="N2291" i="11"/>
  <c r="P2291" i="11" s="1"/>
  <c r="G2292" i="11"/>
  <c r="H2292" i="11"/>
  <c r="I2292" i="11"/>
  <c r="J2292" i="11"/>
  <c r="K2292" i="11"/>
  <c r="L2292" i="11" s="1"/>
  <c r="M2292" i="11"/>
  <c r="N2292" i="11"/>
  <c r="G2293" i="11"/>
  <c r="H2293" i="11"/>
  <c r="I2293" i="11"/>
  <c r="J2293" i="11"/>
  <c r="K2293" i="11"/>
  <c r="L2293" i="11" s="1"/>
  <c r="M2293" i="11"/>
  <c r="N2293" i="11"/>
  <c r="G2294" i="11"/>
  <c r="H2294" i="11"/>
  <c r="I2294" i="11"/>
  <c r="J2294" i="11"/>
  <c r="K2294" i="11"/>
  <c r="L2294" i="11" s="1"/>
  <c r="M2294" i="11"/>
  <c r="N2294" i="11"/>
  <c r="G2295" i="11"/>
  <c r="H2295" i="11"/>
  <c r="I2295" i="11"/>
  <c r="J2295" i="11"/>
  <c r="K2295" i="11"/>
  <c r="L2295" i="11" s="1"/>
  <c r="M2295" i="11"/>
  <c r="N2295" i="11"/>
  <c r="P2295" i="11" s="1"/>
  <c r="G2296" i="11"/>
  <c r="H2296" i="11"/>
  <c r="I2296" i="11"/>
  <c r="J2296" i="11"/>
  <c r="K2296" i="11"/>
  <c r="L2296" i="11" s="1"/>
  <c r="M2296" i="11"/>
  <c r="N2296" i="11"/>
  <c r="G2297" i="11"/>
  <c r="H2297" i="11"/>
  <c r="I2297" i="11"/>
  <c r="J2297" i="11"/>
  <c r="K2297" i="11"/>
  <c r="L2297" i="11" s="1"/>
  <c r="M2297" i="11"/>
  <c r="N2297" i="11"/>
  <c r="G2298" i="11"/>
  <c r="H2298" i="11"/>
  <c r="I2298" i="11"/>
  <c r="J2298" i="11"/>
  <c r="K2298" i="11"/>
  <c r="L2298" i="11" s="1"/>
  <c r="M2298" i="11"/>
  <c r="N2298" i="11"/>
  <c r="O2298" i="11" s="1"/>
  <c r="G2299" i="11"/>
  <c r="H2299" i="11"/>
  <c r="I2299" i="11"/>
  <c r="J2299" i="11"/>
  <c r="K2299" i="11"/>
  <c r="L2299" i="11" s="1"/>
  <c r="M2299" i="11"/>
  <c r="N2299" i="11"/>
  <c r="P2299" i="11" s="1"/>
  <c r="G2300" i="11"/>
  <c r="H2300" i="11"/>
  <c r="I2300" i="11"/>
  <c r="J2300" i="11"/>
  <c r="K2300" i="11"/>
  <c r="L2300" i="11" s="1"/>
  <c r="M2300" i="11"/>
  <c r="N2300" i="11"/>
  <c r="P2300" i="11" s="1"/>
  <c r="G2301" i="11"/>
  <c r="H2301" i="11"/>
  <c r="I2301" i="11"/>
  <c r="J2301" i="11"/>
  <c r="K2301" i="11"/>
  <c r="L2301" i="11" s="1"/>
  <c r="M2301" i="11"/>
  <c r="N2301" i="11"/>
  <c r="G2302" i="11"/>
  <c r="H2302" i="11"/>
  <c r="I2302" i="11"/>
  <c r="J2302" i="11"/>
  <c r="K2302" i="11"/>
  <c r="L2302" i="11" s="1"/>
  <c r="M2302" i="11"/>
  <c r="N2302" i="11"/>
  <c r="O2302" i="11" s="1"/>
  <c r="G2303" i="11"/>
  <c r="H2303" i="11"/>
  <c r="I2303" i="11"/>
  <c r="J2303" i="11"/>
  <c r="K2303" i="11"/>
  <c r="L2303" i="11" s="1"/>
  <c r="M2303" i="11"/>
  <c r="N2303" i="11"/>
  <c r="P2303" i="11" s="1"/>
  <c r="G2304" i="11"/>
  <c r="H2304" i="11"/>
  <c r="I2304" i="11"/>
  <c r="J2304" i="11"/>
  <c r="K2304" i="11"/>
  <c r="L2304" i="11" s="1"/>
  <c r="M2304" i="11"/>
  <c r="N2304" i="11"/>
  <c r="O2304" i="11" s="1"/>
  <c r="G2305" i="11"/>
  <c r="H2305" i="11"/>
  <c r="I2305" i="11"/>
  <c r="J2305" i="11"/>
  <c r="K2305" i="11"/>
  <c r="L2305" i="11" s="1"/>
  <c r="M2305" i="11"/>
  <c r="N2305" i="11"/>
  <c r="G2306" i="11"/>
  <c r="H2306" i="11"/>
  <c r="I2306" i="11"/>
  <c r="J2306" i="11"/>
  <c r="K2306" i="11"/>
  <c r="L2306" i="11" s="1"/>
  <c r="M2306" i="11"/>
  <c r="N2306" i="11"/>
  <c r="O2306" i="11" s="1"/>
  <c r="G2307" i="11"/>
  <c r="H2307" i="11"/>
  <c r="I2307" i="11"/>
  <c r="J2307" i="11"/>
  <c r="K2307" i="11"/>
  <c r="L2307" i="11" s="1"/>
  <c r="M2307" i="11"/>
  <c r="N2307" i="11"/>
  <c r="P2307" i="11" s="1"/>
  <c r="G2308" i="11"/>
  <c r="H2308" i="11"/>
  <c r="I2308" i="11"/>
  <c r="J2308" i="11"/>
  <c r="K2308" i="11"/>
  <c r="L2308" i="11" s="1"/>
  <c r="M2308" i="11"/>
  <c r="N2308" i="11"/>
  <c r="O2308" i="11" s="1"/>
  <c r="G2309" i="11"/>
  <c r="H2309" i="11"/>
  <c r="I2309" i="11"/>
  <c r="J2309" i="11"/>
  <c r="K2309" i="11"/>
  <c r="L2309" i="11" s="1"/>
  <c r="M2309" i="11"/>
  <c r="N2309" i="11"/>
  <c r="G2310" i="11"/>
  <c r="H2310" i="11"/>
  <c r="I2310" i="11"/>
  <c r="J2310" i="11"/>
  <c r="K2310" i="11"/>
  <c r="L2310" i="11" s="1"/>
  <c r="M2310" i="11"/>
  <c r="N2310" i="11"/>
  <c r="O2310" i="11" s="1"/>
  <c r="G2311" i="11"/>
  <c r="H2311" i="11"/>
  <c r="I2311" i="11"/>
  <c r="J2311" i="11"/>
  <c r="K2311" i="11"/>
  <c r="L2311" i="11" s="1"/>
  <c r="M2311" i="11"/>
  <c r="N2311" i="11"/>
  <c r="P2311" i="11" s="1"/>
  <c r="G2312" i="11"/>
  <c r="H2312" i="11"/>
  <c r="I2312" i="11"/>
  <c r="J2312" i="11"/>
  <c r="K2312" i="11"/>
  <c r="L2312" i="11" s="1"/>
  <c r="M2312" i="11"/>
  <c r="N2312" i="11"/>
  <c r="O2312" i="11" s="1"/>
  <c r="G2313" i="11"/>
  <c r="H2313" i="11"/>
  <c r="I2313" i="11"/>
  <c r="J2313" i="11"/>
  <c r="K2313" i="11"/>
  <c r="L2313" i="11" s="1"/>
  <c r="M2313" i="11"/>
  <c r="N2313" i="11"/>
  <c r="G2314" i="11"/>
  <c r="H2314" i="11"/>
  <c r="I2314" i="11"/>
  <c r="J2314" i="11"/>
  <c r="K2314" i="11"/>
  <c r="L2314" i="11" s="1"/>
  <c r="M2314" i="11"/>
  <c r="N2314" i="11"/>
  <c r="O2314" i="11" s="1"/>
  <c r="G2315" i="11"/>
  <c r="H2315" i="11"/>
  <c r="I2315" i="11"/>
  <c r="J2315" i="11"/>
  <c r="K2315" i="11"/>
  <c r="L2315" i="11" s="1"/>
  <c r="M2315" i="11"/>
  <c r="N2315" i="11"/>
  <c r="G2316" i="11"/>
  <c r="H2316" i="11"/>
  <c r="I2316" i="11"/>
  <c r="J2316" i="11"/>
  <c r="K2316" i="11"/>
  <c r="L2316" i="11" s="1"/>
  <c r="M2316" i="11"/>
  <c r="N2316" i="11"/>
  <c r="O2316" i="11" s="1"/>
  <c r="G2317" i="11"/>
  <c r="H2317" i="11"/>
  <c r="I2317" i="11"/>
  <c r="J2317" i="11"/>
  <c r="K2317" i="11"/>
  <c r="L2317" i="11" s="1"/>
  <c r="M2317" i="11"/>
  <c r="N2317" i="11"/>
  <c r="G2318" i="11"/>
  <c r="H2318" i="11"/>
  <c r="I2318" i="11"/>
  <c r="J2318" i="11"/>
  <c r="K2318" i="11"/>
  <c r="L2318" i="11" s="1"/>
  <c r="M2318" i="11"/>
  <c r="N2318" i="11"/>
  <c r="O2318" i="11" s="1"/>
  <c r="G2319" i="11"/>
  <c r="H2319" i="11"/>
  <c r="I2319" i="11"/>
  <c r="J2319" i="11"/>
  <c r="K2319" i="11"/>
  <c r="L2319" i="11" s="1"/>
  <c r="M2319" i="11"/>
  <c r="N2319" i="11"/>
  <c r="G2320" i="11"/>
  <c r="H2320" i="11"/>
  <c r="I2320" i="11"/>
  <c r="J2320" i="11"/>
  <c r="K2320" i="11"/>
  <c r="L2320" i="11" s="1"/>
  <c r="M2320" i="11"/>
  <c r="N2320" i="11"/>
  <c r="O2320" i="11" s="1"/>
  <c r="G2321" i="11"/>
  <c r="H2321" i="11"/>
  <c r="I2321" i="11"/>
  <c r="J2321" i="11"/>
  <c r="K2321" i="11"/>
  <c r="L2321" i="11" s="1"/>
  <c r="M2321" i="11"/>
  <c r="N2321" i="11"/>
  <c r="G2322" i="11"/>
  <c r="H2322" i="11"/>
  <c r="I2322" i="11"/>
  <c r="J2322" i="11"/>
  <c r="K2322" i="11"/>
  <c r="L2322" i="11" s="1"/>
  <c r="M2322" i="11"/>
  <c r="N2322" i="11"/>
  <c r="O2322" i="11" s="1"/>
  <c r="G2323" i="11"/>
  <c r="H2323" i="11"/>
  <c r="I2323" i="11"/>
  <c r="J2323" i="11"/>
  <c r="K2323" i="11"/>
  <c r="L2323" i="11" s="1"/>
  <c r="M2323" i="11"/>
  <c r="N2323" i="11"/>
  <c r="P2323" i="11" s="1"/>
  <c r="G2324" i="11"/>
  <c r="H2324" i="11"/>
  <c r="I2324" i="11"/>
  <c r="J2324" i="11"/>
  <c r="K2324" i="11"/>
  <c r="L2324" i="11" s="1"/>
  <c r="M2324" i="11"/>
  <c r="N2324" i="11"/>
  <c r="O2324" i="11" s="1"/>
  <c r="G2325" i="11"/>
  <c r="H2325" i="11"/>
  <c r="I2325" i="11"/>
  <c r="J2325" i="11"/>
  <c r="K2325" i="11"/>
  <c r="L2325" i="11" s="1"/>
  <c r="M2325" i="11"/>
  <c r="N2325" i="11"/>
  <c r="G2326" i="11"/>
  <c r="H2326" i="11"/>
  <c r="I2326" i="11"/>
  <c r="J2326" i="11"/>
  <c r="K2326" i="11"/>
  <c r="L2326" i="11"/>
  <c r="M2326" i="11"/>
  <c r="N2326" i="11"/>
  <c r="O2326" i="11" s="1"/>
  <c r="P2326" i="11"/>
  <c r="G2327" i="11"/>
  <c r="H2327" i="11"/>
  <c r="I2327" i="11"/>
  <c r="J2327" i="11"/>
  <c r="K2327" i="11"/>
  <c r="L2327" i="11" s="1"/>
  <c r="M2327" i="11"/>
  <c r="N2327" i="11"/>
  <c r="P2327" i="11" s="1"/>
  <c r="G2328" i="11"/>
  <c r="H2328" i="11"/>
  <c r="I2328" i="11"/>
  <c r="J2328" i="11"/>
  <c r="K2328" i="11"/>
  <c r="L2328" i="11" s="1"/>
  <c r="M2328" i="11"/>
  <c r="N2328" i="11"/>
  <c r="G2329" i="11"/>
  <c r="H2329" i="11"/>
  <c r="I2329" i="11"/>
  <c r="J2329" i="11"/>
  <c r="K2329" i="11"/>
  <c r="L2329" i="11" s="1"/>
  <c r="M2329" i="11"/>
  <c r="N2329" i="11"/>
  <c r="G2330" i="11"/>
  <c r="H2330" i="11"/>
  <c r="I2330" i="11"/>
  <c r="J2330" i="11"/>
  <c r="K2330" i="11"/>
  <c r="L2330" i="11" s="1"/>
  <c r="M2330" i="11"/>
  <c r="N2330" i="11"/>
  <c r="G2331" i="11"/>
  <c r="H2331" i="11"/>
  <c r="I2331" i="11"/>
  <c r="J2331" i="11"/>
  <c r="K2331" i="11"/>
  <c r="L2331" i="11" s="1"/>
  <c r="M2331" i="11"/>
  <c r="N2331" i="11"/>
  <c r="P2331" i="11" s="1"/>
  <c r="G2332" i="11"/>
  <c r="H2332" i="11"/>
  <c r="I2332" i="11"/>
  <c r="J2332" i="11"/>
  <c r="K2332" i="11"/>
  <c r="L2332" i="11" s="1"/>
  <c r="M2332" i="11"/>
  <c r="N2332" i="11"/>
  <c r="G2333" i="11"/>
  <c r="H2333" i="11"/>
  <c r="I2333" i="11"/>
  <c r="J2333" i="11"/>
  <c r="K2333" i="11"/>
  <c r="L2333" i="11" s="1"/>
  <c r="M2333" i="11"/>
  <c r="N2333" i="11"/>
  <c r="G2334" i="11"/>
  <c r="H2334" i="11"/>
  <c r="I2334" i="11"/>
  <c r="J2334" i="11"/>
  <c r="K2334" i="11"/>
  <c r="L2334" i="11" s="1"/>
  <c r="M2334" i="11"/>
  <c r="N2334" i="11"/>
  <c r="O2334" i="11" s="1"/>
  <c r="G2335" i="11"/>
  <c r="H2335" i="11"/>
  <c r="I2335" i="11"/>
  <c r="J2335" i="11"/>
  <c r="K2335" i="11"/>
  <c r="L2335" i="11" s="1"/>
  <c r="M2335" i="11"/>
  <c r="N2335" i="11"/>
  <c r="P2335" i="11" s="1"/>
  <c r="G2336" i="11"/>
  <c r="H2336" i="11"/>
  <c r="I2336" i="11"/>
  <c r="J2336" i="11"/>
  <c r="K2336" i="11"/>
  <c r="L2336" i="11" s="1"/>
  <c r="M2336" i="11"/>
  <c r="N2336" i="11"/>
  <c r="O2336" i="11" s="1"/>
  <c r="G2337" i="11"/>
  <c r="H2337" i="11"/>
  <c r="I2337" i="11"/>
  <c r="J2337" i="11"/>
  <c r="K2337" i="11"/>
  <c r="L2337" i="11" s="1"/>
  <c r="M2337" i="11"/>
  <c r="N2337" i="11"/>
  <c r="G2338" i="11"/>
  <c r="H2338" i="11"/>
  <c r="I2338" i="11"/>
  <c r="J2338" i="11"/>
  <c r="K2338" i="11"/>
  <c r="L2338" i="11" s="1"/>
  <c r="M2338" i="11"/>
  <c r="N2338" i="11"/>
  <c r="O2338" i="11" s="1"/>
  <c r="P2338" i="11"/>
  <c r="G2339" i="11"/>
  <c r="H2339" i="11"/>
  <c r="I2339" i="11"/>
  <c r="J2339" i="11"/>
  <c r="K2339" i="11"/>
  <c r="L2339" i="11" s="1"/>
  <c r="M2339" i="11"/>
  <c r="N2339" i="11"/>
  <c r="P2339" i="11" s="1"/>
  <c r="G2340" i="11"/>
  <c r="H2340" i="11"/>
  <c r="I2340" i="11"/>
  <c r="J2340" i="11"/>
  <c r="K2340" i="11"/>
  <c r="L2340" i="11" s="1"/>
  <c r="M2340" i="11"/>
  <c r="N2340" i="11"/>
  <c r="O2340" i="11" s="1"/>
  <c r="G2341" i="11"/>
  <c r="H2341" i="11"/>
  <c r="I2341" i="11"/>
  <c r="J2341" i="11"/>
  <c r="K2341" i="11"/>
  <c r="L2341" i="11" s="1"/>
  <c r="M2341" i="11"/>
  <c r="N2341" i="11"/>
  <c r="G2342" i="11"/>
  <c r="H2342" i="11"/>
  <c r="I2342" i="11"/>
  <c r="J2342" i="11"/>
  <c r="K2342" i="11"/>
  <c r="M2342" i="11"/>
  <c r="N2342" i="11"/>
  <c r="O2342" i="11" s="1"/>
  <c r="G2343" i="11"/>
  <c r="H2343" i="11"/>
  <c r="I2343" i="11"/>
  <c r="J2343" i="11"/>
  <c r="K2343" i="11"/>
  <c r="L2343" i="11" s="1"/>
  <c r="M2343" i="11"/>
  <c r="N2343" i="11"/>
  <c r="P2343" i="11" s="1"/>
  <c r="G2344" i="11"/>
  <c r="H2344" i="11"/>
  <c r="I2344" i="11"/>
  <c r="J2344" i="11"/>
  <c r="K2344" i="11"/>
  <c r="L2344" i="11" s="1"/>
  <c r="M2344" i="11"/>
  <c r="N2344" i="11"/>
  <c r="O2344" i="11" s="1"/>
  <c r="G2345" i="11"/>
  <c r="H2345" i="11"/>
  <c r="I2345" i="11"/>
  <c r="J2345" i="11"/>
  <c r="K2345" i="11"/>
  <c r="L2345" i="11" s="1"/>
  <c r="M2345" i="11"/>
  <c r="N2345" i="11"/>
  <c r="G2346" i="11"/>
  <c r="H2346" i="11"/>
  <c r="I2346" i="11"/>
  <c r="J2346" i="11"/>
  <c r="K2346" i="11"/>
  <c r="L2346" i="11" s="1"/>
  <c r="M2346" i="11"/>
  <c r="N2346" i="11"/>
  <c r="O2346" i="11" s="1"/>
  <c r="G2347" i="11"/>
  <c r="H2347" i="11"/>
  <c r="I2347" i="11"/>
  <c r="J2347" i="11"/>
  <c r="K2347" i="11"/>
  <c r="L2347" i="11" s="1"/>
  <c r="M2347" i="11"/>
  <c r="N2347" i="11"/>
  <c r="P2347" i="11" s="1"/>
  <c r="G2348" i="11"/>
  <c r="H2348" i="11"/>
  <c r="I2348" i="11"/>
  <c r="J2348" i="11"/>
  <c r="K2348" i="11"/>
  <c r="L2348" i="11" s="1"/>
  <c r="M2348" i="11"/>
  <c r="N2348" i="11"/>
  <c r="O2348" i="11"/>
  <c r="G2349" i="11"/>
  <c r="H2349" i="11"/>
  <c r="I2349" i="11"/>
  <c r="J2349" i="11"/>
  <c r="K2349" i="11"/>
  <c r="L2349" i="11" s="1"/>
  <c r="M2349" i="11"/>
  <c r="N2349" i="11"/>
  <c r="G2350" i="11"/>
  <c r="H2350" i="11"/>
  <c r="I2350" i="11"/>
  <c r="J2350" i="11"/>
  <c r="K2350" i="11"/>
  <c r="L2350" i="11" s="1"/>
  <c r="M2350" i="11"/>
  <c r="N2350" i="11"/>
  <c r="G2351" i="11"/>
  <c r="H2351" i="11"/>
  <c r="I2351" i="11"/>
  <c r="J2351" i="11"/>
  <c r="K2351" i="11"/>
  <c r="L2351" i="11" s="1"/>
  <c r="M2351" i="11"/>
  <c r="N2351" i="11"/>
  <c r="P2351" i="11" s="1"/>
  <c r="G2352" i="11"/>
  <c r="H2352" i="11"/>
  <c r="I2352" i="11"/>
  <c r="J2352" i="11"/>
  <c r="K2352" i="11"/>
  <c r="L2352" i="11" s="1"/>
  <c r="M2352" i="11"/>
  <c r="N2352" i="11"/>
  <c r="O2352" i="11" s="1"/>
  <c r="G2353" i="11"/>
  <c r="H2353" i="11"/>
  <c r="I2353" i="11"/>
  <c r="J2353" i="11"/>
  <c r="K2353" i="11"/>
  <c r="L2353" i="11" s="1"/>
  <c r="M2353" i="11"/>
  <c r="N2353" i="11"/>
  <c r="G2354" i="11"/>
  <c r="H2354" i="11"/>
  <c r="I2354" i="11"/>
  <c r="J2354" i="11"/>
  <c r="K2354" i="11"/>
  <c r="L2354" i="11" s="1"/>
  <c r="M2354" i="11"/>
  <c r="N2354" i="11"/>
  <c r="O2354" i="11" s="1"/>
  <c r="G2355" i="11"/>
  <c r="H2355" i="11"/>
  <c r="I2355" i="11"/>
  <c r="J2355" i="11"/>
  <c r="K2355" i="11"/>
  <c r="L2355" i="11" s="1"/>
  <c r="M2355" i="11"/>
  <c r="N2355" i="11"/>
  <c r="G2356" i="11"/>
  <c r="H2356" i="11"/>
  <c r="I2356" i="11"/>
  <c r="J2356" i="11"/>
  <c r="K2356" i="11"/>
  <c r="L2356" i="11" s="1"/>
  <c r="M2356" i="11"/>
  <c r="N2356" i="11"/>
  <c r="P2356" i="11" s="1"/>
  <c r="G2357" i="11"/>
  <c r="H2357" i="11"/>
  <c r="I2357" i="11"/>
  <c r="J2357" i="11"/>
  <c r="K2357" i="11"/>
  <c r="L2357" i="11" s="1"/>
  <c r="M2357" i="11"/>
  <c r="N2357" i="11"/>
  <c r="G2358" i="11"/>
  <c r="H2358" i="11"/>
  <c r="I2358" i="11"/>
  <c r="J2358" i="11"/>
  <c r="K2358" i="11"/>
  <c r="L2358" i="11" s="1"/>
  <c r="M2358" i="11"/>
  <c r="N2358" i="11"/>
  <c r="O2358" i="11" s="1"/>
  <c r="G2359" i="11"/>
  <c r="H2359" i="11"/>
  <c r="I2359" i="11"/>
  <c r="J2359" i="11"/>
  <c r="K2359" i="11"/>
  <c r="L2359" i="11" s="1"/>
  <c r="M2359" i="11"/>
  <c r="N2359" i="11"/>
  <c r="P2359" i="11" s="1"/>
  <c r="G2360" i="11"/>
  <c r="H2360" i="11"/>
  <c r="I2360" i="11"/>
  <c r="J2360" i="11"/>
  <c r="K2360" i="11"/>
  <c r="L2360" i="11" s="1"/>
  <c r="M2360" i="11"/>
  <c r="N2360" i="11"/>
  <c r="O2360" i="11" s="1"/>
  <c r="G2361" i="11"/>
  <c r="H2361" i="11"/>
  <c r="I2361" i="11"/>
  <c r="J2361" i="11"/>
  <c r="K2361" i="11"/>
  <c r="L2361" i="11" s="1"/>
  <c r="M2361" i="11"/>
  <c r="N2361" i="11"/>
  <c r="G2362" i="11"/>
  <c r="H2362" i="11"/>
  <c r="I2362" i="11"/>
  <c r="J2362" i="11"/>
  <c r="K2362" i="11"/>
  <c r="L2362" i="11" s="1"/>
  <c r="M2362" i="11"/>
  <c r="N2362" i="11"/>
  <c r="O2362" i="11" s="1"/>
  <c r="G2363" i="11"/>
  <c r="H2363" i="11"/>
  <c r="I2363" i="11"/>
  <c r="J2363" i="11"/>
  <c r="K2363" i="11"/>
  <c r="L2363" i="11" s="1"/>
  <c r="M2363" i="11"/>
  <c r="N2363" i="11"/>
  <c r="P2363" i="11" s="1"/>
  <c r="G2364" i="11"/>
  <c r="H2364" i="11"/>
  <c r="I2364" i="11"/>
  <c r="J2364" i="11"/>
  <c r="K2364" i="11"/>
  <c r="L2364" i="11" s="1"/>
  <c r="M2364" i="11"/>
  <c r="N2364" i="11"/>
  <c r="O2364" i="11" s="1"/>
  <c r="G2365" i="11"/>
  <c r="H2365" i="11"/>
  <c r="I2365" i="11"/>
  <c r="J2365" i="11"/>
  <c r="K2365" i="11"/>
  <c r="L2365" i="11" s="1"/>
  <c r="M2365" i="11"/>
  <c r="N2365" i="11"/>
  <c r="G2366" i="11"/>
  <c r="H2366" i="11"/>
  <c r="I2366" i="11"/>
  <c r="J2366" i="11"/>
  <c r="K2366" i="11"/>
  <c r="L2366" i="11" s="1"/>
  <c r="M2366" i="11"/>
  <c r="N2366" i="11"/>
  <c r="O2366" i="11" s="1"/>
  <c r="G2367" i="11"/>
  <c r="H2367" i="11"/>
  <c r="I2367" i="11"/>
  <c r="J2367" i="11"/>
  <c r="K2367" i="11"/>
  <c r="L2367" i="11" s="1"/>
  <c r="M2367" i="11"/>
  <c r="N2367" i="11"/>
  <c r="P2367" i="11" s="1"/>
  <c r="G2368" i="11"/>
  <c r="H2368" i="11"/>
  <c r="I2368" i="11"/>
  <c r="J2368" i="11"/>
  <c r="K2368" i="11"/>
  <c r="L2368" i="11" s="1"/>
  <c r="M2368" i="11"/>
  <c r="N2368" i="11"/>
  <c r="O2368" i="11" s="1"/>
  <c r="G2369" i="11"/>
  <c r="H2369" i="11"/>
  <c r="I2369" i="11"/>
  <c r="J2369" i="11"/>
  <c r="K2369" i="11"/>
  <c r="L2369" i="11" s="1"/>
  <c r="M2369" i="11"/>
  <c r="N2369" i="11"/>
  <c r="G2370" i="11"/>
  <c r="H2370" i="11"/>
  <c r="I2370" i="11"/>
  <c r="J2370" i="11"/>
  <c r="K2370" i="11"/>
  <c r="L2370" i="11" s="1"/>
  <c r="M2370" i="11"/>
  <c r="N2370" i="11"/>
  <c r="O2370" i="11" s="1"/>
  <c r="G2371" i="11"/>
  <c r="H2371" i="11"/>
  <c r="I2371" i="11"/>
  <c r="J2371" i="11"/>
  <c r="K2371" i="11"/>
  <c r="L2371" i="11" s="1"/>
  <c r="M2371" i="11"/>
  <c r="N2371" i="11"/>
  <c r="G2372" i="11"/>
  <c r="H2372" i="11"/>
  <c r="I2372" i="11"/>
  <c r="J2372" i="11"/>
  <c r="K2372" i="11"/>
  <c r="L2372" i="11"/>
  <c r="M2372" i="11"/>
  <c r="N2372" i="11"/>
  <c r="G2373" i="11"/>
  <c r="H2373" i="11"/>
  <c r="I2373" i="11"/>
  <c r="J2373" i="11"/>
  <c r="K2373" i="11"/>
  <c r="L2373" i="11" s="1"/>
  <c r="M2373" i="11"/>
  <c r="N2373" i="11"/>
  <c r="G2374" i="11"/>
  <c r="H2374" i="11"/>
  <c r="I2374" i="11"/>
  <c r="J2374" i="11"/>
  <c r="K2374" i="11"/>
  <c r="M2374" i="11"/>
  <c r="N2374" i="11"/>
  <c r="O2374" i="11" s="1"/>
  <c r="G2375" i="11"/>
  <c r="H2375" i="11"/>
  <c r="I2375" i="11"/>
  <c r="J2375" i="11"/>
  <c r="K2375" i="11"/>
  <c r="L2375" i="11" s="1"/>
  <c r="M2375" i="11"/>
  <c r="N2375" i="11"/>
  <c r="P2375" i="11" s="1"/>
  <c r="G2376" i="11"/>
  <c r="H2376" i="11"/>
  <c r="I2376" i="11"/>
  <c r="J2376" i="11"/>
  <c r="K2376" i="11"/>
  <c r="L2376" i="11" s="1"/>
  <c r="M2376" i="11"/>
  <c r="N2376" i="11"/>
  <c r="O2376" i="11" s="1"/>
  <c r="G2377" i="11"/>
  <c r="H2377" i="11"/>
  <c r="I2377" i="11"/>
  <c r="J2377" i="11"/>
  <c r="K2377" i="11"/>
  <c r="L2377" i="11" s="1"/>
  <c r="M2377" i="11"/>
  <c r="N2377" i="11"/>
  <c r="G2378" i="11"/>
  <c r="H2378" i="11"/>
  <c r="I2378" i="11"/>
  <c r="J2378" i="11"/>
  <c r="K2378" i="11"/>
  <c r="L2378" i="11" s="1"/>
  <c r="M2378" i="11"/>
  <c r="N2378" i="11"/>
  <c r="O2378" i="11" s="1"/>
  <c r="G2379" i="11"/>
  <c r="H2379" i="11"/>
  <c r="I2379" i="11"/>
  <c r="J2379" i="11"/>
  <c r="K2379" i="11"/>
  <c r="L2379" i="11" s="1"/>
  <c r="M2379" i="11"/>
  <c r="N2379" i="11"/>
  <c r="P2379" i="11" s="1"/>
  <c r="G2380" i="11"/>
  <c r="H2380" i="11"/>
  <c r="I2380" i="11"/>
  <c r="J2380" i="11"/>
  <c r="K2380" i="11"/>
  <c r="L2380" i="11" s="1"/>
  <c r="M2380" i="11"/>
  <c r="N2380" i="11"/>
  <c r="G2381" i="11"/>
  <c r="H2381" i="11"/>
  <c r="I2381" i="11"/>
  <c r="J2381" i="11"/>
  <c r="K2381" i="11"/>
  <c r="L2381" i="11" s="1"/>
  <c r="M2381" i="11"/>
  <c r="N2381" i="11"/>
  <c r="G2382" i="11"/>
  <c r="H2382" i="11"/>
  <c r="I2382" i="11"/>
  <c r="J2382" i="11"/>
  <c r="K2382" i="11"/>
  <c r="M2382" i="11"/>
  <c r="N2382" i="11"/>
  <c r="O2382" i="11" s="1"/>
  <c r="G2383" i="11"/>
  <c r="H2383" i="11"/>
  <c r="I2383" i="11"/>
  <c r="J2383" i="11"/>
  <c r="K2383" i="11"/>
  <c r="L2383" i="11" s="1"/>
  <c r="M2383" i="11"/>
  <c r="N2383" i="11"/>
  <c r="O2383" i="11" s="1"/>
  <c r="G2384" i="11"/>
  <c r="H2384" i="11"/>
  <c r="I2384" i="11"/>
  <c r="J2384" i="11"/>
  <c r="K2384" i="11"/>
  <c r="L2384" i="11" s="1"/>
  <c r="M2384" i="11"/>
  <c r="N2384" i="11"/>
  <c r="O2384" i="11" s="1"/>
  <c r="G2385" i="11"/>
  <c r="H2385" i="11"/>
  <c r="I2385" i="11"/>
  <c r="J2385" i="11"/>
  <c r="K2385" i="11"/>
  <c r="L2385" i="11" s="1"/>
  <c r="M2385" i="11"/>
  <c r="N2385" i="11"/>
  <c r="G2386" i="11"/>
  <c r="H2386" i="11"/>
  <c r="I2386" i="11"/>
  <c r="J2386" i="11"/>
  <c r="K2386" i="11"/>
  <c r="L2386" i="11" s="1"/>
  <c r="M2386" i="11"/>
  <c r="N2386" i="11"/>
  <c r="O2386" i="11" s="1"/>
  <c r="G2387" i="11"/>
  <c r="H2387" i="11"/>
  <c r="I2387" i="11"/>
  <c r="J2387" i="11"/>
  <c r="K2387" i="11"/>
  <c r="L2387" i="11" s="1"/>
  <c r="M2387" i="11"/>
  <c r="N2387" i="11"/>
  <c r="P2387" i="11" s="1"/>
  <c r="G2388" i="11"/>
  <c r="H2388" i="11"/>
  <c r="I2388" i="11"/>
  <c r="J2388" i="11"/>
  <c r="K2388" i="11"/>
  <c r="L2388" i="11" s="1"/>
  <c r="M2388" i="11"/>
  <c r="N2388" i="11"/>
  <c r="O2388" i="11" s="1"/>
  <c r="G2389" i="11"/>
  <c r="H2389" i="11"/>
  <c r="I2389" i="11"/>
  <c r="J2389" i="11"/>
  <c r="K2389" i="11"/>
  <c r="L2389" i="11" s="1"/>
  <c r="M2389" i="11"/>
  <c r="N2389" i="11"/>
  <c r="G2390" i="11"/>
  <c r="H2390" i="11"/>
  <c r="I2390" i="11"/>
  <c r="J2390" i="11"/>
  <c r="K2390" i="11"/>
  <c r="L2390" i="11" s="1"/>
  <c r="M2390" i="11"/>
  <c r="N2390" i="11"/>
  <c r="O2390" i="11" s="1"/>
  <c r="G2391" i="11"/>
  <c r="H2391" i="11"/>
  <c r="I2391" i="11"/>
  <c r="J2391" i="11"/>
  <c r="K2391" i="11"/>
  <c r="L2391" i="11" s="1"/>
  <c r="M2391" i="11"/>
  <c r="N2391" i="11"/>
  <c r="O2391" i="11" s="1"/>
  <c r="G2392" i="11"/>
  <c r="H2392" i="11"/>
  <c r="I2392" i="11"/>
  <c r="J2392" i="11"/>
  <c r="K2392" i="11"/>
  <c r="L2392" i="11" s="1"/>
  <c r="M2392" i="11"/>
  <c r="N2392" i="11"/>
  <c r="O2392" i="11" s="1"/>
  <c r="P2392" i="11"/>
  <c r="G2393" i="11"/>
  <c r="H2393" i="11"/>
  <c r="I2393" i="11"/>
  <c r="J2393" i="11"/>
  <c r="K2393" i="11"/>
  <c r="L2393" i="11" s="1"/>
  <c r="M2393" i="11"/>
  <c r="N2393" i="11"/>
  <c r="G2394" i="11"/>
  <c r="H2394" i="11"/>
  <c r="I2394" i="11"/>
  <c r="J2394" i="11"/>
  <c r="K2394" i="11"/>
  <c r="L2394" i="11"/>
  <c r="M2394" i="11"/>
  <c r="N2394" i="11"/>
  <c r="O2394" i="11" s="1"/>
  <c r="G2395" i="11"/>
  <c r="H2395" i="11"/>
  <c r="I2395" i="11"/>
  <c r="J2395" i="11"/>
  <c r="K2395" i="11"/>
  <c r="L2395" i="11" s="1"/>
  <c r="M2395" i="11"/>
  <c r="N2395" i="11"/>
  <c r="P2395" i="11" s="1"/>
  <c r="G2396" i="11"/>
  <c r="H2396" i="11"/>
  <c r="I2396" i="11"/>
  <c r="J2396" i="11"/>
  <c r="K2396" i="11"/>
  <c r="L2396" i="11" s="1"/>
  <c r="M2396" i="11"/>
  <c r="N2396" i="11"/>
  <c r="O2396" i="11" s="1"/>
  <c r="G2397" i="11"/>
  <c r="H2397" i="11"/>
  <c r="I2397" i="11"/>
  <c r="J2397" i="11"/>
  <c r="K2397" i="11"/>
  <c r="L2397" i="11" s="1"/>
  <c r="M2397" i="11"/>
  <c r="N2397" i="11"/>
  <c r="G2398" i="11"/>
  <c r="H2398" i="11"/>
  <c r="I2398" i="11"/>
  <c r="J2398" i="11"/>
  <c r="K2398" i="11"/>
  <c r="L2398" i="11" s="1"/>
  <c r="M2398" i="11"/>
  <c r="N2398" i="11"/>
  <c r="O2398" i="11" s="1"/>
  <c r="G2399" i="11"/>
  <c r="H2399" i="11"/>
  <c r="I2399" i="11"/>
  <c r="J2399" i="11"/>
  <c r="K2399" i="11"/>
  <c r="L2399" i="11" s="1"/>
  <c r="M2399" i="11"/>
  <c r="N2399" i="11"/>
  <c r="P2399" i="11" s="1"/>
  <c r="G2400" i="11"/>
  <c r="H2400" i="11"/>
  <c r="I2400" i="11"/>
  <c r="J2400" i="11"/>
  <c r="K2400" i="11"/>
  <c r="L2400" i="11" s="1"/>
  <c r="M2400" i="11"/>
  <c r="N2400" i="11"/>
  <c r="O2400" i="11" s="1"/>
  <c r="G2401" i="11"/>
  <c r="H2401" i="11"/>
  <c r="I2401" i="11"/>
  <c r="J2401" i="11"/>
  <c r="K2401" i="11"/>
  <c r="L2401" i="11" s="1"/>
  <c r="M2401" i="11"/>
  <c r="N2401" i="11"/>
  <c r="G2402" i="11"/>
  <c r="H2402" i="11"/>
  <c r="I2402" i="11"/>
  <c r="J2402" i="11"/>
  <c r="K2402" i="11"/>
  <c r="L2402" i="11" s="1"/>
  <c r="M2402" i="11"/>
  <c r="N2402" i="11"/>
  <c r="O2402" i="11" s="1"/>
  <c r="G2403" i="11"/>
  <c r="H2403" i="11"/>
  <c r="I2403" i="11"/>
  <c r="J2403" i="11"/>
  <c r="K2403" i="11"/>
  <c r="L2403" i="11" s="1"/>
  <c r="M2403" i="11"/>
  <c r="N2403" i="11"/>
  <c r="P2403" i="11" s="1"/>
  <c r="G2404" i="11"/>
  <c r="H2404" i="11"/>
  <c r="I2404" i="11"/>
  <c r="J2404" i="11"/>
  <c r="K2404" i="11"/>
  <c r="L2404" i="11" s="1"/>
  <c r="M2404" i="11"/>
  <c r="N2404" i="11"/>
  <c r="O2404" i="11" s="1"/>
  <c r="G2405" i="11"/>
  <c r="H2405" i="11"/>
  <c r="I2405" i="11"/>
  <c r="J2405" i="11"/>
  <c r="K2405" i="11"/>
  <c r="L2405" i="11" s="1"/>
  <c r="M2405" i="11"/>
  <c r="N2405" i="11"/>
  <c r="G2406" i="11"/>
  <c r="H2406" i="11"/>
  <c r="I2406" i="11"/>
  <c r="J2406" i="11"/>
  <c r="K2406" i="11"/>
  <c r="L2406" i="11" s="1"/>
  <c r="M2406" i="11"/>
  <c r="N2406" i="11"/>
  <c r="O2406" i="11" s="1"/>
  <c r="G2407" i="11"/>
  <c r="H2407" i="11"/>
  <c r="I2407" i="11"/>
  <c r="J2407" i="11"/>
  <c r="K2407" i="11"/>
  <c r="L2407" i="11" s="1"/>
  <c r="M2407" i="11"/>
  <c r="N2407" i="11"/>
  <c r="O2407" i="11" s="1"/>
  <c r="G2408" i="11"/>
  <c r="H2408" i="11"/>
  <c r="I2408" i="11"/>
  <c r="J2408" i="11"/>
  <c r="K2408" i="11"/>
  <c r="L2408" i="11" s="1"/>
  <c r="M2408" i="11"/>
  <c r="N2408" i="11"/>
  <c r="G2409" i="11"/>
  <c r="H2409" i="11"/>
  <c r="I2409" i="11"/>
  <c r="J2409" i="11"/>
  <c r="K2409" i="11"/>
  <c r="L2409" i="11" s="1"/>
  <c r="M2409" i="11"/>
  <c r="N2409" i="11"/>
  <c r="G2410" i="11"/>
  <c r="H2410" i="11"/>
  <c r="I2410" i="11"/>
  <c r="J2410" i="11"/>
  <c r="K2410" i="11"/>
  <c r="L2410" i="11" s="1"/>
  <c r="M2410" i="11"/>
  <c r="N2410" i="11"/>
  <c r="O2410" i="11" s="1"/>
  <c r="G2411" i="11"/>
  <c r="H2411" i="11"/>
  <c r="I2411" i="11"/>
  <c r="J2411" i="11"/>
  <c r="K2411" i="11"/>
  <c r="L2411" i="11" s="1"/>
  <c r="M2411" i="11"/>
  <c r="N2411" i="11"/>
  <c r="P2411" i="11" s="1"/>
  <c r="G2412" i="11"/>
  <c r="H2412" i="11"/>
  <c r="I2412" i="11"/>
  <c r="J2412" i="11"/>
  <c r="K2412" i="11"/>
  <c r="L2412" i="11" s="1"/>
  <c r="M2412" i="11"/>
  <c r="N2412" i="11"/>
  <c r="P2412" i="11" s="1"/>
  <c r="G2413" i="11"/>
  <c r="H2413" i="11"/>
  <c r="I2413" i="11"/>
  <c r="J2413" i="11"/>
  <c r="K2413" i="11"/>
  <c r="L2413" i="11" s="1"/>
  <c r="M2413" i="11"/>
  <c r="N2413" i="11"/>
  <c r="G2414" i="11"/>
  <c r="H2414" i="11"/>
  <c r="I2414" i="11"/>
  <c r="J2414" i="11"/>
  <c r="K2414" i="11"/>
  <c r="M2414" i="11"/>
  <c r="N2414" i="11"/>
  <c r="O2414" i="11" s="1"/>
  <c r="G2415" i="11"/>
  <c r="H2415" i="11"/>
  <c r="I2415" i="11"/>
  <c r="J2415" i="11"/>
  <c r="K2415" i="11"/>
  <c r="L2415" i="11" s="1"/>
  <c r="M2415" i="11"/>
  <c r="N2415" i="11"/>
  <c r="P2415" i="11" s="1"/>
  <c r="G2416" i="11"/>
  <c r="H2416" i="11"/>
  <c r="I2416" i="11"/>
  <c r="J2416" i="11"/>
  <c r="K2416" i="11"/>
  <c r="L2416" i="11" s="1"/>
  <c r="M2416" i="11"/>
  <c r="N2416" i="11"/>
  <c r="O2416" i="11" s="1"/>
  <c r="G2417" i="11"/>
  <c r="H2417" i="11"/>
  <c r="I2417" i="11"/>
  <c r="J2417" i="11"/>
  <c r="K2417" i="11"/>
  <c r="L2417" i="11" s="1"/>
  <c r="M2417" i="11"/>
  <c r="N2417" i="11"/>
  <c r="G2418" i="11"/>
  <c r="H2418" i="11"/>
  <c r="I2418" i="11"/>
  <c r="J2418" i="11"/>
  <c r="K2418" i="11"/>
  <c r="L2418" i="11" s="1"/>
  <c r="M2418" i="11"/>
  <c r="N2418" i="11"/>
  <c r="O2418" i="11" s="1"/>
  <c r="G2419" i="11"/>
  <c r="H2419" i="11"/>
  <c r="I2419" i="11"/>
  <c r="J2419" i="11"/>
  <c r="K2419" i="11"/>
  <c r="L2419" i="11" s="1"/>
  <c r="M2419" i="11"/>
  <c r="N2419" i="11"/>
  <c r="P2419" i="11" s="1"/>
  <c r="G2420" i="11"/>
  <c r="H2420" i="11"/>
  <c r="I2420" i="11"/>
  <c r="J2420" i="11"/>
  <c r="K2420" i="11"/>
  <c r="L2420" i="11" s="1"/>
  <c r="M2420" i="11"/>
  <c r="N2420" i="11"/>
  <c r="O2420" i="11" s="1"/>
  <c r="G2421" i="11"/>
  <c r="H2421" i="11"/>
  <c r="I2421" i="11"/>
  <c r="J2421" i="11"/>
  <c r="K2421" i="11"/>
  <c r="L2421" i="11" s="1"/>
  <c r="M2421" i="11"/>
  <c r="N2421" i="11"/>
  <c r="G2422" i="11"/>
  <c r="H2422" i="11"/>
  <c r="I2422" i="11"/>
  <c r="J2422" i="11"/>
  <c r="K2422" i="11"/>
  <c r="L2422" i="11" s="1"/>
  <c r="M2422" i="11"/>
  <c r="N2422" i="11"/>
  <c r="O2422" i="11" s="1"/>
  <c r="G2423" i="11"/>
  <c r="H2423" i="11"/>
  <c r="I2423" i="11"/>
  <c r="J2423" i="11"/>
  <c r="K2423" i="11"/>
  <c r="L2423" i="11" s="1"/>
  <c r="M2423" i="11"/>
  <c r="N2423" i="11"/>
  <c r="P2423" i="11" s="1"/>
  <c r="G2424" i="11"/>
  <c r="H2424" i="11"/>
  <c r="I2424" i="11"/>
  <c r="J2424" i="11"/>
  <c r="K2424" i="11"/>
  <c r="L2424" i="11" s="1"/>
  <c r="M2424" i="11"/>
  <c r="N2424" i="11"/>
  <c r="P2424" i="11" s="1"/>
  <c r="G2425" i="11"/>
  <c r="H2425" i="11"/>
  <c r="I2425" i="11"/>
  <c r="J2425" i="11"/>
  <c r="K2425" i="11"/>
  <c r="L2425" i="11" s="1"/>
  <c r="M2425" i="11"/>
  <c r="N2425" i="11"/>
  <c r="G2426" i="11"/>
  <c r="H2426" i="11"/>
  <c r="I2426" i="11"/>
  <c r="J2426" i="11"/>
  <c r="K2426" i="11"/>
  <c r="L2426" i="11" s="1"/>
  <c r="M2426" i="11"/>
  <c r="N2426" i="11"/>
  <c r="O2426" i="11" s="1"/>
  <c r="G2427" i="11"/>
  <c r="H2427" i="11"/>
  <c r="I2427" i="11"/>
  <c r="J2427" i="11"/>
  <c r="K2427" i="11"/>
  <c r="L2427" i="11" s="1"/>
  <c r="M2427" i="11"/>
  <c r="N2427" i="11"/>
  <c r="P2427" i="11" s="1"/>
  <c r="G2428" i="11"/>
  <c r="H2428" i="11"/>
  <c r="I2428" i="11"/>
  <c r="J2428" i="11"/>
  <c r="K2428" i="11"/>
  <c r="L2428" i="11" s="1"/>
  <c r="M2428" i="11"/>
  <c r="N2428" i="11"/>
  <c r="O2428" i="11"/>
  <c r="P2428" i="11"/>
  <c r="G2429" i="11"/>
  <c r="H2429" i="11"/>
  <c r="I2429" i="11"/>
  <c r="J2429" i="11"/>
  <c r="K2429" i="11"/>
  <c r="L2429" i="11" s="1"/>
  <c r="M2429" i="11"/>
  <c r="N2429" i="11"/>
  <c r="G2430" i="11"/>
  <c r="H2430" i="11"/>
  <c r="I2430" i="11"/>
  <c r="J2430" i="11"/>
  <c r="K2430" i="11"/>
  <c r="L2430" i="11" s="1"/>
  <c r="M2430" i="11"/>
  <c r="N2430" i="11"/>
  <c r="O2430" i="11" s="1"/>
  <c r="G2431" i="11"/>
  <c r="H2431" i="11"/>
  <c r="I2431" i="11"/>
  <c r="J2431" i="11"/>
  <c r="K2431" i="11"/>
  <c r="L2431" i="11" s="1"/>
  <c r="M2431" i="11"/>
  <c r="N2431" i="11"/>
  <c r="G2432" i="11"/>
  <c r="H2432" i="11"/>
  <c r="I2432" i="11"/>
  <c r="J2432" i="11"/>
  <c r="K2432" i="11"/>
  <c r="L2432" i="11" s="1"/>
  <c r="M2432" i="11"/>
  <c r="N2432" i="11"/>
  <c r="O2432" i="11" s="1"/>
  <c r="G2433" i="11"/>
  <c r="H2433" i="11"/>
  <c r="I2433" i="11"/>
  <c r="J2433" i="11"/>
  <c r="K2433" i="11"/>
  <c r="L2433" i="11" s="1"/>
  <c r="M2433" i="11"/>
  <c r="N2433" i="11"/>
  <c r="G2434" i="11"/>
  <c r="H2434" i="11"/>
  <c r="I2434" i="11"/>
  <c r="J2434" i="11"/>
  <c r="K2434" i="11"/>
  <c r="L2434" i="11" s="1"/>
  <c r="M2434" i="11"/>
  <c r="N2434" i="11"/>
  <c r="O2434" i="11" s="1"/>
  <c r="G2435" i="11"/>
  <c r="H2435" i="11"/>
  <c r="I2435" i="11"/>
  <c r="J2435" i="11"/>
  <c r="K2435" i="11"/>
  <c r="L2435" i="11" s="1"/>
  <c r="M2435" i="11"/>
  <c r="N2435" i="11"/>
  <c r="P2435" i="11" s="1"/>
  <c r="G2436" i="11"/>
  <c r="H2436" i="11"/>
  <c r="I2436" i="11"/>
  <c r="J2436" i="11"/>
  <c r="K2436" i="11"/>
  <c r="L2436" i="11" s="1"/>
  <c r="M2436" i="11"/>
  <c r="N2436" i="11"/>
  <c r="P2436" i="11" s="1"/>
  <c r="G2437" i="11"/>
  <c r="H2437" i="11"/>
  <c r="I2437" i="11"/>
  <c r="J2437" i="11"/>
  <c r="K2437" i="11"/>
  <c r="L2437" i="11" s="1"/>
  <c r="M2437" i="11"/>
  <c r="N2437" i="11"/>
  <c r="G2438" i="11"/>
  <c r="H2438" i="11"/>
  <c r="I2438" i="11"/>
  <c r="J2438" i="11"/>
  <c r="K2438" i="11"/>
  <c r="M2438" i="11"/>
  <c r="N2438" i="11"/>
  <c r="O2438" i="11" s="1"/>
  <c r="G2439" i="11"/>
  <c r="H2439" i="11"/>
  <c r="I2439" i="11"/>
  <c r="J2439" i="11"/>
  <c r="K2439" i="11"/>
  <c r="L2439" i="11" s="1"/>
  <c r="M2439" i="11"/>
  <c r="N2439" i="11"/>
  <c r="G2440" i="11"/>
  <c r="H2440" i="11"/>
  <c r="I2440" i="11"/>
  <c r="J2440" i="11"/>
  <c r="K2440" i="11"/>
  <c r="L2440" i="11" s="1"/>
  <c r="M2440" i="11"/>
  <c r="N2440" i="11"/>
  <c r="O2440" i="11" s="1"/>
  <c r="G2441" i="11"/>
  <c r="H2441" i="11"/>
  <c r="I2441" i="11"/>
  <c r="J2441" i="11"/>
  <c r="K2441" i="11"/>
  <c r="L2441" i="11" s="1"/>
  <c r="M2441" i="11"/>
  <c r="N2441" i="11"/>
  <c r="G2442" i="11"/>
  <c r="H2442" i="11"/>
  <c r="I2442" i="11"/>
  <c r="J2442" i="11"/>
  <c r="K2442" i="11"/>
  <c r="L2442" i="11" s="1"/>
  <c r="M2442" i="11"/>
  <c r="N2442" i="11"/>
  <c r="O2442" i="11" s="1"/>
  <c r="G2443" i="11"/>
  <c r="H2443" i="11"/>
  <c r="I2443" i="11"/>
  <c r="J2443" i="11"/>
  <c r="K2443" i="11"/>
  <c r="L2443" i="11" s="1"/>
  <c r="M2443" i="11"/>
  <c r="N2443" i="11"/>
  <c r="O2443" i="11" s="1"/>
  <c r="G2444" i="11"/>
  <c r="H2444" i="11"/>
  <c r="I2444" i="11"/>
  <c r="J2444" i="11"/>
  <c r="K2444" i="11"/>
  <c r="L2444" i="11" s="1"/>
  <c r="M2444" i="11"/>
  <c r="N2444" i="11"/>
  <c r="G2445" i="11"/>
  <c r="H2445" i="11"/>
  <c r="I2445" i="11"/>
  <c r="J2445" i="11"/>
  <c r="K2445" i="11"/>
  <c r="L2445" i="11" s="1"/>
  <c r="M2445" i="11"/>
  <c r="N2445" i="11"/>
  <c r="O2445" i="11" s="1"/>
  <c r="G2446" i="11"/>
  <c r="H2446" i="11"/>
  <c r="I2446" i="11"/>
  <c r="J2446" i="11"/>
  <c r="K2446" i="11"/>
  <c r="L2446" i="11" s="1"/>
  <c r="M2446" i="11"/>
  <c r="N2446" i="11"/>
  <c r="O2446" i="11" s="1"/>
  <c r="P2446" i="11"/>
  <c r="G2447" i="11"/>
  <c r="H2447" i="11"/>
  <c r="I2447" i="11"/>
  <c r="J2447" i="11"/>
  <c r="K2447" i="11"/>
  <c r="L2447" i="11" s="1"/>
  <c r="M2447" i="11"/>
  <c r="N2447" i="11"/>
  <c r="G2448" i="11"/>
  <c r="H2448" i="11"/>
  <c r="I2448" i="11"/>
  <c r="J2448" i="11"/>
  <c r="K2448" i="11"/>
  <c r="L2448" i="11" s="1"/>
  <c r="M2448" i="11"/>
  <c r="N2448" i="11"/>
  <c r="O2448" i="11" s="1"/>
  <c r="G2449" i="11"/>
  <c r="H2449" i="11"/>
  <c r="I2449" i="11"/>
  <c r="J2449" i="11"/>
  <c r="K2449" i="11"/>
  <c r="L2449" i="11" s="1"/>
  <c r="M2449" i="11"/>
  <c r="N2449" i="11"/>
  <c r="O2449" i="11" s="1"/>
  <c r="G2450" i="11"/>
  <c r="H2450" i="11"/>
  <c r="I2450" i="11"/>
  <c r="J2450" i="11"/>
  <c r="K2450" i="11"/>
  <c r="L2450" i="11" s="1"/>
  <c r="M2450" i="11"/>
  <c r="N2450" i="11"/>
  <c r="O2450" i="11" s="1"/>
  <c r="G2451" i="11"/>
  <c r="H2451" i="11"/>
  <c r="I2451" i="11"/>
  <c r="J2451" i="11"/>
  <c r="K2451" i="11"/>
  <c r="L2451" i="11" s="1"/>
  <c r="M2451" i="11"/>
  <c r="N2451" i="11"/>
  <c r="P2451" i="11" s="1"/>
  <c r="G2452" i="11"/>
  <c r="H2452" i="11"/>
  <c r="I2452" i="11"/>
  <c r="J2452" i="11"/>
  <c r="K2452" i="11"/>
  <c r="L2452" i="11" s="1"/>
  <c r="M2452" i="11"/>
  <c r="N2452" i="11"/>
  <c r="G2453" i="11"/>
  <c r="H2453" i="11"/>
  <c r="I2453" i="11"/>
  <c r="J2453" i="11"/>
  <c r="K2453" i="11"/>
  <c r="L2453" i="11" s="1"/>
  <c r="M2453" i="11"/>
  <c r="N2453" i="11"/>
  <c r="O2453" i="11" s="1"/>
  <c r="G2454" i="11"/>
  <c r="H2454" i="11"/>
  <c r="I2454" i="11"/>
  <c r="J2454" i="11"/>
  <c r="K2454" i="11"/>
  <c r="L2454" i="11" s="1"/>
  <c r="M2454" i="11"/>
  <c r="N2454" i="11"/>
  <c r="O2454" i="11" s="1"/>
  <c r="G2455" i="11"/>
  <c r="H2455" i="11"/>
  <c r="I2455" i="11"/>
  <c r="J2455" i="11"/>
  <c r="K2455" i="11"/>
  <c r="L2455" i="11" s="1"/>
  <c r="M2455" i="11"/>
  <c r="N2455" i="11"/>
  <c r="P2455" i="11" s="1"/>
  <c r="G2456" i="11"/>
  <c r="H2456" i="11"/>
  <c r="I2456" i="11"/>
  <c r="J2456" i="11"/>
  <c r="K2456" i="11"/>
  <c r="L2456" i="11" s="1"/>
  <c r="M2456" i="11"/>
  <c r="N2456" i="11"/>
  <c r="O2456" i="11" s="1"/>
  <c r="G2457" i="11"/>
  <c r="H2457" i="11"/>
  <c r="I2457" i="11"/>
  <c r="J2457" i="11"/>
  <c r="K2457" i="11"/>
  <c r="L2457" i="11" s="1"/>
  <c r="M2457" i="11"/>
  <c r="N2457" i="11"/>
  <c r="O2457" i="11" s="1"/>
  <c r="G2458" i="11"/>
  <c r="H2458" i="11"/>
  <c r="I2458" i="11"/>
  <c r="J2458" i="11"/>
  <c r="K2458" i="11"/>
  <c r="L2458" i="11" s="1"/>
  <c r="M2458" i="11"/>
  <c r="N2458" i="11"/>
  <c r="O2458" i="11" s="1"/>
  <c r="G2459" i="11"/>
  <c r="H2459" i="11"/>
  <c r="I2459" i="11"/>
  <c r="J2459" i="11"/>
  <c r="K2459" i="11"/>
  <c r="L2459" i="11" s="1"/>
  <c r="M2459" i="11"/>
  <c r="N2459" i="11"/>
  <c r="P2459" i="11" s="1"/>
  <c r="G2460" i="11"/>
  <c r="H2460" i="11"/>
  <c r="I2460" i="11"/>
  <c r="J2460" i="11"/>
  <c r="K2460" i="11"/>
  <c r="L2460" i="11" s="1"/>
  <c r="M2460" i="11"/>
  <c r="N2460" i="11"/>
  <c r="O2460" i="11" s="1"/>
  <c r="G2461" i="11"/>
  <c r="H2461" i="11"/>
  <c r="I2461" i="11"/>
  <c r="J2461" i="11"/>
  <c r="K2461" i="11"/>
  <c r="L2461" i="11" s="1"/>
  <c r="M2461" i="11"/>
  <c r="N2461" i="11"/>
  <c r="O2461" i="11" s="1"/>
  <c r="G2462" i="11"/>
  <c r="H2462" i="11"/>
  <c r="I2462" i="11"/>
  <c r="J2462" i="11"/>
  <c r="K2462" i="11"/>
  <c r="L2462" i="11" s="1"/>
  <c r="M2462" i="11"/>
  <c r="N2462" i="11"/>
  <c r="O2462" i="11" s="1"/>
  <c r="G2463" i="11"/>
  <c r="H2463" i="11"/>
  <c r="I2463" i="11"/>
  <c r="J2463" i="11"/>
  <c r="K2463" i="11"/>
  <c r="L2463" i="11" s="1"/>
  <c r="M2463" i="11"/>
  <c r="N2463" i="11"/>
  <c r="P2463" i="11" s="1"/>
  <c r="G2464" i="11"/>
  <c r="H2464" i="11"/>
  <c r="I2464" i="11"/>
  <c r="J2464" i="11"/>
  <c r="K2464" i="11"/>
  <c r="L2464" i="11" s="1"/>
  <c r="M2464" i="11"/>
  <c r="N2464" i="11"/>
  <c r="P2464" i="11" s="1"/>
  <c r="G2465" i="11"/>
  <c r="H2465" i="11"/>
  <c r="I2465" i="11"/>
  <c r="J2465" i="11"/>
  <c r="K2465" i="11"/>
  <c r="L2465" i="11" s="1"/>
  <c r="M2465" i="11"/>
  <c r="N2465" i="11"/>
  <c r="O2465" i="11" s="1"/>
  <c r="G2466" i="11"/>
  <c r="H2466" i="11"/>
  <c r="I2466" i="11"/>
  <c r="J2466" i="11"/>
  <c r="K2466" i="11"/>
  <c r="L2466" i="11" s="1"/>
  <c r="M2466" i="11"/>
  <c r="N2466" i="11"/>
  <c r="O2466" i="11" s="1"/>
  <c r="G2467" i="11"/>
  <c r="H2467" i="11"/>
  <c r="I2467" i="11"/>
  <c r="J2467" i="11"/>
  <c r="K2467" i="11"/>
  <c r="L2467" i="11" s="1"/>
  <c r="M2467" i="11"/>
  <c r="N2467" i="11"/>
  <c r="P2467" i="11" s="1"/>
  <c r="G2468" i="11"/>
  <c r="H2468" i="11"/>
  <c r="I2468" i="11"/>
  <c r="J2468" i="11"/>
  <c r="K2468" i="11"/>
  <c r="L2468" i="11" s="1"/>
  <c r="M2468" i="11"/>
  <c r="N2468" i="11"/>
  <c r="G2469" i="11"/>
  <c r="H2469" i="11"/>
  <c r="I2469" i="11"/>
  <c r="J2469" i="11"/>
  <c r="K2469" i="11"/>
  <c r="L2469" i="11" s="1"/>
  <c r="M2469" i="11"/>
  <c r="N2469" i="11"/>
  <c r="O2469" i="11" s="1"/>
  <c r="G2470" i="11"/>
  <c r="H2470" i="11"/>
  <c r="I2470" i="11"/>
  <c r="J2470" i="11"/>
  <c r="K2470" i="11"/>
  <c r="L2470" i="11" s="1"/>
  <c r="M2470" i="11"/>
  <c r="N2470" i="11"/>
  <c r="O2470" i="11" s="1"/>
  <c r="G2471" i="11"/>
  <c r="H2471" i="11"/>
  <c r="I2471" i="11"/>
  <c r="J2471" i="11"/>
  <c r="K2471" i="11"/>
  <c r="L2471" i="11" s="1"/>
  <c r="M2471" i="11"/>
  <c r="N2471" i="11"/>
  <c r="O2471" i="11" s="1"/>
  <c r="G2472" i="11"/>
  <c r="H2472" i="11"/>
  <c r="I2472" i="11"/>
  <c r="J2472" i="11"/>
  <c r="K2472" i="11"/>
  <c r="L2472" i="11" s="1"/>
  <c r="M2472" i="11"/>
  <c r="N2472" i="11"/>
  <c r="O2472" i="11" s="1"/>
  <c r="G2473" i="11"/>
  <c r="H2473" i="11"/>
  <c r="I2473" i="11"/>
  <c r="J2473" i="11"/>
  <c r="K2473" i="11"/>
  <c r="L2473" i="11" s="1"/>
  <c r="M2473" i="11"/>
  <c r="N2473" i="11"/>
  <c r="O2473" i="11" s="1"/>
  <c r="G2474" i="11"/>
  <c r="H2474" i="11"/>
  <c r="I2474" i="11"/>
  <c r="J2474" i="11"/>
  <c r="K2474" i="11"/>
  <c r="L2474" i="11" s="1"/>
  <c r="M2474" i="11"/>
  <c r="N2474" i="11"/>
  <c r="G2475" i="11"/>
  <c r="H2475" i="11"/>
  <c r="I2475" i="11"/>
  <c r="J2475" i="11"/>
  <c r="K2475" i="11"/>
  <c r="L2475" i="11" s="1"/>
  <c r="M2475" i="11"/>
  <c r="N2475" i="11"/>
  <c r="O2475" i="11" s="1"/>
  <c r="G2476" i="11"/>
  <c r="H2476" i="11"/>
  <c r="I2476" i="11"/>
  <c r="J2476" i="11"/>
  <c r="K2476" i="11"/>
  <c r="L2476" i="11" s="1"/>
  <c r="M2476" i="11"/>
  <c r="N2476" i="11"/>
  <c r="O2476" i="11" s="1"/>
  <c r="G2477" i="11"/>
  <c r="H2477" i="11"/>
  <c r="I2477" i="11"/>
  <c r="J2477" i="11"/>
  <c r="K2477" i="11"/>
  <c r="L2477" i="11" s="1"/>
  <c r="M2477" i="11"/>
  <c r="N2477" i="11"/>
  <c r="O2477" i="11" s="1"/>
  <c r="G2478" i="11"/>
  <c r="H2478" i="11"/>
  <c r="I2478" i="11"/>
  <c r="J2478" i="11"/>
  <c r="K2478" i="11"/>
  <c r="L2478" i="11" s="1"/>
  <c r="M2478" i="11"/>
  <c r="N2478" i="11"/>
  <c r="O2478" i="11" s="1"/>
  <c r="G2479" i="11"/>
  <c r="H2479" i="11"/>
  <c r="I2479" i="11"/>
  <c r="J2479" i="11"/>
  <c r="K2479" i="11"/>
  <c r="L2479" i="11" s="1"/>
  <c r="M2479" i="11"/>
  <c r="N2479" i="11"/>
  <c r="O2479" i="11" s="1"/>
  <c r="G2480" i="11"/>
  <c r="H2480" i="11"/>
  <c r="I2480" i="11"/>
  <c r="J2480" i="11"/>
  <c r="K2480" i="11"/>
  <c r="L2480" i="11" s="1"/>
  <c r="M2480" i="11"/>
  <c r="N2480" i="11"/>
  <c r="O2480" i="11" s="1"/>
  <c r="G2481" i="11"/>
  <c r="H2481" i="11"/>
  <c r="I2481" i="11"/>
  <c r="J2481" i="11"/>
  <c r="K2481" i="11"/>
  <c r="L2481" i="11" s="1"/>
  <c r="M2481" i="11"/>
  <c r="N2481" i="11"/>
  <c r="O2481" i="11" s="1"/>
  <c r="G2482" i="11"/>
  <c r="H2482" i="11"/>
  <c r="I2482" i="11"/>
  <c r="J2482" i="11"/>
  <c r="K2482" i="11"/>
  <c r="L2482" i="11" s="1"/>
  <c r="M2482" i="11"/>
  <c r="N2482" i="11"/>
  <c r="O2482" i="11" s="1"/>
  <c r="G2483" i="11"/>
  <c r="H2483" i="11"/>
  <c r="I2483" i="11"/>
  <c r="J2483" i="11"/>
  <c r="K2483" i="11"/>
  <c r="L2483" i="11" s="1"/>
  <c r="M2483" i="11"/>
  <c r="N2483" i="11"/>
  <c r="G2484" i="11"/>
  <c r="H2484" i="11"/>
  <c r="I2484" i="11"/>
  <c r="J2484" i="11"/>
  <c r="K2484" i="11"/>
  <c r="L2484" i="11" s="1"/>
  <c r="M2484" i="11"/>
  <c r="N2484" i="11"/>
  <c r="O2484" i="11" s="1"/>
  <c r="G2485" i="11"/>
  <c r="H2485" i="11"/>
  <c r="I2485" i="11"/>
  <c r="J2485" i="11"/>
  <c r="K2485" i="11"/>
  <c r="L2485" i="11" s="1"/>
  <c r="M2485" i="11"/>
  <c r="N2485" i="11"/>
  <c r="O2485" i="11" s="1"/>
  <c r="G2486" i="11"/>
  <c r="H2486" i="11"/>
  <c r="I2486" i="11"/>
  <c r="J2486" i="11"/>
  <c r="K2486" i="11"/>
  <c r="L2486" i="11" s="1"/>
  <c r="M2486" i="11"/>
  <c r="N2486" i="11"/>
  <c r="G2487" i="11"/>
  <c r="H2487" i="11"/>
  <c r="I2487" i="11"/>
  <c r="J2487" i="11"/>
  <c r="K2487" i="11"/>
  <c r="L2487" i="11" s="1"/>
  <c r="M2487" i="11"/>
  <c r="N2487" i="11"/>
  <c r="O2487" i="11" s="1"/>
  <c r="G2488" i="11"/>
  <c r="H2488" i="11"/>
  <c r="I2488" i="11"/>
  <c r="J2488" i="11"/>
  <c r="K2488" i="11"/>
  <c r="L2488" i="11" s="1"/>
  <c r="M2488" i="11"/>
  <c r="N2488" i="11"/>
  <c r="O2488" i="11" s="1"/>
  <c r="G2489" i="11"/>
  <c r="H2489" i="11"/>
  <c r="I2489" i="11"/>
  <c r="J2489" i="11"/>
  <c r="K2489" i="11"/>
  <c r="L2489" i="11" s="1"/>
  <c r="M2489" i="11"/>
  <c r="N2489" i="11"/>
  <c r="O2489" i="11" s="1"/>
  <c r="G2490" i="11"/>
  <c r="H2490" i="11"/>
  <c r="I2490" i="11"/>
  <c r="J2490" i="11"/>
  <c r="K2490" i="11"/>
  <c r="L2490" i="11" s="1"/>
  <c r="M2490" i="11"/>
  <c r="N2490" i="11"/>
  <c r="O2490" i="11" s="1"/>
  <c r="G2491" i="11"/>
  <c r="H2491" i="11"/>
  <c r="I2491" i="11"/>
  <c r="J2491" i="11"/>
  <c r="K2491" i="11"/>
  <c r="L2491" i="11" s="1"/>
  <c r="M2491" i="11"/>
  <c r="N2491" i="11"/>
  <c r="O2491" i="11" s="1"/>
  <c r="G2492" i="11"/>
  <c r="H2492" i="11"/>
  <c r="I2492" i="11"/>
  <c r="J2492" i="11"/>
  <c r="K2492" i="11"/>
  <c r="L2492" i="11" s="1"/>
  <c r="M2492" i="11"/>
  <c r="N2492" i="11"/>
  <c r="O2492" i="11" s="1"/>
  <c r="G2493" i="11"/>
  <c r="H2493" i="11"/>
  <c r="I2493" i="11"/>
  <c r="J2493" i="11"/>
  <c r="K2493" i="11"/>
  <c r="L2493" i="11" s="1"/>
  <c r="M2493" i="11"/>
  <c r="N2493" i="11"/>
  <c r="O2493" i="11" s="1"/>
  <c r="G2494" i="11"/>
  <c r="H2494" i="11"/>
  <c r="I2494" i="11"/>
  <c r="J2494" i="11"/>
  <c r="K2494" i="11"/>
  <c r="L2494" i="11" s="1"/>
  <c r="M2494" i="11"/>
  <c r="N2494" i="11"/>
  <c r="O2494" i="11" s="1"/>
  <c r="G2495" i="11"/>
  <c r="H2495" i="11"/>
  <c r="I2495" i="11"/>
  <c r="J2495" i="11"/>
  <c r="K2495" i="11"/>
  <c r="L2495" i="11" s="1"/>
  <c r="M2495" i="11"/>
  <c r="N2495" i="11"/>
  <c r="O2495" i="11" s="1"/>
  <c r="G2496" i="11"/>
  <c r="H2496" i="11"/>
  <c r="I2496" i="11"/>
  <c r="J2496" i="11"/>
  <c r="K2496" i="11"/>
  <c r="L2496" i="11" s="1"/>
  <c r="M2496" i="11"/>
  <c r="N2496" i="11"/>
  <c r="O2496" i="11" s="1"/>
  <c r="G2497" i="11"/>
  <c r="H2497" i="11"/>
  <c r="I2497" i="11"/>
  <c r="J2497" i="11"/>
  <c r="K2497" i="11"/>
  <c r="L2497" i="11" s="1"/>
  <c r="M2497" i="11"/>
  <c r="N2497" i="11"/>
  <c r="O2497" i="11" s="1"/>
  <c r="G2498" i="11"/>
  <c r="H2498" i="11"/>
  <c r="I2498" i="11"/>
  <c r="J2498" i="11"/>
  <c r="K2498" i="11"/>
  <c r="L2498" i="11" s="1"/>
  <c r="M2498" i="11"/>
  <c r="N2498" i="11"/>
  <c r="O2498" i="11" s="1"/>
  <c r="G2499" i="11"/>
  <c r="H2499" i="11"/>
  <c r="I2499" i="11"/>
  <c r="J2499" i="11"/>
  <c r="K2499" i="11"/>
  <c r="L2499" i="11" s="1"/>
  <c r="M2499" i="11"/>
  <c r="N2499" i="11"/>
  <c r="O2499" i="11" s="1"/>
  <c r="G2500" i="11"/>
  <c r="H2500" i="11"/>
  <c r="I2500" i="11"/>
  <c r="J2500" i="11"/>
  <c r="K2500" i="11"/>
  <c r="L2500" i="11" s="1"/>
  <c r="M2500" i="11"/>
  <c r="N2500" i="11"/>
  <c r="O2500" i="11" s="1"/>
  <c r="G2501" i="11"/>
  <c r="H2501" i="11"/>
  <c r="I2501" i="11"/>
  <c r="J2501" i="11"/>
  <c r="K2501" i="11"/>
  <c r="L2501" i="11" s="1"/>
  <c r="M2501" i="11"/>
  <c r="N2501" i="11"/>
  <c r="O2501" i="11" s="1"/>
  <c r="G2502" i="11"/>
  <c r="H2502" i="11"/>
  <c r="I2502" i="11"/>
  <c r="J2502" i="11"/>
  <c r="K2502" i="11"/>
  <c r="L2502" i="11" s="1"/>
  <c r="M2502" i="11"/>
  <c r="N2502" i="11"/>
  <c r="O2502" i="11" s="1"/>
  <c r="G2503" i="11"/>
  <c r="H2503" i="11"/>
  <c r="I2503" i="11"/>
  <c r="J2503" i="11"/>
  <c r="K2503" i="11"/>
  <c r="L2503" i="11" s="1"/>
  <c r="M2503" i="11"/>
  <c r="N2503" i="11"/>
  <c r="O2503" i="11" s="1"/>
  <c r="G2504" i="11"/>
  <c r="H2504" i="11"/>
  <c r="I2504" i="11"/>
  <c r="J2504" i="11"/>
  <c r="K2504" i="11"/>
  <c r="L2504" i="11" s="1"/>
  <c r="M2504" i="11"/>
  <c r="N2504" i="11"/>
  <c r="O2504" i="11" s="1"/>
  <c r="G2505" i="11"/>
  <c r="H2505" i="11"/>
  <c r="I2505" i="11"/>
  <c r="J2505" i="11"/>
  <c r="K2505" i="11"/>
  <c r="L2505" i="11" s="1"/>
  <c r="M2505" i="11"/>
  <c r="N2505" i="11"/>
  <c r="O2505" i="11" s="1"/>
  <c r="G2506" i="11"/>
  <c r="H2506" i="11"/>
  <c r="I2506" i="11"/>
  <c r="J2506" i="11"/>
  <c r="K2506" i="11"/>
  <c r="M2506" i="11"/>
  <c r="N2506" i="11"/>
  <c r="O2506" i="11" s="1"/>
  <c r="G2507" i="11"/>
  <c r="H2507" i="11"/>
  <c r="I2507" i="11"/>
  <c r="J2507" i="11"/>
  <c r="K2507" i="11"/>
  <c r="L2507" i="11" s="1"/>
  <c r="M2507" i="11"/>
  <c r="N2507" i="11"/>
  <c r="O2507" i="11" s="1"/>
  <c r="G2508" i="11"/>
  <c r="H2508" i="11"/>
  <c r="I2508" i="11"/>
  <c r="J2508" i="11"/>
  <c r="K2508" i="11"/>
  <c r="L2508" i="11" s="1"/>
  <c r="M2508" i="11"/>
  <c r="N2508" i="11"/>
  <c r="O2508" i="11" s="1"/>
  <c r="G2509" i="11"/>
  <c r="H2509" i="11"/>
  <c r="I2509" i="11"/>
  <c r="J2509" i="11"/>
  <c r="K2509" i="11"/>
  <c r="L2509" i="11" s="1"/>
  <c r="M2509" i="11"/>
  <c r="N2509" i="11"/>
  <c r="O2509" i="11" s="1"/>
  <c r="G2510" i="11"/>
  <c r="H2510" i="11"/>
  <c r="I2510" i="11"/>
  <c r="J2510" i="11"/>
  <c r="K2510" i="11"/>
  <c r="L2510" i="11"/>
  <c r="M2510" i="11"/>
  <c r="N2510" i="11"/>
  <c r="O2510" i="11" s="1"/>
  <c r="G2511" i="11"/>
  <c r="H2511" i="11"/>
  <c r="I2511" i="11"/>
  <c r="J2511" i="11"/>
  <c r="K2511" i="11"/>
  <c r="L2511" i="11"/>
  <c r="M2511" i="11"/>
  <c r="N2511" i="11"/>
  <c r="O2511" i="11" s="1"/>
  <c r="G2512" i="11"/>
  <c r="H2512" i="11"/>
  <c r="I2512" i="11"/>
  <c r="J2512" i="11"/>
  <c r="K2512" i="11"/>
  <c r="L2512" i="11" s="1"/>
  <c r="M2512" i="11"/>
  <c r="N2512" i="11"/>
  <c r="O2512" i="11" s="1"/>
  <c r="G2513" i="11"/>
  <c r="H2513" i="11"/>
  <c r="I2513" i="11"/>
  <c r="J2513" i="11"/>
  <c r="K2513" i="11"/>
  <c r="L2513" i="11" s="1"/>
  <c r="M2513" i="11"/>
  <c r="N2513" i="11"/>
  <c r="O2513" i="11" s="1"/>
  <c r="G2514" i="11"/>
  <c r="H2514" i="11"/>
  <c r="I2514" i="11"/>
  <c r="J2514" i="11"/>
  <c r="K2514" i="11"/>
  <c r="L2514" i="11" s="1"/>
  <c r="M2514" i="11"/>
  <c r="N2514" i="11"/>
  <c r="O2514" i="11" s="1"/>
  <c r="G2515" i="11"/>
  <c r="H2515" i="11"/>
  <c r="I2515" i="11"/>
  <c r="J2515" i="11"/>
  <c r="K2515" i="11"/>
  <c r="L2515" i="11" s="1"/>
  <c r="M2515" i="11"/>
  <c r="N2515" i="11"/>
  <c r="O2515" i="11" s="1"/>
  <c r="G2516" i="11"/>
  <c r="H2516" i="11"/>
  <c r="I2516" i="11"/>
  <c r="J2516" i="11"/>
  <c r="K2516" i="11"/>
  <c r="L2516" i="11" s="1"/>
  <c r="M2516" i="11"/>
  <c r="N2516" i="11"/>
  <c r="O2516" i="11" s="1"/>
  <c r="G2517" i="11"/>
  <c r="H2517" i="11"/>
  <c r="I2517" i="11"/>
  <c r="J2517" i="11"/>
  <c r="K2517" i="11"/>
  <c r="L2517" i="11" s="1"/>
  <c r="M2517" i="11"/>
  <c r="N2517" i="11"/>
  <c r="O2517" i="11" s="1"/>
  <c r="G2518" i="11"/>
  <c r="H2518" i="11"/>
  <c r="I2518" i="11"/>
  <c r="J2518" i="11"/>
  <c r="K2518" i="11"/>
  <c r="L2518" i="11" s="1"/>
  <c r="M2518" i="11"/>
  <c r="N2518" i="11"/>
  <c r="O2518" i="11" s="1"/>
  <c r="G2519" i="11"/>
  <c r="H2519" i="11"/>
  <c r="I2519" i="11"/>
  <c r="J2519" i="11"/>
  <c r="K2519" i="11"/>
  <c r="L2519" i="11" s="1"/>
  <c r="M2519" i="11"/>
  <c r="N2519" i="11"/>
  <c r="O2519" i="11" s="1"/>
  <c r="G2520" i="11"/>
  <c r="H2520" i="11"/>
  <c r="I2520" i="11"/>
  <c r="J2520" i="11"/>
  <c r="K2520" i="11"/>
  <c r="L2520" i="11" s="1"/>
  <c r="M2520" i="11"/>
  <c r="N2520" i="11"/>
  <c r="O2520" i="11" s="1"/>
  <c r="G2521" i="11"/>
  <c r="H2521" i="11"/>
  <c r="I2521" i="11"/>
  <c r="J2521" i="11"/>
  <c r="K2521" i="11"/>
  <c r="L2521" i="11" s="1"/>
  <c r="M2521" i="11"/>
  <c r="N2521" i="11"/>
  <c r="G2522" i="11"/>
  <c r="H2522" i="11"/>
  <c r="I2522" i="11"/>
  <c r="J2522" i="11"/>
  <c r="K2522" i="11"/>
  <c r="L2522" i="11" s="1"/>
  <c r="M2522" i="11"/>
  <c r="N2522" i="11"/>
  <c r="O2522" i="11" s="1"/>
  <c r="G2523" i="11"/>
  <c r="H2523" i="11"/>
  <c r="I2523" i="11"/>
  <c r="J2523" i="11"/>
  <c r="K2523" i="11"/>
  <c r="L2523" i="11" s="1"/>
  <c r="M2523" i="11"/>
  <c r="N2523" i="11"/>
  <c r="O2523" i="11" s="1"/>
  <c r="G2524" i="11"/>
  <c r="H2524" i="11"/>
  <c r="I2524" i="11"/>
  <c r="J2524" i="11"/>
  <c r="K2524" i="11"/>
  <c r="L2524" i="11" s="1"/>
  <c r="M2524" i="11"/>
  <c r="N2524" i="11"/>
  <c r="O2524" i="11" s="1"/>
  <c r="G2525" i="11"/>
  <c r="H2525" i="11"/>
  <c r="I2525" i="11"/>
  <c r="J2525" i="11"/>
  <c r="K2525" i="11"/>
  <c r="L2525" i="11" s="1"/>
  <c r="M2525" i="11"/>
  <c r="N2525" i="11"/>
  <c r="O2525" i="11" s="1"/>
  <c r="P2525" i="11"/>
  <c r="G2526" i="11"/>
  <c r="H2526" i="11"/>
  <c r="I2526" i="11"/>
  <c r="J2526" i="11"/>
  <c r="K2526" i="11"/>
  <c r="L2526" i="11" s="1"/>
  <c r="M2526" i="11"/>
  <c r="N2526" i="11"/>
  <c r="O2526" i="11" s="1"/>
  <c r="G2527" i="11"/>
  <c r="H2527" i="11"/>
  <c r="I2527" i="11"/>
  <c r="J2527" i="11"/>
  <c r="K2527" i="11"/>
  <c r="L2527" i="11" s="1"/>
  <c r="M2527" i="11"/>
  <c r="N2527" i="11"/>
  <c r="G2528" i="11"/>
  <c r="H2528" i="11"/>
  <c r="I2528" i="11"/>
  <c r="J2528" i="11"/>
  <c r="K2528" i="11"/>
  <c r="L2528" i="11" s="1"/>
  <c r="M2528" i="11"/>
  <c r="N2528" i="11"/>
  <c r="O2528" i="11" s="1"/>
  <c r="G2529" i="11"/>
  <c r="H2529" i="11"/>
  <c r="I2529" i="11"/>
  <c r="J2529" i="11"/>
  <c r="K2529" i="11"/>
  <c r="L2529" i="11" s="1"/>
  <c r="M2529" i="11"/>
  <c r="N2529" i="11"/>
  <c r="O2529" i="11" s="1"/>
  <c r="G2530" i="11"/>
  <c r="H2530" i="11"/>
  <c r="I2530" i="11"/>
  <c r="J2530" i="11"/>
  <c r="K2530" i="11"/>
  <c r="L2530" i="11" s="1"/>
  <c r="M2530" i="11"/>
  <c r="N2530" i="11"/>
  <c r="O2530" i="11" s="1"/>
  <c r="G2531" i="11"/>
  <c r="H2531" i="11"/>
  <c r="I2531" i="11"/>
  <c r="J2531" i="11"/>
  <c r="K2531" i="11"/>
  <c r="L2531" i="11" s="1"/>
  <c r="M2531" i="11"/>
  <c r="N2531" i="11"/>
  <c r="O2531" i="11" s="1"/>
  <c r="G2532" i="11"/>
  <c r="H2532" i="11"/>
  <c r="I2532" i="11"/>
  <c r="J2532" i="11"/>
  <c r="K2532" i="11"/>
  <c r="L2532" i="11" s="1"/>
  <c r="M2532" i="11"/>
  <c r="N2532" i="11"/>
  <c r="O2532" i="11" s="1"/>
  <c r="G2533" i="11"/>
  <c r="H2533" i="11"/>
  <c r="I2533" i="11"/>
  <c r="J2533" i="11"/>
  <c r="K2533" i="11"/>
  <c r="L2533" i="11" s="1"/>
  <c r="M2533" i="11"/>
  <c r="N2533" i="11"/>
  <c r="O2533" i="11" s="1"/>
  <c r="G2534" i="11"/>
  <c r="H2534" i="11"/>
  <c r="I2534" i="11"/>
  <c r="J2534" i="11"/>
  <c r="K2534" i="11"/>
  <c r="L2534" i="11" s="1"/>
  <c r="M2534" i="11"/>
  <c r="N2534" i="11"/>
  <c r="O2534" i="11" s="1"/>
  <c r="G2535" i="11"/>
  <c r="H2535" i="11"/>
  <c r="I2535" i="11"/>
  <c r="J2535" i="11"/>
  <c r="K2535" i="11"/>
  <c r="L2535" i="11" s="1"/>
  <c r="M2535" i="11"/>
  <c r="N2535" i="11"/>
  <c r="O2535" i="11" s="1"/>
  <c r="G2536" i="11"/>
  <c r="H2536" i="11"/>
  <c r="I2536" i="11"/>
  <c r="J2536" i="11"/>
  <c r="K2536" i="11"/>
  <c r="L2536" i="11" s="1"/>
  <c r="M2536" i="11"/>
  <c r="N2536" i="11"/>
  <c r="O2536" i="11" s="1"/>
  <c r="G2537" i="11"/>
  <c r="H2537" i="11"/>
  <c r="I2537" i="11"/>
  <c r="J2537" i="11"/>
  <c r="K2537" i="11"/>
  <c r="L2537" i="11" s="1"/>
  <c r="M2537" i="11"/>
  <c r="N2537" i="11"/>
  <c r="O2537" i="11" s="1"/>
  <c r="G2538" i="11"/>
  <c r="H2538" i="11"/>
  <c r="I2538" i="11"/>
  <c r="J2538" i="11"/>
  <c r="K2538" i="11"/>
  <c r="L2538" i="11" s="1"/>
  <c r="M2538" i="11"/>
  <c r="N2538" i="11"/>
  <c r="O2538" i="11" s="1"/>
  <c r="G2539" i="11"/>
  <c r="H2539" i="11"/>
  <c r="I2539" i="11"/>
  <c r="J2539" i="11"/>
  <c r="K2539" i="11"/>
  <c r="L2539" i="11" s="1"/>
  <c r="M2539" i="11"/>
  <c r="N2539" i="11"/>
  <c r="O2539" i="11" s="1"/>
  <c r="G2540" i="11"/>
  <c r="H2540" i="11"/>
  <c r="I2540" i="11"/>
  <c r="J2540" i="11"/>
  <c r="K2540" i="11"/>
  <c r="L2540" i="11" s="1"/>
  <c r="M2540" i="11"/>
  <c r="N2540" i="11"/>
  <c r="O2540" i="11" s="1"/>
  <c r="G2541" i="11"/>
  <c r="H2541" i="11"/>
  <c r="I2541" i="11"/>
  <c r="J2541" i="11"/>
  <c r="K2541" i="11"/>
  <c r="L2541" i="11" s="1"/>
  <c r="M2541" i="11"/>
  <c r="N2541" i="11"/>
  <c r="O2541" i="11" s="1"/>
  <c r="G2542" i="11"/>
  <c r="H2542" i="11"/>
  <c r="I2542" i="11"/>
  <c r="J2542" i="11"/>
  <c r="K2542" i="11"/>
  <c r="L2542" i="11" s="1"/>
  <c r="M2542" i="11"/>
  <c r="N2542" i="11"/>
  <c r="O2542" i="11" s="1"/>
  <c r="G2543" i="11"/>
  <c r="H2543" i="11"/>
  <c r="I2543" i="11"/>
  <c r="J2543" i="11"/>
  <c r="K2543" i="11"/>
  <c r="L2543" i="11" s="1"/>
  <c r="M2543" i="11"/>
  <c r="N2543" i="11"/>
  <c r="G2544" i="11"/>
  <c r="H2544" i="11"/>
  <c r="I2544" i="11"/>
  <c r="J2544" i="11"/>
  <c r="K2544" i="11"/>
  <c r="L2544" i="11" s="1"/>
  <c r="M2544" i="11"/>
  <c r="N2544" i="11"/>
  <c r="O2544" i="11" s="1"/>
  <c r="G2545" i="11"/>
  <c r="H2545" i="11"/>
  <c r="I2545" i="11"/>
  <c r="J2545" i="11"/>
  <c r="K2545" i="11"/>
  <c r="L2545" i="11" s="1"/>
  <c r="M2545" i="11"/>
  <c r="N2545" i="11"/>
  <c r="O2545" i="11" s="1"/>
  <c r="G2546" i="11"/>
  <c r="H2546" i="11"/>
  <c r="I2546" i="11"/>
  <c r="J2546" i="11"/>
  <c r="K2546" i="11"/>
  <c r="L2546" i="11" s="1"/>
  <c r="M2546" i="11"/>
  <c r="N2546" i="11"/>
  <c r="O2546" i="11" s="1"/>
  <c r="G2547" i="11"/>
  <c r="H2547" i="11"/>
  <c r="I2547" i="11"/>
  <c r="J2547" i="11"/>
  <c r="K2547" i="11"/>
  <c r="L2547" i="11" s="1"/>
  <c r="M2547" i="11"/>
  <c r="N2547" i="11"/>
  <c r="O2547" i="11" s="1"/>
  <c r="G2548" i="11"/>
  <c r="H2548" i="11"/>
  <c r="I2548" i="11"/>
  <c r="J2548" i="11"/>
  <c r="K2548" i="11"/>
  <c r="L2548" i="11" s="1"/>
  <c r="M2548" i="11"/>
  <c r="N2548" i="11"/>
  <c r="O2548" i="11" s="1"/>
  <c r="G2549" i="11"/>
  <c r="H2549" i="11"/>
  <c r="I2549" i="11"/>
  <c r="J2549" i="11"/>
  <c r="K2549" i="11"/>
  <c r="L2549" i="11" s="1"/>
  <c r="M2549" i="11"/>
  <c r="N2549" i="11"/>
  <c r="O2549" i="11" s="1"/>
  <c r="G2550" i="11"/>
  <c r="H2550" i="11"/>
  <c r="I2550" i="11"/>
  <c r="J2550" i="11"/>
  <c r="K2550" i="11"/>
  <c r="L2550" i="11" s="1"/>
  <c r="M2550" i="11"/>
  <c r="N2550" i="11"/>
  <c r="O2550" i="11" s="1"/>
  <c r="G2551" i="11"/>
  <c r="H2551" i="11"/>
  <c r="I2551" i="11"/>
  <c r="J2551" i="11"/>
  <c r="K2551" i="11"/>
  <c r="L2551" i="11" s="1"/>
  <c r="M2551" i="11"/>
  <c r="N2551" i="11"/>
  <c r="O2551" i="11" s="1"/>
  <c r="G2552" i="11"/>
  <c r="H2552" i="11"/>
  <c r="I2552" i="11"/>
  <c r="J2552" i="11"/>
  <c r="K2552" i="11"/>
  <c r="L2552" i="11" s="1"/>
  <c r="M2552" i="11"/>
  <c r="N2552" i="11"/>
  <c r="O2552" i="11" s="1"/>
  <c r="G2553" i="11"/>
  <c r="H2553" i="11"/>
  <c r="I2553" i="11"/>
  <c r="J2553" i="11"/>
  <c r="K2553" i="11"/>
  <c r="L2553" i="11" s="1"/>
  <c r="M2553" i="11"/>
  <c r="N2553" i="11"/>
  <c r="O2553" i="11" s="1"/>
  <c r="G2554" i="11"/>
  <c r="H2554" i="11"/>
  <c r="I2554" i="11"/>
  <c r="J2554" i="11"/>
  <c r="K2554" i="11"/>
  <c r="L2554" i="11" s="1"/>
  <c r="M2554" i="11"/>
  <c r="N2554" i="11"/>
  <c r="O2554" i="11" s="1"/>
  <c r="G2555" i="11"/>
  <c r="H2555" i="11"/>
  <c r="I2555" i="11"/>
  <c r="J2555" i="11"/>
  <c r="K2555" i="11"/>
  <c r="L2555" i="11" s="1"/>
  <c r="M2555" i="11"/>
  <c r="N2555" i="11"/>
  <c r="O2555" i="11" s="1"/>
  <c r="G2556" i="11"/>
  <c r="H2556" i="11"/>
  <c r="I2556" i="11"/>
  <c r="J2556" i="11"/>
  <c r="K2556" i="11"/>
  <c r="L2556" i="11" s="1"/>
  <c r="M2556" i="11"/>
  <c r="N2556" i="11"/>
  <c r="O2556" i="11" s="1"/>
  <c r="G2557" i="11"/>
  <c r="H2557" i="11"/>
  <c r="I2557" i="11"/>
  <c r="J2557" i="11"/>
  <c r="K2557" i="11"/>
  <c r="L2557" i="11" s="1"/>
  <c r="M2557" i="11"/>
  <c r="N2557" i="11"/>
  <c r="O2557" i="11" s="1"/>
  <c r="G2558" i="11"/>
  <c r="H2558" i="11"/>
  <c r="I2558" i="11"/>
  <c r="J2558" i="11"/>
  <c r="K2558" i="11"/>
  <c r="L2558" i="11" s="1"/>
  <c r="M2558" i="11"/>
  <c r="N2558" i="11"/>
  <c r="O2558" i="11" s="1"/>
  <c r="G2559" i="11"/>
  <c r="H2559" i="11"/>
  <c r="I2559" i="11"/>
  <c r="J2559" i="11"/>
  <c r="K2559" i="11"/>
  <c r="L2559" i="11" s="1"/>
  <c r="M2559" i="11"/>
  <c r="N2559" i="11"/>
  <c r="G2560" i="11"/>
  <c r="H2560" i="11"/>
  <c r="I2560" i="11"/>
  <c r="J2560" i="11"/>
  <c r="K2560" i="11"/>
  <c r="L2560" i="11" s="1"/>
  <c r="M2560" i="11"/>
  <c r="N2560" i="11"/>
  <c r="O2560" i="11" s="1"/>
  <c r="G2561" i="11"/>
  <c r="H2561" i="11"/>
  <c r="I2561" i="11"/>
  <c r="J2561" i="11"/>
  <c r="K2561" i="11"/>
  <c r="L2561" i="11" s="1"/>
  <c r="M2561" i="11"/>
  <c r="N2561" i="11"/>
  <c r="O2561" i="11" s="1"/>
  <c r="G2562" i="11"/>
  <c r="H2562" i="11"/>
  <c r="I2562" i="11"/>
  <c r="J2562" i="11"/>
  <c r="K2562" i="11"/>
  <c r="L2562" i="11"/>
  <c r="M2562" i="11"/>
  <c r="N2562" i="11"/>
  <c r="O2562" i="11" s="1"/>
  <c r="G2563" i="11"/>
  <c r="H2563" i="11"/>
  <c r="I2563" i="11"/>
  <c r="J2563" i="11"/>
  <c r="K2563" i="11"/>
  <c r="L2563" i="11" s="1"/>
  <c r="M2563" i="11"/>
  <c r="N2563" i="11"/>
  <c r="O2563" i="11" s="1"/>
  <c r="G2564" i="11"/>
  <c r="H2564" i="11"/>
  <c r="I2564" i="11"/>
  <c r="J2564" i="11"/>
  <c r="K2564" i="11"/>
  <c r="L2564" i="11" s="1"/>
  <c r="M2564" i="11"/>
  <c r="N2564" i="11"/>
  <c r="O2564" i="11" s="1"/>
  <c r="G2565" i="11"/>
  <c r="H2565" i="11"/>
  <c r="I2565" i="11"/>
  <c r="J2565" i="11"/>
  <c r="K2565" i="11"/>
  <c r="L2565" i="11" s="1"/>
  <c r="M2565" i="11"/>
  <c r="N2565" i="11"/>
  <c r="O2565" i="11" s="1"/>
  <c r="G2566" i="11"/>
  <c r="H2566" i="11"/>
  <c r="I2566" i="11"/>
  <c r="J2566" i="11"/>
  <c r="K2566" i="11"/>
  <c r="L2566" i="11" s="1"/>
  <c r="M2566" i="11"/>
  <c r="N2566" i="11"/>
  <c r="O2566" i="11" s="1"/>
  <c r="G2567" i="11"/>
  <c r="H2567" i="11"/>
  <c r="I2567" i="11"/>
  <c r="J2567" i="11"/>
  <c r="K2567" i="11"/>
  <c r="L2567" i="11" s="1"/>
  <c r="M2567" i="11"/>
  <c r="N2567" i="11"/>
  <c r="O2567" i="11" s="1"/>
  <c r="G2568" i="11"/>
  <c r="H2568" i="11"/>
  <c r="I2568" i="11"/>
  <c r="J2568" i="11"/>
  <c r="K2568" i="11"/>
  <c r="L2568" i="11" s="1"/>
  <c r="M2568" i="11"/>
  <c r="N2568" i="11"/>
  <c r="O2568" i="11" s="1"/>
  <c r="G2569" i="11"/>
  <c r="H2569" i="11"/>
  <c r="I2569" i="11"/>
  <c r="J2569" i="11"/>
  <c r="K2569" i="11"/>
  <c r="L2569" i="11" s="1"/>
  <c r="M2569" i="11"/>
  <c r="N2569" i="11"/>
  <c r="G2570" i="11"/>
  <c r="H2570" i="11"/>
  <c r="I2570" i="11"/>
  <c r="J2570" i="11"/>
  <c r="K2570" i="11"/>
  <c r="L2570" i="11" s="1"/>
  <c r="M2570" i="11"/>
  <c r="N2570" i="11"/>
  <c r="O2570" i="11" s="1"/>
  <c r="G2571" i="11"/>
  <c r="H2571" i="11"/>
  <c r="I2571" i="11"/>
  <c r="J2571" i="11"/>
  <c r="K2571" i="11"/>
  <c r="L2571" i="11" s="1"/>
  <c r="M2571" i="11"/>
  <c r="N2571" i="11"/>
  <c r="O2571" i="11" s="1"/>
  <c r="G2572" i="11"/>
  <c r="H2572" i="11"/>
  <c r="I2572" i="11"/>
  <c r="J2572" i="11"/>
  <c r="K2572" i="11"/>
  <c r="L2572" i="11" s="1"/>
  <c r="M2572" i="11"/>
  <c r="N2572" i="11"/>
  <c r="O2572" i="11" s="1"/>
  <c r="G2573" i="11"/>
  <c r="H2573" i="11"/>
  <c r="I2573" i="11"/>
  <c r="J2573" i="11"/>
  <c r="K2573" i="11"/>
  <c r="L2573" i="11" s="1"/>
  <c r="M2573" i="11"/>
  <c r="N2573" i="11"/>
  <c r="O2573" i="11" s="1"/>
  <c r="P2573" i="11"/>
  <c r="G2574" i="11"/>
  <c r="H2574" i="11"/>
  <c r="I2574" i="11"/>
  <c r="J2574" i="11"/>
  <c r="K2574" i="11"/>
  <c r="L2574" i="11" s="1"/>
  <c r="M2574" i="11"/>
  <c r="N2574" i="11"/>
  <c r="O2574" i="11" s="1"/>
  <c r="G2575" i="11"/>
  <c r="H2575" i="11"/>
  <c r="I2575" i="11"/>
  <c r="J2575" i="11"/>
  <c r="K2575" i="11"/>
  <c r="L2575" i="11" s="1"/>
  <c r="M2575" i="11"/>
  <c r="N2575" i="11"/>
  <c r="G2576" i="11"/>
  <c r="H2576" i="11"/>
  <c r="I2576" i="11"/>
  <c r="J2576" i="11"/>
  <c r="K2576" i="11"/>
  <c r="L2576" i="11" s="1"/>
  <c r="M2576" i="11"/>
  <c r="N2576" i="11"/>
  <c r="O2576" i="11" s="1"/>
  <c r="G2577" i="11"/>
  <c r="H2577" i="11"/>
  <c r="I2577" i="11"/>
  <c r="J2577" i="11"/>
  <c r="K2577" i="11"/>
  <c r="L2577" i="11" s="1"/>
  <c r="M2577" i="11"/>
  <c r="N2577" i="11"/>
  <c r="O2577" i="11" s="1"/>
  <c r="G2578" i="11"/>
  <c r="H2578" i="11"/>
  <c r="I2578" i="11"/>
  <c r="J2578" i="11"/>
  <c r="K2578" i="11"/>
  <c r="L2578" i="11" s="1"/>
  <c r="M2578" i="11"/>
  <c r="N2578" i="11"/>
  <c r="O2578" i="11" s="1"/>
  <c r="G2579" i="11"/>
  <c r="H2579" i="11"/>
  <c r="I2579" i="11"/>
  <c r="J2579" i="11"/>
  <c r="K2579" i="11"/>
  <c r="L2579" i="11" s="1"/>
  <c r="M2579" i="11"/>
  <c r="N2579" i="11"/>
  <c r="O2579" i="11" s="1"/>
  <c r="G2580" i="11"/>
  <c r="H2580" i="11"/>
  <c r="I2580" i="11"/>
  <c r="J2580" i="11"/>
  <c r="K2580" i="11"/>
  <c r="L2580" i="11" s="1"/>
  <c r="M2580" i="11"/>
  <c r="N2580" i="11"/>
  <c r="O2580" i="11" s="1"/>
  <c r="G2581" i="11"/>
  <c r="H2581" i="11"/>
  <c r="I2581" i="11"/>
  <c r="J2581" i="11"/>
  <c r="K2581" i="11"/>
  <c r="L2581" i="11" s="1"/>
  <c r="M2581" i="11"/>
  <c r="N2581" i="11"/>
  <c r="O2581" i="11" s="1"/>
  <c r="G2582" i="11"/>
  <c r="H2582" i="11"/>
  <c r="I2582" i="11"/>
  <c r="J2582" i="11"/>
  <c r="K2582" i="11"/>
  <c r="L2582" i="11" s="1"/>
  <c r="M2582" i="11"/>
  <c r="N2582" i="11"/>
  <c r="O2582" i="11" s="1"/>
  <c r="G2583" i="11"/>
  <c r="H2583" i="11"/>
  <c r="I2583" i="11"/>
  <c r="J2583" i="11"/>
  <c r="K2583" i="11"/>
  <c r="L2583" i="11" s="1"/>
  <c r="M2583" i="11"/>
  <c r="N2583" i="11"/>
  <c r="O2583" i="11" s="1"/>
  <c r="G2584" i="11"/>
  <c r="H2584" i="11"/>
  <c r="I2584" i="11"/>
  <c r="J2584" i="11"/>
  <c r="K2584" i="11"/>
  <c r="L2584" i="11" s="1"/>
  <c r="M2584" i="11"/>
  <c r="N2584" i="11"/>
  <c r="O2584" i="11" s="1"/>
  <c r="G2585" i="11"/>
  <c r="H2585" i="11"/>
  <c r="I2585" i="11"/>
  <c r="J2585" i="11"/>
  <c r="K2585" i="11"/>
  <c r="L2585" i="11" s="1"/>
  <c r="M2585" i="11"/>
  <c r="N2585" i="11"/>
  <c r="O2585" i="11" s="1"/>
  <c r="G2586" i="11"/>
  <c r="H2586" i="11"/>
  <c r="I2586" i="11"/>
  <c r="J2586" i="11"/>
  <c r="K2586" i="11"/>
  <c r="L2586" i="11" s="1"/>
  <c r="M2586" i="11"/>
  <c r="N2586" i="11"/>
  <c r="O2586" i="11" s="1"/>
  <c r="G2587" i="11"/>
  <c r="H2587" i="11"/>
  <c r="I2587" i="11"/>
  <c r="J2587" i="11"/>
  <c r="K2587" i="11"/>
  <c r="L2587" i="11" s="1"/>
  <c r="M2587" i="11"/>
  <c r="N2587" i="11"/>
  <c r="O2587" i="11" s="1"/>
  <c r="G2588" i="11"/>
  <c r="H2588" i="11"/>
  <c r="I2588" i="11"/>
  <c r="J2588" i="11"/>
  <c r="K2588" i="11"/>
  <c r="L2588" i="11" s="1"/>
  <c r="M2588" i="11"/>
  <c r="N2588" i="11"/>
  <c r="O2588" i="11" s="1"/>
  <c r="G2589" i="11"/>
  <c r="H2589" i="11"/>
  <c r="I2589" i="11"/>
  <c r="J2589" i="11"/>
  <c r="K2589" i="11"/>
  <c r="L2589" i="11" s="1"/>
  <c r="M2589" i="11"/>
  <c r="N2589" i="11"/>
  <c r="O2589" i="11" s="1"/>
  <c r="G2590" i="11"/>
  <c r="H2590" i="11"/>
  <c r="I2590" i="11"/>
  <c r="J2590" i="11"/>
  <c r="K2590" i="11"/>
  <c r="L2590" i="11" s="1"/>
  <c r="M2590" i="11"/>
  <c r="N2590" i="11"/>
  <c r="O2590" i="11" s="1"/>
  <c r="G2591" i="11"/>
  <c r="H2591" i="11"/>
  <c r="I2591" i="11"/>
  <c r="J2591" i="11"/>
  <c r="K2591" i="11"/>
  <c r="L2591" i="11" s="1"/>
  <c r="M2591" i="11"/>
  <c r="N2591" i="11"/>
  <c r="G2592" i="11"/>
  <c r="H2592" i="11"/>
  <c r="I2592" i="11"/>
  <c r="J2592" i="11"/>
  <c r="K2592" i="11"/>
  <c r="L2592" i="11" s="1"/>
  <c r="M2592" i="11"/>
  <c r="N2592" i="11"/>
  <c r="O2592" i="11" s="1"/>
  <c r="G2593" i="11"/>
  <c r="H2593" i="11"/>
  <c r="I2593" i="11"/>
  <c r="J2593" i="11"/>
  <c r="K2593" i="11"/>
  <c r="L2593" i="11" s="1"/>
  <c r="M2593" i="11"/>
  <c r="N2593" i="11"/>
  <c r="O2593" i="11" s="1"/>
  <c r="G2594" i="11"/>
  <c r="H2594" i="11"/>
  <c r="I2594" i="11"/>
  <c r="J2594" i="11"/>
  <c r="K2594" i="11"/>
  <c r="L2594" i="11" s="1"/>
  <c r="M2594" i="11"/>
  <c r="N2594" i="11"/>
  <c r="O2594" i="11" s="1"/>
  <c r="G2595" i="11"/>
  <c r="H2595" i="11"/>
  <c r="I2595" i="11"/>
  <c r="J2595" i="11"/>
  <c r="K2595" i="11"/>
  <c r="L2595" i="11" s="1"/>
  <c r="M2595" i="11"/>
  <c r="N2595" i="11"/>
  <c r="O2595" i="11" s="1"/>
  <c r="G2596" i="11"/>
  <c r="H2596" i="11"/>
  <c r="I2596" i="11"/>
  <c r="J2596" i="11"/>
  <c r="K2596" i="11"/>
  <c r="L2596" i="11" s="1"/>
  <c r="M2596" i="11"/>
  <c r="N2596" i="11"/>
  <c r="O2596" i="11" s="1"/>
  <c r="G2597" i="11"/>
  <c r="H2597" i="11"/>
  <c r="I2597" i="11"/>
  <c r="J2597" i="11"/>
  <c r="K2597" i="11"/>
  <c r="L2597" i="11" s="1"/>
  <c r="M2597" i="11"/>
  <c r="N2597" i="11"/>
  <c r="O2597" i="11" s="1"/>
  <c r="G2598" i="11"/>
  <c r="H2598" i="11"/>
  <c r="I2598" i="11"/>
  <c r="J2598" i="11"/>
  <c r="K2598" i="11"/>
  <c r="L2598" i="11" s="1"/>
  <c r="M2598" i="11"/>
  <c r="N2598" i="11"/>
  <c r="O2598" i="11" s="1"/>
  <c r="G2599" i="11"/>
  <c r="H2599" i="11"/>
  <c r="I2599" i="11"/>
  <c r="J2599" i="11"/>
  <c r="K2599" i="11"/>
  <c r="L2599" i="11" s="1"/>
  <c r="M2599" i="11"/>
  <c r="N2599" i="11"/>
  <c r="O2599" i="11" s="1"/>
  <c r="G2600" i="11"/>
  <c r="H2600" i="11"/>
  <c r="I2600" i="11"/>
  <c r="J2600" i="11"/>
  <c r="K2600" i="11"/>
  <c r="L2600" i="11" s="1"/>
  <c r="M2600" i="11"/>
  <c r="N2600" i="11"/>
  <c r="O2600" i="11" s="1"/>
  <c r="G2601" i="11"/>
  <c r="H2601" i="11"/>
  <c r="I2601" i="11"/>
  <c r="J2601" i="11"/>
  <c r="K2601" i="11"/>
  <c r="L2601" i="11" s="1"/>
  <c r="M2601" i="11"/>
  <c r="N2601" i="11"/>
  <c r="O2601" i="11" s="1"/>
  <c r="G2602" i="11"/>
  <c r="H2602" i="11"/>
  <c r="I2602" i="11"/>
  <c r="J2602" i="11"/>
  <c r="K2602" i="11"/>
  <c r="L2602" i="11" s="1"/>
  <c r="M2602" i="11"/>
  <c r="N2602" i="11"/>
  <c r="O2602" i="11" s="1"/>
  <c r="G2603" i="11"/>
  <c r="H2603" i="11"/>
  <c r="I2603" i="11"/>
  <c r="J2603" i="11"/>
  <c r="K2603" i="11"/>
  <c r="L2603" i="11" s="1"/>
  <c r="M2603" i="11"/>
  <c r="N2603" i="11"/>
  <c r="O2603" i="11" s="1"/>
  <c r="G2604" i="11"/>
  <c r="H2604" i="11"/>
  <c r="I2604" i="11"/>
  <c r="J2604" i="11"/>
  <c r="K2604" i="11"/>
  <c r="L2604" i="11" s="1"/>
  <c r="M2604" i="11"/>
  <c r="N2604" i="11"/>
  <c r="O2604" i="11" s="1"/>
  <c r="G2605" i="11"/>
  <c r="H2605" i="11"/>
  <c r="I2605" i="11"/>
  <c r="J2605" i="11"/>
  <c r="K2605" i="11"/>
  <c r="L2605" i="11" s="1"/>
  <c r="M2605" i="11"/>
  <c r="N2605" i="11"/>
  <c r="O2605" i="11" s="1"/>
  <c r="G2606" i="11"/>
  <c r="H2606" i="11"/>
  <c r="I2606" i="11"/>
  <c r="J2606" i="11"/>
  <c r="K2606" i="11"/>
  <c r="L2606" i="11"/>
  <c r="M2606" i="11"/>
  <c r="N2606" i="11"/>
  <c r="O2606" i="11" s="1"/>
  <c r="G2607" i="11"/>
  <c r="H2607" i="11"/>
  <c r="I2607" i="11"/>
  <c r="J2607" i="11"/>
  <c r="K2607" i="11"/>
  <c r="L2607" i="11"/>
  <c r="M2607" i="11"/>
  <c r="N2607" i="11"/>
  <c r="G2608" i="11"/>
  <c r="H2608" i="11"/>
  <c r="I2608" i="11"/>
  <c r="J2608" i="11"/>
  <c r="K2608" i="11"/>
  <c r="L2608" i="11" s="1"/>
  <c r="M2608" i="11"/>
  <c r="N2608" i="11"/>
  <c r="O2608" i="11" s="1"/>
  <c r="G2609" i="11"/>
  <c r="H2609" i="11"/>
  <c r="I2609" i="11"/>
  <c r="J2609" i="11"/>
  <c r="K2609" i="11"/>
  <c r="L2609" i="11" s="1"/>
  <c r="M2609" i="11"/>
  <c r="N2609" i="11"/>
  <c r="O2609" i="11" s="1"/>
  <c r="G2610" i="11"/>
  <c r="H2610" i="11"/>
  <c r="I2610" i="11"/>
  <c r="J2610" i="11"/>
  <c r="K2610" i="11"/>
  <c r="L2610" i="11" s="1"/>
  <c r="M2610" i="11"/>
  <c r="N2610" i="11"/>
  <c r="O2610" i="11" s="1"/>
  <c r="G2611" i="11"/>
  <c r="H2611" i="11"/>
  <c r="I2611" i="11"/>
  <c r="J2611" i="11"/>
  <c r="K2611" i="11"/>
  <c r="L2611" i="11" s="1"/>
  <c r="M2611" i="11"/>
  <c r="N2611" i="11"/>
  <c r="O2611" i="11" s="1"/>
  <c r="G2612" i="11"/>
  <c r="H2612" i="11"/>
  <c r="I2612" i="11"/>
  <c r="J2612" i="11"/>
  <c r="K2612" i="11"/>
  <c r="L2612" i="11" s="1"/>
  <c r="M2612" i="11"/>
  <c r="N2612" i="11"/>
  <c r="O2612" i="11" s="1"/>
  <c r="G2613" i="11"/>
  <c r="H2613" i="11"/>
  <c r="I2613" i="11"/>
  <c r="J2613" i="11"/>
  <c r="K2613" i="11"/>
  <c r="L2613" i="11" s="1"/>
  <c r="M2613" i="11"/>
  <c r="N2613" i="11"/>
  <c r="O2613" i="11" s="1"/>
  <c r="G2614" i="11"/>
  <c r="H2614" i="11"/>
  <c r="I2614" i="11"/>
  <c r="J2614" i="11"/>
  <c r="K2614" i="11"/>
  <c r="L2614" i="11" s="1"/>
  <c r="M2614" i="11"/>
  <c r="N2614" i="11"/>
  <c r="O2614" i="11" s="1"/>
  <c r="G2615" i="11"/>
  <c r="H2615" i="11"/>
  <c r="I2615" i="11"/>
  <c r="J2615" i="11"/>
  <c r="K2615" i="11"/>
  <c r="L2615" i="11" s="1"/>
  <c r="M2615" i="11"/>
  <c r="N2615" i="11"/>
  <c r="O2615" i="11" s="1"/>
  <c r="G2616" i="11"/>
  <c r="H2616" i="11"/>
  <c r="I2616" i="11"/>
  <c r="J2616" i="11"/>
  <c r="K2616" i="11"/>
  <c r="L2616" i="11" s="1"/>
  <c r="M2616" i="11"/>
  <c r="N2616" i="11"/>
  <c r="O2616" i="11" s="1"/>
  <c r="G2617" i="11"/>
  <c r="H2617" i="11"/>
  <c r="I2617" i="11"/>
  <c r="J2617" i="11"/>
  <c r="K2617" i="11"/>
  <c r="L2617" i="11" s="1"/>
  <c r="M2617" i="11"/>
  <c r="N2617" i="11"/>
  <c r="O2617" i="11" s="1"/>
  <c r="G2618" i="11"/>
  <c r="H2618" i="11"/>
  <c r="I2618" i="11"/>
  <c r="J2618" i="11"/>
  <c r="K2618" i="11"/>
  <c r="L2618" i="11" s="1"/>
  <c r="M2618" i="11"/>
  <c r="N2618" i="11"/>
  <c r="O2618" i="11" s="1"/>
  <c r="G2619" i="11"/>
  <c r="H2619" i="11"/>
  <c r="I2619" i="11"/>
  <c r="J2619" i="11"/>
  <c r="K2619" i="11"/>
  <c r="L2619" i="11" s="1"/>
  <c r="M2619" i="11"/>
  <c r="N2619" i="11"/>
  <c r="O2619" i="11" s="1"/>
  <c r="G2620" i="11"/>
  <c r="H2620" i="11"/>
  <c r="I2620" i="11"/>
  <c r="J2620" i="11"/>
  <c r="K2620" i="11"/>
  <c r="L2620" i="11" s="1"/>
  <c r="M2620" i="11"/>
  <c r="N2620" i="11"/>
  <c r="O2620" i="11" s="1"/>
  <c r="G2621" i="11"/>
  <c r="H2621" i="11"/>
  <c r="I2621" i="11"/>
  <c r="J2621" i="11"/>
  <c r="K2621" i="11"/>
  <c r="L2621" i="11" s="1"/>
  <c r="M2621" i="11"/>
  <c r="N2621" i="11"/>
  <c r="O2621" i="11" s="1"/>
  <c r="G2622" i="11"/>
  <c r="H2622" i="11"/>
  <c r="I2622" i="11"/>
  <c r="J2622" i="11"/>
  <c r="K2622" i="11"/>
  <c r="L2622" i="11" s="1"/>
  <c r="M2622" i="11"/>
  <c r="N2622" i="11"/>
  <c r="O2622" i="11" s="1"/>
  <c r="G2623" i="11"/>
  <c r="H2623" i="11"/>
  <c r="I2623" i="11"/>
  <c r="J2623" i="11"/>
  <c r="K2623" i="11"/>
  <c r="L2623" i="11" s="1"/>
  <c r="M2623" i="11"/>
  <c r="N2623" i="11"/>
  <c r="G2624" i="11"/>
  <c r="H2624" i="11"/>
  <c r="I2624" i="11"/>
  <c r="J2624" i="11"/>
  <c r="K2624" i="11"/>
  <c r="L2624" i="11" s="1"/>
  <c r="M2624" i="11"/>
  <c r="N2624" i="11"/>
  <c r="O2624" i="11" s="1"/>
  <c r="G2625" i="11"/>
  <c r="H2625" i="11"/>
  <c r="I2625" i="11"/>
  <c r="J2625" i="11"/>
  <c r="K2625" i="11"/>
  <c r="L2625" i="11" s="1"/>
  <c r="M2625" i="11"/>
  <c r="N2625" i="11"/>
  <c r="O2625" i="11" s="1"/>
  <c r="G2626" i="11"/>
  <c r="H2626" i="11"/>
  <c r="I2626" i="11"/>
  <c r="J2626" i="11"/>
  <c r="K2626" i="11"/>
  <c r="L2626" i="11" s="1"/>
  <c r="M2626" i="11"/>
  <c r="N2626" i="11"/>
  <c r="O2626" i="11" s="1"/>
  <c r="G2627" i="11"/>
  <c r="H2627" i="11"/>
  <c r="I2627" i="11"/>
  <c r="J2627" i="11"/>
  <c r="K2627" i="11"/>
  <c r="L2627" i="11" s="1"/>
  <c r="M2627" i="11"/>
  <c r="N2627" i="11"/>
  <c r="O2627" i="11" s="1"/>
  <c r="G2628" i="11"/>
  <c r="H2628" i="11"/>
  <c r="I2628" i="11"/>
  <c r="J2628" i="11"/>
  <c r="K2628" i="11"/>
  <c r="L2628" i="11" s="1"/>
  <c r="M2628" i="11"/>
  <c r="N2628" i="11"/>
  <c r="O2628" i="11" s="1"/>
  <c r="G2629" i="11"/>
  <c r="H2629" i="11"/>
  <c r="I2629" i="11"/>
  <c r="J2629" i="11"/>
  <c r="K2629" i="11"/>
  <c r="L2629" i="11" s="1"/>
  <c r="M2629" i="11"/>
  <c r="N2629" i="11"/>
  <c r="O2629" i="11" s="1"/>
  <c r="G2630" i="11"/>
  <c r="H2630" i="11"/>
  <c r="I2630" i="11"/>
  <c r="J2630" i="11"/>
  <c r="K2630" i="11"/>
  <c r="L2630" i="11" s="1"/>
  <c r="M2630" i="11"/>
  <c r="N2630" i="11"/>
  <c r="O2630" i="11" s="1"/>
  <c r="G2631" i="11"/>
  <c r="H2631" i="11"/>
  <c r="I2631" i="11"/>
  <c r="J2631" i="11"/>
  <c r="K2631" i="11"/>
  <c r="L2631" i="11" s="1"/>
  <c r="M2631" i="11"/>
  <c r="N2631" i="11"/>
  <c r="O2631" i="11" s="1"/>
  <c r="G2632" i="11"/>
  <c r="H2632" i="11"/>
  <c r="I2632" i="11"/>
  <c r="J2632" i="11"/>
  <c r="K2632" i="11"/>
  <c r="L2632" i="11" s="1"/>
  <c r="M2632" i="11"/>
  <c r="N2632" i="11"/>
  <c r="O2632" i="11" s="1"/>
  <c r="G2633" i="11"/>
  <c r="H2633" i="11"/>
  <c r="I2633" i="11"/>
  <c r="J2633" i="11"/>
  <c r="K2633" i="11"/>
  <c r="L2633" i="11" s="1"/>
  <c r="M2633" i="11"/>
  <c r="N2633" i="11"/>
  <c r="G2634" i="11"/>
  <c r="H2634" i="11"/>
  <c r="I2634" i="11"/>
  <c r="J2634" i="11"/>
  <c r="K2634" i="11"/>
  <c r="L2634" i="11" s="1"/>
  <c r="M2634" i="11"/>
  <c r="N2634" i="11"/>
  <c r="O2634" i="11" s="1"/>
  <c r="G2635" i="11"/>
  <c r="H2635" i="11"/>
  <c r="I2635" i="11"/>
  <c r="J2635" i="11"/>
  <c r="K2635" i="11"/>
  <c r="L2635" i="11" s="1"/>
  <c r="M2635" i="11"/>
  <c r="N2635" i="11"/>
  <c r="G2636" i="11"/>
  <c r="H2636" i="11"/>
  <c r="I2636" i="11"/>
  <c r="J2636" i="11"/>
  <c r="K2636" i="11"/>
  <c r="L2636" i="11" s="1"/>
  <c r="M2636" i="11"/>
  <c r="N2636" i="11"/>
  <c r="O2636" i="11" s="1"/>
  <c r="G2637" i="11"/>
  <c r="H2637" i="11"/>
  <c r="I2637" i="11"/>
  <c r="J2637" i="11"/>
  <c r="K2637" i="11"/>
  <c r="L2637" i="11" s="1"/>
  <c r="M2637" i="11"/>
  <c r="N2637" i="11"/>
  <c r="O2637" i="11" s="1"/>
  <c r="G2638" i="11"/>
  <c r="H2638" i="11"/>
  <c r="I2638" i="11"/>
  <c r="J2638" i="11"/>
  <c r="K2638" i="11"/>
  <c r="L2638" i="11" s="1"/>
  <c r="M2638" i="11"/>
  <c r="N2638" i="11"/>
  <c r="O2638" i="11" s="1"/>
  <c r="G2639" i="11"/>
  <c r="H2639" i="11"/>
  <c r="I2639" i="11"/>
  <c r="J2639" i="11"/>
  <c r="K2639" i="11"/>
  <c r="L2639" i="11" s="1"/>
  <c r="M2639" i="11"/>
  <c r="N2639" i="11"/>
  <c r="O2639" i="11" s="1"/>
  <c r="G2640" i="11"/>
  <c r="H2640" i="11"/>
  <c r="I2640" i="11"/>
  <c r="J2640" i="11"/>
  <c r="K2640" i="11"/>
  <c r="L2640" i="11" s="1"/>
  <c r="M2640" i="11"/>
  <c r="N2640" i="11"/>
  <c r="O2640" i="11" s="1"/>
  <c r="G2641" i="11"/>
  <c r="H2641" i="11"/>
  <c r="I2641" i="11"/>
  <c r="J2641" i="11"/>
  <c r="K2641" i="11"/>
  <c r="L2641" i="11" s="1"/>
  <c r="M2641" i="11"/>
  <c r="N2641" i="11"/>
  <c r="G2642" i="11"/>
  <c r="H2642" i="11"/>
  <c r="I2642" i="11"/>
  <c r="J2642" i="11"/>
  <c r="K2642" i="11"/>
  <c r="L2642" i="11" s="1"/>
  <c r="M2642" i="11"/>
  <c r="N2642" i="11"/>
  <c r="O2642" i="11" s="1"/>
  <c r="G2643" i="11"/>
  <c r="H2643" i="11"/>
  <c r="I2643" i="11"/>
  <c r="J2643" i="11"/>
  <c r="K2643" i="11"/>
  <c r="L2643" i="11" s="1"/>
  <c r="M2643" i="11"/>
  <c r="N2643" i="11"/>
  <c r="O2643" i="11" s="1"/>
  <c r="G2644" i="11"/>
  <c r="H2644" i="11"/>
  <c r="I2644" i="11"/>
  <c r="J2644" i="11"/>
  <c r="K2644" i="11"/>
  <c r="L2644" i="11" s="1"/>
  <c r="M2644" i="11"/>
  <c r="N2644" i="11"/>
  <c r="O2644" i="11" s="1"/>
  <c r="G2645" i="11"/>
  <c r="H2645" i="11"/>
  <c r="I2645" i="11"/>
  <c r="J2645" i="11"/>
  <c r="K2645" i="11"/>
  <c r="L2645" i="11" s="1"/>
  <c r="M2645" i="11"/>
  <c r="N2645" i="11"/>
  <c r="O2645" i="11" s="1"/>
  <c r="G2646" i="11"/>
  <c r="H2646" i="11"/>
  <c r="I2646" i="11"/>
  <c r="J2646" i="11"/>
  <c r="K2646" i="11"/>
  <c r="L2646" i="11" s="1"/>
  <c r="M2646" i="11"/>
  <c r="N2646" i="11"/>
  <c r="O2646" i="11" s="1"/>
  <c r="G2647" i="11"/>
  <c r="H2647" i="11"/>
  <c r="I2647" i="11"/>
  <c r="J2647" i="11"/>
  <c r="K2647" i="11"/>
  <c r="L2647" i="11" s="1"/>
  <c r="M2647" i="11"/>
  <c r="N2647" i="11"/>
  <c r="O2647" i="11" s="1"/>
  <c r="G2648" i="11"/>
  <c r="H2648" i="11"/>
  <c r="I2648" i="11"/>
  <c r="J2648" i="11"/>
  <c r="K2648" i="11"/>
  <c r="L2648" i="11" s="1"/>
  <c r="M2648" i="11"/>
  <c r="N2648" i="11"/>
  <c r="O2648" i="11" s="1"/>
  <c r="G2649" i="11"/>
  <c r="H2649" i="11"/>
  <c r="I2649" i="11"/>
  <c r="J2649" i="11"/>
  <c r="K2649" i="11"/>
  <c r="L2649" i="11" s="1"/>
  <c r="M2649" i="11"/>
  <c r="N2649" i="11"/>
  <c r="O2649" i="11" s="1"/>
  <c r="G2650" i="11"/>
  <c r="H2650" i="11"/>
  <c r="I2650" i="11"/>
  <c r="J2650" i="11"/>
  <c r="K2650" i="11"/>
  <c r="L2650" i="11" s="1"/>
  <c r="M2650" i="11"/>
  <c r="N2650" i="11"/>
  <c r="O2650" i="11" s="1"/>
  <c r="G2651" i="11"/>
  <c r="H2651" i="11"/>
  <c r="I2651" i="11"/>
  <c r="J2651" i="11"/>
  <c r="K2651" i="11"/>
  <c r="L2651" i="11" s="1"/>
  <c r="M2651" i="11"/>
  <c r="N2651" i="11"/>
  <c r="O2651" i="11" s="1"/>
  <c r="G2652" i="11"/>
  <c r="H2652" i="11"/>
  <c r="I2652" i="11"/>
  <c r="J2652" i="11"/>
  <c r="K2652" i="11"/>
  <c r="L2652" i="11" s="1"/>
  <c r="M2652" i="11"/>
  <c r="N2652" i="11"/>
  <c r="O2652" i="11" s="1"/>
  <c r="G2653" i="11"/>
  <c r="H2653" i="11"/>
  <c r="I2653" i="11"/>
  <c r="J2653" i="11"/>
  <c r="K2653" i="11"/>
  <c r="L2653" i="11" s="1"/>
  <c r="M2653" i="11"/>
  <c r="N2653" i="11"/>
  <c r="O2653" i="11" s="1"/>
  <c r="G2654" i="11"/>
  <c r="H2654" i="11"/>
  <c r="I2654" i="11"/>
  <c r="J2654" i="11"/>
  <c r="K2654" i="11"/>
  <c r="L2654" i="11" s="1"/>
  <c r="M2654" i="11"/>
  <c r="N2654" i="11"/>
  <c r="O2654" i="11" s="1"/>
  <c r="G2655" i="11"/>
  <c r="H2655" i="11"/>
  <c r="I2655" i="11"/>
  <c r="J2655" i="11"/>
  <c r="K2655" i="11"/>
  <c r="L2655" i="11" s="1"/>
  <c r="M2655" i="11"/>
  <c r="N2655" i="11"/>
  <c r="O2655" i="11" s="1"/>
  <c r="G2656" i="11"/>
  <c r="H2656" i="11"/>
  <c r="I2656" i="11"/>
  <c r="J2656" i="11"/>
  <c r="K2656" i="11"/>
  <c r="L2656" i="11" s="1"/>
  <c r="M2656" i="11"/>
  <c r="N2656" i="11"/>
  <c r="O2656" i="11" s="1"/>
  <c r="G2657" i="11"/>
  <c r="H2657" i="11"/>
  <c r="I2657" i="11"/>
  <c r="J2657" i="11"/>
  <c r="K2657" i="11"/>
  <c r="L2657" i="11" s="1"/>
  <c r="M2657" i="11"/>
  <c r="N2657" i="11"/>
  <c r="O2657" i="11" s="1"/>
  <c r="G2658" i="11"/>
  <c r="H2658" i="11"/>
  <c r="I2658" i="11"/>
  <c r="J2658" i="11"/>
  <c r="K2658" i="11"/>
  <c r="L2658" i="11" s="1"/>
  <c r="M2658" i="11"/>
  <c r="N2658" i="11"/>
  <c r="O2658" i="11" s="1"/>
  <c r="G2659" i="11"/>
  <c r="H2659" i="11"/>
  <c r="I2659" i="11"/>
  <c r="J2659" i="11"/>
  <c r="K2659" i="11"/>
  <c r="L2659" i="11" s="1"/>
  <c r="M2659" i="11"/>
  <c r="N2659" i="11"/>
  <c r="G2660" i="11"/>
  <c r="H2660" i="11"/>
  <c r="I2660" i="11"/>
  <c r="J2660" i="11"/>
  <c r="K2660" i="11"/>
  <c r="L2660" i="11" s="1"/>
  <c r="M2660" i="11"/>
  <c r="N2660" i="11"/>
  <c r="O2660" i="11" s="1"/>
  <c r="G2661" i="11"/>
  <c r="H2661" i="11"/>
  <c r="I2661" i="11"/>
  <c r="J2661" i="11"/>
  <c r="K2661" i="11"/>
  <c r="L2661" i="11" s="1"/>
  <c r="M2661" i="11"/>
  <c r="N2661" i="11"/>
  <c r="O2661" i="11" s="1"/>
  <c r="G2662" i="11"/>
  <c r="H2662" i="11"/>
  <c r="I2662" i="11"/>
  <c r="J2662" i="11"/>
  <c r="K2662" i="11"/>
  <c r="L2662" i="11" s="1"/>
  <c r="M2662" i="11"/>
  <c r="N2662" i="11"/>
  <c r="O2662" i="11" s="1"/>
  <c r="G2663" i="11"/>
  <c r="H2663" i="11"/>
  <c r="I2663" i="11"/>
  <c r="J2663" i="11"/>
  <c r="K2663" i="11"/>
  <c r="L2663" i="11" s="1"/>
  <c r="M2663" i="11"/>
  <c r="N2663" i="11"/>
  <c r="G2664" i="11"/>
  <c r="H2664" i="11"/>
  <c r="I2664" i="11"/>
  <c r="J2664" i="11"/>
  <c r="K2664" i="11"/>
  <c r="L2664" i="11" s="1"/>
  <c r="M2664" i="11"/>
  <c r="N2664" i="11"/>
  <c r="O2664" i="11" s="1"/>
  <c r="G2665" i="11"/>
  <c r="H2665" i="11"/>
  <c r="I2665" i="11"/>
  <c r="J2665" i="11"/>
  <c r="K2665" i="11"/>
  <c r="L2665" i="11" s="1"/>
  <c r="M2665" i="11"/>
  <c r="N2665" i="11"/>
  <c r="O2665" i="11" s="1"/>
  <c r="G2666" i="11"/>
  <c r="H2666" i="11"/>
  <c r="I2666" i="11"/>
  <c r="J2666" i="11"/>
  <c r="K2666" i="11"/>
  <c r="L2666" i="11" s="1"/>
  <c r="M2666" i="11"/>
  <c r="N2666" i="11"/>
  <c r="O2666" i="11" s="1"/>
  <c r="G2667" i="11"/>
  <c r="H2667" i="11"/>
  <c r="I2667" i="11"/>
  <c r="J2667" i="11"/>
  <c r="K2667" i="11"/>
  <c r="L2667" i="11" s="1"/>
  <c r="M2667" i="11"/>
  <c r="N2667" i="11"/>
  <c r="O2667" i="11" s="1"/>
  <c r="G2668" i="11"/>
  <c r="H2668" i="11"/>
  <c r="I2668" i="11"/>
  <c r="J2668" i="11"/>
  <c r="K2668" i="11"/>
  <c r="L2668" i="11" s="1"/>
  <c r="M2668" i="11"/>
  <c r="N2668" i="11"/>
  <c r="O2668" i="11" s="1"/>
  <c r="G2669" i="11"/>
  <c r="H2669" i="11"/>
  <c r="I2669" i="11"/>
  <c r="J2669" i="11"/>
  <c r="K2669" i="11"/>
  <c r="L2669" i="11" s="1"/>
  <c r="M2669" i="11"/>
  <c r="N2669" i="11"/>
  <c r="O2669" i="11" s="1"/>
  <c r="G2670" i="11"/>
  <c r="H2670" i="11"/>
  <c r="I2670" i="11"/>
  <c r="J2670" i="11"/>
  <c r="K2670" i="11"/>
  <c r="L2670" i="11" s="1"/>
  <c r="M2670" i="11"/>
  <c r="N2670" i="11"/>
  <c r="O2670" i="11" s="1"/>
  <c r="G2671" i="11"/>
  <c r="H2671" i="11"/>
  <c r="I2671" i="11"/>
  <c r="J2671" i="11"/>
  <c r="K2671" i="11"/>
  <c r="L2671" i="11" s="1"/>
  <c r="M2671" i="11"/>
  <c r="N2671" i="11"/>
  <c r="O2671" i="11" s="1"/>
  <c r="G2672" i="11"/>
  <c r="H2672" i="11"/>
  <c r="I2672" i="11"/>
  <c r="J2672" i="11"/>
  <c r="K2672" i="11"/>
  <c r="L2672" i="11" s="1"/>
  <c r="M2672" i="11"/>
  <c r="N2672" i="11"/>
  <c r="O2672" i="11" s="1"/>
  <c r="G2673" i="11"/>
  <c r="H2673" i="11"/>
  <c r="I2673" i="11"/>
  <c r="J2673" i="11"/>
  <c r="K2673" i="11"/>
  <c r="L2673" i="11" s="1"/>
  <c r="M2673" i="11"/>
  <c r="N2673" i="11"/>
  <c r="O2673" i="11" s="1"/>
  <c r="G2674" i="11"/>
  <c r="H2674" i="11"/>
  <c r="I2674" i="11"/>
  <c r="J2674" i="11"/>
  <c r="K2674" i="11"/>
  <c r="L2674" i="11" s="1"/>
  <c r="M2674" i="11"/>
  <c r="N2674" i="11"/>
  <c r="O2674" i="11" s="1"/>
  <c r="G2675" i="11"/>
  <c r="H2675" i="11"/>
  <c r="I2675" i="11"/>
  <c r="J2675" i="11"/>
  <c r="K2675" i="11"/>
  <c r="L2675" i="11" s="1"/>
  <c r="M2675" i="11"/>
  <c r="N2675" i="11"/>
  <c r="O2675" i="11" s="1"/>
  <c r="G2676" i="11"/>
  <c r="H2676" i="11"/>
  <c r="I2676" i="11"/>
  <c r="J2676" i="11"/>
  <c r="K2676" i="11"/>
  <c r="L2676" i="11" s="1"/>
  <c r="M2676" i="11"/>
  <c r="N2676" i="11"/>
  <c r="O2676" i="11" s="1"/>
  <c r="G2677" i="11"/>
  <c r="H2677" i="11"/>
  <c r="I2677" i="11"/>
  <c r="J2677" i="11"/>
  <c r="K2677" i="11"/>
  <c r="L2677" i="11" s="1"/>
  <c r="M2677" i="11"/>
  <c r="N2677" i="11"/>
  <c r="O2677" i="11" s="1"/>
  <c r="G2678" i="11"/>
  <c r="H2678" i="11"/>
  <c r="I2678" i="11"/>
  <c r="J2678" i="11"/>
  <c r="K2678" i="11"/>
  <c r="L2678" i="11" s="1"/>
  <c r="M2678" i="11"/>
  <c r="N2678" i="11"/>
  <c r="O2678" i="11" s="1"/>
  <c r="G2679" i="11"/>
  <c r="H2679" i="11"/>
  <c r="I2679" i="11"/>
  <c r="J2679" i="11"/>
  <c r="K2679" i="11"/>
  <c r="L2679" i="11" s="1"/>
  <c r="M2679" i="11"/>
  <c r="N2679" i="11"/>
  <c r="G2680" i="11"/>
  <c r="H2680" i="11"/>
  <c r="I2680" i="11"/>
  <c r="J2680" i="11"/>
  <c r="K2680" i="11"/>
  <c r="L2680" i="11" s="1"/>
  <c r="M2680" i="11"/>
  <c r="N2680" i="11"/>
  <c r="O2680" i="11" s="1"/>
  <c r="G2681" i="11"/>
  <c r="H2681" i="11"/>
  <c r="I2681" i="11"/>
  <c r="J2681" i="11"/>
  <c r="K2681" i="11"/>
  <c r="M2681" i="11"/>
  <c r="N2681" i="11"/>
  <c r="O2681" i="11" s="1"/>
  <c r="G2682" i="11"/>
  <c r="H2682" i="11"/>
  <c r="I2682" i="11"/>
  <c r="J2682" i="11"/>
  <c r="K2682" i="11"/>
  <c r="L2682" i="11" s="1"/>
  <c r="M2682" i="11"/>
  <c r="N2682" i="11"/>
  <c r="O2682" i="11" s="1"/>
  <c r="G2683" i="11"/>
  <c r="H2683" i="11"/>
  <c r="I2683" i="11"/>
  <c r="J2683" i="11"/>
  <c r="K2683" i="11"/>
  <c r="L2683" i="11" s="1"/>
  <c r="M2683" i="11"/>
  <c r="N2683" i="11"/>
  <c r="O2683" i="11" s="1"/>
  <c r="G2684" i="11"/>
  <c r="H2684" i="11"/>
  <c r="I2684" i="11"/>
  <c r="J2684" i="11"/>
  <c r="K2684" i="11"/>
  <c r="L2684" i="11" s="1"/>
  <c r="M2684" i="11"/>
  <c r="N2684" i="11"/>
  <c r="O2684" i="11" s="1"/>
  <c r="G2685" i="11"/>
  <c r="H2685" i="11"/>
  <c r="I2685" i="11"/>
  <c r="J2685" i="11"/>
  <c r="K2685" i="11"/>
  <c r="L2685" i="11" s="1"/>
  <c r="M2685" i="11"/>
  <c r="N2685" i="11"/>
  <c r="O2685" i="11" s="1"/>
  <c r="G2686" i="11"/>
  <c r="H2686" i="11"/>
  <c r="I2686" i="11"/>
  <c r="J2686" i="11"/>
  <c r="K2686" i="11"/>
  <c r="L2686" i="11" s="1"/>
  <c r="M2686" i="11"/>
  <c r="N2686" i="11"/>
  <c r="O2686" i="11" s="1"/>
  <c r="G2687" i="11"/>
  <c r="H2687" i="11"/>
  <c r="I2687" i="11"/>
  <c r="J2687" i="11"/>
  <c r="K2687" i="11"/>
  <c r="L2687" i="11" s="1"/>
  <c r="M2687" i="11"/>
  <c r="N2687" i="11"/>
  <c r="G2688" i="11"/>
  <c r="H2688" i="11"/>
  <c r="I2688" i="11"/>
  <c r="J2688" i="11"/>
  <c r="K2688" i="11"/>
  <c r="L2688" i="11" s="1"/>
  <c r="M2688" i="11"/>
  <c r="N2688" i="11"/>
  <c r="O2688" i="11" s="1"/>
  <c r="G2689" i="11"/>
  <c r="H2689" i="11"/>
  <c r="I2689" i="11"/>
  <c r="J2689" i="11"/>
  <c r="K2689" i="11"/>
  <c r="L2689" i="11" s="1"/>
  <c r="M2689" i="11"/>
  <c r="N2689" i="11"/>
  <c r="O2689" i="11" s="1"/>
  <c r="G2690" i="11"/>
  <c r="H2690" i="11"/>
  <c r="I2690" i="11"/>
  <c r="J2690" i="11"/>
  <c r="K2690" i="11"/>
  <c r="L2690" i="11" s="1"/>
  <c r="M2690" i="11"/>
  <c r="N2690" i="11"/>
  <c r="O2690" i="11" s="1"/>
  <c r="G2691" i="11"/>
  <c r="H2691" i="11"/>
  <c r="I2691" i="11"/>
  <c r="J2691" i="11"/>
  <c r="K2691" i="11"/>
  <c r="L2691" i="11" s="1"/>
  <c r="M2691" i="11"/>
  <c r="N2691" i="11"/>
  <c r="O2691" i="11" s="1"/>
  <c r="G2692" i="11"/>
  <c r="H2692" i="11"/>
  <c r="I2692" i="11"/>
  <c r="J2692" i="11"/>
  <c r="K2692" i="11"/>
  <c r="L2692" i="11" s="1"/>
  <c r="M2692" i="11"/>
  <c r="N2692" i="11"/>
  <c r="O2692" i="11" s="1"/>
  <c r="G2693" i="11"/>
  <c r="H2693" i="11"/>
  <c r="I2693" i="11"/>
  <c r="J2693" i="11"/>
  <c r="K2693" i="11"/>
  <c r="L2693" i="11" s="1"/>
  <c r="M2693" i="11"/>
  <c r="N2693" i="11"/>
  <c r="O2693" i="11" s="1"/>
  <c r="G2694" i="11"/>
  <c r="H2694" i="11"/>
  <c r="I2694" i="11"/>
  <c r="J2694" i="11"/>
  <c r="K2694" i="11"/>
  <c r="L2694" i="11" s="1"/>
  <c r="M2694" i="11"/>
  <c r="N2694" i="11"/>
  <c r="O2694" i="11" s="1"/>
  <c r="G2695" i="11"/>
  <c r="H2695" i="11"/>
  <c r="I2695" i="11"/>
  <c r="J2695" i="11"/>
  <c r="K2695" i="11"/>
  <c r="L2695" i="11" s="1"/>
  <c r="M2695" i="11"/>
  <c r="N2695" i="11"/>
  <c r="G2696" i="11"/>
  <c r="H2696" i="11"/>
  <c r="I2696" i="11"/>
  <c r="J2696" i="11"/>
  <c r="K2696" i="11"/>
  <c r="L2696" i="11" s="1"/>
  <c r="M2696" i="11"/>
  <c r="N2696" i="11"/>
  <c r="O2696" i="11" s="1"/>
  <c r="G2697" i="11"/>
  <c r="H2697" i="11"/>
  <c r="I2697" i="11"/>
  <c r="J2697" i="11"/>
  <c r="K2697" i="11"/>
  <c r="L2697" i="11" s="1"/>
  <c r="M2697" i="11"/>
  <c r="N2697" i="11"/>
  <c r="O2697" i="11" s="1"/>
  <c r="G2698" i="11"/>
  <c r="H2698" i="11"/>
  <c r="I2698" i="11"/>
  <c r="J2698" i="11"/>
  <c r="K2698" i="11"/>
  <c r="L2698" i="11" s="1"/>
  <c r="M2698" i="11"/>
  <c r="N2698" i="11"/>
  <c r="O2698" i="11" s="1"/>
  <c r="G2699" i="11"/>
  <c r="H2699" i="11"/>
  <c r="I2699" i="11"/>
  <c r="J2699" i="11"/>
  <c r="K2699" i="11"/>
  <c r="L2699" i="11" s="1"/>
  <c r="M2699" i="11"/>
  <c r="N2699" i="11"/>
  <c r="O2699" i="11" s="1"/>
  <c r="G2700" i="11"/>
  <c r="H2700" i="11"/>
  <c r="I2700" i="11"/>
  <c r="J2700" i="11"/>
  <c r="K2700" i="11"/>
  <c r="L2700" i="11" s="1"/>
  <c r="M2700" i="11"/>
  <c r="N2700" i="11"/>
  <c r="O2700" i="11" s="1"/>
  <c r="G2701" i="11"/>
  <c r="H2701" i="11"/>
  <c r="I2701" i="11"/>
  <c r="J2701" i="11"/>
  <c r="K2701" i="11"/>
  <c r="L2701" i="11" s="1"/>
  <c r="M2701" i="11"/>
  <c r="N2701" i="11"/>
  <c r="O2701" i="11" s="1"/>
  <c r="P2701" i="11"/>
  <c r="G2702" i="11"/>
  <c r="H2702" i="11"/>
  <c r="I2702" i="11"/>
  <c r="J2702" i="11"/>
  <c r="K2702" i="11"/>
  <c r="L2702" i="11" s="1"/>
  <c r="M2702" i="11"/>
  <c r="N2702" i="11"/>
  <c r="O2702" i="11" s="1"/>
  <c r="G2703" i="11"/>
  <c r="H2703" i="11"/>
  <c r="I2703" i="11"/>
  <c r="J2703" i="11"/>
  <c r="K2703" i="11"/>
  <c r="L2703" i="11" s="1"/>
  <c r="M2703" i="11"/>
  <c r="N2703" i="11"/>
  <c r="O2703" i="11" s="1"/>
  <c r="G2704" i="11"/>
  <c r="H2704" i="11"/>
  <c r="I2704" i="11"/>
  <c r="J2704" i="11"/>
  <c r="K2704" i="11"/>
  <c r="L2704" i="11" s="1"/>
  <c r="M2704" i="11"/>
  <c r="N2704" i="11"/>
  <c r="O2704" i="11" s="1"/>
  <c r="G2705" i="11"/>
  <c r="H2705" i="11"/>
  <c r="I2705" i="11"/>
  <c r="J2705" i="11"/>
  <c r="K2705" i="11"/>
  <c r="L2705" i="11" s="1"/>
  <c r="M2705" i="11"/>
  <c r="N2705" i="11"/>
  <c r="O2705" i="11" s="1"/>
  <c r="G2706" i="11"/>
  <c r="H2706" i="11"/>
  <c r="I2706" i="11"/>
  <c r="J2706" i="11"/>
  <c r="K2706" i="11"/>
  <c r="L2706" i="11" s="1"/>
  <c r="M2706" i="11"/>
  <c r="N2706" i="11"/>
  <c r="O2706" i="11" s="1"/>
  <c r="G2707" i="11"/>
  <c r="H2707" i="11"/>
  <c r="I2707" i="11"/>
  <c r="J2707" i="11"/>
  <c r="K2707" i="11"/>
  <c r="P2707" i="11" s="1"/>
  <c r="M2707" i="11"/>
  <c r="N2707" i="11"/>
  <c r="O2707" i="11" s="1"/>
  <c r="G2708" i="11"/>
  <c r="H2708" i="11"/>
  <c r="I2708" i="11"/>
  <c r="J2708" i="11"/>
  <c r="K2708" i="11"/>
  <c r="L2708" i="11" s="1"/>
  <c r="M2708" i="11"/>
  <c r="N2708" i="11"/>
  <c r="O2708" i="11" s="1"/>
  <c r="G2709" i="11"/>
  <c r="H2709" i="11"/>
  <c r="I2709" i="11"/>
  <c r="J2709" i="11"/>
  <c r="K2709" i="11"/>
  <c r="L2709" i="11" s="1"/>
  <c r="M2709" i="11"/>
  <c r="N2709" i="11"/>
  <c r="G2710" i="11"/>
  <c r="H2710" i="11"/>
  <c r="I2710" i="11"/>
  <c r="J2710" i="11"/>
  <c r="K2710" i="11"/>
  <c r="L2710" i="11" s="1"/>
  <c r="M2710" i="11"/>
  <c r="N2710" i="11"/>
  <c r="O2710" i="11" s="1"/>
  <c r="G2711" i="11"/>
  <c r="H2711" i="11"/>
  <c r="I2711" i="11"/>
  <c r="J2711" i="11"/>
  <c r="K2711" i="11"/>
  <c r="L2711" i="11" s="1"/>
  <c r="M2711" i="11"/>
  <c r="N2711" i="11"/>
  <c r="G2712" i="11"/>
  <c r="H2712" i="11"/>
  <c r="I2712" i="11"/>
  <c r="J2712" i="11"/>
  <c r="K2712" i="11"/>
  <c r="L2712" i="11" s="1"/>
  <c r="M2712" i="11"/>
  <c r="N2712" i="11"/>
  <c r="O2712" i="11" s="1"/>
  <c r="G2713" i="11"/>
  <c r="H2713" i="11"/>
  <c r="I2713" i="11"/>
  <c r="J2713" i="11"/>
  <c r="K2713" i="11"/>
  <c r="L2713" i="11" s="1"/>
  <c r="M2713" i="11"/>
  <c r="N2713" i="11"/>
  <c r="O2713" i="11" s="1"/>
  <c r="G2714" i="11"/>
  <c r="H2714" i="11"/>
  <c r="I2714" i="11"/>
  <c r="J2714" i="11"/>
  <c r="K2714" i="11"/>
  <c r="L2714" i="11" s="1"/>
  <c r="M2714" i="11"/>
  <c r="N2714" i="11"/>
  <c r="O2714" i="11" s="1"/>
  <c r="G2715" i="11"/>
  <c r="H2715" i="11"/>
  <c r="I2715" i="11"/>
  <c r="J2715" i="11"/>
  <c r="K2715" i="11"/>
  <c r="L2715" i="11" s="1"/>
  <c r="M2715" i="11"/>
  <c r="N2715" i="11"/>
  <c r="O2715" i="11" s="1"/>
  <c r="G2716" i="11"/>
  <c r="H2716" i="11"/>
  <c r="I2716" i="11"/>
  <c r="J2716" i="11"/>
  <c r="K2716" i="11"/>
  <c r="L2716" i="11" s="1"/>
  <c r="M2716" i="11"/>
  <c r="N2716" i="11"/>
  <c r="O2716" i="11" s="1"/>
  <c r="G2717" i="11"/>
  <c r="H2717" i="11"/>
  <c r="I2717" i="11"/>
  <c r="J2717" i="11"/>
  <c r="K2717" i="11"/>
  <c r="L2717" i="11" s="1"/>
  <c r="M2717" i="11"/>
  <c r="N2717" i="11"/>
  <c r="O2717" i="11" s="1"/>
  <c r="G2718" i="11"/>
  <c r="H2718" i="11"/>
  <c r="I2718" i="11"/>
  <c r="J2718" i="11"/>
  <c r="K2718" i="11"/>
  <c r="L2718" i="11" s="1"/>
  <c r="M2718" i="11"/>
  <c r="N2718" i="11"/>
  <c r="O2718" i="11" s="1"/>
  <c r="G2719" i="11"/>
  <c r="H2719" i="11"/>
  <c r="I2719" i="11"/>
  <c r="J2719" i="11"/>
  <c r="K2719" i="11"/>
  <c r="L2719" i="11" s="1"/>
  <c r="M2719" i="11"/>
  <c r="N2719" i="11"/>
  <c r="O2719" i="11" s="1"/>
  <c r="G2720" i="11"/>
  <c r="H2720" i="11"/>
  <c r="I2720" i="11"/>
  <c r="J2720" i="11"/>
  <c r="K2720" i="11"/>
  <c r="L2720" i="11" s="1"/>
  <c r="M2720" i="11"/>
  <c r="N2720" i="11"/>
  <c r="O2720" i="11" s="1"/>
  <c r="G2721" i="11"/>
  <c r="H2721" i="11"/>
  <c r="I2721" i="11"/>
  <c r="J2721" i="11"/>
  <c r="K2721" i="11"/>
  <c r="L2721" i="11" s="1"/>
  <c r="M2721" i="11"/>
  <c r="N2721" i="11"/>
  <c r="O2721" i="11" s="1"/>
  <c r="P2721" i="11"/>
  <c r="G2722" i="11"/>
  <c r="H2722" i="11"/>
  <c r="I2722" i="11"/>
  <c r="J2722" i="11"/>
  <c r="K2722" i="11"/>
  <c r="L2722" i="11" s="1"/>
  <c r="M2722" i="11"/>
  <c r="N2722" i="11"/>
  <c r="O2722" i="11" s="1"/>
  <c r="G2723" i="11"/>
  <c r="H2723" i="11"/>
  <c r="I2723" i="11"/>
  <c r="J2723" i="11"/>
  <c r="K2723" i="11"/>
  <c r="L2723" i="11" s="1"/>
  <c r="M2723" i="11"/>
  <c r="N2723" i="11"/>
  <c r="O2723" i="11" s="1"/>
  <c r="G2724" i="11"/>
  <c r="H2724" i="11"/>
  <c r="I2724" i="11"/>
  <c r="J2724" i="11"/>
  <c r="K2724" i="11"/>
  <c r="L2724" i="11" s="1"/>
  <c r="M2724" i="11"/>
  <c r="N2724" i="11"/>
  <c r="O2724" i="11" s="1"/>
  <c r="G2725" i="11"/>
  <c r="H2725" i="11"/>
  <c r="I2725" i="11"/>
  <c r="J2725" i="11"/>
  <c r="K2725" i="11"/>
  <c r="L2725" i="11" s="1"/>
  <c r="M2725" i="11"/>
  <c r="N2725" i="11"/>
  <c r="O2725" i="11" s="1"/>
  <c r="G2726" i="11"/>
  <c r="H2726" i="11"/>
  <c r="I2726" i="11"/>
  <c r="J2726" i="11"/>
  <c r="K2726" i="11"/>
  <c r="L2726" i="11" s="1"/>
  <c r="M2726" i="11"/>
  <c r="N2726" i="11"/>
  <c r="O2726" i="11" s="1"/>
  <c r="G2727" i="11"/>
  <c r="H2727" i="11"/>
  <c r="I2727" i="11"/>
  <c r="J2727" i="11"/>
  <c r="K2727" i="11"/>
  <c r="L2727" i="11" s="1"/>
  <c r="M2727" i="11"/>
  <c r="N2727" i="11"/>
  <c r="G2728" i="11"/>
  <c r="H2728" i="11"/>
  <c r="I2728" i="11"/>
  <c r="J2728" i="11"/>
  <c r="K2728" i="11"/>
  <c r="L2728" i="11" s="1"/>
  <c r="M2728" i="11"/>
  <c r="N2728" i="11"/>
  <c r="O2728" i="11" s="1"/>
  <c r="G2729" i="11"/>
  <c r="H2729" i="11"/>
  <c r="I2729" i="11"/>
  <c r="J2729" i="11"/>
  <c r="K2729" i="11"/>
  <c r="L2729" i="11" s="1"/>
  <c r="M2729" i="11"/>
  <c r="N2729" i="11"/>
  <c r="O2729" i="11" s="1"/>
  <c r="G2730" i="11"/>
  <c r="H2730" i="11"/>
  <c r="I2730" i="11"/>
  <c r="J2730" i="11"/>
  <c r="K2730" i="11"/>
  <c r="L2730" i="11" s="1"/>
  <c r="M2730" i="11"/>
  <c r="N2730" i="11"/>
  <c r="O2730" i="11" s="1"/>
  <c r="G2731" i="11"/>
  <c r="H2731" i="11"/>
  <c r="I2731" i="11"/>
  <c r="J2731" i="11"/>
  <c r="K2731" i="11"/>
  <c r="L2731" i="11" s="1"/>
  <c r="M2731" i="11"/>
  <c r="N2731" i="11"/>
  <c r="O2731" i="11" s="1"/>
  <c r="G2732" i="11"/>
  <c r="H2732" i="11"/>
  <c r="I2732" i="11"/>
  <c r="J2732" i="11"/>
  <c r="K2732" i="11"/>
  <c r="L2732" i="11" s="1"/>
  <c r="M2732" i="11"/>
  <c r="N2732" i="11"/>
  <c r="O2732" i="11" s="1"/>
  <c r="G2733" i="11"/>
  <c r="H2733" i="11"/>
  <c r="I2733" i="11"/>
  <c r="J2733" i="11"/>
  <c r="K2733" i="11"/>
  <c r="L2733" i="11" s="1"/>
  <c r="M2733" i="11"/>
  <c r="N2733" i="11"/>
  <c r="O2733" i="11" s="1"/>
  <c r="G2734" i="11"/>
  <c r="H2734" i="11"/>
  <c r="I2734" i="11"/>
  <c r="J2734" i="11"/>
  <c r="K2734" i="11"/>
  <c r="L2734" i="11" s="1"/>
  <c r="M2734" i="11"/>
  <c r="N2734" i="11"/>
  <c r="O2734" i="11" s="1"/>
  <c r="G2735" i="11"/>
  <c r="H2735" i="11"/>
  <c r="I2735" i="11"/>
  <c r="J2735" i="11"/>
  <c r="K2735" i="11"/>
  <c r="L2735" i="11" s="1"/>
  <c r="M2735" i="11"/>
  <c r="N2735" i="11"/>
  <c r="O2735" i="11" s="1"/>
  <c r="G2736" i="11"/>
  <c r="H2736" i="11"/>
  <c r="I2736" i="11"/>
  <c r="J2736" i="11"/>
  <c r="K2736" i="11"/>
  <c r="L2736" i="11" s="1"/>
  <c r="M2736" i="11"/>
  <c r="N2736" i="11"/>
  <c r="O2736" i="11" s="1"/>
  <c r="G2737" i="11"/>
  <c r="H2737" i="11"/>
  <c r="I2737" i="11"/>
  <c r="J2737" i="11"/>
  <c r="K2737" i="11"/>
  <c r="L2737" i="11" s="1"/>
  <c r="M2737" i="11"/>
  <c r="N2737" i="11"/>
  <c r="O2737" i="11" s="1"/>
  <c r="G2738" i="11"/>
  <c r="H2738" i="11"/>
  <c r="I2738" i="11"/>
  <c r="J2738" i="11"/>
  <c r="K2738" i="11"/>
  <c r="L2738" i="11" s="1"/>
  <c r="M2738" i="11"/>
  <c r="N2738" i="11"/>
  <c r="O2738" i="11" s="1"/>
  <c r="G2739" i="11"/>
  <c r="H2739" i="11"/>
  <c r="I2739" i="11"/>
  <c r="J2739" i="11"/>
  <c r="K2739" i="11"/>
  <c r="L2739" i="11" s="1"/>
  <c r="M2739" i="11"/>
  <c r="N2739" i="11"/>
  <c r="O2739" i="11" s="1"/>
  <c r="G2740" i="11"/>
  <c r="H2740" i="11"/>
  <c r="I2740" i="11"/>
  <c r="J2740" i="11"/>
  <c r="K2740" i="11"/>
  <c r="L2740" i="11" s="1"/>
  <c r="M2740" i="11"/>
  <c r="N2740" i="11"/>
  <c r="O2740" i="11" s="1"/>
  <c r="G2741" i="11"/>
  <c r="H2741" i="11"/>
  <c r="I2741" i="11"/>
  <c r="J2741" i="11"/>
  <c r="K2741" i="11"/>
  <c r="L2741" i="11" s="1"/>
  <c r="M2741" i="11"/>
  <c r="N2741" i="11"/>
  <c r="O2741" i="11" s="1"/>
  <c r="G2742" i="11"/>
  <c r="H2742" i="11"/>
  <c r="I2742" i="11"/>
  <c r="J2742" i="11"/>
  <c r="K2742" i="11"/>
  <c r="L2742" i="11" s="1"/>
  <c r="M2742" i="11"/>
  <c r="N2742" i="11"/>
  <c r="O2742" i="11" s="1"/>
  <c r="G2743" i="11"/>
  <c r="H2743" i="11"/>
  <c r="I2743" i="11"/>
  <c r="J2743" i="11"/>
  <c r="K2743" i="11"/>
  <c r="L2743" i="11" s="1"/>
  <c r="M2743" i="11"/>
  <c r="N2743" i="11"/>
  <c r="G2744" i="11"/>
  <c r="H2744" i="11"/>
  <c r="I2744" i="11"/>
  <c r="J2744" i="11"/>
  <c r="K2744" i="11"/>
  <c r="L2744" i="11" s="1"/>
  <c r="M2744" i="11"/>
  <c r="N2744" i="11"/>
  <c r="O2744" i="11" s="1"/>
  <c r="G2745" i="11"/>
  <c r="H2745" i="11"/>
  <c r="I2745" i="11"/>
  <c r="J2745" i="11"/>
  <c r="K2745" i="11"/>
  <c r="L2745" i="11" s="1"/>
  <c r="M2745" i="11"/>
  <c r="N2745" i="11"/>
  <c r="O2745" i="11" s="1"/>
  <c r="G2746" i="11"/>
  <c r="H2746" i="11"/>
  <c r="I2746" i="11"/>
  <c r="J2746" i="11"/>
  <c r="K2746" i="11"/>
  <c r="L2746" i="11" s="1"/>
  <c r="M2746" i="11"/>
  <c r="N2746" i="11"/>
  <c r="O2746" i="11" s="1"/>
  <c r="G2747" i="11"/>
  <c r="H2747" i="11"/>
  <c r="I2747" i="11"/>
  <c r="J2747" i="11"/>
  <c r="K2747" i="11"/>
  <c r="L2747" i="11" s="1"/>
  <c r="M2747" i="11"/>
  <c r="N2747" i="11"/>
  <c r="O2747" i="11" s="1"/>
  <c r="G2748" i="11"/>
  <c r="H2748" i="11"/>
  <c r="I2748" i="11"/>
  <c r="J2748" i="11"/>
  <c r="K2748" i="11"/>
  <c r="L2748" i="11" s="1"/>
  <c r="M2748" i="11"/>
  <c r="N2748" i="11"/>
  <c r="O2748" i="11" s="1"/>
  <c r="G2749" i="11"/>
  <c r="H2749" i="11"/>
  <c r="I2749" i="11"/>
  <c r="J2749" i="11"/>
  <c r="K2749" i="11"/>
  <c r="L2749" i="11" s="1"/>
  <c r="M2749" i="11"/>
  <c r="N2749" i="11"/>
  <c r="G2750" i="11"/>
  <c r="H2750" i="11"/>
  <c r="I2750" i="11"/>
  <c r="J2750" i="11"/>
  <c r="K2750" i="11"/>
  <c r="L2750" i="11" s="1"/>
  <c r="M2750" i="11"/>
  <c r="N2750" i="11"/>
  <c r="O2750" i="11" s="1"/>
  <c r="G2751" i="11"/>
  <c r="H2751" i="11"/>
  <c r="I2751" i="11"/>
  <c r="J2751" i="11"/>
  <c r="K2751" i="11"/>
  <c r="L2751" i="11" s="1"/>
  <c r="M2751" i="11"/>
  <c r="N2751" i="11"/>
  <c r="O2751" i="11" s="1"/>
  <c r="G2752" i="11"/>
  <c r="H2752" i="11"/>
  <c r="I2752" i="11"/>
  <c r="J2752" i="11"/>
  <c r="K2752" i="11"/>
  <c r="L2752" i="11" s="1"/>
  <c r="M2752" i="11"/>
  <c r="N2752" i="11"/>
  <c r="O2752" i="11" s="1"/>
  <c r="G2753" i="11"/>
  <c r="H2753" i="11"/>
  <c r="I2753" i="11"/>
  <c r="J2753" i="11"/>
  <c r="K2753" i="11"/>
  <c r="L2753" i="11" s="1"/>
  <c r="M2753" i="11"/>
  <c r="N2753" i="11"/>
  <c r="O2753" i="11" s="1"/>
  <c r="G2754" i="11"/>
  <c r="H2754" i="11"/>
  <c r="I2754" i="11"/>
  <c r="J2754" i="11"/>
  <c r="K2754" i="11"/>
  <c r="L2754" i="11" s="1"/>
  <c r="M2754" i="11"/>
  <c r="N2754" i="11"/>
  <c r="O2754" i="11" s="1"/>
  <c r="G2755" i="11"/>
  <c r="H2755" i="11"/>
  <c r="I2755" i="11"/>
  <c r="J2755" i="11"/>
  <c r="K2755" i="11"/>
  <c r="L2755" i="11" s="1"/>
  <c r="M2755" i="11"/>
  <c r="N2755" i="11"/>
  <c r="O2755" i="11" s="1"/>
  <c r="G2756" i="11"/>
  <c r="H2756" i="11"/>
  <c r="I2756" i="11"/>
  <c r="J2756" i="11"/>
  <c r="K2756" i="11"/>
  <c r="L2756" i="11" s="1"/>
  <c r="M2756" i="11"/>
  <c r="N2756" i="11"/>
  <c r="O2756" i="11" s="1"/>
  <c r="G2757" i="11"/>
  <c r="H2757" i="11"/>
  <c r="I2757" i="11"/>
  <c r="J2757" i="11"/>
  <c r="K2757" i="11"/>
  <c r="L2757" i="11" s="1"/>
  <c r="M2757" i="11"/>
  <c r="N2757" i="11"/>
  <c r="O2757" i="11" s="1"/>
  <c r="G2758" i="11"/>
  <c r="H2758" i="11"/>
  <c r="I2758" i="11"/>
  <c r="J2758" i="11"/>
  <c r="K2758" i="11"/>
  <c r="L2758" i="11" s="1"/>
  <c r="M2758" i="11"/>
  <c r="N2758" i="11"/>
  <c r="O2758" i="11" s="1"/>
  <c r="G2759" i="11"/>
  <c r="H2759" i="11"/>
  <c r="I2759" i="11"/>
  <c r="J2759" i="11"/>
  <c r="K2759" i="11"/>
  <c r="L2759" i="11" s="1"/>
  <c r="M2759" i="11"/>
  <c r="N2759" i="11"/>
  <c r="G2760" i="11"/>
  <c r="H2760" i="11"/>
  <c r="I2760" i="11"/>
  <c r="J2760" i="11"/>
  <c r="K2760" i="11"/>
  <c r="L2760" i="11" s="1"/>
  <c r="M2760" i="11"/>
  <c r="N2760" i="11"/>
  <c r="O2760" i="11" s="1"/>
  <c r="G2761" i="11"/>
  <c r="H2761" i="11"/>
  <c r="I2761" i="11"/>
  <c r="J2761" i="11"/>
  <c r="K2761" i="11"/>
  <c r="L2761" i="11" s="1"/>
  <c r="M2761" i="11"/>
  <c r="N2761" i="11"/>
  <c r="O2761" i="11" s="1"/>
  <c r="G2762" i="11"/>
  <c r="H2762" i="11"/>
  <c r="I2762" i="11"/>
  <c r="J2762" i="11"/>
  <c r="K2762" i="11"/>
  <c r="L2762" i="11" s="1"/>
  <c r="M2762" i="11"/>
  <c r="N2762" i="11"/>
  <c r="O2762" i="11" s="1"/>
  <c r="G2763" i="11"/>
  <c r="H2763" i="11"/>
  <c r="I2763" i="11"/>
  <c r="J2763" i="11"/>
  <c r="K2763" i="11"/>
  <c r="L2763" i="11" s="1"/>
  <c r="M2763" i="11"/>
  <c r="N2763" i="11"/>
  <c r="O2763" i="11" s="1"/>
  <c r="G2764" i="11"/>
  <c r="H2764" i="11"/>
  <c r="I2764" i="11"/>
  <c r="J2764" i="11"/>
  <c r="K2764" i="11"/>
  <c r="L2764" i="11" s="1"/>
  <c r="M2764" i="11"/>
  <c r="N2764" i="11"/>
  <c r="O2764" i="11" s="1"/>
  <c r="G2765" i="11"/>
  <c r="H2765" i="11"/>
  <c r="I2765" i="11"/>
  <c r="J2765" i="11"/>
  <c r="K2765" i="11"/>
  <c r="L2765" i="11" s="1"/>
  <c r="M2765" i="11"/>
  <c r="N2765" i="11"/>
  <c r="O2765" i="11" s="1"/>
  <c r="G2766" i="11"/>
  <c r="H2766" i="11"/>
  <c r="I2766" i="11"/>
  <c r="J2766" i="11"/>
  <c r="K2766" i="11"/>
  <c r="L2766" i="11" s="1"/>
  <c r="M2766" i="11"/>
  <c r="N2766" i="11"/>
  <c r="O2766" i="11" s="1"/>
  <c r="G2767" i="11"/>
  <c r="H2767" i="11"/>
  <c r="I2767" i="11"/>
  <c r="J2767" i="11"/>
  <c r="K2767" i="11"/>
  <c r="L2767" i="11" s="1"/>
  <c r="M2767" i="11"/>
  <c r="N2767" i="11"/>
  <c r="O2767" i="11" s="1"/>
  <c r="G2768" i="11"/>
  <c r="H2768" i="11"/>
  <c r="I2768" i="11"/>
  <c r="J2768" i="11"/>
  <c r="K2768" i="11"/>
  <c r="L2768" i="11" s="1"/>
  <c r="M2768" i="11"/>
  <c r="N2768" i="11"/>
  <c r="O2768" i="11" s="1"/>
  <c r="G2769" i="11"/>
  <c r="H2769" i="11"/>
  <c r="I2769" i="11"/>
  <c r="J2769" i="11"/>
  <c r="K2769" i="11"/>
  <c r="L2769" i="11" s="1"/>
  <c r="M2769" i="11"/>
  <c r="N2769" i="11"/>
  <c r="O2769" i="11" s="1"/>
  <c r="G2770" i="11"/>
  <c r="H2770" i="11"/>
  <c r="I2770" i="11"/>
  <c r="J2770" i="11"/>
  <c r="K2770" i="11"/>
  <c r="L2770" i="11" s="1"/>
  <c r="M2770" i="11"/>
  <c r="N2770" i="11"/>
  <c r="O2770" i="11" s="1"/>
  <c r="G2771" i="11"/>
  <c r="H2771" i="11"/>
  <c r="I2771" i="11"/>
  <c r="J2771" i="11"/>
  <c r="K2771" i="11"/>
  <c r="L2771" i="11" s="1"/>
  <c r="M2771" i="11"/>
  <c r="N2771" i="11"/>
  <c r="O2771" i="11" s="1"/>
  <c r="G2772" i="11"/>
  <c r="H2772" i="11"/>
  <c r="I2772" i="11"/>
  <c r="J2772" i="11"/>
  <c r="K2772" i="11"/>
  <c r="L2772" i="11" s="1"/>
  <c r="M2772" i="11"/>
  <c r="N2772" i="11"/>
  <c r="O2772" i="11" s="1"/>
  <c r="G2773" i="11"/>
  <c r="H2773" i="11"/>
  <c r="I2773" i="11"/>
  <c r="J2773" i="11"/>
  <c r="K2773" i="11"/>
  <c r="L2773" i="11" s="1"/>
  <c r="M2773" i="11"/>
  <c r="N2773" i="11"/>
  <c r="O2773" i="11" s="1"/>
  <c r="G2774" i="11"/>
  <c r="H2774" i="11"/>
  <c r="I2774" i="11"/>
  <c r="J2774" i="11"/>
  <c r="K2774" i="11"/>
  <c r="L2774" i="11" s="1"/>
  <c r="M2774" i="11"/>
  <c r="N2774" i="11"/>
  <c r="O2774" i="11" s="1"/>
  <c r="G2775" i="11"/>
  <c r="H2775" i="11"/>
  <c r="I2775" i="11"/>
  <c r="J2775" i="11"/>
  <c r="K2775" i="11"/>
  <c r="L2775" i="11" s="1"/>
  <c r="M2775" i="11"/>
  <c r="N2775" i="11"/>
  <c r="G2776" i="11"/>
  <c r="H2776" i="11"/>
  <c r="I2776" i="11"/>
  <c r="J2776" i="11"/>
  <c r="K2776" i="11"/>
  <c r="L2776" i="11" s="1"/>
  <c r="M2776" i="11"/>
  <c r="N2776" i="11"/>
  <c r="O2776" i="11" s="1"/>
  <c r="G2777" i="11"/>
  <c r="H2777" i="11"/>
  <c r="I2777" i="11"/>
  <c r="J2777" i="11"/>
  <c r="K2777" i="11"/>
  <c r="L2777" i="11" s="1"/>
  <c r="M2777" i="11"/>
  <c r="N2777" i="11"/>
  <c r="O2777" i="11" s="1"/>
  <c r="G2778" i="11"/>
  <c r="H2778" i="11"/>
  <c r="I2778" i="11"/>
  <c r="J2778" i="11"/>
  <c r="K2778" i="11"/>
  <c r="L2778" i="11" s="1"/>
  <c r="M2778" i="11"/>
  <c r="N2778" i="11"/>
  <c r="O2778" i="11" s="1"/>
  <c r="G2779" i="11"/>
  <c r="H2779" i="11"/>
  <c r="I2779" i="11"/>
  <c r="J2779" i="11"/>
  <c r="K2779" i="11"/>
  <c r="L2779" i="11" s="1"/>
  <c r="M2779" i="11"/>
  <c r="N2779" i="11"/>
  <c r="O2779" i="11" s="1"/>
  <c r="G2780" i="11"/>
  <c r="H2780" i="11"/>
  <c r="I2780" i="11"/>
  <c r="J2780" i="11"/>
  <c r="K2780" i="11"/>
  <c r="L2780" i="11" s="1"/>
  <c r="M2780" i="11"/>
  <c r="N2780" i="11"/>
  <c r="O2780" i="11" s="1"/>
  <c r="G2781" i="11"/>
  <c r="H2781" i="11"/>
  <c r="I2781" i="11"/>
  <c r="J2781" i="11"/>
  <c r="K2781" i="11"/>
  <c r="L2781" i="11" s="1"/>
  <c r="M2781" i="11"/>
  <c r="N2781" i="11"/>
  <c r="O2781" i="11" s="1"/>
  <c r="G2782" i="11"/>
  <c r="H2782" i="11"/>
  <c r="I2782" i="11"/>
  <c r="J2782" i="11"/>
  <c r="K2782" i="11"/>
  <c r="L2782" i="11" s="1"/>
  <c r="M2782" i="11"/>
  <c r="N2782" i="11"/>
  <c r="O2782" i="11" s="1"/>
  <c r="G2783" i="11"/>
  <c r="H2783" i="11"/>
  <c r="I2783" i="11"/>
  <c r="J2783" i="11"/>
  <c r="K2783" i="11"/>
  <c r="L2783" i="11" s="1"/>
  <c r="M2783" i="11"/>
  <c r="N2783" i="11"/>
  <c r="O2783" i="11" s="1"/>
  <c r="G2784" i="11"/>
  <c r="H2784" i="11"/>
  <c r="I2784" i="11"/>
  <c r="J2784" i="11"/>
  <c r="K2784" i="11"/>
  <c r="L2784" i="11" s="1"/>
  <c r="M2784" i="11"/>
  <c r="N2784" i="11"/>
  <c r="O2784" i="11" s="1"/>
  <c r="G2785" i="11"/>
  <c r="H2785" i="11"/>
  <c r="I2785" i="11"/>
  <c r="J2785" i="11"/>
  <c r="K2785" i="11"/>
  <c r="L2785" i="11" s="1"/>
  <c r="M2785" i="11"/>
  <c r="N2785" i="11"/>
  <c r="O2785" i="11" s="1"/>
  <c r="G2786" i="11"/>
  <c r="H2786" i="11"/>
  <c r="I2786" i="11"/>
  <c r="J2786" i="11"/>
  <c r="K2786" i="11"/>
  <c r="L2786" i="11" s="1"/>
  <c r="M2786" i="11"/>
  <c r="N2786" i="11"/>
  <c r="O2786" i="11" s="1"/>
  <c r="G2787" i="11"/>
  <c r="H2787" i="11"/>
  <c r="I2787" i="11"/>
  <c r="J2787" i="11"/>
  <c r="K2787" i="11"/>
  <c r="L2787" i="11" s="1"/>
  <c r="M2787" i="11"/>
  <c r="N2787" i="11"/>
  <c r="O2787" i="11" s="1"/>
  <c r="G2788" i="11"/>
  <c r="H2788" i="11"/>
  <c r="I2788" i="11"/>
  <c r="J2788" i="11"/>
  <c r="K2788" i="11"/>
  <c r="L2788" i="11" s="1"/>
  <c r="M2788" i="11"/>
  <c r="N2788" i="11"/>
  <c r="O2788" i="11" s="1"/>
  <c r="G2789" i="11"/>
  <c r="H2789" i="11"/>
  <c r="I2789" i="11"/>
  <c r="J2789" i="11"/>
  <c r="K2789" i="11"/>
  <c r="L2789" i="11" s="1"/>
  <c r="M2789" i="11"/>
  <c r="N2789" i="11"/>
  <c r="O2789" i="11" s="1"/>
  <c r="G2790" i="11"/>
  <c r="H2790" i="11"/>
  <c r="I2790" i="11"/>
  <c r="J2790" i="11"/>
  <c r="K2790" i="11"/>
  <c r="L2790" i="11" s="1"/>
  <c r="M2790" i="11"/>
  <c r="N2790" i="11"/>
  <c r="O2790" i="11" s="1"/>
  <c r="G2791" i="11"/>
  <c r="H2791" i="11"/>
  <c r="I2791" i="11"/>
  <c r="J2791" i="11"/>
  <c r="K2791" i="11"/>
  <c r="L2791" i="11" s="1"/>
  <c r="M2791" i="11"/>
  <c r="N2791" i="11"/>
  <c r="G2792" i="11"/>
  <c r="H2792" i="11"/>
  <c r="I2792" i="11"/>
  <c r="J2792" i="11"/>
  <c r="K2792" i="11"/>
  <c r="L2792" i="11" s="1"/>
  <c r="M2792" i="11"/>
  <c r="N2792" i="11"/>
  <c r="O2792" i="11" s="1"/>
  <c r="G2793" i="11"/>
  <c r="H2793" i="11"/>
  <c r="I2793" i="11"/>
  <c r="J2793" i="11"/>
  <c r="K2793" i="11"/>
  <c r="L2793" i="11" s="1"/>
  <c r="M2793" i="11"/>
  <c r="N2793" i="11"/>
  <c r="O2793" i="11" s="1"/>
  <c r="G2794" i="11"/>
  <c r="H2794" i="11"/>
  <c r="I2794" i="11"/>
  <c r="J2794" i="11"/>
  <c r="K2794" i="11"/>
  <c r="L2794" i="11" s="1"/>
  <c r="M2794" i="11"/>
  <c r="N2794" i="11"/>
  <c r="O2794" i="11" s="1"/>
  <c r="G2795" i="11"/>
  <c r="H2795" i="11"/>
  <c r="I2795" i="11"/>
  <c r="J2795" i="11"/>
  <c r="K2795" i="11"/>
  <c r="L2795" i="11" s="1"/>
  <c r="M2795" i="11"/>
  <c r="N2795" i="11"/>
  <c r="O2795" i="11" s="1"/>
  <c r="G2796" i="11"/>
  <c r="H2796" i="11"/>
  <c r="I2796" i="11"/>
  <c r="J2796" i="11"/>
  <c r="K2796" i="11"/>
  <c r="L2796" i="11" s="1"/>
  <c r="M2796" i="11"/>
  <c r="N2796" i="11"/>
  <c r="O2796" i="11" s="1"/>
  <c r="G2797" i="11"/>
  <c r="H2797" i="11"/>
  <c r="I2797" i="11"/>
  <c r="J2797" i="11"/>
  <c r="K2797" i="11"/>
  <c r="L2797" i="11" s="1"/>
  <c r="M2797" i="11"/>
  <c r="N2797" i="11"/>
  <c r="O2797" i="11" s="1"/>
  <c r="G2798" i="11"/>
  <c r="H2798" i="11"/>
  <c r="I2798" i="11"/>
  <c r="J2798" i="11"/>
  <c r="K2798" i="11"/>
  <c r="L2798" i="11" s="1"/>
  <c r="M2798" i="11"/>
  <c r="N2798" i="11"/>
  <c r="O2798" i="11" s="1"/>
  <c r="G2799" i="11"/>
  <c r="H2799" i="11"/>
  <c r="I2799" i="11"/>
  <c r="J2799" i="11"/>
  <c r="K2799" i="11"/>
  <c r="L2799" i="11" s="1"/>
  <c r="M2799" i="11"/>
  <c r="N2799" i="11"/>
  <c r="O2799" i="11" s="1"/>
  <c r="G2800" i="11"/>
  <c r="H2800" i="11"/>
  <c r="I2800" i="11"/>
  <c r="J2800" i="11"/>
  <c r="K2800" i="11"/>
  <c r="L2800" i="11" s="1"/>
  <c r="M2800" i="11"/>
  <c r="N2800" i="11"/>
  <c r="O2800" i="11" s="1"/>
  <c r="G2801" i="11"/>
  <c r="H2801" i="11"/>
  <c r="I2801" i="11"/>
  <c r="J2801" i="11"/>
  <c r="K2801" i="11"/>
  <c r="L2801" i="11" s="1"/>
  <c r="M2801" i="11"/>
  <c r="N2801" i="11"/>
  <c r="G2802" i="11"/>
  <c r="H2802" i="11"/>
  <c r="I2802" i="11"/>
  <c r="J2802" i="11"/>
  <c r="K2802" i="11"/>
  <c r="L2802" i="11" s="1"/>
  <c r="M2802" i="11"/>
  <c r="N2802" i="11"/>
  <c r="O2802" i="11" s="1"/>
  <c r="G2803" i="11"/>
  <c r="H2803" i="11"/>
  <c r="I2803" i="11"/>
  <c r="J2803" i="11"/>
  <c r="K2803" i="11"/>
  <c r="L2803" i="11" s="1"/>
  <c r="M2803" i="11"/>
  <c r="N2803" i="11"/>
  <c r="O2803" i="11" s="1"/>
  <c r="G2804" i="11"/>
  <c r="H2804" i="11"/>
  <c r="I2804" i="11"/>
  <c r="J2804" i="11"/>
  <c r="K2804" i="11"/>
  <c r="L2804" i="11" s="1"/>
  <c r="M2804" i="11"/>
  <c r="N2804" i="11"/>
  <c r="O2804" i="11" s="1"/>
  <c r="G2805" i="11"/>
  <c r="H2805" i="11"/>
  <c r="I2805" i="11"/>
  <c r="J2805" i="11"/>
  <c r="K2805" i="11"/>
  <c r="L2805" i="11" s="1"/>
  <c r="M2805" i="11"/>
  <c r="N2805" i="11"/>
  <c r="O2805" i="11" s="1"/>
  <c r="G2806" i="11"/>
  <c r="H2806" i="11"/>
  <c r="I2806" i="11"/>
  <c r="J2806" i="11"/>
  <c r="K2806" i="11"/>
  <c r="L2806" i="11" s="1"/>
  <c r="M2806" i="11"/>
  <c r="N2806" i="11"/>
  <c r="O2806" i="11" s="1"/>
  <c r="G2807" i="11"/>
  <c r="H2807" i="11"/>
  <c r="I2807" i="11"/>
  <c r="J2807" i="11"/>
  <c r="K2807" i="11"/>
  <c r="L2807" i="11" s="1"/>
  <c r="M2807" i="11"/>
  <c r="N2807" i="11"/>
  <c r="G2808" i="11"/>
  <c r="H2808" i="11"/>
  <c r="I2808" i="11"/>
  <c r="J2808" i="11"/>
  <c r="K2808" i="11"/>
  <c r="L2808" i="11" s="1"/>
  <c r="M2808" i="11"/>
  <c r="N2808" i="11"/>
  <c r="O2808" i="11" s="1"/>
  <c r="G2809" i="11"/>
  <c r="H2809" i="11"/>
  <c r="I2809" i="11"/>
  <c r="J2809" i="11"/>
  <c r="K2809" i="11"/>
  <c r="L2809" i="11" s="1"/>
  <c r="M2809" i="11"/>
  <c r="N2809" i="11"/>
  <c r="O2809" i="11" s="1"/>
  <c r="G2810" i="11"/>
  <c r="H2810" i="11"/>
  <c r="I2810" i="11"/>
  <c r="J2810" i="11"/>
  <c r="K2810" i="11"/>
  <c r="L2810" i="11" s="1"/>
  <c r="M2810" i="11"/>
  <c r="N2810" i="11"/>
  <c r="O2810" i="11" s="1"/>
  <c r="G2811" i="11"/>
  <c r="H2811" i="11"/>
  <c r="I2811" i="11"/>
  <c r="J2811" i="11"/>
  <c r="K2811" i="11"/>
  <c r="L2811" i="11" s="1"/>
  <c r="M2811" i="11"/>
  <c r="N2811" i="11"/>
  <c r="O2811" i="11" s="1"/>
  <c r="G2812" i="11"/>
  <c r="H2812" i="11"/>
  <c r="I2812" i="11"/>
  <c r="J2812" i="11"/>
  <c r="K2812" i="11"/>
  <c r="L2812" i="11" s="1"/>
  <c r="M2812" i="11"/>
  <c r="N2812" i="11"/>
  <c r="O2812" i="11" s="1"/>
  <c r="G2813" i="11"/>
  <c r="H2813" i="11"/>
  <c r="I2813" i="11"/>
  <c r="J2813" i="11"/>
  <c r="K2813" i="11"/>
  <c r="L2813" i="11" s="1"/>
  <c r="M2813" i="11"/>
  <c r="N2813" i="11"/>
  <c r="O2813" i="11" s="1"/>
  <c r="G2814" i="11"/>
  <c r="H2814" i="11"/>
  <c r="I2814" i="11"/>
  <c r="J2814" i="11"/>
  <c r="K2814" i="11"/>
  <c r="L2814" i="11" s="1"/>
  <c r="M2814" i="11"/>
  <c r="N2814" i="11"/>
  <c r="O2814" i="11" s="1"/>
  <c r="G2815" i="11"/>
  <c r="H2815" i="11"/>
  <c r="I2815" i="11"/>
  <c r="J2815" i="11"/>
  <c r="K2815" i="11"/>
  <c r="L2815" i="11" s="1"/>
  <c r="M2815" i="11"/>
  <c r="N2815" i="11"/>
  <c r="O2815" i="11" s="1"/>
  <c r="G2816" i="11"/>
  <c r="H2816" i="11"/>
  <c r="I2816" i="11"/>
  <c r="J2816" i="11"/>
  <c r="K2816" i="11"/>
  <c r="L2816" i="11" s="1"/>
  <c r="M2816" i="11"/>
  <c r="N2816" i="11"/>
  <c r="O2816" i="11" s="1"/>
  <c r="G2817" i="11"/>
  <c r="H2817" i="11"/>
  <c r="I2817" i="11"/>
  <c r="J2817" i="11"/>
  <c r="K2817" i="11"/>
  <c r="L2817" i="11" s="1"/>
  <c r="M2817" i="11"/>
  <c r="N2817" i="11"/>
  <c r="O2817" i="11" s="1"/>
  <c r="G2818" i="11"/>
  <c r="H2818" i="11"/>
  <c r="I2818" i="11"/>
  <c r="J2818" i="11"/>
  <c r="K2818" i="11"/>
  <c r="L2818" i="11" s="1"/>
  <c r="M2818" i="11"/>
  <c r="N2818" i="11"/>
  <c r="O2818" i="11" s="1"/>
  <c r="G2819" i="11"/>
  <c r="H2819" i="11"/>
  <c r="I2819" i="11"/>
  <c r="J2819" i="11"/>
  <c r="K2819" i="11"/>
  <c r="L2819" i="11" s="1"/>
  <c r="M2819" i="11"/>
  <c r="N2819" i="11"/>
  <c r="O2819" i="11" s="1"/>
  <c r="G2820" i="11"/>
  <c r="H2820" i="11"/>
  <c r="I2820" i="11"/>
  <c r="J2820" i="11"/>
  <c r="K2820" i="11"/>
  <c r="L2820" i="11" s="1"/>
  <c r="M2820" i="11"/>
  <c r="N2820" i="11"/>
  <c r="O2820" i="11" s="1"/>
  <c r="G2821" i="11"/>
  <c r="H2821" i="11"/>
  <c r="I2821" i="11"/>
  <c r="J2821" i="11"/>
  <c r="K2821" i="11"/>
  <c r="L2821" i="11" s="1"/>
  <c r="M2821" i="11"/>
  <c r="N2821" i="11"/>
  <c r="O2821" i="11" s="1"/>
  <c r="G2822" i="11"/>
  <c r="H2822" i="11"/>
  <c r="I2822" i="11"/>
  <c r="J2822" i="11"/>
  <c r="K2822" i="11"/>
  <c r="L2822" i="11" s="1"/>
  <c r="M2822" i="11"/>
  <c r="N2822" i="11"/>
  <c r="O2822" i="11" s="1"/>
  <c r="G2823" i="11"/>
  <c r="H2823" i="11"/>
  <c r="I2823" i="11"/>
  <c r="J2823" i="11"/>
  <c r="K2823" i="11"/>
  <c r="L2823" i="11" s="1"/>
  <c r="M2823" i="11"/>
  <c r="N2823" i="11"/>
  <c r="G2824" i="11"/>
  <c r="H2824" i="11"/>
  <c r="I2824" i="11"/>
  <c r="J2824" i="11"/>
  <c r="K2824" i="11"/>
  <c r="L2824" i="11" s="1"/>
  <c r="M2824" i="11"/>
  <c r="N2824" i="11"/>
  <c r="O2824" i="11" s="1"/>
  <c r="G2825" i="11"/>
  <c r="H2825" i="11"/>
  <c r="I2825" i="11"/>
  <c r="J2825" i="11"/>
  <c r="K2825" i="11"/>
  <c r="L2825" i="11" s="1"/>
  <c r="M2825" i="11"/>
  <c r="N2825" i="11"/>
  <c r="O2825" i="11" s="1"/>
  <c r="G2826" i="11"/>
  <c r="H2826" i="11"/>
  <c r="I2826" i="11"/>
  <c r="J2826" i="11"/>
  <c r="K2826" i="11"/>
  <c r="L2826" i="11" s="1"/>
  <c r="M2826" i="11"/>
  <c r="N2826" i="11"/>
  <c r="O2826" i="11" s="1"/>
  <c r="G2827" i="11"/>
  <c r="H2827" i="11"/>
  <c r="I2827" i="11"/>
  <c r="J2827" i="11"/>
  <c r="K2827" i="11"/>
  <c r="L2827" i="11" s="1"/>
  <c r="M2827" i="11"/>
  <c r="N2827" i="11"/>
  <c r="O2827" i="11" s="1"/>
  <c r="G2828" i="11"/>
  <c r="H2828" i="11"/>
  <c r="I2828" i="11"/>
  <c r="J2828" i="11"/>
  <c r="K2828" i="11"/>
  <c r="L2828" i="11" s="1"/>
  <c r="M2828" i="11"/>
  <c r="N2828" i="11"/>
  <c r="O2828" i="11" s="1"/>
  <c r="G2829" i="11"/>
  <c r="H2829" i="11"/>
  <c r="I2829" i="11"/>
  <c r="J2829" i="11"/>
  <c r="K2829" i="11"/>
  <c r="L2829" i="11" s="1"/>
  <c r="M2829" i="11"/>
  <c r="N2829" i="11"/>
  <c r="O2829" i="11" s="1"/>
  <c r="P2829" i="11"/>
  <c r="G2830" i="11"/>
  <c r="H2830" i="11"/>
  <c r="I2830" i="11"/>
  <c r="J2830" i="11"/>
  <c r="K2830" i="11"/>
  <c r="L2830" i="11" s="1"/>
  <c r="M2830" i="11"/>
  <c r="N2830" i="11"/>
  <c r="O2830" i="11" s="1"/>
  <c r="G2831" i="11"/>
  <c r="H2831" i="11"/>
  <c r="I2831" i="11"/>
  <c r="J2831" i="11"/>
  <c r="K2831" i="11"/>
  <c r="L2831" i="11" s="1"/>
  <c r="M2831" i="11"/>
  <c r="N2831" i="11"/>
  <c r="O2831" i="11" s="1"/>
  <c r="G2832" i="11"/>
  <c r="H2832" i="11"/>
  <c r="I2832" i="11"/>
  <c r="J2832" i="11"/>
  <c r="K2832" i="11"/>
  <c r="L2832" i="11" s="1"/>
  <c r="M2832" i="11"/>
  <c r="N2832" i="11"/>
  <c r="O2832" i="11" s="1"/>
  <c r="G2833" i="11"/>
  <c r="H2833" i="11"/>
  <c r="I2833" i="11"/>
  <c r="J2833" i="11"/>
  <c r="K2833" i="11"/>
  <c r="L2833" i="11" s="1"/>
  <c r="M2833" i="11"/>
  <c r="N2833" i="11"/>
  <c r="O2833" i="11" s="1"/>
  <c r="G2834" i="11"/>
  <c r="H2834" i="11"/>
  <c r="I2834" i="11"/>
  <c r="J2834" i="11"/>
  <c r="K2834" i="11"/>
  <c r="L2834" i="11" s="1"/>
  <c r="M2834" i="11"/>
  <c r="N2834" i="11"/>
  <c r="O2834" i="11" s="1"/>
  <c r="G2835" i="11"/>
  <c r="H2835" i="11"/>
  <c r="I2835" i="11"/>
  <c r="J2835" i="11"/>
  <c r="K2835" i="11"/>
  <c r="L2835" i="11" s="1"/>
  <c r="M2835" i="11"/>
  <c r="N2835" i="11"/>
  <c r="O2835" i="11" s="1"/>
  <c r="G2836" i="11"/>
  <c r="H2836" i="11"/>
  <c r="I2836" i="11"/>
  <c r="J2836" i="11"/>
  <c r="K2836" i="11"/>
  <c r="L2836" i="11" s="1"/>
  <c r="M2836" i="11"/>
  <c r="N2836" i="11"/>
  <c r="O2836" i="11" s="1"/>
  <c r="G2837" i="11"/>
  <c r="H2837" i="11"/>
  <c r="I2837" i="11"/>
  <c r="J2837" i="11"/>
  <c r="K2837" i="11"/>
  <c r="L2837" i="11" s="1"/>
  <c r="M2837" i="11"/>
  <c r="N2837" i="11"/>
  <c r="O2837" i="11" s="1"/>
  <c r="G2838" i="11"/>
  <c r="H2838" i="11"/>
  <c r="I2838" i="11"/>
  <c r="J2838" i="11"/>
  <c r="K2838" i="11"/>
  <c r="L2838" i="11" s="1"/>
  <c r="M2838" i="11"/>
  <c r="N2838" i="11"/>
  <c r="O2838" i="11" s="1"/>
  <c r="G2839" i="11"/>
  <c r="H2839" i="11"/>
  <c r="I2839" i="11"/>
  <c r="J2839" i="11"/>
  <c r="K2839" i="11"/>
  <c r="L2839" i="11" s="1"/>
  <c r="M2839" i="11"/>
  <c r="N2839" i="11"/>
  <c r="G2840" i="11"/>
  <c r="H2840" i="11"/>
  <c r="I2840" i="11"/>
  <c r="J2840" i="11"/>
  <c r="K2840" i="11"/>
  <c r="L2840" i="11" s="1"/>
  <c r="M2840" i="11"/>
  <c r="N2840" i="11"/>
  <c r="O2840" i="11" s="1"/>
  <c r="G2841" i="11"/>
  <c r="H2841" i="11"/>
  <c r="I2841" i="11"/>
  <c r="J2841" i="11"/>
  <c r="K2841" i="11"/>
  <c r="M2841" i="11"/>
  <c r="N2841" i="11"/>
  <c r="O2841" i="11" s="1"/>
  <c r="G2842" i="11"/>
  <c r="H2842" i="11"/>
  <c r="I2842" i="11"/>
  <c r="J2842" i="11"/>
  <c r="K2842" i="11"/>
  <c r="L2842" i="11" s="1"/>
  <c r="M2842" i="11"/>
  <c r="N2842" i="11"/>
  <c r="O2842" i="11" s="1"/>
  <c r="G2843" i="11"/>
  <c r="H2843" i="11"/>
  <c r="I2843" i="11"/>
  <c r="J2843" i="11"/>
  <c r="K2843" i="11"/>
  <c r="L2843" i="11" s="1"/>
  <c r="M2843" i="11"/>
  <c r="N2843" i="11"/>
  <c r="O2843" i="11" s="1"/>
  <c r="G2844" i="11"/>
  <c r="H2844" i="11"/>
  <c r="I2844" i="11"/>
  <c r="J2844" i="11"/>
  <c r="K2844" i="11"/>
  <c r="L2844" i="11" s="1"/>
  <c r="M2844" i="11"/>
  <c r="N2844" i="11"/>
  <c r="O2844" i="11" s="1"/>
  <c r="G2845" i="11"/>
  <c r="H2845" i="11"/>
  <c r="I2845" i="11"/>
  <c r="J2845" i="11"/>
  <c r="K2845" i="11"/>
  <c r="L2845" i="11" s="1"/>
  <c r="M2845" i="11"/>
  <c r="N2845" i="11"/>
  <c r="O2845" i="11" s="1"/>
  <c r="G2846" i="11"/>
  <c r="H2846" i="11"/>
  <c r="I2846" i="11"/>
  <c r="J2846" i="11"/>
  <c r="K2846" i="11"/>
  <c r="L2846" i="11" s="1"/>
  <c r="M2846" i="11"/>
  <c r="N2846" i="11"/>
  <c r="O2846" i="11" s="1"/>
  <c r="G2847" i="11"/>
  <c r="H2847" i="11"/>
  <c r="I2847" i="11"/>
  <c r="J2847" i="11"/>
  <c r="K2847" i="11"/>
  <c r="L2847" i="11" s="1"/>
  <c r="M2847" i="11"/>
  <c r="N2847" i="11"/>
  <c r="O2847" i="11" s="1"/>
  <c r="G2848" i="11"/>
  <c r="H2848" i="11"/>
  <c r="I2848" i="11"/>
  <c r="J2848" i="11"/>
  <c r="K2848" i="11"/>
  <c r="L2848" i="11" s="1"/>
  <c r="M2848" i="11"/>
  <c r="N2848" i="11"/>
  <c r="O2848" i="11" s="1"/>
  <c r="G2849" i="11"/>
  <c r="H2849" i="11"/>
  <c r="I2849" i="11"/>
  <c r="J2849" i="11"/>
  <c r="K2849" i="11"/>
  <c r="L2849" i="11" s="1"/>
  <c r="M2849" i="11"/>
  <c r="N2849" i="11"/>
  <c r="O2849" i="11" s="1"/>
  <c r="G2850" i="11"/>
  <c r="H2850" i="11"/>
  <c r="I2850" i="11"/>
  <c r="J2850" i="11"/>
  <c r="K2850" i="11"/>
  <c r="L2850" i="11" s="1"/>
  <c r="M2850" i="11"/>
  <c r="N2850" i="11"/>
  <c r="O2850" i="11" s="1"/>
  <c r="G2851" i="11"/>
  <c r="H2851" i="11"/>
  <c r="I2851" i="11"/>
  <c r="J2851" i="11"/>
  <c r="K2851" i="11"/>
  <c r="L2851" i="11" s="1"/>
  <c r="M2851" i="11"/>
  <c r="N2851" i="11"/>
  <c r="O2851" i="11" s="1"/>
  <c r="G2852" i="11"/>
  <c r="H2852" i="11"/>
  <c r="I2852" i="11"/>
  <c r="J2852" i="11"/>
  <c r="K2852" i="11"/>
  <c r="L2852" i="11" s="1"/>
  <c r="M2852" i="11"/>
  <c r="N2852" i="11"/>
  <c r="O2852" i="11" s="1"/>
  <c r="G2853" i="11"/>
  <c r="H2853" i="11"/>
  <c r="I2853" i="11"/>
  <c r="J2853" i="11"/>
  <c r="K2853" i="11"/>
  <c r="L2853" i="11" s="1"/>
  <c r="M2853" i="11"/>
  <c r="N2853" i="11"/>
  <c r="G2854" i="11"/>
  <c r="H2854" i="11"/>
  <c r="I2854" i="11"/>
  <c r="J2854" i="11"/>
  <c r="K2854" i="11"/>
  <c r="L2854" i="11" s="1"/>
  <c r="M2854" i="11"/>
  <c r="N2854" i="11"/>
  <c r="O2854" i="11" s="1"/>
  <c r="G2855" i="11"/>
  <c r="H2855" i="11"/>
  <c r="I2855" i="11"/>
  <c r="J2855" i="11"/>
  <c r="K2855" i="11"/>
  <c r="L2855" i="11" s="1"/>
  <c r="M2855" i="11"/>
  <c r="N2855" i="11"/>
  <c r="G2856" i="11"/>
  <c r="H2856" i="11"/>
  <c r="I2856" i="11"/>
  <c r="J2856" i="11"/>
  <c r="K2856" i="11"/>
  <c r="L2856" i="11" s="1"/>
  <c r="M2856" i="11"/>
  <c r="N2856" i="11"/>
  <c r="O2856" i="11" s="1"/>
  <c r="G2857" i="11"/>
  <c r="H2857" i="11"/>
  <c r="I2857" i="11"/>
  <c r="J2857" i="11"/>
  <c r="K2857" i="11"/>
  <c r="L2857" i="11" s="1"/>
  <c r="M2857" i="11"/>
  <c r="N2857" i="11"/>
  <c r="O2857" i="11" s="1"/>
  <c r="G2858" i="11"/>
  <c r="H2858" i="11"/>
  <c r="I2858" i="11"/>
  <c r="J2858" i="11"/>
  <c r="K2858" i="11"/>
  <c r="L2858" i="11" s="1"/>
  <c r="M2858" i="11"/>
  <c r="N2858" i="11"/>
  <c r="O2858" i="11" s="1"/>
  <c r="G2859" i="11"/>
  <c r="H2859" i="11"/>
  <c r="I2859" i="11"/>
  <c r="J2859" i="11"/>
  <c r="K2859" i="11"/>
  <c r="L2859" i="11" s="1"/>
  <c r="M2859" i="11"/>
  <c r="N2859" i="11"/>
  <c r="G2860" i="11"/>
  <c r="H2860" i="11"/>
  <c r="I2860" i="11"/>
  <c r="J2860" i="11"/>
  <c r="K2860" i="11"/>
  <c r="L2860" i="11" s="1"/>
  <c r="M2860" i="11"/>
  <c r="N2860" i="11"/>
  <c r="O2860" i="11" s="1"/>
  <c r="G2861" i="11"/>
  <c r="H2861" i="11"/>
  <c r="I2861" i="11"/>
  <c r="J2861" i="11"/>
  <c r="K2861" i="11"/>
  <c r="L2861" i="11" s="1"/>
  <c r="M2861" i="11"/>
  <c r="N2861" i="11"/>
  <c r="O2861" i="11" s="1"/>
  <c r="G2862" i="11"/>
  <c r="H2862" i="11"/>
  <c r="I2862" i="11"/>
  <c r="J2862" i="11"/>
  <c r="K2862" i="11"/>
  <c r="L2862" i="11" s="1"/>
  <c r="M2862" i="11"/>
  <c r="N2862" i="11"/>
  <c r="O2862" i="11" s="1"/>
  <c r="G2863" i="11"/>
  <c r="H2863" i="11"/>
  <c r="I2863" i="11"/>
  <c r="J2863" i="11"/>
  <c r="K2863" i="11"/>
  <c r="L2863" i="11" s="1"/>
  <c r="M2863" i="11"/>
  <c r="N2863" i="11"/>
  <c r="O2863" i="11" s="1"/>
  <c r="G2864" i="11"/>
  <c r="H2864" i="11"/>
  <c r="I2864" i="11"/>
  <c r="J2864" i="11"/>
  <c r="K2864" i="11"/>
  <c r="L2864" i="11" s="1"/>
  <c r="M2864" i="11"/>
  <c r="N2864" i="11"/>
  <c r="O2864" i="11" s="1"/>
  <c r="G2865" i="11"/>
  <c r="H2865" i="11"/>
  <c r="I2865" i="11"/>
  <c r="J2865" i="11"/>
  <c r="K2865" i="11"/>
  <c r="L2865" i="11" s="1"/>
  <c r="M2865" i="11"/>
  <c r="N2865" i="11"/>
  <c r="O2865" i="11" s="1"/>
  <c r="G2866" i="11"/>
  <c r="H2866" i="11"/>
  <c r="I2866" i="11"/>
  <c r="J2866" i="11"/>
  <c r="K2866" i="11"/>
  <c r="L2866" i="11" s="1"/>
  <c r="M2866" i="11"/>
  <c r="N2866" i="11"/>
  <c r="O2866" i="11" s="1"/>
  <c r="G2867" i="11"/>
  <c r="H2867" i="11"/>
  <c r="I2867" i="11"/>
  <c r="J2867" i="11"/>
  <c r="K2867" i="11"/>
  <c r="L2867" i="11" s="1"/>
  <c r="M2867" i="11"/>
  <c r="N2867" i="11"/>
  <c r="O2867" i="11" s="1"/>
  <c r="G2868" i="11"/>
  <c r="H2868" i="11"/>
  <c r="I2868" i="11"/>
  <c r="J2868" i="11"/>
  <c r="K2868" i="11"/>
  <c r="L2868" i="11" s="1"/>
  <c r="M2868" i="11"/>
  <c r="N2868" i="11"/>
  <c r="O2868" i="11" s="1"/>
  <c r="G2869" i="11"/>
  <c r="H2869" i="11"/>
  <c r="I2869" i="11"/>
  <c r="J2869" i="11"/>
  <c r="K2869" i="11"/>
  <c r="L2869" i="11" s="1"/>
  <c r="M2869" i="11"/>
  <c r="N2869" i="11"/>
  <c r="O2869" i="11" s="1"/>
  <c r="P2869" i="11"/>
  <c r="G2870" i="11"/>
  <c r="H2870" i="11"/>
  <c r="I2870" i="11"/>
  <c r="J2870" i="11"/>
  <c r="K2870" i="11"/>
  <c r="L2870" i="11" s="1"/>
  <c r="M2870" i="11"/>
  <c r="N2870" i="11"/>
  <c r="O2870" i="11" s="1"/>
  <c r="G2871" i="11"/>
  <c r="H2871" i="11"/>
  <c r="I2871" i="11"/>
  <c r="J2871" i="11"/>
  <c r="K2871" i="11"/>
  <c r="L2871" i="11" s="1"/>
  <c r="M2871" i="11"/>
  <c r="N2871" i="11"/>
  <c r="G2872" i="11"/>
  <c r="H2872" i="11"/>
  <c r="I2872" i="11"/>
  <c r="J2872" i="11"/>
  <c r="K2872" i="11"/>
  <c r="L2872" i="11" s="1"/>
  <c r="M2872" i="11"/>
  <c r="N2872" i="11"/>
  <c r="O2872" i="11" s="1"/>
  <c r="G2873" i="11"/>
  <c r="H2873" i="11"/>
  <c r="I2873" i="11"/>
  <c r="J2873" i="11"/>
  <c r="K2873" i="11"/>
  <c r="L2873" i="11" s="1"/>
  <c r="M2873" i="11"/>
  <c r="N2873" i="11"/>
  <c r="O2873" i="11" s="1"/>
  <c r="G2874" i="11"/>
  <c r="H2874" i="11"/>
  <c r="I2874" i="11"/>
  <c r="J2874" i="11"/>
  <c r="K2874" i="11"/>
  <c r="L2874" i="11" s="1"/>
  <c r="M2874" i="11"/>
  <c r="N2874" i="11"/>
  <c r="O2874" i="11" s="1"/>
  <c r="G2875" i="11"/>
  <c r="H2875" i="11"/>
  <c r="I2875" i="11"/>
  <c r="J2875" i="11"/>
  <c r="K2875" i="11"/>
  <c r="M2875" i="11"/>
  <c r="N2875" i="11"/>
  <c r="O2875" i="11" s="1"/>
  <c r="G2876" i="11"/>
  <c r="H2876" i="11"/>
  <c r="I2876" i="11"/>
  <c r="J2876" i="11"/>
  <c r="K2876" i="11"/>
  <c r="L2876" i="11" s="1"/>
  <c r="M2876" i="11"/>
  <c r="N2876" i="11"/>
  <c r="O2876" i="11" s="1"/>
  <c r="G2877" i="11"/>
  <c r="H2877" i="11"/>
  <c r="I2877" i="11"/>
  <c r="J2877" i="11"/>
  <c r="K2877" i="11"/>
  <c r="L2877" i="11" s="1"/>
  <c r="M2877" i="11"/>
  <c r="N2877" i="11"/>
  <c r="O2877" i="11" s="1"/>
  <c r="G2878" i="11"/>
  <c r="H2878" i="11"/>
  <c r="I2878" i="11"/>
  <c r="J2878" i="11"/>
  <c r="K2878" i="11"/>
  <c r="L2878" i="11" s="1"/>
  <c r="M2878" i="11"/>
  <c r="N2878" i="11"/>
  <c r="O2878" i="11" s="1"/>
  <c r="G2879" i="11"/>
  <c r="H2879" i="11"/>
  <c r="I2879" i="11"/>
  <c r="J2879" i="11"/>
  <c r="K2879" i="11"/>
  <c r="L2879" i="11" s="1"/>
  <c r="M2879" i="11"/>
  <c r="N2879" i="11"/>
  <c r="G2880" i="11"/>
  <c r="H2880" i="11"/>
  <c r="I2880" i="11"/>
  <c r="J2880" i="11"/>
  <c r="K2880" i="11"/>
  <c r="L2880" i="11" s="1"/>
  <c r="M2880" i="11"/>
  <c r="N2880" i="11"/>
  <c r="O2880" i="11" s="1"/>
  <c r="G2881" i="11"/>
  <c r="H2881" i="11"/>
  <c r="I2881" i="11"/>
  <c r="J2881" i="11"/>
  <c r="K2881" i="11"/>
  <c r="L2881" i="11" s="1"/>
  <c r="M2881" i="11"/>
  <c r="N2881" i="11"/>
  <c r="O2881" i="11" s="1"/>
  <c r="G2882" i="11"/>
  <c r="H2882" i="11"/>
  <c r="I2882" i="11"/>
  <c r="J2882" i="11"/>
  <c r="K2882" i="11"/>
  <c r="L2882" i="11" s="1"/>
  <c r="M2882" i="11"/>
  <c r="N2882" i="11"/>
  <c r="O2882" i="11" s="1"/>
  <c r="G2883" i="11"/>
  <c r="H2883" i="11"/>
  <c r="I2883" i="11"/>
  <c r="J2883" i="11"/>
  <c r="K2883" i="11"/>
  <c r="L2883" i="11" s="1"/>
  <c r="M2883" i="11"/>
  <c r="N2883" i="11"/>
  <c r="O2883" i="11" s="1"/>
  <c r="G2884" i="11"/>
  <c r="H2884" i="11"/>
  <c r="I2884" i="11"/>
  <c r="J2884" i="11"/>
  <c r="K2884" i="11"/>
  <c r="L2884" i="11" s="1"/>
  <c r="M2884" i="11"/>
  <c r="N2884" i="11"/>
  <c r="O2884" i="11" s="1"/>
  <c r="G2885" i="11"/>
  <c r="H2885" i="11"/>
  <c r="I2885" i="11"/>
  <c r="J2885" i="11"/>
  <c r="K2885" i="11"/>
  <c r="L2885" i="11" s="1"/>
  <c r="M2885" i="11"/>
  <c r="N2885" i="11"/>
  <c r="O2885" i="11" s="1"/>
  <c r="G2886" i="11"/>
  <c r="H2886" i="11"/>
  <c r="I2886" i="11"/>
  <c r="J2886" i="11"/>
  <c r="K2886" i="11"/>
  <c r="L2886" i="11" s="1"/>
  <c r="M2886" i="11"/>
  <c r="N2886" i="11"/>
  <c r="O2886" i="11" s="1"/>
  <c r="G2887" i="11"/>
  <c r="H2887" i="11"/>
  <c r="I2887" i="11"/>
  <c r="J2887" i="11"/>
  <c r="K2887" i="11"/>
  <c r="L2887" i="11" s="1"/>
  <c r="M2887" i="11"/>
  <c r="N2887" i="11"/>
  <c r="G2888" i="11"/>
  <c r="H2888" i="11"/>
  <c r="I2888" i="11"/>
  <c r="J2888" i="11"/>
  <c r="K2888" i="11"/>
  <c r="L2888" i="11" s="1"/>
  <c r="M2888" i="11"/>
  <c r="N2888" i="11"/>
  <c r="O2888" i="11" s="1"/>
  <c r="G2889" i="11"/>
  <c r="H2889" i="11"/>
  <c r="I2889" i="11"/>
  <c r="J2889" i="11"/>
  <c r="K2889" i="11"/>
  <c r="L2889" i="11" s="1"/>
  <c r="M2889" i="11"/>
  <c r="N2889" i="11"/>
  <c r="O2889" i="11" s="1"/>
  <c r="G2890" i="11"/>
  <c r="H2890" i="11"/>
  <c r="I2890" i="11"/>
  <c r="J2890" i="11"/>
  <c r="K2890" i="11"/>
  <c r="L2890" i="11" s="1"/>
  <c r="M2890" i="11"/>
  <c r="N2890" i="11"/>
  <c r="O2890" i="11" s="1"/>
  <c r="G2891" i="11"/>
  <c r="H2891" i="11"/>
  <c r="I2891" i="11"/>
  <c r="J2891" i="11"/>
  <c r="K2891" i="11"/>
  <c r="M2891" i="11"/>
  <c r="N2891" i="11"/>
  <c r="O2891" i="11" s="1"/>
  <c r="G2892" i="11"/>
  <c r="H2892" i="11"/>
  <c r="I2892" i="11"/>
  <c r="J2892" i="11"/>
  <c r="K2892" i="11"/>
  <c r="L2892" i="11" s="1"/>
  <c r="M2892" i="11"/>
  <c r="N2892" i="11"/>
  <c r="O2892" i="11" s="1"/>
  <c r="G2893" i="11"/>
  <c r="H2893" i="11"/>
  <c r="I2893" i="11"/>
  <c r="J2893" i="11"/>
  <c r="K2893" i="11"/>
  <c r="L2893" i="11" s="1"/>
  <c r="M2893" i="11"/>
  <c r="N2893" i="11"/>
  <c r="O2893" i="11" s="1"/>
  <c r="G2894" i="11"/>
  <c r="H2894" i="11"/>
  <c r="I2894" i="11"/>
  <c r="J2894" i="11"/>
  <c r="K2894" i="11"/>
  <c r="L2894" i="11" s="1"/>
  <c r="M2894" i="11"/>
  <c r="N2894" i="11"/>
  <c r="O2894" i="11" s="1"/>
  <c r="G2895" i="11"/>
  <c r="H2895" i="11"/>
  <c r="I2895" i="11"/>
  <c r="J2895" i="11"/>
  <c r="K2895" i="11"/>
  <c r="L2895" i="11" s="1"/>
  <c r="M2895" i="11"/>
  <c r="N2895" i="11"/>
  <c r="G2896" i="11"/>
  <c r="H2896" i="11"/>
  <c r="I2896" i="11"/>
  <c r="J2896" i="11"/>
  <c r="K2896" i="11"/>
  <c r="L2896" i="11" s="1"/>
  <c r="M2896" i="11"/>
  <c r="N2896" i="11"/>
  <c r="O2896" i="11" s="1"/>
  <c r="G2897" i="11"/>
  <c r="H2897" i="11"/>
  <c r="I2897" i="11"/>
  <c r="J2897" i="11"/>
  <c r="K2897" i="11"/>
  <c r="L2897" i="11" s="1"/>
  <c r="M2897" i="11"/>
  <c r="N2897" i="11"/>
  <c r="O2897" i="11" s="1"/>
  <c r="G2898" i="11"/>
  <c r="H2898" i="11"/>
  <c r="I2898" i="11"/>
  <c r="J2898" i="11"/>
  <c r="K2898" i="11"/>
  <c r="L2898" i="11" s="1"/>
  <c r="M2898" i="11"/>
  <c r="N2898" i="11"/>
  <c r="O2898" i="11" s="1"/>
  <c r="G2899" i="11"/>
  <c r="H2899" i="11"/>
  <c r="I2899" i="11"/>
  <c r="J2899" i="11"/>
  <c r="K2899" i="11"/>
  <c r="L2899" i="11" s="1"/>
  <c r="M2899" i="11"/>
  <c r="N2899" i="11"/>
  <c r="O2899" i="11" s="1"/>
  <c r="G2900" i="11"/>
  <c r="H2900" i="11"/>
  <c r="I2900" i="11"/>
  <c r="J2900" i="11"/>
  <c r="K2900" i="11"/>
  <c r="L2900" i="11" s="1"/>
  <c r="M2900" i="11"/>
  <c r="N2900" i="11"/>
  <c r="O2900" i="11" s="1"/>
  <c r="G2901" i="11"/>
  <c r="H2901" i="11"/>
  <c r="I2901" i="11"/>
  <c r="J2901" i="11"/>
  <c r="K2901" i="11"/>
  <c r="L2901" i="11" s="1"/>
  <c r="M2901" i="11"/>
  <c r="N2901" i="11"/>
  <c r="O2901" i="11" s="1"/>
  <c r="G2902" i="11"/>
  <c r="H2902" i="11"/>
  <c r="I2902" i="11"/>
  <c r="J2902" i="11"/>
  <c r="K2902" i="11"/>
  <c r="L2902" i="11" s="1"/>
  <c r="M2902" i="11"/>
  <c r="N2902" i="11"/>
  <c r="O2902" i="11" s="1"/>
  <c r="G2903" i="11"/>
  <c r="H2903" i="11"/>
  <c r="I2903" i="11"/>
  <c r="J2903" i="11"/>
  <c r="K2903" i="11"/>
  <c r="L2903" i="11" s="1"/>
  <c r="M2903" i="11"/>
  <c r="N2903" i="11"/>
  <c r="G2904" i="11"/>
  <c r="H2904" i="11"/>
  <c r="I2904" i="11"/>
  <c r="J2904" i="11"/>
  <c r="K2904" i="11"/>
  <c r="L2904" i="11" s="1"/>
  <c r="M2904" i="11"/>
  <c r="N2904" i="11"/>
  <c r="O2904" i="11" s="1"/>
  <c r="G2905" i="11"/>
  <c r="H2905" i="11"/>
  <c r="I2905" i="11"/>
  <c r="J2905" i="11"/>
  <c r="K2905" i="11"/>
  <c r="L2905" i="11" s="1"/>
  <c r="M2905" i="11"/>
  <c r="N2905" i="11"/>
  <c r="O2905" i="11" s="1"/>
  <c r="G2906" i="11"/>
  <c r="H2906" i="11"/>
  <c r="I2906" i="11"/>
  <c r="J2906" i="11"/>
  <c r="K2906" i="11"/>
  <c r="L2906" i="11" s="1"/>
  <c r="M2906" i="11"/>
  <c r="N2906" i="11"/>
  <c r="O2906" i="11" s="1"/>
  <c r="G2907" i="11"/>
  <c r="H2907" i="11"/>
  <c r="I2907" i="11"/>
  <c r="J2907" i="11"/>
  <c r="K2907" i="11"/>
  <c r="M2907" i="11"/>
  <c r="N2907" i="11"/>
  <c r="O2907" i="11" s="1"/>
  <c r="G2908" i="11"/>
  <c r="H2908" i="11"/>
  <c r="I2908" i="11"/>
  <c r="J2908" i="11"/>
  <c r="K2908" i="11"/>
  <c r="L2908" i="11" s="1"/>
  <c r="M2908" i="11"/>
  <c r="N2908" i="11"/>
  <c r="O2908" i="11" s="1"/>
  <c r="G2909" i="11"/>
  <c r="H2909" i="11"/>
  <c r="I2909" i="11"/>
  <c r="J2909" i="11"/>
  <c r="K2909" i="11"/>
  <c r="L2909" i="11" s="1"/>
  <c r="M2909" i="11"/>
  <c r="N2909" i="11"/>
  <c r="O2909" i="11" s="1"/>
  <c r="G2910" i="11"/>
  <c r="H2910" i="11"/>
  <c r="I2910" i="11"/>
  <c r="J2910" i="11"/>
  <c r="K2910" i="11"/>
  <c r="L2910" i="11" s="1"/>
  <c r="M2910" i="11"/>
  <c r="N2910" i="11"/>
  <c r="O2910" i="11" s="1"/>
  <c r="G2911" i="11"/>
  <c r="H2911" i="11"/>
  <c r="I2911" i="11"/>
  <c r="J2911" i="11"/>
  <c r="K2911" i="11"/>
  <c r="L2911" i="11" s="1"/>
  <c r="M2911" i="11"/>
  <c r="N2911" i="11"/>
  <c r="G2912" i="11"/>
  <c r="H2912" i="11"/>
  <c r="I2912" i="11"/>
  <c r="J2912" i="11"/>
  <c r="K2912" i="11"/>
  <c r="L2912" i="11"/>
  <c r="M2912" i="11"/>
  <c r="N2912" i="11"/>
  <c r="O2912" i="11" s="1"/>
  <c r="G2913" i="11"/>
  <c r="H2913" i="11"/>
  <c r="I2913" i="11"/>
  <c r="J2913" i="11"/>
  <c r="K2913" i="11"/>
  <c r="L2913" i="11"/>
  <c r="M2913" i="11"/>
  <c r="N2913" i="11"/>
  <c r="O2913" i="11" s="1"/>
  <c r="G2914" i="11"/>
  <c r="H2914" i="11"/>
  <c r="I2914" i="11"/>
  <c r="J2914" i="11"/>
  <c r="K2914" i="11"/>
  <c r="L2914" i="11"/>
  <c r="M2914" i="11"/>
  <c r="N2914" i="11"/>
  <c r="O2914" i="11" s="1"/>
  <c r="G2915" i="11"/>
  <c r="H2915" i="11"/>
  <c r="I2915" i="11"/>
  <c r="J2915" i="11"/>
  <c r="K2915" i="11"/>
  <c r="L2915" i="11"/>
  <c r="M2915" i="11"/>
  <c r="N2915" i="11"/>
  <c r="O2915" i="11" s="1"/>
  <c r="G2916" i="11"/>
  <c r="H2916" i="11"/>
  <c r="I2916" i="11"/>
  <c r="J2916" i="11"/>
  <c r="K2916" i="11"/>
  <c r="L2916" i="11" s="1"/>
  <c r="M2916" i="11"/>
  <c r="N2916" i="11"/>
  <c r="O2916" i="11" s="1"/>
  <c r="G2917" i="11"/>
  <c r="H2917" i="11"/>
  <c r="I2917" i="11"/>
  <c r="J2917" i="11"/>
  <c r="K2917" i="11"/>
  <c r="L2917" i="11" s="1"/>
  <c r="M2917" i="11"/>
  <c r="N2917" i="11"/>
  <c r="G2918" i="11"/>
  <c r="H2918" i="11"/>
  <c r="I2918" i="11"/>
  <c r="J2918" i="11"/>
  <c r="K2918" i="11"/>
  <c r="L2918" i="11" s="1"/>
  <c r="M2918" i="11"/>
  <c r="N2918" i="11"/>
  <c r="O2918" i="11" s="1"/>
  <c r="G2919" i="11"/>
  <c r="H2919" i="11"/>
  <c r="I2919" i="11"/>
  <c r="J2919" i="11"/>
  <c r="K2919" i="11"/>
  <c r="L2919" i="11" s="1"/>
  <c r="M2919" i="11"/>
  <c r="N2919" i="11"/>
  <c r="G2920" i="11"/>
  <c r="H2920" i="11"/>
  <c r="I2920" i="11"/>
  <c r="J2920" i="11"/>
  <c r="K2920" i="11"/>
  <c r="L2920" i="11" s="1"/>
  <c r="M2920" i="11"/>
  <c r="N2920" i="11"/>
  <c r="O2920" i="11" s="1"/>
  <c r="G2921" i="11"/>
  <c r="H2921" i="11"/>
  <c r="I2921" i="11"/>
  <c r="J2921" i="11"/>
  <c r="K2921" i="11"/>
  <c r="L2921" i="11" s="1"/>
  <c r="M2921" i="11"/>
  <c r="N2921" i="11"/>
  <c r="O2921" i="11" s="1"/>
  <c r="G2922" i="11"/>
  <c r="H2922" i="11"/>
  <c r="I2922" i="11"/>
  <c r="J2922" i="11"/>
  <c r="K2922" i="11"/>
  <c r="L2922" i="11" s="1"/>
  <c r="M2922" i="11"/>
  <c r="N2922" i="11"/>
  <c r="O2922" i="11" s="1"/>
  <c r="G2923" i="11"/>
  <c r="H2923" i="11"/>
  <c r="I2923" i="11"/>
  <c r="J2923" i="11"/>
  <c r="K2923" i="11"/>
  <c r="L2923" i="11" s="1"/>
  <c r="M2923" i="11"/>
  <c r="N2923" i="11"/>
  <c r="O2923" i="11" s="1"/>
  <c r="G2924" i="11"/>
  <c r="H2924" i="11"/>
  <c r="I2924" i="11"/>
  <c r="J2924" i="11"/>
  <c r="K2924" i="11"/>
  <c r="L2924" i="11" s="1"/>
  <c r="M2924" i="11"/>
  <c r="N2924" i="11"/>
  <c r="O2924" i="11" s="1"/>
  <c r="G2925" i="11"/>
  <c r="H2925" i="11"/>
  <c r="I2925" i="11"/>
  <c r="J2925" i="11"/>
  <c r="K2925" i="11"/>
  <c r="L2925" i="11" s="1"/>
  <c r="M2925" i="11"/>
  <c r="N2925" i="11"/>
  <c r="O2925" i="11" s="1"/>
  <c r="G2926" i="11"/>
  <c r="H2926" i="11"/>
  <c r="I2926" i="11"/>
  <c r="J2926" i="11"/>
  <c r="K2926" i="11"/>
  <c r="L2926" i="11" s="1"/>
  <c r="M2926" i="11"/>
  <c r="N2926" i="11"/>
  <c r="O2926" i="11" s="1"/>
  <c r="G2927" i="11"/>
  <c r="H2927" i="11"/>
  <c r="I2927" i="11"/>
  <c r="J2927" i="11"/>
  <c r="K2927" i="11"/>
  <c r="L2927" i="11" s="1"/>
  <c r="M2927" i="11"/>
  <c r="N2927" i="11"/>
  <c r="G2928" i="11"/>
  <c r="H2928" i="11"/>
  <c r="I2928" i="11"/>
  <c r="J2928" i="11"/>
  <c r="K2928" i="11"/>
  <c r="L2928" i="11" s="1"/>
  <c r="M2928" i="11"/>
  <c r="N2928" i="11"/>
  <c r="O2928" i="11" s="1"/>
  <c r="G2929" i="11"/>
  <c r="H2929" i="11"/>
  <c r="I2929" i="11"/>
  <c r="J2929" i="11"/>
  <c r="K2929" i="11"/>
  <c r="L2929" i="11" s="1"/>
  <c r="M2929" i="11"/>
  <c r="N2929" i="11"/>
  <c r="O2929" i="11" s="1"/>
  <c r="G2930" i="11"/>
  <c r="H2930" i="11"/>
  <c r="I2930" i="11"/>
  <c r="J2930" i="11"/>
  <c r="K2930" i="11"/>
  <c r="L2930" i="11" s="1"/>
  <c r="M2930" i="11"/>
  <c r="N2930" i="11"/>
  <c r="O2930" i="11" s="1"/>
  <c r="G2931" i="11"/>
  <c r="H2931" i="11"/>
  <c r="I2931" i="11"/>
  <c r="J2931" i="11"/>
  <c r="K2931" i="11"/>
  <c r="L2931" i="11" s="1"/>
  <c r="M2931" i="11"/>
  <c r="N2931" i="11"/>
  <c r="O2931" i="11" s="1"/>
  <c r="G2932" i="11"/>
  <c r="H2932" i="11"/>
  <c r="I2932" i="11"/>
  <c r="J2932" i="11"/>
  <c r="K2932" i="11"/>
  <c r="L2932" i="11" s="1"/>
  <c r="M2932" i="11"/>
  <c r="N2932" i="11"/>
  <c r="O2932" i="11" s="1"/>
  <c r="G2933" i="11"/>
  <c r="H2933" i="11"/>
  <c r="I2933" i="11"/>
  <c r="J2933" i="11"/>
  <c r="K2933" i="11"/>
  <c r="L2933" i="11" s="1"/>
  <c r="M2933" i="11"/>
  <c r="N2933" i="11"/>
  <c r="G2934" i="11"/>
  <c r="H2934" i="11"/>
  <c r="I2934" i="11"/>
  <c r="J2934" i="11"/>
  <c r="K2934" i="11"/>
  <c r="L2934" i="11" s="1"/>
  <c r="M2934" i="11"/>
  <c r="N2934" i="11"/>
  <c r="O2934" i="11" s="1"/>
  <c r="G2935" i="11"/>
  <c r="H2935" i="11"/>
  <c r="I2935" i="11"/>
  <c r="J2935" i="11"/>
  <c r="K2935" i="11"/>
  <c r="L2935" i="11" s="1"/>
  <c r="M2935" i="11"/>
  <c r="N2935" i="11"/>
  <c r="G2936" i="11"/>
  <c r="H2936" i="11"/>
  <c r="I2936" i="11"/>
  <c r="J2936" i="11"/>
  <c r="K2936" i="11"/>
  <c r="L2936" i="11" s="1"/>
  <c r="M2936" i="11"/>
  <c r="N2936" i="11"/>
  <c r="G2937" i="11"/>
  <c r="H2937" i="11"/>
  <c r="I2937" i="11"/>
  <c r="J2937" i="11"/>
  <c r="K2937" i="11"/>
  <c r="L2937" i="11" s="1"/>
  <c r="M2937" i="11"/>
  <c r="N2937" i="11"/>
  <c r="O2937" i="11" s="1"/>
  <c r="G2938" i="11"/>
  <c r="H2938" i="11"/>
  <c r="I2938" i="11"/>
  <c r="J2938" i="11"/>
  <c r="K2938" i="11"/>
  <c r="L2938" i="11" s="1"/>
  <c r="M2938" i="11"/>
  <c r="N2938" i="11"/>
  <c r="G2939" i="11"/>
  <c r="H2939" i="11"/>
  <c r="I2939" i="11"/>
  <c r="J2939" i="11"/>
  <c r="K2939" i="11"/>
  <c r="M2939" i="11"/>
  <c r="N2939" i="11"/>
  <c r="O2939" i="11" s="1"/>
  <c r="G2940" i="11"/>
  <c r="H2940" i="11"/>
  <c r="I2940" i="11"/>
  <c r="J2940" i="11"/>
  <c r="K2940" i="11"/>
  <c r="L2940" i="11" s="1"/>
  <c r="M2940" i="11"/>
  <c r="N2940" i="11"/>
  <c r="G2941" i="11"/>
  <c r="H2941" i="11"/>
  <c r="I2941" i="11"/>
  <c r="J2941" i="11"/>
  <c r="K2941" i="11"/>
  <c r="L2941" i="11" s="1"/>
  <c r="M2941" i="11"/>
  <c r="N2941" i="11"/>
  <c r="O2941" i="11" s="1"/>
  <c r="G2942" i="11"/>
  <c r="H2942" i="11"/>
  <c r="I2942" i="11"/>
  <c r="J2942" i="11"/>
  <c r="K2942" i="11"/>
  <c r="L2942" i="11" s="1"/>
  <c r="M2942" i="11"/>
  <c r="N2942" i="11"/>
  <c r="G2943" i="11"/>
  <c r="H2943" i="11"/>
  <c r="I2943" i="11"/>
  <c r="J2943" i="11"/>
  <c r="K2943" i="11"/>
  <c r="L2943" i="11" s="1"/>
  <c r="M2943" i="11"/>
  <c r="N2943" i="11"/>
  <c r="G2944" i="11"/>
  <c r="H2944" i="11"/>
  <c r="I2944" i="11"/>
  <c r="J2944" i="11"/>
  <c r="K2944" i="11"/>
  <c r="L2944" i="11" s="1"/>
  <c r="M2944" i="11"/>
  <c r="N2944" i="11"/>
  <c r="G2945" i="11"/>
  <c r="H2945" i="11"/>
  <c r="I2945" i="11"/>
  <c r="J2945" i="11"/>
  <c r="K2945" i="11"/>
  <c r="L2945" i="11" s="1"/>
  <c r="M2945" i="11"/>
  <c r="N2945" i="11"/>
  <c r="O2945" i="11" s="1"/>
  <c r="G2946" i="11"/>
  <c r="H2946" i="11"/>
  <c r="I2946" i="11"/>
  <c r="J2946" i="11"/>
  <c r="K2946" i="11"/>
  <c r="L2946" i="11" s="1"/>
  <c r="M2946" i="11"/>
  <c r="N2946" i="11"/>
  <c r="G2947" i="11"/>
  <c r="H2947" i="11"/>
  <c r="I2947" i="11"/>
  <c r="J2947" i="11"/>
  <c r="K2947" i="11"/>
  <c r="L2947" i="11" s="1"/>
  <c r="M2947" i="11"/>
  <c r="N2947" i="11"/>
  <c r="O2947" i="11" s="1"/>
  <c r="G2948" i="11"/>
  <c r="H2948" i="11"/>
  <c r="I2948" i="11"/>
  <c r="J2948" i="11"/>
  <c r="K2948" i="11"/>
  <c r="L2948" i="11" s="1"/>
  <c r="M2948" i="11"/>
  <c r="N2948" i="11"/>
  <c r="G2949" i="11"/>
  <c r="H2949" i="11"/>
  <c r="I2949" i="11"/>
  <c r="J2949" i="11"/>
  <c r="K2949" i="11"/>
  <c r="L2949" i="11" s="1"/>
  <c r="M2949" i="11"/>
  <c r="N2949" i="11"/>
  <c r="O2949" i="11" s="1"/>
  <c r="G2950" i="11"/>
  <c r="H2950" i="11"/>
  <c r="I2950" i="11"/>
  <c r="J2950" i="11"/>
  <c r="K2950" i="11"/>
  <c r="L2950" i="11" s="1"/>
  <c r="M2950" i="11"/>
  <c r="N2950" i="11"/>
  <c r="G2951" i="11"/>
  <c r="H2951" i="11"/>
  <c r="I2951" i="11"/>
  <c r="J2951" i="11"/>
  <c r="K2951" i="11"/>
  <c r="L2951" i="11" s="1"/>
  <c r="M2951" i="11"/>
  <c r="N2951" i="11"/>
  <c r="G2952" i="11"/>
  <c r="H2952" i="11"/>
  <c r="I2952" i="11"/>
  <c r="J2952" i="11"/>
  <c r="K2952" i="11"/>
  <c r="L2952" i="11" s="1"/>
  <c r="M2952" i="11"/>
  <c r="N2952" i="11"/>
  <c r="G2953" i="11"/>
  <c r="H2953" i="11"/>
  <c r="I2953" i="11"/>
  <c r="J2953" i="11"/>
  <c r="K2953" i="11"/>
  <c r="L2953" i="11" s="1"/>
  <c r="M2953" i="11"/>
  <c r="N2953" i="11"/>
  <c r="O2953" i="11" s="1"/>
  <c r="G2954" i="11"/>
  <c r="H2954" i="11"/>
  <c r="I2954" i="11"/>
  <c r="J2954" i="11"/>
  <c r="K2954" i="11"/>
  <c r="L2954" i="11" s="1"/>
  <c r="M2954" i="11"/>
  <c r="N2954" i="11"/>
  <c r="G2955" i="11"/>
  <c r="H2955" i="11"/>
  <c r="I2955" i="11"/>
  <c r="J2955" i="11"/>
  <c r="K2955" i="11"/>
  <c r="L2955" i="11" s="1"/>
  <c r="M2955" i="11"/>
  <c r="N2955" i="11"/>
  <c r="O2955" i="11" s="1"/>
  <c r="G2956" i="11"/>
  <c r="H2956" i="11"/>
  <c r="I2956" i="11"/>
  <c r="J2956" i="11"/>
  <c r="K2956" i="11"/>
  <c r="L2956" i="11" s="1"/>
  <c r="M2956" i="11"/>
  <c r="N2956" i="11"/>
  <c r="G2957" i="11"/>
  <c r="H2957" i="11"/>
  <c r="I2957" i="11"/>
  <c r="J2957" i="11"/>
  <c r="K2957" i="11"/>
  <c r="L2957" i="11" s="1"/>
  <c r="M2957" i="11"/>
  <c r="N2957" i="11"/>
  <c r="O2957" i="11" s="1"/>
  <c r="G2958" i="11"/>
  <c r="H2958" i="11"/>
  <c r="I2958" i="11"/>
  <c r="J2958" i="11"/>
  <c r="K2958" i="11"/>
  <c r="L2958" i="11" s="1"/>
  <c r="M2958" i="11"/>
  <c r="N2958" i="11"/>
  <c r="G2959" i="11"/>
  <c r="H2959" i="11"/>
  <c r="I2959" i="11"/>
  <c r="J2959" i="11"/>
  <c r="K2959" i="11"/>
  <c r="L2959" i="11" s="1"/>
  <c r="M2959" i="11"/>
  <c r="N2959" i="11"/>
  <c r="G2960" i="11"/>
  <c r="H2960" i="11"/>
  <c r="I2960" i="11"/>
  <c r="J2960" i="11"/>
  <c r="K2960" i="11"/>
  <c r="L2960" i="11" s="1"/>
  <c r="M2960" i="11"/>
  <c r="N2960" i="11"/>
  <c r="O2960" i="11" s="1"/>
  <c r="G2961" i="11"/>
  <c r="H2961" i="11"/>
  <c r="I2961" i="11"/>
  <c r="J2961" i="11"/>
  <c r="K2961" i="11"/>
  <c r="L2961" i="11" s="1"/>
  <c r="M2961" i="11"/>
  <c r="N2961" i="11"/>
  <c r="O2961" i="11" s="1"/>
  <c r="G2962" i="11"/>
  <c r="H2962" i="11"/>
  <c r="I2962" i="11"/>
  <c r="J2962" i="11"/>
  <c r="K2962" i="11"/>
  <c r="L2962" i="11" s="1"/>
  <c r="M2962" i="11"/>
  <c r="N2962" i="11"/>
  <c r="O2962" i="11" s="1"/>
  <c r="G2963" i="11"/>
  <c r="H2963" i="11"/>
  <c r="I2963" i="11"/>
  <c r="J2963" i="11"/>
  <c r="K2963" i="11"/>
  <c r="L2963" i="11" s="1"/>
  <c r="M2963" i="11"/>
  <c r="N2963" i="11"/>
  <c r="O2963" i="11" s="1"/>
  <c r="G2964" i="11"/>
  <c r="H2964" i="11"/>
  <c r="I2964" i="11"/>
  <c r="J2964" i="11"/>
  <c r="K2964" i="11"/>
  <c r="L2964" i="11" s="1"/>
  <c r="M2964" i="11"/>
  <c r="N2964" i="11"/>
  <c r="O2964" i="11" s="1"/>
  <c r="G2965" i="11"/>
  <c r="H2965" i="11"/>
  <c r="I2965" i="11"/>
  <c r="J2965" i="11"/>
  <c r="K2965" i="11"/>
  <c r="L2965" i="11" s="1"/>
  <c r="M2965" i="11"/>
  <c r="N2965" i="11"/>
  <c r="O2965" i="11" s="1"/>
  <c r="G2966" i="11"/>
  <c r="H2966" i="11"/>
  <c r="I2966" i="11"/>
  <c r="J2966" i="11"/>
  <c r="K2966" i="11"/>
  <c r="L2966" i="11" s="1"/>
  <c r="M2966" i="11"/>
  <c r="N2966" i="11"/>
  <c r="O2966" i="11" s="1"/>
  <c r="G2967" i="11"/>
  <c r="H2967" i="11"/>
  <c r="I2967" i="11"/>
  <c r="J2967" i="11"/>
  <c r="K2967" i="11"/>
  <c r="L2967" i="11" s="1"/>
  <c r="M2967" i="11"/>
  <c r="N2967" i="11"/>
  <c r="O2967" i="11" s="1"/>
  <c r="G2968" i="11"/>
  <c r="H2968" i="11"/>
  <c r="I2968" i="11"/>
  <c r="J2968" i="11"/>
  <c r="K2968" i="11"/>
  <c r="L2968" i="11" s="1"/>
  <c r="M2968" i="11"/>
  <c r="N2968" i="11"/>
  <c r="O2968" i="11" s="1"/>
  <c r="G2969" i="11"/>
  <c r="H2969" i="11"/>
  <c r="I2969" i="11"/>
  <c r="J2969" i="11"/>
  <c r="K2969" i="11"/>
  <c r="L2969" i="11" s="1"/>
  <c r="M2969" i="11"/>
  <c r="N2969" i="11"/>
  <c r="O2969" i="11" s="1"/>
  <c r="G2970" i="11"/>
  <c r="H2970" i="11"/>
  <c r="I2970" i="11"/>
  <c r="J2970" i="11"/>
  <c r="K2970" i="11"/>
  <c r="L2970" i="11" s="1"/>
  <c r="M2970" i="11"/>
  <c r="N2970" i="11"/>
  <c r="O2970" i="11" s="1"/>
  <c r="G2971" i="11"/>
  <c r="H2971" i="11"/>
  <c r="I2971" i="11"/>
  <c r="J2971" i="11"/>
  <c r="K2971" i="11"/>
  <c r="L2971" i="11" s="1"/>
  <c r="M2971" i="11"/>
  <c r="N2971" i="11"/>
  <c r="O2971" i="11" s="1"/>
  <c r="G2972" i="11"/>
  <c r="H2972" i="11"/>
  <c r="I2972" i="11"/>
  <c r="J2972" i="11"/>
  <c r="K2972" i="11"/>
  <c r="L2972" i="11" s="1"/>
  <c r="M2972" i="11"/>
  <c r="N2972" i="11"/>
  <c r="O2972" i="11" s="1"/>
  <c r="G2973" i="11"/>
  <c r="H2973" i="11"/>
  <c r="I2973" i="11"/>
  <c r="J2973" i="11"/>
  <c r="K2973" i="11"/>
  <c r="L2973" i="11" s="1"/>
  <c r="M2973" i="11"/>
  <c r="N2973" i="11"/>
  <c r="O2973" i="11" s="1"/>
  <c r="G2974" i="11"/>
  <c r="H2974" i="11"/>
  <c r="I2974" i="11"/>
  <c r="J2974" i="11"/>
  <c r="K2974" i="11"/>
  <c r="L2974" i="11" s="1"/>
  <c r="M2974" i="11"/>
  <c r="N2974" i="11"/>
  <c r="O2974" i="11" s="1"/>
  <c r="G2975" i="11"/>
  <c r="H2975" i="11"/>
  <c r="I2975" i="11"/>
  <c r="J2975" i="11"/>
  <c r="K2975" i="11"/>
  <c r="L2975" i="11" s="1"/>
  <c r="M2975" i="11"/>
  <c r="N2975" i="11"/>
  <c r="O2975" i="11" s="1"/>
  <c r="G2976" i="11"/>
  <c r="H2976" i="11"/>
  <c r="I2976" i="11"/>
  <c r="J2976" i="11"/>
  <c r="K2976" i="11"/>
  <c r="L2976" i="11" s="1"/>
  <c r="M2976" i="11"/>
  <c r="N2976" i="11"/>
  <c r="O2976" i="11" s="1"/>
  <c r="G2977" i="11"/>
  <c r="H2977" i="11"/>
  <c r="I2977" i="11"/>
  <c r="J2977" i="11"/>
  <c r="K2977" i="11"/>
  <c r="L2977" i="11" s="1"/>
  <c r="M2977" i="11"/>
  <c r="N2977" i="11"/>
  <c r="O2977" i="11" s="1"/>
  <c r="G2978" i="11"/>
  <c r="H2978" i="11"/>
  <c r="I2978" i="11"/>
  <c r="J2978" i="11"/>
  <c r="K2978" i="11"/>
  <c r="L2978" i="11" s="1"/>
  <c r="M2978" i="11"/>
  <c r="N2978" i="11"/>
  <c r="O2978" i="11" s="1"/>
  <c r="G2979" i="11"/>
  <c r="H2979" i="11"/>
  <c r="I2979" i="11"/>
  <c r="J2979" i="11"/>
  <c r="K2979" i="11"/>
  <c r="L2979" i="11" s="1"/>
  <c r="M2979" i="11"/>
  <c r="N2979" i="11"/>
  <c r="O2979" i="11" s="1"/>
  <c r="G2980" i="11"/>
  <c r="H2980" i="11"/>
  <c r="I2980" i="11"/>
  <c r="J2980" i="11"/>
  <c r="K2980" i="11"/>
  <c r="L2980" i="11" s="1"/>
  <c r="M2980" i="11"/>
  <c r="N2980" i="11"/>
  <c r="O2980" i="11" s="1"/>
  <c r="G2981" i="11"/>
  <c r="H2981" i="11"/>
  <c r="I2981" i="11"/>
  <c r="J2981" i="11"/>
  <c r="K2981" i="11"/>
  <c r="L2981" i="11" s="1"/>
  <c r="M2981" i="11"/>
  <c r="N2981" i="11"/>
  <c r="O2981" i="11" s="1"/>
  <c r="G2982" i="11"/>
  <c r="H2982" i="11"/>
  <c r="I2982" i="11"/>
  <c r="J2982" i="11"/>
  <c r="K2982" i="11"/>
  <c r="L2982" i="11" s="1"/>
  <c r="M2982" i="11"/>
  <c r="N2982" i="11"/>
  <c r="O2982" i="11" s="1"/>
  <c r="G2983" i="11"/>
  <c r="H2983" i="11"/>
  <c r="I2983" i="11"/>
  <c r="J2983" i="11"/>
  <c r="K2983" i="11"/>
  <c r="L2983" i="11" s="1"/>
  <c r="M2983" i="11"/>
  <c r="N2983" i="11"/>
  <c r="O2983" i="11" s="1"/>
  <c r="G2984" i="11"/>
  <c r="H2984" i="11"/>
  <c r="I2984" i="11"/>
  <c r="J2984" i="11"/>
  <c r="K2984" i="11"/>
  <c r="L2984" i="11" s="1"/>
  <c r="M2984" i="11"/>
  <c r="N2984" i="11"/>
  <c r="O2984" i="11" s="1"/>
  <c r="G2985" i="11"/>
  <c r="H2985" i="11"/>
  <c r="I2985" i="11"/>
  <c r="J2985" i="11"/>
  <c r="K2985" i="11"/>
  <c r="L2985" i="11" s="1"/>
  <c r="M2985" i="11"/>
  <c r="N2985" i="11"/>
  <c r="O2985" i="11" s="1"/>
  <c r="G2986" i="11"/>
  <c r="H2986" i="11"/>
  <c r="I2986" i="11"/>
  <c r="J2986" i="11"/>
  <c r="K2986" i="11"/>
  <c r="L2986" i="11" s="1"/>
  <c r="M2986" i="11"/>
  <c r="N2986" i="11"/>
  <c r="O2986" i="11" s="1"/>
  <c r="G2987" i="11"/>
  <c r="H2987" i="11"/>
  <c r="I2987" i="11"/>
  <c r="J2987" i="11"/>
  <c r="K2987" i="11"/>
  <c r="L2987" i="11" s="1"/>
  <c r="M2987" i="11"/>
  <c r="N2987" i="11"/>
  <c r="G2988" i="11"/>
  <c r="H2988" i="11"/>
  <c r="I2988" i="11"/>
  <c r="J2988" i="11"/>
  <c r="K2988" i="11"/>
  <c r="L2988" i="11" s="1"/>
  <c r="M2988" i="11"/>
  <c r="N2988" i="11"/>
  <c r="O2988" i="11" s="1"/>
  <c r="G2989" i="11"/>
  <c r="H2989" i="11"/>
  <c r="I2989" i="11"/>
  <c r="J2989" i="11"/>
  <c r="K2989" i="11"/>
  <c r="L2989" i="11" s="1"/>
  <c r="M2989" i="11"/>
  <c r="N2989" i="11"/>
  <c r="O2989" i="11" s="1"/>
  <c r="G2990" i="11"/>
  <c r="H2990" i="11"/>
  <c r="I2990" i="11"/>
  <c r="J2990" i="11"/>
  <c r="K2990" i="11"/>
  <c r="L2990" i="11" s="1"/>
  <c r="M2990" i="11"/>
  <c r="N2990" i="11"/>
  <c r="O2990" i="11" s="1"/>
  <c r="G2991" i="11"/>
  <c r="H2991" i="11"/>
  <c r="I2991" i="11"/>
  <c r="J2991" i="11"/>
  <c r="K2991" i="11"/>
  <c r="L2991" i="11" s="1"/>
  <c r="M2991" i="11"/>
  <c r="N2991" i="11"/>
  <c r="O2991" i="11" s="1"/>
  <c r="G2992" i="11"/>
  <c r="H2992" i="11"/>
  <c r="I2992" i="11"/>
  <c r="J2992" i="11"/>
  <c r="K2992" i="11"/>
  <c r="L2992" i="11" s="1"/>
  <c r="M2992" i="11"/>
  <c r="N2992" i="11"/>
  <c r="O2992" i="11" s="1"/>
  <c r="G2993" i="11"/>
  <c r="H2993" i="11"/>
  <c r="I2993" i="11"/>
  <c r="J2993" i="11"/>
  <c r="K2993" i="11"/>
  <c r="L2993" i="11" s="1"/>
  <c r="M2993" i="11"/>
  <c r="N2993" i="11"/>
  <c r="O2993" i="11" s="1"/>
  <c r="G2994" i="11"/>
  <c r="H2994" i="11"/>
  <c r="I2994" i="11"/>
  <c r="J2994" i="11"/>
  <c r="K2994" i="11"/>
  <c r="L2994" i="11" s="1"/>
  <c r="M2994" i="11"/>
  <c r="N2994" i="11"/>
  <c r="O2994" i="11" s="1"/>
  <c r="G2995" i="11"/>
  <c r="H2995" i="11"/>
  <c r="I2995" i="11"/>
  <c r="J2995" i="11"/>
  <c r="K2995" i="11"/>
  <c r="L2995" i="11" s="1"/>
  <c r="M2995" i="11"/>
  <c r="N2995" i="11"/>
  <c r="O2995" i="11" s="1"/>
  <c r="G2996" i="11"/>
  <c r="H2996" i="11"/>
  <c r="I2996" i="11"/>
  <c r="J2996" i="11"/>
  <c r="K2996" i="11"/>
  <c r="L2996" i="11" s="1"/>
  <c r="M2996" i="11"/>
  <c r="N2996" i="11"/>
  <c r="O2996" i="11" s="1"/>
  <c r="G2997" i="11"/>
  <c r="H2997" i="11"/>
  <c r="I2997" i="11"/>
  <c r="J2997" i="11"/>
  <c r="K2997" i="11"/>
  <c r="L2997" i="11" s="1"/>
  <c r="M2997" i="11"/>
  <c r="N2997" i="11"/>
  <c r="O2997" i="11" s="1"/>
  <c r="G2998" i="11"/>
  <c r="H2998" i="11"/>
  <c r="I2998" i="11"/>
  <c r="J2998" i="11"/>
  <c r="K2998" i="11"/>
  <c r="L2998" i="11" s="1"/>
  <c r="M2998" i="11"/>
  <c r="N2998" i="11"/>
  <c r="O2998" i="11" s="1"/>
  <c r="G2999" i="11"/>
  <c r="H2999" i="11"/>
  <c r="I2999" i="11"/>
  <c r="J2999" i="11"/>
  <c r="K2999" i="11"/>
  <c r="L2999" i="11" s="1"/>
  <c r="M2999" i="11"/>
  <c r="N2999" i="11"/>
  <c r="O2999" i="11" s="1"/>
  <c r="G3000" i="11"/>
  <c r="H3000" i="11"/>
  <c r="I3000" i="11"/>
  <c r="J3000" i="11"/>
  <c r="K3000" i="11"/>
  <c r="L3000" i="11" s="1"/>
  <c r="M3000" i="11"/>
  <c r="N3000" i="11"/>
  <c r="O3000" i="11" s="1"/>
  <c r="G3001" i="11"/>
  <c r="H3001" i="11"/>
  <c r="I3001" i="11"/>
  <c r="J3001" i="11"/>
  <c r="K3001" i="11"/>
  <c r="L3001" i="11" s="1"/>
  <c r="M3001" i="11"/>
  <c r="N3001" i="11"/>
  <c r="O3001" i="11" s="1"/>
  <c r="G3002" i="11"/>
  <c r="H3002" i="11"/>
  <c r="I3002" i="11"/>
  <c r="J3002" i="11"/>
  <c r="K3002" i="11"/>
  <c r="L3002" i="11" s="1"/>
  <c r="M3002" i="11"/>
  <c r="N3002" i="11"/>
  <c r="O3002" i="11" s="1"/>
  <c r="G3003" i="11"/>
  <c r="H3003" i="11"/>
  <c r="I3003" i="11"/>
  <c r="J3003" i="11"/>
  <c r="K3003" i="11"/>
  <c r="L3003" i="11" s="1"/>
  <c r="M3003" i="11"/>
  <c r="N3003" i="11"/>
  <c r="O3003" i="11" s="1"/>
  <c r="G3004" i="11"/>
  <c r="H3004" i="11"/>
  <c r="I3004" i="11"/>
  <c r="J3004" i="11"/>
  <c r="K3004" i="11"/>
  <c r="L3004" i="11" s="1"/>
  <c r="M3004" i="11"/>
  <c r="N3004" i="11"/>
  <c r="O3004" i="11" s="1"/>
  <c r="G3005" i="11"/>
  <c r="H3005" i="11"/>
  <c r="I3005" i="11"/>
  <c r="J3005" i="11"/>
  <c r="K3005" i="11"/>
  <c r="L3005" i="11" s="1"/>
  <c r="M3005" i="11"/>
  <c r="N3005" i="11"/>
  <c r="O3005" i="11" s="1"/>
  <c r="G3006" i="11"/>
  <c r="H3006" i="11"/>
  <c r="I3006" i="11"/>
  <c r="J3006" i="11"/>
  <c r="K3006" i="11"/>
  <c r="L3006" i="11" s="1"/>
  <c r="M3006" i="11"/>
  <c r="N3006" i="11"/>
  <c r="O3006" i="11" s="1"/>
  <c r="G3007" i="11"/>
  <c r="H3007" i="11"/>
  <c r="I3007" i="11"/>
  <c r="J3007" i="11"/>
  <c r="K3007" i="11"/>
  <c r="L3007" i="11" s="1"/>
  <c r="M3007" i="11"/>
  <c r="N3007" i="11"/>
  <c r="O3007" i="11" s="1"/>
  <c r="G3008" i="11"/>
  <c r="H3008" i="11"/>
  <c r="I3008" i="11"/>
  <c r="J3008" i="11"/>
  <c r="K3008" i="11"/>
  <c r="L3008" i="11" s="1"/>
  <c r="M3008" i="11"/>
  <c r="N3008" i="11"/>
  <c r="O3008" i="11" s="1"/>
  <c r="G3009" i="11"/>
  <c r="H3009" i="11"/>
  <c r="I3009" i="11"/>
  <c r="J3009" i="11"/>
  <c r="K3009" i="11"/>
  <c r="L3009" i="11" s="1"/>
  <c r="M3009" i="11"/>
  <c r="N3009" i="11"/>
  <c r="O3009" i="11" s="1"/>
  <c r="G3010" i="11"/>
  <c r="H3010" i="11"/>
  <c r="I3010" i="11"/>
  <c r="J3010" i="11"/>
  <c r="K3010" i="11"/>
  <c r="L3010" i="11" s="1"/>
  <c r="M3010" i="11"/>
  <c r="N3010" i="11"/>
  <c r="O3010" i="11" s="1"/>
  <c r="G3011" i="11"/>
  <c r="H3011" i="11"/>
  <c r="I3011" i="11"/>
  <c r="J3011" i="11"/>
  <c r="K3011" i="11"/>
  <c r="L3011" i="11" s="1"/>
  <c r="M3011" i="11"/>
  <c r="N3011" i="11"/>
  <c r="O3011" i="11" s="1"/>
  <c r="P3011" i="11"/>
  <c r="G3012" i="11"/>
  <c r="H3012" i="11"/>
  <c r="I3012" i="11"/>
  <c r="J3012" i="11"/>
  <c r="K3012" i="11"/>
  <c r="L3012" i="11" s="1"/>
  <c r="M3012" i="11"/>
  <c r="N3012" i="11"/>
  <c r="O3012" i="11" s="1"/>
  <c r="G3013" i="11"/>
  <c r="H3013" i="11"/>
  <c r="I3013" i="11"/>
  <c r="J3013" i="11"/>
  <c r="K3013" i="11"/>
  <c r="L3013" i="11" s="1"/>
  <c r="M3013" i="11"/>
  <c r="N3013" i="11"/>
  <c r="O3013" i="11" s="1"/>
  <c r="G3014" i="11"/>
  <c r="H3014" i="11"/>
  <c r="I3014" i="11"/>
  <c r="J3014" i="11"/>
  <c r="K3014" i="11"/>
  <c r="L3014" i="11" s="1"/>
  <c r="M3014" i="11"/>
  <c r="N3014" i="11"/>
  <c r="O3014" i="11" s="1"/>
  <c r="G3015" i="11"/>
  <c r="H3015" i="11"/>
  <c r="I3015" i="11"/>
  <c r="J3015" i="11"/>
  <c r="K3015" i="11"/>
  <c r="L3015" i="11" s="1"/>
  <c r="M3015" i="11"/>
  <c r="N3015" i="11"/>
  <c r="O3015" i="11" s="1"/>
  <c r="G3016" i="11"/>
  <c r="H3016" i="11"/>
  <c r="I3016" i="11"/>
  <c r="J3016" i="11"/>
  <c r="K3016" i="11"/>
  <c r="L3016" i="11" s="1"/>
  <c r="M3016" i="11"/>
  <c r="N3016" i="11"/>
  <c r="G3017" i="11"/>
  <c r="H3017" i="11"/>
  <c r="I3017" i="11"/>
  <c r="J3017" i="11"/>
  <c r="K3017" i="11"/>
  <c r="L3017" i="11" s="1"/>
  <c r="M3017" i="11"/>
  <c r="N3017" i="11"/>
  <c r="O3017" i="11" s="1"/>
  <c r="G3018" i="11"/>
  <c r="H3018" i="11"/>
  <c r="I3018" i="11"/>
  <c r="J3018" i="11"/>
  <c r="K3018" i="11"/>
  <c r="L3018" i="11" s="1"/>
  <c r="M3018" i="11"/>
  <c r="N3018" i="11"/>
  <c r="O3018" i="11" s="1"/>
  <c r="G3019" i="11"/>
  <c r="H3019" i="11"/>
  <c r="I3019" i="11"/>
  <c r="J3019" i="11"/>
  <c r="K3019" i="11"/>
  <c r="L3019" i="11" s="1"/>
  <c r="M3019" i="11"/>
  <c r="N3019" i="11"/>
  <c r="O3019" i="11" s="1"/>
  <c r="G3020" i="11"/>
  <c r="H3020" i="11"/>
  <c r="I3020" i="11"/>
  <c r="J3020" i="11"/>
  <c r="K3020" i="11"/>
  <c r="L3020" i="11" s="1"/>
  <c r="M3020" i="11"/>
  <c r="N3020" i="11"/>
  <c r="O3020" i="11" s="1"/>
  <c r="G3021" i="11"/>
  <c r="H3021" i="11"/>
  <c r="I3021" i="11"/>
  <c r="J3021" i="11"/>
  <c r="K3021" i="11"/>
  <c r="L3021" i="11" s="1"/>
  <c r="M3021" i="11"/>
  <c r="N3021" i="11"/>
  <c r="O3021" i="11" s="1"/>
  <c r="G3022" i="11"/>
  <c r="H3022" i="11"/>
  <c r="I3022" i="11"/>
  <c r="J3022" i="11"/>
  <c r="K3022" i="11"/>
  <c r="L3022" i="11" s="1"/>
  <c r="M3022" i="11"/>
  <c r="N3022" i="11"/>
  <c r="O3022" i="11" s="1"/>
  <c r="G3023" i="11"/>
  <c r="H3023" i="11"/>
  <c r="I3023" i="11"/>
  <c r="J3023" i="11"/>
  <c r="K3023" i="11"/>
  <c r="L3023" i="11" s="1"/>
  <c r="M3023" i="11"/>
  <c r="N3023" i="11"/>
  <c r="O3023" i="11" s="1"/>
  <c r="G3024" i="11"/>
  <c r="H3024" i="11"/>
  <c r="I3024" i="11"/>
  <c r="J3024" i="11"/>
  <c r="K3024" i="11"/>
  <c r="L3024" i="11" s="1"/>
  <c r="M3024" i="11"/>
  <c r="N3024" i="11"/>
  <c r="O3024" i="11" s="1"/>
  <c r="G3025" i="11"/>
  <c r="H3025" i="11"/>
  <c r="I3025" i="11"/>
  <c r="J3025" i="11"/>
  <c r="K3025" i="11"/>
  <c r="L3025" i="11" s="1"/>
  <c r="M3025" i="11"/>
  <c r="N3025" i="11"/>
  <c r="O3025" i="11" s="1"/>
  <c r="G3026" i="11"/>
  <c r="H3026" i="11"/>
  <c r="I3026" i="11"/>
  <c r="J3026" i="11"/>
  <c r="K3026" i="11"/>
  <c r="L3026" i="11" s="1"/>
  <c r="M3026" i="11"/>
  <c r="N3026" i="11"/>
  <c r="O3026" i="11" s="1"/>
  <c r="G3027" i="11"/>
  <c r="H3027" i="11"/>
  <c r="I3027" i="11"/>
  <c r="J3027" i="11"/>
  <c r="K3027" i="11"/>
  <c r="L3027" i="11" s="1"/>
  <c r="M3027" i="11"/>
  <c r="N3027" i="11"/>
  <c r="O3027" i="11" s="1"/>
  <c r="G3028" i="11"/>
  <c r="H3028" i="11"/>
  <c r="I3028" i="11"/>
  <c r="J3028" i="11"/>
  <c r="K3028" i="11"/>
  <c r="L3028" i="11" s="1"/>
  <c r="M3028" i="11"/>
  <c r="N3028" i="11"/>
  <c r="O3028" i="11" s="1"/>
  <c r="G3029" i="11"/>
  <c r="H3029" i="11"/>
  <c r="I3029" i="11"/>
  <c r="J3029" i="11"/>
  <c r="K3029" i="11"/>
  <c r="L3029" i="11" s="1"/>
  <c r="M3029" i="11"/>
  <c r="N3029" i="11"/>
  <c r="O3029" i="11" s="1"/>
  <c r="G3030" i="11"/>
  <c r="H3030" i="11"/>
  <c r="I3030" i="11"/>
  <c r="J3030" i="11"/>
  <c r="K3030" i="11"/>
  <c r="L3030" i="11" s="1"/>
  <c r="M3030" i="11"/>
  <c r="N3030" i="11"/>
  <c r="O3030" i="11" s="1"/>
  <c r="G3031" i="11"/>
  <c r="H3031" i="11"/>
  <c r="I3031" i="11"/>
  <c r="J3031" i="11"/>
  <c r="K3031" i="11"/>
  <c r="L3031" i="11" s="1"/>
  <c r="M3031" i="11"/>
  <c r="N3031" i="11"/>
  <c r="O3031" i="11" s="1"/>
  <c r="G3032" i="11"/>
  <c r="H3032" i="11"/>
  <c r="I3032" i="11"/>
  <c r="J3032" i="11"/>
  <c r="K3032" i="11"/>
  <c r="L3032" i="11" s="1"/>
  <c r="M3032" i="11"/>
  <c r="N3032" i="11"/>
  <c r="O3032" i="11" s="1"/>
  <c r="G3033" i="11"/>
  <c r="H3033" i="11"/>
  <c r="I3033" i="11"/>
  <c r="J3033" i="11"/>
  <c r="K3033" i="11"/>
  <c r="L3033" i="11" s="1"/>
  <c r="M3033" i="11"/>
  <c r="N3033" i="11"/>
  <c r="O3033" i="11" s="1"/>
  <c r="G3034" i="11"/>
  <c r="H3034" i="11"/>
  <c r="I3034" i="11"/>
  <c r="J3034" i="11"/>
  <c r="K3034" i="11"/>
  <c r="L3034" i="11" s="1"/>
  <c r="M3034" i="11"/>
  <c r="N3034" i="11"/>
  <c r="O3034" i="11" s="1"/>
  <c r="G3035" i="11"/>
  <c r="H3035" i="11"/>
  <c r="I3035" i="11"/>
  <c r="J3035" i="11"/>
  <c r="K3035" i="11"/>
  <c r="L3035" i="11" s="1"/>
  <c r="M3035" i="11"/>
  <c r="N3035" i="11"/>
  <c r="G3036" i="11"/>
  <c r="H3036" i="11"/>
  <c r="I3036" i="11"/>
  <c r="J3036" i="11"/>
  <c r="K3036" i="11"/>
  <c r="L3036" i="11" s="1"/>
  <c r="M3036" i="11"/>
  <c r="N3036" i="11"/>
  <c r="O3036" i="11" s="1"/>
  <c r="G3037" i="11"/>
  <c r="H3037" i="11"/>
  <c r="I3037" i="11"/>
  <c r="J3037" i="11"/>
  <c r="K3037" i="11"/>
  <c r="L3037" i="11" s="1"/>
  <c r="M3037" i="11"/>
  <c r="N3037" i="11"/>
  <c r="O3037" i="11" s="1"/>
  <c r="G3038" i="11"/>
  <c r="H3038" i="11"/>
  <c r="I3038" i="11"/>
  <c r="J3038" i="11"/>
  <c r="K3038" i="11"/>
  <c r="L3038" i="11" s="1"/>
  <c r="M3038" i="11"/>
  <c r="N3038" i="11"/>
  <c r="O3038" i="11" s="1"/>
  <c r="G3039" i="11"/>
  <c r="H3039" i="11"/>
  <c r="I3039" i="11"/>
  <c r="J3039" i="11"/>
  <c r="K3039" i="11"/>
  <c r="L3039" i="11" s="1"/>
  <c r="M3039" i="11"/>
  <c r="N3039" i="11"/>
  <c r="O3039" i="11" s="1"/>
  <c r="G3040" i="11"/>
  <c r="H3040" i="11"/>
  <c r="I3040" i="11"/>
  <c r="J3040" i="11"/>
  <c r="K3040" i="11"/>
  <c r="L3040" i="11" s="1"/>
  <c r="M3040" i="11"/>
  <c r="N3040" i="11"/>
  <c r="O3040" i="11" s="1"/>
  <c r="G3041" i="11"/>
  <c r="H3041" i="11"/>
  <c r="I3041" i="11"/>
  <c r="J3041" i="11"/>
  <c r="K3041" i="11"/>
  <c r="L3041" i="11" s="1"/>
  <c r="M3041" i="11"/>
  <c r="N3041" i="11"/>
  <c r="O3041" i="11" s="1"/>
  <c r="G3042" i="11"/>
  <c r="H3042" i="11"/>
  <c r="I3042" i="11"/>
  <c r="J3042" i="11"/>
  <c r="K3042" i="11"/>
  <c r="L3042" i="11" s="1"/>
  <c r="M3042" i="11"/>
  <c r="N3042" i="11"/>
  <c r="O3042" i="11" s="1"/>
  <c r="G3043" i="11"/>
  <c r="H3043" i="11"/>
  <c r="I3043" i="11"/>
  <c r="J3043" i="11"/>
  <c r="K3043" i="11"/>
  <c r="L3043" i="11" s="1"/>
  <c r="M3043" i="11"/>
  <c r="N3043" i="11"/>
  <c r="G3044" i="11"/>
  <c r="H3044" i="11"/>
  <c r="I3044" i="11"/>
  <c r="J3044" i="11"/>
  <c r="K3044" i="11"/>
  <c r="L3044" i="11" s="1"/>
  <c r="M3044" i="11"/>
  <c r="N3044" i="11"/>
  <c r="O3044" i="11" s="1"/>
  <c r="G3045" i="11"/>
  <c r="H3045" i="11"/>
  <c r="I3045" i="11"/>
  <c r="J3045" i="11"/>
  <c r="K3045" i="11"/>
  <c r="L3045" i="11" s="1"/>
  <c r="M3045" i="11"/>
  <c r="N3045" i="11"/>
  <c r="O3045" i="11" s="1"/>
  <c r="G3046" i="11"/>
  <c r="H3046" i="11"/>
  <c r="I3046" i="11"/>
  <c r="J3046" i="11"/>
  <c r="K3046" i="11"/>
  <c r="L3046" i="11" s="1"/>
  <c r="M3046" i="11"/>
  <c r="N3046" i="11"/>
  <c r="O3046" i="11" s="1"/>
  <c r="G3047" i="11"/>
  <c r="H3047" i="11"/>
  <c r="I3047" i="11"/>
  <c r="J3047" i="11"/>
  <c r="K3047" i="11"/>
  <c r="L3047" i="11" s="1"/>
  <c r="M3047" i="11"/>
  <c r="N3047" i="11"/>
  <c r="O3047" i="11" s="1"/>
  <c r="G3048" i="11"/>
  <c r="H3048" i="11"/>
  <c r="I3048" i="11"/>
  <c r="J3048" i="11"/>
  <c r="K3048" i="11"/>
  <c r="L3048" i="11" s="1"/>
  <c r="M3048" i="11"/>
  <c r="N3048" i="11"/>
  <c r="O3048" i="11" s="1"/>
  <c r="G3049" i="11"/>
  <c r="H3049" i="11"/>
  <c r="I3049" i="11"/>
  <c r="J3049" i="11"/>
  <c r="K3049" i="11"/>
  <c r="L3049" i="11" s="1"/>
  <c r="M3049" i="11"/>
  <c r="N3049" i="11"/>
  <c r="O3049" i="11" s="1"/>
  <c r="G3050" i="11"/>
  <c r="H3050" i="11"/>
  <c r="I3050" i="11"/>
  <c r="J3050" i="11"/>
  <c r="K3050" i="11"/>
  <c r="L3050" i="11" s="1"/>
  <c r="M3050" i="11"/>
  <c r="N3050" i="11"/>
  <c r="O3050" i="11" s="1"/>
  <c r="G3051" i="11"/>
  <c r="H3051" i="11"/>
  <c r="I3051" i="11"/>
  <c r="J3051" i="11"/>
  <c r="K3051" i="11"/>
  <c r="L3051" i="11" s="1"/>
  <c r="M3051" i="11"/>
  <c r="N3051" i="11"/>
  <c r="O3051" i="11" s="1"/>
  <c r="G3052" i="11"/>
  <c r="H3052" i="11"/>
  <c r="I3052" i="11"/>
  <c r="J3052" i="11"/>
  <c r="K3052" i="11"/>
  <c r="L3052" i="11" s="1"/>
  <c r="M3052" i="11"/>
  <c r="N3052" i="11"/>
  <c r="O3052" i="11" s="1"/>
  <c r="G3053" i="11"/>
  <c r="H3053" i="11"/>
  <c r="I3053" i="11"/>
  <c r="J3053" i="11"/>
  <c r="K3053" i="11"/>
  <c r="L3053" i="11" s="1"/>
  <c r="M3053" i="11"/>
  <c r="N3053" i="11"/>
  <c r="O3053" i="11" s="1"/>
  <c r="G3054" i="11"/>
  <c r="H3054" i="11"/>
  <c r="I3054" i="11"/>
  <c r="J3054" i="11"/>
  <c r="K3054" i="11"/>
  <c r="L3054" i="11" s="1"/>
  <c r="M3054" i="11"/>
  <c r="N3054" i="11"/>
  <c r="O3054" i="11" s="1"/>
  <c r="G3055" i="11"/>
  <c r="H3055" i="11"/>
  <c r="I3055" i="11"/>
  <c r="J3055" i="11"/>
  <c r="K3055" i="11"/>
  <c r="L3055" i="11" s="1"/>
  <c r="M3055" i="11"/>
  <c r="N3055" i="11"/>
  <c r="O3055" i="11" s="1"/>
  <c r="G3056" i="11"/>
  <c r="H3056" i="11"/>
  <c r="I3056" i="11"/>
  <c r="J3056" i="11"/>
  <c r="K3056" i="11"/>
  <c r="L3056" i="11" s="1"/>
  <c r="M3056" i="11"/>
  <c r="N3056" i="11"/>
  <c r="G3057" i="11"/>
  <c r="H3057" i="11"/>
  <c r="I3057" i="11"/>
  <c r="J3057" i="11"/>
  <c r="K3057" i="11"/>
  <c r="L3057" i="11" s="1"/>
  <c r="M3057" i="11"/>
  <c r="N3057" i="11"/>
  <c r="O3057" i="11" s="1"/>
  <c r="G3058" i="11"/>
  <c r="H3058" i="11"/>
  <c r="I3058" i="11"/>
  <c r="J3058" i="11"/>
  <c r="K3058" i="11"/>
  <c r="L3058" i="11" s="1"/>
  <c r="M3058" i="11"/>
  <c r="N3058" i="11"/>
  <c r="O3058" i="11" s="1"/>
  <c r="G3059" i="11"/>
  <c r="H3059" i="11"/>
  <c r="I3059" i="11"/>
  <c r="J3059" i="11"/>
  <c r="K3059" i="11"/>
  <c r="L3059" i="11" s="1"/>
  <c r="M3059" i="11"/>
  <c r="N3059" i="11"/>
  <c r="O3059" i="11" s="1"/>
  <c r="G3060" i="11"/>
  <c r="H3060" i="11"/>
  <c r="I3060" i="11"/>
  <c r="J3060" i="11"/>
  <c r="K3060" i="11"/>
  <c r="L3060" i="11" s="1"/>
  <c r="M3060" i="11"/>
  <c r="N3060" i="11"/>
  <c r="O3060" i="11" s="1"/>
  <c r="G3061" i="11"/>
  <c r="H3061" i="11"/>
  <c r="I3061" i="11"/>
  <c r="J3061" i="11"/>
  <c r="K3061" i="11"/>
  <c r="L3061" i="11" s="1"/>
  <c r="M3061" i="11"/>
  <c r="N3061" i="11"/>
  <c r="O3061" i="11" s="1"/>
  <c r="G3062" i="11"/>
  <c r="H3062" i="11"/>
  <c r="I3062" i="11"/>
  <c r="J3062" i="11"/>
  <c r="K3062" i="11"/>
  <c r="L3062" i="11" s="1"/>
  <c r="M3062" i="11"/>
  <c r="N3062" i="11"/>
  <c r="O3062" i="11" s="1"/>
  <c r="G3063" i="11"/>
  <c r="H3063" i="11"/>
  <c r="I3063" i="11"/>
  <c r="J3063" i="11"/>
  <c r="K3063" i="11"/>
  <c r="L3063" i="11" s="1"/>
  <c r="M3063" i="11"/>
  <c r="N3063" i="11"/>
  <c r="O3063" i="11" s="1"/>
  <c r="G3064" i="11"/>
  <c r="H3064" i="11"/>
  <c r="I3064" i="11"/>
  <c r="J3064" i="11"/>
  <c r="K3064" i="11"/>
  <c r="P3064" i="11" s="1"/>
  <c r="M3064" i="11"/>
  <c r="N3064" i="11"/>
  <c r="O3064" i="11" s="1"/>
  <c r="G3065" i="11"/>
  <c r="H3065" i="11"/>
  <c r="I3065" i="11"/>
  <c r="J3065" i="11"/>
  <c r="K3065" i="11"/>
  <c r="L3065" i="11" s="1"/>
  <c r="M3065" i="11"/>
  <c r="N3065" i="11"/>
  <c r="P3065" i="11" s="1"/>
  <c r="G3066" i="11"/>
  <c r="H3066" i="11"/>
  <c r="I3066" i="11"/>
  <c r="J3066" i="11"/>
  <c r="K3066" i="11"/>
  <c r="L3066" i="11" s="1"/>
  <c r="M3066" i="11"/>
  <c r="N3066" i="11"/>
  <c r="P3066" i="11" s="1"/>
  <c r="G3067" i="11"/>
  <c r="H3067" i="11"/>
  <c r="I3067" i="11"/>
  <c r="J3067" i="11"/>
  <c r="K3067" i="11"/>
  <c r="L3067" i="11" s="1"/>
  <c r="M3067" i="11"/>
  <c r="N3067" i="11"/>
  <c r="O3067" i="11" s="1"/>
  <c r="G3068" i="11"/>
  <c r="H3068" i="11"/>
  <c r="I3068" i="11"/>
  <c r="J3068" i="11"/>
  <c r="K3068" i="11"/>
  <c r="L3068" i="11" s="1"/>
  <c r="M3068" i="11"/>
  <c r="N3068" i="11"/>
  <c r="O3068" i="11" s="1"/>
  <c r="G3069" i="11"/>
  <c r="H3069" i="11"/>
  <c r="I3069" i="11"/>
  <c r="J3069" i="11"/>
  <c r="K3069" i="11"/>
  <c r="L3069" i="11" s="1"/>
  <c r="M3069" i="11"/>
  <c r="N3069" i="11"/>
  <c r="O3069" i="11" s="1"/>
  <c r="G3070" i="11"/>
  <c r="H3070" i="11"/>
  <c r="I3070" i="11"/>
  <c r="J3070" i="11"/>
  <c r="K3070" i="11"/>
  <c r="L3070" i="11" s="1"/>
  <c r="M3070" i="11"/>
  <c r="N3070" i="11"/>
  <c r="G3071" i="11"/>
  <c r="H3071" i="11"/>
  <c r="I3071" i="11"/>
  <c r="J3071" i="11"/>
  <c r="K3071" i="11"/>
  <c r="L3071" i="11" s="1"/>
  <c r="M3071" i="11"/>
  <c r="N3071" i="11"/>
  <c r="O3071" i="11" s="1"/>
  <c r="G3072" i="11"/>
  <c r="H3072" i="11"/>
  <c r="I3072" i="11"/>
  <c r="J3072" i="11"/>
  <c r="K3072" i="11"/>
  <c r="L3072" i="11" s="1"/>
  <c r="M3072" i="11"/>
  <c r="N3072" i="11"/>
  <c r="O3072" i="11" s="1"/>
  <c r="G3073" i="11"/>
  <c r="H3073" i="11"/>
  <c r="I3073" i="11"/>
  <c r="J3073" i="11"/>
  <c r="K3073" i="11"/>
  <c r="L3073" i="11" s="1"/>
  <c r="M3073" i="11"/>
  <c r="N3073" i="11"/>
  <c r="O3073" i="11" s="1"/>
  <c r="G3074" i="11"/>
  <c r="H3074" i="11"/>
  <c r="I3074" i="11"/>
  <c r="J3074" i="11"/>
  <c r="K3074" i="11"/>
  <c r="L3074" i="11" s="1"/>
  <c r="M3074" i="11"/>
  <c r="N3074" i="11"/>
  <c r="P3074" i="11" s="1"/>
  <c r="G3075" i="11"/>
  <c r="H3075" i="11"/>
  <c r="I3075" i="11"/>
  <c r="J3075" i="11"/>
  <c r="K3075" i="11"/>
  <c r="L3075" i="11" s="1"/>
  <c r="M3075" i="11"/>
  <c r="N3075" i="11"/>
  <c r="O3075" i="11" s="1"/>
  <c r="G3076" i="11"/>
  <c r="H3076" i="11"/>
  <c r="I3076" i="11"/>
  <c r="J3076" i="11"/>
  <c r="K3076" i="11"/>
  <c r="L3076" i="11" s="1"/>
  <c r="M3076" i="11"/>
  <c r="N3076" i="11"/>
  <c r="O3076" i="11" s="1"/>
  <c r="G3077" i="11"/>
  <c r="H3077" i="11"/>
  <c r="I3077" i="11"/>
  <c r="J3077" i="11"/>
  <c r="K3077" i="11"/>
  <c r="L3077" i="11" s="1"/>
  <c r="M3077" i="11"/>
  <c r="N3077" i="11"/>
  <c r="O3077" i="11" s="1"/>
  <c r="G3078" i="11"/>
  <c r="H3078" i="11"/>
  <c r="I3078" i="11"/>
  <c r="J3078" i="11"/>
  <c r="K3078" i="11"/>
  <c r="L3078" i="11" s="1"/>
  <c r="M3078" i="11"/>
  <c r="N3078" i="11"/>
  <c r="P3078" i="11" s="1"/>
  <c r="G3079" i="11"/>
  <c r="H3079" i="11"/>
  <c r="I3079" i="11"/>
  <c r="J3079" i="11"/>
  <c r="K3079" i="11"/>
  <c r="L3079" i="11" s="1"/>
  <c r="M3079" i="11"/>
  <c r="N3079" i="11"/>
  <c r="O3079" i="11" s="1"/>
  <c r="G3080" i="11"/>
  <c r="H3080" i="11"/>
  <c r="I3080" i="11"/>
  <c r="J3080" i="11"/>
  <c r="K3080" i="11"/>
  <c r="L3080" i="11" s="1"/>
  <c r="M3080" i="11"/>
  <c r="N3080" i="11"/>
  <c r="O3080" i="11" s="1"/>
  <c r="G3081" i="11"/>
  <c r="H3081" i="11"/>
  <c r="I3081" i="11"/>
  <c r="J3081" i="11"/>
  <c r="K3081" i="11"/>
  <c r="L3081" i="11" s="1"/>
  <c r="M3081" i="11"/>
  <c r="N3081" i="11"/>
  <c r="O3081" i="11" s="1"/>
  <c r="G3082" i="11"/>
  <c r="H3082" i="11"/>
  <c r="I3082" i="11"/>
  <c r="J3082" i="11"/>
  <c r="K3082" i="11"/>
  <c r="L3082" i="11" s="1"/>
  <c r="M3082" i="11"/>
  <c r="N3082" i="11"/>
  <c r="G3083" i="11"/>
  <c r="H3083" i="11"/>
  <c r="I3083" i="11"/>
  <c r="J3083" i="11"/>
  <c r="K3083" i="11"/>
  <c r="L3083" i="11" s="1"/>
  <c r="M3083" i="11"/>
  <c r="N3083" i="11"/>
  <c r="O3083" i="11" s="1"/>
  <c r="G3084" i="11"/>
  <c r="H3084" i="11"/>
  <c r="I3084" i="11"/>
  <c r="J3084" i="11"/>
  <c r="K3084" i="11"/>
  <c r="L3084" i="11" s="1"/>
  <c r="M3084" i="11"/>
  <c r="N3084" i="11"/>
  <c r="O3084" i="11" s="1"/>
  <c r="G3085" i="11"/>
  <c r="H3085" i="11"/>
  <c r="I3085" i="11"/>
  <c r="J3085" i="11"/>
  <c r="K3085" i="11"/>
  <c r="L3085" i="11" s="1"/>
  <c r="M3085" i="11"/>
  <c r="N3085" i="11"/>
  <c r="O3085" i="11" s="1"/>
  <c r="G3086" i="11"/>
  <c r="H3086" i="11"/>
  <c r="I3086" i="11"/>
  <c r="J3086" i="11"/>
  <c r="K3086" i="11"/>
  <c r="L3086" i="11" s="1"/>
  <c r="M3086" i="11"/>
  <c r="N3086" i="11"/>
  <c r="G3087" i="11"/>
  <c r="H3087" i="11"/>
  <c r="I3087" i="11"/>
  <c r="J3087" i="11"/>
  <c r="K3087" i="11"/>
  <c r="L3087" i="11" s="1"/>
  <c r="M3087" i="11"/>
  <c r="N3087" i="11"/>
  <c r="O3087" i="11" s="1"/>
  <c r="G3088" i="11"/>
  <c r="H3088" i="11"/>
  <c r="I3088" i="11"/>
  <c r="J3088" i="11"/>
  <c r="K3088" i="11"/>
  <c r="L3088" i="11" s="1"/>
  <c r="M3088" i="11"/>
  <c r="N3088" i="11"/>
  <c r="O3088" i="11" s="1"/>
  <c r="G3089" i="11"/>
  <c r="H3089" i="11"/>
  <c r="I3089" i="11"/>
  <c r="J3089" i="11"/>
  <c r="K3089" i="11"/>
  <c r="L3089" i="11" s="1"/>
  <c r="M3089" i="11"/>
  <c r="N3089" i="11"/>
  <c r="O3089" i="11" s="1"/>
  <c r="G3090" i="11"/>
  <c r="H3090" i="11"/>
  <c r="I3090" i="11"/>
  <c r="J3090" i="11"/>
  <c r="K3090" i="11"/>
  <c r="L3090" i="11" s="1"/>
  <c r="M3090" i="11"/>
  <c r="N3090" i="11"/>
  <c r="P3090" i="11" s="1"/>
  <c r="G3091" i="11"/>
  <c r="H3091" i="11"/>
  <c r="I3091" i="11"/>
  <c r="J3091" i="11"/>
  <c r="K3091" i="11"/>
  <c r="L3091" i="11" s="1"/>
  <c r="M3091" i="11"/>
  <c r="N3091" i="11"/>
  <c r="O3091" i="11" s="1"/>
  <c r="G3092" i="11"/>
  <c r="H3092" i="11"/>
  <c r="I3092" i="11"/>
  <c r="J3092" i="11"/>
  <c r="K3092" i="11"/>
  <c r="L3092" i="11" s="1"/>
  <c r="M3092" i="11"/>
  <c r="N3092" i="11"/>
  <c r="O3092" i="11" s="1"/>
  <c r="G3093" i="11"/>
  <c r="H3093" i="11"/>
  <c r="I3093" i="11"/>
  <c r="J3093" i="11"/>
  <c r="K3093" i="11"/>
  <c r="L3093" i="11" s="1"/>
  <c r="M3093" i="11"/>
  <c r="N3093" i="11"/>
  <c r="O3093" i="11" s="1"/>
  <c r="G3094" i="11"/>
  <c r="H3094" i="11"/>
  <c r="I3094" i="11"/>
  <c r="J3094" i="11"/>
  <c r="K3094" i="11"/>
  <c r="L3094" i="11" s="1"/>
  <c r="M3094" i="11"/>
  <c r="N3094" i="11"/>
  <c r="G3095" i="11"/>
  <c r="H3095" i="11"/>
  <c r="I3095" i="11"/>
  <c r="J3095" i="11"/>
  <c r="K3095" i="11"/>
  <c r="L3095" i="11" s="1"/>
  <c r="M3095" i="11"/>
  <c r="N3095" i="11"/>
  <c r="O3095" i="11" s="1"/>
  <c r="G3096" i="11"/>
  <c r="H3096" i="11"/>
  <c r="I3096" i="11"/>
  <c r="J3096" i="11"/>
  <c r="K3096" i="11"/>
  <c r="L3096" i="11" s="1"/>
  <c r="M3096" i="11"/>
  <c r="N3096" i="11"/>
  <c r="O3096" i="11" s="1"/>
  <c r="G3097" i="11"/>
  <c r="H3097" i="11"/>
  <c r="I3097" i="11"/>
  <c r="J3097" i="11"/>
  <c r="K3097" i="11"/>
  <c r="L3097" i="11" s="1"/>
  <c r="M3097" i="11"/>
  <c r="N3097" i="11"/>
  <c r="O3097" i="11" s="1"/>
  <c r="G3098" i="11"/>
  <c r="H3098" i="11"/>
  <c r="I3098" i="11"/>
  <c r="J3098" i="11"/>
  <c r="K3098" i="11"/>
  <c r="L3098" i="11" s="1"/>
  <c r="M3098" i="11"/>
  <c r="N3098" i="11"/>
  <c r="P3098" i="11" s="1"/>
  <c r="G3099" i="11"/>
  <c r="H3099" i="11"/>
  <c r="I3099" i="11"/>
  <c r="J3099" i="11"/>
  <c r="K3099" i="11"/>
  <c r="L3099" i="11" s="1"/>
  <c r="M3099" i="11"/>
  <c r="N3099" i="11"/>
  <c r="O3099" i="11" s="1"/>
  <c r="G3100" i="11"/>
  <c r="H3100" i="11"/>
  <c r="I3100" i="11"/>
  <c r="J3100" i="11"/>
  <c r="K3100" i="11"/>
  <c r="L3100" i="11" s="1"/>
  <c r="M3100" i="11"/>
  <c r="N3100" i="11"/>
  <c r="O3100" i="11" s="1"/>
  <c r="G3101" i="11"/>
  <c r="H3101" i="11"/>
  <c r="I3101" i="11"/>
  <c r="J3101" i="11"/>
  <c r="K3101" i="11"/>
  <c r="L3101" i="11" s="1"/>
  <c r="M3101" i="11"/>
  <c r="N3101" i="11"/>
  <c r="O3101" i="11" s="1"/>
  <c r="G3102" i="11"/>
  <c r="H3102" i="11"/>
  <c r="I3102" i="11"/>
  <c r="J3102" i="11"/>
  <c r="K3102" i="11"/>
  <c r="L3102" i="11" s="1"/>
  <c r="M3102" i="11"/>
  <c r="N3102" i="11"/>
  <c r="P3102" i="11" s="1"/>
  <c r="G3103" i="11"/>
  <c r="H3103" i="11"/>
  <c r="I3103" i="11"/>
  <c r="J3103" i="11"/>
  <c r="K3103" i="11"/>
  <c r="L3103" i="11" s="1"/>
  <c r="M3103" i="11"/>
  <c r="N3103" i="11"/>
  <c r="O3103" i="11" s="1"/>
  <c r="G3104" i="11"/>
  <c r="H3104" i="11"/>
  <c r="I3104" i="11"/>
  <c r="J3104" i="11"/>
  <c r="K3104" i="11"/>
  <c r="L3104" i="11" s="1"/>
  <c r="M3104" i="11"/>
  <c r="N3104" i="11"/>
  <c r="O3104" i="11" s="1"/>
  <c r="G3105" i="11"/>
  <c r="H3105" i="11"/>
  <c r="I3105" i="11"/>
  <c r="J3105" i="11"/>
  <c r="K3105" i="11"/>
  <c r="L3105" i="11" s="1"/>
  <c r="M3105" i="11"/>
  <c r="N3105" i="11"/>
  <c r="O3105" i="11" s="1"/>
  <c r="G3106" i="11"/>
  <c r="H3106" i="11"/>
  <c r="I3106" i="11"/>
  <c r="J3106" i="11"/>
  <c r="K3106" i="11"/>
  <c r="L3106" i="11" s="1"/>
  <c r="M3106" i="11"/>
  <c r="N3106" i="11"/>
  <c r="P3106" i="11" s="1"/>
  <c r="G3107" i="11"/>
  <c r="H3107" i="11"/>
  <c r="I3107" i="11"/>
  <c r="J3107" i="11"/>
  <c r="K3107" i="11"/>
  <c r="L3107" i="11" s="1"/>
  <c r="M3107" i="11"/>
  <c r="N3107" i="11"/>
  <c r="O3107" i="11" s="1"/>
  <c r="G3108" i="11"/>
  <c r="H3108" i="11"/>
  <c r="I3108" i="11"/>
  <c r="J3108" i="11"/>
  <c r="K3108" i="11"/>
  <c r="L3108" i="11" s="1"/>
  <c r="M3108" i="11"/>
  <c r="N3108" i="11"/>
  <c r="O3108" i="11" s="1"/>
  <c r="G3109" i="11"/>
  <c r="H3109" i="11"/>
  <c r="I3109" i="11"/>
  <c r="J3109" i="11"/>
  <c r="K3109" i="11"/>
  <c r="L3109" i="11" s="1"/>
  <c r="M3109" i="11"/>
  <c r="N3109" i="11"/>
  <c r="O3109" i="11" s="1"/>
  <c r="G3110" i="11"/>
  <c r="H3110" i="11"/>
  <c r="I3110" i="11"/>
  <c r="J3110" i="11"/>
  <c r="K3110" i="11"/>
  <c r="L3110" i="11" s="1"/>
  <c r="M3110" i="11"/>
  <c r="N3110" i="11"/>
  <c r="G3111" i="11"/>
  <c r="H3111" i="11"/>
  <c r="I3111" i="11"/>
  <c r="J3111" i="11"/>
  <c r="K3111" i="11"/>
  <c r="L3111" i="11" s="1"/>
  <c r="M3111" i="11"/>
  <c r="N3111" i="11"/>
  <c r="O3111" i="11" s="1"/>
  <c r="G3112" i="11"/>
  <c r="H3112" i="11"/>
  <c r="I3112" i="11"/>
  <c r="J3112" i="11"/>
  <c r="K3112" i="11"/>
  <c r="L3112" i="11" s="1"/>
  <c r="M3112" i="11"/>
  <c r="N3112" i="11"/>
  <c r="O3112" i="11" s="1"/>
  <c r="G3113" i="11"/>
  <c r="H3113" i="11"/>
  <c r="I3113" i="11"/>
  <c r="J3113" i="11"/>
  <c r="K3113" i="11"/>
  <c r="L3113" i="11" s="1"/>
  <c r="M3113" i="11"/>
  <c r="N3113" i="11"/>
  <c r="O3113" i="11" s="1"/>
  <c r="G3114" i="11"/>
  <c r="H3114" i="11"/>
  <c r="I3114" i="11"/>
  <c r="J3114" i="11"/>
  <c r="K3114" i="11"/>
  <c r="L3114" i="11" s="1"/>
  <c r="M3114" i="11"/>
  <c r="N3114" i="11"/>
  <c r="P3114" i="11" s="1"/>
  <c r="G3115" i="11"/>
  <c r="H3115" i="11"/>
  <c r="I3115" i="11"/>
  <c r="J3115" i="11"/>
  <c r="K3115" i="11"/>
  <c r="L3115" i="11" s="1"/>
  <c r="M3115" i="11"/>
  <c r="N3115" i="11"/>
  <c r="O3115" i="11" s="1"/>
  <c r="G3116" i="11"/>
  <c r="H3116" i="11"/>
  <c r="I3116" i="11"/>
  <c r="J3116" i="11"/>
  <c r="K3116" i="11"/>
  <c r="L3116" i="11" s="1"/>
  <c r="M3116" i="11"/>
  <c r="N3116" i="11"/>
  <c r="O3116" i="11" s="1"/>
  <c r="G3117" i="11"/>
  <c r="H3117" i="11"/>
  <c r="I3117" i="11"/>
  <c r="J3117" i="11"/>
  <c r="K3117" i="11"/>
  <c r="L3117" i="11" s="1"/>
  <c r="M3117" i="11"/>
  <c r="N3117" i="11"/>
  <c r="O3117" i="11" s="1"/>
  <c r="G3118" i="11"/>
  <c r="H3118" i="11"/>
  <c r="I3118" i="11"/>
  <c r="J3118" i="11"/>
  <c r="K3118" i="11"/>
  <c r="L3118" i="11" s="1"/>
  <c r="M3118" i="11"/>
  <c r="N3118" i="11"/>
  <c r="P3118" i="11" s="1"/>
  <c r="G3119" i="11"/>
  <c r="H3119" i="11"/>
  <c r="I3119" i="11"/>
  <c r="J3119" i="11"/>
  <c r="K3119" i="11"/>
  <c r="L3119" i="11" s="1"/>
  <c r="M3119" i="11"/>
  <c r="N3119" i="11"/>
  <c r="O3119" i="11" s="1"/>
  <c r="G3120" i="11"/>
  <c r="H3120" i="11"/>
  <c r="I3120" i="11"/>
  <c r="J3120" i="11"/>
  <c r="K3120" i="11"/>
  <c r="L3120" i="11" s="1"/>
  <c r="M3120" i="11"/>
  <c r="N3120" i="11"/>
  <c r="O3120" i="11" s="1"/>
  <c r="G3121" i="11"/>
  <c r="H3121" i="11"/>
  <c r="I3121" i="11"/>
  <c r="J3121" i="11"/>
  <c r="K3121" i="11"/>
  <c r="L3121" i="11" s="1"/>
  <c r="M3121" i="11"/>
  <c r="N3121" i="11"/>
  <c r="O3121" i="11" s="1"/>
  <c r="G3122" i="11"/>
  <c r="H3122" i="11"/>
  <c r="I3122" i="11"/>
  <c r="J3122" i="11"/>
  <c r="K3122" i="11"/>
  <c r="L3122" i="11" s="1"/>
  <c r="M3122" i="11"/>
  <c r="N3122" i="11"/>
  <c r="P3122" i="11" s="1"/>
  <c r="G3123" i="11"/>
  <c r="H3123" i="11"/>
  <c r="I3123" i="11"/>
  <c r="J3123" i="11"/>
  <c r="K3123" i="11"/>
  <c r="L3123" i="11" s="1"/>
  <c r="M3123" i="11"/>
  <c r="N3123" i="11"/>
  <c r="O3123" i="11" s="1"/>
  <c r="G3124" i="11"/>
  <c r="H3124" i="11"/>
  <c r="I3124" i="11"/>
  <c r="J3124" i="11"/>
  <c r="K3124" i="11"/>
  <c r="L3124" i="11" s="1"/>
  <c r="M3124" i="11"/>
  <c r="N3124" i="11"/>
  <c r="O3124" i="11" s="1"/>
  <c r="G3125" i="11"/>
  <c r="H3125" i="11"/>
  <c r="I3125" i="11"/>
  <c r="J3125" i="11"/>
  <c r="K3125" i="11"/>
  <c r="L3125" i="11" s="1"/>
  <c r="M3125" i="11"/>
  <c r="N3125" i="11"/>
  <c r="O3125" i="11" s="1"/>
  <c r="G3126" i="11"/>
  <c r="H3126" i="11"/>
  <c r="I3126" i="11"/>
  <c r="J3126" i="11"/>
  <c r="K3126" i="11"/>
  <c r="L3126" i="11" s="1"/>
  <c r="M3126" i="11"/>
  <c r="N3126" i="11"/>
  <c r="P3126" i="11" s="1"/>
  <c r="G3127" i="11"/>
  <c r="H3127" i="11"/>
  <c r="I3127" i="11"/>
  <c r="J3127" i="11"/>
  <c r="K3127" i="11"/>
  <c r="L3127" i="11" s="1"/>
  <c r="M3127" i="11"/>
  <c r="N3127" i="11"/>
  <c r="O3127" i="11" s="1"/>
  <c r="G3128" i="11"/>
  <c r="H3128" i="11"/>
  <c r="I3128" i="11"/>
  <c r="J3128" i="11"/>
  <c r="K3128" i="11"/>
  <c r="L3128" i="11" s="1"/>
  <c r="M3128" i="11"/>
  <c r="N3128" i="11"/>
  <c r="O3128" i="11" s="1"/>
  <c r="G3129" i="11"/>
  <c r="H3129" i="11"/>
  <c r="I3129" i="11"/>
  <c r="J3129" i="11"/>
  <c r="K3129" i="11"/>
  <c r="L3129" i="11" s="1"/>
  <c r="M3129" i="11"/>
  <c r="N3129" i="11"/>
  <c r="O3129" i="11" s="1"/>
  <c r="G3130" i="11"/>
  <c r="H3130" i="11"/>
  <c r="I3130" i="11"/>
  <c r="J3130" i="11"/>
  <c r="K3130" i="11"/>
  <c r="L3130" i="11" s="1"/>
  <c r="M3130" i="11"/>
  <c r="N3130" i="11"/>
  <c r="G3131" i="11"/>
  <c r="H3131" i="11"/>
  <c r="I3131" i="11"/>
  <c r="J3131" i="11"/>
  <c r="K3131" i="11"/>
  <c r="L3131" i="11" s="1"/>
  <c r="M3131" i="11"/>
  <c r="N3131" i="11"/>
  <c r="O3131" i="11" s="1"/>
  <c r="G3132" i="11"/>
  <c r="H3132" i="11"/>
  <c r="I3132" i="11"/>
  <c r="J3132" i="11"/>
  <c r="K3132" i="11"/>
  <c r="L3132" i="11" s="1"/>
  <c r="M3132" i="11"/>
  <c r="N3132" i="11"/>
  <c r="O3132" i="11" s="1"/>
  <c r="G3133" i="11"/>
  <c r="H3133" i="11"/>
  <c r="I3133" i="11"/>
  <c r="J3133" i="11"/>
  <c r="K3133" i="11"/>
  <c r="L3133" i="11" s="1"/>
  <c r="M3133" i="11"/>
  <c r="N3133" i="11"/>
  <c r="O3133" i="11" s="1"/>
  <c r="G3134" i="11"/>
  <c r="H3134" i="11"/>
  <c r="I3134" i="11"/>
  <c r="J3134" i="11"/>
  <c r="K3134" i="11"/>
  <c r="L3134" i="11" s="1"/>
  <c r="M3134" i="11"/>
  <c r="N3134" i="11"/>
  <c r="G3135" i="11"/>
  <c r="H3135" i="11"/>
  <c r="I3135" i="11"/>
  <c r="J3135" i="11"/>
  <c r="K3135" i="11"/>
  <c r="L3135" i="11" s="1"/>
  <c r="M3135" i="11"/>
  <c r="N3135" i="11"/>
  <c r="O3135" i="11" s="1"/>
  <c r="G3136" i="11"/>
  <c r="H3136" i="11"/>
  <c r="I3136" i="11"/>
  <c r="J3136" i="11"/>
  <c r="K3136" i="11"/>
  <c r="L3136" i="11" s="1"/>
  <c r="M3136" i="11"/>
  <c r="N3136" i="11"/>
  <c r="O3136" i="11" s="1"/>
  <c r="G3137" i="11"/>
  <c r="H3137" i="11"/>
  <c r="I3137" i="11"/>
  <c r="J3137" i="11"/>
  <c r="K3137" i="11"/>
  <c r="L3137" i="11" s="1"/>
  <c r="M3137" i="11"/>
  <c r="N3137" i="11"/>
  <c r="O3137" i="11" s="1"/>
  <c r="G3138" i="11"/>
  <c r="H3138" i="11"/>
  <c r="I3138" i="11"/>
  <c r="J3138" i="11"/>
  <c r="K3138" i="11"/>
  <c r="L3138" i="11" s="1"/>
  <c r="M3138" i="11"/>
  <c r="N3138" i="11"/>
  <c r="P3138" i="11" s="1"/>
  <c r="G3139" i="11"/>
  <c r="H3139" i="11"/>
  <c r="I3139" i="11"/>
  <c r="J3139" i="11"/>
  <c r="K3139" i="11"/>
  <c r="L3139" i="11" s="1"/>
  <c r="M3139" i="11"/>
  <c r="N3139" i="11"/>
  <c r="O3139" i="11" s="1"/>
  <c r="G3140" i="11"/>
  <c r="H3140" i="11"/>
  <c r="I3140" i="11"/>
  <c r="J3140" i="11"/>
  <c r="K3140" i="11"/>
  <c r="L3140" i="11" s="1"/>
  <c r="M3140" i="11"/>
  <c r="N3140" i="11"/>
  <c r="O3140" i="11" s="1"/>
  <c r="G3141" i="11"/>
  <c r="H3141" i="11"/>
  <c r="I3141" i="11"/>
  <c r="J3141" i="11"/>
  <c r="K3141" i="11"/>
  <c r="L3141" i="11" s="1"/>
  <c r="M3141" i="11"/>
  <c r="N3141" i="11"/>
  <c r="O3141" i="11" s="1"/>
  <c r="G3142" i="11"/>
  <c r="H3142" i="11"/>
  <c r="I3142" i="11"/>
  <c r="J3142" i="11"/>
  <c r="K3142" i="11"/>
  <c r="L3142" i="11" s="1"/>
  <c r="M3142" i="11"/>
  <c r="N3142" i="11"/>
  <c r="G3143" i="11"/>
  <c r="H3143" i="11"/>
  <c r="I3143" i="11"/>
  <c r="J3143" i="11"/>
  <c r="K3143" i="11"/>
  <c r="L3143" i="11" s="1"/>
  <c r="M3143" i="11"/>
  <c r="N3143" i="11"/>
  <c r="O3143" i="11" s="1"/>
  <c r="G3144" i="11"/>
  <c r="H3144" i="11"/>
  <c r="I3144" i="11"/>
  <c r="J3144" i="11"/>
  <c r="K3144" i="11"/>
  <c r="L3144" i="11" s="1"/>
  <c r="M3144" i="11"/>
  <c r="N3144" i="11"/>
  <c r="O3144" i="11" s="1"/>
  <c r="G3145" i="11"/>
  <c r="H3145" i="11"/>
  <c r="I3145" i="11"/>
  <c r="J3145" i="11"/>
  <c r="K3145" i="11"/>
  <c r="L3145" i="11" s="1"/>
  <c r="M3145" i="11"/>
  <c r="N3145" i="11"/>
  <c r="O3145" i="11" s="1"/>
  <c r="G3146" i="11"/>
  <c r="H3146" i="11"/>
  <c r="I3146" i="11"/>
  <c r="J3146" i="11"/>
  <c r="K3146" i="11"/>
  <c r="L3146" i="11" s="1"/>
  <c r="M3146" i="11"/>
  <c r="N3146" i="11"/>
  <c r="G3147" i="11"/>
  <c r="H3147" i="11"/>
  <c r="I3147" i="11"/>
  <c r="J3147" i="11"/>
  <c r="K3147" i="11"/>
  <c r="L3147" i="11" s="1"/>
  <c r="M3147" i="11"/>
  <c r="N3147" i="11"/>
  <c r="O3147" i="11" s="1"/>
  <c r="G3148" i="11"/>
  <c r="H3148" i="11"/>
  <c r="I3148" i="11"/>
  <c r="J3148" i="11"/>
  <c r="K3148" i="11"/>
  <c r="L3148" i="11" s="1"/>
  <c r="M3148" i="11"/>
  <c r="N3148" i="11"/>
  <c r="O3148" i="11" s="1"/>
  <c r="G3149" i="11"/>
  <c r="H3149" i="11"/>
  <c r="I3149" i="11"/>
  <c r="J3149" i="11"/>
  <c r="K3149" i="11"/>
  <c r="M3149" i="11"/>
  <c r="N3149" i="11"/>
  <c r="O3149" i="11" s="1"/>
  <c r="G3150" i="11"/>
  <c r="H3150" i="11"/>
  <c r="I3150" i="11"/>
  <c r="J3150" i="11"/>
  <c r="K3150" i="11"/>
  <c r="L3150" i="11" s="1"/>
  <c r="M3150" i="11"/>
  <c r="N3150" i="11"/>
  <c r="P3150" i="11" s="1"/>
  <c r="G3151" i="11"/>
  <c r="H3151" i="11"/>
  <c r="I3151" i="11"/>
  <c r="J3151" i="11"/>
  <c r="K3151" i="11"/>
  <c r="L3151" i="11" s="1"/>
  <c r="M3151" i="11"/>
  <c r="N3151" i="11"/>
  <c r="O3151" i="11" s="1"/>
  <c r="G3152" i="11"/>
  <c r="H3152" i="11"/>
  <c r="I3152" i="11"/>
  <c r="J3152" i="11"/>
  <c r="K3152" i="11"/>
  <c r="L3152" i="11" s="1"/>
  <c r="M3152" i="11"/>
  <c r="N3152" i="11"/>
  <c r="O3152" i="11" s="1"/>
  <c r="G3153" i="11"/>
  <c r="H3153" i="11"/>
  <c r="I3153" i="11"/>
  <c r="J3153" i="11"/>
  <c r="K3153" i="11"/>
  <c r="L3153" i="11" s="1"/>
  <c r="M3153" i="11"/>
  <c r="N3153" i="11"/>
  <c r="O3153" i="11" s="1"/>
  <c r="G3154" i="11"/>
  <c r="H3154" i="11"/>
  <c r="I3154" i="11"/>
  <c r="J3154" i="11"/>
  <c r="K3154" i="11"/>
  <c r="L3154" i="11" s="1"/>
  <c r="M3154" i="11"/>
  <c r="N3154" i="11"/>
  <c r="P3154" i="11" s="1"/>
  <c r="G3155" i="11"/>
  <c r="H3155" i="11"/>
  <c r="I3155" i="11"/>
  <c r="J3155" i="11"/>
  <c r="K3155" i="11"/>
  <c r="L3155" i="11" s="1"/>
  <c r="M3155" i="11"/>
  <c r="N3155" i="11"/>
  <c r="O3155" i="11" s="1"/>
  <c r="G3156" i="11"/>
  <c r="H3156" i="11"/>
  <c r="I3156" i="11"/>
  <c r="J3156" i="11"/>
  <c r="K3156" i="11"/>
  <c r="L3156" i="11" s="1"/>
  <c r="M3156" i="11"/>
  <c r="N3156" i="11"/>
  <c r="O3156" i="11" s="1"/>
  <c r="G3157" i="11"/>
  <c r="H3157" i="11"/>
  <c r="I3157" i="11"/>
  <c r="J3157" i="11"/>
  <c r="K3157" i="11"/>
  <c r="L3157" i="11" s="1"/>
  <c r="M3157" i="11"/>
  <c r="N3157" i="11"/>
  <c r="G3158" i="11"/>
  <c r="H3158" i="11"/>
  <c r="I3158" i="11"/>
  <c r="J3158" i="11"/>
  <c r="K3158" i="11"/>
  <c r="L3158" i="11" s="1"/>
  <c r="M3158" i="11"/>
  <c r="N3158" i="11"/>
  <c r="P3158" i="11" s="1"/>
  <c r="G3159" i="11"/>
  <c r="H3159" i="11"/>
  <c r="I3159" i="11"/>
  <c r="J3159" i="11"/>
  <c r="K3159" i="11"/>
  <c r="L3159" i="11" s="1"/>
  <c r="M3159" i="11"/>
  <c r="N3159" i="11"/>
  <c r="O3159" i="11" s="1"/>
  <c r="G3160" i="11"/>
  <c r="H3160" i="11"/>
  <c r="I3160" i="11"/>
  <c r="J3160" i="11"/>
  <c r="K3160" i="11"/>
  <c r="L3160" i="11" s="1"/>
  <c r="M3160" i="11"/>
  <c r="N3160" i="11"/>
  <c r="O3160" i="11" s="1"/>
  <c r="G3161" i="11"/>
  <c r="H3161" i="11"/>
  <c r="I3161" i="11"/>
  <c r="J3161" i="11"/>
  <c r="K3161" i="11"/>
  <c r="L3161" i="11" s="1"/>
  <c r="M3161" i="11"/>
  <c r="N3161" i="11"/>
  <c r="O3161" i="11" s="1"/>
  <c r="G3162" i="11"/>
  <c r="H3162" i="11"/>
  <c r="I3162" i="11"/>
  <c r="J3162" i="11"/>
  <c r="K3162" i="11"/>
  <c r="L3162" i="11" s="1"/>
  <c r="M3162" i="11"/>
  <c r="N3162" i="11"/>
  <c r="P3162" i="11" s="1"/>
  <c r="G3163" i="11"/>
  <c r="H3163" i="11"/>
  <c r="I3163" i="11"/>
  <c r="J3163" i="11"/>
  <c r="K3163" i="11"/>
  <c r="L3163" i="11" s="1"/>
  <c r="M3163" i="11"/>
  <c r="N3163" i="11"/>
  <c r="O3163" i="11" s="1"/>
  <c r="G3164" i="11"/>
  <c r="H3164" i="11"/>
  <c r="I3164" i="11"/>
  <c r="J3164" i="11"/>
  <c r="K3164" i="11"/>
  <c r="L3164" i="11" s="1"/>
  <c r="M3164" i="11"/>
  <c r="N3164" i="11"/>
  <c r="O3164" i="11" s="1"/>
  <c r="G3165" i="11"/>
  <c r="H3165" i="11"/>
  <c r="I3165" i="11"/>
  <c r="J3165" i="11"/>
  <c r="K3165" i="11"/>
  <c r="L3165" i="11" s="1"/>
  <c r="M3165" i="11"/>
  <c r="N3165" i="11"/>
  <c r="O3165" i="11" s="1"/>
  <c r="G3166" i="11"/>
  <c r="H3166" i="11"/>
  <c r="I3166" i="11"/>
  <c r="J3166" i="11"/>
  <c r="K3166" i="11"/>
  <c r="L3166" i="11" s="1"/>
  <c r="M3166" i="11"/>
  <c r="N3166" i="11"/>
  <c r="G3167" i="11"/>
  <c r="H3167" i="11"/>
  <c r="I3167" i="11"/>
  <c r="J3167" i="11"/>
  <c r="K3167" i="11"/>
  <c r="L3167" i="11" s="1"/>
  <c r="M3167" i="11"/>
  <c r="N3167" i="11"/>
  <c r="O3167" i="11" s="1"/>
  <c r="G3168" i="11"/>
  <c r="H3168" i="11"/>
  <c r="I3168" i="11"/>
  <c r="J3168" i="11"/>
  <c r="K3168" i="11"/>
  <c r="L3168" i="11" s="1"/>
  <c r="M3168" i="11"/>
  <c r="N3168" i="11"/>
  <c r="O3168" i="11" s="1"/>
  <c r="G3169" i="11"/>
  <c r="H3169" i="11"/>
  <c r="I3169" i="11"/>
  <c r="J3169" i="11"/>
  <c r="K3169" i="11"/>
  <c r="L3169" i="11" s="1"/>
  <c r="M3169" i="11"/>
  <c r="N3169" i="11"/>
  <c r="O3169" i="11" s="1"/>
  <c r="G3170" i="11"/>
  <c r="H3170" i="11"/>
  <c r="I3170" i="11"/>
  <c r="J3170" i="11"/>
  <c r="K3170" i="11"/>
  <c r="L3170" i="11" s="1"/>
  <c r="M3170" i="11"/>
  <c r="N3170" i="11"/>
  <c r="P3170" i="11" s="1"/>
  <c r="G3171" i="11"/>
  <c r="H3171" i="11"/>
  <c r="I3171" i="11"/>
  <c r="J3171" i="11"/>
  <c r="K3171" i="11"/>
  <c r="L3171" i="11" s="1"/>
  <c r="M3171" i="11"/>
  <c r="N3171" i="11"/>
  <c r="O3171" i="11" s="1"/>
  <c r="G3172" i="11"/>
  <c r="H3172" i="11"/>
  <c r="I3172" i="11"/>
  <c r="J3172" i="11"/>
  <c r="K3172" i="11"/>
  <c r="L3172" i="11" s="1"/>
  <c r="M3172" i="11"/>
  <c r="N3172" i="11"/>
  <c r="O3172" i="11" s="1"/>
  <c r="G3173" i="11"/>
  <c r="H3173" i="11"/>
  <c r="I3173" i="11"/>
  <c r="J3173" i="11"/>
  <c r="K3173" i="11"/>
  <c r="L3173" i="11" s="1"/>
  <c r="M3173" i="11"/>
  <c r="N3173" i="11"/>
  <c r="G3174" i="11"/>
  <c r="H3174" i="11"/>
  <c r="I3174" i="11"/>
  <c r="J3174" i="11"/>
  <c r="K3174" i="11"/>
  <c r="L3174" i="11" s="1"/>
  <c r="M3174" i="11"/>
  <c r="N3174" i="11"/>
  <c r="P3174" i="11" s="1"/>
  <c r="G3175" i="11"/>
  <c r="H3175" i="11"/>
  <c r="I3175" i="11"/>
  <c r="J3175" i="11"/>
  <c r="K3175" i="11"/>
  <c r="L3175" i="11" s="1"/>
  <c r="M3175" i="11"/>
  <c r="N3175" i="11"/>
  <c r="O3175" i="11" s="1"/>
  <c r="G3176" i="11"/>
  <c r="H3176" i="11"/>
  <c r="I3176" i="11"/>
  <c r="J3176" i="11"/>
  <c r="K3176" i="11"/>
  <c r="L3176" i="11" s="1"/>
  <c r="M3176" i="11"/>
  <c r="N3176" i="11"/>
  <c r="O3176" i="11" s="1"/>
  <c r="G3177" i="11"/>
  <c r="H3177" i="11"/>
  <c r="I3177" i="11"/>
  <c r="J3177" i="11"/>
  <c r="K3177" i="11"/>
  <c r="L3177" i="11" s="1"/>
  <c r="M3177" i="11"/>
  <c r="N3177" i="11"/>
  <c r="O3177" i="11" s="1"/>
  <c r="G3178" i="11"/>
  <c r="H3178" i="11"/>
  <c r="I3178" i="11"/>
  <c r="J3178" i="11"/>
  <c r="K3178" i="11"/>
  <c r="L3178" i="11" s="1"/>
  <c r="M3178" i="11"/>
  <c r="N3178" i="11"/>
  <c r="P3178" i="11" s="1"/>
  <c r="G3179" i="11"/>
  <c r="H3179" i="11"/>
  <c r="I3179" i="11"/>
  <c r="J3179" i="11"/>
  <c r="K3179" i="11"/>
  <c r="L3179" i="11" s="1"/>
  <c r="M3179" i="11"/>
  <c r="N3179" i="11"/>
  <c r="O3179" i="11" s="1"/>
  <c r="G3180" i="11"/>
  <c r="H3180" i="11"/>
  <c r="I3180" i="11"/>
  <c r="J3180" i="11"/>
  <c r="K3180" i="11"/>
  <c r="L3180" i="11" s="1"/>
  <c r="M3180" i="11"/>
  <c r="N3180" i="11"/>
  <c r="O3180" i="11" s="1"/>
  <c r="G3181" i="11"/>
  <c r="H3181" i="11"/>
  <c r="I3181" i="11"/>
  <c r="J3181" i="11"/>
  <c r="K3181" i="11"/>
  <c r="L3181" i="11" s="1"/>
  <c r="M3181" i="11"/>
  <c r="N3181" i="11"/>
  <c r="O3181" i="11" s="1"/>
  <c r="P3181" i="11"/>
  <c r="G3182" i="11"/>
  <c r="H3182" i="11"/>
  <c r="I3182" i="11"/>
  <c r="J3182" i="11"/>
  <c r="K3182" i="11"/>
  <c r="L3182" i="11" s="1"/>
  <c r="M3182" i="11"/>
  <c r="N3182" i="11"/>
  <c r="P3182" i="11" s="1"/>
  <c r="G3183" i="11"/>
  <c r="H3183" i="11"/>
  <c r="I3183" i="11"/>
  <c r="J3183" i="11"/>
  <c r="K3183" i="11"/>
  <c r="L3183" i="11" s="1"/>
  <c r="M3183" i="11"/>
  <c r="N3183" i="11"/>
  <c r="O3183" i="11" s="1"/>
  <c r="G3184" i="11"/>
  <c r="H3184" i="11"/>
  <c r="I3184" i="11"/>
  <c r="J3184" i="11"/>
  <c r="K3184" i="11"/>
  <c r="L3184" i="11" s="1"/>
  <c r="M3184" i="11"/>
  <c r="N3184" i="11"/>
  <c r="O3184" i="11" s="1"/>
  <c r="G3185" i="11"/>
  <c r="H3185" i="11"/>
  <c r="I3185" i="11"/>
  <c r="J3185" i="11"/>
  <c r="K3185" i="11"/>
  <c r="L3185" i="11" s="1"/>
  <c r="M3185" i="11"/>
  <c r="N3185" i="11"/>
  <c r="O3185" i="11" s="1"/>
  <c r="G3186" i="11"/>
  <c r="H3186" i="11"/>
  <c r="I3186" i="11"/>
  <c r="J3186" i="11"/>
  <c r="K3186" i="11"/>
  <c r="L3186" i="11" s="1"/>
  <c r="M3186" i="11"/>
  <c r="N3186" i="11"/>
  <c r="P3186" i="11" s="1"/>
  <c r="G3187" i="11"/>
  <c r="H3187" i="11"/>
  <c r="I3187" i="11"/>
  <c r="J3187" i="11"/>
  <c r="K3187" i="11"/>
  <c r="L3187" i="11" s="1"/>
  <c r="M3187" i="11"/>
  <c r="N3187" i="11"/>
  <c r="O3187" i="11" s="1"/>
  <c r="G3188" i="11"/>
  <c r="H3188" i="11"/>
  <c r="I3188" i="11"/>
  <c r="J3188" i="11"/>
  <c r="K3188" i="11"/>
  <c r="L3188" i="11" s="1"/>
  <c r="M3188" i="11"/>
  <c r="N3188" i="11"/>
  <c r="O3188" i="11" s="1"/>
  <c r="G3189" i="11"/>
  <c r="H3189" i="11"/>
  <c r="I3189" i="11"/>
  <c r="J3189" i="11"/>
  <c r="K3189" i="11"/>
  <c r="L3189" i="11" s="1"/>
  <c r="M3189" i="11"/>
  <c r="N3189" i="11"/>
  <c r="O3189" i="11" s="1"/>
  <c r="G3190" i="11"/>
  <c r="H3190" i="11"/>
  <c r="I3190" i="11"/>
  <c r="J3190" i="11"/>
  <c r="K3190" i="11"/>
  <c r="L3190" i="11" s="1"/>
  <c r="M3190" i="11"/>
  <c r="G3191" i="11"/>
  <c r="H3191" i="11"/>
  <c r="I3191" i="11"/>
  <c r="J3191" i="11"/>
  <c r="K3191" i="11"/>
  <c r="L3191" i="11" s="1"/>
  <c r="M3191" i="11"/>
  <c r="G3192" i="11"/>
  <c r="H3192" i="11"/>
  <c r="I3192" i="11"/>
  <c r="J3192" i="11"/>
  <c r="K3192" i="11"/>
  <c r="L3192" i="11" s="1"/>
  <c r="M3192" i="11"/>
  <c r="G3193" i="11"/>
  <c r="H3193" i="11"/>
  <c r="I3193" i="11"/>
  <c r="J3193" i="11"/>
  <c r="K3193" i="11"/>
  <c r="L3193" i="11" s="1"/>
  <c r="M3193" i="11"/>
  <c r="G3194" i="11"/>
  <c r="H3194" i="11"/>
  <c r="I3194" i="11"/>
  <c r="J3194" i="11"/>
  <c r="K3194" i="11"/>
  <c r="L3194" i="11" s="1"/>
  <c r="M3194" i="11"/>
  <c r="G3195" i="11"/>
  <c r="H3195" i="11"/>
  <c r="I3195" i="11"/>
  <c r="J3195" i="11"/>
  <c r="K3195" i="11"/>
  <c r="L3195" i="11" s="1"/>
  <c r="M3195" i="11"/>
  <c r="G3196" i="11"/>
  <c r="H3196" i="11"/>
  <c r="I3196" i="11"/>
  <c r="J3196" i="11"/>
  <c r="K3196" i="11"/>
  <c r="L3196" i="11" s="1"/>
  <c r="M3196" i="11"/>
  <c r="G3197" i="11"/>
  <c r="H3197" i="11"/>
  <c r="I3197" i="11"/>
  <c r="J3197" i="11"/>
  <c r="K3197" i="11"/>
  <c r="L3197" i="11" s="1"/>
  <c r="M3197" i="11"/>
  <c r="G3198" i="11"/>
  <c r="H3198" i="11"/>
  <c r="I3198" i="11"/>
  <c r="J3198" i="11"/>
  <c r="K3198" i="11"/>
  <c r="L3198" i="11" s="1"/>
  <c r="M3198" i="11"/>
  <c r="G3199" i="11"/>
  <c r="H3199" i="11"/>
  <c r="I3199" i="11"/>
  <c r="J3199" i="11"/>
  <c r="K3199" i="11"/>
  <c r="L3199" i="11" s="1"/>
  <c r="M3199" i="11"/>
  <c r="G3200" i="11"/>
  <c r="H3200" i="11"/>
  <c r="I3200" i="11"/>
  <c r="J3200" i="11"/>
  <c r="K3200" i="11"/>
  <c r="L3200" i="11" s="1"/>
  <c r="M3200" i="11"/>
  <c r="G3201" i="11"/>
  <c r="H3201" i="11"/>
  <c r="I3201" i="11"/>
  <c r="J3201" i="11"/>
  <c r="K3201" i="11"/>
  <c r="L3201" i="11" s="1"/>
  <c r="M3201" i="11"/>
  <c r="G3202" i="11"/>
  <c r="H3202" i="11"/>
  <c r="I3202" i="11"/>
  <c r="J3202" i="11"/>
  <c r="K3202" i="11"/>
  <c r="L3202" i="11" s="1"/>
  <c r="M3202" i="11"/>
  <c r="G3203" i="11"/>
  <c r="H3203" i="11"/>
  <c r="I3203" i="11"/>
  <c r="J3203" i="11"/>
  <c r="K3203" i="11"/>
  <c r="L3203" i="11" s="1"/>
  <c r="M3203" i="11"/>
  <c r="G3204" i="11"/>
  <c r="H3204" i="11"/>
  <c r="I3204" i="11"/>
  <c r="J3204" i="11"/>
  <c r="K3204" i="11"/>
  <c r="L3204" i="11" s="1"/>
  <c r="M3204" i="11"/>
  <c r="G3205" i="11"/>
  <c r="H3205" i="11"/>
  <c r="I3205" i="11"/>
  <c r="J3205" i="11"/>
  <c r="K3205" i="11"/>
  <c r="L3205" i="11" s="1"/>
  <c r="M3205" i="11"/>
  <c r="G3206" i="11"/>
  <c r="H3206" i="11"/>
  <c r="I3206" i="11"/>
  <c r="J3206" i="11"/>
  <c r="K3206" i="11"/>
  <c r="L3206" i="11" s="1"/>
  <c r="M3206" i="11"/>
  <c r="G3207" i="11"/>
  <c r="H3207" i="11"/>
  <c r="I3207" i="11"/>
  <c r="J3207" i="11"/>
  <c r="K3207" i="11"/>
  <c r="L3207" i="11" s="1"/>
  <c r="M3207" i="11"/>
  <c r="G3208" i="11"/>
  <c r="H3208" i="11"/>
  <c r="I3208" i="11"/>
  <c r="J3208" i="11"/>
  <c r="K3208" i="11"/>
  <c r="L3208" i="11" s="1"/>
  <c r="M3208" i="11"/>
  <c r="G3209" i="11"/>
  <c r="H3209" i="11"/>
  <c r="I3209" i="11"/>
  <c r="J3209" i="11"/>
  <c r="K3209" i="11"/>
  <c r="L3209" i="11" s="1"/>
  <c r="M3209" i="11"/>
  <c r="G3210" i="11"/>
  <c r="H3210" i="11"/>
  <c r="I3210" i="11"/>
  <c r="J3210" i="11"/>
  <c r="K3210" i="11"/>
  <c r="L3210" i="11" s="1"/>
  <c r="M3210" i="11"/>
  <c r="G3211" i="11"/>
  <c r="H3211" i="11"/>
  <c r="I3211" i="11"/>
  <c r="J3211" i="11"/>
  <c r="K3211" i="11"/>
  <c r="L3211" i="11" s="1"/>
  <c r="M3211" i="11"/>
  <c r="G3212" i="11"/>
  <c r="H3212" i="11"/>
  <c r="I3212" i="11"/>
  <c r="J3212" i="11"/>
  <c r="K3212" i="11"/>
  <c r="L3212" i="11" s="1"/>
  <c r="M3212" i="11"/>
  <c r="G3213" i="11"/>
  <c r="H3213" i="11"/>
  <c r="I3213" i="11"/>
  <c r="J3213" i="11"/>
  <c r="K3213" i="11"/>
  <c r="L3213" i="11" s="1"/>
  <c r="M3213" i="11"/>
  <c r="G3214" i="11"/>
  <c r="H3214" i="11"/>
  <c r="I3214" i="11"/>
  <c r="J3214" i="11"/>
  <c r="K3214" i="11"/>
  <c r="L3214" i="11" s="1"/>
  <c r="M3214" i="11"/>
  <c r="G3215" i="11"/>
  <c r="H3215" i="11"/>
  <c r="I3215" i="11"/>
  <c r="J3215" i="11"/>
  <c r="K3215" i="11"/>
  <c r="L3215" i="11" s="1"/>
  <c r="M3215" i="11"/>
  <c r="G3216" i="11"/>
  <c r="H3216" i="11"/>
  <c r="I3216" i="11"/>
  <c r="J3216" i="11"/>
  <c r="K3216" i="11"/>
  <c r="L3216" i="11" s="1"/>
  <c r="M3216" i="11"/>
  <c r="G3217" i="11"/>
  <c r="H3217" i="11"/>
  <c r="I3217" i="11"/>
  <c r="J3217" i="11"/>
  <c r="K3217" i="11"/>
  <c r="L3217" i="11" s="1"/>
  <c r="M3217" i="11"/>
  <c r="G3218" i="11"/>
  <c r="H3218" i="11"/>
  <c r="I3218" i="11"/>
  <c r="J3218" i="11"/>
  <c r="K3218" i="11"/>
  <c r="L3218" i="11" s="1"/>
  <c r="M3218" i="11"/>
  <c r="G3219" i="11"/>
  <c r="H3219" i="11"/>
  <c r="I3219" i="11"/>
  <c r="J3219" i="11"/>
  <c r="K3219" i="11"/>
  <c r="L3219" i="11" s="1"/>
  <c r="M3219" i="11"/>
  <c r="G3220" i="11"/>
  <c r="H3220" i="11"/>
  <c r="I3220" i="11"/>
  <c r="J3220" i="11"/>
  <c r="K3220" i="11"/>
  <c r="L3220" i="11" s="1"/>
  <c r="M3220" i="11"/>
  <c r="G3221" i="11"/>
  <c r="H3221" i="11"/>
  <c r="I3221" i="11"/>
  <c r="J3221" i="11"/>
  <c r="K3221" i="11"/>
  <c r="L3221" i="11" s="1"/>
  <c r="M3221" i="11"/>
  <c r="G3222" i="11"/>
  <c r="H3222" i="11"/>
  <c r="I3222" i="11"/>
  <c r="J3222" i="11"/>
  <c r="K3222" i="11"/>
  <c r="L3222" i="11" s="1"/>
  <c r="M3222" i="11"/>
  <c r="G3223" i="11"/>
  <c r="H3223" i="11"/>
  <c r="I3223" i="11"/>
  <c r="J3223" i="11"/>
  <c r="K3223" i="11"/>
  <c r="L3223" i="11" s="1"/>
  <c r="M3223" i="11"/>
  <c r="G3224" i="11"/>
  <c r="H3224" i="11"/>
  <c r="I3224" i="11"/>
  <c r="J3224" i="11"/>
  <c r="K3224" i="11"/>
  <c r="L3224" i="11" s="1"/>
  <c r="M3224" i="11"/>
  <c r="G3225" i="11"/>
  <c r="H3225" i="11"/>
  <c r="I3225" i="11"/>
  <c r="J3225" i="11"/>
  <c r="K3225" i="11"/>
  <c r="L3225" i="11" s="1"/>
  <c r="M3225" i="11"/>
  <c r="G3226" i="11"/>
  <c r="H3226" i="11"/>
  <c r="I3226" i="11"/>
  <c r="J3226" i="11"/>
  <c r="K3226" i="11"/>
  <c r="L3226" i="11" s="1"/>
  <c r="M3226" i="11"/>
  <c r="G3227" i="11"/>
  <c r="H3227" i="11"/>
  <c r="I3227" i="11"/>
  <c r="J3227" i="11"/>
  <c r="K3227" i="11"/>
  <c r="L3227" i="11" s="1"/>
  <c r="M3227" i="11"/>
  <c r="G3228" i="11"/>
  <c r="H3228" i="11"/>
  <c r="I3228" i="11"/>
  <c r="J3228" i="11"/>
  <c r="K3228" i="11"/>
  <c r="L3228" i="11" s="1"/>
  <c r="M3228" i="11"/>
  <c r="G3229" i="11"/>
  <c r="H3229" i="11"/>
  <c r="I3229" i="11"/>
  <c r="J3229" i="11"/>
  <c r="K3229" i="11"/>
  <c r="L3229" i="11" s="1"/>
  <c r="M3229" i="11"/>
  <c r="G3230" i="11"/>
  <c r="H3230" i="11"/>
  <c r="I3230" i="11"/>
  <c r="J3230" i="11"/>
  <c r="K3230" i="11"/>
  <c r="L3230" i="11" s="1"/>
  <c r="M3230" i="11"/>
  <c r="G3231" i="11"/>
  <c r="H3231" i="11"/>
  <c r="I3231" i="11"/>
  <c r="J3231" i="11"/>
  <c r="K3231" i="11"/>
  <c r="L3231" i="11" s="1"/>
  <c r="M3231" i="11"/>
  <c r="G3232" i="11"/>
  <c r="H3232" i="11"/>
  <c r="I3232" i="11"/>
  <c r="J3232" i="11"/>
  <c r="K3232" i="11"/>
  <c r="L3232" i="11" s="1"/>
  <c r="M3232" i="11"/>
  <c r="G3233" i="11"/>
  <c r="H3233" i="11"/>
  <c r="I3233" i="11"/>
  <c r="J3233" i="11"/>
  <c r="K3233" i="11"/>
  <c r="L3233" i="11" s="1"/>
  <c r="M3233" i="11"/>
  <c r="G3234" i="11"/>
  <c r="H3234" i="11"/>
  <c r="I3234" i="11"/>
  <c r="J3234" i="11"/>
  <c r="K3234" i="11"/>
  <c r="L3234" i="11" s="1"/>
  <c r="M3234" i="11"/>
  <c r="G3235" i="11"/>
  <c r="H3235" i="11"/>
  <c r="I3235" i="11"/>
  <c r="J3235" i="11"/>
  <c r="K3235" i="11"/>
  <c r="L3235" i="11" s="1"/>
  <c r="M3235" i="11"/>
  <c r="G3236" i="11"/>
  <c r="H3236" i="11"/>
  <c r="I3236" i="11"/>
  <c r="J3236" i="11"/>
  <c r="K3236" i="11"/>
  <c r="L3236" i="11" s="1"/>
  <c r="M3236" i="11"/>
  <c r="G3237" i="11"/>
  <c r="H3237" i="11"/>
  <c r="I3237" i="11"/>
  <c r="J3237" i="11"/>
  <c r="K3237" i="11"/>
  <c r="L3237" i="11" s="1"/>
  <c r="M3237" i="11"/>
  <c r="G3238" i="11"/>
  <c r="H3238" i="11"/>
  <c r="I3238" i="11"/>
  <c r="J3238" i="11"/>
  <c r="K3238" i="11"/>
  <c r="L3238" i="11" s="1"/>
  <c r="M3238" i="11"/>
  <c r="G3239" i="11"/>
  <c r="H3239" i="11"/>
  <c r="I3239" i="11"/>
  <c r="J3239" i="11"/>
  <c r="K3239" i="11"/>
  <c r="L3239" i="11" s="1"/>
  <c r="M3239" i="11"/>
  <c r="G3240" i="11"/>
  <c r="H3240" i="11"/>
  <c r="I3240" i="11"/>
  <c r="J3240" i="11"/>
  <c r="K3240" i="11"/>
  <c r="L3240" i="11" s="1"/>
  <c r="M3240" i="11"/>
  <c r="G3241" i="11"/>
  <c r="H3241" i="11"/>
  <c r="I3241" i="11"/>
  <c r="J3241" i="11"/>
  <c r="K3241" i="11"/>
  <c r="L3241" i="11" s="1"/>
  <c r="M3241" i="11"/>
  <c r="G3242" i="11"/>
  <c r="H3242" i="11"/>
  <c r="I3242" i="11"/>
  <c r="J3242" i="11"/>
  <c r="K3242" i="11"/>
  <c r="L3242" i="11" s="1"/>
  <c r="M3242" i="11"/>
  <c r="G3243" i="11"/>
  <c r="H3243" i="11"/>
  <c r="I3243" i="11"/>
  <c r="J3243" i="11"/>
  <c r="K3243" i="11"/>
  <c r="L3243" i="11" s="1"/>
  <c r="M3243" i="11"/>
  <c r="G3244" i="11"/>
  <c r="H3244" i="11"/>
  <c r="I3244" i="11"/>
  <c r="J3244" i="11"/>
  <c r="K3244" i="11"/>
  <c r="L3244" i="11" s="1"/>
  <c r="M3244" i="11"/>
  <c r="G3245" i="11"/>
  <c r="H3245" i="11"/>
  <c r="I3245" i="11"/>
  <c r="J3245" i="11"/>
  <c r="K3245" i="11"/>
  <c r="L3245" i="11" s="1"/>
  <c r="M3245" i="11"/>
  <c r="G3246" i="11"/>
  <c r="H3246" i="11"/>
  <c r="I3246" i="11"/>
  <c r="J3246" i="11"/>
  <c r="K3246" i="11"/>
  <c r="L3246" i="11" s="1"/>
  <c r="M3246" i="11"/>
  <c r="G3247" i="11"/>
  <c r="H3247" i="11"/>
  <c r="I3247" i="11"/>
  <c r="J3247" i="11"/>
  <c r="K3247" i="11"/>
  <c r="L3247" i="11" s="1"/>
  <c r="M3247" i="11"/>
  <c r="G3248" i="11"/>
  <c r="H3248" i="11"/>
  <c r="I3248" i="11"/>
  <c r="J3248" i="11"/>
  <c r="K3248" i="11"/>
  <c r="L3248" i="11" s="1"/>
  <c r="M3248" i="11"/>
  <c r="G3249" i="11"/>
  <c r="H3249" i="11"/>
  <c r="I3249" i="11"/>
  <c r="J3249" i="11"/>
  <c r="K3249" i="11"/>
  <c r="L3249" i="11" s="1"/>
  <c r="M3249" i="11"/>
  <c r="G3250" i="11"/>
  <c r="H3250" i="11"/>
  <c r="I3250" i="11"/>
  <c r="J3250" i="11"/>
  <c r="K3250" i="11"/>
  <c r="L3250" i="11" s="1"/>
  <c r="M3250" i="11"/>
  <c r="G3251" i="11"/>
  <c r="H3251" i="11"/>
  <c r="I3251" i="11"/>
  <c r="J3251" i="11"/>
  <c r="K3251" i="11"/>
  <c r="L3251" i="11" s="1"/>
  <c r="M3251" i="11"/>
  <c r="G3252" i="11"/>
  <c r="H3252" i="11"/>
  <c r="I3252" i="11"/>
  <c r="J3252" i="11"/>
  <c r="K3252" i="11"/>
  <c r="L3252" i="11" s="1"/>
  <c r="M3252" i="11"/>
  <c r="G3253" i="11"/>
  <c r="H3253" i="11"/>
  <c r="I3253" i="11"/>
  <c r="J3253" i="11"/>
  <c r="K3253" i="11"/>
  <c r="L3253" i="11" s="1"/>
  <c r="M3253" i="11"/>
  <c r="G3254" i="11"/>
  <c r="H3254" i="11"/>
  <c r="I3254" i="11"/>
  <c r="J3254" i="11"/>
  <c r="K3254" i="11"/>
  <c r="L3254" i="11" s="1"/>
  <c r="M3254" i="11"/>
  <c r="G3255" i="11"/>
  <c r="H3255" i="11"/>
  <c r="I3255" i="11"/>
  <c r="J3255" i="11"/>
  <c r="K3255" i="11"/>
  <c r="L3255" i="11" s="1"/>
  <c r="M3255" i="11"/>
  <c r="G3256" i="11"/>
  <c r="H3256" i="11"/>
  <c r="I3256" i="11"/>
  <c r="J3256" i="11"/>
  <c r="K3256" i="11"/>
  <c r="L3256" i="11" s="1"/>
  <c r="M3256" i="11"/>
  <c r="G3257" i="11"/>
  <c r="H3257" i="11"/>
  <c r="I3257" i="11"/>
  <c r="J3257" i="11"/>
  <c r="K3257" i="11"/>
  <c r="L3257" i="11" s="1"/>
  <c r="M3257" i="11"/>
  <c r="G3258" i="11"/>
  <c r="H3258" i="11"/>
  <c r="I3258" i="11"/>
  <c r="J3258" i="11"/>
  <c r="K3258" i="11"/>
  <c r="L3258" i="11" s="1"/>
  <c r="M3258" i="11"/>
  <c r="G3259" i="11"/>
  <c r="H3259" i="11"/>
  <c r="I3259" i="11"/>
  <c r="J3259" i="11"/>
  <c r="K3259" i="11"/>
  <c r="L3259" i="11" s="1"/>
  <c r="M3259" i="11"/>
  <c r="G3260" i="11"/>
  <c r="H3260" i="11"/>
  <c r="I3260" i="11"/>
  <c r="J3260" i="11"/>
  <c r="K3260" i="11"/>
  <c r="L3260" i="11" s="1"/>
  <c r="M3260" i="11"/>
  <c r="G3261" i="11"/>
  <c r="H3261" i="11"/>
  <c r="I3261" i="11"/>
  <c r="J3261" i="11"/>
  <c r="K3261" i="11"/>
  <c r="L3261" i="11" s="1"/>
  <c r="M3261" i="11"/>
  <c r="G3262" i="11"/>
  <c r="H3262" i="11"/>
  <c r="I3262" i="11"/>
  <c r="J3262" i="11"/>
  <c r="K3262" i="11"/>
  <c r="L3262" i="11" s="1"/>
  <c r="M3262" i="11"/>
  <c r="G3263" i="11"/>
  <c r="H3263" i="11"/>
  <c r="I3263" i="11"/>
  <c r="J3263" i="11"/>
  <c r="K3263" i="11"/>
  <c r="L3263" i="11" s="1"/>
  <c r="M3263" i="11"/>
  <c r="G3264" i="11"/>
  <c r="H3264" i="11"/>
  <c r="I3264" i="11"/>
  <c r="J3264" i="11"/>
  <c r="K3264" i="11"/>
  <c r="L3264" i="11" s="1"/>
  <c r="M3264" i="11"/>
  <c r="G3265" i="11"/>
  <c r="H3265" i="11"/>
  <c r="I3265" i="11"/>
  <c r="J3265" i="11"/>
  <c r="K3265" i="11"/>
  <c r="L3265" i="11" s="1"/>
  <c r="M3265" i="11"/>
  <c r="G3266" i="11"/>
  <c r="H3266" i="11"/>
  <c r="I3266" i="11"/>
  <c r="J3266" i="11"/>
  <c r="K3266" i="11"/>
  <c r="L3266" i="11" s="1"/>
  <c r="M3266" i="11"/>
  <c r="G3267" i="11"/>
  <c r="H3267" i="11"/>
  <c r="I3267" i="11"/>
  <c r="J3267" i="11"/>
  <c r="K3267" i="11"/>
  <c r="L3267" i="11" s="1"/>
  <c r="M3267" i="11"/>
  <c r="G3268" i="11"/>
  <c r="H3268" i="11"/>
  <c r="I3268" i="11"/>
  <c r="J3268" i="11"/>
  <c r="K3268" i="11"/>
  <c r="L3268" i="11" s="1"/>
  <c r="M3268" i="11"/>
  <c r="G3269" i="11"/>
  <c r="H3269" i="11"/>
  <c r="I3269" i="11"/>
  <c r="J3269" i="11"/>
  <c r="K3269" i="11"/>
  <c r="L3269" i="11" s="1"/>
  <c r="M3269" i="11"/>
  <c r="G3270" i="11"/>
  <c r="H3270" i="11"/>
  <c r="I3270" i="11"/>
  <c r="J3270" i="11"/>
  <c r="K3270" i="11"/>
  <c r="L3270" i="11" s="1"/>
  <c r="M3270" i="11"/>
  <c r="G3271" i="11"/>
  <c r="H3271" i="11"/>
  <c r="I3271" i="11"/>
  <c r="J3271" i="11"/>
  <c r="K3271" i="11"/>
  <c r="L3271" i="11" s="1"/>
  <c r="M3271" i="11"/>
  <c r="G3272" i="11"/>
  <c r="H3272" i="11"/>
  <c r="I3272" i="11"/>
  <c r="J3272" i="11"/>
  <c r="K3272" i="11"/>
  <c r="L3272" i="11" s="1"/>
  <c r="M3272" i="11"/>
  <c r="G3273" i="11"/>
  <c r="H3273" i="11"/>
  <c r="I3273" i="11"/>
  <c r="J3273" i="11"/>
  <c r="K3273" i="11"/>
  <c r="L3273" i="11" s="1"/>
  <c r="M3273" i="11"/>
  <c r="G3274" i="11"/>
  <c r="H3274" i="11"/>
  <c r="I3274" i="11"/>
  <c r="J3274" i="11"/>
  <c r="K3274" i="11"/>
  <c r="L3274" i="11" s="1"/>
  <c r="M3274" i="11"/>
  <c r="G3275" i="11"/>
  <c r="H3275" i="11"/>
  <c r="I3275" i="11"/>
  <c r="J3275" i="11"/>
  <c r="K3275" i="11"/>
  <c r="L3275" i="11" s="1"/>
  <c r="M3275" i="11"/>
  <c r="G3276" i="11"/>
  <c r="H3276" i="11"/>
  <c r="I3276" i="11"/>
  <c r="J3276" i="11"/>
  <c r="K3276" i="11"/>
  <c r="L3276" i="11" s="1"/>
  <c r="M3276" i="11"/>
  <c r="G3277" i="11"/>
  <c r="H3277" i="11"/>
  <c r="I3277" i="11"/>
  <c r="J3277" i="11"/>
  <c r="K3277" i="11"/>
  <c r="L3277" i="11" s="1"/>
  <c r="M3277" i="11"/>
  <c r="G3278" i="11"/>
  <c r="H3278" i="11"/>
  <c r="I3278" i="11"/>
  <c r="J3278" i="11"/>
  <c r="K3278" i="11"/>
  <c r="L3278" i="11" s="1"/>
  <c r="M3278" i="11"/>
  <c r="G3279" i="11"/>
  <c r="H3279" i="11"/>
  <c r="I3279" i="11"/>
  <c r="J3279" i="11"/>
  <c r="K3279" i="11"/>
  <c r="L3279" i="11" s="1"/>
  <c r="M3279" i="11"/>
  <c r="G3280" i="11"/>
  <c r="H3280" i="11"/>
  <c r="I3280" i="11"/>
  <c r="J3280" i="11"/>
  <c r="K3280" i="11"/>
  <c r="L3280" i="11" s="1"/>
  <c r="M3280" i="11"/>
  <c r="G3281" i="11"/>
  <c r="H3281" i="11"/>
  <c r="I3281" i="11"/>
  <c r="J3281" i="11"/>
  <c r="K3281" i="11"/>
  <c r="L3281" i="11" s="1"/>
  <c r="M3281" i="11"/>
  <c r="G3282" i="11"/>
  <c r="H3282" i="11"/>
  <c r="I3282" i="11"/>
  <c r="J3282" i="11"/>
  <c r="K3282" i="11"/>
  <c r="L3282" i="11" s="1"/>
  <c r="M3282" i="11"/>
  <c r="G3283" i="11"/>
  <c r="H3283" i="11"/>
  <c r="I3283" i="11"/>
  <c r="J3283" i="11"/>
  <c r="K3283" i="11"/>
  <c r="L3283" i="11" s="1"/>
  <c r="M3283" i="11"/>
  <c r="G3284" i="11"/>
  <c r="H3284" i="11"/>
  <c r="I3284" i="11"/>
  <c r="J3284" i="11"/>
  <c r="K3284" i="11"/>
  <c r="L3284" i="11" s="1"/>
  <c r="M3284" i="11"/>
  <c r="G3285" i="11"/>
  <c r="H3285" i="11"/>
  <c r="I3285" i="11"/>
  <c r="J3285" i="11"/>
  <c r="K3285" i="11"/>
  <c r="L3285" i="11" s="1"/>
  <c r="M3285" i="11"/>
  <c r="G3286" i="11"/>
  <c r="H3286" i="11"/>
  <c r="I3286" i="11"/>
  <c r="J3286" i="11"/>
  <c r="K3286" i="11"/>
  <c r="L3286" i="11"/>
  <c r="M3286" i="11"/>
  <c r="G3287" i="11"/>
  <c r="H3287" i="11"/>
  <c r="I3287" i="11"/>
  <c r="J3287" i="11"/>
  <c r="K3287" i="11"/>
  <c r="L3287" i="11" s="1"/>
  <c r="M3287" i="11"/>
  <c r="G3288" i="11"/>
  <c r="H3288" i="11"/>
  <c r="I3288" i="11"/>
  <c r="J3288" i="11"/>
  <c r="K3288" i="11"/>
  <c r="L3288" i="11" s="1"/>
  <c r="M3288" i="11"/>
  <c r="G3289" i="11"/>
  <c r="H3289" i="11"/>
  <c r="I3289" i="11"/>
  <c r="J3289" i="11"/>
  <c r="K3289" i="11"/>
  <c r="L3289" i="11" s="1"/>
  <c r="M3289" i="11"/>
  <c r="G3290" i="11"/>
  <c r="H3290" i="11"/>
  <c r="I3290" i="11"/>
  <c r="J3290" i="11"/>
  <c r="K3290" i="11"/>
  <c r="L3290" i="11" s="1"/>
  <c r="M3290" i="11"/>
  <c r="G3291" i="11"/>
  <c r="H3291" i="11"/>
  <c r="I3291" i="11"/>
  <c r="J3291" i="11"/>
  <c r="K3291" i="11"/>
  <c r="L3291" i="11" s="1"/>
  <c r="M3291" i="11"/>
  <c r="G3292" i="11"/>
  <c r="H3292" i="11"/>
  <c r="I3292" i="11"/>
  <c r="J3292" i="11"/>
  <c r="K3292" i="11"/>
  <c r="L3292" i="11" s="1"/>
  <c r="M3292" i="11"/>
  <c r="G3293" i="11"/>
  <c r="H3293" i="11"/>
  <c r="I3293" i="11"/>
  <c r="J3293" i="11"/>
  <c r="K3293" i="11"/>
  <c r="L3293" i="11" s="1"/>
  <c r="M3293" i="11"/>
  <c r="G3294" i="11"/>
  <c r="H3294" i="11"/>
  <c r="I3294" i="11"/>
  <c r="J3294" i="11"/>
  <c r="K3294" i="11"/>
  <c r="L3294" i="11" s="1"/>
  <c r="M3294" i="11"/>
  <c r="G3295" i="11"/>
  <c r="H3295" i="11"/>
  <c r="I3295" i="11"/>
  <c r="J3295" i="11"/>
  <c r="K3295" i="11"/>
  <c r="L3295" i="11" s="1"/>
  <c r="M3295" i="11"/>
  <c r="G3296" i="11"/>
  <c r="H3296" i="11"/>
  <c r="I3296" i="11"/>
  <c r="J3296" i="11"/>
  <c r="K3296" i="11"/>
  <c r="L3296" i="11" s="1"/>
  <c r="M3296" i="11"/>
  <c r="G3297" i="11"/>
  <c r="H3297" i="11"/>
  <c r="I3297" i="11"/>
  <c r="J3297" i="11"/>
  <c r="K3297" i="11"/>
  <c r="L3297" i="11" s="1"/>
  <c r="M3297" i="11"/>
  <c r="G3298" i="11"/>
  <c r="H3298" i="11"/>
  <c r="I3298" i="11"/>
  <c r="J3298" i="11"/>
  <c r="K3298" i="11"/>
  <c r="L3298" i="11" s="1"/>
  <c r="M3298" i="11"/>
  <c r="G3299" i="11"/>
  <c r="H3299" i="11"/>
  <c r="I3299" i="11"/>
  <c r="J3299" i="11"/>
  <c r="K3299" i="11"/>
  <c r="L3299" i="11" s="1"/>
  <c r="M3299" i="11"/>
  <c r="G3300" i="11"/>
  <c r="H3300" i="11"/>
  <c r="I3300" i="11"/>
  <c r="J3300" i="11"/>
  <c r="K3300" i="11"/>
  <c r="L3300" i="11" s="1"/>
  <c r="M3300" i="11"/>
  <c r="G3301" i="11"/>
  <c r="H3301" i="11"/>
  <c r="I3301" i="11"/>
  <c r="J3301" i="11"/>
  <c r="K3301" i="11"/>
  <c r="L3301" i="11" s="1"/>
  <c r="M3301" i="11"/>
  <c r="G3302" i="11"/>
  <c r="H3302" i="11"/>
  <c r="I3302" i="11"/>
  <c r="J3302" i="11"/>
  <c r="K3302" i="11"/>
  <c r="L3302" i="11" s="1"/>
  <c r="M3302" i="11"/>
  <c r="G3303" i="11"/>
  <c r="H3303" i="11"/>
  <c r="I3303" i="11"/>
  <c r="J3303" i="11"/>
  <c r="K3303" i="11"/>
  <c r="L3303" i="11" s="1"/>
  <c r="M3303" i="11"/>
  <c r="G3304" i="11"/>
  <c r="H3304" i="11"/>
  <c r="I3304" i="11"/>
  <c r="J3304" i="11"/>
  <c r="K3304" i="11"/>
  <c r="L3304" i="11" s="1"/>
  <c r="M3304" i="11"/>
  <c r="G3305" i="11"/>
  <c r="H3305" i="11"/>
  <c r="I3305" i="11"/>
  <c r="J3305" i="11"/>
  <c r="K3305" i="11"/>
  <c r="L3305" i="11" s="1"/>
  <c r="M3305" i="11"/>
  <c r="G3306" i="11"/>
  <c r="H3306" i="11"/>
  <c r="I3306" i="11"/>
  <c r="J3306" i="11"/>
  <c r="K3306" i="11"/>
  <c r="L3306" i="11" s="1"/>
  <c r="M3306" i="11"/>
  <c r="G3307" i="11"/>
  <c r="H3307" i="11"/>
  <c r="I3307" i="11"/>
  <c r="J3307" i="11"/>
  <c r="K3307" i="11"/>
  <c r="L3307" i="11" s="1"/>
  <c r="M3307" i="11"/>
  <c r="G3308" i="11"/>
  <c r="H3308" i="11"/>
  <c r="I3308" i="11"/>
  <c r="J3308" i="11"/>
  <c r="K3308" i="11"/>
  <c r="L3308" i="11" s="1"/>
  <c r="M3308" i="11"/>
  <c r="G3309" i="11"/>
  <c r="H3309" i="11"/>
  <c r="I3309" i="11"/>
  <c r="J3309" i="11"/>
  <c r="K3309" i="11"/>
  <c r="L3309" i="11" s="1"/>
  <c r="M3309" i="11"/>
  <c r="G3310" i="11"/>
  <c r="H3310" i="11"/>
  <c r="I3310" i="11"/>
  <c r="J3310" i="11"/>
  <c r="K3310" i="11"/>
  <c r="L3310" i="11" s="1"/>
  <c r="M3310" i="11"/>
  <c r="G3311" i="11"/>
  <c r="H3311" i="11"/>
  <c r="I3311" i="11"/>
  <c r="J3311" i="11"/>
  <c r="K3311" i="11"/>
  <c r="L3311" i="11" s="1"/>
  <c r="M3311" i="11"/>
  <c r="G3312" i="11"/>
  <c r="H3312" i="11"/>
  <c r="I3312" i="11"/>
  <c r="J3312" i="11"/>
  <c r="K3312" i="11"/>
  <c r="L3312" i="11" s="1"/>
  <c r="M3312" i="11"/>
  <c r="G3313" i="11"/>
  <c r="H3313" i="11"/>
  <c r="I3313" i="11"/>
  <c r="J3313" i="11"/>
  <c r="K3313" i="11"/>
  <c r="L3313" i="11" s="1"/>
  <c r="M3313" i="11"/>
  <c r="G3314" i="11"/>
  <c r="H3314" i="11"/>
  <c r="I3314" i="11"/>
  <c r="J3314" i="11"/>
  <c r="K3314" i="11"/>
  <c r="L3314" i="11" s="1"/>
  <c r="M3314" i="11"/>
  <c r="G3315" i="11"/>
  <c r="H3315" i="11"/>
  <c r="I3315" i="11"/>
  <c r="J3315" i="11"/>
  <c r="K3315" i="11"/>
  <c r="L3315" i="11" s="1"/>
  <c r="M3315" i="11"/>
  <c r="G3316" i="11"/>
  <c r="H3316" i="11"/>
  <c r="I3316" i="11"/>
  <c r="J3316" i="11"/>
  <c r="K3316" i="11"/>
  <c r="L3316" i="11" s="1"/>
  <c r="M3316" i="11"/>
  <c r="G3317" i="11"/>
  <c r="H3317" i="11"/>
  <c r="I3317" i="11"/>
  <c r="J3317" i="11"/>
  <c r="K3317" i="11"/>
  <c r="L3317" i="11" s="1"/>
  <c r="M3317" i="11"/>
  <c r="G3318" i="11"/>
  <c r="H3318" i="11"/>
  <c r="I3318" i="11"/>
  <c r="J3318" i="11"/>
  <c r="K3318" i="11"/>
  <c r="L3318" i="11" s="1"/>
  <c r="M3318" i="11"/>
  <c r="G3319" i="11"/>
  <c r="H3319" i="11"/>
  <c r="I3319" i="11"/>
  <c r="J3319" i="11"/>
  <c r="K3319" i="11"/>
  <c r="L3319" i="11" s="1"/>
  <c r="M3319" i="11"/>
  <c r="G3320" i="11"/>
  <c r="H3320" i="11"/>
  <c r="I3320" i="11"/>
  <c r="J3320" i="11"/>
  <c r="K3320" i="11"/>
  <c r="L3320" i="11" s="1"/>
  <c r="M3320" i="11"/>
  <c r="G3321" i="11"/>
  <c r="H3321" i="11"/>
  <c r="I3321" i="11"/>
  <c r="J3321" i="11"/>
  <c r="K3321" i="11"/>
  <c r="L3321" i="11" s="1"/>
  <c r="M3321" i="11"/>
  <c r="G3322" i="11"/>
  <c r="H3322" i="11"/>
  <c r="I3322" i="11"/>
  <c r="J3322" i="11"/>
  <c r="K3322" i="11"/>
  <c r="L3322" i="11" s="1"/>
  <c r="M3322" i="11"/>
  <c r="G3323" i="11"/>
  <c r="H3323" i="11"/>
  <c r="I3323" i="11"/>
  <c r="J3323" i="11"/>
  <c r="K3323" i="11"/>
  <c r="L3323" i="11" s="1"/>
  <c r="M3323" i="11"/>
  <c r="G3324" i="11"/>
  <c r="H3324" i="11"/>
  <c r="I3324" i="11"/>
  <c r="J3324" i="11"/>
  <c r="K3324" i="11"/>
  <c r="L3324" i="11" s="1"/>
  <c r="M3324" i="11"/>
  <c r="G3325" i="11"/>
  <c r="H3325" i="11"/>
  <c r="I3325" i="11"/>
  <c r="J3325" i="11"/>
  <c r="K3325" i="11"/>
  <c r="L3325" i="11" s="1"/>
  <c r="M3325" i="11"/>
  <c r="G3326" i="11"/>
  <c r="H3326" i="11"/>
  <c r="I3326" i="11"/>
  <c r="J3326" i="11"/>
  <c r="K3326" i="11"/>
  <c r="L3326" i="11" s="1"/>
  <c r="M3326" i="11"/>
  <c r="G3327" i="11"/>
  <c r="H3327" i="11"/>
  <c r="I3327" i="11"/>
  <c r="J3327" i="11"/>
  <c r="K3327" i="11"/>
  <c r="L3327" i="11" s="1"/>
  <c r="M3327" i="11"/>
  <c r="G3328" i="11"/>
  <c r="H3328" i="11"/>
  <c r="I3328" i="11"/>
  <c r="J3328" i="11"/>
  <c r="K3328" i="11"/>
  <c r="L3328" i="11" s="1"/>
  <c r="M3328" i="11"/>
  <c r="G3329" i="11"/>
  <c r="H3329" i="11"/>
  <c r="I3329" i="11"/>
  <c r="J3329" i="11"/>
  <c r="K3329" i="11"/>
  <c r="L3329" i="11" s="1"/>
  <c r="M3329" i="11"/>
  <c r="G3330" i="11"/>
  <c r="H3330" i="11"/>
  <c r="I3330" i="11"/>
  <c r="J3330" i="11"/>
  <c r="K3330" i="11"/>
  <c r="L3330" i="11" s="1"/>
  <c r="M3330" i="11"/>
  <c r="G3331" i="11"/>
  <c r="H3331" i="11"/>
  <c r="I3331" i="11"/>
  <c r="J3331" i="11"/>
  <c r="K3331" i="11"/>
  <c r="L3331" i="11" s="1"/>
  <c r="M3331" i="11"/>
  <c r="G3332" i="11"/>
  <c r="H3332" i="11"/>
  <c r="I3332" i="11"/>
  <c r="J3332" i="11"/>
  <c r="K3332" i="11"/>
  <c r="L3332" i="11" s="1"/>
  <c r="M3332" i="11"/>
  <c r="G3333" i="11"/>
  <c r="H3333" i="11"/>
  <c r="I3333" i="11"/>
  <c r="J3333" i="11"/>
  <c r="K3333" i="11"/>
  <c r="L3333" i="11" s="1"/>
  <c r="M3333" i="11"/>
  <c r="G3334" i="11"/>
  <c r="H3334" i="11"/>
  <c r="I3334" i="11"/>
  <c r="J3334" i="11"/>
  <c r="K3334" i="11"/>
  <c r="L3334" i="11" s="1"/>
  <c r="M3334" i="11"/>
  <c r="G3335" i="11"/>
  <c r="H3335" i="11"/>
  <c r="I3335" i="11"/>
  <c r="J3335" i="11"/>
  <c r="K3335" i="11"/>
  <c r="L3335" i="11" s="1"/>
  <c r="M3335" i="11"/>
  <c r="G3336" i="11"/>
  <c r="H3336" i="11"/>
  <c r="I3336" i="11"/>
  <c r="J3336" i="11"/>
  <c r="K3336" i="11"/>
  <c r="L3336" i="11" s="1"/>
  <c r="M3336" i="11"/>
  <c r="G3337" i="11"/>
  <c r="H3337" i="11"/>
  <c r="I3337" i="11"/>
  <c r="J3337" i="11"/>
  <c r="K3337" i="11"/>
  <c r="L3337" i="11" s="1"/>
  <c r="M3337" i="11"/>
  <c r="G3338" i="11"/>
  <c r="H3338" i="11"/>
  <c r="I3338" i="11"/>
  <c r="J3338" i="11"/>
  <c r="K3338" i="11"/>
  <c r="L3338" i="11" s="1"/>
  <c r="M3338" i="11"/>
  <c r="G3339" i="11"/>
  <c r="H3339" i="11"/>
  <c r="I3339" i="11"/>
  <c r="J3339" i="11"/>
  <c r="K3339" i="11"/>
  <c r="L3339" i="11" s="1"/>
  <c r="M3339" i="11"/>
  <c r="G3340" i="11"/>
  <c r="H3340" i="11"/>
  <c r="I3340" i="11"/>
  <c r="J3340" i="11"/>
  <c r="K3340" i="11"/>
  <c r="L3340" i="11" s="1"/>
  <c r="M3340" i="11"/>
  <c r="G3341" i="11"/>
  <c r="H3341" i="11"/>
  <c r="I3341" i="11"/>
  <c r="J3341" i="11"/>
  <c r="K3341" i="11"/>
  <c r="L3341" i="11" s="1"/>
  <c r="M3341" i="11"/>
  <c r="G3342" i="11"/>
  <c r="H3342" i="11"/>
  <c r="I3342" i="11"/>
  <c r="J3342" i="11"/>
  <c r="K3342" i="11"/>
  <c r="L3342" i="11" s="1"/>
  <c r="M3342" i="11"/>
  <c r="G3343" i="11"/>
  <c r="H3343" i="11"/>
  <c r="I3343" i="11"/>
  <c r="J3343" i="11"/>
  <c r="K3343" i="11"/>
  <c r="L3343" i="11" s="1"/>
  <c r="M3343" i="11"/>
  <c r="G3344" i="11"/>
  <c r="H3344" i="11"/>
  <c r="I3344" i="11"/>
  <c r="J3344" i="11"/>
  <c r="K3344" i="11"/>
  <c r="L3344" i="11" s="1"/>
  <c r="M3344" i="11"/>
  <c r="G3345" i="11"/>
  <c r="H3345" i="11"/>
  <c r="I3345" i="11"/>
  <c r="J3345" i="11"/>
  <c r="K3345" i="11"/>
  <c r="L3345" i="11" s="1"/>
  <c r="M3345" i="11"/>
  <c r="G3346" i="11"/>
  <c r="H3346" i="11"/>
  <c r="I3346" i="11"/>
  <c r="J3346" i="11"/>
  <c r="K3346" i="11"/>
  <c r="L3346" i="11" s="1"/>
  <c r="M3346" i="11"/>
  <c r="G3347" i="11"/>
  <c r="H3347" i="11"/>
  <c r="I3347" i="11"/>
  <c r="J3347" i="11"/>
  <c r="K3347" i="11"/>
  <c r="L3347" i="11" s="1"/>
  <c r="M3347" i="11"/>
  <c r="G3348" i="11"/>
  <c r="H3348" i="11"/>
  <c r="I3348" i="11"/>
  <c r="J3348" i="11"/>
  <c r="K3348" i="11"/>
  <c r="L3348" i="11" s="1"/>
  <c r="M3348" i="11"/>
  <c r="G3349" i="11"/>
  <c r="H3349" i="11"/>
  <c r="I3349" i="11"/>
  <c r="J3349" i="11"/>
  <c r="K3349" i="11"/>
  <c r="L3349" i="11" s="1"/>
  <c r="M3349" i="11"/>
  <c r="G3350" i="11"/>
  <c r="H3350" i="11"/>
  <c r="I3350" i="11"/>
  <c r="J3350" i="11"/>
  <c r="K3350" i="11"/>
  <c r="L3350" i="11" s="1"/>
  <c r="M3350" i="11"/>
  <c r="G3351" i="11"/>
  <c r="H3351" i="11"/>
  <c r="I3351" i="11"/>
  <c r="J3351" i="11"/>
  <c r="K3351" i="11"/>
  <c r="L3351" i="11" s="1"/>
  <c r="M3351" i="11"/>
  <c r="G3352" i="11"/>
  <c r="H3352" i="11"/>
  <c r="I3352" i="11"/>
  <c r="J3352" i="11"/>
  <c r="K3352" i="11"/>
  <c r="L3352" i="11" s="1"/>
  <c r="M3352" i="11"/>
  <c r="G3353" i="11"/>
  <c r="H3353" i="11"/>
  <c r="I3353" i="11"/>
  <c r="J3353" i="11"/>
  <c r="K3353" i="11"/>
  <c r="L3353" i="11" s="1"/>
  <c r="M3353" i="11"/>
  <c r="G3354" i="11"/>
  <c r="H3354" i="11"/>
  <c r="I3354" i="11"/>
  <c r="J3354" i="11"/>
  <c r="K3354" i="11"/>
  <c r="L3354" i="11" s="1"/>
  <c r="M3354" i="11"/>
  <c r="G3355" i="11"/>
  <c r="H3355" i="11"/>
  <c r="I3355" i="11"/>
  <c r="J3355" i="11"/>
  <c r="K3355" i="11"/>
  <c r="L3355" i="11" s="1"/>
  <c r="M3355" i="11"/>
  <c r="G3356" i="11"/>
  <c r="H3356" i="11"/>
  <c r="I3356" i="11"/>
  <c r="J3356" i="11"/>
  <c r="K3356" i="11"/>
  <c r="L3356" i="11" s="1"/>
  <c r="M3356" i="11"/>
  <c r="G3357" i="11"/>
  <c r="H3357" i="11"/>
  <c r="I3357" i="11"/>
  <c r="J3357" i="11"/>
  <c r="K3357" i="11"/>
  <c r="L3357" i="11" s="1"/>
  <c r="M3357" i="11"/>
  <c r="G3358" i="11"/>
  <c r="H3358" i="11"/>
  <c r="I3358" i="11"/>
  <c r="J3358" i="11"/>
  <c r="K3358" i="11"/>
  <c r="L3358" i="11" s="1"/>
  <c r="M3358" i="11"/>
  <c r="G3359" i="11"/>
  <c r="H3359" i="11"/>
  <c r="I3359" i="11"/>
  <c r="J3359" i="11"/>
  <c r="K3359" i="11"/>
  <c r="L3359" i="11" s="1"/>
  <c r="M3359" i="11"/>
  <c r="G3360" i="11"/>
  <c r="H3360" i="11"/>
  <c r="I3360" i="11"/>
  <c r="J3360" i="11"/>
  <c r="K3360" i="11"/>
  <c r="L3360" i="11" s="1"/>
  <c r="M3360" i="11"/>
  <c r="G3361" i="11"/>
  <c r="H3361" i="11"/>
  <c r="I3361" i="11"/>
  <c r="J3361" i="11"/>
  <c r="K3361" i="11"/>
  <c r="L3361" i="11" s="1"/>
  <c r="M3361" i="11"/>
  <c r="G3362" i="11"/>
  <c r="H3362" i="11"/>
  <c r="I3362" i="11"/>
  <c r="J3362" i="11"/>
  <c r="K3362" i="11"/>
  <c r="L3362" i="11"/>
  <c r="M3362" i="11"/>
  <c r="G3363" i="11"/>
  <c r="H3363" i="11"/>
  <c r="I3363" i="11"/>
  <c r="J3363" i="11"/>
  <c r="K3363" i="11"/>
  <c r="L3363" i="11" s="1"/>
  <c r="M3363" i="11"/>
  <c r="G3364" i="11"/>
  <c r="H3364" i="11"/>
  <c r="I3364" i="11"/>
  <c r="J3364" i="11"/>
  <c r="K3364" i="11"/>
  <c r="L3364" i="11" s="1"/>
  <c r="M3364" i="11"/>
  <c r="G3365" i="11"/>
  <c r="H3365" i="11"/>
  <c r="I3365" i="11"/>
  <c r="J3365" i="11"/>
  <c r="K3365" i="11"/>
  <c r="L3365" i="11" s="1"/>
  <c r="M3365" i="11"/>
  <c r="G3366" i="11"/>
  <c r="H3366" i="11"/>
  <c r="I3366" i="11"/>
  <c r="J3366" i="11"/>
  <c r="K3366" i="11"/>
  <c r="L3366" i="11" s="1"/>
  <c r="M3366" i="11"/>
  <c r="G3367" i="11"/>
  <c r="H3367" i="11"/>
  <c r="I3367" i="11"/>
  <c r="J3367" i="11"/>
  <c r="K3367" i="11"/>
  <c r="L3367" i="11" s="1"/>
  <c r="M3367" i="11"/>
  <c r="G3368" i="11"/>
  <c r="H3368" i="11"/>
  <c r="I3368" i="11"/>
  <c r="J3368" i="11"/>
  <c r="K3368" i="11"/>
  <c r="L3368" i="11" s="1"/>
  <c r="M3368" i="11"/>
  <c r="G3369" i="11"/>
  <c r="H3369" i="11"/>
  <c r="I3369" i="11"/>
  <c r="J3369" i="11"/>
  <c r="K3369" i="11"/>
  <c r="L3369" i="11" s="1"/>
  <c r="M3369" i="11"/>
  <c r="G3370" i="11"/>
  <c r="H3370" i="11"/>
  <c r="I3370" i="11"/>
  <c r="J3370" i="11"/>
  <c r="K3370" i="11"/>
  <c r="L3370" i="11" s="1"/>
  <c r="M3370" i="11"/>
  <c r="G3371" i="11"/>
  <c r="H3371" i="11"/>
  <c r="I3371" i="11"/>
  <c r="J3371" i="11"/>
  <c r="K3371" i="11"/>
  <c r="L3371" i="11" s="1"/>
  <c r="M3371" i="11"/>
  <c r="G3372" i="11"/>
  <c r="H3372" i="11"/>
  <c r="I3372" i="11"/>
  <c r="J3372" i="11"/>
  <c r="K3372" i="11"/>
  <c r="L3372" i="11" s="1"/>
  <c r="M3372" i="11"/>
  <c r="G3373" i="11"/>
  <c r="H3373" i="11"/>
  <c r="I3373" i="11"/>
  <c r="J3373" i="11"/>
  <c r="K3373" i="11"/>
  <c r="L3373" i="11" s="1"/>
  <c r="M3373" i="11"/>
  <c r="G3374" i="11"/>
  <c r="H3374" i="11"/>
  <c r="I3374" i="11"/>
  <c r="J3374" i="11"/>
  <c r="K3374" i="11"/>
  <c r="L3374" i="11" s="1"/>
  <c r="M3374" i="11"/>
  <c r="G3375" i="11"/>
  <c r="H3375" i="11"/>
  <c r="I3375" i="11"/>
  <c r="J3375" i="11"/>
  <c r="K3375" i="11"/>
  <c r="L3375" i="11" s="1"/>
  <c r="M3375" i="11"/>
  <c r="G3376" i="11"/>
  <c r="H3376" i="11"/>
  <c r="I3376" i="11"/>
  <c r="J3376" i="11"/>
  <c r="K3376" i="11"/>
  <c r="L3376" i="11" s="1"/>
  <c r="M3376" i="11"/>
  <c r="G3377" i="11"/>
  <c r="H3377" i="11"/>
  <c r="I3377" i="11"/>
  <c r="J3377" i="11"/>
  <c r="K3377" i="11"/>
  <c r="L3377" i="11" s="1"/>
  <c r="M3377" i="11"/>
  <c r="G3378" i="11"/>
  <c r="H3378" i="11"/>
  <c r="I3378" i="11"/>
  <c r="J3378" i="11"/>
  <c r="K3378" i="11"/>
  <c r="L3378" i="11" s="1"/>
  <c r="M3378" i="11"/>
  <c r="G3379" i="11"/>
  <c r="H3379" i="11"/>
  <c r="I3379" i="11"/>
  <c r="J3379" i="11"/>
  <c r="K3379" i="11"/>
  <c r="L3379" i="11" s="1"/>
  <c r="M3379" i="11"/>
  <c r="G3380" i="11"/>
  <c r="H3380" i="11"/>
  <c r="I3380" i="11"/>
  <c r="J3380" i="11"/>
  <c r="K3380" i="11"/>
  <c r="L3380" i="11" s="1"/>
  <c r="M3380" i="11"/>
  <c r="G3381" i="11"/>
  <c r="H3381" i="11"/>
  <c r="I3381" i="11"/>
  <c r="J3381" i="11"/>
  <c r="K3381" i="11"/>
  <c r="L3381" i="11" s="1"/>
  <c r="M3381" i="11"/>
  <c r="G3382" i="11"/>
  <c r="H3382" i="11"/>
  <c r="I3382" i="11"/>
  <c r="J3382" i="11"/>
  <c r="K3382" i="11"/>
  <c r="L3382" i="11" s="1"/>
  <c r="M3382" i="11"/>
  <c r="G3383" i="11"/>
  <c r="H3383" i="11"/>
  <c r="I3383" i="11"/>
  <c r="J3383" i="11"/>
  <c r="K3383" i="11"/>
  <c r="L3383" i="11" s="1"/>
  <c r="M3383" i="11"/>
  <c r="G3384" i="11"/>
  <c r="H3384" i="11"/>
  <c r="I3384" i="11"/>
  <c r="J3384" i="11"/>
  <c r="K3384" i="11"/>
  <c r="L3384" i="11" s="1"/>
  <c r="M3384" i="11"/>
  <c r="G3385" i="11"/>
  <c r="H3385" i="11"/>
  <c r="I3385" i="11"/>
  <c r="J3385" i="11"/>
  <c r="K3385" i="11"/>
  <c r="L3385" i="11" s="1"/>
  <c r="M3385" i="11"/>
  <c r="G3386" i="11"/>
  <c r="H3386" i="11"/>
  <c r="I3386" i="11"/>
  <c r="J3386" i="11"/>
  <c r="K3386" i="11"/>
  <c r="L3386" i="11" s="1"/>
  <c r="M3386" i="11"/>
  <c r="G3387" i="11"/>
  <c r="H3387" i="11"/>
  <c r="I3387" i="11"/>
  <c r="J3387" i="11"/>
  <c r="K3387" i="11"/>
  <c r="L3387" i="11" s="1"/>
  <c r="M3387" i="11"/>
  <c r="G3388" i="11"/>
  <c r="H3388" i="11"/>
  <c r="I3388" i="11"/>
  <c r="J3388" i="11"/>
  <c r="K3388" i="11"/>
  <c r="L3388" i="11" s="1"/>
  <c r="M3388" i="11"/>
  <c r="G3389" i="11"/>
  <c r="H3389" i="11"/>
  <c r="I3389" i="11"/>
  <c r="J3389" i="11"/>
  <c r="K3389" i="11"/>
  <c r="L3389" i="11" s="1"/>
  <c r="M3389" i="11"/>
  <c r="G3390" i="11"/>
  <c r="H3390" i="11"/>
  <c r="I3390" i="11"/>
  <c r="J3390" i="11"/>
  <c r="K3390" i="11"/>
  <c r="L3390" i="11" s="1"/>
  <c r="M3390" i="11"/>
  <c r="G3391" i="11"/>
  <c r="H3391" i="11"/>
  <c r="I3391" i="11"/>
  <c r="J3391" i="11"/>
  <c r="K3391" i="11"/>
  <c r="L3391" i="11" s="1"/>
  <c r="M3391" i="11"/>
  <c r="G3392" i="11"/>
  <c r="H3392" i="11"/>
  <c r="I3392" i="11"/>
  <c r="J3392" i="11"/>
  <c r="K3392" i="11"/>
  <c r="L3392" i="11" s="1"/>
  <c r="M3392" i="11"/>
  <c r="G3393" i="11"/>
  <c r="H3393" i="11"/>
  <c r="I3393" i="11"/>
  <c r="J3393" i="11"/>
  <c r="K3393" i="11"/>
  <c r="L3393" i="11" s="1"/>
  <c r="M3393" i="11"/>
  <c r="G3394" i="11"/>
  <c r="H3394" i="11"/>
  <c r="I3394" i="11"/>
  <c r="J3394" i="11"/>
  <c r="K3394" i="11"/>
  <c r="L3394" i="11" s="1"/>
  <c r="M3394" i="11"/>
  <c r="G3395" i="11"/>
  <c r="H3395" i="11"/>
  <c r="I3395" i="11"/>
  <c r="J3395" i="11"/>
  <c r="K3395" i="11"/>
  <c r="L3395" i="11" s="1"/>
  <c r="M3395" i="11"/>
  <c r="G3396" i="11"/>
  <c r="H3396" i="11"/>
  <c r="I3396" i="11"/>
  <c r="J3396" i="11"/>
  <c r="K3396" i="11"/>
  <c r="L3396" i="11" s="1"/>
  <c r="M3396" i="11"/>
  <c r="G3397" i="11"/>
  <c r="H3397" i="11"/>
  <c r="I3397" i="11"/>
  <c r="J3397" i="11"/>
  <c r="K3397" i="11"/>
  <c r="L3397" i="11" s="1"/>
  <c r="M3397" i="11"/>
  <c r="G3398" i="11"/>
  <c r="H3398" i="11"/>
  <c r="I3398" i="11"/>
  <c r="J3398" i="11"/>
  <c r="K3398" i="11"/>
  <c r="L3398" i="11" s="1"/>
  <c r="M3398" i="11"/>
  <c r="G3399" i="11"/>
  <c r="H3399" i="11"/>
  <c r="I3399" i="11"/>
  <c r="J3399" i="11"/>
  <c r="K3399" i="11"/>
  <c r="L3399" i="11" s="1"/>
  <c r="M3399" i="11"/>
  <c r="G3400" i="11"/>
  <c r="H3400" i="11"/>
  <c r="I3400" i="11"/>
  <c r="J3400" i="11"/>
  <c r="K3400" i="11"/>
  <c r="L3400" i="11" s="1"/>
  <c r="M3400" i="11"/>
  <c r="G3401" i="11"/>
  <c r="H3401" i="11"/>
  <c r="I3401" i="11"/>
  <c r="J3401" i="11"/>
  <c r="K3401" i="11"/>
  <c r="L3401" i="11" s="1"/>
  <c r="M3401" i="11"/>
  <c r="G3402" i="11"/>
  <c r="H3402" i="11"/>
  <c r="I3402" i="11"/>
  <c r="J3402" i="11"/>
  <c r="K3402" i="11"/>
  <c r="L3402" i="11"/>
  <c r="M3402" i="11"/>
  <c r="G3403" i="11"/>
  <c r="H3403" i="11"/>
  <c r="I3403" i="11"/>
  <c r="J3403" i="11"/>
  <c r="K3403" i="11"/>
  <c r="L3403" i="11" s="1"/>
  <c r="M3403" i="11"/>
  <c r="G3404" i="11"/>
  <c r="H3404" i="11"/>
  <c r="I3404" i="11"/>
  <c r="J3404" i="11"/>
  <c r="K3404" i="11"/>
  <c r="L3404" i="11" s="1"/>
  <c r="M3404" i="11"/>
  <c r="G3405" i="11"/>
  <c r="H3405" i="11"/>
  <c r="I3405" i="11"/>
  <c r="J3405" i="11"/>
  <c r="K3405" i="11"/>
  <c r="L3405" i="11" s="1"/>
  <c r="M3405" i="11"/>
  <c r="G3406" i="11"/>
  <c r="H3406" i="11"/>
  <c r="I3406" i="11"/>
  <c r="J3406" i="11"/>
  <c r="K3406" i="11"/>
  <c r="L3406" i="11" s="1"/>
  <c r="M3406" i="11"/>
  <c r="G3407" i="11"/>
  <c r="H3407" i="11"/>
  <c r="I3407" i="11"/>
  <c r="J3407" i="11"/>
  <c r="K3407" i="11"/>
  <c r="L3407" i="11" s="1"/>
  <c r="M3407" i="11"/>
  <c r="G3408" i="11"/>
  <c r="H3408" i="11"/>
  <c r="I3408" i="11"/>
  <c r="J3408" i="11"/>
  <c r="K3408" i="11"/>
  <c r="L3408" i="11" s="1"/>
  <c r="M3408" i="11"/>
  <c r="G3409" i="11"/>
  <c r="H3409" i="11"/>
  <c r="I3409" i="11"/>
  <c r="J3409" i="11"/>
  <c r="K3409" i="11"/>
  <c r="L3409" i="11" s="1"/>
  <c r="M3409" i="11"/>
  <c r="G3410" i="11"/>
  <c r="H3410" i="11"/>
  <c r="I3410" i="11"/>
  <c r="J3410" i="11"/>
  <c r="K3410" i="11"/>
  <c r="L3410" i="11" s="1"/>
  <c r="M3410" i="11"/>
  <c r="G3411" i="11"/>
  <c r="H3411" i="11"/>
  <c r="I3411" i="11"/>
  <c r="J3411" i="11"/>
  <c r="K3411" i="11"/>
  <c r="L3411" i="11" s="1"/>
  <c r="M3411" i="11"/>
  <c r="G3412" i="11"/>
  <c r="H3412" i="11"/>
  <c r="I3412" i="11"/>
  <c r="J3412" i="11"/>
  <c r="K3412" i="11"/>
  <c r="L3412" i="11" s="1"/>
  <c r="M3412" i="11"/>
  <c r="G3413" i="11"/>
  <c r="H3413" i="11"/>
  <c r="I3413" i="11"/>
  <c r="J3413" i="11"/>
  <c r="K3413" i="11"/>
  <c r="L3413" i="11" s="1"/>
  <c r="M3413" i="11"/>
  <c r="G3414" i="11"/>
  <c r="H3414" i="11"/>
  <c r="I3414" i="11"/>
  <c r="J3414" i="11"/>
  <c r="K3414" i="11"/>
  <c r="L3414" i="11" s="1"/>
  <c r="M3414" i="11"/>
  <c r="G3415" i="11"/>
  <c r="H3415" i="11"/>
  <c r="I3415" i="11"/>
  <c r="J3415" i="11"/>
  <c r="K3415" i="11"/>
  <c r="L3415" i="11" s="1"/>
  <c r="M3415" i="11"/>
  <c r="G3416" i="11"/>
  <c r="H3416" i="11"/>
  <c r="I3416" i="11"/>
  <c r="J3416" i="11"/>
  <c r="K3416" i="11"/>
  <c r="L3416" i="11" s="1"/>
  <c r="M3416" i="11"/>
  <c r="G3417" i="11"/>
  <c r="H3417" i="11"/>
  <c r="I3417" i="11"/>
  <c r="J3417" i="11"/>
  <c r="K3417" i="11"/>
  <c r="L3417" i="11" s="1"/>
  <c r="M3417" i="11"/>
  <c r="G3418" i="11"/>
  <c r="H3418" i="11"/>
  <c r="I3418" i="11"/>
  <c r="J3418" i="11"/>
  <c r="K3418" i="11"/>
  <c r="L3418" i="11" s="1"/>
  <c r="M3418" i="11"/>
  <c r="G3419" i="11"/>
  <c r="H3419" i="11"/>
  <c r="I3419" i="11"/>
  <c r="J3419" i="11"/>
  <c r="K3419" i="11"/>
  <c r="L3419" i="11" s="1"/>
  <c r="M3419" i="11"/>
  <c r="G3420" i="11"/>
  <c r="H3420" i="11"/>
  <c r="I3420" i="11"/>
  <c r="J3420" i="11"/>
  <c r="K3420" i="11"/>
  <c r="L3420" i="11" s="1"/>
  <c r="M3420" i="11"/>
  <c r="G3421" i="11"/>
  <c r="H3421" i="11"/>
  <c r="I3421" i="11"/>
  <c r="J3421" i="11"/>
  <c r="K3421" i="11"/>
  <c r="L3421" i="11" s="1"/>
  <c r="M3421" i="11"/>
  <c r="G3422" i="11"/>
  <c r="H3422" i="11"/>
  <c r="I3422" i="11"/>
  <c r="J3422" i="11"/>
  <c r="K3422" i="11"/>
  <c r="L3422" i="11" s="1"/>
  <c r="M3422" i="11"/>
  <c r="G3423" i="11"/>
  <c r="H3423" i="11"/>
  <c r="I3423" i="11"/>
  <c r="J3423" i="11"/>
  <c r="K3423" i="11"/>
  <c r="L3423" i="11" s="1"/>
  <c r="M3423" i="11"/>
  <c r="G3424" i="11"/>
  <c r="H3424" i="11"/>
  <c r="I3424" i="11"/>
  <c r="J3424" i="11"/>
  <c r="K3424" i="11"/>
  <c r="L3424" i="11" s="1"/>
  <c r="M3424" i="11"/>
  <c r="G3425" i="11"/>
  <c r="H3425" i="11"/>
  <c r="I3425" i="11"/>
  <c r="J3425" i="11"/>
  <c r="K3425" i="11"/>
  <c r="L3425" i="11" s="1"/>
  <c r="M3425" i="11"/>
  <c r="G3426" i="11"/>
  <c r="H3426" i="11"/>
  <c r="I3426" i="11"/>
  <c r="J3426" i="11"/>
  <c r="K3426" i="11"/>
  <c r="L3426" i="11" s="1"/>
  <c r="M3426" i="11"/>
  <c r="G3427" i="11"/>
  <c r="H3427" i="11"/>
  <c r="I3427" i="11"/>
  <c r="J3427" i="11"/>
  <c r="K3427" i="11"/>
  <c r="L3427" i="11" s="1"/>
  <c r="M3427" i="11"/>
  <c r="G3428" i="11"/>
  <c r="H3428" i="11"/>
  <c r="I3428" i="11"/>
  <c r="J3428" i="11"/>
  <c r="K3428" i="11"/>
  <c r="L3428" i="11" s="1"/>
  <c r="M3428" i="11"/>
  <c r="G3429" i="11"/>
  <c r="H3429" i="11"/>
  <c r="I3429" i="11"/>
  <c r="J3429" i="11"/>
  <c r="K3429" i="11"/>
  <c r="L3429" i="11" s="1"/>
  <c r="M3429" i="11"/>
  <c r="G3430" i="11"/>
  <c r="H3430" i="11"/>
  <c r="I3430" i="11"/>
  <c r="J3430" i="11"/>
  <c r="K3430" i="11"/>
  <c r="L3430" i="11" s="1"/>
  <c r="M3430" i="11"/>
  <c r="G3431" i="11"/>
  <c r="H3431" i="11"/>
  <c r="I3431" i="11"/>
  <c r="J3431" i="11"/>
  <c r="K3431" i="11"/>
  <c r="L3431" i="11" s="1"/>
  <c r="M3431" i="11"/>
  <c r="G3432" i="11"/>
  <c r="H3432" i="11"/>
  <c r="I3432" i="11"/>
  <c r="J3432" i="11"/>
  <c r="K3432" i="11"/>
  <c r="L3432" i="11" s="1"/>
  <c r="M3432" i="11"/>
  <c r="G3433" i="11"/>
  <c r="H3433" i="11"/>
  <c r="I3433" i="11"/>
  <c r="J3433" i="11"/>
  <c r="K3433" i="11"/>
  <c r="L3433" i="11" s="1"/>
  <c r="M3433" i="11"/>
  <c r="G3434" i="11"/>
  <c r="H3434" i="11"/>
  <c r="I3434" i="11"/>
  <c r="J3434" i="11"/>
  <c r="K3434" i="11"/>
  <c r="L3434" i="11" s="1"/>
  <c r="M3434" i="11"/>
  <c r="G3435" i="11"/>
  <c r="H3435" i="11"/>
  <c r="I3435" i="11"/>
  <c r="J3435" i="11"/>
  <c r="K3435" i="11"/>
  <c r="L3435" i="11" s="1"/>
  <c r="M3435" i="11"/>
  <c r="G3436" i="11"/>
  <c r="H3436" i="11"/>
  <c r="I3436" i="11"/>
  <c r="J3436" i="11"/>
  <c r="K3436" i="11"/>
  <c r="L3436" i="11" s="1"/>
  <c r="M3436" i="11"/>
  <c r="G3437" i="11"/>
  <c r="H3437" i="11"/>
  <c r="I3437" i="11"/>
  <c r="J3437" i="11"/>
  <c r="K3437" i="11"/>
  <c r="L3437" i="11" s="1"/>
  <c r="M3437" i="11"/>
  <c r="G3438" i="11"/>
  <c r="H3438" i="11"/>
  <c r="I3438" i="11"/>
  <c r="J3438" i="11"/>
  <c r="K3438" i="11"/>
  <c r="L3438" i="11" s="1"/>
  <c r="M3438" i="11"/>
  <c r="G3439" i="11"/>
  <c r="H3439" i="11"/>
  <c r="I3439" i="11"/>
  <c r="J3439" i="11"/>
  <c r="K3439" i="11"/>
  <c r="L3439" i="11" s="1"/>
  <c r="M3439" i="11"/>
  <c r="G3440" i="11"/>
  <c r="H3440" i="11"/>
  <c r="I3440" i="11"/>
  <c r="J3440" i="11"/>
  <c r="K3440" i="11"/>
  <c r="L3440" i="11" s="1"/>
  <c r="M3440" i="11"/>
  <c r="G3441" i="11"/>
  <c r="H3441" i="11"/>
  <c r="I3441" i="11"/>
  <c r="J3441" i="11"/>
  <c r="K3441" i="11"/>
  <c r="L3441" i="11" s="1"/>
  <c r="M3441" i="11"/>
  <c r="G3442" i="11"/>
  <c r="H3442" i="11"/>
  <c r="I3442" i="11"/>
  <c r="J3442" i="11"/>
  <c r="K3442" i="11"/>
  <c r="L3442" i="11" s="1"/>
  <c r="M3442" i="11"/>
  <c r="G3443" i="11"/>
  <c r="H3443" i="11"/>
  <c r="I3443" i="11"/>
  <c r="J3443" i="11"/>
  <c r="K3443" i="11"/>
  <c r="L3443" i="11" s="1"/>
  <c r="M3443" i="11"/>
  <c r="G3444" i="11"/>
  <c r="H3444" i="11"/>
  <c r="I3444" i="11"/>
  <c r="J3444" i="11"/>
  <c r="K3444" i="11"/>
  <c r="L3444" i="11" s="1"/>
  <c r="M3444" i="11"/>
  <c r="G3445" i="11"/>
  <c r="H3445" i="11"/>
  <c r="I3445" i="11"/>
  <c r="J3445" i="11"/>
  <c r="K3445" i="11"/>
  <c r="L3445" i="11" s="1"/>
  <c r="M3445" i="11"/>
  <c r="G3446" i="11"/>
  <c r="H3446" i="11"/>
  <c r="I3446" i="11"/>
  <c r="J3446" i="11"/>
  <c r="K3446" i="11"/>
  <c r="L3446" i="11" s="1"/>
  <c r="M3446" i="11"/>
  <c r="G3447" i="11"/>
  <c r="H3447" i="11"/>
  <c r="I3447" i="11"/>
  <c r="J3447" i="11"/>
  <c r="K3447" i="11"/>
  <c r="L3447" i="11" s="1"/>
  <c r="M3447" i="11"/>
  <c r="G3448" i="11"/>
  <c r="H3448" i="11"/>
  <c r="I3448" i="11"/>
  <c r="J3448" i="11"/>
  <c r="K3448" i="11"/>
  <c r="L3448" i="11" s="1"/>
  <c r="M3448" i="11"/>
  <c r="G3449" i="11"/>
  <c r="H3449" i="11"/>
  <c r="I3449" i="11"/>
  <c r="J3449" i="11"/>
  <c r="K3449" i="11"/>
  <c r="L3449" i="11" s="1"/>
  <c r="M3449" i="11"/>
  <c r="G3450" i="11"/>
  <c r="H3450" i="11"/>
  <c r="I3450" i="11"/>
  <c r="J3450" i="11"/>
  <c r="K3450" i="11"/>
  <c r="L3450" i="11" s="1"/>
  <c r="M3450" i="11"/>
  <c r="G3451" i="11"/>
  <c r="H3451" i="11"/>
  <c r="I3451" i="11"/>
  <c r="J3451" i="11"/>
  <c r="K3451" i="11"/>
  <c r="L3451" i="11" s="1"/>
  <c r="M3451" i="11"/>
  <c r="G3452" i="11"/>
  <c r="H3452" i="11"/>
  <c r="I3452" i="11"/>
  <c r="J3452" i="11"/>
  <c r="K3452" i="11"/>
  <c r="L3452" i="11" s="1"/>
  <c r="M3452" i="11"/>
  <c r="G3453" i="11"/>
  <c r="H3453" i="11"/>
  <c r="I3453" i="11"/>
  <c r="J3453" i="11"/>
  <c r="K3453" i="11"/>
  <c r="L3453" i="11" s="1"/>
  <c r="M3453" i="11"/>
  <c r="G3454" i="11"/>
  <c r="H3454" i="11"/>
  <c r="I3454" i="11"/>
  <c r="J3454" i="11"/>
  <c r="K3454" i="11"/>
  <c r="L3454" i="11" s="1"/>
  <c r="M3454" i="11"/>
  <c r="G3455" i="11"/>
  <c r="H3455" i="11"/>
  <c r="I3455" i="11"/>
  <c r="J3455" i="11"/>
  <c r="K3455" i="11"/>
  <c r="L3455" i="11" s="1"/>
  <c r="M3455" i="11"/>
  <c r="G3456" i="11"/>
  <c r="H3456" i="11"/>
  <c r="I3456" i="11"/>
  <c r="J3456" i="11"/>
  <c r="K3456" i="11"/>
  <c r="L3456" i="11" s="1"/>
  <c r="M3456" i="11"/>
  <c r="G3457" i="11"/>
  <c r="H3457" i="11"/>
  <c r="I3457" i="11"/>
  <c r="J3457" i="11"/>
  <c r="K3457" i="11"/>
  <c r="L3457" i="11" s="1"/>
  <c r="M3457" i="11"/>
  <c r="G3458" i="11"/>
  <c r="H3458" i="11"/>
  <c r="I3458" i="11"/>
  <c r="J3458" i="11"/>
  <c r="K3458" i="11"/>
  <c r="L3458" i="11" s="1"/>
  <c r="M3458" i="11"/>
  <c r="G3459" i="11"/>
  <c r="H3459" i="11"/>
  <c r="I3459" i="11"/>
  <c r="J3459" i="11"/>
  <c r="K3459" i="11"/>
  <c r="L3459" i="11" s="1"/>
  <c r="M3459" i="11"/>
  <c r="G3460" i="11"/>
  <c r="H3460" i="11"/>
  <c r="I3460" i="11"/>
  <c r="J3460" i="11"/>
  <c r="K3460" i="11"/>
  <c r="L3460" i="11" s="1"/>
  <c r="M3460" i="11"/>
  <c r="G3461" i="11"/>
  <c r="H3461" i="11"/>
  <c r="I3461" i="11"/>
  <c r="J3461" i="11"/>
  <c r="K3461" i="11"/>
  <c r="L3461" i="11" s="1"/>
  <c r="M3461" i="11"/>
  <c r="G3462" i="11"/>
  <c r="H3462" i="11"/>
  <c r="I3462" i="11"/>
  <c r="J3462" i="11"/>
  <c r="K3462" i="11"/>
  <c r="L3462" i="11" s="1"/>
  <c r="M3462" i="11"/>
  <c r="G3463" i="11"/>
  <c r="H3463" i="11"/>
  <c r="I3463" i="11"/>
  <c r="J3463" i="11"/>
  <c r="K3463" i="11"/>
  <c r="L3463" i="11" s="1"/>
  <c r="M3463" i="11"/>
  <c r="G3464" i="11"/>
  <c r="H3464" i="11"/>
  <c r="I3464" i="11"/>
  <c r="J3464" i="11"/>
  <c r="K3464" i="11"/>
  <c r="L3464" i="11" s="1"/>
  <c r="M3464" i="11"/>
  <c r="G3465" i="11"/>
  <c r="H3465" i="11"/>
  <c r="I3465" i="11"/>
  <c r="J3465" i="11"/>
  <c r="K3465" i="11"/>
  <c r="L3465" i="11" s="1"/>
  <c r="M3465" i="11"/>
  <c r="G3466" i="11"/>
  <c r="H3466" i="11"/>
  <c r="I3466" i="11"/>
  <c r="J3466" i="11"/>
  <c r="K3466" i="11"/>
  <c r="L3466" i="11" s="1"/>
  <c r="M3466" i="11"/>
  <c r="G3467" i="11"/>
  <c r="H3467" i="11"/>
  <c r="I3467" i="11"/>
  <c r="J3467" i="11"/>
  <c r="K3467" i="11"/>
  <c r="L3467" i="11" s="1"/>
  <c r="M3467" i="11"/>
  <c r="G3468" i="11"/>
  <c r="H3468" i="11"/>
  <c r="I3468" i="11"/>
  <c r="J3468" i="11"/>
  <c r="K3468" i="11"/>
  <c r="L3468" i="11" s="1"/>
  <c r="M3468" i="11"/>
  <c r="G3469" i="11"/>
  <c r="H3469" i="11"/>
  <c r="I3469" i="11"/>
  <c r="J3469" i="11"/>
  <c r="K3469" i="11"/>
  <c r="L3469" i="11" s="1"/>
  <c r="M3469" i="11"/>
  <c r="G3470" i="11"/>
  <c r="H3470" i="11"/>
  <c r="I3470" i="11"/>
  <c r="J3470" i="11"/>
  <c r="K3470" i="11"/>
  <c r="L3470" i="11" s="1"/>
  <c r="M3470" i="11"/>
  <c r="G3471" i="11"/>
  <c r="H3471" i="11"/>
  <c r="I3471" i="11"/>
  <c r="J3471" i="11"/>
  <c r="K3471" i="11"/>
  <c r="L3471" i="11" s="1"/>
  <c r="M3471" i="11"/>
  <c r="G3472" i="11"/>
  <c r="H3472" i="11"/>
  <c r="I3472" i="11"/>
  <c r="J3472" i="11"/>
  <c r="K3472" i="11"/>
  <c r="L3472" i="11" s="1"/>
  <c r="M3472" i="11"/>
  <c r="G3473" i="11"/>
  <c r="H3473" i="11"/>
  <c r="I3473" i="11"/>
  <c r="J3473" i="11"/>
  <c r="K3473" i="11"/>
  <c r="L3473" i="11" s="1"/>
  <c r="M3473" i="11"/>
  <c r="G3474" i="11"/>
  <c r="H3474" i="11"/>
  <c r="I3474" i="11"/>
  <c r="J3474" i="11"/>
  <c r="K3474" i="11"/>
  <c r="L3474" i="11" s="1"/>
  <c r="M3474" i="11"/>
  <c r="G3475" i="11"/>
  <c r="H3475" i="11"/>
  <c r="I3475" i="11"/>
  <c r="J3475" i="11"/>
  <c r="K3475" i="11"/>
  <c r="L3475" i="11" s="1"/>
  <c r="M3475" i="11"/>
  <c r="G3476" i="11"/>
  <c r="H3476" i="11"/>
  <c r="I3476" i="11"/>
  <c r="J3476" i="11"/>
  <c r="K3476" i="11"/>
  <c r="L3476" i="11" s="1"/>
  <c r="M3476" i="11"/>
  <c r="G3477" i="11"/>
  <c r="H3477" i="11"/>
  <c r="I3477" i="11"/>
  <c r="J3477" i="11"/>
  <c r="K3477" i="11"/>
  <c r="L3477" i="11" s="1"/>
  <c r="M3477" i="11"/>
  <c r="G3478" i="11"/>
  <c r="H3478" i="11"/>
  <c r="I3478" i="11"/>
  <c r="J3478" i="11"/>
  <c r="K3478" i="11"/>
  <c r="L3478" i="11"/>
  <c r="M3478" i="11"/>
  <c r="G3479" i="11"/>
  <c r="H3479" i="11"/>
  <c r="I3479" i="11"/>
  <c r="J3479" i="11"/>
  <c r="K3479" i="11"/>
  <c r="L3479" i="11" s="1"/>
  <c r="M3479" i="11"/>
  <c r="G3480" i="11"/>
  <c r="H3480" i="11"/>
  <c r="I3480" i="11"/>
  <c r="J3480" i="11"/>
  <c r="K3480" i="11"/>
  <c r="L3480" i="11" s="1"/>
  <c r="M3480" i="11"/>
  <c r="G3481" i="11"/>
  <c r="H3481" i="11"/>
  <c r="I3481" i="11"/>
  <c r="J3481" i="11"/>
  <c r="K3481" i="11"/>
  <c r="L3481" i="11" s="1"/>
  <c r="M3481" i="11"/>
  <c r="G3482" i="11"/>
  <c r="H3482" i="11"/>
  <c r="I3482" i="11"/>
  <c r="J3482" i="11"/>
  <c r="K3482" i="11"/>
  <c r="L3482" i="11" s="1"/>
  <c r="M3482" i="11"/>
  <c r="G3483" i="11"/>
  <c r="H3483" i="11"/>
  <c r="I3483" i="11"/>
  <c r="J3483" i="11"/>
  <c r="K3483" i="11"/>
  <c r="L3483" i="11" s="1"/>
  <c r="M3483" i="11"/>
  <c r="G3484" i="11"/>
  <c r="H3484" i="11"/>
  <c r="I3484" i="11"/>
  <c r="J3484" i="11"/>
  <c r="K3484" i="11"/>
  <c r="L3484" i="11" s="1"/>
  <c r="M3484" i="11"/>
  <c r="G3485" i="11"/>
  <c r="H3485" i="11"/>
  <c r="I3485" i="11"/>
  <c r="J3485" i="11"/>
  <c r="K3485" i="11"/>
  <c r="L3485" i="11" s="1"/>
  <c r="M3485" i="11"/>
  <c r="G3486" i="11"/>
  <c r="H3486" i="11"/>
  <c r="I3486" i="11"/>
  <c r="J3486" i="11"/>
  <c r="K3486" i="11"/>
  <c r="L3486" i="11" s="1"/>
  <c r="M3486" i="11"/>
  <c r="G3487" i="11"/>
  <c r="H3487" i="11"/>
  <c r="I3487" i="11"/>
  <c r="J3487" i="11"/>
  <c r="K3487" i="11"/>
  <c r="L3487" i="11" s="1"/>
  <c r="M3487" i="11"/>
  <c r="G3488" i="11"/>
  <c r="H3488" i="11"/>
  <c r="I3488" i="11"/>
  <c r="J3488" i="11"/>
  <c r="K3488" i="11"/>
  <c r="L3488" i="11" s="1"/>
  <c r="M3488" i="11"/>
  <c r="G3489" i="11"/>
  <c r="H3489" i="11"/>
  <c r="I3489" i="11"/>
  <c r="J3489" i="11"/>
  <c r="K3489" i="11"/>
  <c r="L3489" i="11" s="1"/>
  <c r="M3489" i="11"/>
  <c r="G3490" i="11"/>
  <c r="H3490" i="11"/>
  <c r="I3490" i="11"/>
  <c r="J3490" i="11"/>
  <c r="K3490" i="11"/>
  <c r="L3490" i="11" s="1"/>
  <c r="M3490" i="11"/>
  <c r="G3491" i="11"/>
  <c r="H3491" i="11"/>
  <c r="I3491" i="11"/>
  <c r="J3491" i="11"/>
  <c r="K3491" i="11"/>
  <c r="L3491" i="11" s="1"/>
  <c r="M3491" i="11"/>
  <c r="G3492" i="11"/>
  <c r="H3492" i="11"/>
  <c r="I3492" i="11"/>
  <c r="J3492" i="11"/>
  <c r="K3492" i="11"/>
  <c r="L3492" i="11" s="1"/>
  <c r="M3492" i="11"/>
  <c r="G3493" i="11"/>
  <c r="H3493" i="11"/>
  <c r="I3493" i="11"/>
  <c r="J3493" i="11"/>
  <c r="K3493" i="11"/>
  <c r="L3493" i="11" s="1"/>
  <c r="M3493" i="11"/>
  <c r="G3494" i="11"/>
  <c r="H3494" i="11"/>
  <c r="I3494" i="11"/>
  <c r="J3494" i="11"/>
  <c r="K3494" i="11"/>
  <c r="L3494" i="11" s="1"/>
  <c r="M3494" i="11"/>
  <c r="G3495" i="11"/>
  <c r="H3495" i="11"/>
  <c r="I3495" i="11"/>
  <c r="J3495" i="11"/>
  <c r="K3495" i="11"/>
  <c r="L3495" i="11" s="1"/>
  <c r="M3495" i="11"/>
  <c r="G3496" i="11"/>
  <c r="H3496" i="11"/>
  <c r="I3496" i="11"/>
  <c r="J3496" i="11"/>
  <c r="K3496" i="11"/>
  <c r="L3496" i="11" s="1"/>
  <c r="M3496" i="11"/>
  <c r="G3497" i="11"/>
  <c r="H3497" i="11"/>
  <c r="I3497" i="11"/>
  <c r="J3497" i="11"/>
  <c r="K3497" i="11"/>
  <c r="L3497" i="11" s="1"/>
  <c r="M3497" i="11"/>
  <c r="G3498" i="11"/>
  <c r="H3498" i="11"/>
  <c r="I3498" i="11"/>
  <c r="J3498" i="11"/>
  <c r="K3498" i="11"/>
  <c r="L3498" i="11" s="1"/>
  <c r="M3498" i="11"/>
  <c r="G3499" i="11"/>
  <c r="H3499" i="11"/>
  <c r="I3499" i="11"/>
  <c r="J3499" i="11"/>
  <c r="K3499" i="11"/>
  <c r="L3499" i="11" s="1"/>
  <c r="M3499" i="11"/>
  <c r="G3500" i="11"/>
  <c r="H3500" i="11"/>
  <c r="I3500" i="11"/>
  <c r="J3500" i="11"/>
  <c r="K3500" i="11"/>
  <c r="L3500" i="11" s="1"/>
  <c r="M3500" i="11"/>
  <c r="G3501" i="11"/>
  <c r="H3501" i="11"/>
  <c r="I3501" i="11"/>
  <c r="J3501" i="11"/>
  <c r="K3501" i="11"/>
  <c r="L3501" i="11" s="1"/>
  <c r="M3501" i="11"/>
  <c r="G3502" i="11"/>
  <c r="H3502" i="11"/>
  <c r="I3502" i="11"/>
  <c r="J3502" i="11"/>
  <c r="K3502" i="11"/>
  <c r="L3502" i="11" s="1"/>
  <c r="M3502" i="11"/>
  <c r="G3503" i="11"/>
  <c r="H3503" i="11"/>
  <c r="I3503" i="11"/>
  <c r="J3503" i="11"/>
  <c r="K3503" i="11"/>
  <c r="L3503" i="11" s="1"/>
  <c r="M3503" i="11"/>
  <c r="G3504" i="11"/>
  <c r="H3504" i="11"/>
  <c r="I3504" i="11"/>
  <c r="J3504" i="11"/>
  <c r="K3504" i="11"/>
  <c r="L3504" i="11" s="1"/>
  <c r="M3504" i="11"/>
  <c r="G3505" i="11"/>
  <c r="H3505" i="11"/>
  <c r="I3505" i="11"/>
  <c r="J3505" i="11"/>
  <c r="K3505" i="11"/>
  <c r="L3505" i="11" s="1"/>
  <c r="M3505" i="11"/>
  <c r="G3506" i="11"/>
  <c r="H3506" i="11"/>
  <c r="I3506" i="11"/>
  <c r="J3506" i="11"/>
  <c r="K3506" i="11"/>
  <c r="L3506" i="11" s="1"/>
  <c r="M3506" i="11"/>
  <c r="G3507" i="11"/>
  <c r="H3507" i="11"/>
  <c r="I3507" i="11"/>
  <c r="J3507" i="11"/>
  <c r="K3507" i="11"/>
  <c r="L3507" i="11" s="1"/>
  <c r="M3507" i="11"/>
  <c r="G3508" i="11"/>
  <c r="H3508" i="11"/>
  <c r="I3508" i="11"/>
  <c r="J3508" i="11"/>
  <c r="K3508" i="11"/>
  <c r="L3508" i="11" s="1"/>
  <c r="M3508" i="11"/>
  <c r="G3509" i="11"/>
  <c r="H3509" i="11"/>
  <c r="I3509" i="11"/>
  <c r="J3509" i="11"/>
  <c r="K3509" i="11"/>
  <c r="L3509" i="11" s="1"/>
  <c r="M3509" i="11"/>
  <c r="G3510" i="11"/>
  <c r="H3510" i="11"/>
  <c r="I3510" i="11"/>
  <c r="J3510" i="11"/>
  <c r="K3510" i="11"/>
  <c r="L3510" i="11" s="1"/>
  <c r="M3510" i="11"/>
  <c r="G3511" i="11"/>
  <c r="H3511" i="11"/>
  <c r="I3511" i="11"/>
  <c r="J3511" i="11"/>
  <c r="K3511" i="11"/>
  <c r="L3511" i="11" s="1"/>
  <c r="M3511" i="11"/>
  <c r="G3512" i="11"/>
  <c r="H3512" i="11"/>
  <c r="I3512" i="11"/>
  <c r="J3512" i="11"/>
  <c r="K3512" i="11"/>
  <c r="L3512" i="11" s="1"/>
  <c r="M3512" i="11"/>
  <c r="G3513" i="11"/>
  <c r="H3513" i="11"/>
  <c r="I3513" i="11"/>
  <c r="J3513" i="11"/>
  <c r="K3513" i="11"/>
  <c r="L3513" i="11" s="1"/>
  <c r="M3513" i="11"/>
  <c r="G3514" i="11"/>
  <c r="H3514" i="11"/>
  <c r="I3514" i="11"/>
  <c r="J3514" i="11"/>
  <c r="K3514" i="11"/>
  <c r="L3514" i="11" s="1"/>
  <c r="M3514" i="11"/>
  <c r="G3515" i="11"/>
  <c r="H3515" i="11"/>
  <c r="I3515" i="11"/>
  <c r="J3515" i="11"/>
  <c r="K3515" i="11"/>
  <c r="L3515" i="11" s="1"/>
  <c r="M3515" i="11"/>
  <c r="G3516" i="11"/>
  <c r="H3516" i="11"/>
  <c r="I3516" i="11"/>
  <c r="J3516" i="11"/>
  <c r="K3516" i="11"/>
  <c r="L3516" i="11" s="1"/>
  <c r="M3516" i="11"/>
  <c r="G3517" i="11"/>
  <c r="H3517" i="11"/>
  <c r="I3517" i="11"/>
  <c r="J3517" i="11"/>
  <c r="K3517" i="11"/>
  <c r="L3517" i="11" s="1"/>
  <c r="M3517" i="11"/>
  <c r="G3518" i="11"/>
  <c r="H3518" i="11"/>
  <c r="I3518" i="11"/>
  <c r="J3518" i="11"/>
  <c r="K3518" i="11"/>
  <c r="L3518" i="11" s="1"/>
  <c r="M3518" i="11"/>
  <c r="G3519" i="11"/>
  <c r="H3519" i="11"/>
  <c r="I3519" i="11"/>
  <c r="J3519" i="11"/>
  <c r="K3519" i="11"/>
  <c r="L3519" i="11" s="1"/>
  <c r="M3519" i="11"/>
  <c r="G3520" i="11"/>
  <c r="H3520" i="11"/>
  <c r="I3520" i="11"/>
  <c r="J3520" i="11"/>
  <c r="K3520" i="11"/>
  <c r="L3520" i="11" s="1"/>
  <c r="M3520" i="11"/>
  <c r="G3521" i="11"/>
  <c r="H3521" i="11"/>
  <c r="I3521" i="11"/>
  <c r="J3521" i="11"/>
  <c r="K3521" i="11"/>
  <c r="L3521" i="11" s="1"/>
  <c r="M3521" i="11"/>
  <c r="G3522" i="11"/>
  <c r="H3522" i="11"/>
  <c r="I3522" i="11"/>
  <c r="J3522" i="11"/>
  <c r="K3522" i="11"/>
  <c r="L3522" i="11" s="1"/>
  <c r="M3522" i="11"/>
  <c r="G3523" i="11"/>
  <c r="H3523" i="11"/>
  <c r="I3523" i="11"/>
  <c r="J3523" i="11"/>
  <c r="K3523" i="11"/>
  <c r="L3523" i="11" s="1"/>
  <c r="M3523" i="11"/>
  <c r="G3524" i="11"/>
  <c r="H3524" i="11"/>
  <c r="I3524" i="11"/>
  <c r="J3524" i="11"/>
  <c r="K3524" i="11"/>
  <c r="L3524" i="11" s="1"/>
  <c r="M3524" i="11"/>
  <c r="G3525" i="11"/>
  <c r="H3525" i="11"/>
  <c r="I3525" i="11"/>
  <c r="J3525" i="11"/>
  <c r="K3525" i="11"/>
  <c r="L3525" i="11" s="1"/>
  <c r="M3525" i="11"/>
  <c r="G3526" i="11"/>
  <c r="H3526" i="11"/>
  <c r="I3526" i="11"/>
  <c r="J3526" i="11"/>
  <c r="K3526" i="11"/>
  <c r="L3526" i="11" s="1"/>
  <c r="M3526" i="11"/>
  <c r="G3527" i="11"/>
  <c r="H3527" i="11"/>
  <c r="I3527" i="11"/>
  <c r="J3527" i="11"/>
  <c r="K3527" i="11"/>
  <c r="L3527" i="11" s="1"/>
  <c r="M3527" i="11"/>
  <c r="G3528" i="11"/>
  <c r="H3528" i="11"/>
  <c r="I3528" i="11"/>
  <c r="J3528" i="11"/>
  <c r="K3528" i="11"/>
  <c r="L3528" i="11" s="1"/>
  <c r="M3528" i="11"/>
  <c r="G3529" i="11"/>
  <c r="H3529" i="11"/>
  <c r="I3529" i="11"/>
  <c r="J3529" i="11"/>
  <c r="K3529" i="11"/>
  <c r="L3529" i="11" s="1"/>
  <c r="M3529" i="11"/>
  <c r="G3530" i="11"/>
  <c r="H3530" i="11"/>
  <c r="I3530" i="11"/>
  <c r="J3530" i="11"/>
  <c r="K3530" i="11"/>
  <c r="L3530" i="11" s="1"/>
  <c r="M3530" i="11"/>
  <c r="G3531" i="11"/>
  <c r="H3531" i="11"/>
  <c r="I3531" i="11"/>
  <c r="J3531" i="11"/>
  <c r="K3531" i="11"/>
  <c r="L3531" i="11" s="1"/>
  <c r="M3531" i="11"/>
  <c r="G3532" i="11"/>
  <c r="H3532" i="11"/>
  <c r="I3532" i="11"/>
  <c r="J3532" i="11"/>
  <c r="K3532" i="11"/>
  <c r="L3532" i="11" s="1"/>
  <c r="M3532" i="11"/>
  <c r="G3533" i="11"/>
  <c r="H3533" i="11"/>
  <c r="I3533" i="11"/>
  <c r="J3533" i="11"/>
  <c r="K3533" i="11"/>
  <c r="L3533" i="11" s="1"/>
  <c r="M3533" i="11"/>
  <c r="G3534" i="11"/>
  <c r="H3534" i="11"/>
  <c r="I3534" i="11"/>
  <c r="J3534" i="11"/>
  <c r="K3534" i="11"/>
  <c r="L3534" i="11" s="1"/>
  <c r="M3534" i="11"/>
  <c r="G3535" i="11"/>
  <c r="H3535" i="11"/>
  <c r="I3535" i="11"/>
  <c r="J3535" i="11"/>
  <c r="K3535" i="11"/>
  <c r="L3535" i="11" s="1"/>
  <c r="M3535" i="11"/>
  <c r="G3536" i="11"/>
  <c r="H3536" i="11"/>
  <c r="I3536" i="11"/>
  <c r="J3536" i="11"/>
  <c r="K3536" i="11"/>
  <c r="L3536" i="11" s="1"/>
  <c r="M3536" i="11"/>
  <c r="G3537" i="11"/>
  <c r="H3537" i="11"/>
  <c r="I3537" i="11"/>
  <c r="J3537" i="11"/>
  <c r="K3537" i="11"/>
  <c r="L3537" i="11" s="1"/>
  <c r="M3537" i="11"/>
  <c r="G3538" i="11"/>
  <c r="H3538" i="11"/>
  <c r="I3538" i="11"/>
  <c r="J3538" i="11"/>
  <c r="K3538" i="11"/>
  <c r="L3538" i="11" s="1"/>
  <c r="M3538" i="11"/>
  <c r="G3539" i="11"/>
  <c r="H3539" i="11"/>
  <c r="I3539" i="11"/>
  <c r="J3539" i="11"/>
  <c r="K3539" i="11"/>
  <c r="L3539" i="11" s="1"/>
  <c r="M3539" i="11"/>
  <c r="G3540" i="11"/>
  <c r="H3540" i="11"/>
  <c r="I3540" i="11"/>
  <c r="J3540" i="11"/>
  <c r="K3540" i="11"/>
  <c r="L3540" i="11" s="1"/>
  <c r="M3540" i="11"/>
  <c r="G3541" i="11"/>
  <c r="H3541" i="11"/>
  <c r="I3541" i="11"/>
  <c r="J3541" i="11"/>
  <c r="K3541" i="11"/>
  <c r="L3541" i="11" s="1"/>
  <c r="M3541" i="11"/>
  <c r="G3542" i="11"/>
  <c r="H3542" i="11"/>
  <c r="I3542" i="11"/>
  <c r="J3542" i="11"/>
  <c r="K3542" i="11"/>
  <c r="L3542" i="11"/>
  <c r="M3542" i="11"/>
  <c r="G3543" i="11"/>
  <c r="H3543" i="11"/>
  <c r="I3543" i="11"/>
  <c r="J3543" i="11"/>
  <c r="K3543" i="11"/>
  <c r="L3543" i="11" s="1"/>
  <c r="M3543" i="11"/>
  <c r="G3544" i="11"/>
  <c r="H3544" i="11"/>
  <c r="I3544" i="11"/>
  <c r="J3544" i="11"/>
  <c r="K3544" i="11"/>
  <c r="L3544" i="11" s="1"/>
  <c r="M3544" i="11"/>
  <c r="G3545" i="11"/>
  <c r="H3545" i="11"/>
  <c r="I3545" i="11"/>
  <c r="J3545" i="11"/>
  <c r="K3545" i="11"/>
  <c r="L3545" i="11" s="1"/>
  <c r="M3545" i="11"/>
  <c r="G3546" i="11"/>
  <c r="H3546" i="11"/>
  <c r="I3546" i="11"/>
  <c r="J3546" i="11"/>
  <c r="K3546" i="11"/>
  <c r="L3546" i="11" s="1"/>
  <c r="M3546" i="11"/>
  <c r="G3547" i="11"/>
  <c r="H3547" i="11"/>
  <c r="I3547" i="11"/>
  <c r="J3547" i="11"/>
  <c r="K3547" i="11"/>
  <c r="L3547" i="11" s="1"/>
  <c r="M3547" i="11"/>
  <c r="G3548" i="11"/>
  <c r="H3548" i="11"/>
  <c r="I3548" i="11"/>
  <c r="J3548" i="11"/>
  <c r="K3548" i="11"/>
  <c r="L3548" i="11" s="1"/>
  <c r="M3548" i="11"/>
  <c r="G3549" i="11"/>
  <c r="H3549" i="11"/>
  <c r="I3549" i="11"/>
  <c r="J3549" i="11"/>
  <c r="K3549" i="11"/>
  <c r="L3549" i="11" s="1"/>
  <c r="M3549" i="11"/>
  <c r="G3550" i="11"/>
  <c r="H3550" i="11"/>
  <c r="I3550" i="11"/>
  <c r="J3550" i="11"/>
  <c r="K3550" i="11"/>
  <c r="L3550" i="11" s="1"/>
  <c r="M3550" i="11"/>
  <c r="G3551" i="11"/>
  <c r="H3551" i="11"/>
  <c r="I3551" i="11"/>
  <c r="J3551" i="11"/>
  <c r="K3551" i="11"/>
  <c r="L3551" i="11" s="1"/>
  <c r="M3551" i="11"/>
  <c r="G3552" i="11"/>
  <c r="H3552" i="11"/>
  <c r="I3552" i="11"/>
  <c r="J3552" i="11"/>
  <c r="K3552" i="11"/>
  <c r="L3552" i="11" s="1"/>
  <c r="M3552" i="11"/>
  <c r="G3553" i="11"/>
  <c r="H3553" i="11"/>
  <c r="I3553" i="11"/>
  <c r="J3553" i="11"/>
  <c r="K3553" i="11"/>
  <c r="L3553" i="11" s="1"/>
  <c r="M3553" i="11"/>
  <c r="G3554" i="11"/>
  <c r="H3554" i="11"/>
  <c r="I3554" i="11"/>
  <c r="J3554" i="11"/>
  <c r="K3554" i="11"/>
  <c r="L3554" i="11" s="1"/>
  <c r="M3554" i="11"/>
  <c r="G3555" i="11"/>
  <c r="H3555" i="11"/>
  <c r="I3555" i="11"/>
  <c r="J3555" i="11"/>
  <c r="K3555" i="11"/>
  <c r="L3555" i="11" s="1"/>
  <c r="M3555" i="11"/>
  <c r="G3556" i="11"/>
  <c r="H3556" i="11"/>
  <c r="I3556" i="11"/>
  <c r="J3556" i="11"/>
  <c r="K3556" i="11"/>
  <c r="L3556" i="11" s="1"/>
  <c r="M3556" i="11"/>
  <c r="G3557" i="11"/>
  <c r="H3557" i="11"/>
  <c r="I3557" i="11"/>
  <c r="J3557" i="11"/>
  <c r="K3557" i="11"/>
  <c r="L3557" i="11" s="1"/>
  <c r="M3557" i="11"/>
  <c r="G3558" i="11"/>
  <c r="H3558" i="11"/>
  <c r="I3558" i="11"/>
  <c r="J3558" i="11"/>
  <c r="K3558" i="11"/>
  <c r="L3558" i="11" s="1"/>
  <c r="M3558" i="11"/>
  <c r="G3559" i="11"/>
  <c r="H3559" i="11"/>
  <c r="I3559" i="11"/>
  <c r="J3559" i="11"/>
  <c r="K3559" i="11"/>
  <c r="L3559" i="11" s="1"/>
  <c r="M3559" i="11"/>
  <c r="G3560" i="11"/>
  <c r="H3560" i="11"/>
  <c r="I3560" i="11"/>
  <c r="J3560" i="11"/>
  <c r="K3560" i="11"/>
  <c r="L3560" i="11" s="1"/>
  <c r="M3560" i="11"/>
  <c r="G3561" i="11"/>
  <c r="H3561" i="11"/>
  <c r="I3561" i="11"/>
  <c r="J3561" i="11"/>
  <c r="K3561" i="11"/>
  <c r="L3561" i="11" s="1"/>
  <c r="M3561" i="11"/>
  <c r="G3562" i="11"/>
  <c r="H3562" i="11"/>
  <c r="I3562" i="11"/>
  <c r="J3562" i="11"/>
  <c r="K3562" i="11"/>
  <c r="L3562" i="11" s="1"/>
  <c r="M3562" i="11"/>
  <c r="G3563" i="11"/>
  <c r="H3563" i="11"/>
  <c r="I3563" i="11"/>
  <c r="J3563" i="11"/>
  <c r="K3563" i="11"/>
  <c r="L3563" i="11" s="1"/>
  <c r="M3563" i="11"/>
  <c r="G3564" i="11"/>
  <c r="H3564" i="11"/>
  <c r="I3564" i="11"/>
  <c r="J3564" i="11"/>
  <c r="K3564" i="11"/>
  <c r="L3564" i="11" s="1"/>
  <c r="M3564" i="11"/>
  <c r="G3565" i="11"/>
  <c r="H3565" i="11"/>
  <c r="I3565" i="11"/>
  <c r="J3565" i="11"/>
  <c r="K3565" i="11"/>
  <c r="L3565" i="11" s="1"/>
  <c r="M3565" i="11"/>
  <c r="G3566" i="11"/>
  <c r="H3566" i="11"/>
  <c r="I3566" i="11"/>
  <c r="J3566" i="11"/>
  <c r="K3566" i="11"/>
  <c r="L3566" i="11" s="1"/>
  <c r="M3566" i="11"/>
  <c r="G3567" i="11"/>
  <c r="H3567" i="11"/>
  <c r="I3567" i="11"/>
  <c r="J3567" i="11"/>
  <c r="K3567" i="11"/>
  <c r="L3567" i="11" s="1"/>
  <c r="M3567" i="11"/>
  <c r="G3568" i="11"/>
  <c r="H3568" i="11"/>
  <c r="I3568" i="11"/>
  <c r="J3568" i="11"/>
  <c r="K3568" i="11"/>
  <c r="L3568" i="11" s="1"/>
  <c r="M3568" i="11"/>
  <c r="G3569" i="11"/>
  <c r="H3569" i="11"/>
  <c r="I3569" i="11"/>
  <c r="J3569" i="11"/>
  <c r="K3569" i="11"/>
  <c r="L3569" i="11" s="1"/>
  <c r="M3569" i="11"/>
  <c r="G3570" i="11"/>
  <c r="H3570" i="11"/>
  <c r="I3570" i="11"/>
  <c r="J3570" i="11"/>
  <c r="K3570" i="11"/>
  <c r="L3570" i="11" s="1"/>
  <c r="M3570" i="11"/>
  <c r="G3571" i="11"/>
  <c r="H3571" i="11"/>
  <c r="I3571" i="11"/>
  <c r="J3571" i="11"/>
  <c r="K3571" i="11"/>
  <c r="L3571" i="11" s="1"/>
  <c r="M3571" i="11"/>
  <c r="G3572" i="11"/>
  <c r="H3572" i="11"/>
  <c r="I3572" i="11"/>
  <c r="J3572" i="11"/>
  <c r="K3572" i="11"/>
  <c r="L3572" i="11" s="1"/>
  <c r="M3572" i="11"/>
  <c r="G3573" i="11"/>
  <c r="H3573" i="11"/>
  <c r="I3573" i="11"/>
  <c r="J3573" i="11"/>
  <c r="K3573" i="11"/>
  <c r="L3573" i="11" s="1"/>
  <c r="M3573" i="11"/>
  <c r="G3574" i="11"/>
  <c r="H3574" i="11"/>
  <c r="I3574" i="11"/>
  <c r="J3574" i="11"/>
  <c r="K3574" i="11"/>
  <c r="L3574" i="11" s="1"/>
  <c r="M3574" i="11"/>
  <c r="G3575" i="11"/>
  <c r="H3575" i="11"/>
  <c r="I3575" i="11"/>
  <c r="J3575" i="11"/>
  <c r="K3575" i="11"/>
  <c r="L3575" i="11" s="1"/>
  <c r="M3575" i="11"/>
  <c r="G3576" i="11"/>
  <c r="H3576" i="11"/>
  <c r="I3576" i="11"/>
  <c r="J3576" i="11"/>
  <c r="K3576" i="11"/>
  <c r="L3576" i="11" s="1"/>
  <c r="M3576" i="11"/>
  <c r="G3577" i="11"/>
  <c r="H3577" i="11"/>
  <c r="I3577" i="11"/>
  <c r="J3577" i="11"/>
  <c r="K3577" i="11"/>
  <c r="L3577" i="11" s="1"/>
  <c r="M3577" i="11"/>
  <c r="G3578" i="11"/>
  <c r="H3578" i="11"/>
  <c r="I3578" i="11"/>
  <c r="J3578" i="11"/>
  <c r="K3578" i="11"/>
  <c r="L3578" i="11" s="1"/>
  <c r="M3578" i="11"/>
  <c r="G3579" i="11"/>
  <c r="H3579" i="11"/>
  <c r="I3579" i="11"/>
  <c r="J3579" i="11"/>
  <c r="K3579" i="11"/>
  <c r="L3579" i="11" s="1"/>
  <c r="M3579" i="11"/>
  <c r="G3580" i="11"/>
  <c r="H3580" i="11"/>
  <c r="I3580" i="11"/>
  <c r="J3580" i="11"/>
  <c r="K3580" i="11"/>
  <c r="L3580" i="11" s="1"/>
  <c r="M3580" i="11"/>
  <c r="G3581" i="11"/>
  <c r="H3581" i="11"/>
  <c r="I3581" i="11"/>
  <c r="J3581" i="11"/>
  <c r="K3581" i="11"/>
  <c r="L3581" i="11" s="1"/>
  <c r="M3581" i="11"/>
  <c r="G3582" i="11"/>
  <c r="H3582" i="11"/>
  <c r="I3582" i="11"/>
  <c r="J3582" i="11"/>
  <c r="K3582" i="11"/>
  <c r="L3582" i="11" s="1"/>
  <c r="M3582" i="11"/>
  <c r="G3583" i="11"/>
  <c r="H3583" i="11"/>
  <c r="I3583" i="11"/>
  <c r="J3583" i="11"/>
  <c r="K3583" i="11"/>
  <c r="L3583" i="11" s="1"/>
  <c r="M3583" i="11"/>
  <c r="G3584" i="11"/>
  <c r="H3584" i="11"/>
  <c r="I3584" i="11"/>
  <c r="J3584" i="11"/>
  <c r="K3584" i="11"/>
  <c r="L3584" i="11" s="1"/>
  <c r="M3584" i="11"/>
  <c r="G3585" i="11"/>
  <c r="H3585" i="11"/>
  <c r="I3585" i="11"/>
  <c r="J3585" i="11"/>
  <c r="K3585" i="11"/>
  <c r="L3585" i="11" s="1"/>
  <c r="M3585" i="11"/>
  <c r="G3586" i="11"/>
  <c r="H3586" i="11"/>
  <c r="I3586" i="11"/>
  <c r="J3586" i="11"/>
  <c r="K3586" i="11"/>
  <c r="L3586" i="11" s="1"/>
  <c r="M3586" i="11"/>
  <c r="G3587" i="11"/>
  <c r="H3587" i="11"/>
  <c r="I3587" i="11"/>
  <c r="J3587" i="11"/>
  <c r="K3587" i="11"/>
  <c r="L3587" i="11" s="1"/>
  <c r="M3587" i="11"/>
  <c r="G3588" i="11"/>
  <c r="H3588" i="11"/>
  <c r="I3588" i="11"/>
  <c r="J3588" i="11"/>
  <c r="K3588" i="11"/>
  <c r="L3588" i="11" s="1"/>
  <c r="M3588" i="11"/>
  <c r="G3589" i="11"/>
  <c r="H3589" i="11"/>
  <c r="I3589" i="11"/>
  <c r="J3589" i="11"/>
  <c r="K3589" i="11"/>
  <c r="L3589" i="11" s="1"/>
  <c r="M3589" i="11"/>
  <c r="G3590" i="11"/>
  <c r="H3590" i="11"/>
  <c r="I3590" i="11"/>
  <c r="J3590" i="11"/>
  <c r="K3590" i="11"/>
  <c r="L3590" i="11" s="1"/>
  <c r="M3590" i="11"/>
  <c r="G3591" i="11"/>
  <c r="H3591" i="11"/>
  <c r="I3591" i="11"/>
  <c r="J3591" i="11"/>
  <c r="K3591" i="11"/>
  <c r="L3591" i="11" s="1"/>
  <c r="M3591" i="11"/>
  <c r="G3592" i="11"/>
  <c r="H3592" i="11"/>
  <c r="I3592" i="11"/>
  <c r="J3592" i="11"/>
  <c r="K3592" i="11"/>
  <c r="L3592" i="11" s="1"/>
  <c r="M3592" i="11"/>
  <c r="G3593" i="11"/>
  <c r="H3593" i="11"/>
  <c r="I3593" i="11"/>
  <c r="J3593" i="11"/>
  <c r="K3593" i="11"/>
  <c r="L3593" i="11" s="1"/>
  <c r="M3593" i="11"/>
  <c r="G3594" i="11"/>
  <c r="H3594" i="11"/>
  <c r="I3594" i="11"/>
  <c r="J3594" i="11"/>
  <c r="K3594" i="11"/>
  <c r="L3594" i="11" s="1"/>
  <c r="M3594" i="11"/>
  <c r="G3595" i="11"/>
  <c r="H3595" i="11"/>
  <c r="I3595" i="11"/>
  <c r="J3595" i="11"/>
  <c r="K3595" i="11"/>
  <c r="L3595" i="11" s="1"/>
  <c r="M3595" i="11"/>
  <c r="G3596" i="11"/>
  <c r="H3596" i="11"/>
  <c r="I3596" i="11"/>
  <c r="J3596" i="11"/>
  <c r="K3596" i="11"/>
  <c r="L3596" i="11" s="1"/>
  <c r="M3596" i="11"/>
  <c r="G3597" i="11"/>
  <c r="H3597" i="11"/>
  <c r="I3597" i="11"/>
  <c r="J3597" i="11"/>
  <c r="K3597" i="11"/>
  <c r="L3597" i="11" s="1"/>
  <c r="M3597" i="11"/>
  <c r="G3598" i="11"/>
  <c r="H3598" i="11"/>
  <c r="I3598" i="11"/>
  <c r="J3598" i="11"/>
  <c r="K3598" i="11"/>
  <c r="L3598" i="11" s="1"/>
  <c r="M3598" i="11"/>
  <c r="G3599" i="11"/>
  <c r="H3599" i="11"/>
  <c r="I3599" i="11"/>
  <c r="J3599" i="11"/>
  <c r="K3599" i="11"/>
  <c r="L3599" i="11" s="1"/>
  <c r="M3599" i="11"/>
  <c r="G3600" i="11"/>
  <c r="H3600" i="11"/>
  <c r="I3600" i="11"/>
  <c r="J3600" i="11"/>
  <c r="K3600" i="11"/>
  <c r="L3600" i="11" s="1"/>
  <c r="M3600" i="11"/>
  <c r="G3601" i="11"/>
  <c r="H3601" i="11"/>
  <c r="I3601" i="11"/>
  <c r="J3601" i="11"/>
  <c r="K3601" i="11"/>
  <c r="L3601" i="11" s="1"/>
  <c r="M3601" i="11"/>
  <c r="G3602" i="11"/>
  <c r="H3602" i="11"/>
  <c r="I3602" i="11"/>
  <c r="J3602" i="11"/>
  <c r="K3602" i="11"/>
  <c r="L3602" i="11" s="1"/>
  <c r="M3602" i="11"/>
  <c r="G3603" i="11"/>
  <c r="H3603" i="11"/>
  <c r="I3603" i="11"/>
  <c r="J3603" i="11"/>
  <c r="K3603" i="11"/>
  <c r="L3603" i="11" s="1"/>
  <c r="M3603" i="11"/>
  <c r="G3604" i="11"/>
  <c r="H3604" i="11"/>
  <c r="I3604" i="11"/>
  <c r="J3604" i="11"/>
  <c r="K3604" i="11"/>
  <c r="L3604" i="11" s="1"/>
  <c r="M3604" i="11"/>
  <c r="G3605" i="11"/>
  <c r="H3605" i="11"/>
  <c r="I3605" i="11"/>
  <c r="J3605" i="11"/>
  <c r="K3605" i="11"/>
  <c r="L3605" i="11" s="1"/>
  <c r="M3605" i="11"/>
  <c r="G3606" i="11"/>
  <c r="H3606" i="11"/>
  <c r="I3606" i="11"/>
  <c r="J3606" i="11"/>
  <c r="K3606" i="11"/>
  <c r="L3606" i="11" s="1"/>
  <c r="M3606" i="11"/>
  <c r="G3607" i="11"/>
  <c r="H3607" i="11"/>
  <c r="I3607" i="11"/>
  <c r="J3607" i="11"/>
  <c r="K3607" i="11"/>
  <c r="L3607" i="11" s="1"/>
  <c r="M3607" i="11"/>
  <c r="G3608" i="11"/>
  <c r="H3608" i="11"/>
  <c r="I3608" i="11"/>
  <c r="J3608" i="11"/>
  <c r="K3608" i="11"/>
  <c r="L3608" i="11" s="1"/>
  <c r="M3608" i="11"/>
  <c r="G3609" i="11"/>
  <c r="H3609" i="11"/>
  <c r="I3609" i="11"/>
  <c r="J3609" i="11"/>
  <c r="K3609" i="11"/>
  <c r="L3609" i="11" s="1"/>
  <c r="M3609" i="11"/>
  <c r="G3610" i="11"/>
  <c r="H3610" i="11"/>
  <c r="I3610" i="11"/>
  <c r="J3610" i="11"/>
  <c r="K3610" i="11"/>
  <c r="L3610" i="11" s="1"/>
  <c r="M3610" i="11"/>
  <c r="G3611" i="11"/>
  <c r="H3611" i="11"/>
  <c r="I3611" i="11"/>
  <c r="J3611" i="11"/>
  <c r="K3611" i="11"/>
  <c r="L3611" i="11" s="1"/>
  <c r="M3611" i="11"/>
  <c r="G3612" i="11"/>
  <c r="H3612" i="11"/>
  <c r="I3612" i="11"/>
  <c r="J3612" i="11"/>
  <c r="K3612" i="11"/>
  <c r="L3612" i="11" s="1"/>
  <c r="M3612" i="11"/>
  <c r="G3613" i="11"/>
  <c r="H3613" i="11"/>
  <c r="I3613" i="11"/>
  <c r="J3613" i="11"/>
  <c r="K3613" i="11"/>
  <c r="L3613" i="11" s="1"/>
  <c r="M3613" i="11"/>
  <c r="G3614" i="11"/>
  <c r="H3614" i="11"/>
  <c r="I3614" i="11"/>
  <c r="J3614" i="11"/>
  <c r="K3614" i="11"/>
  <c r="L3614" i="11" s="1"/>
  <c r="M3614" i="11"/>
  <c r="G3615" i="11"/>
  <c r="H3615" i="11"/>
  <c r="I3615" i="11"/>
  <c r="J3615" i="11"/>
  <c r="K3615" i="11"/>
  <c r="L3615" i="11" s="1"/>
  <c r="M3615" i="11"/>
  <c r="G3616" i="11"/>
  <c r="H3616" i="11"/>
  <c r="I3616" i="11"/>
  <c r="J3616" i="11"/>
  <c r="K3616" i="11"/>
  <c r="L3616" i="11" s="1"/>
  <c r="M3616" i="11"/>
  <c r="G3617" i="11"/>
  <c r="H3617" i="11"/>
  <c r="I3617" i="11"/>
  <c r="J3617" i="11"/>
  <c r="K3617" i="11"/>
  <c r="L3617" i="11" s="1"/>
  <c r="M3617" i="11"/>
  <c r="G3618" i="11"/>
  <c r="H3618" i="11"/>
  <c r="I3618" i="11"/>
  <c r="J3618" i="11"/>
  <c r="K3618" i="11"/>
  <c r="L3618" i="11" s="1"/>
  <c r="M3618" i="11"/>
  <c r="G3619" i="11"/>
  <c r="H3619" i="11"/>
  <c r="I3619" i="11"/>
  <c r="J3619" i="11"/>
  <c r="K3619" i="11"/>
  <c r="L3619" i="11" s="1"/>
  <c r="M3619" i="11"/>
  <c r="G3620" i="11"/>
  <c r="H3620" i="11"/>
  <c r="I3620" i="11"/>
  <c r="J3620" i="11"/>
  <c r="K3620" i="11"/>
  <c r="L3620" i="11" s="1"/>
  <c r="M3620" i="11"/>
  <c r="G3621" i="11"/>
  <c r="H3621" i="11"/>
  <c r="I3621" i="11"/>
  <c r="J3621" i="11"/>
  <c r="K3621" i="11"/>
  <c r="L3621" i="11" s="1"/>
  <c r="M3621" i="11"/>
  <c r="G3622" i="11"/>
  <c r="H3622" i="11"/>
  <c r="I3622" i="11"/>
  <c r="J3622" i="11"/>
  <c r="K3622" i="11"/>
  <c r="L3622" i="11" s="1"/>
  <c r="M3622" i="11"/>
  <c r="G3623" i="11"/>
  <c r="H3623" i="11"/>
  <c r="I3623" i="11"/>
  <c r="J3623" i="11"/>
  <c r="K3623" i="11"/>
  <c r="L3623" i="11" s="1"/>
  <c r="M3623" i="11"/>
  <c r="G3624" i="11"/>
  <c r="H3624" i="11"/>
  <c r="I3624" i="11"/>
  <c r="J3624" i="11"/>
  <c r="K3624" i="11"/>
  <c r="L3624" i="11" s="1"/>
  <c r="M3624" i="11"/>
  <c r="G3625" i="11"/>
  <c r="H3625" i="11"/>
  <c r="I3625" i="11"/>
  <c r="J3625" i="11"/>
  <c r="K3625" i="11"/>
  <c r="L3625" i="11" s="1"/>
  <c r="M3625" i="11"/>
  <c r="G3626" i="11"/>
  <c r="H3626" i="11"/>
  <c r="I3626" i="11"/>
  <c r="J3626" i="11"/>
  <c r="K3626" i="11"/>
  <c r="L3626" i="11" s="1"/>
  <c r="M3626" i="11"/>
  <c r="G3627" i="11"/>
  <c r="H3627" i="11"/>
  <c r="I3627" i="11"/>
  <c r="J3627" i="11"/>
  <c r="K3627" i="11"/>
  <c r="L3627" i="11" s="1"/>
  <c r="M3627" i="11"/>
  <c r="G3628" i="11"/>
  <c r="H3628" i="11"/>
  <c r="I3628" i="11"/>
  <c r="J3628" i="11"/>
  <c r="K3628" i="11"/>
  <c r="L3628" i="11" s="1"/>
  <c r="M3628" i="11"/>
  <c r="G3629" i="11"/>
  <c r="H3629" i="11"/>
  <c r="I3629" i="11"/>
  <c r="J3629" i="11"/>
  <c r="K3629" i="11"/>
  <c r="L3629" i="11" s="1"/>
  <c r="M3629" i="11"/>
  <c r="G3630" i="11"/>
  <c r="H3630" i="11"/>
  <c r="I3630" i="11"/>
  <c r="J3630" i="11"/>
  <c r="K3630" i="11"/>
  <c r="L3630" i="11" s="1"/>
  <c r="M3630" i="11"/>
  <c r="G3631" i="11"/>
  <c r="H3631" i="11"/>
  <c r="I3631" i="11"/>
  <c r="J3631" i="11"/>
  <c r="K3631" i="11"/>
  <c r="L3631" i="11" s="1"/>
  <c r="M3631" i="11"/>
  <c r="G3632" i="11"/>
  <c r="H3632" i="11"/>
  <c r="I3632" i="11"/>
  <c r="J3632" i="11"/>
  <c r="K3632" i="11"/>
  <c r="L3632" i="11" s="1"/>
  <c r="M3632" i="11"/>
  <c r="G3633" i="11"/>
  <c r="H3633" i="11"/>
  <c r="I3633" i="11"/>
  <c r="J3633" i="11"/>
  <c r="K3633" i="11"/>
  <c r="L3633" i="11" s="1"/>
  <c r="M3633" i="11"/>
  <c r="G3634" i="11"/>
  <c r="H3634" i="11"/>
  <c r="I3634" i="11"/>
  <c r="J3634" i="11"/>
  <c r="K3634" i="11"/>
  <c r="L3634" i="11" s="1"/>
  <c r="M3634" i="11"/>
  <c r="G3635" i="11"/>
  <c r="H3635" i="11"/>
  <c r="I3635" i="11"/>
  <c r="J3635" i="11"/>
  <c r="K3635" i="11"/>
  <c r="L3635" i="11" s="1"/>
  <c r="M3635" i="11"/>
  <c r="G3636" i="11"/>
  <c r="H3636" i="11"/>
  <c r="I3636" i="11"/>
  <c r="J3636" i="11"/>
  <c r="K3636" i="11"/>
  <c r="L3636" i="11" s="1"/>
  <c r="M3636" i="11"/>
  <c r="G3637" i="11"/>
  <c r="H3637" i="11"/>
  <c r="I3637" i="11"/>
  <c r="J3637" i="11"/>
  <c r="K3637" i="11"/>
  <c r="L3637" i="11" s="1"/>
  <c r="M3637" i="11"/>
  <c r="G3638" i="11"/>
  <c r="H3638" i="11"/>
  <c r="I3638" i="11"/>
  <c r="J3638" i="11"/>
  <c r="K3638" i="11"/>
  <c r="L3638" i="11" s="1"/>
  <c r="M3638" i="11"/>
  <c r="G3639" i="11"/>
  <c r="H3639" i="11"/>
  <c r="I3639" i="11"/>
  <c r="J3639" i="11"/>
  <c r="K3639" i="11"/>
  <c r="L3639" i="11" s="1"/>
  <c r="M3639" i="11"/>
  <c r="G3640" i="11"/>
  <c r="H3640" i="11"/>
  <c r="I3640" i="11"/>
  <c r="J3640" i="11"/>
  <c r="K3640" i="11"/>
  <c r="L3640" i="11" s="1"/>
  <c r="M3640" i="11"/>
  <c r="G3641" i="11"/>
  <c r="H3641" i="11"/>
  <c r="I3641" i="11"/>
  <c r="J3641" i="11"/>
  <c r="K3641" i="11"/>
  <c r="L3641" i="11" s="1"/>
  <c r="M3641" i="11"/>
  <c r="G3642" i="11"/>
  <c r="H3642" i="11"/>
  <c r="I3642" i="11"/>
  <c r="J3642" i="11"/>
  <c r="K3642" i="11"/>
  <c r="L3642" i="11" s="1"/>
  <c r="M3642" i="11"/>
  <c r="G3643" i="11"/>
  <c r="H3643" i="11"/>
  <c r="I3643" i="11"/>
  <c r="J3643" i="11"/>
  <c r="K3643" i="11"/>
  <c r="L3643" i="11" s="1"/>
  <c r="M3643" i="11"/>
  <c r="G3644" i="11"/>
  <c r="H3644" i="11"/>
  <c r="I3644" i="11"/>
  <c r="J3644" i="11"/>
  <c r="K3644" i="11"/>
  <c r="L3644" i="11" s="1"/>
  <c r="M3644" i="11"/>
  <c r="G3645" i="11"/>
  <c r="H3645" i="11"/>
  <c r="I3645" i="11"/>
  <c r="J3645" i="11"/>
  <c r="K3645" i="11"/>
  <c r="L3645" i="11" s="1"/>
  <c r="M3645" i="11"/>
  <c r="G3646" i="11"/>
  <c r="H3646" i="11"/>
  <c r="I3646" i="11"/>
  <c r="J3646" i="11"/>
  <c r="K3646" i="11"/>
  <c r="L3646" i="11" s="1"/>
  <c r="M3646" i="11"/>
  <c r="G3647" i="11"/>
  <c r="H3647" i="11"/>
  <c r="I3647" i="11"/>
  <c r="J3647" i="11"/>
  <c r="K3647" i="11"/>
  <c r="L3647" i="11" s="1"/>
  <c r="M3647" i="11"/>
  <c r="G3648" i="11"/>
  <c r="H3648" i="11"/>
  <c r="I3648" i="11"/>
  <c r="J3648" i="11"/>
  <c r="K3648" i="11"/>
  <c r="L3648" i="11" s="1"/>
  <c r="M3648" i="11"/>
  <c r="G3649" i="11"/>
  <c r="H3649" i="11"/>
  <c r="I3649" i="11"/>
  <c r="J3649" i="11"/>
  <c r="K3649" i="11"/>
  <c r="L3649" i="11" s="1"/>
  <c r="M3649" i="11"/>
  <c r="G3650" i="11"/>
  <c r="H3650" i="11"/>
  <c r="I3650" i="11"/>
  <c r="J3650" i="11"/>
  <c r="K3650" i="11"/>
  <c r="L3650" i="11" s="1"/>
  <c r="M3650" i="11"/>
  <c r="G3651" i="11"/>
  <c r="H3651" i="11"/>
  <c r="I3651" i="11"/>
  <c r="J3651" i="11"/>
  <c r="K3651" i="11"/>
  <c r="L3651" i="11" s="1"/>
  <c r="M3651" i="11"/>
  <c r="G3652" i="11"/>
  <c r="H3652" i="11"/>
  <c r="I3652" i="11"/>
  <c r="J3652" i="11"/>
  <c r="K3652" i="11"/>
  <c r="L3652" i="11" s="1"/>
  <c r="M3652" i="11"/>
  <c r="G3653" i="11"/>
  <c r="H3653" i="11"/>
  <c r="I3653" i="11"/>
  <c r="J3653" i="11"/>
  <c r="K3653" i="11"/>
  <c r="L3653" i="11" s="1"/>
  <c r="M3653" i="11"/>
  <c r="G3654" i="11"/>
  <c r="H3654" i="11"/>
  <c r="I3654" i="11"/>
  <c r="J3654" i="11"/>
  <c r="K3654" i="11"/>
  <c r="L3654" i="11" s="1"/>
  <c r="M3654" i="11"/>
  <c r="G3655" i="11"/>
  <c r="H3655" i="11"/>
  <c r="I3655" i="11"/>
  <c r="J3655" i="11"/>
  <c r="K3655" i="11"/>
  <c r="L3655" i="11" s="1"/>
  <c r="M3655" i="11"/>
  <c r="G3656" i="11"/>
  <c r="H3656" i="11"/>
  <c r="I3656" i="11"/>
  <c r="J3656" i="11"/>
  <c r="K3656" i="11"/>
  <c r="L3656" i="11" s="1"/>
  <c r="M3656" i="11"/>
  <c r="G3657" i="11"/>
  <c r="H3657" i="11"/>
  <c r="I3657" i="11"/>
  <c r="J3657" i="11"/>
  <c r="K3657" i="11"/>
  <c r="L3657" i="11" s="1"/>
  <c r="M3657" i="11"/>
  <c r="G3658" i="11"/>
  <c r="H3658" i="11"/>
  <c r="I3658" i="11"/>
  <c r="J3658" i="11"/>
  <c r="K3658" i="11"/>
  <c r="L3658" i="11" s="1"/>
  <c r="M3658" i="11"/>
  <c r="G3659" i="11"/>
  <c r="H3659" i="11"/>
  <c r="I3659" i="11"/>
  <c r="J3659" i="11"/>
  <c r="K3659" i="11"/>
  <c r="L3659" i="11" s="1"/>
  <c r="M3659" i="11"/>
  <c r="G3660" i="11"/>
  <c r="H3660" i="11"/>
  <c r="I3660" i="11"/>
  <c r="J3660" i="11"/>
  <c r="K3660" i="11"/>
  <c r="L3660" i="11" s="1"/>
  <c r="M3660" i="11"/>
  <c r="G3661" i="11"/>
  <c r="H3661" i="11"/>
  <c r="I3661" i="11"/>
  <c r="J3661" i="11"/>
  <c r="K3661" i="11"/>
  <c r="L3661" i="11" s="1"/>
  <c r="M3661" i="11"/>
  <c r="G3662" i="11"/>
  <c r="H3662" i="11"/>
  <c r="I3662" i="11"/>
  <c r="J3662" i="11"/>
  <c r="K3662" i="11"/>
  <c r="L3662" i="11" s="1"/>
  <c r="M3662" i="11"/>
  <c r="G3663" i="11"/>
  <c r="H3663" i="11"/>
  <c r="I3663" i="11"/>
  <c r="J3663" i="11"/>
  <c r="K3663" i="11"/>
  <c r="L3663" i="11" s="1"/>
  <c r="M3663" i="11"/>
  <c r="G3664" i="11"/>
  <c r="H3664" i="11"/>
  <c r="I3664" i="11"/>
  <c r="J3664" i="11"/>
  <c r="K3664" i="11"/>
  <c r="L3664" i="11" s="1"/>
  <c r="M3664" i="11"/>
  <c r="G3665" i="11"/>
  <c r="H3665" i="11"/>
  <c r="I3665" i="11"/>
  <c r="J3665" i="11"/>
  <c r="K3665" i="11"/>
  <c r="L3665" i="11" s="1"/>
  <c r="M3665" i="11"/>
  <c r="G3666" i="11"/>
  <c r="H3666" i="11"/>
  <c r="I3666" i="11"/>
  <c r="J3666" i="11"/>
  <c r="K3666" i="11"/>
  <c r="L3666" i="11" s="1"/>
  <c r="M3666" i="11"/>
  <c r="G3667" i="11"/>
  <c r="H3667" i="11"/>
  <c r="I3667" i="11"/>
  <c r="J3667" i="11"/>
  <c r="K3667" i="11"/>
  <c r="L3667" i="11" s="1"/>
  <c r="M3667" i="11"/>
  <c r="G3668" i="11"/>
  <c r="H3668" i="11"/>
  <c r="I3668" i="11"/>
  <c r="J3668" i="11"/>
  <c r="K3668" i="11"/>
  <c r="L3668" i="11" s="1"/>
  <c r="M3668" i="11"/>
  <c r="G3669" i="11"/>
  <c r="H3669" i="11"/>
  <c r="I3669" i="11"/>
  <c r="J3669" i="11"/>
  <c r="K3669" i="11"/>
  <c r="L3669" i="11" s="1"/>
  <c r="M3669" i="11"/>
  <c r="G3670" i="11"/>
  <c r="H3670" i="11"/>
  <c r="I3670" i="11"/>
  <c r="J3670" i="11"/>
  <c r="K3670" i="11"/>
  <c r="L3670" i="11" s="1"/>
  <c r="M3670" i="11"/>
  <c r="G3671" i="11"/>
  <c r="H3671" i="11"/>
  <c r="I3671" i="11"/>
  <c r="J3671" i="11"/>
  <c r="K3671" i="11"/>
  <c r="L3671" i="11" s="1"/>
  <c r="M3671" i="11"/>
  <c r="G3672" i="11"/>
  <c r="H3672" i="11"/>
  <c r="I3672" i="11"/>
  <c r="J3672" i="11"/>
  <c r="K3672" i="11"/>
  <c r="L3672" i="11" s="1"/>
  <c r="M3672" i="11"/>
  <c r="G3673" i="11"/>
  <c r="H3673" i="11"/>
  <c r="I3673" i="11"/>
  <c r="J3673" i="11"/>
  <c r="K3673" i="11"/>
  <c r="L3673" i="11" s="1"/>
  <c r="M3673" i="11"/>
  <c r="G3674" i="11"/>
  <c r="H3674" i="11"/>
  <c r="I3674" i="11"/>
  <c r="J3674" i="11"/>
  <c r="K3674" i="11"/>
  <c r="L3674" i="11" s="1"/>
  <c r="M3674" i="11"/>
  <c r="G3675" i="11"/>
  <c r="H3675" i="11"/>
  <c r="I3675" i="11"/>
  <c r="J3675" i="11"/>
  <c r="K3675" i="11"/>
  <c r="L3675" i="11" s="1"/>
  <c r="M3675" i="11"/>
  <c r="G3676" i="11"/>
  <c r="H3676" i="11"/>
  <c r="I3676" i="11"/>
  <c r="J3676" i="11"/>
  <c r="K3676" i="11"/>
  <c r="L3676" i="11" s="1"/>
  <c r="M3676" i="11"/>
  <c r="G3677" i="11"/>
  <c r="H3677" i="11"/>
  <c r="I3677" i="11"/>
  <c r="J3677" i="11"/>
  <c r="K3677" i="11"/>
  <c r="L3677" i="11" s="1"/>
  <c r="M3677" i="11"/>
  <c r="G3678" i="11"/>
  <c r="H3678" i="11"/>
  <c r="I3678" i="11"/>
  <c r="J3678" i="11"/>
  <c r="K3678" i="11"/>
  <c r="L3678" i="11" s="1"/>
  <c r="M3678" i="11"/>
  <c r="G3679" i="11"/>
  <c r="H3679" i="11"/>
  <c r="I3679" i="11"/>
  <c r="J3679" i="11"/>
  <c r="K3679" i="11"/>
  <c r="L3679" i="11" s="1"/>
  <c r="M3679" i="11"/>
  <c r="G3680" i="11"/>
  <c r="H3680" i="11"/>
  <c r="I3680" i="11"/>
  <c r="J3680" i="11"/>
  <c r="K3680" i="11"/>
  <c r="L3680" i="11" s="1"/>
  <c r="M3680" i="11"/>
  <c r="G3681" i="11"/>
  <c r="H3681" i="11"/>
  <c r="I3681" i="11"/>
  <c r="J3681" i="11"/>
  <c r="K3681" i="11"/>
  <c r="L3681" i="11" s="1"/>
  <c r="M3681" i="11"/>
  <c r="G3682" i="11"/>
  <c r="H3682" i="11"/>
  <c r="I3682" i="11"/>
  <c r="J3682" i="11"/>
  <c r="K3682" i="11"/>
  <c r="L3682" i="11" s="1"/>
  <c r="M3682" i="11"/>
  <c r="G3683" i="11"/>
  <c r="H3683" i="11"/>
  <c r="I3683" i="11"/>
  <c r="J3683" i="11"/>
  <c r="K3683" i="11"/>
  <c r="L3683" i="11" s="1"/>
  <c r="M3683" i="11"/>
  <c r="G3684" i="11"/>
  <c r="H3684" i="11"/>
  <c r="I3684" i="11"/>
  <c r="J3684" i="11"/>
  <c r="K3684" i="11"/>
  <c r="L3684" i="11" s="1"/>
  <c r="M3684" i="11"/>
  <c r="G3685" i="11"/>
  <c r="H3685" i="11"/>
  <c r="I3685" i="11"/>
  <c r="J3685" i="11"/>
  <c r="K3685" i="11"/>
  <c r="L3685" i="11" s="1"/>
  <c r="M3685" i="11"/>
  <c r="G3686" i="11"/>
  <c r="H3686" i="11"/>
  <c r="I3686" i="11"/>
  <c r="J3686" i="11"/>
  <c r="K3686" i="11"/>
  <c r="L3686" i="11" s="1"/>
  <c r="M3686" i="11"/>
  <c r="G3687" i="11"/>
  <c r="H3687" i="11"/>
  <c r="I3687" i="11"/>
  <c r="J3687" i="11"/>
  <c r="K3687" i="11"/>
  <c r="L3687" i="11" s="1"/>
  <c r="M3687" i="11"/>
  <c r="G3688" i="11"/>
  <c r="H3688" i="11"/>
  <c r="I3688" i="11"/>
  <c r="J3688" i="11"/>
  <c r="K3688" i="11"/>
  <c r="L3688" i="11" s="1"/>
  <c r="M3688" i="11"/>
  <c r="G3689" i="11"/>
  <c r="H3689" i="11"/>
  <c r="I3689" i="11"/>
  <c r="J3689" i="11"/>
  <c r="K3689" i="11"/>
  <c r="L3689" i="11" s="1"/>
  <c r="M3689" i="11"/>
  <c r="G3690" i="11"/>
  <c r="H3690" i="11"/>
  <c r="I3690" i="11"/>
  <c r="J3690" i="11"/>
  <c r="K3690" i="11"/>
  <c r="L3690" i="11"/>
  <c r="M3690" i="11"/>
  <c r="G3691" i="11"/>
  <c r="H3691" i="11"/>
  <c r="I3691" i="11"/>
  <c r="J3691" i="11"/>
  <c r="K3691" i="11"/>
  <c r="L3691" i="11" s="1"/>
  <c r="M3691" i="11"/>
  <c r="G3692" i="11"/>
  <c r="H3692" i="11"/>
  <c r="I3692" i="11"/>
  <c r="J3692" i="11"/>
  <c r="K3692" i="11"/>
  <c r="L3692" i="11" s="1"/>
  <c r="M3692" i="11"/>
  <c r="G3693" i="11"/>
  <c r="H3693" i="11"/>
  <c r="I3693" i="11"/>
  <c r="J3693" i="11"/>
  <c r="K3693" i="11"/>
  <c r="L3693" i="11" s="1"/>
  <c r="M3693" i="11"/>
  <c r="G3694" i="11"/>
  <c r="H3694" i="11"/>
  <c r="I3694" i="11"/>
  <c r="J3694" i="11"/>
  <c r="K3694" i="11"/>
  <c r="L3694" i="11" s="1"/>
  <c r="M3694" i="11"/>
  <c r="G3695" i="11"/>
  <c r="H3695" i="11"/>
  <c r="I3695" i="11"/>
  <c r="J3695" i="11"/>
  <c r="K3695" i="11"/>
  <c r="L3695" i="11" s="1"/>
  <c r="M3695" i="11"/>
  <c r="G3696" i="11"/>
  <c r="H3696" i="11"/>
  <c r="I3696" i="11"/>
  <c r="J3696" i="11"/>
  <c r="K3696" i="11"/>
  <c r="L3696" i="11" s="1"/>
  <c r="M3696" i="11"/>
  <c r="G3697" i="11"/>
  <c r="H3697" i="11"/>
  <c r="I3697" i="11"/>
  <c r="J3697" i="11"/>
  <c r="K3697" i="11"/>
  <c r="L3697" i="11" s="1"/>
  <c r="M3697" i="11"/>
  <c r="G3698" i="11"/>
  <c r="H3698" i="11"/>
  <c r="I3698" i="11"/>
  <c r="J3698" i="11"/>
  <c r="K3698" i="11"/>
  <c r="L3698" i="11" s="1"/>
  <c r="M3698" i="11"/>
  <c r="G3699" i="11"/>
  <c r="H3699" i="11"/>
  <c r="I3699" i="11"/>
  <c r="J3699" i="11"/>
  <c r="K3699" i="11"/>
  <c r="L3699" i="11" s="1"/>
  <c r="M3699" i="11"/>
  <c r="G3700" i="11"/>
  <c r="H3700" i="11"/>
  <c r="I3700" i="11"/>
  <c r="J3700" i="11"/>
  <c r="K3700" i="11"/>
  <c r="L3700" i="11" s="1"/>
  <c r="M3700" i="11"/>
  <c r="G3701" i="11"/>
  <c r="H3701" i="11"/>
  <c r="I3701" i="11"/>
  <c r="J3701" i="11"/>
  <c r="K3701" i="11"/>
  <c r="L3701" i="11" s="1"/>
  <c r="M3701" i="11"/>
  <c r="G3702" i="11"/>
  <c r="H3702" i="11"/>
  <c r="I3702" i="11"/>
  <c r="J3702" i="11"/>
  <c r="K3702" i="11"/>
  <c r="L3702" i="11" s="1"/>
  <c r="M3702" i="11"/>
  <c r="G3703" i="11"/>
  <c r="H3703" i="11"/>
  <c r="I3703" i="11"/>
  <c r="J3703" i="11"/>
  <c r="K3703" i="11"/>
  <c r="L3703" i="11" s="1"/>
  <c r="M3703" i="11"/>
  <c r="G3704" i="11"/>
  <c r="H3704" i="11"/>
  <c r="I3704" i="11"/>
  <c r="J3704" i="11"/>
  <c r="K3704" i="11"/>
  <c r="L3704" i="11" s="1"/>
  <c r="M3704" i="11"/>
  <c r="G3705" i="11"/>
  <c r="H3705" i="11"/>
  <c r="I3705" i="11"/>
  <c r="J3705" i="11"/>
  <c r="K3705" i="11"/>
  <c r="L3705" i="11" s="1"/>
  <c r="M3705" i="11"/>
  <c r="G3706" i="11"/>
  <c r="H3706" i="11"/>
  <c r="I3706" i="11"/>
  <c r="J3706" i="11"/>
  <c r="K3706" i="11"/>
  <c r="L3706" i="11" s="1"/>
  <c r="M3706" i="11"/>
  <c r="G3707" i="11"/>
  <c r="H3707" i="11"/>
  <c r="I3707" i="11"/>
  <c r="J3707" i="11"/>
  <c r="K3707" i="11"/>
  <c r="L3707" i="11" s="1"/>
  <c r="M3707" i="11"/>
  <c r="G3708" i="11"/>
  <c r="H3708" i="11"/>
  <c r="I3708" i="11"/>
  <c r="J3708" i="11"/>
  <c r="K3708" i="11"/>
  <c r="L3708" i="11" s="1"/>
  <c r="M3708" i="11"/>
  <c r="G3709" i="11"/>
  <c r="H3709" i="11"/>
  <c r="I3709" i="11"/>
  <c r="J3709" i="11"/>
  <c r="K3709" i="11"/>
  <c r="L3709" i="11" s="1"/>
  <c r="M3709" i="11"/>
  <c r="G3710" i="11"/>
  <c r="H3710" i="11"/>
  <c r="I3710" i="11"/>
  <c r="J3710" i="11"/>
  <c r="K3710" i="11"/>
  <c r="L3710" i="11" s="1"/>
  <c r="M3710" i="11"/>
  <c r="G3711" i="11"/>
  <c r="H3711" i="11"/>
  <c r="I3711" i="11"/>
  <c r="J3711" i="11"/>
  <c r="K3711" i="11"/>
  <c r="L3711" i="11" s="1"/>
  <c r="M3711" i="11"/>
  <c r="G3712" i="11"/>
  <c r="H3712" i="11"/>
  <c r="I3712" i="11"/>
  <c r="J3712" i="11"/>
  <c r="K3712" i="11"/>
  <c r="L3712" i="11" s="1"/>
  <c r="M3712" i="11"/>
  <c r="G3713" i="11"/>
  <c r="H3713" i="11"/>
  <c r="I3713" i="11"/>
  <c r="J3713" i="11"/>
  <c r="K3713" i="11"/>
  <c r="L3713" i="11" s="1"/>
  <c r="M3713" i="11"/>
  <c r="G3714" i="11"/>
  <c r="H3714" i="11"/>
  <c r="I3714" i="11"/>
  <c r="J3714" i="11"/>
  <c r="K3714" i="11"/>
  <c r="L3714" i="11" s="1"/>
  <c r="M3714" i="11"/>
  <c r="G3715" i="11"/>
  <c r="H3715" i="11"/>
  <c r="I3715" i="11"/>
  <c r="J3715" i="11"/>
  <c r="K3715" i="11"/>
  <c r="L3715" i="11" s="1"/>
  <c r="M3715" i="11"/>
  <c r="G3716" i="11"/>
  <c r="H3716" i="11"/>
  <c r="I3716" i="11"/>
  <c r="J3716" i="11"/>
  <c r="K3716" i="11"/>
  <c r="L3716" i="11" s="1"/>
  <c r="M3716" i="11"/>
  <c r="G3717" i="11"/>
  <c r="H3717" i="11"/>
  <c r="I3717" i="11"/>
  <c r="J3717" i="11"/>
  <c r="K3717" i="11"/>
  <c r="L3717" i="11" s="1"/>
  <c r="M3717" i="11"/>
  <c r="G3718" i="11"/>
  <c r="H3718" i="11"/>
  <c r="I3718" i="11"/>
  <c r="J3718" i="11"/>
  <c r="K3718" i="11"/>
  <c r="L3718" i="11" s="1"/>
  <c r="M3718" i="11"/>
  <c r="G3719" i="11"/>
  <c r="H3719" i="11"/>
  <c r="I3719" i="11"/>
  <c r="J3719" i="11"/>
  <c r="K3719" i="11"/>
  <c r="L3719" i="11" s="1"/>
  <c r="M3719" i="11"/>
  <c r="G3720" i="11"/>
  <c r="H3720" i="11"/>
  <c r="I3720" i="11"/>
  <c r="J3720" i="11"/>
  <c r="K3720" i="11"/>
  <c r="L3720" i="11" s="1"/>
  <c r="M3720" i="11"/>
  <c r="G3721" i="11"/>
  <c r="H3721" i="11"/>
  <c r="I3721" i="11"/>
  <c r="J3721" i="11"/>
  <c r="K3721" i="11"/>
  <c r="L3721" i="11" s="1"/>
  <c r="M3721" i="11"/>
  <c r="G3722" i="11"/>
  <c r="H3722" i="11"/>
  <c r="I3722" i="11"/>
  <c r="J3722" i="11"/>
  <c r="K3722" i="11"/>
  <c r="L3722" i="11" s="1"/>
  <c r="M3722" i="11"/>
  <c r="G3723" i="11"/>
  <c r="H3723" i="11"/>
  <c r="I3723" i="11"/>
  <c r="J3723" i="11"/>
  <c r="K3723" i="11"/>
  <c r="L3723" i="11" s="1"/>
  <c r="M3723" i="11"/>
  <c r="G3724" i="11"/>
  <c r="H3724" i="11"/>
  <c r="I3724" i="11"/>
  <c r="J3724" i="11"/>
  <c r="K3724" i="11"/>
  <c r="L3724" i="11" s="1"/>
  <c r="M3724" i="11"/>
  <c r="G3725" i="11"/>
  <c r="H3725" i="11"/>
  <c r="I3725" i="11"/>
  <c r="J3725" i="11"/>
  <c r="K3725" i="11"/>
  <c r="L3725" i="11" s="1"/>
  <c r="M3725" i="11"/>
  <c r="G3726" i="11"/>
  <c r="H3726" i="11"/>
  <c r="I3726" i="11"/>
  <c r="J3726" i="11"/>
  <c r="K3726" i="11"/>
  <c r="L3726" i="11" s="1"/>
  <c r="M3726" i="11"/>
  <c r="G3727" i="11"/>
  <c r="H3727" i="11"/>
  <c r="I3727" i="11"/>
  <c r="J3727" i="11"/>
  <c r="K3727" i="11"/>
  <c r="L3727" i="11" s="1"/>
  <c r="M3727" i="11"/>
  <c r="G3728" i="11"/>
  <c r="H3728" i="11"/>
  <c r="I3728" i="11"/>
  <c r="J3728" i="11"/>
  <c r="K3728" i="11"/>
  <c r="L3728" i="11" s="1"/>
  <c r="M3728" i="11"/>
  <c r="G3729" i="11"/>
  <c r="H3729" i="11"/>
  <c r="I3729" i="11"/>
  <c r="J3729" i="11"/>
  <c r="K3729" i="11"/>
  <c r="L3729" i="11" s="1"/>
  <c r="M3729" i="11"/>
  <c r="G3730" i="11"/>
  <c r="H3730" i="11"/>
  <c r="I3730" i="11"/>
  <c r="J3730" i="11"/>
  <c r="K3730" i="11"/>
  <c r="L3730" i="11" s="1"/>
  <c r="M3730" i="11"/>
  <c r="G3731" i="11"/>
  <c r="H3731" i="11"/>
  <c r="I3731" i="11"/>
  <c r="J3731" i="11"/>
  <c r="K3731" i="11"/>
  <c r="L3731" i="11" s="1"/>
  <c r="M3731" i="11"/>
  <c r="G3732" i="11"/>
  <c r="H3732" i="11"/>
  <c r="I3732" i="11"/>
  <c r="J3732" i="11"/>
  <c r="K3732" i="11"/>
  <c r="L3732" i="11" s="1"/>
  <c r="M3732" i="11"/>
  <c r="G3733" i="11"/>
  <c r="H3733" i="11"/>
  <c r="I3733" i="11"/>
  <c r="J3733" i="11"/>
  <c r="K3733" i="11"/>
  <c r="L3733" i="11" s="1"/>
  <c r="M3733" i="11"/>
  <c r="G3734" i="11"/>
  <c r="H3734" i="11"/>
  <c r="I3734" i="11"/>
  <c r="J3734" i="11"/>
  <c r="K3734" i="11"/>
  <c r="L3734" i="11" s="1"/>
  <c r="M3734" i="11"/>
  <c r="G3735" i="11"/>
  <c r="H3735" i="11"/>
  <c r="I3735" i="11"/>
  <c r="J3735" i="11"/>
  <c r="K3735" i="11"/>
  <c r="L3735" i="11" s="1"/>
  <c r="M3735" i="11"/>
  <c r="G3736" i="11"/>
  <c r="H3736" i="11"/>
  <c r="I3736" i="11"/>
  <c r="J3736" i="11"/>
  <c r="K3736" i="11"/>
  <c r="L3736" i="11" s="1"/>
  <c r="M3736" i="11"/>
  <c r="G3737" i="11"/>
  <c r="H3737" i="11"/>
  <c r="I3737" i="11"/>
  <c r="J3737" i="11"/>
  <c r="K3737" i="11"/>
  <c r="L3737" i="11" s="1"/>
  <c r="M3737" i="11"/>
  <c r="G3738" i="11"/>
  <c r="H3738" i="11"/>
  <c r="I3738" i="11"/>
  <c r="J3738" i="11"/>
  <c r="K3738" i="11"/>
  <c r="L3738" i="11" s="1"/>
  <c r="M3738" i="11"/>
  <c r="G3739" i="11"/>
  <c r="H3739" i="11"/>
  <c r="I3739" i="11"/>
  <c r="J3739" i="11"/>
  <c r="K3739" i="11"/>
  <c r="L3739" i="11" s="1"/>
  <c r="M3739" i="11"/>
  <c r="G3740" i="11"/>
  <c r="H3740" i="11"/>
  <c r="I3740" i="11"/>
  <c r="J3740" i="11"/>
  <c r="K3740" i="11"/>
  <c r="L3740" i="11" s="1"/>
  <c r="M3740" i="11"/>
  <c r="G3741" i="11"/>
  <c r="H3741" i="11"/>
  <c r="I3741" i="11"/>
  <c r="J3741" i="11"/>
  <c r="K3741" i="11"/>
  <c r="L3741" i="11" s="1"/>
  <c r="M3741" i="11"/>
  <c r="G3742" i="11"/>
  <c r="H3742" i="11"/>
  <c r="I3742" i="11"/>
  <c r="J3742" i="11"/>
  <c r="K3742" i="11"/>
  <c r="L3742" i="11" s="1"/>
  <c r="M3742" i="11"/>
  <c r="G3743" i="11"/>
  <c r="H3743" i="11"/>
  <c r="I3743" i="11"/>
  <c r="J3743" i="11"/>
  <c r="K3743" i="11"/>
  <c r="L3743" i="11" s="1"/>
  <c r="M3743" i="11"/>
  <c r="G3744" i="11"/>
  <c r="H3744" i="11"/>
  <c r="I3744" i="11"/>
  <c r="J3744" i="11"/>
  <c r="K3744" i="11"/>
  <c r="L3744" i="11" s="1"/>
  <c r="M3744" i="11"/>
  <c r="G3745" i="11"/>
  <c r="H3745" i="11"/>
  <c r="I3745" i="11"/>
  <c r="J3745" i="11"/>
  <c r="K3745" i="11"/>
  <c r="L3745" i="11" s="1"/>
  <c r="M3745" i="11"/>
  <c r="G3746" i="11"/>
  <c r="H3746" i="11"/>
  <c r="I3746" i="11"/>
  <c r="J3746" i="11"/>
  <c r="K3746" i="11"/>
  <c r="L3746" i="11" s="1"/>
  <c r="M3746" i="11"/>
  <c r="G3747" i="11"/>
  <c r="H3747" i="11"/>
  <c r="I3747" i="11"/>
  <c r="J3747" i="11"/>
  <c r="K3747" i="11"/>
  <c r="L3747" i="11" s="1"/>
  <c r="M3747" i="11"/>
  <c r="G3748" i="11"/>
  <c r="H3748" i="11"/>
  <c r="I3748" i="11"/>
  <c r="J3748" i="11"/>
  <c r="K3748" i="11"/>
  <c r="L3748" i="11" s="1"/>
  <c r="M3748" i="11"/>
  <c r="G3749" i="11"/>
  <c r="H3749" i="11"/>
  <c r="I3749" i="11"/>
  <c r="J3749" i="11"/>
  <c r="K3749" i="11"/>
  <c r="L3749" i="11" s="1"/>
  <c r="M3749" i="11"/>
  <c r="G3750" i="11"/>
  <c r="H3750" i="11"/>
  <c r="I3750" i="11"/>
  <c r="J3750" i="11"/>
  <c r="K3750" i="11"/>
  <c r="L3750" i="11" s="1"/>
  <c r="M3750" i="11"/>
  <c r="G3751" i="11"/>
  <c r="H3751" i="11"/>
  <c r="I3751" i="11"/>
  <c r="J3751" i="11"/>
  <c r="K3751" i="11"/>
  <c r="L3751" i="11" s="1"/>
  <c r="M3751" i="11"/>
  <c r="G3752" i="11"/>
  <c r="H3752" i="11"/>
  <c r="I3752" i="11"/>
  <c r="J3752" i="11"/>
  <c r="K3752" i="11"/>
  <c r="L3752" i="11" s="1"/>
  <c r="M3752" i="11"/>
  <c r="G3753" i="11"/>
  <c r="H3753" i="11"/>
  <c r="I3753" i="11"/>
  <c r="J3753" i="11"/>
  <c r="K3753" i="11"/>
  <c r="L3753" i="11" s="1"/>
  <c r="M3753" i="11"/>
  <c r="G3754" i="11"/>
  <c r="H3754" i="11"/>
  <c r="I3754" i="11"/>
  <c r="J3754" i="11"/>
  <c r="K3754" i="11"/>
  <c r="L3754" i="11" s="1"/>
  <c r="M3754" i="11"/>
  <c r="G3755" i="11"/>
  <c r="H3755" i="11"/>
  <c r="I3755" i="11"/>
  <c r="J3755" i="11"/>
  <c r="K3755" i="11"/>
  <c r="L3755" i="11" s="1"/>
  <c r="M3755" i="11"/>
  <c r="G3756" i="11"/>
  <c r="H3756" i="11"/>
  <c r="I3756" i="11"/>
  <c r="J3756" i="11"/>
  <c r="K3756" i="11"/>
  <c r="L3756" i="11" s="1"/>
  <c r="M3756" i="11"/>
  <c r="G3757" i="11"/>
  <c r="H3757" i="11"/>
  <c r="I3757" i="11"/>
  <c r="J3757" i="11"/>
  <c r="K3757" i="11"/>
  <c r="L3757" i="11" s="1"/>
  <c r="M3757" i="11"/>
  <c r="G3758" i="11"/>
  <c r="H3758" i="11"/>
  <c r="I3758" i="11"/>
  <c r="J3758" i="11"/>
  <c r="K3758" i="11"/>
  <c r="L3758" i="11" s="1"/>
  <c r="M3758" i="11"/>
  <c r="G3759" i="11"/>
  <c r="H3759" i="11"/>
  <c r="I3759" i="11"/>
  <c r="J3759" i="11"/>
  <c r="K3759" i="11"/>
  <c r="L3759" i="11" s="1"/>
  <c r="M3759" i="11"/>
  <c r="G3760" i="11"/>
  <c r="H3760" i="11"/>
  <c r="I3760" i="11"/>
  <c r="J3760" i="11"/>
  <c r="K3760" i="11"/>
  <c r="L3760" i="11" s="1"/>
  <c r="M3760" i="11"/>
  <c r="G3761" i="11"/>
  <c r="H3761" i="11"/>
  <c r="I3761" i="11"/>
  <c r="J3761" i="11"/>
  <c r="K3761" i="11"/>
  <c r="L3761" i="11" s="1"/>
  <c r="M3761" i="11"/>
  <c r="G3762" i="11"/>
  <c r="H3762" i="11"/>
  <c r="I3762" i="11"/>
  <c r="J3762" i="11"/>
  <c r="K3762" i="11"/>
  <c r="L3762" i="11" s="1"/>
  <c r="M3762" i="11"/>
  <c r="G3763" i="11"/>
  <c r="H3763" i="11"/>
  <c r="I3763" i="11"/>
  <c r="J3763" i="11"/>
  <c r="K3763" i="11"/>
  <c r="L3763" i="11" s="1"/>
  <c r="M3763" i="11"/>
  <c r="G3764" i="11"/>
  <c r="H3764" i="11"/>
  <c r="I3764" i="11"/>
  <c r="J3764" i="11"/>
  <c r="K3764" i="11"/>
  <c r="L3764" i="11" s="1"/>
  <c r="M3764" i="11"/>
  <c r="G3765" i="11"/>
  <c r="H3765" i="11"/>
  <c r="I3765" i="11"/>
  <c r="J3765" i="11"/>
  <c r="K3765" i="11"/>
  <c r="L3765" i="11" s="1"/>
  <c r="M3765" i="11"/>
  <c r="G3766" i="11"/>
  <c r="H3766" i="11"/>
  <c r="I3766" i="11"/>
  <c r="J3766" i="11"/>
  <c r="K3766" i="11"/>
  <c r="L3766" i="11" s="1"/>
  <c r="M3766" i="11"/>
  <c r="G3767" i="11"/>
  <c r="H3767" i="11"/>
  <c r="I3767" i="11"/>
  <c r="J3767" i="11"/>
  <c r="K3767" i="11"/>
  <c r="L3767" i="11" s="1"/>
  <c r="M3767" i="11"/>
  <c r="G3768" i="11"/>
  <c r="H3768" i="11"/>
  <c r="I3768" i="11"/>
  <c r="J3768" i="11"/>
  <c r="K3768" i="11"/>
  <c r="L3768" i="11" s="1"/>
  <c r="M3768" i="11"/>
  <c r="G3769" i="11"/>
  <c r="H3769" i="11"/>
  <c r="I3769" i="11"/>
  <c r="J3769" i="11"/>
  <c r="K3769" i="11"/>
  <c r="L3769" i="11" s="1"/>
  <c r="M3769" i="11"/>
  <c r="G3770" i="11"/>
  <c r="H3770" i="11"/>
  <c r="I3770" i="11"/>
  <c r="J3770" i="11"/>
  <c r="K3770" i="11"/>
  <c r="L3770" i="11" s="1"/>
  <c r="M3770" i="11"/>
  <c r="G3771" i="11"/>
  <c r="H3771" i="11"/>
  <c r="I3771" i="11"/>
  <c r="J3771" i="11"/>
  <c r="K3771" i="11"/>
  <c r="L3771" i="11" s="1"/>
  <c r="M3771" i="11"/>
  <c r="G3772" i="11"/>
  <c r="H3772" i="11"/>
  <c r="I3772" i="11"/>
  <c r="J3772" i="11"/>
  <c r="K3772" i="11"/>
  <c r="L3772" i="11" s="1"/>
  <c r="M3772" i="11"/>
  <c r="G3773" i="11"/>
  <c r="H3773" i="11"/>
  <c r="I3773" i="11"/>
  <c r="J3773" i="11"/>
  <c r="K3773" i="11"/>
  <c r="L3773" i="11" s="1"/>
  <c r="M3773" i="11"/>
  <c r="G3774" i="11"/>
  <c r="H3774" i="11"/>
  <c r="I3774" i="11"/>
  <c r="J3774" i="11"/>
  <c r="K3774" i="11"/>
  <c r="L3774" i="11" s="1"/>
  <c r="M3774" i="11"/>
  <c r="G3775" i="11"/>
  <c r="H3775" i="11"/>
  <c r="I3775" i="11"/>
  <c r="J3775" i="11"/>
  <c r="K3775" i="11"/>
  <c r="L3775" i="11" s="1"/>
  <c r="M3775" i="11"/>
  <c r="G3776" i="11"/>
  <c r="H3776" i="11"/>
  <c r="I3776" i="11"/>
  <c r="J3776" i="11"/>
  <c r="K3776" i="11"/>
  <c r="L3776" i="11" s="1"/>
  <c r="M3776" i="11"/>
  <c r="G3777" i="11"/>
  <c r="H3777" i="11"/>
  <c r="I3777" i="11"/>
  <c r="J3777" i="11"/>
  <c r="K3777" i="11"/>
  <c r="L3777" i="11" s="1"/>
  <c r="M3777" i="11"/>
  <c r="G3778" i="11"/>
  <c r="H3778" i="11"/>
  <c r="I3778" i="11"/>
  <c r="J3778" i="11"/>
  <c r="K3778" i="11"/>
  <c r="L3778" i="11" s="1"/>
  <c r="M3778" i="11"/>
  <c r="G3779" i="11"/>
  <c r="H3779" i="11"/>
  <c r="I3779" i="11"/>
  <c r="J3779" i="11"/>
  <c r="K3779" i="11"/>
  <c r="L3779" i="11" s="1"/>
  <c r="M3779" i="11"/>
  <c r="G3780" i="11"/>
  <c r="H3780" i="11"/>
  <c r="I3780" i="11"/>
  <c r="J3780" i="11"/>
  <c r="K3780" i="11"/>
  <c r="L3780" i="11" s="1"/>
  <c r="M3780" i="11"/>
  <c r="G3781" i="11"/>
  <c r="H3781" i="11"/>
  <c r="I3781" i="11"/>
  <c r="J3781" i="11"/>
  <c r="K3781" i="11"/>
  <c r="L3781" i="11" s="1"/>
  <c r="M3781" i="11"/>
  <c r="G3782" i="11"/>
  <c r="H3782" i="11"/>
  <c r="I3782" i="11"/>
  <c r="J3782" i="11"/>
  <c r="K3782" i="11"/>
  <c r="L3782" i="11"/>
  <c r="M3782" i="11"/>
  <c r="G3783" i="11"/>
  <c r="H3783" i="11"/>
  <c r="I3783" i="11"/>
  <c r="J3783" i="11"/>
  <c r="K3783" i="11"/>
  <c r="L3783" i="11" s="1"/>
  <c r="M3783" i="11"/>
  <c r="G3784" i="11"/>
  <c r="H3784" i="11"/>
  <c r="I3784" i="11"/>
  <c r="J3784" i="11"/>
  <c r="K3784" i="11"/>
  <c r="L3784" i="11" s="1"/>
  <c r="M3784" i="11"/>
  <c r="G3785" i="11"/>
  <c r="H3785" i="11"/>
  <c r="I3785" i="11"/>
  <c r="J3785" i="11"/>
  <c r="K3785" i="11"/>
  <c r="L3785" i="11" s="1"/>
  <c r="M3785" i="11"/>
  <c r="G3786" i="11"/>
  <c r="H3786" i="11"/>
  <c r="I3786" i="11"/>
  <c r="J3786" i="11"/>
  <c r="K3786" i="11"/>
  <c r="L3786" i="11" s="1"/>
  <c r="M3786" i="11"/>
  <c r="G3787" i="11"/>
  <c r="H3787" i="11"/>
  <c r="I3787" i="11"/>
  <c r="J3787" i="11"/>
  <c r="K3787" i="11"/>
  <c r="L3787" i="11" s="1"/>
  <c r="M3787" i="11"/>
  <c r="G3788" i="11"/>
  <c r="H3788" i="11"/>
  <c r="I3788" i="11"/>
  <c r="J3788" i="11"/>
  <c r="K3788" i="11"/>
  <c r="L3788" i="11" s="1"/>
  <c r="M3788" i="11"/>
  <c r="G3789" i="11"/>
  <c r="H3789" i="11"/>
  <c r="I3789" i="11"/>
  <c r="J3789" i="11"/>
  <c r="K3789" i="11"/>
  <c r="L3789" i="11" s="1"/>
  <c r="M3789" i="11"/>
  <c r="G3790" i="11"/>
  <c r="H3790" i="11"/>
  <c r="I3790" i="11"/>
  <c r="J3790" i="11"/>
  <c r="K3790" i="11"/>
  <c r="L3790" i="11" s="1"/>
  <c r="M3790" i="11"/>
  <c r="G3791" i="11"/>
  <c r="H3791" i="11"/>
  <c r="I3791" i="11"/>
  <c r="J3791" i="11"/>
  <c r="K3791" i="11"/>
  <c r="L3791" i="11" s="1"/>
  <c r="M3791" i="11"/>
  <c r="G3792" i="11"/>
  <c r="H3792" i="11"/>
  <c r="I3792" i="11"/>
  <c r="J3792" i="11"/>
  <c r="K3792" i="11"/>
  <c r="L3792" i="11" s="1"/>
  <c r="M3792" i="11"/>
  <c r="G3793" i="11"/>
  <c r="H3793" i="11"/>
  <c r="I3793" i="11"/>
  <c r="J3793" i="11"/>
  <c r="K3793" i="11"/>
  <c r="L3793" i="11" s="1"/>
  <c r="M3793" i="11"/>
  <c r="G3794" i="11"/>
  <c r="H3794" i="11"/>
  <c r="I3794" i="11"/>
  <c r="J3794" i="11"/>
  <c r="K3794" i="11"/>
  <c r="L3794" i="11" s="1"/>
  <c r="M3794" i="11"/>
  <c r="G3795" i="11"/>
  <c r="H3795" i="11"/>
  <c r="I3795" i="11"/>
  <c r="J3795" i="11"/>
  <c r="K3795" i="11"/>
  <c r="L3795" i="11" s="1"/>
  <c r="M3795" i="11"/>
  <c r="G3796" i="11"/>
  <c r="H3796" i="11"/>
  <c r="I3796" i="11"/>
  <c r="J3796" i="11"/>
  <c r="K3796" i="11"/>
  <c r="L3796" i="11" s="1"/>
  <c r="M3796" i="11"/>
  <c r="G3797" i="11"/>
  <c r="H3797" i="11"/>
  <c r="I3797" i="11"/>
  <c r="J3797" i="11"/>
  <c r="K3797" i="11"/>
  <c r="L3797" i="11" s="1"/>
  <c r="M3797" i="11"/>
  <c r="G3798" i="11"/>
  <c r="H3798" i="11"/>
  <c r="I3798" i="11"/>
  <c r="J3798" i="11"/>
  <c r="K3798" i="11"/>
  <c r="L3798" i="11" s="1"/>
  <c r="M3798" i="11"/>
  <c r="G3799" i="11"/>
  <c r="H3799" i="11"/>
  <c r="I3799" i="11"/>
  <c r="J3799" i="11"/>
  <c r="K3799" i="11"/>
  <c r="L3799" i="11" s="1"/>
  <c r="M3799" i="11"/>
  <c r="G3800" i="11"/>
  <c r="H3800" i="11"/>
  <c r="I3800" i="11"/>
  <c r="J3800" i="11"/>
  <c r="K3800" i="11"/>
  <c r="L3800" i="11" s="1"/>
  <c r="M3800" i="11"/>
  <c r="G3801" i="11"/>
  <c r="H3801" i="11"/>
  <c r="I3801" i="11"/>
  <c r="J3801" i="11"/>
  <c r="K3801" i="11"/>
  <c r="L3801" i="11" s="1"/>
  <c r="M3801" i="11"/>
  <c r="G3802" i="11"/>
  <c r="H3802" i="11"/>
  <c r="I3802" i="11"/>
  <c r="J3802" i="11"/>
  <c r="K3802" i="11"/>
  <c r="L3802" i="11" s="1"/>
  <c r="M3802" i="11"/>
  <c r="G3803" i="11"/>
  <c r="H3803" i="11"/>
  <c r="I3803" i="11"/>
  <c r="J3803" i="11"/>
  <c r="K3803" i="11"/>
  <c r="L3803" i="11" s="1"/>
  <c r="M3803" i="11"/>
  <c r="G3804" i="11"/>
  <c r="H3804" i="11"/>
  <c r="I3804" i="11"/>
  <c r="J3804" i="11"/>
  <c r="K3804" i="11"/>
  <c r="L3804" i="11" s="1"/>
  <c r="M3804" i="11"/>
  <c r="G3805" i="11"/>
  <c r="H3805" i="11"/>
  <c r="I3805" i="11"/>
  <c r="J3805" i="11"/>
  <c r="K3805" i="11"/>
  <c r="L3805" i="11" s="1"/>
  <c r="M3805" i="11"/>
  <c r="G3806" i="11"/>
  <c r="H3806" i="11"/>
  <c r="I3806" i="11"/>
  <c r="J3806" i="11"/>
  <c r="K3806" i="11"/>
  <c r="L3806" i="11" s="1"/>
  <c r="M3806" i="11"/>
  <c r="G3807" i="11"/>
  <c r="H3807" i="11"/>
  <c r="I3807" i="11"/>
  <c r="J3807" i="11"/>
  <c r="K3807" i="11"/>
  <c r="L3807" i="11" s="1"/>
  <c r="M3807" i="11"/>
  <c r="G3808" i="11"/>
  <c r="H3808" i="11"/>
  <c r="I3808" i="11"/>
  <c r="J3808" i="11"/>
  <c r="K3808" i="11"/>
  <c r="L3808" i="11" s="1"/>
  <c r="M3808" i="11"/>
  <c r="G3809" i="11"/>
  <c r="H3809" i="11"/>
  <c r="I3809" i="11"/>
  <c r="J3809" i="11"/>
  <c r="K3809" i="11"/>
  <c r="L3809" i="11" s="1"/>
  <c r="M3809" i="11"/>
  <c r="G3810" i="11"/>
  <c r="H3810" i="11"/>
  <c r="I3810" i="11"/>
  <c r="J3810" i="11"/>
  <c r="K3810" i="11"/>
  <c r="L3810" i="11" s="1"/>
  <c r="M3810" i="11"/>
  <c r="G3811" i="11"/>
  <c r="H3811" i="11"/>
  <c r="I3811" i="11"/>
  <c r="J3811" i="11"/>
  <c r="K3811" i="11"/>
  <c r="L3811" i="11" s="1"/>
  <c r="M3811" i="11"/>
  <c r="G3812" i="11"/>
  <c r="H3812" i="11"/>
  <c r="I3812" i="11"/>
  <c r="J3812" i="11"/>
  <c r="K3812" i="11"/>
  <c r="L3812" i="11" s="1"/>
  <c r="M3812" i="11"/>
  <c r="G3813" i="11"/>
  <c r="H3813" i="11"/>
  <c r="I3813" i="11"/>
  <c r="J3813" i="11"/>
  <c r="K3813" i="11"/>
  <c r="L3813" i="11" s="1"/>
  <c r="M3813" i="11"/>
  <c r="G3814" i="11"/>
  <c r="H3814" i="11"/>
  <c r="I3814" i="11"/>
  <c r="J3814" i="11"/>
  <c r="K3814" i="11"/>
  <c r="L3814" i="11" s="1"/>
  <c r="M3814" i="11"/>
  <c r="G3815" i="11"/>
  <c r="H3815" i="11"/>
  <c r="I3815" i="11"/>
  <c r="J3815" i="11"/>
  <c r="K3815" i="11"/>
  <c r="L3815" i="11" s="1"/>
  <c r="M3815" i="11"/>
  <c r="G3816" i="11"/>
  <c r="H3816" i="11"/>
  <c r="I3816" i="11"/>
  <c r="J3816" i="11"/>
  <c r="K3816" i="11"/>
  <c r="L3816" i="11" s="1"/>
  <c r="M3816" i="11"/>
  <c r="G3817" i="11"/>
  <c r="H3817" i="11"/>
  <c r="I3817" i="11"/>
  <c r="J3817" i="11"/>
  <c r="K3817" i="11"/>
  <c r="L3817" i="11" s="1"/>
  <c r="M3817" i="11"/>
  <c r="G3818" i="11"/>
  <c r="H3818" i="11"/>
  <c r="I3818" i="11"/>
  <c r="J3818" i="11"/>
  <c r="K3818" i="11"/>
  <c r="L3818" i="11" s="1"/>
  <c r="M3818" i="11"/>
  <c r="G3819" i="11"/>
  <c r="H3819" i="11"/>
  <c r="I3819" i="11"/>
  <c r="J3819" i="11"/>
  <c r="K3819" i="11"/>
  <c r="L3819" i="11" s="1"/>
  <c r="M3819" i="11"/>
  <c r="G3820" i="11"/>
  <c r="H3820" i="11"/>
  <c r="I3820" i="11"/>
  <c r="J3820" i="11"/>
  <c r="K3820" i="11"/>
  <c r="L3820" i="11" s="1"/>
  <c r="M3820" i="11"/>
  <c r="G3821" i="11"/>
  <c r="H3821" i="11"/>
  <c r="I3821" i="11"/>
  <c r="J3821" i="11"/>
  <c r="K3821" i="11"/>
  <c r="L3821" i="11" s="1"/>
  <c r="M3821" i="11"/>
  <c r="G3822" i="11"/>
  <c r="H3822" i="11"/>
  <c r="I3822" i="11"/>
  <c r="J3822" i="11"/>
  <c r="K3822" i="11"/>
  <c r="L3822" i="11" s="1"/>
  <c r="M3822" i="11"/>
  <c r="G3823" i="11"/>
  <c r="H3823" i="11"/>
  <c r="I3823" i="11"/>
  <c r="J3823" i="11"/>
  <c r="K3823" i="11"/>
  <c r="L3823" i="11" s="1"/>
  <c r="M3823" i="11"/>
  <c r="G3824" i="11"/>
  <c r="H3824" i="11"/>
  <c r="I3824" i="11"/>
  <c r="J3824" i="11"/>
  <c r="K3824" i="11"/>
  <c r="L3824" i="11" s="1"/>
  <c r="M3824" i="11"/>
  <c r="G3825" i="11"/>
  <c r="H3825" i="11"/>
  <c r="I3825" i="11"/>
  <c r="J3825" i="11"/>
  <c r="K3825" i="11"/>
  <c r="L3825" i="11" s="1"/>
  <c r="M3825" i="11"/>
  <c r="G3826" i="11"/>
  <c r="H3826" i="11"/>
  <c r="I3826" i="11"/>
  <c r="J3826" i="11"/>
  <c r="K3826" i="11"/>
  <c r="L3826" i="11" s="1"/>
  <c r="M3826" i="11"/>
  <c r="G3827" i="11"/>
  <c r="H3827" i="11"/>
  <c r="I3827" i="11"/>
  <c r="J3827" i="11"/>
  <c r="K3827" i="11"/>
  <c r="L3827" i="11" s="1"/>
  <c r="M3827" i="11"/>
  <c r="G3828" i="11"/>
  <c r="H3828" i="11"/>
  <c r="I3828" i="11"/>
  <c r="J3828" i="11"/>
  <c r="K3828" i="11"/>
  <c r="L3828" i="11" s="1"/>
  <c r="M3828" i="11"/>
  <c r="G3829" i="11"/>
  <c r="H3829" i="11"/>
  <c r="I3829" i="11"/>
  <c r="J3829" i="11"/>
  <c r="K3829" i="11"/>
  <c r="L3829" i="11" s="1"/>
  <c r="M3829" i="11"/>
  <c r="G3830" i="11"/>
  <c r="H3830" i="11"/>
  <c r="I3830" i="11"/>
  <c r="J3830" i="11"/>
  <c r="K3830" i="11"/>
  <c r="L3830" i="11" s="1"/>
  <c r="M3830" i="11"/>
  <c r="G3831" i="11"/>
  <c r="H3831" i="11"/>
  <c r="I3831" i="11"/>
  <c r="J3831" i="11"/>
  <c r="K3831" i="11"/>
  <c r="L3831" i="11" s="1"/>
  <c r="M3831" i="11"/>
  <c r="G3832" i="11"/>
  <c r="H3832" i="11"/>
  <c r="I3832" i="11"/>
  <c r="J3832" i="11"/>
  <c r="K3832" i="11"/>
  <c r="L3832" i="11" s="1"/>
  <c r="M3832" i="11"/>
  <c r="G3833" i="11"/>
  <c r="H3833" i="11"/>
  <c r="I3833" i="11"/>
  <c r="J3833" i="11"/>
  <c r="K3833" i="11"/>
  <c r="L3833" i="11" s="1"/>
  <c r="M3833" i="11"/>
  <c r="G3834" i="11"/>
  <c r="H3834" i="11"/>
  <c r="I3834" i="11"/>
  <c r="J3834" i="11"/>
  <c r="K3834" i="11"/>
  <c r="L3834" i="11" s="1"/>
  <c r="M3834" i="11"/>
  <c r="G3835" i="11"/>
  <c r="H3835" i="11"/>
  <c r="I3835" i="11"/>
  <c r="J3835" i="11"/>
  <c r="K3835" i="11"/>
  <c r="L3835" i="11" s="1"/>
  <c r="M3835" i="11"/>
  <c r="G3836" i="11"/>
  <c r="H3836" i="11"/>
  <c r="I3836" i="11"/>
  <c r="J3836" i="11"/>
  <c r="K3836" i="11"/>
  <c r="L3836" i="11" s="1"/>
  <c r="M3836" i="11"/>
  <c r="G3837" i="11"/>
  <c r="H3837" i="11"/>
  <c r="I3837" i="11"/>
  <c r="J3837" i="11"/>
  <c r="K3837" i="11"/>
  <c r="L3837" i="11" s="1"/>
  <c r="M3837" i="11"/>
  <c r="G3838" i="11"/>
  <c r="H3838" i="11"/>
  <c r="I3838" i="11"/>
  <c r="J3838" i="11"/>
  <c r="K3838" i="11"/>
  <c r="L3838" i="11" s="1"/>
  <c r="M3838" i="11"/>
  <c r="G3839" i="11"/>
  <c r="H3839" i="11"/>
  <c r="I3839" i="11"/>
  <c r="J3839" i="11"/>
  <c r="K3839" i="11"/>
  <c r="L3839" i="11" s="1"/>
  <c r="M3839" i="11"/>
  <c r="G3840" i="11"/>
  <c r="H3840" i="11"/>
  <c r="I3840" i="11"/>
  <c r="J3840" i="11"/>
  <c r="K3840" i="11"/>
  <c r="L3840" i="11" s="1"/>
  <c r="M3840" i="11"/>
  <c r="G3841" i="11"/>
  <c r="H3841" i="11"/>
  <c r="I3841" i="11"/>
  <c r="J3841" i="11"/>
  <c r="K3841" i="11"/>
  <c r="L3841" i="11" s="1"/>
  <c r="M3841" i="11"/>
  <c r="G3842" i="11"/>
  <c r="H3842" i="11"/>
  <c r="I3842" i="11"/>
  <c r="J3842" i="11"/>
  <c r="K3842" i="11"/>
  <c r="L3842" i="11"/>
  <c r="M3842" i="11"/>
  <c r="G3843" i="11"/>
  <c r="H3843" i="11"/>
  <c r="I3843" i="11"/>
  <c r="J3843" i="11"/>
  <c r="K3843" i="11"/>
  <c r="L3843" i="11" s="1"/>
  <c r="M3843" i="11"/>
  <c r="G3844" i="11"/>
  <c r="H3844" i="11"/>
  <c r="I3844" i="11"/>
  <c r="J3844" i="11"/>
  <c r="K3844" i="11"/>
  <c r="L3844" i="11" s="1"/>
  <c r="M3844" i="11"/>
  <c r="G3845" i="11"/>
  <c r="H3845" i="11"/>
  <c r="I3845" i="11"/>
  <c r="J3845" i="11"/>
  <c r="K3845" i="11"/>
  <c r="L3845" i="11" s="1"/>
  <c r="M3845" i="11"/>
  <c r="G3846" i="11"/>
  <c r="H3846" i="11"/>
  <c r="I3846" i="11"/>
  <c r="J3846" i="11"/>
  <c r="K3846" i="11"/>
  <c r="L3846" i="11" s="1"/>
  <c r="M3846" i="11"/>
  <c r="G3847" i="11"/>
  <c r="H3847" i="11"/>
  <c r="I3847" i="11"/>
  <c r="J3847" i="11"/>
  <c r="K3847" i="11"/>
  <c r="L3847" i="11" s="1"/>
  <c r="M3847" i="11"/>
  <c r="G3848" i="11"/>
  <c r="H3848" i="11"/>
  <c r="I3848" i="11"/>
  <c r="J3848" i="11"/>
  <c r="K3848" i="11"/>
  <c r="L3848" i="11" s="1"/>
  <c r="M3848" i="11"/>
  <c r="G3849" i="11"/>
  <c r="H3849" i="11"/>
  <c r="I3849" i="11"/>
  <c r="J3849" i="11"/>
  <c r="K3849" i="11"/>
  <c r="L3849" i="11" s="1"/>
  <c r="M3849" i="11"/>
  <c r="G3850" i="11"/>
  <c r="H3850" i="11"/>
  <c r="I3850" i="11"/>
  <c r="J3850" i="11"/>
  <c r="K3850" i="11"/>
  <c r="L3850" i="11" s="1"/>
  <c r="M3850" i="11"/>
  <c r="G3851" i="11"/>
  <c r="H3851" i="11"/>
  <c r="I3851" i="11"/>
  <c r="J3851" i="11"/>
  <c r="K3851" i="11"/>
  <c r="L3851" i="11" s="1"/>
  <c r="M3851" i="11"/>
  <c r="G3852" i="11"/>
  <c r="H3852" i="11"/>
  <c r="I3852" i="11"/>
  <c r="J3852" i="11"/>
  <c r="K3852" i="11"/>
  <c r="L3852" i="11" s="1"/>
  <c r="M3852" i="11"/>
  <c r="G3853" i="11"/>
  <c r="H3853" i="11"/>
  <c r="I3853" i="11"/>
  <c r="J3853" i="11"/>
  <c r="K3853" i="11"/>
  <c r="L3853" i="11" s="1"/>
  <c r="M3853" i="11"/>
  <c r="G3854" i="11"/>
  <c r="H3854" i="11"/>
  <c r="I3854" i="11"/>
  <c r="J3854" i="11"/>
  <c r="K3854" i="11"/>
  <c r="L3854" i="11" s="1"/>
  <c r="M3854" i="11"/>
  <c r="G3855" i="11"/>
  <c r="H3855" i="11"/>
  <c r="I3855" i="11"/>
  <c r="J3855" i="11"/>
  <c r="K3855" i="11"/>
  <c r="L3855" i="11" s="1"/>
  <c r="M3855" i="11"/>
  <c r="G3856" i="11"/>
  <c r="H3856" i="11"/>
  <c r="I3856" i="11"/>
  <c r="J3856" i="11"/>
  <c r="K3856" i="11"/>
  <c r="L3856" i="11" s="1"/>
  <c r="M3856" i="11"/>
  <c r="G3857" i="11"/>
  <c r="H3857" i="11"/>
  <c r="I3857" i="11"/>
  <c r="J3857" i="11"/>
  <c r="K3857" i="11"/>
  <c r="L3857" i="11" s="1"/>
  <c r="M3857" i="11"/>
  <c r="G3858" i="11"/>
  <c r="H3858" i="11"/>
  <c r="I3858" i="11"/>
  <c r="J3858" i="11"/>
  <c r="K3858" i="11"/>
  <c r="L3858" i="11" s="1"/>
  <c r="M3858" i="11"/>
  <c r="G3859" i="11"/>
  <c r="H3859" i="11"/>
  <c r="I3859" i="11"/>
  <c r="J3859" i="11"/>
  <c r="K3859" i="11"/>
  <c r="L3859" i="11" s="1"/>
  <c r="M3859" i="11"/>
  <c r="G3860" i="11"/>
  <c r="H3860" i="11"/>
  <c r="I3860" i="11"/>
  <c r="J3860" i="11"/>
  <c r="K3860" i="11"/>
  <c r="L3860" i="11" s="1"/>
  <c r="M3860" i="11"/>
  <c r="G3861" i="11"/>
  <c r="H3861" i="11"/>
  <c r="I3861" i="11"/>
  <c r="J3861" i="11"/>
  <c r="K3861" i="11"/>
  <c r="L3861" i="11" s="1"/>
  <c r="M3861" i="11"/>
  <c r="G3862" i="11"/>
  <c r="H3862" i="11"/>
  <c r="I3862" i="11"/>
  <c r="J3862" i="11"/>
  <c r="K3862" i="11"/>
  <c r="L3862" i="11" s="1"/>
  <c r="M3862" i="11"/>
  <c r="G3863" i="11"/>
  <c r="H3863" i="11"/>
  <c r="I3863" i="11"/>
  <c r="J3863" i="11"/>
  <c r="K3863" i="11"/>
  <c r="L3863" i="11" s="1"/>
  <c r="M3863" i="11"/>
  <c r="G3864" i="11"/>
  <c r="H3864" i="11"/>
  <c r="I3864" i="11"/>
  <c r="J3864" i="11"/>
  <c r="K3864" i="11"/>
  <c r="L3864" i="11" s="1"/>
  <c r="M3864" i="11"/>
  <c r="G3865" i="11"/>
  <c r="H3865" i="11"/>
  <c r="I3865" i="11"/>
  <c r="J3865" i="11"/>
  <c r="K3865" i="11"/>
  <c r="L3865" i="11" s="1"/>
  <c r="M3865" i="11"/>
  <c r="G3866" i="11"/>
  <c r="H3866" i="11"/>
  <c r="I3866" i="11"/>
  <c r="J3866" i="11"/>
  <c r="K3866" i="11"/>
  <c r="L3866" i="11" s="1"/>
  <c r="M3866" i="11"/>
  <c r="G3867" i="11"/>
  <c r="H3867" i="11"/>
  <c r="I3867" i="11"/>
  <c r="J3867" i="11"/>
  <c r="K3867" i="11"/>
  <c r="L3867" i="11" s="1"/>
  <c r="M3867" i="11"/>
  <c r="G3868" i="11"/>
  <c r="H3868" i="11"/>
  <c r="I3868" i="11"/>
  <c r="J3868" i="11"/>
  <c r="K3868" i="11"/>
  <c r="L3868" i="11" s="1"/>
  <c r="M3868" i="11"/>
  <c r="G3869" i="11"/>
  <c r="H3869" i="11"/>
  <c r="I3869" i="11"/>
  <c r="J3869" i="11"/>
  <c r="K3869" i="11"/>
  <c r="L3869" i="11" s="1"/>
  <c r="M3869" i="11"/>
  <c r="G3870" i="11"/>
  <c r="H3870" i="11"/>
  <c r="I3870" i="11"/>
  <c r="J3870" i="11"/>
  <c r="K3870" i="11"/>
  <c r="L3870" i="11" s="1"/>
  <c r="M3870" i="11"/>
  <c r="G3871" i="11"/>
  <c r="H3871" i="11"/>
  <c r="I3871" i="11"/>
  <c r="J3871" i="11"/>
  <c r="K3871" i="11"/>
  <c r="L3871" i="11" s="1"/>
  <c r="M3871" i="11"/>
  <c r="G3872" i="11"/>
  <c r="H3872" i="11"/>
  <c r="I3872" i="11"/>
  <c r="J3872" i="11"/>
  <c r="K3872" i="11"/>
  <c r="L3872" i="11" s="1"/>
  <c r="M3872" i="11"/>
  <c r="G3873" i="11"/>
  <c r="H3873" i="11"/>
  <c r="I3873" i="11"/>
  <c r="J3873" i="11"/>
  <c r="K3873" i="11"/>
  <c r="L3873" i="11" s="1"/>
  <c r="M3873" i="11"/>
  <c r="G3874" i="11"/>
  <c r="H3874" i="11"/>
  <c r="I3874" i="11"/>
  <c r="J3874" i="11"/>
  <c r="K3874" i="11"/>
  <c r="L3874" i="11" s="1"/>
  <c r="M3874" i="11"/>
  <c r="G3875" i="11"/>
  <c r="H3875" i="11"/>
  <c r="I3875" i="11"/>
  <c r="J3875" i="11"/>
  <c r="K3875" i="11"/>
  <c r="L3875" i="11" s="1"/>
  <c r="M3875" i="11"/>
  <c r="G3876" i="11"/>
  <c r="H3876" i="11"/>
  <c r="I3876" i="11"/>
  <c r="J3876" i="11"/>
  <c r="K3876" i="11"/>
  <c r="L3876" i="11" s="1"/>
  <c r="M3876" i="11"/>
  <c r="G3877" i="11"/>
  <c r="H3877" i="11"/>
  <c r="I3877" i="11"/>
  <c r="J3877" i="11"/>
  <c r="K3877" i="11"/>
  <c r="L3877" i="11" s="1"/>
  <c r="M3877" i="11"/>
  <c r="G3878" i="11"/>
  <c r="H3878" i="11"/>
  <c r="I3878" i="11"/>
  <c r="J3878" i="11"/>
  <c r="K3878" i="11"/>
  <c r="L3878" i="11" s="1"/>
  <c r="M3878" i="11"/>
  <c r="G3879" i="11"/>
  <c r="H3879" i="11"/>
  <c r="I3879" i="11"/>
  <c r="J3879" i="11"/>
  <c r="K3879" i="11"/>
  <c r="L3879" i="11" s="1"/>
  <c r="M3879" i="11"/>
  <c r="G3880" i="11"/>
  <c r="H3880" i="11"/>
  <c r="I3880" i="11"/>
  <c r="J3880" i="11"/>
  <c r="K3880" i="11"/>
  <c r="L3880" i="11" s="1"/>
  <c r="M3880" i="11"/>
  <c r="G3881" i="11"/>
  <c r="H3881" i="11"/>
  <c r="I3881" i="11"/>
  <c r="J3881" i="11"/>
  <c r="K3881" i="11"/>
  <c r="L3881" i="11" s="1"/>
  <c r="M3881" i="11"/>
  <c r="G3882" i="11"/>
  <c r="H3882" i="11"/>
  <c r="I3882" i="11"/>
  <c r="J3882" i="11"/>
  <c r="K3882" i="11"/>
  <c r="L3882" i="11" s="1"/>
  <c r="M3882" i="11"/>
  <c r="G3883" i="11"/>
  <c r="H3883" i="11"/>
  <c r="I3883" i="11"/>
  <c r="J3883" i="11"/>
  <c r="K3883" i="11"/>
  <c r="L3883" i="11" s="1"/>
  <c r="M3883" i="11"/>
  <c r="G3884" i="11"/>
  <c r="H3884" i="11"/>
  <c r="I3884" i="11"/>
  <c r="J3884" i="11"/>
  <c r="K3884" i="11"/>
  <c r="L3884" i="11" s="1"/>
  <c r="M3884" i="11"/>
  <c r="G3885" i="11"/>
  <c r="H3885" i="11"/>
  <c r="I3885" i="11"/>
  <c r="J3885" i="11"/>
  <c r="K3885" i="11"/>
  <c r="L3885" i="11" s="1"/>
  <c r="M3885" i="11"/>
  <c r="G3886" i="11"/>
  <c r="H3886" i="11"/>
  <c r="I3886" i="11"/>
  <c r="J3886" i="11"/>
  <c r="K3886" i="11"/>
  <c r="L3886" i="11" s="1"/>
  <c r="M3886" i="11"/>
  <c r="G3887" i="11"/>
  <c r="H3887" i="11"/>
  <c r="I3887" i="11"/>
  <c r="J3887" i="11"/>
  <c r="K3887" i="11"/>
  <c r="L3887" i="11" s="1"/>
  <c r="M3887" i="11"/>
  <c r="G3888" i="11"/>
  <c r="H3888" i="11"/>
  <c r="I3888" i="11"/>
  <c r="J3888" i="11"/>
  <c r="K3888" i="11"/>
  <c r="L3888" i="11" s="1"/>
  <c r="M3888" i="11"/>
  <c r="G3889" i="11"/>
  <c r="H3889" i="11"/>
  <c r="I3889" i="11"/>
  <c r="J3889" i="11"/>
  <c r="K3889" i="11"/>
  <c r="L3889" i="11" s="1"/>
  <c r="M3889" i="11"/>
  <c r="G3890" i="11"/>
  <c r="H3890" i="11"/>
  <c r="I3890" i="11"/>
  <c r="J3890" i="11"/>
  <c r="K3890" i="11"/>
  <c r="L3890" i="11" s="1"/>
  <c r="M3890" i="11"/>
  <c r="G3891" i="11"/>
  <c r="H3891" i="11"/>
  <c r="I3891" i="11"/>
  <c r="J3891" i="11"/>
  <c r="K3891" i="11"/>
  <c r="L3891" i="11" s="1"/>
  <c r="M3891" i="11"/>
  <c r="G3892" i="11"/>
  <c r="H3892" i="11"/>
  <c r="I3892" i="11"/>
  <c r="J3892" i="11"/>
  <c r="K3892" i="11"/>
  <c r="L3892" i="11" s="1"/>
  <c r="M3892" i="11"/>
  <c r="G3893" i="11"/>
  <c r="H3893" i="11"/>
  <c r="I3893" i="11"/>
  <c r="J3893" i="11"/>
  <c r="K3893" i="11"/>
  <c r="L3893" i="11" s="1"/>
  <c r="M3893" i="11"/>
  <c r="G3894" i="11"/>
  <c r="H3894" i="11"/>
  <c r="I3894" i="11"/>
  <c r="J3894" i="11"/>
  <c r="K3894" i="11"/>
  <c r="L3894" i="11" s="1"/>
  <c r="M3894" i="11"/>
  <c r="G3895" i="11"/>
  <c r="H3895" i="11"/>
  <c r="I3895" i="11"/>
  <c r="J3895" i="11"/>
  <c r="K3895" i="11"/>
  <c r="L3895" i="11" s="1"/>
  <c r="M3895" i="11"/>
  <c r="G3896" i="11"/>
  <c r="H3896" i="11"/>
  <c r="I3896" i="11"/>
  <c r="J3896" i="11"/>
  <c r="K3896" i="11"/>
  <c r="L3896" i="11" s="1"/>
  <c r="M3896" i="11"/>
  <c r="G3897" i="11"/>
  <c r="H3897" i="11"/>
  <c r="I3897" i="11"/>
  <c r="J3897" i="11"/>
  <c r="K3897" i="11"/>
  <c r="L3897" i="11" s="1"/>
  <c r="M3897" i="11"/>
  <c r="G3898" i="11"/>
  <c r="H3898" i="11"/>
  <c r="I3898" i="11"/>
  <c r="J3898" i="11"/>
  <c r="K3898" i="11"/>
  <c r="L3898" i="11" s="1"/>
  <c r="M3898" i="11"/>
  <c r="G3899" i="11"/>
  <c r="H3899" i="11"/>
  <c r="I3899" i="11"/>
  <c r="J3899" i="11"/>
  <c r="K3899" i="11"/>
  <c r="L3899" i="11" s="1"/>
  <c r="M3899" i="11"/>
  <c r="G3900" i="11"/>
  <c r="H3900" i="11"/>
  <c r="I3900" i="11"/>
  <c r="J3900" i="11"/>
  <c r="K3900" i="11"/>
  <c r="L3900" i="11" s="1"/>
  <c r="M3900" i="11"/>
  <c r="G3901" i="11"/>
  <c r="H3901" i="11"/>
  <c r="I3901" i="11"/>
  <c r="J3901" i="11"/>
  <c r="K3901" i="11"/>
  <c r="L3901" i="11" s="1"/>
  <c r="M3901" i="11"/>
  <c r="G3902" i="11"/>
  <c r="H3902" i="11"/>
  <c r="I3902" i="11"/>
  <c r="J3902" i="11"/>
  <c r="K3902" i="11"/>
  <c r="L3902" i="11" s="1"/>
  <c r="M3902" i="11"/>
  <c r="G3903" i="11"/>
  <c r="H3903" i="11"/>
  <c r="I3903" i="11"/>
  <c r="J3903" i="11"/>
  <c r="K3903" i="11"/>
  <c r="L3903" i="11" s="1"/>
  <c r="M3903" i="11"/>
  <c r="G3904" i="11"/>
  <c r="H3904" i="11"/>
  <c r="I3904" i="11"/>
  <c r="J3904" i="11"/>
  <c r="K3904" i="11"/>
  <c r="L3904" i="11" s="1"/>
  <c r="M3904" i="11"/>
  <c r="G3905" i="11"/>
  <c r="H3905" i="11"/>
  <c r="I3905" i="11"/>
  <c r="J3905" i="11"/>
  <c r="K3905" i="11"/>
  <c r="L3905" i="11" s="1"/>
  <c r="M3905" i="11"/>
  <c r="G3906" i="11"/>
  <c r="H3906" i="11"/>
  <c r="I3906" i="11"/>
  <c r="J3906" i="11"/>
  <c r="K3906" i="11"/>
  <c r="L3906" i="11" s="1"/>
  <c r="M3906" i="11"/>
  <c r="G3907" i="11"/>
  <c r="H3907" i="11"/>
  <c r="I3907" i="11"/>
  <c r="J3907" i="11"/>
  <c r="K3907" i="11"/>
  <c r="L3907" i="11" s="1"/>
  <c r="M3907" i="11"/>
  <c r="G3908" i="11"/>
  <c r="H3908" i="11"/>
  <c r="I3908" i="11"/>
  <c r="J3908" i="11"/>
  <c r="K3908" i="11"/>
  <c r="L3908" i="11" s="1"/>
  <c r="M3908" i="11"/>
  <c r="G3909" i="11"/>
  <c r="H3909" i="11"/>
  <c r="I3909" i="11"/>
  <c r="J3909" i="11"/>
  <c r="K3909" i="11"/>
  <c r="L3909" i="11" s="1"/>
  <c r="M3909" i="11"/>
  <c r="G3910" i="11"/>
  <c r="H3910" i="11"/>
  <c r="I3910" i="11"/>
  <c r="J3910" i="11"/>
  <c r="K3910" i="11"/>
  <c r="L3910" i="11" s="1"/>
  <c r="M3910" i="11"/>
  <c r="G3911" i="11"/>
  <c r="H3911" i="11"/>
  <c r="I3911" i="11"/>
  <c r="J3911" i="11"/>
  <c r="K3911" i="11"/>
  <c r="L3911" i="11" s="1"/>
  <c r="M3911" i="11"/>
  <c r="G3912" i="11"/>
  <c r="H3912" i="11"/>
  <c r="I3912" i="11"/>
  <c r="J3912" i="11"/>
  <c r="K3912" i="11"/>
  <c r="L3912" i="11" s="1"/>
  <c r="M3912" i="11"/>
  <c r="G3913" i="11"/>
  <c r="H3913" i="11"/>
  <c r="I3913" i="11"/>
  <c r="J3913" i="11"/>
  <c r="K3913" i="11"/>
  <c r="L3913" i="11" s="1"/>
  <c r="M3913" i="11"/>
  <c r="G3914" i="11"/>
  <c r="H3914" i="11"/>
  <c r="I3914" i="11"/>
  <c r="J3914" i="11"/>
  <c r="K3914" i="11"/>
  <c r="L3914" i="11" s="1"/>
  <c r="M3914" i="11"/>
  <c r="G3915" i="11"/>
  <c r="H3915" i="11"/>
  <c r="I3915" i="11"/>
  <c r="J3915" i="11"/>
  <c r="K3915" i="11"/>
  <c r="L3915" i="11" s="1"/>
  <c r="M3915" i="11"/>
  <c r="G3916" i="11"/>
  <c r="H3916" i="11"/>
  <c r="I3916" i="11"/>
  <c r="J3916" i="11"/>
  <c r="K3916" i="11"/>
  <c r="L3916" i="11" s="1"/>
  <c r="M3916" i="11"/>
  <c r="G3917" i="11"/>
  <c r="H3917" i="11"/>
  <c r="I3917" i="11"/>
  <c r="J3917" i="11"/>
  <c r="K3917" i="11"/>
  <c r="L3917" i="11" s="1"/>
  <c r="M3917" i="11"/>
  <c r="G3918" i="11"/>
  <c r="H3918" i="11"/>
  <c r="I3918" i="11"/>
  <c r="J3918" i="11"/>
  <c r="K3918" i="11"/>
  <c r="L3918" i="11" s="1"/>
  <c r="M3918" i="11"/>
  <c r="G3919" i="11"/>
  <c r="H3919" i="11"/>
  <c r="I3919" i="11"/>
  <c r="J3919" i="11"/>
  <c r="K3919" i="11"/>
  <c r="L3919" i="11" s="1"/>
  <c r="M3919" i="11"/>
  <c r="G3920" i="11"/>
  <c r="H3920" i="11"/>
  <c r="I3920" i="11"/>
  <c r="J3920" i="11"/>
  <c r="K3920" i="11"/>
  <c r="L3920" i="11" s="1"/>
  <c r="M3920" i="11"/>
  <c r="G3921" i="11"/>
  <c r="H3921" i="11"/>
  <c r="I3921" i="11"/>
  <c r="J3921" i="11"/>
  <c r="K3921" i="11"/>
  <c r="L3921" i="11" s="1"/>
  <c r="M3921" i="11"/>
  <c r="G3922" i="11"/>
  <c r="H3922" i="11"/>
  <c r="I3922" i="11"/>
  <c r="J3922" i="11"/>
  <c r="K3922" i="11"/>
  <c r="L3922" i="11" s="1"/>
  <c r="M3922" i="11"/>
  <c r="G3923" i="11"/>
  <c r="H3923" i="11"/>
  <c r="I3923" i="11"/>
  <c r="J3923" i="11"/>
  <c r="K3923" i="11"/>
  <c r="L3923" i="11" s="1"/>
  <c r="M3923" i="11"/>
  <c r="G3924" i="11"/>
  <c r="H3924" i="11"/>
  <c r="I3924" i="11"/>
  <c r="J3924" i="11"/>
  <c r="K3924" i="11"/>
  <c r="L3924" i="11" s="1"/>
  <c r="M3924" i="11"/>
  <c r="G3925" i="11"/>
  <c r="H3925" i="11"/>
  <c r="I3925" i="11"/>
  <c r="J3925" i="11"/>
  <c r="K3925" i="11"/>
  <c r="L3925" i="11" s="1"/>
  <c r="M3925" i="11"/>
  <c r="G3926" i="11"/>
  <c r="H3926" i="11"/>
  <c r="I3926" i="11"/>
  <c r="J3926" i="11"/>
  <c r="K3926" i="11"/>
  <c r="L3926" i="11" s="1"/>
  <c r="M3926" i="11"/>
  <c r="G3927" i="11"/>
  <c r="H3927" i="11"/>
  <c r="I3927" i="11"/>
  <c r="J3927" i="11"/>
  <c r="K3927" i="11"/>
  <c r="L3927" i="11" s="1"/>
  <c r="M3927" i="11"/>
  <c r="G3928" i="11"/>
  <c r="H3928" i="11"/>
  <c r="I3928" i="11"/>
  <c r="J3928" i="11"/>
  <c r="K3928" i="11"/>
  <c r="L3928" i="11" s="1"/>
  <c r="M3928" i="11"/>
  <c r="G3929" i="11"/>
  <c r="H3929" i="11"/>
  <c r="I3929" i="11"/>
  <c r="J3929" i="11"/>
  <c r="K3929" i="11"/>
  <c r="L3929" i="11" s="1"/>
  <c r="M3929" i="11"/>
  <c r="G3930" i="11"/>
  <c r="H3930" i="11"/>
  <c r="I3930" i="11"/>
  <c r="J3930" i="11"/>
  <c r="K3930" i="11"/>
  <c r="L3930" i="11" s="1"/>
  <c r="M3930" i="11"/>
  <c r="G3931" i="11"/>
  <c r="H3931" i="11"/>
  <c r="I3931" i="11"/>
  <c r="J3931" i="11"/>
  <c r="K3931" i="11"/>
  <c r="L3931" i="11" s="1"/>
  <c r="M3931" i="11"/>
  <c r="G3932" i="11"/>
  <c r="H3932" i="11"/>
  <c r="I3932" i="11"/>
  <c r="J3932" i="11"/>
  <c r="K3932" i="11"/>
  <c r="L3932" i="11" s="1"/>
  <c r="M3932" i="11"/>
  <c r="G3933" i="11"/>
  <c r="H3933" i="11"/>
  <c r="I3933" i="11"/>
  <c r="J3933" i="11"/>
  <c r="K3933" i="11"/>
  <c r="L3933" i="11" s="1"/>
  <c r="M3933" i="11"/>
  <c r="G3934" i="11"/>
  <c r="H3934" i="11"/>
  <c r="I3934" i="11"/>
  <c r="J3934" i="11"/>
  <c r="K3934" i="11"/>
  <c r="L3934" i="11" s="1"/>
  <c r="M3934" i="11"/>
  <c r="G3935" i="11"/>
  <c r="H3935" i="11"/>
  <c r="I3935" i="11"/>
  <c r="J3935" i="11"/>
  <c r="K3935" i="11"/>
  <c r="L3935" i="11" s="1"/>
  <c r="M3935" i="11"/>
  <c r="G3936" i="11"/>
  <c r="H3936" i="11"/>
  <c r="I3936" i="11"/>
  <c r="J3936" i="11"/>
  <c r="K3936" i="11"/>
  <c r="L3936" i="11" s="1"/>
  <c r="M3936" i="11"/>
  <c r="G3937" i="11"/>
  <c r="H3937" i="11"/>
  <c r="I3937" i="11"/>
  <c r="J3937" i="11"/>
  <c r="K3937" i="11"/>
  <c r="L3937" i="11" s="1"/>
  <c r="M3937" i="11"/>
  <c r="G3938" i="11"/>
  <c r="H3938" i="11"/>
  <c r="I3938" i="11"/>
  <c r="J3938" i="11"/>
  <c r="K3938" i="11"/>
  <c r="L3938" i="11" s="1"/>
  <c r="M3938" i="11"/>
  <c r="G3939" i="11"/>
  <c r="H3939" i="11"/>
  <c r="I3939" i="11"/>
  <c r="J3939" i="11"/>
  <c r="K3939" i="11"/>
  <c r="L3939" i="11" s="1"/>
  <c r="M3939" i="11"/>
  <c r="G3940" i="11"/>
  <c r="H3940" i="11"/>
  <c r="I3940" i="11"/>
  <c r="J3940" i="11"/>
  <c r="K3940" i="11"/>
  <c r="L3940" i="11" s="1"/>
  <c r="M3940" i="11"/>
  <c r="G3941" i="11"/>
  <c r="H3941" i="11"/>
  <c r="I3941" i="11"/>
  <c r="J3941" i="11"/>
  <c r="K3941" i="11"/>
  <c r="L3941" i="11" s="1"/>
  <c r="M3941" i="11"/>
  <c r="G3942" i="11"/>
  <c r="H3942" i="11"/>
  <c r="I3942" i="11"/>
  <c r="J3942" i="11"/>
  <c r="K3942" i="11"/>
  <c r="L3942" i="11"/>
  <c r="M3942" i="11"/>
  <c r="G3943" i="11"/>
  <c r="H3943" i="11"/>
  <c r="I3943" i="11"/>
  <c r="J3943" i="11"/>
  <c r="K3943" i="11"/>
  <c r="L3943" i="11" s="1"/>
  <c r="M3943" i="11"/>
  <c r="G3944" i="11"/>
  <c r="H3944" i="11"/>
  <c r="I3944" i="11"/>
  <c r="J3944" i="11"/>
  <c r="K3944" i="11"/>
  <c r="L3944" i="11" s="1"/>
  <c r="M3944" i="11"/>
  <c r="G3945" i="11"/>
  <c r="H3945" i="11"/>
  <c r="I3945" i="11"/>
  <c r="J3945" i="11"/>
  <c r="K3945" i="11"/>
  <c r="L3945" i="11" s="1"/>
  <c r="M3945" i="11"/>
  <c r="G3946" i="11"/>
  <c r="H3946" i="11"/>
  <c r="I3946" i="11"/>
  <c r="J3946" i="11"/>
  <c r="K3946" i="11"/>
  <c r="L3946" i="11" s="1"/>
  <c r="M3946" i="11"/>
  <c r="G3947" i="11"/>
  <c r="H3947" i="11"/>
  <c r="I3947" i="11"/>
  <c r="J3947" i="11"/>
  <c r="K3947" i="11"/>
  <c r="L3947" i="11" s="1"/>
  <c r="M3947" i="11"/>
  <c r="G3948" i="11"/>
  <c r="H3948" i="11"/>
  <c r="I3948" i="11"/>
  <c r="J3948" i="11"/>
  <c r="K3948" i="11"/>
  <c r="L3948" i="11" s="1"/>
  <c r="M3948" i="11"/>
  <c r="G3949" i="11"/>
  <c r="H3949" i="11"/>
  <c r="I3949" i="11"/>
  <c r="J3949" i="11"/>
  <c r="K3949" i="11"/>
  <c r="L3949" i="11" s="1"/>
  <c r="M3949" i="11"/>
  <c r="G3950" i="11"/>
  <c r="H3950" i="11"/>
  <c r="I3950" i="11"/>
  <c r="J3950" i="11"/>
  <c r="K3950" i="11"/>
  <c r="L3950" i="11" s="1"/>
  <c r="M3950" i="11"/>
  <c r="G3951" i="11"/>
  <c r="H3951" i="11"/>
  <c r="I3951" i="11"/>
  <c r="J3951" i="11"/>
  <c r="K3951" i="11"/>
  <c r="L3951" i="11" s="1"/>
  <c r="M3951" i="11"/>
  <c r="G3952" i="11"/>
  <c r="H3952" i="11"/>
  <c r="I3952" i="11"/>
  <c r="J3952" i="11"/>
  <c r="K3952" i="11"/>
  <c r="L3952" i="11" s="1"/>
  <c r="M3952" i="11"/>
  <c r="G3953" i="11"/>
  <c r="H3953" i="11"/>
  <c r="I3953" i="11"/>
  <c r="J3953" i="11"/>
  <c r="K3953" i="11"/>
  <c r="L3953" i="11" s="1"/>
  <c r="M3953" i="11"/>
  <c r="G3954" i="11"/>
  <c r="H3954" i="11"/>
  <c r="I3954" i="11"/>
  <c r="J3954" i="11"/>
  <c r="K3954" i="11"/>
  <c r="L3954" i="11" s="1"/>
  <c r="M3954" i="11"/>
  <c r="G3955" i="11"/>
  <c r="H3955" i="11"/>
  <c r="I3955" i="11"/>
  <c r="J3955" i="11"/>
  <c r="K3955" i="11"/>
  <c r="L3955" i="11" s="1"/>
  <c r="M3955" i="11"/>
  <c r="G3956" i="11"/>
  <c r="H3956" i="11"/>
  <c r="I3956" i="11"/>
  <c r="J3956" i="11"/>
  <c r="K3956" i="11"/>
  <c r="L3956" i="11" s="1"/>
  <c r="M3956" i="11"/>
  <c r="G3957" i="11"/>
  <c r="H3957" i="11"/>
  <c r="I3957" i="11"/>
  <c r="J3957" i="11"/>
  <c r="K3957" i="11"/>
  <c r="L3957" i="11" s="1"/>
  <c r="M3957" i="11"/>
  <c r="G3958" i="11"/>
  <c r="H3958" i="11"/>
  <c r="I3958" i="11"/>
  <c r="J3958" i="11"/>
  <c r="K3958" i="11"/>
  <c r="L3958" i="11" s="1"/>
  <c r="M3958" i="11"/>
  <c r="G3959" i="11"/>
  <c r="H3959" i="11"/>
  <c r="I3959" i="11"/>
  <c r="J3959" i="11"/>
  <c r="K3959" i="11"/>
  <c r="L3959" i="11" s="1"/>
  <c r="M3959" i="11"/>
  <c r="G3960" i="11"/>
  <c r="H3960" i="11"/>
  <c r="I3960" i="11"/>
  <c r="J3960" i="11"/>
  <c r="K3960" i="11"/>
  <c r="L3960" i="11" s="1"/>
  <c r="M3960" i="11"/>
  <c r="G3961" i="11"/>
  <c r="H3961" i="11"/>
  <c r="I3961" i="11"/>
  <c r="J3961" i="11"/>
  <c r="K3961" i="11"/>
  <c r="L3961" i="11" s="1"/>
  <c r="M3961" i="11"/>
  <c r="G3962" i="11"/>
  <c r="H3962" i="11"/>
  <c r="I3962" i="11"/>
  <c r="J3962" i="11"/>
  <c r="K3962" i="11"/>
  <c r="L3962" i="11" s="1"/>
  <c r="M3962" i="11"/>
  <c r="G3963" i="11"/>
  <c r="H3963" i="11"/>
  <c r="I3963" i="11"/>
  <c r="J3963" i="11"/>
  <c r="K3963" i="11"/>
  <c r="L3963" i="11" s="1"/>
  <c r="M3963" i="11"/>
  <c r="G3964" i="11"/>
  <c r="H3964" i="11"/>
  <c r="I3964" i="11"/>
  <c r="J3964" i="11"/>
  <c r="K3964" i="11"/>
  <c r="L3964" i="11" s="1"/>
  <c r="M3964" i="11"/>
  <c r="G3965" i="11"/>
  <c r="H3965" i="11"/>
  <c r="I3965" i="11"/>
  <c r="J3965" i="11"/>
  <c r="K3965" i="11"/>
  <c r="L3965" i="11" s="1"/>
  <c r="M3965" i="11"/>
  <c r="G3966" i="11"/>
  <c r="H3966" i="11"/>
  <c r="I3966" i="11"/>
  <c r="J3966" i="11"/>
  <c r="K3966" i="11"/>
  <c r="L3966" i="11" s="1"/>
  <c r="M3966" i="11"/>
  <c r="G3967" i="11"/>
  <c r="H3967" i="11"/>
  <c r="I3967" i="11"/>
  <c r="J3967" i="11"/>
  <c r="K3967" i="11"/>
  <c r="L3967" i="11" s="1"/>
  <c r="M3967" i="11"/>
  <c r="G3968" i="11"/>
  <c r="H3968" i="11"/>
  <c r="I3968" i="11"/>
  <c r="J3968" i="11"/>
  <c r="K3968" i="11"/>
  <c r="L3968" i="11" s="1"/>
  <c r="M3968" i="11"/>
  <c r="G3969" i="11"/>
  <c r="H3969" i="11"/>
  <c r="I3969" i="11"/>
  <c r="J3969" i="11"/>
  <c r="K3969" i="11"/>
  <c r="L3969" i="11" s="1"/>
  <c r="M3969" i="11"/>
  <c r="G3970" i="11"/>
  <c r="H3970" i="11"/>
  <c r="I3970" i="11"/>
  <c r="J3970" i="11"/>
  <c r="K3970" i="11"/>
  <c r="L3970" i="11" s="1"/>
  <c r="M3970" i="11"/>
  <c r="G3971" i="11"/>
  <c r="H3971" i="11"/>
  <c r="I3971" i="11"/>
  <c r="J3971" i="11"/>
  <c r="K3971" i="11"/>
  <c r="L3971" i="11" s="1"/>
  <c r="M3971" i="11"/>
  <c r="G3972" i="11"/>
  <c r="H3972" i="11"/>
  <c r="I3972" i="11"/>
  <c r="J3972" i="11"/>
  <c r="K3972" i="11"/>
  <c r="L3972" i="11" s="1"/>
  <c r="M3972" i="11"/>
  <c r="G3973" i="11"/>
  <c r="H3973" i="11"/>
  <c r="I3973" i="11"/>
  <c r="J3973" i="11"/>
  <c r="K3973" i="11"/>
  <c r="L3973" i="11" s="1"/>
  <c r="M3973" i="11"/>
  <c r="G3974" i="11"/>
  <c r="H3974" i="11"/>
  <c r="I3974" i="11"/>
  <c r="J3974" i="11"/>
  <c r="K3974" i="11"/>
  <c r="L3974" i="11" s="1"/>
  <c r="M3974" i="11"/>
  <c r="G3975" i="11"/>
  <c r="H3975" i="11"/>
  <c r="I3975" i="11"/>
  <c r="J3975" i="11"/>
  <c r="K3975" i="11"/>
  <c r="L3975" i="11" s="1"/>
  <c r="M3975" i="11"/>
  <c r="G3976" i="11"/>
  <c r="H3976" i="11"/>
  <c r="I3976" i="11"/>
  <c r="J3976" i="11"/>
  <c r="K3976" i="11"/>
  <c r="L3976" i="11" s="1"/>
  <c r="M3976" i="11"/>
  <c r="G3977" i="11"/>
  <c r="H3977" i="11"/>
  <c r="I3977" i="11"/>
  <c r="J3977" i="11"/>
  <c r="K3977" i="11"/>
  <c r="L3977" i="11" s="1"/>
  <c r="M3977" i="11"/>
  <c r="G3978" i="11"/>
  <c r="H3978" i="11"/>
  <c r="I3978" i="11"/>
  <c r="J3978" i="11"/>
  <c r="K3978" i="11"/>
  <c r="L3978" i="11" s="1"/>
  <c r="M3978" i="11"/>
  <c r="G3979" i="11"/>
  <c r="H3979" i="11"/>
  <c r="I3979" i="11"/>
  <c r="J3979" i="11"/>
  <c r="K3979" i="11"/>
  <c r="L3979" i="11" s="1"/>
  <c r="M3979" i="11"/>
  <c r="G3980" i="11"/>
  <c r="H3980" i="11"/>
  <c r="I3980" i="11"/>
  <c r="J3980" i="11"/>
  <c r="K3980" i="11"/>
  <c r="L3980" i="11" s="1"/>
  <c r="M3980" i="11"/>
  <c r="G3981" i="11"/>
  <c r="H3981" i="11"/>
  <c r="I3981" i="11"/>
  <c r="J3981" i="11"/>
  <c r="K3981" i="11"/>
  <c r="L3981" i="11" s="1"/>
  <c r="M3981" i="11"/>
  <c r="G3982" i="11"/>
  <c r="H3982" i="11"/>
  <c r="I3982" i="11"/>
  <c r="J3982" i="11"/>
  <c r="K3982" i="11"/>
  <c r="L3982" i="11" s="1"/>
  <c r="M3982" i="11"/>
  <c r="G3983" i="11"/>
  <c r="H3983" i="11"/>
  <c r="I3983" i="11"/>
  <c r="J3983" i="11"/>
  <c r="K3983" i="11"/>
  <c r="L3983" i="11" s="1"/>
  <c r="M3983" i="11"/>
  <c r="G3984" i="11"/>
  <c r="H3984" i="11"/>
  <c r="I3984" i="11"/>
  <c r="J3984" i="11"/>
  <c r="K3984" i="11"/>
  <c r="L3984" i="11" s="1"/>
  <c r="M3984" i="11"/>
  <c r="G3985" i="11"/>
  <c r="H3985" i="11"/>
  <c r="I3985" i="11"/>
  <c r="J3985" i="11"/>
  <c r="K3985" i="11"/>
  <c r="L3985" i="11" s="1"/>
  <c r="M3985" i="11"/>
  <c r="G3986" i="11"/>
  <c r="H3986" i="11"/>
  <c r="I3986" i="11"/>
  <c r="J3986" i="11"/>
  <c r="K3986" i="11"/>
  <c r="L3986" i="11" s="1"/>
  <c r="M3986" i="11"/>
  <c r="G3987" i="11"/>
  <c r="H3987" i="11"/>
  <c r="I3987" i="11"/>
  <c r="J3987" i="11"/>
  <c r="K3987" i="11"/>
  <c r="L3987" i="11" s="1"/>
  <c r="M3987" i="11"/>
  <c r="G3988" i="11"/>
  <c r="H3988" i="11"/>
  <c r="I3988" i="11"/>
  <c r="J3988" i="11"/>
  <c r="K3988" i="11"/>
  <c r="L3988" i="11" s="1"/>
  <c r="M3988" i="11"/>
  <c r="G3989" i="11"/>
  <c r="H3989" i="11"/>
  <c r="I3989" i="11"/>
  <c r="J3989" i="11"/>
  <c r="K3989" i="11"/>
  <c r="L3989" i="11" s="1"/>
  <c r="M3989" i="11"/>
  <c r="G3990" i="11"/>
  <c r="H3990" i="11"/>
  <c r="I3990" i="11"/>
  <c r="J3990" i="11"/>
  <c r="K3990" i="11"/>
  <c r="L3990" i="11" s="1"/>
  <c r="M3990" i="11"/>
  <c r="G3991" i="11"/>
  <c r="H3991" i="11"/>
  <c r="I3991" i="11"/>
  <c r="J3991" i="11"/>
  <c r="K3991" i="11"/>
  <c r="L3991" i="11" s="1"/>
  <c r="M3991" i="11"/>
  <c r="G3992" i="11"/>
  <c r="H3992" i="11"/>
  <c r="I3992" i="11"/>
  <c r="J3992" i="11"/>
  <c r="K3992" i="11"/>
  <c r="L3992" i="11" s="1"/>
  <c r="M3992" i="11"/>
  <c r="G3993" i="11"/>
  <c r="H3993" i="11"/>
  <c r="I3993" i="11"/>
  <c r="J3993" i="11"/>
  <c r="K3993" i="11"/>
  <c r="L3993" i="11" s="1"/>
  <c r="M3993" i="11"/>
  <c r="G3994" i="11"/>
  <c r="H3994" i="11"/>
  <c r="I3994" i="11"/>
  <c r="J3994" i="11"/>
  <c r="K3994" i="11"/>
  <c r="L3994" i="11" s="1"/>
  <c r="M3994" i="11"/>
  <c r="G3995" i="11"/>
  <c r="H3995" i="11"/>
  <c r="I3995" i="11"/>
  <c r="J3995" i="11"/>
  <c r="K3995" i="11"/>
  <c r="L3995" i="11" s="1"/>
  <c r="M3995" i="11"/>
  <c r="G3996" i="11"/>
  <c r="H3996" i="11"/>
  <c r="I3996" i="11"/>
  <c r="J3996" i="11"/>
  <c r="K3996" i="11"/>
  <c r="L3996" i="11" s="1"/>
  <c r="M3996" i="11"/>
  <c r="G3997" i="11"/>
  <c r="H3997" i="11"/>
  <c r="I3997" i="11"/>
  <c r="J3997" i="11"/>
  <c r="K3997" i="11"/>
  <c r="L3997" i="11" s="1"/>
  <c r="M3997" i="11"/>
  <c r="G3998" i="11"/>
  <c r="H3998" i="11"/>
  <c r="I3998" i="11"/>
  <c r="J3998" i="11"/>
  <c r="K3998" i="11"/>
  <c r="L3998" i="11" s="1"/>
  <c r="M3998" i="11"/>
  <c r="G3999" i="11"/>
  <c r="H3999" i="11"/>
  <c r="I3999" i="11"/>
  <c r="J3999" i="11"/>
  <c r="K3999" i="11"/>
  <c r="L3999" i="11" s="1"/>
  <c r="M3999" i="11"/>
  <c r="G4000" i="11"/>
  <c r="H4000" i="11"/>
  <c r="I4000" i="11"/>
  <c r="J4000" i="11"/>
  <c r="K4000" i="11"/>
  <c r="L4000" i="11" s="1"/>
  <c r="M4000" i="11"/>
  <c r="G4001" i="11"/>
  <c r="H4001" i="11"/>
  <c r="I4001" i="11"/>
  <c r="J4001" i="11"/>
  <c r="K4001" i="11"/>
  <c r="L4001" i="11" s="1"/>
  <c r="M4001" i="11"/>
  <c r="G4002" i="11"/>
  <c r="H4002" i="11"/>
  <c r="I4002" i="11"/>
  <c r="J4002" i="11"/>
  <c r="K4002" i="11"/>
  <c r="L4002" i="11" s="1"/>
  <c r="M4002" i="11"/>
  <c r="G4003" i="11"/>
  <c r="H4003" i="11"/>
  <c r="I4003" i="11"/>
  <c r="J4003" i="11"/>
  <c r="K4003" i="11"/>
  <c r="L4003" i="11" s="1"/>
  <c r="M4003" i="11"/>
  <c r="G4004" i="11"/>
  <c r="H4004" i="11"/>
  <c r="I4004" i="11"/>
  <c r="J4004" i="11"/>
  <c r="K4004" i="11"/>
  <c r="L4004" i="11" s="1"/>
  <c r="M4004" i="11"/>
  <c r="G4005" i="11"/>
  <c r="H4005" i="11"/>
  <c r="I4005" i="11"/>
  <c r="J4005" i="11"/>
  <c r="K4005" i="11"/>
  <c r="L4005" i="11" s="1"/>
  <c r="M4005" i="11"/>
  <c r="G4006" i="11"/>
  <c r="H4006" i="11"/>
  <c r="I4006" i="11"/>
  <c r="J4006" i="11"/>
  <c r="K4006" i="11"/>
  <c r="L4006" i="11" s="1"/>
  <c r="M4006" i="11"/>
  <c r="G4007" i="11"/>
  <c r="H4007" i="11"/>
  <c r="I4007" i="11"/>
  <c r="J4007" i="11"/>
  <c r="K4007" i="11"/>
  <c r="L4007" i="11" s="1"/>
  <c r="M4007" i="11"/>
  <c r="G4008" i="11"/>
  <c r="H4008" i="11"/>
  <c r="I4008" i="11"/>
  <c r="J4008" i="11"/>
  <c r="K4008" i="11"/>
  <c r="L4008" i="11" s="1"/>
  <c r="M4008" i="11"/>
  <c r="G4009" i="11"/>
  <c r="H4009" i="11"/>
  <c r="I4009" i="11"/>
  <c r="J4009" i="11"/>
  <c r="K4009" i="11"/>
  <c r="L4009" i="11" s="1"/>
  <c r="M4009" i="11"/>
  <c r="G4010" i="11"/>
  <c r="H4010" i="11"/>
  <c r="I4010" i="11"/>
  <c r="J4010" i="11"/>
  <c r="K4010" i="11"/>
  <c r="L4010" i="11" s="1"/>
  <c r="M4010" i="11"/>
  <c r="G4011" i="11"/>
  <c r="H4011" i="11"/>
  <c r="I4011" i="11"/>
  <c r="J4011" i="11"/>
  <c r="K4011" i="11"/>
  <c r="L4011" i="11" s="1"/>
  <c r="M4011" i="11"/>
  <c r="G4012" i="11"/>
  <c r="H4012" i="11"/>
  <c r="I4012" i="11"/>
  <c r="J4012" i="11"/>
  <c r="K4012" i="11"/>
  <c r="L4012" i="11" s="1"/>
  <c r="M4012" i="11"/>
  <c r="G4013" i="11"/>
  <c r="H4013" i="11"/>
  <c r="I4013" i="11"/>
  <c r="J4013" i="11"/>
  <c r="K4013" i="11"/>
  <c r="L4013" i="11" s="1"/>
  <c r="M4013" i="11"/>
  <c r="G4014" i="11"/>
  <c r="H4014" i="11"/>
  <c r="I4014" i="11"/>
  <c r="J4014" i="11"/>
  <c r="K4014" i="11"/>
  <c r="L4014" i="11" s="1"/>
  <c r="M4014" i="11"/>
  <c r="G4015" i="11"/>
  <c r="H4015" i="11"/>
  <c r="I4015" i="11"/>
  <c r="J4015" i="11"/>
  <c r="K4015" i="11"/>
  <c r="L4015" i="11" s="1"/>
  <c r="M4015" i="11"/>
  <c r="G4016" i="11"/>
  <c r="H4016" i="11"/>
  <c r="I4016" i="11"/>
  <c r="J4016" i="11"/>
  <c r="K4016" i="11"/>
  <c r="L4016" i="11" s="1"/>
  <c r="M4016" i="11"/>
  <c r="G4017" i="11"/>
  <c r="H4017" i="11"/>
  <c r="I4017" i="11"/>
  <c r="J4017" i="11"/>
  <c r="K4017" i="11"/>
  <c r="L4017" i="11" s="1"/>
  <c r="M4017" i="11"/>
  <c r="G4018" i="11"/>
  <c r="H4018" i="11"/>
  <c r="I4018" i="11"/>
  <c r="J4018" i="11"/>
  <c r="K4018" i="11"/>
  <c r="L4018" i="11" s="1"/>
  <c r="M4018" i="11"/>
  <c r="G4019" i="11"/>
  <c r="H4019" i="11"/>
  <c r="I4019" i="11"/>
  <c r="J4019" i="11"/>
  <c r="K4019" i="11"/>
  <c r="L4019" i="11" s="1"/>
  <c r="M4019" i="11"/>
  <c r="G4020" i="11"/>
  <c r="H4020" i="11"/>
  <c r="I4020" i="11"/>
  <c r="J4020" i="11"/>
  <c r="K4020" i="11"/>
  <c r="L4020" i="11" s="1"/>
  <c r="M4020" i="11"/>
  <c r="G4021" i="11"/>
  <c r="H4021" i="11"/>
  <c r="I4021" i="11"/>
  <c r="J4021" i="11"/>
  <c r="K4021" i="11"/>
  <c r="L4021" i="11" s="1"/>
  <c r="M4021" i="11"/>
  <c r="G4022" i="11"/>
  <c r="H4022" i="11"/>
  <c r="I4022" i="11"/>
  <c r="J4022" i="11"/>
  <c r="K4022" i="11"/>
  <c r="L4022" i="11"/>
  <c r="M4022" i="11"/>
  <c r="G4023" i="11"/>
  <c r="H4023" i="11"/>
  <c r="I4023" i="11"/>
  <c r="J4023" i="11"/>
  <c r="K4023" i="11"/>
  <c r="L4023" i="11" s="1"/>
  <c r="M4023" i="11"/>
  <c r="G4024" i="11"/>
  <c r="H4024" i="11"/>
  <c r="I4024" i="11"/>
  <c r="J4024" i="11"/>
  <c r="K4024" i="11"/>
  <c r="L4024" i="11" s="1"/>
  <c r="M4024" i="11"/>
  <c r="G4025" i="11"/>
  <c r="H4025" i="11"/>
  <c r="I4025" i="11"/>
  <c r="J4025" i="11"/>
  <c r="K4025" i="11"/>
  <c r="L4025" i="11" s="1"/>
  <c r="M4025" i="11"/>
  <c r="G4026" i="11"/>
  <c r="H4026" i="11"/>
  <c r="I4026" i="11"/>
  <c r="J4026" i="11"/>
  <c r="K4026" i="11"/>
  <c r="L4026" i="11" s="1"/>
  <c r="M4026" i="11"/>
  <c r="G4027" i="11"/>
  <c r="H4027" i="11"/>
  <c r="I4027" i="11"/>
  <c r="J4027" i="11"/>
  <c r="K4027" i="11"/>
  <c r="L4027" i="11" s="1"/>
  <c r="M4027" i="11"/>
  <c r="G4028" i="11"/>
  <c r="H4028" i="11"/>
  <c r="I4028" i="11"/>
  <c r="J4028" i="11"/>
  <c r="K4028" i="11"/>
  <c r="L4028" i="11" s="1"/>
  <c r="M4028" i="11"/>
  <c r="G4029" i="11"/>
  <c r="H4029" i="11"/>
  <c r="I4029" i="11"/>
  <c r="J4029" i="11"/>
  <c r="K4029" i="11"/>
  <c r="L4029" i="11" s="1"/>
  <c r="M4029" i="11"/>
  <c r="G4030" i="11"/>
  <c r="H4030" i="11"/>
  <c r="I4030" i="11"/>
  <c r="J4030" i="11"/>
  <c r="K4030" i="11"/>
  <c r="L4030" i="11" s="1"/>
  <c r="M4030" i="11"/>
  <c r="G4031" i="11"/>
  <c r="H4031" i="11"/>
  <c r="I4031" i="11"/>
  <c r="J4031" i="11"/>
  <c r="K4031" i="11"/>
  <c r="L4031" i="11" s="1"/>
  <c r="M4031" i="11"/>
  <c r="G4032" i="11"/>
  <c r="H4032" i="11"/>
  <c r="I4032" i="11"/>
  <c r="J4032" i="11"/>
  <c r="K4032" i="11"/>
  <c r="L4032" i="11" s="1"/>
  <c r="M4032" i="11"/>
  <c r="G4033" i="11"/>
  <c r="H4033" i="11"/>
  <c r="I4033" i="11"/>
  <c r="J4033" i="11"/>
  <c r="K4033" i="11"/>
  <c r="L4033" i="11" s="1"/>
  <c r="M4033" i="11"/>
  <c r="G4034" i="11"/>
  <c r="H4034" i="11"/>
  <c r="I4034" i="11"/>
  <c r="J4034" i="11"/>
  <c r="K4034" i="11"/>
  <c r="L4034" i="11" s="1"/>
  <c r="M4034" i="11"/>
  <c r="G4035" i="11"/>
  <c r="H4035" i="11"/>
  <c r="I4035" i="11"/>
  <c r="J4035" i="11"/>
  <c r="K4035" i="11"/>
  <c r="L4035" i="11" s="1"/>
  <c r="M4035" i="11"/>
  <c r="G4036" i="11"/>
  <c r="H4036" i="11"/>
  <c r="I4036" i="11"/>
  <c r="J4036" i="11"/>
  <c r="K4036" i="11"/>
  <c r="L4036" i="11" s="1"/>
  <c r="M4036" i="11"/>
  <c r="G4037" i="11"/>
  <c r="H4037" i="11"/>
  <c r="I4037" i="11"/>
  <c r="J4037" i="11"/>
  <c r="K4037" i="11"/>
  <c r="L4037" i="11" s="1"/>
  <c r="M4037" i="11"/>
  <c r="G4038" i="11"/>
  <c r="H4038" i="11"/>
  <c r="I4038" i="11"/>
  <c r="J4038" i="11"/>
  <c r="K4038" i="11"/>
  <c r="L4038" i="11" s="1"/>
  <c r="M4038" i="11"/>
  <c r="G4039" i="11"/>
  <c r="H4039" i="11"/>
  <c r="I4039" i="11"/>
  <c r="J4039" i="11"/>
  <c r="K4039" i="11"/>
  <c r="L4039" i="11" s="1"/>
  <c r="M4039" i="11"/>
  <c r="G4040" i="11"/>
  <c r="H4040" i="11"/>
  <c r="I4040" i="11"/>
  <c r="J4040" i="11"/>
  <c r="K4040" i="11"/>
  <c r="L4040" i="11" s="1"/>
  <c r="M4040" i="11"/>
  <c r="G4041" i="11"/>
  <c r="H4041" i="11"/>
  <c r="I4041" i="11"/>
  <c r="J4041" i="11"/>
  <c r="K4041" i="11"/>
  <c r="L4041" i="11" s="1"/>
  <c r="M4041" i="11"/>
  <c r="G4042" i="11"/>
  <c r="H4042" i="11"/>
  <c r="I4042" i="11"/>
  <c r="J4042" i="11"/>
  <c r="K4042" i="11"/>
  <c r="L4042" i="11" s="1"/>
  <c r="M4042" i="11"/>
  <c r="G4043" i="11"/>
  <c r="H4043" i="11"/>
  <c r="I4043" i="11"/>
  <c r="J4043" i="11"/>
  <c r="K4043" i="11"/>
  <c r="L4043" i="11" s="1"/>
  <c r="M4043" i="11"/>
  <c r="G4044" i="11"/>
  <c r="H4044" i="11"/>
  <c r="I4044" i="11"/>
  <c r="J4044" i="11"/>
  <c r="K4044" i="11"/>
  <c r="L4044" i="11" s="1"/>
  <c r="M4044" i="11"/>
  <c r="G4045" i="11"/>
  <c r="H4045" i="11"/>
  <c r="I4045" i="11"/>
  <c r="J4045" i="11"/>
  <c r="K4045" i="11"/>
  <c r="L4045" i="11" s="1"/>
  <c r="M4045" i="11"/>
  <c r="G4046" i="11"/>
  <c r="H4046" i="11"/>
  <c r="I4046" i="11"/>
  <c r="J4046" i="11"/>
  <c r="K4046" i="11"/>
  <c r="L4046" i="11"/>
  <c r="M4046" i="11"/>
  <c r="G4047" i="11"/>
  <c r="H4047" i="11"/>
  <c r="I4047" i="11"/>
  <c r="J4047" i="11"/>
  <c r="K4047" i="11"/>
  <c r="L4047" i="11" s="1"/>
  <c r="M4047" i="11"/>
  <c r="G4048" i="11"/>
  <c r="H4048" i="11"/>
  <c r="I4048" i="11"/>
  <c r="J4048" i="11"/>
  <c r="K4048" i="11"/>
  <c r="L4048" i="11" s="1"/>
  <c r="M4048" i="11"/>
  <c r="G4049" i="11"/>
  <c r="H4049" i="11"/>
  <c r="I4049" i="11"/>
  <c r="J4049" i="11"/>
  <c r="K4049" i="11"/>
  <c r="L4049" i="11" s="1"/>
  <c r="M4049" i="11"/>
  <c r="G4050" i="11"/>
  <c r="H4050" i="11"/>
  <c r="I4050" i="11"/>
  <c r="J4050" i="11"/>
  <c r="K4050" i="11"/>
  <c r="L4050" i="11" s="1"/>
  <c r="M4050" i="11"/>
  <c r="G4051" i="11"/>
  <c r="H4051" i="11"/>
  <c r="I4051" i="11"/>
  <c r="J4051" i="11"/>
  <c r="K4051" i="11"/>
  <c r="L4051" i="11" s="1"/>
  <c r="M4051" i="11"/>
  <c r="G4052" i="11"/>
  <c r="H4052" i="11"/>
  <c r="I4052" i="11"/>
  <c r="J4052" i="11"/>
  <c r="K4052" i="11"/>
  <c r="L4052" i="11" s="1"/>
  <c r="M4052" i="11"/>
  <c r="G4053" i="11"/>
  <c r="H4053" i="11"/>
  <c r="I4053" i="11"/>
  <c r="J4053" i="11"/>
  <c r="K4053" i="11"/>
  <c r="L4053" i="11" s="1"/>
  <c r="M4053" i="11"/>
  <c r="G4054" i="11"/>
  <c r="H4054" i="11"/>
  <c r="I4054" i="11"/>
  <c r="J4054" i="11"/>
  <c r="K4054" i="11"/>
  <c r="L4054" i="11" s="1"/>
  <c r="M4054" i="11"/>
  <c r="G4055" i="11"/>
  <c r="H4055" i="11"/>
  <c r="I4055" i="11"/>
  <c r="J4055" i="11"/>
  <c r="K4055" i="11"/>
  <c r="L4055" i="11" s="1"/>
  <c r="M4055" i="11"/>
  <c r="G4056" i="11"/>
  <c r="H4056" i="11"/>
  <c r="I4056" i="11"/>
  <c r="J4056" i="11"/>
  <c r="K4056" i="11"/>
  <c r="L4056" i="11" s="1"/>
  <c r="M4056" i="11"/>
  <c r="G4057" i="11"/>
  <c r="H4057" i="11"/>
  <c r="I4057" i="11"/>
  <c r="J4057" i="11"/>
  <c r="K4057" i="11"/>
  <c r="L4057" i="11" s="1"/>
  <c r="M4057" i="11"/>
  <c r="G4058" i="11"/>
  <c r="H4058" i="11"/>
  <c r="I4058" i="11"/>
  <c r="J4058" i="11"/>
  <c r="K4058" i="11"/>
  <c r="L4058" i="11" s="1"/>
  <c r="M4058" i="11"/>
  <c r="G4059" i="11"/>
  <c r="H4059" i="11"/>
  <c r="I4059" i="11"/>
  <c r="J4059" i="11"/>
  <c r="K4059" i="11"/>
  <c r="L4059" i="11" s="1"/>
  <c r="M4059" i="11"/>
  <c r="G4060" i="11"/>
  <c r="H4060" i="11"/>
  <c r="I4060" i="11"/>
  <c r="J4060" i="11"/>
  <c r="K4060" i="11"/>
  <c r="L4060" i="11" s="1"/>
  <c r="M4060" i="11"/>
  <c r="G4061" i="11"/>
  <c r="H4061" i="11"/>
  <c r="I4061" i="11"/>
  <c r="J4061" i="11"/>
  <c r="K4061" i="11"/>
  <c r="L4061" i="11" s="1"/>
  <c r="M4061" i="11"/>
  <c r="G4062" i="11"/>
  <c r="H4062" i="11"/>
  <c r="I4062" i="11"/>
  <c r="J4062" i="11"/>
  <c r="K4062" i="11"/>
  <c r="L4062" i="11" s="1"/>
  <c r="M4062" i="11"/>
  <c r="G4063" i="11"/>
  <c r="H4063" i="11"/>
  <c r="I4063" i="11"/>
  <c r="J4063" i="11"/>
  <c r="K4063" i="11"/>
  <c r="L4063" i="11" s="1"/>
  <c r="M4063" i="11"/>
  <c r="G4064" i="11"/>
  <c r="H4064" i="11"/>
  <c r="I4064" i="11"/>
  <c r="J4064" i="11"/>
  <c r="K4064" i="11"/>
  <c r="L4064" i="11" s="1"/>
  <c r="M4064" i="11"/>
  <c r="G4065" i="11"/>
  <c r="H4065" i="11"/>
  <c r="I4065" i="11"/>
  <c r="J4065" i="11"/>
  <c r="K4065" i="11"/>
  <c r="L4065" i="11" s="1"/>
  <c r="M4065" i="11"/>
  <c r="G4066" i="11"/>
  <c r="H4066" i="11"/>
  <c r="I4066" i="11"/>
  <c r="J4066" i="11"/>
  <c r="K4066" i="11"/>
  <c r="L4066" i="11" s="1"/>
  <c r="M4066" i="11"/>
  <c r="G4067" i="11"/>
  <c r="H4067" i="11"/>
  <c r="I4067" i="11"/>
  <c r="J4067" i="11"/>
  <c r="K4067" i="11"/>
  <c r="L4067" i="11" s="1"/>
  <c r="M4067" i="11"/>
  <c r="G4068" i="11"/>
  <c r="H4068" i="11"/>
  <c r="I4068" i="11"/>
  <c r="J4068" i="11"/>
  <c r="K4068" i="11"/>
  <c r="L4068" i="11" s="1"/>
  <c r="M4068" i="11"/>
  <c r="G4069" i="11"/>
  <c r="H4069" i="11"/>
  <c r="I4069" i="11"/>
  <c r="J4069" i="11"/>
  <c r="K4069" i="11"/>
  <c r="L4069" i="11" s="1"/>
  <c r="M4069" i="11"/>
  <c r="G4070" i="11"/>
  <c r="H4070" i="11"/>
  <c r="I4070" i="11"/>
  <c r="J4070" i="11"/>
  <c r="K4070" i="11"/>
  <c r="L4070" i="11" s="1"/>
  <c r="M4070" i="11"/>
  <c r="G4071" i="11"/>
  <c r="H4071" i="11"/>
  <c r="I4071" i="11"/>
  <c r="J4071" i="11"/>
  <c r="K4071" i="11"/>
  <c r="L4071" i="11" s="1"/>
  <c r="M4071" i="11"/>
  <c r="G4072" i="11"/>
  <c r="H4072" i="11"/>
  <c r="I4072" i="11"/>
  <c r="J4072" i="11"/>
  <c r="K4072" i="11"/>
  <c r="L4072" i="11" s="1"/>
  <c r="M4072" i="11"/>
  <c r="G4073" i="11"/>
  <c r="H4073" i="11"/>
  <c r="I4073" i="11"/>
  <c r="J4073" i="11"/>
  <c r="K4073" i="11"/>
  <c r="L4073" i="11" s="1"/>
  <c r="M4073" i="11"/>
  <c r="G4074" i="11"/>
  <c r="H4074" i="11"/>
  <c r="I4074" i="11"/>
  <c r="J4074" i="11"/>
  <c r="K4074" i="11"/>
  <c r="L4074" i="11" s="1"/>
  <c r="M4074" i="11"/>
  <c r="G4075" i="11"/>
  <c r="H4075" i="11"/>
  <c r="I4075" i="11"/>
  <c r="J4075" i="11"/>
  <c r="K4075" i="11"/>
  <c r="L4075" i="11" s="1"/>
  <c r="M4075" i="11"/>
  <c r="G4076" i="11"/>
  <c r="H4076" i="11"/>
  <c r="I4076" i="11"/>
  <c r="J4076" i="11"/>
  <c r="K4076" i="11"/>
  <c r="L4076" i="11" s="1"/>
  <c r="M4076" i="11"/>
  <c r="G4077" i="11"/>
  <c r="H4077" i="11"/>
  <c r="I4077" i="11"/>
  <c r="J4077" i="11"/>
  <c r="K4077" i="11"/>
  <c r="L4077" i="11" s="1"/>
  <c r="M4077" i="11"/>
  <c r="G4078" i="11"/>
  <c r="H4078" i="11"/>
  <c r="I4078" i="11"/>
  <c r="J4078" i="11"/>
  <c r="K4078" i="11"/>
  <c r="L4078" i="11" s="1"/>
  <c r="M4078" i="11"/>
  <c r="G4079" i="11"/>
  <c r="H4079" i="11"/>
  <c r="I4079" i="11"/>
  <c r="J4079" i="11"/>
  <c r="K4079" i="11"/>
  <c r="L4079" i="11" s="1"/>
  <c r="M4079" i="11"/>
  <c r="G4080" i="11"/>
  <c r="H4080" i="11"/>
  <c r="I4080" i="11"/>
  <c r="J4080" i="11"/>
  <c r="K4080" i="11"/>
  <c r="L4080" i="11" s="1"/>
  <c r="M4080" i="11"/>
  <c r="G4081" i="11"/>
  <c r="H4081" i="11"/>
  <c r="I4081" i="11"/>
  <c r="J4081" i="11"/>
  <c r="K4081" i="11"/>
  <c r="L4081" i="11" s="1"/>
  <c r="M4081" i="11"/>
  <c r="G4082" i="11"/>
  <c r="H4082" i="11"/>
  <c r="I4082" i="11"/>
  <c r="J4082" i="11"/>
  <c r="K4082" i="11"/>
  <c r="L4082" i="11" s="1"/>
  <c r="M4082" i="11"/>
  <c r="G4083" i="11"/>
  <c r="H4083" i="11"/>
  <c r="I4083" i="11"/>
  <c r="J4083" i="11"/>
  <c r="K4083" i="11"/>
  <c r="L4083" i="11" s="1"/>
  <c r="M4083" i="11"/>
  <c r="G4084" i="11"/>
  <c r="H4084" i="11"/>
  <c r="I4084" i="11"/>
  <c r="J4084" i="11"/>
  <c r="K4084" i="11"/>
  <c r="L4084" i="11" s="1"/>
  <c r="M4084" i="11"/>
  <c r="G4085" i="11"/>
  <c r="H4085" i="11"/>
  <c r="I4085" i="11"/>
  <c r="J4085" i="11"/>
  <c r="K4085" i="11"/>
  <c r="L4085" i="11" s="1"/>
  <c r="M4085" i="11"/>
  <c r="G4086" i="11"/>
  <c r="H4086" i="11"/>
  <c r="I4086" i="11"/>
  <c r="J4086" i="11"/>
  <c r="K4086" i="11"/>
  <c r="L4086" i="11" s="1"/>
  <c r="M4086" i="11"/>
  <c r="G4087" i="11"/>
  <c r="H4087" i="11"/>
  <c r="I4087" i="11"/>
  <c r="J4087" i="11"/>
  <c r="K4087" i="11"/>
  <c r="L4087" i="11" s="1"/>
  <c r="M4087" i="11"/>
  <c r="G4088" i="11"/>
  <c r="H4088" i="11"/>
  <c r="I4088" i="11"/>
  <c r="J4088" i="11"/>
  <c r="K4088" i="11"/>
  <c r="L4088" i="11" s="1"/>
  <c r="M4088" i="11"/>
  <c r="G4089" i="11"/>
  <c r="H4089" i="11"/>
  <c r="I4089" i="11"/>
  <c r="J4089" i="11"/>
  <c r="K4089" i="11"/>
  <c r="L4089" i="11" s="1"/>
  <c r="M4089" i="11"/>
  <c r="G4090" i="11"/>
  <c r="H4090" i="11"/>
  <c r="I4090" i="11"/>
  <c r="J4090" i="11"/>
  <c r="K4090" i="11"/>
  <c r="L4090" i="11" s="1"/>
  <c r="M4090" i="11"/>
  <c r="G4091" i="11"/>
  <c r="H4091" i="11"/>
  <c r="I4091" i="11"/>
  <c r="J4091" i="11"/>
  <c r="K4091" i="11"/>
  <c r="L4091" i="11" s="1"/>
  <c r="M4091" i="11"/>
  <c r="G4092" i="11"/>
  <c r="H4092" i="11"/>
  <c r="I4092" i="11"/>
  <c r="J4092" i="11"/>
  <c r="K4092" i="11"/>
  <c r="L4092" i="11" s="1"/>
  <c r="M4092" i="11"/>
  <c r="G4093" i="11"/>
  <c r="H4093" i="11"/>
  <c r="I4093" i="11"/>
  <c r="J4093" i="11"/>
  <c r="K4093" i="11"/>
  <c r="L4093" i="11" s="1"/>
  <c r="M4093" i="11"/>
  <c r="G4094" i="11"/>
  <c r="H4094" i="11"/>
  <c r="I4094" i="11"/>
  <c r="J4094" i="11"/>
  <c r="K4094" i="11"/>
  <c r="L4094" i="11" s="1"/>
  <c r="M4094" i="11"/>
  <c r="G4095" i="11"/>
  <c r="H4095" i="11"/>
  <c r="I4095" i="11"/>
  <c r="J4095" i="11"/>
  <c r="K4095" i="11"/>
  <c r="L4095" i="11" s="1"/>
  <c r="M4095" i="11"/>
  <c r="G4096" i="11"/>
  <c r="H4096" i="11"/>
  <c r="I4096" i="11"/>
  <c r="J4096" i="11"/>
  <c r="K4096" i="11"/>
  <c r="L4096" i="11" s="1"/>
  <c r="M4096" i="11"/>
  <c r="G4097" i="11"/>
  <c r="H4097" i="11"/>
  <c r="I4097" i="11"/>
  <c r="J4097" i="11"/>
  <c r="K4097" i="11"/>
  <c r="L4097" i="11" s="1"/>
  <c r="M4097" i="11"/>
  <c r="G4098" i="11"/>
  <c r="H4098" i="11"/>
  <c r="I4098" i="11"/>
  <c r="J4098" i="11"/>
  <c r="K4098" i="11"/>
  <c r="L4098" i="11" s="1"/>
  <c r="M4098" i="11"/>
  <c r="G4099" i="11"/>
  <c r="H4099" i="11"/>
  <c r="I4099" i="11"/>
  <c r="J4099" i="11"/>
  <c r="K4099" i="11"/>
  <c r="L4099" i="11" s="1"/>
  <c r="M4099" i="11"/>
  <c r="G4100" i="11"/>
  <c r="H4100" i="11"/>
  <c r="I4100" i="11"/>
  <c r="J4100" i="11"/>
  <c r="K4100" i="11"/>
  <c r="L4100" i="11" s="1"/>
  <c r="M4100" i="11"/>
  <c r="G4101" i="11"/>
  <c r="H4101" i="11"/>
  <c r="I4101" i="11"/>
  <c r="J4101" i="11"/>
  <c r="K4101" i="11"/>
  <c r="L4101" i="11" s="1"/>
  <c r="M4101" i="11"/>
  <c r="G4102" i="11"/>
  <c r="H4102" i="11"/>
  <c r="I4102" i="11"/>
  <c r="J4102" i="11"/>
  <c r="K4102" i="11"/>
  <c r="L4102" i="11"/>
  <c r="M4102" i="11"/>
  <c r="G4103" i="11"/>
  <c r="H4103" i="11"/>
  <c r="I4103" i="11"/>
  <c r="J4103" i="11"/>
  <c r="K4103" i="11"/>
  <c r="L4103" i="11" s="1"/>
  <c r="M4103" i="11"/>
  <c r="G4104" i="11"/>
  <c r="H4104" i="11"/>
  <c r="I4104" i="11"/>
  <c r="J4104" i="11"/>
  <c r="K4104" i="11"/>
  <c r="L4104" i="11" s="1"/>
  <c r="M4104" i="11"/>
  <c r="G4105" i="11"/>
  <c r="H4105" i="11"/>
  <c r="I4105" i="11"/>
  <c r="J4105" i="11"/>
  <c r="K4105" i="11"/>
  <c r="L4105" i="11" s="1"/>
  <c r="M4105" i="11"/>
  <c r="G4106" i="11"/>
  <c r="H4106" i="11"/>
  <c r="I4106" i="11"/>
  <c r="J4106" i="11"/>
  <c r="K4106" i="11"/>
  <c r="L4106" i="11" s="1"/>
  <c r="M4106" i="11"/>
  <c r="G4107" i="11"/>
  <c r="H4107" i="11"/>
  <c r="I4107" i="11"/>
  <c r="J4107" i="11"/>
  <c r="K4107" i="11"/>
  <c r="L4107" i="11" s="1"/>
  <c r="M4107" i="11"/>
  <c r="G4108" i="11"/>
  <c r="H4108" i="11"/>
  <c r="I4108" i="11"/>
  <c r="J4108" i="11"/>
  <c r="K4108" i="11"/>
  <c r="L4108" i="11" s="1"/>
  <c r="M4108" i="11"/>
  <c r="G4109" i="11"/>
  <c r="H4109" i="11"/>
  <c r="I4109" i="11"/>
  <c r="J4109" i="11"/>
  <c r="K4109" i="11"/>
  <c r="L4109" i="11" s="1"/>
  <c r="M4109" i="11"/>
  <c r="G4110" i="11"/>
  <c r="H4110" i="11"/>
  <c r="I4110" i="11"/>
  <c r="J4110" i="11"/>
  <c r="K4110" i="11"/>
  <c r="L4110" i="11" s="1"/>
  <c r="M4110" i="11"/>
  <c r="G4111" i="11"/>
  <c r="H4111" i="11"/>
  <c r="I4111" i="11"/>
  <c r="J4111" i="11"/>
  <c r="K4111" i="11"/>
  <c r="L4111" i="11" s="1"/>
  <c r="M4111" i="11"/>
  <c r="G4112" i="11"/>
  <c r="H4112" i="11"/>
  <c r="I4112" i="11"/>
  <c r="J4112" i="11"/>
  <c r="K4112" i="11"/>
  <c r="L4112" i="11" s="1"/>
  <c r="M4112" i="11"/>
  <c r="G4113" i="11"/>
  <c r="H4113" i="11"/>
  <c r="I4113" i="11"/>
  <c r="J4113" i="11"/>
  <c r="K4113" i="11"/>
  <c r="L4113" i="11" s="1"/>
  <c r="M4113" i="11"/>
  <c r="G4114" i="11"/>
  <c r="H4114" i="11"/>
  <c r="I4114" i="11"/>
  <c r="J4114" i="11"/>
  <c r="K4114" i="11"/>
  <c r="L4114" i="11" s="1"/>
  <c r="M4114" i="11"/>
  <c r="G4115" i="11"/>
  <c r="H4115" i="11"/>
  <c r="I4115" i="11"/>
  <c r="J4115" i="11"/>
  <c r="K4115" i="11"/>
  <c r="L4115" i="11" s="1"/>
  <c r="M4115" i="11"/>
  <c r="G4116" i="11"/>
  <c r="H4116" i="11"/>
  <c r="I4116" i="11"/>
  <c r="J4116" i="11"/>
  <c r="K4116" i="11"/>
  <c r="L4116" i="11" s="1"/>
  <c r="M4116" i="11"/>
  <c r="G4117" i="11"/>
  <c r="H4117" i="11"/>
  <c r="I4117" i="11"/>
  <c r="J4117" i="11"/>
  <c r="K4117" i="11"/>
  <c r="L4117" i="11" s="1"/>
  <c r="M4117" i="11"/>
  <c r="G4118" i="11"/>
  <c r="H4118" i="11"/>
  <c r="I4118" i="11"/>
  <c r="J4118" i="11"/>
  <c r="K4118" i="11"/>
  <c r="L4118" i="11" s="1"/>
  <c r="M4118" i="11"/>
  <c r="G4119" i="11"/>
  <c r="H4119" i="11"/>
  <c r="I4119" i="11"/>
  <c r="J4119" i="11"/>
  <c r="K4119" i="11"/>
  <c r="L4119" i="11" s="1"/>
  <c r="M4119" i="11"/>
  <c r="G4120" i="11"/>
  <c r="H4120" i="11"/>
  <c r="I4120" i="11"/>
  <c r="J4120" i="11"/>
  <c r="K4120" i="11"/>
  <c r="L4120" i="11" s="1"/>
  <c r="M4120" i="11"/>
  <c r="G4121" i="11"/>
  <c r="H4121" i="11"/>
  <c r="I4121" i="11"/>
  <c r="J4121" i="11"/>
  <c r="K4121" i="11"/>
  <c r="L4121" i="11" s="1"/>
  <c r="M4121" i="11"/>
  <c r="G4122" i="11"/>
  <c r="H4122" i="11"/>
  <c r="I4122" i="11"/>
  <c r="J4122" i="11"/>
  <c r="K4122" i="11"/>
  <c r="L4122" i="11" s="1"/>
  <c r="M4122" i="11"/>
  <c r="G4123" i="11"/>
  <c r="H4123" i="11"/>
  <c r="I4123" i="11"/>
  <c r="J4123" i="11"/>
  <c r="K4123" i="11"/>
  <c r="L4123" i="11" s="1"/>
  <c r="M4123" i="11"/>
  <c r="G4124" i="11"/>
  <c r="H4124" i="11"/>
  <c r="I4124" i="11"/>
  <c r="J4124" i="11"/>
  <c r="K4124" i="11"/>
  <c r="L4124" i="11" s="1"/>
  <c r="M4124" i="11"/>
  <c r="G4125" i="11"/>
  <c r="H4125" i="11"/>
  <c r="I4125" i="11"/>
  <c r="J4125" i="11"/>
  <c r="K4125" i="11"/>
  <c r="L4125" i="11" s="1"/>
  <c r="M4125" i="11"/>
  <c r="G4126" i="11"/>
  <c r="H4126" i="11"/>
  <c r="I4126" i="11"/>
  <c r="J4126" i="11"/>
  <c r="K4126" i="11"/>
  <c r="L4126" i="11" s="1"/>
  <c r="M4126" i="11"/>
  <c r="G4127" i="11"/>
  <c r="H4127" i="11"/>
  <c r="I4127" i="11"/>
  <c r="J4127" i="11"/>
  <c r="K4127" i="11"/>
  <c r="L4127" i="11" s="1"/>
  <c r="M4127" i="11"/>
  <c r="G4128" i="11"/>
  <c r="H4128" i="11"/>
  <c r="I4128" i="11"/>
  <c r="J4128" i="11"/>
  <c r="K4128" i="11"/>
  <c r="L4128" i="11" s="1"/>
  <c r="M4128" i="11"/>
  <c r="G4129" i="11"/>
  <c r="H4129" i="11"/>
  <c r="I4129" i="11"/>
  <c r="J4129" i="11"/>
  <c r="K4129" i="11"/>
  <c r="L4129" i="11" s="1"/>
  <c r="M4129" i="11"/>
  <c r="G4130" i="11"/>
  <c r="H4130" i="11"/>
  <c r="I4130" i="11"/>
  <c r="J4130" i="11"/>
  <c r="K4130" i="11"/>
  <c r="L4130" i="11" s="1"/>
  <c r="M4130" i="11"/>
  <c r="G4131" i="11"/>
  <c r="H4131" i="11"/>
  <c r="I4131" i="11"/>
  <c r="J4131" i="11"/>
  <c r="K4131" i="11"/>
  <c r="L4131" i="11" s="1"/>
  <c r="M4131" i="11"/>
  <c r="G4132" i="11"/>
  <c r="H4132" i="11"/>
  <c r="I4132" i="11"/>
  <c r="J4132" i="11"/>
  <c r="K4132" i="11"/>
  <c r="L4132" i="11" s="1"/>
  <c r="M4132" i="11"/>
  <c r="G4133" i="11"/>
  <c r="H4133" i="11"/>
  <c r="I4133" i="11"/>
  <c r="J4133" i="11"/>
  <c r="K4133" i="11"/>
  <c r="L4133" i="11" s="1"/>
  <c r="M4133" i="11"/>
  <c r="G4134" i="11"/>
  <c r="H4134" i="11"/>
  <c r="I4134" i="11"/>
  <c r="J4134" i="11"/>
  <c r="K4134" i="11"/>
  <c r="L4134" i="11" s="1"/>
  <c r="M4134" i="11"/>
  <c r="G4135" i="11"/>
  <c r="H4135" i="11"/>
  <c r="I4135" i="11"/>
  <c r="J4135" i="11"/>
  <c r="K4135" i="11"/>
  <c r="L4135" i="11" s="1"/>
  <c r="M4135" i="11"/>
  <c r="G4136" i="11"/>
  <c r="H4136" i="11"/>
  <c r="I4136" i="11"/>
  <c r="J4136" i="11"/>
  <c r="K4136" i="11"/>
  <c r="L4136" i="11" s="1"/>
  <c r="M4136" i="11"/>
  <c r="G4137" i="11"/>
  <c r="H4137" i="11"/>
  <c r="I4137" i="11"/>
  <c r="J4137" i="11"/>
  <c r="K4137" i="11"/>
  <c r="L4137" i="11" s="1"/>
  <c r="M4137" i="11"/>
  <c r="G4138" i="11"/>
  <c r="H4138" i="11"/>
  <c r="I4138" i="11"/>
  <c r="J4138" i="11"/>
  <c r="K4138" i="11"/>
  <c r="L4138" i="11" s="1"/>
  <c r="M4138" i="11"/>
  <c r="G4139" i="11"/>
  <c r="H4139" i="11"/>
  <c r="I4139" i="11"/>
  <c r="J4139" i="11"/>
  <c r="K4139" i="11"/>
  <c r="L4139" i="11" s="1"/>
  <c r="M4139" i="11"/>
  <c r="G4140" i="11"/>
  <c r="H4140" i="11"/>
  <c r="I4140" i="11"/>
  <c r="J4140" i="11"/>
  <c r="K4140" i="11"/>
  <c r="L4140" i="11" s="1"/>
  <c r="M4140" i="11"/>
  <c r="G4141" i="11"/>
  <c r="H4141" i="11"/>
  <c r="I4141" i="11"/>
  <c r="J4141" i="11"/>
  <c r="K4141" i="11"/>
  <c r="L4141" i="11" s="1"/>
  <c r="M4141" i="11"/>
  <c r="G4142" i="11"/>
  <c r="H4142" i="11"/>
  <c r="I4142" i="11"/>
  <c r="J4142" i="11"/>
  <c r="K4142" i="11"/>
  <c r="L4142" i="11" s="1"/>
  <c r="M4142" i="11"/>
  <c r="G4143" i="11"/>
  <c r="H4143" i="11"/>
  <c r="I4143" i="11"/>
  <c r="J4143" i="11"/>
  <c r="K4143" i="11"/>
  <c r="L4143" i="11" s="1"/>
  <c r="M4143" i="11"/>
  <c r="G4144" i="11"/>
  <c r="H4144" i="11"/>
  <c r="I4144" i="11"/>
  <c r="J4144" i="11"/>
  <c r="K4144" i="11"/>
  <c r="L4144" i="11" s="1"/>
  <c r="M4144" i="11"/>
  <c r="G4145" i="11"/>
  <c r="H4145" i="11"/>
  <c r="I4145" i="11"/>
  <c r="J4145" i="11"/>
  <c r="K4145" i="11"/>
  <c r="L4145" i="11" s="1"/>
  <c r="M4145" i="11"/>
  <c r="G4146" i="11"/>
  <c r="H4146" i="11"/>
  <c r="I4146" i="11"/>
  <c r="J4146" i="11"/>
  <c r="K4146" i="11"/>
  <c r="L4146" i="11" s="1"/>
  <c r="M4146" i="11"/>
  <c r="G4147" i="11"/>
  <c r="H4147" i="11"/>
  <c r="I4147" i="11"/>
  <c r="J4147" i="11"/>
  <c r="K4147" i="11"/>
  <c r="L4147" i="11" s="1"/>
  <c r="M4147" i="11"/>
  <c r="G4148" i="11"/>
  <c r="H4148" i="11"/>
  <c r="I4148" i="11"/>
  <c r="J4148" i="11"/>
  <c r="K4148" i="11"/>
  <c r="L4148" i="11" s="1"/>
  <c r="M4148" i="11"/>
  <c r="G4149" i="11"/>
  <c r="H4149" i="11"/>
  <c r="I4149" i="11"/>
  <c r="J4149" i="11"/>
  <c r="K4149" i="11"/>
  <c r="L4149" i="11" s="1"/>
  <c r="M4149" i="11"/>
  <c r="G4150" i="11"/>
  <c r="H4150" i="11"/>
  <c r="I4150" i="11"/>
  <c r="J4150" i="11"/>
  <c r="K4150" i="11"/>
  <c r="L4150" i="11" s="1"/>
  <c r="M4150" i="11"/>
  <c r="G4151" i="11"/>
  <c r="H4151" i="11"/>
  <c r="I4151" i="11"/>
  <c r="J4151" i="11"/>
  <c r="K4151" i="11"/>
  <c r="L4151" i="11" s="1"/>
  <c r="M4151" i="11"/>
  <c r="G4152" i="11"/>
  <c r="H4152" i="11"/>
  <c r="I4152" i="11"/>
  <c r="J4152" i="11"/>
  <c r="K4152" i="11"/>
  <c r="L4152" i="11" s="1"/>
  <c r="M4152" i="11"/>
  <c r="G4153" i="11"/>
  <c r="H4153" i="11"/>
  <c r="I4153" i="11"/>
  <c r="J4153" i="11"/>
  <c r="K4153" i="11"/>
  <c r="L4153" i="11" s="1"/>
  <c r="M4153" i="11"/>
  <c r="G4154" i="11"/>
  <c r="H4154" i="11"/>
  <c r="I4154" i="11"/>
  <c r="J4154" i="11"/>
  <c r="K4154" i="11"/>
  <c r="L4154" i="11" s="1"/>
  <c r="M4154" i="11"/>
  <c r="G4155" i="11"/>
  <c r="H4155" i="11"/>
  <c r="I4155" i="11"/>
  <c r="J4155" i="11"/>
  <c r="K4155" i="11"/>
  <c r="L4155" i="11" s="1"/>
  <c r="M4155" i="11"/>
  <c r="G4156" i="11"/>
  <c r="H4156" i="11"/>
  <c r="I4156" i="11"/>
  <c r="J4156" i="11"/>
  <c r="K4156" i="11"/>
  <c r="L4156" i="11" s="1"/>
  <c r="M4156" i="11"/>
  <c r="G4157" i="11"/>
  <c r="H4157" i="11"/>
  <c r="I4157" i="11"/>
  <c r="J4157" i="11"/>
  <c r="K4157" i="11"/>
  <c r="L4157" i="11" s="1"/>
  <c r="M4157" i="11"/>
  <c r="G4158" i="11"/>
  <c r="H4158" i="11"/>
  <c r="I4158" i="11"/>
  <c r="J4158" i="11"/>
  <c r="K4158" i="11"/>
  <c r="L4158" i="11" s="1"/>
  <c r="M4158" i="11"/>
  <c r="G4159" i="11"/>
  <c r="H4159" i="11"/>
  <c r="I4159" i="11"/>
  <c r="J4159" i="11"/>
  <c r="K4159" i="11"/>
  <c r="L4159" i="11" s="1"/>
  <c r="M4159" i="11"/>
  <c r="G4160" i="11"/>
  <c r="H4160" i="11"/>
  <c r="I4160" i="11"/>
  <c r="J4160" i="11"/>
  <c r="K4160" i="11"/>
  <c r="L4160" i="11" s="1"/>
  <c r="M4160" i="11"/>
  <c r="G4161" i="11"/>
  <c r="H4161" i="11"/>
  <c r="I4161" i="11"/>
  <c r="J4161" i="11"/>
  <c r="K4161" i="11"/>
  <c r="L4161" i="11" s="1"/>
  <c r="M4161" i="11"/>
  <c r="G4162" i="11"/>
  <c r="H4162" i="11"/>
  <c r="I4162" i="11"/>
  <c r="J4162" i="11"/>
  <c r="K4162" i="11"/>
  <c r="L4162" i="11" s="1"/>
  <c r="M4162" i="11"/>
  <c r="G4163" i="11"/>
  <c r="H4163" i="11"/>
  <c r="I4163" i="11"/>
  <c r="J4163" i="11"/>
  <c r="K4163" i="11"/>
  <c r="L4163" i="11" s="1"/>
  <c r="M4163" i="11"/>
  <c r="G4164" i="11"/>
  <c r="H4164" i="11"/>
  <c r="I4164" i="11"/>
  <c r="J4164" i="11"/>
  <c r="K4164" i="11"/>
  <c r="L4164" i="11" s="1"/>
  <c r="M4164" i="11"/>
  <c r="G4165" i="11"/>
  <c r="H4165" i="11"/>
  <c r="I4165" i="11"/>
  <c r="J4165" i="11"/>
  <c r="K4165" i="11"/>
  <c r="L4165" i="11" s="1"/>
  <c r="M4165" i="11"/>
  <c r="G4166" i="11"/>
  <c r="H4166" i="11"/>
  <c r="I4166" i="11"/>
  <c r="J4166" i="11"/>
  <c r="K4166" i="11"/>
  <c r="L4166" i="11" s="1"/>
  <c r="M4166" i="11"/>
  <c r="G4167" i="11"/>
  <c r="H4167" i="11"/>
  <c r="I4167" i="11"/>
  <c r="J4167" i="11"/>
  <c r="K4167" i="11"/>
  <c r="L4167" i="11" s="1"/>
  <c r="M4167" i="11"/>
  <c r="G4168" i="11"/>
  <c r="H4168" i="11"/>
  <c r="I4168" i="11"/>
  <c r="J4168" i="11"/>
  <c r="K4168" i="11"/>
  <c r="L4168" i="11" s="1"/>
  <c r="M4168" i="11"/>
  <c r="G4169" i="11"/>
  <c r="H4169" i="11"/>
  <c r="I4169" i="11"/>
  <c r="J4169" i="11"/>
  <c r="K4169" i="11"/>
  <c r="L4169" i="11" s="1"/>
  <c r="M4169" i="11"/>
  <c r="G4170" i="11"/>
  <c r="H4170" i="11"/>
  <c r="I4170" i="11"/>
  <c r="J4170" i="11"/>
  <c r="K4170" i="11"/>
  <c r="L4170" i="11" s="1"/>
  <c r="M4170" i="11"/>
  <c r="G4171" i="11"/>
  <c r="H4171" i="11"/>
  <c r="I4171" i="11"/>
  <c r="J4171" i="11"/>
  <c r="K4171" i="11"/>
  <c r="L4171" i="11" s="1"/>
  <c r="M4171" i="11"/>
  <c r="G4172" i="11"/>
  <c r="H4172" i="11"/>
  <c r="I4172" i="11"/>
  <c r="J4172" i="11"/>
  <c r="K4172" i="11"/>
  <c r="L4172" i="11" s="1"/>
  <c r="M4172" i="11"/>
  <c r="G4173" i="11"/>
  <c r="H4173" i="11"/>
  <c r="I4173" i="11"/>
  <c r="J4173" i="11"/>
  <c r="K4173" i="11"/>
  <c r="L4173" i="11" s="1"/>
  <c r="M4173" i="11"/>
  <c r="G4174" i="11"/>
  <c r="H4174" i="11"/>
  <c r="I4174" i="11"/>
  <c r="J4174" i="11"/>
  <c r="K4174" i="11"/>
  <c r="L4174" i="11"/>
  <c r="M4174" i="11"/>
  <c r="G4175" i="11"/>
  <c r="H4175" i="11"/>
  <c r="I4175" i="11"/>
  <c r="J4175" i="11"/>
  <c r="K4175" i="11"/>
  <c r="L4175" i="11" s="1"/>
  <c r="M4175" i="11"/>
  <c r="G4176" i="11"/>
  <c r="H4176" i="11"/>
  <c r="I4176" i="11"/>
  <c r="J4176" i="11"/>
  <c r="K4176" i="11"/>
  <c r="L4176" i="11" s="1"/>
  <c r="M4176" i="11"/>
  <c r="G4177" i="11"/>
  <c r="H4177" i="11"/>
  <c r="I4177" i="11"/>
  <c r="J4177" i="11"/>
  <c r="K4177" i="11"/>
  <c r="L4177" i="11" s="1"/>
  <c r="M4177" i="11"/>
  <c r="G4178" i="11"/>
  <c r="H4178" i="11"/>
  <c r="I4178" i="11"/>
  <c r="J4178" i="11"/>
  <c r="K4178" i="11"/>
  <c r="L4178" i="11" s="1"/>
  <c r="M4178" i="11"/>
  <c r="G4179" i="11"/>
  <c r="H4179" i="11"/>
  <c r="I4179" i="11"/>
  <c r="J4179" i="11"/>
  <c r="K4179" i="11"/>
  <c r="L4179" i="11" s="1"/>
  <c r="M4179" i="11"/>
  <c r="G4180" i="11"/>
  <c r="H4180" i="11"/>
  <c r="I4180" i="11"/>
  <c r="J4180" i="11"/>
  <c r="K4180" i="11"/>
  <c r="L4180" i="11" s="1"/>
  <c r="M4180" i="11"/>
  <c r="G4181" i="11"/>
  <c r="H4181" i="11"/>
  <c r="I4181" i="11"/>
  <c r="J4181" i="11"/>
  <c r="K4181" i="11"/>
  <c r="L4181" i="11" s="1"/>
  <c r="M4181" i="11"/>
  <c r="G4182" i="11"/>
  <c r="H4182" i="11"/>
  <c r="I4182" i="11"/>
  <c r="J4182" i="11"/>
  <c r="K4182" i="11"/>
  <c r="L4182" i="11" s="1"/>
  <c r="M4182" i="11"/>
  <c r="G4183" i="11"/>
  <c r="H4183" i="11"/>
  <c r="I4183" i="11"/>
  <c r="J4183" i="11"/>
  <c r="K4183" i="11"/>
  <c r="L4183" i="11" s="1"/>
  <c r="M4183" i="11"/>
  <c r="G4184" i="11"/>
  <c r="H4184" i="11"/>
  <c r="I4184" i="11"/>
  <c r="J4184" i="11"/>
  <c r="K4184" i="11"/>
  <c r="L4184" i="11" s="1"/>
  <c r="M4184" i="11"/>
  <c r="G4185" i="11"/>
  <c r="H4185" i="11"/>
  <c r="I4185" i="11"/>
  <c r="J4185" i="11"/>
  <c r="K4185" i="11"/>
  <c r="L4185" i="11" s="1"/>
  <c r="M4185" i="11"/>
  <c r="G4186" i="11"/>
  <c r="H4186" i="11"/>
  <c r="I4186" i="11"/>
  <c r="J4186" i="11"/>
  <c r="K4186" i="11"/>
  <c r="L4186" i="11" s="1"/>
  <c r="M4186" i="11"/>
  <c r="G4187" i="11"/>
  <c r="H4187" i="11"/>
  <c r="I4187" i="11"/>
  <c r="J4187" i="11"/>
  <c r="K4187" i="11"/>
  <c r="L4187" i="11" s="1"/>
  <c r="M4187" i="11"/>
  <c r="G4188" i="11"/>
  <c r="H4188" i="11"/>
  <c r="I4188" i="11"/>
  <c r="J4188" i="11"/>
  <c r="K4188" i="11"/>
  <c r="L4188" i="11" s="1"/>
  <c r="M4188" i="11"/>
  <c r="G4189" i="11"/>
  <c r="H4189" i="11"/>
  <c r="I4189" i="11"/>
  <c r="J4189" i="11"/>
  <c r="K4189" i="11"/>
  <c r="L4189" i="11" s="1"/>
  <c r="M4189" i="11"/>
  <c r="G4190" i="11"/>
  <c r="H4190" i="11"/>
  <c r="I4190" i="11"/>
  <c r="J4190" i="11"/>
  <c r="K4190" i="11"/>
  <c r="L4190" i="11" s="1"/>
  <c r="M4190" i="11"/>
  <c r="G4191" i="11"/>
  <c r="H4191" i="11"/>
  <c r="I4191" i="11"/>
  <c r="J4191" i="11"/>
  <c r="K4191" i="11"/>
  <c r="L4191" i="11" s="1"/>
  <c r="M4191" i="11"/>
  <c r="G4192" i="11"/>
  <c r="H4192" i="11"/>
  <c r="I4192" i="11"/>
  <c r="J4192" i="11"/>
  <c r="K4192" i="11"/>
  <c r="L4192" i="11" s="1"/>
  <c r="M4192" i="11"/>
  <c r="G4193" i="11"/>
  <c r="H4193" i="11"/>
  <c r="I4193" i="11"/>
  <c r="J4193" i="11"/>
  <c r="K4193" i="11"/>
  <c r="L4193" i="11" s="1"/>
  <c r="M4193" i="11"/>
  <c r="G4194" i="11"/>
  <c r="H4194" i="11"/>
  <c r="I4194" i="11"/>
  <c r="J4194" i="11"/>
  <c r="K4194" i="11"/>
  <c r="L4194" i="11" s="1"/>
  <c r="M4194" i="11"/>
  <c r="G4195" i="11"/>
  <c r="H4195" i="11"/>
  <c r="I4195" i="11"/>
  <c r="J4195" i="11"/>
  <c r="K4195" i="11"/>
  <c r="L4195" i="11" s="1"/>
  <c r="M4195" i="11"/>
  <c r="G4196" i="11"/>
  <c r="H4196" i="11"/>
  <c r="I4196" i="11"/>
  <c r="J4196" i="11"/>
  <c r="K4196" i="11"/>
  <c r="L4196" i="11" s="1"/>
  <c r="M4196" i="11"/>
  <c r="G4197" i="11"/>
  <c r="H4197" i="11"/>
  <c r="I4197" i="11"/>
  <c r="J4197" i="11"/>
  <c r="K4197" i="11"/>
  <c r="L4197" i="11" s="1"/>
  <c r="M4197" i="11"/>
  <c r="G4198" i="11"/>
  <c r="H4198" i="11"/>
  <c r="I4198" i="11"/>
  <c r="J4198" i="11"/>
  <c r="K4198" i="11"/>
  <c r="L4198" i="11" s="1"/>
  <c r="M4198" i="11"/>
  <c r="G4199" i="11"/>
  <c r="H4199" i="11"/>
  <c r="I4199" i="11"/>
  <c r="J4199" i="11"/>
  <c r="K4199" i="11"/>
  <c r="L4199" i="11" s="1"/>
  <c r="M4199" i="11"/>
  <c r="G4200" i="11"/>
  <c r="H4200" i="11"/>
  <c r="I4200" i="11"/>
  <c r="J4200" i="11"/>
  <c r="K4200" i="11"/>
  <c r="L4200" i="11" s="1"/>
  <c r="M4200" i="11"/>
  <c r="G4201" i="11"/>
  <c r="H4201" i="11"/>
  <c r="I4201" i="11"/>
  <c r="J4201" i="11"/>
  <c r="K4201" i="11"/>
  <c r="L4201" i="11" s="1"/>
  <c r="M4201" i="11"/>
  <c r="G4202" i="11"/>
  <c r="H4202" i="11"/>
  <c r="I4202" i="11"/>
  <c r="J4202" i="11"/>
  <c r="K4202" i="11"/>
  <c r="L4202" i="11" s="1"/>
  <c r="M4202" i="11"/>
  <c r="G4203" i="11"/>
  <c r="H4203" i="11"/>
  <c r="I4203" i="11"/>
  <c r="J4203" i="11"/>
  <c r="K4203" i="11"/>
  <c r="L4203" i="11" s="1"/>
  <c r="M4203" i="11"/>
  <c r="G4204" i="11"/>
  <c r="H4204" i="11"/>
  <c r="I4204" i="11"/>
  <c r="J4204" i="11"/>
  <c r="K4204" i="11"/>
  <c r="L4204" i="11" s="1"/>
  <c r="M4204" i="11"/>
  <c r="G4205" i="11"/>
  <c r="H4205" i="11"/>
  <c r="I4205" i="11"/>
  <c r="J4205" i="11"/>
  <c r="K4205" i="11"/>
  <c r="L4205" i="11" s="1"/>
  <c r="M4205" i="11"/>
  <c r="G4206" i="11"/>
  <c r="H4206" i="11"/>
  <c r="I4206" i="11"/>
  <c r="J4206" i="11"/>
  <c r="K4206" i="11"/>
  <c r="L4206" i="11" s="1"/>
  <c r="M4206" i="11"/>
  <c r="G4207" i="11"/>
  <c r="H4207" i="11"/>
  <c r="I4207" i="11"/>
  <c r="J4207" i="11"/>
  <c r="K4207" i="11"/>
  <c r="L4207" i="11" s="1"/>
  <c r="M4207" i="11"/>
  <c r="G4208" i="11"/>
  <c r="H4208" i="11"/>
  <c r="I4208" i="11"/>
  <c r="J4208" i="11"/>
  <c r="K4208" i="11"/>
  <c r="L4208" i="11" s="1"/>
  <c r="M4208" i="11"/>
  <c r="G4209" i="11"/>
  <c r="H4209" i="11"/>
  <c r="I4209" i="11"/>
  <c r="J4209" i="11"/>
  <c r="K4209" i="11"/>
  <c r="L4209" i="11" s="1"/>
  <c r="M4209" i="11"/>
  <c r="G4210" i="11"/>
  <c r="H4210" i="11"/>
  <c r="I4210" i="11"/>
  <c r="J4210" i="11"/>
  <c r="K4210" i="11"/>
  <c r="L4210" i="11" s="1"/>
  <c r="M4210" i="11"/>
  <c r="G4211" i="11"/>
  <c r="H4211" i="11"/>
  <c r="I4211" i="11"/>
  <c r="J4211" i="11"/>
  <c r="K4211" i="11"/>
  <c r="L4211" i="11" s="1"/>
  <c r="M4211" i="11"/>
  <c r="G4212" i="11"/>
  <c r="H4212" i="11"/>
  <c r="I4212" i="11"/>
  <c r="J4212" i="11"/>
  <c r="K4212" i="11"/>
  <c r="L4212" i="11" s="1"/>
  <c r="M4212" i="11"/>
  <c r="G4213" i="11"/>
  <c r="H4213" i="11"/>
  <c r="I4213" i="11"/>
  <c r="J4213" i="11"/>
  <c r="K4213" i="11"/>
  <c r="L4213" i="11" s="1"/>
  <c r="M4213" i="11"/>
  <c r="G4214" i="11"/>
  <c r="H4214" i="11"/>
  <c r="I4214" i="11"/>
  <c r="J4214" i="11"/>
  <c r="K4214" i="11"/>
  <c r="L4214" i="11" s="1"/>
  <c r="M4214" i="11"/>
  <c r="G4215" i="11"/>
  <c r="H4215" i="11"/>
  <c r="I4215" i="11"/>
  <c r="J4215" i="11"/>
  <c r="K4215" i="11"/>
  <c r="L4215" i="11" s="1"/>
  <c r="M4215" i="11"/>
  <c r="G4216" i="11"/>
  <c r="H4216" i="11"/>
  <c r="I4216" i="11"/>
  <c r="J4216" i="11"/>
  <c r="K4216" i="11"/>
  <c r="L4216" i="11" s="1"/>
  <c r="M4216" i="11"/>
  <c r="G4217" i="11"/>
  <c r="H4217" i="11"/>
  <c r="I4217" i="11"/>
  <c r="J4217" i="11"/>
  <c r="K4217" i="11"/>
  <c r="L4217" i="11" s="1"/>
  <c r="M4217" i="11"/>
  <c r="G4218" i="11"/>
  <c r="H4218" i="11"/>
  <c r="I4218" i="11"/>
  <c r="J4218" i="11"/>
  <c r="K4218" i="11"/>
  <c r="L4218" i="11" s="1"/>
  <c r="M4218" i="11"/>
  <c r="G4219" i="11"/>
  <c r="H4219" i="11"/>
  <c r="I4219" i="11"/>
  <c r="J4219" i="11"/>
  <c r="K4219" i="11"/>
  <c r="L4219" i="11" s="1"/>
  <c r="M4219" i="11"/>
  <c r="G4220" i="11"/>
  <c r="H4220" i="11"/>
  <c r="I4220" i="11"/>
  <c r="J4220" i="11"/>
  <c r="K4220" i="11"/>
  <c r="L4220" i="11" s="1"/>
  <c r="M4220" i="11"/>
  <c r="G4221" i="11"/>
  <c r="H4221" i="11"/>
  <c r="I4221" i="11"/>
  <c r="J4221" i="11"/>
  <c r="K4221" i="11"/>
  <c r="L4221" i="11" s="1"/>
  <c r="M4221" i="11"/>
  <c r="G4222" i="11"/>
  <c r="H4222" i="11"/>
  <c r="I4222" i="11"/>
  <c r="J4222" i="11"/>
  <c r="K4222" i="11"/>
  <c r="L4222" i="11" s="1"/>
  <c r="M4222" i="11"/>
  <c r="G4223" i="11"/>
  <c r="H4223" i="11"/>
  <c r="I4223" i="11"/>
  <c r="J4223" i="11"/>
  <c r="K4223" i="11"/>
  <c r="L4223" i="11" s="1"/>
  <c r="M4223" i="11"/>
  <c r="G4224" i="11"/>
  <c r="H4224" i="11"/>
  <c r="I4224" i="11"/>
  <c r="J4224" i="11"/>
  <c r="K4224" i="11"/>
  <c r="L4224" i="11" s="1"/>
  <c r="M4224" i="11"/>
  <c r="G4225" i="11"/>
  <c r="H4225" i="11"/>
  <c r="I4225" i="11"/>
  <c r="J4225" i="11"/>
  <c r="K4225" i="11"/>
  <c r="L4225" i="11" s="1"/>
  <c r="M4225" i="11"/>
  <c r="G4226" i="11"/>
  <c r="H4226" i="11"/>
  <c r="I4226" i="11"/>
  <c r="J4226" i="11"/>
  <c r="K4226" i="11"/>
  <c r="L4226" i="11" s="1"/>
  <c r="M4226" i="11"/>
  <c r="G4227" i="11"/>
  <c r="H4227" i="11"/>
  <c r="I4227" i="11"/>
  <c r="J4227" i="11"/>
  <c r="K4227" i="11"/>
  <c r="L4227" i="11" s="1"/>
  <c r="M4227" i="11"/>
  <c r="G4228" i="11"/>
  <c r="H4228" i="11"/>
  <c r="I4228" i="11"/>
  <c r="J4228" i="11"/>
  <c r="K4228" i="11"/>
  <c r="L4228" i="11" s="1"/>
  <c r="M4228" i="11"/>
  <c r="G4229" i="11"/>
  <c r="H4229" i="11"/>
  <c r="I4229" i="11"/>
  <c r="J4229" i="11"/>
  <c r="K4229" i="11"/>
  <c r="L4229" i="11" s="1"/>
  <c r="M4229" i="11"/>
  <c r="G4230" i="11"/>
  <c r="H4230" i="11"/>
  <c r="I4230" i="11"/>
  <c r="J4230" i="11"/>
  <c r="K4230" i="11"/>
  <c r="L4230" i="11" s="1"/>
  <c r="M4230" i="11"/>
  <c r="G4231" i="11"/>
  <c r="H4231" i="11"/>
  <c r="I4231" i="11"/>
  <c r="J4231" i="11"/>
  <c r="K4231" i="11"/>
  <c r="L4231" i="11" s="1"/>
  <c r="M4231" i="11"/>
  <c r="G4232" i="11"/>
  <c r="H4232" i="11"/>
  <c r="I4232" i="11"/>
  <c r="J4232" i="11"/>
  <c r="K4232" i="11"/>
  <c r="L4232" i="11" s="1"/>
  <c r="M4232" i="11"/>
  <c r="G4233" i="11"/>
  <c r="H4233" i="11"/>
  <c r="I4233" i="11"/>
  <c r="J4233" i="11"/>
  <c r="K4233" i="11"/>
  <c r="L4233" i="11" s="1"/>
  <c r="M4233" i="11"/>
  <c r="G4234" i="11"/>
  <c r="H4234" i="11"/>
  <c r="I4234" i="11"/>
  <c r="J4234" i="11"/>
  <c r="K4234" i="11"/>
  <c r="L4234" i="11" s="1"/>
  <c r="M4234" i="11"/>
  <c r="G4235" i="11"/>
  <c r="H4235" i="11"/>
  <c r="I4235" i="11"/>
  <c r="J4235" i="11"/>
  <c r="K4235" i="11"/>
  <c r="L4235" i="11" s="1"/>
  <c r="M4235" i="11"/>
  <c r="G4236" i="11"/>
  <c r="H4236" i="11"/>
  <c r="I4236" i="11"/>
  <c r="J4236" i="11"/>
  <c r="K4236" i="11"/>
  <c r="L4236" i="11" s="1"/>
  <c r="M4236" i="11"/>
  <c r="G4237" i="11"/>
  <c r="H4237" i="11"/>
  <c r="I4237" i="11"/>
  <c r="J4237" i="11"/>
  <c r="K4237" i="11"/>
  <c r="L4237" i="11" s="1"/>
  <c r="M4237" i="11"/>
  <c r="G4238" i="11"/>
  <c r="H4238" i="11"/>
  <c r="I4238" i="11"/>
  <c r="J4238" i="11"/>
  <c r="K4238" i="11"/>
  <c r="L4238" i="11" s="1"/>
  <c r="M4238" i="11"/>
  <c r="G4239" i="11"/>
  <c r="H4239" i="11"/>
  <c r="I4239" i="11"/>
  <c r="J4239" i="11"/>
  <c r="K4239" i="11"/>
  <c r="L4239" i="11" s="1"/>
  <c r="M4239" i="11"/>
  <c r="G4240" i="11"/>
  <c r="H4240" i="11"/>
  <c r="I4240" i="11"/>
  <c r="J4240" i="11"/>
  <c r="K4240" i="11"/>
  <c r="L4240" i="11" s="1"/>
  <c r="M4240" i="11"/>
  <c r="G4241" i="11"/>
  <c r="H4241" i="11"/>
  <c r="I4241" i="11"/>
  <c r="J4241" i="11"/>
  <c r="K4241" i="11"/>
  <c r="L4241" i="11" s="1"/>
  <c r="M4241" i="11"/>
  <c r="G4242" i="11"/>
  <c r="H4242" i="11"/>
  <c r="I4242" i="11"/>
  <c r="J4242" i="11"/>
  <c r="K4242" i="11"/>
  <c r="L4242" i="11" s="1"/>
  <c r="M4242" i="11"/>
  <c r="G4243" i="11"/>
  <c r="H4243" i="11"/>
  <c r="I4243" i="11"/>
  <c r="J4243" i="11"/>
  <c r="K4243" i="11"/>
  <c r="L4243" i="11" s="1"/>
  <c r="M4243" i="11"/>
  <c r="G4244" i="11"/>
  <c r="H4244" i="11"/>
  <c r="I4244" i="11"/>
  <c r="J4244" i="11"/>
  <c r="K4244" i="11"/>
  <c r="L4244" i="11" s="1"/>
  <c r="M4244" i="11"/>
  <c r="G4245" i="11"/>
  <c r="H4245" i="11"/>
  <c r="I4245" i="11"/>
  <c r="J4245" i="11"/>
  <c r="K4245" i="11"/>
  <c r="L4245" i="11" s="1"/>
  <c r="M4245" i="11"/>
  <c r="G4246" i="11"/>
  <c r="H4246" i="11"/>
  <c r="I4246" i="11"/>
  <c r="J4246" i="11"/>
  <c r="K4246" i="11"/>
  <c r="L4246" i="11" s="1"/>
  <c r="M4246" i="11"/>
  <c r="G4247" i="11"/>
  <c r="H4247" i="11"/>
  <c r="I4247" i="11"/>
  <c r="J4247" i="11"/>
  <c r="K4247" i="11"/>
  <c r="L4247" i="11" s="1"/>
  <c r="M4247" i="11"/>
  <c r="G4248" i="11"/>
  <c r="H4248" i="11"/>
  <c r="I4248" i="11"/>
  <c r="J4248" i="11"/>
  <c r="K4248" i="11"/>
  <c r="L4248" i="11" s="1"/>
  <c r="M4248" i="11"/>
  <c r="G4249" i="11"/>
  <c r="H4249" i="11"/>
  <c r="I4249" i="11"/>
  <c r="J4249" i="11"/>
  <c r="K4249" i="11"/>
  <c r="L4249" i="11" s="1"/>
  <c r="M4249" i="11"/>
  <c r="G4250" i="11"/>
  <c r="H4250" i="11"/>
  <c r="I4250" i="11"/>
  <c r="J4250" i="11"/>
  <c r="K4250" i="11"/>
  <c r="L4250" i="11" s="1"/>
  <c r="M4250" i="11"/>
  <c r="G4251" i="11"/>
  <c r="H4251" i="11"/>
  <c r="I4251" i="11"/>
  <c r="J4251" i="11"/>
  <c r="K4251" i="11"/>
  <c r="L4251" i="11" s="1"/>
  <c r="M4251" i="11"/>
  <c r="G4252" i="11"/>
  <c r="H4252" i="11"/>
  <c r="I4252" i="11"/>
  <c r="J4252" i="11"/>
  <c r="K4252" i="11"/>
  <c r="L4252" i="11" s="1"/>
  <c r="M4252" i="11"/>
  <c r="G4253" i="11"/>
  <c r="H4253" i="11"/>
  <c r="I4253" i="11"/>
  <c r="J4253" i="11"/>
  <c r="K4253" i="11"/>
  <c r="L4253" i="11" s="1"/>
  <c r="M4253" i="11"/>
  <c r="G4254" i="11"/>
  <c r="H4254" i="11"/>
  <c r="I4254" i="11"/>
  <c r="J4254" i="11"/>
  <c r="K4254" i="11"/>
  <c r="L4254" i="11" s="1"/>
  <c r="M4254" i="11"/>
  <c r="G4255" i="11"/>
  <c r="H4255" i="11"/>
  <c r="I4255" i="11"/>
  <c r="J4255" i="11"/>
  <c r="K4255" i="11"/>
  <c r="L4255" i="11" s="1"/>
  <c r="M4255" i="11"/>
  <c r="G4256" i="11"/>
  <c r="H4256" i="11"/>
  <c r="I4256" i="11"/>
  <c r="J4256" i="11"/>
  <c r="K4256" i="11"/>
  <c r="L4256" i="11" s="1"/>
  <c r="M4256" i="11"/>
  <c r="G4257" i="11"/>
  <c r="H4257" i="11"/>
  <c r="I4257" i="11"/>
  <c r="J4257" i="11"/>
  <c r="K4257" i="11"/>
  <c r="L4257" i="11" s="1"/>
  <c r="M4257" i="11"/>
  <c r="G4258" i="11"/>
  <c r="H4258" i="11"/>
  <c r="I4258" i="11"/>
  <c r="J4258" i="11"/>
  <c r="K4258" i="11"/>
  <c r="L4258" i="11" s="1"/>
  <c r="M4258" i="11"/>
  <c r="G4259" i="11"/>
  <c r="H4259" i="11"/>
  <c r="I4259" i="11"/>
  <c r="J4259" i="11"/>
  <c r="K4259" i="11"/>
  <c r="L4259" i="11"/>
  <c r="M4259" i="11"/>
  <c r="G4260" i="11"/>
  <c r="H4260" i="11"/>
  <c r="I4260" i="11"/>
  <c r="J4260" i="11"/>
  <c r="K4260" i="11"/>
  <c r="L4260" i="11" s="1"/>
  <c r="M4260" i="11"/>
  <c r="G4261" i="11"/>
  <c r="H4261" i="11"/>
  <c r="I4261" i="11"/>
  <c r="J4261" i="11"/>
  <c r="K4261" i="11"/>
  <c r="L4261" i="11" s="1"/>
  <c r="M4261" i="11"/>
  <c r="G4262" i="11"/>
  <c r="H4262" i="11"/>
  <c r="I4262" i="11"/>
  <c r="J4262" i="11"/>
  <c r="K4262" i="11"/>
  <c r="L4262" i="11" s="1"/>
  <c r="M4262" i="11"/>
  <c r="G4263" i="11"/>
  <c r="H4263" i="11"/>
  <c r="I4263" i="11"/>
  <c r="J4263" i="11"/>
  <c r="K4263" i="11"/>
  <c r="L4263" i="11" s="1"/>
  <c r="M4263" i="11"/>
  <c r="G4264" i="11"/>
  <c r="H4264" i="11"/>
  <c r="I4264" i="11"/>
  <c r="J4264" i="11"/>
  <c r="K4264" i="11"/>
  <c r="L4264" i="11" s="1"/>
  <c r="M4264" i="11"/>
  <c r="G4265" i="11"/>
  <c r="H4265" i="11"/>
  <c r="I4265" i="11"/>
  <c r="J4265" i="11"/>
  <c r="K4265" i="11"/>
  <c r="L4265" i="11" s="1"/>
  <c r="M4265" i="11"/>
  <c r="G4266" i="11"/>
  <c r="H4266" i="11"/>
  <c r="I4266" i="11"/>
  <c r="J4266" i="11"/>
  <c r="K4266" i="11"/>
  <c r="L4266" i="11" s="1"/>
  <c r="M4266" i="11"/>
  <c r="G4267" i="11"/>
  <c r="H4267" i="11"/>
  <c r="I4267" i="11"/>
  <c r="J4267" i="11"/>
  <c r="K4267" i="11"/>
  <c r="L4267" i="11" s="1"/>
  <c r="M4267" i="11"/>
  <c r="G4268" i="11"/>
  <c r="H4268" i="11"/>
  <c r="I4268" i="11"/>
  <c r="J4268" i="11"/>
  <c r="K4268" i="11"/>
  <c r="L4268" i="11" s="1"/>
  <c r="M4268" i="11"/>
  <c r="G4269" i="11"/>
  <c r="H4269" i="11"/>
  <c r="I4269" i="11"/>
  <c r="J4269" i="11"/>
  <c r="K4269" i="11"/>
  <c r="L4269" i="11"/>
  <c r="M4269" i="11"/>
  <c r="G4270" i="11"/>
  <c r="H4270" i="11"/>
  <c r="I4270" i="11"/>
  <c r="J4270" i="11"/>
  <c r="K4270" i="11"/>
  <c r="L4270" i="11" s="1"/>
  <c r="M4270" i="11"/>
  <c r="G4271" i="11"/>
  <c r="H4271" i="11"/>
  <c r="I4271" i="11"/>
  <c r="J4271" i="11"/>
  <c r="K4271" i="11"/>
  <c r="L4271" i="11" s="1"/>
  <c r="M4271" i="11"/>
  <c r="G4272" i="11"/>
  <c r="H4272" i="11"/>
  <c r="I4272" i="11"/>
  <c r="J4272" i="11"/>
  <c r="K4272" i="11"/>
  <c r="L4272" i="11" s="1"/>
  <c r="M4272" i="11"/>
  <c r="G4273" i="11"/>
  <c r="H4273" i="11"/>
  <c r="I4273" i="11"/>
  <c r="J4273" i="11"/>
  <c r="K4273" i="11"/>
  <c r="L4273" i="11" s="1"/>
  <c r="M4273" i="11"/>
  <c r="G4274" i="11"/>
  <c r="H4274" i="11"/>
  <c r="I4274" i="11"/>
  <c r="J4274" i="11"/>
  <c r="K4274" i="11"/>
  <c r="L4274" i="11" s="1"/>
  <c r="M4274" i="11"/>
  <c r="G4275" i="11"/>
  <c r="H4275" i="11"/>
  <c r="I4275" i="11"/>
  <c r="J4275" i="11"/>
  <c r="K4275" i="11"/>
  <c r="L4275" i="11" s="1"/>
  <c r="M4275" i="11"/>
  <c r="G4276" i="11"/>
  <c r="H4276" i="11"/>
  <c r="I4276" i="11"/>
  <c r="J4276" i="11"/>
  <c r="K4276" i="11"/>
  <c r="L4276" i="11" s="1"/>
  <c r="M4276" i="11"/>
  <c r="G4277" i="11"/>
  <c r="H4277" i="11"/>
  <c r="I4277" i="11"/>
  <c r="J4277" i="11"/>
  <c r="K4277" i="11"/>
  <c r="L4277" i="11" s="1"/>
  <c r="M4277" i="11"/>
  <c r="G4278" i="11"/>
  <c r="H4278" i="11"/>
  <c r="I4278" i="11"/>
  <c r="J4278" i="11"/>
  <c r="K4278" i="11"/>
  <c r="L4278" i="11" s="1"/>
  <c r="M4278" i="11"/>
  <c r="G4279" i="11"/>
  <c r="H4279" i="11"/>
  <c r="I4279" i="11"/>
  <c r="J4279" i="11"/>
  <c r="K4279" i="11"/>
  <c r="L4279" i="11" s="1"/>
  <c r="M4279" i="11"/>
  <c r="G4280" i="11"/>
  <c r="H4280" i="11"/>
  <c r="I4280" i="11"/>
  <c r="J4280" i="11"/>
  <c r="K4280" i="11"/>
  <c r="L4280" i="11" s="1"/>
  <c r="M4280" i="11"/>
  <c r="G4281" i="11"/>
  <c r="H4281" i="11"/>
  <c r="I4281" i="11"/>
  <c r="J4281" i="11"/>
  <c r="K4281" i="11"/>
  <c r="L4281" i="11" s="1"/>
  <c r="M4281" i="11"/>
  <c r="G4282" i="11"/>
  <c r="H4282" i="11"/>
  <c r="I4282" i="11"/>
  <c r="J4282" i="11"/>
  <c r="K4282" i="11"/>
  <c r="L4282" i="11" s="1"/>
  <c r="M4282" i="11"/>
  <c r="G4283" i="11"/>
  <c r="H4283" i="11"/>
  <c r="I4283" i="11"/>
  <c r="J4283" i="11"/>
  <c r="K4283" i="11"/>
  <c r="L4283" i="11" s="1"/>
  <c r="M4283" i="11"/>
  <c r="G4284" i="11"/>
  <c r="H4284" i="11"/>
  <c r="I4284" i="11"/>
  <c r="J4284" i="11"/>
  <c r="K4284" i="11"/>
  <c r="L4284" i="11" s="1"/>
  <c r="M4284" i="11"/>
  <c r="G4285" i="11"/>
  <c r="H4285" i="11"/>
  <c r="I4285" i="11"/>
  <c r="J4285" i="11"/>
  <c r="K4285" i="11"/>
  <c r="L4285" i="11" s="1"/>
  <c r="M4285" i="11"/>
  <c r="G4286" i="11"/>
  <c r="H4286" i="11"/>
  <c r="I4286" i="11"/>
  <c r="J4286" i="11"/>
  <c r="K4286" i="11"/>
  <c r="L4286" i="11" s="1"/>
  <c r="M4286" i="11"/>
  <c r="G4287" i="11"/>
  <c r="H4287" i="11"/>
  <c r="I4287" i="11"/>
  <c r="J4287" i="11"/>
  <c r="K4287" i="11"/>
  <c r="L4287" i="11" s="1"/>
  <c r="M4287" i="11"/>
  <c r="G4288" i="11"/>
  <c r="H4288" i="11"/>
  <c r="I4288" i="11"/>
  <c r="J4288" i="11"/>
  <c r="K4288" i="11"/>
  <c r="L4288" i="11" s="1"/>
  <c r="M4288" i="11"/>
  <c r="G4289" i="11"/>
  <c r="H4289" i="11"/>
  <c r="I4289" i="11"/>
  <c r="J4289" i="11"/>
  <c r="K4289" i="11"/>
  <c r="L4289" i="11" s="1"/>
  <c r="M4289" i="11"/>
  <c r="G4290" i="11"/>
  <c r="H4290" i="11"/>
  <c r="I4290" i="11"/>
  <c r="J4290" i="11"/>
  <c r="K4290" i="11"/>
  <c r="L4290" i="11" s="1"/>
  <c r="M4290" i="11"/>
  <c r="G4291" i="11"/>
  <c r="H4291" i="11"/>
  <c r="I4291" i="11"/>
  <c r="J4291" i="11"/>
  <c r="K4291" i="11"/>
  <c r="L4291" i="11" s="1"/>
  <c r="M4291" i="11"/>
  <c r="G4292" i="11"/>
  <c r="H4292" i="11"/>
  <c r="I4292" i="11"/>
  <c r="J4292" i="11"/>
  <c r="K4292" i="11"/>
  <c r="L4292" i="11" s="1"/>
  <c r="M4292" i="11"/>
  <c r="G4293" i="11"/>
  <c r="H4293" i="11"/>
  <c r="I4293" i="11"/>
  <c r="J4293" i="11"/>
  <c r="K4293" i="11"/>
  <c r="L4293" i="11" s="1"/>
  <c r="M4293" i="11"/>
  <c r="G4294" i="11"/>
  <c r="H4294" i="11"/>
  <c r="I4294" i="11"/>
  <c r="J4294" i="11"/>
  <c r="K4294" i="11"/>
  <c r="L4294" i="11" s="1"/>
  <c r="M4294" i="11"/>
  <c r="G4295" i="11"/>
  <c r="H4295" i="11"/>
  <c r="I4295" i="11"/>
  <c r="J4295" i="11"/>
  <c r="K4295" i="11"/>
  <c r="L4295" i="11" s="1"/>
  <c r="M4295" i="11"/>
  <c r="G4296" i="11"/>
  <c r="H4296" i="11"/>
  <c r="I4296" i="11"/>
  <c r="J4296" i="11"/>
  <c r="K4296" i="11"/>
  <c r="L4296" i="11" s="1"/>
  <c r="M4296" i="11"/>
  <c r="G4297" i="11"/>
  <c r="H4297" i="11"/>
  <c r="I4297" i="11"/>
  <c r="J4297" i="11"/>
  <c r="K4297" i="11"/>
  <c r="L4297" i="11" s="1"/>
  <c r="M4297" i="11"/>
  <c r="G4298" i="11"/>
  <c r="H4298" i="11"/>
  <c r="I4298" i="11"/>
  <c r="J4298" i="11"/>
  <c r="K4298" i="11"/>
  <c r="L4298" i="11" s="1"/>
  <c r="M4298" i="11"/>
  <c r="G4299" i="11"/>
  <c r="H4299" i="11"/>
  <c r="I4299" i="11"/>
  <c r="J4299" i="11"/>
  <c r="K4299" i="11"/>
  <c r="L4299" i="11" s="1"/>
  <c r="M4299" i="11"/>
  <c r="G4300" i="11"/>
  <c r="H4300" i="11"/>
  <c r="I4300" i="11"/>
  <c r="J4300" i="11"/>
  <c r="K4300" i="11"/>
  <c r="L4300" i="11" s="1"/>
  <c r="M4300" i="11"/>
  <c r="G4301" i="11"/>
  <c r="H4301" i="11"/>
  <c r="I4301" i="11"/>
  <c r="J4301" i="11"/>
  <c r="K4301" i="11"/>
  <c r="L4301" i="11" s="1"/>
  <c r="M4301" i="11"/>
  <c r="G4302" i="11"/>
  <c r="H4302" i="11"/>
  <c r="I4302" i="11"/>
  <c r="J4302" i="11"/>
  <c r="K4302" i="11"/>
  <c r="L4302" i="11" s="1"/>
  <c r="M4302" i="11"/>
  <c r="G4303" i="11"/>
  <c r="H4303" i="11"/>
  <c r="I4303" i="11"/>
  <c r="J4303" i="11"/>
  <c r="K4303" i="11"/>
  <c r="L4303" i="11" s="1"/>
  <c r="M4303" i="11"/>
  <c r="G4304" i="11"/>
  <c r="H4304" i="11"/>
  <c r="I4304" i="11"/>
  <c r="J4304" i="11"/>
  <c r="K4304" i="11"/>
  <c r="L4304" i="11" s="1"/>
  <c r="M4304" i="11"/>
  <c r="G4305" i="11"/>
  <c r="H4305" i="11"/>
  <c r="I4305" i="11"/>
  <c r="J4305" i="11"/>
  <c r="K4305" i="11"/>
  <c r="L4305" i="11" s="1"/>
  <c r="M4305" i="11"/>
  <c r="G4306" i="11"/>
  <c r="H4306" i="11"/>
  <c r="I4306" i="11"/>
  <c r="J4306" i="11"/>
  <c r="K4306" i="11"/>
  <c r="L4306" i="11" s="1"/>
  <c r="M4306" i="11"/>
  <c r="G4307" i="11"/>
  <c r="H4307" i="11"/>
  <c r="I4307" i="11"/>
  <c r="J4307" i="11"/>
  <c r="K4307" i="11"/>
  <c r="L4307" i="11" s="1"/>
  <c r="M4307" i="11"/>
  <c r="G4308" i="11"/>
  <c r="H4308" i="11"/>
  <c r="I4308" i="11"/>
  <c r="J4308" i="11"/>
  <c r="K4308" i="11"/>
  <c r="L4308" i="11" s="1"/>
  <c r="M4308" i="11"/>
  <c r="G4309" i="11"/>
  <c r="H4309" i="11"/>
  <c r="I4309" i="11"/>
  <c r="J4309" i="11"/>
  <c r="K4309" i="11"/>
  <c r="L4309" i="11" s="1"/>
  <c r="M4309" i="11"/>
  <c r="G4310" i="11"/>
  <c r="H4310" i="11"/>
  <c r="I4310" i="11"/>
  <c r="J4310" i="11"/>
  <c r="K4310" i="11"/>
  <c r="L4310" i="11" s="1"/>
  <c r="M4310" i="11"/>
  <c r="G4311" i="11"/>
  <c r="H4311" i="11"/>
  <c r="I4311" i="11"/>
  <c r="J4311" i="11"/>
  <c r="K4311" i="11"/>
  <c r="L4311" i="11" s="1"/>
  <c r="M4311" i="11"/>
  <c r="G4312" i="11"/>
  <c r="H4312" i="11"/>
  <c r="I4312" i="11"/>
  <c r="J4312" i="11"/>
  <c r="K4312" i="11"/>
  <c r="L4312" i="11" s="1"/>
  <c r="M4312" i="11"/>
  <c r="G4313" i="11"/>
  <c r="H4313" i="11"/>
  <c r="I4313" i="11"/>
  <c r="J4313" i="11"/>
  <c r="K4313" i="11"/>
  <c r="L4313" i="11" s="1"/>
  <c r="M4313" i="11"/>
  <c r="G4314" i="11"/>
  <c r="H4314" i="11"/>
  <c r="I4314" i="11"/>
  <c r="J4314" i="11"/>
  <c r="K4314" i="11"/>
  <c r="L4314" i="11" s="1"/>
  <c r="M4314" i="11"/>
  <c r="G4315" i="11"/>
  <c r="H4315" i="11"/>
  <c r="I4315" i="11"/>
  <c r="J4315" i="11"/>
  <c r="K4315" i="11"/>
  <c r="L4315" i="11" s="1"/>
  <c r="M4315" i="11"/>
  <c r="G4316" i="11"/>
  <c r="H4316" i="11"/>
  <c r="I4316" i="11"/>
  <c r="J4316" i="11"/>
  <c r="K4316" i="11"/>
  <c r="L4316" i="11" s="1"/>
  <c r="M4316" i="11"/>
  <c r="G4317" i="11"/>
  <c r="H4317" i="11"/>
  <c r="I4317" i="11"/>
  <c r="J4317" i="11"/>
  <c r="K4317" i="11"/>
  <c r="L4317" i="11" s="1"/>
  <c r="M4317" i="11"/>
  <c r="G4318" i="11"/>
  <c r="H4318" i="11"/>
  <c r="I4318" i="11"/>
  <c r="J4318" i="11"/>
  <c r="K4318" i="11"/>
  <c r="L4318" i="11" s="1"/>
  <c r="M4318" i="11"/>
  <c r="G4319" i="11"/>
  <c r="H4319" i="11"/>
  <c r="I4319" i="11"/>
  <c r="J4319" i="11"/>
  <c r="K4319" i="11"/>
  <c r="L4319" i="11" s="1"/>
  <c r="M4319" i="11"/>
  <c r="G4320" i="11"/>
  <c r="H4320" i="11"/>
  <c r="I4320" i="11"/>
  <c r="J4320" i="11"/>
  <c r="K4320" i="11"/>
  <c r="L4320" i="11" s="1"/>
  <c r="M4320" i="11"/>
  <c r="G4321" i="11"/>
  <c r="H4321" i="11"/>
  <c r="I4321" i="11"/>
  <c r="J4321" i="11"/>
  <c r="K4321" i="11"/>
  <c r="L4321" i="11" s="1"/>
  <c r="M4321" i="11"/>
  <c r="G4322" i="11"/>
  <c r="H4322" i="11"/>
  <c r="I4322" i="11"/>
  <c r="J4322" i="11"/>
  <c r="K4322" i="11"/>
  <c r="L4322" i="11" s="1"/>
  <c r="M4322" i="11"/>
  <c r="G4323" i="11"/>
  <c r="H4323" i="11"/>
  <c r="I4323" i="11"/>
  <c r="J4323" i="11"/>
  <c r="K4323" i="11"/>
  <c r="L4323" i="11" s="1"/>
  <c r="M4323" i="11"/>
  <c r="G4324" i="11"/>
  <c r="H4324" i="11"/>
  <c r="I4324" i="11"/>
  <c r="J4324" i="11"/>
  <c r="K4324" i="11"/>
  <c r="L4324" i="11" s="1"/>
  <c r="M4324" i="11"/>
  <c r="G4325" i="11"/>
  <c r="H4325" i="11"/>
  <c r="I4325" i="11"/>
  <c r="J4325" i="11"/>
  <c r="K4325" i="11"/>
  <c r="L4325" i="11" s="1"/>
  <c r="M4325" i="11"/>
  <c r="G4326" i="11"/>
  <c r="H4326" i="11"/>
  <c r="I4326" i="11"/>
  <c r="J4326" i="11"/>
  <c r="K4326" i="11"/>
  <c r="L4326" i="11" s="1"/>
  <c r="M4326" i="11"/>
  <c r="G4327" i="11"/>
  <c r="H4327" i="11"/>
  <c r="I4327" i="11"/>
  <c r="J4327" i="11"/>
  <c r="K4327" i="11"/>
  <c r="L4327" i="11" s="1"/>
  <c r="M4327" i="11"/>
  <c r="G4328" i="11"/>
  <c r="H4328" i="11"/>
  <c r="I4328" i="11"/>
  <c r="J4328" i="11"/>
  <c r="K4328" i="11"/>
  <c r="L4328" i="11" s="1"/>
  <c r="M4328" i="11"/>
  <c r="G4329" i="11"/>
  <c r="H4329" i="11"/>
  <c r="I4329" i="11"/>
  <c r="J4329" i="11"/>
  <c r="K4329" i="11"/>
  <c r="L4329" i="11" s="1"/>
  <c r="M4329" i="11"/>
  <c r="G4330" i="11"/>
  <c r="H4330" i="11"/>
  <c r="I4330" i="11"/>
  <c r="J4330" i="11"/>
  <c r="K4330" i="11"/>
  <c r="L4330" i="11" s="1"/>
  <c r="M4330" i="11"/>
  <c r="G4331" i="11"/>
  <c r="H4331" i="11"/>
  <c r="I4331" i="11"/>
  <c r="J4331" i="11"/>
  <c r="K4331" i="11"/>
  <c r="L4331" i="11" s="1"/>
  <c r="M4331" i="11"/>
  <c r="G4332" i="11"/>
  <c r="H4332" i="11"/>
  <c r="I4332" i="11"/>
  <c r="J4332" i="11"/>
  <c r="K4332" i="11"/>
  <c r="L4332" i="11" s="1"/>
  <c r="M4332" i="11"/>
  <c r="G4333" i="11"/>
  <c r="H4333" i="11"/>
  <c r="I4333" i="11"/>
  <c r="J4333" i="11"/>
  <c r="K4333" i="11"/>
  <c r="L4333" i="11" s="1"/>
  <c r="M4333" i="11"/>
  <c r="G4334" i="11"/>
  <c r="H4334" i="11"/>
  <c r="I4334" i="11"/>
  <c r="J4334" i="11"/>
  <c r="K4334" i="11"/>
  <c r="L4334" i="11" s="1"/>
  <c r="M4334" i="11"/>
  <c r="G4335" i="11"/>
  <c r="H4335" i="11"/>
  <c r="I4335" i="11"/>
  <c r="J4335" i="11"/>
  <c r="K4335" i="11"/>
  <c r="L4335" i="11" s="1"/>
  <c r="M4335" i="11"/>
  <c r="G4336" i="11"/>
  <c r="H4336" i="11"/>
  <c r="I4336" i="11"/>
  <c r="J4336" i="11"/>
  <c r="K4336" i="11"/>
  <c r="L4336" i="11" s="1"/>
  <c r="M4336" i="11"/>
  <c r="G4337" i="11"/>
  <c r="H4337" i="11"/>
  <c r="I4337" i="11"/>
  <c r="J4337" i="11"/>
  <c r="K4337" i="11"/>
  <c r="L4337" i="11" s="1"/>
  <c r="M4337" i="11"/>
  <c r="G4338" i="11"/>
  <c r="H4338" i="11"/>
  <c r="I4338" i="11"/>
  <c r="J4338" i="11"/>
  <c r="K4338" i="11"/>
  <c r="L4338" i="11" s="1"/>
  <c r="M4338" i="11"/>
  <c r="G4339" i="11"/>
  <c r="H4339" i="11"/>
  <c r="I4339" i="11"/>
  <c r="J4339" i="11"/>
  <c r="K4339" i="11"/>
  <c r="L4339" i="11" s="1"/>
  <c r="M4339" i="11"/>
  <c r="G4340" i="11"/>
  <c r="H4340" i="11"/>
  <c r="I4340" i="11"/>
  <c r="J4340" i="11"/>
  <c r="K4340" i="11"/>
  <c r="L4340" i="11" s="1"/>
  <c r="M4340" i="11"/>
  <c r="G4341" i="11"/>
  <c r="H4341" i="11"/>
  <c r="I4341" i="11"/>
  <c r="J4341" i="11"/>
  <c r="K4341" i="11"/>
  <c r="L4341" i="11" s="1"/>
  <c r="M4341" i="11"/>
  <c r="G4342" i="11"/>
  <c r="H4342" i="11"/>
  <c r="I4342" i="11"/>
  <c r="J4342" i="11"/>
  <c r="K4342" i="11"/>
  <c r="L4342" i="11" s="1"/>
  <c r="M4342" i="11"/>
  <c r="G4343" i="11"/>
  <c r="H4343" i="11"/>
  <c r="I4343" i="11"/>
  <c r="J4343" i="11"/>
  <c r="K4343" i="11"/>
  <c r="L4343" i="11" s="1"/>
  <c r="M4343" i="11"/>
  <c r="G4344" i="11"/>
  <c r="H4344" i="11"/>
  <c r="I4344" i="11"/>
  <c r="J4344" i="11"/>
  <c r="K4344" i="11"/>
  <c r="L4344" i="11" s="1"/>
  <c r="M4344" i="11"/>
  <c r="G4345" i="11"/>
  <c r="H4345" i="11"/>
  <c r="I4345" i="11"/>
  <c r="J4345" i="11"/>
  <c r="K4345" i="11"/>
  <c r="L4345" i="11" s="1"/>
  <c r="M4345" i="11"/>
  <c r="G4346" i="11"/>
  <c r="H4346" i="11"/>
  <c r="I4346" i="11"/>
  <c r="J4346" i="11"/>
  <c r="K4346" i="11"/>
  <c r="L4346" i="11" s="1"/>
  <c r="M4346" i="11"/>
  <c r="G4347" i="11"/>
  <c r="H4347" i="11"/>
  <c r="I4347" i="11"/>
  <c r="J4347" i="11"/>
  <c r="K4347" i="11"/>
  <c r="L4347" i="11" s="1"/>
  <c r="M4347" i="11"/>
  <c r="G4348" i="11"/>
  <c r="H4348" i="11"/>
  <c r="I4348" i="11"/>
  <c r="J4348" i="11"/>
  <c r="K4348" i="11"/>
  <c r="L4348" i="11" s="1"/>
  <c r="M4348" i="11"/>
  <c r="G4349" i="11"/>
  <c r="H4349" i="11"/>
  <c r="I4349" i="11"/>
  <c r="J4349" i="11"/>
  <c r="K4349" i="11"/>
  <c r="L4349" i="11"/>
  <c r="M4349" i="11"/>
  <c r="G4350" i="11"/>
  <c r="H4350" i="11"/>
  <c r="I4350" i="11"/>
  <c r="J4350" i="11"/>
  <c r="K4350" i="11"/>
  <c r="L4350" i="11" s="1"/>
  <c r="M4350" i="11"/>
  <c r="G4351" i="11"/>
  <c r="H4351" i="11"/>
  <c r="I4351" i="11"/>
  <c r="J4351" i="11"/>
  <c r="K4351" i="11"/>
  <c r="L4351" i="11" s="1"/>
  <c r="M4351" i="11"/>
  <c r="G4352" i="11"/>
  <c r="H4352" i="11"/>
  <c r="I4352" i="11"/>
  <c r="J4352" i="11"/>
  <c r="K4352" i="11"/>
  <c r="L4352" i="11" s="1"/>
  <c r="M4352" i="11"/>
  <c r="G4353" i="11"/>
  <c r="H4353" i="11"/>
  <c r="I4353" i="11"/>
  <c r="J4353" i="11"/>
  <c r="K4353" i="11"/>
  <c r="L4353" i="11" s="1"/>
  <c r="M4353" i="11"/>
  <c r="G4354" i="11"/>
  <c r="H4354" i="11"/>
  <c r="I4354" i="11"/>
  <c r="J4354" i="11"/>
  <c r="K4354" i="11"/>
  <c r="L4354" i="11" s="1"/>
  <c r="M4354" i="11"/>
  <c r="G4355" i="11"/>
  <c r="H4355" i="11"/>
  <c r="I4355" i="11"/>
  <c r="J4355" i="11"/>
  <c r="K4355" i="11"/>
  <c r="L4355" i="11" s="1"/>
  <c r="M4355" i="11"/>
  <c r="G4356" i="11"/>
  <c r="H4356" i="11"/>
  <c r="I4356" i="11"/>
  <c r="J4356" i="11"/>
  <c r="K4356" i="11"/>
  <c r="L4356" i="11" s="1"/>
  <c r="M4356" i="11"/>
  <c r="G4357" i="11"/>
  <c r="H4357" i="11"/>
  <c r="I4357" i="11"/>
  <c r="J4357" i="11"/>
  <c r="K4357" i="11"/>
  <c r="L4357" i="11" s="1"/>
  <c r="M4357" i="11"/>
  <c r="G4358" i="11"/>
  <c r="H4358" i="11"/>
  <c r="I4358" i="11"/>
  <c r="J4358" i="11"/>
  <c r="K4358" i="11"/>
  <c r="L4358" i="11" s="1"/>
  <c r="M4358" i="11"/>
  <c r="G4359" i="11"/>
  <c r="H4359" i="11"/>
  <c r="I4359" i="11"/>
  <c r="J4359" i="11"/>
  <c r="K4359" i="11"/>
  <c r="L4359" i="11" s="1"/>
  <c r="M4359" i="11"/>
  <c r="G4360" i="11"/>
  <c r="H4360" i="11"/>
  <c r="I4360" i="11"/>
  <c r="J4360" i="11"/>
  <c r="K4360" i="11"/>
  <c r="L4360" i="11" s="1"/>
  <c r="M4360" i="11"/>
  <c r="G4361" i="11"/>
  <c r="H4361" i="11"/>
  <c r="I4361" i="11"/>
  <c r="J4361" i="11"/>
  <c r="K4361" i="11"/>
  <c r="L4361" i="11" s="1"/>
  <c r="M4361" i="11"/>
  <c r="G4362" i="11"/>
  <c r="H4362" i="11"/>
  <c r="I4362" i="11"/>
  <c r="J4362" i="11"/>
  <c r="K4362" i="11"/>
  <c r="L4362" i="11" s="1"/>
  <c r="M4362" i="11"/>
  <c r="G4363" i="11"/>
  <c r="H4363" i="11"/>
  <c r="I4363" i="11"/>
  <c r="J4363" i="11"/>
  <c r="K4363" i="11"/>
  <c r="L4363" i="11" s="1"/>
  <c r="M4363" i="11"/>
  <c r="G4364" i="11"/>
  <c r="H4364" i="11"/>
  <c r="I4364" i="11"/>
  <c r="J4364" i="11"/>
  <c r="K4364" i="11"/>
  <c r="L4364" i="11" s="1"/>
  <c r="M4364" i="11"/>
  <c r="G4365" i="11"/>
  <c r="H4365" i="11"/>
  <c r="I4365" i="11"/>
  <c r="J4365" i="11"/>
  <c r="K4365" i="11"/>
  <c r="L4365" i="11" s="1"/>
  <c r="M4365" i="11"/>
  <c r="G4366" i="11"/>
  <c r="H4366" i="11"/>
  <c r="I4366" i="11"/>
  <c r="J4366" i="11"/>
  <c r="K4366" i="11"/>
  <c r="L4366" i="11" s="1"/>
  <c r="M4366" i="11"/>
  <c r="G4367" i="11"/>
  <c r="H4367" i="11"/>
  <c r="I4367" i="11"/>
  <c r="J4367" i="11"/>
  <c r="K4367" i="11"/>
  <c r="L4367" i="11" s="1"/>
  <c r="M4367" i="11"/>
  <c r="G4368" i="11"/>
  <c r="H4368" i="11"/>
  <c r="I4368" i="11"/>
  <c r="J4368" i="11"/>
  <c r="K4368" i="11"/>
  <c r="L4368" i="11" s="1"/>
  <c r="M4368" i="11"/>
  <c r="G4369" i="11"/>
  <c r="H4369" i="11"/>
  <c r="I4369" i="11"/>
  <c r="J4369" i="11"/>
  <c r="K4369" i="11"/>
  <c r="L4369" i="11" s="1"/>
  <c r="M4369" i="11"/>
  <c r="G4370" i="11"/>
  <c r="H4370" i="11"/>
  <c r="I4370" i="11"/>
  <c r="J4370" i="11"/>
  <c r="K4370" i="11"/>
  <c r="L4370" i="11" s="1"/>
  <c r="M4370" i="11"/>
  <c r="G4371" i="11"/>
  <c r="H4371" i="11"/>
  <c r="I4371" i="11"/>
  <c r="J4371" i="11"/>
  <c r="K4371" i="11"/>
  <c r="L4371" i="11" s="1"/>
  <c r="M4371" i="11"/>
  <c r="G4372" i="11"/>
  <c r="H4372" i="11"/>
  <c r="I4372" i="11"/>
  <c r="J4372" i="11"/>
  <c r="K4372" i="11"/>
  <c r="L4372" i="11" s="1"/>
  <c r="M4372" i="11"/>
  <c r="G4373" i="11"/>
  <c r="H4373" i="11"/>
  <c r="I4373" i="11"/>
  <c r="J4373" i="11"/>
  <c r="K4373" i="11"/>
  <c r="L4373" i="11" s="1"/>
  <c r="M4373" i="11"/>
  <c r="G4374" i="11"/>
  <c r="H4374" i="11"/>
  <c r="I4374" i="11"/>
  <c r="J4374" i="11"/>
  <c r="K4374" i="11"/>
  <c r="L4374" i="11" s="1"/>
  <c r="M4374" i="11"/>
  <c r="G4375" i="11"/>
  <c r="H4375" i="11"/>
  <c r="I4375" i="11"/>
  <c r="J4375" i="11"/>
  <c r="K4375" i="11"/>
  <c r="L4375" i="11" s="1"/>
  <c r="M4375" i="11"/>
  <c r="G4376" i="11"/>
  <c r="H4376" i="11"/>
  <c r="I4376" i="11"/>
  <c r="J4376" i="11"/>
  <c r="K4376" i="11"/>
  <c r="L4376" i="11" s="1"/>
  <c r="M4376" i="11"/>
  <c r="G4377" i="11"/>
  <c r="H4377" i="11"/>
  <c r="I4377" i="11"/>
  <c r="J4377" i="11"/>
  <c r="K4377" i="11"/>
  <c r="L4377" i="11" s="1"/>
  <c r="M4377" i="11"/>
  <c r="G4378" i="11"/>
  <c r="H4378" i="11"/>
  <c r="I4378" i="11"/>
  <c r="J4378" i="11"/>
  <c r="K4378" i="11"/>
  <c r="L4378" i="11" s="1"/>
  <c r="M4378" i="11"/>
  <c r="G4379" i="11"/>
  <c r="H4379" i="11"/>
  <c r="I4379" i="11"/>
  <c r="J4379" i="11"/>
  <c r="K4379" i="11"/>
  <c r="L4379" i="11" s="1"/>
  <c r="M4379" i="11"/>
  <c r="G4380" i="11"/>
  <c r="H4380" i="11"/>
  <c r="I4380" i="11"/>
  <c r="J4380" i="11"/>
  <c r="K4380" i="11"/>
  <c r="L4380" i="11" s="1"/>
  <c r="M4380" i="11"/>
  <c r="G4381" i="11"/>
  <c r="H4381" i="11"/>
  <c r="I4381" i="11"/>
  <c r="J4381" i="11"/>
  <c r="K4381" i="11"/>
  <c r="L4381" i="11" s="1"/>
  <c r="M4381" i="11"/>
  <c r="G4382" i="11"/>
  <c r="H4382" i="11"/>
  <c r="I4382" i="11"/>
  <c r="J4382" i="11"/>
  <c r="K4382" i="11"/>
  <c r="L4382" i="11" s="1"/>
  <c r="M4382" i="11"/>
  <c r="G4383" i="11"/>
  <c r="H4383" i="11"/>
  <c r="I4383" i="11"/>
  <c r="J4383" i="11"/>
  <c r="K4383" i="11"/>
  <c r="L4383" i="11" s="1"/>
  <c r="M4383" i="11"/>
  <c r="G4384" i="11"/>
  <c r="H4384" i="11"/>
  <c r="I4384" i="11"/>
  <c r="J4384" i="11"/>
  <c r="K4384" i="11"/>
  <c r="L4384" i="11" s="1"/>
  <c r="M4384" i="11"/>
  <c r="G4385" i="11"/>
  <c r="H4385" i="11"/>
  <c r="I4385" i="11"/>
  <c r="J4385" i="11"/>
  <c r="K4385" i="11"/>
  <c r="L4385" i="11" s="1"/>
  <c r="M4385" i="11"/>
  <c r="G4386" i="11"/>
  <c r="H4386" i="11"/>
  <c r="I4386" i="11"/>
  <c r="J4386" i="11"/>
  <c r="K4386" i="11"/>
  <c r="L4386" i="11" s="1"/>
  <c r="M4386" i="11"/>
  <c r="G4387" i="11"/>
  <c r="H4387" i="11"/>
  <c r="I4387" i="11"/>
  <c r="J4387" i="11"/>
  <c r="K4387" i="11"/>
  <c r="L4387" i="11" s="1"/>
  <c r="M4387" i="11"/>
  <c r="G4388" i="11"/>
  <c r="H4388" i="11"/>
  <c r="I4388" i="11"/>
  <c r="J4388" i="11"/>
  <c r="K4388" i="11"/>
  <c r="L4388" i="11" s="1"/>
  <c r="M4388" i="11"/>
  <c r="G4389" i="11"/>
  <c r="H4389" i="11"/>
  <c r="I4389" i="11"/>
  <c r="J4389" i="11"/>
  <c r="K4389" i="11"/>
  <c r="L4389" i="11" s="1"/>
  <c r="M4389" i="11"/>
  <c r="G4390" i="11"/>
  <c r="H4390" i="11"/>
  <c r="I4390" i="11"/>
  <c r="J4390" i="11"/>
  <c r="K4390" i="11"/>
  <c r="L4390" i="11" s="1"/>
  <c r="M4390" i="11"/>
  <c r="G4391" i="11"/>
  <c r="H4391" i="11"/>
  <c r="I4391" i="11"/>
  <c r="J4391" i="11"/>
  <c r="K4391" i="11"/>
  <c r="L4391" i="11" s="1"/>
  <c r="M4391" i="11"/>
  <c r="G4392" i="11"/>
  <c r="H4392" i="11"/>
  <c r="I4392" i="11"/>
  <c r="J4392" i="11"/>
  <c r="K4392" i="11"/>
  <c r="L4392" i="11" s="1"/>
  <c r="M4392" i="11"/>
  <c r="G4393" i="11"/>
  <c r="H4393" i="11"/>
  <c r="I4393" i="11"/>
  <c r="J4393" i="11"/>
  <c r="K4393" i="11"/>
  <c r="L4393" i="11" s="1"/>
  <c r="M4393" i="11"/>
  <c r="G4394" i="11"/>
  <c r="H4394" i="11"/>
  <c r="I4394" i="11"/>
  <c r="J4394" i="11"/>
  <c r="K4394" i="11"/>
  <c r="L4394" i="11" s="1"/>
  <c r="M4394" i="11"/>
  <c r="G4395" i="11"/>
  <c r="H4395" i="11"/>
  <c r="I4395" i="11"/>
  <c r="J4395" i="11"/>
  <c r="K4395" i="11"/>
  <c r="L4395" i="11" s="1"/>
  <c r="M4395" i="11"/>
  <c r="G4396" i="11"/>
  <c r="H4396" i="11"/>
  <c r="I4396" i="11"/>
  <c r="J4396" i="11"/>
  <c r="K4396" i="11"/>
  <c r="L4396" i="11" s="1"/>
  <c r="M4396" i="11"/>
  <c r="G4397" i="11"/>
  <c r="H4397" i="11"/>
  <c r="I4397" i="11"/>
  <c r="J4397" i="11"/>
  <c r="K4397" i="11"/>
  <c r="L4397" i="11" s="1"/>
  <c r="M4397" i="11"/>
  <c r="G4398" i="11"/>
  <c r="H4398" i="11"/>
  <c r="I4398" i="11"/>
  <c r="J4398" i="11"/>
  <c r="K4398" i="11"/>
  <c r="L4398" i="11" s="1"/>
  <c r="M4398" i="11"/>
  <c r="G4399" i="11"/>
  <c r="H4399" i="11"/>
  <c r="I4399" i="11"/>
  <c r="J4399" i="11"/>
  <c r="K4399" i="11"/>
  <c r="L4399" i="11" s="1"/>
  <c r="M4399" i="11"/>
  <c r="G4400" i="11"/>
  <c r="H4400" i="11"/>
  <c r="I4400" i="11"/>
  <c r="J4400" i="11"/>
  <c r="K4400" i="11"/>
  <c r="L4400" i="11" s="1"/>
  <c r="M4400" i="11"/>
  <c r="G4401" i="11"/>
  <c r="H4401" i="11"/>
  <c r="I4401" i="11"/>
  <c r="J4401" i="11"/>
  <c r="K4401" i="11"/>
  <c r="L4401" i="11" s="1"/>
  <c r="M4401" i="11"/>
  <c r="G4402" i="11"/>
  <c r="H4402" i="11"/>
  <c r="I4402" i="11"/>
  <c r="J4402" i="11"/>
  <c r="K4402" i="11"/>
  <c r="L4402" i="11" s="1"/>
  <c r="M4402" i="11"/>
  <c r="G4403" i="11"/>
  <c r="H4403" i="11"/>
  <c r="I4403" i="11"/>
  <c r="J4403" i="11"/>
  <c r="K4403" i="11"/>
  <c r="L4403" i="11" s="1"/>
  <c r="M4403" i="11"/>
  <c r="G4404" i="11"/>
  <c r="H4404" i="11"/>
  <c r="I4404" i="11"/>
  <c r="J4404" i="11"/>
  <c r="K4404" i="11"/>
  <c r="L4404" i="11" s="1"/>
  <c r="M4404" i="11"/>
  <c r="G4405" i="11"/>
  <c r="H4405" i="11"/>
  <c r="I4405" i="11"/>
  <c r="J4405" i="11"/>
  <c r="K4405" i="11"/>
  <c r="L4405" i="11" s="1"/>
  <c r="M4405" i="11"/>
  <c r="G4406" i="11"/>
  <c r="H4406" i="11"/>
  <c r="I4406" i="11"/>
  <c r="J4406" i="11"/>
  <c r="K4406" i="11"/>
  <c r="L4406" i="11" s="1"/>
  <c r="M4406" i="11"/>
  <c r="G4407" i="11"/>
  <c r="H4407" i="11"/>
  <c r="I4407" i="11"/>
  <c r="J4407" i="11"/>
  <c r="K4407" i="11"/>
  <c r="L4407" i="11" s="1"/>
  <c r="M4407" i="11"/>
  <c r="G4408" i="11"/>
  <c r="H4408" i="11"/>
  <c r="I4408" i="11"/>
  <c r="J4408" i="11"/>
  <c r="K4408" i="11"/>
  <c r="L4408" i="11" s="1"/>
  <c r="M4408" i="11"/>
  <c r="G4409" i="11"/>
  <c r="H4409" i="11"/>
  <c r="I4409" i="11"/>
  <c r="J4409" i="11"/>
  <c r="K4409" i="11"/>
  <c r="L4409" i="11" s="1"/>
  <c r="M4409" i="11"/>
  <c r="G4410" i="11"/>
  <c r="H4410" i="11"/>
  <c r="I4410" i="11"/>
  <c r="J4410" i="11"/>
  <c r="K4410" i="11"/>
  <c r="L4410" i="11" s="1"/>
  <c r="M4410" i="11"/>
  <c r="G4411" i="11"/>
  <c r="H4411" i="11"/>
  <c r="I4411" i="11"/>
  <c r="J4411" i="11"/>
  <c r="K4411" i="11"/>
  <c r="L4411" i="11" s="1"/>
  <c r="M4411" i="11"/>
  <c r="G4412" i="11"/>
  <c r="H4412" i="11"/>
  <c r="I4412" i="11"/>
  <c r="J4412" i="11"/>
  <c r="K4412" i="11"/>
  <c r="L4412" i="11" s="1"/>
  <c r="M4412" i="11"/>
  <c r="G4413" i="11"/>
  <c r="H4413" i="11"/>
  <c r="I4413" i="11"/>
  <c r="J4413" i="11"/>
  <c r="K4413" i="11"/>
  <c r="L4413" i="11" s="1"/>
  <c r="M4413" i="11"/>
  <c r="G4414" i="11"/>
  <c r="H4414" i="11"/>
  <c r="I4414" i="11"/>
  <c r="J4414" i="11"/>
  <c r="K4414" i="11"/>
  <c r="L4414" i="11" s="1"/>
  <c r="M4414" i="11"/>
  <c r="G4415" i="11"/>
  <c r="H4415" i="11"/>
  <c r="I4415" i="11"/>
  <c r="J4415" i="11"/>
  <c r="K4415" i="11"/>
  <c r="L4415" i="11" s="1"/>
  <c r="M4415" i="11"/>
  <c r="G4416" i="11"/>
  <c r="H4416" i="11"/>
  <c r="I4416" i="11"/>
  <c r="J4416" i="11"/>
  <c r="K4416" i="11"/>
  <c r="L4416" i="11" s="1"/>
  <c r="M4416" i="11"/>
  <c r="G4417" i="11"/>
  <c r="H4417" i="11"/>
  <c r="I4417" i="11"/>
  <c r="J4417" i="11"/>
  <c r="K4417" i="11"/>
  <c r="L4417" i="11" s="1"/>
  <c r="M4417" i="11"/>
  <c r="G4418" i="11"/>
  <c r="H4418" i="11"/>
  <c r="I4418" i="11"/>
  <c r="J4418" i="11"/>
  <c r="K4418" i="11"/>
  <c r="L4418" i="11" s="1"/>
  <c r="M4418" i="11"/>
  <c r="G4419" i="11"/>
  <c r="H4419" i="11"/>
  <c r="I4419" i="11"/>
  <c r="J4419" i="11"/>
  <c r="K4419" i="11"/>
  <c r="L4419" i="11" s="1"/>
  <c r="M4419" i="11"/>
  <c r="G4420" i="11"/>
  <c r="H4420" i="11"/>
  <c r="I4420" i="11"/>
  <c r="J4420" i="11"/>
  <c r="K4420" i="11"/>
  <c r="L4420" i="11" s="1"/>
  <c r="M4420" i="11"/>
  <c r="G4421" i="11"/>
  <c r="H4421" i="11"/>
  <c r="I4421" i="11"/>
  <c r="J4421" i="11"/>
  <c r="K4421" i="11"/>
  <c r="L4421" i="11"/>
  <c r="M4421" i="11"/>
  <c r="G4422" i="11"/>
  <c r="H4422" i="11"/>
  <c r="I4422" i="11"/>
  <c r="J4422" i="11"/>
  <c r="K4422" i="11"/>
  <c r="L4422" i="11" s="1"/>
  <c r="M4422" i="11"/>
  <c r="G4423" i="11"/>
  <c r="H4423" i="11"/>
  <c r="I4423" i="11"/>
  <c r="J4423" i="11"/>
  <c r="K4423" i="11"/>
  <c r="L4423" i="11" s="1"/>
  <c r="M4423" i="11"/>
  <c r="G4424" i="11"/>
  <c r="H4424" i="11"/>
  <c r="I4424" i="11"/>
  <c r="J4424" i="11"/>
  <c r="K4424" i="11"/>
  <c r="L4424" i="11" s="1"/>
  <c r="M4424" i="11"/>
  <c r="G4425" i="11"/>
  <c r="H4425" i="11"/>
  <c r="I4425" i="11"/>
  <c r="J4425" i="11"/>
  <c r="K4425" i="11"/>
  <c r="L4425" i="11" s="1"/>
  <c r="M4425" i="11"/>
  <c r="G4426" i="11"/>
  <c r="H4426" i="11"/>
  <c r="I4426" i="11"/>
  <c r="J4426" i="11"/>
  <c r="K4426" i="11"/>
  <c r="L4426" i="11" s="1"/>
  <c r="M4426" i="11"/>
  <c r="G4427" i="11"/>
  <c r="H4427" i="11"/>
  <c r="I4427" i="11"/>
  <c r="J4427" i="11"/>
  <c r="K4427" i="11"/>
  <c r="L4427" i="11" s="1"/>
  <c r="M4427" i="11"/>
  <c r="G4428" i="11"/>
  <c r="H4428" i="11"/>
  <c r="I4428" i="11"/>
  <c r="J4428" i="11"/>
  <c r="K4428" i="11"/>
  <c r="L4428" i="11" s="1"/>
  <c r="M4428" i="11"/>
  <c r="G4429" i="11"/>
  <c r="H4429" i="11"/>
  <c r="I4429" i="11"/>
  <c r="J4429" i="11"/>
  <c r="K4429" i="11"/>
  <c r="L4429" i="11" s="1"/>
  <c r="M4429" i="11"/>
  <c r="G4430" i="11"/>
  <c r="H4430" i="11"/>
  <c r="I4430" i="11"/>
  <c r="J4430" i="11"/>
  <c r="K4430" i="11"/>
  <c r="L4430" i="11" s="1"/>
  <c r="M4430" i="11"/>
  <c r="G4431" i="11"/>
  <c r="H4431" i="11"/>
  <c r="I4431" i="11"/>
  <c r="J4431" i="11"/>
  <c r="K4431" i="11"/>
  <c r="L4431" i="11" s="1"/>
  <c r="M4431" i="11"/>
  <c r="K2" i="11"/>
  <c r="L2" i="11" s="1"/>
  <c r="Z2" i="1"/>
  <c r="V2" i="1"/>
  <c r="B2" i="11"/>
  <c r="C2" i="11"/>
  <c r="G2" i="11"/>
  <c r="H2" i="11"/>
  <c r="I2" i="11"/>
  <c r="J2" i="11"/>
  <c r="M2" i="11"/>
  <c r="N2" i="11"/>
  <c r="O2" i="11" s="1"/>
  <c r="O1572" i="11" l="1"/>
  <c r="I1559" i="11"/>
  <c r="O1464" i="11"/>
  <c r="P1352" i="11"/>
  <c r="P1184" i="11"/>
  <c r="P1119" i="11"/>
  <c r="O1073" i="11"/>
  <c r="P1053" i="11"/>
  <c r="P970" i="11"/>
  <c r="P787" i="11"/>
  <c r="P767" i="11"/>
  <c r="P738" i="11"/>
  <c r="P731" i="11"/>
  <c r="O713" i="11"/>
  <c r="O706" i="11"/>
  <c r="P685" i="11"/>
  <c r="P678" i="11"/>
  <c r="O657" i="11"/>
  <c r="P650" i="11"/>
  <c r="P610" i="11"/>
  <c r="P604" i="11"/>
  <c r="O592" i="11"/>
  <c r="O587" i="11"/>
  <c r="P534" i="11"/>
  <c r="P527" i="11"/>
  <c r="O521" i="11"/>
  <c r="P468" i="11"/>
  <c r="P432" i="11"/>
  <c r="P374" i="11"/>
  <c r="O354" i="11"/>
  <c r="O199" i="11"/>
  <c r="P2266" i="11"/>
  <c r="O1284" i="11"/>
  <c r="P1278" i="11"/>
  <c r="P1106" i="11"/>
  <c r="O579" i="11"/>
  <c r="O573" i="11"/>
  <c r="P2875" i="11"/>
  <c r="P120" i="11"/>
  <c r="P1658" i="11"/>
  <c r="P1652" i="11"/>
  <c r="P1626" i="11"/>
  <c r="O1350" i="11"/>
  <c r="P1296" i="11"/>
  <c r="P1216" i="11"/>
  <c r="P1063" i="11"/>
  <c r="P578" i="11"/>
  <c r="P500" i="11"/>
  <c r="O338" i="11"/>
  <c r="O331" i="11"/>
  <c r="P286" i="11"/>
  <c r="O175" i="11"/>
  <c r="P153" i="11"/>
  <c r="P92" i="11"/>
  <c r="P56" i="11"/>
  <c r="P10" i="11"/>
  <c r="P2757" i="11"/>
  <c r="P2456" i="11"/>
  <c r="P2181" i="11"/>
  <c r="O1919" i="11"/>
  <c r="P1835" i="11"/>
  <c r="P1808" i="11"/>
  <c r="O1795" i="11"/>
  <c r="O1731" i="11"/>
  <c r="I1567" i="11"/>
  <c r="O1302" i="11"/>
  <c r="P1288" i="11"/>
  <c r="O1282" i="11"/>
  <c r="P1014" i="11"/>
  <c r="O935" i="11"/>
  <c r="O850" i="11"/>
  <c r="P790" i="11"/>
  <c r="O770" i="11"/>
  <c r="P741" i="11"/>
  <c r="P716" i="11"/>
  <c r="O688" i="11"/>
  <c r="O660" i="11"/>
  <c r="P619" i="11"/>
  <c r="O556" i="11"/>
  <c r="P352" i="11"/>
  <c r="P245" i="11"/>
  <c r="P190" i="11"/>
  <c r="P84" i="11"/>
  <c r="P2925" i="11"/>
  <c r="P2683" i="11"/>
  <c r="P2601" i="11"/>
  <c r="P2368" i="11"/>
  <c r="O2359" i="11"/>
  <c r="O2161" i="11"/>
  <c r="L2137" i="11"/>
  <c r="O2094" i="11"/>
  <c r="P2042" i="11"/>
  <c r="P1819" i="11"/>
  <c r="P1763" i="11"/>
  <c r="P1715" i="11"/>
  <c r="O1703" i="11"/>
  <c r="P1699" i="11"/>
  <c r="P1644" i="11"/>
  <c r="O1570" i="11"/>
  <c r="G1536" i="11"/>
  <c r="P1031" i="11"/>
  <c r="O1025" i="11"/>
  <c r="O884" i="11"/>
  <c r="P870" i="11"/>
  <c r="O818" i="11"/>
  <c r="P589" i="11"/>
  <c r="O511" i="11"/>
  <c r="O404" i="11"/>
  <c r="P376" i="11"/>
  <c r="O238" i="11"/>
  <c r="P232" i="11"/>
  <c r="P201" i="11"/>
  <c r="P164" i="11"/>
  <c r="P124" i="11"/>
  <c r="P128" i="11"/>
  <c r="P104" i="11"/>
  <c r="O2172" i="11"/>
  <c r="P2062" i="11"/>
  <c r="O2045" i="11"/>
  <c r="P1923" i="11"/>
  <c r="O1799" i="11"/>
  <c r="P1723" i="11"/>
  <c r="P1643" i="11"/>
  <c r="J1618" i="11"/>
  <c r="P1590" i="11"/>
  <c r="P1250" i="11"/>
  <c r="P1214" i="11"/>
  <c r="O1163" i="11"/>
  <c r="O1114" i="11"/>
  <c r="P1107" i="11"/>
  <c r="O1089" i="11"/>
  <c r="P1035" i="11"/>
  <c r="O1030" i="11"/>
  <c r="O316" i="11"/>
  <c r="O260" i="11"/>
  <c r="P248" i="11"/>
  <c r="P218" i="11"/>
  <c r="P3073" i="11"/>
  <c r="P2955" i="11"/>
  <c r="O2859" i="11"/>
  <c r="P2859" i="11"/>
  <c r="P2809" i="11"/>
  <c r="P2673" i="11"/>
  <c r="O2270" i="11"/>
  <c r="P2270" i="11"/>
  <c r="P2260" i="11"/>
  <c r="O2049" i="11"/>
  <c r="P2049" i="11"/>
  <c r="O1843" i="11"/>
  <c r="P1843" i="11"/>
  <c r="O1708" i="11"/>
  <c r="P1708" i="11"/>
  <c r="P1677" i="11"/>
  <c r="O1671" i="11"/>
  <c r="H1624" i="11"/>
  <c r="G1624" i="11"/>
  <c r="I1624" i="11"/>
  <c r="O1605" i="11"/>
  <c r="P1605" i="11"/>
  <c r="I1580" i="11"/>
  <c r="G1580" i="11"/>
  <c r="O1338" i="11"/>
  <c r="P1338" i="11"/>
  <c r="O1047" i="11"/>
  <c r="P1047" i="11"/>
  <c r="O2917" i="11"/>
  <c r="P2917" i="11"/>
  <c r="O1740" i="11"/>
  <c r="P1740" i="11"/>
  <c r="O1621" i="11"/>
  <c r="P1621" i="11"/>
  <c r="O1592" i="11"/>
  <c r="P1592" i="11"/>
  <c r="O1567" i="11"/>
  <c r="P1567" i="11"/>
  <c r="O1113" i="11"/>
  <c r="P1113" i="11"/>
  <c r="P995" i="11"/>
  <c r="O995" i="11"/>
  <c r="O2933" i="11"/>
  <c r="P2933" i="11"/>
  <c r="P2843" i="11"/>
  <c r="P2771" i="11"/>
  <c r="P2737" i="11"/>
  <c r="P2693" i="11"/>
  <c r="O2424" i="11"/>
  <c r="O2423" i="11"/>
  <c r="O1971" i="11"/>
  <c r="P1971" i="11"/>
  <c r="O1909" i="11"/>
  <c r="P1909" i="11"/>
  <c r="P1745" i="11"/>
  <c r="O1745" i="11"/>
  <c r="O1649" i="11"/>
  <c r="P1649" i="11"/>
  <c r="P1569" i="11"/>
  <c r="P1493" i="11"/>
  <c r="O1493" i="11"/>
  <c r="O1262" i="11"/>
  <c r="P1262" i="11"/>
  <c r="O1190" i="11"/>
  <c r="P1190" i="11"/>
  <c r="O1124" i="11"/>
  <c r="P1124" i="11"/>
  <c r="O3043" i="11"/>
  <c r="P3043" i="11"/>
  <c r="P2825" i="11"/>
  <c r="P2729" i="11"/>
  <c r="P2472" i="11"/>
  <c r="O2444" i="11"/>
  <c r="P2444" i="11"/>
  <c r="O2436" i="11"/>
  <c r="O2223" i="11"/>
  <c r="O2096" i="11"/>
  <c r="P2096" i="11"/>
  <c r="P2000" i="11"/>
  <c r="P1921" i="11"/>
  <c r="O1921" i="11"/>
  <c r="O1840" i="11"/>
  <c r="P1840" i="11"/>
  <c r="O1751" i="11"/>
  <c r="O1712" i="11"/>
  <c r="P1712" i="11"/>
  <c r="O3173" i="11"/>
  <c r="P3173" i="11"/>
  <c r="P1927" i="11"/>
  <c r="O1927" i="11"/>
  <c r="P1887" i="11"/>
  <c r="O1887" i="11"/>
  <c r="O1824" i="11"/>
  <c r="P1824" i="11"/>
  <c r="O1725" i="11"/>
  <c r="P1725" i="11"/>
  <c r="P1711" i="11"/>
  <c r="O1711" i="11"/>
  <c r="O1594" i="11"/>
  <c r="P1594" i="11"/>
  <c r="O1583" i="11"/>
  <c r="P1583" i="11"/>
  <c r="P1202" i="11"/>
  <c r="O1202" i="11"/>
  <c r="O1057" i="11"/>
  <c r="P1057" i="11"/>
  <c r="P2907" i="11"/>
  <c r="P2891" i="11"/>
  <c r="P2837" i="11"/>
  <c r="O2474" i="11"/>
  <c r="P2474" i="11"/>
  <c r="O2408" i="11"/>
  <c r="P2408" i="11"/>
  <c r="P2398" i="11"/>
  <c r="O2387" i="11"/>
  <c r="O2328" i="11"/>
  <c r="P2328" i="11"/>
  <c r="P2318" i="11"/>
  <c r="O2226" i="11"/>
  <c r="P2207" i="11"/>
  <c r="O2207" i="11"/>
  <c r="P1947" i="11"/>
  <c r="O1900" i="11"/>
  <c r="P1900" i="11"/>
  <c r="O1845" i="11"/>
  <c r="P1845" i="11"/>
  <c r="P1831" i="11"/>
  <c r="O1831" i="11"/>
  <c r="P1432" i="11"/>
  <c r="O1432" i="11"/>
  <c r="O2749" i="11"/>
  <c r="P2749" i="11"/>
  <c r="O2330" i="11"/>
  <c r="P2330" i="11"/>
  <c r="O2235" i="11"/>
  <c r="P2235" i="11"/>
  <c r="P2027" i="11"/>
  <c r="O1967" i="11"/>
  <c r="P1932" i="11"/>
  <c r="O1837" i="11"/>
  <c r="P1837" i="11"/>
  <c r="P1811" i="11"/>
  <c r="P1780" i="11"/>
  <c r="O1208" i="11"/>
  <c r="P1208" i="11"/>
  <c r="P1083" i="11"/>
  <c r="O1083" i="11"/>
  <c r="P3149" i="11"/>
  <c r="P2971" i="11"/>
  <c r="P2947" i="11"/>
  <c r="O2801" i="11"/>
  <c r="P2801" i="11"/>
  <c r="P2785" i="11"/>
  <c r="P2585" i="11"/>
  <c r="P2438" i="11"/>
  <c r="O2419" i="11"/>
  <c r="O2380" i="11"/>
  <c r="P2380" i="11"/>
  <c r="P2362" i="11"/>
  <c r="P2352" i="11"/>
  <c r="O2351" i="11"/>
  <c r="P2248" i="11"/>
  <c r="P2238" i="11"/>
  <c r="O2237" i="11"/>
  <c r="P1891" i="11"/>
  <c r="O1857" i="11"/>
  <c r="O1829" i="11"/>
  <c r="P1829" i="11"/>
  <c r="P1821" i="11"/>
  <c r="O1815" i="11"/>
  <c r="J1624" i="11"/>
  <c r="P1614" i="11"/>
  <c r="O1614" i="11"/>
  <c r="P1565" i="11"/>
  <c r="P1564" i="11"/>
  <c r="O1564" i="11"/>
  <c r="G1528" i="11"/>
  <c r="I1528" i="11"/>
  <c r="O1061" i="11"/>
  <c r="P1061" i="11"/>
  <c r="O1326" i="11"/>
  <c r="O1258" i="11"/>
  <c r="P1204" i="11"/>
  <c r="O1192" i="11"/>
  <c r="O1164" i="11"/>
  <c r="P1144" i="11"/>
  <c r="O1125" i="11"/>
  <c r="P1058" i="11"/>
  <c r="O1038" i="11"/>
  <c r="P1012" i="11"/>
  <c r="O961" i="11"/>
  <c r="P909" i="11"/>
  <c r="O336" i="11"/>
  <c r="P1630" i="11"/>
  <c r="P663" i="11"/>
  <c r="P626" i="11"/>
  <c r="P601" i="11"/>
  <c r="P569" i="11"/>
  <c r="P507" i="11"/>
  <c r="P426" i="11"/>
  <c r="P2382" i="11"/>
  <c r="P2286" i="11"/>
  <c r="P2243" i="11"/>
  <c r="P2121" i="11"/>
  <c r="P1102" i="11"/>
  <c r="O692" i="11"/>
  <c r="O674" i="11"/>
  <c r="O655" i="11"/>
  <c r="O637" i="11"/>
  <c r="O563" i="11"/>
  <c r="O503" i="11"/>
  <c r="P454" i="11"/>
  <c r="P302" i="11"/>
  <c r="P296" i="11"/>
  <c r="O1498" i="11"/>
  <c r="O1458" i="11"/>
  <c r="P1400" i="11"/>
  <c r="O1378" i="11"/>
  <c r="O1306" i="11"/>
  <c r="P1300" i="11"/>
  <c r="O1218" i="11"/>
  <c r="O1133" i="11"/>
  <c r="O1000" i="11"/>
  <c r="P976" i="11"/>
  <c r="O927" i="11"/>
  <c r="P846" i="11"/>
  <c r="O703" i="11"/>
  <c r="P1081" i="11"/>
  <c r="P969" i="11"/>
  <c r="O653" i="11"/>
  <c r="P641" i="11"/>
  <c r="O577" i="11"/>
  <c r="P555" i="11"/>
  <c r="P538" i="11"/>
  <c r="O515" i="11"/>
  <c r="P505" i="11"/>
  <c r="P501" i="11"/>
  <c r="O470" i="11"/>
  <c r="O444" i="11"/>
  <c r="P2939" i="11"/>
  <c r="P2272" i="11"/>
  <c r="H1542" i="11"/>
  <c r="O1490" i="11"/>
  <c r="O1246" i="11"/>
  <c r="O1151" i="11"/>
  <c r="O1138" i="11"/>
  <c r="O1092" i="11"/>
  <c r="P1068" i="11"/>
  <c r="O1028" i="11"/>
  <c r="P903" i="11"/>
  <c r="P781" i="11"/>
  <c r="P714" i="11"/>
  <c r="O702" i="11"/>
  <c r="P571" i="11"/>
  <c r="P549" i="11"/>
  <c r="P525" i="11"/>
  <c r="O484" i="11"/>
  <c r="P433" i="11"/>
  <c r="O388" i="11"/>
  <c r="O342" i="11"/>
  <c r="P276" i="11"/>
  <c r="O271" i="11"/>
  <c r="Y272" i="1"/>
  <c r="Y273" i="1"/>
  <c r="J1516" i="11"/>
  <c r="P1340" i="11"/>
  <c r="P800" i="11"/>
  <c r="P3134" i="11"/>
  <c r="P3094" i="11"/>
  <c r="P3086" i="11"/>
  <c r="L2707" i="11"/>
  <c r="P2192" i="11"/>
  <c r="P2056" i="11"/>
  <c r="P2054" i="11"/>
  <c r="H1581" i="11"/>
  <c r="P632" i="11"/>
  <c r="L626" i="11"/>
  <c r="P3070" i="11"/>
  <c r="P2234" i="11"/>
  <c r="L1741" i="11"/>
  <c r="J1591" i="11"/>
  <c r="P1222" i="11"/>
  <c r="P552" i="11"/>
  <c r="I1591" i="11"/>
  <c r="J1572" i="11"/>
  <c r="P134" i="11"/>
  <c r="L1723" i="11"/>
  <c r="G1591" i="11"/>
  <c r="G1572" i="11"/>
  <c r="G1618" i="11"/>
  <c r="H1561" i="11"/>
  <c r="J1557" i="11"/>
  <c r="P1539" i="11"/>
  <c r="J1525" i="11"/>
  <c r="P842" i="11"/>
  <c r="P2217" i="11"/>
  <c r="G1507" i="11"/>
  <c r="P397" i="11"/>
  <c r="P2885" i="11"/>
  <c r="P2621" i="11"/>
  <c r="P2086" i="11"/>
  <c r="P2336" i="11"/>
  <c r="P2032" i="11"/>
  <c r="P3142" i="11"/>
  <c r="P2372" i="11"/>
  <c r="J1610" i="11"/>
  <c r="J1609" i="11"/>
  <c r="J1580" i="11"/>
  <c r="J1566" i="11"/>
  <c r="I1563" i="11"/>
  <c r="J1551" i="11"/>
  <c r="H1528" i="11"/>
  <c r="G1527" i="11"/>
  <c r="P1056" i="11"/>
  <c r="P931" i="11"/>
  <c r="G1610" i="11"/>
  <c r="I1609" i="11"/>
  <c r="J1607" i="11"/>
  <c r="P1557" i="11"/>
  <c r="I1551" i="11"/>
  <c r="P1478" i="11"/>
  <c r="P742" i="11"/>
  <c r="P616" i="11"/>
  <c r="H1607" i="11"/>
  <c r="J1606" i="11"/>
  <c r="H1600" i="11"/>
  <c r="H1589" i="11"/>
  <c r="G1551" i="11"/>
  <c r="P1510" i="11"/>
  <c r="P145" i="11"/>
  <c r="G1594" i="11"/>
  <c r="P1538" i="11"/>
  <c r="H1536" i="11"/>
  <c r="I1516" i="11"/>
  <c r="P169" i="11"/>
  <c r="P1292" i="11"/>
  <c r="P1116" i="11"/>
  <c r="P1078" i="11"/>
  <c r="P496" i="11"/>
  <c r="P109" i="11"/>
  <c r="O2452" i="11"/>
  <c r="P2452" i="11"/>
  <c r="O2282" i="11"/>
  <c r="P2282" i="11"/>
  <c r="O2084" i="11"/>
  <c r="P2084" i="11"/>
  <c r="O1924" i="11"/>
  <c r="P1924" i="11"/>
  <c r="O1635" i="11"/>
  <c r="P1635" i="11"/>
  <c r="P3185" i="11"/>
  <c r="P3161" i="11"/>
  <c r="P3082" i="11"/>
  <c r="P2931" i="11"/>
  <c r="P2849" i="11"/>
  <c r="P2777" i="11"/>
  <c r="P2723" i="11"/>
  <c r="P2617" i="11"/>
  <c r="O2521" i="11"/>
  <c r="P2521" i="11"/>
  <c r="O2483" i="11"/>
  <c r="P2483" i="11"/>
  <c r="P2371" i="11"/>
  <c r="O2371" i="11"/>
  <c r="O2151" i="11"/>
  <c r="P2151" i="11"/>
  <c r="O1668" i="11"/>
  <c r="P1668" i="11"/>
  <c r="P3167" i="11"/>
  <c r="P2893" i="11"/>
  <c r="P2851" i="11"/>
  <c r="P2681" i="11"/>
  <c r="L2681" i="11"/>
  <c r="O2292" i="11"/>
  <c r="P2292" i="11"/>
  <c r="O2041" i="11"/>
  <c r="P2041" i="11"/>
  <c r="P1803" i="11"/>
  <c r="O1803" i="11"/>
  <c r="P3133" i="11"/>
  <c r="P3032" i="11"/>
  <c r="P2899" i="11"/>
  <c r="L2891" i="11"/>
  <c r="P2861" i="11"/>
  <c r="P2857" i="11"/>
  <c r="P2841" i="11"/>
  <c r="P2795" i="11"/>
  <c r="P2787" i="11"/>
  <c r="P2761" i="11"/>
  <c r="P2731" i="11"/>
  <c r="O2687" i="11"/>
  <c r="P2687" i="11"/>
  <c r="P2553" i="11"/>
  <c r="P2364" i="11"/>
  <c r="O2294" i="11"/>
  <c r="P2294" i="11"/>
  <c r="O2262" i="11"/>
  <c r="P2262" i="11"/>
  <c r="O2208" i="11"/>
  <c r="P2208" i="11"/>
  <c r="O1877" i="11"/>
  <c r="P1877" i="11"/>
  <c r="O1768" i="11"/>
  <c r="P1768" i="11"/>
  <c r="O1755" i="11"/>
  <c r="P1755" i="11"/>
  <c r="O1684" i="11"/>
  <c r="P1684" i="11"/>
  <c r="P3077" i="11"/>
  <c r="O3066" i="11"/>
  <c r="L2939" i="11"/>
  <c r="P2901" i="11"/>
  <c r="P2867" i="11"/>
  <c r="P2835" i="11"/>
  <c r="P2799" i="11"/>
  <c r="P2793" i="11"/>
  <c r="P2735" i="11"/>
  <c r="O2709" i="11"/>
  <c r="P2709" i="11"/>
  <c r="O2659" i="11"/>
  <c r="P2659" i="11"/>
  <c r="O2633" i="11"/>
  <c r="P2633" i="11"/>
  <c r="O2486" i="11"/>
  <c r="P2486" i="11"/>
  <c r="O2350" i="11"/>
  <c r="P2350" i="11"/>
  <c r="O1907" i="11"/>
  <c r="P1907" i="11"/>
  <c r="P2589" i="11"/>
  <c r="P2315" i="11"/>
  <c r="O2315" i="11"/>
  <c r="P2188" i="11"/>
  <c r="L2188" i="11"/>
  <c r="P2122" i="11"/>
  <c r="O2122" i="11"/>
  <c r="O2081" i="11"/>
  <c r="P2081" i="11"/>
  <c r="P3141" i="11"/>
  <c r="P3059" i="11"/>
  <c r="P3003" i="11"/>
  <c r="P2949" i="11"/>
  <c r="P2909" i="11"/>
  <c r="P2877" i="11"/>
  <c r="P2815" i="11"/>
  <c r="P2811" i="11"/>
  <c r="P2773" i="11"/>
  <c r="P2765" i="11"/>
  <c r="P2745" i="11"/>
  <c r="P2667" i="11"/>
  <c r="P2649" i="11"/>
  <c r="O2569" i="11"/>
  <c r="P2569" i="11"/>
  <c r="P2557" i="11"/>
  <c r="P2537" i="11"/>
  <c r="O2468" i="11"/>
  <c r="P2468" i="11"/>
  <c r="P2439" i="11"/>
  <c r="O2439" i="11"/>
  <c r="P2355" i="11"/>
  <c r="O2355" i="11"/>
  <c r="O2061" i="11"/>
  <c r="P2061" i="11"/>
  <c r="P2058" i="11"/>
  <c r="O2029" i="11"/>
  <c r="P2029" i="11"/>
  <c r="O1957" i="11"/>
  <c r="P1957" i="11"/>
  <c r="P3019" i="11"/>
  <c r="P2979" i="11"/>
  <c r="P2923" i="11"/>
  <c r="P2915" i="11"/>
  <c r="L2907" i="11"/>
  <c r="P2883" i="11"/>
  <c r="L2875" i="11"/>
  <c r="P2821" i="11"/>
  <c r="P2813" i="11"/>
  <c r="P2751" i="11"/>
  <c r="P2747" i="11"/>
  <c r="P2713" i="11"/>
  <c r="P2697" i="11"/>
  <c r="P2671" i="11"/>
  <c r="P2665" i="11"/>
  <c r="P2637" i="11"/>
  <c r="P2509" i="11"/>
  <c r="L2506" i="11"/>
  <c r="P2506" i="11"/>
  <c r="O2332" i="11"/>
  <c r="P2332" i="11"/>
  <c r="O1996" i="11"/>
  <c r="P1996" i="11"/>
  <c r="P1983" i="11"/>
  <c r="O1983" i="11"/>
  <c r="P1779" i="11"/>
  <c r="O1779" i="11"/>
  <c r="I1620" i="11"/>
  <c r="G1620" i="11"/>
  <c r="J1620" i="11"/>
  <c r="H1592" i="11"/>
  <c r="O1563" i="11"/>
  <c r="P1563" i="11"/>
  <c r="L1532" i="11"/>
  <c r="P1532" i="11"/>
  <c r="O1280" i="11"/>
  <c r="P1280" i="11"/>
  <c r="O2034" i="11"/>
  <c r="P2034" i="11"/>
  <c r="P2024" i="11"/>
  <c r="O1789" i="11"/>
  <c r="P1789" i="11"/>
  <c r="O1749" i="11"/>
  <c r="P1749" i="11"/>
  <c r="J1626" i="11"/>
  <c r="G1612" i="11"/>
  <c r="H1612" i="11"/>
  <c r="I1612" i="11"/>
  <c r="J1612" i="11"/>
  <c r="H1548" i="11"/>
  <c r="I1548" i="11"/>
  <c r="I1544" i="11"/>
  <c r="H1544" i="11"/>
  <c r="O1414" i="11"/>
  <c r="P1414" i="11"/>
  <c r="O1256" i="11"/>
  <c r="P1256" i="11"/>
  <c r="P1242" i="11"/>
  <c r="O1242" i="11"/>
  <c r="P2605" i="11"/>
  <c r="P2541" i="11"/>
  <c r="P2448" i="11"/>
  <c r="P2447" i="11"/>
  <c r="P2431" i="11"/>
  <c r="O2411" i="11"/>
  <c r="P2407" i="11"/>
  <c r="P2406" i="11"/>
  <c r="P2388" i="11"/>
  <c r="P2384" i="11"/>
  <c r="P2344" i="11"/>
  <c r="O2311" i="11"/>
  <c r="P2276" i="11"/>
  <c r="O2255" i="11"/>
  <c r="P2252" i="11"/>
  <c r="P2140" i="11"/>
  <c r="P2124" i="11"/>
  <c r="O2113" i="11"/>
  <c r="P2112" i="11"/>
  <c r="P2103" i="11"/>
  <c r="P2091" i="11"/>
  <c r="O2036" i="11"/>
  <c r="P1941" i="11"/>
  <c r="P1936" i="11"/>
  <c r="P1832" i="11"/>
  <c r="O1743" i="11"/>
  <c r="G1626" i="11"/>
  <c r="I1625" i="11"/>
  <c r="P1615" i="11"/>
  <c r="H1609" i="11"/>
  <c r="G1513" i="11"/>
  <c r="I1513" i="11"/>
  <c r="P2504" i="11"/>
  <c r="P2390" i="11"/>
  <c r="P2346" i="11"/>
  <c r="P2320" i="11"/>
  <c r="P2316" i="11"/>
  <c r="P2288" i="11"/>
  <c r="P2284" i="11"/>
  <c r="P2254" i="11"/>
  <c r="P2221" i="11"/>
  <c r="P2200" i="11"/>
  <c r="P2160" i="11"/>
  <c r="O2160" i="11"/>
  <c r="P2144" i="11"/>
  <c r="P2128" i="11"/>
  <c r="P2116" i="11"/>
  <c r="P2110" i="11"/>
  <c r="P2037" i="11"/>
  <c r="O2037" i="11"/>
  <c r="P2017" i="11"/>
  <c r="P2015" i="11"/>
  <c r="O2014" i="11"/>
  <c r="P1955" i="11"/>
  <c r="O1951" i="11"/>
  <c r="O1931" i="11"/>
  <c r="P1883" i="11"/>
  <c r="P1875" i="11"/>
  <c r="O1871" i="11"/>
  <c r="P1828" i="11"/>
  <c r="P1788" i="11"/>
  <c r="O1777" i="11"/>
  <c r="O1771" i="11"/>
  <c r="P1771" i="11"/>
  <c r="P1748" i="11"/>
  <c r="O1739" i="11"/>
  <c r="P1616" i="11"/>
  <c r="O1504" i="11"/>
  <c r="P1504" i="11"/>
  <c r="O1428" i="11"/>
  <c r="P1428" i="11"/>
  <c r="O1260" i="11"/>
  <c r="P1260" i="11"/>
  <c r="P1169" i="11"/>
  <c r="O1169" i="11"/>
  <c r="O2464" i="11"/>
  <c r="P2391" i="11"/>
  <c r="P2296" i="11"/>
  <c r="O2295" i="11"/>
  <c r="P2290" i="11"/>
  <c r="O2279" i="11"/>
  <c r="P2204" i="11"/>
  <c r="P2203" i="11"/>
  <c r="O2169" i="11"/>
  <c r="P2167" i="11"/>
  <c r="P2145" i="11"/>
  <c r="P2105" i="11"/>
  <c r="P2063" i="11"/>
  <c r="O2062" i="11"/>
  <c r="P2053" i="11"/>
  <c r="P2008" i="11"/>
  <c r="P1925" i="11"/>
  <c r="P1903" i="11"/>
  <c r="O1903" i="11"/>
  <c r="P1888" i="11"/>
  <c r="P1796" i="11"/>
  <c r="P1781" i="11"/>
  <c r="P1756" i="11"/>
  <c r="H1623" i="11"/>
  <c r="G1623" i="11"/>
  <c r="I1623" i="11"/>
  <c r="J1623" i="11"/>
  <c r="I1590" i="11"/>
  <c r="H1590" i="11"/>
  <c r="J1590" i="11"/>
  <c r="G1589" i="11"/>
  <c r="J1589" i="11"/>
  <c r="O1559" i="11"/>
  <c r="P1559" i="11"/>
  <c r="P2319" i="11"/>
  <c r="P2170" i="11"/>
  <c r="O2170" i="11"/>
  <c r="P1979" i="11"/>
  <c r="O1979" i="11"/>
  <c r="P1973" i="11"/>
  <c r="P1963" i="11"/>
  <c r="O1916" i="11"/>
  <c r="P1916" i="11"/>
  <c r="P1804" i="11"/>
  <c r="P1792" i="11"/>
  <c r="O1776" i="11"/>
  <c r="P1776" i="11"/>
  <c r="P1765" i="11"/>
  <c r="P1675" i="11"/>
  <c r="O1675" i="11"/>
  <c r="P1664" i="11"/>
  <c r="P1660" i="11"/>
  <c r="P1651" i="11"/>
  <c r="H1615" i="11"/>
  <c r="G1615" i="11"/>
  <c r="I1615" i="11"/>
  <c r="J1615" i="11"/>
  <c r="O1561" i="11"/>
  <c r="P1561" i="11"/>
  <c r="P1495" i="11"/>
  <c r="O1495" i="11"/>
  <c r="O1294" i="11"/>
  <c r="P1294" i="11"/>
  <c r="O1206" i="11"/>
  <c r="P1206" i="11"/>
  <c r="P1847" i="11"/>
  <c r="O1847" i="11"/>
  <c r="O1607" i="11"/>
  <c r="P1607" i="11"/>
  <c r="H1583" i="11"/>
  <c r="I1583" i="11"/>
  <c r="P2193" i="11"/>
  <c r="O2193" i="11"/>
  <c r="O1853" i="11"/>
  <c r="P1853" i="11"/>
  <c r="O1732" i="11"/>
  <c r="P1732" i="11"/>
  <c r="P1603" i="11"/>
  <c r="J1601" i="11"/>
  <c r="J1543" i="11"/>
  <c r="G1543" i="11"/>
  <c r="O1462" i="11"/>
  <c r="P1462" i="11"/>
  <c r="P1394" i="11"/>
  <c r="O1394" i="11"/>
  <c r="P1310" i="11"/>
  <c r="O1310" i="11"/>
  <c r="O1298" i="11"/>
  <c r="P1298" i="11"/>
  <c r="P1210" i="11"/>
  <c r="O1210" i="11"/>
  <c r="O1022" i="11"/>
  <c r="P1022" i="11"/>
  <c r="O981" i="11"/>
  <c r="P981" i="11"/>
  <c r="O723" i="11"/>
  <c r="P723" i="11"/>
  <c r="P710" i="11"/>
  <c r="O710" i="11"/>
  <c r="P694" i="11"/>
  <c r="O694" i="11"/>
  <c r="P635" i="11"/>
  <c r="O635" i="11"/>
  <c r="P546" i="11"/>
  <c r="O546" i="11"/>
  <c r="O529" i="11"/>
  <c r="P529" i="11"/>
  <c r="O460" i="11"/>
  <c r="P460" i="11"/>
  <c r="P360" i="11"/>
  <c r="O360" i="11"/>
  <c r="O1577" i="11"/>
  <c r="G1569" i="11"/>
  <c r="I1553" i="11"/>
  <c r="G1542" i="11"/>
  <c r="G1532" i="11"/>
  <c r="G1525" i="11"/>
  <c r="H1508" i="11"/>
  <c r="G1505" i="11"/>
  <c r="O1503" i="11"/>
  <c r="O1444" i="11"/>
  <c r="O1342" i="11"/>
  <c r="P1322" i="11"/>
  <c r="P1228" i="11"/>
  <c r="O1222" i="11"/>
  <c r="O1200" i="11"/>
  <c r="P1174" i="11"/>
  <c r="O1155" i="11"/>
  <c r="O989" i="11"/>
  <c r="O980" i="11"/>
  <c r="O923" i="11"/>
  <c r="P913" i="11"/>
  <c r="O878" i="11"/>
  <c r="P878" i="11"/>
  <c r="O800" i="11"/>
  <c r="O784" i="11"/>
  <c r="P758" i="11"/>
  <c r="O758" i="11"/>
  <c r="L754" i="11"/>
  <c r="P753" i="11"/>
  <c r="O683" i="11"/>
  <c r="O667" i="11"/>
  <c r="P667" i="11"/>
  <c r="O651" i="11"/>
  <c r="P651" i="11"/>
  <c r="O627" i="11"/>
  <c r="P622" i="11"/>
  <c r="O622" i="11"/>
  <c r="P612" i="11"/>
  <c r="O612" i="11"/>
  <c r="O599" i="11"/>
  <c r="P599" i="11"/>
  <c r="O550" i="11"/>
  <c r="P550" i="11"/>
  <c r="P540" i="11"/>
  <c r="O540" i="11"/>
  <c r="O509" i="11"/>
  <c r="P509" i="11"/>
  <c r="P1044" i="11"/>
  <c r="O1044" i="11"/>
  <c r="P997" i="11"/>
  <c r="O997" i="11"/>
  <c r="P899" i="11"/>
  <c r="O899" i="11"/>
  <c r="P765" i="11"/>
  <c r="O763" i="11"/>
  <c r="P763" i="11"/>
  <c r="O757" i="11"/>
  <c r="P757" i="11"/>
  <c r="P708" i="11"/>
  <c r="O708" i="11"/>
  <c r="O656" i="11"/>
  <c r="P656" i="11"/>
  <c r="O633" i="11"/>
  <c r="P633" i="11"/>
  <c r="P617" i="11"/>
  <c r="L617" i="11"/>
  <c r="O598" i="11"/>
  <c r="P598" i="11"/>
  <c r="O539" i="11"/>
  <c r="P539" i="11"/>
  <c r="P1546" i="11"/>
  <c r="P1308" i="11"/>
  <c r="P1274" i="11"/>
  <c r="P1248" i="11"/>
  <c r="P1001" i="11"/>
  <c r="P996" i="11"/>
  <c r="O992" i="11"/>
  <c r="P979" i="11"/>
  <c r="P917" i="11"/>
  <c r="O854" i="11"/>
  <c r="P854" i="11"/>
  <c r="O808" i="11"/>
  <c r="O739" i="11"/>
  <c r="P739" i="11"/>
  <c r="P729" i="11"/>
  <c r="O707" i="11"/>
  <c r="P697" i="11"/>
  <c r="O523" i="11"/>
  <c r="P523" i="11"/>
  <c r="P513" i="11"/>
  <c r="O513" i="11"/>
  <c r="O371" i="11"/>
  <c r="P371" i="11"/>
  <c r="O348" i="11"/>
  <c r="P348" i="11"/>
  <c r="P1573" i="11"/>
  <c r="O1501" i="11"/>
  <c r="P1496" i="11"/>
  <c r="O1474" i="11"/>
  <c r="P1448" i="11"/>
  <c r="P1442" i="11"/>
  <c r="O1410" i="11"/>
  <c r="O1346" i="11"/>
  <c r="P1324" i="11"/>
  <c r="P1304" i="11"/>
  <c r="O1286" i="11"/>
  <c r="P1252" i="11"/>
  <c r="P1238" i="11"/>
  <c r="P1230" i="11"/>
  <c r="P1220" i="11"/>
  <c r="P1198" i="11"/>
  <c r="O1189" i="11"/>
  <c r="P1183" i="11"/>
  <c r="P1176" i="11"/>
  <c r="P1118" i="11"/>
  <c r="P1111" i="11"/>
  <c r="P1099" i="11"/>
  <c r="P1091" i="11"/>
  <c r="P1079" i="11"/>
  <c r="P1066" i="11"/>
  <c r="P1051" i="11"/>
  <c r="P907" i="11"/>
  <c r="O907" i="11"/>
  <c r="O743" i="11"/>
  <c r="P743" i="11"/>
  <c r="P720" i="11"/>
  <c r="O720" i="11"/>
  <c r="O691" i="11"/>
  <c r="P691" i="11"/>
  <c r="P544" i="11"/>
  <c r="O544" i="11"/>
  <c r="O353" i="11"/>
  <c r="P353" i="11"/>
  <c r="P1512" i="11"/>
  <c r="P1382" i="11"/>
  <c r="O1362" i="11"/>
  <c r="P1193" i="11"/>
  <c r="O1146" i="11"/>
  <c r="P1142" i="11"/>
  <c r="O1127" i="11"/>
  <c r="P1109" i="11"/>
  <c r="P1082" i="11"/>
  <c r="P1076" i="11"/>
  <c r="O1054" i="11"/>
  <c r="P1042" i="11"/>
  <c r="P1039" i="11"/>
  <c r="P1020" i="11"/>
  <c r="P1010" i="11"/>
  <c r="O1010" i="11"/>
  <c r="P880" i="11"/>
  <c r="O742" i="11"/>
  <c r="O686" i="11"/>
  <c r="P686" i="11"/>
  <c r="O614" i="11"/>
  <c r="P614" i="11"/>
  <c r="O562" i="11"/>
  <c r="P562" i="11"/>
  <c r="P532" i="11"/>
  <c r="P473" i="11"/>
  <c r="O451" i="11"/>
  <c r="P451" i="11"/>
  <c r="P2119" i="11"/>
  <c r="P2020" i="11"/>
  <c r="G1582" i="11"/>
  <c r="J1581" i="11"/>
  <c r="P1568" i="11"/>
  <c r="H1529" i="11"/>
  <c r="P1527" i="11"/>
  <c r="P1505" i="11"/>
  <c r="P1290" i="11"/>
  <c r="P1136" i="11"/>
  <c r="P1094" i="11"/>
  <c r="P1090" i="11"/>
  <c r="P1032" i="11"/>
  <c r="P1004" i="11"/>
  <c r="O982" i="11"/>
  <c r="P905" i="11"/>
  <c r="O905" i="11"/>
  <c r="P901" i="11"/>
  <c r="O874" i="11"/>
  <c r="O842" i="11"/>
  <c r="P832" i="11"/>
  <c r="P822" i="11"/>
  <c r="P724" i="11"/>
  <c r="P718" i="11"/>
  <c r="O711" i="11"/>
  <c r="O680" i="11"/>
  <c r="P680" i="11"/>
  <c r="P658" i="11"/>
  <c r="O586" i="11"/>
  <c r="P586" i="11"/>
  <c r="O517" i="11"/>
  <c r="P517" i="11"/>
  <c r="P478" i="11"/>
  <c r="O478" i="11"/>
  <c r="O369" i="11"/>
  <c r="P369" i="11"/>
  <c r="P334" i="11"/>
  <c r="O334" i="11"/>
  <c r="I1581" i="11"/>
  <c r="J1569" i="11"/>
  <c r="J1542" i="11"/>
  <c r="J1528" i="11"/>
  <c r="P1344" i="11"/>
  <c r="P1264" i="11"/>
  <c r="P1175" i="11"/>
  <c r="O1141" i="11"/>
  <c r="P1110" i="11"/>
  <c r="P1046" i="11"/>
  <c r="P1041" i="11"/>
  <c r="P1027" i="11"/>
  <c r="P999" i="11"/>
  <c r="O990" i="11"/>
  <c r="O925" i="11"/>
  <c r="P925" i="11"/>
  <c r="P848" i="11"/>
  <c r="P816" i="11"/>
  <c r="P806" i="11"/>
  <c r="P778" i="11"/>
  <c r="P766" i="11"/>
  <c r="P705" i="11"/>
  <c r="O705" i="11"/>
  <c r="P700" i="11"/>
  <c r="O700" i="11"/>
  <c r="P668" i="11"/>
  <c r="O668" i="11"/>
  <c r="P642" i="11"/>
  <c r="O642" i="11"/>
  <c r="P472" i="11"/>
  <c r="O472" i="11"/>
  <c r="O424" i="11"/>
  <c r="P424" i="11"/>
  <c r="O344" i="11"/>
  <c r="P344" i="11"/>
  <c r="P634" i="11"/>
  <c r="O634" i="11"/>
  <c r="O314" i="11"/>
  <c r="P314" i="11"/>
  <c r="O209" i="11"/>
  <c r="P209" i="11"/>
  <c r="O178" i="11"/>
  <c r="P178" i="11"/>
  <c r="P648" i="11"/>
  <c r="P638" i="11"/>
  <c r="O638" i="11"/>
  <c r="O602" i="11"/>
  <c r="P602" i="11"/>
  <c r="P597" i="11"/>
  <c r="P593" i="11"/>
  <c r="P548" i="11"/>
  <c r="P541" i="11"/>
  <c r="P466" i="11"/>
  <c r="P410" i="11"/>
  <c r="O346" i="11"/>
  <c r="P346" i="11"/>
  <c r="P281" i="11"/>
  <c r="O281" i="11"/>
  <c r="O258" i="11"/>
  <c r="P258" i="11"/>
  <c r="P253" i="11"/>
  <c r="P250" i="11"/>
  <c r="P210" i="11"/>
  <c r="L210" i="11"/>
  <c r="P183" i="11"/>
  <c r="P140" i="11"/>
  <c r="P1043" i="11"/>
  <c r="P715" i="11"/>
  <c r="P615" i="11"/>
  <c r="P603" i="11"/>
  <c r="L603" i="11"/>
  <c r="O590" i="11"/>
  <c r="O570" i="11"/>
  <c r="P570" i="11"/>
  <c r="P566" i="11"/>
  <c r="P537" i="11"/>
  <c r="P520" i="11"/>
  <c r="P498" i="11"/>
  <c r="P491" i="11"/>
  <c r="P483" i="11"/>
  <c r="O456" i="11"/>
  <c r="P406" i="11"/>
  <c r="O387" i="11"/>
  <c r="P387" i="11"/>
  <c r="O381" i="11"/>
  <c r="P381" i="11"/>
  <c r="O374" i="11"/>
  <c r="P330" i="11"/>
  <c r="O330" i="11"/>
  <c r="O318" i="11"/>
  <c r="P318" i="11"/>
  <c r="P290" i="11"/>
  <c r="O257" i="11"/>
  <c r="O244" i="11"/>
  <c r="O216" i="11"/>
  <c r="P195" i="11"/>
  <c r="O195" i="11"/>
  <c r="O420" i="11"/>
  <c r="P420" i="11"/>
  <c r="P267" i="11"/>
  <c r="O267" i="11"/>
  <c r="O231" i="11"/>
  <c r="P231" i="11"/>
  <c r="O219" i="11"/>
  <c r="P206" i="11"/>
  <c r="O206" i="11"/>
  <c r="P200" i="11"/>
  <c r="O176" i="11"/>
  <c r="O162" i="11"/>
  <c r="O152" i="11"/>
  <c r="P772" i="11"/>
  <c r="P750" i="11"/>
  <c r="P693" i="11"/>
  <c r="P682" i="11"/>
  <c r="O675" i="11"/>
  <c r="P665" i="11"/>
  <c r="O665" i="11"/>
  <c r="P596" i="11"/>
  <c r="P572" i="11"/>
  <c r="O561" i="11"/>
  <c r="O543" i="11"/>
  <c r="O516" i="11"/>
  <c r="P516" i="11"/>
  <c r="P493" i="11"/>
  <c r="P482" i="11"/>
  <c r="O412" i="11"/>
  <c r="P409" i="11"/>
  <c r="O390" i="11"/>
  <c r="O384" i="11"/>
  <c r="P378" i="11"/>
  <c r="O378" i="11"/>
  <c r="O372" i="11"/>
  <c r="O361" i="11"/>
  <c r="P361" i="11"/>
  <c r="P304" i="11"/>
  <c r="O289" i="11"/>
  <c r="O274" i="11"/>
  <c r="O229" i="11"/>
  <c r="P229" i="11"/>
  <c r="O192" i="11"/>
  <c r="P155" i="11"/>
  <c r="P151" i="11"/>
  <c r="O151" i="11"/>
  <c r="P662" i="11"/>
  <c r="P283" i="11"/>
  <c r="O283" i="11"/>
  <c r="P182" i="11"/>
  <c r="P99" i="11"/>
  <c r="P93" i="11"/>
  <c r="P78" i="11"/>
  <c r="P64" i="11"/>
  <c r="P434" i="11"/>
  <c r="P150" i="11"/>
  <c r="P108" i="11"/>
  <c r="P88" i="11"/>
  <c r="P22" i="11"/>
  <c r="O4" i="11"/>
  <c r="P607" i="11"/>
  <c r="P212" i="11"/>
  <c r="O123" i="11"/>
  <c r="P97" i="11"/>
  <c r="O33" i="11"/>
  <c r="O9" i="11"/>
  <c r="O121" i="11"/>
  <c r="P38" i="11"/>
  <c r="P364" i="11"/>
  <c r="P279" i="11"/>
  <c r="P100" i="11"/>
  <c r="P3177" i="11"/>
  <c r="L3149" i="11"/>
  <c r="P3137" i="11"/>
  <c r="O3035" i="11"/>
  <c r="P3035" i="11"/>
  <c r="O2887" i="11"/>
  <c r="P2887" i="11"/>
  <c r="O2935" i="11"/>
  <c r="P2935" i="11"/>
  <c r="O2927" i="11"/>
  <c r="P2927" i="11"/>
  <c r="P3169" i="11"/>
  <c r="P3165" i="11"/>
  <c r="P2941" i="11"/>
  <c r="P3189" i="11"/>
  <c r="P3166" i="11"/>
  <c r="O3056" i="11"/>
  <c r="P3056" i="11"/>
  <c r="O2895" i="11"/>
  <c r="P2895" i="11"/>
  <c r="O2853" i="11"/>
  <c r="P2853" i="11"/>
  <c r="P3187" i="11"/>
  <c r="O3157" i="11"/>
  <c r="P3157" i="11"/>
  <c r="P3153" i="11"/>
  <c r="P3081" i="11"/>
  <c r="P3069" i="11"/>
  <c r="P3068" i="11"/>
  <c r="L3064" i="11"/>
  <c r="O2987" i="11"/>
  <c r="P2987" i="11"/>
  <c r="P2957" i="11"/>
  <c r="O2951" i="11"/>
  <c r="P2951" i="11"/>
  <c r="O2943" i="11"/>
  <c r="P2943" i="11"/>
  <c r="O2903" i="11"/>
  <c r="P2903" i="11"/>
  <c r="O2871" i="11"/>
  <c r="P2871" i="11"/>
  <c r="O3016" i="11"/>
  <c r="P3016" i="11"/>
  <c r="P3183" i="11"/>
  <c r="P3146" i="11"/>
  <c r="P3145" i="11"/>
  <c r="P3130" i="11"/>
  <c r="P3110" i="11"/>
  <c r="P3051" i="11"/>
  <c r="O2959" i="11"/>
  <c r="P2959" i="11"/>
  <c r="O2919" i="11"/>
  <c r="P2919" i="11"/>
  <c r="O2911" i="11"/>
  <c r="P2911" i="11"/>
  <c r="O2879" i="11"/>
  <c r="P2879" i="11"/>
  <c r="P3040" i="11"/>
  <c r="P2995" i="11"/>
  <c r="P2953" i="11"/>
  <c r="P2937" i="11"/>
  <c r="P2921" i="11"/>
  <c r="P2905" i="11"/>
  <c r="P2889" i="11"/>
  <c r="P2873" i="11"/>
  <c r="L2841" i="11"/>
  <c r="P2833" i="11"/>
  <c r="O2807" i="11"/>
  <c r="P2807" i="11"/>
  <c r="P2805" i="11"/>
  <c r="P2783" i="11"/>
  <c r="P2779" i="11"/>
  <c r="P2755" i="11"/>
  <c r="P2733" i="11"/>
  <c r="P2705" i="11"/>
  <c r="O2679" i="11"/>
  <c r="P2679" i="11"/>
  <c r="P2677" i="11"/>
  <c r="P2655" i="11"/>
  <c r="P2651" i="11"/>
  <c r="O2641" i="11"/>
  <c r="P2641" i="11"/>
  <c r="P2639" i="11"/>
  <c r="O2635" i="11"/>
  <c r="P2635" i="11"/>
  <c r="O2855" i="11"/>
  <c r="P2855" i="11"/>
  <c r="P2831" i="11"/>
  <c r="P2827" i="11"/>
  <c r="P2803" i="11"/>
  <c r="P2781" i="11"/>
  <c r="P2753" i="11"/>
  <c r="O2727" i="11"/>
  <c r="P2727" i="11"/>
  <c r="P2725" i="11"/>
  <c r="P2703" i="11"/>
  <c r="P2699" i="11"/>
  <c r="P2675" i="11"/>
  <c r="P2653" i="11"/>
  <c r="O2575" i="11"/>
  <c r="P2575" i="11"/>
  <c r="O2775" i="11"/>
  <c r="P2775" i="11"/>
  <c r="P3027" i="11"/>
  <c r="O2823" i="11"/>
  <c r="P2823" i="11"/>
  <c r="O2695" i="11"/>
  <c r="P2695" i="11"/>
  <c r="O2591" i="11"/>
  <c r="P2591" i="11"/>
  <c r="O2527" i="11"/>
  <c r="P2527" i="11"/>
  <c r="P2963" i="11"/>
  <c r="P2945" i="11"/>
  <c r="P2929" i="11"/>
  <c r="P2913" i="11"/>
  <c r="P2897" i="11"/>
  <c r="P2881" i="11"/>
  <c r="P2865" i="11"/>
  <c r="P2847" i="11"/>
  <c r="P2819" i="11"/>
  <c r="P2797" i="11"/>
  <c r="P2769" i="11"/>
  <c r="O2743" i="11"/>
  <c r="P2743" i="11"/>
  <c r="P2741" i="11"/>
  <c r="P2719" i="11"/>
  <c r="P2715" i="11"/>
  <c r="P2691" i="11"/>
  <c r="P2669" i="11"/>
  <c r="P2863" i="11"/>
  <c r="P2845" i="11"/>
  <c r="P2817" i="11"/>
  <c r="O2791" i="11"/>
  <c r="P2791" i="11"/>
  <c r="P2789" i="11"/>
  <c r="P2767" i="11"/>
  <c r="P2763" i="11"/>
  <c r="P2739" i="11"/>
  <c r="P2717" i="11"/>
  <c r="P2689" i="11"/>
  <c r="O2663" i="11"/>
  <c r="P2663" i="11"/>
  <c r="P2661" i="11"/>
  <c r="O2607" i="11"/>
  <c r="P2607" i="11"/>
  <c r="O2543" i="11"/>
  <c r="P2543" i="11"/>
  <c r="O2839" i="11"/>
  <c r="P2839" i="11"/>
  <c r="O2711" i="11"/>
  <c r="P2711" i="11"/>
  <c r="O2759" i="11"/>
  <c r="P2759" i="11"/>
  <c r="P2685" i="11"/>
  <c r="P2657" i="11"/>
  <c r="O2623" i="11"/>
  <c r="P2623" i="11"/>
  <c r="O2559" i="11"/>
  <c r="P2559" i="11"/>
  <c r="P2511" i="11"/>
  <c r="P2478" i="11"/>
  <c r="P2475" i="11"/>
  <c r="P2458" i="11"/>
  <c r="P2457" i="11"/>
  <c r="P2430" i="11"/>
  <c r="O2415" i="11"/>
  <c r="O2412" i="11"/>
  <c r="P2394" i="11"/>
  <c r="O2375" i="11"/>
  <c r="O2372" i="11"/>
  <c r="O2356" i="11"/>
  <c r="O2339" i="11"/>
  <c r="P2322" i="11"/>
  <c r="O2307" i="11"/>
  <c r="P2302" i="11"/>
  <c r="O2296" i="11"/>
  <c r="O2256" i="11"/>
  <c r="P2242" i="11"/>
  <c r="P2240" i="11"/>
  <c r="O2220" i="11"/>
  <c r="P2220" i="11"/>
  <c r="O2209" i="11"/>
  <c r="P2149" i="11"/>
  <c r="O2146" i="11"/>
  <c r="O2145" i="11"/>
  <c r="L2121" i="11"/>
  <c r="L2119" i="11"/>
  <c r="P2104" i="11"/>
  <c r="O2104" i="11"/>
  <c r="P2078" i="11"/>
  <c r="O2078" i="11"/>
  <c r="O2070" i="11"/>
  <c r="O2069" i="11"/>
  <c r="P2064" i="11"/>
  <c r="O2023" i="11"/>
  <c r="P2023" i="11"/>
  <c r="P2013" i="11"/>
  <c r="O2009" i="11"/>
  <c r="P2009" i="11"/>
  <c r="O1987" i="11"/>
  <c r="O1968" i="11"/>
  <c r="P1968" i="11"/>
  <c r="P1964" i="11"/>
  <c r="O1956" i="11"/>
  <c r="P1956" i="11"/>
  <c r="P1935" i="11"/>
  <c r="O1935" i="11"/>
  <c r="O1884" i="11"/>
  <c r="P1884" i="11"/>
  <c r="P1860" i="11"/>
  <c r="L1860" i="11"/>
  <c r="P1839" i="11"/>
  <c r="O1839" i="11"/>
  <c r="O1809" i="11"/>
  <c r="O1679" i="11"/>
  <c r="P1676" i="11"/>
  <c r="O1617" i="11"/>
  <c r="P1617" i="11"/>
  <c r="G1599" i="11"/>
  <c r="I1599" i="11"/>
  <c r="P2271" i="11"/>
  <c r="O2271" i="11"/>
  <c r="P2222" i="11"/>
  <c r="O2222" i="11"/>
  <c r="O2194" i="11"/>
  <c r="P2194" i="11"/>
  <c r="O2079" i="11"/>
  <c r="P2079" i="11"/>
  <c r="O2072" i="11"/>
  <c r="P2072" i="11"/>
  <c r="O2004" i="11"/>
  <c r="P2004" i="11"/>
  <c r="P1943" i="11"/>
  <c r="O1943" i="11"/>
  <c r="O1939" i="11"/>
  <c r="P1939" i="11"/>
  <c r="O1805" i="11"/>
  <c r="P1805" i="11"/>
  <c r="O1747" i="11"/>
  <c r="P1747" i="11"/>
  <c r="O1724" i="11"/>
  <c r="P1724" i="11"/>
  <c r="P1719" i="11"/>
  <c r="O1719" i="11"/>
  <c r="O1667" i="11"/>
  <c r="P1667" i="11"/>
  <c r="L1637" i="11"/>
  <c r="P1637" i="11"/>
  <c r="P2619" i="11"/>
  <c r="P2603" i="11"/>
  <c r="P2587" i="11"/>
  <c r="P2571" i="11"/>
  <c r="P2555" i="11"/>
  <c r="P2539" i="11"/>
  <c r="P2523" i="11"/>
  <c r="P2507" i="11"/>
  <c r="P2454" i="11"/>
  <c r="O2427" i="11"/>
  <c r="P2410" i="11"/>
  <c r="P2366" i="11"/>
  <c r="P2354" i="11"/>
  <c r="P2342" i="11"/>
  <c r="P2334" i="11"/>
  <c r="O2319" i="11"/>
  <c r="O2195" i="11"/>
  <c r="P2195" i="11"/>
  <c r="P2156" i="11"/>
  <c r="L2156" i="11"/>
  <c r="P1959" i="11"/>
  <c r="O1959" i="11"/>
  <c r="O1692" i="11"/>
  <c r="P1692" i="11"/>
  <c r="O1683" i="11"/>
  <c r="G1631" i="11"/>
  <c r="I1631" i="11"/>
  <c r="O1619" i="11"/>
  <c r="P1619" i="11"/>
  <c r="O1611" i="11"/>
  <c r="P1611" i="11"/>
  <c r="G1602" i="11"/>
  <c r="J1602" i="11"/>
  <c r="P2414" i="11"/>
  <c r="P2404" i="11"/>
  <c r="P2374" i="11"/>
  <c r="P2348" i="11"/>
  <c r="P2298" i="11"/>
  <c r="O2280" i="11"/>
  <c r="L2272" i="11"/>
  <c r="O2267" i="11"/>
  <c r="P2258" i="11"/>
  <c r="O2251" i="11"/>
  <c r="O2234" i="11"/>
  <c r="P2219" i="11"/>
  <c r="P2201" i="11"/>
  <c r="P2199" i="11"/>
  <c r="O2196" i="11"/>
  <c r="P2196" i="11"/>
  <c r="O2162" i="11"/>
  <c r="P2162" i="11"/>
  <c r="P2142" i="11"/>
  <c r="O2136" i="11"/>
  <c r="P2135" i="11"/>
  <c r="P2133" i="11"/>
  <c r="O2058" i="11"/>
  <c r="P2052" i="11"/>
  <c r="P2047" i="11"/>
  <c r="O2046" i="11"/>
  <c r="P2003" i="11"/>
  <c r="P1999" i="11"/>
  <c r="O1999" i="11"/>
  <c r="P1995" i="11"/>
  <c r="O1904" i="11"/>
  <c r="P1904" i="11"/>
  <c r="O1800" i="11"/>
  <c r="P1800" i="11"/>
  <c r="P1783" i="11"/>
  <c r="O1783" i="11"/>
  <c r="P1775" i="11"/>
  <c r="O1775" i="11"/>
  <c r="O1709" i="11"/>
  <c r="P1709" i="11"/>
  <c r="P1639" i="11"/>
  <c r="O1639" i="11"/>
  <c r="J1616" i="11"/>
  <c r="I1616" i="11"/>
  <c r="G1616" i="11"/>
  <c r="L1613" i="11"/>
  <c r="P1613" i="11"/>
  <c r="P2647" i="11"/>
  <c r="P2631" i="11"/>
  <c r="P2615" i="11"/>
  <c r="P2599" i="11"/>
  <c r="P2583" i="11"/>
  <c r="P2567" i="11"/>
  <c r="P2551" i="11"/>
  <c r="P2535" i="11"/>
  <c r="P2519" i="11"/>
  <c r="P2502" i="11"/>
  <c r="P2499" i="11"/>
  <c r="P2496" i="11"/>
  <c r="P2491" i="11"/>
  <c r="P2470" i="11"/>
  <c r="P2440" i="11"/>
  <c r="P2420" i="11"/>
  <c r="P2400" i="11"/>
  <c r="P2360" i="11"/>
  <c r="P2312" i="11"/>
  <c r="P2283" i="11"/>
  <c r="O2283" i="11"/>
  <c r="P2264" i="11"/>
  <c r="P2232" i="11"/>
  <c r="P2187" i="11"/>
  <c r="P2131" i="11"/>
  <c r="P2130" i="11"/>
  <c r="O2124" i="11"/>
  <c r="P2123" i="11"/>
  <c r="O2050" i="11"/>
  <c r="P2038" i="11"/>
  <c r="O2007" i="11"/>
  <c r="O1991" i="11"/>
  <c r="P1988" i="11"/>
  <c r="O1985" i="11"/>
  <c r="P1920" i="11"/>
  <c r="O1861" i="11"/>
  <c r="P1861" i="11"/>
  <c r="P1841" i="11"/>
  <c r="O1841" i="11"/>
  <c r="O1736" i="11"/>
  <c r="P1736" i="11"/>
  <c r="O1717" i="11"/>
  <c r="P1717" i="11"/>
  <c r="P1669" i="11"/>
  <c r="G1603" i="11"/>
  <c r="J1603" i="11"/>
  <c r="H1603" i="11"/>
  <c r="P2645" i="11"/>
  <c r="P2629" i="11"/>
  <c r="P2613" i="11"/>
  <c r="P2597" i="11"/>
  <c r="P2581" i="11"/>
  <c r="P2565" i="11"/>
  <c r="P2549" i="11"/>
  <c r="P2533" i="11"/>
  <c r="P2517" i="11"/>
  <c r="P2490" i="11"/>
  <c r="P2488" i="11"/>
  <c r="P2466" i="11"/>
  <c r="P2465" i="11"/>
  <c r="P2422" i="11"/>
  <c r="P2402" i="11"/>
  <c r="P2386" i="11"/>
  <c r="O2347" i="11"/>
  <c r="O2327" i="11"/>
  <c r="P2314" i="11"/>
  <c r="P2278" i="11"/>
  <c r="O2263" i="11"/>
  <c r="P2247" i="11"/>
  <c r="O2247" i="11"/>
  <c r="P2246" i="11"/>
  <c r="O2231" i="11"/>
  <c r="O2186" i="11"/>
  <c r="P2185" i="11"/>
  <c r="O2184" i="11"/>
  <c r="P2183" i="11"/>
  <c r="P2165" i="11"/>
  <c r="P2117" i="11"/>
  <c r="O2098" i="11"/>
  <c r="P2098" i="11"/>
  <c r="O1836" i="11"/>
  <c r="P1836" i="11"/>
  <c r="O1716" i="11"/>
  <c r="P1716" i="11"/>
  <c r="O1696" i="11"/>
  <c r="P1696" i="11"/>
  <c r="G1621" i="11"/>
  <c r="I1621" i="11"/>
  <c r="J1621" i="11"/>
  <c r="O1600" i="11"/>
  <c r="P1600" i="11"/>
  <c r="P2643" i="11"/>
  <c r="P2627" i="11"/>
  <c r="P2611" i="11"/>
  <c r="P2595" i="11"/>
  <c r="P2579" i="11"/>
  <c r="P2563" i="11"/>
  <c r="P2547" i="11"/>
  <c r="P2531" i="11"/>
  <c r="P2515" i="11"/>
  <c r="P2460" i="11"/>
  <c r="P2443" i="11"/>
  <c r="P2432" i="11"/>
  <c r="P2426" i="11"/>
  <c r="P2416" i="11"/>
  <c r="P2396" i="11"/>
  <c r="P2376" i="11"/>
  <c r="P2340" i="11"/>
  <c r="P2324" i="11"/>
  <c r="P2308" i="11"/>
  <c r="P2114" i="11"/>
  <c r="P2108" i="11"/>
  <c r="P2102" i="11"/>
  <c r="P2101" i="11"/>
  <c r="O2099" i="11"/>
  <c r="P2099" i="11"/>
  <c r="O1976" i="11"/>
  <c r="P1976" i="11"/>
  <c r="P1953" i="11"/>
  <c r="O1953" i="11"/>
  <c r="O1915" i="11"/>
  <c r="P1915" i="11"/>
  <c r="O1787" i="11"/>
  <c r="P1787" i="11"/>
  <c r="O1773" i="11"/>
  <c r="P1773" i="11"/>
  <c r="O1685" i="11"/>
  <c r="P1685" i="11"/>
  <c r="O1632" i="11"/>
  <c r="P1632" i="11"/>
  <c r="G1614" i="11"/>
  <c r="H1614" i="11"/>
  <c r="I1611" i="11"/>
  <c r="G1611" i="11"/>
  <c r="J1611" i="11"/>
  <c r="P1608" i="11"/>
  <c r="O1608" i="11"/>
  <c r="P2625" i="11"/>
  <c r="P2609" i="11"/>
  <c r="P2593" i="11"/>
  <c r="P2577" i="11"/>
  <c r="P2561" i="11"/>
  <c r="P2545" i="11"/>
  <c r="P2529" i="11"/>
  <c r="P2513" i="11"/>
  <c r="P2482" i="11"/>
  <c r="P2480" i="11"/>
  <c r="P2462" i="11"/>
  <c r="P2434" i="11"/>
  <c r="P2418" i="11"/>
  <c r="P2383" i="11"/>
  <c r="O2379" i="11"/>
  <c r="P2358" i="11"/>
  <c r="O2343" i="11"/>
  <c r="P2310" i="11"/>
  <c r="P2304" i="11"/>
  <c r="O2300" i="11"/>
  <c r="O2275" i="11"/>
  <c r="P2274" i="11"/>
  <c r="O2259" i="11"/>
  <c r="P2250" i="11"/>
  <c r="O2243" i="11"/>
  <c r="P2233" i="11"/>
  <c r="O2225" i="11"/>
  <c r="P2224" i="11"/>
  <c r="O2211" i="11"/>
  <c r="O2179" i="11"/>
  <c r="P2179" i="11"/>
  <c r="P2178" i="11"/>
  <c r="P2177" i="11"/>
  <c r="P2176" i="11"/>
  <c r="P2155" i="11"/>
  <c r="P2153" i="11"/>
  <c r="O2110" i="11"/>
  <c r="P2093" i="11"/>
  <c r="P2089" i="11"/>
  <c r="O2076" i="11"/>
  <c r="P2075" i="11"/>
  <c r="P2074" i="11"/>
  <c r="P2067" i="11"/>
  <c r="P2066" i="11"/>
  <c r="O2032" i="11"/>
  <c r="P2031" i="11"/>
  <c r="O2022" i="11"/>
  <c r="O2021" i="11"/>
  <c r="P1984" i="11"/>
  <c r="P1980" i="11"/>
  <c r="O1975" i="11"/>
  <c r="P1972" i="11"/>
  <c r="O1948" i="11"/>
  <c r="P1948" i="11"/>
  <c r="P1944" i="11"/>
  <c r="O1940" i="11"/>
  <c r="P1940" i="11"/>
  <c r="P1893" i="11"/>
  <c r="O1868" i="11"/>
  <c r="P1868" i="11"/>
  <c r="O1859" i="11"/>
  <c r="P1852" i="11"/>
  <c r="O1827" i="11"/>
  <c r="P1827" i="11"/>
  <c r="O1772" i="11"/>
  <c r="P1772" i="11"/>
  <c r="P1760" i="11"/>
  <c r="O1707" i="11"/>
  <c r="O1659" i="11"/>
  <c r="P2287" i="11"/>
  <c r="P2138" i="11"/>
  <c r="P2055" i="11"/>
  <c r="P1655" i="11"/>
  <c r="H1626" i="11"/>
  <c r="H1620" i="11"/>
  <c r="H1610" i="11"/>
  <c r="I1607" i="11"/>
  <c r="H1601" i="11"/>
  <c r="H1594" i="11"/>
  <c r="J1577" i="11"/>
  <c r="H1572" i="11"/>
  <c r="I1566" i="11"/>
  <c r="G1558" i="11"/>
  <c r="G1555" i="11"/>
  <c r="J1554" i="11"/>
  <c r="O1542" i="11"/>
  <c r="G1539" i="11"/>
  <c r="L1520" i="11"/>
  <c r="P1520" i="11"/>
  <c r="H1517" i="11"/>
  <c r="I1517" i="11"/>
  <c r="J1517" i="11"/>
  <c r="I1577" i="11"/>
  <c r="I1575" i="11"/>
  <c r="H1575" i="11"/>
  <c r="J1574" i="11"/>
  <c r="O1560" i="11"/>
  <c r="P1560" i="11"/>
  <c r="H1554" i="11"/>
  <c r="P1551" i="11"/>
  <c r="P1530" i="11"/>
  <c r="P1529" i="11"/>
  <c r="J1527" i="11"/>
  <c r="P1631" i="11"/>
  <c r="J1625" i="11"/>
  <c r="I1600" i="11"/>
  <c r="I1592" i="11"/>
  <c r="O1588" i="11"/>
  <c r="H1582" i="11"/>
  <c r="J1582" i="11"/>
  <c r="O1578" i="11"/>
  <c r="G1577" i="11"/>
  <c r="G1574" i="11"/>
  <c r="I1571" i="11"/>
  <c r="I1561" i="11"/>
  <c r="G1554" i="11"/>
  <c r="G1550" i="11"/>
  <c r="J1548" i="11"/>
  <c r="G1545" i="11"/>
  <c r="H1545" i="11"/>
  <c r="O1539" i="11"/>
  <c r="H1527" i="11"/>
  <c r="G1526" i="11"/>
  <c r="H1521" i="11"/>
  <c r="I1521" i="11"/>
  <c r="J1521" i="11"/>
  <c r="P1426" i="11"/>
  <c r="O1426" i="11"/>
  <c r="P1899" i="11"/>
  <c r="J1585" i="11"/>
  <c r="P1534" i="11"/>
  <c r="O1534" i="11"/>
  <c r="H1509" i="11"/>
  <c r="I1509" i="11"/>
  <c r="J1509" i="11"/>
  <c r="G1509" i="11"/>
  <c r="P2073" i="11"/>
  <c r="P1912" i="11"/>
  <c r="O1895" i="11"/>
  <c r="P1892" i="11"/>
  <c r="O1889" i="11"/>
  <c r="O1879" i="11"/>
  <c r="P1876" i="11"/>
  <c r="P1863" i="11"/>
  <c r="P1820" i="11"/>
  <c r="P1813" i="11"/>
  <c r="P1797" i="11"/>
  <c r="O1767" i="11"/>
  <c r="P1764" i="11"/>
  <c r="P1757" i="11"/>
  <c r="P1744" i="11"/>
  <c r="P1728" i="11"/>
  <c r="P1687" i="11"/>
  <c r="P1680" i="11"/>
  <c r="P1653" i="11"/>
  <c r="P1640" i="11"/>
  <c r="H1625" i="11"/>
  <c r="J1617" i="11"/>
  <c r="L1616" i="11"/>
  <c r="P1612" i="11"/>
  <c r="G1608" i="11"/>
  <c r="H1606" i="11"/>
  <c r="G1600" i="11"/>
  <c r="G1592" i="11"/>
  <c r="I1585" i="11"/>
  <c r="J1573" i="11"/>
  <c r="I1565" i="11"/>
  <c r="O1562" i="11"/>
  <c r="G1561" i="11"/>
  <c r="J1560" i="11"/>
  <c r="O1558" i="11"/>
  <c r="I1557" i="11"/>
  <c r="G1548" i="11"/>
  <c r="J1547" i="11"/>
  <c r="H1532" i="11"/>
  <c r="P1517" i="11"/>
  <c r="O1390" i="11"/>
  <c r="P1390" i="11"/>
  <c r="P1633" i="11"/>
  <c r="P1585" i="11"/>
  <c r="H1585" i="11"/>
  <c r="J1584" i="11"/>
  <c r="J1578" i="11"/>
  <c r="I1573" i="11"/>
  <c r="H1565" i="11"/>
  <c r="H1560" i="11"/>
  <c r="J1556" i="11"/>
  <c r="P1548" i="11"/>
  <c r="I1547" i="11"/>
  <c r="I1530" i="11"/>
  <c r="H1530" i="11"/>
  <c r="G1530" i="11"/>
  <c r="O1521" i="11"/>
  <c r="P1598" i="11"/>
  <c r="H1584" i="11"/>
  <c r="P1581" i="11"/>
  <c r="I1578" i="11"/>
  <c r="P1575" i="11"/>
  <c r="H1573" i="11"/>
  <c r="G1565" i="11"/>
  <c r="G1564" i="11"/>
  <c r="G1560" i="11"/>
  <c r="G1547" i="11"/>
  <c r="P1545" i="11"/>
  <c r="J1539" i="11"/>
  <c r="H1556" i="11"/>
  <c r="G1556" i="11"/>
  <c r="H1555" i="11"/>
  <c r="G1541" i="11"/>
  <c r="I1541" i="11"/>
  <c r="I1539" i="11"/>
  <c r="G1537" i="11"/>
  <c r="I1537" i="11"/>
  <c r="H1537" i="11"/>
  <c r="G1535" i="11"/>
  <c r="I1535" i="11"/>
  <c r="P1523" i="11"/>
  <c r="G1517" i="11"/>
  <c r="P1472" i="11"/>
  <c r="O1472" i="11"/>
  <c r="H1525" i="11"/>
  <c r="J1513" i="11"/>
  <c r="I1508" i="11"/>
  <c r="H1507" i="11"/>
  <c r="H1505" i="11"/>
  <c r="P1440" i="11"/>
  <c r="P1396" i="11"/>
  <c r="O1376" i="11"/>
  <c r="P1372" i="11"/>
  <c r="O1368" i="11"/>
  <c r="P1364" i="11"/>
  <c r="P1358" i="11"/>
  <c r="O1344" i="11"/>
  <c r="O1334" i="11"/>
  <c r="O1330" i="11"/>
  <c r="O1320" i="11"/>
  <c r="O1316" i="11"/>
  <c r="O1312" i="11"/>
  <c r="O1290" i="11"/>
  <c r="O1272" i="11"/>
  <c r="O1268" i="11"/>
  <c r="O1264" i="11"/>
  <c r="O1238" i="11"/>
  <c r="O1234" i="11"/>
  <c r="O1226" i="11"/>
  <c r="P1199" i="11"/>
  <c r="P1196" i="11"/>
  <c r="O1196" i="11"/>
  <c r="O1185" i="11"/>
  <c r="O1160" i="11"/>
  <c r="P1150" i="11"/>
  <c r="O1132" i="11"/>
  <c r="P887" i="11"/>
  <c r="O887" i="11"/>
  <c r="P1154" i="11"/>
  <c r="O1154" i="11"/>
  <c r="O1112" i="11"/>
  <c r="P1112" i="11"/>
  <c r="P1074" i="11"/>
  <c r="O1074" i="11"/>
  <c r="P1069" i="11"/>
  <c r="O1069" i="11"/>
  <c r="P752" i="11"/>
  <c r="O752" i="11"/>
  <c r="L340" i="11"/>
  <c r="P340" i="11"/>
  <c r="L298" i="11"/>
  <c r="P298" i="11"/>
  <c r="P1519" i="11"/>
  <c r="P1513" i="11"/>
  <c r="H1513" i="11"/>
  <c r="P1480" i="11"/>
  <c r="P1416" i="11"/>
  <c r="P1412" i="11"/>
  <c r="P1384" i="11"/>
  <c r="P1131" i="11"/>
  <c r="O1131" i="11"/>
  <c r="L1062" i="11"/>
  <c r="P1062" i="11"/>
  <c r="P987" i="11"/>
  <c r="O987" i="11"/>
  <c r="O921" i="11"/>
  <c r="P921" i="11"/>
  <c r="O769" i="11"/>
  <c r="P769" i="11"/>
  <c r="O408" i="11"/>
  <c r="P408" i="11"/>
  <c r="P368" i="11"/>
  <c r="O368" i="11"/>
  <c r="P1528" i="11"/>
  <c r="P1511" i="11"/>
  <c r="I1510" i="11"/>
  <c r="J1506" i="11"/>
  <c r="P1484" i="11"/>
  <c r="P1476" i="11"/>
  <c r="O1424" i="11"/>
  <c r="P1420" i="11"/>
  <c r="P1398" i="11"/>
  <c r="P1366" i="11"/>
  <c r="P1348" i="11"/>
  <c r="P1336" i="11"/>
  <c r="P1332" i="11"/>
  <c r="P1328" i="11"/>
  <c r="P1318" i="11"/>
  <c r="P1314" i="11"/>
  <c r="P1270" i="11"/>
  <c r="P1266" i="11"/>
  <c r="P1244" i="11"/>
  <c r="P1240" i="11"/>
  <c r="P1236" i="11"/>
  <c r="P1232" i="11"/>
  <c r="O1193" i="11"/>
  <c r="O1168" i="11"/>
  <c r="O1158" i="11"/>
  <c r="O1152" i="11"/>
  <c r="O1149" i="11"/>
  <c r="P1135" i="11"/>
  <c r="O1135" i="11"/>
  <c r="O1126" i="11"/>
  <c r="P1126" i="11"/>
  <c r="O1104" i="11"/>
  <c r="P1104" i="11"/>
  <c r="P1101" i="11"/>
  <c r="L1101" i="11"/>
  <c r="P1064" i="11"/>
  <c r="O1064" i="11"/>
  <c r="P1015" i="11"/>
  <c r="O1015" i="11"/>
  <c r="O425" i="11"/>
  <c r="P425" i="11"/>
  <c r="I1511" i="11"/>
  <c r="G1510" i="11"/>
  <c r="O1442" i="11"/>
  <c r="P1406" i="11"/>
  <c r="P1374" i="11"/>
  <c r="O1201" i="11"/>
  <c r="P1177" i="11"/>
  <c r="O1177" i="11"/>
  <c r="O1173" i="11"/>
  <c r="P1139" i="11"/>
  <c r="O1139" i="11"/>
  <c r="O1134" i="11"/>
  <c r="O1121" i="11"/>
  <c r="O1117" i="11"/>
  <c r="P1103" i="11"/>
  <c r="P1087" i="11"/>
  <c r="O1087" i="11"/>
  <c r="P1002" i="11"/>
  <c r="O1002" i="11"/>
  <c r="P620" i="11"/>
  <c r="O620" i="11"/>
  <c r="O588" i="11"/>
  <c r="P588" i="11"/>
  <c r="O576" i="11"/>
  <c r="P576" i="11"/>
  <c r="O560" i="11"/>
  <c r="P560" i="11"/>
  <c r="P1254" i="11"/>
  <c r="O1182" i="11"/>
  <c r="P1182" i="11"/>
  <c r="P1157" i="11"/>
  <c r="O1157" i="11"/>
  <c r="P947" i="11"/>
  <c r="O947" i="11"/>
  <c r="P858" i="11"/>
  <c r="O858" i="11"/>
  <c r="O773" i="11"/>
  <c r="P773" i="11"/>
  <c r="P709" i="11"/>
  <c r="O709" i="11"/>
  <c r="J1505" i="11"/>
  <c r="P1276" i="11"/>
  <c r="P1212" i="11"/>
  <c r="O1181" i="11"/>
  <c r="O1166" i="11"/>
  <c r="P1166" i="11"/>
  <c r="O1161" i="11"/>
  <c r="P1129" i="11"/>
  <c r="O1129" i="11"/>
  <c r="O1120" i="11"/>
  <c r="P1120" i="11"/>
  <c r="O1071" i="11"/>
  <c r="O962" i="11"/>
  <c r="P962" i="11"/>
  <c r="P893" i="11"/>
  <c r="O893" i="11"/>
  <c r="O734" i="11"/>
  <c r="P734" i="11"/>
  <c r="P1533" i="11"/>
  <c r="H1516" i="11"/>
  <c r="J1508" i="11"/>
  <c r="O1440" i="11"/>
  <c r="P1422" i="11"/>
  <c r="O1396" i="11"/>
  <c r="P1026" i="11"/>
  <c r="O1026" i="11"/>
  <c r="P1018" i="11"/>
  <c r="O1018" i="11"/>
  <c r="O747" i="11"/>
  <c r="P747" i="11"/>
  <c r="P840" i="11"/>
  <c r="O792" i="11"/>
  <c r="P792" i="11"/>
  <c r="O748" i="11"/>
  <c r="P748" i="11"/>
  <c r="P672" i="11"/>
  <c r="P654" i="11"/>
  <c r="O654" i="11"/>
  <c r="O585" i="11"/>
  <c r="P585" i="11"/>
  <c r="O530" i="11"/>
  <c r="P530" i="11"/>
  <c r="P480" i="11"/>
  <c r="O480" i="11"/>
  <c r="P438" i="11"/>
  <c r="O438" i="11"/>
  <c r="P222" i="11"/>
  <c r="O222" i="11"/>
  <c r="P1005" i="11"/>
  <c r="O862" i="11"/>
  <c r="P862" i="11"/>
  <c r="O772" i="11"/>
  <c r="O733" i="11"/>
  <c r="P733" i="11"/>
  <c r="O726" i="11"/>
  <c r="P726" i="11"/>
  <c r="P701" i="11"/>
  <c r="O701" i="11"/>
  <c r="P684" i="11"/>
  <c r="O684" i="11"/>
  <c r="L676" i="11"/>
  <c r="P676" i="11"/>
  <c r="P671" i="11"/>
  <c r="O671" i="11"/>
  <c r="P608" i="11"/>
  <c r="O608" i="11"/>
  <c r="O551" i="11"/>
  <c r="P551" i="11"/>
  <c r="P494" i="11"/>
  <c r="O494" i="11"/>
  <c r="P487" i="11"/>
  <c r="O474" i="11"/>
  <c r="P474" i="11"/>
  <c r="P452" i="11"/>
  <c r="O452" i="11"/>
  <c r="O350" i="11"/>
  <c r="P350" i="11"/>
  <c r="P1097" i="11"/>
  <c r="P1048" i="11"/>
  <c r="P1006" i="11"/>
  <c r="P986" i="11"/>
  <c r="O786" i="11"/>
  <c r="P786" i="11"/>
  <c r="O745" i="11"/>
  <c r="P745" i="11"/>
  <c r="O722" i="11"/>
  <c r="P722" i="11"/>
  <c r="O670" i="11"/>
  <c r="P670" i="11"/>
  <c r="P652" i="11"/>
  <c r="P582" i="11"/>
  <c r="O582" i="11"/>
  <c r="O575" i="11"/>
  <c r="P575" i="11"/>
  <c r="O559" i="11"/>
  <c r="P559" i="11"/>
  <c r="P398" i="11"/>
  <c r="O398" i="11"/>
  <c r="P366" i="11"/>
  <c r="O366" i="11"/>
  <c r="P323" i="11"/>
  <c r="O323" i="11"/>
  <c r="O310" i="11"/>
  <c r="P310" i="11"/>
  <c r="P1171" i="11"/>
  <c r="O1147" i="11"/>
  <c r="O1143" i="11"/>
  <c r="O1123" i="11"/>
  <c r="P1093" i="11"/>
  <c r="P1088" i="11"/>
  <c r="P1075" i="11"/>
  <c r="P1070" i="11"/>
  <c r="P1065" i="11"/>
  <c r="P1055" i="11"/>
  <c r="P1049" i="11"/>
  <c r="P1040" i="11"/>
  <c r="P1037" i="11"/>
  <c r="P1033" i="11"/>
  <c r="P1023" i="11"/>
  <c r="P1019" i="11"/>
  <c r="P1016" i="11"/>
  <c r="P1011" i="11"/>
  <c r="P1007" i="11"/>
  <c r="P1003" i="11"/>
  <c r="P993" i="11"/>
  <c r="P988" i="11"/>
  <c r="P977" i="11"/>
  <c r="P971" i="11"/>
  <c r="P957" i="11"/>
  <c r="P953" i="11"/>
  <c r="P949" i="11"/>
  <c r="O919" i="11"/>
  <c r="P897" i="11"/>
  <c r="P891" i="11"/>
  <c r="P856" i="11"/>
  <c r="P838" i="11"/>
  <c r="P826" i="11"/>
  <c r="O826" i="11"/>
  <c r="O785" i="11"/>
  <c r="P785" i="11"/>
  <c r="O744" i="11"/>
  <c r="P744" i="11"/>
  <c r="O712" i="11"/>
  <c r="P712" i="11"/>
  <c r="O696" i="11"/>
  <c r="P696" i="11"/>
  <c r="O690" i="11"/>
  <c r="P690" i="11"/>
  <c r="O677" i="11"/>
  <c r="O666" i="11"/>
  <c r="P666" i="11"/>
  <c r="O649" i="11"/>
  <c r="P645" i="11"/>
  <c r="O645" i="11"/>
  <c r="O624" i="11"/>
  <c r="P624" i="11"/>
  <c r="O554" i="11"/>
  <c r="P554" i="11"/>
  <c r="P413" i="11"/>
  <c r="O402" i="11"/>
  <c r="P402" i="11"/>
  <c r="O332" i="11"/>
  <c r="P332" i="11"/>
  <c r="P236" i="11"/>
  <c r="O236" i="11"/>
  <c r="P1105" i="11"/>
  <c r="P1098" i="11"/>
  <c r="P1095" i="11"/>
  <c r="P1085" i="11"/>
  <c r="P1077" i="11"/>
  <c r="P1072" i="11"/>
  <c r="P1067" i="11"/>
  <c r="P1060" i="11"/>
  <c r="P1050" i="11"/>
  <c r="P1045" i="11"/>
  <c r="P1029" i="11"/>
  <c r="P1024" i="11"/>
  <c r="P1017" i="11"/>
  <c r="P1008" i="11"/>
  <c r="P998" i="11"/>
  <c r="P983" i="11"/>
  <c r="P978" i="11"/>
  <c r="P963" i="11"/>
  <c r="P945" i="11"/>
  <c r="P941" i="11"/>
  <c r="P937" i="11"/>
  <c r="P911" i="11"/>
  <c r="P885" i="11"/>
  <c r="O882" i="11"/>
  <c r="P864" i="11"/>
  <c r="P834" i="11"/>
  <c r="O830" i="11"/>
  <c r="P830" i="11"/>
  <c r="P794" i="11"/>
  <c r="O794" i="11"/>
  <c r="O737" i="11"/>
  <c r="P737" i="11"/>
  <c r="O704" i="11"/>
  <c r="P704" i="11"/>
  <c r="O506" i="11"/>
  <c r="P506" i="11"/>
  <c r="O477" i="11"/>
  <c r="P477" i="11"/>
  <c r="O465" i="11"/>
  <c r="P465" i="11"/>
  <c r="O455" i="11"/>
  <c r="P455" i="11"/>
  <c r="O370" i="11"/>
  <c r="P370" i="11"/>
  <c r="O240" i="11"/>
  <c r="P240" i="11"/>
  <c r="L237" i="11"/>
  <c r="P237" i="11"/>
  <c r="L1043" i="11"/>
  <c r="L991" i="11"/>
  <c r="P960" i="11"/>
  <c r="P933" i="11"/>
  <c r="P929" i="11"/>
  <c r="P776" i="11"/>
  <c r="O766" i="11"/>
  <c r="L750" i="11"/>
  <c r="P749" i="11"/>
  <c r="O736" i="11"/>
  <c r="L715" i="11"/>
  <c r="O698" i="11"/>
  <c r="O689" i="11"/>
  <c r="P689" i="11"/>
  <c r="O679" i="11"/>
  <c r="O640" i="11"/>
  <c r="P640" i="11"/>
  <c r="O568" i="11"/>
  <c r="P568" i="11"/>
  <c r="O514" i="11"/>
  <c r="P514" i="11"/>
  <c r="P490" i="11"/>
  <c r="L490" i="11"/>
  <c r="O440" i="11"/>
  <c r="P440" i="11"/>
  <c r="P422" i="11"/>
  <c r="O422" i="11"/>
  <c r="O417" i="11"/>
  <c r="P417" i="11"/>
  <c r="O824" i="11"/>
  <c r="P824" i="11"/>
  <c r="O798" i="11"/>
  <c r="P798" i="11"/>
  <c r="O775" i="11"/>
  <c r="P775" i="11"/>
  <c r="O717" i="11"/>
  <c r="P717" i="11"/>
  <c r="P699" i="11"/>
  <c r="L699" i="11"/>
  <c r="P567" i="11"/>
  <c r="O567" i="11"/>
  <c r="P553" i="11"/>
  <c r="L553" i="11"/>
  <c r="P545" i="11"/>
  <c r="L545" i="11"/>
  <c r="O522" i="11"/>
  <c r="P522" i="11"/>
  <c r="L486" i="11"/>
  <c r="P486" i="11"/>
  <c r="O476" i="11"/>
  <c r="P476" i="11"/>
  <c r="O449" i="11"/>
  <c r="P449" i="11"/>
  <c r="P621" i="11"/>
  <c r="P609" i="11"/>
  <c r="O459" i="11"/>
  <c r="P459" i="11"/>
  <c r="O445" i="11"/>
  <c r="P445" i="11"/>
  <c r="O395" i="11"/>
  <c r="P395" i="11"/>
  <c r="P339" i="11"/>
  <c r="O339" i="11"/>
  <c r="P275" i="11"/>
  <c r="O275" i="11"/>
  <c r="O233" i="11"/>
  <c r="P233" i="11"/>
  <c r="L177" i="11"/>
  <c r="P177" i="11"/>
  <c r="O326" i="11"/>
  <c r="P326" i="11"/>
  <c r="O251" i="11"/>
  <c r="P251" i="11"/>
  <c r="L181" i="11"/>
  <c r="P181" i="11"/>
  <c r="P751" i="11"/>
  <c r="P746" i="11"/>
  <c r="O735" i="11"/>
  <c r="P735" i="11"/>
  <c r="P732" i="11"/>
  <c r="P695" i="11"/>
  <c r="P673" i="11"/>
  <c r="P669" i="11"/>
  <c r="O664" i="11"/>
  <c r="P643" i="11"/>
  <c r="P639" i="11"/>
  <c r="L639" i="11"/>
  <c r="P630" i="11"/>
  <c r="P580" i="11"/>
  <c r="P564" i="11"/>
  <c r="P547" i="11"/>
  <c r="O532" i="11"/>
  <c r="P518" i="11"/>
  <c r="P502" i="11"/>
  <c r="O464" i="11"/>
  <c r="P461" i="11"/>
  <c r="P448" i="11"/>
  <c r="P435" i="11"/>
  <c r="L435" i="11"/>
  <c r="L432" i="11"/>
  <c r="P418" i="11"/>
  <c r="P414" i="11"/>
  <c r="P394" i="11"/>
  <c r="O365" i="11"/>
  <c r="P365" i="11"/>
  <c r="O294" i="11"/>
  <c r="P294" i="11"/>
  <c r="O266" i="11"/>
  <c r="P246" i="11"/>
  <c r="O246" i="11"/>
  <c r="P204" i="11"/>
  <c r="P194" i="11"/>
  <c r="O194" i="11"/>
  <c r="L190" i="11"/>
  <c r="P189" i="11"/>
  <c r="P814" i="11"/>
  <c r="O810" i="11"/>
  <c r="P777" i="11"/>
  <c r="P771" i="11"/>
  <c r="P761" i="11"/>
  <c r="P740" i="11"/>
  <c r="P623" i="11"/>
  <c r="O441" i="11"/>
  <c r="P441" i="11"/>
  <c r="O411" i="11"/>
  <c r="P411" i="11"/>
  <c r="O375" i="11"/>
  <c r="P375" i="11"/>
  <c r="O282" i="11"/>
  <c r="P282" i="11"/>
  <c r="O270" i="11"/>
  <c r="P270" i="11"/>
  <c r="O142" i="11"/>
  <c r="P142" i="11"/>
  <c r="P727" i="11"/>
  <c r="P681" i="11"/>
  <c r="P613" i="11"/>
  <c r="P497" i="11"/>
  <c r="P328" i="11"/>
  <c r="P165" i="11"/>
  <c r="O165" i="11"/>
  <c r="O202" i="11"/>
  <c r="P202" i="11"/>
  <c r="O198" i="11"/>
  <c r="P198" i="11"/>
  <c r="P148" i="11"/>
  <c r="O148" i="11"/>
  <c r="P802" i="11"/>
  <c r="O725" i="11"/>
  <c r="P725" i="11"/>
  <c r="P661" i="11"/>
  <c r="P647" i="11"/>
  <c r="P644" i="11"/>
  <c r="P631" i="11"/>
  <c r="P618" i="11"/>
  <c r="P606" i="11"/>
  <c r="P584" i="11"/>
  <c r="P565" i="11"/>
  <c r="P526" i="11"/>
  <c r="P510" i="11"/>
  <c r="O498" i="11"/>
  <c r="P492" i="11"/>
  <c r="P481" i="11"/>
  <c r="P462" i="11"/>
  <c r="P450" i="11"/>
  <c r="P446" i="11"/>
  <c r="O429" i="11"/>
  <c r="P429" i="11"/>
  <c r="O416" i="11"/>
  <c r="P396" i="11"/>
  <c r="O392" i="11"/>
  <c r="P386" i="11"/>
  <c r="P380" i="11"/>
  <c r="P377" i="11"/>
  <c r="P359" i="11"/>
  <c r="P356" i="11"/>
  <c r="O304" i="11"/>
  <c r="O256" i="11"/>
  <c r="P256" i="11"/>
  <c r="O239" i="11"/>
  <c r="P239" i="11"/>
  <c r="O230" i="11"/>
  <c r="O636" i="11"/>
  <c r="P628" i="11"/>
  <c r="L621" i="11"/>
  <c r="L609" i="11"/>
  <c r="P594" i="11"/>
  <c r="P574" i="11"/>
  <c r="P558" i="11"/>
  <c r="P528" i="11"/>
  <c r="P512" i="11"/>
  <c r="P499" i="11"/>
  <c r="O468" i="11"/>
  <c r="O428" i="11"/>
  <c r="P419" i="11"/>
  <c r="O403" i="11"/>
  <c r="P403" i="11"/>
  <c r="P362" i="11"/>
  <c r="P349" i="11"/>
  <c r="P343" i="11"/>
  <c r="O284" i="11"/>
  <c r="P284" i="11"/>
  <c r="P259" i="11"/>
  <c r="O234" i="11"/>
  <c r="P234" i="11"/>
  <c r="P277" i="11"/>
  <c r="P273" i="11"/>
  <c r="O265" i="11"/>
  <c r="P324" i="11"/>
  <c r="P242" i="11"/>
  <c r="P225" i="11"/>
  <c r="P221" i="11"/>
  <c r="P184" i="11"/>
  <c r="P180" i="11"/>
  <c r="O125" i="11"/>
  <c r="P118" i="11"/>
  <c r="P103" i="11"/>
  <c r="O103" i="11"/>
  <c r="O98" i="11"/>
  <c r="P98" i="11"/>
  <c r="P401" i="11"/>
  <c r="L401" i="11"/>
  <c r="O345" i="11"/>
  <c r="P345" i="11"/>
  <c r="P226" i="11"/>
  <c r="P208" i="11"/>
  <c r="P172" i="11"/>
  <c r="P137" i="11"/>
  <c r="P112" i="11"/>
  <c r="P107" i="11"/>
  <c r="O107" i="11"/>
  <c r="O136" i="11"/>
  <c r="P136" i="11"/>
  <c r="P132" i="11"/>
  <c r="P117" i="11"/>
  <c r="O117" i="11"/>
  <c r="P312" i="11"/>
  <c r="O116" i="11"/>
  <c r="P116" i="11"/>
  <c r="P111" i="11"/>
  <c r="O111" i="11"/>
  <c r="O106" i="11"/>
  <c r="P106" i="11"/>
  <c r="P629" i="11"/>
  <c r="P595" i="11"/>
  <c r="P581" i="11"/>
  <c r="P531" i="11"/>
  <c r="O355" i="11"/>
  <c r="P355" i="11"/>
  <c r="P224" i="11"/>
  <c r="P186" i="11"/>
  <c r="P185" i="11"/>
  <c r="P170" i="11"/>
  <c r="P158" i="11"/>
  <c r="P157" i="11"/>
  <c r="P131" i="11"/>
  <c r="O131" i="11"/>
  <c r="P115" i="11"/>
  <c r="O115" i="11"/>
  <c r="O110" i="11"/>
  <c r="P110" i="11"/>
  <c r="P90" i="11"/>
  <c r="P48" i="11"/>
  <c r="O95" i="11"/>
  <c r="O81" i="11"/>
  <c r="O73" i="11"/>
  <c r="O35" i="11"/>
  <c r="P30" i="11"/>
  <c r="P14" i="11"/>
  <c r="P129" i="11"/>
  <c r="O113" i="11"/>
  <c r="O105" i="11"/>
  <c r="O97" i="11"/>
  <c r="O89" i="11"/>
  <c r="P86" i="11"/>
  <c r="P67" i="11"/>
  <c r="P24" i="11"/>
  <c r="P102" i="11"/>
  <c r="P94" i="11"/>
  <c r="O83" i="11"/>
  <c r="P80" i="11"/>
  <c r="O75" i="11"/>
  <c r="O99" i="11"/>
  <c r="O91" i="11"/>
  <c r="P66" i="11"/>
  <c r="O43" i="11"/>
  <c r="P96" i="11"/>
  <c r="P188" i="11"/>
  <c r="P160" i="11"/>
  <c r="P156" i="11"/>
  <c r="O109" i="11"/>
  <c r="O101" i="11"/>
  <c r="O93" i="11"/>
  <c r="P85" i="11"/>
  <c r="P82" i="11"/>
  <c r="P74" i="11"/>
  <c r="P70" i="11"/>
  <c r="P59" i="11"/>
  <c r="P16" i="11"/>
  <c r="O5" i="11"/>
  <c r="O3186" i="11"/>
  <c r="O3182" i="11"/>
  <c r="O3178" i="11"/>
  <c r="O3174" i="11"/>
  <c r="O3170" i="11"/>
  <c r="O3166" i="11"/>
  <c r="O3162" i="11"/>
  <c r="O3158" i="11"/>
  <c r="O3154" i="11"/>
  <c r="O3150" i="11"/>
  <c r="O3146" i="11"/>
  <c r="O3142" i="11"/>
  <c r="O3138" i="11"/>
  <c r="O3134" i="11"/>
  <c r="O3130" i="11"/>
  <c r="O3126" i="11"/>
  <c r="O3122" i="11"/>
  <c r="O3118" i="11"/>
  <c r="O3114" i="11"/>
  <c r="O3110" i="11"/>
  <c r="O3106" i="11"/>
  <c r="O3102" i="11"/>
  <c r="O3098" i="11"/>
  <c r="O3094" i="11"/>
  <c r="O3090" i="11"/>
  <c r="O3086" i="11"/>
  <c r="O3082" i="11"/>
  <c r="O3078" i="11"/>
  <c r="O3074" i="11"/>
  <c r="O3070" i="11"/>
  <c r="O3065" i="11"/>
  <c r="P3057" i="11"/>
  <c r="P3049" i="11"/>
  <c r="P3041" i="11"/>
  <c r="P3033" i="11"/>
  <c r="P3025" i="11"/>
  <c r="P3017" i="11"/>
  <c r="P3009" i="11"/>
  <c r="P3001" i="11"/>
  <c r="P2993" i="11"/>
  <c r="P2985" i="11"/>
  <c r="P2977" i="11"/>
  <c r="P2969" i="11"/>
  <c r="P2961" i="11"/>
  <c r="O2948" i="11"/>
  <c r="P2948" i="11"/>
  <c r="P3129" i="11"/>
  <c r="P3125" i="11"/>
  <c r="P3121" i="11"/>
  <c r="P3117" i="11"/>
  <c r="P3113" i="11"/>
  <c r="P3109" i="11"/>
  <c r="P3105" i="11"/>
  <c r="P3101" i="11"/>
  <c r="P3097" i="11"/>
  <c r="P3093" i="11"/>
  <c r="P3089" i="11"/>
  <c r="P3085" i="11"/>
  <c r="P3048" i="11"/>
  <c r="P3024" i="11"/>
  <c r="P3008" i="11"/>
  <c r="P3000" i="11"/>
  <c r="P2992" i="11"/>
  <c r="P2984" i="11"/>
  <c r="P2976" i="11"/>
  <c r="P2968" i="11"/>
  <c r="P2960" i="11"/>
  <c r="O2946" i="11"/>
  <c r="P2946" i="11"/>
  <c r="P3063" i="11"/>
  <c r="P3055" i="11"/>
  <c r="P3047" i="11"/>
  <c r="P3039" i="11"/>
  <c r="P3031" i="11"/>
  <c r="P3023" i="11"/>
  <c r="P3015" i="11"/>
  <c r="P3007" i="11"/>
  <c r="P2999" i="11"/>
  <c r="P2991" i="11"/>
  <c r="P2983" i="11"/>
  <c r="P2975" i="11"/>
  <c r="P2967" i="11"/>
  <c r="O2944" i="11"/>
  <c r="P2944" i="11"/>
  <c r="P3188" i="11"/>
  <c r="P3184" i="11"/>
  <c r="P3180" i="11"/>
  <c r="P3176" i="11"/>
  <c r="P3172" i="11"/>
  <c r="P3168" i="11"/>
  <c r="P3164" i="11"/>
  <c r="P3160" i="11"/>
  <c r="P3156" i="11"/>
  <c r="P3152" i="11"/>
  <c r="P3148" i="11"/>
  <c r="P3144" i="11"/>
  <c r="P3140" i="11"/>
  <c r="P3136" i="11"/>
  <c r="P3132" i="11"/>
  <c r="P3128" i="11"/>
  <c r="P3124" i="11"/>
  <c r="P3120" i="11"/>
  <c r="P3116" i="11"/>
  <c r="P3112" i="11"/>
  <c r="P3108" i="11"/>
  <c r="P3104" i="11"/>
  <c r="P3100" i="11"/>
  <c r="P3096" i="11"/>
  <c r="P3092" i="11"/>
  <c r="P3088" i="11"/>
  <c r="P3084" i="11"/>
  <c r="P3080" i="11"/>
  <c r="P3076" i="11"/>
  <c r="P3072" i="11"/>
  <c r="P3062" i="11"/>
  <c r="P3054" i="11"/>
  <c r="P3046" i="11"/>
  <c r="P3038" i="11"/>
  <c r="P3030" i="11"/>
  <c r="P3022" i="11"/>
  <c r="P3014" i="11"/>
  <c r="P3006" i="11"/>
  <c r="P2998" i="11"/>
  <c r="P2990" i="11"/>
  <c r="P2982" i="11"/>
  <c r="P2974" i="11"/>
  <c r="P2966" i="11"/>
  <c r="O2958" i="11"/>
  <c r="P2958" i="11"/>
  <c r="O2942" i="11"/>
  <c r="P2942" i="11"/>
  <c r="P3067" i="11"/>
  <c r="P3061" i="11"/>
  <c r="P3053" i="11"/>
  <c r="P3045" i="11"/>
  <c r="P3037" i="11"/>
  <c r="P3029" i="11"/>
  <c r="P3021" i="11"/>
  <c r="P3013" i="11"/>
  <c r="P3005" i="11"/>
  <c r="P2997" i="11"/>
  <c r="P2989" i="11"/>
  <c r="P2981" i="11"/>
  <c r="P2973" i="11"/>
  <c r="P2965" i="11"/>
  <c r="O2956" i="11"/>
  <c r="P2956" i="11"/>
  <c r="O2940" i="11"/>
  <c r="P2940" i="11"/>
  <c r="P3179" i="11"/>
  <c r="P3175" i="11"/>
  <c r="P3171" i="11"/>
  <c r="P3163" i="11"/>
  <c r="P3159" i="11"/>
  <c r="P3155" i="11"/>
  <c r="P3151" i="11"/>
  <c r="P3147" i="11"/>
  <c r="P3143" i="11"/>
  <c r="P3139" i="11"/>
  <c r="P3135" i="11"/>
  <c r="P3131" i="11"/>
  <c r="P3127" i="11"/>
  <c r="P3123" i="11"/>
  <c r="P3119" i="11"/>
  <c r="P3115" i="11"/>
  <c r="P3111" i="11"/>
  <c r="P3107" i="11"/>
  <c r="P3103" i="11"/>
  <c r="P3099" i="11"/>
  <c r="P3095" i="11"/>
  <c r="P3091" i="11"/>
  <c r="P3087" i="11"/>
  <c r="P3083" i="11"/>
  <c r="P3079" i="11"/>
  <c r="P3075" i="11"/>
  <c r="P3071" i="11"/>
  <c r="P3060" i="11"/>
  <c r="P3052" i="11"/>
  <c r="P3044" i="11"/>
  <c r="P3036" i="11"/>
  <c r="P3028" i="11"/>
  <c r="P3020" i="11"/>
  <c r="P3012" i="11"/>
  <c r="P3004" i="11"/>
  <c r="P2996" i="11"/>
  <c r="P2988" i="11"/>
  <c r="P2980" i="11"/>
  <c r="P2972" i="11"/>
  <c r="P2964" i="11"/>
  <c r="O2954" i="11"/>
  <c r="P2954" i="11"/>
  <c r="O2938" i="11"/>
  <c r="P2938" i="11"/>
  <c r="O2952" i="11"/>
  <c r="P2952" i="11"/>
  <c r="O2936" i="11"/>
  <c r="P2936" i="11"/>
  <c r="P3058" i="11"/>
  <c r="P3050" i="11"/>
  <c r="P3042" i="11"/>
  <c r="P3034" i="11"/>
  <c r="P3026" i="11"/>
  <c r="P3018" i="11"/>
  <c r="P3010" i="11"/>
  <c r="P3002" i="11"/>
  <c r="P2994" i="11"/>
  <c r="P2986" i="11"/>
  <c r="P2978" i="11"/>
  <c r="P2970" i="11"/>
  <c r="P2962" i="11"/>
  <c r="O2950" i="11"/>
  <c r="P2950" i="11"/>
  <c r="P2934" i="11"/>
  <c r="P2930" i="11"/>
  <c r="P2926" i="11"/>
  <c r="P2922" i="11"/>
  <c r="P2918" i="11"/>
  <c r="P2914" i="11"/>
  <c r="P2910" i="11"/>
  <c r="P2906" i="11"/>
  <c r="P2902" i="11"/>
  <c r="P2898" i="11"/>
  <c r="P2894" i="11"/>
  <c r="P2890" i="11"/>
  <c r="P2886" i="11"/>
  <c r="P2882" i="11"/>
  <c r="P2878" i="11"/>
  <c r="P2874" i="11"/>
  <c r="P2870" i="11"/>
  <c r="P2866" i="11"/>
  <c r="P2862" i="11"/>
  <c r="P2858" i="11"/>
  <c r="P2854" i="11"/>
  <c r="P2850" i="11"/>
  <c r="P2846" i="11"/>
  <c r="P2842" i="11"/>
  <c r="P2838" i="11"/>
  <c r="P2834" i="11"/>
  <c r="P2830" i="11"/>
  <c r="P2826" i="11"/>
  <c r="P2822" i="11"/>
  <c r="P2818" i="11"/>
  <c r="P2814" i="11"/>
  <c r="P2810" i="11"/>
  <c r="P2806" i="11"/>
  <c r="P2802" i="11"/>
  <c r="P2798" i="11"/>
  <c r="P2794" i="11"/>
  <c r="P2790" i="11"/>
  <c r="P2786" i="11"/>
  <c r="P2782" i="11"/>
  <c r="P2778" i="11"/>
  <c r="P2774" i="11"/>
  <c r="P2770" i="11"/>
  <c r="P2766" i="11"/>
  <c r="P2762" i="11"/>
  <c r="P2758" i="11"/>
  <c r="P2754" i="11"/>
  <c r="P2750" i="11"/>
  <c r="P2746" i="11"/>
  <c r="P2742" i="11"/>
  <c r="P2738" i="11"/>
  <c r="P2734" i="11"/>
  <c r="P2730" i="11"/>
  <c r="P2726" i="11"/>
  <c r="P2722" i="11"/>
  <c r="P2718" i="11"/>
  <c r="P2714" i="11"/>
  <c r="P2710" i="11"/>
  <c r="P2706" i="11"/>
  <c r="P2702" i="11"/>
  <c r="P2698" i="11"/>
  <c r="P2694" i="11"/>
  <c r="P2690" i="11"/>
  <c r="P2686" i="11"/>
  <c r="P2682" i="11"/>
  <c r="P2678" i="11"/>
  <c r="P2674" i="11"/>
  <c r="P2670" i="11"/>
  <c r="P2666" i="11"/>
  <c r="P2662" i="11"/>
  <c r="P2658" i="11"/>
  <c r="P2654" i="11"/>
  <c r="P2650" i="11"/>
  <c r="P2646" i="11"/>
  <c r="P2642" i="11"/>
  <c r="P2638" i="11"/>
  <c r="P2634" i="11"/>
  <c r="P2630" i="11"/>
  <c r="P2626" i="11"/>
  <c r="P2622" i="11"/>
  <c r="P2618" i="11"/>
  <c r="P2614" i="11"/>
  <c r="P2610" i="11"/>
  <c r="P2606" i="11"/>
  <c r="P2602" i="11"/>
  <c r="P2598" i="11"/>
  <c r="P2594" i="11"/>
  <c r="P2590" i="11"/>
  <c r="P2586" i="11"/>
  <c r="P2582" i="11"/>
  <c r="P2578" i="11"/>
  <c r="P2574" i="11"/>
  <c r="P2570" i="11"/>
  <c r="P2566" i="11"/>
  <c r="P2562" i="11"/>
  <c r="P2558" i="11"/>
  <c r="P2554" i="11"/>
  <c r="P2550" i="11"/>
  <c r="P2546" i="11"/>
  <c r="P2542" i="11"/>
  <c r="P2538" i="11"/>
  <c r="P2534" i="11"/>
  <c r="P2530" i="11"/>
  <c r="P2526" i="11"/>
  <c r="P2522" i="11"/>
  <c r="P2518" i="11"/>
  <c r="P2514" i="11"/>
  <c r="P2510" i="11"/>
  <c r="P2500" i="11"/>
  <c r="P2495" i="11"/>
  <c r="P2484" i="11"/>
  <c r="P2479" i="11"/>
  <c r="L2438" i="11"/>
  <c r="O2413" i="11"/>
  <c r="P2413" i="11"/>
  <c r="O2381" i="11"/>
  <c r="P2381" i="11"/>
  <c r="L2374" i="11"/>
  <c r="P2370" i="11"/>
  <c r="O2349" i="11"/>
  <c r="P2349" i="11"/>
  <c r="L2342" i="11"/>
  <c r="O2317" i="11"/>
  <c r="P2317" i="11"/>
  <c r="P2306" i="11"/>
  <c r="O2285" i="11"/>
  <c r="P2285" i="11"/>
  <c r="P2505" i="11"/>
  <c r="P2489" i="11"/>
  <c r="P2473" i="11"/>
  <c r="O2467" i="11"/>
  <c r="O2459" i="11"/>
  <c r="O2451" i="11"/>
  <c r="O2433" i="11"/>
  <c r="P2433" i="11"/>
  <c r="O2401" i="11"/>
  <c r="P2401" i="11"/>
  <c r="O2369" i="11"/>
  <c r="P2369" i="11"/>
  <c r="O2337" i="11"/>
  <c r="P2337" i="11"/>
  <c r="O2305" i="11"/>
  <c r="P2305" i="11"/>
  <c r="O2273" i="11"/>
  <c r="P2273" i="11"/>
  <c r="P2494" i="11"/>
  <c r="P2450" i="11"/>
  <c r="P2442" i="11"/>
  <c r="O2431" i="11"/>
  <c r="O2421" i="11"/>
  <c r="P2421" i="11"/>
  <c r="L2414" i="11"/>
  <c r="O2399" i="11"/>
  <c r="O2389" i="11"/>
  <c r="P2389" i="11"/>
  <c r="L2382" i="11"/>
  <c r="P2378" i="11"/>
  <c r="O2367" i="11"/>
  <c r="O2357" i="11"/>
  <c r="P2357" i="11"/>
  <c r="O2335" i="11"/>
  <c r="O2325" i="11"/>
  <c r="P2325" i="11"/>
  <c r="O2303" i="11"/>
  <c r="O2293" i="11"/>
  <c r="P2293" i="11"/>
  <c r="L2286" i="11"/>
  <c r="P2493" i="11"/>
  <c r="P2477" i="11"/>
  <c r="P2449" i="11"/>
  <c r="O2441" i="11"/>
  <c r="P2441" i="11"/>
  <c r="O2409" i="11"/>
  <c r="P2409" i="11"/>
  <c r="O2377" i="11"/>
  <c r="P2377" i="11"/>
  <c r="O2345" i="11"/>
  <c r="P2345" i="11"/>
  <c r="O2323" i="11"/>
  <c r="O2313" i="11"/>
  <c r="P2313" i="11"/>
  <c r="O2291" i="11"/>
  <c r="O2281" i="11"/>
  <c r="P2281" i="11"/>
  <c r="P2932" i="11"/>
  <c r="P2928" i="11"/>
  <c r="P2924" i="11"/>
  <c r="P2920" i="11"/>
  <c r="P2916" i="11"/>
  <c r="P2912" i="11"/>
  <c r="P2908" i="11"/>
  <c r="P2904" i="11"/>
  <c r="P2900" i="11"/>
  <c r="P2896" i="11"/>
  <c r="P2892" i="11"/>
  <c r="P2888" i="11"/>
  <c r="P2884" i="11"/>
  <c r="P2880" i="11"/>
  <c r="P2876" i="11"/>
  <c r="P2872" i="11"/>
  <c r="P2868" i="11"/>
  <c r="P2864" i="11"/>
  <c r="P2860" i="11"/>
  <c r="P2856" i="11"/>
  <c r="P2852" i="11"/>
  <c r="P2848" i="11"/>
  <c r="P2844" i="11"/>
  <c r="P2840" i="11"/>
  <c r="P2836" i="11"/>
  <c r="P2832" i="11"/>
  <c r="P2828" i="11"/>
  <c r="P2824" i="11"/>
  <c r="P2820" i="11"/>
  <c r="P2816" i="11"/>
  <c r="P2812" i="11"/>
  <c r="P2808" i="11"/>
  <c r="P2804" i="11"/>
  <c r="P2800" i="11"/>
  <c r="P2796" i="11"/>
  <c r="P2792" i="11"/>
  <c r="P2788" i="11"/>
  <c r="P2784" i="11"/>
  <c r="P2780" i="11"/>
  <c r="P2776" i="11"/>
  <c r="P2772" i="11"/>
  <c r="P2768" i="11"/>
  <c r="P2764" i="11"/>
  <c r="P2760" i="11"/>
  <c r="P2756" i="11"/>
  <c r="P2752" i="11"/>
  <c r="P2748" i="11"/>
  <c r="P2744" i="11"/>
  <c r="P2740" i="11"/>
  <c r="P2736" i="11"/>
  <c r="P2732" i="11"/>
  <c r="P2728" i="11"/>
  <c r="P2724" i="11"/>
  <c r="P2720" i="11"/>
  <c r="P2716" i="11"/>
  <c r="P2712" i="11"/>
  <c r="P2708" i="11"/>
  <c r="P2704" i="11"/>
  <c r="P2700" i="11"/>
  <c r="P2696" i="11"/>
  <c r="P2692" i="11"/>
  <c r="P2688" i="11"/>
  <c r="P2684" i="11"/>
  <c r="P2680" i="11"/>
  <c r="P2676" i="11"/>
  <c r="P2672" i="11"/>
  <c r="P2668" i="11"/>
  <c r="P2664" i="11"/>
  <c r="P2660" i="11"/>
  <c r="P2656" i="11"/>
  <c r="P2652" i="11"/>
  <c r="P2648" i="11"/>
  <c r="P2644" i="11"/>
  <c r="P2640" i="11"/>
  <c r="P2636" i="11"/>
  <c r="P2632" i="11"/>
  <c r="P2628" i="11"/>
  <c r="P2624" i="11"/>
  <c r="P2620" i="11"/>
  <c r="P2616" i="11"/>
  <c r="P2612" i="11"/>
  <c r="P2608" i="11"/>
  <c r="P2604" i="11"/>
  <c r="P2600" i="11"/>
  <c r="P2596" i="11"/>
  <c r="P2592" i="11"/>
  <c r="P2588" i="11"/>
  <c r="P2584" i="11"/>
  <c r="P2580" i="11"/>
  <c r="P2576" i="11"/>
  <c r="P2572" i="11"/>
  <c r="P2568" i="11"/>
  <c r="P2564" i="11"/>
  <c r="P2560" i="11"/>
  <c r="P2556" i="11"/>
  <c r="P2552" i="11"/>
  <c r="P2548" i="11"/>
  <c r="P2544" i="11"/>
  <c r="P2540" i="11"/>
  <c r="P2536" i="11"/>
  <c r="P2532" i="11"/>
  <c r="P2528" i="11"/>
  <c r="P2524" i="11"/>
  <c r="P2520" i="11"/>
  <c r="P2516" i="11"/>
  <c r="P2512" i="11"/>
  <c r="P2508" i="11"/>
  <c r="P2503" i="11"/>
  <c r="P2498" i="11"/>
  <c r="P2492" i="11"/>
  <c r="P2487" i="11"/>
  <c r="P2476" i="11"/>
  <c r="P2471" i="11"/>
  <c r="O2429" i="11"/>
  <c r="P2429" i="11"/>
  <c r="O2397" i="11"/>
  <c r="P2397" i="11"/>
  <c r="O2365" i="11"/>
  <c r="P2365" i="11"/>
  <c r="O2333" i="11"/>
  <c r="P2333" i="11"/>
  <c r="O2301" i="11"/>
  <c r="P2301" i="11"/>
  <c r="O2269" i="11"/>
  <c r="P2269" i="11"/>
  <c r="P2497" i="11"/>
  <c r="P2481" i="11"/>
  <c r="O2463" i="11"/>
  <c r="O2455" i="11"/>
  <c r="O2447" i="11"/>
  <c r="O2417" i="11"/>
  <c r="P2417" i="11"/>
  <c r="O2395" i="11"/>
  <c r="O2385" i="11"/>
  <c r="P2385" i="11"/>
  <c r="O2363" i="11"/>
  <c r="O2353" i="11"/>
  <c r="P2353" i="11"/>
  <c r="O2331" i="11"/>
  <c r="O2321" i="11"/>
  <c r="P2321" i="11"/>
  <c r="O2299" i="11"/>
  <c r="O2289" i="11"/>
  <c r="P2289" i="11"/>
  <c r="O2437" i="11"/>
  <c r="P2437" i="11"/>
  <c r="O2405" i="11"/>
  <c r="P2405" i="11"/>
  <c r="O2373" i="11"/>
  <c r="P2373" i="11"/>
  <c r="O2341" i="11"/>
  <c r="P2341" i="11"/>
  <c r="O2309" i="11"/>
  <c r="P2309" i="11"/>
  <c r="O2277" i="11"/>
  <c r="P2277" i="11"/>
  <c r="P2501" i="11"/>
  <c r="P2485" i="11"/>
  <c r="P2469" i="11"/>
  <c r="P2461" i="11"/>
  <c r="P2453" i="11"/>
  <c r="P2445" i="11"/>
  <c r="O2435" i="11"/>
  <c r="O2425" i="11"/>
  <c r="P2425" i="11"/>
  <c r="O2403" i="11"/>
  <c r="O2393" i="11"/>
  <c r="P2393" i="11"/>
  <c r="O2361" i="11"/>
  <c r="P2361" i="11"/>
  <c r="O2329" i="11"/>
  <c r="P2329" i="11"/>
  <c r="O2297" i="11"/>
  <c r="P2297" i="11"/>
  <c r="O2239" i="11"/>
  <c r="O2230" i="11"/>
  <c r="O2221" i="11"/>
  <c r="P2216" i="11"/>
  <c r="P2210" i="11"/>
  <c r="O2210" i="11"/>
  <c r="P2202" i="11"/>
  <c r="O2202" i="11"/>
  <c r="O2182" i="11"/>
  <c r="P2182" i="11"/>
  <c r="P2148" i="11"/>
  <c r="O2148" i="11"/>
  <c r="P2147" i="11"/>
  <c r="O2138" i="11"/>
  <c r="O2109" i="11"/>
  <c r="P2109" i="11"/>
  <c r="O2068" i="11"/>
  <c r="P2068" i="11"/>
  <c r="O2057" i="11"/>
  <c r="P2057" i="11"/>
  <c r="O1866" i="11"/>
  <c r="P1866" i="11"/>
  <c r="O1816" i="11"/>
  <c r="P1816" i="11"/>
  <c r="O1714" i="11"/>
  <c r="P1714" i="11"/>
  <c r="O1697" i="11"/>
  <c r="P1697" i="11"/>
  <c r="O1656" i="11"/>
  <c r="P1656" i="11"/>
  <c r="P2229" i="11"/>
  <c r="P2215" i="11"/>
  <c r="P2190" i="11"/>
  <c r="P2180" i="11"/>
  <c r="O2180" i="11"/>
  <c r="O2159" i="11"/>
  <c r="P2159" i="11"/>
  <c r="O2085" i="11"/>
  <c r="P2085" i="11"/>
  <c r="O1898" i="11"/>
  <c r="P1898" i="11"/>
  <c r="O1842" i="11"/>
  <c r="P1842" i="11"/>
  <c r="O1793" i="11"/>
  <c r="P1793" i="11"/>
  <c r="O1766" i="11"/>
  <c r="P1766" i="11"/>
  <c r="O1720" i="11"/>
  <c r="P1720" i="11"/>
  <c r="G1627" i="11"/>
  <c r="H1627" i="11"/>
  <c r="I1627" i="11"/>
  <c r="J1627" i="11"/>
  <c r="O2191" i="11"/>
  <c r="P2191" i="11"/>
  <c r="P2157" i="11"/>
  <c r="O2157" i="11"/>
  <c r="O2118" i="11"/>
  <c r="P2118" i="11"/>
  <c r="O2016" i="11"/>
  <c r="P2016" i="11"/>
  <c r="O1848" i="11"/>
  <c r="P1848" i="11"/>
  <c r="O1746" i="11"/>
  <c r="P1746" i="11"/>
  <c r="L1636" i="11"/>
  <c r="P1636" i="11"/>
  <c r="G1613" i="11"/>
  <c r="H1613" i="11"/>
  <c r="I1613" i="11"/>
  <c r="J1613" i="11"/>
  <c r="P2228" i="11"/>
  <c r="O2214" i="11"/>
  <c r="P2189" i="11"/>
  <c r="O2189" i="11"/>
  <c r="O2177" i="11"/>
  <c r="O2100" i="11"/>
  <c r="P2100" i="11"/>
  <c r="O2080" i="11"/>
  <c r="P2080" i="11"/>
  <c r="O1930" i="11"/>
  <c r="P1930" i="11"/>
  <c r="O1825" i="11"/>
  <c r="P1825" i="11"/>
  <c r="O1752" i="11"/>
  <c r="P1752" i="11"/>
  <c r="O1702" i="11"/>
  <c r="P1702" i="11"/>
  <c r="O1682" i="11"/>
  <c r="P1682" i="11"/>
  <c r="O1665" i="11"/>
  <c r="P1665" i="11"/>
  <c r="P2265" i="11"/>
  <c r="P2261" i="11"/>
  <c r="P2257" i="11"/>
  <c r="P2253" i="11"/>
  <c r="P2249" i="11"/>
  <c r="P2245" i="11"/>
  <c r="P2241" i="11"/>
  <c r="P2227" i="11"/>
  <c r="P2218" i="11"/>
  <c r="P2213" i="11"/>
  <c r="P2206" i="11"/>
  <c r="O2206" i="11"/>
  <c r="P2205" i="11"/>
  <c r="P2198" i="11"/>
  <c r="O2198" i="11"/>
  <c r="P2197" i="11"/>
  <c r="P2168" i="11"/>
  <c r="P2166" i="11"/>
  <c r="O2166" i="11"/>
  <c r="O2143" i="11"/>
  <c r="P2143" i="11"/>
  <c r="O2132" i="11"/>
  <c r="P2132" i="11"/>
  <c r="O2129" i="11"/>
  <c r="P2129" i="11"/>
  <c r="O2005" i="11"/>
  <c r="P2005" i="11"/>
  <c r="O1798" i="11"/>
  <c r="P1798" i="11"/>
  <c r="O1778" i="11"/>
  <c r="P1778" i="11"/>
  <c r="O1729" i="11"/>
  <c r="P1729" i="11"/>
  <c r="O1688" i="11"/>
  <c r="P1688" i="11"/>
  <c r="O1641" i="11"/>
  <c r="P1641" i="11"/>
  <c r="P2236" i="11"/>
  <c r="O2175" i="11"/>
  <c r="P2175" i="11"/>
  <c r="P2163" i="11"/>
  <c r="O2154" i="11"/>
  <c r="P2126" i="11"/>
  <c r="O2095" i="11"/>
  <c r="P2095" i="11"/>
  <c r="O2090" i="11"/>
  <c r="P2090" i="11"/>
  <c r="O2043" i="11"/>
  <c r="P2043" i="11"/>
  <c r="P2030" i="11"/>
  <c r="O2030" i="11"/>
  <c r="O1962" i="11"/>
  <c r="P1962" i="11"/>
  <c r="P1647" i="11"/>
  <c r="O1647" i="11"/>
  <c r="O1620" i="11"/>
  <c r="P1620" i="11"/>
  <c r="P2212" i="11"/>
  <c r="O2164" i="11"/>
  <c r="P2164" i="11"/>
  <c r="O2141" i="11"/>
  <c r="P2141" i="11"/>
  <c r="O2127" i="11"/>
  <c r="P2127" i="11"/>
  <c r="P2044" i="11"/>
  <c r="O2044" i="11"/>
  <c r="O1830" i="11"/>
  <c r="P1830" i="11"/>
  <c r="O1784" i="11"/>
  <c r="P1784" i="11"/>
  <c r="O1761" i="11"/>
  <c r="P1761" i="11"/>
  <c r="O1670" i="11"/>
  <c r="P1670" i="11"/>
  <c r="L1648" i="11"/>
  <c r="P1648" i="11"/>
  <c r="O2173" i="11"/>
  <c r="P2173" i="11"/>
  <c r="P2152" i="11"/>
  <c r="O2150" i="11"/>
  <c r="P2150" i="11"/>
  <c r="O1994" i="11"/>
  <c r="P1994" i="11"/>
  <c r="O1810" i="11"/>
  <c r="P1810" i="11"/>
  <c r="O1734" i="11"/>
  <c r="P1734" i="11"/>
  <c r="O1650" i="11"/>
  <c r="P1650" i="11"/>
  <c r="I1622" i="11"/>
  <c r="G1622" i="11"/>
  <c r="J1622" i="11"/>
  <c r="H1622" i="11"/>
  <c r="O2134" i="11"/>
  <c r="O2125" i="11"/>
  <c r="P2120" i="11"/>
  <c r="O2116" i="11"/>
  <c r="P2111" i="11"/>
  <c r="P2106" i="11"/>
  <c r="O2102" i="11"/>
  <c r="P2097" i="11"/>
  <c r="O2093" i="11"/>
  <c r="P2087" i="11"/>
  <c r="O2082" i="11"/>
  <c r="O2077" i="11"/>
  <c r="P2071" i="11"/>
  <c r="P2065" i="11"/>
  <c r="P2060" i="11"/>
  <c r="P2059" i="11"/>
  <c r="O2048" i="11"/>
  <c r="P2040" i="11"/>
  <c r="P2033" i="11"/>
  <c r="P2025" i="11"/>
  <c r="O2019" i="11"/>
  <c r="P2019" i="11"/>
  <c r="P2018" i="11"/>
  <c r="O2012" i="11"/>
  <c r="P2011" i="11"/>
  <c r="P2001" i="11"/>
  <c r="P1978" i="11"/>
  <c r="P1969" i="11"/>
  <c r="P1946" i="11"/>
  <c r="P1937" i="11"/>
  <c r="P1914" i="11"/>
  <c r="P1905" i="11"/>
  <c r="P1882" i="11"/>
  <c r="P1873" i="11"/>
  <c r="O1713" i="11"/>
  <c r="P1704" i="11"/>
  <c r="O1681" i="11"/>
  <c r="P1672" i="11"/>
  <c r="O1634" i="11"/>
  <c r="P1634" i="11"/>
  <c r="O1631" i="11"/>
  <c r="I1630" i="11"/>
  <c r="G1630" i="11"/>
  <c r="H1630" i="11"/>
  <c r="J1630" i="11"/>
  <c r="I1629" i="11"/>
  <c r="O1627" i="11"/>
  <c r="P1627" i="11"/>
  <c r="P1624" i="11"/>
  <c r="O1622" i="11"/>
  <c r="G1604" i="11"/>
  <c r="H1604" i="11"/>
  <c r="I1604" i="11"/>
  <c r="P1602" i="11"/>
  <c r="I1598" i="11"/>
  <c r="G1598" i="11"/>
  <c r="H1598" i="11"/>
  <c r="J1598" i="11"/>
  <c r="I1597" i="11"/>
  <c r="O1595" i="11"/>
  <c r="P1595" i="11"/>
  <c r="I1586" i="11"/>
  <c r="O1576" i="11"/>
  <c r="P1576" i="11"/>
  <c r="P2115" i="11"/>
  <c r="L2103" i="11"/>
  <c r="O2092" i="11"/>
  <c r="L2055" i="11"/>
  <c r="O2053" i="11"/>
  <c r="P2039" i="11"/>
  <c r="L2027" i="11"/>
  <c r="P2010" i="11"/>
  <c r="P1992" i="11"/>
  <c r="P1960" i="11"/>
  <c r="P1928" i="11"/>
  <c r="P1896" i="11"/>
  <c r="P1864" i="11"/>
  <c r="O1855" i="11"/>
  <c r="O1846" i="11"/>
  <c r="P1846" i="11"/>
  <c r="O1826" i="11"/>
  <c r="P1826" i="11"/>
  <c r="O1823" i="11"/>
  <c r="O1814" i="11"/>
  <c r="P1814" i="11"/>
  <c r="O1794" i="11"/>
  <c r="P1794" i="11"/>
  <c r="O1791" i="11"/>
  <c r="O1782" i="11"/>
  <c r="P1782" i="11"/>
  <c r="L1780" i="11"/>
  <c r="O1762" i="11"/>
  <c r="P1762" i="11"/>
  <c r="O1759" i="11"/>
  <c r="O1750" i="11"/>
  <c r="P1750" i="11"/>
  <c r="O1730" i="11"/>
  <c r="P1730" i="11"/>
  <c r="O1727" i="11"/>
  <c r="O1718" i="11"/>
  <c r="P1718" i="11"/>
  <c r="O1698" i="11"/>
  <c r="P1698" i="11"/>
  <c r="O1695" i="11"/>
  <c r="O1686" i="11"/>
  <c r="P1686" i="11"/>
  <c r="O1666" i="11"/>
  <c r="P1666" i="11"/>
  <c r="O1663" i="11"/>
  <c r="O1654" i="11"/>
  <c r="P1654" i="11"/>
  <c r="P1645" i="11"/>
  <c r="G1617" i="11"/>
  <c r="I1617" i="11"/>
  <c r="O1579" i="11"/>
  <c r="P1579" i="11"/>
  <c r="O2006" i="11"/>
  <c r="P2006" i="11"/>
  <c r="O1986" i="11"/>
  <c r="P1986" i="11"/>
  <c r="O1974" i="11"/>
  <c r="P1974" i="11"/>
  <c r="O1954" i="11"/>
  <c r="P1954" i="11"/>
  <c r="O1942" i="11"/>
  <c r="P1942" i="11"/>
  <c r="O1922" i="11"/>
  <c r="P1922" i="11"/>
  <c r="O1910" i="11"/>
  <c r="P1910" i="11"/>
  <c r="O1890" i="11"/>
  <c r="P1890" i="11"/>
  <c r="O1878" i="11"/>
  <c r="P1878" i="11"/>
  <c r="O1858" i="11"/>
  <c r="P1858" i="11"/>
  <c r="L1856" i="11"/>
  <c r="P1856" i="11"/>
  <c r="O1849" i="11"/>
  <c r="P1849" i="11"/>
  <c r="O1817" i="11"/>
  <c r="P1817" i="11"/>
  <c r="O1785" i="11"/>
  <c r="P1785" i="11"/>
  <c r="O1753" i="11"/>
  <c r="P1753" i="11"/>
  <c r="O1721" i="11"/>
  <c r="P1721" i="11"/>
  <c r="O1689" i="11"/>
  <c r="P1689" i="11"/>
  <c r="O1657" i="11"/>
  <c r="P1657" i="11"/>
  <c r="G1629" i="11"/>
  <c r="J1629" i="11"/>
  <c r="O1618" i="11"/>
  <c r="P1618" i="11"/>
  <c r="G1597" i="11"/>
  <c r="J1597" i="11"/>
  <c r="H1586" i="11"/>
  <c r="J1586" i="11"/>
  <c r="P1997" i="11"/>
  <c r="O1977" i="11"/>
  <c r="P1977" i="11"/>
  <c r="P1965" i="11"/>
  <c r="O1945" i="11"/>
  <c r="P1945" i="11"/>
  <c r="P1933" i="11"/>
  <c r="O1913" i="11"/>
  <c r="P1913" i="11"/>
  <c r="P1901" i="11"/>
  <c r="O1881" i="11"/>
  <c r="P1881" i="11"/>
  <c r="P1869" i="11"/>
  <c r="P1834" i="11"/>
  <c r="P1802" i="11"/>
  <c r="P1770" i="11"/>
  <c r="P1738" i="11"/>
  <c r="P1706" i="11"/>
  <c r="P1674" i="11"/>
  <c r="O1604" i="11"/>
  <c r="P1604" i="11"/>
  <c r="O1601" i="11"/>
  <c r="P1601" i="11"/>
  <c r="O2051" i="11"/>
  <c r="P2051" i="11"/>
  <c r="O1638" i="11"/>
  <c r="P1638" i="11"/>
  <c r="P1629" i="11"/>
  <c r="G1628" i="11"/>
  <c r="I1628" i="11"/>
  <c r="J1628" i="11"/>
  <c r="O1625" i="11"/>
  <c r="P1625" i="11"/>
  <c r="I1614" i="11"/>
  <c r="J1614" i="11"/>
  <c r="H1611" i="11"/>
  <c r="G1596" i="11"/>
  <c r="I1596" i="11"/>
  <c r="J1596" i="11"/>
  <c r="O1593" i="11"/>
  <c r="P1593" i="11"/>
  <c r="O1587" i="11"/>
  <c r="P1587" i="11"/>
  <c r="G1579" i="11"/>
  <c r="J1579" i="11"/>
  <c r="H1579" i="11"/>
  <c r="I1579" i="11"/>
  <c r="G1595" i="11"/>
  <c r="H1595" i="11"/>
  <c r="I1595" i="11"/>
  <c r="O2035" i="11"/>
  <c r="P2035" i="11"/>
  <c r="O2002" i="11"/>
  <c r="P2002" i="11"/>
  <c r="O1990" i="11"/>
  <c r="P1990" i="11"/>
  <c r="O1970" i="11"/>
  <c r="P1970" i="11"/>
  <c r="O1958" i="11"/>
  <c r="P1958" i="11"/>
  <c r="O1938" i="11"/>
  <c r="P1938" i="11"/>
  <c r="O1926" i="11"/>
  <c r="P1926" i="11"/>
  <c r="O1906" i="11"/>
  <c r="P1906" i="11"/>
  <c r="O1894" i="11"/>
  <c r="P1894" i="11"/>
  <c r="O1874" i="11"/>
  <c r="P1874" i="11"/>
  <c r="O1862" i="11"/>
  <c r="P1862" i="11"/>
  <c r="O1833" i="11"/>
  <c r="P1833" i="11"/>
  <c r="O1801" i="11"/>
  <c r="P1801" i="11"/>
  <c r="O1769" i="11"/>
  <c r="P1769" i="11"/>
  <c r="O1737" i="11"/>
  <c r="P1737" i="11"/>
  <c r="O1705" i="11"/>
  <c r="P1705" i="11"/>
  <c r="P1693" i="11"/>
  <c r="O1673" i="11"/>
  <c r="P1673" i="11"/>
  <c r="P1661" i="11"/>
  <c r="L1630" i="11"/>
  <c r="P1628" i="11"/>
  <c r="G1619" i="11"/>
  <c r="I1619" i="11"/>
  <c r="J1619" i="11"/>
  <c r="H1608" i="11"/>
  <c r="J1608" i="11"/>
  <c r="L1598" i="11"/>
  <c r="P1596" i="11"/>
  <c r="P1589" i="11"/>
  <c r="P2171" i="11"/>
  <c r="P2139" i="11"/>
  <c r="P2107" i="11"/>
  <c r="P2088" i="11"/>
  <c r="O2083" i="11"/>
  <c r="P2083" i="11"/>
  <c r="O2060" i="11"/>
  <c r="P2028" i="11"/>
  <c r="P2026" i="11"/>
  <c r="O1993" i="11"/>
  <c r="P1993" i="11"/>
  <c r="P1981" i="11"/>
  <c r="O1961" i="11"/>
  <c r="P1961" i="11"/>
  <c r="P1949" i="11"/>
  <c r="O1929" i="11"/>
  <c r="P1929" i="11"/>
  <c r="P1917" i="11"/>
  <c r="O1897" i="11"/>
  <c r="P1897" i="11"/>
  <c r="P1885" i="11"/>
  <c r="O1865" i="11"/>
  <c r="P1865" i="11"/>
  <c r="P1850" i="11"/>
  <c r="P1818" i="11"/>
  <c r="P1786" i="11"/>
  <c r="P1754" i="11"/>
  <c r="P1722" i="11"/>
  <c r="P1690" i="11"/>
  <c r="H1631" i="11"/>
  <c r="J1631" i="11"/>
  <c r="G1605" i="11"/>
  <c r="H1605" i="11"/>
  <c r="J1605" i="11"/>
  <c r="I1602" i="11"/>
  <c r="H1602" i="11"/>
  <c r="H1599" i="11"/>
  <c r="J1599" i="11"/>
  <c r="G1593" i="11"/>
  <c r="H1593" i="11"/>
  <c r="I1593" i="11"/>
  <c r="J1593" i="11"/>
  <c r="P1591" i="11"/>
  <c r="O1591" i="11"/>
  <c r="P1998" i="11"/>
  <c r="P1982" i="11"/>
  <c r="P1966" i="11"/>
  <c r="P1950" i="11"/>
  <c r="P1934" i="11"/>
  <c r="P1918" i="11"/>
  <c r="P1902" i="11"/>
  <c r="P1886" i="11"/>
  <c r="P1870" i="11"/>
  <c r="P1854" i="11"/>
  <c r="P1838" i="11"/>
  <c r="P1822" i="11"/>
  <c r="P1806" i="11"/>
  <c r="P1790" i="11"/>
  <c r="P1774" i="11"/>
  <c r="P1758" i="11"/>
  <c r="P1742" i="11"/>
  <c r="P1726" i="11"/>
  <c r="P1710" i="11"/>
  <c r="P1694" i="11"/>
  <c r="P1678" i="11"/>
  <c r="P1662" i="11"/>
  <c r="P1646" i="11"/>
  <c r="H1621" i="11"/>
  <c r="H1618" i="11"/>
  <c r="P1609" i="11"/>
  <c r="G1606" i="11"/>
  <c r="I1601" i="11"/>
  <c r="G1584" i="11"/>
  <c r="O1582" i="11"/>
  <c r="H1580" i="11"/>
  <c r="G1578" i="11"/>
  <c r="J1576" i="11"/>
  <c r="I1574" i="11"/>
  <c r="P1571" i="11"/>
  <c r="J1570" i="11"/>
  <c r="G1567" i="11"/>
  <c r="J1567" i="11"/>
  <c r="O1552" i="11"/>
  <c r="O1547" i="11"/>
  <c r="G1544" i="11"/>
  <c r="J1544" i="11"/>
  <c r="I1587" i="11"/>
  <c r="P1584" i="11"/>
  <c r="H1576" i="11"/>
  <c r="I1570" i="11"/>
  <c r="G1563" i="11"/>
  <c r="J1563" i="11"/>
  <c r="G1559" i="11"/>
  <c r="J1559" i="11"/>
  <c r="P1544" i="11"/>
  <c r="O1538" i="11"/>
  <c r="O1531" i="11"/>
  <c r="P1531" i="11"/>
  <c r="P1580" i="11"/>
  <c r="G1576" i="11"/>
  <c r="O1574" i="11"/>
  <c r="G1570" i="11"/>
  <c r="J1568" i="11"/>
  <c r="J1562" i="11"/>
  <c r="P1549" i="11"/>
  <c r="O1541" i="11"/>
  <c r="P1541" i="11"/>
  <c r="O1537" i="11"/>
  <c r="P1537" i="11"/>
  <c r="I1534" i="11"/>
  <c r="J1534" i="11"/>
  <c r="G1534" i="11"/>
  <c r="H1534" i="11"/>
  <c r="G1587" i="11"/>
  <c r="J1587" i="11"/>
  <c r="H1568" i="11"/>
  <c r="J1564" i="11"/>
  <c r="I1562" i="11"/>
  <c r="I1546" i="11"/>
  <c r="H1546" i="11"/>
  <c r="J1546" i="11"/>
  <c r="O1540" i="11"/>
  <c r="P1540" i="11"/>
  <c r="P1536" i="11"/>
  <c r="G1583" i="11"/>
  <c r="J1583" i="11"/>
  <c r="G1568" i="11"/>
  <c r="O1566" i="11"/>
  <c r="H1564" i="11"/>
  <c r="G1562" i="11"/>
  <c r="J1558" i="11"/>
  <c r="H1558" i="11"/>
  <c r="O1556" i="11"/>
  <c r="O1554" i="11"/>
  <c r="P1554" i="11"/>
  <c r="G1553" i="11"/>
  <c r="H1553" i="11"/>
  <c r="O1543" i="11"/>
  <c r="G1575" i="11"/>
  <c r="J1575" i="11"/>
  <c r="P1553" i="11"/>
  <c r="J1552" i="11"/>
  <c r="H1552" i="11"/>
  <c r="I1552" i="11"/>
  <c r="I1550" i="11"/>
  <c r="H1550" i="11"/>
  <c r="G1549" i="11"/>
  <c r="J1549" i="11"/>
  <c r="H1549" i="11"/>
  <c r="I1549" i="11"/>
  <c r="I1538" i="11"/>
  <c r="G1538" i="11"/>
  <c r="H1538" i="11"/>
  <c r="O1535" i="11"/>
  <c r="P1535" i="11"/>
  <c r="G1571" i="11"/>
  <c r="J1571" i="11"/>
  <c r="I1540" i="11"/>
  <c r="G1540" i="11"/>
  <c r="H1540" i="11"/>
  <c r="J1555" i="11"/>
  <c r="I1543" i="11"/>
  <c r="J1532" i="11"/>
  <c r="H1531" i="11"/>
  <c r="J1529" i="11"/>
  <c r="J1526" i="11"/>
  <c r="I1524" i="11"/>
  <c r="H1522" i="11"/>
  <c r="I1522" i="11"/>
  <c r="I1520" i="11"/>
  <c r="H1518" i="11"/>
  <c r="J1518" i="11"/>
  <c r="H1515" i="11"/>
  <c r="O1502" i="11"/>
  <c r="P1502" i="11"/>
  <c r="O1494" i="11"/>
  <c r="P1494" i="11"/>
  <c r="O1459" i="11"/>
  <c r="P1459" i="11"/>
  <c r="O1449" i="11"/>
  <c r="P1449" i="11"/>
  <c r="O1429" i="11"/>
  <c r="P1429" i="11"/>
  <c r="O1369" i="11"/>
  <c r="P1369" i="11"/>
  <c r="O1349" i="11"/>
  <c r="P1349" i="11"/>
  <c r="P1148" i="11"/>
  <c r="O1148" i="11"/>
  <c r="L1084" i="11"/>
  <c r="P1084" i="11"/>
  <c r="H1543" i="11"/>
  <c r="J1541" i="11"/>
  <c r="J1535" i="11"/>
  <c r="G1531" i="11"/>
  <c r="I1529" i="11"/>
  <c r="H1526" i="11"/>
  <c r="H1524" i="11"/>
  <c r="G1520" i="11"/>
  <c r="P1507" i="11"/>
  <c r="O1488" i="11"/>
  <c r="O1466" i="11"/>
  <c r="P1466" i="11"/>
  <c r="P1436" i="11"/>
  <c r="O1395" i="11"/>
  <c r="P1395" i="11"/>
  <c r="O1386" i="11"/>
  <c r="P1386" i="11"/>
  <c r="O1360" i="11"/>
  <c r="P1356" i="11"/>
  <c r="J1515" i="11"/>
  <c r="I1515" i="11"/>
  <c r="O1475" i="11"/>
  <c r="P1475" i="11"/>
  <c r="O1465" i="11"/>
  <c r="P1465" i="11"/>
  <c r="O1445" i="11"/>
  <c r="P1445" i="11"/>
  <c r="O1385" i="11"/>
  <c r="P1385" i="11"/>
  <c r="O1365" i="11"/>
  <c r="P1365" i="11"/>
  <c r="H1541" i="11"/>
  <c r="J1536" i="11"/>
  <c r="H1535" i="11"/>
  <c r="J1533" i="11"/>
  <c r="P1526" i="11"/>
  <c r="H1523" i="11"/>
  <c r="P1518" i="11"/>
  <c r="P1516" i="11"/>
  <c r="I1512" i="11"/>
  <c r="O1510" i="11"/>
  <c r="P1452" i="11"/>
  <c r="O1411" i="11"/>
  <c r="P1411" i="11"/>
  <c r="O1402" i="11"/>
  <c r="P1402" i="11"/>
  <c r="O1347" i="11"/>
  <c r="P1347" i="11"/>
  <c r="J1545" i="11"/>
  <c r="I1533" i="11"/>
  <c r="J1530" i="11"/>
  <c r="I1519" i="11"/>
  <c r="P1515" i="11"/>
  <c r="H1514" i="11"/>
  <c r="G1514" i="11"/>
  <c r="I1514" i="11"/>
  <c r="L1511" i="11"/>
  <c r="O1482" i="11"/>
  <c r="P1482" i="11"/>
  <c r="O1461" i="11"/>
  <c r="P1461" i="11"/>
  <c r="O1456" i="11"/>
  <c r="O1427" i="11"/>
  <c r="P1427" i="11"/>
  <c r="O1418" i="11"/>
  <c r="P1418" i="11"/>
  <c r="O1401" i="11"/>
  <c r="P1401" i="11"/>
  <c r="O1381" i="11"/>
  <c r="P1381" i="11"/>
  <c r="H1533" i="11"/>
  <c r="P1524" i="11"/>
  <c r="J1523" i="11"/>
  <c r="I1523" i="11"/>
  <c r="H1512" i="11"/>
  <c r="J1512" i="11"/>
  <c r="P1499" i="11"/>
  <c r="O1499" i="11"/>
  <c r="P1491" i="11"/>
  <c r="O1491" i="11"/>
  <c r="O1481" i="11"/>
  <c r="P1481" i="11"/>
  <c r="P1468" i="11"/>
  <c r="O1434" i="11"/>
  <c r="P1434" i="11"/>
  <c r="O1417" i="11"/>
  <c r="P1417" i="11"/>
  <c r="O1392" i="11"/>
  <c r="P1388" i="11"/>
  <c r="O1363" i="11"/>
  <c r="P1363" i="11"/>
  <c r="O1354" i="11"/>
  <c r="P1354" i="11"/>
  <c r="J1531" i="11"/>
  <c r="J1519" i="11"/>
  <c r="H1519" i="11"/>
  <c r="O1443" i="11"/>
  <c r="P1443" i="11"/>
  <c r="O1433" i="11"/>
  <c r="P1433" i="11"/>
  <c r="O1397" i="11"/>
  <c r="P1397" i="11"/>
  <c r="O1353" i="11"/>
  <c r="P1353" i="11"/>
  <c r="H1557" i="11"/>
  <c r="P1525" i="11"/>
  <c r="J1524" i="11"/>
  <c r="G1522" i="11"/>
  <c r="J1520" i="11"/>
  <c r="G1518" i="11"/>
  <c r="L1509" i="11"/>
  <c r="P1509" i="11"/>
  <c r="O1477" i="11"/>
  <c r="P1477" i="11"/>
  <c r="O1450" i="11"/>
  <c r="P1450" i="11"/>
  <c r="O1413" i="11"/>
  <c r="P1413" i="11"/>
  <c r="O1408" i="11"/>
  <c r="P1404" i="11"/>
  <c r="O1379" i="11"/>
  <c r="P1379" i="11"/>
  <c r="O1370" i="11"/>
  <c r="P1370" i="11"/>
  <c r="H1511" i="11"/>
  <c r="P1508" i="11"/>
  <c r="I1506" i="11"/>
  <c r="P1500" i="11"/>
  <c r="P1492" i="11"/>
  <c r="P1486" i="11"/>
  <c r="O1483" i="11"/>
  <c r="P1483" i="11"/>
  <c r="P1470" i="11"/>
  <c r="O1467" i="11"/>
  <c r="P1467" i="11"/>
  <c r="P1454" i="11"/>
  <c r="O1451" i="11"/>
  <c r="P1451" i="11"/>
  <c r="P1438" i="11"/>
  <c r="O1435" i="11"/>
  <c r="P1435" i="11"/>
  <c r="O1419" i="11"/>
  <c r="P1419" i="11"/>
  <c r="O1403" i="11"/>
  <c r="P1403" i="11"/>
  <c r="O1387" i="11"/>
  <c r="P1387" i="11"/>
  <c r="O1371" i="11"/>
  <c r="P1371" i="11"/>
  <c r="O1355" i="11"/>
  <c r="P1355" i="11"/>
  <c r="O1140" i="11"/>
  <c r="P1140" i="11"/>
  <c r="G1511" i="11"/>
  <c r="G1506" i="11"/>
  <c r="O1497" i="11"/>
  <c r="O1489" i="11"/>
  <c r="P1489" i="11"/>
  <c r="O1473" i="11"/>
  <c r="P1473" i="11"/>
  <c r="O1457" i="11"/>
  <c r="P1457" i="11"/>
  <c r="O1441" i="11"/>
  <c r="P1441" i="11"/>
  <c r="O1425" i="11"/>
  <c r="P1425" i="11"/>
  <c r="O1409" i="11"/>
  <c r="P1409" i="11"/>
  <c r="O1393" i="11"/>
  <c r="P1393" i="11"/>
  <c r="O1377" i="11"/>
  <c r="P1377" i="11"/>
  <c r="O1361" i="11"/>
  <c r="P1361" i="11"/>
  <c r="O1345" i="11"/>
  <c r="P1345" i="11"/>
  <c r="O1153" i="11"/>
  <c r="O1479" i="11"/>
  <c r="P1479" i="11"/>
  <c r="O1463" i="11"/>
  <c r="P1463" i="11"/>
  <c r="O1447" i="11"/>
  <c r="P1447" i="11"/>
  <c r="O1431" i="11"/>
  <c r="P1431" i="11"/>
  <c r="O1415" i="11"/>
  <c r="P1415" i="11"/>
  <c r="O1399" i="11"/>
  <c r="P1399" i="11"/>
  <c r="O1383" i="11"/>
  <c r="P1383" i="11"/>
  <c r="O1367" i="11"/>
  <c r="P1367" i="11"/>
  <c r="O1351" i="11"/>
  <c r="P1351" i="11"/>
  <c r="P1009" i="11"/>
  <c r="L1009" i="11"/>
  <c r="P967" i="11"/>
  <c r="O967" i="11"/>
  <c r="P1522" i="11"/>
  <c r="P1514" i="11"/>
  <c r="J1510" i="11"/>
  <c r="I1507" i="11"/>
  <c r="P1506" i="11"/>
  <c r="O1485" i="11"/>
  <c r="P1485" i="11"/>
  <c r="O1469" i="11"/>
  <c r="P1469" i="11"/>
  <c r="O1453" i="11"/>
  <c r="P1453" i="11"/>
  <c r="O1437" i="11"/>
  <c r="P1437" i="11"/>
  <c r="O1421" i="11"/>
  <c r="P1421" i="11"/>
  <c r="O1405" i="11"/>
  <c r="P1405" i="11"/>
  <c r="O1389" i="11"/>
  <c r="P1389" i="11"/>
  <c r="O1373" i="11"/>
  <c r="P1373" i="11"/>
  <c r="O1357" i="11"/>
  <c r="P1357" i="11"/>
  <c r="O1188" i="11"/>
  <c r="O1180" i="11"/>
  <c r="O1172" i="11"/>
  <c r="O1156" i="11"/>
  <c r="P1115" i="11"/>
  <c r="L1115" i="11"/>
  <c r="P1145" i="11"/>
  <c r="O1145" i="11"/>
  <c r="P1137" i="11"/>
  <c r="O1137" i="11"/>
  <c r="L1122" i="11"/>
  <c r="P1122" i="11"/>
  <c r="O1487" i="11"/>
  <c r="P1487" i="11"/>
  <c r="O1471" i="11"/>
  <c r="P1471" i="11"/>
  <c r="O1455" i="11"/>
  <c r="P1455" i="11"/>
  <c r="O1439" i="11"/>
  <c r="P1439" i="11"/>
  <c r="O1423" i="11"/>
  <c r="P1423" i="11"/>
  <c r="O1407" i="11"/>
  <c r="P1407" i="11"/>
  <c r="O1391" i="11"/>
  <c r="P1391" i="11"/>
  <c r="O1375" i="11"/>
  <c r="P1375" i="11"/>
  <c r="O1359" i="11"/>
  <c r="P1359" i="11"/>
  <c r="O1343" i="11"/>
  <c r="P1343" i="11"/>
  <c r="P1128" i="11"/>
  <c r="L1097" i="11"/>
  <c r="P1080" i="11"/>
  <c r="L1039" i="11"/>
  <c r="O955" i="11"/>
  <c r="O952" i="11"/>
  <c r="P952" i="11"/>
  <c r="O915" i="11"/>
  <c r="O912" i="11"/>
  <c r="P912" i="11"/>
  <c r="P883" i="11"/>
  <c r="P1341" i="11"/>
  <c r="P1339" i="11"/>
  <c r="P1337" i="11"/>
  <c r="P1335" i="11"/>
  <c r="P1333" i="11"/>
  <c r="P1331" i="11"/>
  <c r="P1329" i="11"/>
  <c r="P1327" i="11"/>
  <c r="P1325" i="11"/>
  <c r="P1323" i="11"/>
  <c r="P1321" i="11"/>
  <c r="P1319" i="11"/>
  <c r="P1317" i="11"/>
  <c r="P1315" i="11"/>
  <c r="P1313" i="11"/>
  <c r="P1311" i="11"/>
  <c r="P1309" i="11"/>
  <c r="P1307" i="11"/>
  <c r="P1305" i="11"/>
  <c r="P1303" i="11"/>
  <c r="P1301" i="11"/>
  <c r="P1299" i="11"/>
  <c r="P1297" i="11"/>
  <c r="P1295" i="11"/>
  <c r="P1293" i="11"/>
  <c r="P1291" i="11"/>
  <c r="P1289" i="11"/>
  <c r="P1287" i="11"/>
  <c r="P1285" i="11"/>
  <c r="P1283" i="11"/>
  <c r="P1281" i="11"/>
  <c r="P1279" i="11"/>
  <c r="P1277" i="11"/>
  <c r="P1275" i="11"/>
  <c r="P1273" i="11"/>
  <c r="P1271" i="11"/>
  <c r="P1269" i="11"/>
  <c r="P1267" i="11"/>
  <c r="P1265" i="11"/>
  <c r="P1263" i="11"/>
  <c r="P1261" i="11"/>
  <c r="P1259" i="11"/>
  <c r="P1257" i="11"/>
  <c r="P1255" i="11"/>
  <c r="P1253" i="11"/>
  <c r="P1251" i="11"/>
  <c r="P1249" i="11"/>
  <c r="P1247" i="11"/>
  <c r="P1245" i="11"/>
  <c r="P1243" i="11"/>
  <c r="P1241" i="11"/>
  <c r="P1239" i="11"/>
  <c r="P1237" i="11"/>
  <c r="P1235" i="11"/>
  <c r="P1233" i="11"/>
  <c r="P1231" i="11"/>
  <c r="P1229" i="11"/>
  <c r="P1227" i="11"/>
  <c r="P1225" i="11"/>
  <c r="P1223" i="11"/>
  <c r="P1221" i="11"/>
  <c r="P1219" i="11"/>
  <c r="P1217" i="11"/>
  <c r="P1215" i="11"/>
  <c r="P1213" i="11"/>
  <c r="P1211" i="11"/>
  <c r="P1209" i="11"/>
  <c r="P1207" i="11"/>
  <c r="P1205" i="11"/>
  <c r="P1203" i="11"/>
  <c r="P1108" i="11"/>
  <c r="O965" i="11"/>
  <c r="P965" i="11"/>
  <c r="O944" i="11"/>
  <c r="P944" i="11"/>
  <c r="O851" i="11"/>
  <c r="P851" i="11"/>
  <c r="O819" i="11"/>
  <c r="P819" i="11"/>
  <c r="P1194" i="11"/>
  <c r="P1186" i="11"/>
  <c r="P1178" i="11"/>
  <c r="P1170" i="11"/>
  <c r="P1165" i="11"/>
  <c r="P1162" i="11"/>
  <c r="L1017" i="11"/>
  <c r="O939" i="11"/>
  <c r="O936" i="11"/>
  <c r="P936" i="11"/>
  <c r="O888" i="11"/>
  <c r="P888" i="11"/>
  <c r="O1191" i="11"/>
  <c r="O1183" i="11"/>
  <c r="O1175" i="11"/>
  <c r="O1167" i="11"/>
  <c r="O1159" i="11"/>
  <c r="P1100" i="11"/>
  <c r="P1086" i="11"/>
  <c r="O857" i="11"/>
  <c r="P857" i="11"/>
  <c r="O825" i="11"/>
  <c r="P825" i="11"/>
  <c r="O774" i="11"/>
  <c r="P774" i="11"/>
  <c r="L1033" i="11"/>
  <c r="O931" i="11"/>
  <c r="O928" i="11"/>
  <c r="P928" i="11"/>
  <c r="O896" i="11"/>
  <c r="P896" i="11"/>
  <c r="P755" i="11"/>
  <c r="L755" i="11"/>
  <c r="O974" i="11"/>
  <c r="P974" i="11"/>
  <c r="O867" i="11"/>
  <c r="P867" i="11"/>
  <c r="O835" i="11"/>
  <c r="P835" i="11"/>
  <c r="O920" i="11"/>
  <c r="P920" i="11"/>
  <c r="O904" i="11"/>
  <c r="P904" i="11"/>
  <c r="O1195" i="11"/>
  <c r="O1187" i="11"/>
  <c r="O1179" i="11"/>
  <c r="O1171" i="11"/>
  <c r="P1036" i="11"/>
  <c r="O873" i="11"/>
  <c r="P873" i="11"/>
  <c r="O841" i="11"/>
  <c r="P841" i="11"/>
  <c r="O809" i="11"/>
  <c r="P809" i="11"/>
  <c r="P975" i="11"/>
  <c r="O973" i="11"/>
  <c r="P966" i="11"/>
  <c r="P959" i="11"/>
  <c r="O954" i="11"/>
  <c r="P954" i="11"/>
  <c r="P951" i="11"/>
  <c r="O946" i="11"/>
  <c r="P946" i="11"/>
  <c r="P943" i="11"/>
  <c r="O938" i="11"/>
  <c r="P938" i="11"/>
  <c r="O930" i="11"/>
  <c r="P930" i="11"/>
  <c r="O922" i="11"/>
  <c r="P922" i="11"/>
  <c r="O914" i="11"/>
  <c r="P914" i="11"/>
  <c r="O906" i="11"/>
  <c r="P906" i="11"/>
  <c r="O898" i="11"/>
  <c r="P898" i="11"/>
  <c r="O890" i="11"/>
  <c r="P890" i="11"/>
  <c r="O876" i="11"/>
  <c r="P876" i="11"/>
  <c r="O860" i="11"/>
  <c r="P860" i="11"/>
  <c r="O844" i="11"/>
  <c r="P844" i="11"/>
  <c r="O828" i="11"/>
  <c r="P828" i="11"/>
  <c r="O812" i="11"/>
  <c r="P812" i="11"/>
  <c r="O796" i="11"/>
  <c r="P796" i="11"/>
  <c r="O776" i="11"/>
  <c r="P756" i="11"/>
  <c r="L613" i="11"/>
  <c r="L595" i="11"/>
  <c r="O471" i="11"/>
  <c r="P471" i="11"/>
  <c r="P968" i="11"/>
  <c r="O489" i="11"/>
  <c r="P489" i="11"/>
  <c r="O421" i="11"/>
  <c r="P421" i="11"/>
  <c r="O956" i="11"/>
  <c r="P956" i="11"/>
  <c r="O948" i="11"/>
  <c r="P948" i="11"/>
  <c r="O940" i="11"/>
  <c r="P940" i="11"/>
  <c r="O932" i="11"/>
  <c r="P932" i="11"/>
  <c r="O924" i="11"/>
  <c r="P924" i="11"/>
  <c r="O916" i="11"/>
  <c r="P916" i="11"/>
  <c r="O908" i="11"/>
  <c r="P908" i="11"/>
  <c r="O900" i="11"/>
  <c r="P900" i="11"/>
  <c r="O892" i="11"/>
  <c r="P892" i="11"/>
  <c r="O881" i="11"/>
  <c r="P881" i="11"/>
  <c r="O875" i="11"/>
  <c r="P875" i="11"/>
  <c r="O865" i="11"/>
  <c r="P865" i="11"/>
  <c r="O859" i="11"/>
  <c r="P859" i="11"/>
  <c r="O849" i="11"/>
  <c r="P849" i="11"/>
  <c r="O843" i="11"/>
  <c r="P843" i="11"/>
  <c r="O833" i="11"/>
  <c r="P833" i="11"/>
  <c r="O827" i="11"/>
  <c r="P827" i="11"/>
  <c r="O817" i="11"/>
  <c r="P817" i="11"/>
  <c r="O811" i="11"/>
  <c r="P811" i="11"/>
  <c r="P687" i="11"/>
  <c r="L687" i="11"/>
  <c r="P659" i="11"/>
  <c r="L659" i="11"/>
  <c r="O389" i="11"/>
  <c r="P389" i="11"/>
  <c r="P972" i="11"/>
  <c r="P780" i="11"/>
  <c r="L765" i="11"/>
  <c r="P764" i="11"/>
  <c r="P759" i="11"/>
  <c r="L759" i="11"/>
  <c r="L661" i="11"/>
  <c r="P605" i="11"/>
  <c r="L605" i="11"/>
  <c r="O439" i="11"/>
  <c r="P439" i="11"/>
  <c r="O958" i="11"/>
  <c r="P958" i="11"/>
  <c r="O950" i="11"/>
  <c r="P950" i="11"/>
  <c r="O942" i="11"/>
  <c r="P942" i="11"/>
  <c r="O934" i="11"/>
  <c r="P934" i="11"/>
  <c r="O926" i="11"/>
  <c r="P926" i="11"/>
  <c r="O918" i="11"/>
  <c r="P918" i="11"/>
  <c r="O910" i="11"/>
  <c r="P910" i="11"/>
  <c r="O902" i="11"/>
  <c r="P902" i="11"/>
  <c r="O894" i="11"/>
  <c r="P894" i="11"/>
  <c r="O886" i="11"/>
  <c r="P886" i="11"/>
  <c r="O868" i="11"/>
  <c r="P868" i="11"/>
  <c r="O852" i="11"/>
  <c r="P852" i="11"/>
  <c r="O836" i="11"/>
  <c r="P836" i="11"/>
  <c r="O820" i="11"/>
  <c r="P820" i="11"/>
  <c r="O804" i="11"/>
  <c r="P804" i="11"/>
  <c r="O788" i="11"/>
  <c r="P788" i="11"/>
  <c r="L783" i="11"/>
  <c r="L663" i="11"/>
  <c r="P557" i="11"/>
  <c r="L557" i="11"/>
  <c r="L499" i="11"/>
  <c r="O475" i="11"/>
  <c r="P475" i="11"/>
  <c r="O457" i="11"/>
  <c r="P457" i="11"/>
  <c r="L673" i="11"/>
  <c r="P625" i="11"/>
  <c r="L625" i="11"/>
  <c r="O469" i="11"/>
  <c r="P469" i="11"/>
  <c r="P964" i="11"/>
  <c r="P768" i="11"/>
  <c r="O760" i="11"/>
  <c r="P760" i="11"/>
  <c r="P719" i="11"/>
  <c r="L719" i="11"/>
  <c r="P611" i="11"/>
  <c r="L611" i="11"/>
  <c r="P583" i="11"/>
  <c r="L583" i="11"/>
  <c r="P533" i="11"/>
  <c r="L533" i="11"/>
  <c r="O443" i="11"/>
  <c r="P443" i="11"/>
  <c r="P385" i="11"/>
  <c r="L385" i="11"/>
  <c r="O877" i="11"/>
  <c r="P877" i="11"/>
  <c r="O869" i="11"/>
  <c r="P869" i="11"/>
  <c r="O861" i="11"/>
  <c r="P861" i="11"/>
  <c r="O853" i="11"/>
  <c r="P853" i="11"/>
  <c r="O845" i="11"/>
  <c r="P845" i="11"/>
  <c r="O837" i="11"/>
  <c r="P837" i="11"/>
  <c r="O829" i="11"/>
  <c r="P829" i="11"/>
  <c r="O821" i="11"/>
  <c r="P821" i="11"/>
  <c r="O813" i="11"/>
  <c r="P813" i="11"/>
  <c r="O805" i="11"/>
  <c r="P805" i="11"/>
  <c r="O485" i="11"/>
  <c r="P485" i="11"/>
  <c r="O453" i="11"/>
  <c r="P453" i="11"/>
  <c r="P423" i="11"/>
  <c r="O363" i="11"/>
  <c r="P363" i="11"/>
  <c r="P393" i="11"/>
  <c r="O373" i="11"/>
  <c r="P373" i="11"/>
  <c r="P333" i="11"/>
  <c r="O333" i="11"/>
  <c r="O879" i="11"/>
  <c r="P879" i="11"/>
  <c r="O871" i="11"/>
  <c r="P871" i="11"/>
  <c r="O863" i="11"/>
  <c r="P863" i="11"/>
  <c r="O855" i="11"/>
  <c r="P855" i="11"/>
  <c r="O847" i="11"/>
  <c r="P847" i="11"/>
  <c r="O839" i="11"/>
  <c r="P839" i="11"/>
  <c r="O831" i="11"/>
  <c r="P831" i="11"/>
  <c r="O823" i="11"/>
  <c r="P823" i="11"/>
  <c r="O815" i="11"/>
  <c r="P815" i="11"/>
  <c r="O807" i="11"/>
  <c r="P807" i="11"/>
  <c r="O347" i="11"/>
  <c r="P347" i="11"/>
  <c r="P427" i="11"/>
  <c r="O405" i="11"/>
  <c r="P405" i="11"/>
  <c r="O437" i="11"/>
  <c r="P437" i="11"/>
  <c r="P407" i="11"/>
  <c r="P379" i="11"/>
  <c r="P391" i="11"/>
  <c r="P495" i="11"/>
  <c r="P479" i="11"/>
  <c r="P463" i="11"/>
  <c r="P447" i="11"/>
  <c r="P431" i="11"/>
  <c r="P415" i="11"/>
  <c r="P399" i="11"/>
  <c r="P383" i="11"/>
  <c r="P367" i="11"/>
  <c r="P351" i="11"/>
  <c r="P803" i="11"/>
  <c r="P801" i="11"/>
  <c r="P799" i="11"/>
  <c r="P797" i="11"/>
  <c r="P795" i="11"/>
  <c r="P793" i="11"/>
  <c r="P791" i="11"/>
  <c r="P789" i="11"/>
  <c r="P317" i="11"/>
  <c r="O317" i="11"/>
  <c r="P301" i="11"/>
  <c r="O301" i="11"/>
  <c r="P291" i="11"/>
  <c r="O291" i="11"/>
  <c r="P341" i="11"/>
  <c r="O341" i="11"/>
  <c r="P335" i="11"/>
  <c r="O335" i="11"/>
  <c r="P329" i="11"/>
  <c r="O329" i="11"/>
  <c r="P307" i="11"/>
  <c r="O307" i="11"/>
  <c r="P297" i="11"/>
  <c r="O297" i="11"/>
  <c r="P357" i="11"/>
  <c r="L308" i="11"/>
  <c r="P308" i="11"/>
  <c r="P325" i="11"/>
  <c r="O325" i="11"/>
  <c r="P313" i="11"/>
  <c r="O313" i="11"/>
  <c r="P293" i="11"/>
  <c r="O293" i="11"/>
  <c r="L278" i="11"/>
  <c r="P278" i="11"/>
  <c r="P337" i="11"/>
  <c r="O337" i="11"/>
  <c r="P299" i="11"/>
  <c r="O299" i="11"/>
  <c r="O315" i="11"/>
  <c r="P309" i="11"/>
  <c r="O309" i="11"/>
  <c r="L300" i="11"/>
  <c r="P300" i="11"/>
  <c r="P327" i="11"/>
  <c r="O327" i="11"/>
  <c r="P321" i="11"/>
  <c r="O321" i="11"/>
  <c r="P305" i="11"/>
  <c r="O305" i="11"/>
  <c r="P285" i="11"/>
  <c r="O285" i="11"/>
  <c r="O319" i="11"/>
  <c r="O303" i="11"/>
  <c r="O295" i="11"/>
  <c r="O287" i="11"/>
  <c r="O249" i="11"/>
  <c r="P249" i="11"/>
  <c r="P311" i="11"/>
  <c r="L277" i="11"/>
  <c r="P269" i="11"/>
  <c r="O261" i="11"/>
  <c r="P261" i="11"/>
  <c r="L279" i="11"/>
  <c r="O263" i="11"/>
  <c r="P264" i="11"/>
  <c r="L264" i="11"/>
  <c r="P288" i="11"/>
  <c r="P280" i="11"/>
  <c r="O255" i="11"/>
  <c r="P243" i="11"/>
  <c r="O227" i="11"/>
  <c r="L208" i="11"/>
  <c r="P207" i="11"/>
  <c r="O205" i="11"/>
  <c r="P193" i="11"/>
  <c r="O191" i="11"/>
  <c r="O183" i="11"/>
  <c r="P173" i="11"/>
  <c r="P161" i="11"/>
  <c r="L196" i="11"/>
  <c r="L186" i="11"/>
  <c r="P163" i="11"/>
  <c r="P143" i="11"/>
  <c r="O143" i="11"/>
  <c r="P147" i="11"/>
  <c r="O147" i="11"/>
  <c r="O138" i="11"/>
  <c r="P138" i="11"/>
  <c r="L250" i="11"/>
  <c r="P235" i="11"/>
  <c r="L224" i="11"/>
  <c r="P223" i="11"/>
  <c r="P197" i="11"/>
  <c r="L188" i="11"/>
  <c r="P187" i="11"/>
  <c r="L180" i="11"/>
  <c r="P179" i="11"/>
  <c r="P167" i="11"/>
  <c r="O146" i="11"/>
  <c r="P146" i="11"/>
  <c r="O130" i="11"/>
  <c r="P130" i="11"/>
  <c r="L212" i="11"/>
  <c r="P211" i="11"/>
  <c r="L170" i="11"/>
  <c r="L158" i="11"/>
  <c r="O145" i="11"/>
  <c r="L242" i="11"/>
  <c r="P241" i="11"/>
  <c r="P213" i="11"/>
  <c r="P203" i="11"/>
  <c r="L172" i="11"/>
  <c r="P171" i="11"/>
  <c r="L160" i="11"/>
  <c r="P159" i="11"/>
  <c r="L184" i="11"/>
  <c r="P144" i="11"/>
  <c r="P135" i="11"/>
  <c r="O135" i="11"/>
  <c r="P149" i="11"/>
  <c r="P141" i="11"/>
  <c r="P133" i="11"/>
  <c r="P122" i="11"/>
  <c r="P114" i="11"/>
  <c r="O127" i="11"/>
  <c r="O119" i="11"/>
  <c r="O137" i="11"/>
  <c r="O129" i="11"/>
  <c r="O139" i="11"/>
  <c r="P87" i="11"/>
  <c r="O87" i="11"/>
  <c r="P77" i="11"/>
  <c r="O77" i="11"/>
  <c r="O76" i="11"/>
  <c r="P76" i="11"/>
  <c r="P72" i="11"/>
  <c r="O72" i="11"/>
  <c r="O69" i="11"/>
  <c r="O64" i="11"/>
  <c r="O61" i="11"/>
  <c r="O56" i="11"/>
  <c r="O48" i="11"/>
  <c r="O40" i="11"/>
  <c r="O37" i="11"/>
  <c r="O32" i="11"/>
  <c r="O29" i="11"/>
  <c r="O24" i="11"/>
  <c r="O21" i="11"/>
  <c r="O16" i="11"/>
  <c r="O13" i="11"/>
  <c r="O8" i="11"/>
  <c r="P58" i="11"/>
  <c r="P53" i="11"/>
  <c r="P50" i="11"/>
  <c r="P45" i="11"/>
  <c r="P42" i="11"/>
  <c r="P34" i="11"/>
  <c r="P26" i="11"/>
  <c r="P18" i="11"/>
  <c r="O79" i="11"/>
  <c r="O71" i="11"/>
  <c r="O63" i="11"/>
  <c r="O39" i="11"/>
  <c r="O15" i="11"/>
  <c r="O7" i="11"/>
  <c r="P68" i="11"/>
  <c r="P60" i="11"/>
  <c r="P55" i="11"/>
  <c r="P52" i="11"/>
  <c r="P47" i="11"/>
  <c r="P44" i="11"/>
  <c r="P36" i="11"/>
  <c r="P31" i="11"/>
  <c r="P28" i="11"/>
  <c r="P23" i="11"/>
  <c r="P20" i="11"/>
  <c r="P12" i="11"/>
  <c r="P65" i="11"/>
  <c r="P62" i="11"/>
  <c r="P57" i="11"/>
  <c r="P54" i="11"/>
  <c r="P49" i="11"/>
  <c r="P46" i="11"/>
  <c r="P41" i="11"/>
  <c r="P25" i="11"/>
  <c r="P17" i="11"/>
  <c r="P6" i="11"/>
  <c r="O67" i="11"/>
  <c r="O59" i="11"/>
  <c r="P51" i="11"/>
  <c r="P27" i="11"/>
  <c r="P19" i="11"/>
  <c r="P11" i="11"/>
  <c r="P3" i="11"/>
  <c r="P2" i="11"/>
  <c r="S225" i="1" l="1"/>
  <c r="T225" i="1"/>
  <c r="U225" i="1" s="1"/>
  <c r="V225" i="1"/>
  <c r="W225" i="1" s="1"/>
  <c r="S226" i="1"/>
  <c r="T226" i="1"/>
  <c r="U226" i="1" s="1"/>
  <c r="V226" i="1"/>
  <c r="W226" i="1" s="1"/>
  <c r="S227" i="1"/>
  <c r="T227" i="1"/>
  <c r="U227" i="1" s="1"/>
  <c r="V227" i="1"/>
  <c r="W227" i="1" s="1"/>
  <c r="S228" i="1"/>
  <c r="T228" i="1"/>
  <c r="U228" i="1" s="1"/>
  <c r="V228" i="1"/>
  <c r="W228" i="1" s="1"/>
  <c r="S229" i="1"/>
  <c r="T229" i="1"/>
  <c r="U229" i="1" s="1"/>
  <c r="V229" i="1"/>
  <c r="W229" i="1" s="1"/>
  <c r="S230" i="1"/>
  <c r="T230" i="1"/>
  <c r="U230" i="1" s="1"/>
  <c r="V230" i="1"/>
  <c r="W230" i="1" s="1"/>
  <c r="S231" i="1"/>
  <c r="T231" i="1"/>
  <c r="U231" i="1" s="1"/>
  <c r="V231" i="1"/>
  <c r="W231" i="1" s="1"/>
  <c r="Z231" i="1"/>
  <c r="AA231" i="1"/>
  <c r="AB231" i="1"/>
  <c r="AC231" i="1"/>
  <c r="S232" i="1"/>
  <c r="T232" i="1"/>
  <c r="U232" i="1" s="1"/>
  <c r="V232" i="1"/>
  <c r="W232" i="1" s="1"/>
  <c r="S233" i="1"/>
  <c r="T233" i="1"/>
  <c r="U233" i="1" s="1"/>
  <c r="V233" i="1"/>
  <c r="W233" i="1" s="1"/>
  <c r="S234" i="1"/>
  <c r="T234" i="1"/>
  <c r="U234" i="1" s="1"/>
  <c r="V234" i="1"/>
  <c r="W234" i="1" s="1"/>
  <c r="S235" i="1"/>
  <c r="T235" i="1"/>
  <c r="U235" i="1" s="1"/>
  <c r="V235" i="1"/>
  <c r="W235" i="1" s="1"/>
  <c r="S236" i="1"/>
  <c r="T236" i="1"/>
  <c r="U236" i="1" s="1"/>
  <c r="V236" i="1"/>
  <c r="W236" i="1" s="1"/>
  <c r="S237" i="1"/>
  <c r="T237" i="1"/>
  <c r="U237" i="1" s="1"/>
  <c r="V237" i="1"/>
  <c r="W237" i="1" s="1"/>
  <c r="S238" i="1"/>
  <c r="T238" i="1"/>
  <c r="U238" i="1" s="1"/>
  <c r="V238" i="1"/>
  <c r="W238" i="1" s="1"/>
  <c r="S239" i="1"/>
  <c r="T239" i="1"/>
  <c r="U239" i="1" s="1"/>
  <c r="V239" i="1"/>
  <c r="W239" i="1" s="1"/>
  <c r="S240" i="1"/>
  <c r="T240" i="1"/>
  <c r="U240" i="1" s="1"/>
  <c r="V240" i="1"/>
  <c r="W240" i="1" s="1"/>
  <c r="S241" i="1"/>
  <c r="T241" i="1"/>
  <c r="U241" i="1" s="1"/>
  <c r="V241" i="1"/>
  <c r="W241" i="1" s="1"/>
  <c r="S242" i="1"/>
  <c r="T242" i="1"/>
  <c r="U242" i="1" s="1"/>
  <c r="V242" i="1"/>
  <c r="W242" i="1" s="1"/>
  <c r="S243" i="1"/>
  <c r="T243" i="1"/>
  <c r="U243" i="1" s="1"/>
  <c r="V243" i="1"/>
  <c r="W243" i="1" s="1"/>
  <c r="S244" i="1"/>
  <c r="T244" i="1"/>
  <c r="U244" i="1" s="1"/>
  <c r="V244" i="1"/>
  <c r="W244" i="1" s="1"/>
  <c r="S245" i="1"/>
  <c r="T245" i="1"/>
  <c r="U245" i="1" s="1"/>
  <c r="V245" i="1"/>
  <c r="W245" i="1" s="1"/>
  <c r="S246" i="1"/>
  <c r="T246" i="1"/>
  <c r="U246" i="1" s="1"/>
  <c r="V246" i="1"/>
  <c r="W246" i="1" s="1"/>
  <c r="S247" i="1"/>
  <c r="T247" i="1"/>
  <c r="U247" i="1" s="1"/>
  <c r="V247" i="1"/>
  <c r="W247" i="1" s="1"/>
  <c r="S248" i="1"/>
  <c r="T248" i="1"/>
  <c r="U248" i="1" s="1"/>
  <c r="V248" i="1"/>
  <c r="W248" i="1" s="1"/>
  <c r="S249" i="1"/>
  <c r="T249" i="1"/>
  <c r="U249" i="1" s="1"/>
  <c r="V249" i="1"/>
  <c r="W249" i="1" s="1"/>
  <c r="Z249" i="1"/>
  <c r="AA249" i="1"/>
  <c r="AB249" i="1"/>
  <c r="AC249" i="1"/>
  <c r="S250" i="1"/>
  <c r="T250" i="1"/>
  <c r="U250" i="1" s="1"/>
  <c r="V250" i="1"/>
  <c r="W250" i="1" s="1"/>
  <c r="S251" i="1"/>
  <c r="T251" i="1"/>
  <c r="U251" i="1" s="1"/>
  <c r="V251" i="1"/>
  <c r="W251" i="1" s="1"/>
  <c r="S252" i="1"/>
  <c r="T252" i="1"/>
  <c r="U252" i="1" s="1"/>
  <c r="V252" i="1"/>
  <c r="W252" i="1" s="1"/>
  <c r="S253" i="1"/>
  <c r="T253" i="1"/>
  <c r="U253" i="1" s="1"/>
  <c r="V253" i="1"/>
  <c r="W253" i="1" s="1"/>
  <c r="S254" i="1"/>
  <c r="T254" i="1"/>
  <c r="U254" i="1" s="1"/>
  <c r="V254" i="1"/>
  <c r="W254" i="1" s="1"/>
  <c r="S255" i="1"/>
  <c r="T255" i="1"/>
  <c r="U255" i="1" s="1"/>
  <c r="V255" i="1"/>
  <c r="W255" i="1" s="1"/>
  <c r="Z255" i="1"/>
  <c r="AA255" i="1"/>
  <c r="AB255" i="1"/>
  <c r="AC255" i="1"/>
  <c r="S256" i="1"/>
  <c r="T256" i="1"/>
  <c r="U256" i="1" s="1"/>
  <c r="V256" i="1"/>
  <c r="W256" i="1" s="1"/>
  <c r="Z256" i="1"/>
  <c r="AA256" i="1"/>
  <c r="AB256" i="1"/>
  <c r="AC256" i="1"/>
  <c r="S257" i="1"/>
  <c r="T257" i="1"/>
  <c r="U257" i="1" s="1"/>
  <c r="V257" i="1"/>
  <c r="W257" i="1" s="1"/>
  <c r="S258" i="1"/>
  <c r="T258" i="1"/>
  <c r="U258" i="1" s="1"/>
  <c r="V258" i="1"/>
  <c r="W258" i="1" s="1"/>
  <c r="S259" i="1"/>
  <c r="T259" i="1"/>
  <c r="U259" i="1" s="1"/>
  <c r="V259" i="1"/>
  <c r="W259" i="1" s="1"/>
  <c r="Z259" i="1"/>
  <c r="AA259" i="1"/>
  <c r="AB259" i="1"/>
  <c r="AC259" i="1"/>
  <c r="S260" i="1"/>
  <c r="T260" i="1"/>
  <c r="U260" i="1" s="1"/>
  <c r="V260" i="1"/>
  <c r="W260" i="1" s="1"/>
  <c r="S261" i="1"/>
  <c r="T261" i="1"/>
  <c r="U261" i="1" s="1"/>
  <c r="V261" i="1"/>
  <c r="W261" i="1" s="1"/>
  <c r="S262" i="1"/>
  <c r="T262" i="1"/>
  <c r="U262" i="1" s="1"/>
  <c r="V262" i="1"/>
  <c r="W262" i="1" s="1"/>
  <c r="Z262" i="1"/>
  <c r="AA262" i="1"/>
  <c r="AB262" i="1"/>
  <c r="AC262" i="1"/>
  <c r="S263" i="1"/>
  <c r="T263" i="1"/>
  <c r="U263" i="1" s="1"/>
  <c r="V263" i="1"/>
  <c r="W263" i="1" s="1"/>
  <c r="Z263" i="1"/>
  <c r="AA263" i="1"/>
  <c r="AB263" i="1"/>
  <c r="AC263" i="1"/>
  <c r="S264" i="1"/>
  <c r="T264" i="1"/>
  <c r="U264" i="1" s="1"/>
  <c r="V264" i="1"/>
  <c r="W264" i="1" s="1"/>
  <c r="Z264" i="1"/>
  <c r="AA264" i="1"/>
  <c r="AB264" i="1"/>
  <c r="AC264" i="1"/>
  <c r="S265" i="1"/>
  <c r="T265" i="1"/>
  <c r="U265" i="1" s="1"/>
  <c r="V265" i="1"/>
  <c r="W265" i="1" s="1"/>
  <c r="S266" i="1"/>
  <c r="T266" i="1"/>
  <c r="U266" i="1" s="1"/>
  <c r="V266" i="1"/>
  <c r="W266" i="1" s="1"/>
  <c r="Z266" i="1"/>
  <c r="AA266" i="1"/>
  <c r="AB266" i="1"/>
  <c r="AC266" i="1"/>
  <c r="X266" i="1" s="1"/>
  <c r="S267" i="1"/>
  <c r="T267" i="1"/>
  <c r="U267" i="1" s="1"/>
  <c r="V267" i="1"/>
  <c r="W267" i="1" s="1"/>
  <c r="S268" i="1"/>
  <c r="T268" i="1"/>
  <c r="U268" i="1" s="1"/>
  <c r="V268" i="1"/>
  <c r="W268" i="1" s="1"/>
  <c r="S269" i="1"/>
  <c r="T269" i="1"/>
  <c r="U269" i="1" s="1"/>
  <c r="V269" i="1"/>
  <c r="W269" i="1" s="1"/>
  <c r="Z269" i="1"/>
  <c r="AA269" i="1"/>
  <c r="AB269" i="1"/>
  <c r="AC269" i="1"/>
  <c r="S270" i="1"/>
  <c r="T270" i="1"/>
  <c r="U270" i="1" s="1"/>
  <c r="V270" i="1"/>
  <c r="W270" i="1" s="1"/>
  <c r="Z270" i="1"/>
  <c r="AA270" i="1"/>
  <c r="AB270" i="1"/>
  <c r="AC270" i="1"/>
  <c r="S271" i="1"/>
  <c r="T271" i="1"/>
  <c r="U271" i="1" s="1"/>
  <c r="V271" i="1"/>
  <c r="W271" i="1" s="1"/>
  <c r="Z271" i="1"/>
  <c r="AA271" i="1"/>
  <c r="AB271" i="1"/>
  <c r="AC271" i="1"/>
  <c r="X249" i="1" l="1"/>
  <c r="Y249" i="1" s="1"/>
  <c r="X256" i="1"/>
  <c r="X255" i="1"/>
  <c r="Y255" i="1" s="1"/>
  <c r="X264" i="1"/>
  <c r="Y264" i="1" s="1"/>
  <c r="X263" i="1"/>
  <c r="Y263" i="1" s="1"/>
  <c r="X262" i="1"/>
  <c r="Y262" i="1" s="1"/>
  <c r="X259" i="1"/>
  <c r="Y259" i="1" s="1"/>
  <c r="X231" i="1"/>
  <c r="Y231" i="1" s="1"/>
  <c r="X271" i="1"/>
  <c r="Y271" i="1" s="1"/>
  <c r="X270" i="1"/>
  <c r="Y270" i="1" s="1"/>
  <c r="X269" i="1"/>
  <c r="Y269" i="1" s="1"/>
  <c r="Y266" i="1"/>
  <c r="Y256" i="1"/>
  <c r="AC228" i="1" l="1"/>
  <c r="AB228" i="1"/>
  <c r="AA228" i="1"/>
  <c r="Z228" i="1"/>
  <c r="AC227" i="1"/>
  <c r="AB227" i="1"/>
  <c r="AA227" i="1"/>
  <c r="Z227" i="1"/>
  <c r="AC229" i="1"/>
  <c r="AB229" i="1"/>
  <c r="AA229" i="1"/>
  <c r="Z229" i="1"/>
  <c r="AC245" i="1"/>
  <c r="AB245" i="1"/>
  <c r="AA245" i="1"/>
  <c r="Z245" i="1"/>
  <c r="AA234" i="1"/>
  <c r="AB234" i="1"/>
  <c r="AC234" i="1"/>
  <c r="AA247" i="1"/>
  <c r="AB247" i="1"/>
  <c r="AC247" i="1"/>
  <c r="AA244" i="1"/>
  <c r="AB244" i="1"/>
  <c r="AC244" i="1"/>
  <c r="Z234" i="1"/>
  <c r="Z247" i="1"/>
  <c r="Z244" i="1"/>
  <c r="X229" i="1" l="1"/>
  <c r="Y229" i="1" s="1"/>
  <c r="X228" i="1"/>
  <c r="Y228" i="1" s="1"/>
  <c r="X245" i="1"/>
  <c r="Y245" i="1" s="1"/>
  <c r="X227" i="1"/>
  <c r="Y227" i="1" s="1"/>
  <c r="X244" i="1"/>
  <c r="Y244" i="1" s="1"/>
  <c r="X247" i="1"/>
  <c r="Y247" i="1" s="1"/>
  <c r="X234" i="1"/>
  <c r="Y234" i="1" s="1"/>
  <c r="S9" i="1"/>
  <c r="S5" i="1"/>
  <c r="S11" i="1"/>
  <c r="S10" i="1"/>
  <c r="S12" i="1"/>
  <c r="S7" i="1"/>
  <c r="S8" i="1"/>
  <c r="S6" i="1"/>
  <c r="S3" i="1"/>
  <c r="S4" i="1"/>
  <c r="S64" i="1"/>
  <c r="S65" i="1"/>
  <c r="S66" i="1"/>
  <c r="S59" i="1"/>
  <c r="S57" i="1"/>
  <c r="S63" i="1"/>
  <c r="S60" i="1"/>
  <c r="S61" i="1"/>
  <c r="S62" i="1"/>
  <c r="S58" i="1"/>
  <c r="S56" i="1"/>
  <c r="S55" i="1"/>
  <c r="S23" i="1"/>
  <c r="S54" i="1"/>
  <c r="S51" i="1"/>
  <c r="S47" i="1"/>
  <c r="S40" i="1"/>
  <c r="S27" i="1"/>
  <c r="S39" i="1"/>
  <c r="S29" i="1"/>
  <c r="S37" i="1"/>
  <c r="S30" i="1"/>
  <c r="S31" i="1"/>
  <c r="S53" i="1"/>
  <c r="S36" i="1"/>
  <c r="S16" i="1"/>
  <c r="S48" i="1"/>
  <c r="S52" i="1"/>
  <c r="S45" i="1"/>
  <c r="S46" i="1"/>
  <c r="S44" i="1"/>
  <c r="S42" i="1"/>
  <c r="S43" i="1"/>
  <c r="S32" i="1"/>
  <c r="S35" i="1"/>
  <c r="S18" i="1"/>
  <c r="S24" i="1"/>
  <c r="S21" i="1"/>
  <c r="S49" i="1"/>
  <c r="S38" i="1"/>
  <c r="S22" i="1"/>
  <c r="S50" i="1"/>
  <c r="S41" i="1"/>
  <c r="S28" i="1"/>
  <c r="S17" i="1"/>
  <c r="S15" i="1"/>
  <c r="S14" i="1"/>
  <c r="S20" i="1"/>
  <c r="S25" i="1"/>
  <c r="S26" i="1"/>
  <c r="S34" i="1"/>
  <c r="S33" i="1"/>
  <c r="S19" i="1"/>
  <c r="S196" i="1"/>
  <c r="S200" i="1"/>
  <c r="S201" i="1"/>
  <c r="S203" i="1"/>
  <c r="S204" i="1"/>
  <c r="S198" i="1"/>
  <c r="S202" i="1"/>
  <c r="S67" i="1"/>
  <c r="S184" i="1"/>
  <c r="S120" i="1"/>
  <c r="S199" i="1"/>
  <c r="S87" i="1"/>
  <c r="S162" i="1"/>
  <c r="S105" i="1"/>
  <c r="S118" i="1"/>
  <c r="S68" i="1"/>
  <c r="S130" i="1"/>
  <c r="S129" i="1"/>
  <c r="S148" i="1"/>
  <c r="S197" i="1"/>
  <c r="S171" i="1"/>
  <c r="S191" i="1"/>
  <c r="S172" i="1"/>
  <c r="S194" i="1"/>
  <c r="S155" i="1"/>
  <c r="S142" i="1"/>
  <c r="S92" i="1"/>
  <c r="S195" i="1"/>
  <c r="S187" i="1"/>
  <c r="S131" i="1"/>
  <c r="S96" i="1"/>
  <c r="S144" i="1"/>
  <c r="S186" i="1"/>
  <c r="S174" i="1"/>
  <c r="S69" i="1"/>
  <c r="S106" i="1"/>
  <c r="S164" i="1"/>
  <c r="S93" i="1"/>
  <c r="S94" i="1"/>
  <c r="S97" i="1"/>
  <c r="S189" i="1"/>
  <c r="S132" i="1"/>
  <c r="S79" i="1"/>
  <c r="S115" i="1"/>
  <c r="S145" i="1"/>
  <c r="S156" i="1"/>
  <c r="S119" i="1"/>
  <c r="S80" i="1"/>
  <c r="S182" i="1"/>
  <c r="S150" i="1"/>
  <c r="S98" i="1"/>
  <c r="S157" i="1"/>
  <c r="S102" i="1"/>
  <c r="S70" i="1"/>
  <c r="S179" i="1"/>
  <c r="S169" i="1"/>
  <c r="S168" i="1"/>
  <c r="S149" i="1"/>
  <c r="S183" i="1"/>
  <c r="S165" i="1"/>
  <c r="S173" i="1"/>
  <c r="S154" i="1"/>
  <c r="S71" i="1"/>
  <c r="S107" i="1"/>
  <c r="S88" i="1"/>
  <c r="S151" i="1"/>
  <c r="S111" i="1"/>
  <c r="S146" i="1"/>
  <c r="S81" i="1"/>
  <c r="S72" i="1"/>
  <c r="S167" i="1"/>
  <c r="S82" i="1"/>
  <c r="S193" i="1"/>
  <c r="S185" i="1"/>
  <c r="S108" i="1"/>
  <c r="S181" i="1"/>
  <c r="S121" i="1"/>
  <c r="S73" i="1"/>
  <c r="S74" i="1"/>
  <c r="S95" i="1"/>
  <c r="S138" i="1"/>
  <c r="S188" i="1"/>
  <c r="S116" i="1"/>
  <c r="S166" i="1"/>
  <c r="S104" i="1"/>
  <c r="S109" i="1"/>
  <c r="S137" i="1"/>
  <c r="S89" i="1"/>
  <c r="S90" i="1"/>
  <c r="S135" i="1"/>
  <c r="S110" i="1"/>
  <c r="S126" i="1"/>
  <c r="S75" i="1"/>
  <c r="S160" i="1"/>
  <c r="S192" i="1"/>
  <c r="S139" i="1"/>
  <c r="S140" i="1"/>
  <c r="S117" i="1"/>
  <c r="S161" i="1"/>
  <c r="S152" i="1"/>
  <c r="S83" i="1"/>
  <c r="S159" i="1"/>
  <c r="S99" i="1"/>
  <c r="S128" i="1"/>
  <c r="S180" i="1"/>
  <c r="S124" i="1"/>
  <c r="S91" i="1"/>
  <c r="S76" i="1"/>
  <c r="S103" i="1"/>
  <c r="S163" i="1"/>
  <c r="S122" i="1"/>
  <c r="S86" i="1"/>
  <c r="S127" i="1"/>
  <c r="S100" i="1"/>
  <c r="S77" i="1"/>
  <c r="S158" i="1"/>
  <c r="S85" i="1"/>
  <c r="S175" i="1"/>
  <c r="S177" i="1"/>
  <c r="S190" i="1"/>
  <c r="S123" i="1"/>
  <c r="S143" i="1"/>
  <c r="S176" i="1"/>
  <c r="S147" i="1"/>
  <c r="S170" i="1"/>
  <c r="S178" i="1"/>
  <c r="S113" i="1"/>
  <c r="S134" i="1"/>
  <c r="S78" i="1"/>
  <c r="S101" i="1"/>
  <c r="S153" i="1"/>
  <c r="S125" i="1"/>
  <c r="S136" i="1"/>
  <c r="S112" i="1"/>
  <c r="S141" i="1"/>
  <c r="S133" i="1"/>
  <c r="S114" i="1"/>
  <c r="S84" i="1"/>
  <c r="S209" i="1"/>
  <c r="S223" i="1"/>
  <c r="S224" i="1"/>
  <c r="S217" i="1"/>
  <c r="S220" i="1"/>
  <c r="S218" i="1"/>
  <c r="S213" i="1"/>
  <c r="S222" i="1"/>
  <c r="S208" i="1"/>
  <c r="S221" i="1"/>
  <c r="S210" i="1"/>
  <c r="S216" i="1"/>
  <c r="S211" i="1"/>
  <c r="S219" i="1"/>
  <c r="S214" i="1"/>
  <c r="S215" i="1"/>
  <c r="S206" i="1"/>
  <c r="S205" i="1"/>
  <c r="S212" i="1"/>
  <c r="S207" i="1"/>
  <c r="S13" i="1"/>
  <c r="T206" i="1"/>
  <c r="U206" i="1" s="1"/>
  <c r="V206" i="1"/>
  <c r="W206" i="1" s="1"/>
  <c r="T205" i="1"/>
  <c r="U205" i="1" s="1"/>
  <c r="V205" i="1"/>
  <c r="W205" i="1" s="1"/>
  <c r="T212" i="1"/>
  <c r="U212" i="1" s="1"/>
  <c r="V212" i="1"/>
  <c r="W212" i="1" s="1"/>
  <c r="T207" i="1"/>
  <c r="U207" i="1" s="1"/>
  <c r="V207" i="1"/>
  <c r="W207" i="1" s="1"/>
  <c r="Z242" i="1" l="1"/>
  <c r="AA242" i="1"/>
  <c r="AB242" i="1"/>
  <c r="AC242" i="1"/>
  <c r="Z248" i="1"/>
  <c r="AA248" i="1"/>
  <c r="AB248" i="1"/>
  <c r="AC248" i="1"/>
  <c r="Z241" i="1"/>
  <c r="AA241" i="1"/>
  <c r="AB241" i="1"/>
  <c r="AC241" i="1"/>
  <c r="X242" i="1" l="1"/>
  <c r="Y242" i="1" s="1"/>
  <c r="X248" i="1"/>
  <c r="Y248" i="1" s="1"/>
  <c r="X241" i="1"/>
  <c r="Y241" i="1" s="1"/>
  <c r="T215" i="1"/>
  <c r="U215" i="1" s="1"/>
  <c r="V215" i="1"/>
  <c r="W215" i="1" s="1"/>
  <c r="T214" i="1"/>
  <c r="U214" i="1" s="1"/>
  <c r="V214" i="1"/>
  <c r="W214" i="1" s="1"/>
  <c r="Z236" i="1"/>
  <c r="AA236" i="1"/>
  <c r="AB236" i="1"/>
  <c r="AC236" i="1"/>
  <c r="X236" i="1" s="1"/>
  <c r="Y236" i="1" s="1"/>
  <c r="Z260" i="1"/>
  <c r="AA260" i="1"/>
  <c r="AB260" i="1"/>
  <c r="AC260" i="1"/>
  <c r="Z239" i="1"/>
  <c r="AA239" i="1"/>
  <c r="AB239" i="1"/>
  <c r="AC239" i="1"/>
  <c r="X239" i="1" s="1"/>
  <c r="Y239" i="1" s="1"/>
  <c r="Z237" i="1"/>
  <c r="AA237" i="1"/>
  <c r="AB237" i="1"/>
  <c r="AC237" i="1"/>
  <c r="Z238" i="1"/>
  <c r="AA238" i="1"/>
  <c r="AB238" i="1"/>
  <c r="AC238" i="1"/>
  <c r="X238" i="1" s="1"/>
  <c r="Y238" i="1" s="1"/>
  <c r="Z268" i="1"/>
  <c r="AA268" i="1"/>
  <c r="AB268" i="1"/>
  <c r="AC268" i="1"/>
  <c r="Z240" i="1"/>
  <c r="AA240" i="1"/>
  <c r="AB240" i="1"/>
  <c r="AC240" i="1"/>
  <c r="X240" i="1" s="1"/>
  <c r="Y240" i="1" s="1"/>
  <c r="Z233" i="1"/>
  <c r="AA233" i="1"/>
  <c r="AB233" i="1"/>
  <c r="AC233" i="1"/>
  <c r="Z246" i="1"/>
  <c r="AA246" i="1"/>
  <c r="AB246" i="1"/>
  <c r="AC246" i="1"/>
  <c r="Z265" i="1"/>
  <c r="AA265" i="1"/>
  <c r="AB265" i="1"/>
  <c r="AC265" i="1"/>
  <c r="Z243" i="1"/>
  <c r="AA243" i="1"/>
  <c r="AB243" i="1"/>
  <c r="AC243" i="1"/>
  <c r="X243" i="1" s="1"/>
  <c r="Y243" i="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T125" i="1"/>
  <c r="U125" i="1" s="1"/>
  <c r="V125" i="1"/>
  <c r="W125" i="1" s="1"/>
  <c r="T113" i="1"/>
  <c r="U113" i="1" s="1"/>
  <c r="V113" i="1"/>
  <c r="W113" i="1" s="1"/>
  <c r="T166" i="1"/>
  <c r="U166" i="1" s="1"/>
  <c r="V166" i="1"/>
  <c r="W166" i="1" s="1"/>
  <c r="T139" i="1"/>
  <c r="U139" i="1" s="1"/>
  <c r="V139" i="1"/>
  <c r="W139" i="1" s="1"/>
  <c r="T153" i="1"/>
  <c r="U153" i="1" s="1"/>
  <c r="V153" i="1"/>
  <c r="W153" i="1" s="1"/>
  <c r="T178" i="1"/>
  <c r="U178" i="1" s="1"/>
  <c r="V178" i="1"/>
  <c r="W178" i="1" s="1"/>
  <c r="T86" i="1"/>
  <c r="U86" i="1" s="1"/>
  <c r="V86" i="1"/>
  <c r="W86" i="1" s="1"/>
  <c r="X246" i="1" l="1"/>
  <c r="Y246" i="1" s="1"/>
  <c r="X265" i="1"/>
  <c r="Y265" i="1" s="1"/>
  <c r="X233" i="1"/>
  <c r="Y233" i="1" s="1"/>
  <c r="X268" i="1"/>
  <c r="Y268" i="1" s="1"/>
  <c r="X237" i="1"/>
  <c r="Y237" i="1" s="1"/>
  <c r="X260" i="1"/>
  <c r="Y260" i="1" s="1"/>
  <c r="T128" i="1"/>
  <c r="U128" i="1" s="1"/>
  <c r="V128" i="1"/>
  <c r="W128" i="1" s="1"/>
  <c r="T135" i="1"/>
  <c r="U135" i="1" s="1"/>
  <c r="V135" i="1"/>
  <c r="W135" i="1" s="1"/>
  <c r="T100" i="1"/>
  <c r="U100" i="1" s="1"/>
  <c r="V100" i="1"/>
  <c r="W100" i="1" s="1"/>
  <c r="T107" i="1"/>
  <c r="U107" i="1" s="1"/>
  <c r="V107" i="1"/>
  <c r="W107" i="1" s="1"/>
  <c r="T184" i="1" l="1"/>
  <c r="U184" i="1" s="1"/>
  <c r="V184" i="1"/>
  <c r="W184" i="1" s="1"/>
  <c r="T198" i="1"/>
  <c r="U198" i="1" s="1"/>
  <c r="V198" i="1"/>
  <c r="W198" i="1" s="1"/>
  <c r="T19" i="1"/>
  <c r="U19" i="1" s="1"/>
  <c r="V19" i="1"/>
  <c r="W19" i="1" s="1"/>
  <c r="T196" i="1"/>
  <c r="U196" i="1" s="1"/>
  <c r="V196" i="1"/>
  <c r="W196" i="1" s="1"/>
  <c r="T50" i="1"/>
  <c r="U50" i="1" s="1"/>
  <c r="V50" i="1"/>
  <c r="W50" i="1" s="1"/>
  <c r="T41" i="1"/>
  <c r="U41" i="1" s="1"/>
  <c r="V41" i="1"/>
  <c r="W41" i="1" s="1"/>
  <c r="T17" i="1"/>
  <c r="U17" i="1" s="1"/>
  <c r="V17" i="1"/>
  <c r="W17" i="1" s="1"/>
  <c r="T15" i="1"/>
  <c r="U15" i="1" s="1"/>
  <c r="V15" i="1"/>
  <c r="W15" i="1" s="1"/>
  <c r="T202" i="1"/>
  <c r="U202" i="1" s="1"/>
  <c r="V202" i="1"/>
  <c r="W202" i="1" s="1"/>
  <c r="T148" i="1"/>
  <c r="U148" i="1" s="1"/>
  <c r="V148" i="1"/>
  <c r="W148" i="1" s="1"/>
  <c r="T118" i="1"/>
  <c r="U118" i="1" s="1"/>
  <c r="V118" i="1"/>
  <c r="W118" i="1" s="1"/>
  <c r="T105" i="1"/>
  <c r="U105" i="1" s="1"/>
  <c r="V105" i="1"/>
  <c r="W105" i="1" s="1"/>
  <c r="T87" i="1"/>
  <c r="U87" i="1" s="1"/>
  <c r="V87" i="1"/>
  <c r="W87" i="1" s="1"/>
  <c r="T199" i="1"/>
  <c r="U199" i="1" s="1"/>
  <c r="V199" i="1"/>
  <c r="W199" i="1" s="1"/>
  <c r="T130" i="1"/>
  <c r="U130" i="1" s="1"/>
  <c r="V130" i="1"/>
  <c r="W130" i="1" s="1"/>
  <c r="T162" i="1"/>
  <c r="U162" i="1" s="1"/>
  <c r="V162" i="1"/>
  <c r="W162" i="1" s="1"/>
  <c r="T142" i="1"/>
  <c r="U142" i="1" s="1"/>
  <c r="V142" i="1"/>
  <c r="W142" i="1" s="1"/>
  <c r="T85" i="1"/>
  <c r="U85" i="1" s="1"/>
  <c r="V85" i="1"/>
  <c r="W85" i="1" s="1"/>
  <c r="T163" i="1"/>
  <c r="U163" i="1" s="1"/>
  <c r="V163" i="1"/>
  <c r="W163" i="1" s="1"/>
  <c r="Z163" i="1"/>
  <c r="AA163" i="1"/>
  <c r="AB163" i="1"/>
  <c r="AC163" i="1"/>
  <c r="T68" i="1"/>
  <c r="U68" i="1" s="1"/>
  <c r="V68" i="1"/>
  <c r="W68" i="1" s="1"/>
  <c r="T70" i="1"/>
  <c r="U70" i="1" s="1"/>
  <c r="V70" i="1"/>
  <c r="W70" i="1" s="1"/>
  <c r="T213" i="1"/>
  <c r="U213" i="1" s="1"/>
  <c r="V213" i="1"/>
  <c r="W213" i="1" s="1"/>
  <c r="T136" i="1"/>
  <c r="U136" i="1" s="1"/>
  <c r="V136" i="1"/>
  <c r="W136" i="1" s="1"/>
  <c r="T158" i="1"/>
  <c r="U158" i="1" s="1"/>
  <c r="V158" i="1"/>
  <c r="W158" i="1" s="1"/>
  <c r="T73" i="1"/>
  <c r="U73" i="1" s="1"/>
  <c r="V73" i="1"/>
  <c r="W73" i="1" s="1"/>
  <c r="T126" i="1"/>
  <c r="U126" i="1" s="1"/>
  <c r="V126" i="1"/>
  <c r="W126" i="1" s="1"/>
  <c r="Z126" i="1"/>
  <c r="AA126" i="1"/>
  <c r="AB126" i="1"/>
  <c r="AC126" i="1"/>
  <c r="T140" i="1"/>
  <c r="U140" i="1" s="1"/>
  <c r="V140" i="1"/>
  <c r="W140" i="1" s="1"/>
  <c r="T81" i="1"/>
  <c r="U81" i="1" s="1"/>
  <c r="V81" i="1"/>
  <c r="W81" i="1" s="1"/>
  <c r="T217" i="1"/>
  <c r="U217" i="1" s="1"/>
  <c r="V217" i="1"/>
  <c r="W217" i="1" s="1"/>
  <c r="T115" i="1"/>
  <c r="U115" i="1" s="1"/>
  <c r="V115" i="1"/>
  <c r="W115" i="1" s="1"/>
  <c r="T194" i="1"/>
  <c r="U194" i="1" s="1"/>
  <c r="V194" i="1"/>
  <c r="W194" i="1" s="1"/>
  <c r="T145" i="1"/>
  <c r="U145" i="1" s="1"/>
  <c r="V145" i="1"/>
  <c r="W145" i="1" s="1"/>
  <c r="T171" i="1"/>
  <c r="U171" i="1" s="1"/>
  <c r="V171" i="1"/>
  <c r="W171" i="1" s="1"/>
  <c r="T173" i="1"/>
  <c r="U173" i="1" s="1"/>
  <c r="V173" i="1"/>
  <c r="W173" i="1" s="1"/>
  <c r="T181" i="1"/>
  <c r="U181" i="1" s="1"/>
  <c r="V181" i="1"/>
  <c r="W181" i="1" s="1"/>
  <c r="T197" i="1"/>
  <c r="U197" i="1" s="1"/>
  <c r="V197" i="1"/>
  <c r="W197" i="1" s="1"/>
  <c r="T187" i="1"/>
  <c r="U187" i="1" s="1"/>
  <c r="V187" i="1"/>
  <c r="W187" i="1" s="1"/>
  <c r="T150" i="1"/>
  <c r="U150" i="1" s="1"/>
  <c r="V150" i="1"/>
  <c r="W150" i="1" s="1"/>
  <c r="T75" i="1"/>
  <c r="U75" i="1" s="1"/>
  <c r="V75" i="1"/>
  <c r="W75" i="1" s="1"/>
  <c r="Z75" i="1"/>
  <c r="AA75" i="1"/>
  <c r="AB75" i="1"/>
  <c r="AC75" i="1"/>
  <c r="T134" i="1"/>
  <c r="U134" i="1" s="1"/>
  <c r="V134" i="1"/>
  <c r="W134" i="1" s="1"/>
  <c r="T74" i="1"/>
  <c r="U74" i="1" s="1"/>
  <c r="V74" i="1"/>
  <c r="W74" i="1" s="1"/>
  <c r="T222" i="1"/>
  <c r="U222" i="1" s="1"/>
  <c r="V222" i="1"/>
  <c r="W222" i="1" s="1"/>
  <c r="T108" i="1"/>
  <c r="U108" i="1" s="1"/>
  <c r="V108" i="1"/>
  <c r="W108" i="1" s="1"/>
  <c r="Z108" i="1"/>
  <c r="AA108" i="1"/>
  <c r="AB108" i="1"/>
  <c r="AC108" i="1"/>
  <c r="T131" i="1"/>
  <c r="U131" i="1" s="1"/>
  <c r="V131" i="1"/>
  <c r="W131" i="1" s="1"/>
  <c r="T132" i="1"/>
  <c r="U132" i="1" s="1"/>
  <c r="V132" i="1"/>
  <c r="W132" i="1" s="1"/>
  <c r="T137" i="1"/>
  <c r="U137" i="1" s="1"/>
  <c r="V137" i="1"/>
  <c r="W137" i="1" s="1"/>
  <c r="Z137" i="1"/>
  <c r="AA137" i="1"/>
  <c r="AB137" i="1"/>
  <c r="AC137" i="1"/>
  <c r="T112" i="1"/>
  <c r="U112" i="1" s="1"/>
  <c r="V112" i="1"/>
  <c r="W112" i="1" s="1"/>
  <c r="T102" i="1"/>
  <c r="U102" i="1" s="1"/>
  <c r="V102" i="1"/>
  <c r="W102" i="1" s="1"/>
  <c r="T208" i="1"/>
  <c r="U208" i="1" s="1"/>
  <c r="V208" i="1"/>
  <c r="W208" i="1" s="1"/>
  <c r="T144" i="1"/>
  <c r="U144" i="1" s="1"/>
  <c r="V144" i="1"/>
  <c r="W144" i="1" s="1"/>
  <c r="T160" i="1"/>
  <c r="U160" i="1" s="1"/>
  <c r="V160" i="1"/>
  <c r="W160" i="1" s="1"/>
  <c r="T177" i="1"/>
  <c r="U177" i="1" s="1"/>
  <c r="V177" i="1"/>
  <c r="W177" i="1" s="1"/>
  <c r="T82" i="1"/>
  <c r="U82" i="1" s="1"/>
  <c r="V82" i="1"/>
  <c r="W82" i="1" s="1"/>
  <c r="T154" i="1"/>
  <c r="U154" i="1" s="1"/>
  <c r="V154" i="1"/>
  <c r="W154" i="1" s="1"/>
  <c r="T127" i="1"/>
  <c r="U127" i="1" s="1"/>
  <c r="V127" i="1"/>
  <c r="W127" i="1" s="1"/>
  <c r="T77" i="1"/>
  <c r="U77" i="1" s="1"/>
  <c r="V77" i="1"/>
  <c r="W77" i="1" s="1"/>
  <c r="T174" i="1"/>
  <c r="U174" i="1" s="1"/>
  <c r="V174" i="1"/>
  <c r="W174" i="1" s="1"/>
  <c r="T88" i="1"/>
  <c r="U88" i="1" s="1"/>
  <c r="V88" i="1"/>
  <c r="W88" i="1" s="1"/>
  <c r="T143" i="1"/>
  <c r="U143" i="1" s="1"/>
  <c r="V143" i="1"/>
  <c r="W143" i="1" s="1"/>
  <c r="T221" i="1"/>
  <c r="U221" i="1" s="1"/>
  <c r="V221" i="1"/>
  <c r="W221" i="1" s="1"/>
  <c r="T165" i="1"/>
  <c r="U165" i="1" s="1"/>
  <c r="V165" i="1"/>
  <c r="W165" i="1" s="1"/>
  <c r="Z165" i="1"/>
  <c r="AA165" i="1"/>
  <c r="AB165" i="1"/>
  <c r="AC165" i="1"/>
  <c r="T129" i="1"/>
  <c r="U129" i="1" s="1"/>
  <c r="V129" i="1"/>
  <c r="W129" i="1" s="1"/>
  <c r="T200" i="1"/>
  <c r="U200" i="1" s="1"/>
  <c r="V200" i="1"/>
  <c r="W200" i="1" s="1"/>
  <c r="T109" i="1"/>
  <c r="U109" i="1" s="1"/>
  <c r="V109" i="1"/>
  <c r="W109" i="1" s="1"/>
  <c r="T164" i="1"/>
  <c r="U164" i="1" s="1"/>
  <c r="V164" i="1"/>
  <c r="W164" i="1" s="1"/>
  <c r="T119" i="1"/>
  <c r="U119" i="1" s="1"/>
  <c r="V119" i="1"/>
  <c r="W119" i="1" s="1"/>
  <c r="T80" i="1"/>
  <c r="U80" i="1" s="1"/>
  <c r="V80" i="1"/>
  <c r="W80" i="1" s="1"/>
  <c r="T146" i="1"/>
  <c r="U146" i="1" s="1"/>
  <c r="V146" i="1"/>
  <c r="W146" i="1" s="1"/>
  <c r="T176" i="1"/>
  <c r="U176" i="1" s="1"/>
  <c r="V176" i="1"/>
  <c r="W176" i="1" s="1"/>
  <c r="T186" i="1"/>
  <c r="U186" i="1" s="1"/>
  <c r="V186" i="1"/>
  <c r="W186" i="1" s="1"/>
  <c r="T157" i="1"/>
  <c r="U157" i="1" s="1"/>
  <c r="V157" i="1"/>
  <c r="W157" i="1" s="1"/>
  <c r="T79" i="1"/>
  <c r="U79" i="1" s="1"/>
  <c r="T71" i="1"/>
  <c r="U71" i="1" s="1"/>
  <c r="V71" i="1"/>
  <c r="W71" i="1" s="1"/>
  <c r="T141" i="1"/>
  <c r="U141" i="1" s="1"/>
  <c r="V141" i="1"/>
  <c r="W141" i="1" s="1"/>
  <c r="T78" i="1"/>
  <c r="U78" i="1" s="1"/>
  <c r="V78" i="1"/>
  <c r="W78" i="1" s="1"/>
  <c r="T151" i="1"/>
  <c r="U151" i="1" s="1"/>
  <c r="V151" i="1"/>
  <c r="W151" i="1" s="1"/>
  <c r="T120" i="1"/>
  <c r="U120" i="1" s="1"/>
  <c r="V120" i="1"/>
  <c r="W120" i="1" s="1"/>
  <c r="T193" i="1"/>
  <c r="U193" i="1" s="1"/>
  <c r="V193" i="1"/>
  <c r="W193" i="1" s="1"/>
  <c r="T182" i="1"/>
  <c r="U182" i="1" s="1"/>
  <c r="V182" i="1"/>
  <c r="W182" i="1" s="1"/>
  <c r="T191" i="1"/>
  <c r="U191" i="1" s="1"/>
  <c r="V191" i="1"/>
  <c r="W191" i="1" s="1"/>
  <c r="T96" i="1"/>
  <c r="U96" i="1" s="1"/>
  <c r="V96" i="1"/>
  <c r="W96" i="1" s="1"/>
  <c r="T209" i="1"/>
  <c r="U209" i="1" s="1"/>
  <c r="V209" i="1"/>
  <c r="W209" i="1" s="1"/>
  <c r="T133" i="1"/>
  <c r="U133" i="1" s="1"/>
  <c r="V133" i="1"/>
  <c r="W133" i="1" s="1"/>
  <c r="T69" i="1"/>
  <c r="U69" i="1" s="1"/>
  <c r="V69" i="1"/>
  <c r="W69" i="1" s="1"/>
  <c r="T122" i="1"/>
  <c r="U122" i="1" s="1"/>
  <c r="V122" i="1"/>
  <c r="W122" i="1" s="1"/>
  <c r="T152" i="1"/>
  <c r="U152" i="1" s="1"/>
  <c r="V152" i="1"/>
  <c r="W152" i="1" s="1"/>
  <c r="Z152" i="1"/>
  <c r="AA152" i="1"/>
  <c r="AB152" i="1"/>
  <c r="AC152" i="1"/>
  <c r="T95" i="1"/>
  <c r="U95" i="1" s="1"/>
  <c r="V95" i="1"/>
  <c r="W95" i="1" s="1"/>
  <c r="T92" i="1"/>
  <c r="U92" i="1" s="1"/>
  <c r="V92" i="1"/>
  <c r="W92" i="1" s="1"/>
  <c r="T76" i="1"/>
  <c r="U76" i="1" s="1"/>
  <c r="V76" i="1"/>
  <c r="W76" i="1" s="1"/>
  <c r="T190" i="1"/>
  <c r="U190" i="1" s="1"/>
  <c r="V190" i="1"/>
  <c r="W190" i="1" s="1"/>
  <c r="T98" i="1"/>
  <c r="U98" i="1" s="1"/>
  <c r="V98" i="1"/>
  <c r="W98" i="1" s="1"/>
  <c r="T223" i="1"/>
  <c r="U223" i="1" s="1"/>
  <c r="V223" i="1"/>
  <c r="W223" i="1" s="1"/>
  <c r="T114" i="1"/>
  <c r="U114" i="1" s="1"/>
  <c r="V114" i="1"/>
  <c r="W114" i="1" s="1"/>
  <c r="T104" i="1"/>
  <c r="U104" i="1" s="1"/>
  <c r="V104" i="1"/>
  <c r="W104" i="1" s="1"/>
  <c r="T89" i="1"/>
  <c r="U89" i="1" s="1"/>
  <c r="V89" i="1"/>
  <c r="W89" i="1" s="1"/>
  <c r="T84" i="1"/>
  <c r="U84" i="1" s="1"/>
  <c r="V84" i="1"/>
  <c r="W84" i="1" s="1"/>
  <c r="T99" i="1"/>
  <c r="U99" i="1" s="1"/>
  <c r="V99" i="1"/>
  <c r="W99" i="1" s="1"/>
  <c r="T224" i="1"/>
  <c r="U224" i="1" s="1"/>
  <c r="V224" i="1"/>
  <c r="W224" i="1" s="1"/>
  <c r="T169" i="1"/>
  <c r="U169" i="1" s="1"/>
  <c r="V169" i="1"/>
  <c r="W169" i="1" s="1"/>
  <c r="T172" i="1"/>
  <c r="U172" i="1" s="1"/>
  <c r="V172" i="1"/>
  <c r="W172" i="1" s="1"/>
  <c r="T138" i="1"/>
  <c r="U138" i="1" s="1"/>
  <c r="V138" i="1"/>
  <c r="W138" i="1" s="1"/>
  <c r="Z138" i="1"/>
  <c r="AA138" i="1"/>
  <c r="AB138" i="1"/>
  <c r="AC138" i="1"/>
  <c r="T90" i="1"/>
  <c r="U90" i="1" s="1"/>
  <c r="V90" i="1"/>
  <c r="W90" i="1" s="1"/>
  <c r="T188" i="1"/>
  <c r="U188" i="1" s="1"/>
  <c r="V188" i="1"/>
  <c r="W188" i="1" s="1"/>
  <c r="T123" i="1"/>
  <c r="U123" i="1" s="1"/>
  <c r="V123" i="1"/>
  <c r="W123" i="1" s="1"/>
  <c r="T72" i="1"/>
  <c r="U72" i="1" s="1"/>
  <c r="V72" i="1"/>
  <c r="W72" i="1" s="1"/>
  <c r="T168" i="1"/>
  <c r="U168" i="1" s="1"/>
  <c r="V168" i="1"/>
  <c r="W168" i="1" s="1"/>
  <c r="T111" i="1"/>
  <c r="U111" i="1" s="1"/>
  <c r="V111" i="1"/>
  <c r="W111" i="1" s="1"/>
  <c r="T149" i="1"/>
  <c r="U149" i="1" s="1"/>
  <c r="V149" i="1"/>
  <c r="W149" i="1" s="1"/>
  <c r="T220" i="1"/>
  <c r="U220" i="1" s="1"/>
  <c r="V220" i="1"/>
  <c r="W220" i="1" s="1"/>
  <c r="T210" i="1"/>
  <c r="U210" i="1" s="1"/>
  <c r="V210" i="1"/>
  <c r="W210" i="1" s="1"/>
  <c r="T117" i="1"/>
  <c r="U117" i="1" s="1"/>
  <c r="V117" i="1"/>
  <c r="W117" i="1" s="1"/>
  <c r="T147" i="1"/>
  <c r="U147" i="1" s="1"/>
  <c r="V147" i="1"/>
  <c r="W147" i="1" s="1"/>
  <c r="T106" i="1"/>
  <c r="U106" i="1" s="1"/>
  <c r="V106" i="1"/>
  <c r="W106" i="1" s="1"/>
  <c r="T180" i="1"/>
  <c r="U180" i="1" s="1"/>
  <c r="V180" i="1"/>
  <c r="W180" i="1" s="1"/>
  <c r="T116" i="1"/>
  <c r="U116" i="1" s="1"/>
  <c r="V116" i="1"/>
  <c r="W116" i="1" s="1"/>
  <c r="T218" i="1"/>
  <c r="U218" i="1" s="1"/>
  <c r="V218" i="1"/>
  <c r="W218" i="1" s="1"/>
  <c r="T179" i="1"/>
  <c r="U179" i="1" s="1"/>
  <c r="V179" i="1"/>
  <c r="W179" i="1" s="1"/>
  <c r="T103" i="1"/>
  <c r="U103" i="1" s="1"/>
  <c r="V103" i="1"/>
  <c r="W103" i="1" s="1"/>
  <c r="Z103" i="1"/>
  <c r="AA103" i="1"/>
  <c r="AB103" i="1"/>
  <c r="AC103" i="1"/>
  <c r="T83" i="1"/>
  <c r="U83" i="1" s="1"/>
  <c r="V83" i="1"/>
  <c r="W83" i="1" s="1"/>
  <c r="T216" i="1"/>
  <c r="U216" i="1" s="1"/>
  <c r="V216" i="1"/>
  <c r="W216" i="1" s="1"/>
  <c r="T211" i="1"/>
  <c r="U211" i="1" s="1"/>
  <c r="V211" i="1"/>
  <c r="W211" i="1" s="1"/>
  <c r="T183" i="1"/>
  <c r="U183" i="1" s="1"/>
  <c r="V183" i="1"/>
  <c r="W183" i="1" s="1"/>
  <c r="T97" i="1"/>
  <c r="U97" i="1" s="1"/>
  <c r="V97" i="1"/>
  <c r="W97" i="1" s="1"/>
  <c r="T93" i="1"/>
  <c r="U93" i="1" s="1"/>
  <c r="V93" i="1"/>
  <c r="W93" i="1" s="1"/>
  <c r="T155" i="1"/>
  <c r="U155" i="1" s="1"/>
  <c r="V155" i="1"/>
  <c r="W155" i="1" s="1"/>
  <c r="T91" i="1"/>
  <c r="U91" i="1" s="1"/>
  <c r="V91" i="1"/>
  <c r="W91" i="1" s="1"/>
  <c r="T124" i="1"/>
  <c r="U124" i="1" s="1"/>
  <c r="V124" i="1"/>
  <c r="W124" i="1" s="1"/>
  <c r="T175" i="1"/>
  <c r="U175" i="1" s="1"/>
  <c r="V175" i="1"/>
  <c r="W175" i="1" s="1"/>
  <c r="T121" i="1"/>
  <c r="U121" i="1" s="1"/>
  <c r="V121" i="1"/>
  <c r="W121" i="1" s="1"/>
  <c r="T189" i="1"/>
  <c r="U189" i="1" s="1"/>
  <c r="V189" i="1"/>
  <c r="W189" i="1" s="1"/>
  <c r="T185" i="1"/>
  <c r="U185" i="1" s="1"/>
  <c r="V185" i="1"/>
  <c r="W185" i="1" s="1"/>
  <c r="T192" i="1"/>
  <c r="U192" i="1" s="1"/>
  <c r="V192" i="1"/>
  <c r="W192" i="1" s="1"/>
  <c r="T156" i="1"/>
  <c r="U156" i="1" s="1"/>
  <c r="V156" i="1"/>
  <c r="W156" i="1" s="1"/>
  <c r="T159" i="1"/>
  <c r="U159" i="1" s="1"/>
  <c r="V159" i="1"/>
  <c r="W159" i="1" s="1"/>
  <c r="T94" i="1"/>
  <c r="U94" i="1" s="1"/>
  <c r="V94" i="1"/>
  <c r="W94" i="1" s="1"/>
  <c r="T170" i="1"/>
  <c r="U170" i="1" s="1"/>
  <c r="V170" i="1"/>
  <c r="W170" i="1" s="1"/>
  <c r="T110" i="1"/>
  <c r="U110" i="1" s="1"/>
  <c r="V110" i="1"/>
  <c r="W110" i="1" s="1"/>
  <c r="Z110" i="1"/>
  <c r="AA110" i="1"/>
  <c r="AB110" i="1"/>
  <c r="AC110" i="1"/>
  <c r="T161" i="1"/>
  <c r="U161" i="1" s="1"/>
  <c r="V161" i="1"/>
  <c r="W161" i="1" s="1"/>
  <c r="T167" i="1"/>
  <c r="U167" i="1" s="1"/>
  <c r="V167" i="1"/>
  <c r="W167" i="1" s="1"/>
  <c r="T219" i="1"/>
  <c r="U219" i="1" s="1"/>
  <c r="V219" i="1"/>
  <c r="W219" i="1" s="1"/>
  <c r="T64" i="1"/>
  <c r="U64" i="1" s="1"/>
  <c r="T56" i="1"/>
  <c r="U56" i="1" s="1"/>
  <c r="V56" i="1"/>
  <c r="W56" i="1" s="1"/>
  <c r="T8" i="1"/>
  <c r="U8" i="1" s="1"/>
  <c r="V8" i="1"/>
  <c r="W8" i="1" s="1"/>
  <c r="T3" i="1"/>
  <c r="U3" i="1" s="1"/>
  <c r="V3" i="1"/>
  <c r="W3" i="1" s="1"/>
  <c r="T62" i="1"/>
  <c r="AB101" i="1"/>
  <c r="V195" i="1"/>
  <c r="W195" i="1" s="1"/>
  <c r="V66" i="1"/>
  <c r="W66" i="1" s="1"/>
  <c r="V42" i="1"/>
  <c r="W42" i="1" s="1"/>
  <c r="V59" i="1"/>
  <c r="W59" i="1" s="1"/>
  <c r="V57" i="1"/>
  <c r="W57" i="1" s="1"/>
  <c r="V63" i="1"/>
  <c r="W63" i="1" s="1"/>
  <c r="V61" i="1"/>
  <c r="W61" i="1" s="1"/>
  <c r="V23" i="1"/>
  <c r="W23" i="1" s="1"/>
  <c r="V54" i="1"/>
  <c r="W54" i="1" s="1"/>
  <c r="V40" i="1"/>
  <c r="W40" i="1" s="1"/>
  <c r="V24" i="1"/>
  <c r="W24" i="1" s="1"/>
  <c r="V4" i="1"/>
  <c r="W4" i="1" s="1"/>
  <c r="V29" i="1"/>
  <c r="W29" i="1" s="1"/>
  <c r="V32" i="1"/>
  <c r="W32" i="1" s="1"/>
  <c r="V36" i="1"/>
  <c r="W36" i="1" s="1"/>
  <c r="V28" i="1"/>
  <c r="W28" i="1" s="1"/>
  <c r="V33" i="1"/>
  <c r="W33" i="1" s="1"/>
  <c r="V6" i="1"/>
  <c r="W6" i="1" s="1"/>
  <c r="V18" i="1"/>
  <c r="W18" i="1" s="1"/>
  <c r="V26" i="1"/>
  <c r="W26" i="1" s="1"/>
  <c r="V49" i="1"/>
  <c r="W49" i="1" s="1"/>
  <c r="V34" i="1"/>
  <c r="W34" i="1" s="1"/>
  <c r="V64" i="1"/>
  <c r="W64" i="1" s="1"/>
  <c r="W2" i="1"/>
  <c r="V25" i="1"/>
  <c r="W25" i="1" s="1"/>
  <c r="V9" i="1"/>
  <c r="W9" i="1" s="1"/>
  <c r="V14" i="1"/>
  <c r="W14" i="1" s="1"/>
  <c r="V51" i="1"/>
  <c r="W51" i="1" s="1"/>
  <c r="V5" i="1"/>
  <c r="W5" i="1" s="1"/>
  <c r="V13" i="1"/>
  <c r="W13" i="1" s="1"/>
  <c r="V38" i="1"/>
  <c r="W38" i="1" s="1"/>
  <c r="V12" i="1"/>
  <c r="W12" i="1" s="1"/>
  <c r="V10" i="1"/>
  <c r="W10" i="1" s="1"/>
  <c r="V101" i="1"/>
  <c r="W101" i="1" s="1"/>
  <c r="V65" i="1"/>
  <c r="W65" i="1" s="1"/>
  <c r="V55" i="1"/>
  <c r="W55" i="1" s="1"/>
  <c r="V37" i="1"/>
  <c r="W37" i="1" s="1"/>
  <c r="V47" i="1"/>
  <c r="W47" i="1" s="1"/>
  <c r="V53" i="1"/>
  <c r="W53" i="1" s="1"/>
  <c r="V31" i="1"/>
  <c r="W31" i="1" s="1"/>
  <c r="V16" i="1"/>
  <c r="W16" i="1" s="1"/>
  <c r="V43" i="1"/>
  <c r="W43" i="1" s="1"/>
  <c r="V7" i="1"/>
  <c r="V48" i="1"/>
  <c r="W48" i="1" s="1"/>
  <c r="V20" i="1"/>
  <c r="W20" i="1" s="1"/>
  <c r="V22" i="1"/>
  <c r="W22" i="1" s="1"/>
  <c r="V67" i="1"/>
  <c r="W67" i="1" s="1"/>
  <c r="V201" i="1"/>
  <c r="W201" i="1" s="1"/>
  <c r="V35" i="1"/>
  <c r="W35" i="1" s="1"/>
  <c r="V203" i="1"/>
  <c r="W203" i="1" s="1"/>
  <c r="V30" i="1"/>
  <c r="W30" i="1" s="1"/>
  <c r="V27" i="1"/>
  <c r="W27" i="1" s="1"/>
  <c r="V21" i="1"/>
  <c r="W21" i="1" s="1"/>
  <c r="V11" i="1"/>
  <c r="W11" i="1" s="1"/>
  <c r="V58" i="1"/>
  <c r="W58" i="1" s="1"/>
  <c r="V60" i="1"/>
  <c r="W60" i="1" s="1"/>
  <c r="V204" i="1"/>
  <c r="W204" i="1" s="1"/>
  <c r="V39" i="1"/>
  <c r="W39" i="1" s="1"/>
  <c r="V52" i="1"/>
  <c r="W52" i="1" s="1"/>
  <c r="V45" i="1"/>
  <c r="W45" i="1" s="1"/>
  <c r="V46" i="1"/>
  <c r="W46" i="1" s="1"/>
  <c r="V44" i="1"/>
  <c r="W44" i="1" s="1"/>
  <c r="V62" i="1"/>
  <c r="W62" i="1" s="1"/>
  <c r="T195" i="1"/>
  <c r="U195" i="1" s="1"/>
  <c r="T66" i="1"/>
  <c r="U66" i="1" s="1"/>
  <c r="T42" i="1"/>
  <c r="U42" i="1" s="1"/>
  <c r="T59" i="1"/>
  <c r="U59" i="1" s="1"/>
  <c r="T57" i="1"/>
  <c r="U57" i="1" s="1"/>
  <c r="T63" i="1"/>
  <c r="U63" i="1" s="1"/>
  <c r="T61" i="1"/>
  <c r="U61" i="1" s="1"/>
  <c r="T23" i="1"/>
  <c r="U23" i="1" s="1"/>
  <c r="T54" i="1"/>
  <c r="U54" i="1" s="1"/>
  <c r="T40" i="1"/>
  <c r="U40" i="1" s="1"/>
  <c r="T24" i="1"/>
  <c r="U24" i="1" s="1"/>
  <c r="T4" i="1"/>
  <c r="U4" i="1" s="1"/>
  <c r="T29" i="1"/>
  <c r="U29" i="1" s="1"/>
  <c r="T32" i="1"/>
  <c r="U32" i="1" s="1"/>
  <c r="T36" i="1"/>
  <c r="U36" i="1" s="1"/>
  <c r="T28" i="1"/>
  <c r="U28" i="1" s="1"/>
  <c r="T33" i="1"/>
  <c r="U33" i="1" s="1"/>
  <c r="T6" i="1"/>
  <c r="U6" i="1" s="1"/>
  <c r="T18" i="1"/>
  <c r="U18" i="1" s="1"/>
  <c r="T26" i="1"/>
  <c r="U26" i="1" s="1"/>
  <c r="T49" i="1"/>
  <c r="U49" i="1" s="1"/>
  <c r="T34" i="1"/>
  <c r="U34" i="1" s="1"/>
  <c r="T2" i="1"/>
  <c r="U2" i="1" s="1"/>
  <c r="T25" i="1"/>
  <c r="U25" i="1" s="1"/>
  <c r="T9" i="1"/>
  <c r="U9" i="1" s="1"/>
  <c r="T14" i="1"/>
  <c r="U14" i="1" s="1"/>
  <c r="T51" i="1"/>
  <c r="U51" i="1" s="1"/>
  <c r="T5" i="1"/>
  <c r="U5" i="1" s="1"/>
  <c r="T13" i="1"/>
  <c r="U13" i="1" s="1"/>
  <c r="T38" i="1"/>
  <c r="U38" i="1" s="1"/>
  <c r="T12" i="1"/>
  <c r="U12" i="1" s="1"/>
  <c r="T10" i="1"/>
  <c r="U10" i="1" s="1"/>
  <c r="T101" i="1"/>
  <c r="U101" i="1" s="1"/>
  <c r="T65" i="1"/>
  <c r="U65" i="1" s="1"/>
  <c r="T55" i="1"/>
  <c r="U55" i="1" s="1"/>
  <c r="T37" i="1"/>
  <c r="U37" i="1" s="1"/>
  <c r="T47" i="1"/>
  <c r="U47" i="1" s="1"/>
  <c r="T53" i="1"/>
  <c r="U53" i="1" s="1"/>
  <c r="T31" i="1"/>
  <c r="U31" i="1" s="1"/>
  <c r="T16" i="1"/>
  <c r="U16" i="1" s="1"/>
  <c r="T43" i="1"/>
  <c r="U43" i="1" s="1"/>
  <c r="T7" i="1"/>
  <c r="U7" i="1" s="1"/>
  <c r="T48" i="1"/>
  <c r="U48" i="1" s="1"/>
  <c r="T20" i="1"/>
  <c r="U20" i="1" s="1"/>
  <c r="T22" i="1"/>
  <c r="U22" i="1" s="1"/>
  <c r="T67" i="1"/>
  <c r="U67" i="1" s="1"/>
  <c r="T201" i="1"/>
  <c r="U201" i="1" s="1"/>
  <c r="T35" i="1"/>
  <c r="U35" i="1" s="1"/>
  <c r="T203" i="1"/>
  <c r="U203" i="1" s="1"/>
  <c r="T30" i="1"/>
  <c r="U30" i="1" s="1"/>
  <c r="T27" i="1"/>
  <c r="U27" i="1" s="1"/>
  <c r="T21" i="1"/>
  <c r="U21" i="1" s="1"/>
  <c r="T11" i="1"/>
  <c r="U11" i="1" s="1"/>
  <c r="T58" i="1"/>
  <c r="U58" i="1" s="1"/>
  <c r="T60" i="1"/>
  <c r="U60" i="1" s="1"/>
  <c r="T204" i="1"/>
  <c r="U204" i="1" s="1"/>
  <c r="T39" i="1"/>
  <c r="U39" i="1" s="1"/>
  <c r="T52" i="1"/>
  <c r="U52" i="1" s="1"/>
  <c r="T45" i="1"/>
  <c r="U45" i="1" s="1"/>
  <c r="T46" i="1"/>
  <c r="U46" i="1" s="1"/>
  <c r="T44" i="1"/>
  <c r="U44" i="1" s="1"/>
  <c r="X137" i="1" l="1"/>
  <c r="Z251" i="1"/>
  <c r="AA251" i="1"/>
  <c r="AB251" i="1"/>
  <c r="AC251" i="1"/>
  <c r="Z258" i="1"/>
  <c r="AA258" i="1"/>
  <c r="AB258" i="1"/>
  <c r="AC258" i="1"/>
  <c r="X258" i="1" s="1"/>
  <c r="Y258" i="1" s="1"/>
  <c r="Z235" i="1"/>
  <c r="AA235" i="1"/>
  <c r="AB235" i="1"/>
  <c r="AC235" i="1"/>
  <c r="AB225" i="1"/>
  <c r="AA93" i="1"/>
  <c r="Z116" i="1"/>
  <c r="AA116" i="1"/>
  <c r="AB116" i="1"/>
  <c r="AC116" i="1"/>
  <c r="X116" i="1" s="1"/>
  <c r="Y116" i="1" s="1"/>
  <c r="Z162" i="1"/>
  <c r="AB162" i="1"/>
  <c r="AC162" i="1"/>
  <c r="AA85" i="1"/>
  <c r="AA136" i="1"/>
  <c r="Z197" i="1"/>
  <c r="AA197" i="1"/>
  <c r="AB197" i="1"/>
  <c r="AC197" i="1"/>
  <c r="Z250" i="1"/>
  <c r="AA250" i="1"/>
  <c r="AB250" i="1"/>
  <c r="AC250" i="1"/>
  <c r="Z254" i="1"/>
  <c r="AA254" i="1"/>
  <c r="AB254" i="1"/>
  <c r="AC254" i="1"/>
  <c r="AB143" i="1"/>
  <c r="Z146" i="1"/>
  <c r="AB146" i="1"/>
  <c r="AC146" i="1"/>
  <c r="Z232" i="1"/>
  <c r="AA232" i="1"/>
  <c r="AB232" i="1"/>
  <c r="AC232" i="1"/>
  <c r="AA193" i="1"/>
  <c r="Z154" i="1"/>
  <c r="Z149" i="1"/>
  <c r="AA149" i="1"/>
  <c r="AB149" i="1"/>
  <c r="AC149" i="1"/>
  <c r="Z206" i="1"/>
  <c r="Z130" i="1"/>
  <c r="AA130" i="1"/>
  <c r="AB130" i="1"/>
  <c r="Z183" i="1"/>
  <c r="AA183" i="1"/>
  <c r="AB183" i="1"/>
  <c r="AC183" i="1"/>
  <c r="Z252" i="1"/>
  <c r="AB252" i="1"/>
  <c r="Z182" i="1"/>
  <c r="AA182" i="1"/>
  <c r="AB182" i="1"/>
  <c r="AC182" i="1"/>
  <c r="X182" i="1" s="1"/>
  <c r="Y182" i="1" s="1"/>
  <c r="AC121" i="1"/>
  <c r="Z74" i="1"/>
  <c r="AA74" i="1"/>
  <c r="AB74" i="1"/>
  <c r="AC74" i="1"/>
  <c r="Z226" i="1"/>
  <c r="AA226" i="1"/>
  <c r="AB226" i="1"/>
  <c r="AC226" i="1"/>
  <c r="X226" i="1" s="1"/>
  <c r="Y226" i="1" s="1"/>
  <c r="Z78" i="1"/>
  <c r="AA78" i="1"/>
  <c r="AB78" i="1"/>
  <c r="AC78" i="1"/>
  <c r="AB117" i="1"/>
  <c r="AC117" i="1"/>
  <c r="Z230" i="1"/>
  <c r="AA230" i="1"/>
  <c r="AB230" i="1"/>
  <c r="AC132" i="1"/>
  <c r="Z253" i="1"/>
  <c r="AA253" i="1"/>
  <c r="AB253" i="1"/>
  <c r="AC253" i="1"/>
  <c r="Z257" i="1"/>
  <c r="AA257" i="1"/>
  <c r="AB257" i="1"/>
  <c r="AB76" i="1"/>
  <c r="Z261" i="1"/>
  <c r="AA261" i="1"/>
  <c r="AB261" i="1"/>
  <c r="AC261" i="1"/>
  <c r="AB202" i="1"/>
  <c r="Z186" i="1"/>
  <c r="AA186" i="1"/>
  <c r="AB186" i="1"/>
  <c r="Z81" i="1"/>
  <c r="AA81" i="1"/>
  <c r="AB81" i="1"/>
  <c r="AC81" i="1"/>
  <c r="AA41" i="1"/>
  <c r="AB41" i="1"/>
  <c r="AC41" i="1"/>
  <c r="AC157" i="1"/>
  <c r="AC124" i="1"/>
  <c r="X165" i="1"/>
  <c r="Y165" i="1" s="1"/>
  <c r="Z128" i="1"/>
  <c r="X75" i="1"/>
  <c r="Y75" i="1" s="1"/>
  <c r="X163" i="1"/>
  <c r="Y163" i="1" s="1"/>
  <c r="X126" i="1"/>
  <c r="Y126" i="1" s="1"/>
  <c r="X152" i="1"/>
  <c r="Y152" i="1" s="1"/>
  <c r="X108" i="1"/>
  <c r="Y108" i="1" s="1"/>
  <c r="X110" i="1"/>
  <c r="Y110" i="1" s="1"/>
  <c r="X138" i="1"/>
  <c r="Y138" i="1" s="1"/>
  <c r="X103" i="1"/>
  <c r="Y103" i="1" s="1"/>
  <c r="Y137" i="1"/>
  <c r="AA112" i="1"/>
  <c r="Z85" i="1"/>
  <c r="AC85" i="1"/>
  <c r="AB85" i="1"/>
  <c r="AA125" i="1"/>
  <c r="Z167" i="1"/>
  <c r="AA167" i="1"/>
  <c r="Z101" i="1"/>
  <c r="AA86" i="1"/>
  <c r="AB189" i="1"/>
  <c r="Z41" i="1"/>
  <c r="X146" i="1" l="1"/>
  <c r="Y146" i="1" s="1"/>
  <c r="X250" i="1"/>
  <c r="Y250" i="1" s="1"/>
  <c r="X261" i="1"/>
  <c r="Y261" i="1" s="1"/>
  <c r="X253" i="1"/>
  <c r="Y253" i="1" s="1"/>
  <c r="X78" i="1"/>
  <c r="Y78" i="1" s="1"/>
  <c r="X235" i="1"/>
  <c r="Y235" i="1" s="1"/>
  <c r="X251" i="1"/>
  <c r="Y251" i="1" s="1"/>
  <c r="X232" i="1"/>
  <c r="Y232" i="1" s="1"/>
  <c r="X254" i="1"/>
  <c r="Y254" i="1" s="1"/>
  <c r="AC208" i="1"/>
  <c r="AC257" i="1"/>
  <c r="X257" i="1" s="1"/>
  <c r="Y257" i="1" s="1"/>
  <c r="AC205" i="1"/>
  <c r="AC252" i="1"/>
  <c r="X252" i="1" s="1"/>
  <c r="Y252" i="1" s="1"/>
  <c r="AA77" i="1"/>
  <c r="AA225" i="1"/>
  <c r="AA205" i="1"/>
  <c r="AA252" i="1"/>
  <c r="Z77" i="1"/>
  <c r="Z225" i="1"/>
  <c r="AC123" i="1"/>
  <c r="AC230" i="1"/>
  <c r="X230" i="1" s="1"/>
  <c r="Y230" i="1" s="1"/>
  <c r="AC212" i="1"/>
  <c r="AC267" i="1"/>
  <c r="X267" i="1" s="1"/>
  <c r="Y267" i="1" s="1"/>
  <c r="AB212" i="1"/>
  <c r="AB267" i="1"/>
  <c r="AA212" i="1"/>
  <c r="AA267" i="1"/>
  <c r="Z212" i="1"/>
  <c r="Z267" i="1"/>
  <c r="AC77" i="1"/>
  <c r="X77" i="1" s="1"/>
  <c r="Y77" i="1" s="1"/>
  <c r="AC225" i="1"/>
  <c r="X225" i="1" s="1"/>
  <c r="Y225" i="1" s="1"/>
  <c r="X183" i="1"/>
  <c r="Y183" i="1" s="1"/>
  <c r="AC90" i="1"/>
  <c r="AB90" i="1"/>
  <c r="AA90" i="1"/>
  <c r="Z88" i="1"/>
  <c r="Z180" i="1"/>
  <c r="AA82" i="1"/>
  <c r="AC88" i="1"/>
  <c r="AC180" i="1"/>
  <c r="AB88" i="1"/>
  <c r="Z90" i="1"/>
  <c r="Z112" i="1"/>
  <c r="Z91" i="1"/>
  <c r="X74" i="1"/>
  <c r="Y74" i="1" s="1"/>
  <c r="AA88" i="1"/>
  <c r="AA164" i="1"/>
  <c r="AA146" i="1"/>
  <c r="AA180" i="1"/>
  <c r="Z97" i="1"/>
  <c r="AA206" i="1"/>
  <c r="AC84" i="1"/>
  <c r="AC207" i="1"/>
  <c r="AB188" i="1"/>
  <c r="Z84" i="1"/>
  <c r="Z207" i="1"/>
  <c r="Z187" i="1"/>
  <c r="Z93" i="1"/>
  <c r="AA84" i="1"/>
  <c r="AA207" i="1"/>
  <c r="AB140" i="1"/>
  <c r="AB82" i="1"/>
  <c r="AA188" i="1"/>
  <c r="Z140" i="1"/>
  <c r="Z82" i="1"/>
  <c r="AA97" i="1"/>
  <c r="AC68" i="1"/>
  <c r="AC206" i="1"/>
  <c r="AC187" i="1"/>
  <c r="AC93" i="1"/>
  <c r="Z133" i="1"/>
  <c r="Z205" i="1"/>
  <c r="X205" i="1" s="1"/>
  <c r="Y205" i="1" s="1"/>
  <c r="AB84" i="1"/>
  <c r="AB207" i="1"/>
  <c r="AC140" i="1"/>
  <c r="AC82" i="1"/>
  <c r="Z70" i="1"/>
  <c r="Z121" i="1"/>
  <c r="AB68" i="1"/>
  <c r="AB133" i="1"/>
  <c r="AB205" i="1"/>
  <c r="AB206" i="1"/>
  <c r="AB187" i="1"/>
  <c r="AB93" i="1"/>
  <c r="AC200" i="1"/>
  <c r="AB200" i="1"/>
  <c r="AA223" i="1"/>
  <c r="AA200" i="1"/>
  <c r="X149" i="1"/>
  <c r="Y149" i="1" s="1"/>
  <c r="AC55" i="1"/>
  <c r="Z184" i="1"/>
  <c r="AB147" i="1"/>
  <c r="AB224" i="1"/>
  <c r="Z73" i="1"/>
  <c r="Z188" i="1"/>
  <c r="Z170" i="1"/>
  <c r="AC179" i="1"/>
  <c r="AA195" i="1"/>
  <c r="Z224" i="1"/>
  <c r="AA147" i="1"/>
  <c r="AB99" i="1"/>
  <c r="AB180" i="1"/>
  <c r="AC73" i="1"/>
  <c r="AC188" i="1"/>
  <c r="AB209" i="1"/>
  <c r="AA114" i="1"/>
  <c r="AC209" i="1"/>
  <c r="AB221" i="1"/>
  <c r="AC174" i="1"/>
  <c r="AC186" i="1"/>
  <c r="X186" i="1" s="1"/>
  <c r="Y186" i="1" s="1"/>
  <c r="AA158" i="1"/>
  <c r="AA122" i="1"/>
  <c r="Z127" i="1"/>
  <c r="Z122" i="1"/>
  <c r="AB55" i="1"/>
  <c r="AC224" i="1"/>
  <c r="AC133" i="1"/>
  <c r="AA209" i="1"/>
  <c r="AC102" i="1"/>
  <c r="Z114" i="1"/>
  <c r="Z221" i="1"/>
  <c r="AA224" i="1"/>
  <c r="AA133" i="1"/>
  <c r="Z209" i="1"/>
  <c r="AB211" i="1"/>
  <c r="X197" i="1"/>
  <c r="Y197" i="1" s="1"/>
  <c r="AA202" i="1"/>
  <c r="AB115" i="1"/>
  <c r="AC127" i="1"/>
  <c r="AC122" i="1"/>
  <c r="Z171" i="1"/>
  <c r="Z211" i="1"/>
  <c r="AB127" i="1"/>
  <c r="AB122" i="1"/>
  <c r="AB112" i="1"/>
  <c r="AB190" i="1"/>
  <c r="AB77" i="1"/>
  <c r="AC184" i="1"/>
  <c r="X184" i="1" s="1"/>
  <c r="Y184" i="1" s="1"/>
  <c r="AB167" i="1"/>
  <c r="AB184" i="1"/>
  <c r="AC167" i="1"/>
  <c r="Z202" i="1"/>
  <c r="Z6" i="1"/>
  <c r="AA198" i="1"/>
  <c r="AA55" i="1"/>
  <c r="AC202" i="1"/>
  <c r="Z200" i="1"/>
  <c r="Z55" i="1"/>
  <c r="AB148" i="1"/>
  <c r="AA50" i="1"/>
  <c r="AA148" i="1"/>
  <c r="AC83" i="1"/>
  <c r="AC99" i="1"/>
  <c r="AC189" i="1"/>
  <c r="AC190" i="1"/>
  <c r="AB198" i="1"/>
  <c r="AB168" i="1"/>
  <c r="AB73" i="1"/>
  <c r="AC169" i="1"/>
  <c r="Z104" i="1"/>
  <c r="Z147" i="1"/>
  <c r="Z198" i="1"/>
  <c r="Z148" i="1"/>
  <c r="AA121" i="1"/>
  <c r="AA73" i="1"/>
  <c r="AA83" i="1"/>
  <c r="AA99" i="1"/>
  <c r="AA189" i="1"/>
  <c r="AA190" i="1"/>
  <c r="Z83" i="1"/>
  <c r="Z99" i="1"/>
  <c r="Z189" i="1"/>
  <c r="Z190" i="1"/>
  <c r="AC104" i="1"/>
  <c r="AC147" i="1"/>
  <c r="AC198" i="1"/>
  <c r="AC148" i="1"/>
  <c r="AB37" i="1"/>
  <c r="AA184" i="1"/>
  <c r="AA171" i="1"/>
  <c r="AC30" i="1"/>
  <c r="AC196" i="1"/>
  <c r="AB29" i="1"/>
  <c r="AC72" i="1"/>
  <c r="AA29" i="1"/>
  <c r="Z29" i="1"/>
  <c r="AA37" i="1"/>
  <c r="AC69" i="1"/>
  <c r="AB129" i="1"/>
  <c r="AB69" i="1"/>
  <c r="AC215" i="1"/>
  <c r="AB214" i="1"/>
  <c r="AA69" i="1"/>
  <c r="AB121" i="1"/>
  <c r="AB215" i="1"/>
  <c r="AA214" i="1"/>
  <c r="AA215" i="1"/>
  <c r="Z214" i="1"/>
  <c r="AA87" i="1"/>
  <c r="AC201" i="1"/>
  <c r="AC171" i="1"/>
  <c r="AB131" i="1"/>
  <c r="AB174" i="1"/>
  <c r="AA131" i="1"/>
  <c r="AA174" i="1"/>
  <c r="Z131" i="1"/>
  <c r="Z174" i="1"/>
  <c r="AC98" i="1"/>
  <c r="AC95" i="1"/>
  <c r="AB98" i="1"/>
  <c r="AB95" i="1"/>
  <c r="AA98" i="1"/>
  <c r="AA95" i="1"/>
  <c r="Z98" i="1"/>
  <c r="Z95" i="1"/>
  <c r="AC221" i="1"/>
  <c r="AA221" i="1"/>
  <c r="AC217" i="1"/>
  <c r="AB217" i="1"/>
  <c r="AA217" i="1"/>
  <c r="Z217" i="1"/>
  <c r="AC144" i="1"/>
  <c r="AC120" i="1"/>
  <c r="AB144" i="1"/>
  <c r="AB120" i="1"/>
  <c r="AA144" i="1"/>
  <c r="AA120" i="1"/>
  <c r="Z144" i="1"/>
  <c r="Z120" i="1"/>
  <c r="AB80" i="1"/>
  <c r="AB169" i="1"/>
  <c r="AA80" i="1"/>
  <c r="AA169" i="1"/>
  <c r="Z80" i="1"/>
  <c r="Z169" i="1"/>
  <c r="AA155" i="1"/>
  <c r="AA127" i="1"/>
  <c r="AC210" i="1"/>
  <c r="AB210" i="1"/>
  <c r="AA210" i="1"/>
  <c r="Z210" i="1"/>
  <c r="AB160" i="1"/>
  <c r="AB83" i="1"/>
  <c r="AC145" i="1"/>
  <c r="AC191" i="1"/>
  <c r="AB145" i="1"/>
  <c r="AB191" i="1"/>
  <c r="AA145" i="1"/>
  <c r="AA191" i="1"/>
  <c r="Z145" i="1"/>
  <c r="Z191" i="1"/>
  <c r="AC211" i="1"/>
  <c r="AA211" i="1"/>
  <c r="AC222" i="1"/>
  <c r="AB222" i="1"/>
  <c r="AA222" i="1"/>
  <c r="Z222" i="1"/>
  <c r="AC172" i="1"/>
  <c r="AC89" i="1"/>
  <c r="AB172" i="1"/>
  <c r="AB89" i="1"/>
  <c r="AA172" i="1"/>
  <c r="AA89" i="1"/>
  <c r="Z172" i="1"/>
  <c r="Z89" i="1"/>
  <c r="AC134" i="1"/>
  <c r="AC97" i="1"/>
  <c r="AB142" i="1"/>
  <c r="AB97" i="1"/>
  <c r="AC216" i="1"/>
  <c r="AB216" i="1"/>
  <c r="AA216" i="1"/>
  <c r="Z216" i="1"/>
  <c r="AC53" i="1"/>
  <c r="AB5" i="1"/>
  <c r="AA194" i="1"/>
  <c r="Z194" i="1"/>
  <c r="AA132" i="1"/>
  <c r="Z107" i="1"/>
  <c r="AC14" i="1"/>
  <c r="AC139" i="1"/>
  <c r="Z166" i="1"/>
  <c r="Z215" i="1"/>
  <c r="AB125" i="1"/>
  <c r="AB194" i="1"/>
  <c r="AC178" i="1"/>
  <c r="AB139" i="1"/>
  <c r="AA139" i="1"/>
  <c r="Z125" i="1"/>
  <c r="Z139" i="1"/>
  <c r="AB86" i="1"/>
  <c r="AA107" i="1"/>
  <c r="AB178" i="1"/>
  <c r="X81" i="1"/>
  <c r="Y81" i="1" s="1"/>
  <c r="Z178" i="1"/>
  <c r="AC153" i="1"/>
  <c r="AC214" i="1"/>
  <c r="AB107" i="1"/>
  <c r="Z86" i="1"/>
  <c r="AB26" i="1"/>
  <c r="Z132" i="1"/>
  <c r="Z32" i="1"/>
  <c r="AC26" i="1"/>
  <c r="AA96" i="1"/>
  <c r="AC173" i="1"/>
  <c r="AC131" i="1"/>
  <c r="AB204" i="1"/>
  <c r="AC118" i="1"/>
  <c r="AC80" i="1"/>
  <c r="AA119" i="1"/>
  <c r="AA187" i="1"/>
  <c r="AB106" i="1"/>
  <c r="AC17" i="1"/>
  <c r="AC130" i="1"/>
  <c r="X130" i="1" s="1"/>
  <c r="Y130" i="1" s="1"/>
  <c r="AB111" i="1"/>
  <c r="AB171" i="1"/>
  <c r="AB132" i="1"/>
  <c r="AA218" i="1"/>
  <c r="AA140" i="1"/>
  <c r="AA68" i="1"/>
  <c r="Z106" i="1"/>
  <c r="Z38" i="1"/>
  <c r="AB35" i="1"/>
  <c r="AA177" i="1"/>
  <c r="AA162" i="1"/>
  <c r="X162" i="1" s="1"/>
  <c r="Y162" i="1" s="1"/>
  <c r="Z151" i="1"/>
  <c r="Z69" i="1"/>
  <c r="Z68" i="1"/>
  <c r="X68" i="1" s="1"/>
  <c r="Y68" i="1" s="1"/>
  <c r="AA15" i="1"/>
  <c r="AC92" i="1"/>
  <c r="Z105" i="1"/>
  <c r="X41" i="1"/>
  <c r="Y41" i="1" s="1"/>
  <c r="X85" i="1"/>
  <c r="Y85" i="1" s="1"/>
  <c r="Z115" i="1"/>
  <c r="AA115" i="1"/>
  <c r="AC111" i="1"/>
  <c r="AA159" i="1"/>
  <c r="AA91" i="1"/>
  <c r="AA166" i="1"/>
  <c r="AB159" i="1"/>
  <c r="AB91" i="1"/>
  <c r="AB166" i="1"/>
  <c r="AC185" i="1"/>
  <c r="AC113" i="1"/>
  <c r="Z124" i="1"/>
  <c r="Z153" i="1"/>
  <c r="AB185" i="1"/>
  <c r="AB113" i="1"/>
  <c r="AA185" i="1"/>
  <c r="AA113" i="1"/>
  <c r="Z185" i="1"/>
  <c r="Z113" i="1"/>
  <c r="AC170" i="1"/>
  <c r="AC86" i="1"/>
  <c r="AA124" i="1"/>
  <c r="AA153" i="1"/>
  <c r="AA219" i="1"/>
  <c r="AA178" i="1"/>
  <c r="AC156" i="1"/>
  <c r="AC125" i="1"/>
  <c r="AC159" i="1"/>
  <c r="AB124" i="1"/>
  <c r="AB153" i="1"/>
  <c r="AC91" i="1"/>
  <c r="AC166" i="1"/>
  <c r="AA170" i="1"/>
  <c r="AB156" i="1"/>
  <c r="Z111" i="1"/>
  <c r="Z94" i="1"/>
  <c r="AB33" i="1"/>
  <c r="AC115" i="1"/>
  <c r="AA26" i="1"/>
  <c r="AC38" i="1"/>
  <c r="Z13" i="1"/>
  <c r="AC49" i="1"/>
  <c r="Z31" i="1"/>
  <c r="AB9" i="1"/>
  <c r="AA47" i="1"/>
  <c r="AC32" i="1"/>
  <c r="Z150" i="1"/>
  <c r="Z96" i="1"/>
  <c r="AB176" i="1"/>
  <c r="AB79" i="1"/>
  <c r="AB181" i="1"/>
  <c r="Z173" i="1"/>
  <c r="Z134" i="1"/>
  <c r="AA129" i="1"/>
  <c r="AA117" i="1"/>
  <c r="AA19" i="1"/>
  <c r="AA141" i="1"/>
  <c r="Z156" i="1"/>
  <c r="Z176" i="1"/>
  <c r="Z168" i="1"/>
  <c r="AA176" i="1"/>
  <c r="AA168" i="1"/>
  <c r="AB193" i="1"/>
  <c r="AB223" i="1"/>
  <c r="AC50" i="1"/>
  <c r="AC177" i="1"/>
  <c r="AC176" i="1"/>
  <c r="AC168" i="1"/>
  <c r="AA6" i="1"/>
  <c r="AA208" i="1"/>
  <c r="AA118" i="1"/>
  <c r="AB136" i="1"/>
  <c r="AB164" i="1"/>
  <c r="AB220" i="1"/>
  <c r="AB104" i="1"/>
  <c r="AC19" i="1"/>
  <c r="AC141" i="1"/>
  <c r="AB6" i="1"/>
  <c r="Z208" i="1"/>
  <c r="X208" i="1" s="1"/>
  <c r="Y208" i="1" s="1"/>
  <c r="Z118" i="1"/>
  <c r="AA142" i="1"/>
  <c r="AA143" i="1"/>
  <c r="AC79" i="1"/>
  <c r="AC181" i="1"/>
  <c r="Z102" i="1"/>
  <c r="Z179" i="1"/>
  <c r="AA31" i="1"/>
  <c r="AB50" i="1"/>
  <c r="AB177" i="1"/>
  <c r="AA60" i="1"/>
  <c r="AC70" i="1"/>
  <c r="X70" i="1" s="1"/>
  <c r="Y70" i="1" s="1"/>
  <c r="Z72" i="1"/>
  <c r="Z92" i="1"/>
  <c r="AB70" i="1"/>
  <c r="AA154" i="1"/>
  <c r="AA106" i="1"/>
  <c r="AB102" i="1"/>
  <c r="AB179" i="1"/>
  <c r="AB15" i="1"/>
  <c r="AB114" i="1"/>
  <c r="AB20" i="1"/>
  <c r="AC158" i="1"/>
  <c r="AC119" i="1"/>
  <c r="Z142" i="1"/>
  <c r="Z143" i="1"/>
  <c r="AB170" i="1"/>
  <c r="AB173" i="1"/>
  <c r="AB134" i="1"/>
  <c r="Z123" i="1"/>
  <c r="Z157" i="1"/>
  <c r="AA7" i="1"/>
  <c r="Z219" i="1"/>
  <c r="Z199" i="1"/>
  <c r="Z71" i="1"/>
  <c r="Z79" i="1"/>
  <c r="Z181" i="1"/>
  <c r="AC219" i="1"/>
  <c r="Z136" i="1"/>
  <c r="Z164" i="1"/>
  <c r="AA70" i="1"/>
  <c r="AB213" i="1"/>
  <c r="AB105" i="1"/>
  <c r="AC213" i="1"/>
  <c r="AC105" i="1"/>
  <c r="AA5" i="1"/>
  <c r="AA32" i="1"/>
  <c r="AA38" i="1"/>
  <c r="AB87" i="1"/>
  <c r="AB218" i="1"/>
  <c r="Z213" i="1"/>
  <c r="AB158" i="1"/>
  <c r="AB119" i="1"/>
  <c r="AA196" i="1"/>
  <c r="AA17" i="1"/>
  <c r="AB199" i="1"/>
  <c r="AB71" i="1"/>
  <c r="Z87" i="1"/>
  <c r="Z218" i="1"/>
  <c r="AC136" i="1"/>
  <c r="AC164" i="1"/>
  <c r="AC109" i="1"/>
  <c r="AC151" i="1"/>
  <c r="AB109" i="1"/>
  <c r="AB151" i="1"/>
  <c r="AC15" i="1"/>
  <c r="AC114" i="1"/>
  <c r="Z196" i="1"/>
  <c r="Z17" i="1"/>
  <c r="AA40" i="1"/>
  <c r="AB32" i="1"/>
  <c r="Z158" i="1"/>
  <c r="Z119" i="1"/>
  <c r="AB19" i="1"/>
  <c r="AB141" i="1"/>
  <c r="AC199" i="1"/>
  <c r="AC71" i="1"/>
  <c r="AB12" i="1"/>
  <c r="AB13" i="1"/>
  <c r="Z19" i="1"/>
  <c r="Z141" i="1"/>
  <c r="AA76" i="1"/>
  <c r="AA160" i="1"/>
  <c r="AB72" i="1"/>
  <c r="AB92" i="1"/>
  <c r="Z50" i="1"/>
  <c r="Z177" i="1"/>
  <c r="AA13" i="1"/>
  <c r="AC87" i="1"/>
  <c r="AC218" i="1"/>
  <c r="AC150" i="1"/>
  <c r="AC96" i="1"/>
  <c r="AC112" i="1"/>
  <c r="AC220" i="1"/>
  <c r="Z193" i="1"/>
  <c r="Z223" i="1"/>
  <c r="AA102" i="1"/>
  <c r="AA179" i="1"/>
  <c r="AB31" i="1"/>
  <c r="AB208" i="1"/>
  <c r="AB118" i="1"/>
  <c r="AA109" i="1"/>
  <c r="AA151" i="1"/>
  <c r="AC154" i="1"/>
  <c r="X154" i="1" s="1"/>
  <c r="Y154" i="1" s="1"/>
  <c r="AC106" i="1"/>
  <c r="AB123" i="1"/>
  <c r="AB157" i="1"/>
  <c r="Z23" i="1"/>
  <c r="AA156" i="1"/>
  <c r="AC142" i="1"/>
  <c r="AC143" i="1"/>
  <c r="AA123" i="1"/>
  <c r="AA157" i="1"/>
  <c r="AB7" i="1"/>
  <c r="AA199" i="1"/>
  <c r="AA71" i="1"/>
  <c r="AA79" i="1"/>
  <c r="AA181" i="1"/>
  <c r="AC76" i="1"/>
  <c r="AC160" i="1"/>
  <c r="AC193" i="1"/>
  <c r="AC223" i="1"/>
  <c r="Z76" i="1"/>
  <c r="Z160" i="1"/>
  <c r="Z155" i="1"/>
  <c r="AA220" i="1"/>
  <c r="AA104" i="1"/>
  <c r="AC7" i="1"/>
  <c r="AA173" i="1"/>
  <c r="AA134" i="1"/>
  <c r="AB196" i="1"/>
  <c r="AB17" i="1"/>
  <c r="AA25" i="1"/>
  <c r="AA36" i="1"/>
  <c r="AB219" i="1"/>
  <c r="AA111" i="1"/>
  <c r="Z129" i="1"/>
  <c r="Z117" i="1"/>
  <c r="AA72" i="1"/>
  <c r="AA92" i="1"/>
  <c r="AA213" i="1"/>
  <c r="AA105" i="1"/>
  <c r="AA204" i="1"/>
  <c r="AB150" i="1"/>
  <c r="AB96" i="1"/>
  <c r="Z109" i="1"/>
  <c r="Z159" i="1"/>
  <c r="AB155" i="1"/>
  <c r="AA150" i="1"/>
  <c r="AA94" i="1"/>
  <c r="AA128" i="1"/>
  <c r="AB94" i="1"/>
  <c r="AB128" i="1"/>
  <c r="Z192" i="1"/>
  <c r="Z100" i="1"/>
  <c r="AB192" i="1"/>
  <c r="AB100" i="1"/>
  <c r="AC161" i="1"/>
  <c r="AC107" i="1"/>
  <c r="AC192" i="1"/>
  <c r="AC100" i="1"/>
  <c r="AA192" i="1"/>
  <c r="AA100" i="1"/>
  <c r="Z175" i="1"/>
  <c r="Z135" i="1"/>
  <c r="AC175" i="1"/>
  <c r="AC135" i="1"/>
  <c r="AB175" i="1"/>
  <c r="AB135" i="1"/>
  <c r="AA175" i="1"/>
  <c r="AA135" i="1"/>
  <c r="AC94" i="1"/>
  <c r="AC128" i="1"/>
  <c r="AC35" i="1"/>
  <c r="Z22" i="1"/>
  <c r="AC16" i="1"/>
  <c r="Z195" i="1"/>
  <c r="Z15" i="1"/>
  <c r="AA52" i="1"/>
  <c r="AA161" i="1"/>
  <c r="AA35" i="1"/>
  <c r="Z52" i="1"/>
  <c r="Z161" i="1"/>
  <c r="AC33" i="1"/>
  <c r="AC194" i="1"/>
  <c r="AB51" i="1"/>
  <c r="AB154" i="1"/>
  <c r="AC12" i="1"/>
  <c r="AC129" i="1"/>
  <c r="Z53" i="1"/>
  <c r="Z220" i="1"/>
  <c r="AB52" i="1"/>
  <c r="AB161" i="1"/>
  <c r="AC204" i="1"/>
  <c r="AC155" i="1"/>
  <c r="AA56" i="1"/>
  <c r="AC21" i="1"/>
  <c r="AA53" i="1"/>
  <c r="AA18" i="1"/>
  <c r="AB8" i="1"/>
  <c r="AB24" i="1"/>
  <c r="AC36" i="1"/>
  <c r="AC23" i="1"/>
  <c r="AC46" i="1"/>
  <c r="AC5" i="1"/>
  <c r="AC60" i="1"/>
  <c r="AC13" i="1"/>
  <c r="AC20" i="1"/>
  <c r="AB16" i="1"/>
  <c r="Z201" i="1"/>
  <c r="Z16" i="1"/>
  <c r="AC29" i="1"/>
  <c r="X29" i="1" s="1"/>
  <c r="Y29" i="1" s="1"/>
  <c r="Z60" i="1"/>
  <c r="AC65" i="1"/>
  <c r="AA66" i="1"/>
  <c r="AC9" i="1"/>
  <c r="Z26" i="1"/>
  <c r="AB30" i="1"/>
  <c r="AB28" i="1"/>
  <c r="Z43" i="1"/>
  <c r="AB3" i="1"/>
  <c r="AC31" i="1"/>
  <c r="AA33" i="1"/>
  <c r="AB38" i="1"/>
  <c r="AC51" i="1"/>
  <c r="Z7" i="1"/>
  <c r="AB44" i="1"/>
  <c r="AB10" i="1"/>
  <c r="Z35" i="1"/>
  <c r="Z46" i="1"/>
  <c r="Z5" i="1"/>
  <c r="Z28" i="1"/>
  <c r="AC56" i="1"/>
  <c r="AC43" i="1"/>
  <c r="AA20" i="1"/>
  <c r="AA101" i="1"/>
  <c r="AC101" i="1"/>
  <c r="AB56" i="1"/>
  <c r="AB36" i="1"/>
  <c r="AC3" i="1"/>
  <c r="AC4" i="1"/>
  <c r="Z3" i="1"/>
  <c r="AB42" i="1"/>
  <c r="Z63" i="1"/>
  <c r="AA10" i="1"/>
  <c r="AA12" i="1"/>
  <c r="AA9" i="1"/>
  <c r="AA43" i="1"/>
  <c r="Z8" i="1"/>
  <c r="AB40" i="1"/>
  <c r="Z10" i="1"/>
  <c r="Z12" i="1"/>
  <c r="Z9" i="1"/>
  <c r="AA3" i="1"/>
  <c r="AA46" i="1"/>
  <c r="AC8" i="1"/>
  <c r="AA28" i="1"/>
  <c r="AB59" i="1"/>
  <c r="AA8" i="1"/>
  <c r="AA54" i="1"/>
  <c r="AA23" i="1"/>
  <c r="AB54" i="1"/>
  <c r="AB23" i="1"/>
  <c r="AB46" i="1"/>
  <c r="AC40" i="1"/>
  <c r="AC28" i="1"/>
  <c r="AB18" i="1"/>
  <c r="AB195" i="1"/>
  <c r="AB53" i="1"/>
  <c r="AB203" i="1"/>
  <c r="AA203" i="1"/>
  <c r="AC27" i="1"/>
  <c r="Z203" i="1"/>
  <c r="AC58" i="1"/>
  <c r="AA24" i="1"/>
  <c r="Z18" i="1"/>
  <c r="Z33" i="1"/>
  <c r="AB14" i="1"/>
  <c r="Z14" i="1"/>
  <c r="Z59" i="1"/>
  <c r="AB4" i="1"/>
  <c r="AA14" i="1"/>
  <c r="AA42" i="1"/>
  <c r="Z58" i="1"/>
  <c r="AB60" i="1"/>
  <c r="Z24" i="1"/>
  <c r="Z36" i="1"/>
  <c r="Z40" i="1"/>
  <c r="Z56" i="1"/>
  <c r="AC10" i="1"/>
  <c r="AA59" i="1"/>
  <c r="AA201" i="1"/>
  <c r="AB201" i="1"/>
  <c r="AC42" i="1"/>
  <c r="AC24" i="1"/>
  <c r="AB61" i="1"/>
  <c r="AC203" i="1"/>
  <c r="Z66" i="1"/>
  <c r="Z49" i="1"/>
  <c r="AC11" i="1"/>
  <c r="AA64" i="1"/>
  <c r="AA61" i="1"/>
  <c r="Z21" i="1"/>
  <c r="AA67" i="1"/>
  <c r="AA57" i="1"/>
  <c r="AA45" i="1"/>
  <c r="AA34" i="1"/>
  <c r="AA44" i="1"/>
  <c r="Z204" i="1"/>
  <c r="Z42" i="1"/>
  <c r="AC18" i="1"/>
  <c r="AA49" i="1"/>
  <c r="AB64" i="1"/>
  <c r="AC52" i="1"/>
  <c r="AA30" i="1"/>
  <c r="AA2" i="1"/>
  <c r="AA4" i="1"/>
  <c r="AA21" i="1"/>
  <c r="AB67" i="1"/>
  <c r="AB57" i="1"/>
  <c r="AB45" i="1"/>
  <c r="AB34" i="1"/>
  <c r="AC6" i="1"/>
  <c r="X6" i="1" s="1"/>
  <c r="Y6" i="1" s="1"/>
  <c r="AC47" i="1"/>
  <c r="Z20" i="1"/>
  <c r="Z62" i="1"/>
  <c r="Z64" i="1"/>
  <c r="AA16" i="1"/>
  <c r="AA11" i="1"/>
  <c r="Z11" i="1"/>
  <c r="AB25" i="1"/>
  <c r="AC195" i="1"/>
  <c r="Z61" i="1"/>
  <c r="AB39" i="1"/>
  <c r="Z25" i="1"/>
  <c r="Z30" i="1"/>
  <c r="AC64" i="1"/>
  <c r="AB2" i="1"/>
  <c r="AB22" i="1"/>
  <c r="AB63" i="1"/>
  <c r="AA58" i="1"/>
  <c r="AA51" i="1"/>
  <c r="AA48" i="1"/>
  <c r="AC66" i="1"/>
  <c r="Z4" i="1"/>
  <c r="Z39" i="1"/>
  <c r="AB27" i="1"/>
  <c r="AB65" i="1"/>
  <c r="AC22" i="1"/>
  <c r="AC63" i="1"/>
  <c r="AC39" i="1"/>
  <c r="Z51" i="1"/>
  <c r="Z48" i="1"/>
  <c r="AC25" i="1"/>
  <c r="AB66" i="1"/>
  <c r="AC37" i="1"/>
  <c r="AC54" i="1"/>
  <c r="AC59" i="1"/>
  <c r="Z47" i="1"/>
  <c r="AB21" i="1"/>
  <c r="AB11" i="1"/>
  <c r="AA27" i="1"/>
  <c r="AA65" i="1"/>
  <c r="AB43" i="1"/>
  <c r="AA22" i="1"/>
  <c r="AA63" i="1"/>
  <c r="AA39" i="1"/>
  <c r="Z67" i="1"/>
  <c r="Z57" i="1"/>
  <c r="Z45" i="1"/>
  <c r="Z34" i="1"/>
  <c r="Z44" i="1"/>
  <c r="AB47" i="1"/>
  <c r="AC61" i="1"/>
  <c r="Z37" i="1"/>
  <c r="Z54" i="1"/>
  <c r="AB58" i="1"/>
  <c r="AB49" i="1"/>
  <c r="Z27" i="1"/>
  <c r="Z65" i="1"/>
  <c r="AB48" i="1"/>
  <c r="AC48" i="1"/>
  <c r="AC2" i="1"/>
  <c r="AC67" i="1"/>
  <c r="AC57" i="1"/>
  <c r="AC45" i="1"/>
  <c r="X45" i="1" s="1"/>
  <c r="Y45" i="1" s="1"/>
  <c r="AC34" i="1"/>
  <c r="AC44" i="1"/>
  <c r="AC62" i="1"/>
  <c r="AB62" i="1"/>
  <c r="AA62" i="1"/>
  <c r="X140" i="1" l="1"/>
  <c r="Y140" i="1" s="1"/>
  <c r="X101" i="1"/>
  <c r="Y101" i="1" s="1"/>
  <c r="X117" i="1"/>
  <c r="Y117" i="1" s="1"/>
  <c r="X211" i="1"/>
  <c r="Y211" i="1" s="1"/>
  <c r="X180" i="1"/>
  <c r="Y180" i="1" s="1"/>
  <c r="X133" i="1"/>
  <c r="Y133" i="1" s="1"/>
  <c r="X90" i="1"/>
  <c r="Y90" i="1" s="1"/>
  <c r="X121" i="1"/>
  <c r="Y121" i="1" s="1"/>
  <c r="X212" i="1"/>
  <c r="Y212" i="1" s="1"/>
  <c r="X131" i="1"/>
  <c r="Y131" i="1" s="1"/>
  <c r="X214" i="1"/>
  <c r="Y214" i="1" s="1"/>
  <c r="X206" i="1"/>
  <c r="Y206" i="1" s="1"/>
  <c r="X88" i="1"/>
  <c r="Y88" i="1" s="1"/>
  <c r="X171" i="1"/>
  <c r="Y171" i="1" s="1"/>
  <c r="X167" i="1"/>
  <c r="Y167" i="1" s="1"/>
  <c r="X84" i="1"/>
  <c r="Y84" i="1" s="1"/>
  <c r="X224" i="1"/>
  <c r="Y224" i="1" s="1"/>
  <c r="X93" i="1"/>
  <c r="Y93" i="1" s="1"/>
  <c r="X82" i="1"/>
  <c r="Y82" i="1" s="1"/>
  <c r="X187" i="1"/>
  <c r="Y187" i="1" s="1"/>
  <c r="X191" i="1"/>
  <c r="Y191" i="1" s="1"/>
  <c r="X188" i="1"/>
  <c r="Y188" i="1" s="1"/>
  <c r="X32" i="1"/>
  <c r="Y32" i="1" s="1"/>
  <c r="X209" i="1"/>
  <c r="Y209" i="1" s="1"/>
  <c r="X207" i="1"/>
  <c r="Y207" i="1" s="1"/>
  <c r="X200" i="1"/>
  <c r="Y200" i="1" s="1"/>
  <c r="X55" i="1"/>
  <c r="Y55" i="1" s="1"/>
  <c r="X73" i="1"/>
  <c r="Y73" i="1" s="1"/>
  <c r="X174" i="1"/>
  <c r="Y174" i="1" s="1"/>
  <c r="X179" i="1"/>
  <c r="Y179" i="1" s="1"/>
  <c r="X189" i="1"/>
  <c r="Y189" i="1" s="1"/>
  <c r="X98" i="1"/>
  <c r="Y98" i="1" s="1"/>
  <c r="X102" i="1"/>
  <c r="Y102" i="1" s="1"/>
  <c r="X153" i="1"/>
  <c r="Y153" i="1" s="1"/>
  <c r="X97" i="1"/>
  <c r="Y97" i="1" s="1"/>
  <c r="X112" i="1"/>
  <c r="Y112" i="1" s="1"/>
  <c r="X99" i="1"/>
  <c r="Y99" i="1" s="1"/>
  <c r="X194" i="1"/>
  <c r="Y194" i="1" s="1"/>
  <c r="X193" i="1"/>
  <c r="Y193" i="1" s="1"/>
  <c r="X106" i="1"/>
  <c r="Y106" i="1" s="1"/>
  <c r="X38" i="1"/>
  <c r="Y38" i="1" s="1"/>
  <c r="X166" i="1"/>
  <c r="Y166" i="1" s="1"/>
  <c r="X132" i="1"/>
  <c r="Y132" i="1" s="1"/>
  <c r="X145" i="1"/>
  <c r="Y145" i="1" s="1"/>
  <c r="X198" i="1"/>
  <c r="Y198" i="1" s="1"/>
  <c r="X31" i="1"/>
  <c r="Y31" i="1" s="1"/>
  <c r="X135" i="1"/>
  <c r="Y135" i="1" s="1"/>
  <c r="X53" i="1"/>
  <c r="Y53" i="1" s="1"/>
  <c r="X72" i="1"/>
  <c r="Y72" i="1" s="1"/>
  <c r="X127" i="1"/>
  <c r="Y127" i="1" s="1"/>
  <c r="X136" i="1"/>
  <c r="Y136" i="1" s="1"/>
  <c r="X196" i="1"/>
  <c r="Y196" i="1" s="1"/>
  <c r="X176" i="1"/>
  <c r="Y176" i="1" s="1"/>
  <c r="X30" i="1"/>
  <c r="Y30" i="1" s="1"/>
  <c r="X122" i="1"/>
  <c r="Y122" i="1" s="1"/>
  <c r="X114" i="1"/>
  <c r="Y114" i="1" s="1"/>
  <c r="X202" i="1"/>
  <c r="Y202" i="1" s="1"/>
  <c r="X115" i="1"/>
  <c r="Y115" i="1" s="1"/>
  <c r="X221" i="1"/>
  <c r="Y221" i="1" s="1"/>
  <c r="X22" i="1"/>
  <c r="Y22" i="1" s="1"/>
  <c r="X107" i="1"/>
  <c r="Y107" i="1" s="1"/>
  <c r="X195" i="1"/>
  <c r="Y195" i="1" s="1"/>
  <c r="X83" i="1"/>
  <c r="Y83" i="1" s="1"/>
  <c r="X13" i="1"/>
  <c r="Y13" i="1" s="1"/>
  <c r="X170" i="1"/>
  <c r="Y170" i="1" s="1"/>
  <c r="X169" i="1"/>
  <c r="Y169" i="1" s="1"/>
  <c r="X87" i="1"/>
  <c r="Y87" i="1" s="1"/>
  <c r="X91" i="1"/>
  <c r="Y91" i="1" s="1"/>
  <c r="X148" i="1"/>
  <c r="Y148" i="1" s="1"/>
  <c r="X134" i="1"/>
  <c r="Y134" i="1" s="1"/>
  <c r="X147" i="1"/>
  <c r="Y147" i="1" s="1"/>
  <c r="X94" i="1"/>
  <c r="Y94" i="1" s="1"/>
  <c r="X210" i="1"/>
  <c r="Y210" i="1" s="1"/>
  <c r="X120" i="1"/>
  <c r="Y120" i="1" s="1"/>
  <c r="X217" i="1"/>
  <c r="Y217" i="1" s="1"/>
  <c r="X190" i="1"/>
  <c r="Y190" i="1" s="1"/>
  <c r="X139" i="1"/>
  <c r="Y139" i="1" s="1"/>
  <c r="X80" i="1"/>
  <c r="Y80" i="1" s="1"/>
  <c r="X185" i="1"/>
  <c r="Y185" i="1" s="1"/>
  <c r="X178" i="1"/>
  <c r="Y178" i="1" s="1"/>
  <c r="X144" i="1"/>
  <c r="Y144" i="1" s="1"/>
  <c r="X222" i="1"/>
  <c r="Y222" i="1" s="1"/>
  <c r="X151" i="1"/>
  <c r="Y151" i="1" s="1"/>
  <c r="X157" i="1"/>
  <c r="Y157" i="1" s="1"/>
  <c r="X105" i="1"/>
  <c r="Y105" i="1" s="1"/>
  <c r="X104" i="1"/>
  <c r="Y104" i="1" s="1"/>
  <c r="X216" i="1"/>
  <c r="Y216" i="1" s="1"/>
  <c r="X89" i="1"/>
  <c r="Y89" i="1" s="1"/>
  <c r="X172" i="1"/>
  <c r="Y172" i="1" s="1"/>
  <c r="X95" i="1"/>
  <c r="Y95" i="1" s="1"/>
  <c r="X215" i="1"/>
  <c r="Y215" i="1" s="1"/>
  <c r="X10" i="1"/>
  <c r="Y10" i="1" s="1"/>
  <c r="X26" i="1"/>
  <c r="Y26" i="1" s="1"/>
  <c r="X14" i="1"/>
  <c r="Y14" i="1" s="1"/>
  <c r="X69" i="1"/>
  <c r="Y69" i="1" s="1"/>
  <c r="X86" i="1"/>
  <c r="Y86" i="1" s="1"/>
  <c r="X125" i="1"/>
  <c r="Y125" i="1" s="1"/>
  <c r="X142" i="1"/>
  <c r="Y142" i="1" s="1"/>
  <c r="X213" i="1"/>
  <c r="Y213" i="1" s="1"/>
  <c r="X123" i="1"/>
  <c r="Y123" i="1" s="1"/>
  <c r="X199" i="1"/>
  <c r="Y199" i="1" s="1"/>
  <c r="X118" i="1"/>
  <c r="Y118" i="1" s="1"/>
  <c r="X92" i="1"/>
  <c r="Y92" i="1" s="1"/>
  <c r="X128" i="1"/>
  <c r="Y128" i="1" s="1"/>
  <c r="X124" i="1"/>
  <c r="Y124" i="1" s="1"/>
  <c r="X79" i="1"/>
  <c r="Y79" i="1" s="1"/>
  <c r="X113" i="1"/>
  <c r="Y113" i="1" s="1"/>
  <c r="X39" i="1"/>
  <c r="Y39" i="1" s="1"/>
  <c r="X63" i="1"/>
  <c r="Y63" i="1" s="1"/>
  <c r="X9" i="1"/>
  <c r="Y9" i="1" s="1"/>
  <c r="X24" i="1"/>
  <c r="Y24" i="1" s="1"/>
  <c r="X156" i="1"/>
  <c r="Y156" i="1" s="1"/>
  <c r="X111" i="1"/>
  <c r="Y111" i="1" s="1"/>
  <c r="X46" i="1"/>
  <c r="Y46" i="1" s="1"/>
  <c r="X12" i="1"/>
  <c r="Y12" i="1" s="1"/>
  <c r="X158" i="1"/>
  <c r="Y158" i="1" s="1"/>
  <c r="X155" i="1"/>
  <c r="Y155" i="1" s="1"/>
  <c r="X175" i="1"/>
  <c r="Y175" i="1" s="1"/>
  <c r="X109" i="1"/>
  <c r="Y109" i="1" s="1"/>
  <c r="X219" i="1"/>
  <c r="Y219" i="1" s="1"/>
  <c r="X17" i="1"/>
  <c r="Y17" i="1" s="1"/>
  <c r="X173" i="1"/>
  <c r="Y173" i="1" s="1"/>
  <c r="X27" i="1"/>
  <c r="Y27" i="1" s="1"/>
  <c r="X36" i="1"/>
  <c r="Y36" i="1" s="1"/>
  <c r="X49" i="1"/>
  <c r="Y49" i="1" s="1"/>
  <c r="X35" i="1"/>
  <c r="Y35" i="1" s="1"/>
  <c r="X161" i="1"/>
  <c r="Y161" i="1" s="1"/>
  <c r="X177" i="1"/>
  <c r="Y177" i="1" s="1"/>
  <c r="X119" i="1"/>
  <c r="Y119" i="1" s="1"/>
  <c r="X56" i="1"/>
  <c r="Y56" i="1" s="1"/>
  <c r="X129" i="1"/>
  <c r="Y129" i="1" s="1"/>
  <c r="X181" i="1"/>
  <c r="Y181" i="1" s="1"/>
  <c r="X218" i="1"/>
  <c r="Y218" i="1" s="1"/>
  <c r="X204" i="1"/>
  <c r="Y204" i="1" s="1"/>
  <c r="X220" i="1"/>
  <c r="Y220" i="1" s="1"/>
  <c r="X51" i="1"/>
  <c r="Y51" i="1" s="1"/>
  <c r="X65" i="1"/>
  <c r="Y65" i="1" s="1"/>
  <c r="X20" i="1"/>
  <c r="Y20" i="1" s="1"/>
  <c r="X15" i="1"/>
  <c r="Y15" i="1" s="1"/>
  <c r="X159" i="1"/>
  <c r="Y159" i="1" s="1"/>
  <c r="X160" i="1"/>
  <c r="Y160" i="1" s="1"/>
  <c r="X7" i="1"/>
  <c r="Y7" i="1" s="1"/>
  <c r="X16" i="1"/>
  <c r="Y16" i="1" s="1"/>
  <c r="X223" i="1"/>
  <c r="Y223" i="1" s="1"/>
  <c r="X141" i="1"/>
  <c r="Y141" i="1" s="1"/>
  <c r="X71" i="1"/>
  <c r="Y71" i="1" s="1"/>
  <c r="X168" i="1"/>
  <c r="Y168" i="1" s="1"/>
  <c r="X143" i="1"/>
  <c r="Y143" i="1" s="1"/>
  <c r="X164" i="1"/>
  <c r="Y164" i="1" s="1"/>
  <c r="X50" i="1"/>
  <c r="Y50" i="1" s="1"/>
  <c r="X96" i="1"/>
  <c r="Y96" i="1" s="1"/>
  <c r="X192" i="1"/>
  <c r="Y192" i="1" s="1"/>
  <c r="X60" i="1"/>
  <c r="Y60" i="1" s="1"/>
  <c r="X43" i="1"/>
  <c r="Y43" i="1" s="1"/>
  <c r="X23" i="1"/>
  <c r="Y23" i="1" s="1"/>
  <c r="X100" i="1"/>
  <c r="Y100" i="1" s="1"/>
  <c r="X52" i="1"/>
  <c r="Y52" i="1" s="1"/>
  <c r="X19" i="1"/>
  <c r="Y19" i="1" s="1"/>
  <c r="X61" i="1"/>
  <c r="Y61" i="1" s="1"/>
  <c r="X150" i="1"/>
  <c r="Y150" i="1" s="1"/>
  <c r="X8" i="1"/>
  <c r="Y8" i="1" s="1"/>
  <c r="X25" i="1"/>
  <c r="Y25" i="1" s="1"/>
  <c r="X76" i="1"/>
  <c r="Y76" i="1" s="1"/>
  <c r="X33" i="1"/>
  <c r="Y33" i="1" s="1"/>
  <c r="X4" i="1"/>
  <c r="Y4" i="1" s="1"/>
  <c r="X40" i="1"/>
  <c r="Y40" i="1" s="1"/>
  <c r="X5" i="1"/>
  <c r="Y5" i="1" s="1"/>
  <c r="X18" i="1"/>
  <c r="Y18" i="1" s="1"/>
  <c r="X28" i="1"/>
  <c r="Y28" i="1" s="1"/>
  <c r="X44" i="1"/>
  <c r="Y44" i="1" s="1"/>
  <c r="X59" i="1"/>
  <c r="Y59" i="1" s="1"/>
  <c r="X203" i="1"/>
  <c r="Y203" i="1" s="1"/>
  <c r="X54" i="1"/>
  <c r="Y54" i="1" s="1"/>
  <c r="X3" i="1"/>
  <c r="Y3" i="1" s="1"/>
  <c r="X201" i="1"/>
  <c r="Y201" i="1" s="1"/>
  <c r="X57" i="1"/>
  <c r="Y57" i="1" s="1"/>
  <c r="X21" i="1"/>
  <c r="Y21" i="1" s="1"/>
  <c r="X67" i="1"/>
  <c r="Y67" i="1" s="1"/>
  <c r="X34" i="1"/>
  <c r="Y34" i="1" s="1"/>
  <c r="X58" i="1"/>
  <c r="Y58" i="1" s="1"/>
  <c r="X48" i="1"/>
  <c r="Y48" i="1" s="1"/>
  <c r="X2" i="1"/>
  <c r="Y2" i="1" s="1"/>
  <c r="X66" i="1"/>
  <c r="Y66" i="1" s="1"/>
  <c r="X64" i="1"/>
  <c r="Y64" i="1" s="1"/>
  <c r="X47" i="1"/>
  <c r="Y47" i="1" s="1"/>
  <c r="X37" i="1"/>
  <c r="Y37" i="1" s="1"/>
  <c r="X11" i="1"/>
  <c r="Y11" i="1" s="1"/>
  <c r="X42" i="1"/>
  <c r="Y42" i="1" s="1"/>
  <c r="X62" i="1"/>
  <c r="Y6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62" i="1"/>
  <c r="W7" i="1" l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</calcChain>
</file>

<file path=xl/sharedStrings.xml><?xml version="1.0" encoding="utf-8"?>
<sst xmlns="http://schemas.openxmlformats.org/spreadsheetml/2006/main" count="69135" uniqueCount="13506">
  <si>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</si>
  <si>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</si>
  <si>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</si>
  <si>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</si>
  <si>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</si>
  <si>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</si>
  <si>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</si>
  <si>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</si>
  <si>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</si>
  <si>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</si>
  <si>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</si>
  <si>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</si>
  <si>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</si>
  <si>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</si>
  <si>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</si>
  <si>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</si>
  <si>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</si>
  <si>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</si>
  <si>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</si>
  <si>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</si>
  <si>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</si>
  <si>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</si>
  <si>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</si>
  <si>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</si>
  <si>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</si>
  <si>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</si>
  <si>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</si>
  <si>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</si>
  <si>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</si>
  <si>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</si>
  <si>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</si>
  <si>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</si>
  <si>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</si>
  <si>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</si>
  <si>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</si>
  <si>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</si>
  <si>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</si>
  <si>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</si>
  <si>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</si>
  <si>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</si>
  <si>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</si>
  <si>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</si>
  <si>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</si>
  <si>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</si>
  <si>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</si>
  <si>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</si>
  <si>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</si>
  <si>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</si>
  <si>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</si>
  <si>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</si>
  <si>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</si>
  <si>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</si>
  <si>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</si>
  <si>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</si>
  <si>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</si>
  <si>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</si>
  <si>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</si>
  <si>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</si>
  <si>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</si>
  <si>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</si>
  <si>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</si>
  <si>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</si>
  <si>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</si>
  <si>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</si>
  <si>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</si>
  <si>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</si>
  <si>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</si>
  <si>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</si>
  <si>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</si>
  <si>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</si>
  <si>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</si>
  <si>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</si>
  <si>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</si>
  <si>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</si>
  <si>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</si>
  <si>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</si>
  <si>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</si>
  <si>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</si>
  <si>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</si>
  <si>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</si>
  <si>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</si>
  <si>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</si>
  <si>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</si>
  <si>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</si>
  <si>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</si>
  <si>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</si>
  <si>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</si>
  <si>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</si>
  <si>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</si>
  <si>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</si>
  <si>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</si>
  <si>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</si>
  <si>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</si>
  <si>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</si>
  <si>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</si>
  <si>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</si>
  <si>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</si>
  <si>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</si>
  <si>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</si>
  <si>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</si>
  <si>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</si>
  <si>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</si>
  <si>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</si>
  <si>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</si>
  <si>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</si>
  <si>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</si>
  <si>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</si>
  <si>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</si>
  <si>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</si>
  <si>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</si>
  <si>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</si>
  <si>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</si>
  <si>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</si>
  <si>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</si>
  <si>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</si>
  <si>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</si>
  <si>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</si>
  <si>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</si>
  <si>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</si>
  <si>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</si>
  <si>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</si>
  <si>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</si>
  <si>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</si>
  <si>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</si>
  <si>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</si>
  <si>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</si>
  <si>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</si>
  <si>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</si>
  <si>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</si>
  <si>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</si>
  <si>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</si>
  <si>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</si>
  <si>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</si>
  <si>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</si>
  <si>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</si>
  <si>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</si>
  <si>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</si>
  <si>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</si>
  <si>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</si>
  <si>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</si>
  <si>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</si>
  <si>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</si>
  <si>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</si>
  <si>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</si>
  <si>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</si>
  <si>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</si>
  <si>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</si>
  <si>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</si>
  <si>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</si>
  <si>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</si>
  <si>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</si>
  <si>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</si>
  <si>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</si>
  <si>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</si>
  <si>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</si>
  <si>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</si>
  <si>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</si>
  <si>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</si>
  <si>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</si>
  <si>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</si>
  <si>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</si>
  <si>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</si>
  <si>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</si>
  <si>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</si>
  <si>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</si>
  <si>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</si>
  <si>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</si>
  <si>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</si>
  <si>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</si>
  <si>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</si>
  <si>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</si>
  <si>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</si>
  <si>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</si>
  <si>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</si>
  <si>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</si>
  <si>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</si>
  <si>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</si>
  <si>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</si>
  <si>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</si>
  <si>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</si>
  <si>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</si>
  <si>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</si>
  <si>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</si>
  <si>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</si>
  <si>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</si>
  <si>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</si>
  <si>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</si>
  <si>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</si>
  <si>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</si>
  <si>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</si>
  <si>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</si>
  <si>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</si>
  <si>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</si>
  <si>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</si>
  <si>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</si>
  <si>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</si>
  <si>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</si>
  <si>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</si>
  <si>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</si>
  <si>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</si>
  <si>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</si>
  <si>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</si>
  <si>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</si>
  <si>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</si>
  <si>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</si>
  <si>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</si>
  <si>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</si>
  <si>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</si>
  <si>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</si>
  <si>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</si>
  <si>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</si>
  <si>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</si>
  <si>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</si>
  <si>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</si>
  <si>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</si>
  <si>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</si>
  <si>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</si>
  <si>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</si>
  <si>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</si>
  <si>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</si>
  <si>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</si>
  <si>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</si>
  <si>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</si>
  <si>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</si>
  <si>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</si>
  <si>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</si>
  <si>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</si>
  <si>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</si>
  <si>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</si>
  <si>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</si>
  <si>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</si>
  <si>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</si>
  <si>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</si>
  <si>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</si>
  <si>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</si>
  <si>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</si>
  <si>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</si>
  <si>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</si>
  <si>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</si>
  <si>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</si>
  <si>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</si>
  <si>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</si>
  <si>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</si>
  <si>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</si>
  <si>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</si>
  <si>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</si>
  <si>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</si>
  <si>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</si>
  <si>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</si>
  <si>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</si>
  <si>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</si>
  <si>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</si>
  <si>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</si>
  <si>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</si>
  <si>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</si>
  <si>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</si>
  <si>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</si>
  <si>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</si>
  <si>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</si>
  <si>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</si>
  <si>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</si>
  <si>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</si>
  <si>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</si>
  <si>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</si>
  <si>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</si>
  <si>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</si>
  <si>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</si>
  <si>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</si>
  <si>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</si>
  <si>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</si>
  <si>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</si>
  <si>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</si>
  <si>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</si>
  <si>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</si>
  <si>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</si>
  <si>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</si>
  <si>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</si>
  <si>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</si>
  <si>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</si>
  <si>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</si>
  <si>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</si>
  <si>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</si>
  <si>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</si>
  <si>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</si>
  <si>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</si>
  <si>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</si>
  <si>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</si>
  <si>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</si>
  <si>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</si>
  <si>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</si>
  <si>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</si>
  <si>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</si>
  <si>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</si>
  <si>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</si>
  <si>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</si>
  <si>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</si>
  <si>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</si>
  <si>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</si>
  <si>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</si>
  <si>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</si>
  <si>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</si>
  <si>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</si>
  <si>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</si>
  <si>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</si>
  <si>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</si>
  <si>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</si>
  <si>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</si>
  <si>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</si>
  <si>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</si>
  <si>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</si>
  <si>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</si>
  <si>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</si>
  <si>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</si>
  <si>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</si>
  <si>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</si>
  <si>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</si>
  <si>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</si>
  <si>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</si>
  <si>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</si>
  <si>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</si>
  <si>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</si>
  <si>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</si>
  <si>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</si>
  <si>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</si>
  <si>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</si>
  <si>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</si>
  <si>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</si>
  <si>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</si>
  <si>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</si>
  <si>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</si>
  <si>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</si>
  <si>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</si>
  <si>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</si>
  <si>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</si>
  <si>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</si>
  <si>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</si>
  <si>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</si>
  <si>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</si>
  <si>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</si>
  <si>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</si>
  <si>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</si>
  <si>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</si>
  <si>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</si>
  <si>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</si>
  <si>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</si>
  <si>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</si>
  <si>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</si>
  <si>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</si>
  <si>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</si>
  <si>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</si>
  <si>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</si>
  <si>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</si>
  <si>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</si>
  <si>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</si>
  <si>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</si>
  <si>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</si>
  <si>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</si>
  <si>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</si>
  <si>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</si>
  <si>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</si>
  <si>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</si>
  <si>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</si>
  <si>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</si>
  <si>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</si>
  <si>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</si>
  <si>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</si>
  <si>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</si>
  <si>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</si>
  <si>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</si>
  <si>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</si>
  <si>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</si>
  <si>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</si>
  <si>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</si>
  <si>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</si>
  <si>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</si>
  <si>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</si>
  <si>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</si>
  <si>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</si>
  <si>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</si>
  <si>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</si>
  <si>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</si>
  <si>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</si>
  <si>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</si>
  <si>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</si>
  <si>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</si>
  <si>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</si>
  <si>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</si>
  <si>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</si>
  <si>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</si>
  <si>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</si>
  <si>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</si>
  <si>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</si>
  <si>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</si>
  <si>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</si>
  <si>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</si>
  <si>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</si>
  <si>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</si>
  <si>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</si>
  <si>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</si>
  <si>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</si>
  <si>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</si>
  <si>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</si>
  <si>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</si>
  <si>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</si>
  <si>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</si>
  <si>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</si>
  <si>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</si>
  <si>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</si>
  <si>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</si>
  <si>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</si>
  <si>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</si>
  <si>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</si>
  <si>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</si>
  <si>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</si>
  <si>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</si>
  <si>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</si>
  <si>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</si>
  <si>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</si>
  <si>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</si>
  <si>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</si>
  <si>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</si>
  <si>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</si>
  <si>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</si>
  <si>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</si>
  <si>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</si>
  <si>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</si>
  <si>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</si>
  <si>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</si>
  <si>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</si>
  <si>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</si>
  <si>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</si>
  <si>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</si>
  <si>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</si>
  <si>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</si>
  <si>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</si>
  <si>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</si>
  <si>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</si>
  <si>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</si>
  <si>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</si>
  <si>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</si>
  <si>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</si>
  <si>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</si>
  <si>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</si>
  <si>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</si>
  <si>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</si>
  <si>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</si>
  <si>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</si>
  <si>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</si>
  <si>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</si>
  <si>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</si>
  <si>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</si>
  <si>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</si>
  <si>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</si>
  <si>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</si>
  <si>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</si>
  <si>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</si>
  <si>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</si>
  <si>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</si>
  <si>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</si>
  <si>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</si>
  <si>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</si>
  <si>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</si>
  <si>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</si>
  <si>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</si>
  <si>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</si>
  <si>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</si>
  <si>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</si>
  <si>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</si>
  <si>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</si>
  <si>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</si>
  <si>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</si>
  <si>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</si>
  <si>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</si>
  <si>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</si>
  <si>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</si>
  <si>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</si>
  <si>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</si>
  <si>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</si>
  <si>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</si>
  <si>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</si>
  <si>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</si>
  <si>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</si>
  <si>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</si>
  <si>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</si>
  <si>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</si>
  <si>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</si>
  <si>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</si>
  <si>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</si>
  <si>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</si>
  <si>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</si>
  <si>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</si>
  <si>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</si>
  <si>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</si>
  <si>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</si>
  <si>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</si>
  <si>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</si>
  <si>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</si>
  <si>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</si>
  <si>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</si>
  <si>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</si>
  <si>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</si>
  <si>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</si>
  <si>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</si>
  <si>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</si>
  <si>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</si>
  <si>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</si>
  <si>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</si>
  <si>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</si>
  <si>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</si>
  <si>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</si>
  <si>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</si>
  <si>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</si>
  <si>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</si>
  <si>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</si>
  <si>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</si>
  <si>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</si>
  <si>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</si>
  <si>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</si>
  <si>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</si>
  <si>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</si>
  <si>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</si>
  <si>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</si>
  <si>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</si>
  <si>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</si>
  <si>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</si>
  <si>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</si>
  <si>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</si>
  <si>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</si>
  <si>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</si>
  <si>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</si>
  <si>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</si>
  <si>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</si>
  <si>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</si>
  <si>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</si>
  <si>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</si>
  <si>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</si>
  <si>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</si>
  <si>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</si>
  <si>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</si>
  <si>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</si>
  <si>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</si>
  <si>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</si>
  <si>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</si>
  <si>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</si>
  <si>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</si>
  <si>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</si>
  <si>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</si>
  <si>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</si>
  <si>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</si>
  <si>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</si>
  <si>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</si>
  <si>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</si>
  <si>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</si>
  <si>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</si>
  <si>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</si>
  <si>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</si>
  <si>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</si>
  <si>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</si>
  <si>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</si>
  <si>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</si>
  <si>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</si>
  <si>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</si>
  <si>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</si>
  <si>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</si>
  <si>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</si>
  <si>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</si>
  <si>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</si>
  <si>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</si>
  <si>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</si>
  <si>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</si>
  <si>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</si>
  <si>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</si>
  <si>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</si>
  <si>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</si>
  <si>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</si>
  <si>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</si>
  <si>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</si>
  <si>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</si>
  <si>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</si>
  <si>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</si>
  <si>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</si>
  <si>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</si>
  <si>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</si>
  <si>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</si>
  <si>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</si>
  <si>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</si>
  <si>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</si>
  <si>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</si>
  <si>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</si>
  <si>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</si>
  <si>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</si>
  <si>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</si>
  <si>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</si>
  <si>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</si>
  <si>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</si>
  <si>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</si>
  <si>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</si>
  <si>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</si>
  <si>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</si>
  <si>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</si>
  <si>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</si>
  <si>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</si>
  <si>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</si>
  <si>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</si>
  <si>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</si>
  <si>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</si>
  <si>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</si>
  <si>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</si>
  <si>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</si>
  <si>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</si>
  <si>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</si>
  <si>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</si>
  <si>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</si>
  <si>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</si>
  <si>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</si>
  <si>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</si>
  <si>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</si>
  <si>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</si>
  <si>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</si>
  <si>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</si>
  <si>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</si>
  <si>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</si>
  <si>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</si>
  <si>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</si>
  <si>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</si>
  <si>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</si>
  <si>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</si>
  <si>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</si>
  <si>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</si>
  <si>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</si>
  <si>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</si>
  <si>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</si>
  <si>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</si>
  <si>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</si>
  <si>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</si>
  <si>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</si>
  <si>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</si>
  <si>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</si>
  <si>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</si>
  <si>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</si>
  <si>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</si>
  <si>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</si>
  <si>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</si>
  <si>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</si>
  <si>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</si>
  <si>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</si>
  <si>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</si>
  <si>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</si>
  <si>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</si>
  <si>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</si>
  <si>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</si>
  <si>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</si>
  <si>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</si>
  <si>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</si>
  <si>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</si>
  <si>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</si>
  <si>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</si>
  <si>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</si>
  <si>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</si>
  <si>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</si>
  <si>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</si>
  <si>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</si>
  <si>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</si>
  <si>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</si>
  <si>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</si>
  <si>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</si>
  <si>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</si>
  <si>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</si>
  <si>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</si>
  <si>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</si>
  <si>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</si>
  <si>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</si>
  <si>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</si>
  <si>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</si>
  <si>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</si>
  <si>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</si>
  <si>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</si>
  <si>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</si>
  <si>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</si>
  <si>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</si>
  <si>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</si>
  <si>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</si>
  <si>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</si>
  <si>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</si>
  <si>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</si>
  <si>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</si>
  <si>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</si>
  <si>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</si>
  <si>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</si>
  <si>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</si>
  <si>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</si>
  <si>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</si>
  <si>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</si>
  <si>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</si>
  <si>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</si>
  <si>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</si>
  <si>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</si>
  <si>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</si>
  <si>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</si>
  <si>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</si>
  <si>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</si>
  <si>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</si>
  <si>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</si>
  <si>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</si>
  <si>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</si>
  <si>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</si>
  <si>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</si>
  <si>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</si>
  <si>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</si>
  <si>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</si>
  <si>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</si>
  <si>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</si>
  <si>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</si>
  <si>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</si>
  <si>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</si>
  <si>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</si>
  <si>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</si>
  <si>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</si>
  <si>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</si>
  <si>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</si>
  <si>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</si>
  <si>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</si>
  <si>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</si>
  <si>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</si>
  <si>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</si>
  <si>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</si>
  <si>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</si>
  <si>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</si>
  <si>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</si>
  <si>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</si>
  <si>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</si>
  <si>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</si>
  <si>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</si>
  <si>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</si>
  <si>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</si>
  <si>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</si>
  <si>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</si>
  <si>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</si>
  <si>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</si>
  <si>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</si>
  <si>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</si>
  <si>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</si>
  <si>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</si>
  <si>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</si>
  <si>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</si>
  <si>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</si>
  <si>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</si>
  <si>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</si>
  <si>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</si>
  <si>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</si>
  <si>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</si>
  <si>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</si>
  <si>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</si>
  <si>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</si>
  <si>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</si>
  <si>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</si>
  <si>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</si>
  <si>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</si>
  <si>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</si>
  <si>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</si>
  <si>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</si>
  <si>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</si>
  <si>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</si>
  <si>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</si>
  <si>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</si>
  <si>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</si>
  <si>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</si>
  <si>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</si>
  <si>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</si>
  <si>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</si>
  <si>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</si>
  <si>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</si>
  <si>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</si>
  <si>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</si>
  <si>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</si>
  <si>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</si>
  <si>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</si>
  <si>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</si>
  <si>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</si>
  <si>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</si>
  <si>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</si>
  <si>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</si>
  <si>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</si>
  <si>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</si>
  <si>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</si>
  <si>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</si>
  <si>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</si>
  <si>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</si>
  <si>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</si>
  <si>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</si>
  <si>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</si>
  <si>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</si>
  <si>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</si>
  <si>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</si>
  <si>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</si>
  <si>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</si>
  <si>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</si>
  <si>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</si>
  <si>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</si>
  <si>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</si>
  <si>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</si>
  <si>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</si>
  <si>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</si>
  <si>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</si>
  <si>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</si>
  <si>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</si>
  <si>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</si>
  <si>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</si>
  <si>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</si>
  <si>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</si>
  <si>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</si>
  <si>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</si>
  <si>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</si>
  <si>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</si>
  <si>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</si>
  <si>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</si>
  <si>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</si>
  <si>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</si>
  <si>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</si>
  <si>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</si>
  <si>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</si>
  <si>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</si>
  <si>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</si>
  <si>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</si>
  <si>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</si>
  <si>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</si>
  <si>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</si>
  <si>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</si>
  <si>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</si>
  <si>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</si>
  <si>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</si>
  <si>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</si>
  <si>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</si>
  <si>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</si>
  <si>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</si>
  <si>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</si>
  <si>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</si>
  <si>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</si>
  <si>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</si>
  <si>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</si>
  <si>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</si>
  <si>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</si>
  <si>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</si>
  <si>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</si>
  <si>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</si>
  <si>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</si>
  <si>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</si>
  <si>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</si>
  <si>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</si>
  <si>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</si>
  <si>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</si>
  <si>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</si>
  <si>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</si>
  <si>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</si>
  <si>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</si>
  <si>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</si>
  <si>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</si>
  <si>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</si>
  <si>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</si>
  <si>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</si>
  <si>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</si>
  <si>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</si>
  <si>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</si>
  <si>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</si>
  <si>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</si>
  <si>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</si>
  <si>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</si>
  <si>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</si>
  <si>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</si>
  <si>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</si>
  <si>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</si>
  <si>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</si>
  <si>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</si>
  <si>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</si>
  <si>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</si>
  <si>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</si>
  <si>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</si>
  <si>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</si>
  <si>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</si>
  <si>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</si>
  <si>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</si>
  <si>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</si>
  <si>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</si>
  <si>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</si>
  <si>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</si>
  <si>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</si>
  <si>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</si>
  <si>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</si>
  <si>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</si>
  <si>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</si>
  <si>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</si>
  <si>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</si>
  <si>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</si>
  <si>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</si>
  <si>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</si>
  <si>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</si>
  <si>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</si>
  <si>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</si>
  <si>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</si>
  <si>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</si>
  <si>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</si>
  <si>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</si>
  <si>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</si>
  <si>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</si>
  <si>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</si>
  <si>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</si>
  <si>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</si>
  <si>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</si>
  <si>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</si>
  <si>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</si>
  <si>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</si>
  <si>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</si>
  <si>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</si>
  <si>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</si>
  <si>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</si>
  <si>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</si>
  <si>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</si>
  <si>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</si>
  <si>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</si>
  <si>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</si>
  <si>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</si>
  <si>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</si>
  <si>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</si>
  <si>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</si>
  <si>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</si>
  <si>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</si>
  <si>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</si>
  <si>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</si>
  <si>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</si>
  <si>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</si>
  <si>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</si>
  <si>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</si>
  <si>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</si>
  <si>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</si>
  <si>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</si>
  <si>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</si>
  <si>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</si>
  <si>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</si>
  <si>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</si>
  <si>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</si>
  <si>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</si>
  <si>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</si>
  <si>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</si>
  <si>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</si>
  <si>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</si>
  <si>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</si>
  <si>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</si>
  <si>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</si>
  <si>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</si>
  <si>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</si>
  <si>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</si>
  <si>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</si>
  <si>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</si>
  <si>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</si>
  <si>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</si>
  <si>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</si>
  <si>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</si>
  <si>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</si>
  <si>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</si>
  <si>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</si>
  <si>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</si>
  <si>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</si>
  <si>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</si>
  <si>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</si>
  <si>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</si>
  <si>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</si>
  <si>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</si>
  <si>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</si>
  <si>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</si>
  <si>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</si>
  <si>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</si>
  <si>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</si>
  <si>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</si>
  <si>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</si>
  <si>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</si>
  <si>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</si>
  <si>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</si>
  <si>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</si>
  <si>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</si>
  <si>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</si>
  <si>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</si>
  <si>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</si>
  <si>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</si>
  <si>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</si>
  <si>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</si>
  <si>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</si>
  <si>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</si>
  <si>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</si>
  <si>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</si>
  <si>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</si>
  <si>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</si>
  <si>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</si>
  <si>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</si>
  <si>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</si>
  <si>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</si>
  <si>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</si>
  <si>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</si>
  <si>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</si>
  <si>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</si>
  <si>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</si>
  <si>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</si>
  <si>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</si>
  <si>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</si>
  <si>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</si>
  <si>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</si>
  <si>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</si>
  <si>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</si>
  <si>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</si>
  <si>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</si>
  <si>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</si>
  <si>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</si>
  <si>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</si>
  <si>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</si>
  <si>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</si>
  <si>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</si>
  <si>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</si>
  <si>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</si>
  <si>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</si>
  <si>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</si>
  <si>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</si>
  <si>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</si>
  <si>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</si>
  <si>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</si>
  <si>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</si>
  <si>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</si>
  <si>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</si>
  <si>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</si>
  <si>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</si>
  <si>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</si>
  <si>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</si>
  <si>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</si>
  <si>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</si>
  <si>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</si>
  <si>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</si>
  <si>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</si>
  <si>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</si>
  <si>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</si>
  <si>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</si>
  <si>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</si>
  <si>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</si>
  <si>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</si>
  <si>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</si>
  <si>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</si>
  <si>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</si>
  <si>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</si>
  <si>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</si>
  <si>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</si>
  <si>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</si>
  <si>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</si>
  <si>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</si>
  <si>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</si>
  <si>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</si>
  <si>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</si>
  <si>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</si>
  <si>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</si>
  <si>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</si>
  <si>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</si>
  <si>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</si>
  <si>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</si>
  <si>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</si>
  <si>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</si>
  <si>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</si>
  <si>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</si>
  <si>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</si>
  <si>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</si>
  <si>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</si>
  <si>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</si>
  <si>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</si>
  <si>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</si>
  <si>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</si>
  <si>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</si>
  <si>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</si>
  <si>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</si>
  <si>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</si>
  <si>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</si>
  <si>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</si>
  <si>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</si>
  <si>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</si>
  <si>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</si>
  <si>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</si>
  <si>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</si>
  <si>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</si>
  <si>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</si>
  <si>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</si>
  <si>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</si>
  <si>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</si>
  <si>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</si>
  <si>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</si>
  <si>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</si>
  <si>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</si>
  <si>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</si>
  <si>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</si>
  <si>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</si>
  <si>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</si>
  <si>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</si>
  <si>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</si>
  <si>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</si>
  <si>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</si>
  <si>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</si>
  <si>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</si>
  <si>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</si>
  <si>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</si>
  <si>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</si>
  <si>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</si>
  <si>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</si>
  <si>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</si>
  <si>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</si>
  <si>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</si>
  <si>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</si>
  <si>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</si>
  <si>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</si>
  <si>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</si>
  <si>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</si>
  <si>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</si>
  <si>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</si>
  <si>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</si>
  <si>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</si>
  <si>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</si>
  <si>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</si>
  <si>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</si>
  <si>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</si>
  <si>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</si>
  <si>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</si>
  <si>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</si>
  <si>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</si>
  <si>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</si>
  <si>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</si>
  <si>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</si>
  <si>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</si>
  <si>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</si>
  <si>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</si>
  <si>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</si>
  <si>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</si>
  <si>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</si>
  <si>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</si>
  <si>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</si>
  <si>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</si>
  <si>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</si>
  <si>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</si>
  <si>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</si>
  <si>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</si>
  <si>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</si>
  <si>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</si>
  <si>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</si>
  <si>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</si>
  <si>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</si>
  <si>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</si>
  <si>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</si>
  <si>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</si>
  <si>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</si>
  <si>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</si>
  <si>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</si>
  <si>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</si>
  <si>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</si>
  <si>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</si>
  <si>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</si>
  <si>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</si>
  <si>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</si>
  <si>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</si>
  <si>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</si>
  <si>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</si>
  <si>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</si>
  <si>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</si>
  <si>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</si>
  <si>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</si>
  <si>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</si>
  <si>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</si>
  <si>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</si>
  <si>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</si>
  <si>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</si>
  <si>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</si>
  <si>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</si>
  <si>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</si>
  <si>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</si>
  <si>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</si>
  <si>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</si>
  <si>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</si>
  <si>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</si>
  <si>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</si>
  <si>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</si>
  <si>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</si>
  <si>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</si>
  <si>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</si>
  <si>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</si>
  <si>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</si>
  <si>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</si>
  <si>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</si>
  <si>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</si>
  <si>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</si>
  <si>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</si>
  <si>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</si>
  <si>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</si>
  <si>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</si>
  <si>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</si>
  <si>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</si>
  <si>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</si>
  <si>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</si>
  <si>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</si>
  <si>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</si>
  <si>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</si>
  <si>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</si>
  <si>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</si>
  <si>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</si>
  <si>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</si>
  <si>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</si>
  <si>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</si>
  <si>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</si>
  <si>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</si>
  <si>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</si>
  <si>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</si>
  <si>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</si>
  <si>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</si>
  <si>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</si>
  <si>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</si>
  <si>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</si>
  <si>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</si>
  <si>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</si>
  <si>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</si>
  <si>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</si>
  <si>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</si>
  <si>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</si>
  <si>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</si>
  <si>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</si>
  <si>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</si>
  <si>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</si>
  <si>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</si>
  <si>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</si>
  <si>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</si>
  <si>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</si>
  <si>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</si>
  <si>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</si>
  <si>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</si>
  <si>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</si>
  <si>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</si>
  <si>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</si>
  <si>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</si>
  <si>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</si>
  <si>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</si>
  <si>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</si>
  <si>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</si>
  <si>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</si>
  <si>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</si>
  <si>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</si>
  <si>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</si>
  <si>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</si>
  <si>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</si>
  <si>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</si>
  <si>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</si>
  <si>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</si>
  <si>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</si>
  <si>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</si>
  <si>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</si>
  <si>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</si>
  <si>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</si>
  <si>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</si>
  <si>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</si>
  <si>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</si>
  <si>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</si>
  <si>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</si>
  <si>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</si>
  <si>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</si>
  <si>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</si>
  <si>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</si>
  <si>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</si>
  <si>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</si>
  <si>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</si>
  <si>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</si>
  <si>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</si>
  <si>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</si>
  <si>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</si>
  <si>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</si>
  <si>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</si>
  <si>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</si>
  <si>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</si>
  <si>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</si>
  <si>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</si>
  <si>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</si>
  <si>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</si>
  <si>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</si>
  <si>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</si>
  <si>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</si>
  <si>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</si>
  <si>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</si>
  <si>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</si>
  <si>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</si>
  <si>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</si>
  <si>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</si>
  <si>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</si>
  <si>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</si>
  <si>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</si>
  <si>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</si>
  <si>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</si>
  <si>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</si>
  <si>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</si>
  <si>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</si>
  <si>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</si>
  <si>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</si>
  <si>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</si>
  <si>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</si>
  <si>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</si>
  <si>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</si>
  <si>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</si>
  <si>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</si>
  <si>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</si>
  <si>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</si>
  <si>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</si>
  <si>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</si>
  <si>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</si>
  <si>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</si>
  <si>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</si>
  <si>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</si>
  <si>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</si>
  <si>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</si>
  <si>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</si>
  <si>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</si>
  <si>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</si>
  <si>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</si>
  <si>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</si>
  <si>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</si>
  <si>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</si>
  <si>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</si>
  <si>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</si>
  <si>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</si>
  <si>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</si>
  <si>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</si>
  <si>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</si>
  <si>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</si>
  <si>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</si>
  <si>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</si>
  <si>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</si>
  <si>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</si>
  <si>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</si>
  <si>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</si>
  <si>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</si>
  <si>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</si>
  <si>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</si>
  <si>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</si>
  <si>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</si>
  <si>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</si>
  <si>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</si>
  <si>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</si>
  <si>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</si>
  <si>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</si>
  <si>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</si>
  <si>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</si>
  <si>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</si>
  <si>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</si>
  <si>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</si>
  <si>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</si>
  <si>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</si>
  <si>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</si>
  <si>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</si>
  <si>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</si>
  <si>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</si>
  <si>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</si>
  <si>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</si>
  <si>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</si>
  <si>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</si>
  <si>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</si>
  <si>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</si>
  <si>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</si>
  <si>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</si>
  <si>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</si>
  <si>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</si>
  <si>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</si>
  <si>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</si>
  <si>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</si>
  <si>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</si>
  <si>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</si>
  <si>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</si>
  <si>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</si>
  <si>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</si>
  <si>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</si>
  <si>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</si>
  <si>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</si>
  <si>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</si>
  <si>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</si>
  <si>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</si>
  <si>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</si>
  <si>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</si>
  <si>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</si>
  <si>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</si>
  <si>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</si>
  <si>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</si>
  <si>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</si>
  <si>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</si>
  <si>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</si>
  <si>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</si>
  <si>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</si>
  <si>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</si>
  <si>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</si>
  <si>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</si>
  <si>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</si>
  <si>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</si>
  <si>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</si>
  <si>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</si>
  <si>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</si>
  <si>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</si>
  <si>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</si>
  <si>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</si>
  <si>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</si>
  <si>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</si>
  <si>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</si>
  <si>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</si>
  <si>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</si>
  <si>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</si>
  <si>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</si>
  <si>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</si>
  <si>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</si>
  <si>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</si>
  <si>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</si>
  <si>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</si>
  <si>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</si>
  <si>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</si>
  <si>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</si>
  <si>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</si>
  <si>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</si>
  <si>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</si>
  <si>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</si>
  <si>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</si>
  <si>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</si>
  <si>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</si>
  <si>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</si>
  <si>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</si>
  <si>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</si>
  <si>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</si>
  <si>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</si>
  <si>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</si>
  <si>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</si>
  <si>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</si>
  <si>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</si>
  <si>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</si>
  <si>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</si>
  <si>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</si>
  <si>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</si>
  <si>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</si>
  <si>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</si>
  <si>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</si>
  <si>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</si>
  <si>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</si>
  <si>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</si>
  <si>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</si>
  <si>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</si>
  <si>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</si>
  <si>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</si>
  <si>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</si>
  <si>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</si>
  <si>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</si>
  <si>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</si>
  <si>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</si>
  <si>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</si>
  <si>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</si>
  <si>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</si>
  <si>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</si>
  <si>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</si>
  <si>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</si>
  <si>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</si>
  <si>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</si>
  <si>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</si>
  <si>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</si>
  <si>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</si>
  <si>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</si>
  <si>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</si>
  <si>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</si>
  <si>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</si>
  <si>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</si>
  <si>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</si>
  <si>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</si>
  <si>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</si>
  <si>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</si>
  <si>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</si>
  <si>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</si>
  <si>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</si>
  <si>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</si>
  <si>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</si>
  <si>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</si>
  <si>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</si>
  <si>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</si>
  <si>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</si>
  <si>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</si>
  <si>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</si>
  <si>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</si>
  <si>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</si>
  <si>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</si>
  <si>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</si>
  <si>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</si>
  <si>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</si>
  <si>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</si>
  <si>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</si>
  <si>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</si>
  <si>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</si>
  <si>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</si>
  <si>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</si>
  <si>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</si>
  <si>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</si>
  <si>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</si>
  <si>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</si>
  <si>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</si>
  <si>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</si>
  <si>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</si>
  <si>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</si>
  <si>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</si>
  <si>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</si>
  <si>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</si>
  <si>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</si>
  <si>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</si>
  <si>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</si>
  <si>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</si>
  <si>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</si>
  <si>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</si>
  <si>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</si>
  <si>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</si>
  <si>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</si>
  <si>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</si>
  <si>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</si>
  <si>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</si>
  <si>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</si>
  <si>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</si>
  <si>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</si>
  <si>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</si>
  <si>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</si>
  <si>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</si>
  <si>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</si>
  <si>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</si>
  <si>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</si>
  <si>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</si>
  <si>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</si>
  <si>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</si>
  <si>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</si>
  <si>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</si>
  <si>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</si>
  <si>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</si>
  <si>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</si>
  <si>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</si>
  <si>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</si>
  <si>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</si>
  <si>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</si>
  <si>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</si>
  <si>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</si>
  <si>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</si>
  <si>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</si>
  <si>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</si>
  <si>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</si>
  <si>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</si>
  <si>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</si>
  <si>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</si>
  <si>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</si>
  <si>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</si>
  <si>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</si>
  <si>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</si>
  <si>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</si>
  <si>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</si>
  <si>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</si>
  <si>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</si>
  <si>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</si>
  <si>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</si>
  <si>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</si>
  <si>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</si>
  <si>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</si>
  <si>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</si>
  <si>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</si>
  <si>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</si>
  <si>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</si>
  <si>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</si>
  <si>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</si>
  <si>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</si>
  <si>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</si>
  <si>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</si>
  <si>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</si>
  <si>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</si>
  <si>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</si>
  <si>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</si>
  <si>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</si>
  <si>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</si>
  <si>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</si>
  <si>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</si>
  <si>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</si>
  <si>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</si>
  <si>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</si>
  <si>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</si>
  <si>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</si>
  <si>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</si>
  <si>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</si>
  <si>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</si>
  <si>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</si>
  <si>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</si>
  <si>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</si>
  <si>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</si>
  <si>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</si>
  <si>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</si>
  <si>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</si>
  <si>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</si>
  <si>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</si>
  <si>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</si>
  <si>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</si>
  <si>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</si>
  <si>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</si>
  <si>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</si>
  <si>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</si>
  <si>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</si>
  <si>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</si>
  <si>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</si>
  <si>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</si>
  <si>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</si>
  <si>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</si>
  <si>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</si>
  <si>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</si>
  <si>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</si>
  <si>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</si>
  <si>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</si>
  <si>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</si>
  <si>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</si>
  <si>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</si>
  <si>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</si>
  <si>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</si>
  <si>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</si>
  <si>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</si>
  <si>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</si>
  <si>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</si>
  <si>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</si>
  <si>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</si>
  <si>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</si>
  <si>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</si>
  <si>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</si>
  <si>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</si>
  <si>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</si>
  <si>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</si>
  <si>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</si>
  <si>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</si>
  <si>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</si>
  <si>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</si>
  <si>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</si>
  <si>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</si>
  <si>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</si>
  <si>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</si>
  <si>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</si>
  <si>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</si>
  <si>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</si>
  <si>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</si>
  <si>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</si>
  <si>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</si>
  <si>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</si>
  <si>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</si>
  <si>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</si>
  <si>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</si>
  <si>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</si>
  <si>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</si>
  <si>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</si>
  <si>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</si>
  <si>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</si>
  <si>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</si>
  <si>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</si>
  <si>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</si>
  <si>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</si>
  <si>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</si>
  <si>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</si>
  <si>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</si>
  <si>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</si>
  <si>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</si>
  <si>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</si>
  <si>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</si>
  <si>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</si>
  <si>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</si>
  <si>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</si>
  <si>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</si>
  <si>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</si>
  <si>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</si>
  <si>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</si>
  <si>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</si>
  <si>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</si>
  <si>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</si>
  <si>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</si>
  <si>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</si>
  <si>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</si>
  <si>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</si>
  <si>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</si>
  <si>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</si>
  <si>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</si>
  <si>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</si>
  <si>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</si>
  <si>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</si>
  <si>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</si>
  <si>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</si>
  <si>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</si>
  <si>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</si>
  <si>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</si>
  <si>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</si>
  <si>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</si>
  <si>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</si>
  <si>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</si>
  <si>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</si>
  <si>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</si>
  <si>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</si>
  <si>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</si>
  <si>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</si>
  <si>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</si>
  <si>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</si>
  <si>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</si>
  <si>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</si>
  <si>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</si>
  <si>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</si>
  <si>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</si>
  <si>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</si>
  <si>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</si>
  <si>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</si>
  <si>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</si>
  <si>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</si>
  <si>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</si>
  <si>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</si>
  <si>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</si>
  <si>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</si>
  <si>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</si>
  <si>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</si>
  <si>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</si>
  <si>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</si>
  <si>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</si>
  <si>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</si>
  <si>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</si>
  <si>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</si>
  <si>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</si>
  <si>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</si>
  <si>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</si>
  <si>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</si>
  <si>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</si>
  <si>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</si>
  <si>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</si>
  <si>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</si>
  <si>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</si>
  <si>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</si>
  <si>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</si>
  <si>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</si>
  <si>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</si>
  <si>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</si>
  <si>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</si>
  <si>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</si>
  <si>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</si>
  <si>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</si>
  <si>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</si>
  <si>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</si>
  <si>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</si>
  <si>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</si>
  <si>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</si>
  <si>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</si>
  <si>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</si>
  <si>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</si>
  <si>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</si>
  <si>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</si>
  <si>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</si>
  <si>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</si>
  <si>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</si>
  <si>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</si>
  <si>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</si>
  <si>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</si>
  <si>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</si>
  <si>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</si>
  <si>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</si>
  <si>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</si>
  <si>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</si>
  <si>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</si>
  <si>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</si>
  <si>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</si>
  <si>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</si>
  <si>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</si>
  <si>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</si>
  <si>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</si>
  <si>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</si>
  <si>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</si>
  <si>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</si>
  <si>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</si>
  <si>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</si>
  <si>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</si>
  <si>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</si>
  <si>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</si>
  <si>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</si>
  <si>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</si>
  <si>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</si>
  <si>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</si>
  <si>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</si>
  <si>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</si>
  <si>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</si>
  <si>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</si>
  <si>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</si>
  <si>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</si>
  <si>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</si>
  <si>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</si>
  <si>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</si>
  <si>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</si>
  <si>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</si>
  <si>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</si>
  <si>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</si>
  <si>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</si>
  <si>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</si>
  <si>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</si>
  <si>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</si>
  <si>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</si>
  <si>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</si>
  <si>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</si>
  <si>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</si>
  <si>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</si>
  <si>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</si>
  <si>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</si>
  <si>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</si>
  <si>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</si>
  <si>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</si>
  <si>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</si>
  <si>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</si>
  <si>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</si>
  <si>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</si>
  <si>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</si>
  <si>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</si>
  <si>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</si>
  <si>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</si>
  <si>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</si>
  <si>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</si>
  <si>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</si>
  <si>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</si>
  <si>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</si>
  <si>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</si>
  <si>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</si>
  <si>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</si>
  <si>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</si>
  <si>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</si>
  <si>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</si>
  <si>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</si>
  <si>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</si>
  <si>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</si>
  <si>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</si>
  <si>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</si>
  <si>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</si>
  <si>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</si>
  <si>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</si>
  <si>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</si>
  <si>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</si>
  <si>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</si>
  <si>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</si>
  <si>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</si>
  <si>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</si>
  <si>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</si>
  <si>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</si>
  <si>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</si>
  <si>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</si>
  <si>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</si>
  <si>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</si>
  <si>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</si>
  <si>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</si>
  <si>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</si>
  <si>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</si>
  <si>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</si>
  <si>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</si>
  <si>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</si>
  <si>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</si>
  <si>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</si>
  <si>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</si>
  <si>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</si>
  <si>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</si>
  <si>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</si>
  <si>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</si>
  <si>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</si>
  <si>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</si>
  <si>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</si>
  <si>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</si>
  <si>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</si>
  <si>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</si>
  <si>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</si>
  <si>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</si>
  <si>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</si>
  <si>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</si>
  <si>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</si>
  <si>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</si>
  <si>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</si>
  <si>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</si>
  <si>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</si>
  <si>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</si>
  <si>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</si>
  <si>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</si>
  <si>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</si>
  <si>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</si>
  <si>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</si>
  <si>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</si>
  <si>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</si>
  <si>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</si>
  <si>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</si>
  <si>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</si>
  <si>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</si>
  <si>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</si>
  <si>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</si>
  <si>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</si>
  <si>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</si>
  <si>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</si>
  <si>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</si>
  <si>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</si>
  <si>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</si>
  <si>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</si>
  <si>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</si>
  <si>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</si>
  <si>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</si>
  <si>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</si>
  <si>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</si>
  <si>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</si>
  <si>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</si>
  <si>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</si>
  <si>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</si>
  <si>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</si>
  <si>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</si>
  <si>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</si>
  <si>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</si>
  <si>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</si>
  <si>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</si>
  <si>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</si>
  <si>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</si>
  <si>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</si>
  <si>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</si>
  <si>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</si>
  <si>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</si>
  <si>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</si>
  <si>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</si>
  <si>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</si>
  <si>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</si>
  <si>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</si>
  <si>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</si>
  <si>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</si>
  <si>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</si>
  <si>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</si>
  <si>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</si>
  <si>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</si>
  <si>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</si>
  <si>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</si>
  <si>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</si>
  <si>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</si>
  <si>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</si>
  <si>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</si>
  <si>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</si>
  <si>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</si>
  <si>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</si>
  <si>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</si>
  <si>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</si>
  <si>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</si>
  <si>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</si>
  <si>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</si>
  <si>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</si>
  <si>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</si>
  <si>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</si>
  <si>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</si>
  <si>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</si>
  <si>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</si>
  <si>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</si>
  <si>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</si>
  <si>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</si>
  <si>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</si>
  <si>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</si>
  <si>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</si>
  <si>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</si>
  <si>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</si>
  <si>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</si>
  <si>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</si>
  <si>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</si>
  <si>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</si>
  <si>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</si>
  <si>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</si>
  <si>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</si>
  <si>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</si>
  <si>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</si>
  <si>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</si>
  <si>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</si>
  <si>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</si>
  <si>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</si>
  <si>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</si>
  <si>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</si>
  <si>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</si>
  <si>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</si>
  <si>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</si>
  <si>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</si>
  <si>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</si>
  <si>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</si>
  <si>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</si>
  <si>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</si>
  <si>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</si>
  <si>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</si>
  <si>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</si>
  <si>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</si>
  <si>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</si>
  <si>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</si>
  <si>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</si>
  <si>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</si>
  <si>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</si>
  <si>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</si>
  <si>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</si>
  <si>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</si>
  <si>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</si>
  <si>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</si>
  <si>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</si>
  <si>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</si>
  <si>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</si>
  <si>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</si>
  <si>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</si>
  <si>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</si>
  <si>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</si>
  <si>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</si>
  <si>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</si>
  <si>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</si>
  <si>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</si>
  <si>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</si>
  <si>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</si>
  <si>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</si>
  <si>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</si>
  <si>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</si>
  <si>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</si>
  <si>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</si>
  <si>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</si>
  <si>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</si>
  <si>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</si>
  <si>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</si>
  <si>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</si>
  <si>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</si>
  <si>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</si>
  <si>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</si>
  <si>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</si>
  <si>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</si>
  <si>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</si>
  <si>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</si>
  <si>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</si>
  <si>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</si>
  <si>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</si>
  <si>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</si>
  <si>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</si>
  <si>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</si>
  <si>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</si>
  <si>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</si>
  <si>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</si>
  <si>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</si>
  <si>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</si>
  <si>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</si>
  <si>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</si>
  <si>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</si>
  <si>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</si>
  <si>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</si>
  <si>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</si>
  <si>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</si>
  <si>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</si>
  <si>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</si>
  <si>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</si>
  <si>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</si>
  <si>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</si>
  <si>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</si>
  <si>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</si>
  <si>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</si>
  <si>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</si>
  <si>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</si>
  <si>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</si>
  <si>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</si>
  <si>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</si>
  <si>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</si>
  <si>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</si>
  <si>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</si>
  <si>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</si>
  <si>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</si>
  <si>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</si>
  <si>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</si>
  <si>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</si>
  <si>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</si>
  <si>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</si>
  <si>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</si>
  <si>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</si>
  <si>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</si>
  <si>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</si>
  <si>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</si>
  <si>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</si>
  <si>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</si>
  <si>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</si>
  <si>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</si>
  <si>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</si>
  <si>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</si>
  <si>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</si>
  <si>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</si>
  <si>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</si>
  <si>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</si>
  <si>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</si>
  <si>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</si>
  <si>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</si>
  <si>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</si>
  <si>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</si>
  <si>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</si>
  <si>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</si>
  <si>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</si>
  <si>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</si>
  <si>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</si>
  <si>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</si>
  <si>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</si>
  <si>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</si>
  <si>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</si>
  <si>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</si>
  <si>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</si>
  <si>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</si>
  <si>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</si>
  <si>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</si>
  <si>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</si>
  <si>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</si>
  <si>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</si>
  <si>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</si>
  <si>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</si>
  <si>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</si>
  <si>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</si>
  <si>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</si>
  <si>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</si>
  <si>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</si>
  <si>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</si>
  <si>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</si>
  <si>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</si>
  <si>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</si>
  <si>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</si>
  <si>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</si>
  <si>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</si>
  <si>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</si>
  <si>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</si>
  <si>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</si>
  <si>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</si>
  <si>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</si>
  <si>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</si>
  <si>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</si>
  <si>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</si>
  <si>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</si>
  <si>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</si>
  <si>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</si>
  <si>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</si>
  <si>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</si>
  <si>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</si>
  <si>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</si>
  <si>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</si>
  <si>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</si>
  <si>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</si>
  <si>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</si>
  <si>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</si>
  <si>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</si>
  <si>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</si>
  <si>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</si>
  <si>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</si>
  <si>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</si>
  <si>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</si>
  <si>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</si>
  <si>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</si>
  <si>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</si>
  <si>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</si>
  <si>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</si>
  <si>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</si>
  <si>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</si>
  <si>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</si>
  <si>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</si>
  <si>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</si>
  <si>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</si>
  <si>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</si>
  <si>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</si>
  <si>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</si>
  <si>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</si>
  <si>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</si>
  <si>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</si>
  <si>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</si>
  <si>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</si>
  <si>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</si>
  <si>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</si>
  <si>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</si>
  <si>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</si>
  <si>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</si>
  <si>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</si>
  <si>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</si>
  <si>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</si>
  <si>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</si>
  <si>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</si>
  <si>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</si>
  <si>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</si>
  <si>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</si>
  <si>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</si>
  <si>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</si>
  <si>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</si>
  <si>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</si>
  <si>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</si>
  <si>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</si>
  <si>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</si>
  <si>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</si>
  <si>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</si>
  <si>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</si>
  <si>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</si>
  <si>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</si>
  <si>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</si>
  <si>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</si>
  <si>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</si>
  <si>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</si>
  <si>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</si>
  <si>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</si>
  <si>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</si>
  <si>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</si>
  <si>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</si>
  <si>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</si>
  <si>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</si>
  <si>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</si>
  <si>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</si>
  <si>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</si>
  <si>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</si>
  <si>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</si>
  <si>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</si>
  <si>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</si>
  <si>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</si>
  <si>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</si>
  <si>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</si>
  <si>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</si>
  <si>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</si>
  <si>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</si>
  <si>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</si>
  <si>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</si>
  <si>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</si>
  <si>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</si>
  <si>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</si>
  <si>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</si>
  <si>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</si>
  <si>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</si>
  <si>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</si>
  <si>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</si>
  <si>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</si>
  <si>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</si>
  <si>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</si>
  <si>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</si>
  <si>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</si>
  <si>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</si>
  <si>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</si>
  <si>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</si>
  <si>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</si>
  <si>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</si>
  <si>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</si>
  <si>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</si>
  <si>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</si>
  <si>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</si>
  <si>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</si>
  <si>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</si>
  <si>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</si>
  <si>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</si>
  <si>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</si>
  <si>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</si>
  <si>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</si>
  <si>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</si>
  <si>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</si>
  <si>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</si>
  <si>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</si>
  <si>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</si>
  <si>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</si>
  <si>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</si>
  <si>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</si>
  <si>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</si>
  <si>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</si>
  <si>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</si>
  <si>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</si>
  <si>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</si>
  <si>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</si>
  <si>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</si>
  <si>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</si>
  <si>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</si>
  <si>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</si>
  <si>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</si>
  <si>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</si>
  <si>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</si>
  <si>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</si>
  <si>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</si>
  <si>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</si>
  <si>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</si>
  <si>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</si>
  <si>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</si>
  <si>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</si>
  <si>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</si>
  <si>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</si>
  <si>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</si>
  <si>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</si>
  <si>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</si>
  <si>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</si>
  <si>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</si>
  <si>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</si>
  <si>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</si>
  <si>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</si>
  <si>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</si>
  <si>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</si>
  <si>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</si>
  <si>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</si>
  <si>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</si>
  <si>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</si>
  <si>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</si>
  <si>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</si>
  <si>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</si>
  <si>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</si>
  <si>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</si>
  <si>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</si>
  <si>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</si>
  <si>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</si>
  <si>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</si>
  <si>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</si>
  <si>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</si>
  <si>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</si>
  <si>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</si>
  <si>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</si>
  <si>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</si>
  <si>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</si>
  <si>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</si>
  <si>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</si>
  <si>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</si>
  <si>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</si>
  <si>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</si>
  <si>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</si>
  <si>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</si>
  <si>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</si>
  <si>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</si>
  <si>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</si>
  <si>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</si>
  <si>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</si>
  <si>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</si>
  <si>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</si>
  <si>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</si>
  <si>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</si>
  <si>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</si>
  <si>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</si>
  <si>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</si>
  <si>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</si>
  <si>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</si>
  <si>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</si>
  <si>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</si>
  <si>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</si>
  <si>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</si>
  <si>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</si>
  <si>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</si>
  <si>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</si>
  <si>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</si>
  <si>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</si>
  <si>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</si>
  <si>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</si>
  <si>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</si>
  <si>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</si>
  <si>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</si>
  <si>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</si>
  <si>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</si>
  <si>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</si>
  <si>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</si>
  <si>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</si>
  <si>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</si>
  <si>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</si>
  <si>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</si>
  <si>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</si>
  <si>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</si>
  <si>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</si>
  <si>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</si>
  <si>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</si>
  <si>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</si>
  <si>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</si>
  <si>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</si>
  <si>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</si>
  <si>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</si>
  <si>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</si>
  <si>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</si>
  <si>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</si>
  <si>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</si>
  <si>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</si>
  <si>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</si>
  <si>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</si>
  <si>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</si>
  <si>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</si>
  <si>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</si>
  <si>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</si>
  <si>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</si>
  <si>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</si>
  <si>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</si>
  <si>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</si>
  <si>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</si>
  <si>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</si>
  <si>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</si>
  <si>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</si>
  <si>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</si>
  <si>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</si>
  <si>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</si>
  <si>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</si>
  <si>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</si>
  <si>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</si>
  <si>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</si>
  <si>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</si>
  <si>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</si>
  <si>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</si>
  <si>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</si>
  <si>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</si>
  <si>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</si>
  <si>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</si>
  <si>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</si>
  <si>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</si>
  <si>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</si>
  <si>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</si>
  <si>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</si>
  <si>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</si>
  <si>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</si>
  <si>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</si>
  <si>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</si>
  <si>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</si>
  <si>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</si>
  <si>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</si>
  <si>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</si>
  <si>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</si>
  <si>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</si>
  <si>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</si>
  <si>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</si>
  <si>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</si>
  <si>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</si>
  <si>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</si>
  <si>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</si>
  <si>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</si>
  <si>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</si>
  <si>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</si>
  <si>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</si>
  <si>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</si>
  <si>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</si>
  <si>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</si>
  <si>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</si>
  <si>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</si>
  <si>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</si>
  <si>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</si>
  <si>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</si>
  <si>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</si>
  <si>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</si>
  <si>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</si>
  <si>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</si>
  <si>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</si>
  <si>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</si>
  <si>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</si>
  <si>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</si>
  <si>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</si>
  <si>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</si>
  <si>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</si>
  <si>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</si>
  <si>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</si>
  <si>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</si>
  <si>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</si>
  <si>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</si>
  <si>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</si>
  <si>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</si>
  <si>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</si>
  <si>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</si>
  <si>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</si>
  <si>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</si>
  <si>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</si>
  <si>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</si>
  <si>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</si>
  <si>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</si>
  <si>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</si>
  <si>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</si>
  <si>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</si>
  <si>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</si>
  <si>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</si>
  <si>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</si>
  <si>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</si>
  <si>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</si>
  <si>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</si>
  <si>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</si>
  <si>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</si>
  <si>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</si>
  <si>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</si>
  <si>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</si>
  <si>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</si>
  <si>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</si>
  <si>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</si>
  <si>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</si>
  <si>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</si>
  <si>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</si>
  <si>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</si>
  <si>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</si>
  <si>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</si>
  <si>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</si>
  <si>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</si>
  <si>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</si>
  <si>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</si>
  <si>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</si>
  <si>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</si>
  <si>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</si>
  <si>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</si>
  <si>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</si>
  <si>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</si>
  <si>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</si>
  <si>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</si>
  <si>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</si>
  <si>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</si>
  <si>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</si>
  <si>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</si>
  <si>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</si>
  <si>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</si>
  <si>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</si>
  <si>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</si>
  <si>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</si>
  <si>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</si>
  <si>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</si>
  <si>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</si>
  <si>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</si>
  <si>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</si>
  <si>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</si>
  <si>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</si>
  <si>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</si>
  <si>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</si>
  <si>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</si>
  <si>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</si>
  <si>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</si>
  <si>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</si>
  <si>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</si>
  <si>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</si>
  <si>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</si>
  <si>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</si>
  <si>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</si>
  <si>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</si>
  <si>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</si>
  <si>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</si>
  <si>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</si>
  <si>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</si>
  <si>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</si>
  <si>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</si>
  <si>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</si>
  <si>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</si>
  <si>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</si>
  <si>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</si>
  <si>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</si>
  <si>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</si>
  <si>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</si>
  <si>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</si>
  <si>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</si>
  <si>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</si>
  <si>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</si>
  <si>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</si>
  <si>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</si>
  <si>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</si>
  <si>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</si>
  <si>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</si>
  <si>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</si>
  <si>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</si>
  <si>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</si>
  <si>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</si>
  <si>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</si>
  <si>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</si>
  <si>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</si>
  <si>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</si>
  <si>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</si>
  <si>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</si>
  <si>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</si>
  <si>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</si>
  <si>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</si>
  <si>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</si>
  <si>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</si>
  <si>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</si>
  <si>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</si>
  <si>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</si>
  <si>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</si>
  <si>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</si>
  <si>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</si>
  <si>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</si>
  <si>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</si>
  <si>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</si>
  <si>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</si>
  <si>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</si>
  <si>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</si>
  <si>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</si>
  <si>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</si>
  <si>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</si>
  <si>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</si>
  <si>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</si>
  <si>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</si>
  <si>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</si>
  <si>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</si>
  <si>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</si>
  <si>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</si>
  <si>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</si>
  <si>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</si>
  <si>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</si>
  <si>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</si>
  <si>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</si>
  <si>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</si>
  <si>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</si>
  <si>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</si>
  <si>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</si>
  <si>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</si>
  <si>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</si>
  <si>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</si>
  <si>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</si>
  <si>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</si>
  <si>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</si>
  <si>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</si>
  <si>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</si>
  <si>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</si>
  <si>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</si>
  <si>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</si>
  <si>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</si>
  <si>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</si>
  <si>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</si>
  <si>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</si>
  <si>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</si>
  <si>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</si>
  <si>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</si>
  <si>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</si>
  <si>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</si>
  <si>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</si>
  <si>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</si>
  <si>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</si>
  <si>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</si>
  <si>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</si>
  <si>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</si>
  <si>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</si>
  <si>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</si>
  <si>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</si>
  <si>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</si>
  <si>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</si>
  <si>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</si>
  <si>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</si>
  <si>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</si>
  <si>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</si>
  <si>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</si>
  <si>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</si>
  <si>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</si>
  <si>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</si>
  <si>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</si>
  <si>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</si>
  <si>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</si>
  <si>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</si>
  <si>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</si>
  <si>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</si>
  <si>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</si>
  <si>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</si>
  <si>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</si>
  <si>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</si>
  <si>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</si>
  <si>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</si>
  <si>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</si>
  <si>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</si>
  <si>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</si>
  <si>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</si>
  <si>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</si>
  <si>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</si>
  <si>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</si>
  <si>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</si>
  <si>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</si>
  <si>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</si>
  <si>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</si>
  <si>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</si>
  <si>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</si>
  <si>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</si>
  <si>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</si>
  <si>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</si>
  <si>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</si>
  <si>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</si>
  <si>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</si>
  <si>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</si>
  <si>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</si>
  <si>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</si>
  <si>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</si>
  <si>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</si>
  <si>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</si>
  <si>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</si>
  <si>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</si>
  <si>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</si>
  <si>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</si>
  <si>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</si>
  <si>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</si>
  <si>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</si>
  <si>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</si>
  <si>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</si>
  <si>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</si>
  <si>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</si>
  <si>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</si>
  <si>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</si>
  <si>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</si>
  <si>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</si>
  <si>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</si>
  <si>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</si>
  <si>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</si>
  <si>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</si>
  <si>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</si>
  <si>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</si>
  <si>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</si>
  <si>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</si>
  <si>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</si>
  <si>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</si>
  <si>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</si>
  <si>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</si>
  <si>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</si>
  <si>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</si>
  <si>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</si>
  <si>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</si>
  <si>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</si>
  <si>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</si>
  <si>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</si>
  <si>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</si>
  <si>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</si>
  <si>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</si>
  <si>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</si>
  <si>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</si>
  <si>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</si>
  <si>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</si>
  <si>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</si>
  <si>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</si>
  <si>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</si>
  <si>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</si>
  <si>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</si>
  <si>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</si>
  <si>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</si>
  <si>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</si>
  <si>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</si>
  <si>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</si>
  <si>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</si>
  <si>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</si>
  <si>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</si>
  <si>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</si>
  <si>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</si>
  <si>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</si>
  <si>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</si>
  <si>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</si>
  <si>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</si>
  <si>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</si>
  <si>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</si>
  <si>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</si>
  <si>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</si>
  <si>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</si>
  <si>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</si>
  <si>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</si>
  <si>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</si>
  <si>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</si>
  <si>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</si>
  <si>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</si>
  <si>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</si>
  <si>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</si>
  <si>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</si>
  <si>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</si>
  <si>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</si>
  <si>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</si>
  <si>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</si>
  <si>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</si>
  <si>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</si>
  <si>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</si>
  <si>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</si>
  <si>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</si>
  <si>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</si>
  <si>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</si>
  <si>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</si>
  <si>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</si>
  <si>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</si>
  <si>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</si>
  <si>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</si>
  <si>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</si>
  <si>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</si>
  <si>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</si>
  <si>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</si>
  <si>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</si>
  <si>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</si>
  <si>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</si>
  <si>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</si>
  <si>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</si>
  <si>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</si>
  <si>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</si>
  <si>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</si>
  <si>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</si>
  <si>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</si>
  <si>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</si>
  <si>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</si>
  <si>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</si>
  <si>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</si>
  <si>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</si>
  <si>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</si>
  <si>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</si>
  <si>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</si>
  <si>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</si>
  <si>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</si>
  <si>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</si>
  <si>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</si>
  <si>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</si>
  <si>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</si>
  <si>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</si>
  <si>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</si>
  <si>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</si>
  <si>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</si>
  <si>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</si>
  <si>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</si>
  <si>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</si>
  <si>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</si>
  <si>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</si>
  <si>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</si>
  <si>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</si>
  <si>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</si>
  <si>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</si>
  <si>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</si>
  <si>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</si>
  <si>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</si>
  <si>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</si>
  <si>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</si>
  <si>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</si>
  <si>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</si>
  <si>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</si>
  <si>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</si>
  <si>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</si>
  <si>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</si>
  <si>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</si>
  <si>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</si>
  <si>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</si>
  <si>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</si>
  <si>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</si>
  <si>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</si>
  <si>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</si>
  <si>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</si>
  <si>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</si>
  <si>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</si>
  <si>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</si>
  <si>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</si>
  <si>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</si>
  <si>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</si>
  <si>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</si>
  <si>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</si>
  <si>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</si>
  <si>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</si>
  <si>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</si>
  <si>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</si>
  <si>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</si>
  <si>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</si>
  <si>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</si>
  <si>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</si>
  <si>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</si>
  <si>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</si>
  <si>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</si>
  <si>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</si>
  <si>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</si>
  <si>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</si>
  <si>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</si>
  <si>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</si>
  <si>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</si>
  <si>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</si>
  <si>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</si>
  <si>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</si>
  <si>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</si>
  <si>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</si>
  <si>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</si>
  <si>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</si>
  <si>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</si>
  <si>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</si>
  <si>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</si>
  <si>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</si>
  <si>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</si>
  <si>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</si>
  <si>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</si>
  <si>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</si>
  <si>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</si>
  <si>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</si>
  <si>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</si>
  <si>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</si>
  <si>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</si>
  <si>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</si>
  <si>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</si>
  <si>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</si>
  <si>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</si>
  <si>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</si>
  <si>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</si>
  <si>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</si>
  <si>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</si>
  <si>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</si>
  <si>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</si>
  <si>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</si>
  <si>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</si>
  <si>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</si>
  <si>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</si>
  <si>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</si>
  <si>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</si>
  <si>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</si>
  <si>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</si>
  <si>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</si>
  <si>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</si>
  <si>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</si>
  <si>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</si>
  <si>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</si>
  <si>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</si>
  <si>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</si>
  <si>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</si>
  <si>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</si>
  <si>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</si>
  <si>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</si>
  <si>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</si>
  <si>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</si>
  <si>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</si>
  <si>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</si>
  <si>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</si>
  <si>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</si>
  <si>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</si>
  <si>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</si>
  <si>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</si>
  <si>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</si>
  <si>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</si>
  <si>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</si>
  <si>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</si>
  <si>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</si>
  <si>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</si>
  <si>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</si>
  <si>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</si>
  <si>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</si>
  <si>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</si>
  <si>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</si>
  <si>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</si>
  <si>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</si>
  <si>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</si>
  <si>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</si>
  <si>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</si>
  <si>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</si>
  <si>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</si>
  <si>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</si>
  <si>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</si>
  <si>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</si>
  <si>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</si>
  <si>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</si>
  <si>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</si>
  <si>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</si>
  <si>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</si>
  <si>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</si>
  <si>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</si>
  <si>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</si>
  <si>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</si>
  <si>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</si>
  <si>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</si>
  <si>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</si>
  <si>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</si>
  <si>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</si>
  <si>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</si>
  <si>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</si>
  <si>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</si>
  <si>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</si>
  <si>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</si>
  <si>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</si>
  <si>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</si>
  <si>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</si>
  <si>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</si>
  <si>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</si>
  <si>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</si>
  <si>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</si>
  <si>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</si>
  <si>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</si>
  <si>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</si>
  <si>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</si>
  <si>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</si>
  <si>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</si>
  <si>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</si>
  <si>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</si>
  <si>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</si>
  <si>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</si>
  <si>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</si>
  <si>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</si>
  <si>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</si>
  <si>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</si>
  <si>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</si>
  <si>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</si>
  <si>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</si>
  <si>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</si>
  <si>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</si>
  <si>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</si>
  <si>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</si>
  <si>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</si>
  <si>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</si>
  <si>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</si>
  <si>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</si>
  <si>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</si>
  <si>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</si>
  <si>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</si>
  <si>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</si>
  <si>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</si>
  <si>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</si>
  <si>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</si>
  <si>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</si>
  <si>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</si>
  <si>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</si>
  <si>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</si>
  <si>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</si>
  <si>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</si>
  <si>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</si>
  <si>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</si>
  <si>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</si>
  <si>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</si>
  <si>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</si>
  <si>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</si>
  <si>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</si>
  <si>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</si>
  <si>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</si>
  <si>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</si>
  <si>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</si>
  <si>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</si>
  <si>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</si>
  <si>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</si>
  <si>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</si>
  <si>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</si>
  <si>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</si>
  <si>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</si>
  <si>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</si>
  <si>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</si>
  <si>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</si>
  <si>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</si>
  <si>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</si>
  <si>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</si>
  <si>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</si>
  <si>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</si>
  <si>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</si>
  <si>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</si>
  <si>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</si>
  <si>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</si>
  <si>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</si>
  <si>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</si>
  <si>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</si>
  <si>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</si>
  <si>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</si>
  <si>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</si>
  <si>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</si>
  <si>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</si>
  <si>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</si>
  <si>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</si>
  <si>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</si>
  <si>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</si>
  <si>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</si>
  <si>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</si>
  <si>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</si>
  <si>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</si>
  <si>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</si>
  <si>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</si>
  <si>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</si>
  <si>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</si>
  <si>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</si>
  <si>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</si>
  <si>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</si>
  <si>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</si>
  <si>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</si>
  <si>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</si>
  <si>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</si>
  <si>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</si>
  <si>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</si>
  <si>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</si>
  <si>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</si>
  <si>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</si>
  <si>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</si>
  <si>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</si>
  <si>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</si>
  <si>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</si>
  <si>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</si>
  <si>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</si>
  <si>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</si>
  <si>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</si>
  <si>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</si>
  <si>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</si>
  <si>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</si>
  <si>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</si>
  <si>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</si>
  <si>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</si>
  <si>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</si>
  <si>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</si>
  <si>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</si>
  <si>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</si>
  <si>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</si>
  <si>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</si>
  <si>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</si>
  <si>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</si>
  <si>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</si>
  <si>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</si>
  <si>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</si>
  <si>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</si>
  <si>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</si>
  <si>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</si>
  <si>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</si>
  <si>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</si>
  <si>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</si>
  <si>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</si>
  <si>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</si>
  <si>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</si>
  <si>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</si>
  <si>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</si>
  <si>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</si>
  <si>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</si>
  <si>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</si>
  <si>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</si>
  <si>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</si>
  <si>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</si>
  <si>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</si>
  <si>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</si>
  <si>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</si>
  <si>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</si>
  <si>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</si>
  <si>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</si>
  <si>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</si>
  <si>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</si>
  <si>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</si>
  <si>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</si>
  <si>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</si>
  <si>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</si>
  <si>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</si>
  <si>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</si>
  <si>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</si>
  <si>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</si>
  <si>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</si>
  <si>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</si>
  <si>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</si>
  <si>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</si>
  <si>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</si>
  <si>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</si>
  <si>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</si>
  <si>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</si>
  <si>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</si>
  <si>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</si>
  <si>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</si>
  <si>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</si>
  <si>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</si>
  <si>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</si>
  <si>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</si>
  <si>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</si>
  <si>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</si>
  <si>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</si>
  <si>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</si>
  <si>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</si>
  <si>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</si>
  <si>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</si>
  <si>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</si>
  <si>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</si>
  <si>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</si>
  <si>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</si>
  <si>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</si>
  <si>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</si>
  <si>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</si>
  <si>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</si>
  <si>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</si>
  <si>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</si>
  <si>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</si>
  <si>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</si>
  <si>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</si>
  <si>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</si>
  <si>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</si>
  <si>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</si>
  <si>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</si>
  <si>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</si>
  <si>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</si>
  <si>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</si>
  <si>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</si>
  <si>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</si>
  <si>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</si>
  <si>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</si>
  <si>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</si>
  <si>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</si>
  <si>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</si>
  <si>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</si>
  <si>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</si>
  <si>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</si>
  <si>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</si>
  <si>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</si>
  <si>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</si>
  <si>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</si>
  <si>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</si>
  <si>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</si>
  <si>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</si>
  <si>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</si>
  <si>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</si>
  <si>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</si>
  <si>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</si>
  <si>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</si>
  <si>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</si>
  <si>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</si>
  <si>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</si>
  <si>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</si>
  <si>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</si>
  <si>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</si>
  <si>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</si>
  <si>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</si>
  <si>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</si>
  <si>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</si>
  <si>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</si>
  <si>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</si>
  <si>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</si>
  <si>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</si>
  <si>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</si>
  <si>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</si>
  <si>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</si>
  <si>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</si>
  <si>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</si>
  <si>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</si>
  <si>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</si>
  <si>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</si>
  <si>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</si>
  <si>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</si>
  <si>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</si>
  <si>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</si>
  <si>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</si>
  <si>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</si>
  <si>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</si>
  <si>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</si>
  <si>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</si>
  <si>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</si>
  <si>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</si>
  <si>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</si>
  <si>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</si>
  <si>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</si>
  <si>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</si>
  <si>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</si>
  <si>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</si>
  <si>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</si>
  <si>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</si>
  <si>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</si>
  <si>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</si>
  <si>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</si>
  <si>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</si>
  <si>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</si>
  <si>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</si>
  <si>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</si>
  <si>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</si>
  <si>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</si>
  <si>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</si>
  <si>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</si>
  <si>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</si>
  <si>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</si>
  <si>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</si>
  <si>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</si>
  <si>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</si>
  <si>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</si>
  <si>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</si>
  <si>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</si>
  <si>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</si>
  <si>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</si>
  <si>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</si>
  <si>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</si>
  <si>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</si>
  <si>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</si>
  <si>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</si>
  <si>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</si>
  <si>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</si>
  <si>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</si>
  <si>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</si>
  <si>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</si>
  <si>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</si>
  <si>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</si>
  <si>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</si>
  <si>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</si>
  <si>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</si>
  <si>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</si>
  <si>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</si>
  <si>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</si>
  <si>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</si>
  <si>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</si>
  <si>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</si>
  <si>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</si>
  <si>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</si>
  <si>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</si>
  <si>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</si>
  <si>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</si>
  <si>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</si>
  <si>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</si>
  <si>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</si>
  <si>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</si>
  <si>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</si>
  <si>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</si>
  <si>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</si>
  <si>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</si>
  <si>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</si>
  <si>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</si>
  <si>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</si>
  <si>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</si>
  <si>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</si>
  <si>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</si>
  <si>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</si>
  <si>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</si>
  <si>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</si>
  <si>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</si>
  <si>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</si>
  <si>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</si>
  <si>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</si>
  <si>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</si>
  <si>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</si>
  <si>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</si>
  <si>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</si>
  <si>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</si>
  <si>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</si>
  <si>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</si>
  <si>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</si>
  <si>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</si>
  <si>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</si>
  <si>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</si>
  <si>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</si>
  <si>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</si>
  <si>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</si>
  <si>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</si>
  <si>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</si>
  <si>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</si>
  <si>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</si>
  <si>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</si>
  <si>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</si>
  <si>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</si>
  <si>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</si>
  <si>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</si>
  <si>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</si>
  <si>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</si>
  <si>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</si>
  <si>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</si>
  <si>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</si>
  <si>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</si>
  <si>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</si>
  <si>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</si>
  <si>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</si>
  <si>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</si>
  <si>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</si>
  <si>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</si>
  <si>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</si>
  <si>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</si>
  <si>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</si>
  <si>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</si>
  <si>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</si>
  <si>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</si>
  <si>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</si>
  <si>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</si>
  <si>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</si>
  <si>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</si>
  <si>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</si>
  <si>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</si>
  <si>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</si>
  <si>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</si>
  <si>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</si>
  <si>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</si>
  <si>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</si>
  <si>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</si>
  <si>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</si>
  <si>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</si>
  <si>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</si>
  <si>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</si>
  <si>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</si>
  <si>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</si>
  <si>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</si>
  <si>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</si>
  <si>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</si>
  <si>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</si>
  <si>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</si>
  <si>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</si>
  <si>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</si>
  <si>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</si>
  <si>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</si>
  <si>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</si>
  <si>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</si>
  <si>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</si>
  <si>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</si>
  <si>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</si>
  <si>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</si>
  <si>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</si>
  <si>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</si>
  <si>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</si>
  <si>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</si>
  <si>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</si>
  <si>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</si>
  <si>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</si>
  <si>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</si>
  <si>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</si>
  <si>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</si>
  <si>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</si>
  <si>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</si>
  <si>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</si>
  <si>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</si>
  <si>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</si>
  <si>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</si>
  <si>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</si>
  <si>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</si>
  <si>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</si>
  <si>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</si>
  <si>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</si>
  <si>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</si>
  <si>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</si>
  <si>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</si>
  <si>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</si>
  <si>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</si>
  <si>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</si>
  <si>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</si>
  <si>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</si>
  <si>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</si>
  <si>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</si>
  <si>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</si>
  <si>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</si>
  <si>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</si>
  <si>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</si>
  <si>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</si>
  <si>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</si>
  <si>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</si>
  <si>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</si>
  <si>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</si>
  <si>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</si>
  <si>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</si>
  <si>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</si>
  <si>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</si>
  <si>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</si>
  <si>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</si>
  <si>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</si>
  <si>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</si>
  <si>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</si>
  <si>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</si>
  <si>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</si>
  <si>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</si>
  <si>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</si>
  <si>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</si>
  <si>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</si>
  <si>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</si>
  <si>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</si>
  <si>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</si>
  <si>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</si>
  <si>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</si>
  <si>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</si>
  <si>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</si>
  <si>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</si>
  <si>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</si>
  <si>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</si>
  <si>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</si>
  <si>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</si>
  <si>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</si>
  <si>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</si>
  <si>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</si>
  <si>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</si>
  <si>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</si>
  <si>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</si>
  <si>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</si>
  <si>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</si>
  <si>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</si>
  <si>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</si>
  <si>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</si>
  <si>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</si>
  <si>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</si>
  <si>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</si>
  <si>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</si>
  <si>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</si>
  <si>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</si>
  <si>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</si>
  <si>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</si>
  <si>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</si>
  <si>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</si>
  <si>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</si>
  <si>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</si>
  <si>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</si>
  <si>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</si>
  <si>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</si>
  <si>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</si>
  <si>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</si>
  <si>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</si>
  <si>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</si>
  <si>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</si>
  <si>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</si>
  <si>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</si>
  <si>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</si>
  <si>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</si>
  <si>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</si>
  <si>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</si>
  <si>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</si>
  <si>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</si>
  <si>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</si>
  <si>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</si>
  <si>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</si>
  <si>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</si>
  <si>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</si>
  <si>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</si>
  <si>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</si>
  <si>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</si>
  <si>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</si>
  <si>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</si>
  <si>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</si>
  <si>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</si>
  <si>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</si>
  <si>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</si>
  <si>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</si>
  <si>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</si>
  <si>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</si>
  <si>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</si>
  <si>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</si>
  <si>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</si>
  <si>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</si>
  <si>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</si>
  <si>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</si>
  <si>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</si>
  <si>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</si>
  <si>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</si>
  <si>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</si>
  <si>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</si>
  <si>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</si>
  <si>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</si>
  <si>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</si>
  <si>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</si>
  <si>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</si>
  <si>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</si>
  <si>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</si>
  <si>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</si>
  <si>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</si>
  <si>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</si>
  <si>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</si>
  <si>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</si>
  <si>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</si>
  <si>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</si>
  <si>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</si>
  <si>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</si>
  <si>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</si>
  <si>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</si>
  <si>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</si>
  <si>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</si>
  <si>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</si>
  <si>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</si>
  <si>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</si>
  <si>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</si>
  <si>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</si>
  <si>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</si>
  <si>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</si>
  <si>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</si>
  <si>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</si>
  <si>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</si>
  <si>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</si>
  <si>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</si>
  <si>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</si>
  <si>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</si>
  <si>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</si>
  <si>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</si>
  <si>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</si>
  <si>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</si>
  <si>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</si>
  <si>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</si>
  <si>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</si>
  <si>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</si>
  <si>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</si>
  <si>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</si>
  <si>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</si>
  <si>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</si>
  <si>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</si>
  <si>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</si>
  <si>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</si>
  <si>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</si>
  <si>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</si>
  <si>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</si>
  <si>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</si>
  <si>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</si>
  <si>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</si>
  <si>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</si>
  <si>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</si>
  <si>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</si>
  <si>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</si>
  <si>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</si>
  <si>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</si>
  <si>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</si>
  <si>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</si>
  <si>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</si>
  <si>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</si>
  <si>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</si>
  <si>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</si>
  <si>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</si>
  <si>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</si>
  <si>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</si>
  <si>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</si>
  <si>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</si>
  <si>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</si>
  <si>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</si>
  <si>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</si>
  <si>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</si>
  <si>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</si>
  <si>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</si>
  <si>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</si>
  <si>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</si>
  <si>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</si>
  <si>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</si>
  <si>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</si>
  <si>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</si>
  <si>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</si>
  <si>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</si>
  <si>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</si>
  <si>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</si>
  <si>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</si>
  <si>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</si>
  <si>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</si>
  <si>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</si>
  <si>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</si>
  <si>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</si>
  <si>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</si>
  <si>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</si>
  <si>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</si>
  <si>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</si>
  <si>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</si>
  <si>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</si>
  <si>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</si>
  <si>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</si>
  <si>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</si>
  <si>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</si>
  <si>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</si>
  <si>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</si>
  <si>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</si>
  <si>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</si>
  <si>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</si>
  <si>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</si>
  <si>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</si>
  <si>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</si>
  <si>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</si>
  <si>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</si>
  <si>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</si>
  <si>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</si>
  <si>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</si>
  <si>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</si>
  <si>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</si>
  <si>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</si>
  <si>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</si>
  <si>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</si>
  <si>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</si>
  <si>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</si>
  <si>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</si>
  <si>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</si>
  <si>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</si>
  <si>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</si>
  <si>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</si>
  <si>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</si>
  <si>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</si>
  <si>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</si>
  <si>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</si>
  <si>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</si>
  <si>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</si>
  <si>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</si>
  <si>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</si>
  <si>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</si>
  <si>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</si>
  <si>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</si>
  <si>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</si>
  <si>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</si>
  <si>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</si>
  <si>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</si>
  <si>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</si>
  <si>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</si>
  <si>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</si>
  <si>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</si>
  <si>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</si>
  <si>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</si>
  <si>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</si>
  <si>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</si>
  <si>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</si>
  <si>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</si>
  <si>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</si>
  <si>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</si>
  <si>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</si>
  <si>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</si>
  <si>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</si>
  <si>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</si>
  <si>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</si>
  <si>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</si>
  <si>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</si>
  <si>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</si>
  <si>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</si>
  <si>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</si>
  <si>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</si>
  <si>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</si>
  <si>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</si>
  <si>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</si>
  <si>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</si>
  <si>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</si>
  <si>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</si>
  <si>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</si>
  <si>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</si>
  <si>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</si>
  <si>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</si>
  <si>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</si>
  <si>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</si>
  <si>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</si>
  <si>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</si>
  <si>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</si>
  <si>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</si>
  <si>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</si>
  <si>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</si>
  <si>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</si>
  <si>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</si>
  <si>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</si>
  <si>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</si>
  <si>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</si>
  <si>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</si>
  <si>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</si>
  <si>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</si>
  <si>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</si>
  <si>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</si>
  <si>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</si>
  <si>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</si>
  <si>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</si>
  <si>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</si>
  <si>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</si>
  <si>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</si>
  <si>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</si>
  <si>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</si>
  <si>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</si>
  <si>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</si>
  <si>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</si>
  <si>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</si>
  <si>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</si>
  <si>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</si>
  <si>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</si>
  <si>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</si>
  <si>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</si>
  <si>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</si>
  <si>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</si>
  <si>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</si>
  <si>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</si>
  <si>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</si>
  <si>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</si>
  <si>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</si>
  <si>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</si>
  <si>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</si>
  <si>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</si>
  <si>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</si>
  <si>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</si>
  <si>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</si>
  <si>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</si>
  <si>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</si>
  <si>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</si>
  <si>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</si>
  <si>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</si>
  <si>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</si>
  <si>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</si>
  <si>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</si>
  <si>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</si>
  <si>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</si>
  <si>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</si>
  <si>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</si>
  <si>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</si>
  <si>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</si>
  <si>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</si>
  <si>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</si>
  <si>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</si>
  <si>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</si>
  <si>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</si>
  <si>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</si>
  <si>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</si>
  <si>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</si>
  <si>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</si>
  <si>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</si>
  <si>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</si>
  <si>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</si>
  <si>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</si>
  <si>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</si>
  <si>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</si>
  <si>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</si>
  <si>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</si>
  <si>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</si>
  <si>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</si>
  <si>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</si>
  <si>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</si>
  <si>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</si>
  <si>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</si>
  <si>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</si>
  <si>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</si>
  <si>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</si>
  <si>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</si>
  <si>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</si>
  <si>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</si>
  <si>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</si>
  <si>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</si>
  <si>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</si>
  <si>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</si>
  <si>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</si>
  <si>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</si>
  <si>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</si>
  <si>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</si>
  <si>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</si>
  <si>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</si>
  <si>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</si>
  <si>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</si>
  <si>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</si>
  <si>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</si>
  <si>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</si>
  <si>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</si>
  <si>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</si>
  <si>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</si>
  <si>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</si>
  <si>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</si>
  <si>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</si>
  <si>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</si>
  <si>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</si>
  <si>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</si>
  <si>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</si>
  <si>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</si>
  <si>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</si>
  <si>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</si>
  <si>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</si>
  <si>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</si>
  <si>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</si>
  <si>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</si>
  <si>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</si>
  <si>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</si>
  <si>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</si>
  <si>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</si>
  <si>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</si>
  <si>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</si>
  <si>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</si>
  <si>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</si>
  <si>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</si>
  <si>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</si>
  <si>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</si>
  <si>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</si>
  <si>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</si>
  <si>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</si>
  <si>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</si>
  <si>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</si>
  <si>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</si>
  <si>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</si>
  <si>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</si>
  <si>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</si>
  <si>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</si>
  <si>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</si>
  <si>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</si>
  <si>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</si>
  <si>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</si>
  <si>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</si>
  <si>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</si>
  <si>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</si>
  <si>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</si>
  <si>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</si>
  <si>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</si>
  <si>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</si>
  <si>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</si>
  <si>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</si>
  <si>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</si>
  <si>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</si>
  <si>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</si>
  <si>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</si>
  <si>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</si>
  <si>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</si>
  <si>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</si>
  <si>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</si>
  <si>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</si>
  <si>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</si>
  <si>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</si>
  <si>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</si>
  <si>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</si>
  <si>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</si>
  <si>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</si>
  <si>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</si>
  <si>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</si>
  <si>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</si>
  <si>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</si>
  <si>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</si>
  <si>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</si>
  <si>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</si>
  <si>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</si>
  <si>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</si>
  <si>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</si>
  <si>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</si>
  <si>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</si>
  <si>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</si>
  <si>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</si>
  <si>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</si>
  <si>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</si>
  <si>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</si>
  <si>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</si>
  <si>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</si>
  <si>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</si>
  <si>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</si>
  <si>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</si>
  <si>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</si>
  <si>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</si>
  <si>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</si>
  <si>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</si>
  <si>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</si>
  <si>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</si>
  <si>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</si>
  <si>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</si>
  <si>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</si>
  <si>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</si>
  <si>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</si>
  <si>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</si>
  <si>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</si>
  <si>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</si>
  <si>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</si>
  <si>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</si>
  <si>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</si>
  <si>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</si>
  <si>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</si>
  <si>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</si>
  <si>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</si>
  <si>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</si>
  <si>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</si>
  <si>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</si>
  <si>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</si>
  <si>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</si>
  <si>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</si>
  <si>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</si>
  <si>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</si>
  <si>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</si>
  <si>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</si>
  <si>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</si>
  <si>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</si>
  <si>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</si>
  <si>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</si>
  <si>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</si>
  <si>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</si>
  <si>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</si>
  <si>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</si>
  <si>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</si>
  <si>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</si>
  <si>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</si>
  <si>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</si>
  <si>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</si>
  <si>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</si>
  <si>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</si>
  <si>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</si>
  <si>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</si>
  <si>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</si>
  <si>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</si>
  <si>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</si>
  <si>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</si>
  <si>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</si>
  <si>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</si>
  <si>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</si>
  <si>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</si>
  <si>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</si>
  <si>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</si>
  <si>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</si>
  <si>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</si>
  <si>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</si>
  <si>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</si>
  <si>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</si>
  <si>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</si>
  <si>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</si>
  <si>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</si>
  <si>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</si>
  <si>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</si>
  <si>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</si>
  <si>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</si>
  <si>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</si>
  <si>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</si>
  <si>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</si>
  <si>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</si>
  <si>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</si>
  <si>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</si>
  <si>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</si>
  <si>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</si>
  <si>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</si>
  <si>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</si>
  <si>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</si>
  <si>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</si>
  <si>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</si>
  <si>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</si>
  <si>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</si>
  <si>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</si>
  <si>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</si>
  <si>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</si>
  <si>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</si>
  <si>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</si>
  <si>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</si>
  <si>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</si>
  <si>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</si>
  <si>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</si>
  <si>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</si>
  <si>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</si>
  <si>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</si>
  <si>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</si>
  <si>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</si>
  <si>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</si>
  <si>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</si>
  <si>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</si>
  <si>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</si>
  <si>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</si>
  <si>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</si>
  <si>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</si>
  <si>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</si>
  <si>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</si>
  <si>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</si>
  <si>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</si>
  <si>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</si>
  <si>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</si>
  <si>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</si>
  <si>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</si>
  <si>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</si>
  <si>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</si>
  <si>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</si>
  <si>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</si>
  <si>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</si>
  <si>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</si>
  <si>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</si>
  <si>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</si>
  <si>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</si>
  <si>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</si>
  <si>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</si>
  <si>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</si>
  <si>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</si>
  <si>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</si>
  <si>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</si>
  <si>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</si>
  <si>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</si>
  <si>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</si>
  <si>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</si>
  <si>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</si>
  <si>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</si>
  <si>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</si>
  <si>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</si>
  <si>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</si>
  <si>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</si>
  <si>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</si>
  <si>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</si>
  <si>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</si>
  <si>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</si>
  <si>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</si>
  <si>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</si>
  <si>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</si>
  <si>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</si>
  <si>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</si>
  <si>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</si>
  <si>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</si>
  <si>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</si>
  <si>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</si>
  <si>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</si>
  <si>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</si>
  <si>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</si>
  <si>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</si>
  <si>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</si>
  <si>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</si>
  <si>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</si>
  <si>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</si>
  <si>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</si>
  <si>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</si>
  <si>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</si>
  <si>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</si>
  <si>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</si>
  <si>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</si>
  <si>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</si>
  <si>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</si>
  <si>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</si>
  <si>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</si>
  <si>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</si>
  <si>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</si>
  <si>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</si>
  <si>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</si>
  <si>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</si>
  <si>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</si>
  <si>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</si>
  <si>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</si>
  <si>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</si>
  <si>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</si>
  <si>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</si>
  <si>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</si>
  <si>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</si>
  <si>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</si>
  <si>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</si>
  <si>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</si>
  <si>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</si>
  <si>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</si>
  <si>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</si>
  <si>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</si>
  <si>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</si>
  <si>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</si>
  <si>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</si>
  <si>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</si>
  <si>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</si>
  <si>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</si>
  <si>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</si>
  <si>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</si>
  <si>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</si>
  <si>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</si>
  <si>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</si>
  <si>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</si>
  <si>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</si>
  <si>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</si>
  <si>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</si>
  <si>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</si>
  <si>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</si>
  <si>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</si>
  <si>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</si>
  <si>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</si>
  <si>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</si>
  <si>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</si>
  <si>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</si>
  <si>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</si>
  <si>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</si>
  <si>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</si>
  <si>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</si>
  <si>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</si>
  <si>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</si>
  <si>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</si>
  <si>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</si>
  <si>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</si>
  <si>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</si>
  <si>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</si>
  <si>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</si>
  <si>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</si>
  <si>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</si>
  <si>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</si>
  <si>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</si>
  <si>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</si>
  <si>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</si>
  <si>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</si>
  <si>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</si>
  <si>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</si>
  <si>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</si>
  <si>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</si>
  <si>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</si>
  <si>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</si>
  <si>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</si>
  <si>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</si>
  <si>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</si>
  <si>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</si>
  <si>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</si>
  <si>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</si>
  <si>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</si>
  <si>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</si>
  <si>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</si>
  <si>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</si>
  <si>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</si>
  <si>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</si>
  <si>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</si>
  <si>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</si>
  <si>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</si>
  <si>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</si>
  <si>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</si>
  <si>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</si>
  <si>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</si>
  <si>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</si>
  <si>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</si>
  <si>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</si>
  <si>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</si>
  <si>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</si>
  <si>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</si>
  <si>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</si>
  <si>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</si>
  <si>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</si>
  <si>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</si>
  <si>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</si>
  <si>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</si>
  <si>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</si>
  <si>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</si>
  <si>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</si>
  <si>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</si>
  <si>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</si>
  <si>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</si>
  <si>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</si>
  <si>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</si>
  <si>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</si>
  <si>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</si>
  <si>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</si>
  <si>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</si>
  <si>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</si>
  <si>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</si>
  <si>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</si>
  <si>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</si>
  <si>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</si>
  <si>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</si>
  <si>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</si>
  <si>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</si>
  <si>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</si>
  <si>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</si>
  <si>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</si>
  <si>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</si>
  <si>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</si>
  <si>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</si>
  <si>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</si>
  <si>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</si>
  <si>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</si>
  <si>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</si>
  <si>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</si>
  <si>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</si>
  <si>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</si>
  <si>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</si>
  <si>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</si>
  <si>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</si>
  <si>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</si>
  <si>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</si>
  <si>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</si>
  <si>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</si>
  <si>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</si>
  <si>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</si>
  <si>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</si>
  <si>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</si>
  <si>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</si>
  <si>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</si>
  <si>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</si>
  <si>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</si>
  <si>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</si>
  <si>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</si>
  <si>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</si>
  <si>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</si>
  <si>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</si>
  <si>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</si>
  <si>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</si>
  <si>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</si>
  <si>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</si>
  <si>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</si>
  <si>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</si>
  <si>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</si>
  <si>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</si>
  <si>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</si>
  <si>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</si>
  <si>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</si>
  <si>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</si>
  <si>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</si>
  <si>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</si>
  <si>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</si>
  <si>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</si>
  <si>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</si>
  <si>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</si>
  <si>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</si>
  <si>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</si>
  <si>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</si>
  <si>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</si>
  <si>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</si>
  <si>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</si>
  <si>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</si>
  <si>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</si>
  <si>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</si>
  <si>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</si>
  <si>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</si>
  <si>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</si>
  <si>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</si>
  <si>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</si>
  <si>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</si>
  <si>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</si>
  <si>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</si>
  <si>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</si>
  <si>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</si>
  <si>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</si>
  <si>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</si>
  <si>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</si>
  <si>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</si>
  <si>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</si>
  <si>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</si>
  <si>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</si>
  <si>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</si>
  <si>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</si>
  <si>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</si>
  <si>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</si>
  <si>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</si>
  <si>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</si>
  <si>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</si>
  <si>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</si>
  <si>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</si>
  <si>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</si>
  <si>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</si>
  <si>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</si>
  <si>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</si>
  <si>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</si>
  <si>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</si>
  <si>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</si>
  <si>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</si>
  <si>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</si>
  <si>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</si>
  <si>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</si>
  <si>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</si>
  <si>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</si>
  <si>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</si>
  <si>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</si>
  <si>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</si>
  <si>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</si>
  <si>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</si>
  <si>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</si>
  <si>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</si>
  <si>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</si>
  <si>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</si>
  <si>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</si>
  <si>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</si>
  <si>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</si>
  <si>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</si>
  <si>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</si>
  <si>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</si>
  <si>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</si>
  <si>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</si>
  <si>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</si>
  <si>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</si>
  <si>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</si>
  <si>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</si>
  <si>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</si>
  <si>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</si>
  <si>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</si>
  <si>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</si>
  <si>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</si>
  <si>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</si>
  <si>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</si>
  <si>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</si>
  <si>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</si>
  <si>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</si>
  <si>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</si>
  <si>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</si>
  <si>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</si>
  <si>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</si>
  <si>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</si>
  <si>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</si>
  <si>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</si>
  <si>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</si>
  <si>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</si>
  <si>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</si>
  <si>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</si>
  <si>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</si>
  <si>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</si>
  <si>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</si>
  <si>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</si>
  <si>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</si>
  <si>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</si>
  <si>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</si>
  <si>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</si>
  <si>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</si>
  <si>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</si>
  <si>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</si>
  <si>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</si>
  <si>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</si>
  <si>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</si>
  <si>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</si>
  <si>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</si>
  <si>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</si>
  <si>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</si>
  <si>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</si>
  <si>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</si>
  <si>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</si>
  <si>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</si>
  <si>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</si>
  <si>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</si>
  <si>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</si>
  <si>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</si>
  <si>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</si>
  <si>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</si>
  <si>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</si>
  <si>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</si>
  <si>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</si>
  <si>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</si>
  <si>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</si>
  <si>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</si>
  <si>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</si>
  <si>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</si>
  <si>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</si>
  <si>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</si>
  <si>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</si>
  <si>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</si>
  <si>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</si>
  <si>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</si>
  <si>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</si>
  <si>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</si>
  <si>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</si>
  <si>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</si>
  <si>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</si>
  <si>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</si>
  <si>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</si>
  <si>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</si>
  <si>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</si>
  <si>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</si>
  <si>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</si>
  <si>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</si>
  <si>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</si>
  <si>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</si>
  <si>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</si>
  <si>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</si>
  <si>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</si>
  <si>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</si>
  <si>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</si>
  <si>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</si>
  <si>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</si>
  <si>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</si>
  <si>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</si>
  <si>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</si>
  <si>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</si>
  <si>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</si>
  <si>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</si>
  <si>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</si>
  <si>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</si>
  <si>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</si>
  <si>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</si>
  <si>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</si>
  <si>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</si>
  <si>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</si>
  <si>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</si>
  <si>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</si>
  <si>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</si>
  <si>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</si>
  <si>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</si>
  <si>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</si>
  <si>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</si>
  <si>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</si>
  <si>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</si>
  <si>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</si>
  <si>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</si>
  <si>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</si>
  <si>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</si>
  <si>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</si>
  <si>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</si>
  <si>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</si>
  <si>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</si>
  <si>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</si>
  <si>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</si>
  <si>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</si>
  <si>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</si>
  <si>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</si>
  <si>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</si>
  <si>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</si>
  <si>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</si>
  <si>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</si>
  <si>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</si>
  <si>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</si>
  <si>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</si>
  <si>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</si>
  <si>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</si>
  <si>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</si>
  <si>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</si>
  <si>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</si>
  <si>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</si>
  <si>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</si>
  <si>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</si>
  <si>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</si>
  <si>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</si>
  <si>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</si>
  <si>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</si>
  <si>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</si>
  <si>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</si>
  <si>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</si>
  <si>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</si>
  <si>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</si>
  <si>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</si>
  <si>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</si>
  <si>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</si>
  <si>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</si>
  <si>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</si>
  <si>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</si>
  <si>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</si>
  <si>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</si>
  <si>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</si>
  <si>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</si>
  <si>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</si>
  <si>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</si>
  <si>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</si>
  <si>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</si>
  <si>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</si>
  <si>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</si>
  <si>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</si>
  <si>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</si>
  <si>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</si>
  <si>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</si>
  <si>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</si>
  <si>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</si>
  <si>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</si>
  <si>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</si>
  <si>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</si>
  <si>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</si>
  <si>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</si>
  <si>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</si>
  <si>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</si>
  <si>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</si>
  <si>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</si>
  <si>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</si>
  <si>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</si>
  <si>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</si>
  <si>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</si>
  <si>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</si>
  <si>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</si>
  <si>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</si>
  <si>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</si>
  <si>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</si>
  <si>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</si>
  <si>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</si>
  <si>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</si>
  <si>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</si>
  <si>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</si>
  <si>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</si>
  <si>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</si>
  <si>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</si>
  <si>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</si>
  <si>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</si>
  <si>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</si>
  <si>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</si>
  <si>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</si>
  <si>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</si>
  <si>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</si>
  <si>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</si>
  <si>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</si>
  <si>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</si>
  <si>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</si>
  <si>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</si>
  <si>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</si>
  <si>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</si>
  <si>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</si>
  <si>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</si>
  <si>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</si>
  <si>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</si>
  <si>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</si>
  <si>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</si>
  <si>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</si>
  <si>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</si>
  <si>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</si>
  <si>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</si>
  <si>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</si>
  <si>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</si>
  <si>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</si>
  <si>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</si>
  <si>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</si>
  <si>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</si>
  <si>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</si>
  <si>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</si>
  <si>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</si>
  <si>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</si>
  <si>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</si>
  <si>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</si>
  <si>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</si>
  <si>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</si>
  <si>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</si>
  <si>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</si>
  <si>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</si>
  <si>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</si>
  <si>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</si>
  <si>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</si>
  <si>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</si>
  <si>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</si>
  <si>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</si>
  <si>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</si>
  <si>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</si>
  <si>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</si>
  <si>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</si>
  <si>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</si>
  <si>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</si>
  <si>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</si>
  <si>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</si>
  <si>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</si>
  <si>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</si>
  <si>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</si>
  <si>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</si>
  <si>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</si>
  <si>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</si>
  <si>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</si>
  <si>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</si>
  <si>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</si>
  <si>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</si>
  <si>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</si>
  <si>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</si>
  <si>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</si>
  <si>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</si>
  <si>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</si>
  <si>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</si>
  <si>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</si>
  <si>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</si>
  <si>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</si>
  <si>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</si>
  <si>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</si>
  <si>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</si>
  <si>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</si>
  <si>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</si>
  <si>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</si>
  <si>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</si>
  <si>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</si>
  <si>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</si>
  <si>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</si>
  <si>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</si>
  <si>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</si>
  <si>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</si>
  <si>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</si>
  <si>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</si>
  <si>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</si>
  <si>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</si>
  <si>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</si>
  <si>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</si>
  <si>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</si>
  <si>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</si>
  <si>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</si>
  <si>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</si>
  <si>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</si>
  <si>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</si>
  <si>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</si>
  <si>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</si>
  <si>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</si>
  <si>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</si>
  <si>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</si>
  <si>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</si>
  <si>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</si>
  <si>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</si>
  <si>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</si>
  <si>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</si>
  <si>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</si>
  <si>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</si>
  <si>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</si>
  <si>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</si>
  <si>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</si>
  <si>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</si>
  <si>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</si>
  <si>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</si>
  <si>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</si>
  <si>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</si>
  <si>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</si>
  <si>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</si>
  <si>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</si>
  <si>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</si>
  <si>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</si>
  <si>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</si>
  <si>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</si>
  <si>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</si>
  <si>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</si>
  <si>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</si>
  <si>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</si>
  <si>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</si>
  <si>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</si>
  <si>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</si>
  <si>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</si>
  <si>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</si>
  <si>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</si>
  <si>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</si>
  <si>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</si>
  <si>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</si>
  <si>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</si>
  <si>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</si>
  <si>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</si>
  <si>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</si>
  <si>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</si>
  <si>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</si>
  <si>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</si>
  <si>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</si>
  <si>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</si>
  <si>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</si>
  <si>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</si>
  <si>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</si>
  <si>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</si>
  <si>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</si>
  <si>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</si>
  <si>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</si>
  <si>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</si>
  <si>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</si>
  <si>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</si>
  <si>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</si>
  <si>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</si>
  <si>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</si>
  <si>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</si>
  <si>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</si>
  <si>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</si>
  <si>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</si>
  <si>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</si>
  <si>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</si>
  <si>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</si>
  <si>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</si>
  <si>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</si>
  <si>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</si>
  <si>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</si>
  <si>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</si>
  <si>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</si>
  <si>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</si>
  <si>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</si>
  <si>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</si>
  <si>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</si>
  <si>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</si>
  <si>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</si>
  <si>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</si>
  <si>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</si>
  <si>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</si>
  <si>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</si>
  <si>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</si>
  <si>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</si>
  <si>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</si>
  <si>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</si>
  <si>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</si>
  <si>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</si>
  <si>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</si>
  <si>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</si>
  <si>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</si>
  <si>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</si>
  <si>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</si>
  <si>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</si>
  <si>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</si>
  <si>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</si>
  <si>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</si>
  <si>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</si>
  <si>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</si>
  <si>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</si>
  <si>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</si>
  <si>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</si>
  <si>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</si>
  <si>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</si>
  <si>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</si>
  <si>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</si>
  <si>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</si>
  <si>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</si>
  <si>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</si>
  <si>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</si>
  <si>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</si>
  <si>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</si>
  <si>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</si>
  <si>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</si>
  <si>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</si>
  <si>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</si>
  <si>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</si>
  <si>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</si>
  <si>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</si>
  <si>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</si>
  <si>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</si>
  <si>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</si>
  <si>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</si>
  <si>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</si>
  <si>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</si>
  <si>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</si>
  <si>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</si>
  <si>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</si>
  <si>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</si>
  <si>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</si>
  <si>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</si>
  <si>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</si>
  <si>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</si>
  <si>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</si>
  <si>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</si>
  <si>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</si>
  <si>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</si>
  <si>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</si>
  <si>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</si>
  <si>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</si>
  <si>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</si>
  <si>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</si>
  <si>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</si>
  <si>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</si>
  <si>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</si>
  <si>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</si>
  <si>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</si>
  <si>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</si>
  <si>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</si>
  <si>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</si>
  <si>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</si>
  <si>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</si>
  <si>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</si>
  <si>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</si>
  <si>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</si>
  <si>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</si>
  <si>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</si>
  <si>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</si>
  <si>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</si>
  <si>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</si>
  <si>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</si>
  <si>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</si>
  <si>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</si>
  <si>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</si>
  <si>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</si>
  <si>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</si>
  <si>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</si>
  <si>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</si>
  <si>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</si>
  <si>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</si>
  <si>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</si>
  <si>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</si>
  <si>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</si>
  <si>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</si>
  <si>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</si>
  <si>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</si>
  <si>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</si>
  <si>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</si>
  <si>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</si>
  <si>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</si>
  <si>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</si>
  <si>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</si>
  <si>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</si>
  <si>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</si>
  <si>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</si>
  <si>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</si>
  <si>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</si>
  <si>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</si>
  <si>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</si>
  <si>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</si>
  <si>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</si>
  <si>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</si>
  <si>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</si>
  <si>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</si>
  <si>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</si>
  <si>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</si>
  <si>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</si>
  <si>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</si>
  <si>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</si>
  <si>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</si>
  <si>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</si>
  <si>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</si>
  <si>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</si>
  <si>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</si>
  <si>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</si>
  <si>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</si>
  <si>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</si>
  <si>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</si>
  <si>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</si>
  <si>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</si>
  <si>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</si>
  <si>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</si>
  <si>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</si>
  <si>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</si>
  <si>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</si>
  <si>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</si>
  <si>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</si>
  <si>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</si>
  <si>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</si>
  <si>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</si>
  <si>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</si>
  <si>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</si>
  <si>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</si>
  <si>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</si>
  <si>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</si>
  <si>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</si>
  <si>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</si>
  <si>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</si>
  <si>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</si>
  <si>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</si>
  <si>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</si>
  <si>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</si>
  <si>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</si>
  <si>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</si>
  <si>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</si>
  <si>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</si>
  <si>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</si>
  <si>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</si>
  <si>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</si>
  <si>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</si>
  <si>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</si>
  <si>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</si>
  <si>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</si>
  <si>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</si>
  <si>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</si>
  <si>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</si>
  <si>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</si>
  <si>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</si>
  <si>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</si>
  <si>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</si>
  <si>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</si>
  <si>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</si>
  <si>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</si>
  <si>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</si>
  <si>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</si>
  <si>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</si>
  <si>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</si>
  <si>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</si>
  <si>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</si>
  <si>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</si>
  <si>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</si>
  <si>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</si>
  <si>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</si>
  <si>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</si>
  <si>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</si>
  <si>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</si>
  <si>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</si>
  <si>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</si>
  <si>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</si>
  <si>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</si>
  <si>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</si>
  <si>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</si>
  <si>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</si>
  <si>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</si>
  <si>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</si>
  <si>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</si>
  <si>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</si>
  <si>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</si>
  <si>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</si>
  <si>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</si>
  <si>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</si>
  <si>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</si>
  <si>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</si>
  <si>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</si>
  <si>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</si>
  <si>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</si>
  <si>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</si>
  <si>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</si>
  <si>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</si>
  <si>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</si>
  <si>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</si>
  <si>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</si>
  <si>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</si>
  <si>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</si>
  <si>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</si>
  <si>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</si>
  <si>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</si>
  <si>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</si>
  <si>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</si>
  <si>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</si>
  <si>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</si>
  <si>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</si>
  <si>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</si>
  <si>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</si>
  <si>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</si>
  <si>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</si>
  <si>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</si>
  <si>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</si>
  <si>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</si>
  <si>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</si>
  <si>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</si>
  <si>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</si>
  <si>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</si>
  <si>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</si>
  <si>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</si>
  <si>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</si>
  <si>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</si>
  <si>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</si>
  <si>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</si>
  <si>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</si>
  <si>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</si>
  <si>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</si>
  <si>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</si>
  <si>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</si>
  <si>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</si>
  <si>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</si>
  <si>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</si>
  <si>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</si>
  <si>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</si>
  <si>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</si>
  <si>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</si>
  <si>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</si>
  <si>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</si>
  <si>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</si>
  <si>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</si>
  <si>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</si>
  <si>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</si>
  <si>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</si>
  <si>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</si>
  <si>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</si>
  <si>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</si>
  <si>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</si>
  <si>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</si>
  <si>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</si>
  <si>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</si>
  <si>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</si>
  <si>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</si>
  <si>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</si>
  <si>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</si>
  <si>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</si>
  <si>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</si>
  <si>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</si>
  <si>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</si>
  <si>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</si>
  <si>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</si>
  <si>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</si>
  <si>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</si>
  <si>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</si>
  <si>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</si>
  <si>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</si>
  <si>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</si>
  <si>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</si>
  <si>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</si>
  <si>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</si>
  <si>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</si>
  <si>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</si>
  <si>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</si>
  <si>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</si>
  <si>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</si>
  <si>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</si>
  <si>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</si>
  <si>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</si>
  <si>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</si>
  <si>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</si>
  <si>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</si>
  <si>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</si>
  <si>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</si>
  <si>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</si>
  <si>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</si>
  <si>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</si>
  <si>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</si>
  <si>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</si>
  <si>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</si>
  <si>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</si>
  <si>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</si>
  <si>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</si>
  <si>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</si>
  <si>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</si>
  <si>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</si>
  <si>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</si>
  <si>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</si>
  <si>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</si>
  <si>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</si>
  <si>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</si>
  <si>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</si>
  <si>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</si>
  <si>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</si>
  <si>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</si>
  <si>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</si>
  <si>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</si>
  <si>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</si>
  <si>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</si>
  <si>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</si>
  <si>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</si>
  <si>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</si>
  <si>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</si>
  <si>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</si>
  <si>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</si>
  <si>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</si>
  <si>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</si>
  <si>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</si>
  <si>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</si>
  <si>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</si>
  <si>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</si>
  <si>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</si>
  <si>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</si>
  <si>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</si>
  <si>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</si>
  <si>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</si>
  <si>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</si>
  <si>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</si>
  <si>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</si>
  <si>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</si>
  <si>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</si>
  <si>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</si>
  <si>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</si>
  <si>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</si>
  <si>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</si>
  <si>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</si>
  <si>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</si>
  <si>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</si>
  <si>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</si>
  <si>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</si>
  <si>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</si>
  <si>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</si>
  <si>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</si>
  <si>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</si>
  <si>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</si>
  <si>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</si>
  <si>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</si>
  <si>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</si>
  <si>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</si>
  <si>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</si>
  <si>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</si>
  <si>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</si>
  <si>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</si>
  <si>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</si>
  <si>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</si>
  <si>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</si>
  <si>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</si>
  <si>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</si>
  <si>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</si>
  <si>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</si>
  <si>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</si>
  <si>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</si>
  <si>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</si>
  <si>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</si>
  <si>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</si>
  <si>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</si>
  <si>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</si>
  <si>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</si>
  <si>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</si>
  <si>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</si>
  <si>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</si>
  <si>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</si>
  <si>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</si>
  <si>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</si>
  <si>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</si>
  <si>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</si>
  <si>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</si>
  <si>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</si>
  <si>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</si>
  <si>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</si>
  <si>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</si>
  <si>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</si>
  <si>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</si>
  <si>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</si>
  <si>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</si>
  <si>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</si>
  <si>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</si>
  <si>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</si>
  <si>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</si>
  <si>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</si>
  <si>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</si>
  <si>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</si>
  <si>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</si>
  <si>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</si>
  <si>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</si>
  <si>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</si>
  <si>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</si>
  <si>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</si>
  <si>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</si>
  <si>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</si>
  <si>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</si>
  <si>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</si>
  <si>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</si>
  <si>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</si>
  <si>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</si>
  <si>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</si>
  <si>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</si>
  <si>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</si>
  <si>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</si>
  <si>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</si>
  <si>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</si>
  <si>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</si>
  <si>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</si>
  <si>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</si>
  <si>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</si>
  <si>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</si>
  <si>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</si>
  <si>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</si>
  <si>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</si>
  <si>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</si>
  <si>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</si>
  <si>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</si>
  <si>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</si>
  <si>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</si>
  <si>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</si>
  <si>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</si>
  <si>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</si>
  <si>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</si>
  <si>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</si>
  <si>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</si>
  <si>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</si>
  <si>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</si>
  <si>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</si>
  <si>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</si>
  <si>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</si>
  <si>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</si>
  <si>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</si>
  <si>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</si>
  <si>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</si>
  <si>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</si>
  <si>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</si>
  <si>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</si>
  <si>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</si>
  <si>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</si>
  <si>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</si>
  <si>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</si>
  <si>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</si>
  <si>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</si>
  <si>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</si>
  <si>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</si>
  <si>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</si>
  <si>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</si>
  <si>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</si>
  <si>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</si>
  <si>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</si>
  <si>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</si>
  <si>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</si>
  <si>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</si>
  <si>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</si>
  <si>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</si>
  <si>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</si>
  <si>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</si>
  <si>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</si>
  <si>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</si>
  <si>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</si>
  <si>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</si>
  <si>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</si>
  <si>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</si>
  <si>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</si>
  <si>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</si>
  <si>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</si>
  <si>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</si>
  <si>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</si>
  <si>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</si>
  <si>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</si>
  <si>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</si>
  <si>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</si>
  <si>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</si>
  <si>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</si>
  <si>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</si>
  <si>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</si>
  <si>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</si>
  <si>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</si>
  <si>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</si>
  <si>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</si>
  <si>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</si>
  <si>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</si>
  <si>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</si>
  <si>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</si>
  <si>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</si>
  <si>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</si>
  <si>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</si>
  <si>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</si>
  <si>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</si>
  <si>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</si>
  <si>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</si>
  <si>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</si>
  <si>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</si>
  <si>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</si>
  <si>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</si>
  <si>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</si>
  <si>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</si>
  <si>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</si>
  <si>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</si>
  <si>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</si>
  <si>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</si>
  <si>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</si>
  <si>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</si>
  <si>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</si>
  <si>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</si>
  <si>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</si>
  <si>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</si>
  <si>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</si>
  <si>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</si>
  <si>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</si>
  <si>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</si>
  <si>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</si>
  <si>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</si>
  <si>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</si>
  <si>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</si>
  <si>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</si>
  <si>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</si>
  <si>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</si>
  <si>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</si>
  <si>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</si>
  <si>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</si>
  <si>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</si>
  <si>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</si>
  <si>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</si>
  <si>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</si>
  <si>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</si>
  <si>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</si>
  <si>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</si>
  <si>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</si>
  <si>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</si>
  <si>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</si>
  <si>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</si>
  <si>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</si>
  <si>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</si>
  <si>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</si>
  <si>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</si>
  <si>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</si>
  <si>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</si>
  <si>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</si>
  <si>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</si>
  <si>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</si>
  <si>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</si>
  <si>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</si>
  <si>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</si>
  <si>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</si>
  <si>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</si>
  <si>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</si>
  <si>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</si>
  <si>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</si>
  <si>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</si>
  <si>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</si>
  <si>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</si>
  <si>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</si>
  <si>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</si>
  <si>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</si>
  <si>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</si>
  <si>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</si>
  <si>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</si>
  <si>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</si>
  <si>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</si>
  <si>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</si>
  <si>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</si>
  <si>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</si>
  <si>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</si>
  <si>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</si>
  <si>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</si>
  <si>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</si>
  <si>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</si>
  <si>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</si>
  <si>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</si>
  <si>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</si>
  <si>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</si>
  <si>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</si>
  <si>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</si>
  <si>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</si>
  <si>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</si>
  <si>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</si>
  <si>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</si>
  <si>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</si>
  <si>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</si>
  <si>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</si>
  <si>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</si>
  <si>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</si>
  <si>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</si>
  <si>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</si>
  <si>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</si>
  <si>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</si>
  <si>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</si>
  <si>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</si>
  <si>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</si>
  <si>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</si>
  <si>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</si>
  <si>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</si>
  <si>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</si>
  <si>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</si>
  <si>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</si>
  <si>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</si>
  <si>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</si>
  <si>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</si>
  <si>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</si>
  <si>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</si>
  <si>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</si>
  <si>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</si>
  <si>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</si>
  <si>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</si>
  <si>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</si>
  <si>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</si>
  <si>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</si>
  <si>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</si>
  <si>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</si>
  <si>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</si>
  <si>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</si>
  <si>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</si>
  <si>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</si>
  <si>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</si>
  <si>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</si>
  <si>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</si>
  <si>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</si>
  <si>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</si>
  <si>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</si>
  <si>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</si>
  <si>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</si>
  <si>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</si>
  <si>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</si>
  <si>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</si>
  <si>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</si>
  <si>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</si>
  <si>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</si>
  <si>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</si>
  <si>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</si>
  <si>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</si>
  <si>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</si>
  <si>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</si>
  <si>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</si>
  <si>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</si>
  <si>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</si>
  <si>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</si>
  <si>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</si>
  <si>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</si>
  <si>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</si>
  <si>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</si>
  <si>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</si>
  <si>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</si>
  <si>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</si>
  <si>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</si>
  <si>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</si>
  <si>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</si>
  <si>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</si>
  <si>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</si>
  <si>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</si>
  <si>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</si>
  <si>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</si>
  <si>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</si>
  <si>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</si>
  <si>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</si>
  <si>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</si>
  <si>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</si>
  <si>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</si>
  <si>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</si>
  <si>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</si>
  <si>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</si>
  <si>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SVRL90</t>
  </si>
  <si>
    <t>RANGER RAPTOR 4X4 2.0 AUT</t>
  </si>
  <si>
    <t>LSXV68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</si>
  <si>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</si>
  <si>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</si>
  <si>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</si>
  <si>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</si>
  <si>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</si>
  <si>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</si>
  <si>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</si>
  <si>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</si>
  <si>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</si>
  <si>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</si>
  <si>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</si>
  <si>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</si>
  <si>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</si>
  <si>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</si>
  <si>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</si>
  <si>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</si>
  <si>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</si>
  <si>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SWBV94</t>
  </si>
  <si>
    <t>FIAT</t>
  </si>
  <si>
    <t>BLANCO BANCHISA</t>
  </si>
  <si>
    <t>VBWV72</t>
  </si>
  <si>
    <t>VKDD17</t>
  </si>
  <si>
    <t>TGVK92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</si>
  <si>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</si>
  <si>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</si>
  <si>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</si>
  <si>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</si>
  <si>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</si>
  <si>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</si>
  <si>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</si>
  <si>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</si>
  <si>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</si>
  <si>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</si>
  <si>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</si>
  <si>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</si>
  <si>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</si>
  <si>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</si>
  <si>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</si>
  <si>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</si>
  <si>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</si>
  <si>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</si>
  <si>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</si>
  <si>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</si>
  <si>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</si>
  <si>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</si>
  <si>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</si>
  <si>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</si>
  <si>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</si>
  <si>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</si>
  <si>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</si>
  <si>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</si>
  <si>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</si>
  <si>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</si>
  <si>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</si>
  <si>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</si>
  <si>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</si>
  <si>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</si>
  <si>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</si>
  <si>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</si>
  <si>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</si>
  <si>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</si>
  <si>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</si>
  <si>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</si>
  <si>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</si>
  <si>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</si>
  <si>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</si>
  <si>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</si>
  <si>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</si>
  <si>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</si>
  <si>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</si>
  <si>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</si>
  <si>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</si>
  <si>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</si>
  <si>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</si>
  <si>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</si>
  <si>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</si>
  <si>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</si>
  <si>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</si>
  <si>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</si>
  <si>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</si>
  <si>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</si>
  <si>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</si>
  <si>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</si>
  <si>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</si>
  <si>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</si>
  <si>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</si>
  <si>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</si>
  <si>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</si>
  <si>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</si>
  <si>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</si>
  <si>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</si>
  <si>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</si>
  <si>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</si>
  <si>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</si>
  <si>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</si>
  <si>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</si>
  <si>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</si>
  <si>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</si>
  <si>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</si>
  <si>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</si>
  <si>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</si>
  <si>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</si>
  <si>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</si>
  <si>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</si>
  <si>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</si>
  <si>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</si>
  <si>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</si>
  <si>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</si>
  <si>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</si>
  <si>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</si>
  <si>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</si>
  <si>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</si>
  <si>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</si>
  <si>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</si>
  <si>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</si>
  <si>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</si>
  <si>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</si>
  <si>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</si>
  <si>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</si>
  <si>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</si>
  <si>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</si>
  <si>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</si>
  <si>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</si>
  <si>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</si>
  <si>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</si>
  <si>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</si>
  <si>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</si>
  <si>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</si>
  <si>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</si>
  <si>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</si>
  <si>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</si>
  <si>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</si>
  <si>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</si>
  <si>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</si>
  <si>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</si>
  <si>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</si>
  <si>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</si>
  <si>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</si>
  <si>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</si>
  <si>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</si>
  <si>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</si>
  <si>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</si>
  <si>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</si>
  <si>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</si>
  <si>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</si>
  <si>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</si>
  <si>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</si>
  <si>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</si>
  <si>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</si>
  <si>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</si>
  <si>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</si>
  <si>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</si>
  <si>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</si>
  <si>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</si>
  <si>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</si>
  <si>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</si>
  <si>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</si>
  <si>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</si>
  <si>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</si>
  <si>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</si>
  <si>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</si>
  <si>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</si>
  <si>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</si>
  <si>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</si>
  <si>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</si>
  <si>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</si>
  <si>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</si>
  <si>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</si>
  <si>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</si>
  <si>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</si>
  <si>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</si>
  <si>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</si>
  <si>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</si>
  <si>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</si>
  <si>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</si>
  <si>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</si>
  <si>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</si>
  <si>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</si>
  <si>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</si>
  <si>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</si>
  <si>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</si>
  <si>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</si>
  <si>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</si>
  <si>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</si>
  <si>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</si>
  <si>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</si>
  <si>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</si>
  <si>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</si>
  <si>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</si>
  <si>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</si>
  <si>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</si>
  <si>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</si>
  <si>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</si>
  <si>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</si>
  <si>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</si>
  <si>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</si>
  <si>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</si>
  <si>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</si>
  <si>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</si>
  <si>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</si>
  <si>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</si>
  <si>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</si>
  <si>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</si>
  <si>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</si>
  <si>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</si>
  <si>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</si>
  <si>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</si>
  <si>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</si>
  <si>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</si>
  <si>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</si>
  <si>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</si>
  <si>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</si>
  <si>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</si>
  <si>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</si>
  <si>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</si>
  <si>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</si>
  <si>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</si>
  <si>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</si>
  <si>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</si>
  <si>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</si>
  <si>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</si>
  <si>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</si>
  <si>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</si>
  <si>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</si>
  <si>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</si>
  <si>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</si>
  <si>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</si>
  <si>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</si>
  <si>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</si>
  <si>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</si>
  <si>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</si>
  <si>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</si>
  <si>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</si>
  <si>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</si>
  <si>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</si>
  <si>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</si>
  <si>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</si>
  <si>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</si>
  <si>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</si>
  <si>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</si>
  <si>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</si>
  <si>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</si>
  <si>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</si>
  <si>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</si>
  <si>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</si>
  <si>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</si>
  <si>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</si>
  <si>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</si>
  <si>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</si>
  <si>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</si>
  <si>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</si>
  <si>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</si>
  <si>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</si>
  <si>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</si>
  <si>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</si>
  <si>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</si>
  <si>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</si>
  <si>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</si>
  <si>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</si>
  <si>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</si>
  <si>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</si>
  <si>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</si>
  <si>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</si>
  <si>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</si>
  <si>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</si>
  <si>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</si>
  <si>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</si>
  <si>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</si>
  <si>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</si>
  <si>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</si>
  <si>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</si>
  <si>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</si>
  <si>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</si>
  <si>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</si>
  <si>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</si>
  <si>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</si>
  <si>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</si>
  <si>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</si>
  <si>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</si>
  <si>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</si>
  <si>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</si>
  <si>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</si>
  <si>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</si>
  <si>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</si>
  <si>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</si>
  <si>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</si>
  <si>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</si>
  <si>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</si>
  <si>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</si>
  <si>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</si>
  <si>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</si>
  <si>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</si>
  <si>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</si>
  <si>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</si>
  <si>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</si>
  <si>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</si>
  <si>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</si>
  <si>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</si>
  <si>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</si>
  <si>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</si>
  <si>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</si>
  <si>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</si>
  <si>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</si>
  <si>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</si>
  <si>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</si>
  <si>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</si>
  <si>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</si>
  <si>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</si>
  <si>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</si>
  <si>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</si>
  <si>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</si>
  <si>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</si>
  <si>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</si>
  <si>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</si>
  <si>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</si>
  <si>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</si>
  <si>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</si>
  <si>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</si>
  <si>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</si>
  <si>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</si>
  <si>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</si>
  <si>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</si>
  <si>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</si>
  <si>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</si>
  <si>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</si>
  <si>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</si>
  <si>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</si>
  <si>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</si>
  <si>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</si>
  <si>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</si>
  <si>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</si>
  <si>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</si>
  <si>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</si>
  <si>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</si>
  <si>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</si>
  <si>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</si>
  <si>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</si>
  <si>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</si>
  <si>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</si>
  <si>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</si>
  <si>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</si>
  <si>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</si>
  <si>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</si>
  <si>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</si>
  <si>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</si>
  <si>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</si>
  <si>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</si>
  <si>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</si>
  <si>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</si>
  <si>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</si>
  <si>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</si>
  <si>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</si>
  <si>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</si>
  <si>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</si>
  <si>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</si>
  <si>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</si>
  <si>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</si>
  <si>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</si>
  <si>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</si>
  <si>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</si>
  <si>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</si>
  <si>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</si>
  <si>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</si>
  <si>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</si>
  <si>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</si>
  <si>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</si>
  <si>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</si>
  <si>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</si>
  <si>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</si>
  <si>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</si>
  <si>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</si>
  <si>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</si>
  <si>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</si>
  <si>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</si>
  <si>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</si>
  <si>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</si>
  <si>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</si>
  <si>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</si>
  <si>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</si>
  <si>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</si>
  <si>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</si>
  <si>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</si>
  <si>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</si>
  <si>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</si>
  <si>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</si>
  <si>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</si>
  <si>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</si>
  <si>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</si>
  <si>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</si>
  <si>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</si>
  <si>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</si>
  <si>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</si>
  <si>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</si>
  <si>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</si>
  <si>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</si>
  <si>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</si>
  <si>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</si>
  <si>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</si>
  <si>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</si>
  <si>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</si>
  <si>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</si>
  <si>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</si>
  <si>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</si>
  <si>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</si>
  <si>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</si>
  <si>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</si>
  <si>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</si>
  <si>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</si>
  <si>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</si>
  <si>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</si>
  <si>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</si>
  <si>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</si>
  <si>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</si>
  <si>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</si>
  <si>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</si>
  <si>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</si>
  <si>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</si>
  <si>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</si>
  <si>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</si>
  <si>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</si>
  <si>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</si>
  <si>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</si>
  <si>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</si>
  <si>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</si>
  <si>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</si>
  <si>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</si>
  <si>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</si>
  <si>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</si>
  <si>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</si>
  <si>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</si>
  <si>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</si>
  <si>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</si>
  <si>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</si>
  <si>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</si>
  <si>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</si>
  <si>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</si>
  <si>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</si>
  <si>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</si>
  <si>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</si>
  <si>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</si>
  <si>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</si>
  <si>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</si>
  <si>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</si>
  <si>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</si>
  <si>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</si>
  <si>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</si>
  <si>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</si>
  <si>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</si>
  <si>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</si>
  <si>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</si>
  <si>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</si>
  <si>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</si>
  <si>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</si>
  <si>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</si>
  <si>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</si>
  <si>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</si>
  <si>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</si>
  <si>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</si>
  <si>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</si>
  <si>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</si>
  <si>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</si>
  <si>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</si>
  <si>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</si>
  <si>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</si>
  <si>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</si>
  <si>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</si>
  <si>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</si>
  <si>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</si>
  <si>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</si>
  <si>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</si>
  <si>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</si>
  <si>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</si>
  <si>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</si>
  <si>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</si>
  <si>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</si>
  <si>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</si>
  <si>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</si>
  <si>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</si>
  <si>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</si>
  <si>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</si>
  <si>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</si>
  <si>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</si>
  <si>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</si>
  <si>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</si>
  <si>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</si>
  <si>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</si>
  <si>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</si>
  <si>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</si>
  <si>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</si>
  <si>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</si>
  <si>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</si>
  <si>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</si>
  <si>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</si>
  <si>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</si>
  <si>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</si>
  <si>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</si>
  <si>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</si>
  <si>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</si>
  <si>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</si>
  <si>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</si>
  <si>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</si>
  <si>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</si>
  <si>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</si>
  <si>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</si>
  <si>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</si>
  <si>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</si>
  <si>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</si>
  <si>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</si>
  <si>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</si>
  <si>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</si>
  <si>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</si>
  <si>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</si>
  <si>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</si>
  <si>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</si>
  <si>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</si>
  <si>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</si>
  <si>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</si>
  <si>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</si>
  <si>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</si>
  <si>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</si>
  <si>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</si>
  <si>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</si>
  <si>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</si>
  <si>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</si>
  <si>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</si>
  <si>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</si>
  <si>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</si>
  <si>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</si>
  <si>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</si>
  <si>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</si>
  <si>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</si>
  <si>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</si>
  <si>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</si>
  <si>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</si>
  <si>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</si>
  <si>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</si>
  <si>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</si>
  <si>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</si>
  <si>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</si>
  <si>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</si>
  <si>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</si>
  <si>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</si>
  <si>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</si>
  <si>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</si>
  <si>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</si>
  <si>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</si>
  <si>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</si>
  <si>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</si>
  <si>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</si>
  <si>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</si>
  <si>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</si>
  <si>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</si>
  <si>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</si>
  <si>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</si>
  <si>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</si>
  <si>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</si>
  <si>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</si>
  <si>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</si>
  <si>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</si>
  <si>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</si>
  <si>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</si>
  <si>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</si>
  <si>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</si>
  <si>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</si>
  <si>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</si>
  <si>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</si>
  <si>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</si>
  <si>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</si>
  <si>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</si>
  <si>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</si>
  <si>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</si>
  <si>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</si>
  <si>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</si>
  <si>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</si>
  <si>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</si>
  <si>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</si>
  <si>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</si>
  <si>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</si>
  <si>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</si>
  <si>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</si>
  <si>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</si>
  <si>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</si>
  <si>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</si>
  <si>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</si>
  <si>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</si>
  <si>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</si>
  <si>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</si>
  <si>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</si>
  <si>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</si>
  <si>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</si>
  <si>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</si>
  <si>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</si>
  <si>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</si>
  <si>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</si>
  <si>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</si>
  <si>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</si>
  <si>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</si>
  <si>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</si>
  <si>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</si>
  <si>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</si>
  <si>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</si>
  <si>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</si>
  <si>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</si>
  <si>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</si>
  <si>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</si>
  <si>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</si>
  <si>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</si>
  <si>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</si>
  <si>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</si>
  <si>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</si>
  <si>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</si>
  <si>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</si>
  <si>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</si>
  <si>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</si>
  <si>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</si>
  <si>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</si>
  <si>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</si>
  <si>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</si>
  <si>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</si>
  <si>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</si>
  <si>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</si>
  <si>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</si>
  <si>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</si>
  <si>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</si>
  <si>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</si>
  <si>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</si>
  <si>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</si>
  <si>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</si>
  <si>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</si>
  <si>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</si>
  <si>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</si>
  <si>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</si>
  <si>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</si>
  <si>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</si>
  <si>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</si>
  <si>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</si>
  <si>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</si>
  <si>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</si>
  <si>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</si>
  <si>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</si>
  <si>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</si>
  <si>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</si>
  <si>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</si>
  <si>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</si>
  <si>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</si>
  <si>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</si>
  <si>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</si>
  <si>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</si>
  <si>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</si>
  <si>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</si>
  <si>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</si>
  <si>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</si>
  <si>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</si>
  <si>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</si>
  <si>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</si>
  <si>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</si>
  <si>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</si>
  <si>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</si>
  <si>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</si>
  <si>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</si>
  <si>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</si>
  <si>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</si>
  <si>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</si>
  <si>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</si>
  <si>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</si>
  <si>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</si>
  <si>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</si>
  <si>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</si>
  <si>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</si>
  <si>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</si>
  <si>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</si>
  <si>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</si>
  <si>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</si>
  <si>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</si>
  <si>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</si>
  <si>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</si>
  <si>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</si>
  <si>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</si>
  <si>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</si>
  <si>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</si>
  <si>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</si>
  <si>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</si>
  <si>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</si>
  <si>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</si>
  <si>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</si>
  <si>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</si>
  <si>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</si>
  <si>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</si>
  <si>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</si>
  <si>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</si>
  <si>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</si>
  <si>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</si>
  <si>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</si>
  <si>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</si>
  <si>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</si>
  <si>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</si>
  <si>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</si>
  <si>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</si>
  <si>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</si>
  <si>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</si>
  <si>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</si>
  <si>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</si>
  <si>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</si>
  <si>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</si>
  <si>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</si>
  <si>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</si>
  <si>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</si>
  <si>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</si>
  <si>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</si>
  <si>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</si>
  <si>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</si>
  <si>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</si>
  <si>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</si>
  <si>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</si>
  <si>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</si>
  <si>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</si>
  <si>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</si>
  <si>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</si>
  <si>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</si>
  <si>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</si>
  <si>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</si>
  <si>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</si>
  <si>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</si>
  <si>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</si>
  <si>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</si>
  <si>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</si>
  <si>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</si>
  <si>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</si>
  <si>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</si>
  <si>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</si>
  <si>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</si>
  <si>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</si>
  <si>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</si>
  <si>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</si>
  <si>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</si>
  <si>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</si>
  <si>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</si>
  <si>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</si>
  <si>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</si>
  <si>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</si>
  <si>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</si>
  <si>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</si>
  <si>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</si>
  <si>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</si>
  <si>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</si>
  <si>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</si>
  <si>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</si>
  <si>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</si>
  <si>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</si>
  <si>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</si>
  <si>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</si>
  <si>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</si>
  <si>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</si>
  <si>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</si>
  <si>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</si>
  <si>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</si>
  <si>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</si>
  <si>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</si>
  <si>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</si>
  <si>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</si>
  <si>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</si>
  <si>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</si>
  <si>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</si>
  <si>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</si>
  <si>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</si>
  <si>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</si>
  <si>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</si>
  <si>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</si>
  <si>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</si>
  <si>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</si>
  <si>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</si>
  <si>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</si>
  <si>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</si>
  <si>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</si>
  <si>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</si>
  <si>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</si>
  <si>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</si>
  <si>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</si>
  <si>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</si>
  <si>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</si>
  <si>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</si>
  <si>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</si>
  <si>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</si>
  <si>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</si>
  <si>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</si>
  <si>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</si>
  <si>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</si>
  <si>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</si>
  <si>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</si>
  <si>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</si>
  <si>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</si>
  <si>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</si>
  <si>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</si>
  <si>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</si>
  <si>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</si>
  <si>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</si>
  <si>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</si>
  <si>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</si>
  <si>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</si>
  <si>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</si>
  <si>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</si>
  <si>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</si>
  <si>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</si>
  <si>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</si>
  <si>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</si>
  <si>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</si>
  <si>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</si>
  <si>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</si>
  <si>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</si>
  <si>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</si>
  <si>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</si>
  <si>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</si>
  <si>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</si>
  <si>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</si>
  <si>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</si>
  <si>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</si>
  <si>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</si>
  <si>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</si>
  <si>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</si>
  <si>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</si>
  <si>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</si>
  <si>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</si>
  <si>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</si>
  <si>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</si>
  <si>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</si>
  <si>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</si>
  <si>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</si>
  <si>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</si>
  <si>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</si>
  <si>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</si>
  <si>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</si>
  <si>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</si>
  <si>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</si>
  <si>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</si>
  <si>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</si>
  <si>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</si>
  <si>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</si>
  <si>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</si>
  <si>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</si>
  <si>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</si>
  <si>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</si>
  <si>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</si>
  <si>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</si>
  <si>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</si>
  <si>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</si>
  <si>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</si>
  <si>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</si>
  <si>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</si>
  <si>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</si>
  <si>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</si>
  <si>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</si>
  <si>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</si>
  <si>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</si>
  <si>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</si>
  <si>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</si>
  <si>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</si>
  <si>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</si>
  <si>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</si>
  <si>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</si>
  <si>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</si>
  <si>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</si>
  <si>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</si>
  <si>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</si>
  <si>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</si>
  <si>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</si>
  <si>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</si>
  <si>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</si>
  <si>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</si>
  <si>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</si>
  <si>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</si>
  <si>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</si>
  <si>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</si>
  <si>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</si>
  <si>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</si>
  <si>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</si>
  <si>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</si>
  <si>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</si>
  <si>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</si>
  <si>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</si>
  <si>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</si>
  <si>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</si>
  <si>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</si>
  <si>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</si>
  <si>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</si>
  <si>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</si>
  <si>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</si>
  <si>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</si>
  <si>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</si>
  <si>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</si>
  <si>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</si>
  <si>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</si>
  <si>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</si>
  <si>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</si>
  <si>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</si>
  <si>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</si>
  <si>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</si>
  <si>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</si>
  <si>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</si>
  <si>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</si>
  <si>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</si>
  <si>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</si>
  <si>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</si>
  <si>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</si>
  <si>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</si>
  <si>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</si>
  <si>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</si>
  <si>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</si>
  <si>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</si>
  <si>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</si>
  <si>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</si>
  <si>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</si>
  <si>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</si>
  <si>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</si>
  <si>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</si>
  <si>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</si>
  <si>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</si>
  <si>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</si>
  <si>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</si>
  <si>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</si>
  <si>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</si>
  <si>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</si>
  <si>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</si>
  <si>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</si>
  <si>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</si>
  <si>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</si>
  <si>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</si>
  <si>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</si>
  <si>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</si>
  <si>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</si>
  <si>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</si>
  <si>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</si>
  <si>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</si>
  <si>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</si>
  <si>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</si>
  <si>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</si>
  <si>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</si>
  <si>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</si>
  <si>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</si>
  <si>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</si>
  <si>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</si>
  <si>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</si>
  <si>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</si>
  <si>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</si>
  <si>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</si>
  <si>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</si>
  <si>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</si>
  <si>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</si>
  <si>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</si>
  <si>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</si>
  <si>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</si>
  <si>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</si>
  <si>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</si>
  <si>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</si>
  <si>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</si>
  <si>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</si>
  <si>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</si>
  <si>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</si>
  <si>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</si>
  <si>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</si>
  <si>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</si>
  <si>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</si>
  <si>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</si>
  <si>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</si>
  <si>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</si>
  <si>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</si>
  <si>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</si>
  <si>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</si>
  <si>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</si>
  <si>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</si>
  <si>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</si>
  <si>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</si>
  <si>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</si>
  <si>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</si>
  <si>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</si>
  <si>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</si>
  <si>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</si>
  <si>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</si>
  <si>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</si>
  <si>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</si>
  <si>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</si>
  <si>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</si>
  <si>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</si>
  <si>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</si>
  <si>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</si>
  <si>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</si>
  <si>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</si>
  <si>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</si>
  <si>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</si>
  <si>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</si>
  <si>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</si>
  <si>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</si>
  <si>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</si>
  <si>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</si>
  <si>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</si>
  <si>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</si>
  <si>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</si>
  <si>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</si>
  <si>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</si>
  <si>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</si>
  <si>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</si>
  <si>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</si>
  <si>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</si>
  <si>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</si>
  <si>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</si>
  <si>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</si>
  <si>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</si>
  <si>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</si>
  <si>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</si>
  <si>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</si>
  <si>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</si>
  <si>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</si>
  <si>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</si>
  <si>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</si>
  <si>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</si>
  <si>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</si>
  <si>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</si>
  <si>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</si>
  <si>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</si>
  <si>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</si>
  <si>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</si>
  <si>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</si>
  <si>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</si>
  <si>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</si>
  <si>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</si>
  <si>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</si>
  <si>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</si>
  <si>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</si>
  <si>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</si>
  <si>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</si>
  <si>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</si>
  <si>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</si>
  <si>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</si>
  <si>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</si>
  <si>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</si>
  <si>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</si>
  <si>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</si>
  <si>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</si>
  <si>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</si>
  <si>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</si>
  <si>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</si>
  <si>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</si>
  <si>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</si>
  <si>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</si>
  <si>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</si>
  <si>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</si>
  <si>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</si>
  <si>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</si>
  <si>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</si>
  <si>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</si>
  <si>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</si>
  <si>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</si>
  <si>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</si>
  <si>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</si>
  <si>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</si>
  <si>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</si>
  <si>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</si>
  <si>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</si>
  <si>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</si>
  <si>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</si>
  <si>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</si>
  <si>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</si>
  <si>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</si>
  <si>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</si>
  <si>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</si>
  <si>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</si>
  <si>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</si>
  <si>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</si>
  <si>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</si>
  <si>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</si>
  <si>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</si>
  <si>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</si>
  <si>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</si>
  <si>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</si>
  <si>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</si>
  <si>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</si>
  <si>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</si>
  <si>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</si>
  <si>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</si>
  <si>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</si>
  <si>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</si>
  <si>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</si>
  <si>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</si>
  <si>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</si>
  <si>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</si>
  <si>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</si>
  <si>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</si>
  <si>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</si>
  <si>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</si>
  <si>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</si>
  <si>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</si>
  <si>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</si>
  <si>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</si>
  <si>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</si>
  <si>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</si>
  <si>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</si>
  <si>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</si>
  <si>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</si>
  <si>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</si>
  <si>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</si>
  <si>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</si>
  <si>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</si>
  <si>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</si>
  <si>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</si>
  <si>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</si>
  <si>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</si>
  <si>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</si>
  <si>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</si>
  <si>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</si>
  <si>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</si>
  <si>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</si>
  <si>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</si>
  <si>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</si>
  <si>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</si>
  <si>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</si>
  <si>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</si>
  <si>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</si>
  <si>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</si>
  <si>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</si>
  <si>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</si>
  <si>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</si>
  <si>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</si>
  <si>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</si>
  <si>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</si>
  <si>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</si>
  <si>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</si>
  <si>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</si>
  <si>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</si>
  <si>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</si>
  <si>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</si>
  <si>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</si>
  <si>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</si>
  <si>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</si>
  <si>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</si>
  <si>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</si>
  <si>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</si>
  <si>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</si>
  <si>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</si>
  <si>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</si>
  <si>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</si>
  <si>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</si>
  <si>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</si>
  <si>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</si>
  <si>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</si>
  <si>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</si>
  <si>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</si>
  <si>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</si>
  <si>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</si>
  <si>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</si>
  <si>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</si>
  <si>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</si>
  <si>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</si>
  <si>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</si>
  <si>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</si>
  <si>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</si>
  <si>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</si>
  <si>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</si>
  <si>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</si>
  <si>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</si>
  <si>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</si>
  <si>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</si>
  <si>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</si>
  <si>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</si>
  <si>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</si>
  <si>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</si>
  <si>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</si>
  <si>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</si>
  <si>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</si>
  <si>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</si>
  <si>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</si>
  <si>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</si>
  <si>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</si>
  <si>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</si>
  <si>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</si>
  <si>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</si>
  <si>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</si>
  <si>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</si>
  <si>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</si>
  <si>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</si>
  <si>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</si>
  <si>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</si>
  <si>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</si>
  <si>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</si>
  <si>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</si>
  <si>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</si>
  <si>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</si>
  <si>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</si>
  <si>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</si>
  <si>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</si>
  <si>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</si>
  <si>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</si>
  <si>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</si>
  <si>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</si>
  <si>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</si>
  <si>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</si>
  <si>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</si>
  <si>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</si>
  <si>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</si>
  <si>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</si>
  <si>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</si>
  <si>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</si>
  <si>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</si>
  <si>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</si>
  <si>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</si>
  <si>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</si>
  <si>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</si>
  <si>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</si>
  <si>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</si>
  <si>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</si>
  <si>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</si>
  <si>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</si>
  <si>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</si>
  <si>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</si>
  <si>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</si>
  <si>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</si>
  <si>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</si>
  <si>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</si>
  <si>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</si>
  <si>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</si>
  <si>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</si>
  <si>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</si>
  <si>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</si>
  <si>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</si>
  <si>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</si>
  <si>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</si>
  <si>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</si>
  <si>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</si>
  <si>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</si>
  <si>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</si>
  <si>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</si>
  <si>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</si>
  <si>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</si>
  <si>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</si>
  <si>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</si>
  <si>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</si>
  <si>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</si>
  <si>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</si>
  <si>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</si>
  <si>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</si>
  <si>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</si>
  <si>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</si>
  <si>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</si>
  <si>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</si>
  <si>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</si>
  <si>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</si>
  <si>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</si>
  <si>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</si>
  <si>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</si>
  <si>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</si>
  <si>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</si>
  <si>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</si>
  <si>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</si>
  <si>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</si>
  <si>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</si>
  <si>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</si>
  <si>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</si>
  <si>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</si>
  <si>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</si>
  <si>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</si>
  <si>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</si>
  <si>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</si>
  <si>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</si>
  <si>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</si>
  <si>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</si>
  <si>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</si>
  <si>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</si>
  <si>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</si>
  <si>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</si>
  <si>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</si>
  <si>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</si>
  <si>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</si>
  <si>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</si>
  <si>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</si>
  <si>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</si>
  <si>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</si>
  <si>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</si>
  <si>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</si>
  <si>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</si>
  <si>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</si>
  <si>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</si>
  <si>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</si>
  <si>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</si>
  <si>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</si>
  <si>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</si>
  <si>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</si>
  <si>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</si>
  <si>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</si>
  <si>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</si>
  <si>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</si>
  <si>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</si>
  <si>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</si>
  <si>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</si>
  <si>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</si>
  <si>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</si>
  <si>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</si>
  <si>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</si>
  <si>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</si>
  <si>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</si>
  <si>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</si>
  <si>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</si>
  <si>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</si>
  <si>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</si>
  <si>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</si>
  <si>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</si>
  <si>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</si>
  <si>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</si>
  <si>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</si>
  <si>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</si>
  <si>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</si>
  <si>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</si>
  <si>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</si>
  <si>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</si>
  <si>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</si>
  <si>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</si>
  <si>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</si>
  <si>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</si>
  <si>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</si>
  <si>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</si>
  <si>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</si>
  <si>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</si>
  <si>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</si>
  <si>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</si>
  <si>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</si>
  <si>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</si>
  <si>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</si>
  <si>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</si>
  <si>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</si>
  <si>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</si>
  <si>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</si>
  <si>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</si>
  <si>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</si>
  <si>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</si>
  <si>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</si>
  <si>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</si>
  <si>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</si>
  <si>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</si>
  <si>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</si>
  <si>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</si>
  <si>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</si>
  <si>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</si>
  <si>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</si>
  <si>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</si>
  <si>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</si>
  <si>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</si>
  <si>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</si>
  <si>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</si>
  <si>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</si>
  <si>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</si>
  <si>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</si>
  <si>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</si>
  <si>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</si>
  <si>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</si>
  <si>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</si>
  <si>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</si>
  <si>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</si>
  <si>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</si>
  <si>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</si>
  <si>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</si>
  <si>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</si>
  <si>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</si>
  <si>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</si>
  <si>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</si>
  <si>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</si>
  <si>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</si>
  <si>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</si>
  <si>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</si>
  <si>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</si>
  <si>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</si>
  <si>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</si>
  <si>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</si>
  <si>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</si>
  <si>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</si>
  <si>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</si>
  <si>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</si>
  <si>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</si>
  <si>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</si>
  <si>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</si>
  <si>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</si>
  <si>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</si>
  <si>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</si>
  <si>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</si>
  <si>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</si>
  <si>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</si>
  <si>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</si>
  <si>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</si>
  <si>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</si>
  <si>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</si>
  <si>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</si>
  <si>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</si>
  <si>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</si>
  <si>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</si>
  <si>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</si>
  <si>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</si>
  <si>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</si>
  <si>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</si>
  <si>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</si>
  <si>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</si>
  <si>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</si>
  <si>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</si>
  <si>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</si>
  <si>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</si>
  <si>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</si>
  <si>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</si>
  <si>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</si>
  <si>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</si>
  <si>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</si>
  <si>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</si>
  <si>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</si>
  <si>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</si>
  <si>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</si>
  <si>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</si>
  <si>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</si>
  <si>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</si>
  <si>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</si>
  <si>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</si>
  <si>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</si>
  <si>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</si>
  <si>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</si>
  <si>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</si>
  <si>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</si>
  <si>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</si>
  <si>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</si>
  <si>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</si>
  <si>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</si>
  <si>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</si>
  <si>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</si>
  <si>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</si>
  <si>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</si>
  <si>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</si>
  <si>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</si>
  <si>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</si>
  <si>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</si>
  <si>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</si>
  <si>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</si>
  <si>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</si>
  <si>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</si>
  <si>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</si>
  <si>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</si>
  <si>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</si>
  <si>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</si>
  <si>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</si>
  <si>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</si>
  <si>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</si>
  <si>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</si>
  <si>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</si>
  <si>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</si>
  <si>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</si>
  <si>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</si>
  <si>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</si>
  <si>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</si>
  <si>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</si>
  <si>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</si>
  <si>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</si>
  <si>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</si>
  <si>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</si>
  <si>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</si>
  <si>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</si>
  <si>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</si>
  <si>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</si>
  <si>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</si>
  <si>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</si>
  <si>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</si>
  <si>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</si>
  <si>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</si>
  <si>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</si>
  <si>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</si>
  <si>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</si>
  <si>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</si>
  <si>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</si>
  <si>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</si>
  <si>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</si>
  <si>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</si>
  <si>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</si>
  <si>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</si>
  <si>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</si>
  <si>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</si>
  <si>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</si>
  <si>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</si>
  <si>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</si>
  <si>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</si>
  <si>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</si>
  <si>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</si>
  <si>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</si>
  <si>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</si>
  <si>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</si>
  <si>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</si>
  <si>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</si>
  <si>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</si>
  <si>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</si>
  <si>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</si>
  <si>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</si>
  <si>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</si>
  <si>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</si>
  <si>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</si>
  <si>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</si>
  <si>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</si>
  <si>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</si>
  <si>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</si>
  <si>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</si>
  <si>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</si>
  <si>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</si>
  <si>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</si>
  <si>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</si>
  <si>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</si>
  <si>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</si>
  <si>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</si>
  <si>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</si>
  <si>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</si>
  <si>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</si>
  <si>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</si>
  <si>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</si>
  <si>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</si>
  <si>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</si>
  <si>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</si>
  <si>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</si>
  <si>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</si>
  <si>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</si>
  <si>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</si>
  <si>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</si>
  <si>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</si>
  <si>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</si>
  <si>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</si>
  <si>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</si>
  <si>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</si>
  <si>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</si>
  <si>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</si>
  <si>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</si>
  <si>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</si>
  <si>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</si>
  <si>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</si>
  <si>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</si>
  <si>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</si>
  <si>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</si>
  <si>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</si>
  <si>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</si>
  <si>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</si>
  <si>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</si>
  <si>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</si>
  <si>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</si>
  <si>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</si>
  <si>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</si>
  <si>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</si>
  <si>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</si>
  <si>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</si>
  <si>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</si>
  <si>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</si>
  <si>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</si>
  <si>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</si>
  <si>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</si>
  <si>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</si>
  <si>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</si>
  <si>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</si>
  <si>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</si>
  <si>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</si>
  <si>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</si>
  <si>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</si>
  <si>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</si>
  <si>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</si>
  <si>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</si>
  <si>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</si>
  <si>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</si>
  <si>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</si>
  <si>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</si>
  <si>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</si>
  <si>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</si>
  <si>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</si>
  <si>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</si>
  <si>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</si>
  <si>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</si>
  <si>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</si>
  <si>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</si>
  <si>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</si>
  <si>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</si>
  <si>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</si>
  <si>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</si>
  <si>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</si>
  <si>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</si>
  <si>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</si>
  <si>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</si>
  <si>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</si>
  <si>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</si>
  <si>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</si>
  <si>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</si>
  <si>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</si>
  <si>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</si>
  <si>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</si>
  <si>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</si>
  <si>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</si>
  <si>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</si>
  <si>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</si>
  <si>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</si>
  <si>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</si>
  <si>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</si>
  <si>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</si>
  <si>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</si>
  <si>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</si>
  <si>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</si>
  <si>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</si>
  <si>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</si>
  <si>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</si>
  <si>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</si>
  <si>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</si>
  <si>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</si>
  <si>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</si>
  <si>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</si>
  <si>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</si>
  <si>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</si>
  <si>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</si>
  <si>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</si>
  <si>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</si>
  <si>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</si>
  <si>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</si>
  <si>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</si>
  <si>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</si>
  <si>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</si>
  <si>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</si>
  <si>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</si>
  <si>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</si>
  <si>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</si>
  <si>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</si>
  <si>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</si>
  <si>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</si>
  <si>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</si>
  <si>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</si>
  <si>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</si>
  <si>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</si>
  <si>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</si>
  <si>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</si>
  <si>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</si>
  <si>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</si>
  <si>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</si>
  <si>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</si>
  <si>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</si>
  <si>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</si>
  <si>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</si>
  <si>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</si>
  <si>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</si>
  <si>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</si>
  <si>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</si>
  <si>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</si>
  <si>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</si>
  <si>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</si>
  <si>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</si>
  <si>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</si>
  <si>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</si>
  <si>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</si>
  <si>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</si>
  <si>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</si>
  <si>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</si>
  <si>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</si>
  <si>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</si>
  <si>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</si>
  <si>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</si>
  <si>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</si>
  <si>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</si>
  <si>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</si>
  <si>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</si>
  <si>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</si>
  <si>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</si>
  <si>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</si>
  <si>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</si>
  <si>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</si>
  <si>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</si>
  <si>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</si>
  <si>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</si>
  <si>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</si>
  <si>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</si>
  <si>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</si>
  <si>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</si>
  <si>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</si>
  <si>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</si>
  <si>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</si>
  <si>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</si>
  <si>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</si>
  <si>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</si>
  <si>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</si>
  <si>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</si>
  <si>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</si>
  <si>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</si>
  <si>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</si>
  <si>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</si>
  <si>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</si>
  <si>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</si>
  <si>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</si>
  <si>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</si>
  <si>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</si>
  <si>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</si>
  <si>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</si>
  <si>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</si>
  <si>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</si>
  <si>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</si>
  <si>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</si>
  <si>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</si>
  <si>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</si>
  <si>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</si>
  <si>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</si>
  <si>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</si>
  <si>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</si>
  <si>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</si>
  <si>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</si>
  <si>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</si>
  <si>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</si>
  <si>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</si>
  <si>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</si>
  <si>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</si>
  <si>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</si>
  <si>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</si>
  <si>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</si>
  <si>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</si>
  <si>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</si>
  <si>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</si>
  <si>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</si>
  <si>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</si>
  <si>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</si>
  <si>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</si>
  <si>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</si>
  <si>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</si>
  <si>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</si>
  <si>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</si>
  <si>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</si>
  <si>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</si>
  <si>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</si>
  <si>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</si>
  <si>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</si>
  <si>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</si>
  <si>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</si>
  <si>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</si>
  <si>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</si>
  <si>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</si>
  <si>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</si>
  <si>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</si>
  <si>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</si>
  <si>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</si>
  <si>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</si>
  <si>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</si>
  <si>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</si>
  <si>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</si>
  <si>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</si>
  <si>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</si>
  <si>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</si>
  <si>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</si>
  <si>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</si>
  <si>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</si>
  <si>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</si>
  <si>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</si>
  <si>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</si>
  <si>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</si>
  <si>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</si>
  <si>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</si>
  <si>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</si>
  <si>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</si>
  <si>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</si>
  <si>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</si>
  <si>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</si>
  <si>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</si>
  <si>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</si>
  <si>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</si>
  <si>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</si>
  <si>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</si>
  <si>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</si>
  <si>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</si>
  <si>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</si>
  <si>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</si>
  <si>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</si>
  <si>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</si>
  <si>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</si>
  <si>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</si>
  <si>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</si>
  <si>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</si>
  <si>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</si>
  <si>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</si>
  <si>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</si>
  <si>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</si>
  <si>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</si>
  <si>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</si>
  <si>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</si>
  <si>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</si>
  <si>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</si>
  <si>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</si>
  <si>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</si>
  <si>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</si>
  <si>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</si>
  <si>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</si>
  <si>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</si>
  <si>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</si>
  <si>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</si>
  <si>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</si>
  <si>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</si>
  <si>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</si>
  <si>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</si>
  <si>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</si>
  <si>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</si>
  <si>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</si>
  <si>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</si>
  <si>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</si>
  <si>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</si>
  <si>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</si>
  <si>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</si>
  <si>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</si>
  <si>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</si>
  <si>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</si>
  <si>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</si>
  <si>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</si>
  <si>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</si>
  <si>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</si>
  <si>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</si>
  <si>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</si>
  <si>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</si>
  <si>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</si>
  <si>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</si>
  <si>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</si>
  <si>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</si>
  <si>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</si>
  <si>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</si>
  <si>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</si>
  <si>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</si>
  <si>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</si>
  <si>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</si>
  <si>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</si>
  <si>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</si>
  <si>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</si>
  <si>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</si>
  <si>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</si>
  <si>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</si>
  <si>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</si>
  <si>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</si>
  <si>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</si>
  <si>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</si>
  <si>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</si>
  <si>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</si>
  <si>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</si>
  <si>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</si>
  <si>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</si>
  <si>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</si>
  <si>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</si>
  <si>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</si>
  <si>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</si>
  <si>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</si>
  <si>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</si>
  <si>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</si>
  <si>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</si>
  <si>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</si>
  <si>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</si>
  <si>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</si>
  <si>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</si>
  <si>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</si>
  <si>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</si>
  <si>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</si>
  <si>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</si>
  <si>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</si>
  <si>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</si>
  <si>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</si>
  <si>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</si>
  <si>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</si>
  <si>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</si>
  <si>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</si>
  <si>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</si>
  <si>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</si>
  <si>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</si>
  <si>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</si>
  <si>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</si>
  <si>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</si>
  <si>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</si>
  <si>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</si>
  <si>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</si>
  <si>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</si>
  <si>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</si>
  <si>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</si>
  <si>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</si>
  <si>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</si>
  <si>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</si>
  <si>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</si>
  <si>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</si>
  <si>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</si>
  <si>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</si>
  <si>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</si>
  <si>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</si>
  <si>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</si>
  <si>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</si>
  <si>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</si>
  <si>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</si>
  <si>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</si>
  <si>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</si>
  <si>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</si>
  <si>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</si>
  <si>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</si>
  <si>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</si>
  <si>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</si>
  <si>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</si>
  <si>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</si>
  <si>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</si>
  <si>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</si>
  <si>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</si>
  <si>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</si>
  <si>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</si>
  <si>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</si>
  <si>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</si>
  <si>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</si>
  <si>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</si>
  <si>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</si>
  <si>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</si>
  <si>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</si>
  <si>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</si>
  <si>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</si>
  <si>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</si>
  <si>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</si>
  <si>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</si>
  <si>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</si>
  <si>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</si>
  <si>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</si>
  <si>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</si>
  <si>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</si>
  <si>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</si>
  <si>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</si>
  <si>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</si>
  <si>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</si>
  <si>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</si>
  <si>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</si>
  <si>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</si>
  <si>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</si>
  <si>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</si>
  <si>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</si>
  <si>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</si>
  <si>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</si>
  <si>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</si>
  <si>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</si>
  <si>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</si>
  <si>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</si>
  <si>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</si>
  <si>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</si>
  <si>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</si>
  <si>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</si>
  <si>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</si>
  <si>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</si>
  <si>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</si>
  <si>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</si>
  <si>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</si>
  <si>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</si>
  <si>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</si>
  <si>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</si>
  <si>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</si>
  <si>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</si>
  <si>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</si>
  <si>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</si>
  <si>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</si>
  <si>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</si>
  <si>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</si>
  <si>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</si>
  <si>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</si>
  <si>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</si>
  <si>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</si>
  <si>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</si>
  <si>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</si>
  <si>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</si>
  <si>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</si>
  <si>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</si>
  <si>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</si>
  <si>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</si>
  <si>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</si>
  <si>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</si>
  <si>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</si>
  <si>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</si>
  <si>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</si>
  <si>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</si>
  <si>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</si>
  <si>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</si>
  <si>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</si>
  <si>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</si>
  <si>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</si>
  <si>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</si>
  <si>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</si>
  <si>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</si>
  <si>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</si>
  <si>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</si>
  <si>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</si>
  <si>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</si>
  <si>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</si>
  <si>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</si>
  <si>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</si>
  <si>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</si>
  <si>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</si>
  <si>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</si>
  <si>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</si>
  <si>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</si>
  <si>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</si>
  <si>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</si>
  <si>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</si>
  <si>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</si>
  <si>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</si>
  <si>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</si>
  <si>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</si>
  <si>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</si>
  <si>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</si>
  <si>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</si>
  <si>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</si>
  <si>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</si>
  <si>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</si>
  <si>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</si>
  <si>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</si>
  <si>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</si>
  <si>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</si>
  <si>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</si>
  <si>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</si>
  <si>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</si>
  <si>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</si>
  <si>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</si>
  <si>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</si>
  <si>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</si>
  <si>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</si>
  <si>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</si>
  <si>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</si>
  <si>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</si>
  <si>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</si>
  <si>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</si>
  <si>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</si>
  <si>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</si>
  <si>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</si>
  <si>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</si>
  <si>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</si>
  <si>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</si>
  <si>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</si>
  <si>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</si>
  <si>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</si>
  <si>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</si>
  <si>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</si>
  <si>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</si>
  <si>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</si>
  <si>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</si>
  <si>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</si>
  <si>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</si>
  <si>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</si>
  <si>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</si>
  <si>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</si>
  <si>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</si>
  <si>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</si>
  <si>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</si>
  <si>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</si>
  <si>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</si>
  <si>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</si>
  <si>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</si>
  <si>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</si>
  <si>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</si>
  <si>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</si>
  <si>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</si>
  <si>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</si>
  <si>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</si>
  <si>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</si>
  <si>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</si>
  <si>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</si>
  <si>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</si>
  <si>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</si>
  <si>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</si>
  <si>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</si>
  <si>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</si>
  <si>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</si>
  <si>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</si>
  <si>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</si>
  <si>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</si>
  <si>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</si>
  <si>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</si>
  <si>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</si>
  <si>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</si>
  <si>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</si>
  <si>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</si>
  <si>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</si>
  <si>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</si>
  <si>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</si>
  <si>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</si>
  <si>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</si>
  <si>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</si>
  <si>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</si>
  <si>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</si>
  <si>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</si>
  <si>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</si>
  <si>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</si>
  <si>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</si>
  <si>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</si>
  <si>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</si>
  <si>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</si>
  <si>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</si>
  <si>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</si>
  <si>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</si>
  <si>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</si>
  <si>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</si>
  <si>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</si>
  <si>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</si>
  <si>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</si>
  <si>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</si>
  <si>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</si>
  <si>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</si>
  <si>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</si>
  <si>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</si>
  <si>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</si>
  <si>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</si>
  <si>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</si>
  <si>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</si>
  <si>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</si>
  <si>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</si>
  <si>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</si>
  <si>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</si>
  <si>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</si>
  <si>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</si>
  <si>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</si>
  <si>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</si>
  <si>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</si>
  <si>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</si>
  <si>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</si>
  <si>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</si>
  <si>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</si>
  <si>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</si>
  <si>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</si>
  <si>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</si>
  <si>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</si>
  <si>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</si>
  <si>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</si>
  <si>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</si>
  <si>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</si>
  <si>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</si>
  <si>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</si>
  <si>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</si>
  <si>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</si>
  <si>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</si>
  <si>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</si>
  <si>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</si>
  <si>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</si>
  <si>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</si>
  <si>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</si>
  <si>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</si>
  <si>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</si>
  <si>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</si>
  <si>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</si>
  <si>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</si>
  <si>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</si>
  <si>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</si>
  <si>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</si>
  <si>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</si>
  <si>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</si>
  <si>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</si>
  <si>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</si>
  <si>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</si>
  <si>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</si>
  <si>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</si>
  <si>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</si>
  <si>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</si>
  <si>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</si>
  <si>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</si>
  <si>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</si>
  <si>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</si>
  <si>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</si>
  <si>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</si>
  <si>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</si>
  <si>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</si>
  <si>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</si>
  <si>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</si>
  <si>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</si>
  <si>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</si>
  <si>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</si>
  <si>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</si>
  <si>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</si>
  <si>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</si>
  <si>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</si>
  <si>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</si>
  <si>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</si>
  <si>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</si>
  <si>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</si>
  <si>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</si>
  <si>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</si>
  <si>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</si>
  <si>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</si>
  <si>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</si>
  <si>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</si>
  <si>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</si>
  <si>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</si>
  <si>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</si>
  <si>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</si>
  <si>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</si>
  <si>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</si>
  <si>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</si>
  <si>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</si>
  <si>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</si>
  <si>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</si>
  <si>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</si>
  <si>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</si>
  <si>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</si>
  <si>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</si>
  <si>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</si>
  <si>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</si>
  <si>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</si>
  <si>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</si>
  <si>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</si>
  <si>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</si>
  <si>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</si>
  <si>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</si>
  <si>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</si>
  <si>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</si>
  <si>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</si>
  <si>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</si>
  <si>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</si>
  <si>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</si>
  <si>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</si>
  <si>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</si>
  <si>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</si>
  <si>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</si>
  <si>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</si>
  <si>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</si>
  <si>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</si>
  <si>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</si>
  <si>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</si>
  <si>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</si>
  <si>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</si>
  <si>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</si>
  <si>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</si>
  <si>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</si>
  <si>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</si>
  <si>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</si>
  <si>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</si>
  <si>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</si>
  <si>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</si>
  <si>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</si>
  <si>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</si>
  <si>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</si>
  <si>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</si>
  <si>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</si>
  <si>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</si>
  <si>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</si>
  <si>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</si>
  <si>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</si>
  <si>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</si>
  <si>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</si>
  <si>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</si>
  <si>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</si>
  <si>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</si>
  <si>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</si>
  <si>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</si>
  <si>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</si>
  <si>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</si>
  <si>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</si>
  <si>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</si>
  <si>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</si>
  <si>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</si>
  <si>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</si>
  <si>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</si>
  <si>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</si>
  <si>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</si>
  <si>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</si>
  <si>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</si>
  <si>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</si>
  <si>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</si>
  <si>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</si>
  <si>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</si>
  <si>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</si>
  <si>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</si>
  <si>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</si>
  <si>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</si>
  <si>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</si>
  <si>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</si>
  <si>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</si>
  <si>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</si>
  <si>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</si>
  <si>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</si>
  <si>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</si>
  <si>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</si>
  <si>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</si>
  <si>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</si>
  <si>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</si>
  <si>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</si>
  <si>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</si>
  <si>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</si>
  <si>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</si>
  <si>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</si>
  <si>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</si>
  <si>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</si>
  <si>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</si>
  <si>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</si>
  <si>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</si>
  <si>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</si>
  <si>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</si>
  <si>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</si>
  <si>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</si>
  <si>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</si>
  <si>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</si>
  <si>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</si>
  <si>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</si>
  <si>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</si>
  <si>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</si>
  <si>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</si>
  <si>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</si>
  <si>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</si>
  <si>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</si>
  <si>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</si>
  <si>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</si>
  <si>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</si>
  <si>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</si>
  <si>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</si>
  <si>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</si>
  <si>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</si>
  <si>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</si>
  <si>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</si>
  <si>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</si>
  <si>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</si>
  <si>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</si>
  <si>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</si>
  <si>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</si>
  <si>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</si>
  <si>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</si>
  <si>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</si>
  <si>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</si>
  <si>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</si>
  <si>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</si>
  <si>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</si>
  <si>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</si>
  <si>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</si>
  <si>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</si>
  <si>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</si>
  <si>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</si>
  <si>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</si>
  <si>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</si>
  <si>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</si>
  <si>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</si>
  <si>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</si>
  <si>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</si>
  <si>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</si>
  <si>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</si>
  <si>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</si>
  <si>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</si>
  <si>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</si>
  <si>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</si>
  <si>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</si>
  <si>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</si>
  <si>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</si>
  <si>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</si>
  <si>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</si>
  <si>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</si>
  <si>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</si>
  <si>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</si>
  <si>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</si>
  <si>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</si>
  <si>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</si>
  <si>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</si>
  <si>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</si>
  <si>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</si>
  <si>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</si>
  <si>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</si>
  <si>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</si>
  <si>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</si>
  <si>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</si>
  <si>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</si>
  <si>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</si>
  <si>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</si>
  <si>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</si>
  <si>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</si>
  <si>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</si>
  <si>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</si>
  <si>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</si>
  <si>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</si>
  <si>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</si>
  <si>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</si>
  <si>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</si>
  <si>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</si>
  <si>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</si>
  <si>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</si>
  <si>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</si>
  <si>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</si>
  <si>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</si>
  <si>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</si>
  <si>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</si>
  <si>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</si>
  <si>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</si>
  <si>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</si>
  <si>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</si>
  <si>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</si>
  <si>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</si>
  <si>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</si>
  <si>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</si>
  <si>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</si>
  <si>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</si>
  <si>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</si>
  <si>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</si>
  <si>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</si>
  <si>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</si>
  <si>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</si>
  <si>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</si>
  <si>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</si>
  <si>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</si>
  <si>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</si>
  <si>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</si>
  <si>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</si>
  <si>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</si>
  <si>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</si>
  <si>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</si>
  <si>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</si>
  <si>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</si>
  <si>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</si>
  <si>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</si>
  <si>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</si>
  <si>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</si>
  <si>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</si>
  <si>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</si>
  <si>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</si>
  <si>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</si>
  <si>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</si>
  <si>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</si>
  <si>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</si>
  <si>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</si>
  <si>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</si>
  <si>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</si>
  <si>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</si>
  <si>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</si>
  <si>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</si>
  <si>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</si>
  <si>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</si>
  <si>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</si>
  <si>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</si>
  <si>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</si>
  <si>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</si>
  <si>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</si>
  <si>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</si>
  <si>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</si>
  <si>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</si>
  <si>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</si>
  <si>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</si>
  <si>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</si>
  <si>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</si>
  <si>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</si>
  <si>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</si>
  <si>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</si>
  <si>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</si>
  <si>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</si>
  <si>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</si>
  <si>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</si>
  <si>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</si>
  <si>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</si>
  <si>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</si>
  <si>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</si>
  <si>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</si>
  <si>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</si>
  <si>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</si>
  <si>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</si>
  <si>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</si>
  <si>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</si>
  <si>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</si>
  <si>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</si>
  <si>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</si>
  <si>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</si>
  <si>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</si>
  <si>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</si>
  <si>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</si>
  <si>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</si>
  <si>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</si>
  <si>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</si>
  <si>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</si>
  <si>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</si>
  <si>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</si>
  <si>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</si>
  <si>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</si>
  <si>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</si>
  <si>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</si>
  <si>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</si>
  <si>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</si>
  <si>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</si>
  <si>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</si>
  <si>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</si>
  <si>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</si>
  <si>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</si>
  <si>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</si>
  <si>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</si>
  <si>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</si>
  <si>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</si>
  <si>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</si>
  <si>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</si>
  <si>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</si>
  <si>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</si>
  <si>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</si>
  <si>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</si>
  <si>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</si>
  <si>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</si>
  <si>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</si>
  <si>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</si>
  <si>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</si>
  <si>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</si>
  <si>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</si>
  <si>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</si>
  <si>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</si>
  <si>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</si>
  <si>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</si>
  <si>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</si>
  <si>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</si>
  <si>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</si>
  <si>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</si>
  <si>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</si>
  <si>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</si>
  <si>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</si>
  <si>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</si>
  <si>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</si>
  <si>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</si>
  <si>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</si>
  <si>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</si>
  <si>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</si>
  <si>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</si>
  <si>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</si>
  <si>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</si>
  <si>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</si>
  <si>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</si>
  <si>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</si>
  <si>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</si>
  <si>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</si>
  <si>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</si>
  <si>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</si>
  <si>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</si>
  <si>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</si>
  <si>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</si>
  <si>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</si>
  <si>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</si>
  <si>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</si>
  <si>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</si>
  <si>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</si>
  <si>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</si>
  <si>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</si>
  <si>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</si>
  <si>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</si>
  <si>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</si>
  <si>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</si>
  <si>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</si>
  <si>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</si>
  <si>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</si>
  <si>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</si>
  <si>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</si>
  <si>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</si>
  <si>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</si>
  <si>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</si>
  <si>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</si>
  <si>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</si>
  <si>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</si>
  <si>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</si>
  <si>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</si>
  <si>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</si>
  <si>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</si>
  <si>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</si>
  <si>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</si>
  <si>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</si>
  <si>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</si>
  <si>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</si>
  <si>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</si>
  <si>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</si>
  <si>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</si>
  <si>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</si>
  <si>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</si>
  <si>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</si>
  <si>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</si>
  <si>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</si>
  <si>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</si>
  <si>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</si>
  <si>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</si>
  <si>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</si>
  <si>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</si>
  <si>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</si>
  <si>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</si>
  <si>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</si>
  <si>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</si>
  <si>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</si>
  <si>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</si>
  <si>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</si>
  <si>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</si>
  <si>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</si>
  <si>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</si>
  <si>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</si>
  <si>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</si>
  <si>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</si>
  <si>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</si>
  <si>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</si>
  <si>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</si>
  <si>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</si>
  <si>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</si>
  <si>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</si>
  <si>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</si>
  <si>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</si>
  <si>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</si>
  <si>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</si>
  <si>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</si>
  <si>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</si>
  <si>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</si>
  <si>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</si>
  <si>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</si>
  <si>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</si>
  <si>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</si>
  <si>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</si>
  <si>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</si>
  <si>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</si>
  <si>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</si>
  <si>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</si>
  <si>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</si>
  <si>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</si>
  <si>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</si>
  <si>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</si>
  <si>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</si>
  <si>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</si>
  <si>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</si>
  <si>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</si>
  <si>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</si>
  <si>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</si>
  <si>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</si>
  <si>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</si>
  <si>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</si>
  <si>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</si>
  <si>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</si>
  <si>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</si>
  <si>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</si>
  <si>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</si>
  <si>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</si>
  <si>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</si>
  <si>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</si>
  <si>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</si>
  <si>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</si>
  <si>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</si>
  <si>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</si>
  <si>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</si>
  <si>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</si>
  <si>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</si>
  <si>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</si>
  <si>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</si>
  <si>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</si>
  <si>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</si>
  <si>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</si>
  <si>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</si>
  <si>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</si>
  <si>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</si>
  <si>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</si>
  <si>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</si>
  <si>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</si>
  <si>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</si>
  <si>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</si>
  <si>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</si>
  <si>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</si>
  <si>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</si>
  <si>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</si>
  <si>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</si>
  <si>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</si>
  <si>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</si>
  <si>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</si>
  <si>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</si>
  <si>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</si>
  <si>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</si>
  <si>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</si>
  <si>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</si>
  <si>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</si>
  <si>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</si>
  <si>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</si>
  <si>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</si>
  <si>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</si>
  <si>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</si>
  <si>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</si>
  <si>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</si>
  <si>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</si>
  <si>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</si>
  <si>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</si>
  <si>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</si>
  <si>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</si>
  <si>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</si>
  <si>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</si>
  <si>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</si>
  <si>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</si>
  <si>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</si>
  <si>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</si>
  <si>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</si>
  <si>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</si>
  <si>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</si>
  <si>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</si>
  <si>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</si>
  <si>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</si>
  <si>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</si>
  <si>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</si>
  <si>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</si>
  <si>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</si>
  <si>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</si>
  <si>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</si>
  <si>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</si>
  <si>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</si>
  <si>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</si>
  <si>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</si>
  <si>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</si>
  <si>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</si>
  <si>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</si>
  <si>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</si>
  <si>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</si>
  <si>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</si>
  <si>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</si>
  <si>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</si>
  <si>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</si>
  <si>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</si>
  <si>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</si>
  <si>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</si>
  <si>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</si>
  <si>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</si>
  <si>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</si>
  <si>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</si>
  <si>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</si>
  <si>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</si>
  <si>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</si>
  <si>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</si>
  <si>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</si>
  <si>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</si>
  <si>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</si>
  <si>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</si>
  <si>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</si>
  <si>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</si>
  <si>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</si>
  <si>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</si>
  <si>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</si>
  <si>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</si>
  <si>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</si>
  <si>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</si>
  <si>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</si>
  <si>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</si>
  <si>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</si>
  <si>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</si>
  <si>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</si>
  <si>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</si>
  <si>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</si>
  <si>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</si>
  <si>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</si>
  <si>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</si>
  <si>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</si>
  <si>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</si>
  <si>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</si>
  <si>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</si>
  <si>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</si>
  <si>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</si>
  <si>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</si>
  <si>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</si>
  <si>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</si>
  <si>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</si>
  <si>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</si>
  <si>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</si>
  <si>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</si>
  <si>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</si>
  <si>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</si>
  <si>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</si>
  <si>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</si>
  <si>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</si>
  <si>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</si>
  <si>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</si>
  <si>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</si>
  <si>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</si>
  <si>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</si>
  <si>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</si>
  <si>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</si>
  <si>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</si>
  <si>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</si>
  <si>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</si>
  <si>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</si>
  <si>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</si>
  <si>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</si>
  <si>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</si>
  <si>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</si>
  <si>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</si>
  <si>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</si>
  <si>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</si>
  <si>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</si>
  <si>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</si>
  <si>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</si>
  <si>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</si>
  <si>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</si>
  <si>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</si>
  <si>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</si>
  <si>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</si>
  <si>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</si>
  <si>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</si>
  <si>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</si>
  <si>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</si>
  <si>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</si>
  <si>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</si>
  <si>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</si>
  <si>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</si>
  <si>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</si>
  <si>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</si>
  <si>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</si>
  <si>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</si>
  <si>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</si>
  <si>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</si>
  <si>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</si>
  <si>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</si>
  <si>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</si>
  <si>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</si>
  <si>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</si>
  <si>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</si>
  <si>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</si>
  <si>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</si>
  <si>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</si>
  <si>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</si>
  <si>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</si>
  <si>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</si>
  <si>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</si>
  <si>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</si>
  <si>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</si>
  <si>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</si>
  <si>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</si>
  <si>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</si>
  <si>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</si>
  <si>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</si>
  <si>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</si>
  <si>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</si>
  <si>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</si>
  <si>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</si>
  <si>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</si>
  <si>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</si>
  <si>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</si>
  <si>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</si>
  <si>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</si>
  <si>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</si>
  <si>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</si>
  <si>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</si>
  <si>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</si>
  <si>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</si>
  <si>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</si>
  <si>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</si>
  <si>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</si>
  <si>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</si>
  <si>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</si>
  <si>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</si>
  <si>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</si>
  <si>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</si>
  <si>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</si>
  <si>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</si>
  <si>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</si>
  <si>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</si>
  <si>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</si>
  <si>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</si>
  <si>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</si>
  <si>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</si>
  <si>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</si>
  <si>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</si>
  <si>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</si>
  <si>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</si>
  <si>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</si>
  <si>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</si>
  <si>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</si>
  <si>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</si>
  <si>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</si>
  <si>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</si>
  <si>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</si>
  <si>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</si>
  <si>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</si>
  <si>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</si>
  <si>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</si>
  <si>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</si>
  <si>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</si>
  <si>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</si>
  <si>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</si>
  <si>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</si>
  <si>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</si>
  <si>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</si>
  <si>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</si>
  <si>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</si>
  <si>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</si>
  <si>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</si>
  <si>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</si>
  <si>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</si>
  <si>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</si>
  <si>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</si>
  <si>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</si>
  <si>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</si>
  <si>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</si>
  <si>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</si>
  <si>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</si>
  <si>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</si>
  <si>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</si>
  <si>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</si>
  <si>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</si>
  <si>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</si>
  <si>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</si>
  <si>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</si>
  <si>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</si>
  <si>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</si>
  <si>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</si>
  <si>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</si>
  <si>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</si>
  <si>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</si>
  <si>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</si>
  <si>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</si>
  <si>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</si>
  <si>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</si>
  <si>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</si>
  <si>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</si>
  <si>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</si>
  <si>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</si>
  <si>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</si>
  <si>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</si>
  <si>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</si>
  <si>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</si>
  <si>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</si>
  <si>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</si>
  <si>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</si>
  <si>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</si>
  <si>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</si>
  <si>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</si>
  <si>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</si>
  <si>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</si>
  <si>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</si>
  <si>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</si>
  <si>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</si>
  <si>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</si>
  <si>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</si>
  <si>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</si>
  <si>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</si>
  <si>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</si>
  <si>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</si>
  <si>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</si>
  <si>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</si>
  <si>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</si>
  <si>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</si>
  <si>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</si>
  <si>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</si>
  <si>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</si>
  <si>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</si>
  <si>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</si>
  <si>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</si>
  <si>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</si>
  <si>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</si>
  <si>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</si>
  <si>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</si>
  <si>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</si>
  <si>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</si>
  <si>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</si>
  <si>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</si>
  <si>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</si>
  <si>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</si>
  <si>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</si>
  <si>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</si>
  <si>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</si>
  <si>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</si>
  <si>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</si>
  <si>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</si>
  <si>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</si>
  <si>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</si>
  <si>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</si>
  <si>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</si>
  <si>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</si>
  <si>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</si>
  <si>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</si>
  <si>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</si>
  <si>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</si>
  <si>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</si>
  <si>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</si>
  <si>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</si>
  <si>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</si>
  <si>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</si>
  <si>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</si>
  <si>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</si>
  <si>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</si>
  <si>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</si>
  <si>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</si>
  <si>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</si>
  <si>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</si>
  <si>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</si>
  <si>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</si>
  <si>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</si>
  <si>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</si>
  <si>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</si>
  <si>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</si>
  <si>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</si>
  <si>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</si>
  <si>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</si>
  <si>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</si>
  <si>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</si>
  <si>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</si>
  <si>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</si>
  <si>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</si>
  <si>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</si>
  <si>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</si>
  <si>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</si>
  <si>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</si>
  <si>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</si>
  <si>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</si>
  <si>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</si>
  <si>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</si>
  <si>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</si>
  <si>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</si>
  <si>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</si>
  <si>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</si>
  <si>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</si>
  <si>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</si>
  <si>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</si>
  <si>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</si>
  <si>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</si>
  <si>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</si>
  <si>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</si>
  <si>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</si>
  <si>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</si>
  <si>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</si>
  <si>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</si>
  <si>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</si>
  <si>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</si>
  <si>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</si>
  <si>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</si>
  <si>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</si>
  <si>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</si>
  <si>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</si>
  <si>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</si>
  <si>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</si>
  <si>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</si>
  <si>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</si>
  <si>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</si>
  <si>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</si>
  <si>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</si>
  <si>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</si>
  <si>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</si>
  <si>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</si>
  <si>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</si>
  <si>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</si>
  <si>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</si>
  <si>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</si>
  <si>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</si>
  <si>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</si>
  <si>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</si>
  <si>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</si>
  <si>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</si>
  <si>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</si>
  <si>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</si>
  <si>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</si>
  <si>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</si>
  <si>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</si>
  <si>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</si>
  <si>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</si>
  <si>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</si>
  <si>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</si>
  <si>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</si>
  <si>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</si>
  <si>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</si>
  <si>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</si>
  <si>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</si>
  <si>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</si>
  <si>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</si>
  <si>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</si>
  <si>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</si>
  <si>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</si>
  <si>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</si>
  <si>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</si>
  <si>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</si>
  <si>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</si>
  <si>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</si>
  <si>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</si>
  <si>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</si>
  <si>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</si>
  <si>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</si>
  <si>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</si>
  <si>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</si>
  <si>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</si>
  <si>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</si>
  <si>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</si>
  <si>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</si>
  <si>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</si>
  <si>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</si>
  <si>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</si>
  <si>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</si>
  <si>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</si>
  <si>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</si>
  <si>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</si>
  <si>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</si>
  <si>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</si>
  <si>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</si>
  <si>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</si>
  <si>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</si>
  <si>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</si>
  <si>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</si>
  <si>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</si>
  <si>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</si>
  <si>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</si>
  <si>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</si>
  <si>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</si>
  <si>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</si>
  <si>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</si>
  <si>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</si>
  <si>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</si>
  <si>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</si>
  <si>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</si>
  <si>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</si>
  <si>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</si>
  <si>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</si>
  <si>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</si>
  <si>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</si>
  <si>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</si>
  <si>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</si>
  <si>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</si>
  <si>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</si>
  <si>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</si>
  <si>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</si>
  <si>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</si>
  <si>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</si>
  <si>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</si>
  <si>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</si>
  <si>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</si>
  <si>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</si>
  <si>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</si>
  <si>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</si>
  <si>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</si>
  <si>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</si>
  <si>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</si>
  <si>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</si>
  <si>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</si>
  <si>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</si>
  <si>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</si>
  <si>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</si>
  <si>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</si>
  <si>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</si>
  <si>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</si>
  <si>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</si>
  <si>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</si>
  <si>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</si>
  <si>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</si>
  <si>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</si>
  <si>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</si>
  <si>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</si>
  <si>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</si>
  <si>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</si>
  <si>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</si>
  <si>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</si>
  <si>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</si>
  <si>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</si>
  <si>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</si>
  <si>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</si>
  <si>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</si>
  <si>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</si>
  <si>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</si>
  <si>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</si>
  <si>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</si>
  <si>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</si>
  <si>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</si>
  <si>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</si>
  <si>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</si>
  <si>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</si>
  <si>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</si>
  <si>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</si>
  <si>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</si>
  <si>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</si>
  <si>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</si>
  <si>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</si>
  <si>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</si>
  <si>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</si>
  <si>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</si>
  <si>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</si>
  <si>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</si>
  <si>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</si>
  <si>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</si>
  <si>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</si>
  <si>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</si>
  <si>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</si>
  <si>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</si>
  <si>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</si>
  <si>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</si>
  <si>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</si>
  <si>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</si>
  <si>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</si>
  <si>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</si>
  <si>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</si>
  <si>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</si>
  <si>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</si>
  <si>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</si>
  <si>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</si>
  <si>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</si>
  <si>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</si>
  <si>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</si>
  <si>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</si>
  <si>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</si>
  <si>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</si>
  <si>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</si>
  <si>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</si>
  <si>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</si>
  <si>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</si>
  <si>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</si>
  <si>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</si>
  <si>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</si>
  <si>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</si>
  <si>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</si>
  <si>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</si>
  <si>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</si>
  <si>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</si>
  <si>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</si>
  <si>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</si>
  <si>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</si>
  <si>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</si>
  <si>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</si>
  <si>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</si>
  <si>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</si>
  <si>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</si>
  <si>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</si>
  <si>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</si>
  <si>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</si>
  <si>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</si>
  <si>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</si>
  <si>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</si>
  <si>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</si>
  <si>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</si>
  <si>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</si>
  <si>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</si>
  <si>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</si>
  <si>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</si>
  <si>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</si>
  <si>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</si>
  <si>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</si>
  <si>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</si>
  <si>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</si>
  <si>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</si>
  <si>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</si>
  <si>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</si>
  <si>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</si>
  <si>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</si>
  <si>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</si>
  <si>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</si>
  <si>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</si>
  <si>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</si>
  <si>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</si>
  <si>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</si>
  <si>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</si>
  <si>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</si>
  <si>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</si>
  <si>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</si>
  <si>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</si>
  <si>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</si>
  <si>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</si>
  <si>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</si>
  <si>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</si>
  <si>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</si>
  <si>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</si>
  <si>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</si>
  <si>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</si>
  <si>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</si>
  <si>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</si>
  <si>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</si>
  <si>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</si>
  <si>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</si>
  <si>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</si>
  <si>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</si>
  <si>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</si>
  <si>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</si>
  <si>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</si>
  <si>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</si>
  <si>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</si>
  <si>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</si>
  <si>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</si>
  <si>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DUSTER ZEN 1.6</t>
  </si>
  <si>
    <t>GRIS ESTRELLA</t>
  </si>
  <si>
    <t>JOLION TURBO DCT 1.5 AUT</t>
  </si>
  <si>
    <t>CX30 4X2 2.0 AUT</t>
  </si>
  <si>
    <t>AZUL OSCURO METALIZADO</t>
  </si>
  <si>
    <t>7 DCT 1.6 AUT</t>
  </si>
  <si>
    <t>BLANCO AURA</t>
  </si>
  <si>
    <t>TYWT29</t>
  </si>
  <si>
    <t>Nuevo 208 MCA Active Pack Puretech 75 MT5</t>
  </si>
  <si>
    <t>MAVERICK LARIAT BLACK 4X4 2.0 AUT</t>
  </si>
  <si>
    <t>DEVOLUCION NUEVOS NO DISPONIBLE</t>
  </si>
  <si>
    <t>Mokka GS Gasolina 130HP AT</t>
  </si>
  <si>
    <t>VERDE LAGUNA</t>
  </si>
  <si>
    <t>F150 LARIAT LUXURY 4X4 5.0L AUT</t>
  </si>
  <si>
    <t>GRIS ARTEMIS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</si>
  <si>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</si>
  <si>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</si>
  <si>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</si>
  <si>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</si>
  <si>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</si>
  <si>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</si>
  <si>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</si>
  <si>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</si>
  <si>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</si>
  <si>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</si>
  <si>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</si>
  <si>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</si>
  <si>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</si>
  <si>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</si>
  <si>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</si>
  <si>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</si>
  <si>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</si>
  <si>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</si>
  <si>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</si>
  <si>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</si>
  <si>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</si>
  <si>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</si>
  <si>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</si>
  <si>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</si>
  <si>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</si>
  <si>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</si>
  <si>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</si>
  <si>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</si>
  <si>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</si>
  <si>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</si>
  <si>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</si>
  <si>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</si>
  <si>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</si>
  <si>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</si>
  <si>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</si>
  <si>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</si>
  <si>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</si>
  <si>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</si>
  <si>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</si>
  <si>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</si>
  <si>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</si>
  <si>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TKHL16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</si>
  <si>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</si>
  <si>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</si>
  <si>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</si>
  <si>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</si>
  <si>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</si>
  <si>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</si>
  <si>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</si>
  <si>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</si>
  <si>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</si>
  <si>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</si>
  <si>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</si>
  <si>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</si>
  <si>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KZKL71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</si>
  <si>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</si>
  <si>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</si>
  <si>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</si>
  <si>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</si>
  <si>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</si>
  <si>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</si>
  <si>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THHH77</t>
  </si>
  <si>
    <t>GBDZ38</t>
  </si>
  <si>
    <t>TSYY69</t>
  </si>
  <si>
    <t>SJVT25</t>
  </si>
  <si>
    <t>RXCG78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</si>
  <si>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</si>
  <si>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</si>
  <si>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</si>
  <si>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</si>
  <si>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</si>
  <si>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</si>
  <si>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</si>
  <si>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</si>
  <si>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</si>
  <si>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</si>
  <si>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</si>
  <si>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</si>
  <si>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</si>
  <si>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</si>
  <si>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</si>
  <si>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</si>
  <si>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</si>
  <si>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</si>
  <si>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</si>
  <si>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</si>
  <si>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</si>
  <si>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</si>
  <si>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</si>
  <si>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</si>
  <si>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</si>
  <si>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</si>
  <si>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</si>
  <si>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</si>
  <si>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</si>
  <si>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</si>
  <si>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</si>
  <si>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</si>
  <si>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</si>
  <si>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</si>
  <si>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</si>
  <si>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</si>
  <si>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</si>
  <si>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</si>
  <si>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</si>
  <si>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</si>
  <si>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</si>
  <si>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</si>
  <si>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</si>
  <si>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</si>
  <si>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</si>
  <si>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</si>
  <si>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</si>
  <si>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</si>
  <si>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</si>
  <si>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</si>
  <si>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</si>
  <si>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</si>
  <si>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</si>
  <si>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</si>
  <si>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</si>
  <si>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</si>
  <si>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</si>
  <si>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</si>
  <si>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</si>
  <si>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</si>
  <si>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</si>
  <si>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</si>
  <si>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</si>
  <si>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</si>
  <si>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</si>
  <si>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</si>
  <si>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</si>
  <si>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</si>
  <si>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</si>
  <si>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</si>
  <si>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</si>
  <si>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</si>
  <si>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</si>
  <si>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</si>
  <si>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</si>
  <si>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</si>
  <si>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</si>
  <si>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</si>
  <si>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</si>
  <si>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</si>
  <si>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</si>
  <si>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</si>
  <si>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</si>
  <si>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</si>
  <si>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</si>
  <si>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</si>
  <si>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</si>
  <si>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</si>
  <si>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</si>
  <si>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</si>
  <si>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</si>
  <si>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</si>
  <si>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</si>
  <si>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</si>
  <si>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</si>
  <si>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</si>
  <si>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</si>
  <si>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</si>
  <si>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</si>
  <si>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</si>
  <si>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</si>
  <si>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</si>
  <si>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</si>
  <si>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</si>
  <si>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</si>
  <si>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</si>
  <si>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</si>
  <si>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</si>
  <si>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</si>
  <si>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</si>
  <si>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</si>
  <si>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</si>
  <si>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</si>
  <si>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</si>
  <si>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</si>
  <si>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</si>
  <si>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</si>
  <si>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</si>
  <si>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</si>
  <si>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</si>
  <si>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</si>
  <si>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</si>
  <si>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</si>
  <si>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</si>
  <si>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</si>
  <si>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</si>
  <si>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</si>
  <si>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</si>
  <si>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</si>
  <si>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</si>
  <si>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</si>
  <si>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</si>
  <si>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</si>
  <si>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</si>
  <si>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</si>
  <si>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</si>
  <si>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</si>
  <si>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</si>
  <si>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</si>
  <si>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</si>
  <si>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</si>
  <si>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</si>
  <si>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</si>
  <si>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</si>
  <si>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</si>
  <si>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</si>
  <si>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</si>
  <si>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</si>
  <si>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</si>
  <si>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</si>
  <si>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</si>
  <si>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</si>
  <si>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</si>
  <si>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</si>
  <si>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</si>
  <si>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</si>
  <si>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</si>
  <si>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</si>
  <si>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</si>
  <si>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</si>
  <si>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</si>
  <si>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</si>
  <si>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</si>
  <si>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</si>
  <si>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</si>
  <si>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</si>
  <si>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</si>
  <si>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</si>
  <si>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</si>
  <si>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</si>
  <si>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</si>
  <si>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</si>
  <si>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</si>
  <si>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</si>
  <si>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</si>
  <si>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</si>
  <si>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</si>
  <si>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</si>
  <si>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</si>
  <si>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</si>
  <si>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</si>
  <si>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</si>
  <si>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</si>
  <si>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</si>
  <si>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</si>
  <si>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</si>
  <si>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</si>
  <si>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</si>
  <si>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</si>
  <si>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</si>
  <si>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</si>
  <si>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</si>
  <si>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</si>
  <si>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</si>
  <si>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</si>
  <si>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</si>
  <si>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</si>
  <si>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</si>
  <si>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</si>
  <si>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</si>
  <si>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</si>
  <si>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</si>
  <si>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</si>
  <si>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</si>
  <si>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</si>
  <si>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</si>
  <si>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</si>
  <si>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</si>
  <si>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</si>
  <si>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</si>
  <si>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</si>
  <si>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</si>
  <si>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</si>
  <si>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</si>
  <si>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</si>
  <si>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</si>
  <si>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</si>
  <si>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</si>
  <si>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</si>
  <si>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</si>
  <si>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</si>
  <si>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</si>
  <si>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</si>
  <si>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</si>
  <si>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</si>
  <si>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</si>
  <si>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</si>
  <si>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</si>
  <si>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</si>
  <si>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</si>
  <si>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</si>
  <si>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</si>
  <si>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</si>
  <si>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</si>
  <si>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</si>
  <si>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</si>
  <si>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</si>
  <si>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</si>
  <si>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</si>
  <si>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</si>
  <si>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</si>
  <si>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</si>
  <si>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</si>
  <si>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</si>
  <si>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</si>
  <si>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</si>
  <si>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</si>
  <si>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</si>
  <si>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</si>
  <si>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</si>
  <si>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</si>
  <si>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</si>
  <si>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</si>
  <si>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</si>
  <si>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</si>
  <si>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</si>
  <si>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</si>
  <si>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</si>
  <si>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</si>
  <si>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</si>
  <si>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</si>
  <si>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</si>
  <si>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</si>
  <si>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</si>
  <si>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</si>
  <si>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</si>
  <si>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</si>
  <si>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</si>
  <si>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</si>
  <si>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</si>
  <si>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</si>
  <si>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</si>
  <si>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</si>
  <si>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</si>
  <si>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</si>
  <si>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</si>
  <si>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</si>
  <si>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</si>
  <si>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</si>
  <si>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</si>
  <si>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</si>
  <si>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</si>
  <si>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</si>
  <si>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</si>
  <si>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</si>
  <si>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</si>
  <si>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</si>
  <si>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</si>
  <si>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</si>
  <si>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</si>
  <si>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</si>
  <si>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</si>
  <si>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</si>
  <si>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</si>
  <si>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</si>
  <si>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</si>
  <si>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</si>
  <si>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</si>
  <si>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</si>
  <si>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</si>
  <si>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</si>
  <si>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</si>
  <si>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</si>
  <si>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</si>
  <si>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</si>
  <si>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</si>
  <si>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</si>
  <si>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</si>
  <si>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</si>
  <si>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</si>
  <si>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</si>
  <si>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</si>
  <si>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</si>
  <si>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</si>
  <si>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</si>
  <si>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</si>
  <si>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</si>
  <si>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</si>
  <si>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</si>
  <si>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</si>
  <si>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</si>
  <si>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</si>
  <si>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</si>
  <si>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</si>
  <si>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</si>
  <si>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</si>
  <si>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</si>
  <si>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</si>
  <si>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</si>
  <si>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</si>
  <si>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</si>
  <si>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</si>
  <si>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</si>
  <si>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</si>
  <si>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</si>
  <si>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</si>
  <si>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</si>
  <si>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</si>
  <si>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</si>
  <si>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</si>
  <si>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</si>
  <si>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</si>
  <si>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</si>
  <si>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</si>
  <si>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</si>
  <si>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</si>
  <si>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</si>
  <si>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</si>
  <si>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</si>
  <si>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</si>
  <si>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</si>
  <si>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</si>
  <si>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</si>
  <si>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</si>
  <si>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</si>
  <si>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</si>
  <si>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</si>
  <si>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</si>
  <si>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</si>
  <si>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</si>
  <si>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</si>
  <si>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</si>
  <si>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</si>
  <si>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</si>
  <si>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</si>
  <si>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</si>
  <si>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</si>
  <si>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</si>
  <si>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</si>
  <si>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</si>
  <si>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</si>
  <si>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</si>
  <si>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</si>
  <si>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</si>
  <si>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</si>
  <si>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</si>
  <si>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</si>
  <si>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</si>
  <si>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</si>
  <si>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</si>
  <si>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</si>
  <si>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</si>
  <si>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</si>
  <si>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</si>
  <si>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</si>
  <si>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</si>
  <si>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</si>
  <si>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</si>
  <si>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</si>
  <si>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</si>
  <si>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</si>
  <si>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</si>
  <si>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</si>
  <si>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</si>
  <si>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</si>
  <si>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</si>
  <si>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</si>
  <si>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</si>
  <si>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</si>
  <si>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</si>
  <si>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</si>
  <si>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</si>
  <si>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</si>
  <si>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</si>
  <si>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</si>
  <si>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</si>
  <si>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</si>
  <si>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</si>
  <si>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</si>
  <si>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</si>
  <si>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</si>
  <si>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</si>
  <si>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</si>
  <si>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</si>
  <si>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</si>
  <si>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</si>
  <si>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</si>
  <si>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</si>
  <si>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</si>
  <si>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</si>
  <si>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</si>
  <si>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</si>
  <si>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</si>
  <si>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</si>
  <si>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</si>
  <si>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</si>
  <si>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</si>
  <si>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</si>
  <si>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</si>
  <si>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</si>
  <si>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</si>
  <si>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</si>
  <si>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</si>
  <si>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</si>
  <si>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</si>
  <si>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</si>
  <si>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</si>
  <si>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</si>
  <si>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</si>
  <si>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</si>
  <si>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</si>
  <si>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</si>
  <si>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</si>
  <si>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</si>
  <si>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</si>
  <si>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</si>
  <si>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</si>
  <si>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</si>
  <si>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</si>
  <si>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</si>
  <si>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</si>
  <si>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</si>
  <si>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</si>
  <si>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</si>
  <si>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</si>
  <si>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</si>
  <si>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</si>
  <si>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</si>
  <si>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</si>
  <si>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</si>
  <si>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</si>
  <si>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</si>
  <si>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</si>
  <si>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</si>
  <si>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</si>
  <si>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</si>
  <si>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</si>
  <si>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</si>
  <si>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</si>
  <si>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</si>
  <si>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</si>
  <si>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</si>
  <si>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</si>
  <si>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</si>
  <si>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</si>
  <si>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</si>
  <si>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</si>
  <si>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</si>
  <si>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</si>
  <si>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</si>
  <si>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</si>
  <si>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</si>
  <si>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</si>
  <si>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</si>
  <si>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</si>
  <si>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</si>
  <si>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</si>
  <si>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</si>
  <si>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</si>
  <si>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</si>
  <si>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</si>
  <si>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</si>
  <si>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</si>
  <si>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</si>
  <si>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</si>
  <si>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</si>
  <si>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</si>
  <si>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</si>
  <si>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</si>
  <si>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</si>
  <si>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</si>
  <si>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</si>
  <si>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</si>
  <si>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</si>
  <si>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</si>
  <si>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</si>
  <si>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</si>
  <si>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</si>
  <si>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</si>
  <si>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</si>
  <si>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</si>
  <si>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</si>
  <si>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</si>
  <si>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</si>
  <si>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</si>
  <si>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</si>
  <si>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</si>
  <si>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</si>
  <si>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</si>
  <si>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</si>
  <si>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</si>
  <si>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</si>
  <si>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</si>
  <si>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</si>
  <si>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</si>
  <si>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</si>
  <si>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</si>
  <si>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</si>
  <si>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</si>
  <si>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</si>
  <si>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</si>
  <si>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</si>
  <si>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</si>
  <si>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</si>
  <si>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</si>
  <si>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</si>
  <si>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</si>
  <si>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</si>
  <si>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</si>
  <si>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</si>
  <si>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</si>
  <si>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</si>
  <si>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</si>
  <si>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</si>
  <si>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</si>
  <si>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</si>
  <si>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</si>
  <si>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</si>
  <si>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</si>
  <si>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</si>
  <si>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</si>
  <si>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</si>
  <si>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</si>
  <si>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</si>
  <si>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</si>
  <si>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</si>
  <si>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</si>
  <si>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</si>
  <si>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</si>
  <si>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</si>
  <si>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</si>
  <si>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</si>
  <si>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</si>
  <si>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</si>
  <si>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</si>
  <si>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</si>
  <si>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</si>
  <si>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</si>
  <si>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</si>
  <si>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</si>
  <si>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</si>
  <si>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</si>
  <si>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</si>
  <si>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</si>
  <si>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</si>
  <si>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</si>
  <si>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</si>
  <si>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</si>
  <si>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</si>
  <si>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</si>
  <si>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</si>
  <si>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</si>
  <si>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</si>
  <si>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</si>
  <si>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</si>
  <si>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</si>
  <si>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</si>
  <si>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</si>
  <si>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</si>
  <si>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</si>
  <si>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</si>
  <si>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</si>
  <si>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</si>
  <si>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</si>
  <si>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</si>
  <si>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</si>
  <si>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</si>
  <si>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</si>
  <si>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</si>
  <si>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</si>
  <si>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</si>
  <si>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</si>
  <si>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</si>
  <si>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</si>
  <si>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</si>
  <si>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</si>
  <si>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</si>
  <si>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</si>
  <si>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</si>
  <si>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</si>
  <si>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</si>
  <si>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</si>
  <si>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</si>
  <si>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</si>
  <si>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</si>
  <si>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</si>
  <si>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</si>
  <si>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</si>
  <si>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</si>
  <si>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</si>
  <si>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</si>
  <si>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</si>
  <si>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</si>
  <si>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</si>
  <si>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</si>
  <si>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</si>
  <si>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</si>
  <si>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</si>
  <si>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</si>
  <si>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</si>
  <si>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</si>
  <si>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</si>
  <si>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</si>
  <si>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</si>
  <si>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</si>
  <si>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</si>
  <si>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</si>
  <si>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</si>
  <si>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</si>
  <si>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</si>
  <si>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</si>
  <si>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</si>
  <si>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</si>
  <si>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</si>
  <si>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</si>
  <si>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</si>
  <si>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</si>
  <si>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</si>
  <si>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</si>
  <si>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</si>
  <si>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</si>
  <si>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</si>
  <si>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</si>
  <si>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</si>
  <si>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</si>
  <si>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</si>
  <si>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</si>
  <si>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</si>
  <si>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</si>
  <si>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</si>
  <si>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</si>
  <si>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</si>
  <si>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</si>
  <si>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</si>
  <si>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</si>
  <si>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</si>
  <si>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</si>
  <si>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</si>
  <si>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</si>
  <si>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</si>
  <si>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</si>
  <si>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</si>
  <si>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</si>
  <si>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</si>
  <si>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</si>
  <si>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</si>
  <si>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</si>
  <si>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</si>
  <si>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</si>
  <si>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</si>
  <si>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</si>
  <si>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</si>
  <si>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</si>
  <si>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</si>
  <si>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</si>
  <si>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</si>
  <si>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</si>
  <si>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</si>
  <si>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</si>
  <si>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</si>
  <si>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</si>
  <si>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</si>
  <si>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</si>
  <si>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</si>
  <si>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</si>
  <si>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</si>
  <si>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</si>
  <si>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</si>
  <si>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</si>
  <si>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</si>
  <si>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</si>
  <si>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</si>
  <si>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</si>
  <si>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</si>
  <si>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</si>
  <si>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</si>
  <si>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</si>
  <si>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</si>
  <si>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</si>
  <si>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</si>
  <si>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</si>
  <si>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</si>
  <si>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</si>
  <si>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</si>
  <si>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</si>
  <si>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</si>
  <si>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</si>
  <si>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</si>
  <si>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</si>
  <si>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</si>
  <si>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</si>
  <si>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</si>
  <si>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</si>
  <si>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</si>
  <si>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</si>
  <si>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</si>
  <si>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</si>
  <si>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</si>
  <si>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</si>
  <si>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</si>
  <si>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</si>
  <si>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</si>
  <si>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</si>
  <si>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</si>
  <si>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</si>
  <si>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</si>
  <si>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</si>
  <si>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</si>
  <si>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</si>
  <si>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</si>
  <si>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</si>
  <si>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</si>
  <si>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</si>
  <si>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</si>
  <si>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</si>
  <si>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</si>
  <si>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</si>
  <si>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</si>
  <si>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</si>
  <si>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</si>
  <si>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</si>
  <si>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</si>
  <si>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</si>
  <si>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</si>
  <si>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</si>
  <si>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</si>
  <si>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</si>
  <si>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</si>
  <si>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</si>
  <si>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</si>
  <si>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</si>
  <si>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</si>
  <si>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</si>
  <si>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</si>
  <si>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</si>
  <si>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</si>
  <si>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</si>
  <si>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</si>
  <si>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</si>
  <si>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</si>
  <si>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</si>
  <si>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</si>
  <si>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</si>
  <si>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</si>
  <si>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</si>
  <si>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</si>
  <si>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</si>
  <si>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</si>
  <si>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</si>
  <si>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</si>
  <si>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</si>
  <si>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</si>
  <si>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</si>
  <si>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</si>
  <si>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</si>
  <si>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</si>
  <si>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</si>
  <si>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</si>
  <si>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</si>
  <si>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</si>
  <si>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</si>
  <si>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</si>
  <si>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</si>
  <si>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</si>
  <si>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</si>
  <si>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</si>
  <si>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</si>
  <si>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</si>
  <si>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</si>
  <si>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</si>
  <si>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</si>
  <si>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</si>
  <si>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</si>
  <si>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</si>
  <si>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</si>
  <si>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</si>
  <si>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</si>
  <si>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</si>
  <si>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</si>
  <si>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</si>
  <si>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</si>
  <si>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</si>
  <si>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</si>
  <si>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</si>
  <si>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</si>
  <si>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</si>
  <si>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</si>
  <si>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</si>
  <si>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</si>
  <si>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</si>
  <si>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</si>
  <si>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</si>
  <si>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</si>
  <si>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</si>
  <si>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</si>
  <si>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</si>
  <si>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</si>
  <si>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</si>
  <si>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</si>
  <si>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</si>
  <si>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</si>
  <si>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</si>
  <si>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</si>
  <si>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</si>
  <si>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</si>
  <si>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</si>
  <si>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</si>
  <si>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</si>
  <si>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</si>
  <si>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</si>
  <si>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</si>
  <si>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</si>
  <si>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</si>
  <si>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</si>
  <si>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</si>
  <si>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</si>
  <si>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</si>
  <si>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</si>
  <si>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</si>
  <si>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</si>
  <si>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</si>
  <si>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</si>
  <si>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</si>
  <si>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</si>
  <si>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</si>
  <si>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</si>
  <si>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</si>
  <si>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</si>
  <si>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</si>
  <si>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</si>
  <si>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</si>
  <si>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</si>
  <si>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</si>
  <si>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</si>
  <si>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</si>
  <si>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</si>
  <si>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</si>
  <si>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</si>
  <si>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</si>
  <si>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</si>
  <si>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</si>
  <si>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</si>
  <si>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</si>
  <si>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</si>
  <si>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</si>
  <si>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</si>
  <si>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</si>
  <si>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</si>
  <si>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</si>
  <si>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</si>
  <si>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</si>
  <si>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</si>
  <si>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</si>
  <si>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</si>
  <si>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</si>
  <si>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</si>
  <si>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</si>
  <si>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</si>
  <si>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</si>
  <si>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</si>
  <si>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</si>
  <si>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</si>
  <si>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</si>
  <si>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</si>
  <si>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</si>
  <si>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</si>
  <si>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</si>
  <si>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</si>
  <si>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</si>
  <si>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</si>
  <si>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</si>
  <si>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</si>
  <si>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</si>
  <si>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</si>
  <si>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</si>
  <si>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</si>
  <si>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</si>
  <si>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</si>
  <si>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</si>
  <si>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</si>
  <si>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</si>
  <si>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</si>
  <si>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</si>
  <si>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</si>
  <si>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</si>
  <si>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</si>
  <si>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</si>
  <si>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</si>
  <si>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</si>
  <si>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</si>
  <si>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</si>
  <si>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</si>
  <si>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</si>
  <si>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</si>
  <si>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</si>
  <si>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</si>
  <si>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</si>
  <si>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</si>
  <si>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</si>
  <si>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</si>
  <si>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</si>
  <si>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</si>
  <si>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</si>
  <si>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</si>
  <si>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</si>
  <si>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</si>
  <si>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</si>
  <si>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</si>
  <si>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</si>
  <si>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</si>
  <si>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</si>
  <si>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</si>
  <si>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</si>
  <si>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</si>
  <si>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</si>
  <si>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</si>
  <si>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</si>
  <si>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</si>
  <si>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</si>
  <si>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</si>
  <si>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</si>
  <si>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</si>
  <si>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</si>
  <si>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</si>
  <si>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</si>
  <si>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</si>
  <si>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</si>
  <si>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</si>
  <si>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</si>
  <si>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</si>
  <si>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</si>
  <si>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</si>
  <si>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</si>
  <si>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</si>
  <si>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</si>
  <si>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</si>
  <si>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</si>
  <si>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</si>
  <si>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</si>
  <si>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</si>
  <si>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</si>
  <si>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</si>
  <si>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</si>
  <si>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</si>
  <si>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</si>
  <si>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</si>
  <si>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</si>
  <si>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</si>
  <si>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</si>
  <si>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</si>
  <si>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</si>
  <si>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</si>
  <si>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</si>
  <si>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</si>
  <si>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</si>
  <si>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</si>
  <si>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</si>
  <si>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</si>
  <si>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</si>
  <si>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</si>
  <si>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</si>
  <si>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</si>
  <si>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</si>
  <si>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</si>
  <si>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</si>
  <si>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</si>
  <si>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</si>
  <si>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</si>
  <si>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</si>
  <si>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</si>
  <si>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</si>
  <si>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</si>
  <si>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</si>
  <si>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</si>
  <si>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</si>
  <si>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</si>
  <si>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</si>
  <si>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</si>
  <si>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</si>
  <si>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</si>
  <si>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</si>
  <si>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</si>
  <si>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</si>
  <si>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</si>
  <si>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</si>
  <si>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</si>
  <si>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</si>
  <si>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</si>
  <si>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</si>
  <si>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</si>
  <si>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</si>
  <si>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</si>
  <si>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</si>
  <si>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</si>
  <si>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</si>
  <si>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</si>
  <si>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</si>
  <si>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</si>
  <si>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</si>
  <si>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</si>
  <si>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</si>
  <si>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</si>
  <si>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</si>
  <si>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</si>
  <si>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</si>
  <si>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</si>
  <si>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</si>
  <si>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</si>
  <si>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</si>
  <si>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</si>
  <si>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</si>
  <si>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</si>
  <si>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</si>
  <si>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</si>
  <si>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</si>
  <si>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</si>
  <si>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</si>
  <si>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</si>
  <si>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</si>
  <si>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</si>
  <si>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</si>
  <si>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</si>
  <si>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</si>
  <si>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</si>
  <si>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</si>
  <si>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</si>
  <si>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</si>
  <si>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</si>
  <si>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</si>
  <si>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</si>
  <si>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</si>
  <si>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</si>
  <si>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</si>
  <si>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</si>
  <si>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</si>
  <si>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</si>
  <si>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</si>
  <si>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</si>
  <si>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</si>
  <si>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</si>
  <si>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</si>
  <si>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</si>
  <si>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</si>
  <si>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</si>
  <si>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</si>
  <si>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</si>
  <si>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</si>
  <si>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</si>
  <si>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</si>
  <si>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</si>
  <si>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</si>
  <si>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</si>
  <si>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</si>
  <si>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</si>
  <si>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</si>
  <si>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</si>
  <si>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</si>
  <si>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</si>
  <si>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</si>
  <si>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</si>
  <si>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</si>
  <si>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</si>
  <si>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</si>
  <si>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</si>
  <si>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</si>
  <si>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</si>
  <si>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</si>
  <si>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</si>
  <si>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</si>
  <si>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</si>
  <si>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</si>
  <si>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</si>
  <si>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</si>
  <si>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</si>
  <si>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</si>
  <si>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</si>
  <si>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</si>
  <si>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</si>
  <si>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</si>
  <si>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</si>
  <si>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</si>
  <si>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</si>
  <si>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</si>
  <si>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</si>
  <si>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</si>
  <si>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</si>
  <si>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</si>
  <si>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</si>
  <si>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</si>
  <si>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</si>
  <si>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</si>
  <si>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</si>
  <si>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</si>
  <si>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</si>
  <si>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</si>
  <si>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</si>
  <si>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</si>
  <si>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</si>
  <si>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</si>
  <si>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</si>
  <si>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</si>
  <si>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</si>
  <si>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</si>
  <si>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</si>
  <si>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</si>
  <si>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</si>
  <si>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</si>
  <si>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</si>
  <si>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</si>
  <si>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</si>
  <si>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</si>
  <si>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</si>
  <si>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</si>
  <si>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</si>
  <si>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</si>
  <si>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</si>
  <si>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</si>
  <si>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</si>
  <si>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</si>
  <si>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</si>
  <si>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</si>
  <si>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</si>
  <si>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</si>
  <si>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</si>
  <si>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</si>
  <si>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</si>
  <si>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</si>
  <si>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</si>
  <si>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</si>
  <si>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</si>
  <si>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</si>
  <si>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</si>
  <si>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</si>
  <si>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</si>
  <si>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</si>
  <si>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</si>
  <si>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</si>
  <si>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</si>
  <si>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</si>
  <si>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</si>
  <si>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</si>
  <si>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</si>
  <si>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</si>
  <si>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</si>
  <si>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</si>
  <si>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</si>
  <si>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</si>
  <si>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</si>
  <si>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</si>
  <si>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</si>
  <si>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</si>
  <si>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</si>
  <si>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</si>
  <si>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</si>
  <si>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</si>
  <si>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</si>
  <si>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</si>
  <si>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</si>
  <si>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</si>
  <si>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</si>
  <si>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</si>
  <si>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</si>
  <si>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</si>
  <si>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</si>
  <si>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</si>
  <si>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</si>
  <si>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</si>
  <si>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</si>
  <si>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</si>
  <si>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</si>
  <si>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</si>
  <si>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</si>
  <si>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</si>
  <si>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</si>
  <si>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</si>
  <si>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</si>
  <si>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</si>
  <si>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</si>
  <si>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</si>
  <si>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</si>
  <si>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</si>
  <si>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</si>
  <si>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</si>
  <si>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</si>
  <si>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</si>
  <si>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</si>
  <si>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</si>
  <si>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</si>
  <si>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</si>
  <si>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</si>
  <si>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</si>
  <si>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</si>
  <si>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</si>
  <si>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</si>
  <si>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</si>
  <si>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</si>
  <si>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</si>
  <si>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</si>
  <si>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</si>
  <si>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</si>
  <si>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</si>
  <si>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</si>
  <si>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</si>
  <si>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</si>
  <si>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</si>
  <si>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</si>
  <si>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</si>
  <si>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</si>
  <si>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</si>
  <si>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</si>
  <si>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</si>
  <si>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</si>
  <si>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</si>
  <si>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</si>
  <si>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</si>
  <si>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</si>
  <si>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</si>
  <si>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</si>
  <si>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</si>
  <si>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</si>
  <si>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</si>
  <si>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</si>
  <si>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</si>
  <si>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</si>
  <si>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</si>
  <si>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</si>
  <si>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</si>
  <si>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</si>
  <si>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</si>
  <si>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</si>
  <si>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</si>
  <si>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</si>
  <si>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</si>
  <si>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</si>
  <si>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</si>
  <si>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</si>
  <si>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</si>
  <si>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</si>
  <si>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</si>
  <si>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</si>
  <si>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</si>
  <si>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</si>
  <si>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</si>
  <si>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</si>
  <si>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</si>
  <si>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</si>
  <si>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</si>
  <si>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</si>
  <si>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</si>
  <si>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</si>
  <si>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</si>
  <si>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</si>
  <si>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</si>
  <si>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</si>
  <si>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</si>
  <si>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</si>
  <si>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</si>
  <si>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</si>
  <si>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</si>
  <si>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</si>
  <si>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</si>
  <si>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</si>
  <si>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</si>
  <si>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</si>
  <si>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</si>
  <si>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</si>
  <si>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</si>
  <si>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</si>
  <si>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</si>
  <si>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</si>
  <si>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</si>
  <si>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</si>
  <si>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</si>
  <si>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</si>
  <si>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</si>
  <si>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</si>
  <si>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</si>
  <si>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</si>
  <si>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</si>
  <si>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</si>
  <si>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</si>
  <si>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</si>
  <si>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</si>
  <si>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</si>
  <si>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</si>
  <si>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</si>
  <si>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</si>
  <si>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</si>
  <si>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</si>
  <si>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</si>
  <si>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</si>
  <si>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</si>
  <si>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</si>
  <si>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</si>
  <si>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</si>
  <si>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</si>
  <si>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</si>
  <si>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</si>
  <si>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</si>
  <si>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</si>
  <si>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</si>
  <si>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</si>
  <si>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</si>
  <si>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</si>
  <si>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</si>
  <si>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</si>
  <si>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</si>
  <si>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</si>
  <si>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</si>
  <si>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</si>
  <si>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</si>
  <si>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</si>
  <si>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</si>
  <si>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</si>
  <si>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</si>
  <si>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</si>
  <si>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</si>
  <si>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</si>
  <si>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</si>
  <si>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</si>
  <si>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</si>
  <si>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</si>
  <si>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</si>
  <si>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</si>
  <si>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</si>
  <si>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</si>
  <si>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</si>
  <si>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</si>
  <si>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</si>
  <si>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</si>
  <si>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</si>
  <si>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</si>
  <si>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</si>
  <si>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</si>
  <si>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</si>
  <si>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</si>
  <si>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</si>
  <si>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</si>
  <si>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</si>
  <si>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</si>
  <si>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</si>
  <si>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</si>
  <si>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</si>
  <si>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</si>
  <si>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</si>
  <si>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</si>
  <si>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</si>
  <si>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</si>
  <si>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</si>
  <si>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</si>
  <si>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</si>
  <si>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</si>
  <si>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</si>
  <si>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</si>
  <si>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</si>
  <si>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</si>
  <si>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</si>
  <si>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</si>
  <si>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</si>
  <si>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</si>
  <si>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</si>
  <si>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</si>
  <si>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</si>
  <si>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</si>
  <si>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</si>
  <si>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</si>
  <si>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</si>
  <si>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</si>
  <si>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</si>
  <si>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</si>
  <si>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</si>
  <si>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</si>
  <si>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</si>
  <si>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</si>
  <si>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</si>
  <si>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</si>
  <si>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</si>
  <si>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</si>
  <si>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</si>
  <si>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</si>
  <si>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</si>
  <si>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</si>
  <si>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</si>
  <si>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</si>
  <si>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</si>
  <si>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</si>
  <si>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</si>
  <si>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</si>
  <si>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</si>
  <si>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</si>
  <si>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</si>
  <si>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</si>
  <si>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</si>
  <si>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</si>
  <si>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</si>
  <si>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</si>
  <si>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</si>
  <si>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</si>
  <si>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</si>
  <si>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</si>
  <si>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</si>
  <si>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</si>
  <si>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</si>
  <si>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</si>
  <si>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</si>
  <si>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</si>
  <si>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</si>
  <si>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</si>
  <si>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</si>
  <si>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</si>
  <si>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</si>
  <si>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</si>
  <si>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</si>
  <si>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</si>
  <si>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</si>
  <si>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</si>
  <si>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</si>
  <si>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</si>
  <si>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</si>
  <si>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</si>
  <si>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</si>
  <si>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</si>
  <si>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</si>
  <si>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</si>
  <si>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</si>
  <si>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</si>
  <si>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</si>
  <si>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</si>
  <si>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</si>
  <si>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</si>
  <si>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</si>
  <si>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</si>
  <si>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</si>
  <si>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</si>
  <si>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</si>
  <si>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</si>
  <si>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</si>
  <si>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</si>
  <si>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</si>
  <si>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</si>
  <si>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</si>
  <si>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</si>
  <si>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</si>
  <si>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</si>
  <si>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</si>
  <si>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</si>
  <si>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</si>
  <si>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</si>
  <si>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</si>
  <si>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</si>
  <si>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</si>
  <si>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</si>
  <si>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</si>
  <si>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</si>
  <si>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</si>
  <si>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</si>
  <si>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</si>
  <si>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</si>
  <si>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</si>
  <si>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</si>
  <si>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</si>
  <si>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</si>
  <si>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</si>
  <si>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</si>
  <si>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</si>
  <si>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</si>
  <si>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</si>
  <si>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</si>
  <si>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</si>
  <si>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</si>
  <si>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</si>
  <si>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</si>
  <si>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</si>
  <si>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</si>
  <si>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</si>
  <si>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</si>
  <si>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</si>
  <si>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</si>
  <si>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</si>
  <si>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</si>
  <si>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</si>
  <si>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</si>
  <si>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</si>
  <si>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</si>
  <si>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</si>
  <si>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</si>
  <si>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</si>
  <si>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</si>
  <si>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</si>
  <si>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</si>
  <si>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</si>
  <si>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</si>
  <si>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</si>
  <si>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</si>
  <si>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</si>
  <si>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</si>
  <si>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</si>
  <si>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</si>
  <si>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</si>
  <si>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</si>
  <si>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</si>
  <si>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</si>
  <si>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</si>
  <si>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</si>
  <si>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</si>
  <si>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</si>
  <si>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</si>
  <si>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</si>
  <si>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</si>
  <si>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</si>
  <si>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</si>
  <si>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</si>
  <si>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</si>
  <si>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</si>
  <si>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</si>
  <si>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</si>
  <si>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</si>
  <si>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</si>
  <si>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</si>
  <si>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</si>
  <si>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</si>
  <si>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</si>
  <si>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</si>
  <si>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</si>
  <si>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</si>
  <si>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</si>
  <si>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</si>
  <si>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</si>
  <si>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</si>
  <si>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</si>
  <si>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</si>
  <si>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</si>
  <si>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</si>
  <si>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</si>
  <si>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</si>
  <si>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</si>
  <si>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</si>
  <si>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</si>
  <si>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</si>
  <si>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</si>
  <si>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</si>
  <si>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</si>
  <si>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</si>
  <si>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</si>
  <si>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</si>
  <si>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</si>
  <si>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</si>
  <si>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</si>
  <si>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</si>
  <si>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</si>
  <si>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</si>
  <si>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</si>
  <si>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</si>
  <si>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</si>
  <si>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</si>
  <si>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</si>
  <si>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</si>
  <si>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</si>
  <si>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</si>
  <si>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</si>
  <si>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</si>
  <si>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</si>
  <si>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</si>
  <si>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</si>
  <si>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</si>
  <si>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</si>
  <si>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</si>
  <si>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</si>
  <si>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</si>
  <si>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</si>
  <si>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</si>
  <si>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</si>
  <si>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</si>
  <si>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</si>
  <si>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</si>
  <si>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</si>
  <si>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</si>
  <si>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</si>
  <si>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</si>
  <si>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</si>
  <si>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</si>
  <si>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</si>
  <si>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</si>
  <si>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</si>
  <si>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</si>
  <si>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</si>
  <si>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</si>
  <si>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</si>
  <si>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</si>
  <si>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</si>
  <si>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</si>
  <si>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</si>
  <si>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</si>
  <si>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</si>
  <si>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</si>
  <si>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</si>
  <si>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</si>
  <si>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</si>
  <si>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</si>
  <si>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</si>
  <si>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</si>
  <si>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</si>
  <si>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</si>
  <si>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</si>
  <si>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</si>
  <si>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</si>
  <si>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</si>
  <si>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</si>
  <si>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</si>
  <si>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</si>
  <si>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</si>
  <si>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</si>
  <si>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</si>
  <si>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</si>
  <si>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</si>
  <si>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</si>
  <si>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</si>
  <si>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</si>
  <si>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</si>
  <si>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</si>
  <si>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</si>
  <si>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</si>
  <si>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</si>
  <si>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</si>
  <si>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</si>
  <si>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</si>
  <si>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</si>
  <si>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</si>
  <si>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</si>
  <si>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</si>
  <si>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</si>
  <si>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</si>
  <si>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</si>
  <si>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</si>
  <si>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</si>
  <si>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</si>
  <si>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</si>
  <si>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</si>
  <si>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</si>
  <si>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</si>
  <si>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</si>
  <si>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</si>
  <si>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</si>
  <si>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</si>
  <si>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</si>
  <si>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</si>
  <si>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</si>
  <si>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</si>
  <si>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</si>
  <si>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</si>
  <si>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</si>
  <si>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</si>
  <si>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</si>
  <si>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</si>
  <si>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</si>
  <si>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</si>
  <si>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</si>
  <si>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</si>
  <si>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</si>
  <si>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</si>
  <si>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</si>
  <si>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</si>
  <si>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</si>
  <si>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</si>
  <si>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</si>
  <si>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</si>
  <si>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</si>
  <si>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</si>
  <si>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</si>
  <si>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</si>
  <si>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</si>
  <si>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</si>
  <si>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</si>
  <si>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</si>
  <si>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</si>
  <si>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</si>
  <si>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</si>
  <si>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</si>
  <si>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</si>
  <si>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</si>
  <si>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</si>
  <si>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</si>
  <si>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</si>
  <si>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</si>
  <si>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</si>
  <si>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</si>
  <si>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</si>
  <si>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</si>
  <si>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</si>
  <si>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</si>
  <si>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</si>
  <si>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</si>
  <si>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</si>
  <si>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</si>
  <si>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</si>
  <si>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</si>
  <si>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</si>
  <si>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</si>
  <si>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</si>
  <si>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</si>
  <si>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</si>
  <si>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</si>
  <si>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</si>
  <si>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</si>
  <si>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</si>
  <si>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</si>
  <si>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</si>
  <si>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</si>
  <si>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</si>
  <si>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</si>
  <si>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</si>
  <si>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</si>
  <si>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</si>
  <si>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</si>
  <si>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</si>
  <si>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</si>
  <si>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</si>
  <si>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</si>
  <si>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</si>
  <si>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</si>
  <si>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</si>
  <si>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</si>
  <si>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</si>
  <si>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</si>
  <si>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</si>
  <si>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</si>
  <si>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</si>
  <si>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</si>
  <si>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</si>
  <si>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</si>
  <si>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</si>
  <si>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</si>
  <si>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</si>
  <si>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</si>
  <si>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</si>
  <si>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</si>
  <si>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</si>
  <si>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</si>
  <si>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</si>
  <si>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</si>
  <si>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</si>
  <si>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</si>
  <si>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</si>
  <si>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</si>
  <si>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</si>
  <si>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</si>
  <si>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</si>
  <si>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</si>
  <si>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</si>
  <si>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</si>
  <si>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</si>
  <si>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</si>
  <si>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</si>
  <si>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</si>
  <si>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</si>
  <si>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</si>
  <si>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</si>
  <si>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</si>
  <si>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</si>
  <si>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</si>
  <si>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</si>
  <si>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</si>
  <si>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</si>
  <si>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</si>
  <si>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</si>
  <si>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</si>
  <si>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</si>
  <si>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</si>
  <si>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</si>
  <si>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</si>
  <si>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</si>
  <si>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</si>
  <si>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</si>
  <si>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</si>
  <si>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</si>
  <si>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</si>
  <si>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</si>
  <si>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</si>
  <si>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</si>
  <si>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</si>
  <si>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</si>
  <si>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</si>
  <si>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</si>
  <si>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</si>
  <si>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</si>
  <si>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</si>
  <si>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</si>
  <si>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</si>
  <si>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</si>
  <si>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</si>
  <si>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</si>
  <si>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</si>
  <si>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</si>
  <si>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</si>
  <si>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</si>
  <si>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</si>
  <si>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</si>
  <si>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</si>
  <si>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</si>
  <si>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</si>
  <si>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</si>
  <si>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</si>
  <si>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</si>
  <si>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</si>
  <si>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</si>
  <si>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</si>
  <si>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</si>
  <si>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</si>
  <si>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</si>
  <si>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</si>
  <si>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</si>
  <si>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</si>
  <si>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</si>
  <si>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</si>
  <si>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</si>
  <si>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</si>
  <si>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</si>
  <si>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</si>
  <si>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</si>
  <si>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</si>
  <si>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</si>
  <si>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</si>
  <si>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</si>
  <si>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</si>
  <si>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</si>
  <si>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</si>
  <si>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</si>
  <si>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</si>
  <si>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</si>
  <si>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</si>
  <si>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</si>
  <si>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</si>
  <si>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</si>
  <si>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</si>
  <si>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</si>
  <si>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</si>
  <si>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</si>
  <si>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</si>
  <si>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</si>
  <si>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</si>
  <si>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</si>
  <si>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RANGER DCAB 4X4 3.2 AUT</t>
  </si>
  <si>
    <t>208 STYLE PURETECH 75 1.2</t>
  </si>
  <si>
    <t>BLANCO PERLADO</t>
  </si>
  <si>
    <t>AZUL OSCURO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</si>
  <si>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</si>
  <si>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</si>
  <si>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</si>
  <si>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</si>
  <si>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</si>
  <si>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</si>
  <si>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</si>
  <si>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</si>
  <si>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</si>
  <si>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</si>
  <si>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</si>
  <si>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</si>
  <si>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</si>
  <si>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</si>
  <si>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</si>
  <si>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</si>
  <si>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</si>
  <si>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</si>
  <si>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</si>
  <si>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</si>
  <si>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</si>
  <si>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</si>
  <si>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</si>
  <si>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</si>
  <si>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</si>
  <si>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</si>
  <si>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</si>
  <si>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</si>
  <si>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</si>
  <si>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</si>
  <si>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</si>
  <si>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</si>
  <si>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</si>
  <si>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</si>
  <si>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</si>
  <si>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</si>
  <si>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</si>
  <si>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</si>
  <si>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</si>
  <si>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</si>
  <si>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</si>
  <si>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</si>
  <si>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</si>
  <si>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</si>
  <si>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</si>
  <si>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</si>
  <si>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</si>
  <si>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</si>
  <si>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</si>
  <si>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</si>
  <si>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</si>
  <si>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</si>
  <si>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</si>
  <si>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</si>
  <si>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</si>
  <si>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</si>
  <si>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</si>
  <si>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</si>
  <si>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</si>
  <si>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</si>
  <si>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</si>
  <si>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</si>
  <si>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</si>
  <si>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</si>
  <si>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</si>
  <si>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</si>
  <si>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</si>
  <si>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</si>
  <si>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</si>
  <si>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</si>
  <si>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</si>
  <si>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</si>
  <si>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</si>
  <si>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</si>
  <si>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</si>
  <si>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</si>
  <si>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</si>
  <si>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</si>
  <si>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</si>
  <si>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</si>
  <si>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</si>
  <si>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</si>
  <si>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</si>
  <si>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</si>
  <si>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</si>
  <si>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</si>
  <si>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</si>
  <si>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</si>
  <si>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</si>
  <si>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</si>
  <si>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</si>
  <si>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</si>
  <si>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</si>
  <si>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</si>
  <si>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</si>
  <si>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</si>
  <si>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</si>
  <si>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</si>
  <si>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</si>
  <si>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</si>
  <si>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</si>
  <si>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</si>
  <si>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</si>
  <si>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</si>
  <si>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</si>
  <si>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</si>
  <si>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</si>
  <si>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</si>
  <si>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</si>
  <si>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</si>
  <si>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</si>
  <si>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</si>
  <si>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</si>
  <si>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</si>
  <si>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</si>
  <si>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</si>
  <si>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</si>
  <si>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</si>
  <si>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</si>
  <si>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</si>
  <si>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</si>
  <si>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</si>
  <si>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</si>
  <si>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</si>
  <si>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</si>
  <si>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</si>
  <si>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</si>
  <si>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</si>
  <si>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</si>
  <si>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</si>
  <si>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</si>
  <si>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</si>
  <si>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</si>
  <si>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</si>
  <si>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</si>
  <si>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</si>
  <si>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</si>
  <si>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</si>
  <si>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</si>
  <si>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</si>
  <si>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</si>
  <si>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</si>
  <si>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</si>
  <si>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</si>
  <si>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</si>
  <si>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</si>
  <si>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</si>
  <si>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</si>
  <si>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</si>
  <si>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</si>
  <si>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</si>
  <si>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</si>
  <si>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</si>
  <si>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</si>
  <si>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</si>
  <si>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</si>
  <si>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</si>
  <si>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</si>
  <si>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</si>
  <si>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</si>
  <si>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</si>
  <si>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</si>
  <si>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</si>
  <si>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</si>
  <si>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</si>
  <si>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</si>
  <si>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</si>
  <si>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</si>
  <si>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</si>
  <si>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</si>
  <si>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</si>
  <si>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</si>
  <si>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</si>
  <si>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</si>
  <si>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</si>
  <si>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</si>
  <si>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</si>
  <si>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</si>
  <si>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</si>
  <si>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</si>
  <si>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</si>
  <si>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SJVR13</t>
  </si>
  <si>
    <t>GROOVE 1.5</t>
  </si>
  <si>
    <t>RANGER XLT M 4X2 2.5</t>
  </si>
  <si>
    <t>ESCAPE DURA D4 2.5 AUT</t>
  </si>
  <si>
    <t>K3 EX 1.6L 6AT FULL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</si>
  <si>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</si>
  <si>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</si>
  <si>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</si>
  <si>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</si>
  <si>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</si>
  <si>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</si>
  <si>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</si>
  <si>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</si>
  <si>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</si>
  <si>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</si>
  <si>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</si>
  <si>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</si>
  <si>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</si>
  <si>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</si>
  <si>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</si>
  <si>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</si>
  <si>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</si>
  <si>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</si>
  <si>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</si>
  <si>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</si>
  <si>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</si>
  <si>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</si>
  <si>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</si>
  <si>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</si>
  <si>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</si>
  <si>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</si>
  <si>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</si>
  <si>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</si>
  <si>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</si>
  <si>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</si>
  <si>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</si>
  <si>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</si>
  <si>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</si>
  <si>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</si>
  <si>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</si>
  <si>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</si>
  <si>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</si>
  <si>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</si>
  <si>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</si>
  <si>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</si>
  <si>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</si>
  <si>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</si>
  <si>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</si>
  <si>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</si>
  <si>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</si>
  <si>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</si>
  <si>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</si>
  <si>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</si>
  <si>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</si>
  <si>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</si>
  <si>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</si>
  <si>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</si>
  <si>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</si>
  <si>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</si>
  <si>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</si>
  <si>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</si>
  <si>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</si>
  <si>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</si>
  <si>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</si>
  <si>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</si>
  <si>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</si>
  <si>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</si>
  <si>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</si>
  <si>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</si>
  <si>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</si>
  <si>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</si>
  <si>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</si>
  <si>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</si>
  <si>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</si>
  <si>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</si>
  <si>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</si>
  <si>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</si>
  <si>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</si>
  <si>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</si>
  <si>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</si>
  <si>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</si>
  <si>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</si>
  <si>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</si>
  <si>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</si>
  <si>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</si>
  <si>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</si>
  <si>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</si>
  <si>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</si>
  <si>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</si>
  <si>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</si>
  <si>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</si>
  <si>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</si>
  <si>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</si>
  <si>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</si>
  <si>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</si>
  <si>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</si>
  <si>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</si>
  <si>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</si>
  <si>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</si>
  <si>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</si>
  <si>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</si>
  <si>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</si>
  <si>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</si>
  <si>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</si>
  <si>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</si>
  <si>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</si>
  <si>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</si>
  <si>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</si>
  <si>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</si>
  <si>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</si>
  <si>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</si>
  <si>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</si>
  <si>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</si>
  <si>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</si>
  <si>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</si>
  <si>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</si>
  <si>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</si>
  <si>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</si>
  <si>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</si>
  <si>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</si>
  <si>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</si>
  <si>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</si>
  <si>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</si>
  <si>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</si>
  <si>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</si>
  <si>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</si>
  <si>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</si>
  <si>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</si>
  <si>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</si>
  <si>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</si>
  <si>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</si>
  <si>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</si>
  <si>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</si>
  <si>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</si>
  <si>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</si>
  <si>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</si>
  <si>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</si>
  <si>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</si>
  <si>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</si>
  <si>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</si>
  <si>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</si>
  <si>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</si>
  <si>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</si>
  <si>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</si>
  <si>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</si>
  <si>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</si>
  <si>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</si>
  <si>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</si>
  <si>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</si>
  <si>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</si>
  <si>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</si>
  <si>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</si>
  <si>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</si>
  <si>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</si>
  <si>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</si>
  <si>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</si>
  <si>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</si>
  <si>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</si>
  <si>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</si>
  <si>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</si>
  <si>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</si>
  <si>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</si>
  <si>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</si>
  <si>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</si>
  <si>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</si>
  <si>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</si>
  <si>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</si>
  <si>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</si>
  <si>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</si>
  <si>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</si>
  <si>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</si>
  <si>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</si>
  <si>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</si>
  <si>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</si>
  <si>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</si>
  <si>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</si>
  <si>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</si>
  <si>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</si>
  <si>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</si>
  <si>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</si>
  <si>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</si>
  <si>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</si>
  <si>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</si>
  <si>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</si>
  <si>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</si>
  <si>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</si>
  <si>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</si>
  <si>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</si>
  <si>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</si>
  <si>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</si>
  <si>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</si>
  <si>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</si>
  <si>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</si>
  <si>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</si>
  <si>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</si>
  <si>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</si>
  <si>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</si>
  <si>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</si>
  <si>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</si>
  <si>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</si>
  <si>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</si>
  <si>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</si>
  <si>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</si>
  <si>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</si>
  <si>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</si>
  <si>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</si>
  <si>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</si>
  <si>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</si>
  <si>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</si>
  <si>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</si>
  <si>
    <t>GOLF HB 1.4 AUT</t>
  </si>
  <si>
    <t>NEW CX 5 R 2.0 AT</t>
  </si>
  <si>
    <t>PLATEADO PLATA METALIZADO</t>
  </si>
  <si>
    <t>JS8 TURBO 1.5</t>
  </si>
  <si>
    <t>NEGRO UNIVERSO</t>
  </si>
  <si>
    <t>NEW REXTON LX 4X4 2.0 AUT</t>
  </si>
  <si>
    <t>Q2 35 TFSI 1.4 AUT</t>
  </si>
  <si>
    <t>AZUL NAVARRA</t>
  </si>
  <si>
    <t>SVJZ34</t>
  </si>
  <si>
    <t>TERRITORY TITANIUM 1.5 AUT</t>
  </si>
  <si>
    <t>CAPTIVA 1.5 AT</t>
  </si>
  <si>
    <t>3008 BLUE HDI 130 EAT8 1.5 AUT</t>
  </si>
  <si>
    <t>TRBD16</t>
  </si>
  <si>
    <t>PLATEADO SATIN</t>
  </si>
  <si>
    <t>VERDE BOSQUE</t>
  </si>
  <si>
    <t>C5 1.6 AUT</t>
  </si>
  <si>
    <t>GRIS OSCURO C ROKO</t>
  </si>
  <si>
    <t>VXJV67</t>
  </si>
  <si>
    <t>TIGGO 8 PRO MAX GLX 1.5 AUT</t>
  </si>
  <si>
    <t>GRIS BAMBOO</t>
  </si>
  <si>
    <t>VYCP86</t>
  </si>
  <si>
    <t>PARTNER MCA L2 Diesel 100hp MT</t>
  </si>
  <si>
    <t>CGWJ72</t>
  </si>
  <si>
    <t>SPORTAGE PRO II</t>
  </si>
  <si>
    <t>2.0 LX 4WD DAB AT 5P</t>
  </si>
  <si>
    <t>2026-07-02 13:37:24</t>
  </si>
  <si>
    <t>DJFC65</t>
  </si>
  <si>
    <t>316 I</t>
  </si>
  <si>
    <t>1.6 4X2 AT 4P</t>
  </si>
  <si>
    <t>2026-07-07 06:39:36</t>
  </si>
  <si>
    <t>FDDP76</t>
  </si>
  <si>
    <t>2.2 GLS CRDI DIESEL 4X2 DM AT 5P</t>
  </si>
  <si>
    <t>2026-07-21</t>
  </si>
  <si>
    <t>2026-07-28 08:21:49</t>
  </si>
  <si>
    <t>FGWS23</t>
  </si>
  <si>
    <t>PATRIOT</t>
  </si>
  <si>
    <t>2.4 SPRING 4X2 AT 5P</t>
  </si>
  <si>
    <t>2026-07-25 07:14:35</t>
  </si>
  <si>
    <t>FZPL94</t>
  </si>
  <si>
    <t>3.6 SPORT 4X4 AT 3P</t>
  </si>
  <si>
    <t>2026-07-06 07:13:57</t>
  </si>
  <si>
    <t>GHFF41</t>
  </si>
  <si>
    <t>SPARK</t>
  </si>
  <si>
    <t>1.2 GT LT 4X2 AC MT 5P</t>
  </si>
  <si>
    <t>CELESTE</t>
  </si>
  <si>
    <t>2026-07-01 14:31:44</t>
  </si>
  <si>
    <t>GSKS35</t>
  </si>
  <si>
    <t>YARIS</t>
  </si>
  <si>
    <t>1.5 XLI 4X2 MT 4P</t>
  </si>
  <si>
    <t>2026-07-23 10:43:40</t>
  </si>
  <si>
    <t>GXBZ12</t>
  </si>
  <si>
    <t>2.5 SENSE 4X2 CVT PRR151 AT 5P</t>
  </si>
  <si>
    <t>2026-07-13 08:09:56</t>
  </si>
  <si>
    <t>GZWG90</t>
  </si>
  <si>
    <t>320 I</t>
  </si>
  <si>
    <t>2.0 SPORT 4X2 AT 4P</t>
  </si>
  <si>
    <t>2026-07-03 07:56:37</t>
  </si>
  <si>
    <t>HBFL42</t>
  </si>
  <si>
    <t>1.2 EX 4X2 DAB 5MT 5P</t>
  </si>
  <si>
    <t>2026-07-28</t>
  </si>
  <si>
    <t>2026-07-29 10:02:00</t>
  </si>
  <si>
    <t>HBFR47</t>
  </si>
  <si>
    <t>ALL NEW OUTBACK</t>
  </si>
  <si>
    <t>2.5 LIMITED AWD AT 5P</t>
  </si>
  <si>
    <t>2026-07-13 08:03:44</t>
  </si>
  <si>
    <t>2026-07-03 07:17:25</t>
  </si>
  <si>
    <t>HHXY93</t>
  </si>
  <si>
    <t>CAPTUR</t>
  </si>
  <si>
    <t>1.5 DYNAMIQUE DIESEL 4X2 MT 5P</t>
  </si>
  <si>
    <t>2026-07-02 08:21:23</t>
  </si>
  <si>
    <t>2026-07-22 08:33:30</t>
  </si>
  <si>
    <t>HWDT90</t>
  </si>
  <si>
    <t>1.6 FELINE BLUE-HDI DIESEL 4X2 120HP AT6 5P</t>
  </si>
  <si>
    <t>2026-07-15 07:26:31</t>
  </si>
  <si>
    <t>2026-07-18 06:37:22</t>
  </si>
  <si>
    <t>JDKV18</t>
  </si>
  <si>
    <t>2026-07-09 12:25:16</t>
  </si>
  <si>
    <t>JJBF94</t>
  </si>
  <si>
    <t>5.3 LTZ 4WD CC HC AT 4P</t>
  </si>
  <si>
    <t>2026-07-23 07:05:56</t>
  </si>
  <si>
    <t>2026-07-02 06:16:35</t>
  </si>
  <si>
    <t>JPPJ52</t>
  </si>
  <si>
    <t>2.0 GL ACTIVE NAV 4X2 MT 5P</t>
  </si>
  <si>
    <t>2026-07-30 08:42:52</t>
  </si>
  <si>
    <t>1.5 LEI 4X2 MT 5P</t>
  </si>
  <si>
    <t>2026-07-14 08:44:32</t>
  </si>
  <si>
    <t>JRPJ67</t>
  </si>
  <si>
    <t>HILUX</t>
  </si>
  <si>
    <t>2.4 DX DIESEL 4X2 DOB. CAB. F-FR00 MT 4P</t>
  </si>
  <si>
    <t>2026-07-27 12:11:30</t>
  </si>
  <si>
    <t>2.4 GLS 2WD DM MT 5P</t>
  </si>
  <si>
    <t>2026-07-13 14:44:21</t>
  </si>
  <si>
    <t>2026-07-09 12:57:46</t>
  </si>
  <si>
    <t>JYXH82</t>
  </si>
  <si>
    <t>3.3 EX LIMITED 4X2 6AT 5P</t>
  </si>
  <si>
    <t>2026-07-27 13:31:50</t>
  </si>
  <si>
    <t>2026-07-02 06:30:13</t>
  </si>
  <si>
    <t>2026-07-03 08:13:02</t>
  </si>
  <si>
    <t>KHHL64</t>
  </si>
  <si>
    <t>2026-07-07 07:33:37</t>
  </si>
  <si>
    <t>KHLG56</t>
  </si>
  <si>
    <t>2026-07-18 08:33:26</t>
  </si>
  <si>
    <t>KHSF48</t>
  </si>
  <si>
    <t>5.0 LARIAT CC DOB. CAB. 4X4 AT 4P</t>
  </si>
  <si>
    <t>2026-07-07 13:03:19</t>
  </si>
  <si>
    <t>2026-07-06 12:43:02</t>
  </si>
  <si>
    <t>2.0 V 4X2 SDN 6MT 4P</t>
  </si>
  <si>
    <t>2026-07-10 11:59:41</t>
  </si>
  <si>
    <t>KJYP41</t>
  </si>
  <si>
    <t>2026-07-01 13:20:25</t>
  </si>
  <si>
    <t>2026-07-08 14:10:11</t>
  </si>
  <si>
    <t>KKDR19</t>
  </si>
  <si>
    <t>2026-07-02 08:36:25</t>
  </si>
  <si>
    <t>KLBT92</t>
  </si>
  <si>
    <t>2026-07-06 13:13:57</t>
  </si>
  <si>
    <t>2026-07-06 09:11:15</t>
  </si>
  <si>
    <t>2.0 DIESEL LIMITED SPORT AWD CVT AT 5P</t>
  </si>
  <si>
    <t>2026-07-09 13:07:59</t>
  </si>
  <si>
    <t>KSRY92</t>
  </si>
  <si>
    <t>3.0 LIMITED TD DIESEL 4X4 AT 5P</t>
  </si>
  <si>
    <t>2026-07-28 13:09:54</t>
  </si>
  <si>
    <t>2.0 ZEN 4X4 6MT 5P</t>
  </si>
  <si>
    <t>2026-07-17 08:33:03</t>
  </si>
  <si>
    <t>2.5 ADVANCE 4X2 CVT AT 5P</t>
  </si>
  <si>
    <t>2026-07-02 06:57:32</t>
  </si>
  <si>
    <t>2026-07-14 08:52:22</t>
  </si>
  <si>
    <t>2026-07-17 07:28:59</t>
  </si>
  <si>
    <t>2.0 KC1011 4X2 MT 5P</t>
  </si>
  <si>
    <t>2026-07-14 14:07:02</t>
  </si>
  <si>
    <t>KVGC99</t>
  </si>
  <si>
    <t>2026-07-29 07:37:53</t>
  </si>
  <si>
    <t>2.5 XL 4X2 DOB. CAB. MT 4P</t>
  </si>
  <si>
    <t>2026-07-14 06:04:51</t>
  </si>
  <si>
    <t>KWVR83</t>
  </si>
  <si>
    <t>2026-07-23 08:19:45</t>
  </si>
  <si>
    <t>KWVT44</t>
  </si>
  <si>
    <t>2.5I CVT PREMIUM AWD AT 5P</t>
  </si>
  <si>
    <t>2026-07-27 12:33:15</t>
  </si>
  <si>
    <t>2026-07-01 07:15:56</t>
  </si>
  <si>
    <t>2026-07-10 11:40:52</t>
  </si>
  <si>
    <t>1.4 EX FULL 4X2 HB 6MT 5P</t>
  </si>
  <si>
    <t>2026-07-13 11:43:59</t>
  </si>
  <si>
    <t>2026-07-09 06:41:58</t>
  </si>
  <si>
    <t>LBKK77</t>
  </si>
  <si>
    <t>5.3 LTZ 4WD AT 4P</t>
  </si>
  <si>
    <t>2026-07-29 14:58:26</t>
  </si>
  <si>
    <t>LBVV95</t>
  </si>
  <si>
    <t>2026-07-20 11:47:40</t>
  </si>
  <si>
    <t>LCJD74</t>
  </si>
  <si>
    <t>3.5 TITANIUM AWD AT 5P</t>
  </si>
  <si>
    <t>2026-07-27 14:04:26</t>
  </si>
  <si>
    <t>LDXV60</t>
  </si>
  <si>
    <t>0.9T DYNAMIQUE 4X2 HB MT 5P</t>
  </si>
  <si>
    <t>2026-07-30 05:16:50</t>
  </si>
  <si>
    <t>2026-07-14 06:05:24</t>
  </si>
  <si>
    <t>LGLK27</t>
  </si>
  <si>
    <t>ALL NEW MUSSO</t>
  </si>
  <si>
    <t>2.2 DIESEL 4WD 2AB MT 4P</t>
  </si>
  <si>
    <t>2026-07-07 13:27:52</t>
  </si>
  <si>
    <t>2026-07-06 08:32:00</t>
  </si>
  <si>
    <t>LHPK88</t>
  </si>
  <si>
    <t>2026-07-25 10:30:07</t>
  </si>
  <si>
    <t>2026-07-17 12:51:40</t>
  </si>
  <si>
    <t>1.5 GT LINE BLUEHDI DIESEL 4X2 130HP EAT8 5P</t>
  </si>
  <si>
    <t>2026-07-27 06:03:12</t>
  </si>
  <si>
    <t>2026-07-30 08:08:40</t>
  </si>
  <si>
    <t>LLBX80</t>
  </si>
  <si>
    <t>2026-07-30 06:27:58</t>
  </si>
  <si>
    <t>LRTC20</t>
  </si>
  <si>
    <t>5.7 LARAMIE 4X4 AT 4P</t>
  </si>
  <si>
    <t>2026-07-29 12:00:15</t>
  </si>
  <si>
    <t>2026-07-10 14:03:31</t>
  </si>
  <si>
    <t>2.3 SE DIESEL 4X2 DOB. CAB. MT 4P</t>
  </si>
  <si>
    <t>2026-07-09 13:35:18</t>
  </si>
  <si>
    <t>2026-07-14 12:51:55</t>
  </si>
  <si>
    <t>2026-07-13 06:29:28</t>
  </si>
  <si>
    <t>LTVW13</t>
  </si>
  <si>
    <t>D-MAX II</t>
  </si>
  <si>
    <t>2.5 DIESEL 4X4 E5 CC DOB. CAB. ABS DAB MT 4P</t>
  </si>
  <si>
    <t>2026-07-07 12:22:08</t>
  </si>
  <si>
    <t>2.0 VALUE 4X2 FL MT 5P</t>
  </si>
  <si>
    <t>2026-07-02 06:06:09</t>
  </si>
  <si>
    <t>LVWW20</t>
  </si>
  <si>
    <t>1.2L GL 4X2 2AB AV MT 4P</t>
  </si>
  <si>
    <t>2026-07-09 09:15:28</t>
  </si>
  <si>
    <t>2026-07-14 08:49:09</t>
  </si>
  <si>
    <t>2026-07-09 05:36:56</t>
  </si>
  <si>
    <t>2026-07-06 11:57:57</t>
  </si>
  <si>
    <t>2026-07-17 08:58:23</t>
  </si>
  <si>
    <t>2026-07-09 06:32:17</t>
  </si>
  <si>
    <t>2026-07-06 05:49:15</t>
  </si>
  <si>
    <t>LXYR18</t>
  </si>
  <si>
    <t>1.4 LX 4X2 AC DAB 6MT 4P</t>
  </si>
  <si>
    <t>2026-07-09 06:14:57</t>
  </si>
  <si>
    <t>2026-07-15 09:12:34</t>
  </si>
  <si>
    <t>1.6 ACTIVE 4X2 THP 165 EAT6 5P</t>
  </si>
  <si>
    <t>2026-07-06 12:14:16</t>
  </si>
  <si>
    <t>2026-07-06 12:33:11</t>
  </si>
  <si>
    <t>2026-07-29 11:01:20</t>
  </si>
  <si>
    <t>2.0I LIMITED EYESIGHT AWD CVT AT 5P</t>
  </si>
  <si>
    <t>2026-07-10 12:21:19</t>
  </si>
  <si>
    <t>PCDV97</t>
  </si>
  <si>
    <t>2026-07-28 10:22:31</t>
  </si>
  <si>
    <t>1.2 FEEL PURETECH 4X2 HB 82 BVM MT 5P</t>
  </si>
  <si>
    <t>2026-07-07 12:29:05</t>
  </si>
  <si>
    <t>PCFK73</t>
  </si>
  <si>
    <t>VAN 700</t>
  </si>
  <si>
    <t>1.4L CITY 4X2 MT 3P</t>
  </si>
  <si>
    <t>2026-07-15 13:15:48</t>
  </si>
  <si>
    <t>2026-07-06 11:27:35</t>
  </si>
  <si>
    <t>2026-07-24 11:59:54</t>
  </si>
  <si>
    <t>PHFR67</t>
  </si>
  <si>
    <t>2026-07-28 05:18:41</t>
  </si>
  <si>
    <t>PHGD43</t>
  </si>
  <si>
    <t>2.0 ADVANCE DIESEL 4X4 MT 4P</t>
  </si>
  <si>
    <t>2026-07-20 13:05:07</t>
  </si>
  <si>
    <t>2026-07-09 07:37:08</t>
  </si>
  <si>
    <t>1.5 ACTIVE BLUEHDI DIESEL 4X2 130 EAT8 5P</t>
  </si>
  <si>
    <t>2026-07-03 09:16:42</t>
  </si>
  <si>
    <t>2026-07-07 13:33:31</t>
  </si>
  <si>
    <t>2026-07-22 11:54:43</t>
  </si>
  <si>
    <t>GRANDLAND X</t>
  </si>
  <si>
    <t>1.6T DYNAMIC 4X2 AT6 5P</t>
  </si>
  <si>
    <t>2026-07-23 14:11:17</t>
  </si>
  <si>
    <t>2026-07-02 12:15:08</t>
  </si>
  <si>
    <t>2026-07-08 11:41:15</t>
  </si>
  <si>
    <t>2026-07-02 07:03:39</t>
  </si>
  <si>
    <t>2026-07-10 05:11:39</t>
  </si>
  <si>
    <t>PKTZ87</t>
  </si>
  <si>
    <t>1.2 4X2 HB ABS AC MT 5P</t>
  </si>
  <si>
    <t>2026-07-28 06:26:53</t>
  </si>
  <si>
    <t>PLCG32</t>
  </si>
  <si>
    <t>2.4 GLX 4X4 AT 5P</t>
  </si>
  <si>
    <t>2026-07-30 13:14:05</t>
  </si>
  <si>
    <t>PLHJ84</t>
  </si>
  <si>
    <t>2026-07-27 07:13:06</t>
  </si>
  <si>
    <t>PLTJ63</t>
  </si>
  <si>
    <t>3.2 XLT DIESEL 4X4 DOB. CAB. MT 4P</t>
  </si>
  <si>
    <t>2026-07-24 06:25:03</t>
  </si>
  <si>
    <t>PLYS82</t>
  </si>
  <si>
    <t>2026-07-23 12:15:01</t>
  </si>
  <si>
    <t>2026-07-06 07:19:32</t>
  </si>
  <si>
    <t>2026-07-03 08:38:34</t>
  </si>
  <si>
    <t>2026-07-14 07:57:44</t>
  </si>
  <si>
    <t>2026-07-13 12:49:06</t>
  </si>
  <si>
    <t>2026-07-09 10:01:27</t>
  </si>
  <si>
    <t>PRSJ49</t>
  </si>
  <si>
    <t>2026-07-06 09:14:36</t>
  </si>
  <si>
    <t>2.5 SENSE MC 4X2 3ROW CVT AT 5P</t>
  </si>
  <si>
    <t>2026-07-13 14:18:17</t>
  </si>
  <si>
    <t>2026-07-13 06:32:05</t>
  </si>
  <si>
    <t>2026-07-24 12:26:47</t>
  </si>
  <si>
    <t>2026-07-10 05:45:09</t>
  </si>
  <si>
    <t>2026-07-10 05:49:50</t>
  </si>
  <si>
    <t>2026-07-10 05:56:16</t>
  </si>
  <si>
    <t>PTDJ20</t>
  </si>
  <si>
    <t>1.2 VALUE 4X2 HB MT 5P</t>
  </si>
  <si>
    <t>2026-07-27 09:22:26</t>
  </si>
  <si>
    <t>2026-07-06 08:28:51</t>
  </si>
  <si>
    <t>2026-07-14 06:15:09</t>
  </si>
  <si>
    <t>2026-07-08 07:12:52</t>
  </si>
  <si>
    <t>2026-07-08 08:04:31</t>
  </si>
  <si>
    <t>2026-07-15 10:54:18</t>
  </si>
  <si>
    <t>2026-07-13 07:01:36</t>
  </si>
  <si>
    <t>2026-07-06 13:50:56</t>
  </si>
  <si>
    <t>PYVX63</t>
  </si>
  <si>
    <t>2026-07-08 05:20:05</t>
  </si>
  <si>
    <t>2026-07-06 08:33:02</t>
  </si>
  <si>
    <t>1.2 GLX 4X2 HB AC MT 5P</t>
  </si>
  <si>
    <t>2026-07-08 04:48:08</t>
  </si>
  <si>
    <t>2026-07-09 12:19:36</t>
  </si>
  <si>
    <t>2026-07-09 12:32:43</t>
  </si>
  <si>
    <t>2026-07-09 12:31:54</t>
  </si>
  <si>
    <t>2026-07-10 09:35:40</t>
  </si>
  <si>
    <t>2026-07-11 08:08:11</t>
  </si>
  <si>
    <t>RBWJ99</t>
  </si>
  <si>
    <t>2026-07-09 09:40:26</t>
  </si>
  <si>
    <t>RCBH96</t>
  </si>
  <si>
    <t>2026-07-28 08:45:44</t>
  </si>
  <si>
    <t>2026-07-17 12:20:34</t>
  </si>
  <si>
    <t>2026-07-27 12:28:19</t>
  </si>
  <si>
    <t>2026-07-15 07:29:23</t>
  </si>
  <si>
    <t>2026-07-11 08:24:53</t>
  </si>
  <si>
    <t>2026-07-13 20:42:59</t>
  </si>
  <si>
    <t>2026-07-27 13:20:19</t>
  </si>
  <si>
    <t>3.6 SPORT X 4X4 AT 3P</t>
  </si>
  <si>
    <t>2026-07-09 12:44:10</t>
  </si>
  <si>
    <t>2026-07-04 07:58:24</t>
  </si>
  <si>
    <t>2026-07-10 07:56:49</t>
  </si>
  <si>
    <t>2026-07-10 07:19:45</t>
  </si>
  <si>
    <t>2026-07-06 12:47:57</t>
  </si>
  <si>
    <t>RJHV90</t>
  </si>
  <si>
    <t>3.0 DIESEL 4X4 DOB. CAB. 6MT 4P</t>
  </si>
  <si>
    <t>2026-07-17 06:54:21</t>
  </si>
  <si>
    <t>2026-07-13 06:49:46</t>
  </si>
  <si>
    <t>RJPL30</t>
  </si>
  <si>
    <t>2026-07-31 07:14:35</t>
  </si>
  <si>
    <t>2026-07-10 12:40:05</t>
  </si>
  <si>
    <t>2026-07-08 11:31:03</t>
  </si>
  <si>
    <t>RKRY70</t>
  </si>
  <si>
    <t>2026-07-09 12:57:15</t>
  </si>
  <si>
    <t>2026-07-08 12:41:30</t>
  </si>
  <si>
    <t>2026-07-08 13:58:40</t>
  </si>
  <si>
    <t>2026-07-10 06:39:06</t>
  </si>
  <si>
    <t>2026-07-06 11:13:00</t>
  </si>
  <si>
    <t>2026-07-10 07:07:11</t>
  </si>
  <si>
    <t>2026-07-02 07:41:15</t>
  </si>
  <si>
    <t>1.6T COMBO DIESEL 4X2 MT 5P</t>
  </si>
  <si>
    <t>2026-07-13 13:08:48</t>
  </si>
  <si>
    <t>2026-07-15 06:26:44</t>
  </si>
  <si>
    <t>RRSZ31</t>
  </si>
  <si>
    <t>5.3 LT TRAILBOSS Z71 4X4 AT 4P</t>
  </si>
  <si>
    <t>2026-07-08 18:32:32</t>
  </si>
  <si>
    <t>2026-07-07 07:24:03</t>
  </si>
  <si>
    <t>2026-07-04 08:10:26</t>
  </si>
  <si>
    <t>2026-07-08 09:03:05</t>
  </si>
  <si>
    <t>2026-07-11 09:05:34</t>
  </si>
  <si>
    <t>2026-07-14 13:48:08</t>
  </si>
  <si>
    <t>JS8</t>
  </si>
  <si>
    <t>1.5 ADVANCE XE 4X2 DCT AT 5P</t>
  </si>
  <si>
    <t>2026-07-17 13:03:09</t>
  </si>
  <si>
    <t>1.5T LTZ FWD CVT AT 5P</t>
  </si>
  <si>
    <t>2026-07-09 11:24:07</t>
  </si>
  <si>
    <t>1.3T GB 4X2 AT 5P</t>
  </si>
  <si>
    <t>2026-07-03 07:59:51</t>
  </si>
  <si>
    <t>RVYS15</t>
  </si>
  <si>
    <t>1.0 DIT GLX 4X2 HB MT 5P</t>
  </si>
  <si>
    <t>2026-07-24 14:24:10</t>
  </si>
  <si>
    <t>2026-07-09 13:37:11</t>
  </si>
  <si>
    <t>RWXC59</t>
  </si>
  <si>
    <t>2026-07-27 07:42:26</t>
  </si>
  <si>
    <t>RWYB64</t>
  </si>
  <si>
    <t>2.5I FIELD EDITION AWD CVT AT 5P</t>
  </si>
  <si>
    <t>2026-07-27 14:56:34</t>
  </si>
  <si>
    <t>2026-07-27 11:43:33</t>
  </si>
  <si>
    <t>RWYH10</t>
  </si>
  <si>
    <t>2026-07-24 12:55:00</t>
  </si>
  <si>
    <t>RXCG58</t>
  </si>
  <si>
    <t>2026-07-10 09:50:21</t>
  </si>
  <si>
    <t>2026-07-13 09:15:47</t>
  </si>
  <si>
    <t>RXRD91</t>
  </si>
  <si>
    <t>2026-07-29 06:52:33</t>
  </si>
  <si>
    <t>2026-07-06 15:01:56</t>
  </si>
  <si>
    <t>2026-07-04 09:13:02</t>
  </si>
  <si>
    <t>2026-07-13 09:19:55</t>
  </si>
  <si>
    <t>RXRW45</t>
  </si>
  <si>
    <t>2026-07-23 12:19:02</t>
  </si>
  <si>
    <t>RXSF13</t>
  </si>
  <si>
    <t>2026-07-24 09:11:31</t>
  </si>
  <si>
    <t>2026-07-03 13:31:21</t>
  </si>
  <si>
    <t>RZBX21</t>
  </si>
  <si>
    <t>2.7T GREEN JET DIESEL 4X2 MINIBUS 17MAS1 MT 4P</t>
  </si>
  <si>
    <t>2026-07-11 09:44:19</t>
  </si>
  <si>
    <t>2026-07-14 13:02:36</t>
  </si>
  <si>
    <t>2026-07-31 06:33:36</t>
  </si>
  <si>
    <t>SBJH76</t>
  </si>
  <si>
    <t>2.0 V 2WD 6MT 5P</t>
  </si>
  <si>
    <t>2026-07-27 08:56:26</t>
  </si>
  <si>
    <t>SBWK35</t>
  </si>
  <si>
    <t>2026-07-09 06:02:28</t>
  </si>
  <si>
    <t>1.5 GS 4X2 MT 5P</t>
  </si>
  <si>
    <t>2026-07-02 09:26:52</t>
  </si>
  <si>
    <t>SCGT64</t>
  </si>
  <si>
    <t>2026-07-22 07:35:27</t>
  </si>
  <si>
    <t>SCTY70</t>
  </si>
  <si>
    <t>2026-07-27 08:48:57</t>
  </si>
  <si>
    <t>2026-07-07 08:12:14</t>
  </si>
  <si>
    <t>SDGC30</t>
  </si>
  <si>
    <t>2026-07-27 08:32:27</t>
  </si>
  <si>
    <t>2026-07-15 12:18:53</t>
  </si>
  <si>
    <t>2026-07-02 13:24:00</t>
  </si>
  <si>
    <t>2026-07-02 13:26:16</t>
  </si>
  <si>
    <t>2026-07-01 12:37:41</t>
  </si>
  <si>
    <t>2026-07-10 09:45:50</t>
  </si>
  <si>
    <t>2026-07-01 05:22:30</t>
  </si>
  <si>
    <t>SDPF67</t>
  </si>
  <si>
    <t>2026-07-01 13:42:01</t>
  </si>
  <si>
    <t>2026-07-17 12:39:39</t>
  </si>
  <si>
    <t>2026-07-20 12:53:19</t>
  </si>
  <si>
    <t>2026-07-15 07:41:57</t>
  </si>
  <si>
    <t>2026-07-06 10:38:49</t>
  </si>
  <si>
    <t>2026-07-15 09:00:32</t>
  </si>
  <si>
    <t>2026-07-07 07:01:51</t>
  </si>
  <si>
    <t>SHDF63</t>
  </si>
  <si>
    <t>2026-07-01 13:22:30</t>
  </si>
  <si>
    <t>2026-07-10 08:46:50</t>
  </si>
  <si>
    <t>2026-07-07 09:13:09</t>
  </si>
  <si>
    <t>2026-07-08 09:20:01</t>
  </si>
  <si>
    <t>SJJD69</t>
  </si>
  <si>
    <t>2026-07-06 07:41:02</t>
  </si>
  <si>
    <t>2026-07-11 09:34:02</t>
  </si>
  <si>
    <t>2026-07-14 12:01:41</t>
  </si>
  <si>
    <t>SJKV20</t>
  </si>
  <si>
    <t>2026-07-31 12:18:22</t>
  </si>
  <si>
    <t>2026-07-27 14:53:48</t>
  </si>
  <si>
    <t>2026-07-08 14:25:55</t>
  </si>
  <si>
    <t>SKCG49</t>
  </si>
  <si>
    <t>2026-07-30 11:48:23</t>
  </si>
  <si>
    <t>2026-07-09 13:33:59</t>
  </si>
  <si>
    <t>SKSX32</t>
  </si>
  <si>
    <t>2026-07-27 04:53:17</t>
  </si>
  <si>
    <t>2026-07-27 04:54:19</t>
  </si>
  <si>
    <t>2026-07-28 14:33:09</t>
  </si>
  <si>
    <t>2026-07-23 11:38:10</t>
  </si>
  <si>
    <t>2026-07-03 09:50:32</t>
  </si>
  <si>
    <t>2026-07-14 06:10:09</t>
  </si>
  <si>
    <t>2026-07-23 10:47:38</t>
  </si>
  <si>
    <t>SLZP78</t>
  </si>
  <si>
    <t>2026-07-03 11:43:41</t>
  </si>
  <si>
    <t>SPPJ21</t>
  </si>
  <si>
    <t>2.4 DX DIESEL 4X4 DOB. CAB. 7AB MT 4P</t>
  </si>
  <si>
    <t>2026-07-30 08:39:06</t>
  </si>
  <si>
    <t>2026-07-13 20:26:24</t>
  </si>
  <si>
    <t>2026-07-10 06:12:06</t>
  </si>
  <si>
    <t>2026-07-29 06:39:42</t>
  </si>
  <si>
    <t>SPZB55</t>
  </si>
  <si>
    <t>MINI</t>
  </si>
  <si>
    <t>COOPER</t>
  </si>
  <si>
    <t>2.0 S SPORT PACK 4X2 HB AT 3P</t>
  </si>
  <si>
    <t>2026-07-23 13:32:39</t>
  </si>
  <si>
    <t>SPZC75</t>
  </si>
  <si>
    <t>1.2 STYLE PURETECH 75 4X2 EURO 6 MT 5P</t>
  </si>
  <si>
    <t>2026-07-23 14:39:24</t>
  </si>
  <si>
    <t>Q2</t>
  </si>
  <si>
    <t>1.4 35 TFSI SPORT 4X2 AT 5P</t>
  </si>
  <si>
    <t>2026-07-10 07:22:04</t>
  </si>
  <si>
    <t>2026-07-24 08:16:38</t>
  </si>
  <si>
    <t>2026-07-11 09:10:55</t>
  </si>
  <si>
    <t>SRZJ39</t>
  </si>
  <si>
    <t>2026-07-28 13:57:44</t>
  </si>
  <si>
    <t>2026-07-01 14:01:04</t>
  </si>
  <si>
    <t>SSSC56</t>
  </si>
  <si>
    <t>2.0 REBEL DIESEL 4X4 DOB. CAB. AT 4P</t>
  </si>
  <si>
    <t>2026-07-13 12:09:56</t>
  </si>
  <si>
    <t>2026-07-14 07:31:24</t>
  </si>
  <si>
    <t>SSTT71</t>
  </si>
  <si>
    <t>2.2 ACTIVE BLUEHDI DIESEL 4X2 180HP MT 4P</t>
  </si>
  <si>
    <t>2026-07-23 12:30:25</t>
  </si>
  <si>
    <t>2026-07-28 13:30:24</t>
  </si>
  <si>
    <t>STCW94</t>
  </si>
  <si>
    <t>2.8 DX DIESEL CAB. SIM. 4X4 6MT 2P</t>
  </si>
  <si>
    <t>2026-07-27 08:14:47</t>
  </si>
  <si>
    <t>2026-07-27 12:35:43</t>
  </si>
  <si>
    <t>2026-07-24 13:28:15</t>
  </si>
  <si>
    <t>2026-07-27 11:47:49</t>
  </si>
  <si>
    <t>2026-07-02 06:26:41</t>
  </si>
  <si>
    <t>2026-07-14 09:21:31</t>
  </si>
  <si>
    <t>2026-07-07 14:21:44</t>
  </si>
  <si>
    <t>2026-07-11 08:55:51</t>
  </si>
  <si>
    <t>2026-07-06 12:59:11</t>
  </si>
  <si>
    <t>1.2 PURETECH FEEL PACK 4X2 130 SS EAT8 AT 5P</t>
  </si>
  <si>
    <t>2026-07-23 11:48:36</t>
  </si>
  <si>
    <t>2026-07-01 13:23:08</t>
  </si>
  <si>
    <t>2026-07-02 09:30:34</t>
  </si>
  <si>
    <t>2026-07-07 08:01:08</t>
  </si>
  <si>
    <t>2026-07-13 09:10:39</t>
  </si>
  <si>
    <t>2026-07-13 11:36:25</t>
  </si>
  <si>
    <t>SWTP53</t>
  </si>
  <si>
    <t>2026-07-23 06:55:46</t>
  </si>
  <si>
    <t>SXBS90</t>
  </si>
  <si>
    <t>2026-07-23 14:14:09</t>
  </si>
  <si>
    <t>1.5T PREMIER P2 4X2 CVT AT 5P</t>
  </si>
  <si>
    <t>2026-07-08 09:40:43</t>
  </si>
  <si>
    <t>2.5 GLX 4X2 AT 5P</t>
  </si>
  <si>
    <t>2026-07-09 09:05:52</t>
  </si>
  <si>
    <t>2026-07-29 14:37:40</t>
  </si>
  <si>
    <t>SXYJ46</t>
  </si>
  <si>
    <t>2026-07-29 12:41:58</t>
  </si>
  <si>
    <t>SYDK76</t>
  </si>
  <si>
    <t>BJ40P</t>
  </si>
  <si>
    <t>2026-07-29 14:11:29</t>
  </si>
  <si>
    <t>SYDP14</t>
  </si>
  <si>
    <t>2026-07-30 05:32:30</t>
  </si>
  <si>
    <t>2026-07-03 06:48:09</t>
  </si>
  <si>
    <t>2026-07-03 12:01:03</t>
  </si>
  <si>
    <t>SYHF26</t>
  </si>
  <si>
    <t>2026-07-14 13:32:33</t>
  </si>
  <si>
    <t>2026-07-13 08:39:40</t>
  </si>
  <si>
    <t>2026-07-27 12:21:01</t>
  </si>
  <si>
    <t>2026-07-27 09:10:49</t>
  </si>
  <si>
    <t>SZTG28</t>
  </si>
  <si>
    <t>2026-07-27 05:39:10</t>
  </si>
  <si>
    <t>2026-07-23 09:34:35</t>
  </si>
  <si>
    <t>2026-07-15 11:08:32</t>
  </si>
  <si>
    <t>2026-07-13 13:31:53</t>
  </si>
  <si>
    <t>2026-07-03 08:41:09</t>
  </si>
  <si>
    <t>2026-07-14 08:59:30</t>
  </si>
  <si>
    <t>TBZK54</t>
  </si>
  <si>
    <t>1.2 STYLE PURETECH 75 EURO 5 4X2 MT 5P</t>
  </si>
  <si>
    <t>2026-07-27 11:46:37</t>
  </si>
  <si>
    <t>1.4L EX TURBO-GDI FULL 4X2 7DCT AT 5P</t>
  </si>
  <si>
    <t>2026-07-07 08:21:07</t>
  </si>
  <si>
    <t>2026-07-07 08:23:00</t>
  </si>
  <si>
    <t>2026-07-08 09:00:57</t>
  </si>
  <si>
    <t>1.0 EX 4X2 5MT 5P</t>
  </si>
  <si>
    <t>2026-07-02 14:13:15</t>
  </si>
  <si>
    <t>2026-07-08 07:12:22</t>
  </si>
  <si>
    <t>1.3 C22 4X2 PICK UP DC MT 4P</t>
  </si>
  <si>
    <t>2026-07-08 11:25:58</t>
  </si>
  <si>
    <t>2.8 SRV DIESEL 4X4 DOB. CAB. AT 4P</t>
  </si>
  <si>
    <t>2026-07-10 12:54:19</t>
  </si>
  <si>
    <t>2026-07-28 06:26:37</t>
  </si>
  <si>
    <t>TDYF62</t>
  </si>
  <si>
    <t>2026-07-15 07:41:06</t>
  </si>
  <si>
    <t>1.5T LTZ P 4X2 MT 5P</t>
  </si>
  <si>
    <t>2026-07-13 13:59:51</t>
  </si>
  <si>
    <t>2026-07-14 08:18:11</t>
  </si>
  <si>
    <t>TFDB20</t>
  </si>
  <si>
    <t>2026-07-30 08:17:28</t>
  </si>
  <si>
    <t>2026-07-13 13:00:21</t>
  </si>
  <si>
    <t>2026-07-08 06:59:51</t>
  </si>
  <si>
    <t>1.2 GL SPORT AMT 4X2 HB AT 5P</t>
  </si>
  <si>
    <t>2026-07-10 12:16:46</t>
  </si>
  <si>
    <t>2026-07-07 08:04:16</t>
  </si>
  <si>
    <t>2026-07-07 07:54:31</t>
  </si>
  <si>
    <t>2026-07-03 13:55:46</t>
  </si>
  <si>
    <t>2026-07-06 11:44:28</t>
  </si>
  <si>
    <t>TGVT33</t>
  </si>
  <si>
    <t>BJ60</t>
  </si>
  <si>
    <t>2.0T FLAGSHIP MHEV 4X4 7PAS AT 5P</t>
  </si>
  <si>
    <t>183 días</t>
  </si>
  <si>
    <t>2026-07-29 06:49:27</t>
  </si>
  <si>
    <t>2026-07-01 13:47:39</t>
  </si>
  <si>
    <t>THRG69</t>
  </si>
  <si>
    <t>2026-07-30 05:57:39</t>
  </si>
  <si>
    <t>2026-07-07 09:14:49</t>
  </si>
  <si>
    <t>2026-07-02 05:32:16</t>
  </si>
  <si>
    <t>2026-07-27 07:45:28</t>
  </si>
  <si>
    <t>2026-07-22 12:50:49</t>
  </si>
  <si>
    <t>TJDC10</t>
  </si>
  <si>
    <t>2026-07-29 12:41:56</t>
  </si>
  <si>
    <t>TJDD78</t>
  </si>
  <si>
    <t>2026-07-28 07:58:14</t>
  </si>
  <si>
    <t>2026-07-28 08:00:35</t>
  </si>
  <si>
    <t>2026-07-03 08:25:18</t>
  </si>
  <si>
    <t>2026-07-14 08:03:26</t>
  </si>
  <si>
    <t>TJSH98</t>
  </si>
  <si>
    <t>2026-07-10 08:15:30</t>
  </si>
  <si>
    <t>TJYV65</t>
  </si>
  <si>
    <t>CIVIC</t>
  </si>
  <si>
    <t>1.5 TOURING 4X2 CVT AT 4P</t>
  </si>
  <si>
    <t>2026-07-29 14:04:21</t>
  </si>
  <si>
    <t>2026-07-30 06:12:27</t>
  </si>
  <si>
    <t>2026-07-14 08:58:44</t>
  </si>
  <si>
    <t>2026-07-09 11:34:07</t>
  </si>
  <si>
    <t>2026-07-23 05:49:17</t>
  </si>
  <si>
    <t>2026-07-27 13:18:44</t>
  </si>
  <si>
    <t>2026-07-13 08:45:15</t>
  </si>
  <si>
    <t>2026-07-01 09:25:06</t>
  </si>
  <si>
    <t>TLFL64</t>
  </si>
  <si>
    <t>NUEVA POER PLUS</t>
  </si>
  <si>
    <t>2.0T DELUXE DIESEL 4X4 DOB. CAB. AT 4P</t>
  </si>
  <si>
    <t>2026-07-23 06:40:44</t>
  </si>
  <si>
    <t>2026-07-11 09:07:46</t>
  </si>
  <si>
    <t>1.2 FEEL PACK PURETECH 4X2 82 BVM MT 5P</t>
  </si>
  <si>
    <t>2026-07-22 13:55:11</t>
  </si>
  <si>
    <t>1.2 LIVE PURETECH 4X2 82 BVM MT 5P</t>
  </si>
  <si>
    <t>2026-07-07 10:58:23</t>
  </si>
  <si>
    <t>2026-07-01 05:34:04</t>
  </si>
  <si>
    <t>1.4 TSI COMFORTLINE SKY 4X2 AT 5P</t>
  </si>
  <si>
    <t>2026-07-09 11:49:28</t>
  </si>
  <si>
    <t>2026-07-06 08:53:36</t>
  </si>
  <si>
    <t>2026-07-08 12:47:28</t>
  </si>
  <si>
    <t>2026-07-08 07:04:24</t>
  </si>
  <si>
    <t>2026-07-13 07:12:22</t>
  </si>
  <si>
    <t>TPJG69</t>
  </si>
  <si>
    <t>2026-07-27 09:35:28</t>
  </si>
  <si>
    <t>2026-07-13 08:32:17</t>
  </si>
  <si>
    <t>2026-07-13 08:47:43</t>
  </si>
  <si>
    <t>2026-07-14 09:29:57</t>
  </si>
  <si>
    <t>TPZZ52</t>
  </si>
  <si>
    <t>2026-07-27 09:21:16</t>
  </si>
  <si>
    <t>2026-07-09 11:35:28</t>
  </si>
  <si>
    <t>2026-07-30 11:54:44</t>
  </si>
  <si>
    <t>2026-07-24 10:57:10</t>
  </si>
  <si>
    <t>2026-07-30 05:32:38</t>
  </si>
  <si>
    <t>2026-07-30 05:33:48</t>
  </si>
  <si>
    <t>TRBD95</t>
  </si>
  <si>
    <t>2026-07-29 13:14:17</t>
  </si>
  <si>
    <t>2026-07-22 08:52:41</t>
  </si>
  <si>
    <t>2026-07-08 13:25:27</t>
  </si>
  <si>
    <t>2.0 EX BS DIES 2WD 8AT 5P</t>
  </si>
  <si>
    <t>2026-07-07 13:27:40</t>
  </si>
  <si>
    <t>plata</t>
  </si>
  <si>
    <t>2026-07-07 07:23:10</t>
  </si>
  <si>
    <t>2026-07-01 12:42:30</t>
  </si>
  <si>
    <t>ONE</t>
  </si>
  <si>
    <t>1.5T DLX 2WD CVT AT 5P</t>
  </si>
  <si>
    <t>2026-07-09 08:45:58</t>
  </si>
  <si>
    <t>TTVV51</t>
  </si>
  <si>
    <t xml:space="preserve">BLANCO TECHO NEGRO </t>
  </si>
  <si>
    <t>2026-07-27 05:44:02</t>
  </si>
  <si>
    <t>TTYS11</t>
  </si>
  <si>
    <t>JOLION PRO</t>
  </si>
  <si>
    <t>1.5T DELUXE 2WD AT 5P</t>
  </si>
  <si>
    <t>2026-07-27 08:37:43</t>
  </si>
  <si>
    <t>2026-07-03 13:24:57</t>
  </si>
  <si>
    <t>2026-07-03 09:29:00</t>
  </si>
  <si>
    <t>TYWK96</t>
  </si>
  <si>
    <t>2026-07-29 08:13:34</t>
  </si>
  <si>
    <t>2026-07-02 11:47:50</t>
  </si>
  <si>
    <t>2026-07-08 17:17:10</t>
  </si>
  <si>
    <t>2026-07-14 06:49:00</t>
  </si>
  <si>
    <t>2026-07-11 07:52:58</t>
  </si>
  <si>
    <t>2.4 DAKAR XR DIESEL 4X4 DOB. CAB. EURO6 AT 4P</t>
  </si>
  <si>
    <t>2026-07-06 13:27:24</t>
  </si>
  <si>
    <t>2026-07-06 12:07:31</t>
  </si>
  <si>
    <t>2026-07-14 11:57:15</t>
  </si>
  <si>
    <t>VCRR35</t>
  </si>
  <si>
    <t>PLATA TITANIO</t>
  </si>
  <si>
    <t>2026-07-24 06:42:43</t>
  </si>
  <si>
    <t>2026-07-17 07:03:03</t>
  </si>
  <si>
    <t>2026-07-02 13:19:12</t>
  </si>
  <si>
    <t>2026-07-06 11:56:34</t>
  </si>
  <si>
    <t>2026-07-03 11:20:37</t>
  </si>
  <si>
    <t>VDWL38</t>
  </si>
  <si>
    <t>ALL NEW 118 I</t>
  </si>
  <si>
    <t>1.5T DYNAMIC HEA 2WD AT 5P</t>
  </si>
  <si>
    <t>2026-07-28 14:17:42</t>
  </si>
  <si>
    <t>2026-07-08 06:49:31</t>
  </si>
  <si>
    <t>GRIS TITANE</t>
  </si>
  <si>
    <t>2026-07-06 08:06:13</t>
  </si>
  <si>
    <t>2026-07-22 12:58:49</t>
  </si>
  <si>
    <t>2026-07-22 13:02:51</t>
  </si>
  <si>
    <t>1.5 GLX 4X4 AT 5P</t>
  </si>
  <si>
    <t>2026-07-07 12:14:33</t>
  </si>
  <si>
    <t>VJTR88</t>
  </si>
  <si>
    <t>REFRI TRUCK</t>
  </si>
  <si>
    <t>1.3 C21 4X2 MT 2P</t>
  </si>
  <si>
    <t>2026-07-21 06:33:32</t>
  </si>
  <si>
    <t>2026-07-08 12:04:22</t>
  </si>
  <si>
    <t>2026-07-10 11:28:41</t>
  </si>
  <si>
    <t>VKDD34</t>
  </si>
  <si>
    <t>2026-07-23 09:21:16</t>
  </si>
  <si>
    <t>2026-07-23 09:35:51</t>
  </si>
  <si>
    <t>1.2 GT MHEV 4X2 AT 5P</t>
  </si>
  <si>
    <t>2026-07-10 09:05:32</t>
  </si>
  <si>
    <t>2026-07-03 12:14:42</t>
  </si>
  <si>
    <t>2026-07-14 07:52:26</t>
  </si>
  <si>
    <t>VLGJ60</t>
  </si>
  <si>
    <t>2026-07-26 15:01:09</t>
  </si>
  <si>
    <t>VPGD52</t>
  </si>
  <si>
    <t>TASMAN</t>
  </si>
  <si>
    <t>2.2T EX FULL DIESEL 4X4 AT 4P</t>
  </si>
  <si>
    <t>2026-07-27 11:53:27</t>
  </si>
  <si>
    <t>VRSR32</t>
  </si>
  <si>
    <t>2026-07-24 11:38:37</t>
  </si>
  <si>
    <t>VRSS56</t>
  </si>
  <si>
    <t>1.5T GS 4X2 AT 5P</t>
  </si>
  <si>
    <t>2026-07-23 12:17:03</t>
  </si>
  <si>
    <t>VSWS95</t>
  </si>
  <si>
    <t>NEW X3</t>
  </si>
  <si>
    <t>2.0 M SPORT 20 MHEV SDRIVE 4X2 AT 5P</t>
  </si>
  <si>
    <t>NEGRO ZAFIRO</t>
  </si>
  <si>
    <t>107 días</t>
  </si>
  <si>
    <t>2026-07-09 12:44:22</t>
  </si>
  <si>
    <t>BJ30</t>
  </si>
  <si>
    <t>1.5 LV3 2WD AT 5P</t>
  </si>
  <si>
    <t>2026-07-28 10:35:03</t>
  </si>
  <si>
    <t>VSWT56</t>
  </si>
  <si>
    <t>X7</t>
  </si>
  <si>
    <t>1.5T EXCLUSIVE 4X2 AT 5P</t>
  </si>
  <si>
    <t>2026-07-29 06:59:54</t>
  </si>
  <si>
    <t>VVHB44</t>
  </si>
  <si>
    <t>2026-07-29 08:51:19</t>
  </si>
  <si>
    <t>2026-07-31 05:13:34</t>
  </si>
  <si>
    <t>1.5T LIMITED 2WD MT 5P</t>
  </si>
  <si>
    <t>2026-07-13 14:12:32</t>
  </si>
  <si>
    <t>VWBV44</t>
  </si>
  <si>
    <t>1.0 GL PLUS 4X2 MT 5P</t>
  </si>
  <si>
    <t>2026-07-27 08:41:25</t>
  </si>
  <si>
    <t>2026-07-17 07:08:16</t>
  </si>
  <si>
    <t>blanco lunar</t>
  </si>
  <si>
    <t>2026-07-27 07:42:37</t>
  </si>
  <si>
    <t>TIGGO 8 PRO MAX</t>
  </si>
  <si>
    <t>1.5T PHEV HYBRID 4X2 DHT AT 5P</t>
  </si>
  <si>
    <t>2026-07-08 06:54:03</t>
  </si>
  <si>
    <t>VYCH76</t>
  </si>
  <si>
    <t>PLATEATO TITANIO</t>
  </si>
  <si>
    <t>2026-07-01 08:40:29</t>
  </si>
  <si>
    <t>YV6349</t>
  </si>
  <si>
    <t>1.6 XR PACK AC MT 5P</t>
  </si>
  <si>
    <t>2026-07-30 08:57:43</t>
  </si>
  <si>
    <t>VTYL46</t>
  </si>
  <si>
    <t>RTJR17</t>
  </si>
  <si>
    <t>RKPF54</t>
  </si>
  <si>
    <t>PCTG52</t>
  </si>
  <si>
    <t>SRZG67</t>
  </si>
  <si>
    <t>TSSG29</t>
  </si>
  <si>
    <t>VSWX77</t>
  </si>
  <si>
    <t>RZJK81</t>
  </si>
  <si>
    <t>VHGC62</t>
  </si>
  <si>
    <t>VRHK60</t>
  </si>
  <si>
    <t>VRHL57</t>
  </si>
  <si>
    <t>TTYT96</t>
  </si>
  <si>
    <t>SJKK96</t>
  </si>
  <si>
    <t>TPTW73</t>
  </si>
  <si>
    <t>TKHR31</t>
  </si>
  <si>
    <t>VHGG30</t>
  </si>
  <si>
    <t>TYWS13</t>
  </si>
  <si>
    <t>LLBR26</t>
  </si>
  <si>
    <t>SJJG46</t>
  </si>
  <si>
    <t>KGHV14</t>
  </si>
  <si>
    <t>RLJR72</t>
  </si>
  <si>
    <t>PYDD30</t>
  </si>
  <si>
    <t>RFFS28</t>
  </si>
  <si>
    <t>PGJC21</t>
  </si>
  <si>
    <t>VRSS76</t>
  </si>
  <si>
    <t>RCHS93</t>
  </si>
  <si>
    <t>TYWV59</t>
  </si>
  <si>
    <t>TGVG47</t>
  </si>
  <si>
    <t>TJDC45</t>
  </si>
  <si>
    <t>TJDB79</t>
  </si>
  <si>
    <t>RTDY61</t>
  </si>
  <si>
    <t>SPSZ79</t>
  </si>
  <si>
    <t>LBXP15</t>
  </si>
  <si>
    <t>VTRG89</t>
  </si>
  <si>
    <t>RKZT20</t>
  </si>
  <si>
    <t>RKPC55</t>
  </si>
  <si>
    <t>TKHL48</t>
  </si>
  <si>
    <t>SVGK91</t>
  </si>
  <si>
    <t>VLYP47</t>
  </si>
  <si>
    <t>TJDB82</t>
  </si>
  <si>
    <t>THXP94</t>
  </si>
  <si>
    <t>VJTS65</t>
  </si>
  <si>
    <t>KHRJ68</t>
  </si>
  <si>
    <t>VXTL80</t>
  </si>
  <si>
    <t>LLBL51</t>
  </si>
  <si>
    <t>TSFY83</t>
  </si>
  <si>
    <t>LJYH80</t>
  </si>
  <si>
    <t>PKCK38</t>
  </si>
  <si>
    <t>SXHS64</t>
  </si>
  <si>
    <t>THXR10</t>
  </si>
  <si>
    <t>VVBP42</t>
  </si>
  <si>
    <t>TSSG48</t>
  </si>
  <si>
    <t>TLXH93</t>
  </si>
  <si>
    <t>RRJL93</t>
  </si>
  <si>
    <t>Total general</t>
  </si>
  <si>
    <t>Cuenta de PRECIO TOMA</t>
  </si>
  <si>
    <t>VBRW77</t>
  </si>
  <si>
    <t>EMZOOM 1.5T AT GL R-Style</t>
  </si>
  <si>
    <t>L200 KATANA D CAB CR 2.4</t>
  </si>
  <si>
    <t>LRWC17</t>
  </si>
  <si>
    <t>GRAND MUSSO 2.2</t>
  </si>
  <si>
    <t>LVWT41</t>
  </si>
  <si>
    <t>S4 HB 1.6</t>
  </si>
  <si>
    <t>LXPK37</t>
  </si>
  <si>
    <t>S2 CE 1.5</t>
  </si>
  <si>
    <t>LYPC87</t>
  </si>
  <si>
    <t>RANGER LTD 2.5</t>
  </si>
  <si>
    <t>3008 ALLURE 1.6 AUT</t>
  </si>
  <si>
    <t>PFRW44</t>
  </si>
  <si>
    <t>C3 1.5</t>
  </si>
  <si>
    <t>PJDF47</t>
  </si>
  <si>
    <t>2008 BLUE HDI 130 1.5 AUT</t>
  </si>
  <si>
    <t>PLBS15</t>
  </si>
  <si>
    <t>GRANDLAND 1.6 AUT</t>
  </si>
  <si>
    <t>AZUL TOPAZ BLUE</t>
  </si>
  <si>
    <t>PPPB53</t>
  </si>
  <si>
    <t>TIGGO 2 1.5</t>
  </si>
  <si>
    <t>PPVC41</t>
  </si>
  <si>
    <t>OUTLANDER 2.0</t>
  </si>
  <si>
    <t>RBCZ22</t>
  </si>
  <si>
    <t>RIO 4 6MT 1.4</t>
  </si>
  <si>
    <t>RCBL14</t>
  </si>
  <si>
    <t>RJCV42</t>
  </si>
  <si>
    <t>RJDB78</t>
  </si>
  <si>
    <t>TERRALORD 4X4 2.5 AUT</t>
  </si>
  <si>
    <t>RTLR76</t>
  </si>
  <si>
    <t>JS2 HATCHBACK 1.5</t>
  </si>
  <si>
    <t>WR V LX 1.5 AUT</t>
  </si>
  <si>
    <t>SDYB13</t>
  </si>
  <si>
    <t>MS201 DCAB 1.2</t>
  </si>
  <si>
    <t>SFDX31</t>
  </si>
  <si>
    <t>SHLX28</t>
  </si>
  <si>
    <t>SLRL79</t>
  </si>
  <si>
    <t>CARNIVAL EX GSL 3.5 AUT</t>
  </si>
  <si>
    <t>SLWF35</t>
  </si>
  <si>
    <t>AZUL OSCURO PERLA</t>
  </si>
  <si>
    <t>SSXS36</t>
  </si>
  <si>
    <t>T8 PLUS DCAB 4X4 2.0</t>
  </si>
  <si>
    <t>TXL UNLIMITED 4WD 2.0 AUT</t>
  </si>
  <si>
    <t>GRIS AIRLAIN</t>
  </si>
  <si>
    <t>SWTL68</t>
  </si>
  <si>
    <t>SXBS86</t>
  </si>
  <si>
    <t>SXLB66</t>
  </si>
  <si>
    <t>700 BIGHORN D CAB 4X2 1.4</t>
  </si>
  <si>
    <t>GRIS SILVERSTONE</t>
  </si>
  <si>
    <t>CAFE PERLA OCRE</t>
  </si>
  <si>
    <t>AZUL IMPERIAL</t>
  </si>
  <si>
    <t>SYXS64</t>
  </si>
  <si>
    <t>BRONCO SPORT 4X4 1.5 AUT</t>
  </si>
  <si>
    <t>NEW F150 LARIAT LUXURY 4X4 5.0</t>
  </si>
  <si>
    <t>SZTJ58</t>
  </si>
  <si>
    <t>TUCSON NX4 GDI 7DCT 1.6 AUT</t>
  </si>
  <si>
    <t>BJ60 FLAGSHIP 7P MHEV (Mild Hybrid)</t>
  </si>
  <si>
    <t>MOKKA 1.2T AUT</t>
  </si>
  <si>
    <t>AZUL VOLTAIC BLUE MET</t>
  </si>
  <si>
    <t>CIVIC TOURING 1.5 AUT</t>
  </si>
  <si>
    <t>SONET EX 4X2 MT 1.5</t>
  </si>
  <si>
    <t>ROJO ESCARLATA</t>
  </si>
  <si>
    <t>TPJD34</t>
  </si>
  <si>
    <t>L200 KATANA XRT</t>
  </si>
  <si>
    <t>TIGGO 2 PRO FL GLS 1.5 AUT</t>
  </si>
  <si>
    <t>TPTY64</t>
  </si>
  <si>
    <t>GRIS ACERADO TECHO NEGRO</t>
  </si>
  <si>
    <t>GRIS ARTENSE NEGRO</t>
  </si>
  <si>
    <t>C-ELYSEE 1.5</t>
  </si>
  <si>
    <t>GRIS BRILLANTE</t>
  </si>
  <si>
    <t>TSGB37</t>
  </si>
  <si>
    <t>VIGUS 4X4 2.0</t>
  </si>
  <si>
    <t>XUV300 1.2</t>
  </si>
  <si>
    <t>TSZB33</t>
  </si>
  <si>
    <t>TSZB88</t>
  </si>
  <si>
    <t>TTVX42</t>
  </si>
  <si>
    <t>TVXJ86</t>
  </si>
  <si>
    <t>SUV 560 4X2 1.8</t>
  </si>
  <si>
    <t>TXYY62</t>
  </si>
  <si>
    <t>TYWS92</t>
  </si>
  <si>
    <t>TYWT28</t>
  </si>
  <si>
    <t>2008 MCA GT EV</t>
  </si>
  <si>
    <t>New 3008 Allure MHEV 136 eDCT6</t>
  </si>
  <si>
    <t>AZUL OBSESSION</t>
  </si>
  <si>
    <t>VBBD35</t>
  </si>
  <si>
    <t>VBBD42</t>
  </si>
  <si>
    <t>VBBD56</t>
  </si>
  <si>
    <t>BLANCO BLANC ICY</t>
  </si>
  <si>
    <t>VBBD76</t>
  </si>
  <si>
    <t>208 MCA Style Puretech 100</t>
  </si>
  <si>
    <t>AMARILLO AGUEDA</t>
  </si>
  <si>
    <t>VCRK22</t>
  </si>
  <si>
    <t>New 5008 Gt MHEV 136 eDCT6</t>
  </si>
  <si>
    <t>VGWS84</t>
  </si>
  <si>
    <t>308 Allure Diesel 130hp AT</t>
  </si>
  <si>
    <t>VJTV59</t>
  </si>
  <si>
    <t>LOCAL GILDEMEISTER COPIAPO</t>
  </si>
  <si>
    <t>JS4 1.5T CVT ADVANCE</t>
  </si>
  <si>
    <t>VKCY37</t>
  </si>
  <si>
    <t>VKCY43</t>
  </si>
  <si>
    <t>Corsa MCA Edition Gasolina 100HP AT</t>
  </si>
  <si>
    <t>GRIS GSE</t>
  </si>
  <si>
    <t>VKCY47</t>
  </si>
  <si>
    <t>2008 MCA Style Gasolina 130hp MT</t>
  </si>
  <si>
    <t>5008 MHEV 1.2 AUT</t>
  </si>
  <si>
    <t>T8 2.0T 4X4 DSL MT COMFORT</t>
  </si>
  <si>
    <t>VLYK15</t>
  </si>
  <si>
    <t>NEW CROSSLAND GS 5P HYBRID 136 HP AT</t>
  </si>
  <si>
    <t>X7 PLUS TURBO 1.5</t>
  </si>
  <si>
    <t>HUNTER 4X4 2.0</t>
  </si>
  <si>
    <t>600 PHEV 4X2 1.5 AUT</t>
  </si>
  <si>
    <t>GRIS CLARO</t>
  </si>
  <si>
    <t>VSWS33</t>
  </si>
  <si>
    <t>C5 1.6T 7DCT PRESTIGE</t>
  </si>
  <si>
    <t>VSWS34</t>
  </si>
  <si>
    <t>C7 1.6T DCT Prestige</t>
  </si>
  <si>
    <t>VSWS35</t>
  </si>
  <si>
    <t>J7 1.5T Patagonia PHEV</t>
  </si>
  <si>
    <t>GRIS PETROLEO CON TECHO NEGRO</t>
  </si>
  <si>
    <t>X7 EXCLUSIVE</t>
  </si>
  <si>
    <t>PLATEADO NEGRO</t>
  </si>
  <si>
    <t>GRAND AVENUE 4X4 2.3</t>
  </si>
  <si>
    <t>TIGGO 8 LTD 1.5</t>
  </si>
  <si>
    <t>VVYY78</t>
  </si>
  <si>
    <t>3008 P64 GT Hybrid 136hp AT</t>
  </si>
  <si>
    <t>VXJX72</t>
  </si>
  <si>
    <t>C5 1.5T HEV DHT LUXURY</t>
  </si>
  <si>
    <t>BLANCO TECHO NEGRO</t>
  </si>
  <si>
    <t>VZLY15</t>
  </si>
  <si>
    <t>BLANCO OKENITA</t>
  </si>
  <si>
    <t>beige</t>
  </si>
  <si>
    <t>DGLD36</t>
  </si>
  <si>
    <t>1.6 SES 4X2 MT 4P</t>
  </si>
  <si>
    <t>2026-04-14 09:52:25</t>
  </si>
  <si>
    <t>2026-04-14 11:31:36</t>
  </si>
  <si>
    <t>2026-04-13 08:21:32</t>
  </si>
  <si>
    <t>LVPG58</t>
  </si>
  <si>
    <t>3.2 XLT 4X2 DIESEL DOB. CAB. MT 4P</t>
  </si>
  <si>
    <t>2026-04-14 10:30:25</t>
  </si>
  <si>
    <t>133 días</t>
  </si>
  <si>
    <t>2026-04-14 10:00:48</t>
  </si>
  <si>
    <t>PLYP18</t>
  </si>
  <si>
    <t>2026-04-13 11:33:23</t>
  </si>
  <si>
    <t>RDCL51</t>
  </si>
  <si>
    <t>1.2 FULL 4X2 HB MT 5P</t>
  </si>
  <si>
    <t>2026-04-14 08:48:13</t>
  </si>
  <si>
    <t>2026-04-13 12:39:24</t>
  </si>
  <si>
    <t>RKKP74</t>
  </si>
  <si>
    <t>2026-04-14 14:33:35</t>
  </si>
  <si>
    <t>2026-04-13 08:00:51</t>
  </si>
  <si>
    <t>SZCC46</t>
  </si>
  <si>
    <t>POER PLUS</t>
  </si>
  <si>
    <t>2026-04-14 05:12:21</t>
  </si>
  <si>
    <t>2026-04-14 14:54:07</t>
  </si>
  <si>
    <t>2026-04-14 08:06:48</t>
  </si>
  <si>
    <t>2026-04-15 07:44:51</t>
  </si>
  <si>
    <t>2026-04-16 06:02:37</t>
  </si>
  <si>
    <t>2026-04-15 15:19:25</t>
  </si>
  <si>
    <t>2.4 DAKAR CRS DIESEL DOB. CAB. 4X4 AT 4P</t>
  </si>
  <si>
    <t>2026-04-15 06:47:49</t>
  </si>
  <si>
    <t>2026-04-15 07:23:52</t>
  </si>
  <si>
    <t>2026-04-15 07:45:25</t>
  </si>
  <si>
    <t>2026-04-20 09:12:59</t>
  </si>
  <si>
    <t>TSGB58</t>
  </si>
  <si>
    <t>2026-04-16 08:37:53</t>
  </si>
  <si>
    <t>2026-04-17 12:38:03</t>
  </si>
  <si>
    <t>2026-04-20 08:29:24</t>
  </si>
  <si>
    <t>VKSV85</t>
  </si>
  <si>
    <t>2026-04-20 08:09:07</t>
  </si>
  <si>
    <t>2026-04-23 09:09:06</t>
  </si>
  <si>
    <t>2026-04-23 09:52:53</t>
  </si>
  <si>
    <t>2026-04-23 09:25:02</t>
  </si>
  <si>
    <t>2026-04-23 15:03:04</t>
  </si>
  <si>
    <t>2026-05-04 14:46:05</t>
  </si>
  <si>
    <t>2026-05-04 15:16:41</t>
  </si>
  <si>
    <t>2026-05-05 04:52:06</t>
  </si>
  <si>
    <t>2026-05-05 05:15:59</t>
  </si>
  <si>
    <t>2026-05-12 08:20:23</t>
  </si>
  <si>
    <t>2026-05-18 11:41:45</t>
  </si>
  <si>
    <t>2026-05-18 11:57:43</t>
  </si>
  <si>
    <t>2026-05-18 12:05:11</t>
  </si>
  <si>
    <t>2026-05-27 12:19:54</t>
  </si>
  <si>
    <t>2026-06-08 12:59:55</t>
  </si>
  <si>
    <t>2026-06-12 09:21:29</t>
  </si>
  <si>
    <t>2026-06-30 18:34:28</t>
  </si>
  <si>
    <t xml:space="preserve">blanco </t>
  </si>
  <si>
    <t>blanco metalizado</t>
  </si>
  <si>
    <t>2026-08-03 15:57:04</t>
  </si>
  <si>
    <t>JYKP37</t>
  </si>
  <si>
    <t>2026-08-04 08:02:05</t>
  </si>
  <si>
    <t>ALL NEW CX-5</t>
  </si>
  <si>
    <t>2026-08-03 13:41:42</t>
  </si>
  <si>
    <t>2026-08-04 12:21:27</t>
  </si>
  <si>
    <t>CROSSLAND X</t>
  </si>
  <si>
    <t>1.2T ENJOY FWD AT6 5P</t>
  </si>
  <si>
    <t>2026-08-03 13:49:58</t>
  </si>
  <si>
    <t>2026-08-03 13:30:53</t>
  </si>
  <si>
    <t>LXBP44</t>
  </si>
  <si>
    <t>2026-08-01 07:28:47</t>
  </si>
  <si>
    <t>2026-08-03 08:55:09</t>
  </si>
  <si>
    <t>1.5 ALLURE BLUEHDI 4X2 130 EAT8 5P</t>
  </si>
  <si>
    <t>2026-08-03 06:08:04</t>
  </si>
  <si>
    <t>2026-08-03 06:08:59</t>
  </si>
  <si>
    <t>2026-08-03 06:05:50</t>
  </si>
  <si>
    <t>1.2 AUTHENTIQUE 4X2 HB MT 5P</t>
  </si>
  <si>
    <t>2026-08-04 06:50:11</t>
  </si>
  <si>
    <t>PGXY23</t>
  </si>
  <si>
    <t>2.0 DIESEL LIMITED AWD CVT AT 5P</t>
  </si>
  <si>
    <t>2026-08-03 13:47:16</t>
  </si>
  <si>
    <t>2026-08-03 08:23:39</t>
  </si>
  <si>
    <t>2026-08-04 05:24:35</t>
  </si>
  <si>
    <t>2026-08-04 07:14:07</t>
  </si>
  <si>
    <t>2.0 GLS 4X2 AT 5P</t>
  </si>
  <si>
    <t>2026-08-04 06:44:12</t>
  </si>
  <si>
    <t>2026-08-04 08:31:36</t>
  </si>
  <si>
    <t>2026-08-03 06:00:43</t>
  </si>
  <si>
    <t>2.0 GT AWD CAR AUDIO 6AT 5P</t>
  </si>
  <si>
    <t>2026-08-04 13:46:44</t>
  </si>
  <si>
    <t>2026-08-04 05:52:05</t>
  </si>
  <si>
    <t>1.4 COMFORT 4X2 MT 4P</t>
  </si>
  <si>
    <t>2026-08-04 08:38:22</t>
  </si>
  <si>
    <t>2026-08-01 07:35:00</t>
  </si>
  <si>
    <t>2026-08-03 08:34:13</t>
  </si>
  <si>
    <t>SBWK44</t>
  </si>
  <si>
    <t>2026-08-01 06:30:03</t>
  </si>
  <si>
    <t>2026-08-03 13:40:14</t>
  </si>
  <si>
    <t>2026-08-03 11:38:28</t>
  </si>
  <si>
    <t>2.4 DX TS DIESEL 4X4 DOB. CAB. 7AB MT 4P</t>
  </si>
  <si>
    <t>2026-08-03 09:16:41</t>
  </si>
  <si>
    <t>2026-08-04 09:15:28</t>
  </si>
  <si>
    <t>2026-08-03 08:00:47</t>
  </si>
  <si>
    <t>2026-08-04 05:12:50</t>
  </si>
  <si>
    <t>AZUL PANTERA</t>
  </si>
  <si>
    <t>2026-08-04 07:39:58</t>
  </si>
  <si>
    <t>TGVG62</t>
  </si>
  <si>
    <t>2026-08-03 12:19:31</t>
  </si>
  <si>
    <t>2026-08-04 08:26:21</t>
  </si>
  <si>
    <t>2026-08-04 07:52:41</t>
  </si>
  <si>
    <t>2026-08-04 09:13:39</t>
  </si>
  <si>
    <t>2026-08-03 12:17:36</t>
  </si>
  <si>
    <t>2026-08-03 12:05:45</t>
  </si>
  <si>
    <t>2026-08-04 12:35:36</t>
  </si>
  <si>
    <t>2.0 PLUS DIESEL 4X4 EURO6C MT 4P</t>
  </si>
  <si>
    <t>2026-08-03 07:46:38</t>
  </si>
  <si>
    <t>2026-08-03 11:35:44</t>
  </si>
  <si>
    <t>TWBJ52</t>
  </si>
  <si>
    <t>NUEVA WINGLE 7</t>
  </si>
  <si>
    <t>2.4 DELUXE 4X2 DOB. CAB. MT 4P</t>
  </si>
  <si>
    <t>2026-08-04 09:13:40</t>
  </si>
  <si>
    <t>2026-08-03 13:24:22</t>
  </si>
  <si>
    <t xml:space="preserve">gris titan </t>
  </si>
  <si>
    <t>2026-08-04 11:42:27</t>
  </si>
  <si>
    <t>2026-08-04 07:29:40</t>
  </si>
  <si>
    <t>2026-08-03 11:43:48</t>
  </si>
  <si>
    <t>2026-08-03 09:16:17</t>
  </si>
  <si>
    <t>GRIS MARINO PERLADO</t>
  </si>
  <si>
    <t>2026-08-03 13:25:29</t>
  </si>
  <si>
    <t>2026-08-03 08:57:17</t>
  </si>
  <si>
    <t>2.0T COMFORT DIESEL 4X4 EURO6 MT 4P</t>
  </si>
  <si>
    <t>2026-08-03 09:34:00</t>
  </si>
  <si>
    <t>NEW TRAVELLER</t>
  </si>
  <si>
    <t>2.0 BUSINESS L3 9P BLUEHDI 180 DIESEL 4X2 EAT8 4P</t>
  </si>
  <si>
    <t>2026-08-03 11:20:07</t>
  </si>
  <si>
    <t>verde oliva</t>
  </si>
  <si>
    <t>2026-08-04 06:58:49</t>
  </si>
  <si>
    <t>1.5 LV5 HYBRID 4WD AT 5P</t>
  </si>
  <si>
    <t>2026-08-03 07:15:20</t>
  </si>
  <si>
    <t>2026-08-03 07:48:33</t>
  </si>
  <si>
    <t>gris oscuro</t>
  </si>
  <si>
    <t>2026-08-04 13:42:13</t>
  </si>
  <si>
    <t>DPBS36</t>
  </si>
  <si>
    <t>1.6 4X2 MT 5P</t>
  </si>
  <si>
    <t>2026-08-04</t>
  </si>
  <si>
    <t>2026-08-11 09:22:27</t>
  </si>
  <si>
    <t>FHPW73</t>
  </si>
  <si>
    <t>SANDERO</t>
  </si>
  <si>
    <t>1.6 STEPWAY 4X2 MT 5P</t>
  </si>
  <si>
    <t>27 días</t>
  </si>
  <si>
    <t>2026-08-05 13:30:07</t>
  </si>
  <si>
    <t>GPVR10</t>
  </si>
  <si>
    <t>2026-08-10 07:32:08</t>
  </si>
  <si>
    <t>HHYD33</t>
  </si>
  <si>
    <t>2.4 GLX 4WD NAV AT 5P</t>
  </si>
  <si>
    <t>2026-08-08 07:12:20</t>
  </si>
  <si>
    <t>JBJT80</t>
  </si>
  <si>
    <t>1.6 4X2 TV1012 LL18 MT 5P</t>
  </si>
  <si>
    <t>2026-08-06 11:26:05</t>
  </si>
  <si>
    <t>2026-08-06 13:28:56</t>
  </si>
  <si>
    <t>JDFB81</t>
  </si>
  <si>
    <t>ACTYON SPORTS</t>
  </si>
  <si>
    <t>2.0 DIESEL 4WD NAS712 LL DOB. CAB. ABS MT 4P</t>
  </si>
  <si>
    <t>2026-08-07 08:13:48</t>
  </si>
  <si>
    <t>JTZT54</t>
  </si>
  <si>
    <t>1.6 GLS SMART 4X2 AD ABS MT 4P</t>
  </si>
  <si>
    <t>2026-08-07 08:47:42</t>
  </si>
  <si>
    <t>KDTY14</t>
  </si>
  <si>
    <t>2026-08-10 12:55:39</t>
  </si>
  <si>
    <t>KFPP33</t>
  </si>
  <si>
    <t>2.0 GL ACTIVE 4X2 NAV MT 5P</t>
  </si>
  <si>
    <t>2026-08-10 08:18:14</t>
  </si>
  <si>
    <t>1.2 GT-LINE PURETECH 4X2 110HP AT 5P</t>
  </si>
  <si>
    <t>2026-08-05 12:24:56</t>
  </si>
  <si>
    <t>KJRH72</t>
  </si>
  <si>
    <t>2026-08-08 07:13:28</t>
  </si>
  <si>
    <t>KJYH98</t>
  </si>
  <si>
    <t>1.4 SLT 4X2 DC MT 4P</t>
  </si>
  <si>
    <t>2026-08-07 11:32:56</t>
  </si>
  <si>
    <t>2026-08-11 11:51:43</t>
  </si>
  <si>
    <t>KLCC31</t>
  </si>
  <si>
    <t>2026-08-11 14:07:40</t>
  </si>
  <si>
    <t>KPKW30</t>
  </si>
  <si>
    <t>2026-08-10 12:04:39</t>
  </si>
  <si>
    <t>KPZW37</t>
  </si>
  <si>
    <t>1.6 ALLURE BLUE-HDI DIESEL 4X2 PRS EAT6 5P</t>
  </si>
  <si>
    <t>2026-08-10 13:25:22</t>
  </si>
  <si>
    <t>KWVL16</t>
  </si>
  <si>
    <t>2.3 XE DIESEL 2WD DOB. CAB. MT 4P</t>
  </si>
  <si>
    <t>2026-08-10 08:29:50</t>
  </si>
  <si>
    <t>2026-08-10 08:30:43</t>
  </si>
  <si>
    <t>2.5 GT SPORT 4X2 HB SUNROOF 6MT 5P</t>
  </si>
  <si>
    <t>2026-08-07 09:43:01</t>
  </si>
  <si>
    <t>2026-08-05 12:47:44</t>
  </si>
  <si>
    <t>LKTT57</t>
  </si>
  <si>
    <t>2026-08-10 11:33:40</t>
  </si>
  <si>
    <t>LKYC11</t>
  </si>
  <si>
    <t>2026-08-10 08:24:29</t>
  </si>
  <si>
    <t>2026-08-05 12:35:17</t>
  </si>
  <si>
    <t>2.3 XE DIESEL 4WD DOB. CAB. MT 4P</t>
  </si>
  <si>
    <t>2026-08-10 13:10:35</t>
  </si>
  <si>
    <t>LVBT79</t>
  </si>
  <si>
    <t>2.0 SE 4X2 AT 5P</t>
  </si>
  <si>
    <t>2026-08-06 13:33:56</t>
  </si>
  <si>
    <t>LVWY60</t>
  </si>
  <si>
    <t>VOLVO</t>
  </si>
  <si>
    <t>V40</t>
  </si>
  <si>
    <t>2.0 T4 MOMENTUM 2WD AT 5P</t>
  </si>
  <si>
    <t>2026-08-11 14:54:03</t>
  </si>
  <si>
    <t>LYPH94</t>
  </si>
  <si>
    <t>2026-08-10 07:16:20</t>
  </si>
  <si>
    <t>2026-08-10 07:17:37</t>
  </si>
  <si>
    <t>2026-08-10 08:22:47</t>
  </si>
  <si>
    <t>2026-08-10 09:43:38</t>
  </si>
  <si>
    <t>PBWG89</t>
  </si>
  <si>
    <t>2026-08-07 08:15:42</t>
  </si>
  <si>
    <t>1.5 SHINE BLUEHDI DIESEL 4X2 HB 100 SS BVM6 MT 5P</t>
  </si>
  <si>
    <t>2026-08-08 06:37:49</t>
  </si>
  <si>
    <t>2026-08-07 06:33:05</t>
  </si>
  <si>
    <t>PGSF57</t>
  </si>
  <si>
    <t>2.5I XS AWD AT 5P</t>
  </si>
  <si>
    <t>2026-08-06 14:17:06</t>
  </si>
  <si>
    <t>PJVT91</t>
  </si>
  <si>
    <t>1.6 LIMITED 4X2 AT 5P</t>
  </si>
  <si>
    <t>2026-08-10 14:13:39</t>
  </si>
  <si>
    <t>2026-08-05 12:48:36</t>
  </si>
  <si>
    <t>PLCD88</t>
  </si>
  <si>
    <t>2026-08-11 09:33:04</t>
  </si>
  <si>
    <t>2026-08-11 10:04:06</t>
  </si>
  <si>
    <t>PPZF53</t>
  </si>
  <si>
    <t>2026-08-08 07:32:24</t>
  </si>
  <si>
    <t>PRHK62</t>
  </si>
  <si>
    <t>2026-08-10 14:02:15</t>
  </si>
  <si>
    <t>1.2T ENJOY 4X2 MT 5P</t>
  </si>
  <si>
    <t>2026-08-06 13:50:20</t>
  </si>
  <si>
    <t>PZJH48</t>
  </si>
  <si>
    <t>2026-08-10 08:17:38</t>
  </si>
  <si>
    <t>RBCZ13</t>
  </si>
  <si>
    <t>2026-08-11 12:10:41</t>
  </si>
  <si>
    <t>RBCZ32</t>
  </si>
  <si>
    <t>2026-08-08 07:52:19</t>
  </si>
  <si>
    <t>2026-08-10 13:24:36</t>
  </si>
  <si>
    <t>RBXW88</t>
  </si>
  <si>
    <t>2026-08-07 05:47:29</t>
  </si>
  <si>
    <t>2026-08-07 05:59:15</t>
  </si>
  <si>
    <t>RCBK31</t>
  </si>
  <si>
    <t>2.2 GRAND LX TD DIESEL 2WD MT 4P</t>
  </si>
  <si>
    <t>2026-08-11 08:54:21</t>
  </si>
  <si>
    <t>2026-08-11 09:53:34</t>
  </si>
  <si>
    <t>2026-08-10 06:55:25</t>
  </si>
  <si>
    <t>2026-08-07 08:40:58</t>
  </si>
  <si>
    <t>RJDH19</t>
  </si>
  <si>
    <t>2026-08-06 12:01:01</t>
  </si>
  <si>
    <t>RKGC74</t>
  </si>
  <si>
    <t>2026-08-11 11:55:56</t>
  </si>
  <si>
    <t>RKPP23</t>
  </si>
  <si>
    <t>1.5 GT BLUEHDI 130 DIESEL 4X2 EAT8 5P</t>
  </si>
  <si>
    <t>2026-08-07 06:13:35</t>
  </si>
  <si>
    <t>RKSK22</t>
  </si>
  <si>
    <t>2026-08-11 15:00:14</t>
  </si>
  <si>
    <t>RKWR30</t>
  </si>
  <si>
    <t>2026-08-10 09:22:06</t>
  </si>
  <si>
    <t>2026-08-06 13:51:51</t>
  </si>
  <si>
    <t>RLVP80</t>
  </si>
  <si>
    <t>1.2 FEEL PURETECH 4X2 130 SS EAT8 AT 5P</t>
  </si>
  <si>
    <t>2026-08-07 07:55:45</t>
  </si>
  <si>
    <t>2026-08-05 19:39:59</t>
  </si>
  <si>
    <t>2.5 WORK DIESEL 4X4 MT 4P</t>
  </si>
  <si>
    <t>2026-08-08 08:21:21</t>
  </si>
  <si>
    <t>RWVG95</t>
  </si>
  <si>
    <t>2026-08-07 05:53:10</t>
  </si>
  <si>
    <t>RZCH93</t>
  </si>
  <si>
    <t>2026-08-07 09:27:26</t>
  </si>
  <si>
    <t>2026-08-06 13:55:45</t>
  </si>
  <si>
    <t>RZYK90</t>
  </si>
  <si>
    <t>2.7 SR 4X2 DOB. CAB. MT 4P</t>
  </si>
  <si>
    <t>2026-08-07 09:32:06</t>
  </si>
  <si>
    <t>SBJG40</t>
  </si>
  <si>
    <t>2026-08-05 05:14:51</t>
  </si>
  <si>
    <t>2026-08-06 14:19:45</t>
  </si>
  <si>
    <t>SCWW30</t>
  </si>
  <si>
    <t>2026-08-10 08:34:41</t>
  </si>
  <si>
    <t>SDPF29</t>
  </si>
  <si>
    <t>2026-08-11 08:09:30</t>
  </si>
  <si>
    <t>SDRP80</t>
  </si>
  <si>
    <t>2026-08-07 06:22:46</t>
  </si>
  <si>
    <t>SDSG17</t>
  </si>
  <si>
    <t>1.4 SLT 4X2 DOB. CAB. MT 4P</t>
  </si>
  <si>
    <t>2026-08-05 08:26:25</t>
  </si>
  <si>
    <t>SFDY75</t>
  </si>
  <si>
    <t>2026-08-10 09:28:22</t>
  </si>
  <si>
    <t>SFSK97</t>
  </si>
  <si>
    <t>1.0 EX 4X2 HB AC 5MT 5P</t>
  </si>
  <si>
    <t>2026-08-07 08:14:10</t>
  </si>
  <si>
    <t>2026-08-11 12:49:35</t>
  </si>
  <si>
    <t>2.2 EX GTL DIESEL AWD 8AT 5P</t>
  </si>
  <si>
    <t>2026-08-06 08:34:00</t>
  </si>
  <si>
    <t>2026-08-06 09:05:20</t>
  </si>
  <si>
    <t>SPJG28</t>
  </si>
  <si>
    <t>2026-08-06 11:54:55</t>
  </si>
  <si>
    <t>SRVW50</t>
  </si>
  <si>
    <t>2026-08-11 13:14:30</t>
  </si>
  <si>
    <t>SSSP63</t>
  </si>
  <si>
    <t>T52</t>
  </si>
  <si>
    <t>1.5 STD 4X2 DOB. CAB. AC MT 4P</t>
  </si>
  <si>
    <t>2026-08-11 12:31:56</t>
  </si>
  <si>
    <t>2026-08-05 06:57:00</t>
  </si>
  <si>
    <t>2026-08-06 12:16:05</t>
  </si>
  <si>
    <t>2026-08-10 13:14:45</t>
  </si>
  <si>
    <t>STBS96</t>
  </si>
  <si>
    <t>2026-08-07 07:40:31</t>
  </si>
  <si>
    <t>STYZ81</t>
  </si>
  <si>
    <t>2026-08-11 06:16:25</t>
  </si>
  <si>
    <t>2026-08-10 13:11:38</t>
  </si>
  <si>
    <t>2026-08-05 06:30:55</t>
  </si>
  <si>
    <t>SWBW78</t>
  </si>
  <si>
    <t>2026-08-11 07:26:17</t>
  </si>
  <si>
    <t>2026-08-07 13:11:07</t>
  </si>
  <si>
    <t>SWXG50</t>
  </si>
  <si>
    <t>2026-08-05 14:39:18</t>
  </si>
  <si>
    <t>2026-08-06 13:41:51</t>
  </si>
  <si>
    <t>SXGK12</t>
  </si>
  <si>
    <t>2026-08-11 06:05:15</t>
  </si>
  <si>
    <t>2026-08-05 12:40:09</t>
  </si>
  <si>
    <t>SXHX55</t>
  </si>
  <si>
    <t>2026-08-05 05:57:42</t>
  </si>
  <si>
    <t>2026-08-08 07:51:34</t>
  </si>
  <si>
    <t>SYXS70</t>
  </si>
  <si>
    <t>2026-08-07 08:37:42</t>
  </si>
  <si>
    <t>SYXT25</t>
  </si>
  <si>
    <t>3.6 BIG HORN E-TORQUE 4X4 CREW CAB AT 4P</t>
  </si>
  <si>
    <t>2026-08-07 12:24:46</t>
  </si>
  <si>
    <t>2026-08-08 06:48:35</t>
  </si>
  <si>
    <t>1.2 STYLE PURETECH 75 EURO 6 4X2 MT 5P</t>
  </si>
  <si>
    <t>2026-08-06 07:30:21</t>
  </si>
  <si>
    <t>2026-08-11 14:54:33</t>
  </si>
  <si>
    <t>TCTX34</t>
  </si>
  <si>
    <t>2026-08-06 12:12:27</t>
  </si>
  <si>
    <t>2026-08-07 06:59:42</t>
  </si>
  <si>
    <t>2026-08-10 14:27:02</t>
  </si>
  <si>
    <t>2026-08-07 07:38:06</t>
  </si>
  <si>
    <t>2026-08-07 07:00:45</t>
  </si>
  <si>
    <t>2026-08-05 11:40:22</t>
  </si>
  <si>
    <t>1.5 LUXURY SE 4X2 DCT AT 5P</t>
  </si>
  <si>
    <t>2026-08-05 13:19:12</t>
  </si>
  <si>
    <t>2026-08-06 09:40:19</t>
  </si>
  <si>
    <t>2026-08-05 08:58:19</t>
  </si>
  <si>
    <t>2026-08-05 11:43:28</t>
  </si>
  <si>
    <t>2026-08-10 06:29:04</t>
  </si>
  <si>
    <t>2026-08-06 13:57:01</t>
  </si>
  <si>
    <t>TKVB75</t>
  </si>
  <si>
    <t>2026-08-07 09:41:01</t>
  </si>
  <si>
    <t>2026-08-06 14:20:50</t>
  </si>
  <si>
    <t>TLRS10</t>
  </si>
  <si>
    <t>2026-08-10 14:25:16</t>
  </si>
  <si>
    <t>2026-08-05 07:37:58</t>
  </si>
  <si>
    <t>2026-08-05 19:23:29</t>
  </si>
  <si>
    <t>TPTX66</t>
  </si>
  <si>
    <t>2026-08-06 12:55:40</t>
  </si>
  <si>
    <t>TPTZ40</t>
  </si>
  <si>
    <t>2026-08-07 11:49:43</t>
  </si>
  <si>
    <t>2026-08-06 13:59:50</t>
  </si>
  <si>
    <t>2026-08-11 09:57:49</t>
  </si>
  <si>
    <t>TRTW48</t>
  </si>
  <si>
    <t>2026-08-10 07:18:51</t>
  </si>
  <si>
    <t>TRTX26</t>
  </si>
  <si>
    <t>2026-08-07 11:59:37</t>
  </si>
  <si>
    <t>2026-08-05 12:34:38</t>
  </si>
  <si>
    <t>2026-08-10 06:54:07</t>
  </si>
  <si>
    <t>2026-08-05 13:51:01</t>
  </si>
  <si>
    <t>TTVX23</t>
  </si>
  <si>
    <t>2026-08-07 07:25:42</t>
  </si>
  <si>
    <t>2026-08-05 12:23:41</t>
  </si>
  <si>
    <t>3.6 BIG HORN 4X4 CREW CAB E-TORQUE AT 4P</t>
  </si>
  <si>
    <t>2026-08-07 07:26:32</t>
  </si>
  <si>
    <t>2026-08-07 07:02:16</t>
  </si>
  <si>
    <t>gris sellenium</t>
  </si>
  <si>
    <t>2026-08-05 13:52:53</t>
  </si>
  <si>
    <t>VBRV36</t>
  </si>
  <si>
    <t>2026-08-07 09:25:50</t>
  </si>
  <si>
    <t>2026-08-07 06:48:18</t>
  </si>
  <si>
    <t>VBWW17</t>
  </si>
  <si>
    <t>2026-08-07 12:20:35</t>
  </si>
  <si>
    <t>VCRK25</t>
  </si>
  <si>
    <t>X90 PLUS</t>
  </si>
  <si>
    <t>2.0 4X2 DCT AT 5P</t>
  </si>
  <si>
    <t>2026-08-10 13:23:55</t>
  </si>
  <si>
    <t>2026-08-05 05:16:35</t>
  </si>
  <si>
    <t>VDHZ34</t>
  </si>
  <si>
    <t>2026-08-10 08:35:14</t>
  </si>
  <si>
    <t>2026-08-06 14:15:58</t>
  </si>
  <si>
    <t>2026-08-06 13:48:56</t>
  </si>
  <si>
    <t>2026-08-05 12:05:48</t>
  </si>
  <si>
    <t>1.5T DELUXE FL 4X2 AT 5P</t>
  </si>
  <si>
    <t>GRIS METALIO</t>
  </si>
  <si>
    <t>2026-08-10 06:38:09</t>
  </si>
  <si>
    <t>VKJH77</t>
  </si>
  <si>
    <t>2026-08-11 14:14:25</t>
  </si>
  <si>
    <t>VLYJ47</t>
  </si>
  <si>
    <t>1.5 DESIGN SU2ID FL 4X2 CVT AT 5P</t>
  </si>
  <si>
    <t>2026-08-11 06:44:38</t>
  </si>
  <si>
    <t>2026-08-05 06:55:43</t>
  </si>
  <si>
    <t>2026-08-10 06:25:02</t>
  </si>
  <si>
    <t>2026-08-05 07:44:48</t>
  </si>
  <si>
    <t>1.6T PRESTIGE AWD AT 5P</t>
  </si>
  <si>
    <t>2026-08-05 07:43:03</t>
  </si>
  <si>
    <t>2026-08-05 07:38:35</t>
  </si>
  <si>
    <t>VSWS36</t>
  </si>
  <si>
    <t>2026-08-05 07:41:36</t>
  </si>
  <si>
    <t>VSWS37</t>
  </si>
  <si>
    <t>1.5T PRIME FWD CVT9 AT 5P</t>
  </si>
  <si>
    <t>2026-08-05 07:40:26</t>
  </si>
  <si>
    <t>2026-08-11 07:21:33</t>
  </si>
  <si>
    <t>BLANCO ESPACIO</t>
  </si>
  <si>
    <t>2026-08-05 13:31:54</t>
  </si>
  <si>
    <t>2026-08-05 14:44:47</t>
  </si>
  <si>
    <t>VVGY14</t>
  </si>
  <si>
    <t>2026-08-11 05:37:53</t>
  </si>
  <si>
    <t>VVGZ77</t>
  </si>
  <si>
    <t>JS2 PRO</t>
  </si>
  <si>
    <t>1.5 ADVANCE 2WD CVT AT 5P</t>
  </si>
  <si>
    <t>2026-08-11 06:26:27</t>
  </si>
  <si>
    <t>1.5T SHS LUXURY HEV 4X2 DHT AT 5P</t>
  </si>
  <si>
    <t>2026-08-05 07:47:47</t>
  </si>
  <si>
    <t>1.4T ELITE 4X2 AT 5P</t>
  </si>
  <si>
    <t>plateado plata</t>
  </si>
  <si>
    <t>2026-08-05 12:25:47</t>
  </si>
  <si>
    <t>2.0 4X2 BL901 MT 4P</t>
  </si>
  <si>
    <t>2026-08-11</t>
  </si>
  <si>
    <t>2026-08-13 11:38:28</t>
  </si>
  <si>
    <t>FWCR60</t>
  </si>
  <si>
    <t>3.6 LAREDO 4WD V6 AT 5P</t>
  </si>
  <si>
    <t>2026-08-13 12:57:06</t>
  </si>
  <si>
    <t>GHDT84</t>
  </si>
  <si>
    <t>2026-08-14 11:53:43</t>
  </si>
  <si>
    <t>2.0 XS AWD II MT 5P</t>
  </si>
  <si>
    <t>2026-08-14 11:40:58</t>
  </si>
  <si>
    <t>2026-08-14 11:44:38</t>
  </si>
  <si>
    <t>GLSB21</t>
  </si>
  <si>
    <t>2026-08-17 08:18:30</t>
  </si>
  <si>
    <t>GSJV92</t>
  </si>
  <si>
    <t>1.6 SE 4X2 MT 5P</t>
  </si>
  <si>
    <t>2026-08-18 11:45:17</t>
  </si>
  <si>
    <t>2026-08-18 13:27:26</t>
  </si>
  <si>
    <t>GTKK76</t>
  </si>
  <si>
    <t>2026-08-14 09:11:32</t>
  </si>
  <si>
    <t>JDKH74</t>
  </si>
  <si>
    <t>1.6 GL 4X2 MD 2AB MT 4P</t>
  </si>
  <si>
    <t>2026-08-17 13:34:10</t>
  </si>
  <si>
    <t>JRBG86</t>
  </si>
  <si>
    <t>2.0 4X2 AT 4P</t>
  </si>
  <si>
    <t>2026-08-17 12:07:28</t>
  </si>
  <si>
    <t>JVKS51</t>
  </si>
  <si>
    <t>2026-08-14 08:37:30</t>
  </si>
  <si>
    <t>JZJW11</t>
  </si>
  <si>
    <t>2.0 LX DIESEL AWD AC 6MT 5P</t>
  </si>
  <si>
    <t>2026-08-14 06:13:39</t>
  </si>
  <si>
    <t>KFJK61</t>
  </si>
  <si>
    <t>2026-08-19 06:38:38</t>
  </si>
  <si>
    <t>KJYB88</t>
  </si>
  <si>
    <t>3.6 PREMIER AWD 2 AT 5P</t>
  </si>
  <si>
    <t>2026-08-17 12:19:33</t>
  </si>
  <si>
    <t>KRWF72</t>
  </si>
  <si>
    <t>2.4 GLX SPORT 4X2 MT 5P</t>
  </si>
  <si>
    <t>2026-08-12 12:19:40</t>
  </si>
  <si>
    <t>2.0 SEL ECOBOOST FWD AT 5P</t>
  </si>
  <si>
    <t>2026-08-18 08:46:42</t>
  </si>
  <si>
    <t>KZRB33</t>
  </si>
  <si>
    <t>2.5 SENSE 4X4 2ROW CVT AT 5P</t>
  </si>
  <si>
    <t>2026-08-14 14:04:50</t>
  </si>
  <si>
    <t>2026-08-14 12:52:01</t>
  </si>
  <si>
    <t>LDBW94</t>
  </si>
  <si>
    <t>C3 NEW</t>
  </si>
  <si>
    <t>1.6 BLUEHDI SHINE DIESEL 4X2 CONNECTED CAM 100 S&amp;S BVM HB MT 5P</t>
  </si>
  <si>
    <t>2026-08-14 09:08:19</t>
  </si>
  <si>
    <t>LDVL59</t>
  </si>
  <si>
    <t>1.6 S 4X2 SEDAN 5MT 4P</t>
  </si>
  <si>
    <t>2026-08-17 06:25:29</t>
  </si>
  <si>
    <t>121 días</t>
  </si>
  <si>
    <t>2026-08-12 13:11:29</t>
  </si>
  <si>
    <t>LJYP23</t>
  </si>
  <si>
    <t>1.0 LX 4X2 HB ABS 5MT 5P</t>
  </si>
  <si>
    <t>2026-08-12 13:17:45</t>
  </si>
  <si>
    <t>LKYB95</t>
  </si>
  <si>
    <t>1.6 GS GL 4X2 2AB ABS MT 5P</t>
  </si>
  <si>
    <t>2026-08-17 07:58:00</t>
  </si>
  <si>
    <t>LTWS42</t>
  </si>
  <si>
    <t>1.4 GL 4X2 AC 2AB ABS MT 4P</t>
  </si>
  <si>
    <t>2026-08-17 09:08:50</t>
  </si>
  <si>
    <t>2026-08-12 13:18:17</t>
  </si>
  <si>
    <t>2026-08-14 12:51:02</t>
  </si>
  <si>
    <t>2026-08-12 13:19:02</t>
  </si>
  <si>
    <t>2026-08-13 05:31:14</t>
  </si>
  <si>
    <t>PBHV97</t>
  </si>
  <si>
    <t>2026-08-18 07:38:01</t>
  </si>
  <si>
    <t>2026-08-12 13:17:17</t>
  </si>
  <si>
    <t>PDXC36</t>
  </si>
  <si>
    <t>2.5 DIESEL 4X2 CC DOB. CAB. E5 ABS DAB MT 4P</t>
  </si>
  <si>
    <t>2026-08-12 12:37:44</t>
  </si>
  <si>
    <t>PFRY76</t>
  </si>
  <si>
    <t>2026-08-13 13:13:14</t>
  </si>
  <si>
    <t>2026-08-12 13:52:58</t>
  </si>
  <si>
    <t>2026-08-14 13:06:24</t>
  </si>
  <si>
    <t>2026-08-14 07:09:41</t>
  </si>
  <si>
    <t>2026-08-14 09:46:15</t>
  </si>
  <si>
    <t>NUEVO VOYAGE</t>
  </si>
  <si>
    <t>1.6 HIGHLINE 4X2 MT 4P</t>
  </si>
  <si>
    <t>2026-08-13 09:01:36</t>
  </si>
  <si>
    <t>PKBT78</t>
  </si>
  <si>
    <t>2026-08-18 09:04:16</t>
  </si>
  <si>
    <t>PKJP10</t>
  </si>
  <si>
    <t>2026-08-18 07:10:17</t>
  </si>
  <si>
    <t>PKTY24</t>
  </si>
  <si>
    <t>2026-08-14 07:25:39</t>
  </si>
  <si>
    <t>1.6T INNOVATION 4X2 AT6 5P</t>
  </si>
  <si>
    <t>2026-08-14 11:54:47</t>
  </si>
  <si>
    <t>2026-08-17 11:43:19</t>
  </si>
  <si>
    <t>2026-08-13 13:03:59</t>
  </si>
  <si>
    <t>2026-08-17 13:16:35</t>
  </si>
  <si>
    <t>PRBD77</t>
  </si>
  <si>
    <t>2026-08-14 13:09:55</t>
  </si>
  <si>
    <t>PRZH56</t>
  </si>
  <si>
    <t>2026-08-12 08:50:37</t>
  </si>
  <si>
    <t>2026-08-12 07:50:18</t>
  </si>
  <si>
    <t>PYRZ55</t>
  </si>
  <si>
    <t>2026-08-13 11:35:18</t>
  </si>
  <si>
    <t>2026-08-18 06:12:44</t>
  </si>
  <si>
    <t>2.4 ELITE 4X2 MT 4P</t>
  </si>
  <si>
    <t>2026-08-17 12:26:04</t>
  </si>
  <si>
    <t>PZJP20</t>
  </si>
  <si>
    <t>2026-08-13 08:01:23</t>
  </si>
  <si>
    <t>RDVW66</t>
  </si>
  <si>
    <t>2026-08-13 09:32:36</t>
  </si>
  <si>
    <t>RFKS28</t>
  </si>
  <si>
    <t>2026-08-12 12:02:38</t>
  </si>
  <si>
    <t>2026-08-14 07:58:35</t>
  </si>
  <si>
    <t>2026-08-14 08:52:50</t>
  </si>
  <si>
    <t>RGFJ19</t>
  </si>
  <si>
    <t>2026-08-13 06:22:48</t>
  </si>
  <si>
    <t>RKGB17</t>
  </si>
  <si>
    <t>2026-08-13 06:22:23</t>
  </si>
  <si>
    <t>2026-08-13 06:25:40</t>
  </si>
  <si>
    <t>RPZJ82</t>
  </si>
  <si>
    <t>2026-08-12 06:33:42</t>
  </si>
  <si>
    <t>RSYP46</t>
  </si>
  <si>
    <t>2026-08-17 09:11:11</t>
  </si>
  <si>
    <t>2026-08-13 11:43:08</t>
  </si>
  <si>
    <t>RTWW33</t>
  </si>
  <si>
    <t>2026-08-14 08:58:54</t>
  </si>
  <si>
    <t>RVRF54</t>
  </si>
  <si>
    <t>2026-08-19 07:06:25</t>
  </si>
  <si>
    <t>RWYB28</t>
  </si>
  <si>
    <t>420 I</t>
  </si>
  <si>
    <t>2.0 GRAN COUPE 4X2 AT 4P</t>
  </si>
  <si>
    <t>2026-08-12 13:20:58</t>
  </si>
  <si>
    <t>2026-08-15 09:15:47</t>
  </si>
  <si>
    <t>RXZB97</t>
  </si>
  <si>
    <t>2026-08-17 13:19:50</t>
  </si>
  <si>
    <t>2026-08-14 09:07:50</t>
  </si>
  <si>
    <t>2026-08-17 09:31:10</t>
  </si>
  <si>
    <t>RZLY79</t>
  </si>
  <si>
    <t>2026-08-17 07:26:31</t>
  </si>
  <si>
    <t>2026-08-17 08:09:55</t>
  </si>
  <si>
    <t>RZXY30</t>
  </si>
  <si>
    <t>2026-08-17 08:33:53</t>
  </si>
  <si>
    <t>2026-08-17 06:38:40</t>
  </si>
  <si>
    <t>SCLF49</t>
  </si>
  <si>
    <t>1.2T EDITION GS LINE 4X2 100HP AT8 5P</t>
  </si>
  <si>
    <t>2026-08-17 13:47:18</t>
  </si>
  <si>
    <t>2026-08-14 12:19:14</t>
  </si>
  <si>
    <t>2026-08-17 07:57:21</t>
  </si>
  <si>
    <t>SFLY39</t>
  </si>
  <si>
    <t>2026-08-13 07:28:24</t>
  </si>
  <si>
    <t>SGDP31</t>
  </si>
  <si>
    <t>2026-08-12 14:03:35</t>
  </si>
  <si>
    <t>SHBH51</t>
  </si>
  <si>
    <t>2026-08-14 08:43:42</t>
  </si>
  <si>
    <t>SHXK47</t>
  </si>
  <si>
    <t>ALL NEW BT-50</t>
  </si>
  <si>
    <t>3.0 HIGH DIESEL 4X4 DOB.CAB. 6MT 4P</t>
  </si>
  <si>
    <t>2026-08-18 12:11:54</t>
  </si>
  <si>
    <t>3.0 HIGH PLUS DIESEL 4X4 DOB.CAB. 6AT 4P</t>
  </si>
  <si>
    <t>2026-08-18 12:07:11</t>
  </si>
  <si>
    <t>SJVT88</t>
  </si>
  <si>
    <t>2026-08-18 06:00:48</t>
  </si>
  <si>
    <t>SKSY64</t>
  </si>
  <si>
    <t>2026-08-17 08:37:32</t>
  </si>
  <si>
    <t>SLRJ84</t>
  </si>
  <si>
    <t>2026-08-17 07:27:13</t>
  </si>
  <si>
    <t>2026-08-13 13:12:17</t>
  </si>
  <si>
    <t>2026-08-13 06:18:50</t>
  </si>
  <si>
    <t>SSHV79</t>
  </si>
  <si>
    <t>2026-08-13 12:48:07</t>
  </si>
  <si>
    <t>SSSC24</t>
  </si>
  <si>
    <t>2026-08-17 07:39:24</t>
  </si>
  <si>
    <t>1.2 EX FULL 4X2 HB SRF 4AT 5P</t>
  </si>
  <si>
    <t>2026-08-18 11:14:19</t>
  </si>
  <si>
    <t>SWCG25</t>
  </si>
  <si>
    <t>2026-08-14 07:00:16</t>
  </si>
  <si>
    <t>2026-08-17 08:45:07</t>
  </si>
  <si>
    <t>2026-08-17 12:12:31</t>
  </si>
  <si>
    <t>2026-08-18 08:59:40</t>
  </si>
  <si>
    <t>SYPZ79</t>
  </si>
  <si>
    <t>2026-08-17 12:02:53</t>
  </si>
  <si>
    <t>SYXV23</t>
  </si>
  <si>
    <t>2026-08-12 13:24:19</t>
  </si>
  <si>
    <t>2026-08-12 08:32:31</t>
  </si>
  <si>
    <t>2026-08-14 14:06:20</t>
  </si>
  <si>
    <t>TDYK23</t>
  </si>
  <si>
    <t>1.5 FEEL PACK DIESEL 4X2 130 SS EAT8 AT 5P</t>
  </si>
  <si>
    <t>2026-08-12 11:16:31</t>
  </si>
  <si>
    <t>2026-08-12 13:20:02</t>
  </si>
  <si>
    <t>2026-08-12 09:00:44</t>
  </si>
  <si>
    <t>2026-08-14 11:54:40</t>
  </si>
  <si>
    <t>2026-08-14 11:41:27</t>
  </si>
  <si>
    <t>2026-08-18 06:24:19</t>
  </si>
  <si>
    <t>2026-08-18 06:26:39</t>
  </si>
  <si>
    <t>TGGL94</t>
  </si>
  <si>
    <t>2026-08-19 06:07:56</t>
  </si>
  <si>
    <t>2026-08-12 20:41:02</t>
  </si>
  <si>
    <t>2026-08-12 20:30:05</t>
  </si>
  <si>
    <t>THRK38</t>
  </si>
  <si>
    <t>2026-08-12 13:18:26</t>
  </si>
  <si>
    <t>THRK73</t>
  </si>
  <si>
    <t>2026-08-18 12:07:58</t>
  </si>
  <si>
    <t>THRL35</t>
  </si>
  <si>
    <t>1.5 NB LTZ R 4X2 SDN MT 4P</t>
  </si>
  <si>
    <t>2026-08-14 09:25:43</t>
  </si>
  <si>
    <t>2026-08-12 13:22:26</t>
  </si>
  <si>
    <t>2026-08-12 13:08:42</t>
  </si>
  <si>
    <t>TJHW88</t>
  </si>
  <si>
    <t>2.0T ELITE DIESEL 4X2 DOB. CAB. AT 4P</t>
  </si>
  <si>
    <t>2026-08-18 07:12:32</t>
  </si>
  <si>
    <t>2026-08-18 13:08:37</t>
  </si>
  <si>
    <t>2026-08-18 08:16:02</t>
  </si>
  <si>
    <t>TJYK68</t>
  </si>
  <si>
    <t>2.0 DYNAMIC ES AWD CVT AT 5P</t>
  </si>
  <si>
    <t>2026-08-13 13:09:14</t>
  </si>
  <si>
    <t>TKPJ24</t>
  </si>
  <si>
    <t>2026-08-18 07:52:43</t>
  </si>
  <si>
    <t>TLRS74</t>
  </si>
  <si>
    <t>2026-08-17 12:52:22</t>
  </si>
  <si>
    <t>2026-08-17 13:33:08</t>
  </si>
  <si>
    <t>TLTS92</t>
  </si>
  <si>
    <t>2026-08-13 12:02:01</t>
  </si>
  <si>
    <t>TLXG73</t>
  </si>
  <si>
    <t>2026-08-17 06:57:49</t>
  </si>
  <si>
    <t>TPHR81</t>
  </si>
  <si>
    <t>1.5 NB LT R 4X2 SDN MT 4P</t>
  </si>
  <si>
    <t>2026-08-13 11:23:16</t>
  </si>
  <si>
    <t>TPTY63</t>
  </si>
  <si>
    <t>2026-08-14 08:53:57</t>
  </si>
  <si>
    <t>TRJG40</t>
  </si>
  <si>
    <t>2026-08-12 13:25:50</t>
  </si>
  <si>
    <t>2026-08-14 07:41:33</t>
  </si>
  <si>
    <t>TSFY75</t>
  </si>
  <si>
    <t>2026-08-12 06:52:46</t>
  </si>
  <si>
    <t>2026-08-13 07:49:12</t>
  </si>
  <si>
    <t>2026-08-12 13:26:42</t>
  </si>
  <si>
    <t>TSSD34</t>
  </si>
  <si>
    <t>218 I</t>
  </si>
  <si>
    <t>1.5 M SPORT GRAN COUPE 4X2 AT 4P</t>
  </si>
  <si>
    <t>2026-08-13 08:35:10</t>
  </si>
  <si>
    <t>2026-08-13 09:39:23</t>
  </si>
  <si>
    <t>2026-08-14 07:16:19</t>
  </si>
  <si>
    <t>TSYX47</t>
  </si>
  <si>
    <t>2.0T COMFORT DIESEL 4X2 EURO6 MT 4P</t>
  </si>
  <si>
    <t>2026-08-12 09:16:25</t>
  </si>
  <si>
    <t>2026-08-12 08:25:55</t>
  </si>
  <si>
    <t>2026-08-12 13:24:29</t>
  </si>
  <si>
    <t>2026-08-17 06:59:09</t>
  </si>
  <si>
    <t>TTYV18</t>
  </si>
  <si>
    <t>2.4 KATANA XR DIESEL 4X2 DOB. CAB. EURO6 MT 4P</t>
  </si>
  <si>
    <t>2026-08-13 07:31:47</t>
  </si>
  <si>
    <t>2026-08-18 13:25:31</t>
  </si>
  <si>
    <t>TVXF96</t>
  </si>
  <si>
    <t>2026-08-17 13:40:15</t>
  </si>
  <si>
    <t>2026-08-18 09:11:18</t>
  </si>
  <si>
    <t>TYWS63</t>
  </si>
  <si>
    <t>1.5 PLUS SU2ID 4X2 MT 5P</t>
  </si>
  <si>
    <t>2026-08-14 05:31:28</t>
  </si>
  <si>
    <t>TZSZ22</t>
  </si>
  <si>
    <t xml:space="preserve">plata </t>
  </si>
  <si>
    <t>2026-08-13 12:41:20</t>
  </si>
  <si>
    <t>TZTC39</t>
  </si>
  <si>
    <t>2026-08-18 08:01:47</t>
  </si>
  <si>
    <t>VFTD51</t>
  </si>
  <si>
    <t>2026-08-12 11:48:12</t>
  </si>
  <si>
    <t>VFTH94</t>
  </si>
  <si>
    <t>2026-08-14 14:22:57</t>
  </si>
  <si>
    <t>2026-08-13 05:48:13</t>
  </si>
  <si>
    <t>2026-08-13 05:50:37</t>
  </si>
  <si>
    <t>VJBW44</t>
  </si>
  <si>
    <t>2026-08-12 09:12:09</t>
  </si>
  <si>
    <t>2026-08-12 08:15:24</t>
  </si>
  <si>
    <t>VKDD65</t>
  </si>
  <si>
    <t>2026-08-12 12:01:04</t>
  </si>
  <si>
    <t>PLATA METALICO</t>
  </si>
  <si>
    <t>2026-08-13 08:50:55</t>
  </si>
  <si>
    <t>VKXF90</t>
  </si>
  <si>
    <t>2026-08-13 14:05:50</t>
  </si>
  <si>
    <t>2026-08-13 08:48:47</t>
  </si>
  <si>
    <t>VPGJ27</t>
  </si>
  <si>
    <t>THE NEW CRETA GRAND</t>
  </si>
  <si>
    <t>2.0 FL GO SU2I 4X2 MT 5P</t>
  </si>
  <si>
    <t>2026-08-17 09:07:45</t>
  </si>
  <si>
    <t>VPZR31</t>
  </si>
  <si>
    <t>2.5 LARIAT FHEV AWD AT 4P</t>
  </si>
  <si>
    <t>2026-08-14 06:43:41</t>
  </si>
  <si>
    <t>VSGC96</t>
  </si>
  <si>
    <t>ET90</t>
  </si>
  <si>
    <t>ELECTRICO 4X2 AT 4P</t>
  </si>
  <si>
    <t>118 días</t>
  </si>
  <si>
    <t>2026-08-13 05:56:25</t>
  </si>
  <si>
    <t>VTYL51</t>
  </si>
  <si>
    <t>1.5 I 4X2 SDN MT 4P</t>
  </si>
  <si>
    <t>2026-08-14 14:19:58</t>
  </si>
  <si>
    <t>BZHY49</t>
  </si>
  <si>
    <t>CROSSFOX</t>
  </si>
  <si>
    <t>1.6 BASIC MT 5P</t>
  </si>
  <si>
    <t>2026-08-18</t>
  </si>
  <si>
    <t>2026-08-24 11:39:49</t>
  </si>
  <si>
    <t>GFZD30</t>
  </si>
  <si>
    <t>2026-08-24 07:58:21</t>
  </si>
  <si>
    <t>GRAND TIGGO</t>
  </si>
  <si>
    <t>2.0 GLS 4X2 MT 5P</t>
  </si>
  <si>
    <t>2026-08-25 08:07:27</t>
  </si>
  <si>
    <t>HXRC19</t>
  </si>
  <si>
    <t>1.6 GLS 4X2 2AB ABS MT 5P</t>
  </si>
  <si>
    <t>2026-08-21 09:27:14</t>
  </si>
  <si>
    <t>JBJP38</t>
  </si>
  <si>
    <t>2.3 DIESEL SE DC 4WD MT 4P</t>
  </si>
  <si>
    <t>2026-08-19 13:34:36</t>
  </si>
  <si>
    <t>JDKP74</t>
  </si>
  <si>
    <t>2026-08-19 14:10:40</t>
  </si>
  <si>
    <t>JHGD30</t>
  </si>
  <si>
    <t>2.2 XL DOB. CAB. DIESEL 4X2 MT 4P</t>
  </si>
  <si>
    <t>2026-08-25 13:43:06</t>
  </si>
  <si>
    <t>JSLH67</t>
  </si>
  <si>
    <t>2026-08-19 12:42:29</t>
  </si>
  <si>
    <t>JSYB35</t>
  </si>
  <si>
    <t>2026-08-25 07:22:44</t>
  </si>
  <si>
    <t>JWCD27</t>
  </si>
  <si>
    <t>2.0 GL ADVANCE 4X2 MT 5P</t>
  </si>
  <si>
    <t>2026-08-21 14:15:36</t>
  </si>
  <si>
    <t>KGLW67</t>
  </si>
  <si>
    <t>1.4 RB GL 4X2 HB ABS AC 2AB MT 5P</t>
  </si>
  <si>
    <t>2026-08-23 20:30:50</t>
  </si>
  <si>
    <t>KHWJ33</t>
  </si>
  <si>
    <t>ATLAS</t>
  </si>
  <si>
    <t>3.6 FSI COMFORTLINE 4MOTION 4X4 276HP AT 5P</t>
  </si>
  <si>
    <t>2026-08-24 06:12:51</t>
  </si>
  <si>
    <t>3.6 FSI TRENDLINE 4MOTION 4X4 276HP AT 5P</t>
  </si>
  <si>
    <t>2026-08-24 23:33:24</t>
  </si>
  <si>
    <t>2026-08-24 09:24:41</t>
  </si>
  <si>
    <t>2026-08-24 06:48:47</t>
  </si>
  <si>
    <t>REXTON ALL NEW</t>
  </si>
  <si>
    <t>2.2 DIESEL LIMITED 4X4 AT 5P</t>
  </si>
  <si>
    <t>2026-08-21 14:05:57</t>
  </si>
  <si>
    <t>2026-08-21 14:06:54</t>
  </si>
  <si>
    <t>KZRZ39</t>
  </si>
  <si>
    <t>1.6 ALLURE BLUEHDI DIESEL 4X2 130HP EAT8 5P</t>
  </si>
  <si>
    <t>2026-08-24 07:10:45</t>
  </si>
  <si>
    <t>MUSTANG</t>
  </si>
  <si>
    <t>5.0 GT 4X2 COUPE AT 2P</t>
  </si>
  <si>
    <t>2026-08-21 13:06:21</t>
  </si>
  <si>
    <t>2026-08-21 13:09:32</t>
  </si>
  <si>
    <t>2026-08-21 07:20:07</t>
  </si>
  <si>
    <t>2026-08-23 20:48:44</t>
  </si>
  <si>
    <t>LDBP78</t>
  </si>
  <si>
    <t>2026-08-19 08:16:53</t>
  </si>
  <si>
    <t>LFLY67</t>
  </si>
  <si>
    <t>2026-08-25 12:20:31</t>
  </si>
  <si>
    <t>LGBL68</t>
  </si>
  <si>
    <t>1.4 WAY EVO 4X2 FL AA MT 5P</t>
  </si>
  <si>
    <t>2026-08-24 07:59:42</t>
  </si>
  <si>
    <t>LKYB43</t>
  </si>
  <si>
    <t>220 I</t>
  </si>
  <si>
    <t>2.0 4X2 CABRIO MT 2P</t>
  </si>
  <si>
    <t>2026-08-20 08:10:24</t>
  </si>
  <si>
    <t>LLBS59</t>
  </si>
  <si>
    <t>2026-08-20 08:22:08</t>
  </si>
  <si>
    <t>LPXP48</t>
  </si>
  <si>
    <t>2026-08-20 07:24:53</t>
  </si>
  <si>
    <t>2026-08-24 13:07:38</t>
  </si>
  <si>
    <t>LVWY53</t>
  </si>
  <si>
    <t>1.6 TRENDLINE 4X2 2AB MT 4P</t>
  </si>
  <si>
    <t>2026-08-22 09:27:51</t>
  </si>
  <si>
    <t>LYLW82</t>
  </si>
  <si>
    <t>2026-08-24 08:02:05</t>
  </si>
  <si>
    <t>LYLY82</t>
  </si>
  <si>
    <t>2026-08-24 19:31:18</t>
  </si>
  <si>
    <t>LZDT74</t>
  </si>
  <si>
    <t>5.7 LIMITED 4X4 AT 4P</t>
  </si>
  <si>
    <t>2026-08-21 15:04:41</t>
  </si>
  <si>
    <t>1.5 GO SU2ID FL 4X2 MT 5P</t>
  </si>
  <si>
    <t>2026-08-20 06:28:15</t>
  </si>
  <si>
    <t>2026-08-20 06:37:06</t>
  </si>
  <si>
    <t>PDGB13</t>
  </si>
  <si>
    <t>2026-08-24 14:10:13</t>
  </si>
  <si>
    <t>PFZZ25</t>
  </si>
  <si>
    <t>S60</t>
  </si>
  <si>
    <t>2.0 T4 R-DESIGN 4X2 AT 4P</t>
  </si>
  <si>
    <t>2026-08-25 06:20:24</t>
  </si>
  <si>
    <t>PJFZ86</t>
  </si>
  <si>
    <t>2026-08-24 09:23:55</t>
  </si>
  <si>
    <t>2026-08-24 06:02:17</t>
  </si>
  <si>
    <t>1.5 ALLURE BLUEHDI DIESEL 4X2 130 AT 5P</t>
  </si>
  <si>
    <t>2026-08-20 09:05:51</t>
  </si>
  <si>
    <t>2026-08-19 09:34:57</t>
  </si>
  <si>
    <t>2026-08-19 09:01:25</t>
  </si>
  <si>
    <t>PKBL71</t>
  </si>
  <si>
    <t>3.6 FSI LIMITED 4MOTION 4X4 AT 5P</t>
  </si>
  <si>
    <t>2026-08-24 11:52:31</t>
  </si>
  <si>
    <t>2026-08-24 12:44:01</t>
  </si>
  <si>
    <t>PPPB37</t>
  </si>
  <si>
    <t>2026-08-25 08:24:10</t>
  </si>
  <si>
    <t>2026-08-24 11:51:11</t>
  </si>
  <si>
    <t>PRHK90</t>
  </si>
  <si>
    <t>2026-08-21 12:57:47</t>
  </si>
  <si>
    <t>2026-08-21 13:46:29</t>
  </si>
  <si>
    <t>PRZZ76</t>
  </si>
  <si>
    <t>2026-08-20 08:55:49</t>
  </si>
  <si>
    <t>PTSC99</t>
  </si>
  <si>
    <t>2026-08-25 13:25:06</t>
  </si>
  <si>
    <t>2026-08-24 08:46:35</t>
  </si>
  <si>
    <t>2026-08-20 06:43:21</t>
  </si>
  <si>
    <t>RFBV98</t>
  </si>
  <si>
    <t>2026-08-21 06:52:09</t>
  </si>
  <si>
    <t>2026-08-22 07:13:24</t>
  </si>
  <si>
    <t>2026-08-25 06:13:52</t>
  </si>
  <si>
    <t>2026-08-21 07:15:36</t>
  </si>
  <si>
    <t>2026-08-21 06:23:14</t>
  </si>
  <si>
    <t>RLSH76</t>
  </si>
  <si>
    <t>2026-08-24 13:34:07</t>
  </si>
  <si>
    <t>1.8 ESPECIAL 4X2 MT 5P</t>
  </si>
  <si>
    <t>2026-08-24 13:31:02</t>
  </si>
  <si>
    <t>RLZJ95</t>
  </si>
  <si>
    <t>2026-08-25 12:36:43</t>
  </si>
  <si>
    <t>RPFJ25</t>
  </si>
  <si>
    <t>2026-08-20 11:28:31</t>
  </si>
  <si>
    <t>2026-08-25 09:29:38</t>
  </si>
  <si>
    <t>2026-08-25 14:36:11</t>
  </si>
  <si>
    <t>RXRX21</t>
  </si>
  <si>
    <t>1.6 COMFORTLINE 4X2 HB MT 5P</t>
  </si>
  <si>
    <t>2026-08-24 17:39:33</t>
  </si>
  <si>
    <t>1.6 HIGHLINE SC 4X2 HB MT 5P</t>
  </si>
  <si>
    <t>2026-08-25 07:50:58</t>
  </si>
  <si>
    <t>RYZZ25</t>
  </si>
  <si>
    <t>1.6 NX4 VALUE 4X2 AT 5P</t>
  </si>
  <si>
    <t>2026-08-19 12:12:20</t>
  </si>
  <si>
    <t>2026-08-19 11:20:16</t>
  </si>
  <si>
    <t>RZSH28</t>
  </si>
  <si>
    <t>1.5 EX FULL PLUS IVT 4X2 AT 5P</t>
  </si>
  <si>
    <t>2026-08-19 14:33:39</t>
  </si>
  <si>
    <t>2026-08-19 15:14:47</t>
  </si>
  <si>
    <t>SBLH12</t>
  </si>
  <si>
    <t>2026-08-21 13:24:33</t>
  </si>
  <si>
    <t>SCGS17</t>
  </si>
  <si>
    <t>2026-08-20 08:38:04</t>
  </si>
  <si>
    <t>SCWV30</t>
  </si>
  <si>
    <t>2.0T DELUXE DIESEL DOB. CAB. 4X2 MT 4P</t>
  </si>
  <si>
    <t>2026-08-21 11:56:17</t>
  </si>
  <si>
    <t>2026-08-20 05:32:03</t>
  </si>
  <si>
    <t>SDGC61</t>
  </si>
  <si>
    <t>2026-08-20 08:10:53</t>
  </si>
  <si>
    <t>SDKG97</t>
  </si>
  <si>
    <t>2026-08-24 06:51:49</t>
  </si>
  <si>
    <t>2026-08-21 09:34:00</t>
  </si>
  <si>
    <t>SFPB48</t>
  </si>
  <si>
    <t>2026-08-24 08:36:55</t>
  </si>
  <si>
    <t>2026-08-19 12:27:46</t>
  </si>
  <si>
    <t>2026-08-21 12:42:22</t>
  </si>
  <si>
    <t>SLJW26</t>
  </si>
  <si>
    <t>2026-08-24 08:40:50</t>
  </si>
  <si>
    <t>2026-08-24 10:02:13</t>
  </si>
  <si>
    <t>2026-08-24 09:20:53</t>
  </si>
  <si>
    <t>CARNIVAL</t>
  </si>
  <si>
    <t>3.5 EX FULL 4X2 8AT 5P</t>
  </si>
  <si>
    <t>2026-08-19 07:34:48</t>
  </si>
  <si>
    <t>2026-08-19 08:36:32</t>
  </si>
  <si>
    <t>SLZJ29</t>
  </si>
  <si>
    <t>2026-08-24 05:11:56</t>
  </si>
  <si>
    <t>SPWR78</t>
  </si>
  <si>
    <t>2026-08-19 11:55:05</t>
  </si>
  <si>
    <t>SRBV60</t>
  </si>
  <si>
    <t>2026-08-24 10:37:14</t>
  </si>
  <si>
    <t>SRSK30</t>
  </si>
  <si>
    <t>2.5 DIESEL DOB. CAB. 4X2 MT 4P</t>
  </si>
  <si>
    <t>2026-08-24 13:45:01</t>
  </si>
  <si>
    <t>SSXR99</t>
  </si>
  <si>
    <t>2026-08-21 12:23:36</t>
  </si>
  <si>
    <t>2026-08-20 12:06:49</t>
  </si>
  <si>
    <t>SVGK93</t>
  </si>
  <si>
    <t>2026-08-20 12:27:41</t>
  </si>
  <si>
    <t>2026-08-20 12:02:05</t>
  </si>
  <si>
    <t>2026-08-21 06:35:52</t>
  </si>
  <si>
    <t>2026-08-24 05:48:14</t>
  </si>
  <si>
    <t>SXYK73</t>
  </si>
  <si>
    <t>2026-08-21 12:55:05</t>
  </si>
  <si>
    <t>SYDP56</t>
  </si>
  <si>
    <t>2026-08-19 13:44:03</t>
  </si>
  <si>
    <t>2026-08-19 14:49:55</t>
  </si>
  <si>
    <t>2026-08-20 14:18:19</t>
  </si>
  <si>
    <t>1.6 NX4 PLUS 2WD AT 5P</t>
  </si>
  <si>
    <t>2026-08-25 12:51:10</t>
  </si>
  <si>
    <t>2026-08-24 18:03:42</t>
  </si>
  <si>
    <t>SZYL68</t>
  </si>
  <si>
    <t>2026-08-25 14:03:31</t>
  </si>
  <si>
    <t>2026-08-20 11:32:06</t>
  </si>
  <si>
    <t>TBCR79</t>
  </si>
  <si>
    <t>2026-08-25 12:32:31</t>
  </si>
  <si>
    <t>TBCS40</t>
  </si>
  <si>
    <t>2026-08-20 06:09:37</t>
  </si>
  <si>
    <t>2026-08-24 13:20:38</t>
  </si>
  <si>
    <t>TCHY10</t>
  </si>
  <si>
    <t>1.5 EX SMART 4X2 CVT AT 5P</t>
  </si>
  <si>
    <t>2026-08-20 12:48:06</t>
  </si>
  <si>
    <t>2026-08-24 11:49:15</t>
  </si>
  <si>
    <t>2.2 GRAND LIMITED PLUS TD DIESEL 4WD NUEVA RADIO AT6 4P</t>
  </si>
  <si>
    <t>2026-08-24 13:59:47</t>
  </si>
  <si>
    <t>TFRD28</t>
  </si>
  <si>
    <t>2026-08-24 13:42:53</t>
  </si>
  <si>
    <t>TGFH75</t>
  </si>
  <si>
    <t>1.5 PLUS SU2I 4X2 CVT AT 5P</t>
  </si>
  <si>
    <t>2026-08-19 09:42:12</t>
  </si>
  <si>
    <t>1.5 PLUS SU2ID 4X2 CVT AT 5P</t>
  </si>
  <si>
    <t>2026-08-24 11:47:13</t>
  </si>
  <si>
    <t>2026-08-25 07:59:30</t>
  </si>
  <si>
    <t>2026-08-21 09:32:37</t>
  </si>
  <si>
    <t>TGVH27</t>
  </si>
  <si>
    <t>gris claro</t>
  </si>
  <si>
    <t>2026-08-20 05:30:38</t>
  </si>
  <si>
    <t>THCY25</t>
  </si>
  <si>
    <t>2026-08-21 07:44:52</t>
  </si>
  <si>
    <t>2026-08-25 12:38:05</t>
  </si>
  <si>
    <t>2026-08-25 13:11:07</t>
  </si>
  <si>
    <t>TPJF31</t>
  </si>
  <si>
    <t>2026-08-24 08:29:13</t>
  </si>
  <si>
    <t>2026-08-25 10:51:33</t>
  </si>
  <si>
    <t>2026-08-20 08:58:52</t>
  </si>
  <si>
    <t>TRTW36</t>
  </si>
  <si>
    <t>1.2 GL SPORT 4X2 HB MT 5P</t>
  </si>
  <si>
    <t>2026-08-21 08:43:32</t>
  </si>
  <si>
    <t>TRTW76</t>
  </si>
  <si>
    <t>1.6 VTI FEEL 4X2 115 EAT6 AT 5P</t>
  </si>
  <si>
    <t>2026-08-24 11:35:12</t>
  </si>
  <si>
    <t>TRTX14</t>
  </si>
  <si>
    <t>2026-08-24 07:45:20</t>
  </si>
  <si>
    <t>PLATEADA</t>
  </si>
  <si>
    <t>2026-08-24 17:56:44</t>
  </si>
  <si>
    <t>2.0T LUXURY DIESEL 4X2 EURO6 MT 4P</t>
  </si>
  <si>
    <t xml:space="preserve">plateada </t>
  </si>
  <si>
    <t>2026-08-24 09:33:55</t>
  </si>
  <si>
    <t>TTYS98</t>
  </si>
  <si>
    <t>2026-08-24 12:00:45</t>
  </si>
  <si>
    <t>2026-08-24 06:09:34</t>
  </si>
  <si>
    <t>TZHT97</t>
  </si>
  <si>
    <t>GRIS ARTEMIZ</t>
  </si>
  <si>
    <t>2026-08-21 07:42:18</t>
  </si>
  <si>
    <t>VBRV85</t>
  </si>
  <si>
    <t>2026-08-25 08:02:42</t>
  </si>
  <si>
    <t>VDWH70</t>
  </si>
  <si>
    <t>2026-08-20 09:28:49</t>
  </si>
  <si>
    <t>VJBV61</t>
  </si>
  <si>
    <t>1.5 DESIGN 4X2 MT 4P</t>
  </si>
  <si>
    <t>2026-08-22 08:44:05</t>
  </si>
  <si>
    <t>2026-08-24 08:58:29</t>
  </si>
  <si>
    <t>2026-08-19 07:26:51</t>
  </si>
  <si>
    <t>VLFV93</t>
  </si>
  <si>
    <t>2026-08-20 11:19:33</t>
  </si>
  <si>
    <t>VTRG84</t>
  </si>
  <si>
    <t>NEW D1</t>
  </si>
  <si>
    <t>2.3 DIESEL 4X4 MT 4P</t>
  </si>
  <si>
    <t>2026-08-19 07:28:40</t>
  </si>
  <si>
    <t>2026-08-19 08:37:21</t>
  </si>
  <si>
    <t>VVYY17</t>
  </si>
  <si>
    <t>X50</t>
  </si>
  <si>
    <t>1.5T TURBO LUX 6DCT AT 5P</t>
  </si>
  <si>
    <t>2026-08-22 08:02:33</t>
  </si>
  <si>
    <t>2026-08-24 07:03:21</t>
  </si>
  <si>
    <t>VYCK16</t>
  </si>
  <si>
    <t>2026-08-24 08:07:07</t>
  </si>
  <si>
    <t>2026-08-24 13:22:39</t>
  </si>
  <si>
    <t>VYXK63</t>
  </si>
  <si>
    <t>2026-08-21 14:14:17</t>
  </si>
  <si>
    <t>FHHR72</t>
  </si>
  <si>
    <t>URBAN CRUISER</t>
  </si>
  <si>
    <t>1.3 4X2 AC MT 5P</t>
  </si>
  <si>
    <t>2026-08-25</t>
  </si>
  <si>
    <t>2026-08-31 08:16:18</t>
  </si>
  <si>
    <t>FLVC69</t>
  </si>
  <si>
    <t>2026-08-28 12:10:51</t>
  </si>
  <si>
    <t>GDDG95</t>
  </si>
  <si>
    <t>2.4 LS FWD V MT6 5P</t>
  </si>
  <si>
    <t>2026-08-29 15:36:28</t>
  </si>
  <si>
    <t>GYDR26</t>
  </si>
  <si>
    <t>1.4 EX 4X2 6MT 4P</t>
  </si>
  <si>
    <t>2026-08-28 11:45:44</t>
  </si>
  <si>
    <t>HFFP34</t>
  </si>
  <si>
    <t>1.5 GT SPORT V 4X2 MT 5P</t>
  </si>
  <si>
    <t>2026-08-28 05:42:06</t>
  </si>
  <si>
    <t>HYSL73</t>
  </si>
  <si>
    <t>1.6 ALLURE BLUE-HDI DIESEL 4X2 120HP MT 5P</t>
  </si>
  <si>
    <t>2026-08-27 07:13:11</t>
  </si>
  <si>
    <t>JBJS92</t>
  </si>
  <si>
    <t>1.5 SE 4X2 6MT 5P</t>
  </si>
  <si>
    <t>2026-08-26 07:50:04</t>
  </si>
  <si>
    <t>JKGY36</t>
  </si>
  <si>
    <t>NEW CELERIO</t>
  </si>
  <si>
    <t>1.0 GLX 4X2 HB BT MT 5P</t>
  </si>
  <si>
    <t>2026-08-28 12:44:07</t>
  </si>
  <si>
    <t>JPVD99</t>
  </si>
  <si>
    <t>1.8 LT FWD EURO5 ML MT 5P</t>
  </si>
  <si>
    <t>2026-08-29 06:53:54</t>
  </si>
  <si>
    <t>JVKS39</t>
  </si>
  <si>
    <t>1.6 ALLURE E-HDI 4X2 AT 5P</t>
  </si>
  <si>
    <t>2026-08-26 11:38:43</t>
  </si>
  <si>
    <t>JXRS20</t>
  </si>
  <si>
    <t>2026-08-29 09:05:04</t>
  </si>
  <si>
    <t>KDRD31</t>
  </si>
  <si>
    <t>2026-09-01 08:38:10</t>
  </si>
  <si>
    <t>2026-08-28 09:58:19</t>
  </si>
  <si>
    <t>KLTR20</t>
  </si>
  <si>
    <t>2026-08-28 05:29:05</t>
  </si>
  <si>
    <t>2026-08-28 05:29:30</t>
  </si>
  <si>
    <t>KSRV65</t>
  </si>
  <si>
    <t>2.4 LONGITUDE 4X4 9AT 5P</t>
  </si>
  <si>
    <t>2026-08-27 09:08:40</t>
  </si>
  <si>
    <t>LCLL28</t>
  </si>
  <si>
    <t>2026-09-01 13:29:56</t>
  </si>
  <si>
    <t>LDBL63</t>
  </si>
  <si>
    <t>2026-09-01 11:32:44</t>
  </si>
  <si>
    <t>LLBK28</t>
  </si>
  <si>
    <t>1.5 COMFORT 4X2 5MT 5P</t>
  </si>
  <si>
    <t>2026-08-28 13:48:26</t>
  </si>
  <si>
    <t>LLBV34</t>
  </si>
  <si>
    <t>2026-08-26 11:37:04</t>
  </si>
  <si>
    <t>LRWH69</t>
  </si>
  <si>
    <t>2026-08-26 08:26:47</t>
  </si>
  <si>
    <t>2026-08-26 08:31:51</t>
  </si>
  <si>
    <t>LSVY21</t>
  </si>
  <si>
    <t>ALL NEW L200</t>
  </si>
  <si>
    <t>2026-08-26 12:25:39</t>
  </si>
  <si>
    <t>2026-08-26 08:13:13</t>
  </si>
  <si>
    <t>2026-08-28 07:54:26</t>
  </si>
  <si>
    <t>2.0I DYNAMIC EYESIGHT AWD CVT AT 5P</t>
  </si>
  <si>
    <t>2026-08-28 07:56:50</t>
  </si>
  <si>
    <t>2026-08-31 12:42:32</t>
  </si>
  <si>
    <t>LXPT46</t>
  </si>
  <si>
    <t>2026-08-31 06:53:29</t>
  </si>
  <si>
    <t>2026-08-31 06:45:01</t>
  </si>
  <si>
    <t>LZYF69</t>
  </si>
  <si>
    <t>2026-08-26 12:16:38</t>
  </si>
  <si>
    <t>PBCK81</t>
  </si>
  <si>
    <t>2026-08-27 14:07:59</t>
  </si>
  <si>
    <t>PCFL10</t>
  </si>
  <si>
    <t xml:space="preserve">AZUL </t>
  </si>
  <si>
    <t>2026-08-31 07:16:18</t>
  </si>
  <si>
    <t>PDXF37</t>
  </si>
  <si>
    <t>2.0 R 4X2 CAR AUDIO 6MT 5P</t>
  </si>
  <si>
    <t>2026-08-26 14:52:15</t>
  </si>
  <si>
    <t>PFCS60</t>
  </si>
  <si>
    <t>2026-09-01 13:37:01</t>
  </si>
  <si>
    <t>1.5 SHINE BLUEHDI DIESEL 4X2 CONNECTED CAM 100 SS BVM HB MT 5P</t>
  </si>
  <si>
    <t>2026-08-26 07:02:43</t>
  </si>
  <si>
    <t>PFSC25</t>
  </si>
  <si>
    <t>2.0 LX GSL 2WD SPECIAL PACK 6AT 5P</t>
  </si>
  <si>
    <t>2026-09-01 11:44:05</t>
  </si>
  <si>
    <t>PGGS55</t>
  </si>
  <si>
    <t>2.0 S 2WD 6MT 5P</t>
  </si>
  <si>
    <t>2026-08-27 12:39:47</t>
  </si>
  <si>
    <t>PHJR31</t>
  </si>
  <si>
    <t>2026-08-28 12:19:07</t>
  </si>
  <si>
    <t>2026-08-31 07:09:01</t>
  </si>
  <si>
    <t>PRBD26</t>
  </si>
  <si>
    <t>2026-09-01 05:32:19</t>
  </si>
  <si>
    <t>PTDJ26</t>
  </si>
  <si>
    <t>2026-08-31 08:54:49</t>
  </si>
  <si>
    <t>2026-09-01 13:44:12</t>
  </si>
  <si>
    <t>2026-08-26 08:37:07</t>
  </si>
  <si>
    <t>RCRZ32</t>
  </si>
  <si>
    <t>2026-08-29 07:19:55</t>
  </si>
  <si>
    <t>RDHL64</t>
  </si>
  <si>
    <t>1.6 LUXURY RD 4X2 MT 5P</t>
  </si>
  <si>
    <t>2026-08-26 13:15:40</t>
  </si>
  <si>
    <t>RDLJ59</t>
  </si>
  <si>
    <t>2026-08-31 12:14:00</t>
  </si>
  <si>
    <t>RFFT74</t>
  </si>
  <si>
    <t>2026-08-31 09:35:54</t>
  </si>
  <si>
    <t>RFKV44</t>
  </si>
  <si>
    <t>2026-08-31 14:50:06</t>
  </si>
  <si>
    <t>RFVF34</t>
  </si>
  <si>
    <t>2026-09-01 06:46:50</t>
  </si>
  <si>
    <t>RJPJ54</t>
  </si>
  <si>
    <t>2026-08-31 11:42:06</t>
  </si>
  <si>
    <t>RKFZ86</t>
  </si>
  <si>
    <t>1.0 TSI HIGHLINE 4X2 AT6 5P</t>
  </si>
  <si>
    <t>2026-08-31 05:51:18</t>
  </si>
  <si>
    <t>2026-08-30 20:21:33</t>
  </si>
  <si>
    <t>RPLJ45</t>
  </si>
  <si>
    <t>2026-08-26 11:36:10</t>
  </si>
  <si>
    <t>RPTF71</t>
  </si>
  <si>
    <t>1.5 BLUE HDI ACTIVE PACK DIESEL 4X2 100 MT 5P</t>
  </si>
  <si>
    <t>2026-08-28 11:20:46</t>
  </si>
  <si>
    <t>RRXG45</t>
  </si>
  <si>
    <t>2026-08-31 12:45:47</t>
  </si>
  <si>
    <t>2026-08-31 06:43:37</t>
  </si>
  <si>
    <t>RYJY75</t>
  </si>
  <si>
    <t>2.4 PLUS LX DIESEL 4X2 MT 4P</t>
  </si>
  <si>
    <t>2026-08-31 07:40:54</t>
  </si>
  <si>
    <t>2026-08-28 09:39:31</t>
  </si>
  <si>
    <t>SCWX74</t>
  </si>
  <si>
    <t>2026-08-29 08:01:36</t>
  </si>
  <si>
    <t>SCYT52</t>
  </si>
  <si>
    <t>1.5 SHINE PACK BLUEHDI DIESEL 4X2 130 SS EAT8 AT 5P</t>
  </si>
  <si>
    <t>2026-08-27 11:56:55</t>
  </si>
  <si>
    <t>2026-08-29 08:00:34</t>
  </si>
  <si>
    <t>2026-08-27 10:30:43</t>
  </si>
  <si>
    <t>SHDP91</t>
  </si>
  <si>
    <t>2026-09-01 06:30:14</t>
  </si>
  <si>
    <t>SHRV53</t>
  </si>
  <si>
    <t>2026-09-01 11:58:48</t>
  </si>
  <si>
    <t>SHZL71</t>
  </si>
  <si>
    <t>2026-09-01 06:31:50</t>
  </si>
  <si>
    <t>2026-09-01 13:47:18</t>
  </si>
  <si>
    <t>SKHF50</t>
  </si>
  <si>
    <t>2026-09-01 14:13:53</t>
  </si>
  <si>
    <t>SLLG50</t>
  </si>
  <si>
    <t>2.0 NX4 PLUS 4WD AT 5P</t>
  </si>
  <si>
    <t>2026-09-01 13:21:28</t>
  </si>
  <si>
    <t>2026-08-27 08:26:19</t>
  </si>
  <si>
    <t>SPJC36</t>
  </si>
  <si>
    <t>2026-08-26 13:55:58</t>
  </si>
  <si>
    <t>2026-08-26 14:00:28</t>
  </si>
  <si>
    <t>2026-08-26 14:04:29</t>
  </si>
  <si>
    <t>2026-08-27 08:17:39</t>
  </si>
  <si>
    <t>2026-08-31 08:26:47</t>
  </si>
  <si>
    <t>2026-08-26 11:58:37</t>
  </si>
  <si>
    <t>2026-08-26 12:01:19</t>
  </si>
  <si>
    <t>2026-08-26 12:03:04</t>
  </si>
  <si>
    <t>STBT11</t>
  </si>
  <si>
    <t>Región de Antofagasta</t>
  </si>
  <si>
    <t>2026-08-28 09:07:24</t>
  </si>
  <si>
    <t>STSG34</t>
  </si>
  <si>
    <t>2.5 WORK DIESEL 4X4 EURO5 MT 4P</t>
  </si>
  <si>
    <t>2026-08-28 09:22:41</t>
  </si>
  <si>
    <t>2026-08-26 11:42:07</t>
  </si>
  <si>
    <t>2026-08-27 12:38:51</t>
  </si>
  <si>
    <t>2026-08-27 12:43:48</t>
  </si>
  <si>
    <t>SVGS18</t>
  </si>
  <si>
    <t>2026-08-27 07:31:12</t>
  </si>
  <si>
    <t>SVRL19</t>
  </si>
  <si>
    <t>3.5 PLATINUM HEV HYBRID DOB. CAB. 4X4 AT 4P</t>
  </si>
  <si>
    <t>2026-09-01 08:41:06</t>
  </si>
  <si>
    <t>SWBX43</t>
  </si>
  <si>
    <t>2026-08-31 05:27:12</t>
  </si>
  <si>
    <t>2026-09-01 06:26:27</t>
  </si>
  <si>
    <t>SWYJ31</t>
  </si>
  <si>
    <t>NUEVO S-PRESSO</t>
  </si>
  <si>
    <t>1.0 GLX 4X2 AC MT 5P</t>
  </si>
  <si>
    <t>2026-09-01 08:06:34</t>
  </si>
  <si>
    <t>2026-08-28 06:11:06</t>
  </si>
  <si>
    <t>2026-09-01 11:40:41</t>
  </si>
  <si>
    <t>2026-09-01 11:18:42</t>
  </si>
  <si>
    <t>SZTF35</t>
  </si>
  <si>
    <t>2026-08-26 07:41:39</t>
  </si>
  <si>
    <t>2026-08-26 06:04:22</t>
  </si>
  <si>
    <t>2026-08-26 08:56:42</t>
  </si>
  <si>
    <t>2026-08-26 09:49:40</t>
  </si>
  <si>
    <t>2026-08-26 07:16:05</t>
  </si>
  <si>
    <t>2026-08-26 07:22:10</t>
  </si>
  <si>
    <t>SZTL60</t>
  </si>
  <si>
    <t>2026-08-29 07:46:13</t>
  </si>
  <si>
    <t>TBCG99</t>
  </si>
  <si>
    <t>2026-08-27 11:35:37</t>
  </si>
  <si>
    <t>TBCS59</t>
  </si>
  <si>
    <t>2026-09-02 06:02:36</t>
  </si>
  <si>
    <t>TBSJ90</t>
  </si>
  <si>
    <t>2026-08-31 08:03:50</t>
  </si>
  <si>
    <t>TBVV35</t>
  </si>
  <si>
    <t>2026-09-01 12:11:03</t>
  </si>
  <si>
    <t>TDYL65</t>
  </si>
  <si>
    <t>2026-08-26 07:28:50</t>
  </si>
  <si>
    <t>TFCC74</t>
  </si>
  <si>
    <t>2026-08-28 11:39:47</t>
  </si>
  <si>
    <t>2026-08-27 07:10:41</t>
  </si>
  <si>
    <t>2026-08-28 08:58:04</t>
  </si>
  <si>
    <t>THHJ46</t>
  </si>
  <si>
    <t>2026-08-28 06:42:33</t>
  </si>
  <si>
    <t>THRG84</t>
  </si>
  <si>
    <t>2026-08-27 13:53:38</t>
  </si>
  <si>
    <t>THST74</t>
  </si>
  <si>
    <t>2026-08-26 12:38:27</t>
  </si>
  <si>
    <t>2026-08-27 14:03:40</t>
  </si>
  <si>
    <t>TJHS31</t>
  </si>
  <si>
    <t>1.0T LT R 4X2 HB MT 5P</t>
  </si>
  <si>
    <t>2026-08-26 08:50:20</t>
  </si>
  <si>
    <t>TKHS30</t>
  </si>
  <si>
    <t>2026-08-31 07:21:54</t>
  </si>
  <si>
    <t>TPCL78</t>
  </si>
  <si>
    <t>2026-08-26 12:52:49</t>
  </si>
  <si>
    <t>TPTW90</t>
  </si>
  <si>
    <t>2026-08-26 14:21:58</t>
  </si>
  <si>
    <t>2026-08-28 12:21:32</t>
  </si>
  <si>
    <t>2026-08-28 12:12:37</t>
  </si>
  <si>
    <t>TSFZ54</t>
  </si>
  <si>
    <t>2026-08-26 13:00:11</t>
  </si>
  <si>
    <t>2026-08-26 13:15:15</t>
  </si>
  <si>
    <t>TSKB12</t>
  </si>
  <si>
    <t>1.5T 18I M SPORT S-DRIVE 4X2 AT 5P</t>
  </si>
  <si>
    <t>2026-08-31 13:16:01</t>
  </si>
  <si>
    <t>azul indigo</t>
  </si>
  <si>
    <t>2026-08-26 08:39:08</t>
  </si>
  <si>
    <t>2026-08-27 08:26:25</t>
  </si>
  <si>
    <t>TTXC17</t>
  </si>
  <si>
    <t>2026-08-31 13:58:49</t>
  </si>
  <si>
    <t>TVXF17</t>
  </si>
  <si>
    <t>2026-08-26 08:27:53</t>
  </si>
  <si>
    <t>2026-08-26 08:30:14</t>
  </si>
  <si>
    <t>TVXH13</t>
  </si>
  <si>
    <t>2.2 HDI 165HP L4H2 DIESEL 4X2 MT 4P</t>
  </si>
  <si>
    <t>2026-09-02 04:57:22</t>
  </si>
  <si>
    <t>TVXJ23</t>
  </si>
  <si>
    <t>2.0T ELITE SPORT DIESEL 4X4 EURO6 MT 4P</t>
  </si>
  <si>
    <t>2026-08-26 06:50:00</t>
  </si>
  <si>
    <t>TXYY60</t>
  </si>
  <si>
    <t>2026-08-29 08:12:16</t>
  </si>
  <si>
    <t>1.0 TSI COMFORTLINE 4X2 6AT 5P</t>
  </si>
  <si>
    <t>2026-08-29 07:22:15</t>
  </si>
  <si>
    <t>2026-08-27 14:31:27</t>
  </si>
  <si>
    <t>TYWV89</t>
  </si>
  <si>
    <t>GRIS ACERADO</t>
  </si>
  <si>
    <t>2026-08-26 07:51:52</t>
  </si>
  <si>
    <t>2026-09-01 12:07:44</t>
  </si>
  <si>
    <t>VDYC77</t>
  </si>
  <si>
    <t>2026-08-31 09:44:09</t>
  </si>
  <si>
    <t>VGPH75</t>
  </si>
  <si>
    <t>2026-08-26 12:42:01</t>
  </si>
  <si>
    <t>2026-08-26 12:51:19</t>
  </si>
  <si>
    <t>VHFZ12</t>
  </si>
  <si>
    <t>2026-08-28 06:13:06</t>
  </si>
  <si>
    <t>VKBG30</t>
  </si>
  <si>
    <t>2026-08-26 06:33:47</t>
  </si>
  <si>
    <t>2026-08-26 06:35:56</t>
  </si>
  <si>
    <t>2026-08-27 09:23:47</t>
  </si>
  <si>
    <t>2026-08-27 08:24:09</t>
  </si>
  <si>
    <t>VXJX33</t>
  </si>
  <si>
    <t>1.5T LIMITED 2WD CVT AT 5P</t>
  </si>
  <si>
    <t>GRIS PERLA</t>
  </si>
  <si>
    <t>2026-08-27 09:05:02</t>
  </si>
  <si>
    <t>FKRP76</t>
  </si>
  <si>
    <t>1.6 HDI SEDUCTION DIESEL 4X2 MT 5P</t>
  </si>
  <si>
    <t>2026-09-01</t>
  </si>
  <si>
    <t>2026-09-05 06:43:32</t>
  </si>
  <si>
    <t>GRPL78</t>
  </si>
  <si>
    <t>2.4 GLS 4X2 DM MT 5P</t>
  </si>
  <si>
    <t>2026-09-04 11:18:40</t>
  </si>
  <si>
    <t>2026-09-08 09:11:53</t>
  </si>
  <si>
    <t>JJHK25</t>
  </si>
  <si>
    <t>NEW SCORPIO</t>
  </si>
  <si>
    <t>2.2 CRDE 4X2 ABS 2AB MT 5P</t>
  </si>
  <si>
    <t>2026-09-02 14:18:59</t>
  </si>
  <si>
    <t>JPLX59</t>
  </si>
  <si>
    <t>2026-09-07 07:00:26</t>
  </si>
  <si>
    <t>JXGC16</t>
  </si>
  <si>
    <t>2.4 WORK CR DOB. CAB. DIESEL 4X2 MT 4P</t>
  </si>
  <si>
    <t>2026-09-08 09:16:31</t>
  </si>
  <si>
    <t>JXZZ78</t>
  </si>
  <si>
    <t>MARCH II</t>
  </si>
  <si>
    <t>1.6 SPORT DRIVE 4X2 HB MT 5P</t>
  </si>
  <si>
    <t>2026-09-02 12:48:28</t>
  </si>
  <si>
    <t>KFPR11</t>
  </si>
  <si>
    <t>FUSION</t>
  </si>
  <si>
    <t>2.5 SE 4X2 AT 4P</t>
  </si>
  <si>
    <t>2026-09-07 12:48:15</t>
  </si>
  <si>
    <t>2026-09-07 13:47:42</t>
  </si>
  <si>
    <t>KGLS86</t>
  </si>
  <si>
    <t>1.5 SPORT ELITE 4X2 MT 5P</t>
  </si>
  <si>
    <t>2026-09-03 08:03:39</t>
  </si>
  <si>
    <t>KLJJ78</t>
  </si>
  <si>
    <t>2026-09-04 05:37:57</t>
  </si>
  <si>
    <t>KRWD56</t>
  </si>
  <si>
    <t>2026-09-04 08:06:10</t>
  </si>
  <si>
    <t>2026-09-07 08:02:01</t>
  </si>
  <si>
    <t>KZJZ74</t>
  </si>
  <si>
    <t>1.6 SPORT SENSE 4X2 HB MT 5P</t>
  </si>
  <si>
    <t>2026-09-03 11:54:31</t>
  </si>
  <si>
    <t>KZKZ74</t>
  </si>
  <si>
    <t>CELERIO NEW</t>
  </si>
  <si>
    <t>1.0 GLX 4X2 BT AC MT 5P</t>
  </si>
  <si>
    <t>2026-09-03 11:38:49</t>
  </si>
  <si>
    <t>LDVY15</t>
  </si>
  <si>
    <t>2026-09-08 09:38:52</t>
  </si>
  <si>
    <t>2026-09-08 10:17:29</t>
  </si>
  <si>
    <t>LGZR70</t>
  </si>
  <si>
    <t>2.0 VALUE 2WD AT 5P</t>
  </si>
  <si>
    <t>2026-09-04 13:16:50</t>
  </si>
  <si>
    <t>LJPH48</t>
  </si>
  <si>
    <t>2026-09-07 09:35:32</t>
  </si>
  <si>
    <t>2026-09-07 13:32:58</t>
  </si>
  <si>
    <t>LWWR29</t>
  </si>
  <si>
    <t>2026-09-09 07:00:02</t>
  </si>
  <si>
    <t>2026-09-08 15:54:44</t>
  </si>
  <si>
    <t>2026-09-02 11:16:44</t>
  </si>
  <si>
    <t>2.0 BUSINESS L3 9P BLUEHDI DIESEL 150 4X2 MT6 5P</t>
  </si>
  <si>
    <t>2026-09-03 06:00:55</t>
  </si>
  <si>
    <t>2026-09-08 09:35:16</t>
  </si>
  <si>
    <t>2026-09-03 15:25:26</t>
  </si>
  <si>
    <t>2026-09-03 15:28:23</t>
  </si>
  <si>
    <t>2026-09-03 15:35:47</t>
  </si>
  <si>
    <t>2026-09-03 15:42:00</t>
  </si>
  <si>
    <t>PBCG19</t>
  </si>
  <si>
    <t>5.3 LT TRAILBOSS 4X4 Z71 AT 4P</t>
  </si>
  <si>
    <t>2026-09-02 09:23:47</t>
  </si>
  <si>
    <t>2026-09-04 08:02:22</t>
  </si>
  <si>
    <t>PFRJ60</t>
  </si>
  <si>
    <t>2026-09-05 08:12:52</t>
  </si>
  <si>
    <t>2026-09-08 15:05:54</t>
  </si>
  <si>
    <t>PJLL62</t>
  </si>
  <si>
    <t>2026-09-05 07:44:49</t>
  </si>
  <si>
    <t>1.5 EN 4X2 MT 5P</t>
  </si>
  <si>
    <t>2026-09-07 09:32:04</t>
  </si>
  <si>
    <t>PKXD15</t>
  </si>
  <si>
    <t xml:space="preserve">gris </t>
  </si>
  <si>
    <t>2026-09-07 14:47:01</t>
  </si>
  <si>
    <t>PPTZ90</t>
  </si>
  <si>
    <t>2.5I LIMITED EYESIGHT AWD AT 5P</t>
  </si>
  <si>
    <t>2026-09-07 06:52:01</t>
  </si>
  <si>
    <t>2026-09-07 09:53:52</t>
  </si>
  <si>
    <t>PTRR99</t>
  </si>
  <si>
    <t>2026-09-05 08:47:33</t>
  </si>
  <si>
    <t>1.4 LX 4X2 6MT 4P</t>
  </si>
  <si>
    <t>2026-09-08 08:51:54</t>
  </si>
  <si>
    <t>2026-09-08 08:35:41</t>
  </si>
  <si>
    <t>RBXW31</t>
  </si>
  <si>
    <t>2026-09-05 07:00:14</t>
  </si>
  <si>
    <t>2026-09-03 18:21:05</t>
  </si>
  <si>
    <t>2026-09-07 12:36:51</t>
  </si>
  <si>
    <t>RJPJ77</t>
  </si>
  <si>
    <t>2026-09-03 09:50:37</t>
  </si>
  <si>
    <t>RKPL65</t>
  </si>
  <si>
    <t>1.6 TGDI GLX 4X2 DCT AT 5P</t>
  </si>
  <si>
    <t>2026-09-05 09:13:03</t>
  </si>
  <si>
    <t>RSJD84</t>
  </si>
  <si>
    <t>2026-09-03 05:38:43</t>
  </si>
  <si>
    <t>RSLT90</t>
  </si>
  <si>
    <t>2026-09-03 11:40:20</t>
  </si>
  <si>
    <t>RTCR55</t>
  </si>
  <si>
    <t>SX6</t>
  </si>
  <si>
    <t>2.0 4X2 5MT 5P</t>
  </si>
  <si>
    <t>2026-09-03 12:14:27</t>
  </si>
  <si>
    <t>RTFX73</t>
  </si>
  <si>
    <t>1.0T RS 4X2 MT 5P</t>
  </si>
  <si>
    <t>2026-09-05 08:03:26</t>
  </si>
  <si>
    <t>RTLX70</t>
  </si>
  <si>
    <t>CR-V</t>
  </si>
  <si>
    <t>1.5T EXT-L 4X2 CVT AT 5P</t>
  </si>
  <si>
    <t>2026-09-08 14:57:28</t>
  </si>
  <si>
    <t>RVPY62</t>
  </si>
  <si>
    <t>2026-09-09 06:31:47</t>
  </si>
  <si>
    <t>RVRD51</t>
  </si>
  <si>
    <t>2.5 EXCLUSIVE MC 4X4 CVT AT 5P</t>
  </si>
  <si>
    <t>2026-09-08 09:28:32</t>
  </si>
  <si>
    <t>2026-09-08 08:23:46</t>
  </si>
  <si>
    <t>RYCT40</t>
  </si>
  <si>
    <t>2026-09-03 08:52:22</t>
  </si>
  <si>
    <t>SBYK45</t>
  </si>
  <si>
    <t>2026-09-07 15:49:00</t>
  </si>
  <si>
    <t>SCGT36</t>
  </si>
  <si>
    <t>2026-09-07 14:48:48</t>
  </si>
  <si>
    <t>MS201</t>
  </si>
  <si>
    <t>1.2 4X2 PICK UP DA AC MT 4P</t>
  </si>
  <si>
    <t>2026-09-03 13:36:24</t>
  </si>
  <si>
    <t>SFLY30</t>
  </si>
  <si>
    <t>2026-09-04 13:52:26</t>
  </si>
  <si>
    <t>2026-09-08 08:24:11</t>
  </si>
  <si>
    <t>SJKK13</t>
  </si>
  <si>
    <t>2026-09-02 07:35:16</t>
  </si>
  <si>
    <t>2026-09-02 07:52:59</t>
  </si>
  <si>
    <t>2026-09-03 07:36:50</t>
  </si>
  <si>
    <t>2026-09-03 08:12:27</t>
  </si>
  <si>
    <t>2026-09-07 07:41:25</t>
  </si>
  <si>
    <t>SLYZ69</t>
  </si>
  <si>
    <t>2026-09-07 14:11:36</t>
  </si>
  <si>
    <t>SLZB87</t>
  </si>
  <si>
    <t>2026-09-03 06:32:30</t>
  </si>
  <si>
    <t>SPJD57</t>
  </si>
  <si>
    <t>2026-09-03 06:54:55</t>
  </si>
  <si>
    <t>2026-09-07 06:45:51</t>
  </si>
  <si>
    <t>2026-09-04 08:51:59</t>
  </si>
  <si>
    <t>2026-09-08 13:41:41</t>
  </si>
  <si>
    <t>SRHB48</t>
  </si>
  <si>
    <t>2026-09-09 07:38:35</t>
  </si>
  <si>
    <t>SVGK38</t>
  </si>
  <si>
    <t>2026-09-03 12:53:50</t>
  </si>
  <si>
    <t>SVRL13</t>
  </si>
  <si>
    <t>2026-09-03 17:59:14</t>
  </si>
  <si>
    <t>2026-09-03 05:22:36</t>
  </si>
  <si>
    <t>SWTX95</t>
  </si>
  <si>
    <t>2.0 BUSINESS L3 8P BLUEHDI DIESEL 180 4X2 EAT8 5P</t>
  </si>
  <si>
    <t>2026-09-02 07:33:06</t>
  </si>
  <si>
    <t>SXHW41</t>
  </si>
  <si>
    <t>2026-09-03 14:09:18</t>
  </si>
  <si>
    <t>SXHX70</t>
  </si>
  <si>
    <t>2026-09-03 14:16:01</t>
  </si>
  <si>
    <t>SXLB19</t>
  </si>
  <si>
    <t>2026-09-07 09:19:26</t>
  </si>
  <si>
    <t>2026-09-03 13:18:55</t>
  </si>
  <si>
    <t>2026-09-03 12:26:20</t>
  </si>
  <si>
    <t>2026-09-07 12:06:33</t>
  </si>
  <si>
    <t>SYXT10</t>
  </si>
  <si>
    <t>NEW COOLRAY</t>
  </si>
  <si>
    <t>1.5 GL COMFORT 4X2 AT 5P</t>
  </si>
  <si>
    <t>2026-09-04 06:10:14</t>
  </si>
  <si>
    <t>2026-09-08 14:31:18</t>
  </si>
  <si>
    <t>SZTK24</t>
  </si>
  <si>
    <t>2026-09-04 11:53:20</t>
  </si>
  <si>
    <t>SZTK72</t>
  </si>
  <si>
    <t>2026-09-02 07:36:17</t>
  </si>
  <si>
    <t>TBDF80</t>
  </si>
  <si>
    <t>2026-09-03 13:12:23</t>
  </si>
  <si>
    <t>TBJD58</t>
  </si>
  <si>
    <t>2026-09-03 17:09:28</t>
  </si>
  <si>
    <t>TBJD92</t>
  </si>
  <si>
    <t>2026-09-02 12:34:28</t>
  </si>
  <si>
    <t>TBJF24</t>
  </si>
  <si>
    <t>2026-09-04 06:59:57</t>
  </si>
  <si>
    <t>TBSZ85</t>
  </si>
  <si>
    <t>1.2T LTZ P3 4X2 AT 5P</t>
  </si>
  <si>
    <t>2026-09-04 14:06:14</t>
  </si>
  <si>
    <t>2026-09-05 08:03:05</t>
  </si>
  <si>
    <t>TDXK19</t>
  </si>
  <si>
    <t>azul lunar</t>
  </si>
  <si>
    <t>2026-09-03 17:32:08</t>
  </si>
  <si>
    <t>TDYJ54</t>
  </si>
  <si>
    <t>2.5 GLS 4X4 AT 5P</t>
  </si>
  <si>
    <t>2026-09-08 14:40:24</t>
  </si>
  <si>
    <t>2026-09-09 07:59:05</t>
  </si>
  <si>
    <t>2026-09-08 14:21:28</t>
  </si>
  <si>
    <t>2026-09-08 13:55:05</t>
  </si>
  <si>
    <t>TGVJ53</t>
  </si>
  <si>
    <t>2026-09-08 13:21:43</t>
  </si>
  <si>
    <t>2026-09-03 09:23:04</t>
  </si>
  <si>
    <t>TJLC89</t>
  </si>
  <si>
    <t>2026-09-07 08:11:27</t>
  </si>
  <si>
    <t>TJLD71</t>
  </si>
  <si>
    <t>BRONCE</t>
  </si>
  <si>
    <t>2026-09-04 06:25:19</t>
  </si>
  <si>
    <t>TPJD74</t>
  </si>
  <si>
    <t>2.5 EX FULL GSL AWD AT6 5P</t>
  </si>
  <si>
    <t>2026-09-07 13:10:45</t>
  </si>
  <si>
    <t>2026-09-04 07:57:07</t>
  </si>
  <si>
    <t>2026-09-08 12:37:40</t>
  </si>
  <si>
    <t>2026-09-07 08:10:38</t>
  </si>
  <si>
    <t>TRWS93</t>
  </si>
  <si>
    <t>154 días</t>
  </si>
  <si>
    <t>2026-09-03 17:22:34</t>
  </si>
  <si>
    <t>2026-09-04 09:47:03</t>
  </si>
  <si>
    <t>TSYX78</t>
  </si>
  <si>
    <t xml:space="preserve">NEGRO </t>
  </si>
  <si>
    <t>2026-09-07 15:23:45</t>
  </si>
  <si>
    <t>2026-09-02 09:22:44</t>
  </si>
  <si>
    <t>TVXP78</t>
  </si>
  <si>
    <t>2026-09-07 08:52:57</t>
  </si>
  <si>
    <t>TXYW44</t>
  </si>
  <si>
    <t>2026-09-08 09:26:22</t>
  </si>
  <si>
    <t>TXYZ53</t>
  </si>
  <si>
    <t>2026-09-08 13:10:25</t>
  </si>
  <si>
    <t>VBRV93</t>
  </si>
  <si>
    <t>2026-09-04 07:20:29</t>
  </si>
  <si>
    <t>VDWK70</t>
  </si>
  <si>
    <t>2026-09-07 10:35:47</t>
  </si>
  <si>
    <t>VDWS39</t>
  </si>
  <si>
    <t>2.0 7G CORE 2WD SDN 6AT 4P</t>
  </si>
  <si>
    <t>2026-09-03 12:38:38</t>
  </si>
  <si>
    <t>2026-09-07 14:02:33</t>
  </si>
  <si>
    <t>VFCX28</t>
  </si>
  <si>
    <t>NUEVO GLA200</t>
  </si>
  <si>
    <t>1.3 PROGRESSIVE LINE 2WD AT 5P</t>
  </si>
  <si>
    <t>2026-09-08 12:51:07</t>
  </si>
  <si>
    <t>2026-09-07 07:21:45</t>
  </si>
  <si>
    <t>VJBV40</t>
  </si>
  <si>
    <t>2026-09-08 07:51:20</t>
  </si>
  <si>
    <t>VKCZ47</t>
  </si>
  <si>
    <t>2026-09-04 07:22:24</t>
  </si>
  <si>
    <t>2026-09-03 09:36:14</t>
  </si>
  <si>
    <t>2026-09-04 07:07:14</t>
  </si>
  <si>
    <t>2026-09-04 07:16:14</t>
  </si>
  <si>
    <t>VPCB42</t>
  </si>
  <si>
    <t>2026-09-08 11:10:09</t>
  </si>
  <si>
    <t>VRST34</t>
  </si>
  <si>
    <t>NEW GRAND AVENUE</t>
  </si>
  <si>
    <t>2.3T LIMITED DIESEL 4X4 DOB. CAB. AT 4P</t>
  </si>
  <si>
    <t>2026-09-06 08:53:56</t>
  </si>
  <si>
    <t>2026-09-03 15:30:23</t>
  </si>
  <si>
    <t>VSWV27</t>
  </si>
  <si>
    <t>1.3 DRIVE 4X2 MT 5P</t>
  </si>
  <si>
    <t>2026-09-03 15:16:31</t>
  </si>
  <si>
    <t>VVHB97</t>
  </si>
  <si>
    <t>2026-09-03 15:38:45</t>
  </si>
  <si>
    <t>VVYZ11</t>
  </si>
  <si>
    <t>NEW COMMANDER</t>
  </si>
  <si>
    <t>1.3T LIMITED T270 4X2 6AT 5P</t>
  </si>
  <si>
    <t>2026-09-03 15:31:28</t>
  </si>
  <si>
    <t>VXXZ65</t>
  </si>
  <si>
    <t>NEW GROOVE</t>
  </si>
  <si>
    <t>1.5T RS 4X2 CVT AT 5P</t>
  </si>
  <si>
    <t>2026-09-04 13:26:09</t>
  </si>
  <si>
    <t>2026-09-05 08:02:13</t>
  </si>
  <si>
    <t>VYXL72</t>
  </si>
  <si>
    <t>2026-09-08 09:58:51</t>
  </si>
  <si>
    <t>ZA5498</t>
  </si>
  <si>
    <t>TERRANO</t>
  </si>
  <si>
    <t>2.7 DX DIESEL MT 4P</t>
  </si>
  <si>
    <t>2026-09-08 13:14:39</t>
  </si>
  <si>
    <t>GPYZ99</t>
  </si>
  <si>
    <t>1.6 HDI FEEL DIESEL 4X2 92 BVM MT 4P</t>
  </si>
  <si>
    <t>2026-09-08</t>
  </si>
  <si>
    <t>2026-09-14 13:24:41</t>
  </si>
  <si>
    <t>HHRY58</t>
  </si>
  <si>
    <t>CHEROKEE</t>
  </si>
  <si>
    <t>2.4 SPORT 4X2 AT 5P</t>
  </si>
  <si>
    <t>2026-09-14 14:14:24</t>
  </si>
  <si>
    <t>HYFS57</t>
  </si>
  <si>
    <t>2026-09-09 09:20:46</t>
  </si>
  <si>
    <t>JCRX53</t>
  </si>
  <si>
    <t>GLC250</t>
  </si>
  <si>
    <t>2026-09-10 13:57:22</t>
  </si>
  <si>
    <t>JDKB13</t>
  </si>
  <si>
    <t>2026-09-09 14:21:19</t>
  </si>
  <si>
    <t>JKRZ78</t>
  </si>
  <si>
    <t>1.6 4X2 HB MT 5P</t>
  </si>
  <si>
    <t>2026-09-11 06:27:20</t>
  </si>
  <si>
    <t>JPZP59</t>
  </si>
  <si>
    <t>DZIRE NEW</t>
  </si>
  <si>
    <t>1.2 GL SPORT 4X2 MT 4P</t>
  </si>
  <si>
    <t>2026-09-10 10:25:13</t>
  </si>
  <si>
    <t>2026-09-10 06:52:03</t>
  </si>
  <si>
    <t>KFRC37</t>
  </si>
  <si>
    <t>2026-09-09 14:58:36</t>
  </si>
  <si>
    <t>KTCX48</t>
  </si>
  <si>
    <t>2026-09-14 09:54:16</t>
  </si>
  <si>
    <t>2026-09-09 12:53:30</t>
  </si>
  <si>
    <t>KXWZ37</t>
  </si>
  <si>
    <t>2026-09-11 13:25:45</t>
  </si>
  <si>
    <t>2026-09-10 09:23:49</t>
  </si>
  <si>
    <t>LDJJ14</t>
  </si>
  <si>
    <t>1.6 MSI COMFORTLINE 4X2 ESC MT 4P</t>
  </si>
  <si>
    <t>2026-09-10 15:20:47</t>
  </si>
  <si>
    <t>LHKB44</t>
  </si>
  <si>
    <t>2026-09-14 07:51:50</t>
  </si>
  <si>
    <t>2026-09-14 13:39:55</t>
  </si>
  <si>
    <t>LRVV98</t>
  </si>
  <si>
    <t>2026-09-09 08:26:20</t>
  </si>
  <si>
    <t>GRAND MUSSO</t>
  </si>
  <si>
    <t>2.2 4X2 DIESEL MT 4P</t>
  </si>
  <si>
    <t>2026-09-09 14:55:50</t>
  </si>
  <si>
    <t>LSJC73</t>
  </si>
  <si>
    <t>1.5 SPORT 4X2 HB MT 5P</t>
  </si>
  <si>
    <t>2026-09-09 09:32:43</t>
  </si>
  <si>
    <t>LSYD61</t>
  </si>
  <si>
    <t>2026-09-10 07:52:18</t>
  </si>
  <si>
    <t>LVXG26</t>
  </si>
  <si>
    <t>2.0 ADVANCE CVT 4X2 AT 5P</t>
  </si>
  <si>
    <t>2026-09-12 10:30:27</t>
  </si>
  <si>
    <t>2026-09-10 07:03:16</t>
  </si>
  <si>
    <t>2026-09-09 14:08:38</t>
  </si>
  <si>
    <t>LZPD20</t>
  </si>
  <si>
    <t>2026-09-11 12:22:40</t>
  </si>
  <si>
    <t>2026-09-11 09:36:27</t>
  </si>
  <si>
    <t>2026-09-11 09:22:48</t>
  </si>
  <si>
    <t>PBKF96</t>
  </si>
  <si>
    <t>DURANGO</t>
  </si>
  <si>
    <t>3.6 SXT 4X2 AT 5P</t>
  </si>
  <si>
    <t>2026-09-09 14:23:53</t>
  </si>
  <si>
    <t>PCDY44</t>
  </si>
  <si>
    <t>2026-09-10 07:32:11</t>
  </si>
  <si>
    <t>PFRT40</t>
  </si>
  <si>
    <t>2026-09-14 13:13:54</t>
  </si>
  <si>
    <t>2026-09-09 13:28:39</t>
  </si>
  <si>
    <t>PHFY64</t>
  </si>
  <si>
    <t>2026-09-10 09:52:37</t>
  </si>
  <si>
    <t>2026-09-10 09:57:58</t>
  </si>
  <si>
    <t>PKDZ42</t>
  </si>
  <si>
    <t>2026-09-09 08:19:09</t>
  </si>
  <si>
    <t>PLCF53</t>
  </si>
  <si>
    <t>2026-09-11 09:52:04</t>
  </si>
  <si>
    <t>PSJJ29</t>
  </si>
  <si>
    <t>2026-09-14 14:40:03</t>
  </si>
  <si>
    <t>PSST30</t>
  </si>
  <si>
    <t>2026-09-10 08:58:16</t>
  </si>
  <si>
    <t>PTSD90</t>
  </si>
  <si>
    <t>2.0 LX 2WD 6AT 5P</t>
  </si>
  <si>
    <t>2026-09-10 16:01:11</t>
  </si>
  <si>
    <t>PXYV84</t>
  </si>
  <si>
    <t>2026-09-14 13:49:32</t>
  </si>
  <si>
    <t>PYRZ75</t>
  </si>
  <si>
    <t>1.2T ENJOY 4X2 AT6 5P</t>
  </si>
  <si>
    <t>2026-09-14 15:28:30</t>
  </si>
  <si>
    <t>2026-09-10 14:00:08</t>
  </si>
  <si>
    <t>2026-09-10 13:08:05</t>
  </si>
  <si>
    <t>PZJF88</t>
  </si>
  <si>
    <t>2026-09-09 14:09:06</t>
  </si>
  <si>
    <t>2026-09-12 09:32:26</t>
  </si>
  <si>
    <t>RCBJ49</t>
  </si>
  <si>
    <t>2026-09-14 10:09:00</t>
  </si>
  <si>
    <t>RCRD50</t>
  </si>
  <si>
    <t>2026-09-09 15:23:14</t>
  </si>
  <si>
    <t>2026-09-14 15:20:05</t>
  </si>
  <si>
    <t>RGHD60</t>
  </si>
  <si>
    <t>2026-09-09 08:24:06</t>
  </si>
  <si>
    <t>2026-09-14 12:33:51</t>
  </si>
  <si>
    <t>RLSH82</t>
  </si>
  <si>
    <t>2026-09-14 10:30:54</t>
  </si>
  <si>
    <t>RPPJ74</t>
  </si>
  <si>
    <t>2026-09-11 09:45:20</t>
  </si>
  <si>
    <t>RPZK74</t>
  </si>
  <si>
    <t>2.0 X-DRIVE 20D HERITAGE 4X4 AT 5P</t>
  </si>
  <si>
    <t>2026-09-10 14:29:54</t>
  </si>
  <si>
    <t>RWYC30</t>
  </si>
  <si>
    <t>2026-09-10 13:36:47</t>
  </si>
  <si>
    <t>2026-09-10 14:46:04</t>
  </si>
  <si>
    <t>2026-09-10 14:46:52</t>
  </si>
  <si>
    <t>2026-09-10 14:46:57</t>
  </si>
  <si>
    <t>RZKG41</t>
  </si>
  <si>
    <t>2026-09-11 14:37:33</t>
  </si>
  <si>
    <t>2026-09-11 14:45:12</t>
  </si>
  <si>
    <t>SCLP56</t>
  </si>
  <si>
    <t>1.6 HIGHLINE 4X2 HB MT 5P</t>
  </si>
  <si>
    <t>2026-09-09 09:12:58</t>
  </si>
  <si>
    <t>SFLX78</t>
  </si>
  <si>
    <t>2026-09-11 06:51:48</t>
  </si>
  <si>
    <t>SFVJ51</t>
  </si>
  <si>
    <t>2026-09-14 13:31:50</t>
  </si>
  <si>
    <t>SJVT28</t>
  </si>
  <si>
    <t>KONA</t>
  </si>
  <si>
    <t>1.6 PREMIUM OS HEV HIBRIDO 4X2 AT 5P</t>
  </si>
  <si>
    <t>2026-09-09 15:09:23</t>
  </si>
  <si>
    <t>1.6 VALUE OS HEV HIBRIDO 4X2 AT 5P</t>
  </si>
  <si>
    <t>2026-09-10 06:40:48</t>
  </si>
  <si>
    <t>2026-09-10 08:59:20</t>
  </si>
  <si>
    <t>SJVT94</t>
  </si>
  <si>
    <t>1.6 EX 4X2 2AB 6MT 5P</t>
  </si>
  <si>
    <t>2026-09-14 10:35:14</t>
  </si>
  <si>
    <t>SPSH98</t>
  </si>
  <si>
    <t>2026-09-09 10:15:50</t>
  </si>
  <si>
    <t>SPYH44</t>
  </si>
  <si>
    <t>2026-09-11 14:28:53</t>
  </si>
  <si>
    <t>2026-09-11 07:16:16</t>
  </si>
  <si>
    <t>SSGY47</t>
  </si>
  <si>
    <t>2026-09-10 13:10:52</t>
  </si>
  <si>
    <t>SVGP63</t>
  </si>
  <si>
    <t>2026-09-11 07:47:31</t>
  </si>
  <si>
    <t>SWTC34</t>
  </si>
  <si>
    <t>2026-09-11 14:44:44</t>
  </si>
  <si>
    <t>2026-09-13 15:33:19</t>
  </si>
  <si>
    <t>TCLT77</t>
  </si>
  <si>
    <t>2026-09-10 14:14:01</t>
  </si>
  <si>
    <t>TCSZ26</t>
  </si>
  <si>
    <t>2026-09-11 09:35:23</t>
  </si>
  <si>
    <t>TDXL40</t>
  </si>
  <si>
    <t>1.5 XG 4X2 CVT AT 5P</t>
  </si>
  <si>
    <t>2026-09-12 09:31:24</t>
  </si>
  <si>
    <t>TDYG83</t>
  </si>
  <si>
    <t>2026-09-10 10:29:36</t>
  </si>
  <si>
    <t>TDYP46</t>
  </si>
  <si>
    <t>NEW HR-V</t>
  </si>
  <si>
    <t>2026-09-10 07:40:10</t>
  </si>
  <si>
    <t>TFGP33</t>
  </si>
  <si>
    <t>2026-09-09 14:39:02</t>
  </si>
  <si>
    <t>TFTC74</t>
  </si>
  <si>
    <t>1.5 ELEGANCE TD DIESEL 4X2 MT6 5P</t>
  </si>
  <si>
    <t>2026-09-09 15:55:00</t>
  </si>
  <si>
    <t>THCS22</t>
  </si>
  <si>
    <t>2026-09-12 07:33:09</t>
  </si>
  <si>
    <t>2.5 GLX P 4X2 AT 5P</t>
  </si>
  <si>
    <t>2026-09-12 08:04:08</t>
  </si>
  <si>
    <t>2026-09-09 19:17:55</t>
  </si>
  <si>
    <t>2026-09-11 07:09:59</t>
  </si>
  <si>
    <t>2026-09-11 07:36:32</t>
  </si>
  <si>
    <t>TJLC59</t>
  </si>
  <si>
    <t>2026-09-11 06:47:40</t>
  </si>
  <si>
    <t>TPTW74</t>
  </si>
  <si>
    <t>2026-09-09 10:14:46</t>
  </si>
  <si>
    <t>TRJD16</t>
  </si>
  <si>
    <t>2026-09-09 14:28:57</t>
  </si>
  <si>
    <t>TRJF33</t>
  </si>
  <si>
    <t>2026-09-10 07:36:46</t>
  </si>
  <si>
    <t>TSSF33</t>
  </si>
  <si>
    <t>2026-09-14 14:19:42</t>
  </si>
  <si>
    <t>TSZC24</t>
  </si>
  <si>
    <t>2026-09-10 08:54:47</t>
  </si>
  <si>
    <t>TVXC51</t>
  </si>
  <si>
    <t>2026-09-15 06:28:29</t>
  </si>
  <si>
    <t>TXYZ28</t>
  </si>
  <si>
    <t>2026-09-14 11:47:36</t>
  </si>
  <si>
    <t>TZHS21</t>
  </si>
  <si>
    <t>2026-09-09 13:22:24</t>
  </si>
  <si>
    <t>VBRV55</t>
  </si>
  <si>
    <t>1.5 COM 2WD AT 5P</t>
  </si>
  <si>
    <t>2026-09-13 15:24:14</t>
  </si>
  <si>
    <t>2026-09-11 10:06:05</t>
  </si>
  <si>
    <t>VJBR71</t>
  </si>
  <si>
    <t>2026-09-11 10:09:55</t>
  </si>
  <si>
    <t>grafito</t>
  </si>
  <si>
    <t>2026-09-11 07:20:11</t>
  </si>
  <si>
    <t>VLDB65</t>
  </si>
  <si>
    <t>ALL NEW TIGUAN</t>
  </si>
  <si>
    <t>1.4 TSI R-LINE 4X2 AT 5P</t>
  </si>
  <si>
    <t>2026-09-12 09:21:18</t>
  </si>
  <si>
    <t>VLYP13</t>
  </si>
  <si>
    <t>2026-09-11 06:42:37</t>
  </si>
  <si>
    <t>VTYP66</t>
  </si>
  <si>
    <t>1.5 LX 4X2 6MT 5P</t>
  </si>
  <si>
    <t>2026-09-10 08:53:35</t>
  </si>
  <si>
    <t>1.5 LX PLUS 4X2 6MT 5P</t>
  </si>
  <si>
    <t>2026-09-10 08:58:46</t>
  </si>
  <si>
    <t>2026-09-09 09:27:27</t>
  </si>
  <si>
    <t>2026-09-14 09:21:58</t>
  </si>
  <si>
    <t xml:space="preserve"> </t>
  </si>
  <si>
    <t>HVXC99</t>
  </si>
  <si>
    <t>TTVT39</t>
  </si>
  <si>
    <t>VRYJ53</t>
  </si>
  <si>
    <t>scww30</t>
  </si>
  <si>
    <t>slrl79</t>
  </si>
  <si>
    <t>KICKS ADVANCE 1.6</t>
  </si>
  <si>
    <t>COLORADO DCAB 4X4 2.8 AT</t>
  </si>
  <si>
    <t>GRIS SOMBRA METALICO</t>
  </si>
  <si>
    <t>RANGER XLT 2.5</t>
  </si>
  <si>
    <t>NARANJO METALIZADO</t>
  </si>
  <si>
    <t>TIGGO 2 PRO GLX CVT 1.0 AUT</t>
  </si>
  <si>
    <t>NEGRO METALIZADO</t>
  </si>
  <si>
    <t>TIGGO 3 PRO GLS 1.5</t>
  </si>
  <si>
    <t>HR V EXL 1.5 AUT</t>
  </si>
  <si>
    <t>208 PURETECH 130 1.2 AUT</t>
  </si>
  <si>
    <t>3 SEDAN 4X2 2.0 AUT</t>
  </si>
  <si>
    <t>GRIS POLY METAL</t>
  </si>
  <si>
    <t>LDWW61</t>
  </si>
  <si>
    <t>SJVC88</t>
  </si>
  <si>
    <t>RSXZ94</t>
  </si>
  <si>
    <t>RDWB54</t>
  </si>
  <si>
    <t>PSTV83</t>
  </si>
  <si>
    <t>SJBY14</t>
  </si>
  <si>
    <t>RLJR89</t>
  </si>
  <si>
    <t>SJJG78</t>
  </si>
  <si>
    <t>PTRT54</t>
  </si>
  <si>
    <t>FZCV71</t>
  </si>
  <si>
    <t>SXBR54</t>
  </si>
  <si>
    <t>SCZP34</t>
  </si>
  <si>
    <t>RDPT53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</si>
</sst>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  <xf numFmtId="6" fontId="0" fillId="0" borderId="0" xfId="0" applyNumberFormat="1"/>
    <xf numFmtId="3" fontId="0" fillId="0" borderId="0" xfId="0" applyNumberFormat="1"/>
    <xf numFmtId="0" fontId="0" fillId="0" borderId="0" xfId="0" pivotButton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1.495788194443" createdVersion="8" refreshedVersion="8" minRefreshableVersion="3" recordCount="3188" xr:uid="{4AC79CBB-11DD-4E15-83D8-32EE041E6A48}">
  <cacheSource type="worksheet">
    <worksheetSource ref="C1:F1048576" sheet="Data precios"/>
  </cacheSource>
  <cacheFields count="4">
    <cacheField name="MODELO" numFmtId="0">
      <sharedItems containsBlank="1" containsMixedTypes="1" containsNumber="1" containsInteger="1" minValue="3" maxValue="5008" count="411">
        <s v="RIO 4"/>
        <s v="MONTERO SPORT NEW"/>
        <s v="TIGGO 2 PRO MAX"/>
        <s v="TERRITORY"/>
        <s v="COROLLA CROSS"/>
        <s v="NUEVO 2008"/>
        <s v="NUEVO 208"/>
        <s v="ALL NEW DUSTER"/>
        <s v="NUEVO SONET"/>
        <s v="RUSH"/>
        <s v="OROCH"/>
        <s v=""/>
        <s v="NUEVO MUSTANG"/>
        <n v="3008"/>
        <s v="MORNING"/>
        <s v="ZS"/>
        <s v="I20"/>
        <n v="500"/>
        <s v="NEW QASHQAI"/>
        <s v="RAIZE"/>
        <s v="TRAVERSE"/>
        <s v="RANGER"/>
        <s v="C5 AIRCROSS"/>
        <s v="SAVEIRO"/>
        <s v="ALL NEW SANTA FE"/>
        <n v="700"/>
        <s v="NEW ZX"/>
        <s v="CX-5"/>
        <n v="580"/>
        <s v="BALENO"/>
        <s v="NEW MOKKA"/>
        <s v="TIGGO 8"/>
        <s v="GRAND CHEROKEE"/>
        <s v="CRETA GRAND"/>
        <s v="HS"/>
        <s v="NUEVA RANGER"/>
        <s v="NEW 3"/>
        <s v="NUEVO SAIL"/>
        <s v="TIGGO 8 PRO"/>
        <s v="ATOS"/>
        <s v="RENEGADE"/>
        <s v="RIO 5"/>
        <s v="TORRES"/>
        <s v="SONET"/>
        <s v="X55"/>
        <s v="TIGGO 2"/>
        <s v="EXPLORER"/>
        <s v="TIGGO 7"/>
        <s v="NEW KORANDO"/>
        <s v="C5"/>
        <s v="X-TRAIL"/>
        <s v="UNI-T"/>
        <s v="NEW 2008"/>
        <s v="NUEVO 308"/>
        <s v="CX-30"/>
        <s v="IMPREZA NEW"/>
        <s v="YARIS CROSS"/>
        <s v="CRETA"/>
        <n v="5008"/>
        <s v="NUEVA TERRITORY"/>
        <s v="DS4"/>
        <s v="EDGE NEW"/>
        <s v="LX"/>
        <n v="1500"/>
        <n v="560"/>
        <s v="NUEVA X-TRAIL"/>
        <s v="XV"/>
        <s v="SPORTAGE"/>
        <s v="ALL-NEW CX-30"/>
        <s v="NEW 1500"/>
        <s v="NUEVA EXPLORER"/>
        <s v="T5"/>
        <s v="VIGUS"/>
        <s v="F-150"/>
        <s v="ALL NEW IMPREZA"/>
        <s v="JS4"/>
        <s v="JS2"/>
        <s v="GRAND AVENUE"/>
        <s v="SILVERADO"/>
        <s v="X70"/>
        <s v="YUAN PRO"/>
        <s v="SAIL"/>
        <s v="NUEVO 3008"/>
        <s v="C30"/>
        <s v="NUEVO VERSA"/>
        <s v="ALL NEW TRACKER"/>
        <s v="POER"/>
        <s v="KICKS"/>
        <s v="K3 CROSS"/>
        <s v="KONECT"/>
        <s v="NUEVO SORENTO"/>
        <s v="CAPTIVA"/>
        <s v="CLIO"/>
        <s v="SELTOS"/>
        <s v="C-ELYSEE NEW"/>
        <s v="NEW ESCAPE"/>
        <s v="CX-5 NEW"/>
        <s v="ALL NEW H6"/>
        <s v="DUSTER"/>
        <s v="NEW KICKS"/>
        <s v="CS15"/>
        <s v="VERSA"/>
        <s v="NEW CX-5"/>
        <s v="C4"/>
        <s v="LANDTREK"/>
        <s v="CX-60"/>
        <s v="FORESTER"/>
        <s v="BRONCO SPORT"/>
        <n v="6"/>
        <s v="CX70"/>
        <s v="C-HR"/>
        <s v="COMPASS"/>
        <s v="TIGGO 7 PRO"/>
        <s v="STARIA"/>
        <s v="NEW OUTLANDER"/>
        <s v="TXL"/>
        <n v="2008"/>
        <s v="NEW JOLION"/>
        <s v="NEW ACCENT BN7I"/>
        <s v="NEW F-150 RAPTOR"/>
        <s v="ECOSPORT"/>
        <s v="T8"/>
        <s v="PRISMA NEW"/>
        <s v="RAV4"/>
        <s v="OUTBACK"/>
        <s v="HR-V"/>
        <s v="ALTO"/>
        <s v="WINGLE 5"/>
        <s v="NEW CS35 PLUS"/>
        <s v="ALL NEW EXPLORER"/>
        <s v="SPIN II"/>
        <s v="RAMPAGE"/>
        <s v="NUEVO SENTRA"/>
        <s v="H7"/>
        <s v="NUEVO 5008"/>
        <s v="ONIX NEW"/>
        <s v="PIK UP"/>
        <s v="COLORADO"/>
        <s v="ONIX SEDAN"/>
        <s v="NUEVO BALENO"/>
        <s v="NP300 NAVARA"/>
        <s v="ELANTRA"/>
        <s v="SPARK II"/>
        <s v="SOLUTO"/>
        <s v="QASHQAI"/>
        <s v="NEW CAPTIVA"/>
        <s v="ALL NEW CARENS"/>
        <s v="M4"/>
        <s v="SENTRA"/>
        <s v="JOLION"/>
        <s v="NEW GRAND VITARA"/>
        <s v="TRAILBLAZER"/>
        <s v="VENUE"/>
        <s v="NUEVO SELTOS"/>
        <s v="C4 CACTUS"/>
        <s v="G05"/>
        <s v="F-150 NEW"/>
        <s v="CS55"/>
        <s v="PARTNER"/>
        <s v="GS3"/>
        <s v="NEW BORA"/>
        <s v="NEW 3008"/>
        <s v="EDGE ALL NEW"/>
        <s v="GRAND I10"/>
        <s v="NEW COLORADO"/>
        <s v="NEW CS15"/>
        <s v="NUEVO ATLAS"/>
        <s v="H6 GT"/>
        <s v="RE-MAX"/>
        <s v="KOLEOS"/>
        <n v="8"/>
        <s v="ACCENT"/>
        <s v="C3 AIRCROSS"/>
        <s v="NEW SANTA FE"/>
        <s v="NEW GRANDLAND"/>
        <s v="VX"/>
        <s v="GROOVE"/>
        <s v="NEW CROSSLAND"/>
        <s v="GLA220"/>
        <s v="NEW C3"/>
        <s v="SWIFT"/>
        <s v="RIO 5 NEW"/>
        <s v="TIGGO 3"/>
        <s v="S-PRESSO"/>
        <s v="TUCSON"/>
        <s v="T60"/>
        <s v="ECLIPSE CROSS"/>
        <s v="NEW CRETA"/>
        <s v="ALL NEW ESCAPE"/>
        <s v="OUTLANDER"/>
        <s v="TIGGO 2 PRO"/>
        <s v="EXPERT"/>
        <s v="C3"/>
        <s v="NEW MUSSO"/>
        <s v="K3"/>
        <s v="NEW GRAND I10"/>
        <s v="SAIL NEW"/>
        <s v="TRUCK"/>
        <s v="CS35 PLUS"/>
        <s v="GRAN MAMUT T3"/>
        <s v="VERNA"/>
        <s v="NEW REXTON"/>
        <s v="H6"/>
        <s v="RX5"/>
        <s v="STRADA NEW"/>
        <s v="TRAVELLER"/>
        <s v="TRACKER II"/>
        <s v="DASHING"/>
        <s v="NEW GS4 POWER"/>
        <s v="KWID"/>
        <s v="X35"/>
        <s v="TIGGO 3 PRO"/>
        <s v="NUEVO MORNING"/>
        <s v="VITARA"/>
        <s v="NUEVA MAVERICK"/>
        <s v="X25"/>
        <s v="SPARK GT"/>
        <s v="TARRACO"/>
        <n v="7"/>
        <s v="SHARK"/>
        <s v="NEW VIGUS"/>
        <s v="BERLINGO"/>
        <s v="X30"/>
        <s v="CARGO BOX"/>
        <s v="THE NEW TUCSON"/>
        <s v="XPANDER"/>
        <s v="BT-50"/>
        <s v="S4"/>
        <s v="JUMPY"/>
        <s v="MONTERO SPORT"/>
        <s v="A500"/>
        <s v="NEW TIGUAN"/>
        <s v="NEW EXPLORER"/>
        <s v="NUEVO CELERIO"/>
        <s v="ESCAPE NEW"/>
        <s v="S2"/>
        <s v="EVOLTIS"/>
        <s v="MONTANA"/>
        <s v="TIGGO 4 PRO MAX"/>
        <s v="GRAND CARNIVAL"/>
        <s v="COMPASS ALL NEW"/>
        <s v="X7 SPORT"/>
        <s v="SONG PLUS DM-I"/>
        <s v="OUTBACK ALL NEW"/>
        <n v="208"/>
        <s v="VOYAGE"/>
        <s v="NIRO"/>
        <s v="128 TI"/>
        <s v="ALL NEW 3"/>
        <s v="PULSE"/>
        <s v="JUKE"/>
        <s v="T-CROSS"/>
        <s v="GRAND NOMADE"/>
        <s v="ATECA"/>
        <s v="AVENGER"/>
        <s v="DUSTER NEW"/>
        <s v="TUCSON NEW"/>
        <s v="H2"/>
        <s v="PATHFINDER"/>
        <s v="ALSVIN"/>
        <n v="308"/>
        <s v="TERRALORD"/>
        <s v="CORSA"/>
        <s v="JIMNY"/>
        <s v="F-150 RAPTOR"/>
        <s v="NEW ASX"/>
        <s v="NEW CORSA"/>
        <s v="VIRTUS"/>
        <s v="TIGGO 7 PRO MAX"/>
        <s v="NEW RAV4"/>
        <s v="T8 PRO"/>
        <s v="SPIN"/>
        <s v="FOCUS"/>
        <s v="GT"/>
        <s v="E-JS1"/>
        <s v="EMKOO"/>
        <s v="BOXER"/>
        <n v="600"/>
        <s v="KORANDO"/>
        <s v="NEW X-TRAIL"/>
        <s v="ARKANA"/>
        <s v="C-ELYSEE"/>
        <s v="ALL NEW KONA"/>
        <s v="GOL"/>
        <s v="TAOS"/>
        <s v="RIFTER"/>
        <s v="FORESTER ALL NEW"/>
        <s v="YARIS ALL NEW"/>
        <s v="ALL NEW RAV4"/>
        <s v="NEW HUNTER"/>
        <s v="ALL NEW FORESTER"/>
        <s v="TRACKER"/>
        <s v="COROLLA"/>
        <s v="EDGE"/>
        <s v="HUNTER"/>
        <s v="L200"/>
        <s v="NAVARA"/>
        <s v="ARGO"/>
        <s v="CROSSTREK"/>
        <s v="FRONX"/>
        <s v="COOLRAY"/>
        <s v="NUEVA OROCH"/>
        <s v="TIGUAN"/>
        <s v="NEW COROLLA CROSS"/>
        <s v="NEW T8 PRO"/>
        <s v="WRX"/>
        <s v="ONIX"/>
        <s v="CERATO NEW"/>
        <n v="3"/>
        <s v="Q22"/>
        <s v="HILUX ALL NEW"/>
        <s v="T6"/>
        <s v="ASX"/>
        <s v="NEW 5"/>
        <s v="SILVERADO NEW"/>
        <s v="SORENTO"/>
        <s v="FIESTA"/>
        <s v="CX-3 ALL NEW"/>
        <s v="ARRIZO 3"/>
        <s v="NEW UNO"/>
        <s v="ESCAPE"/>
        <s v="NEW CX-3"/>
        <s v="WINGLE 7"/>
        <s v="MAVERICK"/>
        <s v="MUSSO"/>
        <s v="FASTBACK"/>
        <s v="NIVUS"/>
        <s v="PRISMA"/>
        <s v="JS3"/>
        <s v="URVAN NV350"/>
        <s v="NUEVO Q3"/>
        <s v="SYMBOL NEW"/>
        <s v="D1"/>
        <s v="CX-3"/>
        <s v="X5"/>
        <n v="1200"/>
        <s v="NEW 6"/>
        <s v="EMZOOM"/>
        <s v="X1"/>
        <s v="TIVOLI"/>
        <s v="TRANSIT"/>
        <s v="NUEVO NIVUS"/>
        <s v="AMAROK"/>
        <s v="NEW 2500"/>
        <s v="L200 NEW"/>
        <s v="S3"/>
        <s v="DELIVER9"/>
        <s v="T90"/>
        <s v="BLAZER"/>
        <s v="118 I"/>
        <s v="XUV 300"/>
        <s v="MONTERO"/>
        <s v="V9"/>
        <s v="WR-V"/>
        <s v="ARRIZO 5"/>
        <s v="MIRAGE"/>
        <s v="X7 PLUS"/>
        <s v="Z9"/>
        <s v="REXTON"/>
        <s v="NEW RENEGADE"/>
        <s v="NUEVO SWIFT"/>
        <s v="NEW FORESTER"/>
        <s v="XUV 500"/>
        <s v="IMPREZA"/>
        <s v="OUTLANDER SPORT"/>
        <s v="NP300"/>
        <s v="EXPEDITION"/>
        <s v="T32"/>
        <s v="KUV100"/>
        <s v="CAPTIVA 6"/>
        <s v="C3 AIRCROSS NEW"/>
        <s v="TAHOE IV"/>
        <s v="NUEVA COMBO"/>
        <s v="BJ30"/>
        <s v="NEW E-2008"/>
        <s v="NEW EXPERT"/>
        <n v="1000"/>
        <s v="S-CROSS NEW"/>
        <s v="B10"/>
        <s v="G7"/>
        <s v="NEW YARIS"/>
        <s v="NEW L200"/>
        <s v="NUEVO C3"/>
        <s v="ONE"/>
        <s v="WRANGLER"/>
        <s v="Q2"/>
        <s v="NEW 5008"/>
        <s v="GRANDLAND X"/>
        <s v="ALL NEW HILUX"/>
        <s v="NEW CS55 PLUS"/>
        <s v="SANTA FE"/>
        <s v="COMBO"/>
        <s v="JS8"/>
        <s v="REFRI TRUCK"/>
        <s v="NUEVA POER PLUS"/>
        <s v="JOLION PRO"/>
        <s v="TASMAN"/>
        <s v="ALL NEW 118 I"/>
        <s v="BJ40P"/>
        <s v="CIVIC"/>
        <s v="ALL NEW TUCSON"/>
        <s v="NEW GOLF"/>
        <m/>
        <s v="Ranger Dsl XLS 4x4 2.0L"/>
        <s v="CROSSLAND MT6 1.2T"/>
        <s v="NEW CX 5 R 2.0 AT"/>
        <s v="JS3 1.6"/>
        <s v="SELTOS EX TURBO GDI 1.4 AUT"/>
        <s v="TERRITORY TITANIUM 4X2 1.5 AUT"/>
        <s v="MORNING MPI 1.2"/>
        <s v="C3 PURETECH 4X2 1.2"/>
      </sharedItems>
    </cacheField>
    <cacheField name="PRECIO MERCADO" numFmtId="0">
      <sharedItems containsBlank="1" containsMixedTypes="1" containsNumber="1" containsInteger="1" minValue="4860000" maxValue="72000000"/>
    </cacheField>
    <cacheField name="PRECIO TOMA" numFmtId="0">
      <sharedItems containsBlank="1" containsMixedTypes="1" containsNumber="1" containsInteger="1" minValue="0" maxValue="65150753"/>
    </cacheField>
    <cacheField name="CTM" numFmtId="0">
      <sharedItems containsBlank="1" count="6">
        <m/>
        <s v="MEDIA"/>
        <s v="ALTA"/>
        <s v="BAJA"/>
        <s v="LIQUIDAR"/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8">
  <r>
    <x v="0"/>
    <n v="18800000"/>
    <n v="16000000"/>
    <x v="0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11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11"/>
    <n v="6990000"/>
    <n v="5500000"/>
    <x v="2"/>
  </r>
  <r>
    <x v="11"/>
    <n v="16990000"/>
    <n v="14000000"/>
    <x v="1"/>
  </r>
  <r>
    <x v="11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11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9"/>
    <n v="14700000"/>
    <n v="12400000"/>
    <x v="2"/>
  </r>
  <r>
    <x v="44"/>
    <n v="8700000"/>
    <n v="6900000"/>
    <x v="3"/>
  </r>
  <r>
    <x v="45"/>
    <n v="7260000"/>
    <n v="6200000"/>
    <x v="2"/>
  </r>
  <r>
    <x v="14"/>
    <n v="8900000"/>
    <n v="7600000"/>
    <x v="2"/>
  </r>
  <r>
    <x v="32"/>
    <n v="43500000"/>
    <n v="34000000"/>
    <x v="3"/>
  </r>
  <r>
    <x v="50"/>
    <n v="25125000"/>
    <n v="21000000"/>
    <x v="3"/>
  </r>
  <r>
    <x v="51"/>
    <n v="15970000"/>
    <n v="13500000"/>
    <x v="2"/>
  </r>
  <r>
    <x v="5"/>
    <n v="11200000"/>
    <n v="9500000"/>
    <x v="1"/>
  </r>
  <r>
    <x v="52"/>
    <n v="23800000"/>
    <n v="19000000"/>
    <x v="3"/>
  </r>
  <r>
    <x v="53"/>
    <n v="15710000"/>
    <n v="12800000"/>
    <x v="1"/>
  </r>
  <r>
    <x v="31"/>
    <n v="13600000"/>
    <n v="11300000"/>
    <x v="1"/>
  </r>
  <r>
    <x v="53"/>
    <n v="16900000"/>
    <n v="13500000"/>
    <x v="3"/>
  </r>
  <r>
    <x v="54"/>
    <n v="20510000"/>
    <n v="18000000"/>
    <x v="1"/>
  </r>
  <r>
    <x v="25"/>
    <n v="11250000"/>
    <n v="9600000"/>
    <x v="2"/>
  </r>
  <r>
    <x v="55"/>
    <n v="11500000"/>
    <n v="9300000"/>
    <x v="1"/>
  </r>
  <r>
    <x v="56"/>
    <n v="17100000"/>
    <n v="14000000"/>
    <x v="1"/>
  </r>
  <r>
    <x v="57"/>
    <n v="9100000"/>
    <n v="6800000"/>
    <x v="3"/>
  </r>
  <r>
    <x v="58"/>
    <n v="14160000"/>
    <n v="11500000"/>
    <x v="1"/>
  </r>
  <r>
    <x v="15"/>
    <n v="8800000"/>
    <n v="7100000"/>
    <x v="1"/>
  </r>
  <r>
    <x v="59"/>
    <n v="16300000"/>
    <n v="13800000"/>
    <x v="1"/>
  </r>
  <r>
    <x v="21"/>
    <n v="18000000"/>
    <n v="14500000"/>
    <x v="1"/>
  </r>
  <r>
    <x v="60"/>
    <n v="18000000"/>
    <n v="14500000"/>
    <x v="1"/>
  </r>
  <r>
    <x v="3"/>
    <n v="13900000"/>
    <n v="11600000"/>
    <x v="1"/>
  </r>
  <r>
    <x v="3"/>
    <n v="12600000"/>
    <n v="10500000"/>
    <x v="1"/>
  </r>
  <r>
    <x v="3"/>
    <n v="12600000"/>
    <n v="9700000"/>
    <x v="1"/>
  </r>
  <r>
    <x v="53"/>
    <n v="16900000"/>
    <n v="13500000"/>
    <x v="3"/>
  </r>
  <r>
    <x v="61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3"/>
    <n v="13120000"/>
    <n v="10600000"/>
    <x v="1"/>
  </r>
  <r>
    <x v="11"/>
    <n v="13120000"/>
    <n v="10600000"/>
    <x v="1"/>
  </r>
  <r>
    <x v="67"/>
    <n v="23300000"/>
    <n v="19000000"/>
    <x v="1"/>
  </r>
  <r>
    <x v="11"/>
    <n v="28610000"/>
    <n v="21000000"/>
    <x v="1"/>
  </r>
  <r>
    <x v="68"/>
    <n v="18500000"/>
    <n v="15800000"/>
    <x v="1"/>
  </r>
  <r>
    <x v="69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3"/>
    <n v="13340000"/>
    <n v="10600000"/>
    <x v="1"/>
  </r>
  <r>
    <x v="73"/>
    <n v="28900000"/>
    <n v="24000000"/>
    <x v="1"/>
  </r>
  <r>
    <x v="74"/>
    <n v="19570000"/>
    <n v="15800000"/>
    <x v="1"/>
  </r>
  <r>
    <x v="75"/>
    <n v="9680000"/>
    <n v="7200000"/>
    <x v="1"/>
  </r>
  <r>
    <x v="45"/>
    <n v="8880000"/>
    <n v="7500000"/>
    <x v="2"/>
  </r>
  <r>
    <x v="36"/>
    <n v="7080000"/>
    <n v="5500000"/>
    <x v="1"/>
  </r>
  <r>
    <x v="76"/>
    <n v="8230000"/>
    <n v="7000000"/>
    <x v="2"/>
  </r>
  <r>
    <x v="77"/>
    <n v="22200000"/>
    <n v="18000000"/>
    <x v="1"/>
  </r>
  <r>
    <x v="11"/>
    <n v="7970000"/>
    <n v="6200000"/>
    <x v="1"/>
  </r>
  <r>
    <x v="78"/>
    <n v="33600000"/>
    <n v="21500000"/>
    <x v="3"/>
  </r>
  <r>
    <x v="35"/>
    <n v="40200000"/>
    <n v="36000000"/>
    <x v="1"/>
  </r>
  <r>
    <x v="79"/>
    <n v="10000000"/>
    <n v="8200000"/>
    <x v="1"/>
  </r>
  <r>
    <x v="4"/>
    <n v="16100000"/>
    <n v="13500000"/>
    <x v="1"/>
  </r>
  <r>
    <x v="52"/>
    <n v="14300000"/>
    <n v="12000000"/>
    <x v="1"/>
  </r>
  <r>
    <x v="80"/>
    <n v="20200000"/>
    <n v="17100000"/>
    <x v="1"/>
  </r>
  <r>
    <x v="81"/>
    <n v="7730000"/>
    <n v="6600000"/>
    <x v="2"/>
  </r>
  <r>
    <x v="81"/>
    <n v="19300000"/>
    <n v="15500000"/>
    <x v="3"/>
  </r>
  <r>
    <x v="82"/>
    <n v="17800000"/>
    <n v="15150000"/>
    <x v="3"/>
  </r>
  <r>
    <x v="83"/>
    <n v="6970000"/>
    <n v="5500000"/>
    <x v="1"/>
  </r>
  <r>
    <x v="11"/>
    <n v="7890000"/>
    <n v="5500000"/>
    <x v="3"/>
  </r>
  <r>
    <x v="84"/>
    <n v="9700000"/>
    <n v="6300000"/>
    <x v="1"/>
  </r>
  <r>
    <x v="5"/>
    <n v="12900000"/>
    <n v="11000000"/>
    <x v="1"/>
  </r>
  <r>
    <x v="11"/>
    <n v="40200000"/>
    <n v="36000000"/>
    <x v="1"/>
  </r>
  <r>
    <x v="85"/>
    <n v="11000000"/>
    <n v="8800000"/>
    <x v="2"/>
  </r>
  <r>
    <x v="86"/>
    <n v="17100000"/>
    <n v="14500000"/>
    <x v="1"/>
  </r>
  <r>
    <x v="87"/>
    <n v="10170000"/>
    <n v="8650000"/>
    <x v="2"/>
  </r>
  <r>
    <x v="67"/>
    <n v="19570000"/>
    <n v="15700000"/>
    <x v="1"/>
  </r>
  <r>
    <x v="67"/>
    <n v="19570000"/>
    <n v="15850000"/>
    <x v="1"/>
  </r>
  <r>
    <x v="35"/>
    <n v="35000000"/>
    <n v="30000000"/>
    <x v="1"/>
  </r>
  <r>
    <x v="88"/>
    <n v="15450000"/>
    <n v="12000000"/>
    <x v="3"/>
  </r>
  <r>
    <x v="72"/>
    <n v="11050000"/>
    <n v="9000000"/>
    <x v="1"/>
  </r>
  <r>
    <x v="89"/>
    <n v="8700000"/>
    <n v="6100000"/>
    <x v="3"/>
  </r>
  <r>
    <x v="45"/>
    <n v="7760000"/>
    <n v="6600000"/>
    <x v="2"/>
  </r>
  <r>
    <x v="90"/>
    <n v="34600000"/>
    <n v="24500000"/>
    <x v="3"/>
  </r>
  <r>
    <x v="91"/>
    <n v="12400000"/>
    <n v="10000000"/>
    <x v="1"/>
  </r>
  <r>
    <x v="92"/>
    <n v="12400000"/>
    <n v="10300000"/>
    <x v="1"/>
  </r>
  <r>
    <x v="93"/>
    <n v="12800000"/>
    <n v="10500000"/>
    <x v="1"/>
  </r>
  <r>
    <x v="94"/>
    <n v="6070000"/>
    <n v="4900000"/>
    <x v="1"/>
  </r>
  <r>
    <x v="95"/>
    <n v="20270000"/>
    <n v="16000000"/>
    <x v="3"/>
  </r>
  <r>
    <x v="95"/>
    <n v="22100000"/>
    <n v="17500000"/>
    <x v="3"/>
  </r>
  <r>
    <x v="3"/>
    <n v="13270000"/>
    <n v="11000000"/>
    <x v="1"/>
  </r>
  <r>
    <x v="96"/>
    <n v="14700000"/>
    <n v="12000000"/>
    <x v="1"/>
  </r>
  <r>
    <x v="90"/>
    <n v="36000000"/>
    <n v="29700000"/>
    <x v="1"/>
  </r>
  <r>
    <x v="97"/>
    <n v="14500000"/>
    <n v="12600000"/>
    <x v="2"/>
  </r>
  <r>
    <x v="77"/>
    <n v="19300000"/>
    <n v="16000000"/>
    <x v="1"/>
  </r>
  <r>
    <x v="77"/>
    <n v="19300000"/>
    <n v="16000000"/>
    <x v="1"/>
  </r>
  <r>
    <x v="39"/>
    <n v="7100000"/>
    <n v="6000000"/>
    <x v="2"/>
  </r>
  <r>
    <x v="98"/>
    <n v="7840000"/>
    <n v="6400000"/>
    <x v="1"/>
  </r>
  <r>
    <x v="73"/>
    <n v="31500000"/>
    <n v="26000000"/>
    <x v="1"/>
  </r>
  <r>
    <x v="15"/>
    <n v="9000000"/>
    <n v="7500000"/>
    <x v="1"/>
  </r>
  <r>
    <x v="99"/>
    <n v="15500000"/>
    <n v="12500000"/>
    <x v="1"/>
  </r>
  <r>
    <x v="100"/>
    <n v="8100000"/>
    <n v="7000000"/>
    <x v="2"/>
  </r>
  <r>
    <x v="101"/>
    <n v="10600000"/>
    <n v="8700000"/>
    <x v="1"/>
  </r>
  <r>
    <x v="102"/>
    <n v="28100000"/>
    <n v="23350000"/>
    <x v="2"/>
  </r>
  <r>
    <x v="11"/>
    <n v="15500000"/>
    <n v="12800000"/>
    <x v="1"/>
  </r>
  <r>
    <x v="103"/>
    <n v="14900000"/>
    <n v="12500000"/>
    <x v="2"/>
  </r>
  <r>
    <x v="5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67"/>
    <n v="13580000"/>
    <n v="11000000"/>
    <x v="1"/>
  </r>
  <r>
    <x v="106"/>
    <n v="18100000"/>
    <n v="15200000"/>
    <x v="2"/>
  </r>
  <r>
    <x v="25"/>
    <n v="14320000"/>
    <n v="11500000"/>
    <x v="1"/>
  </r>
  <r>
    <x v="107"/>
    <n v="20900000"/>
    <n v="17000000"/>
    <x v="1"/>
  </r>
  <r>
    <x v="108"/>
    <n v="15610000"/>
    <n v="12800000"/>
    <x v="1"/>
  </r>
  <r>
    <x v="107"/>
    <n v="28300000"/>
    <n v="22800000"/>
    <x v="1"/>
  </r>
  <r>
    <x v="36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114"/>
    <n v="25200000"/>
    <n v="22200000"/>
    <x v="1"/>
  </r>
  <r>
    <x v="115"/>
    <n v="19300000"/>
    <n v="17800000"/>
    <x v="1"/>
  </r>
  <r>
    <x v="116"/>
    <n v="14300000"/>
    <n v="11400000"/>
    <x v="3"/>
  </r>
  <r>
    <x v="117"/>
    <n v="13900000"/>
    <n v="11500000"/>
    <x v="1"/>
  </r>
  <r>
    <x v="31"/>
    <n v="11990000"/>
    <n v="10000000"/>
    <x v="1"/>
  </r>
  <r>
    <x v="118"/>
    <n v="11880000"/>
    <n v="10000000"/>
    <x v="1"/>
  </r>
  <r>
    <x v="109"/>
    <n v="10100000"/>
    <n v="7500000"/>
    <x v="3"/>
  </r>
  <r>
    <x v="119"/>
    <n v="42400000"/>
    <n v="34200000"/>
    <x v="3"/>
  </r>
  <r>
    <x v="120"/>
    <n v="9970000"/>
    <n v="7700000"/>
    <x v="1"/>
  </r>
  <r>
    <x v="93"/>
    <n v="16180000"/>
    <n v="13500000"/>
    <x v="1"/>
  </r>
  <r>
    <x v="121"/>
    <n v="11700000"/>
    <n v="9500000"/>
    <x v="1"/>
  </r>
  <r>
    <x v="122"/>
    <n v="6810000"/>
    <n v="5200000"/>
    <x v="1"/>
  </r>
  <r>
    <x v="36"/>
    <n v="7730000"/>
    <n v="6200000"/>
    <x v="2"/>
  </r>
  <r>
    <x v="123"/>
    <n v="33170000"/>
    <n v="27000000"/>
    <x v="3"/>
  </r>
  <r>
    <x v="124"/>
    <n v="20540000"/>
    <n v="16000000"/>
    <x v="1"/>
  </r>
  <r>
    <x v="40"/>
    <n v="10540000"/>
    <n v="8200000"/>
    <x v="1"/>
  </r>
  <r>
    <x v="56"/>
    <n v="18900000"/>
    <n v="15100000"/>
    <x v="1"/>
  </r>
  <r>
    <x v="5"/>
    <n v="14800000"/>
    <n v="11200000"/>
    <x v="3"/>
  </r>
  <r>
    <x v="48"/>
    <n v="14300000"/>
    <n v="11300000"/>
    <x v="1"/>
  </r>
  <r>
    <x v="125"/>
    <n v="12400000"/>
    <n v="10200000"/>
    <x v="1"/>
  </r>
  <r>
    <x v="126"/>
    <n v="5490000"/>
    <n v="4450000"/>
    <x v="1"/>
  </r>
  <r>
    <x v="127"/>
    <n v="12800000"/>
    <n v="9000000"/>
    <x v="3"/>
  </r>
  <r>
    <x v="90"/>
    <n v="34600000"/>
    <n v="28000000"/>
    <x v="1"/>
  </r>
  <r>
    <x v="54"/>
    <n v="21000000"/>
    <n v="18000000"/>
    <x v="1"/>
  </r>
  <r>
    <x v="128"/>
    <n v="13180000"/>
    <n v="10000000"/>
    <x v="1"/>
  </r>
  <r>
    <x v="129"/>
    <n v="33300000"/>
    <n v="25000000"/>
    <x v="3"/>
  </r>
  <r>
    <x v="130"/>
    <n v="9800000"/>
    <n v="7500000"/>
    <x v="3"/>
  </r>
  <r>
    <x v="131"/>
    <n v="29200000"/>
    <n v="23800000"/>
    <x v="1"/>
  </r>
  <r>
    <x v="35"/>
    <n v="28000000"/>
    <n v="23000000"/>
    <x v="1"/>
  </r>
  <r>
    <x v="132"/>
    <n v="15200000"/>
    <n v="11500000"/>
    <x v="3"/>
  </r>
  <r>
    <x v="28"/>
    <n v="8400000"/>
    <n v="6500000"/>
    <x v="3"/>
  </r>
  <r>
    <x v="11"/>
    <n v="8400000"/>
    <n v="6500000"/>
    <x v="3"/>
  </r>
  <r>
    <x v="9"/>
    <n v="13210000"/>
    <n v="11300000"/>
    <x v="2"/>
  </r>
  <r>
    <x v="14"/>
    <n v="7880000"/>
    <n v="6500000"/>
    <x v="2"/>
  </r>
  <r>
    <x v="133"/>
    <n v="9960000"/>
    <n v="8500000"/>
    <x v="1"/>
  </r>
  <r>
    <x v="134"/>
    <n v="22800000"/>
    <n v="16500000"/>
    <x v="3"/>
  </r>
  <r>
    <x v="123"/>
    <n v="21800000"/>
    <n v="18000000"/>
    <x v="1"/>
  </r>
  <r>
    <x v="44"/>
    <n v="9100000"/>
    <n v="6953610"/>
    <x v="1"/>
  </r>
  <r>
    <x v="31"/>
    <n v="12200000"/>
    <n v="9800000"/>
    <x v="1"/>
  </r>
  <r>
    <x v="135"/>
    <n v="6530000"/>
    <n v="5000000"/>
    <x v="2"/>
  </r>
  <r>
    <x v="136"/>
    <n v="9500000"/>
    <n v="7600000"/>
    <x v="3"/>
  </r>
  <r>
    <x v="137"/>
    <n v="20000000"/>
    <n v="16000000"/>
    <x v="3"/>
  </r>
  <r>
    <x v="138"/>
    <n v="8740000"/>
    <n v="7300000"/>
    <x v="2"/>
  </r>
  <r>
    <x v="21"/>
    <n v="22570000"/>
    <n v="17000000"/>
    <x v="1"/>
  </r>
  <r>
    <x v="139"/>
    <n v="10400000"/>
    <n v="8600000"/>
    <x v="2"/>
  </r>
  <r>
    <x v="140"/>
    <n v="13980000"/>
    <n v="11000000"/>
    <x v="3"/>
  </r>
  <r>
    <x v="112"/>
    <n v="12420000"/>
    <n v="10200000"/>
    <x v="1"/>
  </r>
  <r>
    <x v="141"/>
    <n v="9420000"/>
    <n v="7700000"/>
    <x v="1"/>
  </r>
  <r>
    <x v="36"/>
    <n v="8450000"/>
    <n v="6600000"/>
    <x v="1"/>
  </r>
  <r>
    <x v="15"/>
    <n v="7830000"/>
    <n v="6300000"/>
    <x v="1"/>
  </r>
  <r>
    <x v="142"/>
    <n v="4860000"/>
    <n v="3500000"/>
    <x v="1"/>
  </r>
  <r>
    <x v="143"/>
    <n v="8900000"/>
    <n v="7600000"/>
    <x v="2"/>
  </r>
  <r>
    <x v="144"/>
    <n v="16000000"/>
    <n v="13000000"/>
    <x v="1"/>
  </r>
  <r>
    <x v="65"/>
    <n v="22890000"/>
    <n v="18200000"/>
    <x v="1"/>
  </r>
  <r>
    <x v="40"/>
    <n v="9000000"/>
    <n v="7200000"/>
    <x v="1"/>
  </r>
  <r>
    <x v="145"/>
    <n v="11000000"/>
    <n v="8400000"/>
    <x v="1"/>
  </r>
  <r>
    <x v="5"/>
    <n v="18670000"/>
    <n v="14000000"/>
    <x v="3"/>
  </r>
  <r>
    <x v="107"/>
    <n v="23700000"/>
    <n v="19500000"/>
    <x v="1"/>
  </r>
  <r>
    <x v="146"/>
    <n v="17490000"/>
    <n v="14000000"/>
    <x v="1"/>
  </r>
  <r>
    <x v="147"/>
    <n v="6240000"/>
    <n v="4800000"/>
    <x v="1"/>
  </r>
  <r>
    <x v="107"/>
    <n v="21100000"/>
    <n v="18300000"/>
    <x v="1"/>
  </r>
  <r>
    <x v="107"/>
    <n v="28400000"/>
    <n v="23500000"/>
    <x v="1"/>
  </r>
  <r>
    <x v="109"/>
    <n v="10600000"/>
    <n v="8600000"/>
    <x v="1"/>
  </r>
  <r>
    <x v="148"/>
    <n v="17400000"/>
    <n v="14000000"/>
    <x v="1"/>
  </r>
  <r>
    <x v="11"/>
    <n v="9800000"/>
    <n v="7500000"/>
    <x v="3"/>
  </r>
  <r>
    <x v="78"/>
    <n v="57000000"/>
    <n v="48000000"/>
    <x v="3"/>
  </r>
  <r>
    <x v="65"/>
    <n v="30500000"/>
    <n v="23500000"/>
    <x v="1"/>
  </r>
  <r>
    <x v="101"/>
    <n v="9900000"/>
    <n v="8400000"/>
    <x v="1"/>
  </r>
  <r>
    <x v="149"/>
    <n v="12450000"/>
    <n v="10600000"/>
    <x v="1"/>
  </r>
  <r>
    <x v="150"/>
    <n v="17500000"/>
    <n v="14000000"/>
    <x v="1"/>
  </r>
  <r>
    <x v="151"/>
    <n v="24500000"/>
    <n v="19000000"/>
    <x v="3"/>
  </r>
  <r>
    <x v="150"/>
    <n v="17500000"/>
    <n v="15000000"/>
    <x v="1"/>
  </r>
  <r>
    <x v="44"/>
    <n v="9100000"/>
    <n v="6900000"/>
    <x v="1"/>
  </r>
  <r>
    <x v="21"/>
    <n v="29900000"/>
    <n v="23300000"/>
    <x v="3"/>
  </r>
  <r>
    <x v="152"/>
    <n v="14520000"/>
    <n v="11700000"/>
    <x v="1"/>
  </r>
  <r>
    <x v="112"/>
    <n v="12840000"/>
    <n v="10700000"/>
    <x v="1"/>
  </r>
  <r>
    <x v="68"/>
    <n v="16190000"/>
    <n v="13200000"/>
    <x v="2"/>
  </r>
  <r>
    <x v="76"/>
    <n v="7100000"/>
    <n v="5200000"/>
    <x v="2"/>
  </r>
  <r>
    <x v="15"/>
    <n v="8650000"/>
    <n v="6000000"/>
    <x v="3"/>
  </r>
  <r>
    <x v="100"/>
    <n v="6400000"/>
    <n v="5100000"/>
    <x v="1"/>
  </r>
  <r>
    <x v="48"/>
    <n v="15070000"/>
    <n v="12500000"/>
    <x v="1"/>
  </r>
  <r>
    <x v="6"/>
    <n v="9100000"/>
    <n v="7300000"/>
    <x v="1"/>
  </r>
  <r>
    <x v="104"/>
    <n v="13580000"/>
    <n v="10800000"/>
    <x v="3"/>
  </r>
  <r>
    <x v="11"/>
    <n v="14880000"/>
    <n v="11800000"/>
    <x v="1"/>
  </r>
  <r>
    <x v="84"/>
    <n v="9320000"/>
    <n v="7550000"/>
    <x v="1"/>
  </r>
  <r>
    <x v="153"/>
    <n v="16700000"/>
    <n v="14000000"/>
    <x v="1"/>
  </r>
  <r>
    <x v="154"/>
    <n v="8400000"/>
    <n v="6900000"/>
    <x v="1"/>
  </r>
  <r>
    <x v="46"/>
    <n v="17700000"/>
    <n v="15000000"/>
    <x v="1"/>
  </r>
  <r>
    <x v="50"/>
    <n v="13000000"/>
    <n v="10700000"/>
    <x v="1"/>
  </r>
  <r>
    <x v="0"/>
    <n v="12030000"/>
    <n v="9700000"/>
    <x v="1"/>
  </r>
  <r>
    <x v="88"/>
    <n v="17700000"/>
    <n v="15000000"/>
    <x v="1"/>
  </r>
  <r>
    <x v="148"/>
    <n v="11470000"/>
    <n v="9000000"/>
    <x v="1"/>
  </r>
  <r>
    <x v="100"/>
    <n v="9500000"/>
    <n v="7500000"/>
    <x v="1"/>
  </r>
  <r>
    <x v="67"/>
    <n v="20600000"/>
    <n v="17500000"/>
    <x v="1"/>
  </r>
  <r>
    <x v="44"/>
    <n v="9060000"/>
    <n v="7300000"/>
    <x v="1"/>
  </r>
  <r>
    <x v="155"/>
    <n v="10900000"/>
    <n v="8500000"/>
    <x v="3"/>
  </r>
  <r>
    <x v="156"/>
    <n v="29000000"/>
    <n v="25000000"/>
    <x v="2"/>
  </r>
  <r>
    <x v="157"/>
    <n v="10000000"/>
    <n v="8600000"/>
    <x v="2"/>
  </r>
  <r>
    <x v="158"/>
    <n v="15400000"/>
    <n v="11700000"/>
    <x v="1"/>
  </r>
  <r>
    <x v="77"/>
    <n v="19100000"/>
    <n v="16500000"/>
    <x v="1"/>
  </r>
  <r>
    <x v="26"/>
    <n v="7880000"/>
    <n v="6300000"/>
    <x v="1"/>
  </r>
  <r>
    <x v="93"/>
    <n v="12300000"/>
    <n v="10200000"/>
    <x v="1"/>
  </r>
  <r>
    <x v="11"/>
    <n v="9200000"/>
    <n v="7700000"/>
    <x v="1"/>
  </r>
  <r>
    <x v="11"/>
    <n v="8900000"/>
    <n v="7300000"/>
    <x v="1"/>
  </r>
  <r>
    <x v="159"/>
    <n v="11300000"/>
    <n v="9000000"/>
    <x v="1"/>
  </r>
  <r>
    <x v="49"/>
    <n v="14200000"/>
    <n v="11800000"/>
    <x v="1"/>
  </r>
  <r>
    <x v="160"/>
    <n v="8100000"/>
    <n v="6500000"/>
    <x v="2"/>
  </r>
  <r>
    <x v="121"/>
    <n v="11700000"/>
    <n v="9400000"/>
    <x v="2"/>
  </r>
  <r>
    <x v="93"/>
    <n v="12900000"/>
    <n v="10500000"/>
    <x v="1"/>
  </r>
  <r>
    <x v="161"/>
    <n v="24200000"/>
    <n v="20500000"/>
    <x v="1"/>
  </r>
  <r>
    <x v="14"/>
    <n v="8600000"/>
    <n v="7300000"/>
    <x v="2"/>
  </r>
  <r>
    <x v="30"/>
    <n v="13710000"/>
    <n v="11000000"/>
    <x v="1"/>
  </r>
  <r>
    <x v="162"/>
    <n v="12800000"/>
    <n v="9800000"/>
    <x v="1"/>
  </r>
  <r>
    <x v="68"/>
    <n v="18900000"/>
    <n v="14000000"/>
    <x v="1"/>
  </r>
  <r>
    <x v="160"/>
    <n v="10000000"/>
    <n v="20000000"/>
    <x v="3"/>
  </r>
  <r>
    <x v="31"/>
    <n v="11500000"/>
    <n v="9000000"/>
    <x v="1"/>
  </r>
  <r>
    <x v="8"/>
    <n v="15700000"/>
    <n v="16798319"/>
    <x v="1"/>
  </r>
  <r>
    <x v="91"/>
    <n v="13600000"/>
    <n v="11000000"/>
    <x v="1"/>
  </r>
  <r>
    <x v="93"/>
    <n v="12900000"/>
    <n v="10300000"/>
    <x v="1"/>
  </r>
  <r>
    <x v="15"/>
    <n v="8100000"/>
    <n v="6000000"/>
    <x v="1"/>
  </r>
  <r>
    <x v="163"/>
    <n v="15290000"/>
    <n v="13500000"/>
    <x v="2"/>
  </r>
  <r>
    <x v="30"/>
    <n v="14800000"/>
    <n v="12200000"/>
    <x v="1"/>
  </r>
  <r>
    <x v="87"/>
    <n v="9200000"/>
    <n v="8990000"/>
    <x v="1"/>
  </r>
  <r>
    <x v="164"/>
    <n v="19470000"/>
    <n v="15700000"/>
    <x v="3"/>
  </r>
  <r>
    <x v="165"/>
    <n v="9840000"/>
    <n v="8200000"/>
    <x v="1"/>
  </r>
  <r>
    <x v="14"/>
    <n v="8600000"/>
    <n v="7300000"/>
    <x v="2"/>
  </r>
  <r>
    <x v="11"/>
    <n v="44430000"/>
    <n v="34000000"/>
    <x v="3"/>
  </r>
  <r>
    <x v="141"/>
    <n v="10200000"/>
    <n v="8300000"/>
    <x v="1"/>
  </r>
  <r>
    <x v="131"/>
    <n v="31700000"/>
    <n v="29000000"/>
    <x v="1"/>
  </r>
  <r>
    <x v="166"/>
    <n v="18700000"/>
    <n v="15000000"/>
    <x v="1"/>
  </r>
  <r>
    <x v="167"/>
    <n v="18900000"/>
    <n v="16000000"/>
    <x v="1"/>
  </r>
  <r>
    <x v="11"/>
    <n v="28240000"/>
    <n v="24200000"/>
    <x v="1"/>
  </r>
  <r>
    <x v="49"/>
    <n v="15700000"/>
    <n v="13000000"/>
    <x v="1"/>
  </r>
  <r>
    <x v="11"/>
    <n v="8800000"/>
    <n v="6500000"/>
    <x v="1"/>
  </r>
  <r>
    <x v="3"/>
    <n v="13100000"/>
    <n v="10500000"/>
    <x v="1"/>
  </r>
  <r>
    <x v="168"/>
    <n v="16000000"/>
    <n v="13500000"/>
    <x v="1"/>
  </r>
  <r>
    <x v="100"/>
    <n v="8100000"/>
    <n v="6500000"/>
    <x v="1"/>
  </r>
  <r>
    <x v="25"/>
    <n v="13600000"/>
    <n v="11500000"/>
    <x v="1"/>
  </r>
  <r>
    <x v="101"/>
    <n v="10800000"/>
    <n v="8900000"/>
    <x v="1"/>
  </r>
  <r>
    <x v="67"/>
    <n v="14280000"/>
    <n v="11300000"/>
    <x v="1"/>
  </r>
  <r>
    <x v="159"/>
    <n v="8600000"/>
    <n v="7000000"/>
    <x v="1"/>
  </r>
  <r>
    <x v="49"/>
    <n v="16000000"/>
    <n v="13000000"/>
    <x v="1"/>
  </r>
  <r>
    <x v="169"/>
    <n v="11500000"/>
    <n v="8500000"/>
    <x v="3"/>
  </r>
  <r>
    <x v="170"/>
    <n v="25600000"/>
    <n v="20500000"/>
    <x v="3"/>
  </r>
  <r>
    <x v="63"/>
    <n v="17500000"/>
    <n v="14500000"/>
    <x v="1"/>
  </r>
  <r>
    <x v="45"/>
    <n v="9700000"/>
    <n v="8100000"/>
    <x v="2"/>
  </r>
  <r>
    <x v="81"/>
    <n v="7900000"/>
    <n v="6700000"/>
    <x v="1"/>
  </r>
  <r>
    <x v="21"/>
    <n v="19510000"/>
    <n v="15200000"/>
    <x v="1"/>
  </r>
  <r>
    <x v="139"/>
    <n v="8600000"/>
    <n v="7300000"/>
    <x v="2"/>
  </r>
  <r>
    <x v="32"/>
    <n v="28630000"/>
    <n v="22800000"/>
    <x v="3"/>
  </r>
  <r>
    <x v="134"/>
    <n v="21290000"/>
    <n v="16800000"/>
    <x v="3"/>
  </r>
  <r>
    <x v="31"/>
    <n v="11600000"/>
    <n v="9500000"/>
    <x v="1"/>
  </r>
  <r>
    <x v="171"/>
    <n v="10500000"/>
    <n v="8800000"/>
    <x v="2"/>
  </r>
  <r>
    <x v="14"/>
    <n v="9200000"/>
    <n v="7900000"/>
    <x v="2"/>
  </r>
  <r>
    <x v="13"/>
    <n v="23700000"/>
    <n v="19000000"/>
    <x v="1"/>
  </r>
  <r>
    <x v="34"/>
    <n v="9400000"/>
    <n v="7500000"/>
    <x v="1"/>
  </r>
  <r>
    <x v="123"/>
    <n v="17500000"/>
    <n v="14200000"/>
    <x v="1"/>
  </r>
  <r>
    <x v="172"/>
    <n v="14600000"/>
    <n v="11900000"/>
    <x v="1"/>
  </r>
  <r>
    <x v="102"/>
    <n v="27200000"/>
    <n v="21500000"/>
    <x v="1"/>
  </r>
  <r>
    <x v="57"/>
    <n v="15480000"/>
    <n v="12800000"/>
    <x v="1"/>
  </r>
  <r>
    <x v="134"/>
    <n v="23100000"/>
    <n v="19800000"/>
    <x v="1"/>
  </r>
  <r>
    <x v="134"/>
    <n v="23100000"/>
    <n v="19800000"/>
    <x v="1"/>
  </r>
  <r>
    <x v="173"/>
    <n v="21450000"/>
    <n v="17200000"/>
    <x v="3"/>
  </r>
  <r>
    <x v="78"/>
    <n v="33800000"/>
    <n v="27600000"/>
    <x v="1"/>
  </r>
  <r>
    <x v="77"/>
    <n v="17100000"/>
    <n v="13800000"/>
    <x v="1"/>
  </r>
  <r>
    <x v="174"/>
    <n v="15400000"/>
    <n v="12500000"/>
    <x v="1"/>
  </r>
  <r>
    <x v="62"/>
    <n v="14400000"/>
    <n v="11000000"/>
    <x v="3"/>
  </r>
  <r>
    <x v="175"/>
    <n v="30400000"/>
    <n v="23500000"/>
    <x v="3"/>
  </r>
  <r>
    <x v="144"/>
    <n v="15780000"/>
    <n v="12500000"/>
    <x v="3"/>
  </r>
  <r>
    <x v="176"/>
    <n v="9200000"/>
    <n v="7500000"/>
    <x v="1"/>
  </r>
  <r>
    <x v="64"/>
    <n v="9390000"/>
    <n v="7300000"/>
    <x v="1"/>
  </r>
  <r>
    <x v="67"/>
    <n v="12050000"/>
    <n v="10000000"/>
    <x v="1"/>
  </r>
  <r>
    <x v="162"/>
    <n v="15590000"/>
    <n v="12700000"/>
    <x v="1"/>
  </r>
  <r>
    <x v="79"/>
    <n v="10800000"/>
    <n v="9000000"/>
    <x v="1"/>
  </r>
  <r>
    <x v="3"/>
    <n v="13680000"/>
    <n v="11000000"/>
    <x v="1"/>
  </r>
  <r>
    <x v="95"/>
    <n v="19700000"/>
    <n v="15700000"/>
    <x v="1"/>
  </r>
  <r>
    <x v="36"/>
    <n v="10700000"/>
    <n v="8500000"/>
    <x v="1"/>
  </r>
  <r>
    <x v="35"/>
    <n v="28600000"/>
    <n v="24000000"/>
    <x v="1"/>
  </r>
  <r>
    <x v="139"/>
    <n v="11900000"/>
    <n v="10000000"/>
    <x v="2"/>
  </r>
  <r>
    <x v="177"/>
    <n v="11700000"/>
    <n v="9500000"/>
    <x v="2"/>
  </r>
  <r>
    <x v="178"/>
    <n v="20400000"/>
    <n v="16500000"/>
    <x v="1"/>
  </r>
  <r>
    <x v="35"/>
    <n v="46500000"/>
    <n v="39300000"/>
    <x v="1"/>
  </r>
  <r>
    <x v="45"/>
    <n v="7510000"/>
    <n v="6400000"/>
    <x v="2"/>
  </r>
  <r>
    <x v="100"/>
    <n v="7670000"/>
    <n v="6200000"/>
    <x v="1"/>
  </r>
  <r>
    <x v="98"/>
    <n v="8040000"/>
    <n v="6800000"/>
    <x v="1"/>
  </r>
  <r>
    <x v="21"/>
    <n v="18700000"/>
    <n v="15000000"/>
    <x v="1"/>
  </r>
  <r>
    <x v="14"/>
    <n v="10000000"/>
    <n v="8700000"/>
    <x v="2"/>
  </r>
  <r>
    <x v="91"/>
    <n v="11800000"/>
    <n v="9600000"/>
    <x v="2"/>
  </r>
  <r>
    <x v="3"/>
    <n v="13500000"/>
    <n v="11200000"/>
    <x v="1"/>
  </r>
  <r>
    <x v="179"/>
    <n v="10200000"/>
    <n v="8300000"/>
    <x v="1"/>
  </r>
  <r>
    <x v="123"/>
    <n v="30200000"/>
    <n v="23500000"/>
    <x v="3"/>
  </r>
  <r>
    <x v="34"/>
    <n v="9000000"/>
    <n v="7300000"/>
    <x v="1"/>
  </r>
  <r>
    <x v="180"/>
    <n v="7590000"/>
    <n v="5900000"/>
    <x v="1"/>
  </r>
  <r>
    <x v="120"/>
    <n v="11800000"/>
    <n v="9500000"/>
    <x v="1"/>
  </r>
  <r>
    <x v="181"/>
    <n v="8800000"/>
    <n v="7000000"/>
    <x v="2"/>
  </r>
  <r>
    <x v="67"/>
    <n v="8800000"/>
    <n v="7000000"/>
    <x v="2"/>
  </r>
  <r>
    <x v="14"/>
    <n v="7540000"/>
    <n v="5700000"/>
    <x v="2"/>
  </r>
  <r>
    <x v="87"/>
    <n v="11300000"/>
    <n v="9000000"/>
    <x v="1"/>
  </r>
  <r>
    <x v="173"/>
    <n v="21100000"/>
    <n v="16800000"/>
    <x v="3"/>
  </r>
  <r>
    <x v="182"/>
    <n v="8600000"/>
    <n v="7100000"/>
    <x v="1"/>
  </r>
  <r>
    <x v="183"/>
    <n v="5780000"/>
    <n v="4800000"/>
    <x v="2"/>
  </r>
  <r>
    <x v="64"/>
    <n v="9140000"/>
    <n v="7200000"/>
    <x v="1"/>
  </r>
  <r>
    <x v="184"/>
    <n v="19000000"/>
    <n v="15800000"/>
    <x v="1"/>
  </r>
  <r>
    <x v="82"/>
    <n v="14700000"/>
    <n v="11500000"/>
    <x v="3"/>
  </r>
  <r>
    <x v="185"/>
    <n v="11800000"/>
    <n v="9800000"/>
    <x v="1"/>
  </r>
  <r>
    <x v="186"/>
    <n v="17400000"/>
    <n v="14700000"/>
    <x v="1"/>
  </r>
  <r>
    <x v="187"/>
    <n v="12800000"/>
    <n v="10500000"/>
    <x v="1"/>
  </r>
  <r>
    <x v="163"/>
    <n v="7700000"/>
    <n v="6000000"/>
    <x v="2"/>
  </r>
  <r>
    <x v="188"/>
    <n v="23600000"/>
    <n v="19200000"/>
    <x v="1"/>
  </r>
  <r>
    <x v="82"/>
    <n v="18480000"/>
    <n v="14500000"/>
    <x v="3"/>
  </r>
  <r>
    <x v="126"/>
    <n v="7130000"/>
    <n v="6200000"/>
    <x v="2"/>
  </r>
  <r>
    <x v="189"/>
    <n v="10180000"/>
    <n v="8000000"/>
    <x v="1"/>
  </r>
  <r>
    <x v="190"/>
    <n v="8200000"/>
    <n v="7000000"/>
    <x v="2"/>
  </r>
  <r>
    <x v="191"/>
    <n v="19600000"/>
    <n v="15000000"/>
    <x v="3"/>
  </r>
  <r>
    <x v="153"/>
    <n v="15000000"/>
    <n v="12500000"/>
    <x v="1"/>
  </r>
  <r>
    <x v="192"/>
    <n v="15000000"/>
    <n v="12500000"/>
    <x v="1"/>
  </r>
  <r>
    <x v="85"/>
    <n v="12100000"/>
    <n v="10300000"/>
    <x v="1"/>
  </r>
  <r>
    <x v="91"/>
    <n v="12000000"/>
    <n v="9000000"/>
    <x v="1"/>
  </r>
  <r>
    <x v="193"/>
    <n v="17100000"/>
    <n v="13800000"/>
    <x v="1"/>
  </r>
  <r>
    <x v="194"/>
    <n v="15600000"/>
    <n v="12500000"/>
    <x v="1"/>
  </r>
  <r>
    <x v="171"/>
    <n v="8300000"/>
    <n v="6900000"/>
    <x v="2"/>
  </r>
  <r>
    <x v="112"/>
    <n v="11700000"/>
    <n v="9700000"/>
    <x v="1"/>
  </r>
  <r>
    <x v="161"/>
    <n v="22600000"/>
    <n v="20000000"/>
    <x v="1"/>
  </r>
  <r>
    <x v="86"/>
    <n v="18800000"/>
    <n v="15500000"/>
    <x v="1"/>
  </r>
  <r>
    <x v="114"/>
    <n v="18100000"/>
    <n v="15200000"/>
    <x v="1"/>
  </r>
  <r>
    <x v="195"/>
    <n v="11300000"/>
    <n v="9700000"/>
    <x v="2"/>
  </r>
  <r>
    <x v="196"/>
    <n v="6100000"/>
    <n v="5200000"/>
    <x v="2"/>
  </r>
  <r>
    <x v="25"/>
    <n v="9000000"/>
    <n v="7300000"/>
    <x v="1"/>
  </r>
  <r>
    <x v="197"/>
    <n v="7700000"/>
    <n v="5800000"/>
    <x v="1"/>
  </r>
  <r>
    <x v="198"/>
    <n v="8860000"/>
    <n v="7000000"/>
    <x v="1"/>
  </r>
  <r>
    <x v="46"/>
    <n v="33700000"/>
    <n v="27500000"/>
    <x v="1"/>
  </r>
  <r>
    <x v="199"/>
    <n v="6580000"/>
    <n v="4800000"/>
    <x v="3"/>
  </r>
  <r>
    <x v="199"/>
    <n v="6580000"/>
    <n v="4500000"/>
    <x v="3"/>
  </r>
  <r>
    <x v="200"/>
    <n v="8300000"/>
    <n v="6500000"/>
    <x v="1"/>
  </r>
  <r>
    <x v="165"/>
    <n v="7500000"/>
    <n v="6000000"/>
    <x v="1"/>
  </r>
  <r>
    <x v="177"/>
    <n v="12600000"/>
    <n v="10200000"/>
    <x v="1"/>
  </r>
  <r>
    <x v="201"/>
    <n v="26300000"/>
    <n v="10200000"/>
    <x v="1"/>
  </r>
  <r>
    <x v="104"/>
    <n v="19900000"/>
    <n v="15500000"/>
    <x v="3"/>
  </r>
  <r>
    <x v="81"/>
    <n v="6900000"/>
    <n v="5800000"/>
    <x v="2"/>
  </r>
  <r>
    <x v="33"/>
    <n v="17600000"/>
    <n v="14500000"/>
    <x v="1"/>
  </r>
  <r>
    <x v="75"/>
    <n v="8600000"/>
    <n v="7000000"/>
    <x v="1"/>
  </r>
  <r>
    <x v="114"/>
    <n v="18100000"/>
    <n v="15500000"/>
    <x v="1"/>
  </r>
  <r>
    <x v="123"/>
    <n v="11300000"/>
    <n v="8500000"/>
    <x v="1"/>
  </r>
  <r>
    <x v="67"/>
    <n v="12100000"/>
    <n v="9500000"/>
    <x v="1"/>
  </r>
  <r>
    <x v="33"/>
    <n v="17600000"/>
    <n v="15000000"/>
    <x v="1"/>
  </r>
  <r>
    <x v="202"/>
    <n v="11200000"/>
    <n v="8000000"/>
    <x v="1"/>
  </r>
  <r>
    <x v="203"/>
    <n v="9300000"/>
    <n v="6500000"/>
    <x v="1"/>
  </r>
  <r>
    <x v="204"/>
    <n v="7000000"/>
    <n v="5200000"/>
    <x v="1"/>
  </r>
  <r>
    <x v="101"/>
    <n v="11000000"/>
    <n v="8800000"/>
    <x v="1"/>
  </r>
  <r>
    <x v="111"/>
    <n v="13800000"/>
    <n v="11500000"/>
    <x v="1"/>
  </r>
  <r>
    <x v="5"/>
    <n v="13300000"/>
    <n v="10700000"/>
    <x v="3"/>
  </r>
  <r>
    <x v="59"/>
    <n v="16200000"/>
    <n v="12500000"/>
    <x v="1"/>
  </r>
  <r>
    <x v="184"/>
    <n v="16800000"/>
    <n v="13800000"/>
    <x v="1"/>
  </r>
  <r>
    <x v="91"/>
    <n v="11300000"/>
    <n v="8800000"/>
    <x v="1"/>
  </r>
  <r>
    <x v="11"/>
    <n v="13660000"/>
    <n v="11500000"/>
    <x v="1"/>
  </r>
  <r>
    <x v="205"/>
    <n v="24830000"/>
    <n v="18500000"/>
    <x v="3"/>
  </r>
  <r>
    <x v="176"/>
    <n v="11300000"/>
    <n v="9200000"/>
    <x v="1"/>
  </r>
  <r>
    <x v="49"/>
    <n v="14200000"/>
    <n v="11500000"/>
    <x v="1"/>
  </r>
  <r>
    <x v="8"/>
    <n v="13600000"/>
    <n v="11000000"/>
    <x v="1"/>
  </r>
  <r>
    <x v="206"/>
    <n v="8400000"/>
    <n v="6500000"/>
    <x v="1"/>
  </r>
  <r>
    <x v="207"/>
    <n v="14500000"/>
    <n v="11800000"/>
    <x v="1"/>
  </r>
  <r>
    <x v="208"/>
    <n v="11000000"/>
    <n v="8500000"/>
    <x v="1"/>
  </r>
  <r>
    <x v="15"/>
    <n v="8900000"/>
    <n v="7300000"/>
    <x v="1"/>
  </r>
  <r>
    <x v="192"/>
    <n v="8300000"/>
    <n v="6900000"/>
    <x v="1"/>
  </r>
  <r>
    <x v="173"/>
    <n v="24400000"/>
    <n v="20000000"/>
    <x v="1"/>
  </r>
  <r>
    <x v="101"/>
    <n v="11000000"/>
    <n v="8800000"/>
    <x v="1"/>
  </r>
  <r>
    <x v="64"/>
    <n v="24500000"/>
    <n v="20000000"/>
    <x v="1"/>
  </r>
  <r>
    <x v="65"/>
    <n v="24500000"/>
    <n v="20500000"/>
    <x v="1"/>
  </r>
  <r>
    <x v="209"/>
    <n v="7900000"/>
    <n v="6500000"/>
    <x v="1"/>
  </r>
  <r>
    <x v="210"/>
    <n v="7600000"/>
    <n v="6200000"/>
    <x v="1"/>
  </r>
  <r>
    <x v="123"/>
    <n v="18900000"/>
    <n v="16000000"/>
    <x v="1"/>
  </r>
  <r>
    <x v="45"/>
    <n v="7900000"/>
    <n v="5800000"/>
    <x v="1"/>
  </r>
  <r>
    <x v="211"/>
    <n v="10500000"/>
    <n v="9000000"/>
    <x v="2"/>
  </r>
  <r>
    <x v="190"/>
    <n v="7300000"/>
    <n v="6200000"/>
    <x v="2"/>
  </r>
  <r>
    <x v="45"/>
    <n v="7300000"/>
    <n v="6200000"/>
    <x v="2"/>
  </r>
  <r>
    <x v="212"/>
    <n v="12700000"/>
    <n v="11000000"/>
    <x v="2"/>
  </r>
  <r>
    <x v="57"/>
    <n v="16900000"/>
    <n v="14000000"/>
    <x v="1"/>
  </r>
  <r>
    <x v="62"/>
    <n v="14500000"/>
    <n v="11600000"/>
    <x v="3"/>
  </r>
  <r>
    <x v="182"/>
    <n v="8600000"/>
    <n v="7500000"/>
    <x v="2"/>
  </r>
  <r>
    <x v="15"/>
    <n v="8600000"/>
    <n v="6700000"/>
    <x v="1"/>
  </r>
  <r>
    <x v="143"/>
    <n v="10000000"/>
    <n v="8700000"/>
    <x v="2"/>
  </r>
  <r>
    <x v="0"/>
    <n v="7190000"/>
    <n v="5500000"/>
    <x v="1"/>
  </r>
  <r>
    <x v="197"/>
    <n v="7800000"/>
    <n v="5800000"/>
    <x v="3"/>
  </r>
  <r>
    <x v="30"/>
    <n v="13400000"/>
    <n v="11000000"/>
    <x v="1"/>
  </r>
  <r>
    <x v="112"/>
    <n v="12300000"/>
    <n v="10200000"/>
    <x v="1"/>
  </r>
  <r>
    <x v="213"/>
    <n v="12900000"/>
    <n v="10800000"/>
    <x v="1"/>
  </r>
  <r>
    <x v="21"/>
    <n v="35500000"/>
    <n v="30000000"/>
    <x v="1"/>
  </r>
  <r>
    <x v="214"/>
    <n v="31100000"/>
    <n v="26300000"/>
    <x v="1"/>
  </r>
  <r>
    <x v="215"/>
    <n v="7400000"/>
    <n v="5800000"/>
    <x v="1"/>
  </r>
  <r>
    <x v="216"/>
    <n v="5000000"/>
    <n v="3900000"/>
    <x v="1"/>
  </r>
  <r>
    <x v="67"/>
    <n v="18700000"/>
    <n v="16000000"/>
    <x v="1"/>
  </r>
  <r>
    <x v="217"/>
    <n v="16600000"/>
    <n v="13000000"/>
    <x v="1"/>
  </r>
  <r>
    <x v="15"/>
    <n v="9000000"/>
    <n v="7300000"/>
    <x v="1"/>
  </r>
  <r>
    <x v="176"/>
    <n v="9100000"/>
    <n v="7300000"/>
    <x v="1"/>
  </r>
  <r>
    <x v="218"/>
    <n v="20900000"/>
    <n v="17500000"/>
    <x v="1"/>
  </r>
  <r>
    <x v="218"/>
    <n v="20900000"/>
    <n v="17600000"/>
    <x v="1"/>
  </r>
  <r>
    <x v="28"/>
    <n v="8600000"/>
    <n v="7000000"/>
    <x v="1"/>
  </r>
  <r>
    <x v="219"/>
    <n v="40600000"/>
    <n v="30000000"/>
    <x v="3"/>
  </r>
  <r>
    <x v="162"/>
    <n v="13900000"/>
    <n v="11500000"/>
    <x v="3"/>
  </r>
  <r>
    <x v="220"/>
    <n v="12900000"/>
    <n v="11100000"/>
    <x v="1"/>
  </r>
  <r>
    <x v="19"/>
    <n v="11400000"/>
    <n v="9500000"/>
    <x v="1"/>
  </r>
  <r>
    <x v="211"/>
    <n v="10400000"/>
    <n v="9500000"/>
    <x v="1"/>
  </r>
  <r>
    <x v="184"/>
    <n v="19400000"/>
    <n v="16000000"/>
    <x v="1"/>
  </r>
  <r>
    <x v="19"/>
    <n v="12500000"/>
    <n v="10300000"/>
    <x v="1"/>
  </r>
  <r>
    <x v="86"/>
    <n v="18500000"/>
    <n v="15000000"/>
    <x v="1"/>
  </r>
  <r>
    <x v="91"/>
    <n v="11400000"/>
    <n v="9300000"/>
    <x v="1"/>
  </r>
  <r>
    <x v="143"/>
    <n v="9500000"/>
    <n v="8000000"/>
    <x v="2"/>
  </r>
  <r>
    <x v="101"/>
    <n v="12300000"/>
    <n v="9300000"/>
    <x v="2"/>
  </r>
  <r>
    <x v="219"/>
    <n v="40300000"/>
    <n v="31000000"/>
    <x v="3"/>
  </r>
  <r>
    <x v="11"/>
    <n v="40300000"/>
    <n v="31000000"/>
    <x v="3"/>
  </r>
  <r>
    <x v="73"/>
    <n v="32100000"/>
    <n v="25500000"/>
    <x v="1"/>
  </r>
  <r>
    <x v="158"/>
    <n v="16300000"/>
    <n v="13500000"/>
    <x v="1"/>
  </r>
  <r>
    <x v="153"/>
    <n v="15400000"/>
    <n v="12500000"/>
    <x v="1"/>
  </r>
  <r>
    <x v="99"/>
    <n v="13000000"/>
    <n v="10800000"/>
    <x v="1"/>
  </r>
  <r>
    <x v="221"/>
    <n v="15600000"/>
    <n v="13000000"/>
    <x v="1"/>
  </r>
  <r>
    <x v="53"/>
    <n v="15500000"/>
    <n v="13000000"/>
    <x v="3"/>
  </r>
  <r>
    <x v="5"/>
    <n v="13200000"/>
    <n v="10500000"/>
    <x v="3"/>
  </r>
  <r>
    <x v="215"/>
    <n v="6700000"/>
    <n v="5100000"/>
    <x v="1"/>
  </r>
  <r>
    <x v="123"/>
    <n v="17800000"/>
    <n v="14500000"/>
    <x v="1"/>
  </r>
  <r>
    <x v="222"/>
    <n v="6900000"/>
    <n v="4800000"/>
    <x v="1"/>
  </r>
  <r>
    <x v="31"/>
    <n v="11600000"/>
    <n v="9600000"/>
    <x v="1"/>
  </r>
  <r>
    <x v="75"/>
    <n v="9900000"/>
    <n v="8200000"/>
    <x v="1"/>
  </r>
  <r>
    <x v="31"/>
    <n v="10900000"/>
    <n v="8700000"/>
    <x v="1"/>
  </r>
  <r>
    <x v="104"/>
    <n v="21100000"/>
    <n v="16000000"/>
    <x v="3"/>
  </r>
  <r>
    <x v="223"/>
    <n v="6000000"/>
    <n v="4500000"/>
    <x v="3"/>
  </r>
  <r>
    <x v="45"/>
    <n v="7300000"/>
    <n v="6200000"/>
    <x v="2"/>
  </r>
  <r>
    <x v="123"/>
    <n v="18500000"/>
    <n v="15000000"/>
    <x v="2"/>
  </r>
  <r>
    <x v="87"/>
    <n v="9400000"/>
    <n v="7800000"/>
    <x v="1"/>
  </r>
  <r>
    <x v="224"/>
    <n v="19300000"/>
    <n v="17500000"/>
    <x v="1"/>
  </r>
  <r>
    <x v="31"/>
    <n v="10400000"/>
    <n v="8300000"/>
    <x v="1"/>
  </r>
  <r>
    <x v="218"/>
    <n v="17500000"/>
    <n v="15000000"/>
    <x v="1"/>
  </r>
  <r>
    <x v="76"/>
    <n v="7700000"/>
    <n v="6500000"/>
    <x v="2"/>
  </r>
  <r>
    <x v="182"/>
    <n v="8600000"/>
    <n v="7300000"/>
    <x v="2"/>
  </r>
  <r>
    <x v="225"/>
    <n v="15800000"/>
    <n v="13200000"/>
    <x v="3"/>
  </r>
  <r>
    <x v="84"/>
    <n v="12600000"/>
    <n v="10200000"/>
    <x v="1"/>
  </r>
  <r>
    <x v="226"/>
    <n v="14200000"/>
    <n v="12000000"/>
    <x v="1"/>
  </r>
  <r>
    <x v="227"/>
    <n v="7900000"/>
    <n v="6000000"/>
    <x v="1"/>
  </r>
  <r>
    <x v="156"/>
    <n v="37000000"/>
    <n v="29500000"/>
    <x v="3"/>
  </r>
  <r>
    <x v="134"/>
    <n v="23000000"/>
    <n v="18500000"/>
    <x v="3"/>
  </r>
  <r>
    <x v="228"/>
    <n v="22500000"/>
    <n v="17500000"/>
    <x v="3"/>
  </r>
  <r>
    <x v="11"/>
    <n v="9900000"/>
    <n v="7200000"/>
    <x v="3"/>
  </r>
  <r>
    <x v="64"/>
    <n v="9200000"/>
    <n v="7000000"/>
    <x v="3"/>
  </r>
  <r>
    <x v="190"/>
    <n v="7900000"/>
    <n v="6700000"/>
    <x v="2"/>
  </r>
  <r>
    <x v="211"/>
    <n v="10400000"/>
    <n v="13000000"/>
    <x v="2"/>
  </r>
  <r>
    <x v="222"/>
    <n v="8700000"/>
    <n v="6600000"/>
    <x v="3"/>
  </r>
  <r>
    <x v="19"/>
    <n v="13200000"/>
    <n v="11000000"/>
    <x v="3"/>
  </r>
  <r>
    <x v="229"/>
    <n v="19500000"/>
    <n v="16500000"/>
    <x v="1"/>
  </r>
  <r>
    <x v="230"/>
    <n v="7100000"/>
    <n v="5700000"/>
    <x v="1"/>
  </r>
  <r>
    <x v="75"/>
    <n v="8500000"/>
    <n v="7400000"/>
    <x v="2"/>
  </r>
  <r>
    <x v="231"/>
    <n v="23100000"/>
    <n v="19200000"/>
    <x v="1"/>
  </r>
  <r>
    <x v="75"/>
    <n v="9800000"/>
    <n v="8400000"/>
    <x v="2"/>
  </r>
  <r>
    <x v="184"/>
    <n v="19700000"/>
    <n v="16300000"/>
    <x v="2"/>
  </r>
  <r>
    <x v="106"/>
    <n v="24200000"/>
    <n v="21000000"/>
    <x v="2"/>
  </r>
  <r>
    <x v="232"/>
    <n v="14100000"/>
    <n v="11500000"/>
    <x v="1"/>
  </r>
  <r>
    <x v="233"/>
    <n v="8700000"/>
    <n v="7500000"/>
    <x v="2"/>
  </r>
  <r>
    <x v="45"/>
    <n v="7000000"/>
    <n v="5600000"/>
    <x v="2"/>
  </r>
  <r>
    <x v="219"/>
    <n v="40600000"/>
    <n v="31000000"/>
    <x v="3"/>
  </r>
  <r>
    <x v="19"/>
    <n v="13300000"/>
    <n v="11200000"/>
    <x v="3"/>
  </r>
  <r>
    <x v="215"/>
    <n v="4910000"/>
    <n v="4000000"/>
    <x v="3"/>
  </r>
  <r>
    <x v="106"/>
    <n v="22800000"/>
    <n v="19000000"/>
    <x v="3"/>
  </r>
  <r>
    <x v="234"/>
    <n v="9600000"/>
    <n v="7300000"/>
    <x v="3"/>
  </r>
  <r>
    <x v="15"/>
    <n v="7800000"/>
    <n v="6600000"/>
    <x v="2"/>
  </r>
  <r>
    <x v="189"/>
    <n v="14100000"/>
    <n v="11700000"/>
    <x v="1"/>
  </r>
  <r>
    <x v="218"/>
    <n v="17900000"/>
    <n v="15000000"/>
    <x v="3"/>
  </r>
  <r>
    <x v="219"/>
    <n v="39400000"/>
    <n v="31627180"/>
    <x v="3"/>
  </r>
  <r>
    <x v="158"/>
    <n v="16400000"/>
    <n v="13500000"/>
    <x v="3"/>
  </r>
  <r>
    <x v="171"/>
    <n v="11800000"/>
    <n v="10300000"/>
    <x v="2"/>
  </r>
  <r>
    <x v="176"/>
    <n v="10990000"/>
    <n v="9100000"/>
    <x v="1"/>
  </r>
  <r>
    <x v="201"/>
    <n v="25100000"/>
    <n v="20500000"/>
    <x v="1"/>
  </r>
  <r>
    <x v="231"/>
    <n v="23100000"/>
    <n v="20000000"/>
    <x v="2"/>
  </r>
  <r>
    <x v="76"/>
    <n v="9500000"/>
    <n v="8200000"/>
    <x v="2"/>
  </r>
  <r>
    <x v="99"/>
    <n v="15800000"/>
    <n v="13500000"/>
    <x v="2"/>
  </r>
  <r>
    <x v="50"/>
    <n v="13500000"/>
    <n v="10500000"/>
    <x v="2"/>
  </r>
  <r>
    <x v="235"/>
    <n v="6700000"/>
    <n v="5400000"/>
    <x v="2"/>
  </r>
  <r>
    <x v="103"/>
    <n v="14800000"/>
    <n v="12300000"/>
    <x v="1"/>
  </r>
  <r>
    <x v="236"/>
    <n v="33300000"/>
    <n v="26000000"/>
    <x v="2"/>
  </r>
  <r>
    <x v="112"/>
    <n v="12200000"/>
    <n v="10000000"/>
    <x v="2"/>
  </r>
  <r>
    <x v="112"/>
    <n v="11900000"/>
    <n v="10000000"/>
    <x v="2"/>
  </r>
  <r>
    <x v="112"/>
    <n v="13000000"/>
    <n v="11000000"/>
    <x v="2"/>
  </r>
  <r>
    <x v="128"/>
    <n v="12900000"/>
    <n v="10000000"/>
    <x v="2"/>
  </r>
  <r>
    <x v="237"/>
    <n v="17200000"/>
    <n v="14000000"/>
    <x v="2"/>
  </r>
  <r>
    <x v="238"/>
    <n v="9100000"/>
    <n v="10000000"/>
    <x v="2"/>
  </r>
  <r>
    <x v="87"/>
    <n v="9250000"/>
    <n v="7500000"/>
    <x v="2"/>
  </r>
  <r>
    <x v="201"/>
    <n v="25000000"/>
    <n v="21000000"/>
    <x v="2"/>
  </r>
  <r>
    <x v="78"/>
    <n v="48600000"/>
    <n v="40000000"/>
    <x v="1"/>
  </r>
  <r>
    <x v="114"/>
    <n v="11500000"/>
    <n v="10000000"/>
    <x v="1"/>
  </r>
  <r>
    <x v="3"/>
    <n v="12600000"/>
    <n v="10000000"/>
    <x v="1"/>
  </r>
  <r>
    <x v="11"/>
    <n v="8600000"/>
    <n v="7500000"/>
    <x v="2"/>
  </r>
  <r>
    <x v="184"/>
    <n v="13900000"/>
    <n v="11700000"/>
    <x v="1"/>
  </r>
  <r>
    <x v="239"/>
    <n v="16100000"/>
    <n v="13300000"/>
    <x v="1"/>
  </r>
  <r>
    <x v="53"/>
    <n v="16500000"/>
    <n v="13200000"/>
    <x v="3"/>
  </r>
  <r>
    <x v="141"/>
    <n v="16300000"/>
    <n v="12500000"/>
    <x v="1"/>
  </r>
  <r>
    <x v="143"/>
    <n v="10300000"/>
    <n v="9000000"/>
    <x v="2"/>
  </r>
  <r>
    <x v="64"/>
    <n v="10200000"/>
    <n v="8500000"/>
    <x v="2"/>
  </r>
  <r>
    <x v="240"/>
    <n v="9400000"/>
    <n v="7500000"/>
    <x v="3"/>
  </r>
  <r>
    <x v="14"/>
    <n v="10200000"/>
    <n v="9000000"/>
    <x v="2"/>
  </r>
  <r>
    <x v="3"/>
    <n v="12400000"/>
    <n v="10000000"/>
    <x v="2"/>
  </r>
  <r>
    <x v="234"/>
    <n v="11200000"/>
    <n v="9200000"/>
    <x v="2"/>
  </r>
  <r>
    <x v="241"/>
    <n v="7300000"/>
    <n v="6000000"/>
    <x v="2"/>
  </r>
  <r>
    <x v="242"/>
    <n v="22100000"/>
    <n v="20000000"/>
    <x v="1"/>
  </r>
  <r>
    <x v="8"/>
    <n v="15000000"/>
    <n v="12000000"/>
    <x v="1"/>
  </r>
  <r>
    <x v="243"/>
    <n v="17700000"/>
    <n v="14500000"/>
    <x v="1"/>
  </r>
  <r>
    <x v="244"/>
    <n v="13300000"/>
    <n v="10500000"/>
    <x v="3"/>
  </r>
  <r>
    <x v="112"/>
    <n v="12000000"/>
    <n v="11000000"/>
    <x v="1"/>
  </r>
  <r>
    <x v="176"/>
    <n v="9800000"/>
    <n v="8100000"/>
    <x v="1"/>
  </r>
  <r>
    <x v="106"/>
    <n v="22000000"/>
    <n v="20000000"/>
    <x v="1"/>
  </r>
  <r>
    <x v="35"/>
    <n v="24400000"/>
    <n v="20700000"/>
    <x v="1"/>
  </r>
  <r>
    <x v="134"/>
    <n v="17800000"/>
    <n v="14600000"/>
    <x v="3"/>
  </r>
  <r>
    <x v="225"/>
    <n v="14400000"/>
    <n v="11700000"/>
    <x v="1"/>
  </r>
  <r>
    <x v="226"/>
    <n v="16800000"/>
    <n v="14300000"/>
    <x v="1"/>
  </r>
  <r>
    <x v="245"/>
    <n v="7350000"/>
    <n v="6000000"/>
    <x v="1"/>
  </r>
  <r>
    <x v="167"/>
    <n v="18500000"/>
    <n v="15500000"/>
    <x v="1"/>
  </r>
  <r>
    <x v="38"/>
    <n v="13700000"/>
    <n v="11300000"/>
    <x v="1"/>
  </r>
  <r>
    <x v="49"/>
    <n v="11300000"/>
    <n v="9500000"/>
    <x v="1"/>
  </r>
  <r>
    <x v="246"/>
    <n v="21700000"/>
    <n v="17750000"/>
    <x v="1"/>
  </r>
  <r>
    <x v="247"/>
    <n v="29700000"/>
    <n v="22500000"/>
    <x v="1"/>
  </r>
  <r>
    <x v="28"/>
    <n v="8600000"/>
    <n v="6800000"/>
    <x v="1"/>
  </r>
  <r>
    <x v="248"/>
    <n v="13700000"/>
    <n v="11500000"/>
    <x v="1"/>
  </r>
  <r>
    <x v="69"/>
    <n v="37100000"/>
    <n v="30400000"/>
    <x v="1"/>
  </r>
  <r>
    <x v="194"/>
    <n v="16000000"/>
    <n v="11800000"/>
    <x v="3"/>
  </r>
  <r>
    <x v="6"/>
    <n v="15600000"/>
    <n v="11000000"/>
    <x v="3"/>
  </r>
  <r>
    <x v="186"/>
    <n v="13800000"/>
    <n v="11500000"/>
    <x v="1"/>
  </r>
  <r>
    <x v="77"/>
    <n v="22800000"/>
    <n v="18500000"/>
    <x v="1"/>
  </r>
  <r>
    <x v="96"/>
    <n v="16000000"/>
    <n v="13000000"/>
    <x v="1"/>
  </r>
  <r>
    <x v="116"/>
    <n v="17100000"/>
    <n v="15500000"/>
    <x v="3"/>
  </r>
  <r>
    <x v="81"/>
    <n v="6500000"/>
    <n v="5000000"/>
    <x v="3"/>
  </r>
  <r>
    <x v="84"/>
    <n v="10150000"/>
    <n v="8500000"/>
    <x v="3"/>
  </r>
  <r>
    <x v="21"/>
    <n v="33500000"/>
    <n v="26500000"/>
    <x v="3"/>
  </r>
  <r>
    <x v="76"/>
    <n v="7900000"/>
    <n v="6300000"/>
    <x v="1"/>
  </r>
  <r>
    <x v="11"/>
    <n v="11000000"/>
    <n v="9200000"/>
    <x v="2"/>
  </r>
  <r>
    <x v="186"/>
    <n v="20500000"/>
    <n v="17000000"/>
    <x v="2"/>
  </r>
  <r>
    <x v="5"/>
    <n v="13100000"/>
    <n v="10000000"/>
    <x v="3"/>
  </r>
  <r>
    <x v="87"/>
    <n v="10900000"/>
    <n v="8500000"/>
    <x v="1"/>
  </r>
  <r>
    <x v="218"/>
    <n v="18360000"/>
    <n v="15500000"/>
    <x v="1"/>
  </r>
  <r>
    <x v="88"/>
    <n v="17700000"/>
    <n v="15000000"/>
    <x v="1"/>
  </r>
  <r>
    <x v="249"/>
    <n v="11690000"/>
    <n v="9700000"/>
    <x v="1"/>
  </r>
  <r>
    <x v="250"/>
    <n v="8700000"/>
    <n v="0"/>
    <x v="1"/>
  </r>
  <r>
    <x v="82"/>
    <n v="17700000"/>
    <n v="14200000"/>
    <x v="3"/>
  </r>
  <r>
    <x v="181"/>
    <n v="9600000"/>
    <n v="8400000"/>
    <x v="2"/>
  </r>
  <r>
    <x v="251"/>
    <n v="11700000"/>
    <n v="9200000"/>
    <x v="1"/>
  </r>
  <r>
    <x v="252"/>
    <n v="11850000"/>
    <n v="9500000"/>
    <x v="1"/>
  </r>
  <r>
    <x v="253"/>
    <n v="13200000"/>
    <n v="10200000"/>
    <x v="3"/>
  </r>
  <r>
    <x v="254"/>
    <n v="16300000"/>
    <n v="12700000"/>
    <x v="3"/>
  </r>
  <r>
    <x v="120"/>
    <n v="8800000"/>
    <n v="7300000"/>
    <x v="3"/>
  </r>
  <r>
    <x v="235"/>
    <n v="6850000"/>
    <n v="5600000"/>
    <x v="1"/>
  </r>
  <r>
    <x v="59"/>
    <n v="15300000"/>
    <n v="12000000"/>
    <x v="1"/>
  </r>
  <r>
    <x v="255"/>
    <n v="8900000"/>
    <n v="7200000"/>
    <x v="1"/>
  </r>
  <r>
    <x v="11"/>
    <n v="12900000"/>
    <n v="10000000"/>
    <x v="1"/>
  </r>
  <r>
    <x v="256"/>
    <n v="12500000"/>
    <n v="10500000"/>
    <x v="1"/>
  </r>
  <r>
    <x v="59"/>
    <n v="16900000"/>
    <n v="14300000"/>
    <x v="1"/>
  </r>
  <r>
    <x v="257"/>
    <n v="8500000"/>
    <n v="6800000"/>
    <x v="1"/>
  </r>
  <r>
    <x v="0"/>
    <n v="8500000"/>
    <n v="5700000"/>
    <x v="1"/>
  </r>
  <r>
    <x v="11"/>
    <n v="7100000"/>
    <n v="5000000"/>
    <x v="1"/>
  </r>
  <r>
    <x v="112"/>
    <n v="12900000"/>
    <n v="11200000"/>
    <x v="2"/>
  </r>
  <r>
    <x v="45"/>
    <n v="5400000"/>
    <n v="4300000"/>
    <x v="1"/>
  </r>
  <r>
    <x v="85"/>
    <n v="10500000"/>
    <n v="8500000"/>
    <x v="1"/>
  </r>
  <r>
    <x v="46"/>
    <n v="33700000"/>
    <n v="27000000"/>
    <x v="3"/>
  </r>
  <r>
    <x v="14"/>
    <n v="7500000"/>
    <n v="6500000"/>
    <x v="2"/>
  </r>
  <r>
    <x v="258"/>
    <n v="36500000"/>
    <n v="29200000"/>
    <x v="3"/>
  </r>
  <r>
    <x v="156"/>
    <n v="37000000"/>
    <n v="31000000"/>
    <x v="1"/>
  </r>
  <r>
    <x v="211"/>
    <n v="11300000"/>
    <n v="9500000"/>
    <x v="2"/>
  </r>
  <r>
    <x v="25"/>
    <n v="13800000"/>
    <n v="11700000"/>
    <x v="2"/>
  </r>
  <r>
    <x v="259"/>
    <n v="7700000"/>
    <n v="6300000"/>
    <x v="2"/>
  </r>
  <r>
    <x v="67"/>
    <n v="18600000"/>
    <n v="15300000"/>
    <x v="2"/>
  </r>
  <r>
    <x v="190"/>
    <n v="8700000"/>
    <n v="7400000"/>
    <x v="2"/>
  </r>
  <r>
    <x v="2"/>
    <n v="8300000"/>
    <n v="7000000"/>
    <x v="2"/>
  </r>
  <r>
    <x v="260"/>
    <n v="11000000"/>
    <n v="9000000"/>
    <x v="3"/>
  </r>
  <r>
    <x v="9"/>
    <n v="12900000"/>
    <n v="10800000"/>
    <x v="3"/>
  </r>
  <r>
    <x v="10"/>
    <n v="7900000"/>
    <n v="6800000"/>
    <x v="3"/>
  </r>
  <r>
    <x v="261"/>
    <n v="13800000"/>
    <n v="11500000"/>
    <x v="1"/>
  </r>
  <r>
    <x v="59"/>
    <n v="18380000"/>
    <n v="16000000"/>
    <x v="1"/>
  </r>
  <r>
    <x v="139"/>
    <n v="9200000"/>
    <n v="7800000"/>
    <x v="1"/>
  </r>
  <r>
    <x v="262"/>
    <n v="13400000"/>
    <n v="11300000"/>
    <x v="1"/>
  </r>
  <r>
    <x v="263"/>
    <n v="12400000"/>
    <n v="10100000"/>
    <x v="1"/>
  </r>
  <r>
    <x v="58"/>
    <n v="27400000"/>
    <n v="23000000"/>
    <x v="3"/>
  </r>
  <r>
    <x v="26"/>
    <n v="8400000"/>
    <n v="7000000"/>
    <x v="2"/>
  </r>
  <r>
    <x v="156"/>
    <n v="36900000"/>
    <n v="30500000"/>
    <x v="2"/>
  </r>
  <r>
    <x v="12"/>
    <n v="45400000"/>
    <n v="40000000"/>
    <x v="2"/>
  </r>
  <r>
    <x v="147"/>
    <n v="6200000"/>
    <n v="5200000"/>
    <x v="2"/>
  </r>
  <r>
    <x v="106"/>
    <n v="30000000"/>
    <n v="25000000"/>
    <x v="2"/>
  </r>
  <r>
    <x v="264"/>
    <n v="64000000"/>
    <n v="52500000"/>
    <x v="3"/>
  </r>
  <r>
    <x v="226"/>
    <n v="16000000"/>
    <n v="13900000"/>
    <x v="2"/>
  </r>
  <r>
    <x v="120"/>
    <n v="7000000"/>
    <n v="5700000"/>
    <x v="2"/>
  </r>
  <r>
    <x v="265"/>
    <n v="10900000"/>
    <n v="8900000"/>
    <x v="2"/>
  </r>
  <r>
    <x v="184"/>
    <n v="17000000"/>
    <n v="13500000"/>
    <x v="2"/>
  </r>
  <r>
    <x v="163"/>
    <n v="9400000"/>
    <n v="8000000"/>
    <x v="2"/>
  </r>
  <r>
    <x v="45"/>
    <n v="7900000"/>
    <n v="6600000"/>
    <x v="2"/>
  </r>
  <r>
    <x v="93"/>
    <n v="12800000"/>
    <n v="10700000"/>
    <x v="2"/>
  </r>
  <r>
    <x v="4"/>
    <n v="14900000"/>
    <n v="12500000"/>
    <x v="2"/>
  </r>
  <r>
    <x v="31"/>
    <n v="11100000"/>
    <n v="9300000"/>
    <x v="2"/>
  </r>
  <r>
    <x v="143"/>
    <n v="8900000"/>
    <n v="7400000"/>
    <x v="2"/>
  </r>
  <r>
    <x v="155"/>
    <n v="12200000"/>
    <n v="10000000"/>
    <x v="2"/>
  </r>
  <r>
    <x v="31"/>
    <n v="11300000"/>
    <n v="9000000"/>
    <x v="2"/>
  </r>
  <r>
    <x v="139"/>
    <n v="8400000"/>
    <n v="7000000"/>
    <x v="2"/>
  </r>
  <r>
    <x v="121"/>
    <n v="11100000"/>
    <n v="9600000"/>
    <x v="2"/>
  </r>
  <r>
    <x v="9"/>
    <n v="12100000"/>
    <n v="10300000"/>
    <x v="2"/>
  </r>
  <r>
    <x v="9"/>
    <n v="12100000"/>
    <n v="10000000"/>
    <x v="2"/>
  </r>
  <r>
    <x v="33"/>
    <n v="18800000"/>
    <n v="15000000"/>
    <x v="2"/>
  </r>
  <r>
    <x v="44"/>
    <n v="9000000"/>
    <n v="7400000"/>
    <x v="2"/>
  </r>
  <r>
    <x v="164"/>
    <n v="20800000"/>
    <n v="17300000"/>
    <x v="3"/>
  </r>
  <r>
    <x v="26"/>
    <n v="10900000"/>
    <n v="9000000"/>
    <x v="3"/>
  </r>
  <r>
    <x v="266"/>
    <n v="8500000"/>
    <n v="6700000"/>
    <x v="3"/>
  </r>
  <r>
    <x v="82"/>
    <n v="17300000"/>
    <n v="14200000"/>
    <x v="3"/>
  </r>
  <r>
    <x v="267"/>
    <n v="7850000"/>
    <n v="6400000"/>
    <x v="1"/>
  </r>
  <r>
    <x v="112"/>
    <n v="11700000"/>
    <n v="10000000"/>
    <x v="1"/>
  </r>
  <r>
    <x v="112"/>
    <n v="11200000"/>
    <n v="9300000"/>
    <x v="1"/>
  </r>
  <r>
    <x v="91"/>
    <n v="10900000"/>
    <n v="9000000"/>
    <x v="1"/>
  </r>
  <r>
    <x v="268"/>
    <n v="16200000"/>
    <n v="14000000"/>
    <x v="1"/>
  </r>
  <r>
    <x v="269"/>
    <n v="21800000"/>
    <n v="18000000"/>
    <x v="1"/>
  </r>
  <r>
    <x v="162"/>
    <n v="12400000"/>
    <n v="10000000"/>
    <x v="3"/>
  </r>
  <r>
    <x v="270"/>
    <n v="13000000"/>
    <n v="10700000"/>
    <x v="3"/>
  </r>
  <r>
    <x v="271"/>
    <n v="9000000"/>
    <n v="7500000"/>
    <x v="3"/>
  </r>
  <r>
    <x v="65"/>
    <n v="24500000"/>
    <n v="20500000"/>
    <x v="3"/>
  </r>
  <r>
    <x v="20"/>
    <n v="30100000"/>
    <n v="25500000"/>
    <x v="3"/>
  </r>
  <r>
    <x v="272"/>
    <n v="7700000"/>
    <n v="6400000"/>
    <x v="3"/>
  </r>
  <r>
    <x v="116"/>
    <n v="16300000"/>
    <n v="13300000"/>
    <x v="3"/>
  </r>
  <r>
    <x v="273"/>
    <n v="11500000"/>
    <n v="9500000"/>
    <x v="3"/>
  </r>
  <r>
    <x v="156"/>
    <n v="37500000"/>
    <n v="30700000"/>
    <x v="3"/>
  </r>
  <r>
    <x v="139"/>
    <n v="8400000"/>
    <n v="8000000"/>
    <x v="3"/>
  </r>
  <r>
    <x v="144"/>
    <n v="20000000"/>
    <n v="17000000"/>
    <x v="3"/>
  </r>
  <r>
    <x v="42"/>
    <n v="21400000"/>
    <n v="17700000"/>
    <x v="3"/>
  </r>
  <r>
    <x v="163"/>
    <n v="7100000"/>
    <n v="5900000"/>
    <x v="3"/>
  </r>
  <r>
    <x v="64"/>
    <n v="8900000"/>
    <n v="7300000"/>
    <x v="3"/>
  </r>
  <r>
    <x v="274"/>
    <n v="7900000"/>
    <n v="6500000"/>
    <x v="3"/>
  </r>
  <r>
    <x v="9"/>
    <n v="13750000"/>
    <n v="11600000"/>
    <x v="3"/>
  </r>
  <r>
    <x v="267"/>
    <n v="7600000"/>
    <n v="6300000"/>
    <x v="3"/>
  </r>
  <r>
    <x v="104"/>
    <n v="21500000"/>
    <n v="16000000"/>
    <x v="3"/>
  </r>
  <r>
    <x v="68"/>
    <n v="21000000"/>
    <n v="19000000"/>
    <x v="3"/>
  </r>
  <r>
    <x v="32"/>
    <n v="20900000"/>
    <n v="16700000"/>
    <x v="3"/>
  </r>
  <r>
    <x v="143"/>
    <n v="7800000"/>
    <n v="6500000"/>
    <x v="3"/>
  </r>
  <r>
    <x v="41"/>
    <n v="11200000"/>
    <n v="7600000"/>
    <x v="3"/>
  </r>
  <r>
    <x v="85"/>
    <n v="10200000"/>
    <n v="8500000"/>
    <x v="1"/>
  </r>
  <r>
    <x v="49"/>
    <n v="14000000"/>
    <n v="11500000"/>
    <x v="1"/>
  </r>
  <r>
    <x v="112"/>
    <n v="13000000"/>
    <n v="10800000"/>
    <x v="1"/>
  </r>
  <r>
    <x v="91"/>
    <n v="11600000"/>
    <n v="9500000"/>
    <x v="1"/>
  </r>
  <r>
    <x v="35"/>
    <n v="42700000"/>
    <n v="39000000"/>
    <x v="1"/>
  </r>
  <r>
    <x v="275"/>
    <n v="13800000"/>
    <n v="11700000"/>
    <x v="1"/>
  </r>
  <r>
    <x v="276"/>
    <n v="22800000"/>
    <n v="17500000"/>
    <x v="3"/>
  </r>
  <r>
    <x v="197"/>
    <n v="7700000"/>
    <n v="6500000"/>
    <x v="3"/>
  </r>
  <r>
    <x v="277"/>
    <n v="15900000"/>
    <n v="13100000"/>
    <x v="3"/>
  </r>
  <r>
    <x v="40"/>
    <n v="9500000"/>
    <n v="8600000"/>
    <x v="3"/>
  </r>
  <r>
    <x v="112"/>
    <n v="13800000"/>
    <n v="11700000"/>
    <x v="3"/>
  </r>
  <r>
    <x v="190"/>
    <n v="8300000"/>
    <n v="7000000"/>
    <x v="3"/>
  </r>
  <r>
    <x v="44"/>
    <n v="8500000"/>
    <n v="7000000"/>
    <x v="3"/>
  </r>
  <r>
    <x v="53"/>
    <n v="17700000"/>
    <n v="14500000"/>
    <x v="3"/>
  </r>
  <r>
    <x v="163"/>
    <n v="5600000"/>
    <n v="4300000"/>
    <x v="3"/>
  </r>
  <r>
    <x v="5"/>
    <n v="13800000"/>
    <n v="11600000"/>
    <x v="3"/>
  </r>
  <r>
    <x v="208"/>
    <n v="12200000"/>
    <n v="10000000"/>
    <x v="3"/>
  </r>
  <r>
    <x v="11"/>
    <n v="40200000"/>
    <n v="34000000"/>
    <x v="3"/>
  </r>
  <r>
    <x v="278"/>
    <n v="7600000"/>
    <n v="6500000"/>
    <x v="3"/>
  </r>
  <r>
    <x v="91"/>
    <n v="11000000"/>
    <n v="9000000"/>
    <x v="3"/>
  </r>
  <r>
    <x v="78"/>
    <n v="44700000"/>
    <n v="37000000"/>
    <x v="3"/>
  </r>
  <r>
    <x v="261"/>
    <n v="13400000"/>
    <n v="11500000"/>
    <x v="3"/>
  </r>
  <r>
    <x v="59"/>
    <n v="16400000"/>
    <n v="13500000"/>
    <x v="3"/>
  </r>
  <r>
    <x v="210"/>
    <n v="7100000"/>
    <n v="5800000"/>
    <x v="3"/>
  </r>
  <r>
    <x v="279"/>
    <n v="11800000"/>
    <n v="10000000"/>
    <x v="3"/>
  </r>
  <r>
    <x v="82"/>
    <n v="17000000"/>
    <n v="14000000"/>
    <x v="3"/>
  </r>
  <r>
    <x v="82"/>
    <n v="17000000"/>
    <n v="14000000"/>
    <x v="3"/>
  </r>
  <r>
    <x v="76"/>
    <n v="9700000"/>
    <n v="8200000"/>
    <x v="2"/>
  </r>
  <r>
    <x v="280"/>
    <n v="14400000"/>
    <n v="11800000"/>
    <x v="2"/>
  </r>
  <r>
    <x v="14"/>
    <n v="7900000"/>
    <n v="6900000"/>
    <x v="2"/>
  </r>
  <r>
    <x v="263"/>
    <n v="13300000"/>
    <n v="10900000"/>
    <x v="2"/>
  </r>
  <r>
    <x v="198"/>
    <n v="9800000"/>
    <n v="8300000"/>
    <x v="2"/>
  </r>
  <r>
    <x v="99"/>
    <n v="13900000"/>
    <n v="11600000"/>
    <x v="2"/>
  </r>
  <r>
    <x v="210"/>
    <n v="8100000"/>
    <n v="6700000"/>
    <x v="2"/>
  </r>
  <r>
    <x v="59"/>
    <n v="8100000"/>
    <n v="7000000"/>
    <x v="2"/>
  </r>
  <r>
    <x v="46"/>
    <n v="31800000"/>
    <n v="27000000"/>
    <x v="2"/>
  </r>
  <r>
    <x v="55"/>
    <n v="12400000"/>
    <n v="10000000"/>
    <x v="1"/>
  </r>
  <r>
    <x v="36"/>
    <n v="7800000"/>
    <n v="6800000"/>
    <x v="2"/>
  </r>
  <r>
    <x v="281"/>
    <n v="11500000"/>
    <n v="9600000"/>
    <x v="2"/>
  </r>
  <r>
    <x v="263"/>
    <n v="13650000"/>
    <n v="10800000"/>
    <x v="2"/>
  </r>
  <r>
    <x v="39"/>
    <n v="6600000"/>
    <n v="5600000"/>
    <x v="2"/>
  </r>
  <r>
    <x v="40"/>
    <n v="13000000"/>
    <n v="10700000"/>
    <x v="1"/>
  </r>
  <r>
    <x v="107"/>
    <n v="23900000"/>
    <n v="20300000"/>
    <x v="1"/>
  </r>
  <r>
    <x v="137"/>
    <n v="18400000"/>
    <n v="15200000"/>
    <x v="1"/>
  </r>
  <r>
    <x v="20"/>
    <n v="31300000"/>
    <n v="26600000"/>
    <x v="1"/>
  </r>
  <r>
    <x v="218"/>
    <n v="17500000"/>
    <n v="15500000"/>
    <x v="1"/>
  </r>
  <r>
    <x v="120"/>
    <n v="9600000"/>
    <n v="7900000"/>
    <x v="1"/>
  </r>
  <r>
    <x v="171"/>
    <n v="11900000"/>
    <n v="10000000"/>
    <x v="2"/>
  </r>
  <r>
    <x v="156"/>
    <n v="27800000"/>
    <n v="22500000"/>
    <x v="2"/>
  </r>
  <r>
    <x v="282"/>
    <n v="16800000"/>
    <n v="14300000"/>
    <x v="1"/>
  </r>
  <r>
    <x v="205"/>
    <n v="26000000"/>
    <n v="21300000"/>
    <x v="1"/>
  </r>
  <r>
    <x v="210"/>
    <n v="7900000"/>
    <n v="6500000"/>
    <x v="2"/>
  </r>
  <r>
    <x v="143"/>
    <n v="7700000"/>
    <n v="6000000"/>
    <x v="2"/>
  </r>
  <r>
    <x v="11"/>
    <n v="10900000"/>
    <n v="8700000"/>
    <x v="2"/>
  </r>
  <r>
    <x v="3"/>
    <n v="13400000"/>
    <n v="11600000"/>
    <x v="2"/>
  </r>
  <r>
    <x v="35"/>
    <n v="46100000"/>
    <n v="38000000"/>
    <x v="2"/>
  </r>
  <r>
    <x v="45"/>
    <n v="6500000"/>
    <n v="5500000"/>
    <x v="2"/>
  </r>
  <r>
    <x v="22"/>
    <n v="14400000"/>
    <n v="11800000"/>
    <x v="2"/>
  </r>
  <r>
    <x v="112"/>
    <n v="11300000"/>
    <n v="9400000"/>
    <x v="2"/>
  </r>
  <r>
    <x v="283"/>
    <n v="6300000"/>
    <n v="5200000"/>
    <x v="2"/>
  </r>
  <r>
    <x v="108"/>
    <n v="14100000"/>
    <n v="11500000"/>
    <x v="2"/>
  </r>
  <r>
    <x v="93"/>
    <n v="14000000"/>
    <n v="11600000"/>
    <x v="2"/>
  </r>
  <r>
    <x v="31"/>
    <n v="12100000"/>
    <n v="10200000"/>
    <x v="2"/>
  </r>
  <r>
    <x v="104"/>
    <n v="20100000"/>
    <n v="16000000"/>
    <x v="3"/>
  </r>
  <r>
    <x v="263"/>
    <n v="15200000"/>
    <n v="12500000"/>
    <x v="3"/>
  </r>
  <r>
    <x v="284"/>
    <n v="20500000"/>
    <n v="17400000"/>
    <x v="3"/>
  </r>
  <r>
    <x v="134"/>
    <n v="21700000"/>
    <n v="17800000"/>
    <x v="3"/>
  </r>
  <r>
    <x v="101"/>
    <n v="8600000"/>
    <n v="7100000"/>
    <x v="3"/>
  </r>
  <r>
    <x v="57"/>
    <n v="12900000"/>
    <n v="10700000"/>
    <x v="3"/>
  </r>
  <r>
    <x v="173"/>
    <n v="17500000"/>
    <n v="14500000"/>
    <x v="3"/>
  </r>
  <r>
    <x v="161"/>
    <n v="22200000"/>
    <n v="18700000"/>
    <x v="3"/>
  </r>
  <r>
    <x v="285"/>
    <n v="16400000"/>
    <n v="13500000"/>
    <x v="3"/>
  </r>
  <r>
    <x v="286"/>
    <n v="15100000"/>
    <n v="12200000"/>
    <x v="3"/>
  </r>
  <r>
    <x v="192"/>
    <n v="10900000"/>
    <n v="9200000"/>
    <x v="3"/>
  </r>
  <r>
    <x v="11"/>
    <n v="19000000"/>
    <n v="17000000"/>
    <x v="3"/>
  </r>
  <r>
    <x v="190"/>
    <n v="8000000"/>
    <n v="6600000"/>
    <x v="3"/>
  </r>
  <r>
    <x v="10"/>
    <n v="10000000"/>
    <n v="8100000"/>
    <x v="3"/>
  </r>
  <r>
    <x v="112"/>
    <n v="12700000"/>
    <n v="10800000"/>
    <x v="1"/>
  </r>
  <r>
    <x v="59"/>
    <n v="17900000"/>
    <n v="15800000"/>
    <x v="1"/>
  </r>
  <r>
    <x v="279"/>
    <n v="10200000"/>
    <n v="8500000"/>
    <x v="1"/>
  </r>
  <r>
    <x v="46"/>
    <n v="34100000"/>
    <n v="27000000"/>
    <x v="1"/>
  </r>
  <r>
    <x v="287"/>
    <n v="8900000"/>
    <n v="7500000"/>
    <x v="2"/>
  </r>
  <r>
    <x v="3"/>
    <n v="11900000"/>
    <n v="10500000"/>
    <x v="2"/>
  </r>
  <r>
    <x v="49"/>
    <n v="15500000"/>
    <n v="13000000"/>
    <x v="2"/>
  </r>
  <r>
    <x v="145"/>
    <n v="16100000"/>
    <n v="13500000"/>
    <x v="2"/>
  </r>
  <r>
    <x v="184"/>
    <n v="17400000"/>
    <n v="14600000"/>
    <x v="2"/>
  </r>
  <r>
    <x v="288"/>
    <n v="12300000"/>
    <n v="10000000"/>
    <x v="2"/>
  </r>
  <r>
    <x v="289"/>
    <n v="16000000"/>
    <n v="12000000"/>
    <x v="2"/>
  </r>
  <r>
    <x v="11"/>
    <n v="13500000"/>
    <n v="11000000"/>
    <x v="2"/>
  </r>
  <r>
    <x v="59"/>
    <n v="17600000"/>
    <n v="15200000"/>
    <x v="2"/>
  </r>
  <r>
    <x v="290"/>
    <n v="30600000"/>
    <n v="26000000"/>
    <x v="2"/>
  </r>
  <r>
    <x v="190"/>
    <n v="8100000"/>
    <n v="6700000"/>
    <x v="2"/>
  </r>
  <r>
    <x v="67"/>
    <n v="22000000"/>
    <n v="18000000"/>
    <x v="2"/>
  </r>
  <r>
    <x v="287"/>
    <n v="9900000"/>
    <n v="7800000"/>
    <x v="2"/>
  </r>
  <r>
    <x v="291"/>
    <n v="14700000"/>
    <n v="12300000"/>
    <x v="2"/>
  </r>
  <r>
    <x v="208"/>
    <n v="10600000"/>
    <n v="8600000"/>
    <x v="2"/>
  </r>
  <r>
    <x v="292"/>
    <n v="16000000"/>
    <n v="13500000"/>
    <x v="2"/>
  </r>
  <r>
    <x v="53"/>
    <n v="16500000"/>
    <n v="13500000"/>
    <x v="2"/>
  </r>
  <r>
    <x v="59"/>
    <n v="17800000"/>
    <n v="15200000"/>
    <x v="2"/>
  </r>
  <r>
    <x v="59"/>
    <n v="16200000"/>
    <n v="12500000"/>
    <x v="2"/>
  </r>
  <r>
    <x v="67"/>
    <n v="12400000"/>
    <n v="9500000"/>
    <x v="2"/>
  </r>
  <r>
    <x v="78"/>
    <n v="54000000"/>
    <n v="48000000"/>
    <x v="3"/>
  </r>
  <r>
    <x v="44"/>
    <n v="9400000"/>
    <n v="7700000"/>
    <x v="1"/>
  </r>
  <r>
    <x v="13"/>
    <n v="19300000"/>
    <n v="15400000"/>
    <x v="3"/>
  </r>
  <r>
    <x v="67"/>
    <n v="20700000"/>
    <n v="16000000"/>
    <x v="3"/>
  </r>
  <r>
    <x v="35"/>
    <n v="44100000"/>
    <n v="47288100"/>
    <x v="3"/>
  </r>
  <r>
    <x v="99"/>
    <n v="14400000"/>
    <n v="12500000"/>
    <x v="3"/>
  </r>
  <r>
    <x v="99"/>
    <n v="14400000"/>
    <n v="12500000"/>
    <x v="3"/>
  </r>
  <r>
    <x v="195"/>
    <n v="10300000"/>
    <n v="8600000"/>
    <x v="3"/>
  </r>
  <r>
    <x v="79"/>
    <n v="13400000"/>
    <n v="11000000"/>
    <x v="3"/>
  </r>
  <r>
    <x v="49"/>
    <n v="12100000"/>
    <n v="9800000"/>
    <x v="3"/>
  </r>
  <r>
    <x v="179"/>
    <n v="9400000"/>
    <n v="6200000"/>
    <x v="3"/>
  </r>
  <r>
    <x v="25"/>
    <n v="14300000"/>
    <n v="11800000"/>
    <x v="3"/>
  </r>
  <r>
    <x v="45"/>
    <n v="8200000"/>
    <n v="6800000"/>
    <x v="2"/>
  </r>
  <r>
    <x v="17"/>
    <n v="11600000"/>
    <n v="9000000"/>
    <x v="2"/>
  </r>
  <r>
    <x v="293"/>
    <n v="31400000"/>
    <n v="25500000"/>
    <x v="1"/>
  </r>
  <r>
    <x v="184"/>
    <n v="20600000"/>
    <n v="17000000"/>
    <x v="1"/>
  </r>
  <r>
    <x v="294"/>
    <n v="12000000"/>
    <n v="9900000"/>
    <x v="1"/>
  </r>
  <r>
    <x v="144"/>
    <n v="18000000"/>
    <n v="14900000"/>
    <x v="1"/>
  </r>
  <r>
    <x v="23"/>
    <n v="11600000"/>
    <n v="9600000"/>
    <x v="1"/>
  </r>
  <r>
    <x v="67"/>
    <n v="20700000"/>
    <n v="17000000"/>
    <x v="1"/>
  </r>
  <r>
    <x v="17"/>
    <n v="11600000"/>
    <n v="10000000"/>
    <x v="1"/>
  </r>
  <r>
    <x v="26"/>
    <n v="7500000"/>
    <n v="6000000"/>
    <x v="1"/>
  </r>
  <r>
    <x v="218"/>
    <n v="21600000"/>
    <n v="17500000"/>
    <x v="1"/>
  </r>
  <r>
    <x v="295"/>
    <n v="18200000"/>
    <n v="14500000"/>
    <x v="1"/>
  </r>
  <r>
    <x v="261"/>
    <n v="11100000"/>
    <n v="9500000"/>
    <x v="1"/>
  </r>
  <r>
    <x v="120"/>
    <n v="12400000"/>
    <n v="9700000"/>
    <x v="1"/>
  </r>
  <r>
    <x v="78"/>
    <n v="54000000"/>
    <n v="46000000"/>
    <x v="1"/>
  </r>
  <r>
    <x v="149"/>
    <n v="12500000"/>
    <n v="10300000"/>
    <x v="1"/>
  </r>
  <r>
    <x v="89"/>
    <n v="7400000"/>
    <n v="5700000"/>
    <x v="1"/>
  </r>
  <r>
    <x v="11"/>
    <n v="16500000"/>
    <n v="13000000"/>
    <x v="1"/>
  </r>
  <r>
    <x v="120"/>
    <n v="8000000"/>
    <n v="6000000"/>
    <x v="1"/>
  </r>
  <r>
    <x v="189"/>
    <n v="30000000"/>
    <n v="19000000"/>
    <x v="1"/>
  </r>
  <r>
    <x v="210"/>
    <n v="7800000"/>
    <n v="6300000"/>
    <x v="1"/>
  </r>
  <r>
    <x v="232"/>
    <n v="32100000"/>
    <n v="27000000"/>
    <x v="1"/>
  </r>
  <r>
    <x v="120"/>
    <n v="7700000"/>
    <n v="6000000"/>
    <x v="1"/>
  </r>
  <r>
    <x v="156"/>
    <n v="57000000"/>
    <n v="46000000"/>
    <x v="3"/>
  </r>
  <r>
    <x v="103"/>
    <n v="17900000"/>
    <n v="14500000"/>
    <x v="1"/>
  </r>
  <r>
    <x v="296"/>
    <n v="30000000"/>
    <n v="24000000"/>
    <x v="1"/>
  </r>
  <r>
    <x v="297"/>
    <n v="8400000"/>
    <n v="6500000"/>
    <x v="1"/>
  </r>
  <r>
    <x v="81"/>
    <n v="8000000"/>
    <n v="6900000"/>
    <x v="2"/>
  </r>
  <r>
    <x v="26"/>
    <n v="10100000"/>
    <n v="8200000"/>
    <x v="1"/>
  </r>
  <r>
    <x v="206"/>
    <n v="8000000"/>
    <n v="6500000"/>
    <x v="1"/>
  </r>
  <r>
    <x v="149"/>
    <n v="12300000"/>
    <n v="10000000"/>
    <x v="1"/>
  </r>
  <r>
    <x v="11"/>
    <n v="18700000"/>
    <n v="14800000"/>
    <x v="3"/>
  </r>
  <r>
    <x v="298"/>
    <n v="21000000"/>
    <n v="18000000"/>
    <x v="3"/>
  </r>
  <r>
    <x v="283"/>
    <n v="7100000"/>
    <n v="5600000"/>
    <x v="3"/>
  </r>
  <r>
    <x v="279"/>
    <n v="12000000"/>
    <n v="9600000"/>
    <x v="3"/>
  </r>
  <r>
    <x v="9"/>
    <n v="14000000"/>
    <n v="11800000"/>
    <x v="3"/>
  </r>
  <r>
    <x v="31"/>
    <n v="14800000"/>
    <n v="12500000"/>
    <x v="3"/>
  </r>
  <r>
    <x v="14"/>
    <n v="7400000"/>
    <n v="6000000"/>
    <x v="3"/>
  </r>
  <r>
    <x v="232"/>
    <n v="34100000"/>
    <n v="27000000"/>
    <x v="1"/>
  </r>
  <r>
    <x v="86"/>
    <n v="18700000"/>
    <n v="15200000"/>
    <x v="1"/>
  </r>
  <r>
    <x v="171"/>
    <n v="7600000"/>
    <n v="5900000"/>
    <x v="1"/>
  </r>
  <r>
    <x v="64"/>
    <n v="7990000"/>
    <n v="6500000"/>
    <x v="1"/>
  </r>
  <r>
    <x v="48"/>
    <n v="12800000"/>
    <n v="10700000"/>
    <x v="1"/>
  </r>
  <r>
    <x v="295"/>
    <n v="21800000"/>
    <n v="17000000"/>
    <x v="1"/>
  </r>
  <r>
    <x v="91"/>
    <n v="13500000"/>
    <n v="11000000"/>
    <x v="1"/>
  </r>
  <r>
    <x v="195"/>
    <n v="9300000"/>
    <n v="7000000"/>
    <x v="1"/>
  </r>
  <r>
    <x v="146"/>
    <n v="16400000"/>
    <n v="13800000"/>
    <x v="1"/>
  </r>
  <r>
    <x v="64"/>
    <n v="9300000"/>
    <n v="7300000"/>
    <x v="1"/>
  </r>
  <r>
    <x v="289"/>
    <n v="15400000"/>
    <n v="12600000"/>
    <x v="1"/>
  </r>
  <r>
    <x v="52"/>
    <n v="15600000"/>
    <n v="13200000"/>
    <x v="1"/>
  </r>
  <r>
    <x v="299"/>
    <n v="14300000"/>
    <n v="12000000"/>
    <x v="1"/>
  </r>
  <r>
    <x v="232"/>
    <n v="34100000"/>
    <n v="29000000"/>
    <x v="1"/>
  </r>
  <r>
    <x v="82"/>
    <n v="17900000"/>
    <n v="14000000"/>
    <x v="3"/>
  </r>
  <r>
    <x v="65"/>
    <n v="22300000"/>
    <n v="18000000"/>
    <x v="3"/>
  </r>
  <r>
    <x v="100"/>
    <n v="7700000"/>
    <n v="6300000"/>
    <x v="2"/>
  </r>
  <r>
    <x v="300"/>
    <n v="15400000"/>
    <n v="12800000"/>
    <x v="2"/>
  </r>
  <r>
    <x v="284"/>
    <n v="16900000"/>
    <n v="14000000"/>
    <x v="2"/>
  </r>
  <r>
    <x v="222"/>
    <n v="8600000"/>
    <n v="7200000"/>
    <x v="2"/>
  </r>
  <r>
    <x v="76"/>
    <n v="8100000"/>
    <n v="6700000"/>
    <x v="2"/>
  </r>
  <r>
    <x v="44"/>
    <n v="12400000"/>
    <n v="10000000"/>
    <x v="2"/>
  </r>
  <r>
    <x v="301"/>
    <n v="15200000"/>
    <n v="12400000"/>
    <x v="2"/>
  </r>
  <r>
    <x v="149"/>
    <n v="11200000"/>
    <n v="9100000"/>
    <x v="2"/>
  </r>
  <r>
    <x v="3"/>
    <n v="12800000"/>
    <n v="10200000"/>
    <x v="2"/>
  </r>
  <r>
    <x v="302"/>
    <n v="15000000"/>
    <n v="12500000"/>
    <x v="2"/>
  </r>
  <r>
    <x v="62"/>
    <n v="13800000"/>
    <n v="11300000"/>
    <x v="2"/>
  </r>
  <r>
    <x v="66"/>
    <n v="15500000"/>
    <n v="13000000"/>
    <x v="2"/>
  </r>
  <r>
    <x v="118"/>
    <n v="12500000"/>
    <n v="10700000"/>
    <x v="2"/>
  </r>
  <r>
    <x v="255"/>
    <n v="7900000"/>
    <n v="6200000"/>
    <x v="2"/>
  </r>
  <r>
    <x v="45"/>
    <n v="7850000"/>
    <n v="6500000"/>
    <x v="2"/>
  </r>
  <r>
    <x v="112"/>
    <n v="11800000"/>
    <n v="9400000"/>
    <x v="2"/>
  </r>
  <r>
    <x v="295"/>
    <n v="17800000"/>
    <n v="15500000"/>
    <x v="2"/>
  </r>
  <r>
    <x v="295"/>
    <n v="17800000"/>
    <n v="15700000"/>
    <x v="2"/>
  </r>
  <r>
    <x v="295"/>
    <n v="17800000"/>
    <n v="15500000"/>
    <x v="2"/>
  </r>
  <r>
    <x v="34"/>
    <n v="9400000"/>
    <n v="7500000"/>
    <x v="2"/>
  </r>
  <r>
    <x v="303"/>
    <n v="25600000"/>
    <n v="21300000"/>
    <x v="2"/>
  </r>
  <r>
    <x v="295"/>
    <n v="14100000"/>
    <n v="11500000"/>
    <x v="2"/>
  </r>
  <r>
    <x v="211"/>
    <n v="10500000"/>
    <n v="9000000"/>
    <x v="2"/>
  </r>
  <r>
    <x v="50"/>
    <n v="24200000"/>
    <n v="19500000"/>
    <x v="3"/>
  </r>
  <r>
    <x v="79"/>
    <n v="10300000"/>
    <n v="8600000"/>
    <x v="3"/>
  </r>
  <r>
    <x v="102"/>
    <n v="21100000"/>
    <n v="17500000"/>
    <x v="3"/>
  </r>
  <r>
    <x v="27"/>
    <n v="16400000"/>
    <n v="13500000"/>
    <x v="3"/>
  </r>
  <r>
    <x v="64"/>
    <n v="8900000"/>
    <n v="7200000"/>
    <x v="3"/>
  </r>
  <r>
    <x v="143"/>
    <n v="8600000"/>
    <n v="7100000"/>
    <x v="3"/>
  </r>
  <r>
    <x v="304"/>
    <n v="17500000"/>
    <n v="21408100"/>
    <x v="3"/>
  </r>
  <r>
    <x v="168"/>
    <n v="16000000"/>
    <n v="17243100"/>
    <x v="3"/>
  </r>
  <r>
    <x v="305"/>
    <n v="31200000"/>
    <n v="26000000"/>
    <x v="1"/>
  </r>
  <r>
    <x v="296"/>
    <n v="16200000"/>
    <n v="14000000"/>
    <x v="1"/>
  </r>
  <r>
    <x v="306"/>
    <n v="9600000"/>
    <n v="8500000"/>
    <x v="1"/>
  </r>
  <r>
    <x v="190"/>
    <n v="8200000"/>
    <n v="7000000"/>
    <x v="2"/>
  </r>
  <r>
    <x v="211"/>
    <n v="11300000"/>
    <n v="10000000"/>
    <x v="2"/>
  </r>
  <r>
    <x v="59"/>
    <n v="16000000"/>
    <n v="13000000"/>
    <x v="2"/>
  </r>
  <r>
    <x v="109"/>
    <n v="10100000"/>
    <n v="8600000"/>
    <x v="2"/>
  </r>
  <r>
    <x v="267"/>
    <n v="8700000"/>
    <n v="7000000"/>
    <x v="2"/>
  </r>
  <r>
    <x v="93"/>
    <n v="12300000"/>
    <n v="9700000"/>
    <x v="2"/>
  </r>
  <r>
    <x v="305"/>
    <n v="31200000"/>
    <n v="27200000"/>
    <x v="1"/>
  </r>
  <r>
    <x v="19"/>
    <n v="13300000"/>
    <n v="11200000"/>
    <x v="1"/>
  </r>
  <r>
    <x v="17"/>
    <n v="10000000"/>
    <n v="8500000"/>
    <x v="1"/>
  </r>
  <r>
    <x v="255"/>
    <n v="7900000"/>
    <n v="5800000"/>
    <x v="1"/>
  </r>
  <r>
    <x v="58"/>
    <n v="16800000"/>
    <n v="13000000"/>
    <x v="1"/>
  </r>
  <r>
    <x v="132"/>
    <n v="12700000"/>
    <n v="10400000"/>
    <x v="1"/>
  </r>
  <r>
    <x v="45"/>
    <n v="7050000"/>
    <n v="6000000"/>
    <x v="2"/>
  </r>
  <r>
    <x v="3"/>
    <n v="12600000"/>
    <n v="6000000"/>
    <x v="2"/>
  </r>
  <r>
    <x v="139"/>
    <n v="12700000"/>
    <n v="10500000"/>
    <x v="2"/>
  </r>
  <r>
    <x v="3"/>
    <n v="12600000"/>
    <n v="10500000"/>
    <x v="2"/>
  </r>
  <r>
    <x v="307"/>
    <n v="7700000"/>
    <n v="6300000"/>
    <x v="2"/>
  </r>
  <r>
    <x v="295"/>
    <n v="16000000"/>
    <n v="13000000"/>
    <x v="2"/>
  </r>
  <r>
    <x v="193"/>
    <n v="15500000"/>
    <n v="12500000"/>
    <x v="2"/>
  </r>
  <r>
    <x v="4"/>
    <n v="25000000"/>
    <n v="20500000"/>
    <x v="1"/>
  </r>
  <r>
    <x v="190"/>
    <n v="8900000"/>
    <n v="7400000"/>
    <x v="1"/>
  </r>
  <r>
    <x v="93"/>
    <n v="16900000"/>
    <n v="13500000"/>
    <x v="1"/>
  </r>
  <r>
    <x v="234"/>
    <n v="10100000"/>
    <n v="7700000"/>
    <x v="1"/>
  </r>
  <r>
    <x v="78"/>
    <n v="39800000"/>
    <n v="35000000"/>
    <x v="1"/>
  </r>
  <r>
    <x v="13"/>
    <n v="18800000"/>
    <n v="15500000"/>
    <x v="1"/>
  </r>
  <r>
    <x v="295"/>
    <n v="21700000"/>
    <n v="18000000"/>
    <x v="1"/>
  </r>
  <r>
    <x v="161"/>
    <n v="26600000"/>
    <n v="22000000"/>
    <x v="1"/>
  </r>
  <r>
    <x v="75"/>
    <n v="10800000"/>
    <n v="9200000"/>
    <x v="1"/>
  </r>
  <r>
    <x v="68"/>
    <n v="21600000"/>
    <n v="18500000"/>
    <x v="1"/>
  </r>
  <r>
    <x v="308"/>
    <n v="6200000"/>
    <n v="5000000"/>
    <x v="1"/>
  </r>
  <r>
    <x v="49"/>
    <n v="15200000"/>
    <n v="11800000"/>
    <x v="1"/>
  </r>
  <r>
    <x v="289"/>
    <n v="13000000"/>
    <n v="10500000"/>
    <x v="1"/>
  </r>
  <r>
    <x v="11"/>
    <n v="13200000"/>
    <n v="10800000"/>
    <x v="3"/>
  </r>
  <r>
    <x v="309"/>
    <n v="6800000"/>
    <n v="4900000"/>
    <x v="3"/>
  </r>
  <r>
    <x v="46"/>
    <n v="14700000"/>
    <n v="11500000"/>
    <x v="3"/>
  </r>
  <r>
    <x v="49"/>
    <n v="13900000"/>
    <n v="11500000"/>
    <x v="3"/>
  </r>
  <r>
    <x v="310"/>
    <n v="14900000"/>
    <n v="11700000"/>
    <x v="3"/>
  </r>
  <r>
    <x v="159"/>
    <n v="9300000"/>
    <n v="7200000"/>
    <x v="3"/>
  </r>
  <r>
    <x v="193"/>
    <n v="17100000"/>
    <n v="14500000"/>
    <x v="3"/>
  </r>
  <r>
    <x v="134"/>
    <n v="20000000"/>
    <n v="17000000"/>
    <x v="3"/>
  </r>
  <r>
    <x v="232"/>
    <n v="34100000"/>
    <n v="28000000"/>
    <x v="3"/>
  </r>
  <r>
    <x v="145"/>
    <n v="15200000"/>
    <n v="12500000"/>
    <x v="3"/>
  </r>
  <r>
    <x v="64"/>
    <n v="9200000"/>
    <n v="7500000"/>
    <x v="3"/>
  </r>
  <r>
    <x v="9"/>
    <n v="14000000"/>
    <n v="11500000"/>
    <x v="3"/>
  </r>
  <r>
    <x v="181"/>
    <n v="9600000"/>
    <n v="7800000"/>
    <x v="3"/>
  </r>
  <r>
    <x v="58"/>
    <n v="13800000"/>
    <n v="11000000"/>
    <x v="1"/>
  </r>
  <r>
    <x v="112"/>
    <n v="11700000"/>
    <n v="9600000"/>
    <x v="1"/>
  </r>
  <r>
    <x v="79"/>
    <n v="9800000"/>
    <n v="8000000"/>
    <x v="1"/>
  </r>
  <r>
    <x v="90"/>
    <n v="29300000"/>
    <n v="24000000"/>
    <x v="3"/>
  </r>
  <r>
    <x v="311"/>
    <n v="9900000"/>
    <n v="8000000"/>
    <x v="2"/>
  </r>
  <r>
    <x v="311"/>
    <n v="21600000"/>
    <n v="18500000"/>
    <x v="2"/>
  </r>
  <r>
    <x v="68"/>
    <n v="21600000"/>
    <n v="18300000"/>
    <x v="2"/>
  </r>
  <r>
    <x v="312"/>
    <n v="12900000"/>
    <n v="10600000"/>
    <x v="2"/>
  </r>
  <r>
    <x v="112"/>
    <n v="12100000"/>
    <n v="10000000"/>
    <x v="2"/>
  </r>
  <r>
    <x v="143"/>
    <n v="8800000"/>
    <n v="7300000"/>
    <x v="2"/>
  </r>
  <r>
    <x v="53"/>
    <n v="13500000"/>
    <n v="10800000"/>
    <x v="1"/>
  </r>
  <r>
    <x v="31"/>
    <n v="11500000"/>
    <n v="9500000"/>
    <x v="1"/>
  </r>
  <r>
    <x v="86"/>
    <n v="16500000"/>
    <n v="13500000"/>
    <x v="1"/>
  </r>
  <r>
    <x v="245"/>
    <n v="7400000"/>
    <n v="5500000"/>
    <x v="1"/>
  </r>
  <r>
    <x v="307"/>
    <n v="9700000"/>
    <n v="7500000"/>
    <x v="1"/>
  </r>
  <r>
    <x v="101"/>
    <n v="7350000"/>
    <n v="5700000"/>
    <x v="1"/>
  </r>
  <r>
    <x v="313"/>
    <n v="6800000"/>
    <n v="5500000"/>
    <x v="1"/>
  </r>
  <r>
    <x v="67"/>
    <n v="11000000"/>
    <n v="8800000"/>
    <x v="1"/>
  </r>
  <r>
    <x v="268"/>
    <n v="16100000"/>
    <n v="14000000"/>
    <x v="1"/>
  </r>
  <r>
    <x v="56"/>
    <n v="18300000"/>
    <n v="14000000"/>
    <x v="1"/>
  </r>
  <r>
    <x v="3"/>
    <n v="12300000"/>
    <n v="10250000"/>
    <x v="1"/>
  </r>
  <r>
    <x v="161"/>
    <n v="26600000"/>
    <n v="23000000"/>
    <x v="1"/>
  </r>
  <r>
    <x v="43"/>
    <n v="12200000"/>
    <n v="10200000"/>
    <x v="1"/>
  </r>
  <r>
    <x v="49"/>
    <n v="13200000"/>
    <n v="10000000"/>
    <x v="1"/>
  </r>
  <r>
    <x v="82"/>
    <n v="14400000"/>
    <n v="11500000"/>
    <x v="1"/>
  </r>
  <r>
    <x v="271"/>
    <n v="9000000"/>
    <n v="7100000"/>
    <x v="1"/>
  </r>
  <r>
    <x v="59"/>
    <n v="16300000"/>
    <n v="13500000"/>
    <x v="1"/>
  </r>
  <r>
    <x v="314"/>
    <n v="26200000"/>
    <n v="20000000"/>
    <x v="3"/>
  </r>
  <r>
    <x v="315"/>
    <n v="18800000"/>
    <n v="15000000"/>
    <x v="3"/>
  </r>
  <r>
    <x v="211"/>
    <n v="10600000"/>
    <n v="9100000"/>
    <x v="3"/>
  </r>
  <r>
    <x v="316"/>
    <n v="6400000"/>
    <n v="4800000"/>
    <x v="3"/>
  </r>
  <r>
    <x v="185"/>
    <n v="14300000"/>
    <n v="10800000"/>
    <x v="3"/>
  </r>
  <r>
    <x v="99"/>
    <n v="14000000"/>
    <n v="12000000"/>
    <x v="3"/>
  </r>
  <r>
    <x v="13"/>
    <n v="22100000"/>
    <n v="17500000"/>
    <x v="3"/>
  </r>
  <r>
    <x v="106"/>
    <n v="29500000"/>
    <n v="24000000"/>
    <x v="3"/>
  </r>
  <r>
    <x v="144"/>
    <n v="18000000"/>
    <n v="14500000"/>
    <x v="3"/>
  </r>
  <r>
    <x v="317"/>
    <n v="12300000"/>
    <n v="10000000"/>
    <x v="3"/>
  </r>
  <r>
    <x v="143"/>
    <n v="9800000"/>
    <n v="7800000"/>
    <x v="3"/>
  </r>
  <r>
    <x v="318"/>
    <n v="6000000"/>
    <n v="5000000"/>
    <x v="3"/>
  </r>
  <r>
    <x v="159"/>
    <n v="10800000"/>
    <n v="8260000"/>
    <x v="3"/>
  </r>
  <r>
    <x v="167"/>
    <n v="18400000"/>
    <n v="15700000"/>
    <x v="3"/>
  </r>
  <r>
    <x v="66"/>
    <n v="10400000"/>
    <n v="7900000"/>
    <x v="3"/>
  </r>
  <r>
    <x v="158"/>
    <n v="16900000"/>
    <n v="13500000"/>
    <x v="3"/>
  </r>
  <r>
    <x v="35"/>
    <n v="24400000"/>
    <n v="27953100"/>
    <x v="3"/>
  </r>
  <r>
    <x v="67"/>
    <n v="18800000"/>
    <n v="15500000"/>
    <x v="3"/>
  </r>
  <r>
    <x v="232"/>
    <n v="34400000"/>
    <n v="29000000"/>
    <x v="3"/>
  </r>
  <r>
    <x v="180"/>
    <n v="12100000"/>
    <n v="9500000"/>
    <x v="1"/>
  </r>
  <r>
    <x v="139"/>
    <n v="11400000"/>
    <n v="10000000"/>
    <x v="1"/>
  </r>
  <r>
    <x v="59"/>
    <n v="16200000"/>
    <n v="12800000"/>
    <x v="1"/>
  </r>
  <r>
    <x v="3"/>
    <n v="12000000"/>
    <n v="10000000"/>
    <x v="1"/>
  </r>
  <r>
    <x v="319"/>
    <n v="5500000"/>
    <n v="4300000"/>
    <x v="1"/>
  </r>
  <r>
    <x v="320"/>
    <n v="10800000"/>
    <n v="8600000"/>
    <x v="1"/>
  </r>
  <r>
    <x v="72"/>
    <n v="10190000"/>
    <n v="8600000"/>
    <x v="1"/>
  </r>
  <r>
    <x v="8"/>
    <n v="17200000"/>
    <n v="14000000"/>
    <x v="1"/>
  </r>
  <r>
    <x v="35"/>
    <n v="29800000"/>
    <n v="24000000"/>
    <x v="1"/>
  </r>
  <r>
    <x v="59"/>
    <n v="17800000"/>
    <n v="15500000"/>
    <x v="1"/>
  </r>
  <r>
    <x v="165"/>
    <n v="7200000"/>
    <n v="6000000"/>
    <x v="1"/>
  </r>
  <r>
    <x v="303"/>
    <n v="25600000"/>
    <n v="21400000"/>
    <x v="1"/>
  </r>
  <r>
    <x v="50"/>
    <n v="22700000"/>
    <n v="18300000"/>
    <x v="1"/>
  </r>
  <r>
    <x v="321"/>
    <n v="15200000"/>
    <n v="13000000"/>
    <x v="1"/>
  </r>
  <r>
    <x v="35"/>
    <n v="44100000"/>
    <n v="36000000"/>
    <x v="1"/>
  </r>
  <r>
    <x v="322"/>
    <n v="11300000"/>
    <n v="9200000"/>
    <x v="1"/>
  </r>
  <r>
    <x v="123"/>
    <n v="32600000"/>
    <n v="28000000"/>
    <x v="1"/>
  </r>
  <r>
    <x v="31"/>
    <n v="11000000"/>
    <n v="8800000"/>
    <x v="1"/>
  </r>
  <r>
    <x v="67"/>
    <n v="25900000"/>
    <n v="21000000"/>
    <x v="1"/>
  </r>
  <r>
    <x v="78"/>
    <n v="45400000"/>
    <n v="38000000"/>
    <x v="3"/>
  </r>
  <r>
    <x v="243"/>
    <n v="14700000"/>
    <n v="11500000"/>
    <x v="3"/>
  </r>
  <r>
    <x v="323"/>
    <n v="22500000"/>
    <n v="18800000"/>
    <x v="3"/>
  </r>
  <r>
    <x v="32"/>
    <n v="38900000"/>
    <n v="33000000"/>
    <x v="1"/>
  </r>
  <r>
    <x v="153"/>
    <n v="15800000"/>
    <n v="12500000"/>
    <x v="1"/>
  </r>
  <r>
    <x v="323"/>
    <n v="22500000"/>
    <n v="19500000"/>
    <x v="1"/>
  </r>
  <r>
    <x v="5"/>
    <n v="13300000"/>
    <n v="11600000"/>
    <x v="1"/>
  </r>
  <r>
    <x v="149"/>
    <n v="17300000"/>
    <n v="13000000"/>
    <x v="1"/>
  </r>
  <r>
    <x v="75"/>
    <n v="10800000"/>
    <n v="8500000"/>
    <x v="1"/>
  </r>
  <r>
    <x v="324"/>
    <n v="46300000"/>
    <n v="38000000"/>
    <x v="1"/>
  </r>
  <r>
    <x v="156"/>
    <n v="48800000"/>
    <n v="41000000"/>
    <x v="1"/>
  </r>
  <r>
    <x v="299"/>
    <n v="14000000"/>
    <n v="11800000"/>
    <x v="1"/>
  </r>
  <r>
    <x v="77"/>
    <n v="22000000"/>
    <n v="18500000"/>
    <x v="1"/>
  </r>
  <r>
    <x v="77"/>
    <n v="22000000"/>
    <n v="18500000"/>
    <x v="1"/>
  </r>
  <r>
    <x v="59"/>
    <n v="15600000"/>
    <n v="12500000"/>
    <x v="1"/>
  </r>
  <r>
    <x v="325"/>
    <n v="16100000"/>
    <n v="14000000"/>
    <x v="1"/>
  </r>
  <r>
    <x v="40"/>
    <n v="11900000"/>
    <n v="9800000"/>
    <x v="1"/>
  </r>
  <r>
    <x v="159"/>
    <n v="10800000"/>
    <n v="8300000"/>
    <x v="1"/>
  </r>
  <r>
    <x v="127"/>
    <n v="7000000"/>
    <n v="5200000"/>
    <x v="1"/>
  </r>
  <r>
    <x v="182"/>
    <n v="8200000"/>
    <n v="6700000"/>
    <x v="1"/>
  </r>
  <r>
    <x v="311"/>
    <n v="9100000"/>
    <n v="7400000"/>
    <x v="1"/>
  </r>
  <r>
    <x v="106"/>
    <n v="25400000"/>
    <n v="20500000"/>
    <x v="1"/>
  </r>
  <r>
    <x v="182"/>
    <n v="8700000"/>
    <n v="7000000"/>
    <x v="1"/>
  </r>
  <r>
    <x v="67"/>
    <n v="18700000"/>
    <n v="16200000"/>
    <x v="1"/>
  </r>
  <r>
    <x v="101"/>
    <n v="11500000"/>
    <n v="8700000"/>
    <x v="1"/>
  </r>
  <r>
    <x v="131"/>
    <n v="27500000"/>
    <n v="22500000"/>
    <x v="1"/>
  </r>
  <r>
    <x v="40"/>
    <n v="11400000"/>
    <n v="9200000"/>
    <x v="1"/>
  </r>
  <r>
    <x v="186"/>
    <n v="15600000"/>
    <n v="12800000"/>
    <x v="1"/>
  </r>
  <r>
    <x v="173"/>
    <n v="23000000"/>
    <n v="18500000"/>
    <x v="1"/>
  </r>
  <r>
    <x v="190"/>
    <n v="8600000"/>
    <n v="7000000"/>
    <x v="1"/>
  </r>
  <r>
    <x v="201"/>
    <n v="20300000"/>
    <n v="15800000"/>
    <x v="1"/>
  </r>
  <r>
    <x v="326"/>
    <n v="15200000"/>
    <n v="12700000"/>
    <x v="1"/>
  </r>
  <r>
    <x v="296"/>
    <n v="24900000"/>
    <n v="16000000"/>
    <x v="1"/>
  </r>
  <r>
    <x v="143"/>
    <n v="9200000"/>
    <n v="7000000"/>
    <x v="1"/>
  </r>
  <r>
    <x v="88"/>
    <n v="14600000"/>
    <n v="12000000"/>
    <x v="1"/>
  </r>
  <r>
    <x v="43"/>
    <n v="13600000"/>
    <n v="11300000"/>
    <x v="1"/>
  </r>
  <r>
    <x v="193"/>
    <n v="17000000"/>
    <n v="13500000"/>
    <x v="1"/>
  </r>
  <r>
    <x v="327"/>
    <n v="6900000"/>
    <n v="5900000"/>
    <x v="2"/>
  </r>
  <r>
    <x v="181"/>
    <n v="9200000"/>
    <n v="7200000"/>
    <x v="2"/>
  </r>
  <r>
    <x v="35"/>
    <n v="34800000"/>
    <n v="29000000"/>
    <x v="1"/>
  </r>
  <r>
    <x v="67"/>
    <n v="21900000"/>
    <n v="18500000"/>
    <x v="1"/>
  </r>
  <r>
    <x v="21"/>
    <n v="17400000"/>
    <n v="14200000"/>
    <x v="1"/>
  </r>
  <r>
    <x v="223"/>
    <n v="6000000"/>
    <n v="5000000"/>
    <x v="1"/>
  </r>
  <r>
    <x v="326"/>
    <n v="15200000"/>
    <n v="13000000"/>
    <x v="1"/>
  </r>
  <r>
    <x v="149"/>
    <n v="10500000"/>
    <n v="7500000"/>
    <x v="1"/>
  </r>
  <r>
    <x v="52"/>
    <n v="15300000"/>
    <n v="12800000"/>
    <x v="3"/>
  </r>
  <r>
    <x v="296"/>
    <n v="16100000"/>
    <n v="12800000"/>
    <x v="1"/>
  </r>
  <r>
    <x v="30"/>
    <n v="14000000"/>
    <n v="11500000"/>
    <x v="1"/>
  </r>
  <r>
    <x v="295"/>
    <n v="15400000"/>
    <n v="12500000"/>
    <x v="1"/>
  </r>
  <r>
    <x v="104"/>
    <n v="21500000"/>
    <n v="16000000"/>
    <x v="3"/>
  </r>
  <r>
    <x v="46"/>
    <n v="31600000"/>
    <n v="26000000"/>
    <x v="1"/>
  </r>
  <r>
    <x v="328"/>
    <n v="8900000"/>
    <n v="7000000"/>
    <x v="1"/>
  </r>
  <r>
    <x v="11"/>
    <n v="18600000"/>
    <n v="14500000"/>
    <x v="2"/>
  </r>
  <r>
    <x v="329"/>
    <n v="26500000"/>
    <n v="16000000"/>
    <x v="3"/>
  </r>
  <r>
    <x v="84"/>
    <n v="11600000"/>
    <n v="9500000"/>
    <x v="3"/>
  </r>
  <r>
    <x v="41"/>
    <n v="11900000"/>
    <n v="10000000"/>
    <x v="2"/>
  </r>
  <r>
    <x v="158"/>
    <n v="13200000"/>
    <n v="8000000"/>
    <x v="2"/>
  </r>
  <r>
    <x v="59"/>
    <n v="15500000"/>
    <n v="12200000"/>
    <x v="2"/>
  </r>
  <r>
    <x v="121"/>
    <n v="12000000"/>
    <n v="9500000"/>
    <x v="3"/>
  </r>
  <r>
    <x v="112"/>
    <n v="14900000"/>
    <n v="12500000"/>
    <x v="1"/>
  </r>
  <r>
    <x v="13"/>
    <n v="14400000"/>
    <n v="11500000"/>
    <x v="3"/>
  </r>
  <r>
    <x v="35"/>
    <n v="27800000"/>
    <n v="22000000"/>
    <x v="3"/>
  </r>
  <r>
    <x v="251"/>
    <n v="12200000"/>
    <n v="10000000"/>
    <x v="1"/>
  </r>
  <r>
    <x v="106"/>
    <n v="22300000"/>
    <n v="18000000"/>
    <x v="1"/>
  </r>
  <r>
    <x v="106"/>
    <n v="22300000"/>
    <n v="18300000"/>
    <x v="1"/>
  </r>
  <r>
    <x v="177"/>
    <n v="9500000"/>
    <n v="7800000"/>
    <x v="1"/>
  </r>
  <r>
    <x v="210"/>
    <n v="7450000"/>
    <n v="5800000"/>
    <x v="1"/>
  </r>
  <r>
    <x v="75"/>
    <n v="9700000"/>
    <n v="7600000"/>
    <x v="1"/>
  </r>
  <r>
    <x v="50"/>
    <n v="25500000"/>
    <n v="22000000"/>
    <x v="3"/>
  </r>
  <r>
    <x v="38"/>
    <n v="14900000"/>
    <n v="11500000"/>
    <x v="3"/>
  </r>
  <r>
    <x v="330"/>
    <n v="26000000"/>
    <n v="20500000"/>
    <x v="3"/>
  </r>
  <r>
    <x v="45"/>
    <n v="8700000"/>
    <n v="6700000"/>
    <x v="3"/>
  </r>
  <r>
    <x v="5"/>
    <n v="11600000"/>
    <n v="9300000"/>
    <x v="3"/>
  </r>
  <r>
    <x v="3"/>
    <n v="11700000"/>
    <n v="9700000"/>
    <x v="1"/>
  </r>
  <r>
    <x v="52"/>
    <n v="14400000"/>
    <n v="12000000"/>
    <x v="1"/>
  </r>
  <r>
    <x v="21"/>
    <n v="29000000"/>
    <n v="22000000"/>
    <x v="3"/>
  </r>
  <r>
    <x v="165"/>
    <n v="7200000"/>
    <n v="5800000"/>
    <x v="3"/>
  </r>
  <r>
    <x v="205"/>
    <n v="17700000"/>
    <n v="14000000"/>
    <x v="1"/>
  </r>
  <r>
    <x v="143"/>
    <n v="8900000"/>
    <n v="7200000"/>
    <x v="1"/>
  </r>
  <r>
    <x v="46"/>
    <n v="20200000"/>
    <n v="16000000"/>
    <x v="3"/>
  </r>
  <r>
    <x v="331"/>
    <n v="6600000"/>
    <n v="4800000"/>
    <x v="3"/>
  </r>
  <r>
    <x v="237"/>
    <n v="15600000"/>
    <n v="12500000"/>
    <x v="1"/>
  </r>
  <r>
    <x v="193"/>
    <n v="24700000"/>
    <n v="19500000"/>
    <x v="1"/>
  </r>
  <r>
    <x v="59"/>
    <n v="19400000"/>
    <n v="16800000"/>
    <x v="1"/>
  </r>
  <r>
    <x v="139"/>
    <n v="12700000"/>
    <n v="10500000"/>
    <x v="2"/>
  </r>
  <r>
    <x v="52"/>
    <n v="14400000"/>
    <n v="12200000"/>
    <x v="2"/>
  </r>
  <r>
    <x v="13"/>
    <n v="22700000"/>
    <n v="17500000"/>
    <x v="1"/>
  </r>
  <r>
    <x v="295"/>
    <n v="13500000"/>
    <n v="10800000"/>
    <x v="1"/>
  </r>
  <r>
    <x v="28"/>
    <n v="9900000"/>
    <n v="7800000"/>
    <x v="1"/>
  </r>
  <r>
    <x v="177"/>
    <n v="11700000"/>
    <n v="9500000"/>
    <x v="1"/>
  </r>
  <r>
    <x v="59"/>
    <n v="17700000"/>
    <n v="15000000"/>
    <x v="1"/>
  </r>
  <r>
    <x v="240"/>
    <n v="12000000"/>
    <n v="9500000"/>
    <x v="1"/>
  </r>
  <r>
    <x v="40"/>
    <n v="12400000"/>
    <n v="10000000"/>
    <x v="1"/>
  </r>
  <r>
    <x v="281"/>
    <n v="11700000"/>
    <n v="10000000"/>
    <x v="2"/>
  </r>
  <r>
    <x v="49"/>
    <n v="18900000"/>
    <n v="16000000"/>
    <x v="2"/>
  </r>
  <r>
    <x v="35"/>
    <n v="29800000"/>
    <n v="22000000"/>
    <x v="2"/>
  </r>
  <r>
    <x v="112"/>
    <n v="12200000"/>
    <n v="10500000"/>
    <x v="1"/>
  </r>
  <r>
    <x v="26"/>
    <n v="9600000"/>
    <n v="8200000"/>
    <x v="1"/>
  </r>
  <r>
    <x v="332"/>
    <n v="17200000"/>
    <n v="14000000"/>
    <x v="1"/>
  </r>
  <r>
    <x v="332"/>
    <n v="17200000"/>
    <n v="14000000"/>
    <x v="1"/>
  </r>
  <r>
    <x v="3"/>
    <n v="12200000"/>
    <n v="9500000"/>
    <x v="1"/>
  </r>
  <r>
    <x v="333"/>
    <n v="14900000"/>
    <n v="12300000"/>
    <x v="2"/>
  </r>
  <r>
    <x v="11"/>
    <n v="10100000"/>
    <n v="7300000"/>
    <x v="2"/>
  </r>
  <r>
    <x v="14"/>
    <n v="10100000"/>
    <n v="7500000"/>
    <x v="2"/>
  </r>
  <r>
    <x v="285"/>
    <n v="18200000"/>
    <n v="14500000"/>
    <x v="3"/>
  </r>
  <r>
    <x v="333"/>
    <n v="14900000"/>
    <n v="12700000"/>
    <x v="2"/>
  </r>
  <r>
    <x v="78"/>
    <n v="35800000"/>
    <n v="33000000"/>
    <x v="3"/>
  </r>
  <r>
    <x v="21"/>
    <n v="23300000"/>
    <n v="18500000"/>
    <x v="3"/>
  </r>
  <r>
    <x v="143"/>
    <n v="9100000"/>
    <n v="7500000"/>
    <x v="2"/>
  </r>
  <r>
    <x v="143"/>
    <n v="9400000"/>
    <n v="7700000"/>
    <x v="2"/>
  </r>
  <r>
    <x v="334"/>
    <n v="34400000"/>
    <n v="27000000"/>
    <x v="3"/>
  </r>
  <r>
    <x v="58"/>
    <n v="16100000"/>
    <n v="12500000"/>
    <x v="1"/>
  </r>
  <r>
    <x v="78"/>
    <n v="35800000"/>
    <n v="28000000"/>
    <x v="3"/>
  </r>
  <r>
    <x v="14"/>
    <n v="9500000"/>
    <n v="8300000"/>
    <x v="2"/>
  </r>
  <r>
    <x v="277"/>
    <n v="19700000"/>
    <n v="16500000"/>
    <x v="1"/>
  </r>
  <r>
    <x v="82"/>
    <n v="13100000"/>
    <n v="10500000"/>
    <x v="3"/>
  </r>
  <r>
    <x v="335"/>
    <n v="13100000"/>
    <n v="10500000"/>
    <x v="1"/>
  </r>
  <r>
    <x v="201"/>
    <n v="31300000"/>
    <n v="25000000"/>
    <x v="1"/>
  </r>
  <r>
    <x v="82"/>
    <n v="15300000"/>
    <n v="12300000"/>
    <x v="3"/>
  </r>
  <r>
    <x v="48"/>
    <n v="13000000"/>
    <n v="10800000"/>
    <x v="1"/>
  </r>
  <r>
    <x v="225"/>
    <n v="16200000"/>
    <n v="13200000"/>
    <x v="1"/>
  </r>
  <r>
    <x v="306"/>
    <n v="8300000"/>
    <n v="6700000"/>
    <x v="1"/>
  </r>
  <r>
    <x v="159"/>
    <n v="10200000"/>
    <n v="7700000"/>
    <x v="1"/>
  </r>
  <r>
    <x v="6"/>
    <n v="9800000"/>
    <n v="7800000"/>
    <x v="1"/>
  </r>
  <r>
    <x v="21"/>
    <n v="16200000"/>
    <n v="12600000"/>
    <x v="1"/>
  </r>
  <r>
    <x v="270"/>
    <n v="14200000"/>
    <n v="11500000"/>
    <x v="1"/>
  </r>
  <r>
    <x v="118"/>
    <n v="14100000"/>
    <n v="11500000"/>
    <x v="1"/>
  </r>
  <r>
    <x v="218"/>
    <n v="16600000"/>
    <n v="13800000"/>
    <x v="1"/>
  </r>
  <r>
    <x v="3"/>
    <n v="13600000"/>
    <n v="11000000"/>
    <x v="1"/>
  </r>
  <r>
    <x v="275"/>
    <n v="14300000"/>
    <n v="12500000"/>
    <x v="1"/>
  </r>
  <r>
    <x v="49"/>
    <n v="14400000"/>
    <n v="11000000"/>
    <x v="1"/>
  </r>
  <r>
    <x v="227"/>
    <n v="7100000"/>
    <n v="5000000"/>
    <x v="1"/>
  </r>
  <r>
    <x v="14"/>
    <n v="6600000"/>
    <n v="5500000"/>
    <x v="1"/>
  </r>
  <r>
    <x v="308"/>
    <n v="8600000"/>
    <n v="7150000"/>
    <x v="1"/>
  </r>
  <r>
    <x v="54"/>
    <n v="15500000"/>
    <n v="12500000"/>
    <x v="1"/>
  </r>
  <r>
    <x v="144"/>
    <n v="21000000"/>
    <n v="17000000"/>
    <x v="1"/>
  </r>
  <r>
    <x v="59"/>
    <n v="18200000"/>
    <n v="15000000"/>
    <x v="1"/>
  </r>
  <r>
    <x v="336"/>
    <n v="17000000"/>
    <n v="13500000"/>
    <x v="1"/>
  </r>
  <r>
    <x v="104"/>
    <n v="21000000"/>
    <n v="16000000"/>
    <x v="3"/>
  </r>
  <r>
    <x v="311"/>
    <n v="10300000"/>
    <n v="8200000"/>
    <x v="1"/>
  </r>
  <r>
    <x v="65"/>
    <n v="14600000"/>
    <n v="11500000"/>
    <x v="1"/>
  </r>
  <r>
    <x v="184"/>
    <n v="12500000"/>
    <n v="10250000"/>
    <x v="1"/>
  </r>
  <r>
    <x v="225"/>
    <n v="14300000"/>
    <n v="12500000"/>
    <x v="1"/>
  </r>
  <r>
    <x v="28"/>
    <n v="10800000"/>
    <n v="8500000"/>
    <x v="1"/>
  </r>
  <r>
    <x v="175"/>
    <n v="30600000"/>
    <n v="23000000"/>
    <x v="3"/>
  </r>
  <r>
    <x v="177"/>
    <n v="12000000"/>
    <n v="10300000"/>
    <x v="1"/>
  </r>
  <r>
    <x v="201"/>
    <n v="20500000"/>
    <n v="17000000"/>
    <x v="1"/>
  </r>
  <r>
    <x v="184"/>
    <n v="16600000"/>
    <n v="13800000"/>
    <x v="1"/>
  </r>
  <r>
    <x v="153"/>
    <n v="15300000"/>
    <n v="11700000"/>
    <x v="1"/>
  </r>
  <r>
    <x v="139"/>
    <n v="12700000"/>
    <n v="11000000"/>
    <x v="2"/>
  </r>
  <r>
    <x v="184"/>
    <n v="17000000"/>
    <n v="13800000"/>
    <x v="1"/>
  </r>
  <r>
    <x v="324"/>
    <n v="24100000"/>
    <n v="19800000"/>
    <x v="1"/>
  </r>
  <r>
    <x v="156"/>
    <n v="57000000"/>
    <n v="46000000"/>
    <x v="1"/>
  </r>
  <r>
    <x v="106"/>
    <n v="19500000"/>
    <n v="15500000"/>
    <x v="1"/>
  </r>
  <r>
    <x v="157"/>
    <n v="12800000"/>
    <n v="10500000"/>
    <x v="1"/>
  </r>
  <r>
    <x v="0"/>
    <n v="12500000"/>
    <n v="10600000"/>
    <x v="2"/>
  </r>
  <r>
    <x v="145"/>
    <n v="14700000"/>
    <n v="11500000"/>
    <x v="2"/>
  </r>
  <r>
    <x v="145"/>
    <n v="14700000"/>
    <n v="11800000"/>
    <x v="2"/>
  </r>
  <r>
    <x v="139"/>
    <n v="14700000"/>
    <n v="12600000"/>
    <x v="3"/>
  </r>
  <r>
    <x v="293"/>
    <n v="25300000"/>
    <n v="19500000"/>
    <x v="3"/>
  </r>
  <r>
    <x v="99"/>
    <n v="13400000"/>
    <n v="10500000"/>
    <x v="3"/>
  </r>
  <r>
    <x v="67"/>
    <n v="11300000"/>
    <n v="8700000"/>
    <x v="3"/>
  </r>
  <r>
    <x v="67"/>
    <n v="18500000"/>
    <n v="15500000"/>
    <x v="3"/>
  </r>
  <r>
    <x v="41"/>
    <n v="12300000"/>
    <n v="10500000"/>
    <x v="2"/>
  </r>
  <r>
    <x v="30"/>
    <n v="13200000"/>
    <n v="11000000"/>
    <x v="1"/>
  </r>
  <r>
    <x v="182"/>
    <n v="8700000"/>
    <n v="7000000"/>
    <x v="1"/>
  </r>
  <r>
    <x v="296"/>
    <n v="30400000"/>
    <n v="23000000"/>
    <x v="3"/>
  </r>
  <r>
    <x v="279"/>
    <n v="9800000"/>
    <n v="7500000"/>
    <x v="3"/>
  </r>
  <r>
    <x v="13"/>
    <n v="15000000"/>
    <n v="12000000"/>
    <x v="3"/>
  </r>
  <r>
    <x v="337"/>
    <n v="12800000"/>
    <n v="10500000"/>
    <x v="3"/>
  </r>
  <r>
    <x v="85"/>
    <n v="10700000"/>
    <n v="8600000"/>
    <x v="1"/>
  </r>
  <r>
    <x v="201"/>
    <n v="20300000"/>
    <n v="15800000"/>
    <x v="1"/>
  </r>
  <r>
    <x v="149"/>
    <n v="11400000"/>
    <n v="9300000"/>
    <x v="1"/>
  </r>
  <r>
    <x v="338"/>
    <n v="29700000"/>
    <n v="21000000"/>
    <x v="1"/>
  </r>
  <r>
    <x v="171"/>
    <n v="11000000"/>
    <n v="9400000"/>
    <x v="2"/>
  </r>
  <r>
    <x v="332"/>
    <n v="13800000"/>
    <n v="11000000"/>
    <x v="1"/>
  </r>
  <r>
    <x v="195"/>
    <n v="8800000"/>
    <n v="7400000"/>
    <x v="2"/>
  </r>
  <r>
    <x v="143"/>
    <n v="9400000"/>
    <n v="8000000"/>
    <x v="2"/>
  </r>
  <r>
    <x v="139"/>
    <n v="11900000"/>
    <n v="10200000"/>
    <x v="2"/>
  </r>
  <r>
    <x v="339"/>
    <n v="11400000"/>
    <n v="8000000"/>
    <x v="2"/>
  </r>
  <r>
    <x v="163"/>
    <n v="6900000"/>
    <n v="5500000"/>
    <x v="2"/>
  </r>
  <r>
    <x v="3"/>
    <n v="11900000"/>
    <n v="10000000"/>
    <x v="2"/>
  </r>
  <r>
    <x v="340"/>
    <n v="16400000"/>
    <n v="14000000"/>
    <x v="2"/>
  </r>
  <r>
    <x v="162"/>
    <n v="12700000"/>
    <n v="9500000"/>
    <x v="3"/>
  </r>
  <r>
    <x v="226"/>
    <n v="15300000"/>
    <n v="11500000"/>
    <x v="3"/>
  </r>
  <r>
    <x v="22"/>
    <n v="15500000"/>
    <n v="12700000"/>
    <x v="3"/>
  </r>
  <r>
    <x v="156"/>
    <n v="34700000"/>
    <n v="27000000"/>
    <x v="3"/>
  </r>
  <r>
    <x v="101"/>
    <n v="8900000"/>
    <n v="7000000"/>
    <x v="3"/>
  </r>
  <r>
    <x v="77"/>
    <n v="16900000"/>
    <n v="12500000"/>
    <x v="1"/>
  </r>
  <r>
    <x v="341"/>
    <n v="15600000"/>
    <n v="12200000"/>
    <x v="1"/>
  </r>
  <r>
    <x v="31"/>
    <n v="10600000"/>
    <n v="8600000"/>
    <x v="1"/>
  </r>
  <r>
    <x v="30"/>
    <n v="12600000"/>
    <n v="10000000"/>
    <x v="1"/>
  </r>
  <r>
    <x v="77"/>
    <n v="16900000"/>
    <n v="13000000"/>
    <x v="1"/>
  </r>
  <r>
    <x v="49"/>
    <n v="13900000"/>
    <n v="11000000"/>
    <x v="1"/>
  </r>
  <r>
    <x v="258"/>
    <n v="36500000"/>
    <n v="29300000"/>
    <x v="1"/>
  </r>
  <r>
    <x v="123"/>
    <n v="18000000"/>
    <n v="15300000"/>
    <x v="1"/>
  </r>
  <r>
    <x v="123"/>
    <n v="18200000"/>
    <n v="14500000"/>
    <x v="1"/>
  </r>
  <r>
    <x v="285"/>
    <n v="18200000"/>
    <n v="15000000"/>
    <x v="3"/>
  </r>
  <r>
    <x v="57"/>
    <n v="9400000"/>
    <n v="7500000"/>
    <x v="3"/>
  </r>
  <r>
    <x v="0"/>
    <n v="9800000"/>
    <n v="8400000"/>
    <x v="2"/>
  </r>
  <r>
    <x v="143"/>
    <n v="9800000"/>
    <n v="8000000"/>
    <x v="2"/>
  </r>
  <r>
    <x v="194"/>
    <n v="17900000"/>
    <n v="14500000"/>
    <x v="1"/>
  </r>
  <r>
    <x v="21"/>
    <n v="15700000"/>
    <n v="11800000"/>
    <x v="1"/>
  </r>
  <r>
    <x v="185"/>
    <n v="10600000"/>
    <n v="8300000"/>
    <x v="3"/>
  </r>
  <r>
    <x v="165"/>
    <n v="8600000"/>
    <n v="6800000"/>
    <x v="3"/>
  </r>
  <r>
    <x v="319"/>
    <n v="5500000"/>
    <n v="4200000"/>
    <x v="3"/>
  </r>
  <r>
    <x v="342"/>
    <n v="28200000"/>
    <n v="20000000"/>
    <x v="3"/>
  </r>
  <r>
    <x v="13"/>
    <n v="14700000"/>
    <n v="11000000"/>
    <x v="3"/>
  </r>
  <r>
    <x v="11"/>
    <n v="15500000"/>
    <n v="12400000"/>
    <x v="3"/>
  </r>
  <r>
    <x v="186"/>
    <n v="13500000"/>
    <n v="11000000"/>
    <x v="3"/>
  </r>
  <r>
    <x v="106"/>
    <n v="25300000"/>
    <n v="19000000"/>
    <x v="3"/>
  </r>
  <r>
    <x v="106"/>
    <n v="23100000"/>
    <n v="17500000"/>
    <x v="2"/>
  </r>
  <r>
    <x v="36"/>
    <n v="7000000"/>
    <n v="5700000"/>
    <x v="3"/>
  </r>
  <r>
    <x v="45"/>
    <n v="7300000"/>
    <n v="5900000"/>
    <x v="2"/>
  </r>
  <r>
    <x v="93"/>
    <n v="12700000"/>
    <n v="10000000"/>
    <x v="2"/>
  </r>
  <r>
    <x v="99"/>
    <n v="13200000"/>
    <n v="11000000"/>
    <x v="3"/>
  </r>
  <r>
    <x v="156"/>
    <n v="44600000"/>
    <n v="36000000"/>
    <x v="3"/>
  </r>
  <r>
    <x v="65"/>
    <n v="15300000"/>
    <n v="12000000"/>
    <x v="3"/>
  </r>
  <r>
    <x v="18"/>
    <n v="9400000"/>
    <n v="7800000"/>
    <x v="2"/>
  </r>
  <r>
    <x v="59"/>
    <n v="15400000"/>
    <n v="12500000"/>
    <x v="2"/>
  </r>
  <r>
    <x v="343"/>
    <n v="72000000"/>
    <n v="60000000"/>
    <x v="2"/>
  </r>
  <r>
    <x v="11"/>
    <n v="29000000"/>
    <n v="21000000"/>
    <x v="3"/>
  </r>
  <r>
    <x v="45"/>
    <n v="8300000"/>
    <n v="7100000"/>
    <x v="1"/>
  </r>
  <r>
    <x v="182"/>
    <n v="7900000"/>
    <n v="6600000"/>
    <x v="1"/>
  </r>
  <r>
    <x v="344"/>
    <n v="12700000"/>
    <n v="9800000"/>
    <x v="1"/>
  </r>
  <r>
    <x v="143"/>
    <n v="8400000"/>
    <n v="6550000"/>
    <x v="1"/>
  </r>
  <r>
    <x v="109"/>
    <n v="9400000"/>
    <n v="7700000"/>
    <x v="1"/>
  </r>
  <r>
    <x v="59"/>
    <n v="15300000"/>
    <n v="12500000"/>
    <x v="1"/>
  </r>
  <r>
    <x v="345"/>
    <n v="6500000"/>
    <n v="5000000"/>
    <x v="1"/>
  </r>
  <r>
    <x v="232"/>
    <n v="37700000"/>
    <n v="30500000"/>
    <x v="3"/>
  </r>
  <r>
    <x v="346"/>
    <n v="17600000"/>
    <n v="14000000"/>
    <x v="3"/>
  </r>
  <r>
    <x v="3"/>
    <n v="13600000"/>
    <n v="11000000"/>
    <x v="3"/>
  </r>
  <r>
    <x v="99"/>
    <n v="13300000"/>
    <n v="10500000"/>
    <x v="3"/>
  </r>
  <r>
    <x v="175"/>
    <n v="30600000"/>
    <n v="22000000"/>
    <x v="3"/>
  </r>
  <r>
    <x v="67"/>
    <n v="21100000"/>
    <n v="17000000"/>
    <x v="1"/>
  </r>
  <r>
    <x v="67"/>
    <n v="21100000"/>
    <n v="18000000"/>
    <x v="1"/>
  </r>
  <r>
    <x v="175"/>
    <n v="28700000"/>
    <n v="22000000"/>
    <x v="3"/>
  </r>
  <r>
    <x v="182"/>
    <n v="5800000"/>
    <n v="4900000"/>
    <x v="2"/>
  </r>
  <r>
    <x v="347"/>
    <n v="19000000"/>
    <n v="15000000"/>
    <x v="2"/>
  </r>
  <r>
    <x v="149"/>
    <n v="11400000"/>
    <n v="9000000"/>
    <x v="2"/>
  </r>
  <r>
    <x v="109"/>
    <n v="9400000"/>
    <n v="7500000"/>
    <x v="2"/>
  </r>
  <r>
    <x v="82"/>
    <n v="21200000"/>
    <n v="17000000"/>
    <x v="3"/>
  </r>
  <r>
    <x v="77"/>
    <n v="22000000"/>
    <n v="19000000"/>
    <x v="3"/>
  </r>
  <r>
    <x v="77"/>
    <n v="22000000"/>
    <n v="18700000"/>
    <x v="3"/>
  </r>
  <r>
    <x v="295"/>
    <n v="25700000"/>
    <n v="20500000"/>
    <x v="1"/>
  </r>
  <r>
    <x v="143"/>
    <n v="8800000"/>
    <n v="7500000"/>
    <x v="2"/>
  </r>
  <r>
    <x v="13"/>
    <n v="22100000"/>
    <n v="18000000"/>
    <x v="2"/>
  </r>
  <r>
    <x v="149"/>
    <n v="11400000"/>
    <n v="9000000"/>
    <x v="2"/>
  </r>
  <r>
    <x v="29"/>
    <n v="7180000"/>
    <n v="5300000"/>
    <x v="2"/>
  </r>
  <r>
    <x v="348"/>
    <n v="26000000"/>
    <n v="20300000"/>
    <x v="1"/>
  </r>
  <r>
    <x v="5"/>
    <n v="16700000"/>
    <n v="14000000"/>
    <x v="3"/>
  </r>
  <r>
    <x v="349"/>
    <n v="30400000"/>
    <n v="23500000"/>
    <x v="3"/>
  </r>
  <r>
    <x v="145"/>
    <n v="14700000"/>
    <n v="12000000"/>
    <x v="1"/>
  </r>
  <r>
    <x v="176"/>
    <n v="9500000"/>
    <n v="7800000"/>
    <x v="1"/>
  </r>
  <r>
    <x v="104"/>
    <n v="16400000"/>
    <n v="12800000"/>
    <x v="3"/>
  </r>
  <r>
    <x v="337"/>
    <n v="11500000"/>
    <n v="9300000"/>
    <x v="3"/>
  </r>
  <r>
    <x v="59"/>
    <n v="16100000"/>
    <n v="13500000"/>
    <x v="3"/>
  </r>
  <r>
    <x v="120"/>
    <n v="8000000"/>
    <n v="6500000"/>
    <x v="3"/>
  </r>
  <r>
    <x v="229"/>
    <n v="23800000"/>
    <n v="18500000"/>
    <x v="3"/>
  </r>
  <r>
    <x v="31"/>
    <n v="11400000"/>
    <n v="9000000"/>
    <x v="3"/>
  </r>
  <r>
    <x v="134"/>
    <n v="19900000"/>
    <n v="16000000"/>
    <x v="3"/>
  </r>
  <r>
    <x v="161"/>
    <n v="23600000"/>
    <n v="18800000"/>
    <x v="3"/>
  </r>
  <r>
    <x v="156"/>
    <n v="38500000"/>
    <n v="29500000"/>
    <x v="3"/>
  </r>
  <r>
    <x v="270"/>
    <n v="14800000"/>
    <n v="12000000"/>
    <x v="1"/>
  </r>
  <r>
    <x v="350"/>
    <n v="8300000"/>
    <n v="6700000"/>
    <x v="1"/>
  </r>
  <r>
    <x v="81"/>
    <n v="7700000"/>
    <n v="6700000"/>
    <x v="2"/>
  </r>
  <r>
    <x v="145"/>
    <n v="15400000"/>
    <n v="12500000"/>
    <x v="1"/>
  </r>
  <r>
    <x v="281"/>
    <n v="11700000"/>
    <n v="9500000"/>
    <x v="1"/>
  </r>
  <r>
    <x v="202"/>
    <n v="14000000"/>
    <n v="11500000"/>
    <x v="1"/>
  </r>
  <r>
    <x v="158"/>
    <n v="10400000"/>
    <n v="8700000"/>
    <x v="1"/>
  </r>
  <r>
    <x v="275"/>
    <n v="14000000"/>
    <n v="11000000"/>
    <x v="1"/>
  </r>
  <r>
    <x v="275"/>
    <n v="14000000"/>
    <n v="10800000"/>
    <x v="1"/>
  </r>
  <r>
    <x v="45"/>
    <n v="7900000"/>
    <n v="6800000"/>
    <x v="2"/>
  </r>
  <r>
    <x v="92"/>
    <n v="7800000"/>
    <n v="6500000"/>
    <x v="2"/>
  </r>
  <r>
    <x v="296"/>
    <n v="15400000"/>
    <n v="14000000"/>
    <x v="2"/>
  </r>
  <r>
    <x v="5"/>
    <n v="16700000"/>
    <n v="14800000"/>
    <x v="3"/>
  </r>
  <r>
    <x v="11"/>
    <n v="19700000"/>
    <n v="16000000"/>
    <x v="3"/>
  </r>
  <r>
    <x v="51"/>
    <n v="14200000"/>
    <n v="11700000"/>
    <x v="3"/>
  </r>
  <r>
    <x v="351"/>
    <n v="19600000"/>
    <n v="15000000"/>
    <x v="3"/>
  </r>
  <r>
    <x v="43"/>
    <n v="26600000"/>
    <n v="19000000"/>
    <x v="3"/>
  </r>
  <r>
    <x v="352"/>
    <n v="26600000"/>
    <n v="19000000"/>
    <x v="3"/>
  </r>
  <r>
    <x v="4"/>
    <n v="19400000"/>
    <n v="15500000"/>
    <x v="3"/>
  </r>
  <r>
    <x v="43"/>
    <n v="13100000"/>
    <n v="11000000"/>
    <x v="3"/>
  </r>
  <r>
    <x v="87"/>
    <n v="9200000"/>
    <n v="7500000"/>
    <x v="1"/>
  </r>
  <r>
    <x v="16"/>
    <n v="12400000"/>
    <n v="10000000"/>
    <x v="2"/>
  </r>
  <r>
    <x v="25"/>
    <n v="13300000"/>
    <n v="10500000"/>
    <x v="3"/>
  </r>
  <r>
    <x v="202"/>
    <n v="14400000"/>
    <n v="11700000"/>
    <x v="3"/>
  </r>
  <r>
    <x v="0"/>
    <n v="10900000"/>
    <n v="8000000"/>
    <x v="3"/>
  </r>
  <r>
    <x v="120"/>
    <n v="8600000"/>
    <n v="6500000"/>
    <x v="3"/>
  </r>
  <r>
    <x v="82"/>
    <n v="19700000"/>
    <n v="16000000"/>
    <x v="3"/>
  </r>
  <r>
    <x v="176"/>
    <n v="10100000"/>
    <n v="8500000"/>
    <x v="2"/>
  </r>
  <r>
    <x v="118"/>
    <n v="11500000"/>
    <n v="9600000"/>
    <x v="2"/>
  </r>
  <r>
    <x v="353"/>
    <n v="9000000"/>
    <n v="7400000"/>
    <x v="1"/>
  </r>
  <r>
    <x v="40"/>
    <n v="11800000"/>
    <n v="9800000"/>
    <x v="1"/>
  </r>
  <r>
    <x v="21"/>
    <n v="25300000"/>
    <n v="21000000"/>
    <x v="1"/>
  </r>
  <r>
    <x v="153"/>
    <n v="17100000"/>
    <n v="14000000"/>
    <x v="1"/>
  </r>
  <r>
    <x v="265"/>
    <n v="11300000"/>
    <n v="9300000"/>
    <x v="1"/>
  </r>
  <r>
    <x v="13"/>
    <n v="15000000"/>
    <n v="12000000"/>
    <x v="3"/>
  </r>
  <r>
    <x v="285"/>
    <n v="17000000"/>
    <n v="13400000"/>
    <x v="3"/>
  </r>
  <r>
    <x v="184"/>
    <n v="16600000"/>
    <n v="13400000"/>
    <x v="3"/>
  </r>
  <r>
    <x v="5"/>
    <n v="11800000"/>
    <n v="8800000"/>
    <x v="3"/>
  </r>
  <r>
    <x v="46"/>
    <n v="27800000"/>
    <n v="22000000"/>
    <x v="1"/>
  </r>
  <r>
    <x v="14"/>
    <n v="11600000"/>
    <n v="9300000"/>
    <x v="2"/>
  </r>
  <r>
    <x v="295"/>
    <n v="15700000"/>
    <n v="12000000"/>
    <x v="1"/>
  </r>
  <r>
    <x v="143"/>
    <n v="9000000"/>
    <n v="7500000"/>
    <x v="2"/>
  </r>
  <r>
    <x v="28"/>
    <n v="8200000"/>
    <n v="6800000"/>
    <x v="2"/>
  </r>
  <r>
    <x v="46"/>
    <n v="19600000"/>
    <n v="15000000"/>
    <x v="3"/>
  </r>
  <r>
    <x v="213"/>
    <n v="13100000"/>
    <n v="10700000"/>
    <x v="1"/>
  </r>
  <r>
    <x v="232"/>
    <n v="31200000"/>
    <n v="27000000"/>
    <x v="1"/>
  </r>
  <r>
    <x v="354"/>
    <n v="5400000"/>
    <n v="4200000"/>
    <x v="1"/>
  </r>
  <r>
    <x v="82"/>
    <n v="13100000"/>
    <n v="10300000"/>
    <x v="3"/>
  </r>
  <r>
    <x v="11"/>
    <n v="12600000"/>
    <n v="10000000"/>
    <x v="3"/>
  </r>
  <r>
    <x v="53"/>
    <n v="13500000"/>
    <n v="10500000"/>
    <x v="3"/>
  </r>
  <r>
    <x v="6"/>
    <n v="12800000"/>
    <n v="9200000"/>
    <x v="3"/>
  </r>
  <r>
    <x v="50"/>
    <n v="23500000"/>
    <n v="19000000"/>
    <x v="3"/>
  </r>
  <r>
    <x v="14"/>
    <n v="9500000"/>
    <n v="8000000"/>
    <x v="2"/>
  </r>
  <r>
    <x v="355"/>
    <n v="6900000"/>
    <n v="5900000"/>
    <x v="2"/>
  </r>
  <r>
    <x v="14"/>
    <n v="8000000"/>
    <n v="6800000"/>
    <x v="2"/>
  </r>
  <r>
    <x v="98"/>
    <n v="8300000"/>
    <n v="6800000"/>
    <x v="2"/>
  </r>
  <r>
    <x v="11"/>
    <n v="14200000"/>
    <n v="11800000"/>
    <x v="1"/>
  </r>
  <r>
    <x v="303"/>
    <n v="22500000"/>
    <n v="19000000"/>
    <x v="1"/>
  </r>
  <r>
    <x v="64"/>
    <n v="9000000"/>
    <n v="7000000"/>
    <x v="1"/>
  </r>
  <r>
    <x v="103"/>
    <n v="13900000"/>
    <n v="11000000"/>
    <x v="1"/>
  </r>
  <r>
    <x v="144"/>
    <n v="17200000"/>
    <n v="14000000"/>
    <x v="1"/>
  </r>
  <r>
    <x v="294"/>
    <n v="13000000"/>
    <n v="9500000"/>
    <x v="3"/>
  </r>
  <r>
    <x v="313"/>
    <n v="8300000"/>
    <n v="6700000"/>
    <x v="3"/>
  </r>
  <r>
    <x v="27"/>
    <n v="15700000"/>
    <n v="13400000"/>
    <x v="3"/>
  </r>
  <r>
    <x v="118"/>
    <n v="14000000"/>
    <n v="11700000"/>
    <x v="3"/>
  </r>
  <r>
    <x v="44"/>
    <n v="9300000"/>
    <n v="7400000"/>
    <x v="3"/>
  </r>
  <r>
    <x v="153"/>
    <n v="19000000"/>
    <n v="15000000"/>
    <x v="1"/>
  </r>
  <r>
    <x v="295"/>
    <n v="14000000"/>
    <n v="11500000"/>
    <x v="1"/>
  </r>
  <r>
    <x v="43"/>
    <n v="12800000"/>
    <n v="10500000"/>
    <x v="1"/>
  </r>
  <r>
    <x v="99"/>
    <n v="13200000"/>
    <n v="10600000"/>
    <x v="1"/>
  </r>
  <r>
    <x v="44"/>
    <n v="12400000"/>
    <n v="10000000"/>
    <x v="1"/>
  </r>
  <r>
    <x v="11"/>
    <n v="14800000"/>
    <n v="11500000"/>
    <x v="1"/>
  </r>
  <r>
    <x v="58"/>
    <n v="17000000"/>
    <n v="13400000"/>
    <x v="3"/>
  </r>
  <r>
    <x v="179"/>
    <n v="9600000"/>
    <n v="8000000"/>
    <x v="3"/>
  </r>
  <r>
    <x v="143"/>
    <n v="7200000"/>
    <n v="6100000"/>
    <x v="2"/>
  </r>
  <r>
    <x v="11"/>
    <n v="20500000"/>
    <n v="15800000"/>
    <x v="2"/>
  </r>
  <r>
    <x v="304"/>
    <n v="17500000"/>
    <n v="13000000"/>
    <x v="2"/>
  </r>
  <r>
    <x v="124"/>
    <n v="23400000"/>
    <n v="19500000"/>
    <x v="1"/>
  </r>
  <r>
    <x v="326"/>
    <n v="15400000"/>
    <n v="12300000"/>
    <x v="1"/>
  </r>
  <r>
    <x v="295"/>
    <n v="18700000"/>
    <n v="15000000"/>
    <x v="1"/>
  </r>
  <r>
    <x v="91"/>
    <n v="12800000"/>
    <n v="10500000"/>
    <x v="1"/>
  </r>
  <r>
    <x v="72"/>
    <n v="9700000"/>
    <n v="7800000"/>
    <x v="1"/>
  </r>
  <r>
    <x v="156"/>
    <n v="33400000"/>
    <n v="27000000"/>
    <x v="3"/>
  </r>
  <r>
    <x v="99"/>
    <n v="14500000"/>
    <n v="11900000"/>
    <x v="2"/>
  </r>
  <r>
    <x v="20"/>
    <n v="33700000"/>
    <n v="26500000"/>
    <x v="2"/>
  </r>
  <r>
    <x v="5"/>
    <n v="15000000"/>
    <n v="12000000"/>
    <x v="2"/>
  </r>
  <r>
    <x v="226"/>
    <n v="18400000"/>
    <n v="14000000"/>
    <x v="2"/>
  </r>
  <r>
    <x v="323"/>
    <n v="24800000"/>
    <n v="20500000"/>
    <x v="2"/>
  </r>
  <r>
    <x v="99"/>
    <n v="13400000"/>
    <n v="10500000"/>
    <x v="2"/>
  </r>
  <r>
    <x v="44"/>
    <n v="11200000"/>
    <n v="9800000"/>
    <x v="2"/>
  </r>
  <r>
    <x v="14"/>
    <n v="6800000"/>
    <n v="5500000"/>
    <x v="2"/>
  </r>
  <r>
    <x v="356"/>
    <n v="13100000"/>
    <n v="10200000"/>
    <x v="2"/>
  </r>
  <r>
    <x v="125"/>
    <n v="15500000"/>
    <n v="13000000"/>
    <x v="1"/>
  </r>
  <r>
    <x v="35"/>
    <n v="31000000"/>
    <n v="27000000"/>
    <x v="1"/>
  </r>
  <r>
    <x v="67"/>
    <n v="29600000"/>
    <n v="24000000"/>
    <x v="1"/>
  </r>
  <r>
    <x v="63"/>
    <n v="22300000"/>
    <n v="15600000"/>
    <x v="1"/>
  </r>
  <r>
    <x v="87"/>
    <n v="10500000"/>
    <n v="8700000"/>
    <x v="1"/>
  </r>
  <r>
    <x v="131"/>
    <n v="29300000"/>
    <n v="23000000"/>
    <x v="1"/>
  </r>
  <r>
    <x v="357"/>
    <n v="17700000"/>
    <n v="15000000"/>
    <x v="1"/>
  </r>
  <r>
    <x v="177"/>
    <n v="12600000"/>
    <n v="10000000"/>
    <x v="1"/>
  </r>
  <r>
    <x v="143"/>
    <n v="8900000"/>
    <n v="7600000"/>
    <x v="1"/>
  </r>
  <r>
    <x v="106"/>
    <n v="22800000"/>
    <n v="19000000"/>
    <x v="1"/>
  </r>
  <r>
    <x v="358"/>
    <n v="15500000"/>
    <n v="12300000"/>
    <x v="1"/>
  </r>
  <r>
    <x v="359"/>
    <n v="16700000"/>
    <n v="13000000"/>
    <x v="1"/>
  </r>
  <r>
    <x v="84"/>
    <n v="13500000"/>
    <n v="10800000"/>
    <x v="1"/>
  </r>
  <r>
    <x v="2"/>
    <n v="8700000"/>
    <n v="7000000"/>
    <x v="1"/>
  </r>
  <r>
    <x v="360"/>
    <n v="9400000"/>
    <n v="7300000"/>
    <x v="1"/>
  </r>
  <r>
    <x v="361"/>
    <n v="15900000"/>
    <n v="13200000"/>
    <x v="1"/>
  </r>
  <r>
    <x v="40"/>
    <n v="11600000"/>
    <n v="9500000"/>
    <x v="1"/>
  </r>
  <r>
    <x v="134"/>
    <n v="24400000"/>
    <n v="19000000"/>
    <x v="3"/>
  </r>
  <r>
    <x v="143"/>
    <n v="10000000"/>
    <n v="8700000"/>
    <x v="3"/>
  </r>
  <r>
    <x v="143"/>
    <n v="10000000"/>
    <n v="7800000"/>
    <x v="3"/>
  </r>
  <r>
    <x v="153"/>
    <n v="18500000"/>
    <n v="14500000"/>
    <x v="3"/>
  </r>
  <r>
    <x v="353"/>
    <n v="8400000"/>
    <n v="6000000"/>
    <x v="3"/>
  </r>
  <r>
    <x v="157"/>
    <n v="8800000"/>
    <n v="7000000"/>
    <x v="3"/>
  </r>
  <r>
    <x v="362"/>
    <n v="8600000"/>
    <n v="6600000"/>
    <x v="3"/>
  </r>
  <r>
    <x v="190"/>
    <n v="7800000"/>
    <n v="6300000"/>
    <x v="3"/>
  </r>
  <r>
    <x v="296"/>
    <n v="15700000"/>
    <n v="11700000"/>
    <x v="3"/>
  </r>
  <r>
    <x v="296"/>
    <n v="15700000"/>
    <n v="11500000"/>
    <x v="3"/>
  </r>
  <r>
    <x v="84"/>
    <n v="12600000"/>
    <n v="10000000"/>
    <x v="3"/>
  </r>
  <r>
    <x v="163"/>
    <n v="9100000"/>
    <n v="7800000"/>
    <x v="2"/>
  </r>
  <r>
    <x v="11"/>
    <n v="13200000"/>
    <n v="10700000"/>
    <x v="2"/>
  </r>
  <r>
    <x v="21"/>
    <n v="26400000"/>
    <n v="21000000"/>
    <x v="2"/>
  </r>
  <r>
    <x v="46"/>
    <n v="29600000"/>
    <n v="25500000"/>
    <x v="2"/>
  </r>
  <r>
    <x v="322"/>
    <n v="10900000"/>
    <n v="8200000"/>
    <x v="2"/>
  </r>
  <r>
    <x v="66"/>
    <n v="17100000"/>
    <n v="14000000"/>
    <x v="2"/>
  </r>
  <r>
    <x v="43"/>
    <n v="13900000"/>
    <n v="11500000"/>
    <x v="2"/>
  </r>
  <r>
    <x v="161"/>
    <n v="24100000"/>
    <n v="19000000"/>
    <x v="3"/>
  </r>
  <r>
    <x v="293"/>
    <n v="11100000"/>
    <n v="8300000"/>
    <x v="3"/>
  </r>
  <r>
    <x v="6"/>
    <n v="9000000"/>
    <n v="7000000"/>
    <x v="3"/>
  </r>
  <r>
    <x v="210"/>
    <n v="7900000"/>
    <n v="6400000"/>
    <x v="3"/>
  </r>
  <r>
    <x v="46"/>
    <n v="28900000"/>
    <n v="22500000"/>
    <x v="3"/>
  </r>
  <r>
    <x v="49"/>
    <n v="13000000"/>
    <n v="10800000"/>
    <x v="1"/>
  </r>
  <r>
    <x v="190"/>
    <n v="8900000"/>
    <n v="7500000"/>
    <x v="2"/>
  </r>
  <r>
    <x v="218"/>
    <n v="24100000"/>
    <n v="21800000"/>
    <x v="2"/>
  </r>
  <r>
    <x v="197"/>
    <n v="8500000"/>
    <n v="6800000"/>
    <x v="2"/>
  </r>
  <r>
    <x v="95"/>
    <n v="21700000"/>
    <n v="17000000"/>
    <x v="1"/>
  </r>
  <r>
    <x v="112"/>
    <n v="11100000"/>
    <n v="8500000"/>
    <x v="1"/>
  </r>
  <r>
    <x v="232"/>
    <n v="14000000"/>
    <n v="10500000"/>
    <x v="1"/>
  </r>
  <r>
    <x v="143"/>
    <n v="9000000"/>
    <n v="7800000"/>
    <x v="2"/>
  </r>
  <r>
    <x v="363"/>
    <n v="13500000"/>
    <n v="10400000"/>
    <x v="2"/>
  </r>
  <r>
    <x v="131"/>
    <n v="27300000"/>
    <n v="22500000"/>
    <x v="3"/>
  </r>
  <r>
    <x v="159"/>
    <n v="8100000"/>
    <n v="6800000"/>
    <x v="2"/>
  </r>
  <r>
    <x v="11"/>
    <n v="24000000"/>
    <n v="19400000"/>
    <x v="1"/>
  </r>
  <r>
    <x v="153"/>
    <n v="17100000"/>
    <n v="13800000"/>
    <x v="1"/>
  </r>
  <r>
    <x v="5"/>
    <n v="12000000"/>
    <n v="9000000"/>
    <x v="3"/>
  </r>
  <r>
    <x v="364"/>
    <n v="17400000"/>
    <n v="15000000"/>
    <x v="3"/>
  </r>
  <r>
    <x v="11"/>
    <n v="10800000"/>
    <n v="8500000"/>
    <x v="3"/>
  </r>
  <r>
    <x v="184"/>
    <n v="18700000"/>
    <n v="15300000"/>
    <x v="3"/>
  </r>
  <r>
    <x v="21"/>
    <n v="25200000"/>
    <n v="20500000"/>
    <x v="3"/>
  </r>
  <r>
    <x v="14"/>
    <n v="6800000"/>
    <n v="5000000"/>
    <x v="2"/>
  </r>
  <r>
    <x v="328"/>
    <n v="7800000"/>
    <n v="6300000"/>
    <x v="2"/>
  </r>
  <r>
    <x v="310"/>
    <n v="19700000"/>
    <n v="12000000"/>
    <x v="2"/>
  </r>
  <r>
    <x v="35"/>
    <n v="30300000"/>
    <n v="23500000"/>
    <x v="2"/>
  </r>
  <r>
    <x v="297"/>
    <n v="6850000"/>
    <n v="5200000"/>
    <x v="2"/>
  </r>
  <r>
    <x v="35"/>
    <n v="36300000"/>
    <n v="28500000"/>
    <x v="2"/>
  </r>
  <r>
    <x v="79"/>
    <n v="12100000"/>
    <n v="9800000"/>
    <x v="2"/>
  </r>
  <r>
    <x v="14"/>
    <n v="10400000"/>
    <n v="8500000"/>
    <x v="2"/>
  </r>
  <r>
    <x v="139"/>
    <n v="10400000"/>
    <n v="8800000"/>
    <x v="2"/>
  </r>
  <r>
    <x v="365"/>
    <n v="18100000"/>
    <n v="13750000"/>
    <x v="3"/>
  </r>
  <r>
    <x v="67"/>
    <n v="20700000"/>
    <n v="16500000"/>
    <x v="1"/>
  </r>
  <r>
    <x v="23"/>
    <n v="9400000"/>
    <n v="7700000"/>
    <x v="1"/>
  </r>
  <r>
    <x v="156"/>
    <n v="35400000"/>
    <n v="28000000"/>
    <x v="3"/>
  </r>
  <r>
    <x v="366"/>
    <n v="32600000"/>
    <n v="25500000"/>
    <x v="3"/>
  </r>
  <r>
    <x v="112"/>
    <n v="14000000"/>
    <n v="11500000"/>
    <x v="1"/>
  </r>
  <r>
    <x v="130"/>
    <n v="8800000"/>
    <n v="7100000"/>
    <x v="1"/>
  </r>
  <r>
    <x v="367"/>
    <n v="6500000"/>
    <n v="5000000"/>
    <x v="1"/>
  </r>
  <r>
    <x v="21"/>
    <n v="19800000"/>
    <n v="5000000"/>
    <x v="1"/>
  </r>
  <r>
    <x v="342"/>
    <n v="31600000"/>
    <n v="24000000"/>
    <x v="1"/>
  </r>
  <r>
    <x v="59"/>
    <n v="15300000"/>
    <n v="12200000"/>
    <x v="1"/>
  </r>
  <r>
    <x v="150"/>
    <n v="16800000"/>
    <n v="13500000"/>
    <x v="1"/>
  </r>
  <r>
    <x v="61"/>
    <n v="16700000"/>
    <n v="13500000"/>
    <x v="1"/>
  </r>
  <r>
    <x v="50"/>
    <n v="22600000"/>
    <n v="18000000"/>
    <x v="1"/>
  </r>
  <r>
    <x v="163"/>
    <n v="9700000"/>
    <n v="8000000"/>
    <x v="2"/>
  </r>
  <r>
    <x v="18"/>
    <n v="11200000"/>
    <n v="9000000"/>
    <x v="1"/>
  </r>
  <r>
    <x v="141"/>
    <n v="9300000"/>
    <n v="7700000"/>
    <x v="1"/>
  </r>
  <r>
    <x v="284"/>
    <n v="22500000"/>
    <n v="18000000"/>
    <x v="1"/>
  </r>
  <r>
    <x v="3"/>
    <n v="12200000"/>
    <n v="9500000"/>
    <x v="1"/>
  </r>
  <r>
    <x v="50"/>
    <n v="17000000"/>
    <n v="14000000"/>
    <x v="1"/>
  </r>
  <r>
    <x v="30"/>
    <n v="13700000"/>
    <n v="11100000"/>
    <x v="1"/>
  </r>
  <r>
    <x v="153"/>
    <n v="16500000"/>
    <n v="13000000"/>
    <x v="1"/>
  </r>
  <r>
    <x v="49"/>
    <n v="12100000"/>
    <n v="9700000"/>
    <x v="1"/>
  </r>
  <r>
    <x v="182"/>
    <n v="7550000"/>
    <n v="6150000"/>
    <x v="1"/>
  </r>
  <r>
    <x v="303"/>
    <n v="24100000"/>
    <n v="20000000"/>
    <x v="1"/>
  </r>
  <r>
    <x v="124"/>
    <n v="23400000"/>
    <n v="19200000"/>
    <x v="1"/>
  </r>
  <r>
    <x v="46"/>
    <n v="29600000"/>
    <n v="25500000"/>
    <x v="1"/>
  </r>
  <r>
    <x v="82"/>
    <n v="16900000"/>
    <n v="13500000"/>
    <x v="3"/>
  </r>
  <r>
    <x v="332"/>
    <n v="16300000"/>
    <n v="12000000"/>
    <x v="3"/>
  </r>
  <r>
    <x v="315"/>
    <n v="17300000"/>
    <n v="13500000"/>
    <x v="3"/>
  </r>
  <r>
    <x v="323"/>
    <n v="25500000"/>
    <n v="21000000"/>
    <x v="3"/>
  </r>
  <r>
    <x v="21"/>
    <n v="25100000"/>
    <n v="19500000"/>
    <x v="3"/>
  </r>
  <r>
    <x v="296"/>
    <n v="16500000"/>
    <n v="12500000"/>
    <x v="3"/>
  </r>
  <r>
    <x v="323"/>
    <n v="22100000"/>
    <n v="17000000"/>
    <x v="3"/>
  </r>
  <r>
    <x v="35"/>
    <n v="29100000"/>
    <n v="23000000"/>
    <x v="3"/>
  </r>
  <r>
    <x v="66"/>
    <n v="16100000"/>
    <n v="12400000"/>
    <x v="3"/>
  </r>
  <r>
    <x v="21"/>
    <n v="25300000"/>
    <n v="20500000"/>
    <x v="3"/>
  </r>
  <r>
    <x v="14"/>
    <n v="8700000"/>
    <n v="7000000"/>
    <x v="3"/>
  </r>
  <r>
    <x v="19"/>
    <n v="11100000"/>
    <n v="9200000"/>
    <x v="3"/>
  </r>
  <r>
    <x v="358"/>
    <n v="17500000"/>
    <n v="13000000"/>
    <x v="3"/>
  </r>
  <r>
    <x v="67"/>
    <n v="27600000"/>
    <n v="21500000"/>
    <x v="3"/>
  </r>
  <r>
    <x v="67"/>
    <n v="19900000"/>
    <n v="15500000"/>
    <x v="3"/>
  </r>
  <r>
    <x v="64"/>
    <n v="8900000"/>
    <n v="6800000"/>
    <x v="3"/>
  </r>
  <r>
    <x v="190"/>
    <n v="9400000"/>
    <n v="7500000"/>
    <x v="3"/>
  </r>
  <r>
    <x v="30"/>
    <n v="14100000"/>
    <n v="11000000"/>
    <x v="3"/>
  </r>
  <r>
    <x v="28"/>
    <n v="11900000"/>
    <n v="9800000"/>
    <x v="3"/>
  </r>
  <r>
    <x v="77"/>
    <n v="15800000"/>
    <n v="13000000"/>
    <x v="1"/>
  </r>
  <r>
    <x v="193"/>
    <n v="22600000"/>
    <n v="19000000"/>
    <x v="1"/>
  </r>
  <r>
    <x v="5"/>
    <n v="12200000"/>
    <n v="9000000"/>
    <x v="3"/>
  </r>
  <r>
    <x v="163"/>
    <n v="9300000"/>
    <n v="7700000"/>
    <x v="3"/>
  </r>
  <r>
    <x v="193"/>
    <n v="27700000"/>
    <n v="23000000"/>
    <x v="3"/>
  </r>
  <r>
    <x v="368"/>
    <n v="6860000"/>
    <n v="4850000"/>
    <x v="1"/>
  </r>
  <r>
    <x v="49"/>
    <n v="12600000"/>
    <n v="10580530"/>
    <x v="4"/>
  </r>
  <r>
    <x v="32"/>
    <n v="10300000"/>
    <n v="14313046"/>
    <x v="4"/>
  </r>
  <r>
    <x v="61"/>
    <n v="17200000"/>
    <n v="18673380"/>
    <x v="4"/>
  </r>
  <r>
    <x v="3"/>
    <n v="12100000"/>
    <n v="16399467"/>
    <x v="4"/>
  </r>
  <r>
    <x v="129"/>
    <n v="23000000"/>
    <n v="17381030"/>
    <x v="4"/>
  </r>
  <r>
    <x v="48"/>
    <n v="12000000"/>
    <n v="11443877"/>
    <x v="4"/>
  </r>
  <r>
    <x v="182"/>
    <n v="8200000"/>
    <n v="6419030"/>
    <x v="4"/>
  </r>
  <r>
    <x v="332"/>
    <n v="15500000"/>
    <n v="14234530"/>
    <x v="4"/>
  </r>
  <r>
    <x v="3"/>
    <n v="11900000"/>
    <n v="10580530"/>
    <x v="4"/>
  </r>
  <r>
    <x v="67"/>
    <n v="8700000"/>
    <n v="2523835"/>
    <x v="4"/>
  </r>
  <r>
    <x v="85"/>
    <n v="10800000"/>
    <s v=""/>
    <x v="5"/>
  </r>
  <r>
    <x v="112"/>
    <n v="11800000"/>
    <n v="10276030"/>
    <x v="4"/>
  </r>
  <r>
    <x v="101"/>
    <n v="9800000"/>
    <n v="7941530"/>
    <x v="4"/>
  </r>
  <r>
    <x v="293"/>
    <n v="25400000"/>
    <n v="34699880"/>
    <x v="4"/>
  </r>
  <r>
    <x v="218"/>
    <n v="17700000"/>
    <n v="15858530"/>
    <x v="4"/>
  </r>
  <r>
    <x v="369"/>
    <n v="8900000"/>
    <n v="7535530"/>
    <x v="4"/>
  </r>
  <r>
    <x v="11"/>
    <s v="USO SERVICIO"/>
    <n v="3198702"/>
    <x v="4"/>
  </r>
  <r>
    <x v="78"/>
    <n v="46700000"/>
    <n v="48846030"/>
    <x v="4"/>
  </r>
  <r>
    <x v="82"/>
    <n v="13800000"/>
    <n v="12407530"/>
    <x v="4"/>
  </r>
  <r>
    <x v="370"/>
    <n v="8800000"/>
    <n v="8553740"/>
    <x v="4"/>
  </r>
  <r>
    <x v="11"/>
    <s v="USO SERVICIO/GERENCIA"/>
    <n v="4099448"/>
    <x v="4"/>
  </r>
  <r>
    <x v="59"/>
    <n v="18100000"/>
    <s v=""/>
    <x v="5"/>
  </r>
  <r>
    <x v="134"/>
    <n v="23000000"/>
    <n v="21035030"/>
    <x v="4"/>
  </r>
  <r>
    <x v="144"/>
    <n v="17200000"/>
    <n v="15966967"/>
    <x v="4"/>
  </r>
  <r>
    <x v="24"/>
    <n v="31600000"/>
    <n v="29753703"/>
    <x v="4"/>
  </r>
  <r>
    <x v="371"/>
    <n v="30300000"/>
    <n v="24996740"/>
    <x v="4"/>
  </r>
  <r>
    <x v="22"/>
    <n v="12500000"/>
    <n v="14528880"/>
    <x v="4"/>
  </r>
  <r>
    <x v="119"/>
    <n v="42700000"/>
    <n v="37884030"/>
    <x v="4"/>
  </r>
  <r>
    <x v="134"/>
    <n v="21900000"/>
    <n v="20223030"/>
    <x v="4"/>
  </r>
  <r>
    <x v="13"/>
    <n v="10900000"/>
    <n v="18403678"/>
    <x v="4"/>
  </r>
  <r>
    <x v="144"/>
    <n v="17700000"/>
    <n v="18098467"/>
    <x v="4"/>
  </r>
  <r>
    <x v="161"/>
    <n v="25000000"/>
    <n v="29404223"/>
    <x v="4"/>
  </r>
  <r>
    <x v="358"/>
    <n v="6410000"/>
    <n v="10961694"/>
    <x v="4"/>
  </r>
  <r>
    <x v="270"/>
    <n v="15100000"/>
    <n v="10885030"/>
    <x v="4"/>
  </r>
  <r>
    <x v="35"/>
    <n v="34200000"/>
    <n v="35178778"/>
    <x v="4"/>
  </r>
  <r>
    <x v="11"/>
    <s v="USO SERVICIO/GERENCIA"/>
    <n v="3489228"/>
    <x v="4"/>
  </r>
  <r>
    <x v="35"/>
    <n v="26400000"/>
    <n v="27531030"/>
    <x v="4"/>
  </r>
  <r>
    <x v="11"/>
    <s v="USO SERVICIO/GERENCIA"/>
    <n v="1812732"/>
    <x v="4"/>
  </r>
  <r>
    <x v="194"/>
    <n v="15700000"/>
    <s v=""/>
    <x v="5"/>
  </r>
  <r>
    <x v="35"/>
    <n v="30500000"/>
    <n v="37000000"/>
    <x v="4"/>
  </r>
  <r>
    <x v="11"/>
    <s v="NO DISPONIBLE"/>
    <n v="7295200"/>
    <x v="4"/>
  </r>
  <r>
    <x v="11"/>
    <s v="USO SERVICIO/GERENCIA"/>
    <n v="22534502"/>
    <x v="4"/>
  </r>
  <r>
    <x v="161"/>
    <n v="24000000"/>
    <n v="27463671"/>
    <x v="4"/>
  </r>
  <r>
    <x v="161"/>
    <n v="24500000"/>
    <n v="27031792"/>
    <x v="4"/>
  </r>
  <r>
    <x v="35"/>
    <n v="31900000"/>
    <n v="32900000"/>
    <x v="4"/>
  </r>
  <r>
    <x v="11"/>
    <s v="USO SERVICIO/GERENCIA"/>
    <n v="2315480"/>
    <x v="4"/>
  </r>
  <r>
    <x v="35"/>
    <n v="32600000"/>
    <n v="25000000"/>
    <x v="4"/>
  </r>
  <r>
    <x v="262"/>
    <s v="-"/>
    <n v="13618617"/>
    <x v="4"/>
  </r>
  <r>
    <x v="11"/>
    <s v="-"/>
    <n v="11082000"/>
    <x v="4"/>
  </r>
  <r>
    <x v="244"/>
    <n v="13800000"/>
    <n v="18167522"/>
    <x v="4"/>
  </r>
  <r>
    <x v="35"/>
    <n v="40700000"/>
    <n v="39290000"/>
    <x v="4"/>
  </r>
  <r>
    <x v="106"/>
    <n v="22500000"/>
    <s v=""/>
    <x v="5"/>
  </r>
  <r>
    <x v="35"/>
    <n v="25200000"/>
    <n v="23490000"/>
    <x v="4"/>
  </r>
  <r>
    <x v="11"/>
    <s v="USO SERVICIO/GERENCIA"/>
    <n v="15626088"/>
    <x v="4"/>
  </r>
  <r>
    <x v="66"/>
    <n v="15500000"/>
    <n v="15632904"/>
    <x v="4"/>
  </r>
  <r>
    <x v="260"/>
    <n v="16400000"/>
    <n v="19325907"/>
    <x v="4"/>
  </r>
  <r>
    <x v="88"/>
    <n v="18500000"/>
    <n v="14842239"/>
    <x v="4"/>
  </r>
  <r>
    <x v="372"/>
    <n v="15600000"/>
    <n v="17782464"/>
    <x v="4"/>
  </r>
  <r>
    <x v="11"/>
    <s v="USO SERVICIO/GERENCIA"/>
    <n v="3479924"/>
    <x v="4"/>
  </r>
  <r>
    <x v="144"/>
    <n v="19800000"/>
    <s v=""/>
    <x v="5"/>
  </r>
  <r>
    <x v="104"/>
    <n v="19200000"/>
    <n v="32073060"/>
    <x v="4"/>
  </r>
  <r>
    <x v="11"/>
    <s v="USO SERVICIO/GERENCIA"/>
    <n v="1558253"/>
    <x v="4"/>
  </r>
  <r>
    <x v="90"/>
    <n v="36100000"/>
    <n v="35249681"/>
    <x v="4"/>
  </r>
  <r>
    <x v="11"/>
    <s v="-"/>
    <n v="49771695"/>
    <x v="4"/>
  </r>
  <r>
    <x v="156"/>
    <n v="48300000"/>
    <n v="48090000"/>
    <x v="4"/>
  </r>
  <r>
    <x v="13"/>
    <n v="17300000"/>
    <n v="20588761"/>
    <x v="4"/>
  </r>
  <r>
    <x v="161"/>
    <n v="24900000"/>
    <n v="27972546"/>
    <x v="4"/>
  </r>
  <r>
    <x v="11"/>
    <s v="USO SERVICIO/GERENCIA"/>
    <n v="2454691"/>
    <x v="4"/>
  </r>
  <r>
    <x v="11"/>
    <s v="-"/>
    <n v="26953052"/>
    <x v="4"/>
  </r>
  <r>
    <x v="52"/>
    <n v="15300000"/>
    <s v=""/>
    <x v="5"/>
  </r>
  <r>
    <x v="104"/>
    <n v="18900000"/>
    <s v=""/>
    <x v="5"/>
  </r>
  <r>
    <x v="373"/>
    <s v="USO SERVICIO/GERENCIA"/>
    <n v="22186979"/>
    <x v="4"/>
  </r>
  <r>
    <x v="6"/>
    <n v="11400000"/>
    <n v="13868879"/>
    <x v="4"/>
  </r>
  <r>
    <x v="52"/>
    <n v="15200000"/>
    <n v="20600020"/>
    <x v="4"/>
  </r>
  <r>
    <x v="244"/>
    <s v="-"/>
    <n v="18247655"/>
    <x v="4"/>
  </r>
  <r>
    <x v="232"/>
    <n v="38600000"/>
    <n v="43000000"/>
    <x v="4"/>
  </r>
  <r>
    <x v="11"/>
    <s v="USO SERVICIO/GERENCIA"/>
    <n v="1443780"/>
    <x v="4"/>
  </r>
  <r>
    <x v="104"/>
    <n v="21300000"/>
    <n v="28565586"/>
    <x v="4"/>
  </r>
  <r>
    <x v="11"/>
    <s v="SINIESTRADO"/>
    <n v="12990000"/>
    <x v="4"/>
  </r>
  <r>
    <x v="374"/>
    <n v="20700000"/>
    <n v="31658047"/>
    <x v="4"/>
  </r>
  <r>
    <x v="13"/>
    <n v="28300000"/>
    <n v="39537687"/>
    <x v="4"/>
  </r>
  <r>
    <x v="82"/>
    <n v="14200000"/>
    <n v="20830176"/>
    <x v="4"/>
  </r>
  <r>
    <x v="65"/>
    <n v="18600000"/>
    <s v=""/>
    <x v="5"/>
  </r>
  <r>
    <x v="52"/>
    <n v="15700000"/>
    <n v="20835269"/>
    <x v="1"/>
  </r>
  <r>
    <x v="156"/>
    <n v="56000000"/>
    <n v="58536100"/>
    <x v="3"/>
  </r>
  <r>
    <x v="11"/>
    <s v="USO SERVICIO/GERENCIA"/>
    <n v="2624366"/>
    <x v="4"/>
  </r>
  <r>
    <x v="11"/>
    <s v="USO SERVICIO/GERENCIA"/>
    <n v="2502458"/>
    <x v="4"/>
  </r>
  <r>
    <x v="158"/>
    <n v="13300000"/>
    <n v="18070460"/>
    <x v="4"/>
  </r>
  <r>
    <x v="38"/>
    <n v="14700000"/>
    <s v=""/>
    <x v="5"/>
  </r>
  <r>
    <x v="11"/>
    <s v="Falta km"/>
    <n v="22563664"/>
    <x v="4"/>
  </r>
  <r>
    <x v="208"/>
    <n v="10700000"/>
    <n v="21776722"/>
    <x v="4"/>
  </r>
  <r>
    <x v="242"/>
    <n v="21200000"/>
    <n v="30640616"/>
    <x v="4"/>
  </r>
  <r>
    <x v="49"/>
    <n v="14300000"/>
    <n v="15048659"/>
    <x v="4"/>
  </r>
  <r>
    <x v="11"/>
    <s v="-"/>
    <n v="37656800"/>
    <x v="4"/>
  </r>
  <r>
    <x v="218"/>
    <n v="23100000"/>
    <s v=""/>
    <x v="5"/>
  </r>
  <r>
    <x v="11"/>
    <s v="USO SERVICIO/GERENCIA"/>
    <n v="9531589"/>
    <x v="4"/>
  </r>
  <r>
    <x v="11"/>
    <s v="-"/>
    <n v="65150753"/>
    <x v="4"/>
  </r>
  <r>
    <x v="131"/>
    <n v="28000000"/>
    <n v="32310208"/>
    <x v="4"/>
  </r>
  <r>
    <x v="11"/>
    <s v="-"/>
    <n v="12605042"/>
    <x v="4"/>
  </r>
  <r>
    <x v="218"/>
    <n v="17000000"/>
    <n v="19002765"/>
    <x v="4"/>
  </r>
  <r>
    <x v="48"/>
    <n v="17900000"/>
    <n v="24957854"/>
    <x v="4"/>
  </r>
  <r>
    <x v="11"/>
    <s v="-"/>
    <n v="31092437"/>
    <x v="4"/>
  </r>
  <r>
    <x v="218"/>
    <n v="17700000"/>
    <n v="18767756"/>
    <x v="4"/>
  </r>
  <r>
    <x v="218"/>
    <s v="Falta km"/>
    <n v="23227563"/>
    <x v="4"/>
  </r>
  <r>
    <x v="325"/>
    <n v="13700000"/>
    <n v="23010000"/>
    <x v="4"/>
  </r>
  <r>
    <x v="308"/>
    <n v="7460000"/>
    <n v="10429146"/>
    <x v="4"/>
  </r>
  <r>
    <x v="13"/>
    <n v="15000000"/>
    <n v="22083326"/>
    <x v="4"/>
  </r>
  <r>
    <x v="104"/>
    <n v="15900000"/>
    <n v="38249836"/>
    <x v="4"/>
  </r>
  <r>
    <x v="104"/>
    <n v="25000000"/>
    <n v="29381100"/>
    <x v="4"/>
  </r>
  <r>
    <x v="375"/>
    <n v="25100000"/>
    <n v="20782849"/>
    <x v="4"/>
  </r>
  <r>
    <x v="276"/>
    <n v="28200000"/>
    <n v="32237100"/>
    <x v="4"/>
  </r>
  <r>
    <x v="104"/>
    <n v="21400000"/>
    <s v=""/>
    <x v="5"/>
  </r>
  <r>
    <x v="52"/>
    <n v="15400000"/>
    <n v="20390000"/>
    <x v="4"/>
  </r>
  <r>
    <x v="104"/>
    <n v="15900000"/>
    <n v="21013250"/>
    <x v="4"/>
  </r>
  <r>
    <x v="244"/>
    <n v="13700000"/>
    <n v="17966127"/>
    <x v="4"/>
  </r>
  <r>
    <x v="30"/>
    <n v="18100000"/>
    <n v="17200643"/>
    <x v="4"/>
  </r>
  <r>
    <x v="52"/>
    <n v="16500000"/>
    <n v="22463917"/>
    <x v="4"/>
  </r>
  <r>
    <x v="104"/>
    <n v="20300000"/>
    <n v="27662390"/>
    <x v="4"/>
  </r>
  <r>
    <x v="104"/>
    <s v="Falta km"/>
    <s v=""/>
    <x v="5"/>
  </r>
  <r>
    <x v="376"/>
    <n v="15700000"/>
    <s v=""/>
    <x v="5"/>
  </r>
  <r>
    <x v="11"/>
    <m/>
    <n v="24803491"/>
    <x v="4"/>
  </r>
  <r>
    <x v="13"/>
    <n v="22800000"/>
    <n v="27093205"/>
    <x v="4"/>
  </r>
  <r>
    <x v="232"/>
    <n v="37800000"/>
    <n v="30579240"/>
    <x v="1"/>
  </r>
  <r>
    <x v="59"/>
    <n v="14500000"/>
    <s v=""/>
    <x v="5"/>
  </r>
  <r>
    <x v="58"/>
    <n v="16400000"/>
    <s v=""/>
    <x v="5"/>
  </r>
  <r>
    <x v="263"/>
    <n v="18000000"/>
    <n v="15354240"/>
    <x v="1"/>
  </r>
  <r>
    <x v="49"/>
    <n v="12100000"/>
    <s v=""/>
    <x v="5"/>
  </r>
  <r>
    <x v="67"/>
    <n v="11700000"/>
    <n v="9000000"/>
    <x v="1"/>
  </r>
  <r>
    <x v="27"/>
    <n v="15700000"/>
    <n v="13500000"/>
    <x v="1"/>
  </r>
  <r>
    <x v="377"/>
    <n v="15700000"/>
    <n v="7300000"/>
    <x v="1"/>
  </r>
  <r>
    <x v="123"/>
    <n v="15700000"/>
    <n v="17250000"/>
    <x v="2"/>
  </r>
  <r>
    <x v="13"/>
    <n v="18000000"/>
    <n v="14000000"/>
    <x v="3"/>
  </r>
  <r>
    <x v="46"/>
    <n v="33000000"/>
    <n v="25300000"/>
    <x v="3"/>
  </r>
  <r>
    <x v="76"/>
    <n v="7600000"/>
    <n v="6100000"/>
    <x v="3"/>
  </r>
  <r>
    <x v="195"/>
    <n v="8400000"/>
    <n v="7200000"/>
    <x v="2"/>
  </r>
  <r>
    <x v="14"/>
    <n v="8900000"/>
    <n v="7000000"/>
    <x v="2"/>
  </r>
  <r>
    <x v="377"/>
    <n v="9900000"/>
    <n v="7700000"/>
    <x v="1"/>
  </r>
  <r>
    <x v="101"/>
    <n v="11700000"/>
    <n v="9400000"/>
    <x v="1"/>
  </r>
  <r>
    <x v="174"/>
    <n v="17800000"/>
    <n v="13500000"/>
    <x v="3"/>
  </r>
  <r>
    <x v="156"/>
    <n v="28500000"/>
    <n v="21000000"/>
    <x v="3"/>
  </r>
  <r>
    <x v="14"/>
    <n v="8100000"/>
    <n v="6400000"/>
    <x v="3"/>
  </r>
  <r>
    <x v="11"/>
    <n v="5400000"/>
    <n v="4200000"/>
    <x v="1"/>
  </r>
  <r>
    <x v="114"/>
    <n v="22400000"/>
    <n v="19000000"/>
    <x v="1"/>
  </r>
  <r>
    <x v="5"/>
    <n v="11300000"/>
    <n v="8900000"/>
    <x v="3"/>
  </r>
  <r>
    <x v="99"/>
    <n v="13000000"/>
    <n v="11000000"/>
    <x v="2"/>
  </r>
  <r>
    <x v="378"/>
    <n v="18200000"/>
    <n v="16500000"/>
    <x v="2"/>
  </r>
  <r>
    <x v="176"/>
    <n v="10500000"/>
    <n v="8000000"/>
    <x v="2"/>
  </r>
  <r>
    <x v="53"/>
    <n v="15800000"/>
    <n v="12600000"/>
    <x v="3"/>
  </r>
  <r>
    <x v="190"/>
    <n v="7440000"/>
    <n v="6000000"/>
    <x v="1"/>
  </r>
  <r>
    <x v="165"/>
    <n v="7290000"/>
    <n v="5500000"/>
    <x v="1"/>
  </r>
  <r>
    <x v="93"/>
    <n v="12700000"/>
    <n v="10000000"/>
    <x v="1"/>
  </r>
  <r>
    <x v="64"/>
    <n v="9300000"/>
    <n v="7300000"/>
    <x v="1"/>
  </r>
  <r>
    <x v="231"/>
    <n v="21600000"/>
    <n v="17500000"/>
    <x v="1"/>
  </r>
  <r>
    <x v="328"/>
    <n v="8600000"/>
    <n v="6500000"/>
    <x v="1"/>
  </r>
  <r>
    <x v="67"/>
    <n v="23000000"/>
    <n v="17700000"/>
    <x v="3"/>
  </r>
  <r>
    <x v="189"/>
    <n v="16500000"/>
    <n v="13000000"/>
    <x v="3"/>
  </r>
  <r>
    <x v="134"/>
    <n v="23100000"/>
    <n v="18200000"/>
    <x v="3"/>
  </r>
  <r>
    <x v="190"/>
    <n v="8100000"/>
    <n v="6900000"/>
    <x v="2"/>
  </r>
  <r>
    <x v="102"/>
    <n v="21000000"/>
    <n v="17000000"/>
    <x v="2"/>
  </r>
  <r>
    <x v="46"/>
    <n v="43000000"/>
    <n v="35000000"/>
    <x v="3"/>
  </r>
  <r>
    <x v="59"/>
    <n v="17300000"/>
    <n v="14100000"/>
    <x v="3"/>
  </r>
  <r>
    <x v="51"/>
    <n v="14500000"/>
    <n v="11500000"/>
    <x v="3"/>
  </r>
  <r>
    <x v="188"/>
    <n v="23600000"/>
    <n v="19000000"/>
    <x v="3"/>
  </r>
  <r>
    <x v="65"/>
    <n v="27700000"/>
    <n v="21000000"/>
    <x v="3"/>
  </r>
  <r>
    <x v="59"/>
    <n v="14700000"/>
    <n v="12000000"/>
    <x v="3"/>
  </r>
  <r>
    <x v="136"/>
    <n v="11400000"/>
    <n v="8200000"/>
    <x v="3"/>
  </r>
  <r>
    <x v="76"/>
    <n v="9600000"/>
    <n v="7500000"/>
    <x v="1"/>
  </r>
  <r>
    <x v="326"/>
    <n v="14700000"/>
    <n v="11500000"/>
    <x v="1"/>
  </r>
  <r>
    <x v="30"/>
    <n v="14700000"/>
    <n v="11000000"/>
    <x v="3"/>
  </r>
  <r>
    <x v="3"/>
    <n v="18900000"/>
    <n v="16200000"/>
    <x v="3"/>
  </r>
  <r>
    <x v="184"/>
    <n v="9400000"/>
    <n v="8000000"/>
    <x v="3"/>
  </r>
  <r>
    <x v="36"/>
    <n v="7200000"/>
    <n v="5600000"/>
    <x v="3"/>
  </r>
  <r>
    <x v="379"/>
    <n v="14800000"/>
    <n v="12000000"/>
    <x v="3"/>
  </r>
  <r>
    <x v="159"/>
    <n v="8600000"/>
    <n v="6500000"/>
    <x v="3"/>
  </r>
  <r>
    <x v="6"/>
    <n v="11700000"/>
    <n v="9100000"/>
    <x v="3"/>
  </r>
  <r>
    <x v="13"/>
    <n v="14800000"/>
    <n v="11500000"/>
    <x v="3"/>
  </r>
  <r>
    <x v="121"/>
    <n v="10900000"/>
    <n v="8500000"/>
    <x v="1"/>
  </r>
  <r>
    <x v="84"/>
    <n v="10400000"/>
    <n v="8600000"/>
    <x v="1"/>
  </r>
  <r>
    <x v="190"/>
    <n v="9000000"/>
    <n v="7300000"/>
    <x v="1"/>
  </r>
  <r>
    <x v="190"/>
    <n v="11600000"/>
    <n v="9300000"/>
    <x v="1"/>
  </r>
  <r>
    <x v="210"/>
    <n v="8200000"/>
    <n v="6500000"/>
    <x v="1"/>
  </r>
  <r>
    <x v="212"/>
    <n v="8800000"/>
    <n v="7500000"/>
    <x v="2"/>
  </r>
  <r>
    <x v="59"/>
    <n v="16400000"/>
    <n v="13250000"/>
    <x v="2"/>
  </r>
  <r>
    <x v="43"/>
    <n v="12900000"/>
    <n v="10500000"/>
    <x v="2"/>
  </r>
  <r>
    <x v="67"/>
    <n v="11300000"/>
    <n v="7900000"/>
    <x v="2"/>
  </r>
  <r>
    <x v="15"/>
    <n v="8700000"/>
    <n v="6500000"/>
    <x v="2"/>
  </r>
  <r>
    <x v="48"/>
    <n v="16000000"/>
    <n v="12300000"/>
    <x v="1"/>
  </r>
  <r>
    <x v="285"/>
    <n v="10400000"/>
    <n v="8200000"/>
    <x v="2"/>
  </r>
  <r>
    <x v="159"/>
    <n v="9300000"/>
    <n v="7000000"/>
    <x v="2"/>
  </r>
  <r>
    <x v="49"/>
    <n v="12100000"/>
    <n v="9800000"/>
    <x v="2"/>
  </r>
  <r>
    <x v="13"/>
    <n v="13800000"/>
    <n v="11000000"/>
    <x v="3"/>
  </r>
  <r>
    <x v="165"/>
    <n v="8100000"/>
    <n v="6500000"/>
    <x v="1"/>
  </r>
  <r>
    <x v="182"/>
    <n v="7820000"/>
    <n v="6300000"/>
    <x v="1"/>
  </r>
  <r>
    <x v="59"/>
    <n v="16200000"/>
    <n v="12800000"/>
    <x v="1"/>
  </r>
  <r>
    <x v="367"/>
    <n v="7200000"/>
    <n v="5500000"/>
    <x v="1"/>
  </r>
  <r>
    <x v="59"/>
    <n v="16200000"/>
    <n v="12800000"/>
    <x v="1"/>
  </r>
  <r>
    <x v="0"/>
    <n v="9900000"/>
    <n v="7500000"/>
    <x v="1"/>
  </r>
  <r>
    <x v="91"/>
    <n v="10600000"/>
    <n v="7800000"/>
    <x v="3"/>
  </r>
  <r>
    <x v="161"/>
    <n v="25800000"/>
    <n v="20000000"/>
    <x v="3"/>
  </r>
  <r>
    <x v="123"/>
    <n v="25800000"/>
    <n v="21000000"/>
    <x v="1"/>
  </r>
  <r>
    <x v="139"/>
    <n v="9200000"/>
    <n v="6800000"/>
    <x v="1"/>
  </r>
  <r>
    <x v="49"/>
    <n v="13300000"/>
    <n v="11000000"/>
    <x v="1"/>
  </r>
  <r>
    <x v="279"/>
    <n v="12100000"/>
    <n v="9000000"/>
    <x v="1"/>
  </r>
  <r>
    <x v="81"/>
    <n v="7900000"/>
    <n v="6200000"/>
    <x v="1"/>
  </r>
  <r>
    <x v="193"/>
    <n v="16200000"/>
    <n v="13000000"/>
    <x v="1"/>
  </r>
  <r>
    <x v="219"/>
    <n v="37100000"/>
    <n v="28500000"/>
    <x v="3"/>
  </r>
  <r>
    <x v="218"/>
    <n v="17500000"/>
    <n v="14000000"/>
    <x v="1"/>
  </r>
  <r>
    <x v="120"/>
    <n v="9300000"/>
    <n v="7000000"/>
    <x v="1"/>
  </r>
  <r>
    <x v="13"/>
    <n v="13800000"/>
    <n v="10000000"/>
    <x v="3"/>
  </r>
  <r>
    <x v="123"/>
    <n v="17900000"/>
    <n v="14000000"/>
    <x v="1"/>
  </r>
  <r>
    <x v="161"/>
    <n v="25800000"/>
    <n v="21000000"/>
    <x v="1"/>
  </r>
  <r>
    <x v="143"/>
    <n v="7700000"/>
    <n v="6300000"/>
    <x v="1"/>
  </r>
  <r>
    <x v="190"/>
    <n v="7650000"/>
    <n v="6200000"/>
    <x v="1"/>
  </r>
  <r>
    <x v="380"/>
    <n v="12100000"/>
    <n v="9500000"/>
    <x v="1"/>
  </r>
  <r>
    <x v="381"/>
    <n v="35600000"/>
    <n v="27000000"/>
    <x v="1"/>
  </r>
  <r>
    <x v="81"/>
    <n v="6650000"/>
    <n v="5000000"/>
    <x v="1"/>
  </r>
  <r>
    <x v="189"/>
    <n v="13700000"/>
    <n v="11300000"/>
    <x v="1"/>
  </r>
  <r>
    <x v="211"/>
    <n v="11100000"/>
    <n v="9100000"/>
    <x v="1"/>
  </r>
  <r>
    <x v="190"/>
    <n v="8600000"/>
    <n v="7000000"/>
    <x v="1"/>
  </r>
  <r>
    <x v="77"/>
    <n v="20200000"/>
    <n v="15800000"/>
    <x v="3"/>
  </r>
  <r>
    <x v="78"/>
    <n v="46700000"/>
    <n v="35000000"/>
    <x v="3"/>
  </r>
  <r>
    <x v="67"/>
    <n v="21400000"/>
    <n v="16800000"/>
    <x v="3"/>
  </r>
  <r>
    <x v="146"/>
    <n v="17400000"/>
    <n v="14000000"/>
    <x v="3"/>
  </r>
  <r>
    <x v="279"/>
    <n v="12000000"/>
    <n v="9300000"/>
    <x v="3"/>
  </r>
  <r>
    <x v="156"/>
    <n v="36600000"/>
    <n v="29000000"/>
    <x v="3"/>
  </r>
  <r>
    <x v="382"/>
    <n v="7700000"/>
    <n v="6200000"/>
    <x v="3"/>
  </r>
  <r>
    <x v="263"/>
    <n v="21000000"/>
    <n v="15800000"/>
    <x v="3"/>
  </r>
  <r>
    <x v="179"/>
    <n v="8700000"/>
    <n v="6900000"/>
    <x v="1"/>
  </r>
  <r>
    <x v="67"/>
    <n v="25200000"/>
    <n v="17000000"/>
    <x v="1"/>
  </r>
  <r>
    <x v="58"/>
    <n v="15900000"/>
    <n v="12600000"/>
    <x v="3"/>
  </r>
  <r>
    <x v="112"/>
    <n v="12000000"/>
    <n v="9800000"/>
    <x v="2"/>
  </r>
  <r>
    <x v="180"/>
    <n v="10200000"/>
    <n v="7900000"/>
    <x v="2"/>
  </r>
  <r>
    <x v="259"/>
    <n v="7300000"/>
    <n v="6000000"/>
    <x v="2"/>
  </r>
  <r>
    <x v="35"/>
    <n v="34400000"/>
    <n v="27500000"/>
    <x v="3"/>
  </r>
  <r>
    <x v="15"/>
    <n v="8900000"/>
    <n v="7000000"/>
    <x v="3"/>
  </r>
  <r>
    <x v="182"/>
    <n v="8200000"/>
    <n v="6300000"/>
    <x v="3"/>
  </r>
  <r>
    <x v="299"/>
    <n v="25000000"/>
    <n v="21700000"/>
    <x v="1"/>
  </r>
  <r>
    <x v="82"/>
    <n v="16300000"/>
    <n v="12900000"/>
    <x v="3"/>
  </r>
  <r>
    <x v="367"/>
    <n v="6790000"/>
    <n v="5300000"/>
    <x v="3"/>
  </r>
  <r>
    <x v="91"/>
    <n v="14700000"/>
    <n v="12000000"/>
    <x v="1"/>
  </r>
  <r>
    <x v="36"/>
    <n v="7500000"/>
    <n v="6000000"/>
    <x v="1"/>
  </r>
  <r>
    <x v="106"/>
    <n v="15600000"/>
    <n v="12500000"/>
    <x v="1"/>
  </r>
  <r>
    <x v="194"/>
    <n v="17200000"/>
    <n v="14500000"/>
    <x v="1"/>
  </r>
  <r>
    <x v="90"/>
    <n v="33500000"/>
    <n v="26500000"/>
    <x v="1"/>
  </r>
  <r>
    <x v="197"/>
    <n v="6500000"/>
    <n v="5200000"/>
    <x v="1"/>
  </r>
  <r>
    <x v="121"/>
    <n v="11400000"/>
    <n v="9000000"/>
    <x v="1"/>
  </r>
  <r>
    <x v="15"/>
    <n v="9500000"/>
    <n v="7700000"/>
    <x v="1"/>
  </r>
  <r>
    <x v="382"/>
    <n v="8200000"/>
    <n v="6800000"/>
    <x v="1"/>
  </r>
  <r>
    <x v="176"/>
    <n v="9900000"/>
    <n v="8100000"/>
    <x v="1"/>
  </r>
  <r>
    <x v="59"/>
    <n v="17600000"/>
    <n v="14000000"/>
    <x v="1"/>
  </r>
  <r>
    <x v="22"/>
    <n v="13900000"/>
    <n v="11000000"/>
    <x v="1"/>
  </r>
  <r>
    <x v="183"/>
    <n v="5750000"/>
    <n v="4500000"/>
    <x v="1"/>
  </r>
  <r>
    <x v="87"/>
    <n v="9000000"/>
    <n v="7350000"/>
    <x v="1"/>
  </r>
  <r>
    <x v="296"/>
    <n v="17900000"/>
    <n v="14500000"/>
    <x v="3"/>
  </r>
  <r>
    <x v="21"/>
    <n v="22500000"/>
    <n v="17000000"/>
    <x v="3"/>
  </r>
  <r>
    <x v="383"/>
    <n v="13600000"/>
    <n v="10400000"/>
    <x v="3"/>
  </r>
  <r>
    <x v="114"/>
    <n v="20400000"/>
    <n v="16000000"/>
    <x v="1"/>
  </r>
  <r>
    <x v="91"/>
    <n v="12600000"/>
    <n v="9600000"/>
    <x v="2"/>
  </r>
  <r>
    <x v="118"/>
    <n v="12000000"/>
    <n v="9200000"/>
    <x v="2"/>
  </r>
  <r>
    <x v="35"/>
    <n v="26100000"/>
    <n v="21000000"/>
    <x v="1"/>
  </r>
  <r>
    <x v="284"/>
    <n v="17000000"/>
    <n v="14000000"/>
    <x v="1"/>
  </r>
  <r>
    <x v="26"/>
    <n v="8800000"/>
    <n v="6700000"/>
    <x v="1"/>
  </r>
  <r>
    <x v="58"/>
    <n v="15400000"/>
    <n v="12600000"/>
    <x v="1"/>
  </r>
  <r>
    <x v="21"/>
    <n v="22500000"/>
    <n v="18000000"/>
    <x v="1"/>
  </r>
  <r>
    <x v="384"/>
    <n v="32300000"/>
    <n v="24800000"/>
    <x v="3"/>
  </r>
  <r>
    <x v="365"/>
    <n v="13500000"/>
    <n v="10000000"/>
    <x v="3"/>
  </r>
  <r>
    <x v="296"/>
    <n v="15900000"/>
    <n v="12500000"/>
    <x v="3"/>
  </r>
  <r>
    <x v="45"/>
    <n v="7230000"/>
    <n v="5900000"/>
    <x v="1"/>
  </r>
  <r>
    <x v="171"/>
    <n v="9000000"/>
    <n v="7000000"/>
    <x v="1"/>
  </r>
  <r>
    <x v="107"/>
    <n v="18000000"/>
    <n v="14500000"/>
    <x v="1"/>
  </r>
  <r>
    <x v="221"/>
    <n v="15000000"/>
    <n v="12000000"/>
    <x v="1"/>
  </r>
  <r>
    <x v="45"/>
    <n v="7500000"/>
    <n v="6000000"/>
    <x v="1"/>
  </r>
  <r>
    <x v="328"/>
    <n v="7800000"/>
    <n v="6100000"/>
    <x v="1"/>
  </r>
  <r>
    <x v="190"/>
    <n v="7780000"/>
    <n v="5800000"/>
    <x v="1"/>
  </r>
  <r>
    <x v="292"/>
    <n v="14500000"/>
    <n v="11500000"/>
    <x v="1"/>
  </r>
  <r>
    <x v="385"/>
    <n v="22400000"/>
    <n v="16700000"/>
    <x v="1"/>
  </r>
  <r>
    <x v="386"/>
    <n v="28800000"/>
    <n v="23500000"/>
    <x v="3"/>
  </r>
  <r>
    <x v="328"/>
    <n v="8600000"/>
    <n v="6900000"/>
    <x v="3"/>
  </r>
  <r>
    <x v="387"/>
    <n v="11800000"/>
    <n v="9000000"/>
    <x v="3"/>
  </r>
  <r>
    <x v="328"/>
    <n v="7800000"/>
    <n v="6400000"/>
    <x v="3"/>
  </r>
  <r>
    <x v="161"/>
    <n v="23300000"/>
    <n v="18500000"/>
    <x v="3"/>
  </r>
  <r>
    <x v="46"/>
    <n v="14400000"/>
    <n v="11500000"/>
    <x v="1"/>
  </r>
  <r>
    <x v="106"/>
    <n v="15800000"/>
    <n v="12700000"/>
    <x v="1"/>
  </r>
  <r>
    <x v="66"/>
    <n v="18100000"/>
    <n v="14500000"/>
    <x v="1"/>
  </r>
  <r>
    <x v="36"/>
    <n v="10600000"/>
    <n v="8200000"/>
    <x v="1"/>
  </r>
  <r>
    <x v="388"/>
    <n v="36200000"/>
    <n v="28000000"/>
    <x v="3"/>
  </r>
  <r>
    <x v="28"/>
    <n v="7390000"/>
    <n v="6000000"/>
    <x v="3"/>
  </r>
  <r>
    <x v="211"/>
    <n v="11100000"/>
    <n v="9000000"/>
    <x v="3"/>
  </r>
  <r>
    <x v="144"/>
    <n v="14100000"/>
    <n v="11200000"/>
    <x v="1"/>
  </r>
  <r>
    <x v="123"/>
    <n v="17200000"/>
    <n v="13000000"/>
    <x v="1"/>
  </r>
  <r>
    <x v="103"/>
    <n v="13500000"/>
    <n v="10800000"/>
    <x v="1"/>
  </r>
  <r>
    <x v="190"/>
    <n v="7760000"/>
    <n v="6100000"/>
    <x v="1"/>
  </r>
  <r>
    <x v="389"/>
    <n v="12900000"/>
    <n v="10000000"/>
    <x v="1"/>
  </r>
  <r>
    <x v="36"/>
    <n v="8700000"/>
    <n v="6900000"/>
    <x v="1"/>
  </r>
  <r>
    <x v="176"/>
    <n v="11000000"/>
    <n v="9000000"/>
    <x v="1"/>
  </r>
  <r>
    <x v="45"/>
    <n v="7300000"/>
    <n v="5900000"/>
    <x v="1"/>
  </r>
  <r>
    <x v="149"/>
    <n v="10000000"/>
    <n v="8200000"/>
    <x v="1"/>
  </r>
  <r>
    <x v="123"/>
    <n v="17000000"/>
    <n v="13600000"/>
    <x v="1"/>
  </r>
  <r>
    <x v="360"/>
    <n v="11400000"/>
    <n v="9200000"/>
    <x v="1"/>
  </r>
  <r>
    <x v="35"/>
    <n v="26700000"/>
    <n v="21500000"/>
    <x v="3"/>
  </r>
  <r>
    <x v="144"/>
    <n v="22500000"/>
    <n v="18700000"/>
    <x v="1"/>
  </r>
  <r>
    <x v="99"/>
    <n v="13200000"/>
    <n v="10700000"/>
    <x v="1"/>
  </r>
  <r>
    <x v="124"/>
    <n v="28700000"/>
    <n v="23000000"/>
    <x v="1"/>
  </r>
  <r>
    <x v="115"/>
    <n v="17900000"/>
    <n v="14500000"/>
    <x v="1"/>
  </r>
  <r>
    <x v="99"/>
    <n v="13000000"/>
    <n v="10000000"/>
    <x v="1"/>
  </r>
  <r>
    <x v="156"/>
    <n v="36300000"/>
    <n v="29000000"/>
    <x v="1"/>
  </r>
  <r>
    <x v="66"/>
    <n v="18700000"/>
    <n v="14500000"/>
    <x v="1"/>
  </r>
  <r>
    <x v="181"/>
    <n v="9500000"/>
    <n v="7600000"/>
    <x v="1"/>
  </r>
  <r>
    <x v="181"/>
    <n v="28700000"/>
    <n v="24000000"/>
    <x v="1"/>
  </r>
  <r>
    <x v="219"/>
    <n v="19300000"/>
    <n v="15600000"/>
    <x v="1"/>
  </r>
  <r>
    <x v="3"/>
    <n v="11300000"/>
    <n v="9300000"/>
    <x v="1"/>
  </r>
  <r>
    <x v="35"/>
    <n v="37200000"/>
    <n v="29000000"/>
    <x v="3"/>
  </r>
  <r>
    <x v="91"/>
    <n v="12900000"/>
    <n v="10200000"/>
    <x v="1"/>
  </r>
  <r>
    <x v="225"/>
    <n v="13100000"/>
    <n v="10800000"/>
    <x v="1"/>
  </r>
  <r>
    <x v="65"/>
    <n v="15300000"/>
    <n v="12000000"/>
    <x v="3"/>
  </r>
  <r>
    <x v="31"/>
    <n v="13100000"/>
    <n v="10300000"/>
    <x v="1"/>
  </r>
  <r>
    <x v="390"/>
    <n v="13800000"/>
    <n v="10000000"/>
    <x v="1"/>
  </r>
  <r>
    <x v="78"/>
    <n v="44700000"/>
    <n v="35000000"/>
    <x v="3"/>
  </r>
  <r>
    <x v="21"/>
    <n v="13500000"/>
    <n v="10400000"/>
    <x v="3"/>
  </r>
  <r>
    <x v="255"/>
    <n v="13500000"/>
    <n v="10400000"/>
    <x v="3"/>
  </r>
  <r>
    <x v="109"/>
    <n v="8400000"/>
    <n v="6500000"/>
    <x v="1"/>
  </r>
  <r>
    <x v="190"/>
    <n v="8600000"/>
    <n v="6800000"/>
    <x v="1"/>
  </r>
  <r>
    <x v="194"/>
    <n v="15000000"/>
    <n v="11200000"/>
    <x v="1"/>
  </r>
  <r>
    <x v="165"/>
    <n v="8300000"/>
    <n v="6500000"/>
    <x v="1"/>
  </r>
  <r>
    <x v="13"/>
    <n v="18200000"/>
    <n v="14250000"/>
    <x v="3"/>
  </r>
  <r>
    <x v="9"/>
    <n v="9000000"/>
    <n v="6500000"/>
    <x v="3"/>
  </r>
  <r>
    <x v="279"/>
    <n v="12100000"/>
    <n v="10000000"/>
    <x v="1"/>
  </r>
  <r>
    <x v="67"/>
    <n v="22000000"/>
    <n v="17000000"/>
    <x v="1"/>
  </r>
  <r>
    <x v="210"/>
    <n v="8300000"/>
    <n v="6800000"/>
    <x v="1"/>
  </r>
  <r>
    <x v="74"/>
    <n v="16900000"/>
    <n v="13000000"/>
    <x v="1"/>
  </r>
  <r>
    <x v="153"/>
    <n v="18600000"/>
    <n v="14500000"/>
    <x v="1"/>
  </r>
  <r>
    <x v="41"/>
    <n v="10900000"/>
    <n v="9000000"/>
    <x v="2"/>
  </r>
  <r>
    <x v="36"/>
    <n v="7500000"/>
    <n v="6000000"/>
    <x v="1"/>
  </r>
  <r>
    <x v="278"/>
    <n v="9500000"/>
    <n v="7300000"/>
    <x v="1"/>
  </r>
  <r>
    <x v="11"/>
    <n v="10700000"/>
    <n v="8800000"/>
    <x v="1"/>
  </r>
  <r>
    <x v="176"/>
    <n v="11000000"/>
    <n v="8500000"/>
    <x v="1"/>
  </r>
  <r>
    <x v="11"/>
    <n v="33100000"/>
    <n v="27500000"/>
    <x v="1"/>
  </r>
  <r>
    <x v="391"/>
    <n v="9600000"/>
    <n v="7500000"/>
    <x v="1"/>
  </r>
  <r>
    <x v="91"/>
    <n v="12300000"/>
    <n v="10000000"/>
    <x v="1"/>
  </r>
  <r>
    <x v="21"/>
    <n v="24400000"/>
    <n v="18000000"/>
    <x v="3"/>
  </r>
  <r>
    <x v="392"/>
    <n v="12000000"/>
    <n v="10000000"/>
    <x v="1"/>
  </r>
  <r>
    <x v="59"/>
    <n v="16400000"/>
    <n v="17990000"/>
    <x v="1"/>
  </r>
  <r>
    <x v="308"/>
    <n v="6700000"/>
    <n v="5200000"/>
    <x v="1"/>
  </r>
  <r>
    <x v="176"/>
    <n v="9600000"/>
    <n v="7700000"/>
    <x v="1"/>
  </r>
  <r>
    <x v="13"/>
    <n v="14200000"/>
    <n v="11300000"/>
    <x v="3"/>
  </r>
  <r>
    <x v="134"/>
    <n v="20700000"/>
    <n v="15900000"/>
    <x v="3"/>
  </r>
  <r>
    <x v="195"/>
    <n v="8300000"/>
    <n v="6800000"/>
    <x v="3"/>
  </r>
  <r>
    <x v="49"/>
    <n v="15300000"/>
    <n v="12000000"/>
    <x v="3"/>
  </r>
  <r>
    <x v="2"/>
    <n v="10700000"/>
    <n v="8500000"/>
    <x v="3"/>
  </r>
  <r>
    <x v="255"/>
    <n v="8500000"/>
    <n v="6500000"/>
    <x v="3"/>
  </r>
  <r>
    <x v="144"/>
    <n v="14400000"/>
    <n v="11000000"/>
    <x v="3"/>
  </r>
  <r>
    <x v="161"/>
    <n v="23300000"/>
    <n v="20500000"/>
    <x v="3"/>
  </r>
  <r>
    <x v="2"/>
    <n v="10700000"/>
    <n v="8300000"/>
    <x v="1"/>
  </r>
  <r>
    <x v="141"/>
    <n v="11800000"/>
    <n v="9400000"/>
    <x v="1"/>
  </r>
  <r>
    <x v="106"/>
    <n v="22500000"/>
    <n v="18200000"/>
    <x v="1"/>
  </r>
  <r>
    <x v="129"/>
    <n v="22400000"/>
    <n v="17300000"/>
    <x v="3"/>
  </r>
  <r>
    <x v="392"/>
    <n v="11100000"/>
    <n v="8500000"/>
    <x v="3"/>
  </r>
  <r>
    <x v="392"/>
    <n v="11100000"/>
    <n v="8500000"/>
    <x v="3"/>
  </r>
  <r>
    <x v="41"/>
    <n v="7700000"/>
    <n v="5700000"/>
    <x v="1"/>
  </r>
  <r>
    <x v="46"/>
    <n v="19300000"/>
    <n v="14000000"/>
    <x v="1"/>
  </r>
  <r>
    <x v="121"/>
    <n v="10000000"/>
    <n v="8000000"/>
    <x v="3"/>
  </r>
  <r>
    <x v="393"/>
    <n v="11800000"/>
    <n v="9600000"/>
    <x v="3"/>
  </r>
  <r>
    <x v="21"/>
    <n v="24400000"/>
    <n v="20000000"/>
    <x v="1"/>
  </r>
  <r>
    <x v="14"/>
    <n v="8300000"/>
    <n v="6800000"/>
    <x v="2"/>
  </r>
  <r>
    <x v="145"/>
    <n v="15000000"/>
    <n v="12000000"/>
    <x v="1"/>
  </r>
  <r>
    <x v="13"/>
    <n v="22900000"/>
    <n v="18000000"/>
    <x v="3"/>
  </r>
  <r>
    <x v="59"/>
    <n v="18000000"/>
    <n v="15000000"/>
    <x v="3"/>
  </r>
  <r>
    <x v="13"/>
    <n v="18100000"/>
    <n v="14250000"/>
    <x v="3"/>
  </r>
  <r>
    <x v="394"/>
    <n v="22000000"/>
    <n v="17000000"/>
    <x v="3"/>
  </r>
  <r>
    <x v="112"/>
    <n v="12300000"/>
    <n v="9800000"/>
    <x v="3"/>
  </r>
  <r>
    <x v="156"/>
    <n v="36300000"/>
    <n v="29500000"/>
    <x v="3"/>
  </r>
  <r>
    <x v="211"/>
    <n v="10700000"/>
    <n v="9100000"/>
    <x v="3"/>
  </r>
  <r>
    <x v="254"/>
    <n v="13100000"/>
    <n v="11000000"/>
    <x v="3"/>
  </r>
  <r>
    <x v="103"/>
    <n v="14700000"/>
    <n v="12000000"/>
    <x v="3"/>
  </r>
  <r>
    <x v="208"/>
    <n v="9500000"/>
    <n v="7500000"/>
    <x v="3"/>
  </r>
  <r>
    <x v="104"/>
    <n v="16400000"/>
    <n v="12600000"/>
    <x v="3"/>
  </r>
  <r>
    <x v="337"/>
    <n v="10200000"/>
    <n v="8200000"/>
    <x v="3"/>
  </r>
  <r>
    <x v="387"/>
    <n v="11700000"/>
    <n v="9100000"/>
    <x v="3"/>
  </r>
  <r>
    <x v="176"/>
    <n v="10500000"/>
    <n v="8600000"/>
    <x v="3"/>
  </r>
  <r>
    <x v="21"/>
    <n v="18400000"/>
    <n v="13500000"/>
    <x v="1"/>
  </r>
  <r>
    <x v="143"/>
    <n v="9700000"/>
    <n v="7100000"/>
    <x v="1"/>
  </r>
  <r>
    <x v="296"/>
    <n v="23700000"/>
    <n v="19500000"/>
    <x v="1"/>
  </r>
  <r>
    <x v="296"/>
    <n v="23700000"/>
    <n v="19200000"/>
    <x v="1"/>
  </r>
  <r>
    <x v="144"/>
    <n v="20000000"/>
    <n v="15500000"/>
    <x v="1"/>
  </r>
  <r>
    <x v="118"/>
    <n v="12600000"/>
    <n v="9700000"/>
    <x v="1"/>
  </r>
  <r>
    <x v="180"/>
    <n v="11300000"/>
    <n v="9300000"/>
    <x v="1"/>
  </r>
  <r>
    <x v="122"/>
    <n v="6650000"/>
    <n v="5200000"/>
    <x v="1"/>
  </r>
  <r>
    <x v="25"/>
    <n v="14900000"/>
    <n v="12500000"/>
    <x v="1"/>
  </r>
  <r>
    <x v="25"/>
    <n v="11000000"/>
    <n v="9000000"/>
    <x v="1"/>
  </r>
  <r>
    <x v="201"/>
    <n v="24600000"/>
    <n v="19500000"/>
    <x v="1"/>
  </r>
  <r>
    <x v="195"/>
    <n v="9800000"/>
    <n v="7000000"/>
    <x v="2"/>
  </r>
  <r>
    <x v="195"/>
    <n v="9800000"/>
    <n v="7200000"/>
    <x v="2"/>
  </r>
  <r>
    <x v="13"/>
    <n v="15300000"/>
    <n v="12000000"/>
    <x v="3"/>
  </r>
  <r>
    <x v="6"/>
    <n v="9000000"/>
    <n v="7000000"/>
    <x v="3"/>
  </r>
  <r>
    <x v="121"/>
    <n v="11300000"/>
    <n v="9300000"/>
    <x v="1"/>
  </r>
  <r>
    <x v="64"/>
    <n v="8100000"/>
    <n v="6500000"/>
    <x v="1"/>
  </r>
  <r>
    <x v="395"/>
    <n v="14300000"/>
    <n v="11700000"/>
    <x v="1"/>
  </r>
  <r>
    <x v="126"/>
    <n v="7000000"/>
    <n v="5600000"/>
    <x v="1"/>
  </r>
  <r>
    <x v="41"/>
    <n v="10900000"/>
    <n v="9300000"/>
    <x v="1"/>
  </r>
  <r>
    <x v="174"/>
    <n v="14400000"/>
    <n v="11000000"/>
    <x v="3"/>
  </r>
  <r>
    <x v="185"/>
    <n v="12500000"/>
    <n v="9600000"/>
    <x v="1"/>
  </r>
  <r>
    <x v="54"/>
    <n v="16800000"/>
    <n v="14000000"/>
    <x v="1"/>
  </r>
  <r>
    <x v="177"/>
    <n v="12000000"/>
    <n v="9500000"/>
    <x v="1"/>
  </r>
  <r>
    <x v="143"/>
    <n v="8900000"/>
    <n v="6000000"/>
    <x v="2"/>
  </r>
  <r>
    <x v="195"/>
    <n v="7400000"/>
    <n v="5700000"/>
    <x v="2"/>
  </r>
  <r>
    <x v="44"/>
    <n v="12100000"/>
    <n v="9100000"/>
    <x v="1"/>
  </r>
  <r>
    <x v="378"/>
    <n v="18200000"/>
    <n v="16500000"/>
    <x v="1"/>
  </r>
  <r>
    <x v="134"/>
    <n v="16800000"/>
    <n v="13000000"/>
    <x v="3"/>
  </r>
  <r>
    <x v="396"/>
    <n v="40900000"/>
    <n v="32700000"/>
    <x v="3"/>
  </r>
  <r>
    <x v="141"/>
    <n v="11800000"/>
    <n v="9500000"/>
    <x v="3"/>
  </r>
  <r>
    <x v="21"/>
    <n v="21500000"/>
    <n v="17500000"/>
    <x v="1"/>
  </r>
  <r>
    <x v="25"/>
    <n v="14900000"/>
    <n v="13500000"/>
    <x v="1"/>
  </r>
  <r>
    <x v="162"/>
    <n v="15900000"/>
    <n v="12400000"/>
    <x v="3"/>
  </r>
  <r>
    <x v="124"/>
    <n v="24600000"/>
    <n v="19000000"/>
    <x v="3"/>
  </r>
  <r>
    <x v="185"/>
    <n v="11900000"/>
    <n v="9000000"/>
    <x v="3"/>
  </r>
  <r>
    <x v="14"/>
    <n v="7500000"/>
    <n v="6100000"/>
    <x v="2"/>
  </r>
  <r>
    <x v="150"/>
    <n v="15400000"/>
    <n v="12300000"/>
    <x v="2"/>
  </r>
  <r>
    <x v="13"/>
    <n v="13700000"/>
    <n v="10700000"/>
    <x v="3"/>
  </r>
  <r>
    <x v="49"/>
    <n v="15300000"/>
    <n v="13800000"/>
    <x v="3"/>
  </r>
  <r>
    <x v="295"/>
    <n v="17300000"/>
    <n v="13000000"/>
    <x v="3"/>
  </r>
  <r>
    <x v="101"/>
    <n v="9400000"/>
    <n v="7500000"/>
    <x v="1"/>
  </r>
  <r>
    <x v="3"/>
    <n v="13300000"/>
    <n v="10700000"/>
    <x v="1"/>
  </r>
  <r>
    <x v="123"/>
    <n v="18200000"/>
    <n v="14800000"/>
    <x v="1"/>
  </r>
  <r>
    <x v="397"/>
    <n v="27800000"/>
    <n v="21000000"/>
    <x v="3"/>
  </r>
  <r>
    <x v="162"/>
    <n v="14700000"/>
    <n v="12000000"/>
    <x v="3"/>
  </r>
  <r>
    <x v="212"/>
    <n v="8000000"/>
    <n v="8000000"/>
    <x v="3"/>
  </r>
  <r>
    <x v="11"/>
    <n v="20400000"/>
    <n v="16300000"/>
    <x v="3"/>
  </r>
  <r>
    <x v="59"/>
    <n v="18800000"/>
    <n v="16400000"/>
    <x v="3"/>
  </r>
  <r>
    <x v="69"/>
    <n v="31400000"/>
    <n v="23000000"/>
    <x v="3"/>
  </r>
  <r>
    <x v="13"/>
    <n v="18700000"/>
    <n v="14400000"/>
    <x v="3"/>
  </r>
  <r>
    <x v="398"/>
    <n v="19500000"/>
    <n v="15000000"/>
    <x v="1"/>
  </r>
  <r>
    <x v="179"/>
    <n v="9200000"/>
    <n v="7300000"/>
    <x v="1"/>
  </r>
  <r>
    <x v="399"/>
    <n v="21300000"/>
    <n v="17000000"/>
    <x v="3"/>
  </r>
  <r>
    <x v="92"/>
    <n v="8000000"/>
    <n v="6500000"/>
    <x v="1"/>
  </r>
  <r>
    <x v="143"/>
    <n v="8100000"/>
    <n v="6500000"/>
    <x v="1"/>
  </r>
  <r>
    <x v="295"/>
    <n v="17300000"/>
    <n v="13800000"/>
    <x v="1"/>
  </r>
  <r>
    <x v="124"/>
    <n v="24600000"/>
    <n v="20000000"/>
    <x v="1"/>
  </r>
  <r>
    <x v="181"/>
    <n v="9300000"/>
    <n v="7400000"/>
    <x v="1"/>
  </r>
  <r>
    <x v="144"/>
    <n v="20000000"/>
    <n v="17000000"/>
    <x v="1"/>
  </r>
  <r>
    <x v="325"/>
    <n v="14200000"/>
    <n v="11000000"/>
    <x v="1"/>
  </r>
  <r>
    <x v="400"/>
    <n v="10900000"/>
    <n v="8000000"/>
    <x v="1"/>
  </r>
  <r>
    <x v="401"/>
    <n v="10900000"/>
    <n v="6600000"/>
    <x v="1"/>
  </r>
  <r>
    <x v="11"/>
    <n v="13000000"/>
    <n v="10500000"/>
    <x v="1"/>
  </r>
  <r>
    <x v="11"/>
    <n v="12400000"/>
    <n v="10000000"/>
    <x v="1"/>
  </r>
  <r>
    <x v="11"/>
    <n v="13400000"/>
    <n v="9500000"/>
    <x v="3"/>
  </r>
  <r>
    <x v="11"/>
    <n v="12500000"/>
    <n v="10000000"/>
    <x v="1"/>
  </r>
  <r>
    <x v="11"/>
    <n v="14200000"/>
    <n v="11500000"/>
    <x v="1"/>
  </r>
  <r>
    <x v="11"/>
    <n v="20300000"/>
    <n v="17000000"/>
    <x v="1"/>
  </r>
  <r>
    <x v="15"/>
    <n v="7390000"/>
    <n v="5800000"/>
    <x v="1"/>
  </r>
  <r>
    <x v="11"/>
    <n v="11800000"/>
    <n v="9700000"/>
    <x v="1"/>
  </r>
  <r>
    <x v="11"/>
    <n v="14800000"/>
    <n v="12000000"/>
    <x v="1"/>
  </r>
  <r>
    <x v="32"/>
    <n v="21100000"/>
    <n v="16000000"/>
    <x v="3"/>
  </r>
  <r>
    <x v="388"/>
    <n v="23600000"/>
    <n v="18200000"/>
    <x v="3"/>
  </r>
  <r>
    <x v="11"/>
    <n v="17100000"/>
    <n v="15000000"/>
    <x v="1"/>
  </r>
  <r>
    <x v="176"/>
    <n v="17100000"/>
    <n v="9200000"/>
    <x v="1"/>
  </r>
  <r>
    <x v="11"/>
    <n v="29100000"/>
    <n v="23000000"/>
    <x v="3"/>
  </r>
  <r>
    <x v="11"/>
    <n v="11200000"/>
    <n v="8700000"/>
    <x v="3"/>
  </r>
  <r>
    <x v="11"/>
    <n v="11200000"/>
    <n v="9000000"/>
    <x v="3"/>
  </r>
  <r>
    <x v="11"/>
    <n v="17100000"/>
    <n v="12000000"/>
    <x v="3"/>
  </r>
  <r>
    <x v="11"/>
    <n v="18600000"/>
    <n v="14500000"/>
    <x v="3"/>
  </r>
  <r>
    <x v="11"/>
    <n v="20900000"/>
    <n v="16800000"/>
    <x v="1"/>
  </r>
  <r>
    <x v="11"/>
    <n v="14800000"/>
    <n v="12300000"/>
    <x v="1"/>
  </r>
  <r>
    <x v="11"/>
    <n v="7880000"/>
    <n v="6300000"/>
    <x v="1"/>
  </r>
  <r>
    <x v="11"/>
    <n v="10300000"/>
    <n v="8500000"/>
    <x v="1"/>
  </r>
  <r>
    <x v="11"/>
    <n v="12800000"/>
    <n v="9500000"/>
    <x v="1"/>
  </r>
  <r>
    <x v="11"/>
    <n v="8300000"/>
    <n v="6500000"/>
    <x v="1"/>
  </r>
  <r>
    <x v="11"/>
    <n v="7200000"/>
    <n v="5800000"/>
    <x v="1"/>
  </r>
  <r>
    <x v="11"/>
    <n v="13100000"/>
    <n v="10300000"/>
    <x v="1"/>
  </r>
  <r>
    <x v="11"/>
    <n v="7250000"/>
    <n v="5600000"/>
    <x v="1"/>
  </r>
  <r>
    <x v="11"/>
    <n v="14000000"/>
    <n v="12000000"/>
    <x v="1"/>
  </r>
  <r>
    <x v="11"/>
    <n v="7900000"/>
    <n v="6400000"/>
    <x v="1"/>
  </r>
  <r>
    <x v="11"/>
    <n v="22900000"/>
    <n v="18400000"/>
    <x v="3"/>
  </r>
  <r>
    <x v="11"/>
    <n v="15600000"/>
    <n v="12500000"/>
    <x v="3"/>
  </r>
  <r>
    <x v="11"/>
    <n v="15900000"/>
    <n v="12900000"/>
    <x v="3"/>
  </r>
  <r>
    <x v="11"/>
    <n v="16200000"/>
    <n v="11900000"/>
    <x v="3"/>
  </r>
  <r>
    <x v="11"/>
    <n v="6450000"/>
    <n v="5150000"/>
    <x v="3"/>
  </r>
  <r>
    <x v="11"/>
    <n v="9700000"/>
    <n v="7600000"/>
    <x v="3"/>
  </r>
  <r>
    <x v="11"/>
    <n v="19700000"/>
    <n v="15300000"/>
    <x v="3"/>
  </r>
  <r>
    <x v="11"/>
    <n v="9700000"/>
    <n v="7150000"/>
    <x v="3"/>
  </r>
  <r>
    <x v="11"/>
    <n v="21800000"/>
    <n v="17000000"/>
    <x v="3"/>
  </r>
  <r>
    <x v="35"/>
    <n v="28000000"/>
    <n v="33784100"/>
    <x v="3"/>
  </r>
  <r>
    <x v="11"/>
    <n v="16000000"/>
    <n v="13000000"/>
    <x v="3"/>
  </r>
  <r>
    <x v="11"/>
    <n v="10800000"/>
    <n v="8300000"/>
    <x v="3"/>
  </r>
  <r>
    <x v="11"/>
    <n v="8800000"/>
    <n v="7300000"/>
    <x v="2"/>
  </r>
  <r>
    <x v="11"/>
    <n v="20300000"/>
    <n v="17500000"/>
    <x v="2"/>
  </r>
  <r>
    <x v="195"/>
    <n v="8900000"/>
    <n v="7400000"/>
    <x v="2"/>
  </r>
  <r>
    <x v="11"/>
    <n v="14400000"/>
    <n v="11700000"/>
    <x v="1"/>
  </r>
  <r>
    <x v="11"/>
    <n v="8100000"/>
    <n v="6500000"/>
    <x v="1"/>
  </r>
  <r>
    <x v="11"/>
    <n v="12600000"/>
    <n v="9800000"/>
    <x v="1"/>
  </r>
  <r>
    <x v="11"/>
    <n v="12600000"/>
    <n v="10000000"/>
    <x v="1"/>
  </r>
  <r>
    <x v="11"/>
    <n v="16400000"/>
    <n v="12000000"/>
    <x v="1"/>
  </r>
  <r>
    <x v="11"/>
    <n v="9900000"/>
    <n v="7700000"/>
    <x v="3"/>
  </r>
  <r>
    <x v="11"/>
    <n v="12300000"/>
    <n v="10200000"/>
    <x v="3"/>
  </r>
  <r>
    <x v="11"/>
    <n v="14500000"/>
    <n v="12000000"/>
    <x v="3"/>
  </r>
  <r>
    <x v="11"/>
    <n v="17400000"/>
    <n v="14300000"/>
    <x v="3"/>
  </r>
  <r>
    <x v="11"/>
    <n v="8700000"/>
    <n v="7000000"/>
    <x v="1"/>
  </r>
  <r>
    <x v="11"/>
    <n v="9900000"/>
    <n v="7600000"/>
    <x v="1"/>
  </r>
  <r>
    <x v="11"/>
    <n v="16800000"/>
    <n v="13100000"/>
    <x v="3"/>
  </r>
  <r>
    <x v="11"/>
    <n v="12600000"/>
    <n v="10000000"/>
    <x v="3"/>
  </r>
  <r>
    <x v="11"/>
    <n v="43800000"/>
    <n v="35000000"/>
    <x v="3"/>
  </r>
  <r>
    <x v="11"/>
    <n v="9100000"/>
    <n v="7300000"/>
    <x v="1"/>
  </r>
  <r>
    <x v="11"/>
    <n v="15500000"/>
    <n v="12000000"/>
    <x v="1"/>
  </r>
  <r>
    <x v="11"/>
    <n v="11200000"/>
    <n v="8800000"/>
    <x v="3"/>
  </r>
  <r>
    <x v="11"/>
    <n v="11200000"/>
    <n v="12200000"/>
    <x v="3"/>
  </r>
  <r>
    <x v="244"/>
    <n v="9800000"/>
    <n v="7800000"/>
    <x v="1"/>
  </r>
  <r>
    <x v="0"/>
    <n v="18800000"/>
    <n v="16000000"/>
    <x v="1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402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402"/>
    <n v="6990000"/>
    <n v="5500000"/>
    <x v="2"/>
  </r>
  <r>
    <x v="402"/>
    <n v="16990000"/>
    <n v="14000000"/>
    <x v="1"/>
  </r>
  <r>
    <x v="402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402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02"/>
    <n v="14700000"/>
    <n v="12400000"/>
    <x v="2"/>
  </r>
  <r>
    <x v="402"/>
    <n v="8700000"/>
    <n v="6900000"/>
    <x v="3"/>
  </r>
  <r>
    <x v="402"/>
    <n v="7260000"/>
    <n v="6200000"/>
    <x v="2"/>
  </r>
  <r>
    <x v="402"/>
    <n v="8900000"/>
    <n v="7600000"/>
    <x v="2"/>
  </r>
  <r>
    <x v="32"/>
    <n v="43500000"/>
    <n v="34000000"/>
    <x v="3"/>
  </r>
  <r>
    <x v="50"/>
    <n v="25125000"/>
    <n v="21000000"/>
    <x v="3"/>
  </r>
  <r>
    <x v="402"/>
    <n v="15970000"/>
    <n v="13500000"/>
    <x v="2"/>
  </r>
  <r>
    <x v="402"/>
    <n v="11200000"/>
    <n v="9500000"/>
    <x v="1"/>
  </r>
  <r>
    <x v="402"/>
    <n v="23800000"/>
    <n v="19000000"/>
    <x v="3"/>
  </r>
  <r>
    <x v="402"/>
    <n v="15710000"/>
    <n v="12800000"/>
    <x v="1"/>
  </r>
  <r>
    <x v="402"/>
    <n v="13600000"/>
    <n v="11300000"/>
    <x v="1"/>
  </r>
  <r>
    <x v="402"/>
    <n v="16900000"/>
    <n v="13500000"/>
    <x v="3"/>
  </r>
  <r>
    <x v="402"/>
    <n v="20510000"/>
    <n v="18000000"/>
    <x v="1"/>
  </r>
  <r>
    <x v="402"/>
    <n v="11250000"/>
    <n v="9600000"/>
    <x v="2"/>
  </r>
  <r>
    <x v="55"/>
    <n v="11500000"/>
    <n v="9300000"/>
    <x v="1"/>
  </r>
  <r>
    <x v="402"/>
    <n v="17100000"/>
    <n v="14000000"/>
    <x v="1"/>
  </r>
  <r>
    <x v="402"/>
    <n v="9100000"/>
    <n v="6800000"/>
    <x v="3"/>
  </r>
  <r>
    <x v="402"/>
    <n v="14160000"/>
    <n v="11500000"/>
    <x v="1"/>
  </r>
  <r>
    <x v="402"/>
    <n v="8800000"/>
    <n v="7100000"/>
    <x v="1"/>
  </r>
  <r>
    <x v="402"/>
    <n v="16300000"/>
    <n v="13800000"/>
    <x v="1"/>
  </r>
  <r>
    <x v="402"/>
    <n v="18000000"/>
    <n v="14500000"/>
    <x v="1"/>
  </r>
  <r>
    <x v="402"/>
    <n v="18000000"/>
    <n v="14500000"/>
    <x v="1"/>
  </r>
  <r>
    <x v="402"/>
    <n v="13900000"/>
    <n v="11600000"/>
    <x v="1"/>
  </r>
  <r>
    <x v="402"/>
    <n v="12600000"/>
    <n v="10500000"/>
    <x v="1"/>
  </r>
  <r>
    <x v="402"/>
    <n v="12600000"/>
    <n v="9700000"/>
    <x v="1"/>
  </r>
  <r>
    <x v="402"/>
    <n v="16900000"/>
    <n v="13500000"/>
    <x v="3"/>
  </r>
  <r>
    <x v="402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402"/>
    <n v="13120000"/>
    <n v="10600000"/>
    <x v="1"/>
  </r>
  <r>
    <x v="402"/>
    <n v="13120000"/>
    <n v="10600000"/>
    <x v="1"/>
  </r>
  <r>
    <x v="402"/>
    <n v="23300000"/>
    <n v="19000000"/>
    <x v="1"/>
  </r>
  <r>
    <x v="402"/>
    <n v="28610000"/>
    <n v="21000000"/>
    <x v="1"/>
  </r>
  <r>
    <x v="402"/>
    <n v="18500000"/>
    <n v="15800000"/>
    <x v="1"/>
  </r>
  <r>
    <x v="402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02"/>
    <n v="13340000"/>
    <n v="10600000"/>
    <x v="1"/>
  </r>
  <r>
    <x v="73"/>
    <n v="28900000"/>
    <n v="24000000"/>
    <x v="1"/>
  </r>
  <r>
    <x v="402"/>
    <n v="19570000"/>
    <n v="15800000"/>
    <x v="1"/>
  </r>
  <r>
    <x v="402"/>
    <n v="9680000"/>
    <n v="7200000"/>
    <x v="1"/>
  </r>
  <r>
    <x v="402"/>
    <n v="8880000"/>
    <n v="7500000"/>
    <x v="2"/>
  </r>
  <r>
    <x v="402"/>
    <n v="7080000"/>
    <n v="5500000"/>
    <x v="1"/>
  </r>
  <r>
    <x v="402"/>
    <n v="8230000"/>
    <n v="7000000"/>
    <x v="2"/>
  </r>
  <r>
    <x v="402"/>
    <n v="22200000"/>
    <n v="18000000"/>
    <x v="1"/>
  </r>
  <r>
    <x v="402"/>
    <n v="7970000"/>
    <n v="6200000"/>
    <x v="1"/>
  </r>
  <r>
    <x v="402"/>
    <n v="33600000"/>
    <n v="21500000"/>
    <x v="3"/>
  </r>
  <r>
    <x v="35"/>
    <n v="40200000"/>
    <n v="36000000"/>
    <x v="1"/>
  </r>
  <r>
    <x v="402"/>
    <n v="10000000"/>
    <n v="8200000"/>
    <x v="1"/>
  </r>
  <r>
    <x v="402"/>
    <n v="16100000"/>
    <n v="13500000"/>
    <x v="1"/>
  </r>
  <r>
    <x v="402"/>
    <n v="14300000"/>
    <n v="12000000"/>
    <x v="1"/>
  </r>
  <r>
    <x v="402"/>
    <n v="20200000"/>
    <n v="17100000"/>
    <x v="1"/>
  </r>
  <r>
    <x v="402"/>
    <n v="7730000"/>
    <n v="6600000"/>
    <x v="2"/>
  </r>
  <r>
    <x v="402"/>
    <n v="19300000"/>
    <n v="15500000"/>
    <x v="3"/>
  </r>
  <r>
    <x v="82"/>
    <n v="17800000"/>
    <n v="15150000"/>
    <x v="3"/>
  </r>
  <r>
    <x v="402"/>
    <n v="6970000"/>
    <n v="5500000"/>
    <x v="1"/>
  </r>
  <r>
    <x v="402"/>
    <n v="7890000"/>
    <n v="5500000"/>
    <x v="3"/>
  </r>
  <r>
    <x v="84"/>
    <n v="9700000"/>
    <n v="6300000"/>
    <x v="1"/>
  </r>
  <r>
    <x v="5"/>
    <n v="12900000"/>
    <n v="11000000"/>
    <x v="1"/>
  </r>
  <r>
    <x v="402"/>
    <n v="40200000"/>
    <n v="36000000"/>
    <x v="1"/>
  </r>
  <r>
    <x v="402"/>
    <n v="11000000"/>
    <n v="8800000"/>
    <x v="2"/>
  </r>
  <r>
    <x v="402"/>
    <n v="17100000"/>
    <n v="14500000"/>
    <x v="1"/>
  </r>
  <r>
    <x v="402"/>
    <n v="10170000"/>
    <n v="8650000"/>
    <x v="2"/>
  </r>
  <r>
    <x v="402"/>
    <n v="19570000"/>
    <n v="15700000"/>
    <x v="1"/>
  </r>
  <r>
    <x v="402"/>
    <n v="19570000"/>
    <n v="15850000"/>
    <x v="1"/>
  </r>
  <r>
    <x v="35"/>
    <n v="35000000"/>
    <n v="30000000"/>
    <x v="1"/>
  </r>
  <r>
    <x v="402"/>
    <n v="15450000"/>
    <n v="12000000"/>
    <x v="3"/>
  </r>
  <r>
    <x v="402"/>
    <n v="11050000"/>
    <n v="9000000"/>
    <x v="1"/>
  </r>
  <r>
    <x v="402"/>
    <n v="8700000"/>
    <n v="6100000"/>
    <x v="3"/>
  </r>
  <r>
    <x v="45"/>
    <n v="7760000"/>
    <n v="6600000"/>
    <x v="2"/>
  </r>
  <r>
    <x v="402"/>
    <n v="34600000"/>
    <n v="24500000"/>
    <x v="3"/>
  </r>
  <r>
    <x v="402"/>
    <n v="12400000"/>
    <n v="10000000"/>
    <x v="1"/>
  </r>
  <r>
    <x v="402"/>
    <n v="12400000"/>
    <n v="10300000"/>
    <x v="1"/>
  </r>
  <r>
    <x v="402"/>
    <n v="12800000"/>
    <n v="10500000"/>
    <x v="1"/>
  </r>
  <r>
    <x v="402"/>
    <n v="6070000"/>
    <n v="4900000"/>
    <x v="1"/>
  </r>
  <r>
    <x v="402"/>
    <n v="20270000"/>
    <n v="16000000"/>
    <x v="3"/>
  </r>
  <r>
    <x v="402"/>
    <n v="22100000"/>
    <n v="17500000"/>
    <x v="3"/>
  </r>
  <r>
    <x v="402"/>
    <n v="13270000"/>
    <n v="11000000"/>
    <x v="1"/>
  </r>
  <r>
    <x v="402"/>
    <n v="14700000"/>
    <n v="12000000"/>
    <x v="1"/>
  </r>
  <r>
    <x v="402"/>
    <n v="36000000"/>
    <n v="29700000"/>
    <x v="1"/>
  </r>
  <r>
    <x v="402"/>
    <n v="14500000"/>
    <n v="12600000"/>
    <x v="2"/>
  </r>
  <r>
    <x v="402"/>
    <n v="19300000"/>
    <n v="16000000"/>
    <x v="1"/>
  </r>
  <r>
    <x v="402"/>
    <n v="19300000"/>
    <n v="16000000"/>
    <x v="1"/>
  </r>
  <r>
    <x v="402"/>
    <n v="7100000"/>
    <n v="6000000"/>
    <x v="2"/>
  </r>
  <r>
    <x v="402"/>
    <n v="7840000"/>
    <n v="6400000"/>
    <x v="1"/>
  </r>
  <r>
    <x v="402"/>
    <n v="31500000"/>
    <n v="26000000"/>
    <x v="1"/>
  </r>
  <r>
    <x v="402"/>
    <n v="9000000"/>
    <n v="7500000"/>
    <x v="1"/>
  </r>
  <r>
    <x v="402"/>
    <n v="15500000"/>
    <n v="12500000"/>
    <x v="1"/>
  </r>
  <r>
    <x v="402"/>
    <n v="8100000"/>
    <n v="7000000"/>
    <x v="2"/>
  </r>
  <r>
    <x v="402"/>
    <n v="10600000"/>
    <n v="8700000"/>
    <x v="1"/>
  </r>
  <r>
    <x v="402"/>
    <n v="28100000"/>
    <n v="23350000"/>
    <x v="2"/>
  </r>
  <r>
    <x v="402"/>
    <n v="15500000"/>
    <n v="12800000"/>
    <x v="1"/>
  </r>
  <r>
    <x v="402"/>
    <n v="14900000"/>
    <n v="12500000"/>
    <x v="2"/>
  </r>
  <r>
    <x v="402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402"/>
    <n v="13580000"/>
    <n v="11000000"/>
    <x v="1"/>
  </r>
  <r>
    <x v="402"/>
    <n v="18100000"/>
    <n v="15200000"/>
    <x v="2"/>
  </r>
  <r>
    <x v="402"/>
    <n v="14320000"/>
    <n v="11500000"/>
    <x v="1"/>
  </r>
  <r>
    <x v="402"/>
    <n v="20900000"/>
    <n v="17000000"/>
    <x v="1"/>
  </r>
  <r>
    <x v="402"/>
    <n v="15610000"/>
    <n v="12800000"/>
    <x v="1"/>
  </r>
  <r>
    <x v="402"/>
    <n v="28300000"/>
    <n v="22800000"/>
    <x v="1"/>
  </r>
  <r>
    <x v="402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402"/>
    <n v="25200000"/>
    <n v="22200000"/>
    <x v="1"/>
  </r>
  <r>
    <x v="115"/>
    <n v="19300000"/>
    <n v="17800000"/>
    <x v="1"/>
  </r>
  <r>
    <x v="402"/>
    <n v="14300000"/>
    <n v="11400000"/>
    <x v="3"/>
  </r>
  <r>
    <x v="402"/>
    <n v="13900000"/>
    <n v="11500000"/>
    <x v="1"/>
  </r>
  <r>
    <x v="402"/>
    <n v="11990000"/>
    <n v="10000000"/>
    <x v="1"/>
  </r>
  <r>
    <x v="402"/>
    <n v="11880000"/>
    <n v="10000000"/>
    <x v="1"/>
  </r>
  <r>
    <x v="402"/>
    <n v="10100000"/>
    <n v="7500000"/>
    <x v="3"/>
  </r>
  <r>
    <x v="119"/>
    <n v="42400000"/>
    <n v="34200000"/>
    <x v="3"/>
  </r>
  <r>
    <x v="402"/>
    <n v="9970000"/>
    <n v="7700000"/>
    <x v="1"/>
  </r>
  <r>
    <x v="402"/>
    <n v="16180000"/>
    <n v="13500000"/>
    <x v="1"/>
  </r>
  <r>
    <x v="402"/>
    <n v="11700000"/>
    <n v="9500000"/>
    <x v="1"/>
  </r>
  <r>
    <x v="402"/>
    <n v="6810000"/>
    <n v="5200000"/>
    <x v="1"/>
  </r>
  <r>
    <x v="402"/>
    <n v="7730000"/>
    <n v="6200000"/>
    <x v="2"/>
  </r>
  <r>
    <x v="402"/>
    <n v="33170000"/>
    <n v="27000000"/>
    <x v="3"/>
  </r>
  <r>
    <x v="402"/>
    <n v="20540000"/>
    <n v="16000000"/>
    <x v="1"/>
  </r>
  <r>
    <x v="402"/>
    <n v="10540000"/>
    <n v="8200000"/>
    <x v="1"/>
  </r>
  <r>
    <x v="402"/>
    <n v="18900000"/>
    <n v="15100000"/>
    <x v="1"/>
  </r>
  <r>
    <x v="402"/>
    <n v="14800000"/>
    <n v="11200000"/>
    <x v="3"/>
  </r>
  <r>
    <x v="402"/>
    <n v="14300000"/>
    <n v="11300000"/>
    <x v="1"/>
  </r>
  <r>
    <x v="402"/>
    <n v="12400000"/>
    <n v="10200000"/>
    <x v="1"/>
  </r>
  <r>
    <x v="402"/>
    <n v="5490000"/>
    <n v="4450000"/>
    <x v="1"/>
  </r>
  <r>
    <x v="127"/>
    <n v="12800000"/>
    <n v="9000000"/>
    <x v="3"/>
  </r>
  <r>
    <x v="402"/>
    <n v="34600000"/>
    <n v="28000000"/>
    <x v="1"/>
  </r>
  <r>
    <x v="402"/>
    <n v="21000000"/>
    <n v="18000000"/>
    <x v="1"/>
  </r>
  <r>
    <x v="402"/>
    <n v="13180000"/>
    <n v="10000000"/>
    <x v="1"/>
  </r>
  <r>
    <x v="402"/>
    <n v="33300000"/>
    <n v="25000000"/>
    <x v="3"/>
  </r>
  <r>
    <x v="402"/>
    <n v="9800000"/>
    <n v="7500000"/>
    <x v="3"/>
  </r>
  <r>
    <x v="402"/>
    <n v="29200000"/>
    <n v="23800000"/>
    <x v="1"/>
  </r>
  <r>
    <x v="402"/>
    <n v="28000000"/>
    <n v="23000000"/>
    <x v="1"/>
  </r>
  <r>
    <x v="402"/>
    <n v="15200000"/>
    <n v="11500000"/>
    <x v="3"/>
  </r>
  <r>
    <x v="402"/>
    <n v="8400000"/>
    <n v="6500000"/>
    <x v="3"/>
  </r>
  <r>
    <x v="402"/>
    <n v="8400000"/>
    <n v="6500000"/>
    <x v="3"/>
  </r>
  <r>
    <x v="402"/>
    <n v="13210000"/>
    <n v="11300000"/>
    <x v="2"/>
  </r>
  <r>
    <x v="402"/>
    <n v="7880000"/>
    <n v="6500000"/>
    <x v="2"/>
  </r>
  <r>
    <x v="402"/>
    <n v="9960000"/>
    <n v="8500000"/>
    <x v="1"/>
  </r>
  <r>
    <x v="402"/>
    <n v="22800000"/>
    <n v="16500000"/>
    <x v="3"/>
  </r>
  <r>
    <x v="402"/>
    <n v="21800000"/>
    <n v="18000000"/>
    <x v="1"/>
  </r>
  <r>
    <x v="402"/>
    <n v="9100000"/>
    <n v="6953610"/>
    <x v="1"/>
  </r>
  <r>
    <x v="402"/>
    <n v="12200000"/>
    <n v="9800000"/>
    <x v="1"/>
  </r>
  <r>
    <x v="402"/>
    <n v="6530000"/>
    <n v="5000000"/>
    <x v="2"/>
  </r>
  <r>
    <x v="402"/>
    <n v="9500000"/>
    <n v="7600000"/>
    <x v="3"/>
  </r>
  <r>
    <x v="402"/>
    <n v="20000000"/>
    <n v="16000000"/>
    <x v="3"/>
  </r>
  <r>
    <x v="402"/>
    <n v="8740000"/>
    <n v="7300000"/>
    <x v="2"/>
  </r>
  <r>
    <x v="402"/>
    <n v="22570000"/>
    <n v="17000000"/>
    <x v="1"/>
  </r>
  <r>
    <x v="402"/>
    <n v="10400000"/>
    <n v="8600000"/>
    <x v="2"/>
  </r>
  <r>
    <x v="402"/>
    <n v="13980000"/>
    <n v="11000000"/>
    <x v="3"/>
  </r>
  <r>
    <x v="402"/>
    <n v="12420000"/>
    <n v="10200000"/>
    <x v="1"/>
  </r>
  <r>
    <x v="402"/>
    <n v="9420000"/>
    <n v="7700000"/>
    <x v="1"/>
  </r>
  <r>
    <x v="402"/>
    <n v="8450000"/>
    <n v="6600000"/>
    <x v="1"/>
  </r>
  <r>
    <x v="402"/>
    <n v="7830000"/>
    <n v="6300000"/>
    <x v="1"/>
  </r>
  <r>
    <x v="402"/>
    <n v="4860000"/>
    <n v="3500000"/>
    <x v="1"/>
  </r>
  <r>
    <x v="402"/>
    <n v="8900000"/>
    <n v="7600000"/>
    <x v="2"/>
  </r>
  <r>
    <x v="402"/>
    <n v="16000000"/>
    <n v="13000000"/>
    <x v="1"/>
  </r>
  <r>
    <x v="402"/>
    <n v="22890000"/>
    <n v="18200000"/>
    <x v="1"/>
  </r>
  <r>
    <x v="402"/>
    <n v="9000000"/>
    <n v="7200000"/>
    <x v="1"/>
  </r>
  <r>
    <x v="402"/>
    <n v="11000000"/>
    <n v="8400000"/>
    <x v="1"/>
  </r>
  <r>
    <x v="402"/>
    <n v="18670000"/>
    <n v="14000000"/>
    <x v="3"/>
  </r>
  <r>
    <x v="402"/>
    <n v="23700000"/>
    <n v="19500000"/>
    <x v="1"/>
  </r>
  <r>
    <x v="402"/>
    <n v="17490000"/>
    <n v="14000000"/>
    <x v="1"/>
  </r>
  <r>
    <x v="402"/>
    <n v="6240000"/>
    <n v="4800000"/>
    <x v="1"/>
  </r>
  <r>
    <x v="402"/>
    <n v="21100000"/>
    <n v="18300000"/>
    <x v="1"/>
  </r>
  <r>
    <x v="402"/>
    <n v="28400000"/>
    <n v="23500000"/>
    <x v="1"/>
  </r>
  <r>
    <x v="109"/>
    <n v="10600000"/>
    <n v="8600000"/>
    <x v="1"/>
  </r>
  <r>
    <x v="402"/>
    <n v="17400000"/>
    <n v="14000000"/>
    <x v="1"/>
  </r>
  <r>
    <x v="402"/>
    <n v="9800000"/>
    <n v="7500000"/>
    <x v="3"/>
  </r>
  <r>
    <x v="402"/>
    <n v="57000000"/>
    <n v="48000000"/>
    <x v="3"/>
  </r>
  <r>
    <x v="402"/>
    <n v="30500000"/>
    <n v="23500000"/>
    <x v="1"/>
  </r>
  <r>
    <x v="402"/>
    <n v="9900000"/>
    <n v="8400000"/>
    <x v="1"/>
  </r>
  <r>
    <x v="402"/>
    <n v="12450000"/>
    <n v="10600000"/>
    <x v="1"/>
  </r>
  <r>
    <x v="402"/>
    <n v="17500000"/>
    <n v="14000000"/>
    <x v="1"/>
  </r>
  <r>
    <x v="402"/>
    <n v="24500000"/>
    <n v="19000000"/>
    <x v="3"/>
  </r>
  <r>
    <x v="402"/>
    <n v="17500000"/>
    <n v="15000000"/>
    <x v="1"/>
  </r>
  <r>
    <x v="402"/>
    <n v="9100000"/>
    <n v="6900000"/>
    <x v="1"/>
  </r>
  <r>
    <x v="402"/>
    <n v="29900000"/>
    <n v="23300000"/>
    <x v="3"/>
  </r>
  <r>
    <x v="402"/>
    <n v="14520000"/>
    <n v="11700000"/>
    <x v="1"/>
  </r>
  <r>
    <x v="402"/>
    <n v="12840000"/>
    <n v="10700000"/>
    <x v="1"/>
  </r>
  <r>
    <x v="402"/>
    <n v="16190000"/>
    <n v="13200000"/>
    <x v="2"/>
  </r>
  <r>
    <x v="402"/>
    <n v="7100000"/>
    <n v="5200000"/>
    <x v="2"/>
  </r>
  <r>
    <x v="402"/>
    <n v="8650000"/>
    <n v="6000000"/>
    <x v="3"/>
  </r>
  <r>
    <x v="402"/>
    <n v="6400000"/>
    <n v="5100000"/>
    <x v="1"/>
  </r>
  <r>
    <x v="402"/>
    <n v="15070000"/>
    <n v="12500000"/>
    <x v="1"/>
  </r>
  <r>
    <x v="402"/>
    <n v="9100000"/>
    <n v="7300000"/>
    <x v="1"/>
  </r>
  <r>
    <x v="402"/>
    <n v="13580000"/>
    <n v="10800000"/>
    <x v="3"/>
  </r>
  <r>
    <x v="402"/>
    <n v="14880000"/>
    <n v="11800000"/>
    <x v="1"/>
  </r>
  <r>
    <x v="402"/>
    <n v="9320000"/>
    <n v="7550000"/>
    <x v="1"/>
  </r>
  <r>
    <x v="402"/>
    <n v="16700000"/>
    <n v="14000000"/>
    <x v="1"/>
  </r>
  <r>
    <x v="402"/>
    <n v="8400000"/>
    <n v="6900000"/>
    <x v="1"/>
  </r>
  <r>
    <x v="402"/>
    <n v="17700000"/>
    <n v="15000000"/>
    <x v="1"/>
  </r>
  <r>
    <x v="402"/>
    <n v="13000000"/>
    <n v="10700000"/>
    <x v="1"/>
  </r>
  <r>
    <x v="402"/>
    <n v="12030000"/>
    <n v="9700000"/>
    <x v="1"/>
  </r>
  <r>
    <x v="402"/>
    <n v="17700000"/>
    <n v="15000000"/>
    <x v="1"/>
  </r>
  <r>
    <x v="402"/>
    <n v="11470000"/>
    <n v="9000000"/>
    <x v="1"/>
  </r>
  <r>
    <x v="402"/>
    <n v="9500000"/>
    <n v="7500000"/>
    <x v="1"/>
  </r>
  <r>
    <x v="402"/>
    <n v="20600000"/>
    <n v="17500000"/>
    <x v="1"/>
  </r>
  <r>
    <x v="402"/>
    <n v="9060000"/>
    <n v="7300000"/>
    <x v="1"/>
  </r>
  <r>
    <x v="402"/>
    <n v="10900000"/>
    <n v="8500000"/>
    <x v="3"/>
  </r>
  <r>
    <x v="402"/>
    <n v="29000000"/>
    <n v="25000000"/>
    <x v="2"/>
  </r>
  <r>
    <x v="402"/>
    <n v="10000000"/>
    <n v="8600000"/>
    <x v="2"/>
  </r>
  <r>
    <x v="402"/>
    <n v="15400000"/>
    <n v="11700000"/>
    <x v="1"/>
  </r>
  <r>
    <x v="402"/>
    <n v="19100000"/>
    <n v="16500000"/>
    <x v="1"/>
  </r>
  <r>
    <x v="402"/>
    <n v="7880000"/>
    <n v="6300000"/>
    <x v="1"/>
  </r>
  <r>
    <x v="402"/>
    <n v="12300000"/>
    <n v="10200000"/>
    <x v="1"/>
  </r>
  <r>
    <x v="402"/>
    <n v="9200000"/>
    <n v="7700000"/>
    <x v="1"/>
  </r>
  <r>
    <x v="402"/>
    <n v="8900000"/>
    <n v="7300000"/>
    <x v="1"/>
  </r>
  <r>
    <x v="402"/>
    <n v="11300000"/>
    <n v="9000000"/>
    <x v="1"/>
  </r>
  <r>
    <x v="402"/>
    <n v="14200000"/>
    <n v="11800000"/>
    <x v="1"/>
  </r>
  <r>
    <x v="402"/>
    <n v="8100000"/>
    <n v="6500000"/>
    <x v="2"/>
  </r>
  <r>
    <x v="402"/>
    <n v="11700000"/>
    <n v="9400000"/>
    <x v="2"/>
  </r>
  <r>
    <x v="402"/>
    <n v="12900000"/>
    <n v="10500000"/>
    <x v="1"/>
  </r>
  <r>
    <x v="402"/>
    <n v="24200000"/>
    <n v="20500000"/>
    <x v="1"/>
  </r>
  <r>
    <x v="402"/>
    <n v="8600000"/>
    <n v="7300000"/>
    <x v="2"/>
  </r>
  <r>
    <x v="402"/>
    <n v="13710000"/>
    <n v="11000000"/>
    <x v="1"/>
  </r>
  <r>
    <x v="402"/>
    <n v="12800000"/>
    <n v="9800000"/>
    <x v="1"/>
  </r>
  <r>
    <x v="402"/>
    <n v="18900000"/>
    <n v="14000000"/>
    <x v="1"/>
  </r>
  <r>
    <x v="402"/>
    <n v="10000000"/>
    <n v="20000000"/>
    <x v="3"/>
  </r>
  <r>
    <x v="31"/>
    <n v="11500000"/>
    <n v="9000000"/>
    <x v="1"/>
  </r>
  <r>
    <x v="8"/>
    <n v="15700000"/>
    <n v="16798319"/>
    <x v="1"/>
  </r>
  <r>
    <x v="402"/>
    <n v="13600000"/>
    <n v="11000000"/>
    <x v="1"/>
  </r>
  <r>
    <x v="402"/>
    <n v="12900000"/>
    <n v="10300000"/>
    <x v="1"/>
  </r>
  <r>
    <x v="15"/>
    <n v="8100000"/>
    <n v="6000000"/>
    <x v="1"/>
  </r>
  <r>
    <x v="402"/>
    <n v="15290000"/>
    <n v="13500000"/>
    <x v="2"/>
  </r>
  <r>
    <x v="402"/>
    <n v="14800000"/>
    <n v="12200000"/>
    <x v="1"/>
  </r>
  <r>
    <x v="87"/>
    <n v="9200000"/>
    <n v="8990000"/>
    <x v="1"/>
  </r>
  <r>
    <x v="402"/>
    <n v="19470000"/>
    <n v="15700000"/>
    <x v="3"/>
  </r>
  <r>
    <x v="402"/>
    <n v="9840000"/>
    <n v="8200000"/>
    <x v="1"/>
  </r>
  <r>
    <x v="402"/>
    <n v="8600000"/>
    <n v="7300000"/>
    <x v="2"/>
  </r>
  <r>
    <x v="402"/>
    <n v="44430000"/>
    <n v="34000000"/>
    <x v="3"/>
  </r>
  <r>
    <x v="402"/>
    <n v="10200000"/>
    <n v="8300000"/>
    <x v="1"/>
  </r>
  <r>
    <x v="402"/>
    <n v="31700000"/>
    <n v="29000000"/>
    <x v="1"/>
  </r>
  <r>
    <x v="402"/>
    <n v="18700000"/>
    <n v="15000000"/>
    <x v="1"/>
  </r>
  <r>
    <x v="402"/>
    <n v="18900000"/>
    <n v="16000000"/>
    <x v="1"/>
  </r>
  <r>
    <x v="402"/>
    <n v="28240000"/>
    <n v="24200000"/>
    <x v="1"/>
  </r>
  <r>
    <x v="402"/>
    <n v="15700000"/>
    <n v="13000000"/>
    <x v="1"/>
  </r>
  <r>
    <x v="402"/>
    <n v="8800000"/>
    <n v="6500000"/>
    <x v="1"/>
  </r>
  <r>
    <x v="402"/>
    <n v="13100000"/>
    <n v="10500000"/>
    <x v="1"/>
  </r>
  <r>
    <x v="402"/>
    <n v="16000000"/>
    <n v="13500000"/>
    <x v="1"/>
  </r>
  <r>
    <x v="402"/>
    <n v="8100000"/>
    <n v="6500000"/>
    <x v="1"/>
  </r>
  <r>
    <x v="402"/>
    <n v="13600000"/>
    <n v="11500000"/>
    <x v="1"/>
  </r>
  <r>
    <x v="402"/>
    <n v="10800000"/>
    <n v="8900000"/>
    <x v="1"/>
  </r>
  <r>
    <x v="402"/>
    <n v="14280000"/>
    <n v="11300000"/>
    <x v="1"/>
  </r>
  <r>
    <x v="402"/>
    <n v="8600000"/>
    <n v="7000000"/>
    <x v="1"/>
  </r>
  <r>
    <x v="402"/>
    <n v="16000000"/>
    <n v="13000000"/>
    <x v="1"/>
  </r>
  <r>
    <x v="402"/>
    <n v="11500000"/>
    <n v="8500000"/>
    <x v="3"/>
  </r>
  <r>
    <x v="402"/>
    <n v="25600000"/>
    <n v="20500000"/>
    <x v="3"/>
  </r>
  <r>
    <x v="402"/>
    <n v="17500000"/>
    <n v="14500000"/>
    <x v="1"/>
  </r>
  <r>
    <x v="402"/>
    <n v="9700000"/>
    <n v="8100000"/>
    <x v="2"/>
  </r>
  <r>
    <x v="402"/>
    <n v="7900000"/>
    <n v="6700000"/>
    <x v="1"/>
  </r>
  <r>
    <x v="402"/>
    <n v="19510000"/>
    <n v="15200000"/>
    <x v="1"/>
  </r>
  <r>
    <x v="402"/>
    <n v="8600000"/>
    <n v="7300000"/>
    <x v="2"/>
  </r>
  <r>
    <x v="402"/>
    <n v="28630000"/>
    <n v="22800000"/>
    <x v="3"/>
  </r>
  <r>
    <x v="402"/>
    <n v="21290000"/>
    <n v="16800000"/>
    <x v="3"/>
  </r>
  <r>
    <x v="402"/>
    <n v="11600000"/>
    <n v="9500000"/>
    <x v="1"/>
  </r>
  <r>
    <x v="402"/>
    <n v="10500000"/>
    <n v="8800000"/>
    <x v="2"/>
  </r>
  <r>
    <x v="402"/>
    <n v="9200000"/>
    <n v="7900000"/>
    <x v="2"/>
  </r>
  <r>
    <x v="402"/>
    <n v="23700000"/>
    <n v="19000000"/>
    <x v="1"/>
  </r>
  <r>
    <x v="402"/>
    <n v="9400000"/>
    <n v="7500000"/>
    <x v="1"/>
  </r>
  <r>
    <x v="402"/>
    <n v="17500000"/>
    <n v="14200000"/>
    <x v="1"/>
  </r>
  <r>
    <x v="402"/>
    <n v="14600000"/>
    <n v="11900000"/>
    <x v="1"/>
  </r>
  <r>
    <x v="402"/>
    <n v="27200000"/>
    <n v="21500000"/>
    <x v="1"/>
  </r>
  <r>
    <x v="402"/>
    <n v="15480000"/>
    <n v="12800000"/>
    <x v="1"/>
  </r>
  <r>
    <x v="402"/>
    <n v="23100000"/>
    <n v="19800000"/>
    <x v="1"/>
  </r>
  <r>
    <x v="134"/>
    <n v="23100000"/>
    <n v="19800000"/>
    <x v="1"/>
  </r>
  <r>
    <x v="402"/>
    <n v="21450000"/>
    <n v="17200000"/>
    <x v="3"/>
  </r>
  <r>
    <x v="402"/>
    <n v="33800000"/>
    <n v="27600000"/>
    <x v="1"/>
  </r>
  <r>
    <x v="402"/>
    <n v="17100000"/>
    <n v="13800000"/>
    <x v="1"/>
  </r>
  <r>
    <x v="402"/>
    <n v="15400000"/>
    <n v="12500000"/>
    <x v="1"/>
  </r>
  <r>
    <x v="402"/>
    <n v="14400000"/>
    <n v="11000000"/>
    <x v="3"/>
  </r>
  <r>
    <x v="402"/>
    <n v="30400000"/>
    <n v="23500000"/>
    <x v="3"/>
  </r>
  <r>
    <x v="402"/>
    <n v="15780000"/>
    <n v="12500000"/>
    <x v="3"/>
  </r>
  <r>
    <x v="402"/>
    <n v="9200000"/>
    <n v="7500000"/>
    <x v="1"/>
  </r>
  <r>
    <x v="402"/>
    <n v="9390000"/>
    <n v="7300000"/>
    <x v="1"/>
  </r>
  <r>
    <x v="402"/>
    <n v="12050000"/>
    <n v="10000000"/>
    <x v="1"/>
  </r>
  <r>
    <x v="402"/>
    <n v="15590000"/>
    <n v="12700000"/>
    <x v="1"/>
  </r>
  <r>
    <x v="402"/>
    <n v="10800000"/>
    <n v="9000000"/>
    <x v="1"/>
  </r>
  <r>
    <x v="402"/>
    <n v="13680000"/>
    <n v="11000000"/>
    <x v="1"/>
  </r>
  <r>
    <x v="402"/>
    <n v="19700000"/>
    <n v="15700000"/>
    <x v="1"/>
  </r>
  <r>
    <x v="402"/>
    <n v="10700000"/>
    <n v="8500000"/>
    <x v="1"/>
  </r>
  <r>
    <x v="402"/>
    <n v="28600000"/>
    <n v="24000000"/>
    <x v="1"/>
  </r>
  <r>
    <x v="402"/>
    <n v="11900000"/>
    <n v="10000000"/>
    <x v="2"/>
  </r>
  <r>
    <x v="402"/>
    <n v="11700000"/>
    <n v="9500000"/>
    <x v="2"/>
  </r>
  <r>
    <x v="402"/>
    <n v="20400000"/>
    <n v="16500000"/>
    <x v="1"/>
  </r>
  <r>
    <x v="402"/>
    <n v="46500000"/>
    <n v="39300000"/>
    <x v="1"/>
  </r>
  <r>
    <x v="402"/>
    <n v="7510000"/>
    <n v="6400000"/>
    <x v="2"/>
  </r>
  <r>
    <x v="402"/>
    <n v="7670000"/>
    <n v="6200000"/>
    <x v="1"/>
  </r>
  <r>
    <x v="402"/>
    <n v="8040000"/>
    <n v="6800000"/>
    <x v="1"/>
  </r>
  <r>
    <x v="402"/>
    <n v="18700000"/>
    <n v="15000000"/>
    <x v="1"/>
  </r>
  <r>
    <x v="402"/>
    <n v="10000000"/>
    <n v="8700000"/>
    <x v="2"/>
  </r>
  <r>
    <x v="402"/>
    <n v="11800000"/>
    <n v="9600000"/>
    <x v="2"/>
  </r>
  <r>
    <x v="402"/>
    <n v="13500000"/>
    <n v="11200000"/>
    <x v="1"/>
  </r>
  <r>
    <x v="402"/>
    <n v="10200000"/>
    <n v="8300000"/>
    <x v="1"/>
  </r>
  <r>
    <x v="402"/>
    <n v="30200000"/>
    <n v="23500000"/>
    <x v="3"/>
  </r>
  <r>
    <x v="402"/>
    <n v="9000000"/>
    <n v="7300000"/>
    <x v="1"/>
  </r>
  <r>
    <x v="402"/>
    <n v="7590000"/>
    <n v="5900000"/>
    <x v="1"/>
  </r>
  <r>
    <x v="402"/>
    <n v="11800000"/>
    <n v="9500000"/>
    <x v="1"/>
  </r>
  <r>
    <x v="402"/>
    <n v="8800000"/>
    <n v="7000000"/>
    <x v="2"/>
  </r>
  <r>
    <x v="402"/>
    <n v="8800000"/>
    <n v="7000000"/>
    <x v="2"/>
  </r>
  <r>
    <x v="402"/>
    <n v="7540000"/>
    <n v="5700000"/>
    <x v="2"/>
  </r>
  <r>
    <x v="402"/>
    <n v="11300000"/>
    <n v="9000000"/>
    <x v="1"/>
  </r>
  <r>
    <x v="402"/>
    <n v="21100000"/>
    <n v="16800000"/>
    <x v="3"/>
  </r>
  <r>
    <x v="402"/>
    <n v="8600000"/>
    <n v="7100000"/>
    <x v="1"/>
  </r>
  <r>
    <x v="402"/>
    <n v="5780000"/>
    <n v="4800000"/>
    <x v="2"/>
  </r>
  <r>
    <x v="402"/>
    <n v="9140000"/>
    <n v="7200000"/>
    <x v="1"/>
  </r>
  <r>
    <x v="402"/>
    <n v="19000000"/>
    <n v="15800000"/>
    <x v="1"/>
  </r>
  <r>
    <x v="402"/>
    <n v="14700000"/>
    <n v="11500000"/>
    <x v="3"/>
  </r>
  <r>
    <x v="402"/>
    <n v="11800000"/>
    <n v="9800000"/>
    <x v="1"/>
  </r>
  <r>
    <x v="402"/>
    <n v="17400000"/>
    <n v="14700000"/>
    <x v="1"/>
  </r>
  <r>
    <x v="402"/>
    <n v="12800000"/>
    <n v="10500000"/>
    <x v="1"/>
  </r>
  <r>
    <x v="402"/>
    <n v="7700000"/>
    <n v="6000000"/>
    <x v="2"/>
  </r>
  <r>
    <x v="402"/>
    <n v="23600000"/>
    <n v="19200000"/>
    <x v="1"/>
  </r>
  <r>
    <x v="402"/>
    <n v="18480000"/>
    <n v="14500000"/>
    <x v="3"/>
  </r>
  <r>
    <x v="402"/>
    <n v="7130000"/>
    <n v="6200000"/>
    <x v="2"/>
  </r>
  <r>
    <x v="402"/>
    <n v="10180000"/>
    <n v="8000000"/>
    <x v="1"/>
  </r>
  <r>
    <x v="402"/>
    <n v="8200000"/>
    <n v="7000000"/>
    <x v="2"/>
  </r>
  <r>
    <x v="402"/>
    <n v="19600000"/>
    <n v="15000000"/>
    <x v="3"/>
  </r>
  <r>
    <x v="402"/>
    <n v="15000000"/>
    <n v="12500000"/>
    <x v="1"/>
  </r>
  <r>
    <x v="402"/>
    <n v="15000000"/>
    <n v="12500000"/>
    <x v="1"/>
  </r>
  <r>
    <x v="402"/>
    <n v="12100000"/>
    <n v="10300000"/>
    <x v="1"/>
  </r>
  <r>
    <x v="402"/>
    <n v="12000000"/>
    <n v="9000000"/>
    <x v="1"/>
  </r>
  <r>
    <x v="402"/>
    <n v="17100000"/>
    <n v="13800000"/>
    <x v="1"/>
  </r>
  <r>
    <x v="402"/>
    <n v="15600000"/>
    <n v="12500000"/>
    <x v="1"/>
  </r>
  <r>
    <x v="402"/>
    <n v="8300000"/>
    <n v="6900000"/>
    <x v="2"/>
  </r>
  <r>
    <x v="402"/>
    <n v="11700000"/>
    <n v="9700000"/>
    <x v="1"/>
  </r>
  <r>
    <x v="402"/>
    <n v="22600000"/>
    <n v="20000000"/>
    <x v="1"/>
  </r>
  <r>
    <x v="402"/>
    <n v="18800000"/>
    <n v="15500000"/>
    <x v="1"/>
  </r>
  <r>
    <x v="402"/>
    <n v="18100000"/>
    <n v="15200000"/>
    <x v="1"/>
  </r>
  <r>
    <x v="402"/>
    <n v="11300000"/>
    <n v="9700000"/>
    <x v="2"/>
  </r>
  <r>
    <x v="402"/>
    <n v="6100000"/>
    <n v="5200000"/>
    <x v="2"/>
  </r>
  <r>
    <x v="402"/>
    <n v="9000000"/>
    <n v="7300000"/>
    <x v="1"/>
  </r>
  <r>
    <x v="402"/>
    <n v="7700000"/>
    <n v="5800000"/>
    <x v="1"/>
  </r>
  <r>
    <x v="402"/>
    <n v="8860000"/>
    <n v="7000000"/>
    <x v="1"/>
  </r>
  <r>
    <x v="402"/>
    <n v="33700000"/>
    <n v="27500000"/>
    <x v="1"/>
  </r>
  <r>
    <x v="402"/>
    <n v="6580000"/>
    <n v="4800000"/>
    <x v="3"/>
  </r>
  <r>
    <x v="402"/>
    <n v="6580000"/>
    <n v="4500000"/>
    <x v="3"/>
  </r>
  <r>
    <x v="402"/>
    <n v="8300000"/>
    <n v="6500000"/>
    <x v="1"/>
  </r>
  <r>
    <x v="402"/>
    <n v="7500000"/>
    <n v="6000000"/>
    <x v="1"/>
  </r>
  <r>
    <x v="402"/>
    <n v="12600000"/>
    <n v="10200000"/>
    <x v="1"/>
  </r>
  <r>
    <x v="402"/>
    <n v="26300000"/>
    <n v="10200000"/>
    <x v="1"/>
  </r>
  <r>
    <x v="402"/>
    <n v="19900000"/>
    <n v="15500000"/>
    <x v="3"/>
  </r>
  <r>
    <x v="402"/>
    <n v="6900000"/>
    <n v="5800000"/>
    <x v="2"/>
  </r>
  <r>
    <x v="402"/>
    <n v="17600000"/>
    <n v="14500000"/>
    <x v="1"/>
  </r>
  <r>
    <x v="402"/>
    <n v="8600000"/>
    <n v="7000000"/>
    <x v="1"/>
  </r>
  <r>
    <x v="402"/>
    <n v="18100000"/>
    <n v="15500000"/>
    <x v="1"/>
  </r>
  <r>
    <x v="402"/>
    <n v="11300000"/>
    <n v="8500000"/>
    <x v="1"/>
  </r>
  <r>
    <x v="402"/>
    <n v="12100000"/>
    <n v="9500000"/>
    <x v="1"/>
  </r>
  <r>
    <x v="402"/>
    <n v="17600000"/>
    <n v="15000000"/>
    <x v="1"/>
  </r>
  <r>
    <x v="402"/>
    <n v="11200000"/>
    <n v="8000000"/>
    <x v="1"/>
  </r>
  <r>
    <x v="402"/>
    <n v="9300000"/>
    <n v="6500000"/>
    <x v="1"/>
  </r>
  <r>
    <x v="402"/>
    <n v="7000000"/>
    <n v="5200000"/>
    <x v="1"/>
  </r>
  <r>
    <x v="402"/>
    <n v="11000000"/>
    <n v="8800000"/>
    <x v="1"/>
  </r>
  <r>
    <x v="402"/>
    <n v="13800000"/>
    <n v="11500000"/>
    <x v="1"/>
  </r>
  <r>
    <x v="402"/>
    <n v="13300000"/>
    <n v="10700000"/>
    <x v="3"/>
  </r>
  <r>
    <x v="402"/>
    <n v="16200000"/>
    <n v="12500000"/>
    <x v="1"/>
  </r>
  <r>
    <x v="402"/>
    <n v="16800000"/>
    <n v="13800000"/>
    <x v="1"/>
  </r>
  <r>
    <x v="402"/>
    <n v="11300000"/>
    <n v="8800000"/>
    <x v="1"/>
  </r>
  <r>
    <x v="402"/>
    <n v="13660000"/>
    <n v="11500000"/>
    <x v="1"/>
  </r>
  <r>
    <x v="402"/>
    <n v="24830000"/>
    <n v="18500000"/>
    <x v="3"/>
  </r>
  <r>
    <x v="402"/>
    <n v="11300000"/>
    <n v="9200000"/>
    <x v="1"/>
  </r>
  <r>
    <x v="402"/>
    <n v="14200000"/>
    <n v="11500000"/>
    <x v="1"/>
  </r>
  <r>
    <x v="402"/>
    <n v="13600000"/>
    <n v="11000000"/>
    <x v="1"/>
  </r>
  <r>
    <x v="402"/>
    <n v="8400000"/>
    <n v="6500000"/>
    <x v="1"/>
  </r>
  <r>
    <x v="402"/>
    <n v="14500000"/>
    <n v="11800000"/>
    <x v="1"/>
  </r>
  <r>
    <x v="402"/>
    <n v="11000000"/>
    <n v="8500000"/>
    <x v="1"/>
  </r>
  <r>
    <x v="402"/>
    <n v="8900000"/>
    <n v="7300000"/>
    <x v="1"/>
  </r>
  <r>
    <x v="402"/>
    <n v="8300000"/>
    <n v="6900000"/>
    <x v="1"/>
  </r>
  <r>
    <x v="402"/>
    <n v="24400000"/>
    <n v="20000000"/>
    <x v="1"/>
  </r>
  <r>
    <x v="402"/>
    <n v="11000000"/>
    <n v="8800000"/>
    <x v="1"/>
  </r>
  <r>
    <x v="402"/>
    <n v="24500000"/>
    <n v="20000000"/>
    <x v="1"/>
  </r>
  <r>
    <x v="402"/>
    <n v="24500000"/>
    <n v="20500000"/>
    <x v="1"/>
  </r>
  <r>
    <x v="402"/>
    <n v="7900000"/>
    <n v="6500000"/>
    <x v="1"/>
  </r>
  <r>
    <x v="402"/>
    <n v="7600000"/>
    <n v="6200000"/>
    <x v="1"/>
  </r>
  <r>
    <x v="402"/>
    <n v="18900000"/>
    <n v="16000000"/>
    <x v="1"/>
  </r>
  <r>
    <x v="402"/>
    <n v="7900000"/>
    <n v="5800000"/>
    <x v="1"/>
  </r>
  <r>
    <x v="402"/>
    <n v="10500000"/>
    <n v="9000000"/>
    <x v="2"/>
  </r>
  <r>
    <x v="402"/>
    <n v="7300000"/>
    <n v="6200000"/>
    <x v="2"/>
  </r>
  <r>
    <x v="402"/>
    <n v="7300000"/>
    <n v="6200000"/>
    <x v="2"/>
  </r>
  <r>
    <x v="402"/>
    <n v="12700000"/>
    <n v="11000000"/>
    <x v="2"/>
  </r>
  <r>
    <x v="402"/>
    <n v="16900000"/>
    <n v="14000000"/>
    <x v="1"/>
  </r>
  <r>
    <x v="402"/>
    <n v="14500000"/>
    <n v="11600000"/>
    <x v="3"/>
  </r>
  <r>
    <x v="402"/>
    <n v="8600000"/>
    <n v="7500000"/>
    <x v="2"/>
  </r>
  <r>
    <x v="402"/>
    <n v="8600000"/>
    <n v="6700000"/>
    <x v="1"/>
  </r>
  <r>
    <x v="402"/>
    <n v="10000000"/>
    <n v="8700000"/>
    <x v="2"/>
  </r>
  <r>
    <x v="402"/>
    <n v="7190000"/>
    <n v="5500000"/>
    <x v="1"/>
  </r>
  <r>
    <x v="402"/>
    <n v="7800000"/>
    <n v="5800000"/>
    <x v="3"/>
  </r>
  <r>
    <x v="402"/>
    <n v="13400000"/>
    <n v="11000000"/>
    <x v="1"/>
  </r>
  <r>
    <x v="402"/>
    <n v="12300000"/>
    <n v="10200000"/>
    <x v="1"/>
  </r>
  <r>
    <x v="402"/>
    <n v="12900000"/>
    <n v="10800000"/>
    <x v="1"/>
  </r>
  <r>
    <x v="402"/>
    <n v="35500000"/>
    <n v="30000000"/>
    <x v="1"/>
  </r>
  <r>
    <x v="402"/>
    <n v="31100000"/>
    <n v="26300000"/>
    <x v="1"/>
  </r>
  <r>
    <x v="402"/>
    <n v="7400000"/>
    <n v="5800000"/>
    <x v="1"/>
  </r>
  <r>
    <x v="402"/>
    <n v="5000000"/>
    <n v="3900000"/>
    <x v="1"/>
  </r>
  <r>
    <x v="402"/>
    <n v="18700000"/>
    <n v="16000000"/>
    <x v="1"/>
  </r>
  <r>
    <x v="402"/>
    <n v="16600000"/>
    <n v="13000000"/>
    <x v="1"/>
  </r>
  <r>
    <x v="402"/>
    <n v="9000000"/>
    <n v="7300000"/>
    <x v="1"/>
  </r>
  <r>
    <x v="402"/>
    <n v="9100000"/>
    <n v="7300000"/>
    <x v="1"/>
  </r>
  <r>
    <x v="402"/>
    <n v="20900000"/>
    <n v="17500000"/>
    <x v="1"/>
  </r>
  <r>
    <x v="402"/>
    <n v="20900000"/>
    <n v="17600000"/>
    <x v="1"/>
  </r>
  <r>
    <x v="402"/>
    <n v="8600000"/>
    <n v="7000000"/>
    <x v="1"/>
  </r>
  <r>
    <x v="402"/>
    <n v="40600000"/>
    <n v="30000000"/>
    <x v="3"/>
  </r>
  <r>
    <x v="402"/>
    <n v="13900000"/>
    <n v="11500000"/>
    <x v="3"/>
  </r>
  <r>
    <x v="402"/>
    <n v="12900000"/>
    <n v="11100000"/>
    <x v="1"/>
  </r>
  <r>
    <x v="402"/>
    <n v="11400000"/>
    <n v="9500000"/>
    <x v="1"/>
  </r>
  <r>
    <x v="402"/>
    <n v="10400000"/>
    <n v="9500000"/>
    <x v="1"/>
  </r>
  <r>
    <x v="402"/>
    <n v="19400000"/>
    <n v="16000000"/>
    <x v="1"/>
  </r>
  <r>
    <x v="402"/>
    <n v="12500000"/>
    <n v="10300000"/>
    <x v="1"/>
  </r>
  <r>
    <x v="402"/>
    <n v="18500000"/>
    <n v="15000000"/>
    <x v="1"/>
  </r>
  <r>
    <x v="402"/>
    <n v="11400000"/>
    <n v="9300000"/>
    <x v="1"/>
  </r>
  <r>
    <x v="402"/>
    <n v="9500000"/>
    <n v="8000000"/>
    <x v="2"/>
  </r>
  <r>
    <x v="402"/>
    <n v="12300000"/>
    <n v="9300000"/>
    <x v="2"/>
  </r>
  <r>
    <x v="402"/>
    <n v="40300000"/>
    <n v="31000000"/>
    <x v="3"/>
  </r>
  <r>
    <x v="402"/>
    <n v="40300000"/>
    <n v="31000000"/>
    <x v="3"/>
  </r>
  <r>
    <x v="402"/>
    <n v="32100000"/>
    <n v="25500000"/>
    <x v="1"/>
  </r>
  <r>
    <x v="402"/>
    <n v="16300000"/>
    <n v="13500000"/>
    <x v="1"/>
  </r>
  <r>
    <x v="402"/>
    <n v="15400000"/>
    <n v="12500000"/>
    <x v="1"/>
  </r>
  <r>
    <x v="402"/>
    <n v="13000000"/>
    <n v="10800000"/>
    <x v="1"/>
  </r>
  <r>
    <x v="402"/>
    <n v="15600000"/>
    <n v="13000000"/>
    <x v="1"/>
  </r>
  <r>
    <x v="402"/>
    <n v="15500000"/>
    <n v="13000000"/>
    <x v="3"/>
  </r>
  <r>
    <x v="402"/>
    <n v="13200000"/>
    <n v="10500000"/>
    <x v="3"/>
  </r>
  <r>
    <x v="402"/>
    <n v="6700000"/>
    <n v="5100000"/>
    <x v="1"/>
  </r>
  <r>
    <x v="402"/>
    <n v="17800000"/>
    <n v="14500000"/>
    <x v="1"/>
  </r>
  <r>
    <x v="402"/>
    <n v="6900000"/>
    <n v="4800000"/>
    <x v="1"/>
  </r>
  <r>
    <x v="402"/>
    <n v="11600000"/>
    <n v="9600000"/>
    <x v="1"/>
  </r>
  <r>
    <x v="402"/>
    <n v="9900000"/>
    <n v="8200000"/>
    <x v="1"/>
  </r>
  <r>
    <x v="402"/>
    <n v="10900000"/>
    <n v="8700000"/>
    <x v="1"/>
  </r>
  <r>
    <x v="402"/>
    <n v="21100000"/>
    <n v="16000000"/>
    <x v="3"/>
  </r>
  <r>
    <x v="402"/>
    <n v="6000000"/>
    <n v="4500000"/>
    <x v="3"/>
  </r>
  <r>
    <x v="402"/>
    <n v="7300000"/>
    <n v="6200000"/>
    <x v="2"/>
  </r>
  <r>
    <x v="402"/>
    <n v="18500000"/>
    <n v="15000000"/>
    <x v="2"/>
  </r>
  <r>
    <x v="402"/>
    <n v="9400000"/>
    <n v="7800000"/>
    <x v="1"/>
  </r>
  <r>
    <x v="402"/>
    <n v="19300000"/>
    <n v="17500000"/>
    <x v="1"/>
  </r>
  <r>
    <x v="402"/>
    <n v="10400000"/>
    <n v="8300000"/>
    <x v="1"/>
  </r>
  <r>
    <x v="402"/>
    <n v="17500000"/>
    <n v="15000000"/>
    <x v="1"/>
  </r>
  <r>
    <x v="402"/>
    <n v="7700000"/>
    <n v="6500000"/>
    <x v="2"/>
  </r>
  <r>
    <x v="402"/>
    <n v="8600000"/>
    <n v="7300000"/>
    <x v="2"/>
  </r>
  <r>
    <x v="402"/>
    <n v="15800000"/>
    <n v="13200000"/>
    <x v="3"/>
  </r>
  <r>
    <x v="402"/>
    <n v="12600000"/>
    <n v="10200000"/>
    <x v="1"/>
  </r>
  <r>
    <x v="402"/>
    <n v="14200000"/>
    <n v="12000000"/>
    <x v="1"/>
  </r>
  <r>
    <x v="402"/>
    <n v="7900000"/>
    <n v="6000000"/>
    <x v="1"/>
  </r>
  <r>
    <x v="402"/>
    <n v="37000000"/>
    <n v="29500000"/>
    <x v="3"/>
  </r>
  <r>
    <x v="402"/>
    <n v="23000000"/>
    <n v="18500000"/>
    <x v="3"/>
  </r>
  <r>
    <x v="402"/>
    <n v="22500000"/>
    <n v="17500000"/>
    <x v="3"/>
  </r>
  <r>
    <x v="402"/>
    <n v="9900000"/>
    <n v="7200000"/>
    <x v="3"/>
  </r>
  <r>
    <x v="402"/>
    <n v="9200000"/>
    <n v="7000000"/>
    <x v="3"/>
  </r>
  <r>
    <x v="402"/>
    <n v="7900000"/>
    <n v="6700000"/>
    <x v="2"/>
  </r>
  <r>
    <x v="402"/>
    <n v="10400000"/>
    <n v="13000000"/>
    <x v="2"/>
  </r>
  <r>
    <x v="402"/>
    <n v="8700000"/>
    <n v="6600000"/>
    <x v="3"/>
  </r>
  <r>
    <x v="402"/>
    <n v="13200000"/>
    <n v="11000000"/>
    <x v="3"/>
  </r>
  <r>
    <x v="402"/>
    <n v="19500000"/>
    <n v="16500000"/>
    <x v="1"/>
  </r>
  <r>
    <x v="402"/>
    <n v="7100000"/>
    <n v="5700000"/>
    <x v="1"/>
  </r>
  <r>
    <x v="402"/>
    <n v="8500000"/>
    <n v="7400000"/>
    <x v="2"/>
  </r>
  <r>
    <x v="402"/>
    <n v="23100000"/>
    <n v="19200000"/>
    <x v="1"/>
  </r>
  <r>
    <x v="402"/>
    <n v="9800000"/>
    <n v="8400000"/>
    <x v="2"/>
  </r>
  <r>
    <x v="402"/>
    <n v="19700000"/>
    <n v="16300000"/>
    <x v="2"/>
  </r>
  <r>
    <x v="402"/>
    <n v="24200000"/>
    <n v="21000000"/>
    <x v="2"/>
  </r>
  <r>
    <x v="402"/>
    <n v="14100000"/>
    <n v="11500000"/>
    <x v="1"/>
  </r>
  <r>
    <x v="402"/>
    <n v="8700000"/>
    <n v="7500000"/>
    <x v="2"/>
  </r>
  <r>
    <x v="402"/>
    <n v="7000000"/>
    <n v="5600000"/>
    <x v="2"/>
  </r>
  <r>
    <x v="402"/>
    <n v="40600000"/>
    <n v="31000000"/>
    <x v="3"/>
  </r>
  <r>
    <x v="402"/>
    <n v="13300000"/>
    <n v="11200000"/>
    <x v="3"/>
  </r>
  <r>
    <x v="402"/>
    <n v="4910000"/>
    <n v="4000000"/>
    <x v="3"/>
  </r>
  <r>
    <x v="402"/>
    <n v="22800000"/>
    <n v="19000000"/>
    <x v="3"/>
  </r>
  <r>
    <x v="402"/>
    <n v="9600000"/>
    <n v="7300000"/>
    <x v="3"/>
  </r>
  <r>
    <x v="402"/>
    <n v="7800000"/>
    <n v="6600000"/>
    <x v="2"/>
  </r>
  <r>
    <x v="402"/>
    <n v="14100000"/>
    <n v="11700000"/>
    <x v="1"/>
  </r>
  <r>
    <x v="402"/>
    <n v="17900000"/>
    <n v="15000000"/>
    <x v="3"/>
  </r>
  <r>
    <x v="402"/>
    <n v="39400000"/>
    <n v="31627180"/>
    <x v="3"/>
  </r>
  <r>
    <x v="402"/>
    <n v="16400000"/>
    <n v="13500000"/>
    <x v="3"/>
  </r>
  <r>
    <x v="402"/>
    <n v="11800000"/>
    <n v="10300000"/>
    <x v="2"/>
  </r>
  <r>
    <x v="402"/>
    <n v="10990000"/>
    <n v="9100000"/>
    <x v="1"/>
  </r>
  <r>
    <x v="402"/>
    <n v="25100000"/>
    <n v="20500000"/>
    <x v="1"/>
  </r>
  <r>
    <x v="402"/>
    <n v="23100000"/>
    <n v="20000000"/>
    <x v="2"/>
  </r>
  <r>
    <x v="402"/>
    <n v="9500000"/>
    <n v="8200000"/>
    <x v="2"/>
  </r>
  <r>
    <x v="402"/>
    <n v="15800000"/>
    <n v="13500000"/>
    <x v="2"/>
  </r>
  <r>
    <x v="402"/>
    <n v="13500000"/>
    <n v="10500000"/>
    <x v="2"/>
  </r>
  <r>
    <x v="402"/>
    <n v="6700000"/>
    <n v="5400000"/>
    <x v="2"/>
  </r>
  <r>
    <x v="402"/>
    <n v="14800000"/>
    <n v="12300000"/>
    <x v="1"/>
  </r>
  <r>
    <x v="402"/>
    <n v="33300000"/>
    <n v="26000000"/>
    <x v="2"/>
  </r>
  <r>
    <x v="402"/>
    <n v="12200000"/>
    <n v="10000000"/>
    <x v="2"/>
  </r>
  <r>
    <x v="402"/>
    <n v="11900000"/>
    <n v="10000000"/>
    <x v="2"/>
  </r>
  <r>
    <x v="402"/>
    <n v="13000000"/>
    <n v="11000000"/>
    <x v="2"/>
  </r>
  <r>
    <x v="402"/>
    <n v="12900000"/>
    <n v="10000000"/>
    <x v="2"/>
  </r>
  <r>
    <x v="402"/>
    <n v="17200000"/>
    <n v="14000000"/>
    <x v="2"/>
  </r>
  <r>
    <x v="402"/>
    <n v="9100000"/>
    <n v="10000000"/>
    <x v="2"/>
  </r>
  <r>
    <x v="402"/>
    <n v="9250000"/>
    <n v="7500000"/>
    <x v="2"/>
  </r>
  <r>
    <x v="402"/>
    <n v="25000000"/>
    <n v="21000000"/>
    <x v="2"/>
  </r>
  <r>
    <x v="402"/>
    <n v="48600000"/>
    <n v="40000000"/>
    <x v="1"/>
  </r>
  <r>
    <x v="402"/>
    <n v="11500000"/>
    <n v="10000000"/>
    <x v="1"/>
  </r>
  <r>
    <x v="402"/>
    <n v="12600000"/>
    <n v="10000000"/>
    <x v="1"/>
  </r>
  <r>
    <x v="402"/>
    <n v="8600000"/>
    <n v="7500000"/>
    <x v="2"/>
  </r>
  <r>
    <x v="402"/>
    <n v="13900000"/>
    <n v="11700000"/>
    <x v="1"/>
  </r>
  <r>
    <x v="402"/>
    <n v="16100000"/>
    <n v="13300000"/>
    <x v="1"/>
  </r>
  <r>
    <x v="402"/>
    <n v="16500000"/>
    <n v="13200000"/>
    <x v="3"/>
  </r>
  <r>
    <x v="402"/>
    <n v="16300000"/>
    <n v="12500000"/>
    <x v="1"/>
  </r>
  <r>
    <x v="402"/>
    <n v="10300000"/>
    <n v="9000000"/>
    <x v="2"/>
  </r>
  <r>
    <x v="402"/>
    <n v="10200000"/>
    <n v="8500000"/>
    <x v="2"/>
  </r>
  <r>
    <x v="402"/>
    <n v="9400000"/>
    <n v="7500000"/>
    <x v="3"/>
  </r>
  <r>
    <x v="402"/>
    <n v="10200000"/>
    <n v="9000000"/>
    <x v="2"/>
  </r>
  <r>
    <x v="402"/>
    <n v="12400000"/>
    <n v="10000000"/>
    <x v="2"/>
  </r>
  <r>
    <x v="402"/>
    <n v="11200000"/>
    <n v="9200000"/>
    <x v="2"/>
  </r>
  <r>
    <x v="402"/>
    <n v="7300000"/>
    <n v="6000000"/>
    <x v="2"/>
  </r>
  <r>
    <x v="242"/>
    <n v="22100000"/>
    <n v="20000000"/>
    <x v="1"/>
  </r>
  <r>
    <x v="402"/>
    <n v="15000000"/>
    <n v="12000000"/>
    <x v="1"/>
  </r>
  <r>
    <x v="402"/>
    <n v="17700000"/>
    <n v="14500000"/>
    <x v="1"/>
  </r>
  <r>
    <x v="402"/>
    <n v="13300000"/>
    <n v="10500000"/>
    <x v="3"/>
  </r>
  <r>
    <x v="402"/>
    <n v="12000000"/>
    <n v="11000000"/>
    <x v="1"/>
  </r>
  <r>
    <x v="402"/>
    <n v="9800000"/>
    <n v="8100000"/>
    <x v="1"/>
  </r>
  <r>
    <x v="402"/>
    <n v="22000000"/>
    <n v="20000000"/>
    <x v="1"/>
  </r>
  <r>
    <x v="402"/>
    <n v="24400000"/>
    <n v="20700000"/>
    <x v="1"/>
  </r>
  <r>
    <x v="134"/>
    <n v="17800000"/>
    <n v="14600000"/>
    <x v="3"/>
  </r>
  <r>
    <x v="402"/>
    <n v="14400000"/>
    <n v="11700000"/>
    <x v="1"/>
  </r>
  <r>
    <x v="402"/>
    <n v="16800000"/>
    <n v="14300000"/>
    <x v="1"/>
  </r>
  <r>
    <x v="402"/>
    <n v="7350000"/>
    <n v="6000000"/>
    <x v="1"/>
  </r>
  <r>
    <x v="402"/>
    <n v="18500000"/>
    <n v="15500000"/>
    <x v="1"/>
  </r>
  <r>
    <x v="402"/>
    <n v="13700000"/>
    <n v="11300000"/>
    <x v="1"/>
  </r>
  <r>
    <x v="402"/>
    <n v="11300000"/>
    <n v="9500000"/>
    <x v="1"/>
  </r>
  <r>
    <x v="402"/>
    <n v="21700000"/>
    <n v="17750000"/>
    <x v="1"/>
  </r>
  <r>
    <x v="402"/>
    <n v="29700000"/>
    <n v="22500000"/>
    <x v="1"/>
  </r>
  <r>
    <x v="402"/>
    <n v="8600000"/>
    <n v="6800000"/>
    <x v="1"/>
  </r>
  <r>
    <x v="402"/>
    <n v="13700000"/>
    <n v="11500000"/>
    <x v="1"/>
  </r>
  <r>
    <x v="69"/>
    <n v="37100000"/>
    <n v="30400000"/>
    <x v="1"/>
  </r>
  <r>
    <x v="402"/>
    <n v="16000000"/>
    <n v="11800000"/>
    <x v="3"/>
  </r>
  <r>
    <x v="402"/>
    <n v="15600000"/>
    <n v="11000000"/>
    <x v="3"/>
  </r>
  <r>
    <x v="402"/>
    <n v="13800000"/>
    <n v="11500000"/>
    <x v="1"/>
  </r>
  <r>
    <x v="402"/>
    <n v="22800000"/>
    <n v="18500000"/>
    <x v="1"/>
  </r>
  <r>
    <x v="402"/>
    <n v="16000000"/>
    <n v="13000000"/>
    <x v="1"/>
  </r>
  <r>
    <x v="402"/>
    <n v="17100000"/>
    <n v="15500000"/>
    <x v="3"/>
  </r>
  <r>
    <x v="402"/>
    <n v="6500000"/>
    <n v="5000000"/>
    <x v="3"/>
  </r>
  <r>
    <x v="402"/>
    <n v="10150000"/>
    <n v="8500000"/>
    <x v="3"/>
  </r>
  <r>
    <x v="21"/>
    <n v="33500000"/>
    <n v="26500000"/>
    <x v="3"/>
  </r>
  <r>
    <x v="402"/>
    <n v="7900000"/>
    <n v="6300000"/>
    <x v="1"/>
  </r>
  <r>
    <x v="402"/>
    <n v="11000000"/>
    <n v="9200000"/>
    <x v="2"/>
  </r>
  <r>
    <x v="402"/>
    <n v="20500000"/>
    <n v="17000000"/>
    <x v="2"/>
  </r>
  <r>
    <x v="402"/>
    <n v="13100000"/>
    <n v="10000000"/>
    <x v="3"/>
  </r>
  <r>
    <x v="402"/>
    <n v="10900000"/>
    <n v="8500000"/>
    <x v="1"/>
  </r>
  <r>
    <x v="402"/>
    <n v="18360000"/>
    <n v="15500000"/>
    <x v="1"/>
  </r>
  <r>
    <x v="402"/>
    <n v="17700000"/>
    <n v="15000000"/>
    <x v="1"/>
  </r>
  <r>
    <x v="402"/>
    <n v="11690000"/>
    <n v="9700000"/>
    <x v="1"/>
  </r>
  <r>
    <x v="402"/>
    <n v="8700000"/>
    <n v="0"/>
    <x v="1"/>
  </r>
  <r>
    <x v="402"/>
    <n v="17700000"/>
    <n v="14200000"/>
    <x v="3"/>
  </r>
  <r>
    <x v="402"/>
    <n v="9600000"/>
    <n v="8400000"/>
    <x v="2"/>
  </r>
  <r>
    <x v="402"/>
    <n v="11700000"/>
    <n v="9200000"/>
    <x v="1"/>
  </r>
  <r>
    <x v="402"/>
    <n v="11850000"/>
    <n v="9500000"/>
    <x v="1"/>
  </r>
  <r>
    <x v="402"/>
    <n v="13200000"/>
    <n v="10200000"/>
    <x v="3"/>
  </r>
  <r>
    <x v="402"/>
    <n v="16300000"/>
    <n v="12700000"/>
    <x v="3"/>
  </r>
  <r>
    <x v="402"/>
    <n v="8800000"/>
    <n v="7300000"/>
    <x v="3"/>
  </r>
  <r>
    <x v="402"/>
    <n v="6850000"/>
    <n v="5600000"/>
    <x v="1"/>
  </r>
  <r>
    <x v="402"/>
    <n v="15300000"/>
    <n v="12000000"/>
    <x v="1"/>
  </r>
  <r>
    <x v="402"/>
    <n v="8900000"/>
    <n v="7200000"/>
    <x v="1"/>
  </r>
  <r>
    <x v="402"/>
    <n v="12900000"/>
    <n v="10000000"/>
    <x v="1"/>
  </r>
  <r>
    <x v="402"/>
    <n v="12500000"/>
    <n v="10500000"/>
    <x v="1"/>
  </r>
  <r>
    <x v="402"/>
    <n v="16900000"/>
    <n v="14300000"/>
    <x v="1"/>
  </r>
  <r>
    <x v="402"/>
    <n v="8500000"/>
    <n v="6800000"/>
    <x v="1"/>
  </r>
  <r>
    <x v="402"/>
    <n v="8500000"/>
    <n v="5700000"/>
    <x v="1"/>
  </r>
  <r>
    <x v="402"/>
    <n v="7100000"/>
    <n v="5000000"/>
    <x v="1"/>
  </r>
  <r>
    <x v="402"/>
    <n v="12900000"/>
    <n v="11200000"/>
    <x v="2"/>
  </r>
  <r>
    <x v="402"/>
    <n v="5400000"/>
    <n v="4300000"/>
    <x v="1"/>
  </r>
  <r>
    <x v="402"/>
    <n v="10500000"/>
    <n v="8500000"/>
    <x v="1"/>
  </r>
  <r>
    <x v="402"/>
    <n v="33700000"/>
    <n v="27000000"/>
    <x v="3"/>
  </r>
  <r>
    <x v="402"/>
    <n v="7500000"/>
    <n v="6500000"/>
    <x v="2"/>
  </r>
  <r>
    <x v="402"/>
    <n v="36500000"/>
    <n v="29200000"/>
    <x v="3"/>
  </r>
  <r>
    <x v="402"/>
    <n v="37000000"/>
    <n v="31000000"/>
    <x v="1"/>
  </r>
  <r>
    <x v="402"/>
    <n v="11300000"/>
    <n v="9500000"/>
    <x v="2"/>
  </r>
  <r>
    <x v="402"/>
    <n v="13800000"/>
    <n v="11700000"/>
    <x v="2"/>
  </r>
  <r>
    <x v="402"/>
    <n v="7700000"/>
    <n v="6300000"/>
    <x v="2"/>
  </r>
  <r>
    <x v="402"/>
    <n v="18600000"/>
    <n v="15300000"/>
    <x v="2"/>
  </r>
  <r>
    <x v="402"/>
    <n v="8700000"/>
    <n v="7400000"/>
    <x v="2"/>
  </r>
  <r>
    <x v="402"/>
    <n v="8300000"/>
    <n v="7000000"/>
    <x v="2"/>
  </r>
  <r>
    <x v="402"/>
    <n v="11000000"/>
    <n v="9000000"/>
    <x v="3"/>
  </r>
  <r>
    <x v="402"/>
    <n v="12900000"/>
    <n v="10800000"/>
    <x v="3"/>
  </r>
  <r>
    <x v="402"/>
    <n v="7900000"/>
    <n v="6800000"/>
    <x v="3"/>
  </r>
  <r>
    <x v="402"/>
    <n v="13800000"/>
    <n v="11500000"/>
    <x v="1"/>
  </r>
  <r>
    <x v="402"/>
    <n v="18380000"/>
    <n v="16000000"/>
    <x v="1"/>
  </r>
  <r>
    <x v="402"/>
    <n v="9200000"/>
    <n v="7800000"/>
    <x v="1"/>
  </r>
  <r>
    <x v="402"/>
    <n v="13400000"/>
    <n v="11300000"/>
    <x v="1"/>
  </r>
  <r>
    <x v="402"/>
    <n v="12400000"/>
    <n v="10100000"/>
    <x v="1"/>
  </r>
  <r>
    <x v="402"/>
    <n v="27400000"/>
    <n v="23000000"/>
    <x v="3"/>
  </r>
  <r>
    <x v="402"/>
    <n v="8400000"/>
    <n v="7000000"/>
    <x v="2"/>
  </r>
  <r>
    <x v="402"/>
    <n v="36900000"/>
    <n v="30500000"/>
    <x v="2"/>
  </r>
  <r>
    <x v="12"/>
    <n v="45400000"/>
    <n v="40000000"/>
    <x v="2"/>
  </r>
  <r>
    <x v="402"/>
    <n v="6200000"/>
    <n v="5200000"/>
    <x v="2"/>
  </r>
  <r>
    <x v="402"/>
    <n v="30000000"/>
    <n v="25000000"/>
    <x v="2"/>
  </r>
  <r>
    <x v="402"/>
    <n v="64000000"/>
    <n v="52500000"/>
    <x v="3"/>
  </r>
  <r>
    <x v="402"/>
    <n v="16000000"/>
    <n v="13900000"/>
    <x v="2"/>
  </r>
  <r>
    <x v="402"/>
    <n v="7000000"/>
    <n v="5700000"/>
    <x v="2"/>
  </r>
  <r>
    <x v="402"/>
    <n v="10900000"/>
    <n v="8900000"/>
    <x v="2"/>
  </r>
  <r>
    <x v="402"/>
    <n v="17000000"/>
    <n v="13500000"/>
    <x v="2"/>
  </r>
  <r>
    <x v="402"/>
    <n v="9400000"/>
    <n v="8000000"/>
    <x v="2"/>
  </r>
  <r>
    <x v="402"/>
    <n v="7900000"/>
    <n v="6600000"/>
    <x v="2"/>
  </r>
  <r>
    <x v="402"/>
    <n v="12800000"/>
    <n v="10700000"/>
    <x v="2"/>
  </r>
  <r>
    <x v="402"/>
    <n v="14900000"/>
    <n v="12500000"/>
    <x v="2"/>
  </r>
  <r>
    <x v="402"/>
    <n v="11100000"/>
    <n v="9300000"/>
    <x v="2"/>
  </r>
  <r>
    <x v="402"/>
    <n v="8900000"/>
    <n v="7400000"/>
    <x v="2"/>
  </r>
  <r>
    <x v="402"/>
    <n v="12200000"/>
    <n v="10000000"/>
    <x v="2"/>
  </r>
  <r>
    <x v="402"/>
    <n v="11300000"/>
    <n v="9000000"/>
    <x v="2"/>
  </r>
  <r>
    <x v="402"/>
    <n v="8400000"/>
    <n v="7000000"/>
    <x v="2"/>
  </r>
  <r>
    <x v="402"/>
    <n v="11100000"/>
    <n v="9600000"/>
    <x v="2"/>
  </r>
  <r>
    <x v="402"/>
    <n v="12100000"/>
    <n v="10300000"/>
    <x v="2"/>
  </r>
  <r>
    <x v="402"/>
    <n v="12100000"/>
    <n v="10000000"/>
    <x v="2"/>
  </r>
  <r>
    <x v="402"/>
    <n v="18800000"/>
    <n v="15000000"/>
    <x v="2"/>
  </r>
  <r>
    <x v="402"/>
    <n v="9000000"/>
    <n v="7400000"/>
    <x v="2"/>
  </r>
  <r>
    <x v="402"/>
    <n v="20800000"/>
    <n v="17300000"/>
    <x v="3"/>
  </r>
  <r>
    <x v="402"/>
    <n v="10900000"/>
    <n v="9000000"/>
    <x v="3"/>
  </r>
  <r>
    <x v="402"/>
    <n v="8500000"/>
    <n v="6700000"/>
    <x v="3"/>
  </r>
  <r>
    <x v="402"/>
    <n v="17300000"/>
    <n v="14200000"/>
    <x v="3"/>
  </r>
  <r>
    <x v="402"/>
    <n v="7850000"/>
    <n v="6400000"/>
    <x v="1"/>
  </r>
  <r>
    <x v="402"/>
    <n v="11700000"/>
    <n v="10000000"/>
    <x v="1"/>
  </r>
  <r>
    <x v="402"/>
    <n v="11200000"/>
    <n v="9300000"/>
    <x v="1"/>
  </r>
  <r>
    <x v="402"/>
    <n v="10900000"/>
    <n v="9000000"/>
    <x v="1"/>
  </r>
  <r>
    <x v="402"/>
    <n v="16200000"/>
    <n v="14000000"/>
    <x v="1"/>
  </r>
  <r>
    <x v="402"/>
    <n v="21800000"/>
    <n v="18000000"/>
    <x v="1"/>
  </r>
  <r>
    <x v="402"/>
    <n v="12400000"/>
    <n v="10000000"/>
    <x v="3"/>
  </r>
  <r>
    <x v="402"/>
    <n v="13000000"/>
    <n v="10700000"/>
    <x v="3"/>
  </r>
  <r>
    <x v="402"/>
    <n v="9000000"/>
    <n v="7500000"/>
    <x v="3"/>
  </r>
  <r>
    <x v="402"/>
    <n v="24500000"/>
    <n v="20500000"/>
    <x v="3"/>
  </r>
  <r>
    <x v="402"/>
    <n v="30100000"/>
    <n v="25500000"/>
    <x v="3"/>
  </r>
  <r>
    <x v="402"/>
    <n v="7700000"/>
    <n v="6400000"/>
    <x v="3"/>
  </r>
  <r>
    <x v="402"/>
    <n v="16300000"/>
    <n v="13300000"/>
    <x v="3"/>
  </r>
  <r>
    <x v="402"/>
    <n v="11500000"/>
    <n v="9500000"/>
    <x v="3"/>
  </r>
  <r>
    <x v="402"/>
    <n v="37500000"/>
    <n v="30700000"/>
    <x v="3"/>
  </r>
  <r>
    <x v="402"/>
    <n v="8400000"/>
    <n v="8000000"/>
    <x v="3"/>
  </r>
  <r>
    <x v="402"/>
    <n v="20000000"/>
    <n v="17000000"/>
    <x v="3"/>
  </r>
  <r>
    <x v="402"/>
    <n v="21400000"/>
    <n v="17700000"/>
    <x v="3"/>
  </r>
  <r>
    <x v="402"/>
    <n v="7100000"/>
    <n v="5900000"/>
    <x v="3"/>
  </r>
  <r>
    <x v="402"/>
    <n v="8900000"/>
    <n v="7300000"/>
    <x v="3"/>
  </r>
  <r>
    <x v="402"/>
    <n v="7900000"/>
    <n v="6500000"/>
    <x v="3"/>
  </r>
  <r>
    <x v="402"/>
    <n v="13750000"/>
    <n v="11600000"/>
    <x v="3"/>
  </r>
  <r>
    <x v="402"/>
    <n v="7600000"/>
    <n v="6300000"/>
    <x v="3"/>
  </r>
  <r>
    <x v="402"/>
    <n v="21500000"/>
    <n v="16000000"/>
    <x v="3"/>
  </r>
  <r>
    <x v="402"/>
    <n v="21000000"/>
    <n v="19000000"/>
    <x v="3"/>
  </r>
  <r>
    <x v="402"/>
    <n v="20900000"/>
    <n v="16700000"/>
    <x v="3"/>
  </r>
  <r>
    <x v="402"/>
    <n v="7800000"/>
    <n v="6500000"/>
    <x v="3"/>
  </r>
  <r>
    <x v="402"/>
    <n v="11200000"/>
    <n v="7600000"/>
    <x v="3"/>
  </r>
  <r>
    <x v="402"/>
    <n v="10200000"/>
    <n v="8500000"/>
    <x v="1"/>
  </r>
  <r>
    <x v="402"/>
    <n v="14000000"/>
    <n v="11500000"/>
    <x v="1"/>
  </r>
  <r>
    <x v="402"/>
    <n v="13000000"/>
    <n v="10800000"/>
    <x v="1"/>
  </r>
  <r>
    <x v="402"/>
    <n v="11600000"/>
    <n v="9500000"/>
    <x v="1"/>
  </r>
  <r>
    <x v="402"/>
    <n v="42700000"/>
    <n v="39000000"/>
    <x v="1"/>
  </r>
  <r>
    <x v="402"/>
    <n v="13800000"/>
    <n v="11700000"/>
    <x v="1"/>
  </r>
  <r>
    <x v="402"/>
    <n v="22800000"/>
    <n v="17500000"/>
    <x v="3"/>
  </r>
  <r>
    <x v="402"/>
    <n v="7700000"/>
    <n v="6500000"/>
    <x v="3"/>
  </r>
  <r>
    <x v="402"/>
    <n v="15900000"/>
    <n v="13100000"/>
    <x v="3"/>
  </r>
  <r>
    <x v="402"/>
    <n v="9500000"/>
    <n v="8600000"/>
    <x v="3"/>
  </r>
  <r>
    <x v="402"/>
    <n v="13800000"/>
    <n v="11700000"/>
    <x v="3"/>
  </r>
  <r>
    <x v="402"/>
    <n v="8300000"/>
    <n v="7000000"/>
    <x v="3"/>
  </r>
  <r>
    <x v="402"/>
    <n v="8500000"/>
    <n v="7000000"/>
    <x v="3"/>
  </r>
  <r>
    <x v="402"/>
    <n v="17700000"/>
    <n v="14500000"/>
    <x v="3"/>
  </r>
  <r>
    <x v="402"/>
    <n v="5600000"/>
    <n v="4300000"/>
    <x v="3"/>
  </r>
  <r>
    <x v="402"/>
    <n v="13800000"/>
    <n v="11600000"/>
    <x v="3"/>
  </r>
  <r>
    <x v="402"/>
    <n v="12200000"/>
    <n v="10000000"/>
    <x v="3"/>
  </r>
  <r>
    <x v="402"/>
    <n v="40200000"/>
    <n v="34000000"/>
    <x v="3"/>
  </r>
  <r>
    <x v="402"/>
    <n v="7600000"/>
    <n v="6500000"/>
    <x v="3"/>
  </r>
  <r>
    <x v="402"/>
    <n v="11000000"/>
    <n v="9000000"/>
    <x v="3"/>
  </r>
  <r>
    <x v="402"/>
    <n v="44700000"/>
    <n v="37000000"/>
    <x v="3"/>
  </r>
  <r>
    <x v="402"/>
    <n v="13400000"/>
    <n v="11500000"/>
    <x v="3"/>
  </r>
  <r>
    <x v="402"/>
    <n v="16400000"/>
    <n v="13500000"/>
    <x v="3"/>
  </r>
  <r>
    <x v="402"/>
    <n v="7100000"/>
    <n v="5800000"/>
    <x v="3"/>
  </r>
  <r>
    <x v="402"/>
    <n v="11800000"/>
    <n v="10000000"/>
    <x v="3"/>
  </r>
  <r>
    <x v="402"/>
    <n v="17000000"/>
    <n v="14000000"/>
    <x v="3"/>
  </r>
  <r>
    <x v="402"/>
    <n v="17000000"/>
    <n v="14000000"/>
    <x v="3"/>
  </r>
  <r>
    <x v="402"/>
    <n v="9700000"/>
    <n v="8200000"/>
    <x v="2"/>
  </r>
  <r>
    <x v="402"/>
    <n v="14400000"/>
    <n v="11800000"/>
    <x v="2"/>
  </r>
  <r>
    <x v="402"/>
    <n v="7900000"/>
    <n v="6900000"/>
    <x v="2"/>
  </r>
  <r>
    <x v="402"/>
    <n v="13300000"/>
    <n v="10900000"/>
    <x v="2"/>
  </r>
  <r>
    <x v="402"/>
    <n v="9800000"/>
    <n v="8300000"/>
    <x v="2"/>
  </r>
  <r>
    <x v="402"/>
    <n v="13900000"/>
    <n v="11600000"/>
    <x v="2"/>
  </r>
  <r>
    <x v="402"/>
    <n v="8100000"/>
    <n v="6700000"/>
    <x v="2"/>
  </r>
  <r>
    <x v="402"/>
    <n v="8100000"/>
    <n v="7000000"/>
    <x v="2"/>
  </r>
  <r>
    <x v="402"/>
    <n v="31800000"/>
    <n v="27000000"/>
    <x v="2"/>
  </r>
  <r>
    <x v="402"/>
    <n v="12400000"/>
    <n v="10000000"/>
    <x v="1"/>
  </r>
  <r>
    <x v="402"/>
    <n v="7800000"/>
    <n v="6800000"/>
    <x v="2"/>
  </r>
  <r>
    <x v="402"/>
    <n v="11500000"/>
    <n v="9600000"/>
    <x v="2"/>
  </r>
  <r>
    <x v="402"/>
    <n v="13650000"/>
    <n v="10800000"/>
    <x v="2"/>
  </r>
  <r>
    <x v="402"/>
    <n v="6600000"/>
    <n v="5600000"/>
    <x v="2"/>
  </r>
  <r>
    <x v="402"/>
    <n v="13000000"/>
    <n v="10700000"/>
    <x v="1"/>
  </r>
  <r>
    <x v="402"/>
    <n v="23900000"/>
    <n v="20300000"/>
    <x v="1"/>
  </r>
  <r>
    <x v="402"/>
    <n v="18400000"/>
    <n v="15200000"/>
    <x v="1"/>
  </r>
  <r>
    <x v="402"/>
    <n v="31300000"/>
    <n v="26600000"/>
    <x v="1"/>
  </r>
  <r>
    <x v="402"/>
    <n v="17500000"/>
    <n v="15500000"/>
    <x v="1"/>
  </r>
  <r>
    <x v="402"/>
    <n v="9600000"/>
    <n v="7900000"/>
    <x v="1"/>
  </r>
  <r>
    <x v="402"/>
    <n v="11900000"/>
    <n v="10000000"/>
    <x v="2"/>
  </r>
  <r>
    <x v="402"/>
    <n v="27800000"/>
    <n v="22500000"/>
    <x v="2"/>
  </r>
  <r>
    <x v="402"/>
    <n v="16800000"/>
    <n v="14300000"/>
    <x v="1"/>
  </r>
  <r>
    <x v="402"/>
    <n v="26000000"/>
    <n v="21300000"/>
    <x v="1"/>
  </r>
  <r>
    <x v="402"/>
    <n v="7900000"/>
    <n v="6500000"/>
    <x v="2"/>
  </r>
  <r>
    <x v="402"/>
    <n v="7700000"/>
    <n v="6000000"/>
    <x v="2"/>
  </r>
  <r>
    <x v="402"/>
    <n v="10900000"/>
    <n v="8700000"/>
    <x v="2"/>
  </r>
  <r>
    <x v="402"/>
    <n v="13400000"/>
    <n v="11600000"/>
    <x v="2"/>
  </r>
  <r>
    <x v="402"/>
    <n v="46100000"/>
    <n v="38000000"/>
    <x v="2"/>
  </r>
  <r>
    <x v="402"/>
    <n v="6500000"/>
    <n v="5500000"/>
    <x v="2"/>
  </r>
  <r>
    <x v="402"/>
    <n v="14400000"/>
    <n v="11800000"/>
    <x v="2"/>
  </r>
  <r>
    <x v="402"/>
    <n v="11300000"/>
    <n v="9400000"/>
    <x v="2"/>
  </r>
  <r>
    <x v="402"/>
    <n v="6300000"/>
    <n v="5200000"/>
    <x v="2"/>
  </r>
  <r>
    <x v="402"/>
    <n v="14100000"/>
    <n v="11500000"/>
    <x v="2"/>
  </r>
  <r>
    <x v="402"/>
    <n v="14000000"/>
    <n v="11600000"/>
    <x v="2"/>
  </r>
  <r>
    <x v="402"/>
    <n v="12100000"/>
    <n v="10200000"/>
    <x v="2"/>
  </r>
  <r>
    <x v="402"/>
    <n v="20100000"/>
    <n v="16000000"/>
    <x v="3"/>
  </r>
  <r>
    <x v="402"/>
    <n v="15200000"/>
    <n v="12500000"/>
    <x v="3"/>
  </r>
  <r>
    <x v="402"/>
    <n v="20500000"/>
    <n v="17400000"/>
    <x v="3"/>
  </r>
  <r>
    <x v="402"/>
    <n v="21700000"/>
    <n v="17800000"/>
    <x v="3"/>
  </r>
  <r>
    <x v="402"/>
    <n v="8600000"/>
    <n v="7100000"/>
    <x v="3"/>
  </r>
  <r>
    <x v="402"/>
    <n v="12900000"/>
    <n v="10700000"/>
    <x v="3"/>
  </r>
  <r>
    <x v="402"/>
    <n v="17500000"/>
    <n v="14500000"/>
    <x v="3"/>
  </r>
  <r>
    <x v="402"/>
    <n v="22200000"/>
    <n v="18700000"/>
    <x v="3"/>
  </r>
  <r>
    <x v="402"/>
    <n v="16400000"/>
    <n v="13500000"/>
    <x v="3"/>
  </r>
  <r>
    <x v="402"/>
    <n v="15100000"/>
    <n v="12200000"/>
    <x v="3"/>
  </r>
  <r>
    <x v="402"/>
    <n v="10900000"/>
    <n v="9200000"/>
    <x v="3"/>
  </r>
  <r>
    <x v="402"/>
    <n v="19000000"/>
    <n v="17000000"/>
    <x v="3"/>
  </r>
  <r>
    <x v="402"/>
    <n v="8000000"/>
    <n v="6600000"/>
    <x v="3"/>
  </r>
  <r>
    <x v="402"/>
    <n v="10000000"/>
    <n v="8100000"/>
    <x v="3"/>
  </r>
  <r>
    <x v="402"/>
    <n v="12700000"/>
    <n v="10800000"/>
    <x v="1"/>
  </r>
  <r>
    <x v="402"/>
    <n v="17900000"/>
    <n v="15800000"/>
    <x v="1"/>
  </r>
  <r>
    <x v="402"/>
    <n v="10200000"/>
    <n v="8500000"/>
    <x v="1"/>
  </r>
  <r>
    <x v="402"/>
    <n v="34100000"/>
    <n v="27000000"/>
    <x v="1"/>
  </r>
  <r>
    <x v="402"/>
    <n v="8900000"/>
    <n v="7500000"/>
    <x v="2"/>
  </r>
  <r>
    <x v="402"/>
    <n v="11900000"/>
    <n v="10500000"/>
    <x v="2"/>
  </r>
  <r>
    <x v="402"/>
    <n v="15500000"/>
    <n v="13000000"/>
    <x v="2"/>
  </r>
  <r>
    <x v="402"/>
    <n v="16100000"/>
    <n v="13500000"/>
    <x v="2"/>
  </r>
  <r>
    <x v="402"/>
    <n v="17400000"/>
    <n v="14600000"/>
    <x v="2"/>
  </r>
  <r>
    <x v="402"/>
    <n v="12300000"/>
    <n v="10000000"/>
    <x v="2"/>
  </r>
  <r>
    <x v="402"/>
    <n v="16000000"/>
    <n v="12000000"/>
    <x v="2"/>
  </r>
  <r>
    <x v="402"/>
    <n v="13500000"/>
    <n v="11000000"/>
    <x v="2"/>
  </r>
  <r>
    <x v="402"/>
    <n v="17600000"/>
    <n v="15200000"/>
    <x v="2"/>
  </r>
  <r>
    <x v="402"/>
    <n v="30600000"/>
    <n v="26000000"/>
    <x v="2"/>
  </r>
  <r>
    <x v="402"/>
    <n v="8100000"/>
    <n v="6700000"/>
    <x v="2"/>
  </r>
  <r>
    <x v="402"/>
    <n v="22000000"/>
    <n v="18000000"/>
    <x v="2"/>
  </r>
  <r>
    <x v="402"/>
    <n v="9900000"/>
    <n v="7800000"/>
    <x v="2"/>
  </r>
  <r>
    <x v="402"/>
    <n v="14700000"/>
    <n v="12300000"/>
    <x v="2"/>
  </r>
  <r>
    <x v="402"/>
    <n v="10600000"/>
    <n v="8600000"/>
    <x v="2"/>
  </r>
  <r>
    <x v="402"/>
    <n v="16000000"/>
    <n v="13500000"/>
    <x v="2"/>
  </r>
  <r>
    <x v="402"/>
    <n v="16500000"/>
    <n v="13500000"/>
    <x v="2"/>
  </r>
  <r>
    <x v="402"/>
    <n v="17800000"/>
    <n v="15200000"/>
    <x v="2"/>
  </r>
  <r>
    <x v="402"/>
    <n v="16200000"/>
    <n v="12500000"/>
    <x v="2"/>
  </r>
  <r>
    <x v="402"/>
    <n v="12400000"/>
    <n v="9500000"/>
    <x v="2"/>
  </r>
  <r>
    <x v="402"/>
    <n v="54000000"/>
    <n v="48000000"/>
    <x v="3"/>
  </r>
  <r>
    <x v="402"/>
    <n v="9400000"/>
    <n v="7700000"/>
    <x v="1"/>
  </r>
  <r>
    <x v="402"/>
    <n v="19300000"/>
    <n v="15400000"/>
    <x v="3"/>
  </r>
  <r>
    <x v="402"/>
    <n v="20700000"/>
    <n v="16000000"/>
    <x v="3"/>
  </r>
  <r>
    <x v="402"/>
    <n v="44100000"/>
    <n v="47288100"/>
    <x v="3"/>
  </r>
  <r>
    <x v="402"/>
    <n v="14400000"/>
    <n v="12500000"/>
    <x v="3"/>
  </r>
  <r>
    <x v="402"/>
    <n v="14400000"/>
    <n v="12500000"/>
    <x v="3"/>
  </r>
  <r>
    <x v="402"/>
    <n v="10300000"/>
    <n v="8600000"/>
    <x v="3"/>
  </r>
  <r>
    <x v="402"/>
    <n v="13400000"/>
    <n v="11000000"/>
    <x v="3"/>
  </r>
  <r>
    <x v="402"/>
    <n v="12100000"/>
    <n v="9800000"/>
    <x v="3"/>
  </r>
  <r>
    <x v="402"/>
    <n v="9400000"/>
    <n v="6200000"/>
    <x v="3"/>
  </r>
  <r>
    <x v="402"/>
    <n v="14300000"/>
    <n v="11800000"/>
    <x v="3"/>
  </r>
  <r>
    <x v="402"/>
    <n v="8200000"/>
    <n v="6800000"/>
    <x v="2"/>
  </r>
  <r>
    <x v="17"/>
    <n v="11600000"/>
    <n v="9000000"/>
    <x v="2"/>
  </r>
  <r>
    <x v="402"/>
    <n v="31400000"/>
    <n v="25500000"/>
    <x v="1"/>
  </r>
  <r>
    <x v="402"/>
    <n v="20600000"/>
    <n v="17000000"/>
    <x v="1"/>
  </r>
  <r>
    <x v="402"/>
    <n v="12000000"/>
    <n v="9900000"/>
    <x v="1"/>
  </r>
  <r>
    <x v="402"/>
    <n v="18000000"/>
    <n v="14900000"/>
    <x v="1"/>
  </r>
  <r>
    <x v="402"/>
    <n v="11600000"/>
    <n v="9600000"/>
    <x v="1"/>
  </r>
  <r>
    <x v="402"/>
    <n v="20700000"/>
    <n v="17000000"/>
    <x v="1"/>
  </r>
  <r>
    <x v="17"/>
    <n v="11600000"/>
    <n v="10000000"/>
    <x v="1"/>
  </r>
  <r>
    <x v="402"/>
    <n v="7500000"/>
    <n v="6000000"/>
    <x v="1"/>
  </r>
  <r>
    <x v="402"/>
    <n v="21600000"/>
    <n v="17500000"/>
    <x v="1"/>
  </r>
  <r>
    <x v="402"/>
    <n v="18200000"/>
    <n v="14500000"/>
    <x v="1"/>
  </r>
  <r>
    <x v="402"/>
    <n v="11100000"/>
    <n v="9500000"/>
    <x v="1"/>
  </r>
  <r>
    <x v="402"/>
    <n v="12400000"/>
    <n v="9700000"/>
    <x v="1"/>
  </r>
  <r>
    <x v="402"/>
    <n v="54000000"/>
    <n v="46000000"/>
    <x v="1"/>
  </r>
  <r>
    <x v="402"/>
    <n v="12500000"/>
    <n v="10300000"/>
    <x v="1"/>
  </r>
  <r>
    <x v="402"/>
    <n v="7400000"/>
    <n v="5700000"/>
    <x v="1"/>
  </r>
  <r>
    <x v="402"/>
    <n v="16500000"/>
    <n v="13000000"/>
    <x v="1"/>
  </r>
  <r>
    <x v="402"/>
    <n v="8000000"/>
    <n v="6000000"/>
    <x v="1"/>
  </r>
  <r>
    <x v="402"/>
    <n v="30000000"/>
    <n v="19000000"/>
    <x v="1"/>
  </r>
  <r>
    <x v="402"/>
    <n v="7800000"/>
    <n v="6300000"/>
    <x v="1"/>
  </r>
  <r>
    <x v="402"/>
    <n v="32100000"/>
    <n v="27000000"/>
    <x v="1"/>
  </r>
  <r>
    <x v="402"/>
    <n v="7700000"/>
    <n v="6000000"/>
    <x v="1"/>
  </r>
  <r>
    <x v="402"/>
    <n v="57000000"/>
    <n v="46000000"/>
    <x v="3"/>
  </r>
  <r>
    <x v="402"/>
    <n v="17900000"/>
    <n v="14500000"/>
    <x v="1"/>
  </r>
  <r>
    <x v="402"/>
    <n v="30000000"/>
    <n v="24000000"/>
    <x v="1"/>
  </r>
  <r>
    <x v="402"/>
    <n v="8400000"/>
    <n v="6500000"/>
    <x v="1"/>
  </r>
  <r>
    <x v="402"/>
    <n v="8000000"/>
    <n v="6900000"/>
    <x v="2"/>
  </r>
  <r>
    <x v="402"/>
    <n v="10100000"/>
    <n v="8200000"/>
    <x v="1"/>
  </r>
  <r>
    <x v="402"/>
    <n v="8000000"/>
    <n v="6500000"/>
    <x v="1"/>
  </r>
  <r>
    <x v="402"/>
    <n v="12300000"/>
    <n v="10000000"/>
    <x v="1"/>
  </r>
  <r>
    <x v="402"/>
    <n v="18700000"/>
    <n v="14800000"/>
    <x v="3"/>
  </r>
  <r>
    <x v="402"/>
    <n v="21000000"/>
    <n v="18000000"/>
    <x v="3"/>
  </r>
  <r>
    <x v="402"/>
    <n v="7100000"/>
    <n v="5600000"/>
    <x v="3"/>
  </r>
  <r>
    <x v="402"/>
    <n v="12000000"/>
    <n v="9600000"/>
    <x v="3"/>
  </r>
  <r>
    <x v="402"/>
    <n v="14000000"/>
    <n v="11800000"/>
    <x v="3"/>
  </r>
  <r>
    <x v="402"/>
    <n v="14800000"/>
    <n v="12500000"/>
    <x v="3"/>
  </r>
  <r>
    <x v="402"/>
    <n v="7400000"/>
    <n v="6000000"/>
    <x v="3"/>
  </r>
  <r>
    <x v="402"/>
    <n v="34100000"/>
    <n v="27000000"/>
    <x v="1"/>
  </r>
  <r>
    <x v="402"/>
    <n v="18700000"/>
    <n v="15200000"/>
    <x v="1"/>
  </r>
  <r>
    <x v="402"/>
    <n v="7600000"/>
    <n v="5900000"/>
    <x v="1"/>
  </r>
  <r>
    <x v="402"/>
    <n v="7990000"/>
    <n v="6500000"/>
    <x v="1"/>
  </r>
  <r>
    <x v="402"/>
    <n v="12800000"/>
    <n v="10700000"/>
    <x v="1"/>
  </r>
  <r>
    <x v="402"/>
    <n v="21800000"/>
    <n v="17000000"/>
    <x v="1"/>
  </r>
  <r>
    <x v="402"/>
    <n v="13500000"/>
    <n v="11000000"/>
    <x v="1"/>
  </r>
  <r>
    <x v="402"/>
    <n v="9300000"/>
    <n v="7000000"/>
    <x v="1"/>
  </r>
  <r>
    <x v="402"/>
    <n v="16400000"/>
    <n v="13800000"/>
    <x v="1"/>
  </r>
  <r>
    <x v="402"/>
    <n v="9300000"/>
    <n v="7300000"/>
    <x v="1"/>
  </r>
  <r>
    <x v="402"/>
    <n v="15400000"/>
    <n v="12600000"/>
    <x v="1"/>
  </r>
  <r>
    <x v="402"/>
    <n v="15600000"/>
    <n v="13200000"/>
    <x v="1"/>
  </r>
  <r>
    <x v="402"/>
    <n v="14300000"/>
    <n v="12000000"/>
    <x v="1"/>
  </r>
  <r>
    <x v="402"/>
    <n v="34100000"/>
    <n v="29000000"/>
    <x v="1"/>
  </r>
  <r>
    <x v="402"/>
    <n v="17900000"/>
    <n v="14000000"/>
    <x v="3"/>
  </r>
  <r>
    <x v="402"/>
    <n v="22300000"/>
    <n v="18000000"/>
    <x v="3"/>
  </r>
  <r>
    <x v="402"/>
    <n v="7700000"/>
    <n v="6300000"/>
    <x v="2"/>
  </r>
  <r>
    <x v="402"/>
    <n v="15400000"/>
    <n v="12800000"/>
    <x v="2"/>
  </r>
  <r>
    <x v="402"/>
    <n v="16900000"/>
    <n v="14000000"/>
    <x v="2"/>
  </r>
  <r>
    <x v="402"/>
    <n v="8600000"/>
    <n v="7200000"/>
    <x v="2"/>
  </r>
  <r>
    <x v="402"/>
    <n v="8100000"/>
    <n v="6700000"/>
    <x v="2"/>
  </r>
  <r>
    <x v="402"/>
    <n v="12400000"/>
    <n v="10000000"/>
    <x v="2"/>
  </r>
  <r>
    <x v="402"/>
    <n v="15200000"/>
    <n v="12400000"/>
    <x v="2"/>
  </r>
  <r>
    <x v="402"/>
    <n v="11200000"/>
    <n v="9100000"/>
    <x v="2"/>
  </r>
  <r>
    <x v="402"/>
    <n v="12800000"/>
    <n v="10200000"/>
    <x v="2"/>
  </r>
  <r>
    <x v="402"/>
    <n v="15000000"/>
    <n v="12500000"/>
    <x v="2"/>
  </r>
  <r>
    <x v="402"/>
    <n v="13800000"/>
    <n v="11300000"/>
    <x v="2"/>
  </r>
  <r>
    <x v="402"/>
    <n v="15500000"/>
    <n v="13000000"/>
    <x v="2"/>
  </r>
  <r>
    <x v="402"/>
    <n v="12500000"/>
    <n v="10700000"/>
    <x v="2"/>
  </r>
  <r>
    <x v="402"/>
    <n v="7900000"/>
    <n v="6200000"/>
    <x v="2"/>
  </r>
  <r>
    <x v="402"/>
    <n v="7850000"/>
    <n v="6500000"/>
    <x v="2"/>
  </r>
  <r>
    <x v="402"/>
    <n v="11800000"/>
    <n v="9400000"/>
    <x v="2"/>
  </r>
  <r>
    <x v="402"/>
    <n v="17800000"/>
    <n v="15500000"/>
    <x v="2"/>
  </r>
  <r>
    <x v="402"/>
    <n v="17800000"/>
    <n v="15700000"/>
    <x v="2"/>
  </r>
  <r>
    <x v="402"/>
    <n v="17800000"/>
    <n v="15500000"/>
    <x v="2"/>
  </r>
  <r>
    <x v="402"/>
    <n v="9400000"/>
    <n v="7500000"/>
    <x v="2"/>
  </r>
  <r>
    <x v="402"/>
    <n v="25600000"/>
    <n v="21300000"/>
    <x v="2"/>
  </r>
  <r>
    <x v="402"/>
    <n v="14100000"/>
    <n v="11500000"/>
    <x v="2"/>
  </r>
  <r>
    <x v="402"/>
    <n v="10500000"/>
    <n v="9000000"/>
    <x v="2"/>
  </r>
  <r>
    <x v="402"/>
    <n v="24200000"/>
    <n v="19500000"/>
    <x v="3"/>
  </r>
  <r>
    <x v="402"/>
    <n v="10300000"/>
    <n v="8600000"/>
    <x v="3"/>
  </r>
  <r>
    <x v="402"/>
    <n v="21100000"/>
    <n v="17500000"/>
    <x v="3"/>
  </r>
  <r>
    <x v="402"/>
    <n v="16400000"/>
    <n v="13500000"/>
    <x v="3"/>
  </r>
  <r>
    <x v="402"/>
    <n v="8900000"/>
    <n v="7200000"/>
    <x v="3"/>
  </r>
  <r>
    <x v="402"/>
    <n v="8600000"/>
    <n v="7100000"/>
    <x v="3"/>
  </r>
  <r>
    <x v="402"/>
    <n v="17500000"/>
    <n v="21408100"/>
    <x v="3"/>
  </r>
  <r>
    <x v="402"/>
    <n v="16000000"/>
    <n v="17243100"/>
    <x v="3"/>
  </r>
  <r>
    <x v="402"/>
    <n v="31200000"/>
    <n v="26000000"/>
    <x v="1"/>
  </r>
  <r>
    <x v="402"/>
    <n v="16200000"/>
    <n v="14000000"/>
    <x v="1"/>
  </r>
  <r>
    <x v="402"/>
    <n v="9600000"/>
    <n v="8500000"/>
    <x v="1"/>
  </r>
  <r>
    <x v="402"/>
    <n v="8200000"/>
    <n v="7000000"/>
    <x v="2"/>
  </r>
  <r>
    <x v="402"/>
    <n v="11300000"/>
    <n v="10000000"/>
    <x v="2"/>
  </r>
  <r>
    <x v="402"/>
    <n v="16000000"/>
    <n v="13000000"/>
    <x v="2"/>
  </r>
  <r>
    <x v="402"/>
    <n v="10100000"/>
    <n v="8600000"/>
    <x v="2"/>
  </r>
  <r>
    <x v="402"/>
    <n v="8700000"/>
    <n v="7000000"/>
    <x v="2"/>
  </r>
  <r>
    <x v="402"/>
    <n v="12300000"/>
    <n v="9700000"/>
    <x v="2"/>
  </r>
  <r>
    <x v="402"/>
    <n v="31200000"/>
    <n v="27200000"/>
    <x v="1"/>
  </r>
  <r>
    <x v="402"/>
    <n v="13300000"/>
    <n v="11200000"/>
    <x v="1"/>
  </r>
  <r>
    <x v="402"/>
    <n v="10000000"/>
    <n v="8500000"/>
    <x v="1"/>
  </r>
  <r>
    <x v="402"/>
    <n v="7900000"/>
    <n v="5800000"/>
    <x v="1"/>
  </r>
  <r>
    <x v="402"/>
    <n v="16800000"/>
    <n v="13000000"/>
    <x v="1"/>
  </r>
  <r>
    <x v="402"/>
    <n v="12700000"/>
    <n v="10400000"/>
    <x v="1"/>
  </r>
  <r>
    <x v="402"/>
    <n v="7050000"/>
    <n v="6000000"/>
    <x v="2"/>
  </r>
  <r>
    <x v="402"/>
    <n v="12600000"/>
    <n v="6000000"/>
    <x v="2"/>
  </r>
  <r>
    <x v="402"/>
    <n v="12700000"/>
    <n v="10500000"/>
    <x v="2"/>
  </r>
  <r>
    <x v="402"/>
    <n v="12600000"/>
    <n v="10500000"/>
    <x v="2"/>
  </r>
  <r>
    <x v="402"/>
    <n v="7700000"/>
    <n v="6300000"/>
    <x v="2"/>
  </r>
  <r>
    <x v="402"/>
    <n v="16000000"/>
    <n v="13000000"/>
    <x v="2"/>
  </r>
  <r>
    <x v="402"/>
    <n v="15500000"/>
    <n v="12500000"/>
    <x v="2"/>
  </r>
  <r>
    <x v="402"/>
    <n v="25000000"/>
    <n v="20500000"/>
    <x v="1"/>
  </r>
  <r>
    <x v="402"/>
    <n v="8900000"/>
    <n v="7400000"/>
    <x v="1"/>
  </r>
  <r>
    <x v="402"/>
    <n v="16900000"/>
    <n v="13500000"/>
    <x v="1"/>
  </r>
  <r>
    <x v="402"/>
    <n v="10100000"/>
    <n v="7700000"/>
    <x v="1"/>
  </r>
  <r>
    <x v="402"/>
    <n v="39800000"/>
    <n v="35000000"/>
    <x v="1"/>
  </r>
  <r>
    <x v="402"/>
    <n v="18800000"/>
    <n v="15500000"/>
    <x v="1"/>
  </r>
  <r>
    <x v="402"/>
    <n v="21700000"/>
    <n v="18000000"/>
    <x v="1"/>
  </r>
  <r>
    <x v="402"/>
    <n v="26600000"/>
    <n v="22000000"/>
    <x v="1"/>
  </r>
  <r>
    <x v="402"/>
    <n v="10800000"/>
    <n v="9200000"/>
    <x v="1"/>
  </r>
  <r>
    <x v="402"/>
    <n v="21600000"/>
    <n v="18500000"/>
    <x v="1"/>
  </r>
  <r>
    <x v="402"/>
    <n v="6200000"/>
    <n v="5000000"/>
    <x v="1"/>
  </r>
  <r>
    <x v="402"/>
    <n v="15200000"/>
    <n v="11800000"/>
    <x v="1"/>
  </r>
  <r>
    <x v="402"/>
    <n v="13000000"/>
    <n v="10500000"/>
    <x v="1"/>
  </r>
  <r>
    <x v="402"/>
    <n v="13200000"/>
    <n v="10800000"/>
    <x v="3"/>
  </r>
  <r>
    <x v="402"/>
    <n v="6800000"/>
    <n v="4900000"/>
    <x v="3"/>
  </r>
  <r>
    <x v="402"/>
    <n v="14700000"/>
    <n v="11500000"/>
    <x v="3"/>
  </r>
  <r>
    <x v="402"/>
    <n v="13900000"/>
    <n v="11500000"/>
    <x v="3"/>
  </r>
  <r>
    <x v="402"/>
    <n v="14900000"/>
    <n v="11700000"/>
    <x v="3"/>
  </r>
  <r>
    <x v="402"/>
    <n v="9300000"/>
    <n v="7200000"/>
    <x v="3"/>
  </r>
  <r>
    <x v="402"/>
    <n v="17100000"/>
    <n v="14500000"/>
    <x v="3"/>
  </r>
  <r>
    <x v="402"/>
    <n v="20000000"/>
    <n v="17000000"/>
    <x v="3"/>
  </r>
  <r>
    <x v="402"/>
    <n v="34100000"/>
    <n v="28000000"/>
    <x v="3"/>
  </r>
  <r>
    <x v="402"/>
    <n v="15200000"/>
    <n v="12500000"/>
    <x v="3"/>
  </r>
  <r>
    <x v="402"/>
    <n v="9200000"/>
    <n v="7500000"/>
    <x v="3"/>
  </r>
  <r>
    <x v="402"/>
    <n v="14000000"/>
    <n v="11500000"/>
    <x v="3"/>
  </r>
  <r>
    <x v="402"/>
    <n v="9600000"/>
    <n v="7800000"/>
    <x v="3"/>
  </r>
  <r>
    <x v="402"/>
    <n v="13800000"/>
    <n v="11000000"/>
    <x v="1"/>
  </r>
  <r>
    <x v="402"/>
    <n v="11700000"/>
    <n v="9600000"/>
    <x v="1"/>
  </r>
  <r>
    <x v="402"/>
    <n v="9800000"/>
    <n v="8000000"/>
    <x v="1"/>
  </r>
  <r>
    <x v="402"/>
    <n v="29300000"/>
    <n v="24000000"/>
    <x v="3"/>
  </r>
  <r>
    <x v="402"/>
    <n v="9900000"/>
    <n v="8000000"/>
    <x v="2"/>
  </r>
  <r>
    <x v="402"/>
    <n v="21600000"/>
    <n v="18500000"/>
    <x v="2"/>
  </r>
  <r>
    <x v="402"/>
    <n v="21600000"/>
    <n v="18300000"/>
    <x v="2"/>
  </r>
  <r>
    <x v="402"/>
    <n v="12900000"/>
    <n v="10600000"/>
    <x v="2"/>
  </r>
  <r>
    <x v="402"/>
    <n v="12100000"/>
    <n v="10000000"/>
    <x v="2"/>
  </r>
  <r>
    <x v="402"/>
    <n v="8800000"/>
    <n v="7300000"/>
    <x v="2"/>
  </r>
  <r>
    <x v="402"/>
    <n v="13500000"/>
    <n v="10800000"/>
    <x v="1"/>
  </r>
  <r>
    <x v="402"/>
    <n v="11500000"/>
    <n v="9500000"/>
    <x v="1"/>
  </r>
  <r>
    <x v="402"/>
    <n v="16500000"/>
    <n v="13500000"/>
    <x v="1"/>
  </r>
  <r>
    <x v="402"/>
    <n v="7400000"/>
    <n v="5500000"/>
    <x v="1"/>
  </r>
  <r>
    <x v="402"/>
    <n v="9700000"/>
    <n v="7500000"/>
    <x v="1"/>
  </r>
  <r>
    <x v="402"/>
    <n v="7350000"/>
    <n v="5700000"/>
    <x v="1"/>
  </r>
  <r>
    <x v="402"/>
    <n v="6800000"/>
    <n v="5500000"/>
    <x v="1"/>
  </r>
  <r>
    <x v="402"/>
    <n v="11000000"/>
    <n v="8800000"/>
    <x v="1"/>
  </r>
  <r>
    <x v="402"/>
    <n v="16100000"/>
    <n v="14000000"/>
    <x v="1"/>
  </r>
  <r>
    <x v="402"/>
    <n v="18300000"/>
    <n v="14000000"/>
    <x v="1"/>
  </r>
  <r>
    <x v="402"/>
    <n v="12300000"/>
    <n v="10250000"/>
    <x v="1"/>
  </r>
  <r>
    <x v="402"/>
    <n v="26600000"/>
    <n v="23000000"/>
    <x v="1"/>
  </r>
  <r>
    <x v="402"/>
    <n v="12200000"/>
    <n v="10200000"/>
    <x v="1"/>
  </r>
  <r>
    <x v="402"/>
    <n v="13200000"/>
    <n v="10000000"/>
    <x v="1"/>
  </r>
  <r>
    <x v="402"/>
    <n v="14400000"/>
    <n v="11500000"/>
    <x v="1"/>
  </r>
  <r>
    <x v="402"/>
    <n v="9000000"/>
    <n v="7100000"/>
    <x v="1"/>
  </r>
  <r>
    <x v="402"/>
    <n v="16300000"/>
    <n v="13500000"/>
    <x v="1"/>
  </r>
  <r>
    <x v="402"/>
    <n v="26200000"/>
    <n v="20000000"/>
    <x v="3"/>
  </r>
  <r>
    <x v="402"/>
    <n v="18800000"/>
    <n v="15000000"/>
    <x v="3"/>
  </r>
  <r>
    <x v="402"/>
    <n v="10600000"/>
    <n v="9100000"/>
    <x v="3"/>
  </r>
  <r>
    <x v="402"/>
    <n v="6400000"/>
    <n v="4800000"/>
    <x v="3"/>
  </r>
  <r>
    <x v="402"/>
    <n v="14300000"/>
    <n v="10800000"/>
    <x v="3"/>
  </r>
  <r>
    <x v="402"/>
    <n v="14000000"/>
    <n v="12000000"/>
    <x v="3"/>
  </r>
  <r>
    <x v="402"/>
    <n v="22100000"/>
    <n v="17500000"/>
    <x v="3"/>
  </r>
  <r>
    <x v="402"/>
    <n v="29500000"/>
    <n v="24000000"/>
    <x v="3"/>
  </r>
  <r>
    <x v="402"/>
    <n v="18000000"/>
    <n v="14500000"/>
    <x v="3"/>
  </r>
  <r>
    <x v="402"/>
    <n v="12300000"/>
    <n v="10000000"/>
    <x v="3"/>
  </r>
  <r>
    <x v="402"/>
    <n v="9800000"/>
    <n v="7800000"/>
    <x v="3"/>
  </r>
  <r>
    <x v="402"/>
    <n v="6000000"/>
    <n v="5000000"/>
    <x v="3"/>
  </r>
  <r>
    <x v="402"/>
    <n v="10800000"/>
    <n v="8260000"/>
    <x v="3"/>
  </r>
  <r>
    <x v="402"/>
    <n v="18400000"/>
    <n v="15700000"/>
    <x v="3"/>
  </r>
  <r>
    <x v="402"/>
    <n v="10400000"/>
    <n v="7900000"/>
    <x v="3"/>
  </r>
  <r>
    <x v="402"/>
    <n v="16900000"/>
    <n v="13500000"/>
    <x v="3"/>
  </r>
  <r>
    <x v="402"/>
    <n v="24400000"/>
    <n v="27953100"/>
    <x v="3"/>
  </r>
  <r>
    <x v="402"/>
    <n v="18800000"/>
    <n v="15500000"/>
    <x v="3"/>
  </r>
  <r>
    <x v="402"/>
    <n v="34400000"/>
    <n v="29000000"/>
    <x v="3"/>
  </r>
  <r>
    <x v="402"/>
    <n v="12100000"/>
    <n v="9500000"/>
    <x v="1"/>
  </r>
  <r>
    <x v="402"/>
    <n v="11400000"/>
    <n v="10000000"/>
    <x v="1"/>
  </r>
  <r>
    <x v="402"/>
    <n v="16200000"/>
    <n v="12800000"/>
    <x v="1"/>
  </r>
  <r>
    <x v="402"/>
    <n v="12000000"/>
    <n v="10000000"/>
    <x v="1"/>
  </r>
  <r>
    <x v="402"/>
    <n v="5500000"/>
    <n v="4300000"/>
    <x v="1"/>
  </r>
  <r>
    <x v="402"/>
    <n v="10800000"/>
    <n v="8600000"/>
    <x v="1"/>
  </r>
  <r>
    <x v="402"/>
    <n v="10190000"/>
    <n v="8600000"/>
    <x v="1"/>
  </r>
  <r>
    <x v="402"/>
    <n v="17200000"/>
    <n v="14000000"/>
    <x v="1"/>
  </r>
  <r>
    <x v="402"/>
    <n v="29800000"/>
    <n v="24000000"/>
    <x v="1"/>
  </r>
  <r>
    <x v="402"/>
    <n v="17800000"/>
    <n v="15500000"/>
    <x v="1"/>
  </r>
  <r>
    <x v="402"/>
    <n v="7200000"/>
    <n v="6000000"/>
    <x v="1"/>
  </r>
  <r>
    <x v="402"/>
    <n v="25600000"/>
    <n v="21400000"/>
    <x v="1"/>
  </r>
  <r>
    <x v="402"/>
    <n v="22700000"/>
    <n v="18300000"/>
    <x v="1"/>
  </r>
  <r>
    <x v="402"/>
    <n v="15200000"/>
    <n v="13000000"/>
    <x v="1"/>
  </r>
  <r>
    <x v="402"/>
    <n v="44100000"/>
    <n v="36000000"/>
    <x v="1"/>
  </r>
  <r>
    <x v="402"/>
    <n v="11300000"/>
    <n v="9200000"/>
    <x v="1"/>
  </r>
  <r>
    <x v="402"/>
    <n v="32600000"/>
    <n v="28000000"/>
    <x v="1"/>
  </r>
  <r>
    <x v="402"/>
    <n v="11000000"/>
    <n v="8800000"/>
    <x v="1"/>
  </r>
  <r>
    <x v="402"/>
    <n v="25900000"/>
    <n v="21000000"/>
    <x v="1"/>
  </r>
  <r>
    <x v="402"/>
    <n v="45400000"/>
    <n v="38000000"/>
    <x v="3"/>
  </r>
  <r>
    <x v="402"/>
    <n v="14700000"/>
    <n v="11500000"/>
    <x v="3"/>
  </r>
  <r>
    <x v="402"/>
    <n v="22500000"/>
    <n v="18800000"/>
    <x v="3"/>
  </r>
  <r>
    <x v="32"/>
    <n v="38900000"/>
    <n v="33000000"/>
    <x v="1"/>
  </r>
  <r>
    <x v="402"/>
    <n v="15800000"/>
    <n v="12500000"/>
    <x v="1"/>
  </r>
  <r>
    <x v="402"/>
    <n v="22500000"/>
    <n v="19500000"/>
    <x v="1"/>
  </r>
  <r>
    <x v="402"/>
    <n v="13300000"/>
    <n v="11600000"/>
    <x v="1"/>
  </r>
  <r>
    <x v="402"/>
    <n v="17300000"/>
    <n v="13000000"/>
    <x v="1"/>
  </r>
  <r>
    <x v="402"/>
    <n v="10800000"/>
    <n v="8500000"/>
    <x v="1"/>
  </r>
  <r>
    <x v="402"/>
    <n v="46300000"/>
    <n v="38000000"/>
    <x v="1"/>
  </r>
  <r>
    <x v="402"/>
    <n v="48800000"/>
    <n v="41000000"/>
    <x v="1"/>
  </r>
  <r>
    <x v="402"/>
    <n v="14000000"/>
    <n v="11800000"/>
    <x v="1"/>
  </r>
  <r>
    <x v="402"/>
    <n v="22000000"/>
    <n v="18500000"/>
    <x v="1"/>
  </r>
  <r>
    <x v="402"/>
    <n v="22000000"/>
    <n v="18500000"/>
    <x v="1"/>
  </r>
  <r>
    <x v="402"/>
    <n v="15600000"/>
    <n v="12500000"/>
    <x v="1"/>
  </r>
  <r>
    <x v="402"/>
    <n v="16100000"/>
    <n v="14000000"/>
    <x v="1"/>
  </r>
  <r>
    <x v="402"/>
    <n v="11900000"/>
    <n v="9800000"/>
    <x v="1"/>
  </r>
  <r>
    <x v="402"/>
    <n v="10800000"/>
    <n v="8300000"/>
    <x v="1"/>
  </r>
  <r>
    <x v="402"/>
    <n v="7000000"/>
    <n v="5200000"/>
    <x v="1"/>
  </r>
  <r>
    <x v="402"/>
    <n v="8200000"/>
    <n v="6700000"/>
    <x v="1"/>
  </r>
  <r>
    <x v="402"/>
    <n v="9100000"/>
    <n v="7400000"/>
    <x v="1"/>
  </r>
  <r>
    <x v="402"/>
    <n v="25400000"/>
    <n v="20500000"/>
    <x v="1"/>
  </r>
  <r>
    <x v="402"/>
    <n v="8700000"/>
    <n v="7000000"/>
    <x v="1"/>
  </r>
  <r>
    <x v="402"/>
    <n v="18700000"/>
    <n v="16200000"/>
    <x v="1"/>
  </r>
  <r>
    <x v="402"/>
    <n v="11500000"/>
    <n v="8700000"/>
    <x v="1"/>
  </r>
  <r>
    <x v="402"/>
    <n v="27500000"/>
    <n v="22500000"/>
    <x v="1"/>
  </r>
  <r>
    <x v="402"/>
    <n v="11400000"/>
    <n v="9200000"/>
    <x v="1"/>
  </r>
  <r>
    <x v="402"/>
    <n v="15600000"/>
    <n v="12800000"/>
    <x v="1"/>
  </r>
  <r>
    <x v="402"/>
    <n v="23000000"/>
    <n v="18500000"/>
    <x v="1"/>
  </r>
  <r>
    <x v="402"/>
    <n v="8600000"/>
    <n v="7000000"/>
    <x v="1"/>
  </r>
  <r>
    <x v="402"/>
    <n v="20300000"/>
    <n v="15800000"/>
    <x v="1"/>
  </r>
  <r>
    <x v="402"/>
    <n v="15200000"/>
    <n v="12700000"/>
    <x v="1"/>
  </r>
  <r>
    <x v="402"/>
    <n v="24900000"/>
    <n v="16000000"/>
    <x v="1"/>
  </r>
  <r>
    <x v="402"/>
    <n v="9200000"/>
    <n v="7000000"/>
    <x v="1"/>
  </r>
  <r>
    <x v="402"/>
    <n v="14600000"/>
    <n v="12000000"/>
    <x v="1"/>
  </r>
  <r>
    <x v="402"/>
    <n v="13600000"/>
    <n v="11300000"/>
    <x v="1"/>
  </r>
  <r>
    <x v="402"/>
    <n v="17000000"/>
    <n v="13500000"/>
    <x v="1"/>
  </r>
  <r>
    <x v="402"/>
    <n v="6900000"/>
    <n v="5900000"/>
    <x v="2"/>
  </r>
  <r>
    <x v="402"/>
    <n v="9200000"/>
    <n v="7200000"/>
    <x v="2"/>
  </r>
  <r>
    <x v="402"/>
    <n v="34800000"/>
    <n v="29000000"/>
    <x v="1"/>
  </r>
  <r>
    <x v="402"/>
    <n v="21900000"/>
    <n v="18500000"/>
    <x v="1"/>
  </r>
  <r>
    <x v="402"/>
    <n v="17400000"/>
    <n v="14200000"/>
    <x v="1"/>
  </r>
  <r>
    <x v="402"/>
    <n v="6000000"/>
    <n v="5000000"/>
    <x v="1"/>
  </r>
  <r>
    <x v="402"/>
    <n v="15200000"/>
    <n v="13000000"/>
    <x v="1"/>
  </r>
  <r>
    <x v="402"/>
    <n v="10500000"/>
    <n v="7500000"/>
    <x v="1"/>
  </r>
  <r>
    <x v="402"/>
    <n v="15300000"/>
    <n v="12800000"/>
    <x v="3"/>
  </r>
  <r>
    <x v="402"/>
    <n v="16100000"/>
    <n v="12800000"/>
    <x v="1"/>
  </r>
  <r>
    <x v="402"/>
    <n v="14000000"/>
    <n v="11500000"/>
    <x v="1"/>
  </r>
  <r>
    <x v="402"/>
    <n v="15400000"/>
    <n v="12500000"/>
    <x v="1"/>
  </r>
  <r>
    <x v="402"/>
    <n v="21500000"/>
    <n v="16000000"/>
    <x v="3"/>
  </r>
  <r>
    <x v="402"/>
    <n v="31600000"/>
    <n v="26000000"/>
    <x v="1"/>
  </r>
  <r>
    <x v="402"/>
    <n v="8900000"/>
    <n v="7000000"/>
    <x v="1"/>
  </r>
  <r>
    <x v="402"/>
    <n v="18600000"/>
    <n v="14500000"/>
    <x v="2"/>
  </r>
  <r>
    <x v="402"/>
    <n v="26500000"/>
    <n v="16000000"/>
    <x v="3"/>
  </r>
  <r>
    <x v="402"/>
    <n v="11600000"/>
    <n v="9500000"/>
    <x v="3"/>
  </r>
  <r>
    <x v="402"/>
    <n v="11900000"/>
    <n v="10000000"/>
    <x v="2"/>
  </r>
  <r>
    <x v="402"/>
    <n v="13200000"/>
    <n v="8000000"/>
    <x v="2"/>
  </r>
  <r>
    <x v="402"/>
    <n v="15500000"/>
    <n v="12200000"/>
    <x v="2"/>
  </r>
  <r>
    <x v="402"/>
    <n v="12000000"/>
    <n v="9500000"/>
    <x v="3"/>
  </r>
  <r>
    <x v="402"/>
    <n v="14900000"/>
    <n v="12500000"/>
    <x v="1"/>
  </r>
  <r>
    <x v="402"/>
    <n v="14400000"/>
    <n v="11500000"/>
    <x v="3"/>
  </r>
  <r>
    <x v="402"/>
    <n v="27800000"/>
    <n v="22000000"/>
    <x v="3"/>
  </r>
  <r>
    <x v="402"/>
    <n v="12200000"/>
    <n v="10000000"/>
    <x v="1"/>
  </r>
  <r>
    <x v="402"/>
    <n v="22300000"/>
    <n v="18000000"/>
    <x v="1"/>
  </r>
  <r>
    <x v="402"/>
    <n v="22300000"/>
    <n v="18300000"/>
    <x v="1"/>
  </r>
  <r>
    <x v="402"/>
    <n v="9500000"/>
    <n v="7800000"/>
    <x v="1"/>
  </r>
  <r>
    <x v="402"/>
    <n v="7450000"/>
    <n v="5800000"/>
    <x v="1"/>
  </r>
  <r>
    <x v="402"/>
    <n v="9700000"/>
    <n v="7600000"/>
    <x v="1"/>
  </r>
  <r>
    <x v="402"/>
    <n v="25500000"/>
    <n v="22000000"/>
    <x v="3"/>
  </r>
  <r>
    <x v="402"/>
    <n v="14900000"/>
    <n v="11500000"/>
    <x v="3"/>
  </r>
  <r>
    <x v="402"/>
    <n v="26000000"/>
    <n v="20500000"/>
    <x v="3"/>
  </r>
  <r>
    <x v="402"/>
    <n v="8700000"/>
    <n v="6700000"/>
    <x v="3"/>
  </r>
  <r>
    <x v="402"/>
    <n v="11600000"/>
    <n v="9300000"/>
    <x v="3"/>
  </r>
  <r>
    <x v="402"/>
    <n v="11700000"/>
    <n v="9700000"/>
    <x v="1"/>
  </r>
  <r>
    <x v="402"/>
    <n v="14400000"/>
    <n v="12000000"/>
    <x v="1"/>
  </r>
  <r>
    <x v="402"/>
    <n v="29000000"/>
    <n v="22000000"/>
    <x v="3"/>
  </r>
  <r>
    <x v="402"/>
    <n v="7200000"/>
    <n v="5800000"/>
    <x v="3"/>
  </r>
  <r>
    <x v="402"/>
    <n v="17700000"/>
    <n v="14000000"/>
    <x v="1"/>
  </r>
  <r>
    <x v="402"/>
    <n v="8900000"/>
    <n v="7200000"/>
    <x v="1"/>
  </r>
  <r>
    <x v="402"/>
    <n v="20200000"/>
    <n v="16000000"/>
    <x v="3"/>
  </r>
  <r>
    <x v="402"/>
    <n v="6600000"/>
    <n v="4800000"/>
    <x v="3"/>
  </r>
  <r>
    <x v="402"/>
    <n v="15600000"/>
    <n v="12500000"/>
    <x v="1"/>
  </r>
  <r>
    <x v="402"/>
    <n v="24700000"/>
    <n v="19500000"/>
    <x v="1"/>
  </r>
  <r>
    <x v="402"/>
    <n v="19400000"/>
    <n v="16800000"/>
    <x v="1"/>
  </r>
  <r>
    <x v="402"/>
    <n v="12700000"/>
    <n v="10500000"/>
    <x v="2"/>
  </r>
  <r>
    <x v="402"/>
    <n v="14400000"/>
    <n v="12200000"/>
    <x v="2"/>
  </r>
  <r>
    <x v="402"/>
    <n v="22700000"/>
    <n v="17500000"/>
    <x v="1"/>
  </r>
  <r>
    <x v="402"/>
    <n v="13500000"/>
    <n v="10800000"/>
    <x v="1"/>
  </r>
  <r>
    <x v="402"/>
    <n v="9900000"/>
    <n v="7800000"/>
    <x v="1"/>
  </r>
  <r>
    <x v="402"/>
    <n v="11700000"/>
    <n v="9500000"/>
    <x v="1"/>
  </r>
  <r>
    <x v="402"/>
    <n v="17700000"/>
    <n v="15000000"/>
    <x v="1"/>
  </r>
  <r>
    <x v="402"/>
    <n v="12000000"/>
    <n v="9500000"/>
    <x v="1"/>
  </r>
  <r>
    <x v="402"/>
    <n v="12400000"/>
    <n v="10000000"/>
    <x v="1"/>
  </r>
  <r>
    <x v="402"/>
    <n v="11700000"/>
    <n v="10000000"/>
    <x v="2"/>
  </r>
  <r>
    <x v="49"/>
    <n v="18900000"/>
    <n v="16000000"/>
    <x v="2"/>
  </r>
  <r>
    <x v="402"/>
    <n v="29800000"/>
    <n v="22000000"/>
    <x v="2"/>
  </r>
  <r>
    <x v="402"/>
    <n v="12200000"/>
    <n v="10500000"/>
    <x v="1"/>
  </r>
  <r>
    <x v="402"/>
    <n v="9600000"/>
    <n v="8200000"/>
    <x v="1"/>
  </r>
  <r>
    <x v="402"/>
    <n v="17200000"/>
    <n v="14000000"/>
    <x v="1"/>
  </r>
  <r>
    <x v="402"/>
    <n v="17200000"/>
    <n v="14000000"/>
    <x v="1"/>
  </r>
  <r>
    <x v="402"/>
    <n v="12200000"/>
    <n v="9500000"/>
    <x v="1"/>
  </r>
  <r>
    <x v="402"/>
    <n v="14900000"/>
    <n v="12300000"/>
    <x v="2"/>
  </r>
  <r>
    <x v="403"/>
    <n v="32800000"/>
    <m/>
    <x v="1"/>
  </r>
  <r>
    <x v="404"/>
    <n v="9900000"/>
    <m/>
    <x v="3"/>
  </r>
  <r>
    <x v="405"/>
    <n v="17200000"/>
    <m/>
    <x v="2"/>
  </r>
  <r>
    <x v="406"/>
    <n v="8400000"/>
    <m/>
    <x v="1"/>
  </r>
  <r>
    <x v="407"/>
    <n v="17200000"/>
    <m/>
    <x v="1"/>
  </r>
  <r>
    <x v="408"/>
    <n v="15600000"/>
    <m/>
    <x v="1"/>
  </r>
  <r>
    <x v="409"/>
    <n v="9700000"/>
    <m/>
    <x v="2"/>
  </r>
  <r>
    <x v="406"/>
    <n v="9100000"/>
    <m/>
    <x v="1"/>
  </r>
  <r>
    <x v="410"/>
    <n v="7870000"/>
    <m/>
    <x v="1"/>
  </r>
  <r>
    <x v="402"/>
    <n v="15000000"/>
    <n v="12000000"/>
    <x v="3"/>
  </r>
  <r>
    <x v="402"/>
    <n v="25900000"/>
    <n v="22500000"/>
    <x v="1"/>
  </r>
  <r>
    <x v="402"/>
    <n v="22500000"/>
    <n v="18000000"/>
    <x v="1"/>
  </r>
  <r>
    <x v="402"/>
    <n v="17100000"/>
    <n v="12600000"/>
    <x v="3"/>
  </r>
  <r>
    <x v="402"/>
    <n v="10000000"/>
    <n v="12473300"/>
    <x v="2"/>
  </r>
  <r>
    <x v="402"/>
    <n v="38800000"/>
    <m/>
    <x v="3"/>
  </r>
  <r>
    <x v="402"/>
    <n v="8600000"/>
    <m/>
    <x v="2"/>
  </r>
  <r>
    <x v="402"/>
    <n v="31400000"/>
    <m/>
    <x v="1"/>
  </r>
  <r>
    <x v="402"/>
    <n v="13300000"/>
    <m/>
    <x v="1"/>
  </r>
  <r>
    <x v="402"/>
    <n v="12400000"/>
    <m/>
    <x v="1"/>
  </r>
  <r>
    <x v="402"/>
    <n v="20300000"/>
    <m/>
    <x v="1"/>
  </r>
  <r>
    <x v="402"/>
    <n v="17000000"/>
    <m/>
    <x v="3"/>
  </r>
  <r>
    <x v="402"/>
    <n v="14300000"/>
    <m/>
    <x v="1"/>
  </r>
  <r>
    <x v="402"/>
    <n v="17700000"/>
    <m/>
    <x v="3"/>
  </r>
  <r>
    <x v="402"/>
    <n v="15400000"/>
    <m/>
    <x v="1"/>
  </r>
  <r>
    <x v="402"/>
    <n v="21200000"/>
    <m/>
    <x v="1"/>
  </r>
  <r>
    <x v="402"/>
    <n v="23000000"/>
    <m/>
    <x v="3"/>
  </r>
  <r>
    <x v="402"/>
    <n v="17700000"/>
    <m/>
    <x v="0"/>
  </r>
  <r>
    <x v="402"/>
    <n v="21300000"/>
    <m/>
    <x v="0"/>
  </r>
  <r>
    <x v="402"/>
    <n v="28300000"/>
    <m/>
    <x v="0"/>
  </r>
  <r>
    <x v="402"/>
    <n v="22800000"/>
    <m/>
    <x v="0"/>
  </r>
  <r>
    <x v="402"/>
    <n v="15200000"/>
    <m/>
    <x v="0"/>
  </r>
  <r>
    <x v="402"/>
    <n v="16400000"/>
    <m/>
    <x v="0"/>
  </r>
  <r>
    <x v="402"/>
    <n v="13700000"/>
    <m/>
    <x v="0"/>
  </r>
  <r>
    <x v="402"/>
    <n v="13300000"/>
    <m/>
    <x v="0"/>
  </r>
  <r>
    <x v="402"/>
    <n v="17300000"/>
    <m/>
    <x v="0"/>
  </r>
  <r>
    <x v="402"/>
    <n v="13800000"/>
    <m/>
    <x v="0"/>
  </r>
  <r>
    <x v="402"/>
    <n v="13700000"/>
    <m/>
    <x v="0"/>
  </r>
  <r>
    <x v="402"/>
    <n v="20700000"/>
    <m/>
    <x v="0"/>
  </r>
  <r>
    <x v="402"/>
    <n v="15000000"/>
    <m/>
    <x v="0"/>
  </r>
  <r>
    <x v="402"/>
    <n v="25400000"/>
    <m/>
    <x v="0"/>
  </r>
  <r>
    <x v="402"/>
    <n v="28000000"/>
    <m/>
    <x v="0"/>
  </r>
  <r>
    <x v="402"/>
    <n v="14200000"/>
    <m/>
    <x v="0"/>
  </r>
  <r>
    <x v="402"/>
    <n v="15900000"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C1FD47-4E10-457E-A16F-E4776B9C1858}" name="TablaDinámica1" cacheId="0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A3:C7" firstHeaderRow="1" firstDataRow="1" firstDataCol="2"/>
  <pivotFields count="4">
    <pivotField axis="axisRow" compact="0" outline="0" showAll="0" defaultSubtotal="0">
      <items count="411">
        <item h="1" x="308"/>
        <item h="1" x="108"/>
        <item h="1" x="218"/>
        <item h="1" x="170"/>
        <item h="1" x="244"/>
        <item h="1" x="260"/>
        <item h="1" x="17"/>
        <item h="1" x="64"/>
        <item h="1" x="28"/>
        <item h="1" x="277"/>
        <item h="1" x="25"/>
        <item h="1" x="376"/>
        <item h="1" x="335"/>
        <item h="1" x="63"/>
        <item h="1" x="116"/>
        <item h="1" x="13"/>
        <item h="1" x="58"/>
        <item h="1" x="11"/>
        <item h="1" x="349"/>
        <item h="1" x="247"/>
        <item h="1" x="230"/>
        <item h="1" x="171"/>
        <item h="1" x="397"/>
        <item h="1" x="248"/>
        <item h="1" x="146"/>
        <item h="1" x="7"/>
        <item h="1" x="188"/>
        <item h="1" x="129"/>
        <item h="1" x="290"/>
        <item h="1" x="97"/>
        <item h="1" x="388"/>
        <item h="1" x="74"/>
        <item h="1" x="282"/>
        <item h="1" x="288"/>
        <item h="1" x="24"/>
        <item h="1" x="85"/>
        <item h="1" x="400"/>
        <item h="1" x="68"/>
        <item h="1" x="259"/>
        <item h="1" x="126"/>
        <item h="1" x="342"/>
        <item h="1" x="297"/>
        <item h="1" x="280"/>
        <item h="1" x="318"/>
        <item h="1" x="354"/>
        <item h="1" x="312"/>
        <item h="1" x="253"/>
        <item h="1" x="39"/>
        <item h="1" x="254"/>
        <item h="1" x="378"/>
        <item h="1" x="29"/>
        <item h="1" x="221"/>
        <item h="1" x="373"/>
        <item h="1" x="398"/>
        <item h="1" x="348"/>
        <item h="1" x="276"/>
        <item h="1" x="107"/>
        <item h="1" x="226"/>
        <item h="1" x="192"/>
        <item h="1" x="172"/>
        <item h="1" x="370"/>
        <item h="1" x="410"/>
        <item h="1" x="83"/>
        <item h="1" x="103"/>
        <item h="1" x="154"/>
        <item h="1" x="49"/>
        <item h="1" x="22"/>
        <item h="1" x="91"/>
        <item h="1" x="369"/>
        <item h="1" x="223"/>
        <item h="1" x="281"/>
        <item h="1" x="94"/>
        <item h="1" x="307"/>
        <item h="1" x="110"/>
        <item h="1" x="399"/>
        <item h="1" x="92"/>
        <item h="1" x="137"/>
        <item h="1" x="391"/>
        <item h="1" x="111"/>
        <item h="1" x="240"/>
        <item h="1" x="300"/>
        <item h="1" x="292"/>
        <item h="1" x="4"/>
        <item h="1" x="262"/>
        <item h="1" x="57"/>
        <item h="1" x="33"/>
        <item h="1" x="404"/>
        <item h="1" x="298"/>
        <item h="1" x="100"/>
        <item h="1" x="198"/>
        <item h="1" x="157"/>
        <item h="1" x="333"/>
        <item h="1" x="317"/>
        <item h="1" x="54"/>
        <item h="1" x="27"/>
        <item h="1" x="96"/>
        <item h="1" x="105"/>
        <item h="1" x="109"/>
        <item h="1" x="332"/>
        <item h="1" x="207"/>
        <item h="1" x="346"/>
        <item h="1" x="60"/>
        <item h="1" x="98"/>
        <item h="1" x="255"/>
        <item h="1" x="186"/>
        <item h="1" x="120"/>
        <item h="1" x="293"/>
        <item h="1" x="162"/>
        <item h="1" x="61"/>
        <item h="1" x="274"/>
        <item h="1" x="141"/>
        <item h="1" x="275"/>
        <item h="1" x="337"/>
        <item h="1" x="320"/>
        <item h="1" x="234"/>
        <item h="1" x="236"/>
        <item h="1" x="366"/>
        <item h="1" x="191"/>
        <item h="1" x="46"/>
        <item h="1" x="73"/>
        <item h="1" x="156"/>
        <item h="1" x="264"/>
        <item h="1" x="325"/>
        <item h="1" x="316"/>
        <item h="1" x="272"/>
        <item h="1" x="106"/>
        <item h="1" x="286"/>
        <item h="1" x="299"/>
        <item h="1" x="155"/>
        <item h="1" x="379"/>
        <item h="1" x="178"/>
        <item h="1" x="283"/>
        <item h="1" x="199"/>
        <item h="1" x="77"/>
        <item h="1" x="239"/>
        <item h="1" x="32"/>
        <item h="1" x="163"/>
        <item h="1" x="252"/>
        <item h="1" x="387"/>
        <item h="1" x="176"/>
        <item h="1" x="159"/>
        <item h="1" x="273"/>
        <item h="1" x="257"/>
        <item h="1" x="202"/>
        <item h="1" x="167"/>
        <item h="1" x="133"/>
        <item h="1" x="310"/>
        <item h="1" x="125"/>
        <item h="1" x="34"/>
        <item h="1" x="294"/>
        <item h="1" x="16"/>
        <item h="1" x="363"/>
        <item h="1" x="55"/>
        <item h="1" x="263"/>
        <item h="1" x="149"/>
        <item h="1" x="395"/>
        <item h="1" x="76"/>
        <item h="1" x="328"/>
        <item h="1" x="406"/>
        <item h="1" x="75"/>
        <item h="1" x="392"/>
        <item h="1" x="250"/>
        <item h="1" x="228"/>
        <item h="1" x="194"/>
        <item h="1" x="88"/>
        <item h="1" x="87"/>
        <item h="1" x="169"/>
        <item h="1" x="89"/>
        <item h="1" x="278"/>
        <item h="1" x="368"/>
        <item h="1" x="209"/>
        <item h="1" x="295"/>
        <item h="1" x="344"/>
        <item h="1" x="104"/>
        <item h="1" x="62"/>
        <item h="1" x="147"/>
        <item h="1" x="323"/>
        <item h="1" x="355"/>
        <item h="1" x="237"/>
        <item h="1" x="351"/>
        <item h="1" x="229"/>
        <item h="1" x="1"/>
        <item h="1" x="14"/>
        <item h="1" x="409"/>
        <item h="1" x="324"/>
        <item h="1" x="296"/>
        <item h="1" x="69"/>
        <item h="1" x="52"/>
        <item h="1" x="343"/>
        <item h="1" x="36"/>
        <item h="1" x="161"/>
        <item h="1" x="313"/>
        <item h="1" x="386"/>
        <item h="1" x="336"/>
        <item h="1" x="118"/>
        <item h="1" x="265"/>
        <item h="1" x="160"/>
        <item h="1" x="179"/>
        <item h="1" x="145"/>
        <item h="1" x="164"/>
        <item h="1" x="303"/>
        <item h="1" x="266"/>
        <item h="1" x="187"/>
        <item h="1" x="177"/>
        <item h="1" x="165"/>
        <item h="1" x="128"/>
        <item h="1" x="389"/>
        <item h="1" x="405"/>
        <item h="1" x="321"/>
        <item h="1" x="102"/>
        <item h="1" x="374"/>
        <item h="1" x="95"/>
        <item h="1" x="375"/>
        <item h="1" x="232"/>
        <item h="1" x="119"/>
        <item h="1" x="361"/>
        <item h="1" x="401"/>
        <item h="1" x="195"/>
        <item h="1" x="150"/>
        <item h="1" x="174"/>
        <item h="1" x="208"/>
        <item h="1" x="289"/>
        <item h="1" x="117"/>
        <item h="1" x="99"/>
        <item h="1" x="48"/>
        <item h="1" x="381"/>
        <item x="30"/>
        <item h="1" x="193"/>
        <item h="1" x="114"/>
        <item h="1" x="18"/>
        <item h="1" x="269"/>
        <item h="1" x="359"/>
        <item h="1" x="201"/>
        <item h="1" x="173"/>
        <item h="1" x="304"/>
        <item h="1" x="231"/>
        <item h="1" x="319"/>
        <item h="1" x="220"/>
        <item h="1" x="279"/>
        <item h="1" x="380"/>
        <item h="1" x="26"/>
        <item h="1" x="246"/>
        <item h="1" x="326"/>
        <item h="1" x="365"/>
        <item h="1" x="140"/>
        <item h="1" x="372"/>
        <item h="1" x="70"/>
        <item h="1" x="214"/>
        <item h="1" x="301"/>
        <item h="1" x="394"/>
        <item h="1" x="35"/>
        <item h="1" x="59"/>
        <item h="1" x="65"/>
        <item h="1" x="5"/>
        <item h="1" x="6"/>
        <item h="1" x="82"/>
        <item h="1" x="53"/>
        <item h="1" x="134"/>
        <item h="1" x="166"/>
        <item h="1" x="139"/>
        <item h="1" x="382"/>
        <item h="1" x="233"/>
        <item h="1" x="212"/>
        <item h="1" x="12"/>
        <item h="1" x="341"/>
        <item h="1" x="330"/>
        <item h="1" x="37"/>
        <item h="1" x="153"/>
        <item h="1" x="132"/>
        <item h="1" x="8"/>
        <item h="1" x="90"/>
        <item h="1" x="360"/>
        <item h="1" x="84"/>
        <item h="1" x="383"/>
        <item h="1" x="306"/>
        <item h="1" x="135"/>
        <item h="1" x="138"/>
        <item h="1" x="10"/>
        <item h="1" x="124"/>
        <item h="1" x="243"/>
        <item h="1" x="189"/>
        <item h="1" x="364"/>
        <item h="1" x="158"/>
        <item h="1" x="258"/>
        <item h="1" x="136"/>
        <item h="1" x="86"/>
        <item h="1" x="327"/>
        <item h="1" x="122"/>
        <item h="1" x="249"/>
        <item h="1" x="385"/>
        <item h="1" x="309"/>
        <item h="1" x="144"/>
        <item h="1" x="19"/>
        <item h="1" x="131"/>
        <item h="1" x="21"/>
        <item h="1" x="403"/>
        <item h="1" x="123"/>
        <item h="1" x="393"/>
        <item h="1" x="168"/>
        <item h="1" x="40"/>
        <item h="1" x="358"/>
        <item h="1" x="285"/>
        <item h="1" x="0"/>
        <item h="1" x="41"/>
        <item h="1" x="181"/>
        <item h="1" x="9"/>
        <item h="1" x="203"/>
        <item h="1" x="235"/>
        <item h="1" x="345"/>
        <item h="1" x="227"/>
        <item h="1" x="81"/>
        <item h="1" x="196"/>
        <item h="1" x="390"/>
        <item h="1" x="23"/>
        <item h="1" x="377"/>
        <item h="1" x="93"/>
        <item h="1" x="407"/>
        <item h="1" x="148"/>
        <item h="1" x="219"/>
        <item h="1" x="78"/>
        <item h="1" x="314"/>
        <item h="1" x="143"/>
        <item h="1" x="43"/>
        <item h="1" x="242"/>
        <item h="1" x="315"/>
        <item h="1" x="216"/>
        <item h="1" x="142"/>
        <item h="1" x="271"/>
        <item h="1" x="130"/>
        <item h="1" x="67"/>
        <item h="1" x="183"/>
        <item h="1" x="113"/>
        <item h="1" x="204"/>
        <item h="1" x="180"/>
        <item h="1" x="331"/>
        <item h="1" x="367"/>
        <item h="1" x="71"/>
        <item h="1" x="311"/>
        <item h="1" x="185"/>
        <item h="1" x="121"/>
        <item h="1" x="270"/>
        <item h="1" x="347"/>
        <item h="1" x="371"/>
        <item h="1" x="284"/>
        <item h="1" x="217"/>
        <item h="1" x="396"/>
        <item h="1" x="251"/>
        <item h="1" x="261"/>
        <item h="1" x="3"/>
        <item h="1" x="408"/>
        <item h="1" x="224"/>
        <item h="1" x="45"/>
        <item h="1" x="190"/>
        <item h="1" x="2"/>
        <item h="1" x="182"/>
        <item h="1" x="211"/>
        <item h="1" x="238"/>
        <item h="1" x="47"/>
        <item h="1" x="112"/>
        <item h="1" x="268"/>
        <item h="1" x="31"/>
        <item h="1" x="38"/>
        <item h="1" x="302"/>
        <item h="1" x="339"/>
        <item h="1" x="42"/>
        <item h="1" x="291"/>
        <item h="1" x="206"/>
        <item h="1" x="151"/>
        <item h="1" x="340"/>
        <item h="1" x="205"/>
        <item h="1" x="20"/>
        <item h="1" x="197"/>
        <item h="1" x="184"/>
        <item h="1" x="256"/>
        <item h="1" x="115"/>
        <item h="1" x="51"/>
        <item h="1" x="329"/>
        <item h="1" x="352"/>
        <item h="1" x="152"/>
        <item h="1" x="200"/>
        <item h="1" x="101"/>
        <item h="1" x="72"/>
        <item h="1" x="267"/>
        <item h="1" x="213"/>
        <item h="1" x="245"/>
        <item h="1" x="175"/>
        <item h="1" x="127"/>
        <item h="1" x="322"/>
        <item h="1" x="384"/>
        <item h="1" x="353"/>
        <item h="1" x="305"/>
        <item h="1" x="338"/>
        <item h="1" x="215"/>
        <item h="1" x="222"/>
        <item h="1" x="210"/>
        <item h="1" x="334"/>
        <item h="1" x="44"/>
        <item h="1" x="356"/>
        <item h="1" x="241"/>
        <item h="1" x="79"/>
        <item h="1" x="225"/>
        <item h="1" x="50"/>
        <item h="1" x="350"/>
        <item h="1" x="362"/>
        <item h="1" x="66"/>
        <item h="1" x="287"/>
        <item h="1" x="56"/>
        <item h="1" x="80"/>
        <item h="1" x="357"/>
        <item h="1" x="15"/>
        <item h="1" x="402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2"/>
        <item x="3"/>
        <item x="4"/>
        <item x="1"/>
        <item x="5"/>
        <item x="0"/>
      </items>
    </pivotField>
  </pivotFields>
  <rowFields count="2">
    <field x="0"/>
    <field x="3"/>
  </rowFields>
  <rowItems count="4">
    <i>
      <x v="226"/>
      <x v="1"/>
    </i>
    <i r="1">
      <x v="2"/>
    </i>
    <i r="1">
      <x v="3"/>
    </i>
    <i t="grand">
      <x/>
    </i>
  </rowItems>
  <colItems count="1">
    <i/>
  </colItems>
  <dataFields count="1">
    <dataField name="Cuenta de PRECIO TOMA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/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workbookViewId="0"/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workbookViewId="0"/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73"/>
  <sheetViews>
    <sheetView tabSelected="1" topLeftCell="E1" workbookViewId="0">
      <selection activeCell="K12" sqref="K12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10121</v>
      </c>
      <c r="AA1" s="21" t="s">
        <v>5378</v>
      </c>
      <c r="AB1" s="21" t="s">
        <v>10122</v>
      </c>
      <c r="AC1" s="21" t="s">
        <v>5380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1173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IFERROR(_xlfn.XLOOKUP(A2,'Stock APC'!$A:$A,'Stock APC'!$L:$L,0,0,1),0)</f>
        <v>21000000</v>
      </c>
      <c r="T2" t="str">
        <f t="shared" ref="T2:T65" si="0">IF(K2&lt;=30,"ROTACION ALTA",IF(K2&lt;30,"ROTACION MEDIA",IF(K2&lt;60,"ROTACION BAJA",IF(K2&gt;60,"LIQUIDAR"))))</f>
        <v>LIQUIDAR</v>
      </c>
      <c r="U2" s="6">
        <f t="shared" ref="U2:U65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5" si="2">IF(K2&lt;=15,Z2,IF(K2&lt;30,AA2,IF(K2&lt;60,AB2,IF(K2&gt;60,AC2))))</f>
        <v>14310000</v>
      </c>
      <c r="Y2" s="9">
        <f t="shared" ref="Y2:Y65" si="3">IFERROR(X2-V2,"")</f>
        <v>-1590000</v>
      </c>
      <c r="Z2" s="6">
        <f>_xlfn.XLOOKUP($A2,'Data precios'!$A:$A,'Data precios'!G:G,"",0,-1)</f>
        <v>15900000</v>
      </c>
      <c r="AA2" s="6">
        <f>_xlfn.XLOOKUP($A2,'Data precios'!$A:$A,'Data precios'!H:H,"",0,-1)</f>
        <v>15423000</v>
      </c>
      <c r="AB2" s="6">
        <f>_xlfn.XLOOKUP($A2,'Data precios'!$A:$A,'Data precios'!I:I,"",0,-1)</f>
        <v>14946000</v>
      </c>
      <c r="AC2" s="6">
        <f>_xlfn.XLOOKUP($A2,'Data precios'!$A:$A,'Data precios'!J:J,"",0,-1)</f>
        <v>14310000</v>
      </c>
    </row>
    <row r="3" spans="1:29" ht="15" thickBot="1" x14ac:dyDescent="0.35">
      <c r="A3" t="s">
        <v>8579</v>
      </c>
      <c r="B3" t="s">
        <v>4019</v>
      </c>
      <c r="C3" t="s">
        <v>5289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623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IFERROR(_xlfn.XLOOKUP(A3,'Stock APC'!$A:$A,'Stock APC'!$L:$L,0,0,1),0)</f>
        <v>37355481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5341</v>
      </c>
      <c r="D4" t="s">
        <v>62</v>
      </c>
      <c r="E4" t="s">
        <v>8570</v>
      </c>
      <c r="F4">
        <v>2026</v>
      </c>
      <c r="G4">
        <v>2700</v>
      </c>
      <c r="I4" t="s">
        <v>26</v>
      </c>
      <c r="J4" t="s">
        <v>347</v>
      </c>
      <c r="K4">
        <v>293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IFERROR(_xlfn.XLOOKUP(A4,'Stock APC'!$A:$A,'Stock APC'!$L:$L,0,0,1),0)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5823</v>
      </c>
      <c r="B5" t="s">
        <v>4019</v>
      </c>
      <c r="C5" t="s">
        <v>30</v>
      </c>
      <c r="D5" t="s">
        <v>62</v>
      </c>
      <c r="E5" t="s">
        <v>8582</v>
      </c>
      <c r="F5">
        <v>2024</v>
      </c>
      <c r="G5">
        <v>45647</v>
      </c>
      <c r="I5" t="s">
        <v>343</v>
      </c>
      <c r="J5" t="s">
        <v>357</v>
      </c>
      <c r="K5">
        <v>1058</v>
      </c>
      <c r="L5" t="s">
        <v>52</v>
      </c>
      <c r="M5">
        <v>21175461</v>
      </c>
      <c r="N5">
        <v>1288456</v>
      </c>
      <c r="O5">
        <v>22463917</v>
      </c>
      <c r="P5">
        <v>17590000</v>
      </c>
      <c r="Q5">
        <v>-4873917</v>
      </c>
      <c r="R5">
        <v>-2771</v>
      </c>
      <c r="S5" s="5">
        <f>IFERROR(_xlfn.XLOOKUP(A5,'Stock APC'!$A:$A,'Stock APC'!$L:$L,0,0,1),0)</f>
        <v>21175461</v>
      </c>
      <c r="T5" t="str">
        <f t="shared" si="0"/>
        <v>LIQUIDAR</v>
      </c>
      <c r="U5" s="6">
        <f t="shared" si="1"/>
        <v>14951500</v>
      </c>
      <c r="V5" s="18">
        <f>_xlfn.XLOOKUP(A5,'Data precios'!A:A,'Data precios'!D:D,"",0,-1)</f>
        <v>16500000</v>
      </c>
      <c r="W5" s="9">
        <f>IFERROR(V5-P5,"")</f>
        <v>-1090000</v>
      </c>
      <c r="X5" s="11">
        <f t="shared" si="2"/>
        <v>22463917</v>
      </c>
      <c r="Y5" s="9">
        <f t="shared" si="3"/>
        <v>5963917</v>
      </c>
      <c r="Z5" s="6">
        <f>_xlfn.XLOOKUP($A5,'Data precios'!$A:$A,'Data precios'!G:G,"",0,-1)</f>
        <v>22463917</v>
      </c>
      <c r="AA5" s="6">
        <f>_xlfn.XLOOKUP($A5,'Data precios'!$A:$A,'Data precios'!H:H,"",0,-1)</f>
        <v>22463917</v>
      </c>
      <c r="AB5" s="6">
        <f>_xlfn.XLOOKUP($A5,'Data precios'!$A:$A,'Data precios'!I:I,"",0,-1)</f>
        <v>22463917</v>
      </c>
      <c r="AC5" s="6">
        <f>_xlfn.XLOOKUP($A5,'Data precios'!$A:$A,'Data precios'!J:J,"",0,-1)</f>
        <v>22463917</v>
      </c>
    </row>
    <row r="6" spans="1:29" ht="15" thickBot="1" x14ac:dyDescent="0.35">
      <c r="A6" t="s">
        <v>4152</v>
      </c>
      <c r="B6" t="s">
        <v>4019</v>
      </c>
      <c r="C6" t="s">
        <v>30</v>
      </c>
      <c r="D6" t="s">
        <v>62</v>
      </c>
      <c r="E6" t="s">
        <v>4129</v>
      </c>
      <c r="F6">
        <v>2024</v>
      </c>
      <c r="G6">
        <v>27913</v>
      </c>
      <c r="I6" t="s">
        <v>343</v>
      </c>
      <c r="J6" t="s">
        <v>273</v>
      </c>
      <c r="K6">
        <v>396</v>
      </c>
      <c r="L6" t="s">
        <v>344</v>
      </c>
      <c r="M6">
        <v>26670800</v>
      </c>
      <c r="N6">
        <v>991590</v>
      </c>
      <c r="O6">
        <v>27662390</v>
      </c>
      <c r="P6">
        <v>20990000</v>
      </c>
      <c r="Q6">
        <v>-6672390</v>
      </c>
      <c r="R6">
        <v>-3179</v>
      </c>
      <c r="S6" s="5">
        <f>IFERROR(_xlfn.XLOOKUP(A6,'Stock APC'!$A:$A,'Stock APC'!$L:$L,0,0,1),0)</f>
        <v>26670800</v>
      </c>
      <c r="T6" t="str">
        <f t="shared" si="0"/>
        <v>LIQUIDAR</v>
      </c>
      <c r="U6" s="6">
        <f t="shared" si="1"/>
        <v>17841500</v>
      </c>
      <c r="V6" s="18">
        <f>_xlfn.XLOOKUP(A6,'Data precios'!A:A,'Data precios'!D:D,"",0,-1)</f>
        <v>20300000</v>
      </c>
      <c r="W6" s="9">
        <f>IFERROR(V6-P6,"")</f>
        <v>-690000</v>
      </c>
      <c r="X6" s="11">
        <f t="shared" si="2"/>
        <v>18270000</v>
      </c>
      <c r="Y6" s="9">
        <f t="shared" si="3"/>
        <v>-2030000</v>
      </c>
      <c r="Z6" s="6">
        <f>_xlfn.XLOOKUP($A6,'Data precios'!$A:$A,'Data precios'!G:G,"",0,-1)</f>
        <v>20300000</v>
      </c>
      <c r="AA6" s="6">
        <f>_xlfn.XLOOKUP($A6,'Data precios'!$A:$A,'Data precios'!H:H,"",0,-1)</f>
        <v>19691000</v>
      </c>
      <c r="AB6" s="6">
        <f>_xlfn.XLOOKUP($A6,'Data precios'!$A:$A,'Data precios'!I:I,"",0,-1)</f>
        <v>19082000</v>
      </c>
      <c r="AC6" s="6">
        <f>_xlfn.XLOOKUP($A6,'Data precios'!$A:$A,'Data precios'!J:J,"",0,-1)</f>
        <v>18270000</v>
      </c>
    </row>
    <row r="7" spans="1:29" ht="15" thickBot="1" x14ac:dyDescent="0.35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I7" t="s">
        <v>26</v>
      </c>
      <c r="J7" t="s">
        <v>152</v>
      </c>
      <c r="K7">
        <v>404</v>
      </c>
      <c r="L7" t="s">
        <v>8566</v>
      </c>
      <c r="M7">
        <v>20390000</v>
      </c>
      <c r="N7">
        <v>0</v>
      </c>
      <c r="O7">
        <v>20390000</v>
      </c>
      <c r="P7">
        <v>16990000</v>
      </c>
      <c r="Q7">
        <v>-3400000</v>
      </c>
      <c r="R7">
        <v>-2001</v>
      </c>
      <c r="S7" s="5">
        <f>IFERROR(_xlfn.XLOOKUP(A7,'Stock APC'!$A:$A,'Stock APC'!$L:$L,0,0,1),0)</f>
        <v>20390000</v>
      </c>
      <c r="T7" t="str">
        <f t="shared" si="0"/>
        <v>LIQUIDAR</v>
      </c>
      <c r="U7" s="6">
        <f t="shared" si="1"/>
        <v>14441500</v>
      </c>
      <c r="V7" s="18">
        <f>_xlfn.XLOOKUP(A7,'Data precios'!A:A,'Data precios'!D:D,"",0,-1)</f>
        <v>15400000</v>
      </c>
      <c r="W7" s="9">
        <f>V7-P7</f>
        <v>-1590000</v>
      </c>
      <c r="X7" s="11">
        <f t="shared" si="2"/>
        <v>13860000</v>
      </c>
      <c r="Y7" s="9">
        <f t="shared" si="3"/>
        <v>-1540000</v>
      </c>
      <c r="Z7" s="6">
        <f>_xlfn.XLOOKUP($A7,'Data precios'!$A:$A,'Data precios'!G:G,"",0,-1)</f>
        <v>15400000</v>
      </c>
      <c r="AA7" s="6">
        <f>_xlfn.XLOOKUP($A7,'Data precios'!$A:$A,'Data precios'!H:H,"",0,-1)</f>
        <v>14938000</v>
      </c>
      <c r="AB7" s="6">
        <f>_xlfn.XLOOKUP($A7,'Data precios'!$A:$A,'Data precios'!I:I,"",0,-1)</f>
        <v>14476000</v>
      </c>
      <c r="AC7" s="6">
        <f>_xlfn.XLOOKUP($A7,'Data precios'!$A:$A,'Data precios'!J:J,"",0,-1)</f>
        <v>13860000</v>
      </c>
    </row>
    <row r="8" spans="1:29" ht="15" thickBot="1" x14ac:dyDescent="0.35">
      <c r="A8" t="s">
        <v>518</v>
      </c>
      <c r="B8" t="s">
        <v>4019</v>
      </c>
      <c r="C8" t="s">
        <v>5341</v>
      </c>
      <c r="D8" t="s">
        <v>62</v>
      </c>
      <c r="E8" t="s">
        <v>71</v>
      </c>
      <c r="F8">
        <v>2025</v>
      </c>
      <c r="G8">
        <v>0</v>
      </c>
      <c r="I8" t="s">
        <v>26</v>
      </c>
      <c r="J8" t="s">
        <v>273</v>
      </c>
      <c r="K8">
        <v>320</v>
      </c>
      <c r="L8" t="s">
        <v>52</v>
      </c>
      <c r="M8">
        <v>29381100</v>
      </c>
      <c r="N8">
        <v>0</v>
      </c>
      <c r="O8">
        <v>29381100</v>
      </c>
      <c r="P8">
        <v>21990000</v>
      </c>
      <c r="Q8">
        <v>-7391100</v>
      </c>
      <c r="R8">
        <v>-3361</v>
      </c>
      <c r="S8" s="5">
        <f>IFERROR(_xlfn.XLOOKUP(A8,'Stock APC'!$A:$A,'Stock APC'!$L:$L,0,0,1),0)</f>
        <v>29381100</v>
      </c>
      <c r="T8" t="str">
        <f t="shared" si="0"/>
        <v>LIQUIDAR</v>
      </c>
      <c r="U8" s="6">
        <f t="shared" si="1"/>
        <v>18691500</v>
      </c>
      <c r="V8" s="18">
        <f>_xlfn.XLOOKUP(A8,'Data precios'!A:A,'Data precios'!D:D,"",0,-1)</f>
        <v>25000000</v>
      </c>
      <c r="W8" s="9">
        <f>V8-P8</f>
        <v>3010000</v>
      </c>
      <c r="X8" s="11">
        <f t="shared" si="2"/>
        <v>29381100</v>
      </c>
      <c r="Y8" s="9">
        <f t="shared" si="3"/>
        <v>4381100</v>
      </c>
      <c r="Z8" s="6">
        <f>_xlfn.XLOOKUP($A8,'Data precios'!$A:$A,'Data precios'!G:G,"",0,-1)</f>
        <v>29381100</v>
      </c>
      <c r="AA8" s="6">
        <f>_xlfn.XLOOKUP($A8,'Data precios'!$A:$A,'Data precios'!H:H,"",0,-1)</f>
        <v>29381100</v>
      </c>
      <c r="AB8" s="6">
        <f>_xlfn.XLOOKUP($A8,'Data precios'!$A:$A,'Data precios'!I:I,"",0,-1)</f>
        <v>29381100</v>
      </c>
      <c r="AC8" s="6">
        <f>_xlfn.XLOOKUP($A8,'Data precios'!$A:$A,'Data precios'!J:J,"",0,-1)</f>
        <v>29381100</v>
      </c>
    </row>
    <row r="9" spans="1:29" ht="15" thickBot="1" x14ac:dyDescent="0.35">
      <c r="A9" t="s">
        <v>11725</v>
      </c>
      <c r="B9" t="s">
        <v>4019</v>
      </c>
      <c r="C9" t="s">
        <v>5341</v>
      </c>
      <c r="D9" t="s">
        <v>62</v>
      </c>
      <c r="E9" t="s">
        <v>4013</v>
      </c>
      <c r="F9">
        <v>2026</v>
      </c>
      <c r="G9">
        <v>0</v>
      </c>
      <c r="I9" t="s">
        <v>343</v>
      </c>
      <c r="J9" t="s">
        <v>152</v>
      </c>
      <c r="K9">
        <v>375</v>
      </c>
      <c r="L9" t="s">
        <v>39</v>
      </c>
      <c r="M9">
        <v>18211764</v>
      </c>
      <c r="N9">
        <v>826449</v>
      </c>
      <c r="O9">
        <v>19038213</v>
      </c>
      <c r="P9">
        <v>22176471</v>
      </c>
      <c r="Q9">
        <v>3138258</v>
      </c>
      <c r="R9">
        <v>1415</v>
      </c>
      <c r="S9" s="5">
        <f>IFERROR(_xlfn.XLOOKUP(A9,'Stock APC'!$A:$A,'Stock APC'!$L:$L,0,0,1),0)</f>
        <v>18211764</v>
      </c>
      <c r="T9" t="str">
        <f t="shared" si="0"/>
        <v>LIQUIDAR</v>
      </c>
      <c r="U9" s="6">
        <f t="shared" si="1"/>
        <v>18850000.349999998</v>
      </c>
      <c r="V9" s="18">
        <f>_xlfn.XLOOKUP(A9,'Data precios'!A:A,'Data precios'!D:D,"",0,-1)</f>
        <v>21100000</v>
      </c>
      <c r="W9" s="9">
        <f>IFERROR(V9-P9,"")</f>
        <v>-1076471</v>
      </c>
      <c r="X9" s="11">
        <f t="shared" si="2"/>
        <v>18990000</v>
      </c>
      <c r="Y9" s="9">
        <f t="shared" si="3"/>
        <v>-2110000</v>
      </c>
      <c r="Z9" s="6">
        <f>_xlfn.XLOOKUP($A9,'Data precios'!$A:$A,'Data precios'!G:G,"",0,-1)</f>
        <v>21100000</v>
      </c>
      <c r="AA9" s="6">
        <f>_xlfn.XLOOKUP($A9,'Data precios'!$A:$A,'Data precios'!H:H,"",0,-1)</f>
        <v>20467000</v>
      </c>
      <c r="AB9" s="6">
        <f>_xlfn.XLOOKUP($A9,'Data precios'!$A:$A,'Data precios'!I:I,"",0,-1)</f>
        <v>19834000</v>
      </c>
      <c r="AC9" s="6">
        <f>_xlfn.XLOOKUP($A9,'Data precios'!$A:$A,'Data precios'!J:J,"",0,-1)</f>
        <v>18990000</v>
      </c>
    </row>
    <row r="10" spans="1:29" ht="15" thickBot="1" x14ac:dyDescent="0.35">
      <c r="A10" t="s">
        <v>8517</v>
      </c>
      <c r="B10" t="s">
        <v>4019</v>
      </c>
      <c r="C10" t="s">
        <v>35</v>
      </c>
      <c r="D10" t="s">
        <v>230</v>
      </c>
      <c r="E10" t="s">
        <v>8552</v>
      </c>
      <c r="F10">
        <v>2026</v>
      </c>
      <c r="G10">
        <v>2705</v>
      </c>
      <c r="I10" t="s">
        <v>343</v>
      </c>
      <c r="J10" t="s">
        <v>8553</v>
      </c>
      <c r="K10">
        <v>169</v>
      </c>
      <c r="L10" t="s">
        <v>344</v>
      </c>
      <c r="M10">
        <v>16665547</v>
      </c>
      <c r="N10">
        <v>535096</v>
      </c>
      <c r="O10">
        <v>17200643</v>
      </c>
      <c r="P10">
        <v>20915966</v>
      </c>
      <c r="Q10">
        <v>3715323</v>
      </c>
      <c r="R10">
        <v>1776</v>
      </c>
      <c r="S10" s="5">
        <f>IFERROR(_xlfn.XLOOKUP(A10,'Stock APC'!$A:$A,'Stock APC'!$L:$L,0,0,1),0)</f>
        <v>16665547</v>
      </c>
      <c r="T10" t="str">
        <f t="shared" si="0"/>
        <v>LIQUIDAR</v>
      </c>
      <c r="U10" s="6">
        <f t="shared" si="1"/>
        <v>17778571.099999998</v>
      </c>
      <c r="V10" s="18">
        <f>_xlfn.XLOOKUP(A10,'Data precios'!A:A,'Data precios'!D:D,"",0,-1)</f>
        <v>18100000</v>
      </c>
      <c r="W10" s="9">
        <f>IFERROR(V10-P10,"")</f>
        <v>-2815966</v>
      </c>
      <c r="X10" s="11">
        <f t="shared" si="2"/>
        <v>16290000</v>
      </c>
      <c r="Y10" s="9">
        <f t="shared" si="3"/>
        <v>-1810000</v>
      </c>
      <c r="Z10" s="6">
        <f>_xlfn.XLOOKUP($A10,'Data precios'!$A:$A,'Data precios'!G:G,"",0,-1)</f>
        <v>18100000</v>
      </c>
      <c r="AA10" s="6">
        <f>_xlfn.XLOOKUP($A10,'Data precios'!$A:$A,'Data precios'!H:H,"",0,-1)</f>
        <v>17557000</v>
      </c>
      <c r="AB10" s="6">
        <f>_xlfn.XLOOKUP($A10,'Data precios'!$A:$A,'Data precios'!I:I,"",0,-1)</f>
        <v>17014000</v>
      </c>
      <c r="AC10" s="6">
        <f>_xlfn.XLOOKUP($A10,'Data precios'!$A:$A,'Data precios'!J:J,"",0,-1)</f>
        <v>16290000</v>
      </c>
    </row>
    <row r="11" spans="1:29" ht="15" thickBot="1" x14ac:dyDescent="0.35">
      <c r="A11" t="s">
        <v>11726</v>
      </c>
      <c r="B11" t="s">
        <v>4019</v>
      </c>
      <c r="C11" t="s">
        <v>391</v>
      </c>
      <c r="D11" t="s">
        <v>230</v>
      </c>
      <c r="E11" t="s">
        <v>11727</v>
      </c>
      <c r="F11">
        <v>2026</v>
      </c>
      <c r="G11">
        <v>0</v>
      </c>
      <c r="I11" t="s">
        <v>343</v>
      </c>
      <c r="J11" t="s">
        <v>11728</v>
      </c>
      <c r="K11">
        <v>375</v>
      </c>
      <c r="L11" t="s">
        <v>39</v>
      </c>
      <c r="M11">
        <v>13236975</v>
      </c>
      <c r="N11">
        <v>460637</v>
      </c>
      <c r="O11">
        <v>13697612</v>
      </c>
      <c r="P11">
        <v>15705882</v>
      </c>
      <c r="Q11">
        <v>2008270</v>
      </c>
      <c r="R11">
        <v>1279</v>
      </c>
      <c r="S11" s="5">
        <f>IFERROR(_xlfn.XLOOKUP(A11,'Stock APC'!$A:$A,'Stock APC'!$L:$L,0,0,1),0)</f>
        <v>13236975</v>
      </c>
      <c r="T11" t="str">
        <f t="shared" si="0"/>
        <v>LIQUIDAR</v>
      </c>
      <c r="U11" s="6">
        <f t="shared" si="1"/>
        <v>13349999.699999999</v>
      </c>
      <c r="V11" s="18" t="str">
        <f>_xlfn.XLOOKUP(A11,'Data precios'!A:A,'Data precios'!D:D,"",0,-1)</f>
        <v/>
      </c>
      <c r="W11" s="9" t="str">
        <f t="shared" ref="W11:W74" si="4">IFERROR(V11-P11,"")</f>
        <v/>
      </c>
      <c r="X11" s="11" t="str">
        <f t="shared" si="2"/>
        <v/>
      </c>
      <c r="Y11" s="9" t="str">
        <f t="shared" si="3"/>
        <v/>
      </c>
      <c r="Z11" s="6" t="str">
        <f>_xlfn.XLOOKUP($A11,'Data precios'!$A:$A,'Data precios'!G:G,"",0,-1)</f>
        <v/>
      </c>
      <c r="AA11" s="6" t="str">
        <f>_xlfn.XLOOKUP($A11,'Data precios'!$A:$A,'Data precios'!H:H,"",0,-1)</f>
        <v/>
      </c>
      <c r="AB11" s="6" t="str">
        <f>_xlfn.XLOOKUP($A11,'Data precios'!$A:$A,'Data precios'!I:I,"",0,-1)</f>
        <v/>
      </c>
      <c r="AC11" s="6" t="str">
        <f>_xlfn.XLOOKUP($A11,'Data precios'!$A:$A,'Data precios'!J:J,"",0,-1)</f>
        <v/>
      </c>
    </row>
    <row r="12" spans="1:29" ht="15" thickBot="1" x14ac:dyDescent="0.35">
      <c r="A12" t="s">
        <v>11729</v>
      </c>
      <c r="B12" t="s">
        <v>4019</v>
      </c>
      <c r="C12" t="s">
        <v>5341</v>
      </c>
      <c r="D12" t="s">
        <v>62</v>
      </c>
      <c r="E12" t="s">
        <v>11730</v>
      </c>
      <c r="F12">
        <v>2026</v>
      </c>
      <c r="G12">
        <v>0</v>
      </c>
      <c r="I12" t="s">
        <v>343</v>
      </c>
      <c r="J12" t="s">
        <v>357</v>
      </c>
      <c r="K12">
        <v>375</v>
      </c>
      <c r="L12" t="s">
        <v>39</v>
      </c>
      <c r="M12">
        <v>14312605</v>
      </c>
      <c r="N12">
        <v>409055</v>
      </c>
      <c r="O12">
        <v>14721660</v>
      </c>
      <c r="P12">
        <v>17722689</v>
      </c>
      <c r="Q12">
        <v>3001029</v>
      </c>
      <c r="R12">
        <v>1693</v>
      </c>
      <c r="S12" s="5">
        <f>IFERROR(_xlfn.XLOOKUP(A12,'Stock APC'!$A:$A,'Stock APC'!$L:$L,0,0,1),0)</f>
        <v>14312605</v>
      </c>
      <c r="T12" t="str">
        <f t="shared" si="0"/>
        <v>LIQUIDAR</v>
      </c>
      <c r="U12" s="6">
        <f t="shared" si="1"/>
        <v>15064285.65</v>
      </c>
      <c r="V12" s="18" t="str">
        <f>_xlfn.XLOOKUP(A12,'Data precios'!A:A,'Data precios'!D:D,"",0,-1)</f>
        <v/>
      </c>
      <c r="W12" s="9" t="str">
        <f t="shared" si="4"/>
        <v/>
      </c>
      <c r="X12" s="11" t="str">
        <f t="shared" si="2"/>
        <v/>
      </c>
      <c r="Y12" s="9" t="str">
        <f t="shared" si="3"/>
        <v/>
      </c>
      <c r="Z12" s="6" t="str">
        <f>_xlfn.XLOOKUP($A12,'Data precios'!$A:$A,'Data precios'!G:G,"",0,-1)</f>
        <v/>
      </c>
      <c r="AA12" s="6" t="str">
        <f>_xlfn.XLOOKUP($A12,'Data precios'!$A:$A,'Data precios'!H:H,"",0,-1)</f>
        <v/>
      </c>
      <c r="AB12" s="6" t="str">
        <f>_xlfn.XLOOKUP($A12,'Data precios'!$A:$A,'Data precios'!I:I,"",0,-1)</f>
        <v/>
      </c>
      <c r="AC12" s="6" t="str">
        <f>_xlfn.XLOOKUP($A12,'Data precios'!$A:$A,'Data precios'!J:J,"",0,-1)</f>
        <v/>
      </c>
    </row>
    <row r="13" spans="1:29" ht="15" thickBot="1" x14ac:dyDescent="0.35">
      <c r="A13" t="s">
        <v>11750</v>
      </c>
      <c r="B13" t="s">
        <v>4019</v>
      </c>
      <c r="C13" t="s">
        <v>30</v>
      </c>
      <c r="D13" t="s">
        <v>62</v>
      </c>
      <c r="E13" t="s">
        <v>11751</v>
      </c>
      <c r="F13">
        <v>2026</v>
      </c>
      <c r="G13">
        <v>0</v>
      </c>
      <c r="I13" t="s">
        <v>343</v>
      </c>
      <c r="J13" t="s">
        <v>152</v>
      </c>
      <c r="K13">
        <v>269</v>
      </c>
      <c r="L13" t="s">
        <v>8604</v>
      </c>
      <c r="M13">
        <v>28983865</v>
      </c>
      <c r="N13">
        <v>1338304</v>
      </c>
      <c r="O13">
        <v>30322169</v>
      </c>
      <c r="P13">
        <v>31336134</v>
      </c>
      <c r="Q13">
        <v>1013965</v>
      </c>
      <c r="R13">
        <v>324</v>
      </c>
      <c r="S13" s="5">
        <f>IFERROR(_xlfn.XLOOKUP(A13,'Stock APC'!$A:$A,'Stock APC'!$L:$L,0,0,1),0)</f>
        <v>28983865</v>
      </c>
      <c r="T13" t="str">
        <f t="shared" si="0"/>
        <v>LIQUIDAR</v>
      </c>
      <c r="U13" s="6">
        <f t="shared" si="1"/>
        <v>26635713.899999999</v>
      </c>
      <c r="V13" s="18" t="str">
        <f>_xlfn.XLOOKUP(A13,'Data precios'!A:A,'Data precios'!D:D,"",0,-1)</f>
        <v/>
      </c>
      <c r="W13" s="9" t="str">
        <f t="shared" si="4"/>
        <v/>
      </c>
      <c r="X13" s="11" t="str">
        <f t="shared" si="2"/>
        <v/>
      </c>
      <c r="Y13" s="9" t="str">
        <f t="shared" si="3"/>
        <v/>
      </c>
      <c r="Z13" s="6" t="str">
        <f>_xlfn.XLOOKUP($A13,'Data precios'!$A:$A,'Data precios'!G:G,"",0,-1)</f>
        <v/>
      </c>
      <c r="AA13" s="6" t="str">
        <f>_xlfn.XLOOKUP($A13,'Data precios'!$A:$A,'Data precios'!H:H,"",0,-1)</f>
        <v/>
      </c>
      <c r="AB13" s="6" t="str">
        <f>_xlfn.XLOOKUP($A13,'Data precios'!$A:$A,'Data precios'!I:I,"",0,-1)</f>
        <v/>
      </c>
      <c r="AC13" s="6" t="str">
        <f>_xlfn.XLOOKUP($A13,'Data precios'!$A:$A,'Data precios'!J:J,"",0,-1)</f>
        <v/>
      </c>
    </row>
    <row r="14" spans="1:29" ht="15" thickBot="1" x14ac:dyDescent="0.35">
      <c r="A14" t="s">
        <v>10908</v>
      </c>
      <c r="B14" t="s">
        <v>4019</v>
      </c>
      <c r="C14" t="s">
        <v>391</v>
      </c>
      <c r="D14" t="s">
        <v>62</v>
      </c>
      <c r="E14" t="s">
        <v>10909</v>
      </c>
      <c r="F14">
        <v>2026</v>
      </c>
      <c r="G14">
        <v>0</v>
      </c>
      <c r="I14" t="s">
        <v>343</v>
      </c>
      <c r="J14" t="s">
        <v>347</v>
      </c>
      <c r="K14">
        <v>137</v>
      </c>
      <c r="L14" t="s">
        <v>10497</v>
      </c>
      <c r="M14">
        <v>18351000</v>
      </c>
      <c r="N14">
        <v>0</v>
      </c>
      <c r="O14">
        <v>18351000</v>
      </c>
      <c r="P14">
        <v>20390000</v>
      </c>
      <c r="Q14">
        <v>2039000</v>
      </c>
      <c r="R14">
        <v>10</v>
      </c>
      <c r="S14" s="5">
        <f>IFERROR(_xlfn.XLOOKUP(A14,'Stock APC'!$A:$A,'Stock APC'!$L:$L,0,0,1),0)</f>
        <v>18351000</v>
      </c>
      <c r="T14" t="str">
        <f t="shared" si="0"/>
        <v>LIQUIDAR</v>
      </c>
      <c r="U14" s="6">
        <f t="shared" si="1"/>
        <v>17331500</v>
      </c>
      <c r="V14" s="18" t="str">
        <f>_xlfn.XLOOKUP(A14,'Data precios'!A:A,'Data precios'!D:D,"",0,-1)</f>
        <v/>
      </c>
      <c r="W14" s="9" t="str">
        <f t="shared" si="4"/>
        <v/>
      </c>
      <c r="X14" s="11" t="str">
        <f t="shared" si="2"/>
        <v/>
      </c>
      <c r="Y14" s="9" t="str">
        <f t="shared" si="3"/>
        <v/>
      </c>
      <c r="Z14" s="6" t="str">
        <f>_xlfn.XLOOKUP($A14,'Data precios'!$A:$A,'Data precios'!G:G,"",0,-1)</f>
        <v/>
      </c>
      <c r="AA14" s="6" t="str">
        <f>_xlfn.XLOOKUP($A14,'Data precios'!$A:$A,'Data precios'!H:H,"",0,-1)</f>
        <v/>
      </c>
      <c r="AB14" s="6" t="str">
        <f>_xlfn.XLOOKUP($A14,'Data precios'!$A:$A,'Data precios'!I:I,"",0,-1)</f>
        <v/>
      </c>
      <c r="AC14" s="6" t="str">
        <f>_xlfn.XLOOKUP($A14,'Data precios'!$A:$A,'Data precios'!J:J,"",0,-1)</f>
        <v/>
      </c>
    </row>
    <row r="15" spans="1:29" ht="15" thickBot="1" x14ac:dyDescent="0.35">
      <c r="A15" t="s">
        <v>11755</v>
      </c>
      <c r="B15" t="s">
        <v>4019</v>
      </c>
      <c r="C15" t="s">
        <v>5341</v>
      </c>
      <c r="D15" t="s">
        <v>62</v>
      </c>
      <c r="E15" t="s">
        <v>11751</v>
      </c>
      <c r="F15">
        <v>2026</v>
      </c>
      <c r="G15">
        <v>0</v>
      </c>
      <c r="I15" t="s">
        <v>343</v>
      </c>
      <c r="J15" t="s">
        <v>11756</v>
      </c>
      <c r="K15">
        <v>117</v>
      </c>
      <c r="L15" t="s">
        <v>10497</v>
      </c>
      <c r="M15">
        <v>28515882</v>
      </c>
      <c r="N15">
        <v>1030553</v>
      </c>
      <c r="O15">
        <v>29546435</v>
      </c>
      <c r="P15">
        <v>31336134</v>
      </c>
      <c r="Q15">
        <v>1789699</v>
      </c>
      <c r="R15">
        <v>571</v>
      </c>
      <c r="S15" s="5">
        <f>IFERROR(_xlfn.XLOOKUP(A15,'Stock APC'!$A:$A,'Stock APC'!$L:$L,0,0,1),0)</f>
        <v>28515882</v>
      </c>
      <c r="T15" t="str">
        <f t="shared" si="0"/>
        <v>LIQUIDAR</v>
      </c>
      <c r="U15" s="6">
        <f t="shared" si="1"/>
        <v>26635713.899999999</v>
      </c>
      <c r="V15" s="18" t="str">
        <f>_xlfn.XLOOKUP(A15,'Data precios'!A:A,'Data precios'!D:D,"",0,-1)</f>
        <v/>
      </c>
      <c r="W15" s="9" t="str">
        <f t="shared" si="4"/>
        <v/>
      </c>
      <c r="X15" s="11" t="str">
        <f t="shared" si="2"/>
        <v/>
      </c>
      <c r="Y15" s="9" t="str">
        <f t="shared" si="3"/>
        <v/>
      </c>
      <c r="Z15" s="6" t="str">
        <f>_xlfn.XLOOKUP($A15,'Data precios'!$A:$A,'Data precios'!G:G,"",0,-1)</f>
        <v/>
      </c>
      <c r="AA15" s="6" t="str">
        <f>_xlfn.XLOOKUP($A15,'Data precios'!$A:$A,'Data precios'!H:H,"",0,-1)</f>
        <v/>
      </c>
      <c r="AB15" s="6" t="str">
        <f>_xlfn.XLOOKUP($A15,'Data precios'!$A:$A,'Data precios'!I:I,"",0,-1)</f>
        <v/>
      </c>
      <c r="AC15" s="6" t="str">
        <f>_xlfn.XLOOKUP($A15,'Data precios'!$A:$A,'Data precios'!J:J,"",0,-1)</f>
        <v/>
      </c>
    </row>
    <row r="16" spans="1:29" ht="15" thickBot="1" x14ac:dyDescent="0.35">
      <c r="A16" t="s">
        <v>8641</v>
      </c>
      <c r="B16" t="s">
        <v>341</v>
      </c>
      <c r="C16" t="s">
        <v>5319</v>
      </c>
      <c r="D16" t="s">
        <v>191</v>
      </c>
      <c r="E16" t="s">
        <v>8642</v>
      </c>
      <c r="F16">
        <v>2008</v>
      </c>
      <c r="G16">
        <v>0</v>
      </c>
      <c r="I16" t="s">
        <v>343</v>
      </c>
      <c r="J16" t="s">
        <v>161</v>
      </c>
      <c r="K16">
        <v>3494</v>
      </c>
      <c r="L16" t="s">
        <v>8604</v>
      </c>
      <c r="M16">
        <v>0</v>
      </c>
      <c r="N16">
        <v>1558253</v>
      </c>
      <c r="O16">
        <v>1558253</v>
      </c>
      <c r="P16">
        <v>0</v>
      </c>
      <c r="Q16">
        <v>-1558253</v>
      </c>
      <c r="R16">
        <v>-155825300</v>
      </c>
      <c r="S16" s="5">
        <f>IFERROR(_xlfn.XLOOKUP(A16,'Stock APC'!$A:$A,'Stock APC'!$L:$L,0,0,1),0)</f>
        <v>0</v>
      </c>
      <c r="T16" t="str">
        <f t="shared" si="0"/>
        <v>LIQUIDAR</v>
      </c>
      <c r="U16" s="6">
        <f t="shared" si="1"/>
        <v>0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1558253</v>
      </c>
      <c r="Y16" s="9" t="str">
        <f t="shared" si="3"/>
        <v/>
      </c>
      <c r="Z16" s="6">
        <f>_xlfn.XLOOKUP($A16,'Data precios'!$A:$A,'Data precios'!G:G,"",0,-1)</f>
        <v>1558253</v>
      </c>
      <c r="AA16" s="6">
        <f>_xlfn.XLOOKUP($A16,'Data precios'!$A:$A,'Data precios'!H:H,"",0,-1)</f>
        <v>1558253</v>
      </c>
      <c r="AB16" s="6">
        <f>_xlfn.XLOOKUP($A16,'Data precios'!$A:$A,'Data precios'!I:I,"",0,-1)</f>
        <v>1558253</v>
      </c>
      <c r="AC16" s="6">
        <f>_xlfn.XLOOKUP($A16,'Data precios'!$A:$A,'Data precios'!J:J,"",0,-1)</f>
        <v>1558253</v>
      </c>
    </row>
    <row r="17" spans="1:29" ht="15" thickBot="1" x14ac:dyDescent="0.35">
      <c r="A17" t="s">
        <v>8592</v>
      </c>
      <c r="B17" t="s">
        <v>341</v>
      </c>
      <c r="C17" t="s">
        <v>386</v>
      </c>
      <c r="D17" t="s">
        <v>58</v>
      </c>
      <c r="E17" t="s">
        <v>8593</v>
      </c>
      <c r="F17">
        <v>2009</v>
      </c>
      <c r="G17">
        <v>0</v>
      </c>
      <c r="I17" t="s">
        <v>26</v>
      </c>
      <c r="J17" t="s">
        <v>8594</v>
      </c>
      <c r="K17">
        <v>3497</v>
      </c>
      <c r="L17" t="s">
        <v>28</v>
      </c>
      <c r="M17">
        <v>7295200</v>
      </c>
      <c r="N17">
        <v>0</v>
      </c>
      <c r="O17">
        <v>7295200</v>
      </c>
      <c r="P17">
        <v>8990000</v>
      </c>
      <c r="Q17">
        <v>1694800</v>
      </c>
      <c r="R17">
        <v>1885</v>
      </c>
      <c r="S17" s="5">
        <f>IFERROR(_xlfn.XLOOKUP(A17,'Stock APC'!$A:$A,'Stock APC'!$L:$L,0,0,1),0)</f>
        <v>7295200</v>
      </c>
      <c r="T17" t="str">
        <f t="shared" si="0"/>
        <v>LIQUIDAR</v>
      </c>
      <c r="U17" s="6">
        <f t="shared" si="1"/>
        <v>7641500</v>
      </c>
      <c r="V17" s="18" t="str">
        <f>_xlfn.XLOOKUP(A17,'Data precios'!A:A,'Data precios'!D:D,"",0,-1)</f>
        <v>NO DISPONIBLE</v>
      </c>
      <c r="W17" s="9" t="str">
        <f t="shared" si="4"/>
        <v/>
      </c>
      <c r="X17" s="11">
        <f t="shared" si="2"/>
        <v>7295200</v>
      </c>
      <c r="Y17" s="9" t="str">
        <f t="shared" si="3"/>
        <v/>
      </c>
      <c r="Z17" s="6">
        <f>_xlfn.XLOOKUP($A17,'Data precios'!$A:$A,'Data precios'!G:G,"",0,-1)</f>
        <v>7295200</v>
      </c>
      <c r="AA17" s="6">
        <f>_xlfn.XLOOKUP($A17,'Data precios'!$A:$A,'Data precios'!H:H,"",0,-1)</f>
        <v>7295200</v>
      </c>
      <c r="AB17" s="6">
        <f>_xlfn.XLOOKUP($A17,'Data precios'!$A:$A,'Data precios'!I:I,"",0,-1)</f>
        <v>7295200</v>
      </c>
      <c r="AC17" s="6">
        <f>_xlfn.XLOOKUP($A17,'Data precios'!$A:$A,'Data precios'!J:J,"",0,-1)</f>
        <v>7295200</v>
      </c>
    </row>
    <row r="18" spans="1:29" ht="15" thickBot="1" x14ac:dyDescent="0.35">
      <c r="A18" t="s">
        <v>8637</v>
      </c>
      <c r="B18" t="s">
        <v>341</v>
      </c>
      <c r="C18" t="s">
        <v>293</v>
      </c>
      <c r="D18" t="s">
        <v>58</v>
      </c>
      <c r="E18" t="s">
        <v>8627</v>
      </c>
      <c r="F18">
        <v>2016</v>
      </c>
      <c r="G18">
        <v>0</v>
      </c>
      <c r="I18" t="s">
        <v>343</v>
      </c>
      <c r="J18" t="s">
        <v>110</v>
      </c>
      <c r="K18">
        <v>3918</v>
      </c>
      <c r="L18" t="s">
        <v>8614</v>
      </c>
      <c r="M18">
        <v>13050001</v>
      </c>
      <c r="N18">
        <v>2576087</v>
      </c>
      <c r="O18">
        <v>15626088</v>
      </c>
      <c r="P18">
        <v>13100840</v>
      </c>
      <c r="Q18">
        <v>-2525248</v>
      </c>
      <c r="R18">
        <v>-1928</v>
      </c>
      <c r="S18" s="5">
        <f>IFERROR(_xlfn.XLOOKUP(A18,'Stock APC'!$A:$A,'Stock APC'!$L:$L,0,0,1),0)</f>
        <v>13050001</v>
      </c>
      <c r="T18" t="str">
        <f t="shared" si="0"/>
        <v>LIQUIDAR</v>
      </c>
      <c r="U18" s="6">
        <f t="shared" si="1"/>
        <v>11135714</v>
      </c>
      <c r="V18" s="18" t="str">
        <f>_xlfn.XLOOKUP(A18,'Data precios'!A:A,'Data precios'!D:D,"",0,-1)</f>
        <v>USO SERVICIO/GERENCIA</v>
      </c>
      <c r="W18" s="9" t="str">
        <f t="shared" si="4"/>
        <v/>
      </c>
      <c r="X18" s="11">
        <f t="shared" si="2"/>
        <v>15626088</v>
      </c>
      <c r="Y18" s="9" t="str">
        <f t="shared" si="3"/>
        <v/>
      </c>
      <c r="Z18" s="6">
        <f>_xlfn.XLOOKUP($A18,'Data precios'!$A:$A,'Data precios'!G:G,"",0,-1)</f>
        <v>15626088</v>
      </c>
      <c r="AA18" s="6">
        <f>_xlfn.XLOOKUP($A18,'Data precios'!$A:$A,'Data precios'!H:H,"",0,-1)</f>
        <v>15626088</v>
      </c>
      <c r="AB18" s="6">
        <f>_xlfn.XLOOKUP($A18,'Data precios'!$A:$A,'Data precios'!I:I,"",0,-1)</f>
        <v>15626088</v>
      </c>
      <c r="AC18" s="6">
        <f>_xlfn.XLOOKUP($A18,'Data precios'!$A:$A,'Data precios'!J:J,"",0,-1)</f>
        <v>15626088</v>
      </c>
    </row>
    <row r="19" spans="1:29" ht="15" thickBot="1" x14ac:dyDescent="0.35">
      <c r="A19" t="s">
        <v>8588</v>
      </c>
      <c r="B19" t="s">
        <v>341</v>
      </c>
      <c r="C19" t="s">
        <v>8589</v>
      </c>
      <c r="D19" t="s">
        <v>191</v>
      </c>
      <c r="E19" t="s">
        <v>8590</v>
      </c>
      <c r="F19">
        <v>2020</v>
      </c>
      <c r="G19">
        <v>0</v>
      </c>
      <c r="I19" t="s">
        <v>26</v>
      </c>
      <c r="J19" t="s">
        <v>43</v>
      </c>
      <c r="K19">
        <v>2400</v>
      </c>
      <c r="L19" t="s">
        <v>8591</v>
      </c>
      <c r="M19">
        <v>12990000</v>
      </c>
      <c r="N19">
        <v>0</v>
      </c>
      <c r="O19">
        <v>12990000</v>
      </c>
      <c r="P19">
        <v>12990000</v>
      </c>
      <c r="Q19">
        <v>0</v>
      </c>
      <c r="R19">
        <v>0</v>
      </c>
      <c r="S19" s="5">
        <f>IFERROR(_xlfn.XLOOKUP(A19,'Stock APC'!$A:$A,'Stock APC'!$L:$L,0,0,1),0)</f>
        <v>12990000</v>
      </c>
      <c r="T19" t="str">
        <f t="shared" si="0"/>
        <v>LIQUIDAR</v>
      </c>
      <c r="U19" s="6">
        <f t="shared" si="1"/>
        <v>11041500</v>
      </c>
      <c r="V19" s="18" t="str">
        <f>_xlfn.XLOOKUP(A19,'Data precios'!A:A,'Data precios'!D:D,"",0,-1)</f>
        <v>SINIESTRADO</v>
      </c>
      <c r="W19" s="9" t="str">
        <f t="shared" si="4"/>
        <v/>
      </c>
      <c r="X19" s="11">
        <f t="shared" si="2"/>
        <v>12990000</v>
      </c>
      <c r="Y19" s="9" t="str">
        <f t="shared" si="3"/>
        <v/>
      </c>
      <c r="Z19" s="6">
        <f>_xlfn.XLOOKUP($A19,'Data precios'!$A:$A,'Data precios'!G:G,"",0,-1)</f>
        <v>12990000</v>
      </c>
      <c r="AA19" s="6">
        <f>_xlfn.XLOOKUP($A19,'Data precios'!$A:$A,'Data precios'!H:H,"",0,-1)</f>
        <v>12990000</v>
      </c>
      <c r="AB19" s="6">
        <f>_xlfn.XLOOKUP($A19,'Data precios'!$A:$A,'Data precios'!I:I,"",0,-1)</f>
        <v>12990000</v>
      </c>
      <c r="AC19" s="6">
        <f>_xlfn.XLOOKUP($A19,'Data precios'!$A:$A,'Data precios'!J:J,"",0,-1)</f>
        <v>12990000</v>
      </c>
    </row>
    <row r="20" spans="1:29" ht="15" thickBot="1" x14ac:dyDescent="0.35">
      <c r="A20" t="s">
        <v>8585</v>
      </c>
      <c r="B20" t="s">
        <v>341</v>
      </c>
      <c r="C20" t="s">
        <v>391</v>
      </c>
      <c r="D20" t="s">
        <v>131</v>
      </c>
      <c r="E20" t="s">
        <v>8586</v>
      </c>
      <c r="F20">
        <v>2019</v>
      </c>
      <c r="G20">
        <v>6400</v>
      </c>
      <c r="I20" t="s">
        <v>343</v>
      </c>
      <c r="J20" t="s">
        <v>8587</v>
      </c>
      <c r="K20">
        <v>1418</v>
      </c>
      <c r="L20" t="s">
        <v>28</v>
      </c>
      <c r="M20">
        <v>12497480</v>
      </c>
      <c r="N20">
        <v>3135424</v>
      </c>
      <c r="O20">
        <v>15632904</v>
      </c>
      <c r="P20">
        <v>15900000</v>
      </c>
      <c r="Q20">
        <v>267096</v>
      </c>
      <c r="R20">
        <v>168</v>
      </c>
      <c r="S20" s="5">
        <f>IFERROR(_xlfn.XLOOKUP(A20,'Stock APC'!$A:$A,'Stock APC'!$L:$L,0,0,1),0)</f>
        <v>12497480</v>
      </c>
      <c r="T20" t="str">
        <f t="shared" si="0"/>
        <v>LIQUIDAR</v>
      </c>
      <c r="U20" s="6">
        <f t="shared" si="1"/>
        <v>13515000</v>
      </c>
      <c r="V20" s="18">
        <f>_xlfn.XLOOKUP(A20,'Data precios'!A:A,'Data precios'!D:D,"",0,-1)</f>
        <v>15500000</v>
      </c>
      <c r="W20" s="9">
        <f t="shared" si="4"/>
        <v>-400000</v>
      </c>
      <c r="X20" s="11">
        <f t="shared" si="2"/>
        <v>15632904</v>
      </c>
      <c r="Y20" s="9">
        <f t="shared" si="3"/>
        <v>132904</v>
      </c>
      <c r="Z20" s="6">
        <f>_xlfn.XLOOKUP($A20,'Data precios'!$A:$A,'Data precios'!G:G,"",0,-1)</f>
        <v>15632904</v>
      </c>
      <c r="AA20" s="6">
        <f>_xlfn.XLOOKUP($A20,'Data precios'!$A:$A,'Data precios'!H:H,"",0,-1)</f>
        <v>15632904</v>
      </c>
      <c r="AB20" s="6">
        <f>_xlfn.XLOOKUP($A20,'Data precios'!$A:$A,'Data precios'!I:I,"",0,-1)</f>
        <v>15632904</v>
      </c>
      <c r="AC20" s="6">
        <f>_xlfn.XLOOKUP($A20,'Data precios'!$A:$A,'Data precios'!J:J,"",0,-1)</f>
        <v>15632904</v>
      </c>
    </row>
    <row r="21" spans="1:29" ht="15" thickBot="1" x14ac:dyDescent="0.35">
      <c r="A21" t="s">
        <v>8651</v>
      </c>
      <c r="B21" t="s">
        <v>341</v>
      </c>
      <c r="C21" t="s">
        <v>5333</v>
      </c>
      <c r="D21" t="s">
        <v>50</v>
      </c>
      <c r="E21" t="s">
        <v>8652</v>
      </c>
      <c r="F21">
        <v>2019</v>
      </c>
      <c r="G21">
        <v>0</v>
      </c>
      <c r="I21" t="s">
        <v>343</v>
      </c>
      <c r="J21" t="s">
        <v>43</v>
      </c>
      <c r="K21">
        <v>2756</v>
      </c>
      <c r="L21" t="s">
        <v>8614</v>
      </c>
      <c r="M21">
        <v>0</v>
      </c>
      <c r="N21">
        <v>2624366</v>
      </c>
      <c r="O21">
        <v>2624366</v>
      </c>
      <c r="P21">
        <v>5790000</v>
      </c>
      <c r="Q21">
        <v>3165634</v>
      </c>
      <c r="R21">
        <v>5467</v>
      </c>
      <c r="S21" s="5">
        <f>IFERROR(_xlfn.XLOOKUP(A21,'Stock APC'!$A:$A,'Stock APC'!$L:$L,0,0,1),0)</f>
        <v>0</v>
      </c>
      <c r="T21" t="str">
        <f t="shared" si="0"/>
        <v>LIQUIDAR</v>
      </c>
      <c r="U21" s="6">
        <f t="shared" si="1"/>
        <v>4921500</v>
      </c>
      <c r="V21" s="18" t="str">
        <f>_xlfn.XLOOKUP(A21,'Data precios'!A:A,'Data precios'!D:D,"",0,-1)</f>
        <v>USO SERVICIO/GERENCIA</v>
      </c>
      <c r="W21" s="9" t="str">
        <f t="shared" si="4"/>
        <v/>
      </c>
      <c r="X21" s="11">
        <f t="shared" si="2"/>
        <v>2624366</v>
      </c>
      <c r="Y21" s="9" t="str">
        <f t="shared" si="3"/>
        <v/>
      </c>
      <c r="Z21" s="6">
        <f>_xlfn.XLOOKUP($A21,'Data precios'!$A:$A,'Data precios'!G:G,"",0,-1)</f>
        <v>2624366</v>
      </c>
      <c r="AA21" s="6">
        <f>_xlfn.XLOOKUP($A21,'Data precios'!$A:$A,'Data precios'!H:H,"",0,-1)</f>
        <v>2624366</v>
      </c>
      <c r="AB21" s="6">
        <f>_xlfn.XLOOKUP($A21,'Data precios'!$A:$A,'Data precios'!I:I,"",0,-1)</f>
        <v>2624366</v>
      </c>
      <c r="AC21" s="6">
        <f>_xlfn.XLOOKUP($A21,'Data precios'!$A:$A,'Data precios'!J:J,"",0,-1)</f>
        <v>2624366</v>
      </c>
    </row>
    <row r="22" spans="1:29" ht="15" thickBot="1" x14ac:dyDescent="0.35">
      <c r="A22" t="s">
        <v>8643</v>
      </c>
      <c r="B22" t="s">
        <v>341</v>
      </c>
      <c r="C22" t="s">
        <v>386</v>
      </c>
      <c r="D22" t="s">
        <v>50</v>
      </c>
      <c r="E22" t="s">
        <v>8636</v>
      </c>
      <c r="F22">
        <v>2019</v>
      </c>
      <c r="G22">
        <v>0</v>
      </c>
      <c r="I22" t="s">
        <v>343</v>
      </c>
      <c r="J22" t="s">
        <v>43</v>
      </c>
      <c r="K22">
        <v>2650</v>
      </c>
      <c r="L22" t="s">
        <v>8614</v>
      </c>
      <c r="M22">
        <v>0</v>
      </c>
      <c r="N22">
        <v>2454691</v>
      </c>
      <c r="O22">
        <v>2454691</v>
      </c>
      <c r="P22">
        <v>7190000</v>
      </c>
      <c r="Q22">
        <v>4735309</v>
      </c>
      <c r="R22">
        <v>6586</v>
      </c>
      <c r="S22" s="5">
        <f>IFERROR(_xlfn.XLOOKUP(A22,'Stock APC'!$A:$A,'Stock APC'!$L:$L,0,0,1),0)</f>
        <v>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 t="shared" si="4"/>
        <v/>
      </c>
      <c r="X22" s="11">
        <f t="shared" si="2"/>
        <v>2454691</v>
      </c>
      <c r="Y22" s="9" t="str">
        <f t="shared" si="3"/>
        <v/>
      </c>
      <c r="Z22" s="6">
        <f>_xlfn.XLOOKUP($A22,'Data precios'!$A:$A,'Data precios'!G:G,"",0,-1)</f>
        <v>2454691</v>
      </c>
      <c r="AA22" s="6">
        <f>_xlfn.XLOOKUP($A22,'Data precios'!$A:$A,'Data precios'!H:H,"",0,-1)</f>
        <v>2454691</v>
      </c>
      <c r="AB22" s="6">
        <f>_xlfn.XLOOKUP($A22,'Data precios'!$A:$A,'Data precios'!I:I,"",0,-1)</f>
        <v>2454691</v>
      </c>
      <c r="AC22" s="6">
        <f>_xlfn.XLOOKUP($A22,'Data precios'!$A:$A,'Data precios'!J:J,"",0,-1)</f>
        <v>2454691</v>
      </c>
    </row>
    <row r="23" spans="1:29" ht="15" thickBot="1" x14ac:dyDescent="0.35">
      <c r="A23" t="s">
        <v>8653</v>
      </c>
      <c r="B23" t="s">
        <v>341</v>
      </c>
      <c r="C23" t="s">
        <v>8589</v>
      </c>
      <c r="D23" t="s">
        <v>50</v>
      </c>
      <c r="E23" t="s">
        <v>8636</v>
      </c>
      <c r="F23">
        <v>2019</v>
      </c>
      <c r="G23">
        <v>0</v>
      </c>
      <c r="I23" t="s">
        <v>343</v>
      </c>
      <c r="J23" t="s">
        <v>43</v>
      </c>
      <c r="K23">
        <v>2650</v>
      </c>
      <c r="L23" t="s">
        <v>8614</v>
      </c>
      <c r="M23">
        <v>0</v>
      </c>
      <c r="N23">
        <v>2502458</v>
      </c>
      <c r="O23">
        <v>2502458</v>
      </c>
      <c r="P23">
        <v>7190000</v>
      </c>
      <c r="Q23">
        <v>4687542</v>
      </c>
      <c r="R23">
        <v>652</v>
      </c>
      <c r="S23" s="5">
        <f>IFERROR(_xlfn.XLOOKUP(A23,'Stock APC'!$A:$A,'Stock APC'!$L:$L,0,0,1),0)</f>
        <v>0</v>
      </c>
      <c r="T23" t="str">
        <f t="shared" si="0"/>
        <v>LIQUIDAR</v>
      </c>
      <c r="U23" s="6">
        <f t="shared" si="1"/>
        <v>6111500</v>
      </c>
      <c r="V23" s="18" t="str">
        <f>_xlfn.XLOOKUP(A23,'Data precios'!A:A,'Data precios'!D:D,"",0,-1)</f>
        <v>USO SERVICIO/GERENCIA</v>
      </c>
      <c r="W23" s="9" t="str">
        <f t="shared" si="4"/>
        <v/>
      </c>
      <c r="X23" s="11">
        <f t="shared" si="2"/>
        <v>2502458</v>
      </c>
      <c r="Y23" s="9" t="str">
        <f t="shared" si="3"/>
        <v/>
      </c>
      <c r="Z23" s="6">
        <f>_xlfn.XLOOKUP($A23,'Data precios'!$A:$A,'Data precios'!G:G,"",0,-1)</f>
        <v>2502458</v>
      </c>
      <c r="AA23" s="6">
        <f>_xlfn.XLOOKUP($A23,'Data precios'!$A:$A,'Data precios'!H:H,"",0,-1)</f>
        <v>2502458</v>
      </c>
      <c r="AB23" s="6">
        <f>_xlfn.XLOOKUP($A23,'Data precios'!$A:$A,'Data precios'!I:I,"",0,-1)</f>
        <v>2502458</v>
      </c>
      <c r="AC23" s="6">
        <f>_xlfn.XLOOKUP($A23,'Data precios'!$A:$A,'Data precios'!J:J,"",0,-1)</f>
        <v>2502458</v>
      </c>
    </row>
    <row r="24" spans="1:29" ht="15" thickBot="1" x14ac:dyDescent="0.35">
      <c r="A24" t="s">
        <v>8635</v>
      </c>
      <c r="B24" t="s">
        <v>341</v>
      </c>
      <c r="C24" t="s">
        <v>386</v>
      </c>
      <c r="D24" t="s">
        <v>50</v>
      </c>
      <c r="E24" t="s">
        <v>8636</v>
      </c>
      <c r="F24">
        <v>2019</v>
      </c>
      <c r="G24">
        <v>0</v>
      </c>
      <c r="I24" t="s">
        <v>343</v>
      </c>
      <c r="J24" t="s">
        <v>43</v>
      </c>
      <c r="K24">
        <v>2650</v>
      </c>
      <c r="L24" t="s">
        <v>8614</v>
      </c>
      <c r="M24">
        <v>0</v>
      </c>
      <c r="N24">
        <v>2315480</v>
      </c>
      <c r="O24">
        <v>2315480</v>
      </c>
      <c r="P24">
        <v>7190000</v>
      </c>
      <c r="Q24">
        <v>4874520</v>
      </c>
      <c r="R24">
        <v>678</v>
      </c>
      <c r="S24" s="5">
        <f>IFERROR(_xlfn.XLOOKUP(A24,'Stock APC'!$A:$A,'Stock APC'!$L:$L,0,0,1),0)</f>
        <v>0</v>
      </c>
      <c r="T24" t="str">
        <f t="shared" si="0"/>
        <v>LIQUIDAR</v>
      </c>
      <c r="U24" s="6">
        <f t="shared" si="1"/>
        <v>6111500</v>
      </c>
      <c r="V24" s="18" t="str">
        <f>_xlfn.XLOOKUP(A24,'Data precios'!A:A,'Data precios'!D:D,"",0,-1)</f>
        <v>USO SERVICIO/GERENCIA</v>
      </c>
      <c r="W24" s="9" t="str">
        <f t="shared" si="4"/>
        <v/>
      </c>
      <c r="X24" s="11">
        <f t="shared" si="2"/>
        <v>2315480</v>
      </c>
      <c r="Y24" s="9" t="str">
        <f t="shared" si="3"/>
        <v/>
      </c>
      <c r="Z24" s="6">
        <f>_xlfn.XLOOKUP($A24,'Data precios'!$A:$A,'Data precios'!G:G,"",0,-1)</f>
        <v>2315480</v>
      </c>
      <c r="AA24" s="6">
        <f>_xlfn.XLOOKUP($A24,'Data precios'!$A:$A,'Data precios'!H:H,"",0,-1)</f>
        <v>2315480</v>
      </c>
      <c r="AB24" s="6">
        <f>_xlfn.XLOOKUP($A24,'Data precios'!$A:$A,'Data precios'!I:I,"",0,-1)</f>
        <v>2315480</v>
      </c>
      <c r="AC24" s="6">
        <f>_xlfn.XLOOKUP($A24,'Data precios'!$A:$A,'Data precios'!J:J,"",0,-1)</f>
        <v>2315480</v>
      </c>
    </row>
    <row r="25" spans="1:29" ht="15" thickBot="1" x14ac:dyDescent="0.35">
      <c r="A25" t="s">
        <v>8639</v>
      </c>
      <c r="B25" t="s">
        <v>341</v>
      </c>
      <c r="C25" t="s">
        <v>4006</v>
      </c>
      <c r="D25" t="s">
        <v>62</v>
      </c>
      <c r="E25" t="s">
        <v>8640</v>
      </c>
      <c r="F25">
        <v>2022</v>
      </c>
      <c r="G25">
        <v>0</v>
      </c>
      <c r="I25" t="s">
        <v>343</v>
      </c>
      <c r="J25" t="s">
        <v>347</v>
      </c>
      <c r="K25">
        <v>1545</v>
      </c>
      <c r="L25" t="s">
        <v>8614</v>
      </c>
      <c r="M25">
        <v>0</v>
      </c>
      <c r="N25">
        <v>3479924</v>
      </c>
      <c r="O25">
        <v>3479924</v>
      </c>
      <c r="P25">
        <v>0</v>
      </c>
      <c r="Q25">
        <v>-3479924</v>
      </c>
      <c r="R25">
        <v>-347992400</v>
      </c>
      <c r="S25" s="5">
        <f>IFERROR(_xlfn.XLOOKUP(A25,'Stock APC'!$A:$A,'Stock APC'!$L:$L,0,0,1),0)</f>
        <v>0</v>
      </c>
      <c r="T25" t="str">
        <f t="shared" si="0"/>
        <v>LIQUIDAR</v>
      </c>
      <c r="U25" s="6">
        <f t="shared" si="1"/>
        <v>0</v>
      </c>
      <c r="V25" s="18" t="str">
        <f>_xlfn.XLOOKUP(A25,'Data precios'!A:A,'Data precios'!D:D,"",0,-1)</f>
        <v>USO SERVICIO/GERENCIA</v>
      </c>
      <c r="W25" s="9" t="str">
        <f t="shared" si="4"/>
        <v/>
      </c>
      <c r="X25" s="11">
        <f t="shared" si="2"/>
        <v>3479924</v>
      </c>
      <c r="Y25" s="9" t="str">
        <f t="shared" si="3"/>
        <v/>
      </c>
      <c r="Z25" s="6">
        <f>_xlfn.XLOOKUP($A25,'Data precios'!$A:$A,'Data precios'!G:G,"",0,-1)</f>
        <v>3479924</v>
      </c>
      <c r="AA25" s="6">
        <f>_xlfn.XLOOKUP($A25,'Data precios'!$A:$A,'Data precios'!H:H,"",0,-1)</f>
        <v>3479924</v>
      </c>
      <c r="AB25" s="6">
        <f>_xlfn.XLOOKUP($A25,'Data precios'!$A:$A,'Data precios'!I:I,"",0,-1)</f>
        <v>3479924</v>
      </c>
      <c r="AC25" s="6">
        <f>_xlfn.XLOOKUP($A25,'Data precios'!$A:$A,'Data precios'!J:J,"",0,-1)</f>
        <v>3479924</v>
      </c>
    </row>
    <row r="26" spans="1:29" ht="15" thickBot="1" x14ac:dyDescent="0.35">
      <c r="A26" t="s">
        <v>8646</v>
      </c>
      <c r="B26" t="s">
        <v>341</v>
      </c>
      <c r="C26" t="s">
        <v>386</v>
      </c>
      <c r="D26" t="s">
        <v>50</v>
      </c>
      <c r="E26" t="s">
        <v>8647</v>
      </c>
      <c r="F26">
        <v>2023</v>
      </c>
      <c r="G26">
        <v>0</v>
      </c>
      <c r="I26" t="s">
        <v>343</v>
      </c>
      <c r="J26" t="s">
        <v>43</v>
      </c>
      <c r="K26">
        <v>1372</v>
      </c>
      <c r="L26" t="s">
        <v>8614</v>
      </c>
      <c r="M26">
        <v>0</v>
      </c>
      <c r="N26">
        <v>1443780</v>
      </c>
      <c r="O26">
        <v>1443780</v>
      </c>
      <c r="P26">
        <v>9290000</v>
      </c>
      <c r="Q26">
        <v>7846220</v>
      </c>
      <c r="R26">
        <v>8446</v>
      </c>
      <c r="S26" s="5">
        <f>IFERROR(_xlfn.XLOOKUP(A26,'Stock APC'!$A:$A,'Stock APC'!$L:$L,0,0,1),0)</f>
        <v>0</v>
      </c>
      <c r="T26" t="str">
        <f t="shared" si="0"/>
        <v>LIQUIDAR</v>
      </c>
      <c r="U26" s="6">
        <f t="shared" si="1"/>
        <v>7896500</v>
      </c>
      <c r="V26" s="18" t="str">
        <f>_xlfn.XLOOKUP(A26,'Data precios'!A:A,'Data precios'!D:D,"",0,-1)</f>
        <v>USO SERVICIO/GERENCIA</v>
      </c>
      <c r="W26" s="9" t="str">
        <f t="shared" si="4"/>
        <v/>
      </c>
      <c r="X26" s="11">
        <f t="shared" si="2"/>
        <v>1443780</v>
      </c>
      <c r="Y26" s="9" t="str">
        <f t="shared" si="3"/>
        <v/>
      </c>
      <c r="Z26" s="6">
        <f>_xlfn.XLOOKUP($A26,'Data precios'!$A:$A,'Data precios'!G:G,"",0,-1)</f>
        <v>1443780</v>
      </c>
      <c r="AA26" s="6">
        <f>_xlfn.XLOOKUP($A26,'Data precios'!$A:$A,'Data precios'!H:H,"",0,-1)</f>
        <v>1443780</v>
      </c>
      <c r="AB26" s="6">
        <f>_xlfn.XLOOKUP($A26,'Data precios'!$A:$A,'Data precios'!I:I,"",0,-1)</f>
        <v>1443780</v>
      </c>
      <c r="AC26" s="6">
        <f>_xlfn.XLOOKUP($A26,'Data precios'!$A:$A,'Data precios'!J:J,"",0,-1)</f>
        <v>1443780</v>
      </c>
    </row>
    <row r="27" spans="1:29" ht="15" thickBot="1" x14ac:dyDescent="0.35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I27" t="s">
        <v>343</v>
      </c>
      <c r="J27" t="s">
        <v>175</v>
      </c>
      <c r="K27">
        <v>1147</v>
      </c>
      <c r="L27" t="s">
        <v>344</v>
      </c>
      <c r="M27">
        <v>18761887</v>
      </c>
      <c r="N27">
        <v>2068289</v>
      </c>
      <c r="O27">
        <v>20830176</v>
      </c>
      <c r="P27">
        <v>14990000</v>
      </c>
      <c r="Q27">
        <v>-5840176</v>
      </c>
      <c r="R27">
        <v>-3896</v>
      </c>
      <c r="S27" s="5">
        <f>IFERROR(_xlfn.XLOOKUP(A27,'Stock APC'!$A:$A,'Stock APC'!$L:$L,0,0,1),0)</f>
        <v>18761887</v>
      </c>
      <c r="T27" t="str">
        <f t="shared" si="0"/>
        <v>LIQUIDAR</v>
      </c>
      <c r="U27" s="6">
        <f t="shared" si="1"/>
        <v>12741500</v>
      </c>
      <c r="V27" s="18">
        <f>_xlfn.XLOOKUP(A27,'Data precios'!A:A,'Data precios'!D:D,"",0,-1)</f>
        <v>14200000</v>
      </c>
      <c r="W27" s="9">
        <f t="shared" si="4"/>
        <v>-790000</v>
      </c>
      <c r="X27" s="11">
        <f t="shared" si="2"/>
        <v>12070000</v>
      </c>
      <c r="Y27" s="9">
        <f t="shared" si="3"/>
        <v>-2130000</v>
      </c>
      <c r="Z27" s="6">
        <f>_xlfn.XLOOKUP($A27,'Data precios'!$A:$A,'Data precios'!G:G,"",0,-1)</f>
        <v>13064000</v>
      </c>
      <c r="AA27" s="6">
        <f>_xlfn.XLOOKUP($A27,'Data precios'!$A:$A,'Data precios'!H:H,"",0,-1)</f>
        <v>12780000</v>
      </c>
      <c r="AB27" s="6">
        <f>_xlfn.XLOOKUP($A27,'Data precios'!$A:$A,'Data precios'!I:I,"",0,-1)</f>
        <v>12354000</v>
      </c>
      <c r="AC27" s="6">
        <f>_xlfn.XLOOKUP($A27,'Data precios'!$A:$A,'Data precios'!J:J,"",0,-1)</f>
        <v>12070000</v>
      </c>
    </row>
    <row r="28" spans="1:29" ht="15" thickBot="1" x14ac:dyDescent="0.35">
      <c r="A28" t="s">
        <v>8514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I28" t="s">
        <v>343</v>
      </c>
      <c r="J28" t="s">
        <v>354</v>
      </c>
      <c r="K28">
        <v>181</v>
      </c>
      <c r="L28" t="s">
        <v>344</v>
      </c>
      <c r="M28">
        <v>29014497</v>
      </c>
      <c r="N28">
        <v>3058563</v>
      </c>
      <c r="O28">
        <v>32073060</v>
      </c>
      <c r="P28">
        <v>20990000</v>
      </c>
      <c r="Q28">
        <v>-11083060</v>
      </c>
      <c r="R28">
        <v>-528</v>
      </c>
      <c r="S28" s="5">
        <f>IFERROR(_xlfn.XLOOKUP(A28,'Stock APC'!$A:$A,'Stock APC'!$L:$L,0,0,1),0)</f>
        <v>29014497</v>
      </c>
      <c r="T28" t="str">
        <f t="shared" si="0"/>
        <v>LIQUIDAR</v>
      </c>
      <c r="U28" s="6">
        <f t="shared" si="1"/>
        <v>17841500</v>
      </c>
      <c r="V28" s="18">
        <f>_xlfn.XLOOKUP(A28,'Data precios'!A:A,'Data precios'!D:D,"",0,-1)</f>
        <v>19200000</v>
      </c>
      <c r="W28" s="9">
        <f t="shared" si="4"/>
        <v>-1790000</v>
      </c>
      <c r="X28" s="11">
        <f t="shared" si="2"/>
        <v>32073060</v>
      </c>
      <c r="Y28" s="9">
        <f t="shared" si="3"/>
        <v>12873060</v>
      </c>
      <c r="Z28" s="6">
        <f>_xlfn.XLOOKUP($A28,'Data precios'!$A:$A,'Data precios'!G:G,"",0,-1)</f>
        <v>32073060</v>
      </c>
      <c r="AA28" s="6">
        <f>_xlfn.XLOOKUP($A28,'Data precios'!$A:$A,'Data precios'!H:H,"",0,-1)</f>
        <v>32073060</v>
      </c>
      <c r="AB28" s="6">
        <f>_xlfn.XLOOKUP($A28,'Data precios'!$A:$A,'Data precios'!I:I,"",0,-1)</f>
        <v>32073060</v>
      </c>
      <c r="AC28" s="6">
        <f>_xlfn.XLOOKUP($A28,'Data precios'!$A:$A,'Data precios'!J:J,"",0,-1)</f>
        <v>32073060</v>
      </c>
    </row>
    <row r="29" spans="1:29" ht="15" thickBot="1" x14ac:dyDescent="0.35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I29" t="s">
        <v>343</v>
      </c>
      <c r="J29" t="s">
        <v>64</v>
      </c>
      <c r="K29">
        <v>705</v>
      </c>
      <c r="L29" t="s">
        <v>344</v>
      </c>
      <c r="M29">
        <v>30531382</v>
      </c>
      <c r="N29">
        <v>1126665</v>
      </c>
      <c r="O29">
        <v>31658047</v>
      </c>
      <c r="P29">
        <v>20590000</v>
      </c>
      <c r="Q29">
        <v>-11068047</v>
      </c>
      <c r="R29">
        <v>-5375</v>
      </c>
      <c r="S29" s="5">
        <f>IFERROR(_xlfn.XLOOKUP(A29,'Stock APC'!$A:$A,'Stock APC'!$L:$L,0,0,1),0)</f>
        <v>30531382</v>
      </c>
      <c r="T29" t="str">
        <f t="shared" si="0"/>
        <v>LIQUIDAR</v>
      </c>
      <c r="U29" s="6">
        <f t="shared" si="1"/>
        <v>17501500</v>
      </c>
      <c r="V29" s="18">
        <f>_xlfn.XLOOKUP(A29,'Data precios'!A:A,'Data precios'!D:D,"",0,-1)</f>
        <v>20700000</v>
      </c>
      <c r="W29" s="9">
        <f t="shared" si="4"/>
        <v>110000</v>
      </c>
      <c r="X29" s="11">
        <f t="shared" si="2"/>
        <v>18630000</v>
      </c>
      <c r="Y29" s="9">
        <f t="shared" si="3"/>
        <v>-2070000</v>
      </c>
      <c r="Z29" s="6">
        <f>_xlfn.XLOOKUP($A29,'Data precios'!$A:$A,'Data precios'!G:G,"",0,-1)</f>
        <v>20700000</v>
      </c>
      <c r="AA29" s="6">
        <f>_xlfn.XLOOKUP($A29,'Data precios'!$A:$A,'Data precios'!H:H,"",0,-1)</f>
        <v>20079000</v>
      </c>
      <c r="AB29" s="6">
        <f>_xlfn.XLOOKUP($A29,'Data precios'!$A:$A,'Data precios'!I:I,"",0,-1)</f>
        <v>19458000</v>
      </c>
      <c r="AC29" s="6">
        <f>_xlfn.XLOOKUP($A29,'Data precios'!$A:$A,'Data precios'!J:J,"",0,-1)</f>
        <v>18630000</v>
      </c>
    </row>
    <row r="30" spans="1:29" ht="15" thickBot="1" x14ac:dyDescent="0.35">
      <c r="A30" t="s">
        <v>4119</v>
      </c>
      <c r="B30" t="s">
        <v>341</v>
      </c>
      <c r="C30" t="s">
        <v>5289</v>
      </c>
      <c r="D30" t="s">
        <v>62</v>
      </c>
      <c r="E30" t="s">
        <v>4120</v>
      </c>
      <c r="F30">
        <v>2024</v>
      </c>
      <c r="G30">
        <v>37</v>
      </c>
      <c r="I30" t="s">
        <v>343</v>
      </c>
      <c r="J30" t="s">
        <v>347</v>
      </c>
      <c r="K30">
        <v>582</v>
      </c>
      <c r="L30" t="s">
        <v>33</v>
      </c>
      <c r="M30">
        <v>16134417</v>
      </c>
      <c r="N30">
        <v>1936043</v>
      </c>
      <c r="O30">
        <v>18070460</v>
      </c>
      <c r="P30">
        <v>17690000</v>
      </c>
      <c r="Q30">
        <v>-380460</v>
      </c>
      <c r="R30">
        <v>-215</v>
      </c>
      <c r="S30" s="5">
        <f>IFERROR(_xlfn.XLOOKUP(A30,'Stock APC'!$A:$A,'Stock APC'!$L:$L,0,0,1),0)</f>
        <v>16134417</v>
      </c>
      <c r="T30" t="str">
        <f t="shared" si="0"/>
        <v>LIQUIDAR</v>
      </c>
      <c r="U30" s="6">
        <f t="shared" si="1"/>
        <v>15036500</v>
      </c>
      <c r="V30" s="18">
        <f>_xlfn.XLOOKUP(A30,'Data precios'!A:A,'Data precios'!D:D,"",0,-1)</f>
        <v>13300000</v>
      </c>
      <c r="W30" s="9">
        <f t="shared" si="4"/>
        <v>-4390000</v>
      </c>
      <c r="X30" s="11">
        <f t="shared" si="2"/>
        <v>11970000</v>
      </c>
      <c r="Y30" s="9">
        <f t="shared" si="3"/>
        <v>-1330000</v>
      </c>
      <c r="Z30" s="6">
        <f>_xlfn.XLOOKUP($A30,'Data precios'!$A:$A,'Data precios'!G:G,"",0,-1)</f>
        <v>13300000</v>
      </c>
      <c r="AA30" s="6">
        <f>_xlfn.XLOOKUP($A30,'Data precios'!$A:$A,'Data precios'!H:H,"",0,-1)</f>
        <v>12901000</v>
      </c>
      <c r="AB30" s="6">
        <f>_xlfn.XLOOKUP($A30,'Data precios'!$A:$A,'Data precios'!I:I,"",0,-1)</f>
        <v>12502000</v>
      </c>
      <c r="AC30" s="6">
        <f>_xlfn.XLOOKUP($A30,'Data precios'!$A:$A,'Data precios'!J:J,"",0,-1)</f>
        <v>11970000</v>
      </c>
    </row>
    <row r="31" spans="1:29" ht="15" thickBot="1" x14ac:dyDescent="0.35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I31" t="s">
        <v>343</v>
      </c>
      <c r="J31" t="s">
        <v>357</v>
      </c>
      <c r="K31">
        <v>550</v>
      </c>
      <c r="L31" t="s">
        <v>344</v>
      </c>
      <c r="M31">
        <v>18519784</v>
      </c>
      <c r="N31">
        <v>2080236</v>
      </c>
      <c r="O31">
        <v>20600020</v>
      </c>
      <c r="P31">
        <v>14490000</v>
      </c>
      <c r="Q31">
        <v>-6110020</v>
      </c>
      <c r="R31">
        <v>-4217</v>
      </c>
      <c r="S31" s="5">
        <f>IFERROR(_xlfn.XLOOKUP(A31,'Stock APC'!$A:$A,'Stock APC'!$L:$L,0,0,1),0)</f>
        <v>18519784</v>
      </c>
      <c r="T31" t="str">
        <f t="shared" si="0"/>
        <v>LIQUIDAR</v>
      </c>
      <c r="U31" s="6">
        <f t="shared" si="1"/>
        <v>12316500</v>
      </c>
      <c r="V31" s="18">
        <f>_xlfn.XLOOKUP(A31,'Data precios'!A:A,'Data precios'!D:D,"",0,-1)</f>
        <v>15200000</v>
      </c>
      <c r="W31" s="9">
        <f t="shared" si="4"/>
        <v>710000</v>
      </c>
      <c r="X31" s="11">
        <f t="shared" si="2"/>
        <v>13680000</v>
      </c>
      <c r="Y31" s="9">
        <f t="shared" si="3"/>
        <v>-1520000</v>
      </c>
      <c r="Z31" s="6">
        <f>_xlfn.XLOOKUP($A31,'Data precios'!$A:$A,'Data precios'!G:G,"",0,-1)</f>
        <v>15200000</v>
      </c>
      <c r="AA31" s="6">
        <f>_xlfn.XLOOKUP($A31,'Data precios'!$A:$A,'Data precios'!H:H,"",0,-1)</f>
        <v>14744000</v>
      </c>
      <c r="AB31" s="6">
        <f>_xlfn.XLOOKUP($A31,'Data precios'!$A:$A,'Data precios'!I:I,"",0,-1)</f>
        <v>14288000</v>
      </c>
      <c r="AC31" s="6">
        <f>_xlfn.XLOOKUP($A31,'Data precios'!$A:$A,'Data precios'!J:J,"",0,-1)</f>
        <v>13680000</v>
      </c>
    </row>
    <row r="32" spans="1:29" ht="15" thickBot="1" x14ac:dyDescent="0.35">
      <c r="A32" t="s">
        <v>441</v>
      </c>
      <c r="B32" t="s">
        <v>341</v>
      </c>
      <c r="C32" t="s">
        <v>5333</v>
      </c>
      <c r="D32" t="s">
        <v>24</v>
      </c>
      <c r="E32" t="s">
        <v>4089</v>
      </c>
      <c r="F32">
        <v>2024</v>
      </c>
      <c r="G32">
        <v>0</v>
      </c>
      <c r="I32" t="s">
        <v>26</v>
      </c>
      <c r="J32" t="s">
        <v>5334</v>
      </c>
      <c r="K32">
        <v>355</v>
      </c>
      <c r="L32" t="s">
        <v>52</v>
      </c>
      <c r="M32">
        <v>32900000</v>
      </c>
      <c r="N32">
        <v>0</v>
      </c>
      <c r="O32">
        <v>32900000</v>
      </c>
      <c r="P32">
        <v>39151000</v>
      </c>
      <c r="Q32">
        <v>6251000</v>
      </c>
      <c r="R32">
        <v>1597</v>
      </c>
      <c r="S32" s="5">
        <f>IFERROR(_xlfn.XLOOKUP(A32,'Stock APC'!$A:$A,'Stock APC'!$L:$L,0,0,1),0)</f>
        <v>32900000</v>
      </c>
      <c r="T32" t="str">
        <f t="shared" si="0"/>
        <v>LIQUIDAR</v>
      </c>
      <c r="U32" s="6">
        <f t="shared" si="1"/>
        <v>33278350</v>
      </c>
      <c r="V32" s="18">
        <f>_xlfn.XLOOKUP(A32,'Data precios'!A:A,'Data precios'!D:D,"",0,-1)</f>
        <v>31900000</v>
      </c>
      <c r="W32" s="9">
        <f t="shared" si="4"/>
        <v>-7251000</v>
      </c>
      <c r="X32" s="11">
        <f t="shared" si="2"/>
        <v>32900000</v>
      </c>
      <c r="Y32" s="9">
        <f t="shared" si="3"/>
        <v>1000000</v>
      </c>
      <c r="Z32" s="6">
        <f>_xlfn.XLOOKUP($A32,'Data precios'!$A:$A,'Data precios'!G:G,"",0,-1)</f>
        <v>32900000</v>
      </c>
      <c r="AA32" s="6">
        <f>_xlfn.XLOOKUP($A32,'Data precios'!$A:$A,'Data precios'!H:H,"",0,-1)</f>
        <v>32900000</v>
      </c>
      <c r="AB32" s="6">
        <f>_xlfn.XLOOKUP($A32,'Data precios'!$A:$A,'Data precios'!I:I,"",0,-1)</f>
        <v>32900000</v>
      </c>
      <c r="AC32" s="6">
        <f>_xlfn.XLOOKUP($A32,'Data precios'!$A:$A,'Data precios'!J:J,"",0,-1)</f>
        <v>32900000</v>
      </c>
    </row>
    <row r="33" spans="1:29" ht="15" thickBot="1" x14ac:dyDescent="0.35">
      <c r="A33" t="s">
        <v>5362</v>
      </c>
      <c r="B33" t="s">
        <v>341</v>
      </c>
      <c r="C33" t="s">
        <v>35</v>
      </c>
      <c r="D33" t="s">
        <v>24</v>
      </c>
      <c r="E33" t="s">
        <v>4089</v>
      </c>
      <c r="F33">
        <v>2025</v>
      </c>
      <c r="G33">
        <v>66000</v>
      </c>
      <c r="I33" t="s">
        <v>26</v>
      </c>
      <c r="J33" t="s">
        <v>94</v>
      </c>
      <c r="K33">
        <v>206</v>
      </c>
      <c r="L33" t="s">
        <v>52</v>
      </c>
      <c r="M33">
        <v>25000000</v>
      </c>
      <c r="N33">
        <v>0</v>
      </c>
      <c r="O33">
        <v>25000000</v>
      </c>
      <c r="P33">
        <v>32990000</v>
      </c>
      <c r="Q33">
        <v>7990000</v>
      </c>
      <c r="R33">
        <v>2422</v>
      </c>
      <c r="S33" s="5">
        <f>IFERROR(_xlfn.XLOOKUP(A33,'Stock APC'!$A:$A,'Stock APC'!$L:$L,0,0,1),0)</f>
        <v>25000000</v>
      </c>
      <c r="T33" t="str">
        <f t="shared" si="0"/>
        <v>LIQUIDAR</v>
      </c>
      <c r="U33" s="6">
        <f t="shared" si="1"/>
        <v>28041500</v>
      </c>
      <c r="V33" s="18">
        <f>_xlfn.XLOOKUP(A33,'Data precios'!A:A,'Data precios'!D:D,"",0,-1)</f>
        <v>32600000</v>
      </c>
      <c r="W33" s="9">
        <f t="shared" si="4"/>
        <v>-390000</v>
      </c>
      <c r="X33" s="11">
        <f t="shared" si="2"/>
        <v>25000000</v>
      </c>
      <c r="Y33" s="9">
        <f t="shared" si="3"/>
        <v>-7600000</v>
      </c>
      <c r="Z33" s="6">
        <f>_xlfn.XLOOKUP($A33,'Data precios'!$A:$A,'Data precios'!G:G,"",0,-1)</f>
        <v>25000000</v>
      </c>
      <c r="AA33" s="6">
        <f>_xlfn.XLOOKUP($A33,'Data precios'!$A:$A,'Data precios'!H:H,"",0,-1)</f>
        <v>25000000</v>
      </c>
      <c r="AB33" s="6">
        <f>_xlfn.XLOOKUP($A33,'Data precios'!$A:$A,'Data precios'!I:I,"",0,-1)</f>
        <v>25000000</v>
      </c>
      <c r="AC33" s="6">
        <f>_xlfn.XLOOKUP($A33,'Data precios'!$A:$A,'Data precios'!J:J,"",0,-1)</f>
        <v>25000000</v>
      </c>
    </row>
    <row r="34" spans="1:29" ht="15" thickBot="1" x14ac:dyDescent="0.35">
      <c r="A34" t="s">
        <v>5335</v>
      </c>
      <c r="B34" t="s">
        <v>341</v>
      </c>
      <c r="C34" t="s">
        <v>5333</v>
      </c>
      <c r="D34" t="s">
        <v>24</v>
      </c>
      <c r="E34" t="s">
        <v>215</v>
      </c>
      <c r="F34">
        <v>2025</v>
      </c>
      <c r="G34">
        <v>0</v>
      </c>
      <c r="I34" t="s">
        <v>343</v>
      </c>
      <c r="J34" t="s">
        <v>43</v>
      </c>
      <c r="K34">
        <v>348</v>
      </c>
      <c r="L34" t="s">
        <v>39</v>
      </c>
      <c r="M34">
        <v>39290000</v>
      </c>
      <c r="N34">
        <v>0</v>
      </c>
      <c r="O34">
        <v>39290000</v>
      </c>
      <c r="P34">
        <v>0</v>
      </c>
      <c r="Q34">
        <v>-39290000</v>
      </c>
      <c r="R34">
        <v>-3929000000</v>
      </c>
      <c r="S34" s="5">
        <f>IFERROR(_xlfn.XLOOKUP(A34,'Stock APC'!$A:$A,'Stock APC'!$L:$L,0,0,1),0)</f>
        <v>39290000</v>
      </c>
      <c r="T34" t="str">
        <f t="shared" si="0"/>
        <v>LIQUIDAR</v>
      </c>
      <c r="U34" s="6">
        <f t="shared" si="1"/>
        <v>0</v>
      </c>
      <c r="V34" s="18">
        <f>_xlfn.XLOOKUP(A34,'Data precios'!A:A,'Data precios'!D:D,"",0,-1)</f>
        <v>40700000</v>
      </c>
      <c r="W34" s="9">
        <f t="shared" si="4"/>
        <v>40700000</v>
      </c>
      <c r="X34" s="11">
        <f t="shared" si="2"/>
        <v>39290000</v>
      </c>
      <c r="Y34" s="9">
        <f t="shared" si="3"/>
        <v>-1410000</v>
      </c>
      <c r="Z34" s="6">
        <f>_xlfn.XLOOKUP($A34,'Data precios'!$A:$A,'Data precios'!G:G,"",0,-1)</f>
        <v>39290000</v>
      </c>
      <c r="AA34" s="6">
        <f>_xlfn.XLOOKUP($A34,'Data precios'!$A:$A,'Data precios'!H:H,"",0,-1)</f>
        <v>39290000</v>
      </c>
      <c r="AB34" s="6">
        <f>_xlfn.XLOOKUP($A34,'Data precios'!$A:$A,'Data precios'!I:I,"",0,-1)</f>
        <v>39290000</v>
      </c>
      <c r="AC34" s="6">
        <f>_xlfn.XLOOKUP($A34,'Data precios'!$A:$A,'Data precios'!J:J,"",0,-1)</f>
        <v>39290000</v>
      </c>
    </row>
    <row r="35" spans="1:29" ht="15" thickBot="1" x14ac:dyDescent="0.35">
      <c r="A35" t="s">
        <v>5336</v>
      </c>
      <c r="B35" t="s">
        <v>341</v>
      </c>
      <c r="C35" t="s">
        <v>293</v>
      </c>
      <c r="D35" t="s">
        <v>4183</v>
      </c>
      <c r="E35" t="s">
        <v>5337</v>
      </c>
      <c r="F35">
        <v>2024</v>
      </c>
      <c r="G35">
        <v>0</v>
      </c>
      <c r="I35" t="s">
        <v>26</v>
      </c>
      <c r="J35" t="s">
        <v>5338</v>
      </c>
      <c r="K35">
        <v>210</v>
      </c>
      <c r="L35" t="s">
        <v>52</v>
      </c>
      <c r="M35">
        <v>11082000</v>
      </c>
      <c r="N35">
        <v>0</v>
      </c>
      <c r="O35">
        <v>11082000</v>
      </c>
      <c r="P35">
        <v>11082000</v>
      </c>
      <c r="Q35">
        <v>0</v>
      </c>
      <c r="R35">
        <v>0</v>
      </c>
      <c r="S35" s="5">
        <f>IFERROR(_xlfn.XLOOKUP(A35,'Stock APC'!$A:$A,'Stock APC'!$L:$L,0,0,1),0)</f>
        <v>11082000</v>
      </c>
      <c r="T35" t="str">
        <f t="shared" si="0"/>
        <v>LIQUIDAR</v>
      </c>
      <c r="U35" s="6">
        <f t="shared" si="1"/>
        <v>9419700</v>
      </c>
      <c r="V35" s="18">
        <f>_xlfn.XLOOKUP(A35,'Data precios'!A:A,'Data precios'!D:D,"",0,-1)</f>
        <v>8600000</v>
      </c>
      <c r="W35" s="9">
        <f t="shared" si="4"/>
        <v>-2482000</v>
      </c>
      <c r="X35" s="11">
        <f t="shared" si="2"/>
        <v>8084000</v>
      </c>
      <c r="Y35" s="9">
        <f t="shared" si="3"/>
        <v>-516000</v>
      </c>
      <c r="Z35" s="6">
        <f>_xlfn.XLOOKUP($A35,'Data precios'!$A:$A,'Data precios'!G:G,"",0,-1)</f>
        <v>8858000</v>
      </c>
      <c r="AA35" s="6">
        <f>_xlfn.XLOOKUP($A35,'Data precios'!$A:$A,'Data precios'!H:H,"",0,-1)</f>
        <v>8600000</v>
      </c>
      <c r="AB35" s="6">
        <f>_xlfn.XLOOKUP($A35,'Data precios'!$A:$A,'Data precios'!I:I,"",0,-1)</f>
        <v>8342000</v>
      </c>
      <c r="AC35" s="6">
        <f>_xlfn.XLOOKUP($A35,'Data precios'!$A:$A,'Data precios'!J:J,"",0,-1)</f>
        <v>8084000</v>
      </c>
    </row>
    <row r="36" spans="1:29" ht="15" thickBot="1" x14ac:dyDescent="0.35">
      <c r="A36" t="s">
        <v>553</v>
      </c>
      <c r="B36" t="s">
        <v>341</v>
      </c>
      <c r="C36" t="s">
        <v>35</v>
      </c>
      <c r="D36" t="s">
        <v>24</v>
      </c>
      <c r="E36" t="s">
        <v>4111</v>
      </c>
      <c r="F36">
        <v>2025</v>
      </c>
      <c r="G36">
        <v>13051</v>
      </c>
      <c r="I36" t="s">
        <v>26</v>
      </c>
      <c r="J36" t="s">
        <v>32</v>
      </c>
      <c r="K36">
        <v>307</v>
      </c>
      <c r="L36" t="s">
        <v>33</v>
      </c>
      <c r="M36">
        <v>43000000</v>
      </c>
      <c r="N36">
        <v>0</v>
      </c>
      <c r="O36">
        <v>43000000</v>
      </c>
      <c r="P36">
        <v>38990000</v>
      </c>
      <c r="Q36">
        <v>-4010000</v>
      </c>
      <c r="R36">
        <v>-1028</v>
      </c>
      <c r="S36" s="5">
        <f>IFERROR(_xlfn.XLOOKUP(A36,'Stock APC'!$A:$A,'Stock APC'!$L:$L,0,0,1),0)</f>
        <v>43000000</v>
      </c>
      <c r="T36" t="str">
        <f t="shared" si="0"/>
        <v>LIQUIDAR</v>
      </c>
      <c r="U36" s="6">
        <f t="shared" si="1"/>
        <v>33141500</v>
      </c>
      <c r="V36" s="18">
        <f>_xlfn.XLOOKUP(A36,'Data precios'!A:A,'Data precios'!D:D,"",0,-1)</f>
        <v>38600000</v>
      </c>
      <c r="W36" s="9">
        <f t="shared" si="4"/>
        <v>-390000</v>
      </c>
      <c r="X36" s="11">
        <f t="shared" si="2"/>
        <v>43000000</v>
      </c>
      <c r="Y36" s="9">
        <f t="shared" si="3"/>
        <v>4400000</v>
      </c>
      <c r="Z36" s="6">
        <f>_xlfn.XLOOKUP($A36,'Data precios'!$A:$A,'Data precios'!G:G,"",0,-1)</f>
        <v>43000000</v>
      </c>
      <c r="AA36" s="6">
        <f>_xlfn.XLOOKUP($A36,'Data precios'!$A:$A,'Data precios'!H:H,"",0,-1)</f>
        <v>43000000</v>
      </c>
      <c r="AB36" s="6">
        <f>_xlfn.XLOOKUP($A36,'Data precios'!$A:$A,'Data precios'!I:I,"",0,-1)</f>
        <v>43000000</v>
      </c>
      <c r="AC36" s="6">
        <f>_xlfn.XLOOKUP($A36,'Data precios'!$A:$A,'Data precios'!J:J,"",0,-1)</f>
        <v>43000000</v>
      </c>
    </row>
    <row r="37" spans="1:29" ht="15" thickBot="1" x14ac:dyDescent="0.35">
      <c r="A37" t="s">
        <v>11405</v>
      </c>
      <c r="B37" t="s">
        <v>341</v>
      </c>
      <c r="C37" t="s">
        <v>35</v>
      </c>
      <c r="D37" t="s">
        <v>3991</v>
      </c>
      <c r="E37" t="s">
        <v>11683</v>
      </c>
      <c r="F37">
        <v>2026</v>
      </c>
      <c r="G37">
        <v>5200</v>
      </c>
      <c r="I37" t="s">
        <v>343</v>
      </c>
      <c r="J37" t="s">
        <v>4635</v>
      </c>
      <c r="K37">
        <v>235</v>
      </c>
      <c r="L37" t="s">
        <v>39</v>
      </c>
      <c r="M37">
        <v>37849580</v>
      </c>
      <c r="N37">
        <v>1921706</v>
      </c>
      <c r="O37">
        <v>39771286</v>
      </c>
      <c r="P37">
        <v>44800000</v>
      </c>
      <c r="Q37">
        <v>5028714</v>
      </c>
      <c r="R37">
        <v>1122</v>
      </c>
      <c r="S37" s="5">
        <f>IFERROR(_xlfn.XLOOKUP(A37,'Stock APC'!$A:$A,'Stock APC'!$L:$L,0,0,1),0)</f>
        <v>37849580</v>
      </c>
      <c r="T37" t="str">
        <f t="shared" si="0"/>
        <v>LIQUIDAR</v>
      </c>
      <c r="U37" s="6">
        <f t="shared" si="1"/>
        <v>38080000</v>
      </c>
      <c r="V37" s="18" t="str">
        <f>_xlfn.XLOOKUP(A37,'Data precios'!A:A,'Data precios'!D:D,"",0,-1)</f>
        <v/>
      </c>
      <c r="W37" s="9" t="str">
        <f t="shared" si="4"/>
        <v/>
      </c>
      <c r="X37" s="11" t="str">
        <f t="shared" si="2"/>
        <v/>
      </c>
      <c r="Y37" s="9" t="str">
        <f t="shared" si="3"/>
        <v/>
      </c>
      <c r="Z37" s="6" t="str">
        <f>_xlfn.XLOOKUP($A37,'Data precios'!$A:$A,'Data precios'!G:G,"",0,-1)</f>
        <v/>
      </c>
      <c r="AA37" s="6" t="str">
        <f>_xlfn.XLOOKUP($A37,'Data precios'!$A:$A,'Data precios'!H:H,"",0,-1)</f>
        <v/>
      </c>
      <c r="AB37" s="6" t="str">
        <f>_xlfn.XLOOKUP($A37,'Data precios'!$A:$A,'Data precios'!I:I,"",0,-1)</f>
        <v/>
      </c>
      <c r="AC37" s="6" t="str">
        <f>_xlfn.XLOOKUP($A37,'Data precios'!$A:$A,'Data precios'!J:J,"",0,-1)</f>
        <v/>
      </c>
    </row>
    <row r="38" spans="1:29" ht="15" thickBot="1" x14ac:dyDescent="0.35">
      <c r="A38" t="s">
        <v>8567</v>
      </c>
      <c r="B38" t="s">
        <v>341</v>
      </c>
      <c r="C38" t="s">
        <v>35</v>
      </c>
      <c r="D38" t="s">
        <v>24</v>
      </c>
      <c r="E38" t="s">
        <v>8568</v>
      </c>
      <c r="F38">
        <v>2024</v>
      </c>
      <c r="G38">
        <v>0</v>
      </c>
      <c r="I38" t="s">
        <v>26</v>
      </c>
      <c r="J38" t="s">
        <v>5290</v>
      </c>
      <c r="K38">
        <v>224</v>
      </c>
      <c r="L38" t="s">
        <v>8566</v>
      </c>
      <c r="M38">
        <v>49771695</v>
      </c>
      <c r="N38">
        <v>0</v>
      </c>
      <c r="O38">
        <v>49771695</v>
      </c>
      <c r="P38">
        <v>49771695</v>
      </c>
      <c r="Q38">
        <v>0</v>
      </c>
      <c r="R38">
        <v>0</v>
      </c>
      <c r="S38" s="5">
        <f>IFERROR(_xlfn.XLOOKUP(A38,'Stock APC'!$A:$A,'Stock APC'!$L:$L,0,0,1),0)</f>
        <v>49771695</v>
      </c>
      <c r="T38" t="str">
        <f t="shared" si="0"/>
        <v>LIQUIDAR</v>
      </c>
      <c r="U38" s="6">
        <f t="shared" si="1"/>
        <v>42305940.75</v>
      </c>
      <c r="V38" s="18">
        <f>_xlfn.XLOOKUP(A38,'Data precios'!A:A,'Data precios'!D:D,"",0,-1)</f>
        <v>31400000</v>
      </c>
      <c r="W38" s="9">
        <f t="shared" si="4"/>
        <v>-18371695</v>
      </c>
      <c r="X38" s="11">
        <f t="shared" si="2"/>
        <v>28260000</v>
      </c>
      <c r="Y38" s="9">
        <f t="shared" si="3"/>
        <v>-3140000</v>
      </c>
      <c r="Z38" s="6">
        <f>_xlfn.XLOOKUP($A38,'Data precios'!$A:$A,'Data precios'!G:G,"",0,-1)</f>
        <v>31400000</v>
      </c>
      <c r="AA38" s="6">
        <f>_xlfn.XLOOKUP($A38,'Data precios'!$A:$A,'Data precios'!H:H,"",0,-1)</f>
        <v>30458000</v>
      </c>
      <c r="AB38" s="6">
        <f>_xlfn.XLOOKUP($A38,'Data precios'!$A:$A,'Data precios'!I:I,"",0,-1)</f>
        <v>29516000</v>
      </c>
      <c r="AC38" s="6">
        <f>_xlfn.XLOOKUP($A38,'Data precios'!$A:$A,'Data precios'!J:J,"",0,-1)</f>
        <v>28260000</v>
      </c>
    </row>
    <row r="39" spans="1:29" ht="15" thickBot="1" x14ac:dyDescent="0.35">
      <c r="A39" t="s">
        <v>4127</v>
      </c>
      <c r="B39" t="s">
        <v>341</v>
      </c>
      <c r="C39" t="s">
        <v>35</v>
      </c>
      <c r="D39" t="s">
        <v>62</v>
      </c>
      <c r="E39" t="s">
        <v>4016</v>
      </c>
      <c r="F39">
        <v>2024</v>
      </c>
      <c r="G39">
        <v>23200</v>
      </c>
      <c r="I39" t="s">
        <v>343</v>
      </c>
      <c r="J39" t="s">
        <v>354</v>
      </c>
      <c r="K39">
        <v>936</v>
      </c>
      <c r="L39" t="s">
        <v>10497</v>
      </c>
      <c r="M39">
        <v>19683866</v>
      </c>
      <c r="N39">
        <v>1805871</v>
      </c>
      <c r="O39">
        <v>21489737</v>
      </c>
      <c r="P39">
        <v>21336134</v>
      </c>
      <c r="Q39">
        <v>-153603</v>
      </c>
      <c r="R39">
        <v>-72</v>
      </c>
      <c r="S39" s="5">
        <f>IFERROR(_xlfn.XLOOKUP(A39,'Stock APC'!$A:$A,'Stock APC'!$L:$L,0,0,1),0)</f>
        <v>19683866</v>
      </c>
      <c r="T39" t="str">
        <f t="shared" si="0"/>
        <v>LIQUIDAR</v>
      </c>
      <c r="U39" s="6">
        <f t="shared" si="1"/>
        <v>18135713.899999999</v>
      </c>
      <c r="V39" s="18" t="str">
        <f>_xlfn.XLOOKUP(A39,'Data precios'!A:A,'Data precios'!D:D,"",0,-1)</f>
        <v/>
      </c>
      <c r="W39" s="9" t="str">
        <f t="shared" si="4"/>
        <v/>
      </c>
      <c r="X39" s="11" t="str">
        <f t="shared" si="2"/>
        <v/>
      </c>
      <c r="Y39" s="9" t="str">
        <f t="shared" si="3"/>
        <v/>
      </c>
      <c r="Z39" s="6" t="str">
        <f>_xlfn.XLOOKUP($A39,'Data precios'!$A:$A,'Data precios'!G:G,"",0,-1)</f>
        <v/>
      </c>
      <c r="AA39" s="6" t="str">
        <f>_xlfn.XLOOKUP($A39,'Data precios'!$A:$A,'Data precios'!H:H,"",0,-1)</f>
        <v/>
      </c>
      <c r="AB39" s="6" t="str">
        <f>_xlfn.XLOOKUP($A39,'Data precios'!$A:$A,'Data precios'!I:I,"",0,-1)</f>
        <v/>
      </c>
      <c r="AC39" s="6" t="str">
        <f>_xlfn.XLOOKUP($A39,'Data precios'!$A:$A,'Data precios'!J:J,"",0,-1)</f>
        <v/>
      </c>
    </row>
    <row r="40" spans="1:29" ht="15" thickBot="1" x14ac:dyDescent="0.35">
      <c r="A40" t="s">
        <v>5312</v>
      </c>
      <c r="B40" t="s">
        <v>341</v>
      </c>
      <c r="C40" t="s">
        <v>35</v>
      </c>
      <c r="D40" t="s">
        <v>62</v>
      </c>
      <c r="E40" t="s">
        <v>368</v>
      </c>
      <c r="F40">
        <v>2024</v>
      </c>
      <c r="G40">
        <v>0</v>
      </c>
      <c r="I40" t="s">
        <v>343</v>
      </c>
      <c r="J40" t="s">
        <v>152</v>
      </c>
      <c r="K40">
        <v>230</v>
      </c>
      <c r="L40" t="s">
        <v>344</v>
      </c>
      <c r="M40">
        <v>16746050</v>
      </c>
      <c r="N40">
        <v>1501605</v>
      </c>
      <c r="O40">
        <v>18247655</v>
      </c>
      <c r="P40">
        <v>13890000</v>
      </c>
      <c r="Q40">
        <v>-4357655</v>
      </c>
      <c r="R40">
        <v>-3137</v>
      </c>
      <c r="S40" s="5">
        <f>IFERROR(_xlfn.XLOOKUP(A40,'Stock APC'!$A:$A,'Stock APC'!$L:$L,0,0,1),0)</f>
        <v>16746050</v>
      </c>
      <c r="T40" t="str">
        <f t="shared" si="0"/>
        <v>LIQUIDAR</v>
      </c>
      <c r="U40" s="6">
        <f t="shared" si="1"/>
        <v>11806500</v>
      </c>
      <c r="V40" s="18">
        <f>_xlfn.XLOOKUP(A40,'Data precios'!A:A,'Data precios'!D:D,"",0,-1)</f>
        <v>13300000</v>
      </c>
      <c r="W40" s="9">
        <f t="shared" si="4"/>
        <v>-590000</v>
      </c>
      <c r="X40" s="11">
        <f t="shared" si="2"/>
        <v>11970000</v>
      </c>
      <c r="Y40" s="9">
        <f t="shared" si="3"/>
        <v>-1330000</v>
      </c>
      <c r="Z40" s="6">
        <f>_xlfn.XLOOKUP($A40,'Data precios'!$A:$A,'Data precios'!G:G,"",0,-1)</f>
        <v>13300000</v>
      </c>
      <c r="AA40" s="6">
        <f>_xlfn.XLOOKUP($A40,'Data precios'!$A:$A,'Data precios'!H:H,"",0,-1)</f>
        <v>12901000</v>
      </c>
      <c r="AB40" s="6">
        <f>_xlfn.XLOOKUP($A40,'Data precios'!$A:$A,'Data precios'!I:I,"",0,-1)</f>
        <v>12502000</v>
      </c>
      <c r="AC40" s="6">
        <f>_xlfn.XLOOKUP($A40,'Data precios'!$A:$A,'Data precios'!J:J,"",0,-1)</f>
        <v>11970000</v>
      </c>
    </row>
    <row r="41" spans="1:29" ht="15" thickBot="1" x14ac:dyDescent="0.35">
      <c r="A41" t="s">
        <v>467</v>
      </c>
      <c r="B41" t="s">
        <v>341</v>
      </c>
      <c r="C41" t="s">
        <v>10487</v>
      </c>
      <c r="D41" t="s">
        <v>24</v>
      </c>
      <c r="E41" t="s">
        <v>242</v>
      </c>
      <c r="F41">
        <v>2024</v>
      </c>
      <c r="G41">
        <v>37000</v>
      </c>
      <c r="I41" t="s">
        <v>26</v>
      </c>
      <c r="J41" t="s">
        <v>4039</v>
      </c>
      <c r="K41">
        <v>305</v>
      </c>
      <c r="L41" t="s">
        <v>8566</v>
      </c>
      <c r="M41">
        <v>23490000</v>
      </c>
      <c r="N41">
        <v>0</v>
      </c>
      <c r="O41">
        <v>23490000</v>
      </c>
      <c r="P41">
        <v>24990000</v>
      </c>
      <c r="Q41">
        <v>1500000</v>
      </c>
      <c r="R41">
        <v>6</v>
      </c>
      <c r="S41" s="5">
        <f>IFERROR(_xlfn.XLOOKUP(A41,'Stock APC'!$A:$A,'Stock APC'!$L:$L,0,0,1),0)</f>
        <v>23490000</v>
      </c>
      <c r="T41" t="str">
        <f t="shared" si="0"/>
        <v>LIQUIDAR</v>
      </c>
      <c r="U41" s="6">
        <f t="shared" si="1"/>
        <v>21241500</v>
      </c>
      <c r="V41" s="18">
        <f>_xlfn.XLOOKUP(A41,'Data precios'!A:A,'Data precios'!D:D,"",0,-1)</f>
        <v>25200000</v>
      </c>
      <c r="W41" s="9">
        <f t="shared" si="4"/>
        <v>210000</v>
      </c>
      <c r="X41" s="11">
        <f t="shared" si="2"/>
        <v>23490000</v>
      </c>
      <c r="Y41" s="9">
        <f t="shared" si="3"/>
        <v>-1710000</v>
      </c>
      <c r="Z41" s="6">
        <f>_xlfn.XLOOKUP($A41,'Data precios'!$A:$A,'Data precios'!G:G,"",0,-1)</f>
        <v>23490000</v>
      </c>
      <c r="AA41" s="6">
        <f>_xlfn.XLOOKUP($A41,'Data precios'!$A:$A,'Data precios'!H:H,"",0,-1)</f>
        <v>23490000</v>
      </c>
      <c r="AB41" s="6">
        <f>_xlfn.XLOOKUP($A41,'Data precios'!$A:$A,'Data precios'!I:I,"",0,-1)</f>
        <v>23490000</v>
      </c>
      <c r="AC41" s="6">
        <f>_xlfn.XLOOKUP($A41,'Data precios'!$A:$A,'Data precios'!J:J,"",0,-1)</f>
        <v>23490000</v>
      </c>
    </row>
    <row r="42" spans="1:29" ht="15" thickBot="1" x14ac:dyDescent="0.35">
      <c r="A42" t="s">
        <v>6266</v>
      </c>
      <c r="B42" t="s">
        <v>341</v>
      </c>
      <c r="C42" t="s">
        <v>10487</v>
      </c>
      <c r="D42" t="s">
        <v>24</v>
      </c>
      <c r="E42" t="s">
        <v>10489</v>
      </c>
      <c r="F42">
        <v>2024</v>
      </c>
      <c r="G42">
        <v>33641</v>
      </c>
      <c r="I42" t="s">
        <v>343</v>
      </c>
      <c r="J42" t="s">
        <v>4039</v>
      </c>
      <c r="K42">
        <v>84</v>
      </c>
      <c r="L42" t="s">
        <v>8566</v>
      </c>
      <c r="M42">
        <v>23490000</v>
      </c>
      <c r="N42">
        <v>0</v>
      </c>
      <c r="O42">
        <v>23490000</v>
      </c>
      <c r="P42">
        <v>24990000</v>
      </c>
      <c r="Q42">
        <v>1500000</v>
      </c>
      <c r="R42">
        <v>6</v>
      </c>
      <c r="S42" s="5">
        <f>IFERROR(_xlfn.XLOOKUP(A42,'Stock APC'!$A:$A,'Stock APC'!$L:$L,0,0,1),0)</f>
        <v>23490000</v>
      </c>
      <c r="T42" t="str">
        <f t="shared" si="0"/>
        <v>LIQUIDAR</v>
      </c>
      <c r="U42" s="6">
        <f t="shared" si="1"/>
        <v>21241500</v>
      </c>
      <c r="V42" s="18">
        <f>_xlfn.XLOOKUP(A42,'Data precios'!A:A,'Data precios'!D:D,"",0,-1)</f>
        <v>24400000</v>
      </c>
      <c r="W42" s="9">
        <f t="shared" si="4"/>
        <v>-590000</v>
      </c>
      <c r="X42" s="11">
        <f t="shared" si="2"/>
        <v>20740000</v>
      </c>
      <c r="Y42" s="9">
        <f t="shared" si="3"/>
        <v>-3660000</v>
      </c>
      <c r="Z42" s="6">
        <f>_xlfn.XLOOKUP($A42,'Data precios'!$A:$A,'Data precios'!G:G,"",0,-1)</f>
        <v>22448000</v>
      </c>
      <c r="AA42" s="6">
        <f>_xlfn.XLOOKUP($A42,'Data precios'!$A:$A,'Data precios'!H:H,"",0,-1)</f>
        <v>21960000</v>
      </c>
      <c r="AB42" s="6">
        <f>_xlfn.XLOOKUP($A42,'Data precios'!$A:$A,'Data precios'!I:I,"",0,-1)</f>
        <v>21228000</v>
      </c>
      <c r="AC42" s="6">
        <f>_xlfn.XLOOKUP($A42,'Data precios'!$A:$A,'Data precios'!J:J,"",0,-1)</f>
        <v>20740000</v>
      </c>
    </row>
    <row r="43" spans="1:29" ht="15" thickBot="1" x14ac:dyDescent="0.35">
      <c r="A43" t="s">
        <v>11689</v>
      </c>
      <c r="B43" t="s">
        <v>341</v>
      </c>
      <c r="C43" t="s">
        <v>5330</v>
      </c>
      <c r="D43" t="s">
        <v>191</v>
      </c>
      <c r="E43" t="s">
        <v>11690</v>
      </c>
      <c r="F43">
        <v>2024</v>
      </c>
      <c r="G43">
        <v>0</v>
      </c>
      <c r="I43" t="s">
        <v>343</v>
      </c>
      <c r="J43" t="s">
        <v>161</v>
      </c>
      <c r="K43">
        <v>816</v>
      </c>
      <c r="L43" t="s">
        <v>10497</v>
      </c>
      <c r="M43">
        <v>28820700</v>
      </c>
      <c r="N43">
        <v>922481</v>
      </c>
      <c r="O43">
        <v>29743181</v>
      </c>
      <c r="P43">
        <v>31990000</v>
      </c>
      <c r="Q43">
        <v>2246819</v>
      </c>
      <c r="R43">
        <v>702</v>
      </c>
      <c r="S43" s="5">
        <f>IFERROR(_xlfn.XLOOKUP(A43,'Stock APC'!$A:$A,'Stock APC'!$L:$L,0,0,1),0)</f>
        <v>28820700</v>
      </c>
      <c r="T43" t="str">
        <f t="shared" si="0"/>
        <v>LIQUIDAR</v>
      </c>
      <c r="U43" s="6">
        <f t="shared" si="1"/>
        <v>27191500</v>
      </c>
      <c r="V43" s="18" t="str">
        <f>_xlfn.XLOOKUP(A43,'Data precios'!A:A,'Data precios'!D:D,"",0,-1)</f>
        <v/>
      </c>
      <c r="W43" s="9" t="str">
        <f t="shared" si="4"/>
        <v/>
      </c>
      <c r="X43" s="11" t="str">
        <f t="shared" si="2"/>
        <v/>
      </c>
      <c r="Y43" s="9" t="str">
        <f t="shared" si="3"/>
        <v/>
      </c>
      <c r="Z43" s="6" t="str">
        <f>_xlfn.XLOOKUP($A43,'Data precios'!$A:$A,'Data precios'!G:G,"",0,-1)</f>
        <v/>
      </c>
      <c r="AA43" s="6" t="str">
        <f>_xlfn.XLOOKUP($A43,'Data precios'!$A:$A,'Data precios'!H:H,"",0,-1)</f>
        <v/>
      </c>
      <c r="AB43" s="6" t="str">
        <f>_xlfn.XLOOKUP($A43,'Data precios'!$A:$A,'Data precios'!I:I,"",0,-1)</f>
        <v/>
      </c>
      <c r="AC43" s="6" t="str">
        <f>_xlfn.XLOOKUP($A43,'Data precios'!$A:$A,'Data precios'!J:J,"",0,-1)</f>
        <v/>
      </c>
    </row>
    <row r="44" spans="1:29" ht="15" thickBot="1" x14ac:dyDescent="0.35">
      <c r="A44" t="s">
        <v>11697</v>
      </c>
      <c r="B44" t="s">
        <v>341</v>
      </c>
      <c r="C44" t="s">
        <v>30</v>
      </c>
      <c r="D44" t="s">
        <v>62</v>
      </c>
      <c r="E44" t="s">
        <v>346</v>
      </c>
      <c r="F44">
        <v>2025</v>
      </c>
      <c r="G44">
        <v>0</v>
      </c>
      <c r="I44" t="s">
        <v>343</v>
      </c>
      <c r="J44" t="s">
        <v>347</v>
      </c>
      <c r="K44">
        <v>735</v>
      </c>
      <c r="L44" t="s">
        <v>39</v>
      </c>
      <c r="M44">
        <v>17322917</v>
      </c>
      <c r="N44">
        <v>440794</v>
      </c>
      <c r="O44">
        <v>17763711</v>
      </c>
      <c r="P44">
        <v>19090000</v>
      </c>
      <c r="Q44">
        <v>1326289</v>
      </c>
      <c r="R44">
        <v>695</v>
      </c>
      <c r="S44" s="5">
        <f>IFERROR(_xlfn.XLOOKUP(A44,'Stock APC'!$A:$A,'Stock APC'!$L:$L,0,0,1),0)</f>
        <v>17322917</v>
      </c>
      <c r="T44" t="str">
        <f t="shared" si="0"/>
        <v>LIQUIDAR</v>
      </c>
      <c r="U44" s="6">
        <f t="shared" si="1"/>
        <v>16226500</v>
      </c>
      <c r="V44" s="18" t="str">
        <f>_xlfn.XLOOKUP(A44,'Data precios'!A:A,'Data precios'!D:D,"",0,-1)</f>
        <v/>
      </c>
      <c r="W44" s="9" t="str">
        <f t="shared" si="4"/>
        <v/>
      </c>
      <c r="X44" s="11" t="str">
        <f t="shared" si="2"/>
        <v/>
      </c>
      <c r="Y44" s="9" t="str">
        <f t="shared" si="3"/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29" ht="15" thickBot="1" x14ac:dyDescent="0.35">
      <c r="A45" t="s">
        <v>369</v>
      </c>
      <c r="B45" t="s">
        <v>341</v>
      </c>
      <c r="C45" t="s">
        <v>5289</v>
      </c>
      <c r="D45" t="s">
        <v>62</v>
      </c>
      <c r="E45" t="s">
        <v>370</v>
      </c>
      <c r="F45">
        <v>2025</v>
      </c>
      <c r="G45">
        <v>3150</v>
      </c>
      <c r="I45" t="s">
        <v>343</v>
      </c>
      <c r="J45" t="s">
        <v>64</v>
      </c>
      <c r="K45">
        <v>594</v>
      </c>
      <c r="L45" t="s">
        <v>344</v>
      </c>
      <c r="M45">
        <v>19610840</v>
      </c>
      <c r="N45">
        <v>977921</v>
      </c>
      <c r="O45">
        <v>20588761</v>
      </c>
      <c r="P45">
        <v>16590000</v>
      </c>
      <c r="Q45">
        <v>-3998761</v>
      </c>
      <c r="R45">
        <v>-241</v>
      </c>
      <c r="S45" s="5">
        <f>IFERROR(_xlfn.XLOOKUP(A45,'Stock APC'!$A:$A,'Stock APC'!$L:$L,0,0,1),0)</f>
        <v>19610840</v>
      </c>
      <c r="T45" t="str">
        <f t="shared" si="0"/>
        <v>LIQUIDAR</v>
      </c>
      <c r="U45" s="6">
        <f t="shared" si="1"/>
        <v>14101500</v>
      </c>
      <c r="V45" s="18">
        <f>_xlfn.XLOOKUP(A45,'Data precios'!A:A,'Data precios'!D:D,"",0,-1)</f>
        <v>17300000</v>
      </c>
      <c r="W45" s="9">
        <f t="shared" si="4"/>
        <v>710000</v>
      </c>
      <c r="X45" s="11">
        <f t="shared" si="2"/>
        <v>15570000</v>
      </c>
      <c r="Y45" s="9">
        <f t="shared" si="3"/>
        <v>-1730000</v>
      </c>
      <c r="Z45" s="6">
        <f>_xlfn.XLOOKUP($A45,'Data precios'!$A:$A,'Data precios'!G:G,"",0,-1)</f>
        <v>17300000</v>
      </c>
      <c r="AA45" s="6">
        <f>_xlfn.XLOOKUP($A45,'Data precios'!$A:$A,'Data precios'!H:H,"",0,-1)</f>
        <v>16781000</v>
      </c>
      <c r="AB45" s="6">
        <f>_xlfn.XLOOKUP($A45,'Data precios'!$A:$A,'Data precios'!I:I,"",0,-1)</f>
        <v>16262000</v>
      </c>
      <c r="AC45" s="6">
        <f>_xlfn.XLOOKUP($A45,'Data precios'!$A:$A,'Data precios'!J:J,"",0,-1)</f>
        <v>15570000</v>
      </c>
    </row>
    <row r="46" spans="1:29" ht="15" thickBot="1" x14ac:dyDescent="0.35">
      <c r="A46" t="s">
        <v>360</v>
      </c>
      <c r="B46" t="s">
        <v>341</v>
      </c>
      <c r="C46" t="s">
        <v>35</v>
      </c>
      <c r="D46" t="s">
        <v>62</v>
      </c>
      <c r="E46" t="s">
        <v>361</v>
      </c>
      <c r="F46">
        <v>2025</v>
      </c>
      <c r="G46">
        <v>7735</v>
      </c>
      <c r="I46" t="s">
        <v>343</v>
      </c>
      <c r="J46" t="s">
        <v>64</v>
      </c>
      <c r="K46">
        <v>540</v>
      </c>
      <c r="L46" t="s">
        <v>344</v>
      </c>
      <c r="M46">
        <v>38661008</v>
      </c>
      <c r="N46">
        <v>876679</v>
      </c>
      <c r="O46">
        <v>39537687</v>
      </c>
      <c r="P46">
        <v>30590000</v>
      </c>
      <c r="Q46">
        <v>-8947687</v>
      </c>
      <c r="R46">
        <v>-2925</v>
      </c>
      <c r="S46" s="5">
        <f>IFERROR(_xlfn.XLOOKUP(A46,'Stock APC'!$A:$A,'Stock APC'!$L:$L,0,0,1),0)</f>
        <v>38661008</v>
      </c>
      <c r="T46" t="str">
        <f t="shared" si="0"/>
        <v>LIQUIDAR</v>
      </c>
      <c r="U46" s="6">
        <f t="shared" si="1"/>
        <v>26001500</v>
      </c>
      <c r="V46" s="18">
        <f>_xlfn.XLOOKUP(A46,'Data precios'!A:A,'Data precios'!D:D,"",0,-1)</f>
        <v>28300000</v>
      </c>
      <c r="W46" s="9">
        <f t="shared" si="4"/>
        <v>-2290000</v>
      </c>
      <c r="X46" s="11">
        <f t="shared" si="2"/>
        <v>24055000</v>
      </c>
      <c r="Y46" s="9">
        <f t="shared" si="3"/>
        <v>-4245000</v>
      </c>
      <c r="Z46" s="6">
        <f>_xlfn.XLOOKUP($A46,'Data precios'!$A:$A,'Data precios'!G:G,"",0,-1)</f>
        <v>26036000</v>
      </c>
      <c r="AA46" s="6">
        <f>_xlfn.XLOOKUP($A46,'Data precios'!$A:$A,'Data precios'!H:H,"",0,-1)</f>
        <v>25470000</v>
      </c>
      <c r="AB46" s="6">
        <f>_xlfn.XLOOKUP($A46,'Data precios'!$A:$A,'Data precios'!I:I,"",0,-1)</f>
        <v>24621000</v>
      </c>
      <c r="AC46" s="6">
        <f>_xlfn.XLOOKUP($A46,'Data precios'!$A:$A,'Data precios'!J:J,"",0,-1)</f>
        <v>24055000</v>
      </c>
    </row>
    <row r="47" spans="1:29" ht="15" thickBot="1" x14ac:dyDescent="0.35">
      <c r="A47" t="s">
        <v>362</v>
      </c>
      <c r="B47" t="s">
        <v>341</v>
      </c>
      <c r="C47" t="s">
        <v>5289</v>
      </c>
      <c r="D47" t="s">
        <v>62</v>
      </c>
      <c r="E47" t="s">
        <v>363</v>
      </c>
      <c r="F47">
        <v>2025</v>
      </c>
      <c r="G47">
        <v>9609</v>
      </c>
      <c r="I47" t="s">
        <v>343</v>
      </c>
      <c r="J47" t="s">
        <v>64</v>
      </c>
      <c r="K47">
        <v>545</v>
      </c>
      <c r="L47" t="s">
        <v>344</v>
      </c>
      <c r="M47">
        <v>25856134</v>
      </c>
      <c r="N47">
        <v>1237071</v>
      </c>
      <c r="O47">
        <v>27093205</v>
      </c>
      <c r="P47">
        <v>25990000</v>
      </c>
      <c r="Q47">
        <v>-1103205</v>
      </c>
      <c r="R47">
        <v>-424</v>
      </c>
      <c r="S47" s="5">
        <f>IFERROR(_xlfn.XLOOKUP(A47,'Stock APC'!$A:$A,'Stock APC'!$L:$L,0,0,1),0)</f>
        <v>25856134</v>
      </c>
      <c r="T47" t="str">
        <f t="shared" si="0"/>
        <v>LIQUIDAR</v>
      </c>
      <c r="U47" s="6">
        <f t="shared" si="1"/>
        <v>22091500</v>
      </c>
      <c r="V47" s="18">
        <f>_xlfn.XLOOKUP(A47,'Data precios'!A:A,'Data precios'!D:D,"",0,-1)</f>
        <v>22800000</v>
      </c>
      <c r="W47" s="9">
        <f t="shared" si="4"/>
        <v>-3190000</v>
      </c>
      <c r="X47" s="11">
        <f t="shared" si="2"/>
        <v>19380000</v>
      </c>
      <c r="Y47" s="9">
        <f t="shared" si="3"/>
        <v>-3420000</v>
      </c>
      <c r="Z47" s="6">
        <f>_xlfn.XLOOKUP($A47,'Data precios'!$A:$A,'Data precios'!G:G,"",0,-1)</f>
        <v>20976000</v>
      </c>
      <c r="AA47" s="6">
        <f>_xlfn.XLOOKUP($A47,'Data precios'!$A:$A,'Data precios'!H:H,"",0,-1)</f>
        <v>20520000</v>
      </c>
      <c r="AB47" s="6">
        <f>_xlfn.XLOOKUP($A47,'Data precios'!$A:$A,'Data precios'!I:I,"",0,-1)</f>
        <v>19836000</v>
      </c>
      <c r="AC47" s="6">
        <f>_xlfn.XLOOKUP($A47,'Data precios'!$A:$A,'Data precios'!J:J,"",0,-1)</f>
        <v>19380000</v>
      </c>
    </row>
    <row r="48" spans="1:29" ht="15" thickBot="1" x14ac:dyDescent="0.35">
      <c r="A48" t="s">
        <v>620</v>
      </c>
      <c r="B48" t="s">
        <v>341</v>
      </c>
      <c r="C48" t="s">
        <v>5330</v>
      </c>
      <c r="D48" t="s">
        <v>5331</v>
      </c>
      <c r="E48" t="s">
        <v>5332</v>
      </c>
      <c r="F48">
        <v>2025</v>
      </c>
      <c r="G48">
        <v>0</v>
      </c>
      <c r="I48" t="s">
        <v>26</v>
      </c>
      <c r="J48" t="s">
        <v>43</v>
      </c>
      <c r="K48">
        <v>400</v>
      </c>
      <c r="L48" t="s">
        <v>52</v>
      </c>
      <c r="M48">
        <v>26953052</v>
      </c>
      <c r="N48">
        <v>0</v>
      </c>
      <c r="O48">
        <v>26953052</v>
      </c>
      <c r="P48">
        <v>26953052</v>
      </c>
      <c r="Q48">
        <v>0</v>
      </c>
      <c r="R48">
        <v>0</v>
      </c>
      <c r="S48" s="5">
        <f>IFERROR(_xlfn.XLOOKUP(A48,'Stock APC'!$A:$A,'Stock APC'!$L:$L,0,0,1),0)</f>
        <v>26953052</v>
      </c>
      <c r="T48" t="str">
        <f t="shared" si="0"/>
        <v>LIQUIDAR</v>
      </c>
      <c r="U48" s="6">
        <f t="shared" si="1"/>
        <v>22910094.199999999</v>
      </c>
      <c r="V48" s="18" t="str">
        <f>_xlfn.XLOOKUP(A48,'Data precios'!A:A,'Data precios'!D:D,"",0,-1)</f>
        <v>-</v>
      </c>
      <c r="W48" s="9" t="str">
        <f t="shared" si="4"/>
        <v/>
      </c>
      <c r="X48" s="11">
        <f t="shared" si="2"/>
        <v>26953052</v>
      </c>
      <c r="Y48" s="9" t="str">
        <f t="shared" si="3"/>
        <v/>
      </c>
      <c r="Z48" s="6">
        <f>_xlfn.XLOOKUP($A48,'Data precios'!$A:$A,'Data precios'!G:G,"",0,-1)</f>
        <v>26953052</v>
      </c>
      <c r="AA48" s="6">
        <f>_xlfn.XLOOKUP($A48,'Data precios'!$A:$A,'Data precios'!H:H,"",0,-1)</f>
        <v>26953052</v>
      </c>
      <c r="AB48" s="6">
        <f>_xlfn.XLOOKUP($A48,'Data precios'!$A:$A,'Data precios'!I:I,"",0,-1)</f>
        <v>26953052</v>
      </c>
      <c r="AC48" s="6">
        <f>_xlfn.XLOOKUP($A48,'Data precios'!$A:$A,'Data precios'!J:J,"",0,-1)</f>
        <v>26953052</v>
      </c>
    </row>
    <row r="49" spans="1:30" ht="15" thickBot="1" x14ac:dyDescent="0.35">
      <c r="A49" t="s">
        <v>887</v>
      </c>
      <c r="B49" t="s">
        <v>341</v>
      </c>
      <c r="C49" t="s">
        <v>5289</v>
      </c>
      <c r="D49" t="s">
        <v>24</v>
      </c>
      <c r="E49" t="s">
        <v>5328</v>
      </c>
      <c r="F49">
        <v>2025</v>
      </c>
      <c r="G49">
        <v>780</v>
      </c>
      <c r="I49" t="s">
        <v>26</v>
      </c>
      <c r="J49" t="s">
        <v>5329</v>
      </c>
      <c r="K49">
        <v>483</v>
      </c>
      <c r="L49" t="s">
        <v>39</v>
      </c>
      <c r="M49">
        <v>48090000</v>
      </c>
      <c r="N49">
        <v>0</v>
      </c>
      <c r="O49">
        <v>48090000</v>
      </c>
      <c r="P49">
        <v>61000000</v>
      </c>
      <c r="Q49">
        <v>12910000</v>
      </c>
      <c r="R49">
        <v>2116</v>
      </c>
      <c r="S49" s="5">
        <f>IFERROR(_xlfn.XLOOKUP(A49,'Stock APC'!$A:$A,'Stock APC'!$L:$L,0,0,1),0)</f>
        <v>48090000</v>
      </c>
      <c r="T49" t="str">
        <f t="shared" si="0"/>
        <v>LIQUIDAR</v>
      </c>
      <c r="U49" s="6">
        <f t="shared" si="1"/>
        <v>51850000</v>
      </c>
      <c r="V49" s="18">
        <f>_xlfn.XLOOKUP(A49,'Data precios'!A:A,'Data precios'!D:D,"",0,-1)</f>
        <v>48300000</v>
      </c>
      <c r="W49" s="9">
        <f t="shared" si="4"/>
        <v>-12700000</v>
      </c>
      <c r="X49" s="11">
        <f t="shared" si="2"/>
        <v>48090000</v>
      </c>
      <c r="Y49" s="9">
        <f t="shared" si="3"/>
        <v>-210000</v>
      </c>
      <c r="Z49" s="6">
        <f>_xlfn.XLOOKUP($A49,'Data precios'!$A:$A,'Data precios'!G:G,"",0,-1)</f>
        <v>48090000</v>
      </c>
      <c r="AA49" s="6">
        <f>_xlfn.XLOOKUP($A49,'Data precios'!$A:$A,'Data precios'!H:H,"",0,-1)</f>
        <v>48090000</v>
      </c>
      <c r="AB49" s="6">
        <f>_xlfn.XLOOKUP($A49,'Data precios'!$A:$A,'Data precios'!I:I,"",0,-1)</f>
        <v>48090000</v>
      </c>
      <c r="AC49" s="6">
        <f>_xlfn.XLOOKUP($A49,'Data precios'!$A:$A,'Data precios'!J:J,"",0,-1)</f>
        <v>48090000</v>
      </c>
    </row>
    <row r="50" spans="1:30" ht="15" thickBot="1" x14ac:dyDescent="0.35">
      <c r="A50" t="s">
        <v>5314</v>
      </c>
      <c r="B50" t="s">
        <v>341</v>
      </c>
      <c r="C50" t="s">
        <v>5289</v>
      </c>
      <c r="D50" t="s">
        <v>62</v>
      </c>
      <c r="E50" t="s">
        <v>5315</v>
      </c>
      <c r="F50">
        <v>2025</v>
      </c>
      <c r="G50">
        <v>0</v>
      </c>
      <c r="I50" t="s">
        <v>343</v>
      </c>
      <c r="J50" t="s">
        <v>152</v>
      </c>
      <c r="K50">
        <v>230</v>
      </c>
      <c r="L50" t="s">
        <v>344</v>
      </c>
      <c r="M50">
        <v>25392269</v>
      </c>
      <c r="N50">
        <v>1639523</v>
      </c>
      <c r="O50">
        <v>27031792</v>
      </c>
      <c r="P50">
        <v>26990000</v>
      </c>
      <c r="Q50">
        <v>-41792</v>
      </c>
      <c r="R50">
        <v>-15</v>
      </c>
      <c r="S50" s="5">
        <f>IFERROR(_xlfn.XLOOKUP(A50,'Stock APC'!$A:$A,'Stock APC'!$L:$L,0,0,1),0)</f>
        <v>25392269</v>
      </c>
      <c r="T50" t="str">
        <f t="shared" si="0"/>
        <v>LIQUIDAR</v>
      </c>
      <c r="U50" s="6">
        <f t="shared" si="1"/>
        <v>22941500</v>
      </c>
      <c r="V50" s="18">
        <f>_xlfn.XLOOKUP(A50,'Data precios'!A:A,'Data precios'!D:D,"",0,-1)</f>
        <v>24500000</v>
      </c>
      <c r="W50" s="9">
        <f t="shared" si="4"/>
        <v>-2490000</v>
      </c>
      <c r="X50" s="11">
        <f t="shared" si="2"/>
        <v>27031792</v>
      </c>
      <c r="Y50" s="9">
        <f t="shared" si="3"/>
        <v>2531792</v>
      </c>
      <c r="Z50" s="6">
        <f>_xlfn.XLOOKUP($A50,'Data precios'!$A:$A,'Data precios'!G:G,"",0,-1)</f>
        <v>27031792</v>
      </c>
      <c r="AA50" s="6">
        <f>_xlfn.XLOOKUP($A50,'Data precios'!$A:$A,'Data precios'!H:H,"",0,-1)</f>
        <v>27031792</v>
      </c>
      <c r="AB50" s="6">
        <f>_xlfn.XLOOKUP($A50,'Data precios'!$A:$A,'Data precios'!I:I,"",0,-1)</f>
        <v>27031792</v>
      </c>
      <c r="AC50" s="6">
        <f>_xlfn.XLOOKUP($A50,'Data precios'!$A:$A,'Data precios'!J:J,"",0,-1)</f>
        <v>27031792</v>
      </c>
    </row>
    <row r="51" spans="1:30" ht="15" thickBot="1" x14ac:dyDescent="0.35">
      <c r="A51" t="s">
        <v>11706</v>
      </c>
      <c r="B51" t="s">
        <v>341</v>
      </c>
      <c r="C51" t="s">
        <v>391</v>
      </c>
      <c r="D51" t="s">
        <v>62</v>
      </c>
      <c r="E51" t="s">
        <v>5315</v>
      </c>
      <c r="F51">
        <v>2026</v>
      </c>
      <c r="G51">
        <v>0</v>
      </c>
      <c r="I51" t="s">
        <v>343</v>
      </c>
      <c r="J51" t="s">
        <v>357</v>
      </c>
      <c r="K51">
        <v>599</v>
      </c>
      <c r="L51" t="s">
        <v>39</v>
      </c>
      <c r="M51">
        <v>25392269</v>
      </c>
      <c r="N51">
        <v>1645533</v>
      </c>
      <c r="O51">
        <v>27037802</v>
      </c>
      <c r="P51">
        <v>27722689</v>
      </c>
      <c r="Q51">
        <v>684887</v>
      </c>
      <c r="R51">
        <v>247</v>
      </c>
      <c r="S51" s="5">
        <f>IFERROR(_xlfn.XLOOKUP(A51,'Stock APC'!$A:$A,'Stock APC'!$L:$L,0,0,1),0)</f>
        <v>25392269</v>
      </c>
      <c r="T51" t="str">
        <f t="shared" si="0"/>
        <v>LIQUIDAR</v>
      </c>
      <c r="U51" s="6">
        <f t="shared" si="1"/>
        <v>23564285.649999999</v>
      </c>
      <c r="V51" s="18" t="str">
        <f>_xlfn.XLOOKUP(A51,'Data precios'!A:A,'Data precios'!D:D,"",0,-1)</f>
        <v/>
      </c>
      <c r="W51" s="9" t="str">
        <f t="shared" si="4"/>
        <v/>
      </c>
      <c r="X51" s="11" t="str">
        <f t="shared" si="2"/>
        <v/>
      </c>
      <c r="Y51" s="9" t="str">
        <f t="shared" si="3"/>
        <v/>
      </c>
      <c r="Z51" s="6" t="str">
        <f>_xlfn.XLOOKUP($A51,'Data precios'!$A:$A,'Data precios'!G:G,"",0,-1)</f>
        <v/>
      </c>
      <c r="AA51" s="6" t="str">
        <f>_xlfn.XLOOKUP($A51,'Data precios'!$A:$A,'Data precios'!H:H,"",0,-1)</f>
        <v/>
      </c>
      <c r="AB51" s="6" t="str">
        <f>_xlfn.XLOOKUP($A51,'Data precios'!$A:$A,'Data precios'!I:I,"",0,-1)</f>
        <v/>
      </c>
      <c r="AC51" s="6" t="str">
        <f>_xlfn.XLOOKUP($A51,'Data precios'!$A:$A,'Data precios'!J:J,"",0,-1)</f>
        <v/>
      </c>
      <c r="AD51" t="s">
        <v>6275</v>
      </c>
    </row>
    <row r="52" spans="1:30" ht="15" thickBot="1" x14ac:dyDescent="0.35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I52" t="s">
        <v>343</v>
      </c>
      <c r="J52" t="s">
        <v>357</v>
      </c>
      <c r="K52">
        <v>299</v>
      </c>
      <c r="L52" t="s">
        <v>344</v>
      </c>
      <c r="M52">
        <v>19593950</v>
      </c>
      <c r="N52">
        <v>1241319</v>
      </c>
      <c r="O52">
        <v>20835269</v>
      </c>
      <c r="P52">
        <v>17890000</v>
      </c>
      <c r="Q52">
        <v>-2945269</v>
      </c>
      <c r="R52">
        <v>-1646</v>
      </c>
      <c r="S52" s="5">
        <f>IFERROR(_xlfn.XLOOKUP(A52,'Stock APC'!$A:$A,'Stock APC'!$L:$L,0,0,1),0)</f>
        <v>19593950</v>
      </c>
      <c r="T52" t="str">
        <f t="shared" si="0"/>
        <v>LIQUIDAR</v>
      </c>
      <c r="U52" s="6">
        <f t="shared" si="1"/>
        <v>15206500</v>
      </c>
      <c r="V52" s="18">
        <f>_xlfn.XLOOKUP(A52,'Data precios'!A:A,'Data precios'!D:D,"",0,-1)</f>
        <v>15700000</v>
      </c>
      <c r="W52" s="9">
        <f t="shared" si="4"/>
        <v>-2190000</v>
      </c>
      <c r="X52" s="11">
        <f t="shared" si="2"/>
        <v>14130000</v>
      </c>
      <c r="Y52" s="9">
        <f t="shared" si="3"/>
        <v>-1570000</v>
      </c>
      <c r="Z52" s="6">
        <f>_xlfn.XLOOKUP($A52,'Data precios'!$A:$A,'Data precios'!G:G,"",0,-1)</f>
        <v>15700000</v>
      </c>
      <c r="AA52" s="6">
        <f>_xlfn.XLOOKUP($A52,'Data precios'!$A:$A,'Data precios'!H:H,"",0,-1)</f>
        <v>15229000</v>
      </c>
      <c r="AB52" s="6">
        <f>_xlfn.XLOOKUP($A52,'Data precios'!$A:$A,'Data precios'!I:I,"",0,-1)</f>
        <v>14758000</v>
      </c>
      <c r="AC52" s="6">
        <f>_xlfn.XLOOKUP($A52,'Data precios'!$A:$A,'Data precios'!J:J,"",0,-1)</f>
        <v>14130000</v>
      </c>
    </row>
    <row r="53" spans="1:30" ht="15" thickBot="1" x14ac:dyDescent="0.35">
      <c r="A53" t="s">
        <v>8523</v>
      </c>
      <c r="B53" t="s">
        <v>341</v>
      </c>
      <c r="C53" t="s">
        <v>30</v>
      </c>
      <c r="D53" t="s">
        <v>62</v>
      </c>
      <c r="E53" t="s">
        <v>4116</v>
      </c>
      <c r="F53">
        <v>2026</v>
      </c>
      <c r="G53">
        <v>0</v>
      </c>
      <c r="I53" t="s">
        <v>343</v>
      </c>
      <c r="J53" t="s">
        <v>357</v>
      </c>
      <c r="K53">
        <v>599</v>
      </c>
      <c r="L53" t="s">
        <v>39</v>
      </c>
      <c r="M53">
        <v>21062857</v>
      </c>
      <c r="N53">
        <v>876709</v>
      </c>
      <c r="O53">
        <v>21939566</v>
      </c>
      <c r="P53">
        <v>22848739</v>
      </c>
      <c r="Q53">
        <v>909173</v>
      </c>
      <c r="R53">
        <v>398</v>
      </c>
      <c r="S53" s="5">
        <f>IFERROR(_xlfn.XLOOKUP(A53,'Stock APC'!$A:$A,'Stock APC'!$L:$L,0,0,1),0)</f>
        <v>21062857</v>
      </c>
      <c r="T53" t="str">
        <f t="shared" si="0"/>
        <v>LIQUIDAR</v>
      </c>
      <c r="U53" s="6">
        <f t="shared" si="1"/>
        <v>19421428.149999999</v>
      </c>
      <c r="V53" s="18" t="str">
        <f>_xlfn.XLOOKUP(A53,'Data precios'!A:A,'Data precios'!D:D,"",0,-1)</f>
        <v/>
      </c>
      <c r="W53" s="9" t="str">
        <f t="shared" si="4"/>
        <v/>
      </c>
      <c r="X53" s="11" t="str">
        <f t="shared" si="2"/>
        <v/>
      </c>
      <c r="Y53" s="9" t="str">
        <f t="shared" si="3"/>
        <v/>
      </c>
      <c r="Z53" s="6" t="str">
        <f>_xlfn.XLOOKUP($A53,'Data precios'!$A:$A,'Data precios'!G:G,"",0,-1)</f>
        <v/>
      </c>
      <c r="AA53" s="6" t="str">
        <f>_xlfn.XLOOKUP($A53,'Data precios'!$A:$A,'Data precios'!H:H,"",0,-1)</f>
        <v/>
      </c>
      <c r="AB53" s="6" t="str">
        <f>_xlfn.XLOOKUP($A53,'Data precios'!$A:$A,'Data precios'!I:I,"",0,-1)</f>
        <v/>
      </c>
      <c r="AC53" s="6" t="str">
        <f>_xlfn.XLOOKUP($A53,'Data precios'!$A:$A,'Data precios'!J:J,"",0,-1)</f>
        <v/>
      </c>
    </row>
    <row r="54" spans="1:30" ht="15" thickBot="1" x14ac:dyDescent="0.35">
      <c r="A54" t="s">
        <v>11707</v>
      </c>
      <c r="B54" t="s">
        <v>341</v>
      </c>
      <c r="C54" t="s">
        <v>391</v>
      </c>
      <c r="D54" t="s">
        <v>62</v>
      </c>
      <c r="E54" t="s">
        <v>5315</v>
      </c>
      <c r="F54">
        <v>2026</v>
      </c>
      <c r="G54">
        <v>0</v>
      </c>
      <c r="I54" t="s">
        <v>343</v>
      </c>
      <c r="J54" t="s">
        <v>152</v>
      </c>
      <c r="K54">
        <v>599</v>
      </c>
      <c r="L54" t="s">
        <v>39</v>
      </c>
      <c r="M54">
        <v>25392269</v>
      </c>
      <c r="N54">
        <v>1615238</v>
      </c>
      <c r="O54">
        <v>27007507</v>
      </c>
      <c r="P54">
        <v>27722689</v>
      </c>
      <c r="Q54">
        <v>715182</v>
      </c>
      <c r="R54">
        <v>258</v>
      </c>
      <c r="S54" s="5">
        <f>IFERROR(_xlfn.XLOOKUP(A54,'Stock APC'!$A:$A,'Stock APC'!$L:$L,0,0,1),0)</f>
        <v>25392269</v>
      </c>
      <c r="T54" t="str">
        <f t="shared" si="0"/>
        <v>LIQUIDAR</v>
      </c>
      <c r="U54" s="6">
        <f t="shared" si="1"/>
        <v>23564285.649999999</v>
      </c>
      <c r="V54" s="18" t="str">
        <f>_xlfn.XLOOKUP(A54,'Data precios'!A:A,'Data precios'!D:D,"",0,-1)</f>
        <v/>
      </c>
      <c r="W54" s="9" t="str">
        <f t="shared" si="4"/>
        <v/>
      </c>
      <c r="X54" s="11" t="str">
        <f t="shared" si="2"/>
        <v/>
      </c>
      <c r="Y54" s="9" t="str">
        <f t="shared" si="3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30" ht="15" thickBot="1" x14ac:dyDescent="0.35">
      <c r="A55" t="s">
        <v>8548</v>
      </c>
      <c r="B55" t="s">
        <v>341</v>
      </c>
      <c r="C55" t="s">
        <v>5289</v>
      </c>
      <c r="D55" t="s">
        <v>62</v>
      </c>
      <c r="E55" t="s">
        <v>8549</v>
      </c>
      <c r="F55">
        <v>2025</v>
      </c>
      <c r="G55">
        <v>0</v>
      </c>
      <c r="I55" t="s">
        <v>343</v>
      </c>
      <c r="J55" t="s">
        <v>152</v>
      </c>
      <c r="K55">
        <v>151</v>
      </c>
      <c r="L55" t="s">
        <v>344</v>
      </c>
      <c r="M55">
        <v>12945210</v>
      </c>
      <c r="N55">
        <v>923669</v>
      </c>
      <c r="O55">
        <v>13868879</v>
      </c>
      <c r="P55">
        <v>14025210</v>
      </c>
      <c r="Q55">
        <v>156331</v>
      </c>
      <c r="R55">
        <v>111</v>
      </c>
      <c r="S55" s="5">
        <f>IFERROR(_xlfn.XLOOKUP(A55,'Stock APC'!$A:$A,'Stock APC'!$L:$L,0,0,1),0)</f>
        <v>12945210</v>
      </c>
      <c r="T55" t="str">
        <f t="shared" si="0"/>
        <v>LIQUIDAR</v>
      </c>
      <c r="U55" s="6">
        <f t="shared" si="1"/>
        <v>11921428.5</v>
      </c>
      <c r="V55" s="18">
        <f>_xlfn.XLOOKUP(A55,'Data precios'!A:A,'Data precios'!D:D,"",0,-1)</f>
        <v>11400000</v>
      </c>
      <c r="W55" s="9">
        <f t="shared" si="4"/>
        <v>-2625210</v>
      </c>
      <c r="X55" s="11">
        <f t="shared" si="2"/>
        <v>13868879</v>
      </c>
      <c r="Y55" s="9">
        <f t="shared" si="3"/>
        <v>2468879</v>
      </c>
      <c r="Z55" s="6">
        <f>_xlfn.XLOOKUP($A55,'Data precios'!$A:$A,'Data precios'!G:G,"",0,-1)</f>
        <v>13868879</v>
      </c>
      <c r="AA55" s="6">
        <f>_xlfn.XLOOKUP($A55,'Data precios'!$A:$A,'Data precios'!H:H,"",0,-1)</f>
        <v>13868879</v>
      </c>
      <c r="AB55" s="6">
        <f>_xlfn.XLOOKUP($A55,'Data precios'!$A:$A,'Data precios'!I:I,"",0,-1)</f>
        <v>13868879</v>
      </c>
      <c r="AC55" s="6">
        <f>_xlfn.XLOOKUP($A55,'Data precios'!$A:$A,'Data precios'!J:J,"",0,-1)</f>
        <v>13868879</v>
      </c>
    </row>
    <row r="56" spans="1:30" ht="15" thickBot="1" x14ac:dyDescent="0.35">
      <c r="A56" t="s">
        <v>8506</v>
      </c>
      <c r="B56" t="s">
        <v>341</v>
      </c>
      <c r="C56" t="s">
        <v>35</v>
      </c>
      <c r="D56" t="s">
        <v>230</v>
      </c>
      <c r="E56" t="s">
        <v>8558</v>
      </c>
      <c r="F56">
        <v>2025</v>
      </c>
      <c r="G56">
        <v>40200</v>
      </c>
      <c r="I56" t="s">
        <v>343</v>
      </c>
      <c r="J56" t="s">
        <v>347</v>
      </c>
      <c r="K56">
        <v>181</v>
      </c>
      <c r="L56" t="s">
        <v>344</v>
      </c>
      <c r="M56">
        <v>17140917</v>
      </c>
      <c r="N56">
        <v>641547</v>
      </c>
      <c r="O56">
        <v>17782464</v>
      </c>
      <c r="P56">
        <v>16290000</v>
      </c>
      <c r="Q56">
        <v>-1492464</v>
      </c>
      <c r="R56">
        <v>-916</v>
      </c>
      <c r="S56" s="5">
        <f>IFERROR(_xlfn.XLOOKUP(A56,'Stock APC'!$A:$A,'Stock APC'!$L:$L,0,0,1),0)</f>
        <v>17140917</v>
      </c>
      <c r="T56" t="str">
        <f t="shared" si="0"/>
        <v>LIQUIDAR</v>
      </c>
      <c r="U56" s="6">
        <f t="shared" si="1"/>
        <v>13846500</v>
      </c>
      <c r="V56" s="18">
        <f>_xlfn.XLOOKUP(A56,'Data precios'!A:A,'Data precios'!D:D,"",0,-1)</f>
        <v>15600000</v>
      </c>
      <c r="W56" s="9">
        <f t="shared" si="4"/>
        <v>-690000</v>
      </c>
      <c r="X56" s="11">
        <f t="shared" si="2"/>
        <v>17782464</v>
      </c>
      <c r="Y56" s="9">
        <f t="shared" si="3"/>
        <v>2182464</v>
      </c>
      <c r="Z56" s="6">
        <f>_xlfn.XLOOKUP($A56,'Data precios'!$A:$A,'Data precios'!G:G,"",0,-1)</f>
        <v>17782464</v>
      </c>
      <c r="AA56" s="6">
        <f>_xlfn.XLOOKUP($A56,'Data precios'!$A:$A,'Data precios'!H:H,"",0,-1)</f>
        <v>17782464</v>
      </c>
      <c r="AB56" s="6">
        <f>_xlfn.XLOOKUP($A56,'Data precios'!$A:$A,'Data precios'!I:I,"",0,-1)</f>
        <v>17782464</v>
      </c>
      <c r="AC56" s="6">
        <f>_xlfn.XLOOKUP($A56,'Data precios'!$A:$A,'Data precios'!J:J,"",0,-1)</f>
        <v>17782464</v>
      </c>
    </row>
    <row r="57" spans="1:30" ht="15" thickBot="1" x14ac:dyDescent="0.35">
      <c r="A57" t="s">
        <v>8489</v>
      </c>
      <c r="B57" t="s">
        <v>341</v>
      </c>
      <c r="C57" t="s">
        <v>391</v>
      </c>
      <c r="D57" t="s">
        <v>62</v>
      </c>
      <c r="E57" t="s">
        <v>11708</v>
      </c>
      <c r="F57">
        <v>2026</v>
      </c>
      <c r="G57">
        <v>0</v>
      </c>
      <c r="I57" t="s">
        <v>343</v>
      </c>
      <c r="J57" t="s">
        <v>357</v>
      </c>
      <c r="K57">
        <v>551</v>
      </c>
      <c r="L57" t="s">
        <v>39</v>
      </c>
      <c r="M57">
        <v>31709748</v>
      </c>
      <c r="N57">
        <v>704597</v>
      </c>
      <c r="O57">
        <v>32414345</v>
      </c>
      <c r="P57">
        <v>33689076</v>
      </c>
      <c r="Q57">
        <v>1274731</v>
      </c>
      <c r="R57">
        <v>378</v>
      </c>
      <c r="S57" s="5">
        <f>IFERROR(_xlfn.XLOOKUP(A57,'Stock APC'!$A:$A,'Stock APC'!$L:$L,0,0,1),0)</f>
        <v>31709748</v>
      </c>
      <c r="T57" t="str">
        <f t="shared" si="0"/>
        <v>LIQUIDAR</v>
      </c>
      <c r="U57" s="6">
        <f t="shared" si="1"/>
        <v>28635714.599999998</v>
      </c>
      <c r="V57" s="18" t="str">
        <f>_xlfn.XLOOKUP(A57,'Data precios'!A:A,'Data precios'!D:D,"",0,-1)</f>
        <v/>
      </c>
      <c r="W57" s="9" t="str">
        <f t="shared" si="4"/>
        <v/>
      </c>
      <c r="X57" s="11" t="str">
        <f t="shared" si="2"/>
        <v/>
      </c>
      <c r="Y57" s="9" t="str">
        <f t="shared" si="3"/>
        <v/>
      </c>
      <c r="Z57" s="6" t="str">
        <f>_xlfn.XLOOKUP($A57,'Data precios'!$A:$A,'Data precios'!G:G,"",0,-1)</f>
        <v/>
      </c>
      <c r="AA57" s="6" t="str">
        <f>_xlfn.XLOOKUP($A57,'Data precios'!$A:$A,'Data precios'!H:H,"",0,-1)</f>
        <v/>
      </c>
      <c r="AB57" s="6" t="str">
        <f>_xlfn.XLOOKUP($A57,'Data precios'!$A:$A,'Data precios'!I:I,"",0,-1)</f>
        <v/>
      </c>
      <c r="AC57" s="6" t="str">
        <f>_xlfn.XLOOKUP($A57,'Data precios'!$A:$A,'Data precios'!J:J,"",0,-1)</f>
        <v/>
      </c>
    </row>
    <row r="58" spans="1:30" ht="15" thickBot="1" x14ac:dyDescent="0.35">
      <c r="A58" t="s">
        <v>8529</v>
      </c>
      <c r="B58" t="s">
        <v>341</v>
      </c>
      <c r="C58" t="s">
        <v>391</v>
      </c>
      <c r="D58" t="s">
        <v>62</v>
      </c>
      <c r="E58" t="s">
        <v>11709</v>
      </c>
      <c r="F58">
        <v>2026</v>
      </c>
      <c r="G58">
        <v>0</v>
      </c>
      <c r="I58" t="s">
        <v>343</v>
      </c>
      <c r="J58" t="s">
        <v>11710</v>
      </c>
      <c r="K58">
        <v>551</v>
      </c>
      <c r="L58" t="s">
        <v>39</v>
      </c>
      <c r="M58">
        <v>24773782</v>
      </c>
      <c r="N58">
        <v>1877401</v>
      </c>
      <c r="O58">
        <v>26651183</v>
      </c>
      <c r="P58">
        <v>26882353</v>
      </c>
      <c r="Q58">
        <v>231170</v>
      </c>
      <c r="R58">
        <v>86</v>
      </c>
      <c r="S58" s="5">
        <f>IFERROR(_xlfn.XLOOKUP(A58,'Stock APC'!$A:$A,'Stock APC'!$L:$L,0,0,1),0)</f>
        <v>24773782</v>
      </c>
      <c r="T58" t="str">
        <f t="shared" si="0"/>
        <v>LIQUIDAR</v>
      </c>
      <c r="U58" s="6">
        <f t="shared" si="1"/>
        <v>22850000.050000001</v>
      </c>
      <c r="V58" s="18" t="str">
        <f>_xlfn.XLOOKUP(A58,'Data precios'!A:A,'Data precios'!D:D,"",0,-1)</f>
        <v/>
      </c>
      <c r="W58" s="9" t="str">
        <f t="shared" si="4"/>
        <v/>
      </c>
      <c r="X58" s="11" t="str">
        <f t="shared" si="2"/>
        <v/>
      </c>
      <c r="Y58" s="9" t="str">
        <f t="shared" si="3"/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30" ht="15" thickBot="1" x14ac:dyDescent="0.35">
      <c r="A59" t="s">
        <v>7184</v>
      </c>
      <c r="B59" t="s">
        <v>341</v>
      </c>
      <c r="C59" t="s">
        <v>35</v>
      </c>
      <c r="D59" t="s">
        <v>62</v>
      </c>
      <c r="E59" t="s">
        <v>5315</v>
      </c>
      <c r="F59">
        <v>2025</v>
      </c>
      <c r="G59">
        <v>23967</v>
      </c>
      <c r="I59" t="s">
        <v>343</v>
      </c>
      <c r="J59" t="s">
        <v>354</v>
      </c>
      <c r="K59">
        <v>169</v>
      </c>
      <c r="L59" t="s">
        <v>344</v>
      </c>
      <c r="M59">
        <v>25546891</v>
      </c>
      <c r="N59">
        <v>1916780</v>
      </c>
      <c r="O59">
        <v>27463671</v>
      </c>
      <c r="P59">
        <v>24290000</v>
      </c>
      <c r="Q59">
        <v>-3173671</v>
      </c>
      <c r="R59">
        <v>-1307</v>
      </c>
      <c r="S59" s="5">
        <f>IFERROR(_xlfn.XLOOKUP(A59,'Stock APC'!$A:$A,'Stock APC'!$L:$L,0,0,1),0)</f>
        <v>25546891</v>
      </c>
      <c r="T59" t="str">
        <f t="shared" si="0"/>
        <v>LIQUIDAR</v>
      </c>
      <c r="U59" s="6">
        <f t="shared" si="1"/>
        <v>20646500</v>
      </c>
      <c r="V59" s="18">
        <f>_xlfn.XLOOKUP(A59,'Data precios'!A:A,'Data precios'!D:D,"",0,-1)</f>
        <v>24000000</v>
      </c>
      <c r="W59" s="9">
        <f t="shared" si="4"/>
        <v>-290000</v>
      </c>
      <c r="X59" s="11">
        <f t="shared" si="2"/>
        <v>20400000</v>
      </c>
      <c r="Y59" s="9">
        <f t="shared" si="3"/>
        <v>-3600000</v>
      </c>
      <c r="Z59" s="6">
        <f>_xlfn.XLOOKUP($A59,'Data precios'!$A:$A,'Data precios'!G:G,"",0,-1)</f>
        <v>22080000</v>
      </c>
      <c r="AA59" s="6">
        <f>_xlfn.XLOOKUP($A59,'Data precios'!$A:$A,'Data precios'!H:H,"",0,-1)</f>
        <v>21600000</v>
      </c>
      <c r="AB59" s="6">
        <f>_xlfn.XLOOKUP($A59,'Data precios'!$A:$A,'Data precios'!I:I,"",0,-1)</f>
        <v>20880000</v>
      </c>
      <c r="AC59" s="6">
        <f>_xlfn.XLOOKUP($A59,'Data precios'!$A:$A,'Data precios'!J:J,"",0,-1)</f>
        <v>20400000</v>
      </c>
    </row>
    <row r="60" spans="1:30" ht="15" thickBot="1" x14ac:dyDescent="0.35">
      <c r="A60" t="s">
        <v>10604</v>
      </c>
      <c r="B60" t="s">
        <v>341</v>
      </c>
      <c r="C60" t="s">
        <v>391</v>
      </c>
      <c r="D60" t="s">
        <v>230</v>
      </c>
      <c r="E60" t="s">
        <v>10605</v>
      </c>
      <c r="F60">
        <v>2026</v>
      </c>
      <c r="G60">
        <v>0</v>
      </c>
      <c r="I60" t="s">
        <v>343</v>
      </c>
      <c r="J60" t="s">
        <v>152</v>
      </c>
      <c r="K60">
        <v>550</v>
      </c>
      <c r="L60" t="s">
        <v>10497</v>
      </c>
      <c r="M60">
        <v>17738487</v>
      </c>
      <c r="N60">
        <v>1366271</v>
      </c>
      <c r="O60">
        <v>19104758</v>
      </c>
      <c r="P60">
        <v>19235294</v>
      </c>
      <c r="Q60">
        <v>130536</v>
      </c>
      <c r="R60">
        <v>68</v>
      </c>
      <c r="S60" s="5">
        <f>IFERROR(_xlfn.XLOOKUP(A60,'Stock APC'!$A:$A,'Stock APC'!$L:$L,0,0,1),0)</f>
        <v>17738487</v>
      </c>
      <c r="T60" t="str">
        <f t="shared" si="0"/>
        <v>LIQUIDAR</v>
      </c>
      <c r="U60" s="6">
        <f t="shared" si="1"/>
        <v>16349999.9</v>
      </c>
      <c r="V60" s="18" t="str">
        <f>_xlfn.XLOOKUP(A60,'Data precios'!A:A,'Data precios'!D:D,"",0,-1)</f>
        <v/>
      </c>
      <c r="W60" s="9" t="str">
        <f t="shared" si="4"/>
        <v/>
      </c>
      <c r="X60" s="11" t="str">
        <f t="shared" si="2"/>
        <v/>
      </c>
      <c r="Y60" s="9" t="str">
        <f t="shared" si="3"/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30" ht="15" thickBot="1" x14ac:dyDescent="0.35">
      <c r="A61" t="s">
        <v>11711</v>
      </c>
      <c r="B61" t="s">
        <v>341</v>
      </c>
      <c r="C61" t="s">
        <v>30</v>
      </c>
      <c r="D61" t="s">
        <v>62</v>
      </c>
      <c r="E61" t="s">
        <v>374</v>
      </c>
      <c r="F61">
        <v>2026</v>
      </c>
      <c r="G61">
        <v>0</v>
      </c>
      <c r="I61" t="s">
        <v>343</v>
      </c>
      <c r="J61" t="s">
        <v>357</v>
      </c>
      <c r="K61">
        <v>551</v>
      </c>
      <c r="L61" t="s">
        <v>39</v>
      </c>
      <c r="M61">
        <v>17893109</v>
      </c>
      <c r="N61">
        <v>1109845</v>
      </c>
      <c r="O61">
        <v>19002954</v>
      </c>
      <c r="P61">
        <v>19403361</v>
      </c>
      <c r="Q61">
        <v>400407</v>
      </c>
      <c r="R61">
        <v>206</v>
      </c>
      <c r="S61" s="5">
        <f>IFERROR(_xlfn.XLOOKUP(A61,'Stock APC'!$A:$A,'Stock APC'!$L:$L,0,0,1),0)</f>
        <v>17893109</v>
      </c>
      <c r="T61" t="str">
        <f t="shared" si="0"/>
        <v>LIQUIDAR</v>
      </c>
      <c r="U61" s="6">
        <f t="shared" si="1"/>
        <v>16492856.85</v>
      </c>
      <c r="V61" s="18" t="str">
        <f>_xlfn.XLOOKUP(A61,'Data precios'!A:A,'Data precios'!D:D,"",0,-1)</f>
        <v/>
      </c>
      <c r="W61" s="9" t="str">
        <f t="shared" si="4"/>
        <v/>
      </c>
      <c r="X61" s="11" t="str">
        <f t="shared" si="2"/>
        <v/>
      </c>
      <c r="Y61" s="9" t="str">
        <f t="shared" si="3"/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30" ht="15" thickBot="1" x14ac:dyDescent="0.35">
      <c r="A62" t="s">
        <v>11712</v>
      </c>
      <c r="B62" t="s">
        <v>341</v>
      </c>
      <c r="C62" t="s">
        <v>30</v>
      </c>
      <c r="D62" t="s">
        <v>62</v>
      </c>
      <c r="E62" t="s">
        <v>5315</v>
      </c>
      <c r="F62">
        <v>2026</v>
      </c>
      <c r="G62">
        <v>0</v>
      </c>
      <c r="I62" t="s">
        <v>343</v>
      </c>
      <c r="J62" t="s">
        <v>357</v>
      </c>
      <c r="K62">
        <v>551</v>
      </c>
      <c r="L62" t="s">
        <v>39</v>
      </c>
      <c r="M62">
        <v>25546891</v>
      </c>
      <c r="N62">
        <v>1916780</v>
      </c>
      <c r="O62">
        <v>27463671</v>
      </c>
      <c r="P62">
        <v>27722689</v>
      </c>
      <c r="Q62">
        <v>259018</v>
      </c>
      <c r="R62">
        <v>93</v>
      </c>
      <c r="S62" s="5">
        <f>IFERROR(_xlfn.XLOOKUP(A62,'Stock APC'!$A:$A,'Stock APC'!$L:$L,0,0,1),0)</f>
        <v>25546891</v>
      </c>
      <c r="T62" t="str">
        <f t="shared" si="0"/>
        <v>LIQUIDAR</v>
      </c>
      <c r="U62" s="6">
        <f t="shared" si="1"/>
        <v>23564285.649999999</v>
      </c>
      <c r="V62" s="18" t="str">
        <f>_xlfn.XLOOKUP(A62,'Data precios'!A:A,'Data precios'!D:D,"",0,-1)</f>
        <v/>
      </c>
      <c r="W62" s="9" t="str">
        <f t="shared" si="4"/>
        <v/>
      </c>
      <c r="X62" s="11" t="str">
        <f t="shared" si="2"/>
        <v/>
      </c>
      <c r="Y62" s="9" t="str">
        <f t="shared" si="3"/>
        <v/>
      </c>
      <c r="Z62" s="6" t="str">
        <f>_xlfn.XLOOKUP(A62,'Data precios'!A:A,'Data precios'!G:G,"",0,-1)</f>
        <v/>
      </c>
      <c r="AA62" s="6" t="str">
        <f>IFERROR(VLOOKUP(A62,'Data precios'!$1:$1048576,8,0),"")</f>
        <v/>
      </c>
      <c r="AB62" s="6" t="str">
        <f>IFERROR(VLOOKUP(A62,'Data precios'!$1:$1048576,9,0),"")</f>
        <v/>
      </c>
      <c r="AC62" s="6" t="str">
        <f>IFERROR(VLOOKUP(A62,'Data precios'!$1:$1048576,10,0),"")</f>
        <v/>
      </c>
    </row>
    <row r="63" spans="1:30" ht="15" thickBot="1" x14ac:dyDescent="0.35">
      <c r="A63" t="s">
        <v>5316</v>
      </c>
      <c r="B63" t="s">
        <v>341</v>
      </c>
      <c r="C63" t="s">
        <v>35</v>
      </c>
      <c r="D63" t="s">
        <v>230</v>
      </c>
      <c r="E63" t="s">
        <v>5317</v>
      </c>
      <c r="F63">
        <v>2026</v>
      </c>
      <c r="G63">
        <v>3623</v>
      </c>
      <c r="I63" t="s">
        <v>343</v>
      </c>
      <c r="J63" t="s">
        <v>273</v>
      </c>
      <c r="K63">
        <v>313</v>
      </c>
      <c r="L63" t="s">
        <v>344</v>
      </c>
      <c r="M63">
        <v>12713277</v>
      </c>
      <c r="N63">
        <v>905340</v>
      </c>
      <c r="O63">
        <v>13618617</v>
      </c>
      <c r="P63">
        <v>13990000</v>
      </c>
      <c r="Q63">
        <v>371383</v>
      </c>
      <c r="R63">
        <v>265</v>
      </c>
      <c r="S63" s="5">
        <f>IFERROR(_xlfn.XLOOKUP(A63,'Stock APC'!$A:$A,'Stock APC'!$L:$L,0,0,1),0)</f>
        <v>12713277</v>
      </c>
      <c r="T63" t="str">
        <f t="shared" si="0"/>
        <v>LIQUIDAR</v>
      </c>
      <c r="U63" s="6">
        <f t="shared" si="1"/>
        <v>11891500</v>
      </c>
      <c r="V63" s="18">
        <f>_xlfn.XLOOKUP(A63,'Data precios'!A:A,'Data precios'!D:D,"",0,-1)</f>
        <v>12400000</v>
      </c>
      <c r="W63" s="9">
        <f t="shared" si="4"/>
        <v>-1590000</v>
      </c>
      <c r="X63" s="11">
        <f t="shared" si="2"/>
        <v>11160000</v>
      </c>
      <c r="Y63" s="9">
        <f t="shared" si="3"/>
        <v>-1240000</v>
      </c>
      <c r="Z63" s="6">
        <f>_xlfn.XLOOKUP($A63,'Data precios'!$A:$A,'Data precios'!G:G,"",0,-1)</f>
        <v>12400000</v>
      </c>
      <c r="AA63" s="6">
        <f>_xlfn.XLOOKUP($A63,'Data precios'!$A:$A,'Data precios'!H:H,"",0,-1)</f>
        <v>12028000</v>
      </c>
      <c r="AB63" s="6">
        <f>_xlfn.XLOOKUP($A63,'Data precios'!$A:$A,'Data precios'!I:I,"",0,-1)</f>
        <v>11656000</v>
      </c>
      <c r="AC63" s="6">
        <f>_xlfn.XLOOKUP($A63,'Data precios'!$A:$A,'Data precios'!J:J,"",0,-1)</f>
        <v>11160000</v>
      </c>
    </row>
    <row r="64" spans="1:30" ht="15" thickBot="1" x14ac:dyDescent="0.35">
      <c r="A64" t="s">
        <v>8512</v>
      </c>
      <c r="B64" t="s">
        <v>341</v>
      </c>
      <c r="C64" t="s">
        <v>35</v>
      </c>
      <c r="D64" t="s">
        <v>62</v>
      </c>
      <c r="E64" t="s">
        <v>5315</v>
      </c>
      <c r="F64">
        <v>2025</v>
      </c>
      <c r="G64">
        <v>8160</v>
      </c>
      <c r="I64" t="s">
        <v>343</v>
      </c>
      <c r="J64" t="s">
        <v>152</v>
      </c>
      <c r="K64">
        <v>169</v>
      </c>
      <c r="L64" t="s">
        <v>344</v>
      </c>
      <c r="M64">
        <v>25546891</v>
      </c>
      <c r="N64">
        <v>2425655</v>
      </c>
      <c r="O64">
        <v>27972546</v>
      </c>
      <c r="P64">
        <v>27722689</v>
      </c>
      <c r="Q64">
        <v>-249857</v>
      </c>
      <c r="R64">
        <v>-9</v>
      </c>
      <c r="S64" s="5">
        <f>IFERROR(_xlfn.XLOOKUP(A64,'Stock APC'!$A:$A,'Stock APC'!$L:$L,0,0,1),0)</f>
        <v>25546891</v>
      </c>
      <c r="T64" t="str">
        <f t="shared" si="0"/>
        <v>LIQUIDAR</v>
      </c>
      <c r="U64" s="6">
        <f t="shared" si="1"/>
        <v>23564285.649999999</v>
      </c>
      <c r="V64" s="18">
        <f>_xlfn.XLOOKUP(A64,'Data precios'!A:A,'Data precios'!D:D,"",0,-1)</f>
        <v>24900000</v>
      </c>
      <c r="W64" s="9">
        <f t="shared" si="4"/>
        <v>-2822689</v>
      </c>
      <c r="X64" s="11">
        <f t="shared" si="2"/>
        <v>21165000</v>
      </c>
      <c r="Y64" s="9">
        <f t="shared" si="3"/>
        <v>-3735000</v>
      </c>
      <c r="Z64" s="6">
        <f>_xlfn.XLOOKUP($A64,'Data precios'!$A:$A,'Data precios'!G:G,"",0,-1)</f>
        <v>22908000</v>
      </c>
      <c r="AA64" s="6">
        <f>_xlfn.XLOOKUP($A64,'Data precios'!$A:$A,'Data precios'!H:H,"",0,-1)</f>
        <v>22410000</v>
      </c>
      <c r="AB64" s="6">
        <f>_xlfn.XLOOKUP($A64,'Data precios'!$A:$A,'Data precios'!I:I,"",0,-1)</f>
        <v>21663000</v>
      </c>
      <c r="AC64" s="6">
        <f>_xlfn.XLOOKUP($A64,'Data precios'!$A:$A,'Data precios'!J:J,"",0,-1)</f>
        <v>21165000</v>
      </c>
    </row>
    <row r="65" spans="1:29" ht="15" thickBot="1" x14ac:dyDescent="0.35">
      <c r="A65" t="s">
        <v>4115</v>
      </c>
      <c r="B65" t="s">
        <v>341</v>
      </c>
      <c r="C65" t="s">
        <v>35</v>
      </c>
      <c r="D65" t="s">
        <v>62</v>
      </c>
      <c r="E65" t="s">
        <v>4116</v>
      </c>
      <c r="F65">
        <v>2026</v>
      </c>
      <c r="G65">
        <v>0</v>
      </c>
      <c r="I65" t="s">
        <v>343</v>
      </c>
      <c r="J65" t="s">
        <v>357</v>
      </c>
      <c r="K65">
        <v>551</v>
      </c>
      <c r="L65" t="s">
        <v>8604</v>
      </c>
      <c r="M65">
        <v>21062857</v>
      </c>
      <c r="N65">
        <v>1471645</v>
      </c>
      <c r="O65">
        <v>22534502</v>
      </c>
      <c r="P65">
        <v>18990000</v>
      </c>
      <c r="Q65">
        <v>-3544502</v>
      </c>
      <c r="R65">
        <v>-1867</v>
      </c>
      <c r="S65" s="5">
        <f>IFERROR(_xlfn.XLOOKUP(A65,'Stock APC'!$A:$A,'Stock APC'!$L:$L,0,0,1),0)</f>
        <v>21062857</v>
      </c>
      <c r="T65" t="str">
        <f t="shared" si="0"/>
        <v>LIQUIDAR</v>
      </c>
      <c r="U65" s="6">
        <f t="shared" si="1"/>
        <v>16141500</v>
      </c>
      <c r="V65" s="18" t="str">
        <f>_xlfn.XLOOKUP(A65,'Data precios'!A:A,'Data precios'!D:D,"",0,-1)</f>
        <v>USO SERVICIO/GERENCIA</v>
      </c>
      <c r="W65" s="9" t="str">
        <f t="shared" si="4"/>
        <v/>
      </c>
      <c r="X65" s="11">
        <f t="shared" si="2"/>
        <v>22534502</v>
      </c>
      <c r="Y65" s="9" t="str">
        <f t="shared" si="3"/>
        <v/>
      </c>
      <c r="Z65" s="6">
        <f>_xlfn.XLOOKUP($A65,'Data precios'!$A:$A,'Data precios'!G:G,"",0,-1)</f>
        <v>22534502</v>
      </c>
      <c r="AA65" s="6">
        <f>_xlfn.XLOOKUP($A65,'Data precios'!$A:$A,'Data precios'!H:H,"",0,-1)</f>
        <v>22534502</v>
      </c>
      <c r="AB65" s="6">
        <f>_xlfn.XLOOKUP($A65,'Data precios'!$A:$A,'Data precios'!I:I,"",0,-1)</f>
        <v>22534502</v>
      </c>
      <c r="AC65" s="6">
        <f>_xlfn.XLOOKUP($A65,'Data precios'!$A:$A,'Data precios'!J:J,"",0,-1)</f>
        <v>22534502</v>
      </c>
    </row>
    <row r="66" spans="1:29" ht="15" thickBot="1" x14ac:dyDescent="0.35">
      <c r="A66" t="s">
        <v>11713</v>
      </c>
      <c r="B66" t="s">
        <v>341</v>
      </c>
      <c r="C66" t="s">
        <v>391</v>
      </c>
      <c r="D66" t="s">
        <v>62</v>
      </c>
      <c r="E66" t="s">
        <v>346</v>
      </c>
      <c r="F66">
        <v>2026</v>
      </c>
      <c r="G66">
        <v>0</v>
      </c>
      <c r="I66" t="s">
        <v>343</v>
      </c>
      <c r="J66" t="s">
        <v>11714</v>
      </c>
      <c r="K66">
        <v>551</v>
      </c>
      <c r="L66" t="s">
        <v>39</v>
      </c>
      <c r="M66">
        <v>17413917</v>
      </c>
      <c r="N66">
        <v>1073628</v>
      </c>
      <c r="O66">
        <v>18487545</v>
      </c>
      <c r="P66">
        <v>19090000</v>
      </c>
      <c r="Q66">
        <v>602455</v>
      </c>
      <c r="R66">
        <v>316</v>
      </c>
      <c r="S66" s="5">
        <f>IFERROR(_xlfn.XLOOKUP(A66,'Stock APC'!$A:$A,'Stock APC'!$L:$L,0,0,1),0)</f>
        <v>17413917</v>
      </c>
      <c r="T66" t="str">
        <f t="shared" ref="T66:T129" si="5">IF(K66&lt;=30,"ROTACION ALTA",IF(K66&lt;30,"ROTACION MEDIA",IF(K66&lt;60,"ROTACION BAJA",IF(K66&gt;60,"LIQUIDAR"))))</f>
        <v>LIQUIDAR</v>
      </c>
      <c r="U66" s="6">
        <f t="shared" ref="U66:U129" si="6">IF(T66="ROTACION ALTA",P66,IF(T66="ROTACION MEDIA",P66*0.97,IF(T66="ROTACION BAJA",P66*0.9,IF(T66="LIQUIDAR",P66*0.85))))</f>
        <v>16226500</v>
      </c>
      <c r="V66" s="18" t="str">
        <f>_xlfn.XLOOKUP(A66,'Data precios'!A:A,'Data precios'!D:D,"",0,-1)</f>
        <v/>
      </c>
      <c r="W66" s="9" t="str">
        <f t="shared" si="4"/>
        <v/>
      </c>
      <c r="X66" s="11" t="str">
        <f t="shared" ref="X66:X129" si="7">IF(K66&lt;=15,Z66,IF(K66&lt;30,AA66,IF(K66&lt;60,AB66,IF(K66&gt;60,AC66))))</f>
        <v/>
      </c>
      <c r="Y66" s="9" t="str">
        <f t="shared" ref="Y66:Y129" si="8">IFERROR(X66-V66,"")</f>
        <v/>
      </c>
      <c r="Z66" s="6" t="str">
        <f>_xlfn.XLOOKUP($A66,'Data precios'!$A:$A,'Data precios'!G:G,"",0,-1)</f>
        <v/>
      </c>
      <c r="AA66" s="6" t="str">
        <f>_xlfn.XLOOKUP($A66,'Data precios'!$A:$A,'Data precios'!H:H,"",0,-1)</f>
        <v/>
      </c>
      <c r="AB66" s="6" t="str">
        <f>_xlfn.XLOOKUP($A66,'Data precios'!$A:$A,'Data precios'!I:I,"",0,-1)</f>
        <v/>
      </c>
      <c r="AC66" s="6" t="str">
        <f>_xlfn.XLOOKUP($A66,'Data precios'!$A:$A,'Data precios'!J:J,"",0,-1)</f>
        <v/>
      </c>
    </row>
    <row r="67" spans="1:29" ht="15" thickBot="1" x14ac:dyDescent="0.35">
      <c r="A67" t="s">
        <v>11715</v>
      </c>
      <c r="B67" t="s">
        <v>341</v>
      </c>
      <c r="C67" t="s">
        <v>30</v>
      </c>
      <c r="D67" t="s">
        <v>62</v>
      </c>
      <c r="E67" t="s">
        <v>11716</v>
      </c>
      <c r="F67">
        <v>2026</v>
      </c>
      <c r="G67">
        <v>0</v>
      </c>
      <c r="I67" t="s">
        <v>343</v>
      </c>
      <c r="J67" t="s">
        <v>11717</v>
      </c>
      <c r="K67">
        <v>551</v>
      </c>
      <c r="L67" t="s">
        <v>39</v>
      </c>
      <c r="M67">
        <v>14568739</v>
      </c>
      <c r="N67">
        <v>970884</v>
      </c>
      <c r="O67">
        <v>15539623</v>
      </c>
      <c r="P67">
        <v>15789916</v>
      </c>
      <c r="Q67">
        <v>250293</v>
      </c>
      <c r="R67">
        <v>159</v>
      </c>
      <c r="S67" s="5">
        <f>IFERROR(_xlfn.XLOOKUP(A67,'Stock APC'!$A:$A,'Stock APC'!$L:$L,0,0,1),0)</f>
        <v>14568739</v>
      </c>
      <c r="T67" t="str">
        <f t="shared" si="5"/>
        <v>LIQUIDAR</v>
      </c>
      <c r="U67" s="6">
        <f t="shared" si="6"/>
        <v>13421428.6</v>
      </c>
      <c r="V67" s="18" t="str">
        <f>_xlfn.XLOOKUP(A67,'Data precios'!A:A,'Data precios'!D:D,"",0,-1)</f>
        <v/>
      </c>
      <c r="W67" s="9" t="str">
        <f t="shared" si="4"/>
        <v/>
      </c>
      <c r="X67" s="11" t="str">
        <f t="shared" si="7"/>
        <v/>
      </c>
      <c r="Y67" s="9" t="str">
        <f t="shared" si="8"/>
        <v/>
      </c>
      <c r="Z67" s="6" t="str">
        <f>_xlfn.XLOOKUP($A67,'Data precios'!$A:$A,'Data precios'!G:G,"",0,-1)</f>
        <v/>
      </c>
      <c r="AA67" s="6" t="str">
        <f>_xlfn.XLOOKUP($A67,'Data precios'!$A:$A,'Data precios'!H:H,"",0,-1)</f>
        <v/>
      </c>
      <c r="AB67" s="6" t="str">
        <f>_xlfn.XLOOKUP($A67,'Data precios'!$A:$A,'Data precios'!I:I,"",0,-1)</f>
        <v/>
      </c>
      <c r="AC67" s="6" t="str">
        <f>_xlfn.XLOOKUP($A67,'Data precios'!$A:$A,'Data precios'!J:J,"",0,-1)</f>
        <v/>
      </c>
    </row>
    <row r="68" spans="1:29" ht="15" thickBot="1" x14ac:dyDescent="0.35">
      <c r="A68" t="s">
        <v>8575</v>
      </c>
      <c r="B68" t="s">
        <v>341</v>
      </c>
      <c r="C68" t="s">
        <v>35</v>
      </c>
      <c r="D68" t="s">
        <v>58</v>
      </c>
      <c r="E68" t="s">
        <v>10606</v>
      </c>
      <c r="F68">
        <v>2025</v>
      </c>
      <c r="G68">
        <v>0</v>
      </c>
      <c r="I68" t="s">
        <v>26</v>
      </c>
      <c r="J68" t="s">
        <v>10902</v>
      </c>
      <c r="K68">
        <v>356</v>
      </c>
      <c r="L68" t="s">
        <v>52</v>
      </c>
      <c r="M68">
        <v>12473300</v>
      </c>
      <c r="N68">
        <v>0</v>
      </c>
      <c r="O68">
        <v>12473300</v>
      </c>
      <c r="P68">
        <v>11490000</v>
      </c>
      <c r="Q68">
        <v>-983300</v>
      </c>
      <c r="R68">
        <v>-856</v>
      </c>
      <c r="S68" s="5">
        <f>IFERROR(_xlfn.XLOOKUP(A68,'Stock APC'!$A:$A,'Stock APC'!$L:$L,0,0,1),0)</f>
        <v>12473300</v>
      </c>
      <c r="T68" t="str">
        <f t="shared" si="5"/>
        <v>LIQUIDAR</v>
      </c>
      <c r="U68" s="6">
        <f t="shared" si="6"/>
        <v>9766500</v>
      </c>
      <c r="V68" s="18">
        <f>_xlfn.XLOOKUP(A68,'Data precios'!A:A,'Data precios'!D:D,"",0,-1)</f>
        <v>10000000</v>
      </c>
      <c r="W68" s="9">
        <f t="shared" si="4"/>
        <v>-1490000</v>
      </c>
      <c r="X68" s="11">
        <f t="shared" si="7"/>
        <v>9400000</v>
      </c>
      <c r="Y68" s="9">
        <f t="shared" si="8"/>
        <v>-600000</v>
      </c>
      <c r="Z68" s="6">
        <f>_xlfn.XLOOKUP($A68,'Data precios'!$A:$A,'Data precios'!G:G,"",0,-1)</f>
        <v>10300000</v>
      </c>
      <c r="AA68" s="6">
        <f>_xlfn.XLOOKUP($A68,'Data precios'!$A:$A,'Data precios'!H:H,"",0,-1)</f>
        <v>10000000</v>
      </c>
      <c r="AB68" s="6">
        <f>_xlfn.XLOOKUP($A68,'Data precios'!$A:$A,'Data precios'!I:I,"",0,-1)</f>
        <v>9700000</v>
      </c>
      <c r="AC68" s="6">
        <f>_xlfn.XLOOKUP($A68,'Data precios'!$A:$A,'Data precios'!J:J,"",0,-1)</f>
        <v>9400000</v>
      </c>
    </row>
    <row r="69" spans="1:29" ht="15" thickBot="1" x14ac:dyDescent="0.35">
      <c r="A69" t="s">
        <v>11718</v>
      </c>
      <c r="B69" t="s">
        <v>341</v>
      </c>
      <c r="C69" t="s">
        <v>30</v>
      </c>
      <c r="D69" t="s">
        <v>62</v>
      </c>
      <c r="E69" t="s">
        <v>11719</v>
      </c>
      <c r="F69">
        <v>2026</v>
      </c>
      <c r="G69">
        <v>0</v>
      </c>
      <c r="I69" t="s">
        <v>343</v>
      </c>
      <c r="J69" t="s">
        <v>357</v>
      </c>
      <c r="K69">
        <v>510</v>
      </c>
      <c r="L69" t="s">
        <v>39</v>
      </c>
      <c r="M69">
        <v>26724370</v>
      </c>
      <c r="N69">
        <v>1167961</v>
      </c>
      <c r="O69">
        <v>27892331</v>
      </c>
      <c r="P69">
        <v>33352941</v>
      </c>
      <c r="Q69">
        <v>5460610</v>
      </c>
      <c r="R69">
        <v>1637</v>
      </c>
      <c r="S69" s="5">
        <f>IFERROR(_xlfn.XLOOKUP(A69,'Stock APC'!$A:$A,'Stock APC'!$L:$L,0,0,1),0)</f>
        <v>26724370</v>
      </c>
      <c r="T69" t="str">
        <f t="shared" si="5"/>
        <v>LIQUIDAR</v>
      </c>
      <c r="U69" s="6">
        <f t="shared" si="6"/>
        <v>28349999.849999998</v>
      </c>
      <c r="V69" s="18" t="str">
        <f>_xlfn.XLOOKUP(A69,'Data precios'!A:A,'Data precios'!D:D,"",0,-1)</f>
        <v/>
      </c>
      <c r="W69" s="9" t="str">
        <f t="shared" si="4"/>
        <v/>
      </c>
      <c r="X69" s="11" t="str">
        <f t="shared" si="7"/>
        <v/>
      </c>
      <c r="Y69" s="9" t="str">
        <f t="shared" si="8"/>
        <v/>
      </c>
      <c r="Z69" s="6" t="str">
        <f>_xlfn.XLOOKUP($A69,'Data precios'!$A:$A,'Data precios'!G:G,"",0,-1)</f>
        <v/>
      </c>
      <c r="AA69" s="6" t="str">
        <f>_xlfn.XLOOKUP($A69,'Data precios'!$A:$A,'Data precios'!H:H,"",0,-1)</f>
        <v/>
      </c>
      <c r="AB69" s="6" t="str">
        <f>_xlfn.XLOOKUP($A69,'Data precios'!$A:$A,'Data precios'!I:I,"",0,-1)</f>
        <v/>
      </c>
      <c r="AC69" s="6" t="str">
        <f>_xlfn.XLOOKUP($A69,'Data precios'!$A:$A,'Data precios'!J:J,"",0,-1)</f>
        <v/>
      </c>
    </row>
    <row r="70" spans="1:29" ht="15" thickBot="1" x14ac:dyDescent="0.35">
      <c r="A70" t="s">
        <v>11720</v>
      </c>
      <c r="B70" t="s">
        <v>341</v>
      </c>
      <c r="C70" t="s">
        <v>391</v>
      </c>
      <c r="D70" t="s">
        <v>62</v>
      </c>
      <c r="E70" t="s">
        <v>11721</v>
      </c>
      <c r="F70">
        <v>2026</v>
      </c>
      <c r="G70">
        <v>0</v>
      </c>
      <c r="I70" t="s">
        <v>343</v>
      </c>
      <c r="J70" t="s">
        <v>152</v>
      </c>
      <c r="K70">
        <v>364</v>
      </c>
      <c r="L70" t="s">
        <v>39</v>
      </c>
      <c r="M70">
        <v>21449412</v>
      </c>
      <c r="N70">
        <v>1072084</v>
      </c>
      <c r="O70">
        <v>22521496</v>
      </c>
      <c r="P70">
        <v>23268908</v>
      </c>
      <c r="Q70">
        <v>747412</v>
      </c>
      <c r="R70">
        <v>321</v>
      </c>
      <c r="S70" s="5">
        <f>IFERROR(_xlfn.XLOOKUP(A70,'Stock APC'!$A:$A,'Stock APC'!$L:$L,0,0,1),0)</f>
        <v>21449412</v>
      </c>
      <c r="T70" t="str">
        <f t="shared" si="5"/>
        <v>LIQUIDAR</v>
      </c>
      <c r="U70" s="6">
        <f t="shared" si="6"/>
        <v>19778571.800000001</v>
      </c>
      <c r="V70" s="18" t="str">
        <f>_xlfn.XLOOKUP(A70,'Data precios'!A:A,'Data precios'!D:D,"",0,-1)</f>
        <v/>
      </c>
      <c r="W70" s="9" t="str">
        <f t="shared" si="4"/>
        <v/>
      </c>
      <c r="X70" s="11" t="str">
        <f t="shared" si="7"/>
        <v/>
      </c>
      <c r="Y70" s="9" t="str">
        <f t="shared" si="8"/>
        <v/>
      </c>
      <c r="Z70" s="6" t="str">
        <f>_xlfn.XLOOKUP($A70,'Data precios'!$A:$A,'Data precios'!G:G,"",0,-1)</f>
        <v/>
      </c>
      <c r="AA70" s="6" t="str">
        <f>_xlfn.XLOOKUP($A70,'Data precios'!$A:$A,'Data precios'!H:H,"",0,-1)</f>
        <v/>
      </c>
      <c r="AB70" s="6" t="str">
        <f>_xlfn.XLOOKUP($A70,'Data precios'!$A:$A,'Data precios'!I:I,"",0,-1)</f>
        <v/>
      </c>
      <c r="AC70" s="6" t="str">
        <f>_xlfn.XLOOKUP($A70,'Data precios'!$A:$A,'Data precios'!J:J,"",0,-1)</f>
        <v/>
      </c>
    </row>
    <row r="71" spans="1:29" ht="15" thickBot="1" x14ac:dyDescent="0.35">
      <c r="A71" t="s">
        <v>5339</v>
      </c>
      <c r="B71" t="s">
        <v>341</v>
      </c>
      <c r="C71" t="s">
        <v>35</v>
      </c>
      <c r="D71" t="s">
        <v>24</v>
      </c>
      <c r="E71" t="s">
        <v>5305</v>
      </c>
      <c r="F71">
        <v>2025</v>
      </c>
      <c r="G71">
        <v>28620</v>
      </c>
      <c r="I71" t="s">
        <v>26</v>
      </c>
      <c r="J71" t="s">
        <v>5334</v>
      </c>
      <c r="K71">
        <v>208</v>
      </c>
      <c r="L71" t="s">
        <v>8566</v>
      </c>
      <c r="M71">
        <v>37000000</v>
      </c>
      <c r="N71">
        <v>0</v>
      </c>
      <c r="O71">
        <v>37000000</v>
      </c>
      <c r="P71">
        <v>32990000</v>
      </c>
      <c r="Q71">
        <v>-4010000</v>
      </c>
      <c r="R71">
        <v>-1216</v>
      </c>
      <c r="S71" s="5">
        <f>IFERROR(_xlfn.XLOOKUP(A71,'Stock APC'!$A:$A,'Stock APC'!$L:$L,0,0,1),0)</f>
        <v>37000000</v>
      </c>
      <c r="T71" t="str">
        <f t="shared" si="5"/>
        <v>LIQUIDAR</v>
      </c>
      <c r="U71" s="6">
        <f t="shared" si="6"/>
        <v>28041500</v>
      </c>
      <c r="V71" s="18">
        <f>_xlfn.XLOOKUP(A71,'Data precios'!A:A,'Data precios'!D:D,"",0,-1)</f>
        <v>30500000</v>
      </c>
      <c r="W71" s="9">
        <f t="shared" si="4"/>
        <v>-2490000</v>
      </c>
      <c r="X71" s="11">
        <f t="shared" si="7"/>
        <v>25925000</v>
      </c>
      <c r="Y71" s="9">
        <f t="shared" si="8"/>
        <v>-4575000</v>
      </c>
      <c r="Z71" s="6">
        <f>_xlfn.XLOOKUP($A71,'Data precios'!$A:$A,'Data precios'!G:G,"",0,-1)</f>
        <v>28060000</v>
      </c>
      <c r="AA71" s="6">
        <f>_xlfn.XLOOKUP($A71,'Data precios'!$A:$A,'Data precios'!H:H,"",0,-1)</f>
        <v>27450000</v>
      </c>
      <c r="AB71" s="6">
        <f>_xlfn.XLOOKUP($A71,'Data precios'!$A:$A,'Data precios'!I:I,"",0,-1)</f>
        <v>26535000</v>
      </c>
      <c r="AC71" s="6">
        <f>_xlfn.XLOOKUP($A71,'Data precios'!$A:$A,'Data precios'!J:J,"",0,-1)</f>
        <v>25925000</v>
      </c>
    </row>
    <row r="72" spans="1:29" ht="15" thickBot="1" x14ac:dyDescent="0.35">
      <c r="A72" t="s">
        <v>8648</v>
      </c>
      <c r="B72" t="s">
        <v>341</v>
      </c>
      <c r="C72" t="s">
        <v>386</v>
      </c>
      <c r="D72" t="s">
        <v>24</v>
      </c>
      <c r="E72" t="s">
        <v>8649</v>
      </c>
      <c r="F72">
        <v>2025</v>
      </c>
      <c r="G72">
        <v>0</v>
      </c>
      <c r="I72" t="s">
        <v>26</v>
      </c>
      <c r="J72" t="s">
        <v>8650</v>
      </c>
      <c r="K72">
        <v>126</v>
      </c>
      <c r="L72" t="s">
        <v>52</v>
      </c>
      <c r="M72">
        <v>58536100</v>
      </c>
      <c r="N72">
        <v>0</v>
      </c>
      <c r="O72">
        <v>58536100</v>
      </c>
      <c r="P72">
        <v>58536100</v>
      </c>
      <c r="Q72">
        <v>0</v>
      </c>
      <c r="R72">
        <v>0</v>
      </c>
      <c r="S72" s="5">
        <f>IFERROR(_xlfn.XLOOKUP(A72,'Stock APC'!$A:$A,'Stock APC'!$L:$L,0,0,1),0)</f>
        <v>58536100</v>
      </c>
      <c r="T72" t="str">
        <f t="shared" si="5"/>
        <v>LIQUIDAR</v>
      </c>
      <c r="U72" s="6">
        <f t="shared" si="6"/>
        <v>49755685</v>
      </c>
      <c r="V72" s="18">
        <f>_xlfn.XLOOKUP(A72,'Data precios'!A:A,'Data precios'!D:D,"",0,-1)</f>
        <v>56000000</v>
      </c>
      <c r="W72" s="9">
        <f t="shared" si="4"/>
        <v>-2536100</v>
      </c>
      <c r="X72" s="11">
        <f t="shared" si="7"/>
        <v>58536100</v>
      </c>
      <c r="Y72" s="9">
        <f t="shared" si="8"/>
        <v>2536100</v>
      </c>
      <c r="Z72" s="6">
        <f>_xlfn.XLOOKUP($A72,'Data precios'!$A:$A,'Data precios'!G:G,"",0,-1)</f>
        <v>58536100</v>
      </c>
      <c r="AA72" s="6">
        <f>_xlfn.XLOOKUP($A72,'Data precios'!$A:$A,'Data precios'!H:H,"",0,-1)</f>
        <v>58536100</v>
      </c>
      <c r="AB72" s="6">
        <f>_xlfn.XLOOKUP($A72,'Data precios'!$A:$A,'Data precios'!I:I,"",0,-1)</f>
        <v>58536100</v>
      </c>
      <c r="AC72" s="6">
        <f>_xlfn.XLOOKUP($A72,'Data precios'!$A:$A,'Data precios'!J:J,"",0,-1)</f>
        <v>58536100</v>
      </c>
    </row>
    <row r="73" spans="1:29" ht="15" thickBot="1" x14ac:dyDescent="0.35">
      <c r="A73" t="s">
        <v>10479</v>
      </c>
      <c r="B73" t="s">
        <v>341</v>
      </c>
      <c r="C73" t="s">
        <v>386</v>
      </c>
      <c r="D73" t="s">
        <v>24</v>
      </c>
      <c r="E73" t="s">
        <v>10672</v>
      </c>
      <c r="F73">
        <v>2026</v>
      </c>
      <c r="G73">
        <v>0</v>
      </c>
      <c r="I73" t="s">
        <v>343</v>
      </c>
      <c r="J73" t="s">
        <v>43</v>
      </c>
      <c r="K73">
        <v>74</v>
      </c>
      <c r="L73" t="s">
        <v>8551</v>
      </c>
      <c r="M73">
        <v>27190000</v>
      </c>
      <c r="N73">
        <v>0</v>
      </c>
      <c r="O73">
        <v>27190000</v>
      </c>
      <c r="P73">
        <v>33310000</v>
      </c>
      <c r="Q73">
        <v>6120000</v>
      </c>
      <c r="R73">
        <v>1837</v>
      </c>
      <c r="S73" s="5">
        <f>IFERROR(_xlfn.XLOOKUP(A73,'Stock APC'!$A:$A,'Stock APC'!$L:$L,0,0,1),0)</f>
        <v>27190000</v>
      </c>
      <c r="T73" t="str">
        <f t="shared" si="5"/>
        <v>LIQUIDAR</v>
      </c>
      <c r="U73" s="6">
        <f t="shared" si="6"/>
        <v>28313500</v>
      </c>
      <c r="V73" s="18">
        <f>_xlfn.XLOOKUP(A73,'Data precios'!A:A,'Data precios'!D:D,"",0,-1)</f>
        <v>32800000</v>
      </c>
      <c r="W73" s="9">
        <f t="shared" si="4"/>
        <v>-510000</v>
      </c>
      <c r="X73" s="11">
        <f t="shared" si="7"/>
        <v>29520000</v>
      </c>
      <c r="Y73" s="9">
        <f t="shared" si="8"/>
        <v>-3280000</v>
      </c>
      <c r="Z73" s="6">
        <f>_xlfn.XLOOKUP($A73,'Data precios'!$A:$A,'Data precios'!G:G,"",0,-1)</f>
        <v>32800000</v>
      </c>
      <c r="AA73" s="6">
        <f>_xlfn.XLOOKUP($A73,'Data precios'!$A:$A,'Data precios'!H:H,"",0,-1)</f>
        <v>31816000</v>
      </c>
      <c r="AB73" s="6">
        <f>_xlfn.XLOOKUP($A73,'Data precios'!$A:$A,'Data precios'!I:I,"",0,-1)</f>
        <v>30832000</v>
      </c>
      <c r="AC73" s="6">
        <f>_xlfn.XLOOKUP($A73,'Data precios'!$A:$A,'Data precios'!J:J,"",0,-1)</f>
        <v>29520000</v>
      </c>
    </row>
    <row r="74" spans="1:29" ht="15" thickBot="1" x14ac:dyDescent="0.35">
      <c r="A74" t="s">
        <v>9168</v>
      </c>
      <c r="B74" t="s">
        <v>341</v>
      </c>
      <c r="C74" t="s">
        <v>386</v>
      </c>
      <c r="D74" t="s">
        <v>58</v>
      </c>
      <c r="E74" t="s">
        <v>10682</v>
      </c>
      <c r="F74">
        <v>2025</v>
      </c>
      <c r="G74">
        <v>0</v>
      </c>
      <c r="I74" t="s">
        <v>26</v>
      </c>
      <c r="J74" t="s">
        <v>110</v>
      </c>
      <c r="K74">
        <v>71</v>
      </c>
      <c r="L74" t="s">
        <v>8551</v>
      </c>
      <c r="M74">
        <v>20614000</v>
      </c>
      <c r="N74">
        <v>0</v>
      </c>
      <c r="O74">
        <v>20614000</v>
      </c>
      <c r="P74">
        <v>18899160</v>
      </c>
      <c r="Q74">
        <v>-1714840</v>
      </c>
      <c r="R74">
        <v>-907</v>
      </c>
      <c r="S74" s="5">
        <f>IFERROR(_xlfn.XLOOKUP(A74,'Stock APC'!$A:$A,'Stock APC'!$L:$L,0,0,1),0)</f>
        <v>20614000</v>
      </c>
      <c r="T74" t="str">
        <f t="shared" si="5"/>
        <v>LIQUIDAR</v>
      </c>
      <c r="U74" s="6">
        <f t="shared" si="6"/>
        <v>16064286</v>
      </c>
      <c r="V74" s="18">
        <f>_xlfn.XLOOKUP(A74,'Data precios'!A:A,'Data precios'!D:D,"",0,-1)</f>
        <v>17200000</v>
      </c>
      <c r="W74" s="9">
        <f t="shared" si="4"/>
        <v>-1699160</v>
      </c>
      <c r="X74" s="11">
        <f t="shared" si="7"/>
        <v>15480000</v>
      </c>
      <c r="Y74" s="9">
        <f t="shared" si="8"/>
        <v>-1720000</v>
      </c>
      <c r="Z74" s="6">
        <f>_xlfn.XLOOKUP($A74,'Data precios'!$A:$A,'Data precios'!G:G,"",0,-1)</f>
        <v>17200000</v>
      </c>
      <c r="AA74" s="6">
        <f>_xlfn.XLOOKUP($A74,'Data precios'!$A:$A,'Data precios'!H:H,"",0,-1)</f>
        <v>16684000</v>
      </c>
      <c r="AB74" s="6">
        <f>_xlfn.XLOOKUP($A74,'Data precios'!$A:$A,'Data precios'!I:I,"",0,-1)</f>
        <v>16168000</v>
      </c>
      <c r="AC74" s="6">
        <f>_xlfn.XLOOKUP($A74,'Data precios'!$A:$A,'Data precios'!J:J,"",0,-1)</f>
        <v>15480000</v>
      </c>
    </row>
    <row r="75" spans="1:29" ht="15" thickBot="1" x14ac:dyDescent="0.35">
      <c r="A75" t="s">
        <v>11722</v>
      </c>
      <c r="B75" t="s">
        <v>341</v>
      </c>
      <c r="C75" t="s">
        <v>11723</v>
      </c>
      <c r="D75" t="s">
        <v>41</v>
      </c>
      <c r="E75" t="s">
        <v>11724</v>
      </c>
      <c r="F75">
        <v>2026</v>
      </c>
      <c r="G75">
        <v>6800</v>
      </c>
      <c r="I75" t="s">
        <v>343</v>
      </c>
      <c r="J75" t="s">
        <v>143</v>
      </c>
      <c r="K75">
        <v>333</v>
      </c>
      <c r="L75" t="s">
        <v>39</v>
      </c>
      <c r="M75">
        <v>13802352</v>
      </c>
      <c r="N75">
        <v>610282</v>
      </c>
      <c r="O75">
        <v>14412634</v>
      </c>
      <c r="P75">
        <v>14865546</v>
      </c>
      <c r="Q75">
        <v>452912</v>
      </c>
      <c r="R75">
        <v>305</v>
      </c>
      <c r="S75" s="5">
        <f>IFERROR(_xlfn.XLOOKUP(A75,'Stock APC'!$A:$A,'Stock APC'!$L:$L,0,0,1),0)</f>
        <v>13802352</v>
      </c>
      <c r="T75" t="str">
        <f t="shared" si="5"/>
        <v>LIQUIDAR</v>
      </c>
      <c r="U75" s="6">
        <f t="shared" si="6"/>
        <v>12635714.1</v>
      </c>
      <c r="V75" s="18" t="str">
        <f>_xlfn.XLOOKUP(A75,'Data precios'!A:A,'Data precios'!D:D,"",0,-1)</f>
        <v/>
      </c>
      <c r="W75" s="9" t="str">
        <f t="shared" ref="W75:W138" si="9">IFERROR(V75-P75,"")</f>
        <v/>
      </c>
      <c r="X75" s="11" t="str">
        <f t="shared" si="7"/>
        <v/>
      </c>
      <c r="Y75" s="9" t="str">
        <f t="shared" si="8"/>
        <v/>
      </c>
      <c r="Z75" s="6" t="str">
        <f>_xlfn.XLOOKUP($A75,'Data precios'!$A:$A,'Data precios'!G:G,"",0,-1)</f>
        <v/>
      </c>
      <c r="AA75" s="6" t="str">
        <f>_xlfn.XLOOKUP($A75,'Data precios'!$A:$A,'Data precios'!H:H,"",0,-1)</f>
        <v/>
      </c>
      <c r="AB75" s="6" t="str">
        <f>_xlfn.XLOOKUP($A75,'Data precios'!$A:$A,'Data precios'!I:I,"",0,-1)</f>
        <v/>
      </c>
      <c r="AC75" s="6" t="str">
        <f>_xlfn.XLOOKUP($A75,'Data precios'!$A:$A,'Data precios'!J:J,"",0,-1)</f>
        <v/>
      </c>
    </row>
    <row r="76" spans="1:29" ht="15" thickBot="1" x14ac:dyDescent="0.35">
      <c r="A76" t="s">
        <v>5528</v>
      </c>
      <c r="B76" t="s">
        <v>341</v>
      </c>
      <c r="C76" t="s">
        <v>293</v>
      </c>
      <c r="D76" t="s">
        <v>24</v>
      </c>
      <c r="E76" t="s">
        <v>8550</v>
      </c>
      <c r="F76">
        <v>2026</v>
      </c>
      <c r="G76">
        <v>5964</v>
      </c>
      <c r="I76" t="s">
        <v>26</v>
      </c>
      <c r="J76" t="s">
        <v>225</v>
      </c>
      <c r="K76">
        <v>162</v>
      </c>
      <c r="L76" t="s">
        <v>52</v>
      </c>
      <c r="M76">
        <v>33921345</v>
      </c>
      <c r="N76">
        <v>0</v>
      </c>
      <c r="O76">
        <v>33921345</v>
      </c>
      <c r="P76">
        <v>29990000</v>
      </c>
      <c r="Q76">
        <v>-3931345</v>
      </c>
      <c r="R76">
        <v>-1311</v>
      </c>
      <c r="S76" s="5">
        <f>IFERROR(_xlfn.XLOOKUP(A76,'Stock APC'!$A:$A,'Stock APC'!$L:$L,0,0,1),0)</f>
        <v>33921345</v>
      </c>
      <c r="T76" t="str">
        <f t="shared" si="5"/>
        <v>LIQUIDAR</v>
      </c>
      <c r="U76" s="6">
        <f t="shared" si="6"/>
        <v>25491500</v>
      </c>
      <c r="V76" s="18">
        <f>_xlfn.XLOOKUP(A76,'Data precios'!A:A,'Data precios'!D:D,"",0,-1)</f>
        <v>31100000</v>
      </c>
      <c r="W76" s="9">
        <f t="shared" si="9"/>
        <v>1110000</v>
      </c>
      <c r="X76" s="11">
        <f t="shared" si="7"/>
        <v>27990000</v>
      </c>
      <c r="Y76" s="9">
        <f t="shared" si="8"/>
        <v>-3110000</v>
      </c>
      <c r="Z76" s="6">
        <f>_xlfn.XLOOKUP($A76,'Data precios'!$A:$A,'Data precios'!G:G,"",0,-1)</f>
        <v>31100000</v>
      </c>
      <c r="AA76" s="6">
        <f>_xlfn.XLOOKUP($A76,'Data precios'!$A:$A,'Data precios'!H:H,"",0,-1)</f>
        <v>30167000</v>
      </c>
      <c r="AB76" s="6">
        <f>_xlfn.XLOOKUP($A76,'Data precios'!$A:$A,'Data precios'!I:I,"",0,-1)</f>
        <v>29234000</v>
      </c>
      <c r="AC76" s="6">
        <f>_xlfn.XLOOKUP($A76,'Data precios'!$A:$A,'Data precios'!J:J,"",0,-1)</f>
        <v>27990000</v>
      </c>
    </row>
    <row r="77" spans="1:29" ht="15" thickBot="1" x14ac:dyDescent="0.35">
      <c r="A77" t="s">
        <v>7175</v>
      </c>
      <c r="B77" t="s">
        <v>341</v>
      </c>
      <c r="C77" t="s">
        <v>35</v>
      </c>
      <c r="D77" t="s">
        <v>58</v>
      </c>
      <c r="E77" t="s">
        <v>8561</v>
      </c>
      <c r="F77">
        <v>2026</v>
      </c>
      <c r="G77">
        <v>3756</v>
      </c>
      <c r="I77" t="s">
        <v>343</v>
      </c>
      <c r="J77" t="s">
        <v>8562</v>
      </c>
      <c r="K77">
        <v>187</v>
      </c>
      <c r="L77" t="s">
        <v>344</v>
      </c>
      <c r="M77">
        <v>14110588</v>
      </c>
      <c r="N77">
        <v>731651</v>
      </c>
      <c r="O77">
        <v>14842239</v>
      </c>
      <c r="P77">
        <v>16798319</v>
      </c>
      <c r="Q77">
        <v>1956080</v>
      </c>
      <c r="R77">
        <v>1164</v>
      </c>
      <c r="S77" s="5">
        <f>IFERROR(_xlfn.XLOOKUP(A77,'Stock APC'!$A:$A,'Stock APC'!$L:$L,0,0,1),0)</f>
        <v>14110588</v>
      </c>
      <c r="T77" t="str">
        <f t="shared" si="5"/>
        <v>LIQUIDAR</v>
      </c>
      <c r="U77" s="6">
        <f t="shared" si="6"/>
        <v>14278571.15</v>
      </c>
      <c r="V77" s="18">
        <f>_xlfn.XLOOKUP(A77,'Data precios'!A:A,'Data precios'!D:D,"",0,-1)</f>
        <v>18500000</v>
      </c>
      <c r="W77" s="9">
        <f t="shared" si="9"/>
        <v>1701681</v>
      </c>
      <c r="X77" s="11">
        <f t="shared" si="7"/>
        <v>14842239</v>
      </c>
      <c r="Y77" s="9">
        <f t="shared" si="8"/>
        <v>-3657761</v>
      </c>
      <c r="Z77" s="6">
        <f>_xlfn.XLOOKUP($A77,'Data precios'!$A:$A,'Data precios'!G:G,"",0,-1)</f>
        <v>14842239</v>
      </c>
      <c r="AA77" s="6">
        <f>_xlfn.XLOOKUP($A77,'Data precios'!$A:$A,'Data precios'!H:H,"",0,-1)</f>
        <v>14842239</v>
      </c>
      <c r="AB77" s="6">
        <f>_xlfn.XLOOKUP($A77,'Data precios'!$A:$A,'Data precios'!I:I,"",0,-1)</f>
        <v>14842239</v>
      </c>
      <c r="AC77" s="6">
        <f>_xlfn.XLOOKUP($A77,'Data precios'!$A:$A,'Data precios'!J:J,"",0,-1)</f>
        <v>14842239</v>
      </c>
    </row>
    <row r="78" spans="1:29" ht="15" thickBot="1" x14ac:dyDescent="0.35">
      <c r="A78" t="s">
        <v>7188</v>
      </c>
      <c r="B78" t="s">
        <v>341</v>
      </c>
      <c r="C78" t="s">
        <v>35</v>
      </c>
      <c r="D78" t="s">
        <v>58</v>
      </c>
      <c r="E78" t="s">
        <v>8560</v>
      </c>
      <c r="F78">
        <v>2026</v>
      </c>
      <c r="G78">
        <v>3478</v>
      </c>
      <c r="I78" t="s">
        <v>343</v>
      </c>
      <c r="J78" t="s">
        <v>284</v>
      </c>
      <c r="K78">
        <v>187</v>
      </c>
      <c r="L78" t="s">
        <v>344</v>
      </c>
      <c r="M78">
        <v>33169412</v>
      </c>
      <c r="N78">
        <v>2080269</v>
      </c>
      <c r="O78">
        <v>35249681</v>
      </c>
      <c r="P78">
        <v>39487395</v>
      </c>
      <c r="Q78">
        <v>4237714</v>
      </c>
      <c r="R78">
        <v>1073</v>
      </c>
      <c r="S78" s="5">
        <f>IFERROR(_xlfn.XLOOKUP(A78,'Stock APC'!$A:$A,'Stock APC'!$L:$L,0,0,1),0)</f>
        <v>33169412</v>
      </c>
      <c r="T78" t="str">
        <f t="shared" si="5"/>
        <v>LIQUIDAR</v>
      </c>
      <c r="U78" s="6">
        <f t="shared" si="6"/>
        <v>33564285.75</v>
      </c>
      <c r="V78" s="18">
        <f>_xlfn.XLOOKUP(A78,'Data precios'!A:A,'Data precios'!D:D,"",0,-1)</f>
        <v>36100000</v>
      </c>
      <c r="W78" s="9">
        <f t="shared" si="9"/>
        <v>-3387395</v>
      </c>
      <c r="X78" s="11">
        <f t="shared" si="7"/>
        <v>35249681</v>
      </c>
      <c r="Y78" s="9">
        <f t="shared" si="8"/>
        <v>-850319</v>
      </c>
      <c r="Z78" s="6">
        <f>_xlfn.XLOOKUP($A78,'Data precios'!$A:$A,'Data precios'!G:G,"",0,-1)</f>
        <v>35249681</v>
      </c>
      <c r="AA78" s="6">
        <f>_xlfn.XLOOKUP($A78,'Data precios'!$A:$A,'Data precios'!H:H,"",0,-1)</f>
        <v>35249681</v>
      </c>
      <c r="AB78" s="6">
        <f>_xlfn.XLOOKUP($A78,'Data precios'!$A:$A,'Data precios'!I:I,"",0,-1)</f>
        <v>35249681</v>
      </c>
      <c r="AC78" s="6">
        <f>_xlfn.XLOOKUP($A78,'Data precios'!$A:$A,'Data precios'!J:J,"",0,-1)</f>
        <v>35249681</v>
      </c>
    </row>
    <row r="79" spans="1:29" ht="15" thickBot="1" x14ac:dyDescent="0.35">
      <c r="A79" t="s">
        <v>10394</v>
      </c>
      <c r="B79" t="s">
        <v>341</v>
      </c>
      <c r="C79" t="s">
        <v>11723</v>
      </c>
      <c r="D79" t="s">
        <v>41</v>
      </c>
      <c r="E79" t="s">
        <v>11732</v>
      </c>
      <c r="F79">
        <v>2026</v>
      </c>
      <c r="G79">
        <v>4750</v>
      </c>
      <c r="I79" t="s">
        <v>343</v>
      </c>
      <c r="J79" t="s">
        <v>143</v>
      </c>
      <c r="K79">
        <v>330</v>
      </c>
      <c r="L79" t="s">
        <v>39</v>
      </c>
      <c r="M79">
        <v>16316817</v>
      </c>
      <c r="N79">
        <v>188715</v>
      </c>
      <c r="O79">
        <v>16505532</v>
      </c>
      <c r="P79">
        <v>17690000</v>
      </c>
      <c r="Q79">
        <v>1184468</v>
      </c>
      <c r="R79">
        <v>67</v>
      </c>
      <c r="S79" s="5">
        <f>IFERROR(_xlfn.XLOOKUP(A79,'Stock APC'!$A:$A,'Stock APC'!$L:$L,0,0,1),0)</f>
        <v>16316817</v>
      </c>
      <c r="T79" t="str">
        <f t="shared" si="5"/>
        <v>LIQUIDAR</v>
      </c>
      <c r="U79" s="6">
        <f t="shared" si="6"/>
        <v>15036500</v>
      </c>
      <c r="V79" s="18" t="str">
        <f>_xlfn.XLOOKUP(A79,'Data precios'!A:A,'Data precios'!D:D,"",0,-1)</f>
        <v/>
      </c>
      <c r="W79" s="9" t="str">
        <f t="shared" si="9"/>
        <v/>
      </c>
      <c r="X79" s="11" t="str">
        <f t="shared" si="7"/>
        <v/>
      </c>
      <c r="Y79" s="9" t="str">
        <f t="shared" si="8"/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11733</v>
      </c>
      <c r="B80" t="s">
        <v>341</v>
      </c>
      <c r="C80" t="s">
        <v>391</v>
      </c>
      <c r="D80" t="s">
        <v>230</v>
      </c>
      <c r="E80" t="s">
        <v>11734</v>
      </c>
      <c r="F80">
        <v>2026</v>
      </c>
      <c r="G80">
        <v>0</v>
      </c>
      <c r="I80" t="s">
        <v>343</v>
      </c>
      <c r="J80" t="s">
        <v>72</v>
      </c>
      <c r="K80">
        <v>329</v>
      </c>
      <c r="L80" t="s">
        <v>8604</v>
      </c>
      <c r="M80">
        <v>16573109</v>
      </c>
      <c r="N80">
        <v>322129</v>
      </c>
      <c r="O80">
        <v>16895238</v>
      </c>
      <c r="P80">
        <v>20663866</v>
      </c>
      <c r="Q80">
        <v>3768628</v>
      </c>
      <c r="R80">
        <v>1824</v>
      </c>
      <c r="S80" s="5">
        <f>IFERROR(_xlfn.XLOOKUP(A80,'Stock APC'!$A:$A,'Stock APC'!$L:$L,0,0,1),0)</f>
        <v>16573109</v>
      </c>
      <c r="T80" t="str">
        <f t="shared" si="5"/>
        <v>LIQUIDAR</v>
      </c>
      <c r="U80" s="6">
        <f t="shared" si="6"/>
        <v>17564286.099999998</v>
      </c>
      <c r="V80" s="18" t="str">
        <f>_xlfn.XLOOKUP(A80,'Data precios'!A:A,'Data precios'!D:D,"",0,-1)</f>
        <v/>
      </c>
      <c r="W80" s="9" t="str">
        <f t="shared" si="9"/>
        <v/>
      </c>
      <c r="X80" s="11" t="str">
        <f t="shared" si="7"/>
        <v/>
      </c>
      <c r="Y80" s="9" t="str">
        <f t="shared" si="8"/>
        <v/>
      </c>
      <c r="Z80" s="6" t="str">
        <f>_xlfn.XLOOKUP($A80,'Data precios'!$A:$A,'Data precios'!G:G,"",0,-1)</f>
        <v/>
      </c>
      <c r="AA80" s="6" t="str">
        <f>_xlfn.XLOOKUP($A80,'Data precios'!$A:$A,'Data precios'!H:H,"",0,-1)</f>
        <v/>
      </c>
      <c r="AB80" s="6" t="str">
        <f>_xlfn.XLOOKUP($A80,'Data precios'!$A:$A,'Data precios'!I:I,"",0,-1)</f>
        <v/>
      </c>
      <c r="AC80" s="6" t="str">
        <f>_xlfn.XLOOKUP($A80,'Data precios'!$A:$A,'Data precios'!J:J,"",0,-1)</f>
        <v/>
      </c>
    </row>
    <row r="81" spans="1:29" ht="15" thickBot="1" x14ac:dyDescent="0.35">
      <c r="A81" t="s">
        <v>10486</v>
      </c>
      <c r="B81" t="s">
        <v>341</v>
      </c>
      <c r="C81" t="s">
        <v>386</v>
      </c>
      <c r="D81" t="s">
        <v>24</v>
      </c>
      <c r="E81" t="s">
        <v>10488</v>
      </c>
      <c r="F81">
        <v>2026</v>
      </c>
      <c r="G81">
        <v>0</v>
      </c>
      <c r="I81" t="s">
        <v>343</v>
      </c>
      <c r="J81" t="s">
        <v>10495</v>
      </c>
      <c r="K81">
        <v>278</v>
      </c>
      <c r="L81" t="s">
        <v>10497</v>
      </c>
      <c r="M81">
        <v>24100168</v>
      </c>
      <c r="N81">
        <v>703323</v>
      </c>
      <c r="O81">
        <v>24803491</v>
      </c>
      <c r="P81">
        <v>27386555</v>
      </c>
      <c r="Q81">
        <v>2583064</v>
      </c>
      <c r="R81">
        <v>943</v>
      </c>
      <c r="S81" s="5">
        <f>IFERROR(_xlfn.XLOOKUP(A81,'Stock APC'!$A:$A,'Stock APC'!$L:$L,0,0,1),0)</f>
        <v>24100168</v>
      </c>
      <c r="T81" t="str">
        <f t="shared" si="5"/>
        <v>LIQUIDAR</v>
      </c>
      <c r="U81" s="6">
        <f t="shared" si="6"/>
        <v>23278571.75</v>
      </c>
      <c r="V81" s="18">
        <f>_xlfn.XLOOKUP(A81,'Data precios'!A:A,'Data precios'!D:D,"",0,-1)</f>
        <v>24200000</v>
      </c>
      <c r="W81" s="9">
        <f t="shared" si="9"/>
        <v>-3186555</v>
      </c>
      <c r="X81" s="11">
        <f t="shared" si="7"/>
        <v>21780000</v>
      </c>
      <c r="Y81" s="9">
        <f t="shared" si="8"/>
        <v>-2420000</v>
      </c>
      <c r="Z81" s="6">
        <f>_xlfn.XLOOKUP($A81,'Data precios'!$A:$A,'Data precios'!G:G,"",0,-1)</f>
        <v>24200000</v>
      </c>
      <c r="AA81" s="6">
        <f>_xlfn.XLOOKUP($A81,'Data precios'!$A:$A,'Data precios'!H:H,"",0,-1)</f>
        <v>23474000</v>
      </c>
      <c r="AB81" s="6">
        <f>_xlfn.XLOOKUP($A81,'Data precios'!$A:$A,'Data precios'!I:I,"",0,-1)</f>
        <v>22748000</v>
      </c>
      <c r="AC81" s="6">
        <f>_xlfn.XLOOKUP($A81,'Data precios'!$A:$A,'Data precios'!J:J,"",0,-1)</f>
        <v>21780000</v>
      </c>
    </row>
    <row r="82" spans="1:29" ht="15" thickBot="1" x14ac:dyDescent="0.35">
      <c r="A82" t="s">
        <v>8644</v>
      </c>
      <c r="B82" t="s">
        <v>341</v>
      </c>
      <c r="C82" t="s">
        <v>35</v>
      </c>
      <c r="D82" t="s">
        <v>3991</v>
      </c>
      <c r="E82" t="s">
        <v>8645</v>
      </c>
      <c r="F82">
        <v>2026</v>
      </c>
      <c r="G82">
        <v>2500</v>
      </c>
      <c r="I82" t="s">
        <v>343</v>
      </c>
      <c r="J82" t="s">
        <v>4635</v>
      </c>
      <c r="K82">
        <v>235</v>
      </c>
      <c r="L82" t="s">
        <v>39</v>
      </c>
      <c r="M82">
        <v>21210924</v>
      </c>
      <c r="N82">
        <v>976055</v>
      </c>
      <c r="O82">
        <v>22186979</v>
      </c>
      <c r="P82">
        <v>24900000</v>
      </c>
      <c r="Q82">
        <v>2713021</v>
      </c>
      <c r="R82">
        <v>109</v>
      </c>
      <c r="S82" s="5">
        <f>IFERROR(_xlfn.XLOOKUP(A82,'Stock APC'!$A:$A,'Stock APC'!$L:$L,0,0,1),0)</f>
        <v>21210924</v>
      </c>
      <c r="T82" t="str">
        <f t="shared" si="5"/>
        <v>LIQUIDAR</v>
      </c>
      <c r="U82" s="6">
        <f t="shared" si="6"/>
        <v>21165000</v>
      </c>
      <c r="V82" s="18">
        <f>_xlfn.XLOOKUP(A82,'Data precios'!A:A,'Data precios'!D:D,"",0,-1)</f>
        <v>24900000</v>
      </c>
      <c r="W82" s="9">
        <f t="shared" si="9"/>
        <v>0</v>
      </c>
      <c r="X82" s="11">
        <f t="shared" si="7"/>
        <v>22186979</v>
      </c>
      <c r="Y82" s="9">
        <f t="shared" si="8"/>
        <v>-2713021</v>
      </c>
      <c r="Z82" s="6">
        <f>_xlfn.XLOOKUP($A82,'Data precios'!$A:$A,'Data precios'!G:G,"",0,-1)</f>
        <v>22186979</v>
      </c>
      <c r="AA82" s="6">
        <f>_xlfn.XLOOKUP($A82,'Data precios'!$A:$A,'Data precios'!H:H,"",0,-1)</f>
        <v>22186979</v>
      </c>
      <c r="AB82" s="6">
        <f>_xlfn.XLOOKUP($A82,'Data precios'!$A:$A,'Data precios'!I:I,"",0,-1)</f>
        <v>22186979</v>
      </c>
      <c r="AC82" s="6">
        <f>_xlfn.XLOOKUP($A82,'Data precios'!$A:$A,'Data precios'!J:J,"",0,-1)</f>
        <v>22186979</v>
      </c>
    </row>
    <row r="83" spans="1:29" ht="15" thickBot="1" x14ac:dyDescent="0.35">
      <c r="A83" t="s">
        <v>11547</v>
      </c>
      <c r="B83" t="s">
        <v>341</v>
      </c>
      <c r="C83" t="s">
        <v>35</v>
      </c>
      <c r="D83" t="s">
        <v>3991</v>
      </c>
      <c r="E83" t="s">
        <v>11746</v>
      </c>
      <c r="F83">
        <v>2026</v>
      </c>
      <c r="G83">
        <v>900</v>
      </c>
      <c r="I83" t="s">
        <v>343</v>
      </c>
      <c r="J83" t="s">
        <v>11747</v>
      </c>
      <c r="K83">
        <v>235</v>
      </c>
      <c r="L83" t="s">
        <v>39</v>
      </c>
      <c r="M83">
        <v>19320168</v>
      </c>
      <c r="N83">
        <v>1021094</v>
      </c>
      <c r="O83">
        <v>20341262</v>
      </c>
      <c r="P83">
        <v>22490000</v>
      </c>
      <c r="Q83">
        <v>2148738</v>
      </c>
      <c r="R83">
        <v>955</v>
      </c>
      <c r="S83" s="5">
        <f>IFERROR(_xlfn.XLOOKUP(A83,'Stock APC'!$A:$A,'Stock APC'!$L:$L,0,0,1),0)</f>
        <v>19320168</v>
      </c>
      <c r="T83" t="str">
        <f t="shared" si="5"/>
        <v>LIQUIDAR</v>
      </c>
      <c r="U83" s="6">
        <f t="shared" si="6"/>
        <v>19116500</v>
      </c>
      <c r="V83" s="18">
        <f>_xlfn.XLOOKUP(A83,'Data precios'!A:A,'Data precios'!D:D,"",0,-1)</f>
        <v>21800000</v>
      </c>
      <c r="W83" s="9">
        <f t="shared" si="9"/>
        <v>-690000</v>
      </c>
      <c r="X83" s="11">
        <f t="shared" si="7"/>
        <v>18530000</v>
      </c>
      <c r="Y83" s="9">
        <f t="shared" si="8"/>
        <v>-3270000</v>
      </c>
      <c r="Z83" s="6">
        <f>_xlfn.XLOOKUP($A83,'Data precios'!$A:$A,'Data precios'!G:G,"",0,-1)</f>
        <v>20056000</v>
      </c>
      <c r="AA83" s="6">
        <f>_xlfn.XLOOKUP($A83,'Data precios'!$A:$A,'Data precios'!H:H,"",0,-1)</f>
        <v>19620000</v>
      </c>
      <c r="AB83" s="6">
        <f>_xlfn.XLOOKUP($A83,'Data precios'!$A:$A,'Data precios'!I:I,"",0,-1)</f>
        <v>18966000</v>
      </c>
      <c r="AC83" s="6">
        <f>_xlfn.XLOOKUP($A83,'Data precios'!$A:$A,'Data precios'!J:J,"",0,-1)</f>
        <v>18530000</v>
      </c>
    </row>
    <row r="84" spans="1:29" ht="15" thickBot="1" x14ac:dyDescent="0.35">
      <c r="A84" t="s">
        <v>6467</v>
      </c>
      <c r="B84" t="s">
        <v>341</v>
      </c>
      <c r="C84" t="s">
        <v>5333</v>
      </c>
      <c r="D84" t="s">
        <v>24</v>
      </c>
      <c r="E84" t="s">
        <v>215</v>
      </c>
      <c r="F84">
        <v>2026</v>
      </c>
      <c r="G84">
        <v>2366</v>
      </c>
      <c r="I84" t="s">
        <v>343</v>
      </c>
      <c r="J84" t="s">
        <v>216</v>
      </c>
      <c r="K84">
        <v>154</v>
      </c>
      <c r="L84" t="s">
        <v>8551</v>
      </c>
      <c r="M84">
        <v>39737899</v>
      </c>
      <c r="N84">
        <v>0</v>
      </c>
      <c r="O84">
        <v>39737899</v>
      </c>
      <c r="P84">
        <v>42900000</v>
      </c>
      <c r="Q84">
        <v>3162101</v>
      </c>
      <c r="R84">
        <v>737</v>
      </c>
      <c r="S84" s="5">
        <f>IFERROR(_xlfn.XLOOKUP(A84,'Stock APC'!$A:$A,'Stock APC'!$L:$L,0,0,1),0)</f>
        <v>39737899</v>
      </c>
      <c r="T84" t="str">
        <f t="shared" si="5"/>
        <v>LIQUIDAR</v>
      </c>
      <c r="U84" s="6">
        <f t="shared" si="6"/>
        <v>36465000</v>
      </c>
      <c r="V84" s="18">
        <f>_xlfn.XLOOKUP(A84,'Data precios'!A:A,'Data precios'!D:D,"",0,-1)</f>
        <v>44100000</v>
      </c>
      <c r="W84" s="9">
        <f t="shared" si="9"/>
        <v>1200000</v>
      </c>
      <c r="X84" s="11">
        <f t="shared" si="7"/>
        <v>37485000</v>
      </c>
      <c r="Y84" s="9">
        <f t="shared" si="8"/>
        <v>-6615000</v>
      </c>
      <c r="Z84" s="6">
        <f>_xlfn.XLOOKUP($A84,'Data precios'!$A:$A,'Data precios'!G:G,"",0,-1)</f>
        <v>40572000</v>
      </c>
      <c r="AA84" s="6">
        <f>_xlfn.XLOOKUP($A84,'Data precios'!$A:$A,'Data precios'!H:H,"",0,-1)</f>
        <v>39690000</v>
      </c>
      <c r="AB84" s="6">
        <f>_xlfn.XLOOKUP($A84,'Data precios'!$A:$A,'Data precios'!I:I,"",0,-1)</f>
        <v>38367000</v>
      </c>
      <c r="AC84" s="6">
        <f>_xlfn.XLOOKUP($A84,'Data precios'!$A:$A,'Data precios'!J:J,"",0,-1)</f>
        <v>37485000</v>
      </c>
    </row>
    <row r="85" spans="1:29" ht="15" thickBot="1" x14ac:dyDescent="0.35">
      <c r="A85" t="s">
        <v>11752</v>
      </c>
      <c r="B85" t="s">
        <v>341</v>
      </c>
      <c r="C85" t="s">
        <v>391</v>
      </c>
      <c r="D85" t="s">
        <v>201</v>
      </c>
      <c r="E85" t="s">
        <v>11753</v>
      </c>
      <c r="F85">
        <v>2026</v>
      </c>
      <c r="G85">
        <v>0</v>
      </c>
      <c r="I85" t="s">
        <v>343</v>
      </c>
      <c r="J85" t="s">
        <v>11754</v>
      </c>
      <c r="K85">
        <v>48</v>
      </c>
      <c r="L85" t="s">
        <v>10497</v>
      </c>
      <c r="M85">
        <v>16698151</v>
      </c>
      <c r="N85">
        <v>0</v>
      </c>
      <c r="O85">
        <v>16698151</v>
      </c>
      <c r="P85">
        <v>18058824</v>
      </c>
      <c r="Q85">
        <v>1360673</v>
      </c>
      <c r="R85">
        <v>753</v>
      </c>
      <c r="S85" s="5">
        <f>IFERROR(_xlfn.XLOOKUP(A85,'Stock APC'!$A:$A,'Stock APC'!$L:$L,0,0,1),0)</f>
        <v>16698151</v>
      </c>
      <c r="T85" t="str">
        <f t="shared" si="5"/>
        <v>ROTACION BAJA</v>
      </c>
      <c r="U85" s="6">
        <f t="shared" si="6"/>
        <v>16252941.6</v>
      </c>
      <c r="V85" s="18" t="str">
        <f>_xlfn.XLOOKUP(A85,'Data precios'!A:A,'Data precios'!D:D,"",0,-1)</f>
        <v/>
      </c>
      <c r="W85" s="9" t="str">
        <f t="shared" si="9"/>
        <v/>
      </c>
      <c r="X85" s="11" t="str">
        <f t="shared" si="7"/>
        <v/>
      </c>
      <c r="Y85" s="9" t="str">
        <f t="shared" si="8"/>
        <v/>
      </c>
      <c r="Z85" s="6" t="str">
        <f>_xlfn.XLOOKUP($A85,'Data precios'!$A:$A,'Data precios'!G:G,"",0,-1)</f>
        <v/>
      </c>
      <c r="AA85" s="6" t="str">
        <f>_xlfn.XLOOKUP($A85,'Data precios'!$A:$A,'Data precios'!H:H,"",0,-1)</f>
        <v/>
      </c>
      <c r="AB85" s="6" t="str">
        <f>_xlfn.XLOOKUP($A85,'Data precios'!$A:$A,'Data precios'!I:I,"",0,-1)</f>
        <v/>
      </c>
      <c r="AC85" s="6" t="str">
        <f>_xlfn.XLOOKUP($A85,'Data precios'!$A:$A,'Data precios'!J:J,"",0,-1)</f>
        <v/>
      </c>
    </row>
    <row r="86" spans="1:29" ht="15" thickBot="1" x14ac:dyDescent="0.35">
      <c r="A86" t="s">
        <v>179</v>
      </c>
      <c r="B86" t="s">
        <v>22</v>
      </c>
      <c r="C86" t="s">
        <v>35</v>
      </c>
      <c r="D86" t="s">
        <v>154</v>
      </c>
      <c r="E86" t="s">
        <v>180</v>
      </c>
      <c r="F86">
        <v>2013</v>
      </c>
      <c r="G86">
        <v>160000</v>
      </c>
      <c r="I86" t="s">
        <v>26</v>
      </c>
      <c r="J86" t="s">
        <v>38</v>
      </c>
      <c r="K86">
        <v>1567</v>
      </c>
      <c r="L86" t="s">
        <v>28</v>
      </c>
      <c r="M86">
        <v>13800000</v>
      </c>
      <c r="N86">
        <v>513046</v>
      </c>
      <c r="O86">
        <v>14313046</v>
      </c>
      <c r="P86">
        <v>11490000</v>
      </c>
      <c r="Q86">
        <v>-2823046</v>
      </c>
      <c r="R86">
        <v>-2457</v>
      </c>
      <c r="S86" s="5">
        <f>IFERROR(_xlfn.XLOOKUP(A86,'Stock APC'!$A:$A,'Stock APC'!$L:$L,0,0,1),0)</f>
        <v>13800000</v>
      </c>
      <c r="T86" t="str">
        <f t="shared" si="5"/>
        <v>LIQUIDAR</v>
      </c>
      <c r="U86" s="6">
        <f t="shared" si="6"/>
        <v>9766500</v>
      </c>
      <c r="V86" s="18">
        <f>_xlfn.XLOOKUP(A86,'Data precios'!A:A,'Data precios'!D:D,"",0,-1)</f>
        <v>10300000</v>
      </c>
      <c r="W86" s="9">
        <f t="shared" si="9"/>
        <v>-1190000</v>
      </c>
      <c r="X86" s="11">
        <f t="shared" si="7"/>
        <v>14313046</v>
      </c>
      <c r="Y86" s="9">
        <f t="shared" si="8"/>
        <v>4013046</v>
      </c>
      <c r="Z86" s="6">
        <f>_xlfn.XLOOKUP($A86,'Data precios'!$A:$A,'Data precios'!G:G,"",0,-1)</f>
        <v>14313046</v>
      </c>
      <c r="AA86" s="6">
        <f>_xlfn.XLOOKUP($A86,'Data precios'!$A:$A,'Data precios'!H:H,"",0,-1)</f>
        <v>14313046</v>
      </c>
      <c r="AB86" s="6">
        <f>_xlfn.XLOOKUP($A86,'Data precios'!$A:$A,'Data precios'!I:I,"",0,-1)</f>
        <v>14313046</v>
      </c>
      <c r="AC86" s="6">
        <f>_xlfn.XLOOKUP($A86,'Data precios'!$A:$A,'Data precios'!J:J,"",0,-1)</f>
        <v>14313046</v>
      </c>
    </row>
    <row r="87" spans="1:29" ht="15" thickBot="1" x14ac:dyDescent="0.35">
      <c r="A87" t="s">
        <v>116</v>
      </c>
      <c r="B87" t="s">
        <v>22</v>
      </c>
      <c r="C87" t="s">
        <v>35</v>
      </c>
      <c r="D87" t="s">
        <v>58</v>
      </c>
      <c r="E87" t="s">
        <v>8602</v>
      </c>
      <c r="F87">
        <v>2014</v>
      </c>
      <c r="G87">
        <v>83000</v>
      </c>
      <c r="I87" t="s">
        <v>26</v>
      </c>
      <c r="J87" t="s">
        <v>8603</v>
      </c>
      <c r="K87">
        <v>2377</v>
      </c>
      <c r="L87" t="s">
        <v>8604</v>
      </c>
      <c r="M87">
        <v>0</v>
      </c>
      <c r="N87">
        <v>2523835</v>
      </c>
      <c r="O87">
        <v>2523835</v>
      </c>
      <c r="P87">
        <v>8490000</v>
      </c>
      <c r="Q87">
        <v>5966165</v>
      </c>
      <c r="R87">
        <v>7027</v>
      </c>
      <c r="S87" s="5">
        <f>IFERROR(_xlfn.XLOOKUP(A87,'Stock APC'!$A:$A,'Stock APC'!$L:$L,0,0,1),0)</f>
        <v>0</v>
      </c>
      <c r="T87" t="str">
        <f t="shared" si="5"/>
        <v>LIQUIDAR</v>
      </c>
      <c r="U87" s="6">
        <f t="shared" si="6"/>
        <v>7216500</v>
      </c>
      <c r="V87" s="18">
        <f>_xlfn.XLOOKUP(A87,'Data precios'!A:A,'Data precios'!D:D,"",0,-1)</f>
        <v>8700000</v>
      </c>
      <c r="W87" s="9">
        <f t="shared" si="9"/>
        <v>210000</v>
      </c>
      <c r="X87" s="11">
        <f t="shared" si="7"/>
        <v>2523835</v>
      </c>
      <c r="Y87" s="9">
        <f t="shared" si="8"/>
        <v>-6176165</v>
      </c>
      <c r="Z87" s="6">
        <f>_xlfn.XLOOKUP($A87,'Data precios'!$A:$A,'Data precios'!G:G,"",0,-1)</f>
        <v>2523835</v>
      </c>
      <c r="AA87" s="6">
        <f>_xlfn.XLOOKUP($A87,'Data precios'!$A:$A,'Data precios'!H:H,"",0,-1)</f>
        <v>2523835</v>
      </c>
      <c r="AB87" s="6">
        <f>_xlfn.XLOOKUP($A87,'Data precios'!$A:$A,'Data precios'!I:I,"",0,-1)</f>
        <v>2523835</v>
      </c>
      <c r="AC87" s="6">
        <f>_xlfn.XLOOKUP($A87,'Data precios'!$A:$A,'Data precios'!J:J,"",0,-1)</f>
        <v>2523835</v>
      </c>
    </row>
    <row r="88" spans="1:29" ht="15" thickBot="1" x14ac:dyDescent="0.35">
      <c r="A88" t="s">
        <v>8631</v>
      </c>
      <c r="B88" t="s">
        <v>22</v>
      </c>
      <c r="C88" t="s">
        <v>8626</v>
      </c>
      <c r="D88" t="s">
        <v>58</v>
      </c>
      <c r="E88" t="s">
        <v>8632</v>
      </c>
      <c r="F88">
        <v>2014</v>
      </c>
      <c r="G88">
        <v>50000</v>
      </c>
      <c r="I88" t="s">
        <v>26</v>
      </c>
      <c r="J88" t="s">
        <v>8633</v>
      </c>
      <c r="K88">
        <v>2961</v>
      </c>
      <c r="L88" t="s">
        <v>8628</v>
      </c>
      <c r="M88">
        <v>0</v>
      </c>
      <c r="N88">
        <v>1812732</v>
      </c>
      <c r="O88">
        <v>1812732</v>
      </c>
      <c r="P88">
        <v>4390000</v>
      </c>
      <c r="Q88">
        <v>2577268</v>
      </c>
      <c r="R88">
        <v>5871</v>
      </c>
      <c r="S88" s="5">
        <f>IFERROR(_xlfn.XLOOKUP(A88,'Stock APC'!$A:$A,'Stock APC'!$L:$L,0,0,1),0)</f>
        <v>0</v>
      </c>
      <c r="T88" t="str">
        <f t="shared" si="5"/>
        <v>LIQUIDAR</v>
      </c>
      <c r="U88" s="6">
        <f t="shared" si="6"/>
        <v>3731500</v>
      </c>
      <c r="V88" s="18" t="str">
        <f>_xlfn.XLOOKUP(A88,'Data precios'!A:A,'Data precios'!D:D,"",0,-1)</f>
        <v>USO SERVICIO/GERENCIA</v>
      </c>
      <c r="W88" s="9" t="str">
        <f t="shared" si="9"/>
        <v/>
      </c>
      <c r="X88" s="11">
        <f t="shared" si="7"/>
        <v>1812732</v>
      </c>
      <c r="Y88" s="9" t="str">
        <f t="shared" si="8"/>
        <v/>
      </c>
      <c r="Z88" s="6">
        <f>_xlfn.XLOOKUP($A88,'Data precios'!$A:$A,'Data precios'!G:G,"",0,-1)</f>
        <v>1812732</v>
      </c>
      <c r="AA88" s="6">
        <f>_xlfn.XLOOKUP($A88,'Data precios'!$A:$A,'Data precios'!H:H,"",0,-1)</f>
        <v>1812732</v>
      </c>
      <c r="AB88" s="6">
        <f>_xlfn.XLOOKUP($A88,'Data precios'!$A:$A,'Data precios'!I:I,"",0,-1)</f>
        <v>1812732</v>
      </c>
      <c r="AC88" s="6">
        <f>_xlfn.XLOOKUP($A88,'Data precios'!$A:$A,'Data precios'!J:J,"",0,-1)</f>
        <v>1812732</v>
      </c>
    </row>
    <row r="89" spans="1:29" ht="15" thickBot="1" x14ac:dyDescent="0.35">
      <c r="A89" t="s">
        <v>8612</v>
      </c>
      <c r="B89" t="s">
        <v>22</v>
      </c>
      <c r="C89" t="s">
        <v>293</v>
      </c>
      <c r="D89" t="s">
        <v>50</v>
      </c>
      <c r="E89" t="s">
        <v>8613</v>
      </c>
      <c r="F89">
        <v>2014</v>
      </c>
      <c r="G89">
        <v>0</v>
      </c>
      <c r="I89" t="s">
        <v>26</v>
      </c>
      <c r="J89" t="s">
        <v>43</v>
      </c>
      <c r="K89">
        <v>4486</v>
      </c>
      <c r="L89" t="s">
        <v>8614</v>
      </c>
      <c r="M89">
        <v>108561</v>
      </c>
      <c r="N89">
        <v>3090141</v>
      </c>
      <c r="O89">
        <v>3198702</v>
      </c>
      <c r="P89">
        <v>4867100</v>
      </c>
      <c r="Q89">
        <v>1668398</v>
      </c>
      <c r="R89">
        <v>3428</v>
      </c>
      <c r="S89" s="5">
        <f>IFERROR(_xlfn.XLOOKUP(A89,'Stock APC'!$A:$A,'Stock APC'!$L:$L,0,0,1),0)</f>
        <v>108561</v>
      </c>
      <c r="T89" t="str">
        <f t="shared" si="5"/>
        <v>LIQUIDAR</v>
      </c>
      <c r="U89" s="6">
        <f t="shared" si="6"/>
        <v>4137035</v>
      </c>
      <c r="V89" s="18" t="str">
        <f>_xlfn.XLOOKUP(A89,'Data precios'!A:A,'Data precios'!D:D,"",0,-1)</f>
        <v>USO SERVICIO</v>
      </c>
      <c r="W89" s="9" t="str">
        <f t="shared" si="9"/>
        <v/>
      </c>
      <c r="X89" s="11">
        <f t="shared" si="7"/>
        <v>3198702</v>
      </c>
      <c r="Y89" s="9" t="str">
        <f t="shared" si="8"/>
        <v/>
      </c>
      <c r="Z89" s="6">
        <f>_xlfn.XLOOKUP($A89,'Data precios'!$A:$A,'Data precios'!G:G,"",0,-1)</f>
        <v>3198702</v>
      </c>
      <c r="AA89" s="6">
        <f>_xlfn.XLOOKUP($A89,'Data precios'!$A:$A,'Data precios'!H:H,"",0,-1)</f>
        <v>3198702</v>
      </c>
      <c r="AB89" s="6">
        <f>_xlfn.XLOOKUP($A89,'Data precios'!$A:$A,'Data precios'!I:I,"",0,-1)</f>
        <v>3198702</v>
      </c>
      <c r="AC89" s="6">
        <f>_xlfn.XLOOKUP($A89,'Data precios'!$A:$A,'Data precios'!J:J,"",0,-1)</f>
        <v>3198702</v>
      </c>
    </row>
    <row r="90" spans="1:29" ht="15" thickBot="1" x14ac:dyDescent="0.35">
      <c r="A90" t="s">
        <v>8618</v>
      </c>
      <c r="B90" t="s">
        <v>22</v>
      </c>
      <c r="C90" t="s">
        <v>35</v>
      </c>
      <c r="D90" t="s">
        <v>50</v>
      </c>
      <c r="E90" t="s">
        <v>8613</v>
      </c>
      <c r="F90">
        <v>2014</v>
      </c>
      <c r="G90">
        <v>0</v>
      </c>
      <c r="I90" t="s">
        <v>26</v>
      </c>
      <c r="J90" t="s">
        <v>43</v>
      </c>
      <c r="K90">
        <v>4493</v>
      </c>
      <c r="L90" t="s">
        <v>8614</v>
      </c>
      <c r="M90">
        <v>82597</v>
      </c>
      <c r="N90">
        <v>4016851</v>
      </c>
      <c r="O90">
        <v>4099448</v>
      </c>
      <c r="P90">
        <v>3490000</v>
      </c>
      <c r="Q90">
        <v>-609448</v>
      </c>
      <c r="R90">
        <v>-1746</v>
      </c>
      <c r="S90" s="5">
        <f>IFERROR(_xlfn.XLOOKUP(A90,'Stock APC'!$A:$A,'Stock APC'!$L:$L,0,0,1),0)</f>
        <v>82597</v>
      </c>
      <c r="T90" t="str">
        <f t="shared" si="5"/>
        <v>LIQUIDAR</v>
      </c>
      <c r="U90" s="6">
        <f t="shared" si="6"/>
        <v>2966500</v>
      </c>
      <c r="V90" s="18" t="str">
        <f>_xlfn.XLOOKUP(A90,'Data precios'!A:A,'Data precios'!D:D,"",0,-1)</f>
        <v>USO SERVICIO/GERENCIA</v>
      </c>
      <c r="W90" s="9" t="str">
        <f t="shared" si="9"/>
        <v/>
      </c>
      <c r="X90" s="11">
        <f t="shared" si="7"/>
        <v>4099448</v>
      </c>
      <c r="Y90" s="9" t="str">
        <f t="shared" si="8"/>
        <v/>
      </c>
      <c r="Z90" s="6">
        <f>_xlfn.XLOOKUP($A90,'Data precios'!$A:$A,'Data precios'!G:G,"",0,-1)</f>
        <v>4099448</v>
      </c>
      <c r="AA90" s="6">
        <f>_xlfn.XLOOKUP($A90,'Data precios'!$A:$A,'Data precios'!H:H,"",0,-1)</f>
        <v>4099448</v>
      </c>
      <c r="AB90" s="6">
        <f>_xlfn.XLOOKUP($A90,'Data precios'!$A:$A,'Data precios'!I:I,"",0,-1)</f>
        <v>4099448</v>
      </c>
      <c r="AC90" s="6">
        <f>_xlfn.XLOOKUP($A90,'Data precios'!$A:$A,'Data precios'!J:J,"",0,-1)</f>
        <v>4099448</v>
      </c>
    </row>
    <row r="91" spans="1:29" ht="15" thickBot="1" x14ac:dyDescent="0.35">
      <c r="A91" t="s">
        <v>302</v>
      </c>
      <c r="B91" t="s">
        <v>22</v>
      </c>
      <c r="C91" t="s">
        <v>5289</v>
      </c>
      <c r="D91" t="s">
        <v>182</v>
      </c>
      <c r="E91" t="s">
        <v>303</v>
      </c>
      <c r="F91">
        <v>2015</v>
      </c>
      <c r="G91">
        <v>169000</v>
      </c>
      <c r="I91" t="s">
        <v>26</v>
      </c>
      <c r="J91" t="s">
        <v>94</v>
      </c>
      <c r="K91">
        <v>1652</v>
      </c>
      <c r="L91" t="s">
        <v>28</v>
      </c>
      <c r="M91">
        <v>10500000</v>
      </c>
      <c r="N91">
        <v>461694</v>
      </c>
      <c r="O91">
        <v>10961694</v>
      </c>
      <c r="P91">
        <v>8490000</v>
      </c>
      <c r="Q91">
        <v>-2471694</v>
      </c>
      <c r="R91">
        <v>-2911</v>
      </c>
      <c r="S91" s="5">
        <f>IFERROR(_xlfn.XLOOKUP(A91,'Stock APC'!$A:$A,'Stock APC'!$L:$L,0,0,1),0)</f>
        <v>10500000</v>
      </c>
      <c r="T91" t="str">
        <f t="shared" si="5"/>
        <v>LIQUIDAR</v>
      </c>
      <c r="U91" s="6">
        <f t="shared" si="6"/>
        <v>7216500</v>
      </c>
      <c r="V91" s="18">
        <f>_xlfn.XLOOKUP(A91,'Data precios'!A:A,'Data precios'!D:D,"",0,-1)</f>
        <v>6410000</v>
      </c>
      <c r="W91" s="9">
        <f t="shared" si="9"/>
        <v>-2080000</v>
      </c>
      <c r="X91" s="11">
        <f t="shared" si="7"/>
        <v>10961694</v>
      </c>
      <c r="Y91" s="9">
        <f t="shared" si="8"/>
        <v>4551694</v>
      </c>
      <c r="Z91" s="6">
        <f>_xlfn.XLOOKUP($A91,'Data precios'!$A:$A,'Data precios'!G:G,"",0,-1)</f>
        <v>10961694</v>
      </c>
      <c r="AA91" s="6">
        <f>_xlfn.XLOOKUP($A91,'Data precios'!$A:$A,'Data precios'!H:H,"",0,-1)</f>
        <v>10961694</v>
      </c>
      <c r="AB91" s="6">
        <f>_xlfn.XLOOKUP($A91,'Data precios'!$A:$A,'Data precios'!I:I,"",0,-1)</f>
        <v>10961694</v>
      </c>
      <c r="AC91" s="6">
        <f>_xlfn.XLOOKUP($A91,'Data precios'!$A:$A,'Data precios'!J:J,"",0,-1)</f>
        <v>10961694</v>
      </c>
    </row>
    <row r="92" spans="1:29" ht="15" thickBot="1" x14ac:dyDescent="0.35">
      <c r="A92" t="s">
        <v>8625</v>
      </c>
      <c r="B92" t="s">
        <v>22</v>
      </c>
      <c r="C92" t="s">
        <v>8626</v>
      </c>
      <c r="D92" t="s">
        <v>58</v>
      </c>
      <c r="E92" t="s">
        <v>8627</v>
      </c>
      <c r="F92">
        <v>2016</v>
      </c>
      <c r="G92">
        <v>0</v>
      </c>
      <c r="I92" t="s">
        <v>26</v>
      </c>
      <c r="J92" t="s">
        <v>110</v>
      </c>
      <c r="K92">
        <v>3970</v>
      </c>
      <c r="L92" t="s">
        <v>8628</v>
      </c>
      <c r="M92">
        <v>323597</v>
      </c>
      <c r="N92">
        <v>3165631</v>
      </c>
      <c r="O92">
        <v>3489228</v>
      </c>
      <c r="P92">
        <v>14800000</v>
      </c>
      <c r="Q92">
        <v>11310772</v>
      </c>
      <c r="R92">
        <v>7642</v>
      </c>
      <c r="S92" s="5">
        <f>IFERROR(_xlfn.XLOOKUP(A92,'Stock APC'!$A:$A,'Stock APC'!$L:$L,0,0,1),0)</f>
        <v>323597</v>
      </c>
      <c r="T92" t="str">
        <f t="shared" si="5"/>
        <v>LIQUIDAR</v>
      </c>
      <c r="U92" s="6">
        <f t="shared" si="6"/>
        <v>12580000</v>
      </c>
      <c r="V92" s="18" t="str">
        <f>_xlfn.XLOOKUP(A92,'Data precios'!A:A,'Data precios'!D:D,"",0,-1)</f>
        <v>USO SERVICIO/GERENCIA</v>
      </c>
      <c r="W92" s="9" t="str">
        <f t="shared" si="9"/>
        <v/>
      </c>
      <c r="X92" s="11">
        <f t="shared" si="7"/>
        <v>3489228</v>
      </c>
      <c r="Y92" s="9" t="str">
        <f t="shared" si="8"/>
        <v/>
      </c>
      <c r="Z92" s="6">
        <f>_xlfn.XLOOKUP($A92,'Data precios'!$A:$A,'Data precios'!G:G,"",0,-1)</f>
        <v>3489228</v>
      </c>
      <c r="AA92" s="6">
        <f>_xlfn.XLOOKUP($A92,'Data precios'!$A:$A,'Data precios'!H:H,"",0,-1)</f>
        <v>3489228</v>
      </c>
      <c r="AB92" s="6">
        <f>_xlfn.XLOOKUP($A92,'Data precios'!$A:$A,'Data precios'!I:I,"",0,-1)</f>
        <v>3489228</v>
      </c>
      <c r="AC92" s="6">
        <f>_xlfn.XLOOKUP($A92,'Data precios'!$A:$A,'Data precios'!J:J,"",0,-1)</f>
        <v>3489228</v>
      </c>
    </row>
    <row r="93" spans="1:29" ht="15" thickBot="1" x14ac:dyDescent="0.35">
      <c r="A93" t="s">
        <v>10688</v>
      </c>
      <c r="B93" t="s">
        <v>22</v>
      </c>
      <c r="C93" t="s">
        <v>54</v>
      </c>
      <c r="D93" t="s">
        <v>85</v>
      </c>
      <c r="E93" t="s">
        <v>10888</v>
      </c>
      <c r="F93">
        <v>2016</v>
      </c>
      <c r="G93">
        <v>80000</v>
      </c>
      <c r="I93" t="s">
        <v>26</v>
      </c>
      <c r="J93" t="s">
        <v>222</v>
      </c>
      <c r="K93">
        <v>53</v>
      </c>
      <c r="L93" t="s">
        <v>28</v>
      </c>
      <c r="M93">
        <v>6600000</v>
      </c>
      <c r="N93">
        <v>228240</v>
      </c>
      <c r="O93">
        <v>6828240</v>
      </c>
      <c r="P93">
        <v>8990000</v>
      </c>
      <c r="Q93">
        <v>2161760</v>
      </c>
      <c r="R93">
        <v>2405</v>
      </c>
      <c r="S93" s="5">
        <f>IFERROR(_xlfn.XLOOKUP(A93,'Stock APC'!$A:$A,'Stock APC'!$L:$L,0,0,1),0)</f>
        <v>6600000</v>
      </c>
      <c r="T93" t="str">
        <f t="shared" si="5"/>
        <v>ROTACION BAJA</v>
      </c>
      <c r="U93" s="6">
        <f t="shared" si="6"/>
        <v>8091000</v>
      </c>
      <c r="V93" s="18">
        <f>_xlfn.XLOOKUP(A93,'Data precios'!A:A,'Data precios'!D:D,"",0,-1)</f>
        <v>10900000</v>
      </c>
      <c r="W93" s="9">
        <f t="shared" si="9"/>
        <v>1910000</v>
      </c>
      <c r="X93" s="11">
        <f t="shared" si="7"/>
        <v>10246000</v>
      </c>
      <c r="Y93" s="9">
        <f t="shared" si="8"/>
        <v>-654000</v>
      </c>
      <c r="Z93" s="6">
        <f>_xlfn.XLOOKUP($A93,'Data precios'!$A:$A,'Data precios'!G:G,"",0,-1)</f>
        <v>10900000</v>
      </c>
      <c r="AA93" s="6">
        <f>_xlfn.XLOOKUP($A93,'Data precios'!$A:$A,'Data precios'!H:H,"",0,-1)</f>
        <v>10573000</v>
      </c>
      <c r="AB93" s="6">
        <f>_xlfn.XLOOKUP($A93,'Data precios'!$A:$A,'Data precios'!I:I,"",0,-1)</f>
        <v>10246000</v>
      </c>
      <c r="AC93" s="6">
        <f>_xlfn.XLOOKUP($A93,'Data precios'!$A:$A,'Data precios'!J:J,"",0,-1)</f>
        <v>9810000</v>
      </c>
    </row>
    <row r="94" spans="1:29" ht="15" thickBot="1" x14ac:dyDescent="0.35">
      <c r="A94" t="s">
        <v>91</v>
      </c>
      <c r="B94" t="s">
        <v>22</v>
      </c>
      <c r="C94" t="s">
        <v>35</v>
      </c>
      <c r="D94" t="s">
        <v>92</v>
      </c>
      <c r="E94" t="s">
        <v>93</v>
      </c>
      <c r="F94">
        <v>2017</v>
      </c>
      <c r="G94">
        <v>75000</v>
      </c>
      <c r="I94" t="s">
        <v>26</v>
      </c>
      <c r="J94" t="s">
        <v>94</v>
      </c>
      <c r="K94">
        <v>391</v>
      </c>
      <c r="L94" t="s">
        <v>52</v>
      </c>
      <c r="M94">
        <v>7300000</v>
      </c>
      <c r="N94">
        <v>235530</v>
      </c>
      <c r="O94">
        <v>7535530</v>
      </c>
      <c r="P94">
        <v>9590000</v>
      </c>
      <c r="Q94">
        <v>2054470</v>
      </c>
      <c r="R94">
        <v>2142</v>
      </c>
      <c r="S94" s="5">
        <f>IFERROR(_xlfn.XLOOKUP(A94,'Stock APC'!$A:$A,'Stock APC'!$L:$L,0,0,1),0)</f>
        <v>7300000</v>
      </c>
      <c r="T94" t="str">
        <f t="shared" si="5"/>
        <v>LIQUIDAR</v>
      </c>
      <c r="U94" s="6">
        <f t="shared" si="6"/>
        <v>8151500</v>
      </c>
      <c r="V94" s="18">
        <f>_xlfn.XLOOKUP(A94,'Data precios'!A:A,'Data precios'!D:D,"",0,-1)</f>
        <v>8900000</v>
      </c>
      <c r="W94" s="9">
        <f t="shared" si="9"/>
        <v>-690000</v>
      </c>
      <c r="X94" s="11">
        <f t="shared" si="7"/>
        <v>7535530</v>
      </c>
      <c r="Y94" s="9">
        <f t="shared" si="8"/>
        <v>-1364470</v>
      </c>
      <c r="Z94" s="6">
        <f>_xlfn.XLOOKUP($A94,'Data precios'!$A:$A,'Data precios'!G:G,"",0,-1)</f>
        <v>7535530</v>
      </c>
      <c r="AA94" s="6">
        <f>_xlfn.XLOOKUP($A94,'Data precios'!$A:$A,'Data precios'!H:H,"",0,-1)</f>
        <v>7535530</v>
      </c>
      <c r="AB94" s="6">
        <f>_xlfn.XLOOKUP($A94,'Data precios'!$A:$A,'Data precios'!I:I,"",0,-1)</f>
        <v>7535530</v>
      </c>
      <c r="AC94" s="6">
        <f>_xlfn.XLOOKUP($A94,'Data precios'!$A:$A,'Data precios'!J:J,"",0,-1)</f>
        <v>7535530</v>
      </c>
    </row>
    <row r="95" spans="1:29" ht="15" thickBot="1" x14ac:dyDescent="0.35">
      <c r="A95" t="s">
        <v>6631</v>
      </c>
      <c r="B95" t="s">
        <v>22</v>
      </c>
      <c r="C95" t="s">
        <v>54</v>
      </c>
      <c r="D95" t="s">
        <v>24</v>
      </c>
      <c r="E95" t="s">
        <v>10596</v>
      </c>
      <c r="F95">
        <v>2018</v>
      </c>
      <c r="G95">
        <v>66252</v>
      </c>
      <c r="I95" t="s">
        <v>26</v>
      </c>
      <c r="J95" t="s">
        <v>322</v>
      </c>
      <c r="K95">
        <v>115</v>
      </c>
      <c r="L95" t="s">
        <v>121</v>
      </c>
      <c r="M95">
        <v>8600000</v>
      </c>
      <c r="N95">
        <v>258240</v>
      </c>
      <c r="O95">
        <v>8858240</v>
      </c>
      <c r="P95">
        <v>10490000</v>
      </c>
      <c r="Q95">
        <v>1631760</v>
      </c>
      <c r="R95">
        <v>1556</v>
      </c>
      <c r="S95" s="5">
        <f>IFERROR(_xlfn.XLOOKUP(A95,'Stock APC'!$A:$A,'Stock APC'!$L:$L,0,0,1),0)</f>
        <v>8600000</v>
      </c>
      <c r="T95" t="str">
        <f t="shared" si="5"/>
        <v>LIQUIDAR</v>
      </c>
      <c r="U95" s="6">
        <f t="shared" si="6"/>
        <v>8916500</v>
      </c>
      <c r="V95" s="18">
        <f>_xlfn.XLOOKUP(A95,'Data precios'!A:A,'Data precios'!D:D,"",0,-1)</f>
        <v>10800000</v>
      </c>
      <c r="W95" s="9">
        <f t="shared" si="9"/>
        <v>310000</v>
      </c>
      <c r="X95" s="11">
        <f t="shared" si="7"/>
        <v>9720000</v>
      </c>
      <c r="Y95" s="9">
        <f t="shared" si="8"/>
        <v>-1080000</v>
      </c>
      <c r="Z95" s="6">
        <f>_xlfn.XLOOKUP($A95,'Data precios'!$A:$A,'Data precios'!G:G,"",0,-1)</f>
        <v>10800000</v>
      </c>
      <c r="AA95" s="6">
        <f>_xlfn.XLOOKUP($A95,'Data precios'!$A:$A,'Data precios'!H:H,"",0,-1)</f>
        <v>10476000</v>
      </c>
      <c r="AB95" s="6">
        <f>_xlfn.XLOOKUP($A95,'Data precios'!$A:$A,'Data precios'!I:I,"",0,-1)</f>
        <v>10152000</v>
      </c>
      <c r="AC95" s="6">
        <f>_xlfn.XLOOKUP($A95,'Data precios'!$A:$A,'Data precios'!J:J,"",0,-1)</f>
        <v>9720000</v>
      </c>
    </row>
    <row r="96" spans="1:29" ht="15" thickBot="1" x14ac:dyDescent="0.35">
      <c r="A96" t="s">
        <v>254</v>
      </c>
      <c r="B96" t="s">
        <v>22</v>
      </c>
      <c r="C96" t="s">
        <v>35</v>
      </c>
      <c r="D96" t="s">
        <v>62</v>
      </c>
      <c r="E96" t="s">
        <v>255</v>
      </c>
      <c r="F96">
        <v>2018</v>
      </c>
      <c r="G96">
        <v>120000</v>
      </c>
      <c r="I96" t="s">
        <v>26</v>
      </c>
      <c r="J96" t="s">
        <v>67</v>
      </c>
      <c r="K96">
        <v>1678</v>
      </c>
      <c r="L96" t="s">
        <v>52</v>
      </c>
      <c r="M96">
        <v>17650000</v>
      </c>
      <c r="N96">
        <v>753678</v>
      </c>
      <c r="O96">
        <v>18403678</v>
      </c>
      <c r="P96">
        <v>14390000</v>
      </c>
      <c r="Q96">
        <v>-4013678</v>
      </c>
      <c r="R96">
        <v>-2789</v>
      </c>
      <c r="S96" s="5">
        <f>IFERROR(_xlfn.XLOOKUP(A96,'Stock APC'!$A:$A,'Stock APC'!$L:$L,0,0,1),0)</f>
        <v>17650000</v>
      </c>
      <c r="T96" t="str">
        <f t="shared" si="5"/>
        <v>LIQUIDAR</v>
      </c>
      <c r="U96" s="6">
        <f t="shared" si="6"/>
        <v>12231500</v>
      </c>
      <c r="V96" s="18">
        <f>_xlfn.XLOOKUP(A96,'Data precios'!A:A,'Data precios'!D:D,"",0,-1)</f>
        <v>10900000</v>
      </c>
      <c r="W96" s="9">
        <f t="shared" si="9"/>
        <v>-3490000</v>
      </c>
      <c r="X96" s="11">
        <f t="shared" si="7"/>
        <v>18403678</v>
      </c>
      <c r="Y96" s="9">
        <f t="shared" si="8"/>
        <v>7503678</v>
      </c>
      <c r="Z96" s="6">
        <f>_xlfn.XLOOKUP($A96,'Data precios'!$A:$A,'Data precios'!G:G,"",0,-1)</f>
        <v>18403678</v>
      </c>
      <c r="AA96" s="6">
        <f>_xlfn.XLOOKUP($A96,'Data precios'!$A:$A,'Data precios'!H:H,"",0,-1)</f>
        <v>18403678</v>
      </c>
      <c r="AB96" s="6">
        <f>_xlfn.XLOOKUP($A96,'Data precios'!$A:$A,'Data precios'!I:I,"",0,-1)</f>
        <v>18403678</v>
      </c>
      <c r="AC96" s="6">
        <f>_xlfn.XLOOKUP($A96,'Data precios'!$A:$A,'Data precios'!J:J,"",0,-1)</f>
        <v>18403678</v>
      </c>
    </row>
    <row r="97" spans="1:29" ht="15" thickBot="1" x14ac:dyDescent="0.35">
      <c r="A97" t="s">
        <v>10673</v>
      </c>
      <c r="B97" t="s">
        <v>22</v>
      </c>
      <c r="C97" t="s">
        <v>54</v>
      </c>
      <c r="D97" t="s">
        <v>188</v>
      </c>
      <c r="E97" t="s">
        <v>10674</v>
      </c>
      <c r="F97">
        <v>2018</v>
      </c>
      <c r="G97">
        <v>68000</v>
      </c>
      <c r="I97" t="s">
        <v>26</v>
      </c>
      <c r="J97" t="s">
        <v>43</v>
      </c>
      <c r="K97">
        <v>62</v>
      </c>
      <c r="L97" t="s">
        <v>28</v>
      </c>
      <c r="M97">
        <v>9200000</v>
      </c>
      <c r="N97">
        <v>267240</v>
      </c>
      <c r="O97">
        <v>9467240</v>
      </c>
      <c r="P97">
        <v>11990000</v>
      </c>
      <c r="Q97">
        <v>2522760</v>
      </c>
      <c r="R97">
        <v>2104</v>
      </c>
      <c r="S97" s="5">
        <f>IFERROR(_xlfn.XLOOKUP(A97,'Stock APC'!$A:$A,'Stock APC'!$L:$L,0,0,1),0)</f>
        <v>9200000</v>
      </c>
      <c r="T97" t="str">
        <f t="shared" si="5"/>
        <v>LIQUIDAR</v>
      </c>
      <c r="U97" s="6">
        <f t="shared" si="6"/>
        <v>10191500</v>
      </c>
      <c r="V97" s="18">
        <f>_xlfn.XLOOKUP(A97,'Data precios'!A:A,'Data precios'!D:D,"",0,-1)</f>
        <v>13800000</v>
      </c>
      <c r="W97" s="9">
        <f t="shared" si="9"/>
        <v>1810000</v>
      </c>
      <c r="X97" s="11">
        <f t="shared" si="7"/>
        <v>12420000</v>
      </c>
      <c r="Y97" s="9">
        <f t="shared" si="8"/>
        <v>-1380000</v>
      </c>
      <c r="Z97" s="6">
        <f>_xlfn.XLOOKUP($A97,'Data precios'!$A:$A,'Data precios'!G:G,"",0,-1)</f>
        <v>13800000</v>
      </c>
      <c r="AA97" s="6">
        <f>_xlfn.XLOOKUP($A97,'Data precios'!$A:$A,'Data precios'!H:H,"",0,-1)</f>
        <v>13386000</v>
      </c>
      <c r="AB97" s="6">
        <f>_xlfn.XLOOKUP($A97,'Data precios'!$A:$A,'Data precios'!I:I,"",0,-1)</f>
        <v>12972000</v>
      </c>
      <c r="AC97" s="6">
        <f>_xlfn.XLOOKUP($A97,'Data precios'!$A:$A,'Data precios'!J:J,"",0,-1)</f>
        <v>12420000</v>
      </c>
    </row>
    <row r="98" spans="1:29" ht="15" thickBot="1" x14ac:dyDescent="0.35">
      <c r="A98" t="s">
        <v>245</v>
      </c>
      <c r="B98" t="s">
        <v>22</v>
      </c>
      <c r="C98" t="s">
        <v>30</v>
      </c>
      <c r="D98" t="s">
        <v>62</v>
      </c>
      <c r="E98" t="s">
        <v>246</v>
      </c>
      <c r="F98">
        <v>2018</v>
      </c>
      <c r="G98">
        <v>95984</v>
      </c>
      <c r="I98" t="s">
        <v>26</v>
      </c>
      <c r="J98" t="s">
        <v>247</v>
      </c>
      <c r="K98">
        <v>263</v>
      </c>
      <c r="L98" t="s">
        <v>52</v>
      </c>
      <c r="M98">
        <v>8800000</v>
      </c>
      <c r="N98">
        <v>258030</v>
      </c>
      <c r="O98">
        <v>9058030</v>
      </c>
      <c r="P98">
        <v>10490000</v>
      </c>
      <c r="Q98">
        <v>1431970</v>
      </c>
      <c r="R98">
        <v>1365</v>
      </c>
      <c r="S98" s="5">
        <f>IFERROR(_xlfn.XLOOKUP(A98,'Stock APC'!$A:$A,'Stock APC'!$L:$L,0,0,1),0)</f>
        <v>8800000</v>
      </c>
      <c r="T98" t="str">
        <f t="shared" si="5"/>
        <v>LIQUIDAR</v>
      </c>
      <c r="U98" s="6">
        <f t="shared" si="6"/>
        <v>8916500</v>
      </c>
      <c r="V98" s="18">
        <f>_xlfn.XLOOKUP(A98,'Data precios'!A:A,'Data precios'!D:D,"",0,-1)</f>
        <v>11870000</v>
      </c>
      <c r="W98" s="9">
        <f t="shared" si="9"/>
        <v>1380000</v>
      </c>
      <c r="X98" s="11">
        <f t="shared" si="7"/>
        <v>10683000</v>
      </c>
      <c r="Y98" s="9">
        <f t="shared" si="8"/>
        <v>-1187000</v>
      </c>
      <c r="Z98" s="6">
        <f>_xlfn.XLOOKUP($A98,'Data precios'!$A:$A,'Data precios'!G:G,"",0,-1)</f>
        <v>11870000</v>
      </c>
      <c r="AA98" s="6">
        <f>_xlfn.XLOOKUP($A98,'Data precios'!$A:$A,'Data precios'!H:H,"",0,-1)</f>
        <v>11513900</v>
      </c>
      <c r="AB98" s="6">
        <f>_xlfn.XLOOKUP($A98,'Data precios'!$A:$A,'Data precios'!I:I,"",0,-1)</f>
        <v>11157800</v>
      </c>
      <c r="AC98" s="6">
        <f>_xlfn.XLOOKUP($A98,'Data precios'!$A:$A,'Data precios'!J:J,"",0,-1)</f>
        <v>10683000</v>
      </c>
    </row>
    <row r="99" spans="1:29" ht="15" thickBot="1" x14ac:dyDescent="0.35">
      <c r="A99" t="s">
        <v>8673</v>
      </c>
      <c r="B99" t="s">
        <v>22</v>
      </c>
      <c r="C99" t="s">
        <v>54</v>
      </c>
      <c r="D99" t="s">
        <v>191</v>
      </c>
      <c r="E99" t="s">
        <v>11629</v>
      </c>
      <c r="F99">
        <v>2018</v>
      </c>
      <c r="G99">
        <v>103000</v>
      </c>
      <c r="I99" t="s">
        <v>26</v>
      </c>
      <c r="J99" t="s">
        <v>38</v>
      </c>
      <c r="K99">
        <v>119</v>
      </c>
      <c r="L99" t="s">
        <v>52</v>
      </c>
      <c r="M99">
        <v>9800000</v>
      </c>
      <c r="N99">
        <v>0</v>
      </c>
      <c r="O99">
        <v>9800000</v>
      </c>
      <c r="P99">
        <v>11990000</v>
      </c>
      <c r="Q99">
        <v>2190000</v>
      </c>
      <c r="R99">
        <v>1827</v>
      </c>
      <c r="S99" s="5">
        <f>IFERROR(_xlfn.XLOOKUP(A99,'Stock APC'!$A:$A,'Stock APC'!$L:$L,0,0,1),0)</f>
        <v>9800000</v>
      </c>
      <c r="T99" t="str">
        <f t="shared" si="5"/>
        <v>LIQUIDAR</v>
      </c>
      <c r="U99" s="6">
        <f t="shared" si="6"/>
        <v>10191500</v>
      </c>
      <c r="V99" s="18">
        <f>_xlfn.XLOOKUP(A99,'Data precios'!A:A,'Data precios'!D:D,"",0,-1)</f>
        <v>12700000</v>
      </c>
      <c r="W99" s="9">
        <f t="shared" si="9"/>
        <v>710000</v>
      </c>
      <c r="X99" s="11">
        <f t="shared" si="7"/>
        <v>11430000</v>
      </c>
      <c r="Y99" s="9">
        <f t="shared" si="8"/>
        <v>-1270000</v>
      </c>
      <c r="Z99" s="6">
        <f>_xlfn.XLOOKUP($A99,'Data precios'!$A:$A,'Data precios'!G:G,"",0,-1)</f>
        <v>12700000</v>
      </c>
      <c r="AA99" s="6">
        <f>_xlfn.XLOOKUP($A99,'Data precios'!$A:$A,'Data precios'!H:H,"",0,-1)</f>
        <v>12319000</v>
      </c>
      <c r="AB99" s="6">
        <f>_xlfn.XLOOKUP($A99,'Data precios'!$A:$A,'Data precios'!I:I,"",0,-1)</f>
        <v>11938000</v>
      </c>
      <c r="AC99" s="6">
        <f>_xlfn.XLOOKUP($A99,'Data precios'!$A:$A,'Data precios'!J:J,"",0,-1)</f>
        <v>11430000</v>
      </c>
    </row>
    <row r="100" spans="1:29" ht="15" thickBot="1" x14ac:dyDescent="0.35">
      <c r="A100" t="s">
        <v>8931</v>
      </c>
      <c r="B100" t="s">
        <v>22</v>
      </c>
      <c r="C100" t="s">
        <v>5289</v>
      </c>
      <c r="D100" t="s">
        <v>154</v>
      </c>
      <c r="E100" t="s">
        <v>10491</v>
      </c>
      <c r="F100">
        <v>2019</v>
      </c>
      <c r="G100">
        <v>44500</v>
      </c>
      <c r="I100" t="s">
        <v>26</v>
      </c>
      <c r="J100" t="s">
        <v>161</v>
      </c>
      <c r="K100">
        <v>87</v>
      </c>
      <c r="L100" t="s">
        <v>33</v>
      </c>
      <c r="M100">
        <v>9500000</v>
      </c>
      <c r="N100">
        <v>271740</v>
      </c>
      <c r="O100">
        <v>9771740</v>
      </c>
      <c r="P100">
        <v>10490000</v>
      </c>
      <c r="Q100">
        <v>718260</v>
      </c>
      <c r="R100">
        <v>685</v>
      </c>
      <c r="S100" s="5">
        <f>IFERROR(_xlfn.XLOOKUP(A100,'Stock APC'!$A:$A,'Stock APC'!$L:$L,0,0,1),0)</f>
        <v>9500000</v>
      </c>
      <c r="T100" t="str">
        <f t="shared" si="5"/>
        <v>LIQUIDAR</v>
      </c>
      <c r="U100" s="6">
        <f t="shared" si="6"/>
        <v>8916500</v>
      </c>
      <c r="V100" s="18">
        <f>_xlfn.XLOOKUP(A100,'Data precios'!A:A,'Data precios'!D:D,"",0,-1)</f>
        <v>10500000</v>
      </c>
      <c r="W100" s="9">
        <f t="shared" si="9"/>
        <v>10000</v>
      </c>
      <c r="X100" s="11">
        <f t="shared" si="7"/>
        <v>8925000</v>
      </c>
      <c r="Y100" s="9">
        <f t="shared" si="8"/>
        <v>-1575000</v>
      </c>
      <c r="Z100" s="6">
        <f>_xlfn.XLOOKUP($A100,'Data precios'!$A:$A,'Data precios'!G:G,"",0,-1)</f>
        <v>9660000</v>
      </c>
      <c r="AA100" s="6">
        <f>_xlfn.XLOOKUP($A100,'Data precios'!$A:$A,'Data precios'!H:H,"",0,-1)</f>
        <v>9450000</v>
      </c>
      <c r="AB100" s="6">
        <f>_xlfn.XLOOKUP($A100,'Data precios'!$A:$A,'Data precios'!I:I,"",0,-1)</f>
        <v>9135000</v>
      </c>
      <c r="AC100" s="6">
        <f>_xlfn.XLOOKUP($A100,'Data precios'!$A:$A,'Data precios'!J:J,"",0,-1)</f>
        <v>8925000</v>
      </c>
    </row>
    <row r="101" spans="1:29" ht="15" thickBot="1" x14ac:dyDescent="0.35">
      <c r="A101" t="s">
        <v>3460</v>
      </c>
      <c r="B101" t="s">
        <v>22</v>
      </c>
      <c r="C101" t="s">
        <v>54</v>
      </c>
      <c r="D101" t="s">
        <v>137</v>
      </c>
      <c r="E101" t="s">
        <v>13481</v>
      </c>
      <c r="F101">
        <v>2019</v>
      </c>
      <c r="G101">
        <v>63000</v>
      </c>
      <c r="I101" t="s">
        <v>26</v>
      </c>
      <c r="J101" t="s">
        <v>46</v>
      </c>
      <c r="K101">
        <v>26</v>
      </c>
      <c r="L101" t="s">
        <v>39</v>
      </c>
      <c r="M101">
        <v>7600000</v>
      </c>
      <c r="N101">
        <v>243240</v>
      </c>
      <c r="O101">
        <v>7843240</v>
      </c>
      <c r="P101">
        <v>9490000</v>
      </c>
      <c r="Q101">
        <v>1646760</v>
      </c>
      <c r="R101">
        <v>1735</v>
      </c>
      <c r="S101" s="5">
        <f>IFERROR(_xlfn.XLOOKUP(A101,'Stock APC'!$A:$A,'Stock APC'!$L:$L,0,0,1),0)</f>
        <v>7600000</v>
      </c>
      <c r="T101" t="str">
        <f t="shared" si="5"/>
        <v>ROTACION ALTA</v>
      </c>
      <c r="U101" s="6">
        <f t="shared" si="6"/>
        <v>9490000</v>
      </c>
      <c r="V101" s="18">
        <f>_xlfn.XLOOKUP(A101,'Data precios'!A:A,'Data precios'!D:D,"",0,-1)</f>
        <v>10300000</v>
      </c>
      <c r="W101" s="9">
        <f t="shared" si="9"/>
        <v>810000</v>
      </c>
      <c r="X101" s="11">
        <f t="shared" si="7"/>
        <v>9991000</v>
      </c>
      <c r="Y101" s="9">
        <f t="shared" si="8"/>
        <v>-309000</v>
      </c>
      <c r="Z101" s="6">
        <f>_xlfn.XLOOKUP($A101,'Data precios'!$A:$A,'Data precios'!G:G,"",0,-1)</f>
        <v>10300000</v>
      </c>
      <c r="AA101" s="6">
        <f>_xlfn.XLOOKUP($A101,'Data precios'!$A:$A,'Data precios'!H:H,"",0,-1)</f>
        <v>9991000</v>
      </c>
      <c r="AB101" s="6">
        <f>_xlfn.XLOOKUP($A101,'Data precios'!$A:$A,'Data precios'!I:I,"",0,-1)</f>
        <v>9682000</v>
      </c>
      <c r="AC101" s="6">
        <f>_xlfn.XLOOKUP($A101,'Data precios'!$A:$A,'Data precios'!J:J,"",0,-1)</f>
        <v>9270000</v>
      </c>
    </row>
    <row r="102" spans="1:29" ht="15" thickBot="1" x14ac:dyDescent="0.35">
      <c r="A102" t="s">
        <v>6532</v>
      </c>
      <c r="B102" t="s">
        <v>22</v>
      </c>
      <c r="C102" t="s">
        <v>5289</v>
      </c>
      <c r="D102" t="s">
        <v>4097</v>
      </c>
      <c r="E102" t="s">
        <v>8541</v>
      </c>
      <c r="F102">
        <v>2019</v>
      </c>
      <c r="G102">
        <v>95000</v>
      </c>
      <c r="I102" t="s">
        <v>26</v>
      </c>
      <c r="J102" t="s">
        <v>8542</v>
      </c>
      <c r="K102">
        <v>145</v>
      </c>
      <c r="L102" t="s">
        <v>52</v>
      </c>
      <c r="M102">
        <v>5800000</v>
      </c>
      <c r="N102">
        <v>216240</v>
      </c>
      <c r="O102">
        <v>6016240</v>
      </c>
      <c r="P102">
        <v>7690000</v>
      </c>
      <c r="Q102">
        <v>1673760</v>
      </c>
      <c r="R102">
        <v>2177</v>
      </c>
      <c r="S102" s="5">
        <f>IFERROR(_xlfn.XLOOKUP(A102,'Stock APC'!$A:$A,'Stock APC'!$L:$L,0,0,1),0)</f>
        <v>5800000</v>
      </c>
      <c r="T102" t="str">
        <f t="shared" si="5"/>
        <v>LIQUIDAR</v>
      </c>
      <c r="U102" s="6">
        <f t="shared" si="6"/>
        <v>6536500</v>
      </c>
      <c r="V102" s="18">
        <f>_xlfn.XLOOKUP(A102,'Data precios'!A:A,'Data precios'!D:D,"",0,-1)</f>
        <v>7900000</v>
      </c>
      <c r="W102" s="9">
        <f t="shared" si="9"/>
        <v>210000</v>
      </c>
      <c r="X102" s="11">
        <f t="shared" si="7"/>
        <v>7110000</v>
      </c>
      <c r="Y102" s="9">
        <f t="shared" si="8"/>
        <v>-790000</v>
      </c>
      <c r="Z102" s="6">
        <f>_xlfn.XLOOKUP($A102,'Data precios'!$A:$A,'Data precios'!G:G,"",0,-1)</f>
        <v>7900000</v>
      </c>
      <c r="AA102" s="6">
        <f>_xlfn.XLOOKUP($A102,'Data precios'!$A:$A,'Data precios'!H:H,"",0,-1)</f>
        <v>7663000</v>
      </c>
      <c r="AB102" s="6">
        <f>_xlfn.XLOOKUP($A102,'Data precios'!$A:$A,'Data precios'!I:I,"",0,-1)</f>
        <v>7426000</v>
      </c>
      <c r="AC102" s="6">
        <f>_xlfn.XLOOKUP($A102,'Data precios'!$A:$A,'Data precios'!J:J,"",0,-1)</f>
        <v>7110000</v>
      </c>
    </row>
    <row r="103" spans="1:29" ht="15" thickBot="1" x14ac:dyDescent="0.35">
      <c r="A103" t="s">
        <v>253</v>
      </c>
      <c r="B103" t="s">
        <v>22</v>
      </c>
      <c r="C103" t="s">
        <v>35</v>
      </c>
      <c r="D103" t="s">
        <v>199</v>
      </c>
      <c r="E103" t="s">
        <v>8615</v>
      </c>
      <c r="F103">
        <v>2019</v>
      </c>
      <c r="G103">
        <v>72580</v>
      </c>
      <c r="I103" t="s">
        <v>26</v>
      </c>
      <c r="J103" t="s">
        <v>8616</v>
      </c>
      <c r="K103">
        <v>141</v>
      </c>
      <c r="L103" t="s">
        <v>52</v>
      </c>
      <c r="M103">
        <v>8300000</v>
      </c>
      <c r="N103">
        <v>253740</v>
      </c>
      <c r="O103">
        <v>8553740</v>
      </c>
      <c r="P103">
        <v>9290000</v>
      </c>
      <c r="Q103">
        <v>736260</v>
      </c>
      <c r="R103">
        <v>793</v>
      </c>
      <c r="S103" s="5">
        <f>IFERROR(_xlfn.XLOOKUP(A103,'Stock APC'!$A:$A,'Stock APC'!$L:$L,0,0,1),0)</f>
        <v>8300000</v>
      </c>
      <c r="T103" t="str">
        <f t="shared" si="5"/>
        <v>LIQUIDAR</v>
      </c>
      <c r="U103" s="6">
        <f t="shared" si="6"/>
        <v>7896500</v>
      </c>
      <c r="V103" s="18">
        <f>_xlfn.XLOOKUP(A103,'Data precios'!A:A,'Data precios'!D:D,"",0,-1)</f>
        <v>8800000</v>
      </c>
      <c r="W103" s="9">
        <f t="shared" si="9"/>
        <v>-490000</v>
      </c>
      <c r="X103" s="11">
        <f t="shared" si="7"/>
        <v>8553740</v>
      </c>
      <c r="Y103" s="9">
        <f t="shared" si="8"/>
        <v>-246260</v>
      </c>
      <c r="Z103" s="6">
        <f>_xlfn.XLOOKUP($A103,'Data precios'!$A:$A,'Data precios'!G:G,"",0,-1)</f>
        <v>8553740</v>
      </c>
      <c r="AA103" s="6">
        <f>_xlfn.XLOOKUP($A103,'Data precios'!$A:$A,'Data precios'!H:H,"",0,-1)</f>
        <v>8553740</v>
      </c>
      <c r="AB103" s="6">
        <f>_xlfn.XLOOKUP($A103,'Data precios'!$A:$A,'Data precios'!I:I,"",0,-1)</f>
        <v>8553740</v>
      </c>
      <c r="AC103" s="6">
        <f>_xlfn.XLOOKUP($A103,'Data precios'!$A:$A,'Data precios'!J:J,"",0,-1)</f>
        <v>8553740</v>
      </c>
    </row>
    <row r="104" spans="1:29" ht="15" thickBot="1" x14ac:dyDescent="0.35">
      <c r="A104" t="s">
        <v>11630</v>
      </c>
      <c r="B104" t="s">
        <v>22</v>
      </c>
      <c r="C104" t="s">
        <v>54</v>
      </c>
      <c r="D104" t="s">
        <v>182</v>
      </c>
      <c r="E104" t="s">
        <v>11631</v>
      </c>
      <c r="F104">
        <v>2019</v>
      </c>
      <c r="G104">
        <v>75950</v>
      </c>
      <c r="I104" t="s">
        <v>26</v>
      </c>
      <c r="J104" t="s">
        <v>43</v>
      </c>
      <c r="K104">
        <v>8</v>
      </c>
      <c r="L104" t="s">
        <v>39</v>
      </c>
      <c r="M104">
        <v>9000000</v>
      </c>
      <c r="N104">
        <v>264240</v>
      </c>
      <c r="O104">
        <v>9264240</v>
      </c>
      <c r="P104">
        <v>11290000</v>
      </c>
      <c r="Q104">
        <v>2025760</v>
      </c>
      <c r="R104">
        <v>1794</v>
      </c>
      <c r="S104" s="5">
        <f>IFERROR(_xlfn.XLOOKUP(A104,'Stock APC'!$A:$A,'Stock APC'!$L:$L,0,0,1),0)</f>
        <v>9000000</v>
      </c>
      <c r="T104" t="str">
        <f t="shared" si="5"/>
        <v>ROTACION ALTA</v>
      </c>
      <c r="U104" s="6">
        <f t="shared" si="6"/>
        <v>11290000</v>
      </c>
      <c r="V104" s="18">
        <f>_xlfn.XLOOKUP(A104,'Data precios'!A:A,'Data precios'!D:D,"",0,-1)</f>
        <v>12200000</v>
      </c>
      <c r="W104" s="9">
        <f t="shared" si="9"/>
        <v>910000</v>
      </c>
      <c r="X104" s="11">
        <f t="shared" si="7"/>
        <v>12200000</v>
      </c>
      <c r="Y104" s="9">
        <f t="shared" si="8"/>
        <v>0</v>
      </c>
      <c r="Z104" s="6">
        <f>_xlfn.XLOOKUP($A104,'Data precios'!$A:$A,'Data precios'!G:G,"",0,-1)</f>
        <v>12200000</v>
      </c>
      <c r="AA104" s="6">
        <f>_xlfn.XLOOKUP($A104,'Data precios'!$A:$A,'Data precios'!H:H,"",0,-1)</f>
        <v>11834000</v>
      </c>
      <c r="AB104" s="6">
        <f>_xlfn.XLOOKUP($A104,'Data precios'!$A:$A,'Data precios'!I:I,"",0,-1)</f>
        <v>11468000</v>
      </c>
      <c r="AC104" s="6">
        <f>_xlfn.XLOOKUP($A104,'Data precios'!$A:$A,'Data precios'!J:J,"",0,-1)</f>
        <v>10980000</v>
      </c>
    </row>
    <row r="105" spans="1:29" ht="15" thickBot="1" x14ac:dyDescent="0.35">
      <c r="A105" t="s">
        <v>5369</v>
      </c>
      <c r="B105" t="s">
        <v>22</v>
      </c>
      <c r="C105" t="s">
        <v>35</v>
      </c>
      <c r="D105" t="s">
        <v>24</v>
      </c>
      <c r="E105" t="s">
        <v>8564</v>
      </c>
      <c r="F105">
        <v>2020</v>
      </c>
      <c r="G105">
        <v>84600</v>
      </c>
      <c r="I105" t="s">
        <v>26</v>
      </c>
      <c r="J105" t="s">
        <v>8565</v>
      </c>
      <c r="K105">
        <v>206</v>
      </c>
      <c r="L105" t="s">
        <v>52</v>
      </c>
      <c r="M105">
        <v>17000000</v>
      </c>
      <c r="N105">
        <v>381030</v>
      </c>
      <c r="O105">
        <v>17381030</v>
      </c>
      <c r="P105">
        <v>22990000</v>
      </c>
      <c r="Q105">
        <v>5608970</v>
      </c>
      <c r="R105">
        <v>244</v>
      </c>
      <c r="S105" s="5">
        <f>IFERROR(_xlfn.XLOOKUP(A105,'Stock APC'!$A:$A,'Stock APC'!$L:$L,0,0,1),0)</f>
        <v>17000000</v>
      </c>
      <c r="T105" t="str">
        <f t="shared" si="5"/>
        <v>LIQUIDAR</v>
      </c>
      <c r="U105" s="6">
        <f t="shared" si="6"/>
        <v>19541500</v>
      </c>
      <c r="V105" s="18">
        <f>_xlfn.XLOOKUP(A105,'Data precios'!A:A,'Data precios'!D:D,"",0,-1)</f>
        <v>23000000</v>
      </c>
      <c r="W105" s="9">
        <f t="shared" si="9"/>
        <v>10000</v>
      </c>
      <c r="X105" s="11">
        <f t="shared" si="7"/>
        <v>17381030</v>
      </c>
      <c r="Y105" s="9">
        <f t="shared" si="8"/>
        <v>-5618970</v>
      </c>
      <c r="Z105" s="6">
        <f>_xlfn.XLOOKUP($A105,'Data precios'!$A:$A,'Data precios'!G:G,"",0,-1)</f>
        <v>17381030</v>
      </c>
      <c r="AA105" s="6">
        <f>_xlfn.XLOOKUP($A105,'Data precios'!$A:$A,'Data precios'!H:H,"",0,-1)</f>
        <v>17381030</v>
      </c>
      <c r="AB105" s="6">
        <f>_xlfn.XLOOKUP($A105,'Data precios'!$A:$A,'Data precios'!I:I,"",0,-1)</f>
        <v>17381030</v>
      </c>
      <c r="AC105" s="6">
        <f>_xlfn.XLOOKUP($A105,'Data precios'!$A:$A,'Data precios'!J:J,"",0,-1)</f>
        <v>17381030</v>
      </c>
    </row>
    <row r="106" spans="1:29" ht="15" thickBot="1" x14ac:dyDescent="0.35">
      <c r="A106" t="s">
        <v>265</v>
      </c>
      <c r="B106" t="s">
        <v>22</v>
      </c>
      <c r="C106" t="s">
        <v>54</v>
      </c>
      <c r="D106" t="s">
        <v>62</v>
      </c>
      <c r="E106" t="s">
        <v>266</v>
      </c>
      <c r="F106">
        <v>2020</v>
      </c>
      <c r="G106">
        <v>31000</v>
      </c>
      <c r="I106" t="s">
        <v>26</v>
      </c>
      <c r="J106" t="s">
        <v>64</v>
      </c>
      <c r="K106">
        <v>1604</v>
      </c>
      <c r="L106" t="s">
        <v>52</v>
      </c>
      <c r="M106">
        <v>20000000</v>
      </c>
      <c r="N106">
        <v>1051072</v>
      </c>
      <c r="O106">
        <v>21051072</v>
      </c>
      <c r="P106">
        <v>14990000</v>
      </c>
      <c r="Q106">
        <v>-6061072</v>
      </c>
      <c r="R106">
        <v>-4043</v>
      </c>
      <c r="S106" s="5">
        <f>IFERROR(_xlfn.XLOOKUP(A106,'Stock APC'!$A:$A,'Stock APC'!$L:$L,0,0,1),0)</f>
        <v>20000000</v>
      </c>
      <c r="T106" t="str">
        <f t="shared" si="5"/>
        <v>LIQUIDAR</v>
      </c>
      <c r="U106" s="6">
        <f t="shared" si="6"/>
        <v>12741500</v>
      </c>
      <c r="V106" s="18">
        <f>_xlfn.XLOOKUP(A106,'Data precios'!A:A,'Data precios'!D:D,"",0,-1)</f>
        <v>14700000</v>
      </c>
      <c r="W106" s="9">
        <f t="shared" si="9"/>
        <v>-290000</v>
      </c>
      <c r="X106" s="11">
        <f t="shared" si="7"/>
        <v>12495000</v>
      </c>
      <c r="Y106" s="9">
        <f t="shared" si="8"/>
        <v>-2205000</v>
      </c>
      <c r="Z106" s="6">
        <f>_xlfn.XLOOKUP($A106,'Data precios'!$A:$A,'Data precios'!G:G,"",0,-1)</f>
        <v>13524000</v>
      </c>
      <c r="AA106" s="6">
        <f>_xlfn.XLOOKUP($A106,'Data precios'!$A:$A,'Data precios'!H:H,"",0,-1)</f>
        <v>13230000</v>
      </c>
      <c r="AB106" s="6">
        <f>_xlfn.XLOOKUP($A106,'Data precios'!$A:$A,'Data precios'!I:I,"",0,-1)</f>
        <v>12789000</v>
      </c>
      <c r="AC106" s="6">
        <f>_xlfn.XLOOKUP($A106,'Data precios'!$A:$A,'Data precios'!J:J,"",0,-1)</f>
        <v>12495000</v>
      </c>
    </row>
    <row r="107" spans="1:29" ht="15" thickBot="1" x14ac:dyDescent="0.35">
      <c r="A107" t="s">
        <v>11632</v>
      </c>
      <c r="B107" t="s">
        <v>22</v>
      </c>
      <c r="C107" t="s">
        <v>5289</v>
      </c>
      <c r="D107" t="s">
        <v>41</v>
      </c>
      <c r="E107" t="s">
        <v>11633</v>
      </c>
      <c r="F107">
        <v>2020</v>
      </c>
      <c r="G107">
        <v>75110</v>
      </c>
      <c r="I107" t="s">
        <v>26</v>
      </c>
      <c r="J107" t="s">
        <v>4538</v>
      </c>
      <c r="K107">
        <v>26</v>
      </c>
      <c r="L107" t="s">
        <v>39</v>
      </c>
      <c r="M107">
        <v>5000000</v>
      </c>
      <c r="N107">
        <v>204240</v>
      </c>
      <c r="O107">
        <v>5204240</v>
      </c>
      <c r="P107">
        <v>7490000</v>
      </c>
      <c r="Q107">
        <v>2285760</v>
      </c>
      <c r="R107">
        <v>3052</v>
      </c>
      <c r="S107" s="5">
        <f>IFERROR(_xlfn.XLOOKUP(A107,'Stock APC'!$A:$A,'Stock APC'!$L:$L,0,0,1),0)</f>
        <v>5000000</v>
      </c>
      <c r="T107" t="str">
        <f t="shared" si="5"/>
        <v>ROTACION ALTA</v>
      </c>
      <c r="U107" s="6">
        <f t="shared" si="6"/>
        <v>7490000</v>
      </c>
      <c r="V107" s="18">
        <f>_xlfn.XLOOKUP(A107,'Data precios'!A:A,'Data precios'!D:D,"",0,-1)</f>
        <v>7300000</v>
      </c>
      <c r="W107" s="9">
        <f t="shared" si="9"/>
        <v>-190000</v>
      </c>
      <c r="X107" s="11">
        <f t="shared" si="7"/>
        <v>7081000</v>
      </c>
      <c r="Y107" s="9">
        <f t="shared" si="8"/>
        <v>-219000</v>
      </c>
      <c r="Z107" s="6">
        <f>_xlfn.XLOOKUP($A107,'Data precios'!$A:$A,'Data precios'!G:G,"",0,-1)</f>
        <v>7300000</v>
      </c>
      <c r="AA107" s="6">
        <f>_xlfn.XLOOKUP($A107,'Data precios'!$A:$A,'Data precios'!H:H,"",0,-1)</f>
        <v>7081000</v>
      </c>
      <c r="AB107" s="6">
        <f>_xlfn.XLOOKUP($A107,'Data precios'!$A:$A,'Data precios'!I:I,"",0,-1)</f>
        <v>6862000</v>
      </c>
      <c r="AC107" s="6">
        <f>_xlfn.XLOOKUP($A107,'Data precios'!$A:$A,'Data precios'!J:J,"",0,-1)</f>
        <v>6570000</v>
      </c>
    </row>
    <row r="108" spans="1:29" ht="15" thickBot="1" x14ac:dyDescent="0.35">
      <c r="A108" t="s">
        <v>263</v>
      </c>
      <c r="B108" t="s">
        <v>22</v>
      </c>
      <c r="C108" t="s">
        <v>5289</v>
      </c>
      <c r="D108" t="s">
        <v>199</v>
      </c>
      <c r="E108" t="s">
        <v>264</v>
      </c>
      <c r="F108">
        <v>2020</v>
      </c>
      <c r="G108">
        <v>96150</v>
      </c>
      <c r="I108" t="s">
        <v>26</v>
      </c>
      <c r="J108" t="s">
        <v>43</v>
      </c>
      <c r="K108">
        <v>631</v>
      </c>
      <c r="L108" t="s">
        <v>52</v>
      </c>
      <c r="M108">
        <v>14190000</v>
      </c>
      <c r="N108">
        <v>338880</v>
      </c>
      <c r="O108">
        <v>14528880</v>
      </c>
      <c r="P108">
        <v>13990000</v>
      </c>
      <c r="Q108">
        <v>-538880</v>
      </c>
      <c r="R108">
        <v>-385</v>
      </c>
      <c r="S108" s="5">
        <f>IFERROR(_xlfn.XLOOKUP(A108,'Stock APC'!$A:$A,'Stock APC'!$L:$L,0,0,1),0)</f>
        <v>14190000</v>
      </c>
      <c r="T108" t="str">
        <f t="shared" si="5"/>
        <v>LIQUIDAR</v>
      </c>
      <c r="U108" s="6">
        <f t="shared" si="6"/>
        <v>11891500</v>
      </c>
      <c r="V108" s="18">
        <f>_xlfn.XLOOKUP(A108,'Data precios'!A:A,'Data precios'!D:D,"",0,-1)</f>
        <v>12500000</v>
      </c>
      <c r="W108" s="9">
        <f t="shared" si="9"/>
        <v>-1490000</v>
      </c>
      <c r="X108" s="11">
        <f t="shared" si="7"/>
        <v>14528880</v>
      </c>
      <c r="Y108" s="9">
        <f t="shared" si="8"/>
        <v>2028880</v>
      </c>
      <c r="Z108" s="6">
        <f>_xlfn.XLOOKUP($A108,'Data precios'!$A:$A,'Data precios'!G:G,"",0,-1)</f>
        <v>14528880</v>
      </c>
      <c r="AA108" s="6">
        <f>_xlfn.XLOOKUP($A108,'Data precios'!$A:$A,'Data precios'!H:H,"",0,-1)</f>
        <v>14528880</v>
      </c>
      <c r="AB108" s="6">
        <f>_xlfn.XLOOKUP($A108,'Data precios'!$A:$A,'Data precios'!I:I,"",0,-1)</f>
        <v>14528880</v>
      </c>
      <c r="AC108" s="6">
        <f>_xlfn.XLOOKUP($A108,'Data precios'!$A:$A,'Data precios'!J:J,"",0,-1)</f>
        <v>14528880</v>
      </c>
    </row>
    <row r="109" spans="1:29" ht="15" thickBot="1" x14ac:dyDescent="0.35">
      <c r="A109" t="s">
        <v>11634</v>
      </c>
      <c r="B109" t="s">
        <v>22</v>
      </c>
      <c r="C109" t="s">
        <v>54</v>
      </c>
      <c r="D109" t="s">
        <v>41</v>
      </c>
      <c r="E109" t="s">
        <v>11635</v>
      </c>
      <c r="F109">
        <v>2020</v>
      </c>
      <c r="G109">
        <v>61000</v>
      </c>
      <c r="I109" t="s">
        <v>26</v>
      </c>
      <c r="J109" t="s">
        <v>109</v>
      </c>
      <c r="K109">
        <v>13</v>
      </c>
      <c r="L109" t="s">
        <v>33</v>
      </c>
      <c r="M109">
        <v>5000000</v>
      </c>
      <c r="N109">
        <v>204240</v>
      </c>
      <c r="O109">
        <v>5204240</v>
      </c>
      <c r="P109">
        <v>6390000</v>
      </c>
      <c r="Q109">
        <v>1185760</v>
      </c>
      <c r="R109">
        <v>1856</v>
      </c>
      <c r="S109" s="5">
        <f>IFERROR(_xlfn.XLOOKUP(A109,'Stock APC'!$A:$A,'Stock APC'!$L:$L,0,0,1),0)</f>
        <v>5000000</v>
      </c>
      <c r="T109" t="str">
        <f t="shared" si="5"/>
        <v>ROTACION ALTA</v>
      </c>
      <c r="U109" s="6">
        <f t="shared" si="6"/>
        <v>6390000</v>
      </c>
      <c r="V109" s="18">
        <f>_xlfn.XLOOKUP(A109,'Data precios'!A:A,'Data precios'!D:D,"",0,-1)</f>
        <v>6800000</v>
      </c>
      <c r="W109" s="9">
        <f t="shared" si="9"/>
        <v>410000</v>
      </c>
      <c r="X109" s="11">
        <f t="shared" si="7"/>
        <v>6256000</v>
      </c>
      <c r="Y109" s="9">
        <f t="shared" si="8"/>
        <v>-544000</v>
      </c>
      <c r="Z109" s="6">
        <f>_xlfn.XLOOKUP($A109,'Data precios'!$A:$A,'Data precios'!G:G,"",0,-1)</f>
        <v>6256000</v>
      </c>
      <c r="AA109" s="6">
        <f>_xlfn.XLOOKUP($A109,'Data precios'!$A:$A,'Data precios'!H:H,"",0,-1)</f>
        <v>6120000</v>
      </c>
      <c r="AB109" s="6">
        <f>_xlfn.XLOOKUP($A109,'Data precios'!$A:$A,'Data precios'!I:I,"",0,-1)</f>
        <v>5916000</v>
      </c>
      <c r="AC109" s="6">
        <f>_xlfn.XLOOKUP($A109,'Data precios'!$A:$A,'Data precios'!J:J,"",0,-1)</f>
        <v>5780000</v>
      </c>
    </row>
    <row r="110" spans="1:29" ht="15" thickBot="1" x14ac:dyDescent="0.35">
      <c r="A110" t="s">
        <v>11636</v>
      </c>
      <c r="B110" t="s">
        <v>22</v>
      </c>
      <c r="C110" t="s">
        <v>54</v>
      </c>
      <c r="D110" t="s">
        <v>24</v>
      </c>
      <c r="E110" t="s">
        <v>11637</v>
      </c>
      <c r="F110">
        <v>2020</v>
      </c>
      <c r="G110">
        <v>34289</v>
      </c>
      <c r="I110" t="s">
        <v>26</v>
      </c>
      <c r="J110" t="s">
        <v>216</v>
      </c>
      <c r="K110">
        <v>8</v>
      </c>
      <c r="L110" t="s">
        <v>39</v>
      </c>
      <c r="M110">
        <v>11600000</v>
      </c>
      <c r="N110">
        <v>303240</v>
      </c>
      <c r="O110">
        <v>11903240</v>
      </c>
      <c r="P110">
        <v>14590000</v>
      </c>
      <c r="Q110">
        <v>2686760</v>
      </c>
      <c r="R110">
        <v>1842</v>
      </c>
      <c r="S110" s="5">
        <f>IFERROR(_xlfn.XLOOKUP(A110,'Stock APC'!$A:$A,'Stock APC'!$L:$L,0,0,1),0)</f>
        <v>11600000</v>
      </c>
      <c r="T110" t="str">
        <f t="shared" si="5"/>
        <v>ROTACION ALTA</v>
      </c>
      <c r="U110" s="6">
        <f t="shared" si="6"/>
        <v>14590000</v>
      </c>
      <c r="V110" s="18">
        <f>_xlfn.XLOOKUP(A110,'Data precios'!A:A,'Data precios'!D:D,"",0,-1)</f>
        <v>16600000</v>
      </c>
      <c r="W110" s="9">
        <f t="shared" si="9"/>
        <v>2010000</v>
      </c>
      <c r="X110" s="11">
        <f t="shared" si="7"/>
        <v>15272000</v>
      </c>
      <c r="Y110" s="9">
        <f t="shared" si="8"/>
        <v>-1328000</v>
      </c>
      <c r="Z110" s="6">
        <f>_xlfn.XLOOKUP($A110,'Data precios'!$A:$A,'Data precios'!G:G,"",0,-1)</f>
        <v>15272000</v>
      </c>
      <c r="AA110" s="6">
        <f>_xlfn.XLOOKUP($A110,'Data precios'!$A:$A,'Data precios'!H:H,"",0,-1)</f>
        <v>14940000</v>
      </c>
      <c r="AB110" s="6">
        <f>_xlfn.XLOOKUP($A110,'Data precios'!$A:$A,'Data precios'!I:I,"",0,-1)</f>
        <v>14442000</v>
      </c>
      <c r="AC110" s="6">
        <f>_xlfn.XLOOKUP($A110,'Data precios'!$A:$A,'Data precios'!J:J,"",0,-1)</f>
        <v>14110000</v>
      </c>
    </row>
    <row r="111" spans="1:29" ht="15" thickBot="1" x14ac:dyDescent="0.35">
      <c r="A111" t="s">
        <v>112</v>
      </c>
      <c r="B111" t="s">
        <v>22</v>
      </c>
      <c r="C111" t="s">
        <v>54</v>
      </c>
      <c r="D111" t="s">
        <v>24</v>
      </c>
      <c r="E111" t="s">
        <v>113</v>
      </c>
      <c r="F111">
        <v>2020</v>
      </c>
      <c r="G111">
        <v>55000</v>
      </c>
      <c r="I111" t="s">
        <v>26</v>
      </c>
      <c r="J111" t="s">
        <v>114</v>
      </c>
      <c r="K111">
        <v>1288</v>
      </c>
      <c r="L111" t="s">
        <v>52</v>
      </c>
      <c r="M111">
        <v>18000000</v>
      </c>
      <c r="N111">
        <v>673380</v>
      </c>
      <c r="O111">
        <v>18673380</v>
      </c>
      <c r="P111">
        <v>18490000</v>
      </c>
      <c r="Q111">
        <v>-183380</v>
      </c>
      <c r="R111">
        <v>-99</v>
      </c>
      <c r="S111" s="5">
        <f>IFERROR(_xlfn.XLOOKUP(A111,'Stock APC'!$A:$A,'Stock APC'!$L:$L,0,0,1),0)</f>
        <v>18000000</v>
      </c>
      <c r="T111" t="str">
        <f t="shared" si="5"/>
        <v>LIQUIDAR</v>
      </c>
      <c r="U111" s="6">
        <f t="shared" si="6"/>
        <v>15716500</v>
      </c>
      <c r="V111" s="18">
        <f>_xlfn.XLOOKUP(A111,'Data precios'!A:A,'Data precios'!D:D,"",0,-1)</f>
        <v>17200000</v>
      </c>
      <c r="W111" s="9">
        <f t="shared" si="9"/>
        <v>-1290000</v>
      </c>
      <c r="X111" s="11">
        <f t="shared" si="7"/>
        <v>18673380</v>
      </c>
      <c r="Y111" s="9">
        <f t="shared" si="8"/>
        <v>1473380</v>
      </c>
      <c r="Z111" s="6">
        <f>_xlfn.XLOOKUP($A111,'Data precios'!$A:$A,'Data precios'!G:G,"",0,-1)</f>
        <v>18673380</v>
      </c>
      <c r="AA111" s="6">
        <f>_xlfn.XLOOKUP($A111,'Data precios'!$A:$A,'Data precios'!H:H,"",0,-1)</f>
        <v>18673380</v>
      </c>
      <c r="AB111" s="6">
        <f>_xlfn.XLOOKUP($A111,'Data precios'!$A:$A,'Data precios'!I:I,"",0,-1)</f>
        <v>18673380</v>
      </c>
      <c r="AC111" s="6">
        <f>_xlfn.XLOOKUP($A111,'Data precios'!$A:$A,'Data precios'!J:J,"",0,-1)</f>
        <v>18673380</v>
      </c>
    </row>
    <row r="112" spans="1:29" ht="15" thickBot="1" x14ac:dyDescent="0.35">
      <c r="A112" t="s">
        <v>11089</v>
      </c>
      <c r="B112" t="s">
        <v>22</v>
      </c>
      <c r="C112" t="s">
        <v>54</v>
      </c>
      <c r="D112" t="s">
        <v>62</v>
      </c>
      <c r="E112" t="s">
        <v>11638</v>
      </c>
      <c r="F112">
        <v>2020</v>
      </c>
      <c r="G112">
        <v>80213</v>
      </c>
      <c r="I112" t="s">
        <v>26</v>
      </c>
      <c r="J112" t="s">
        <v>247</v>
      </c>
      <c r="K112">
        <v>42</v>
      </c>
      <c r="L112" t="s">
        <v>33</v>
      </c>
      <c r="M112">
        <v>10350000</v>
      </c>
      <c r="N112">
        <v>0</v>
      </c>
      <c r="O112">
        <v>10350000</v>
      </c>
      <c r="P112">
        <v>12990000</v>
      </c>
      <c r="Q112">
        <v>2640000</v>
      </c>
      <c r="R112">
        <v>2032</v>
      </c>
      <c r="S112" s="5">
        <f>IFERROR(_xlfn.XLOOKUP(A112,'Stock APC'!$A:$A,'Stock APC'!$L:$L,0,0,1),0)</f>
        <v>10350000</v>
      </c>
      <c r="T112" t="str">
        <f t="shared" si="5"/>
        <v>ROTACION BAJA</v>
      </c>
      <c r="U112" s="6">
        <f t="shared" si="6"/>
        <v>11691000</v>
      </c>
      <c r="V112" s="18">
        <f>_xlfn.XLOOKUP(A112,'Data precios'!A:A,'Data precios'!D:D,"",0,-1)</f>
        <v>13700000</v>
      </c>
      <c r="W112" s="9">
        <f t="shared" si="9"/>
        <v>710000</v>
      </c>
      <c r="X112" s="11">
        <f t="shared" si="7"/>
        <v>11919000</v>
      </c>
      <c r="Y112" s="9">
        <f t="shared" si="8"/>
        <v>-1781000</v>
      </c>
      <c r="Z112" s="6">
        <f>_xlfn.XLOOKUP($A112,'Data precios'!$A:$A,'Data precios'!G:G,"",0,-1)</f>
        <v>12604000</v>
      </c>
      <c r="AA112" s="6">
        <f>_xlfn.XLOOKUP($A112,'Data precios'!$A:$A,'Data precios'!H:H,"",0,-1)</f>
        <v>12330000</v>
      </c>
      <c r="AB112" s="6">
        <f>_xlfn.XLOOKUP($A112,'Data precios'!$A:$A,'Data precios'!I:I,"",0,-1)</f>
        <v>11919000</v>
      </c>
      <c r="AC112" s="6">
        <f>_xlfn.XLOOKUP($A112,'Data precios'!$A:$A,'Data precios'!J:J,"",0,-1)</f>
        <v>11645000</v>
      </c>
    </row>
    <row r="113" spans="1:29" ht="15" thickBot="1" x14ac:dyDescent="0.35">
      <c r="A113" t="s">
        <v>1087</v>
      </c>
      <c r="B113" t="s">
        <v>22</v>
      </c>
      <c r="C113" t="s">
        <v>30</v>
      </c>
      <c r="D113" t="s">
        <v>137</v>
      </c>
      <c r="E113" t="s">
        <v>5292</v>
      </c>
      <c r="F113">
        <v>2020</v>
      </c>
      <c r="G113">
        <v>96000</v>
      </c>
      <c r="I113" t="s">
        <v>26</v>
      </c>
      <c r="J113" t="s">
        <v>46</v>
      </c>
      <c r="K113">
        <v>230</v>
      </c>
      <c r="L113" t="s">
        <v>33</v>
      </c>
      <c r="M113">
        <v>8500000</v>
      </c>
      <c r="N113">
        <v>253530</v>
      </c>
      <c r="O113">
        <v>8753530</v>
      </c>
      <c r="P113">
        <v>9490000</v>
      </c>
      <c r="Q113">
        <v>736470</v>
      </c>
      <c r="R113">
        <v>776</v>
      </c>
      <c r="S113" s="5">
        <f>IFERROR(_xlfn.XLOOKUP(A113,'Stock APC'!$A:$A,'Stock APC'!$L:$L,0,0,1),0)</f>
        <v>8500000</v>
      </c>
      <c r="T113" t="str">
        <f t="shared" si="5"/>
        <v>LIQUIDAR</v>
      </c>
      <c r="U113" s="6">
        <f t="shared" si="6"/>
        <v>8066500</v>
      </c>
      <c r="V113" s="18">
        <f>_xlfn.XLOOKUP(A113,'Data precios'!A:A,'Data precios'!D:D,"",0,-1)</f>
        <v>11470000</v>
      </c>
      <c r="W113" s="9">
        <f t="shared" si="9"/>
        <v>1980000</v>
      </c>
      <c r="X113" s="11">
        <f t="shared" si="7"/>
        <v>10323000</v>
      </c>
      <c r="Y113" s="9">
        <f t="shared" si="8"/>
        <v>-1147000</v>
      </c>
      <c r="Z113" s="6">
        <f>_xlfn.XLOOKUP($A113,'Data precios'!$A:$A,'Data precios'!G:G,"",0,-1)</f>
        <v>11470000</v>
      </c>
      <c r="AA113" s="6">
        <f>_xlfn.XLOOKUP($A113,'Data precios'!$A:$A,'Data precios'!H:H,"",0,-1)</f>
        <v>11125900</v>
      </c>
      <c r="AB113" s="6">
        <f>_xlfn.XLOOKUP($A113,'Data precios'!$A:$A,'Data precios'!I:I,"",0,-1)</f>
        <v>10781800</v>
      </c>
      <c r="AC113" s="6">
        <f>_xlfn.XLOOKUP($A113,'Data precios'!$A:$A,'Data precios'!J:J,"",0,-1)</f>
        <v>10323000</v>
      </c>
    </row>
    <row r="114" spans="1:29" ht="15" thickBot="1" x14ac:dyDescent="0.35">
      <c r="A114" t="s">
        <v>11639</v>
      </c>
      <c r="B114" t="s">
        <v>22</v>
      </c>
      <c r="C114" t="s">
        <v>54</v>
      </c>
      <c r="D114" t="s">
        <v>199</v>
      </c>
      <c r="E114" t="s">
        <v>11640</v>
      </c>
      <c r="F114">
        <v>2021</v>
      </c>
      <c r="G114">
        <v>57477</v>
      </c>
      <c r="I114" t="s">
        <v>26</v>
      </c>
      <c r="J114" t="s">
        <v>10887</v>
      </c>
      <c r="K114">
        <v>21</v>
      </c>
      <c r="L114" t="s">
        <v>33</v>
      </c>
      <c r="M114">
        <v>7600000</v>
      </c>
      <c r="N114">
        <v>243240</v>
      </c>
      <c r="O114">
        <v>7843240</v>
      </c>
      <c r="P114">
        <v>9590000</v>
      </c>
      <c r="Q114">
        <v>1746760</v>
      </c>
      <c r="R114">
        <v>1821</v>
      </c>
      <c r="S114" s="5">
        <f>IFERROR(_xlfn.XLOOKUP(A114,'Stock APC'!$A:$A,'Stock APC'!$L:$L,0,0,1),0)</f>
        <v>7600000</v>
      </c>
      <c r="T114" t="str">
        <f t="shared" si="5"/>
        <v>ROTACION ALTA</v>
      </c>
      <c r="U114" s="6">
        <f t="shared" si="6"/>
        <v>9590000</v>
      </c>
      <c r="V114" s="18">
        <f>_xlfn.XLOOKUP(A114,'Data precios'!A:A,'Data precios'!D:D,"",0,-1)</f>
        <v>9800000</v>
      </c>
      <c r="W114" s="9">
        <f t="shared" si="9"/>
        <v>210000</v>
      </c>
      <c r="X114" s="11">
        <f t="shared" si="7"/>
        <v>9506000</v>
      </c>
      <c r="Y114" s="9">
        <f t="shared" si="8"/>
        <v>-294000</v>
      </c>
      <c r="Z114" s="6">
        <f>_xlfn.XLOOKUP($A114,'Data precios'!$A:$A,'Data precios'!G:G,"",0,-1)</f>
        <v>9800000</v>
      </c>
      <c r="AA114" s="6">
        <f>_xlfn.XLOOKUP($A114,'Data precios'!$A:$A,'Data precios'!H:H,"",0,-1)</f>
        <v>9506000</v>
      </c>
      <c r="AB114" s="6">
        <f>_xlfn.XLOOKUP($A114,'Data precios'!$A:$A,'Data precios'!I:I,"",0,-1)</f>
        <v>9212000</v>
      </c>
      <c r="AC114" s="6">
        <f>_xlfn.XLOOKUP($A114,'Data precios'!$A:$A,'Data precios'!J:J,"",0,-1)</f>
        <v>8820000</v>
      </c>
    </row>
    <row r="115" spans="1:29" ht="15" thickBot="1" x14ac:dyDescent="0.35">
      <c r="A115" t="s">
        <v>10504</v>
      </c>
      <c r="B115" t="s">
        <v>22</v>
      </c>
      <c r="C115" t="s">
        <v>5289</v>
      </c>
      <c r="D115" t="s">
        <v>62</v>
      </c>
      <c r="E115" t="s">
        <v>10675</v>
      </c>
      <c r="F115">
        <v>2020</v>
      </c>
      <c r="G115">
        <v>55000</v>
      </c>
      <c r="I115" t="s">
        <v>26</v>
      </c>
      <c r="J115" t="s">
        <v>4004</v>
      </c>
      <c r="K115">
        <v>70</v>
      </c>
      <c r="L115" t="s">
        <v>39</v>
      </c>
      <c r="M115">
        <v>12600000</v>
      </c>
      <c r="N115">
        <v>318240</v>
      </c>
      <c r="O115">
        <v>12918240</v>
      </c>
      <c r="P115">
        <v>15990000</v>
      </c>
      <c r="Q115">
        <v>3071760</v>
      </c>
      <c r="R115">
        <v>1921</v>
      </c>
      <c r="S115" s="5">
        <f>IFERROR(_xlfn.XLOOKUP(A115,'Stock APC'!$A:$A,'Stock APC'!$L:$L,0,0,1),0)</f>
        <v>12600000</v>
      </c>
      <c r="T115" t="str">
        <f t="shared" si="5"/>
        <v>LIQUIDAR</v>
      </c>
      <c r="U115" s="6">
        <f t="shared" si="6"/>
        <v>13591500</v>
      </c>
      <c r="V115" s="18">
        <f>_xlfn.XLOOKUP(A115,'Data precios'!A:A,'Data precios'!D:D,"",0,-1)</f>
        <v>17000000</v>
      </c>
      <c r="W115" s="9">
        <f t="shared" si="9"/>
        <v>1010000</v>
      </c>
      <c r="X115" s="11">
        <f t="shared" si="7"/>
        <v>14450000</v>
      </c>
      <c r="Y115" s="9">
        <f t="shared" si="8"/>
        <v>-2550000</v>
      </c>
      <c r="Z115" s="6">
        <f>_xlfn.XLOOKUP($A115,'Data precios'!$A:$A,'Data precios'!G:G,"",0,-1)</f>
        <v>15640000</v>
      </c>
      <c r="AA115" s="6">
        <f>_xlfn.XLOOKUP($A115,'Data precios'!$A:$A,'Data precios'!H:H,"",0,-1)</f>
        <v>15300000</v>
      </c>
      <c r="AB115" s="6">
        <f>_xlfn.XLOOKUP($A115,'Data precios'!$A:$A,'Data precios'!I:I,"",0,-1)</f>
        <v>14790000</v>
      </c>
      <c r="AC115" s="6">
        <f>_xlfn.XLOOKUP($A115,'Data precios'!$A:$A,'Data precios'!J:J,"",0,-1)</f>
        <v>14450000</v>
      </c>
    </row>
    <row r="116" spans="1:29" ht="15" thickBot="1" x14ac:dyDescent="0.35">
      <c r="A116" t="s">
        <v>212</v>
      </c>
      <c r="B116" t="s">
        <v>22</v>
      </c>
      <c r="C116" t="s">
        <v>54</v>
      </c>
      <c r="D116" t="s">
        <v>24</v>
      </c>
      <c r="E116" t="s">
        <v>213</v>
      </c>
      <c r="F116">
        <v>2021</v>
      </c>
      <c r="G116">
        <v>26963</v>
      </c>
      <c r="I116" t="s">
        <v>26</v>
      </c>
      <c r="J116" t="s">
        <v>60</v>
      </c>
      <c r="K116">
        <v>1334</v>
      </c>
      <c r="L116" t="s">
        <v>52</v>
      </c>
      <c r="M116">
        <v>15500000</v>
      </c>
      <c r="N116">
        <v>899467</v>
      </c>
      <c r="O116">
        <v>16399467</v>
      </c>
      <c r="P116">
        <v>12990000</v>
      </c>
      <c r="Q116">
        <v>-3409467</v>
      </c>
      <c r="R116">
        <v>-2625</v>
      </c>
      <c r="S116" s="5">
        <f>IFERROR(_xlfn.XLOOKUP(A116,'Stock APC'!$A:$A,'Stock APC'!$L:$L,0,0,1),0)</f>
        <v>15500000</v>
      </c>
      <c r="T116" t="str">
        <f t="shared" si="5"/>
        <v>LIQUIDAR</v>
      </c>
      <c r="U116" s="6">
        <f t="shared" si="6"/>
        <v>11041500</v>
      </c>
      <c r="V116" s="18">
        <f>_xlfn.XLOOKUP(A116,'Data precios'!A:A,'Data precios'!D:D,"",0,-1)</f>
        <v>12100000</v>
      </c>
      <c r="W116" s="9">
        <f t="shared" si="9"/>
        <v>-890000</v>
      </c>
      <c r="X116" s="11">
        <f t="shared" si="7"/>
        <v>16399467</v>
      </c>
      <c r="Y116" s="9">
        <f t="shared" si="8"/>
        <v>4299467</v>
      </c>
      <c r="Z116" s="6">
        <f>_xlfn.XLOOKUP($A116,'Data precios'!$A:$A,'Data precios'!G:G,"",0,-1)</f>
        <v>16399467</v>
      </c>
      <c r="AA116" s="6">
        <f>_xlfn.XLOOKUP($A116,'Data precios'!$A:$A,'Data precios'!H:H,"",0,-1)</f>
        <v>16399467</v>
      </c>
      <c r="AB116" s="6">
        <f>_xlfn.XLOOKUP($A116,'Data precios'!$A:$A,'Data precios'!I:I,"",0,-1)</f>
        <v>16399467</v>
      </c>
      <c r="AC116" s="6">
        <f>_xlfn.XLOOKUP($A116,'Data precios'!$A:$A,'Data precios'!J:J,"",0,-1)</f>
        <v>16399467</v>
      </c>
    </row>
    <row r="117" spans="1:29" ht="15" thickBot="1" x14ac:dyDescent="0.35">
      <c r="A117" t="s">
        <v>7178</v>
      </c>
      <c r="B117" t="s">
        <v>22</v>
      </c>
      <c r="C117" t="s">
        <v>54</v>
      </c>
      <c r="D117" t="s">
        <v>62</v>
      </c>
      <c r="E117" t="s">
        <v>11642</v>
      </c>
      <c r="F117">
        <v>2021</v>
      </c>
      <c r="G117">
        <v>102000</v>
      </c>
      <c r="I117" t="s">
        <v>26</v>
      </c>
      <c r="J117" t="s">
        <v>64</v>
      </c>
      <c r="K117">
        <v>26</v>
      </c>
      <c r="L117" t="s">
        <v>33</v>
      </c>
      <c r="M117">
        <v>10800000</v>
      </c>
      <c r="N117">
        <v>291240</v>
      </c>
      <c r="O117">
        <v>11091240</v>
      </c>
      <c r="P117">
        <v>12490000</v>
      </c>
      <c r="Q117">
        <v>1398760</v>
      </c>
      <c r="R117">
        <v>112</v>
      </c>
      <c r="S117" s="5">
        <f>IFERROR(_xlfn.XLOOKUP(A117,'Stock APC'!$A:$A,'Stock APC'!$L:$L,0,0,1),0)</f>
        <v>10800000</v>
      </c>
      <c r="T117" t="str">
        <f t="shared" si="5"/>
        <v>ROTACION ALTA</v>
      </c>
      <c r="U117" s="6">
        <f t="shared" si="6"/>
        <v>12490000</v>
      </c>
      <c r="V117" s="18">
        <f>_xlfn.XLOOKUP(A117,'Data precios'!A:A,'Data precios'!D:D,"",0,-1)</f>
        <v>12700000</v>
      </c>
      <c r="W117" s="9">
        <f t="shared" si="9"/>
        <v>210000</v>
      </c>
      <c r="X117" s="11">
        <f t="shared" si="7"/>
        <v>11430000</v>
      </c>
      <c r="Y117" s="9">
        <f t="shared" si="8"/>
        <v>-1270000</v>
      </c>
      <c r="Z117" s="6">
        <f>_xlfn.XLOOKUP($A117,'Data precios'!$A:$A,'Data precios'!G:G,"",0,-1)</f>
        <v>11684000</v>
      </c>
      <c r="AA117" s="6">
        <f>_xlfn.XLOOKUP($A117,'Data precios'!$A:$A,'Data precios'!H:H,"",0,-1)</f>
        <v>11430000</v>
      </c>
      <c r="AB117" s="6">
        <f>_xlfn.XLOOKUP($A117,'Data precios'!$A:$A,'Data precios'!I:I,"",0,-1)</f>
        <v>11049000</v>
      </c>
      <c r="AC117" s="6">
        <f>_xlfn.XLOOKUP($A117,'Data precios'!$A:$A,'Data precios'!J:J,"",0,-1)</f>
        <v>10795000</v>
      </c>
    </row>
    <row r="118" spans="1:29" ht="15" thickBot="1" x14ac:dyDescent="0.35">
      <c r="A118" t="s">
        <v>316</v>
      </c>
      <c r="B118" t="s">
        <v>22</v>
      </c>
      <c r="C118" t="s">
        <v>35</v>
      </c>
      <c r="D118" t="s">
        <v>182</v>
      </c>
      <c r="E118" t="s">
        <v>317</v>
      </c>
      <c r="F118">
        <v>2021</v>
      </c>
      <c r="G118">
        <v>75000</v>
      </c>
      <c r="I118" t="s">
        <v>26</v>
      </c>
      <c r="J118" t="s">
        <v>43</v>
      </c>
      <c r="K118">
        <v>434</v>
      </c>
      <c r="L118" t="s">
        <v>52</v>
      </c>
      <c r="M118">
        <v>11000000</v>
      </c>
      <c r="N118">
        <v>443877</v>
      </c>
      <c r="O118">
        <v>11443877</v>
      </c>
      <c r="P118">
        <v>12990000</v>
      </c>
      <c r="Q118">
        <v>1546123</v>
      </c>
      <c r="R118">
        <v>119</v>
      </c>
      <c r="S118" s="5">
        <f>IFERROR(_xlfn.XLOOKUP(A118,'Stock APC'!$A:$A,'Stock APC'!$L:$L,0,0,1),0)</f>
        <v>11000000</v>
      </c>
      <c r="T118" t="str">
        <f t="shared" si="5"/>
        <v>LIQUIDAR</v>
      </c>
      <c r="U118" s="6">
        <f t="shared" si="6"/>
        <v>11041500</v>
      </c>
      <c r="V118" s="18">
        <f>_xlfn.XLOOKUP(A118,'Data precios'!A:A,'Data precios'!D:D,"",0,-1)</f>
        <v>12000000</v>
      </c>
      <c r="W118" s="9">
        <f t="shared" si="9"/>
        <v>-990000</v>
      </c>
      <c r="X118" s="11">
        <f t="shared" si="7"/>
        <v>11443877</v>
      </c>
      <c r="Y118" s="9">
        <f t="shared" si="8"/>
        <v>-556123</v>
      </c>
      <c r="Z118" s="6">
        <f>_xlfn.XLOOKUP($A118,'Data precios'!$A:$A,'Data precios'!G:G,"",0,-1)</f>
        <v>11443877</v>
      </c>
      <c r="AA118" s="6">
        <f>_xlfn.XLOOKUP($A118,'Data precios'!$A:$A,'Data precios'!H:H,"",0,-1)</f>
        <v>11443877</v>
      </c>
      <c r="AB118" s="6">
        <f>_xlfn.XLOOKUP($A118,'Data precios'!$A:$A,'Data precios'!I:I,"",0,-1)</f>
        <v>11443877</v>
      </c>
      <c r="AC118" s="6">
        <f>_xlfn.XLOOKUP($A118,'Data precios'!$A:$A,'Data precios'!J:J,"",0,-1)</f>
        <v>11443877</v>
      </c>
    </row>
    <row r="119" spans="1:29" ht="15" thickBot="1" x14ac:dyDescent="0.35">
      <c r="A119" t="s">
        <v>11643</v>
      </c>
      <c r="B119" t="s">
        <v>22</v>
      </c>
      <c r="C119" t="s">
        <v>5289</v>
      </c>
      <c r="D119" t="s">
        <v>230</v>
      </c>
      <c r="E119" t="s">
        <v>11644</v>
      </c>
      <c r="F119">
        <v>2020</v>
      </c>
      <c r="G119">
        <v>22745</v>
      </c>
      <c r="I119" t="s">
        <v>26</v>
      </c>
      <c r="J119" t="s">
        <v>11645</v>
      </c>
      <c r="K119">
        <v>21</v>
      </c>
      <c r="L119" t="s">
        <v>33</v>
      </c>
      <c r="M119">
        <v>10300000</v>
      </c>
      <c r="N119">
        <v>283740</v>
      </c>
      <c r="O119">
        <v>10583740</v>
      </c>
      <c r="P119">
        <v>11990000</v>
      </c>
      <c r="Q119">
        <v>1406260</v>
      </c>
      <c r="R119">
        <v>1173</v>
      </c>
      <c r="S119" s="5">
        <f>IFERROR(_xlfn.XLOOKUP(A119,'Stock APC'!$A:$A,'Stock APC'!$L:$L,0,0,1),0)</f>
        <v>10300000</v>
      </c>
      <c r="T119" t="str">
        <f t="shared" si="5"/>
        <v>ROTACION ALTA</v>
      </c>
      <c r="U119" s="6">
        <f t="shared" si="6"/>
        <v>11990000</v>
      </c>
      <c r="V119" s="18">
        <f>_xlfn.XLOOKUP(A119,'Data precios'!A:A,'Data precios'!D:D,"",0,-1)</f>
        <v>13200000</v>
      </c>
      <c r="W119" s="9">
        <f t="shared" si="9"/>
        <v>1210000</v>
      </c>
      <c r="X119" s="11">
        <f t="shared" si="7"/>
        <v>11880000</v>
      </c>
      <c r="Y119" s="9">
        <f t="shared" si="8"/>
        <v>-1320000</v>
      </c>
      <c r="Z119" s="6">
        <f>_xlfn.XLOOKUP($A119,'Data precios'!$A:$A,'Data precios'!G:G,"",0,-1)</f>
        <v>12144000</v>
      </c>
      <c r="AA119" s="6">
        <f>_xlfn.XLOOKUP($A119,'Data precios'!$A:$A,'Data precios'!H:H,"",0,-1)</f>
        <v>11880000</v>
      </c>
      <c r="AB119" s="6">
        <f>_xlfn.XLOOKUP($A119,'Data precios'!$A:$A,'Data precios'!I:I,"",0,-1)</f>
        <v>11484000</v>
      </c>
      <c r="AC119" s="6">
        <f>_xlfn.XLOOKUP($A119,'Data precios'!$A:$A,'Data precios'!J:J,"",0,-1)</f>
        <v>11220000</v>
      </c>
    </row>
    <row r="120" spans="1:29" ht="15" thickBot="1" x14ac:dyDescent="0.35">
      <c r="A120" t="s">
        <v>11648</v>
      </c>
      <c r="B120" t="s">
        <v>22</v>
      </c>
      <c r="C120" t="s">
        <v>54</v>
      </c>
      <c r="D120" t="s">
        <v>191</v>
      </c>
      <c r="E120" t="s">
        <v>11649</v>
      </c>
      <c r="F120">
        <v>2021</v>
      </c>
      <c r="G120">
        <v>89720</v>
      </c>
      <c r="I120" t="s">
        <v>26</v>
      </c>
      <c r="J120" t="s">
        <v>43</v>
      </c>
      <c r="K120">
        <v>33</v>
      </c>
      <c r="L120" t="s">
        <v>33</v>
      </c>
      <c r="M120">
        <v>10000000</v>
      </c>
      <c r="N120">
        <v>279240</v>
      </c>
      <c r="O120">
        <v>10279240</v>
      </c>
      <c r="P120">
        <v>11690000</v>
      </c>
      <c r="Q120">
        <v>1410760</v>
      </c>
      <c r="R120">
        <v>1207</v>
      </c>
      <c r="S120" s="5">
        <f>IFERROR(_xlfn.XLOOKUP(A120,'Stock APC'!$A:$A,'Stock APC'!$L:$L,0,0,1),0)</f>
        <v>10000000</v>
      </c>
      <c r="T120" t="str">
        <f t="shared" si="5"/>
        <v>ROTACION BAJA</v>
      </c>
      <c r="U120" s="6">
        <f t="shared" si="6"/>
        <v>10521000</v>
      </c>
      <c r="V120" s="18">
        <f>_xlfn.XLOOKUP(A120,'Data precios'!A:A,'Data precios'!D:D,"",0,-1)</f>
        <v>12000000</v>
      </c>
      <c r="W120" s="9">
        <f t="shared" si="9"/>
        <v>310000</v>
      </c>
      <c r="X120" s="11">
        <f t="shared" si="7"/>
        <v>11280000</v>
      </c>
      <c r="Y120" s="9">
        <f t="shared" si="8"/>
        <v>-720000</v>
      </c>
      <c r="Z120" s="6">
        <f>_xlfn.XLOOKUP($A120,'Data precios'!$A:$A,'Data precios'!G:G,"",0,-1)</f>
        <v>12000000</v>
      </c>
      <c r="AA120" s="6">
        <f>_xlfn.XLOOKUP($A120,'Data precios'!$A:$A,'Data precios'!H:H,"",0,-1)</f>
        <v>11640000</v>
      </c>
      <c r="AB120" s="6">
        <f>_xlfn.XLOOKUP($A120,'Data precios'!$A:$A,'Data precios'!I:I,"",0,-1)</f>
        <v>11280000</v>
      </c>
      <c r="AC120" s="6">
        <f>_xlfn.XLOOKUP($A120,'Data precios'!$A:$A,'Data precios'!J:J,"",0,-1)</f>
        <v>10800000</v>
      </c>
    </row>
    <row r="121" spans="1:29" ht="15" thickBot="1" x14ac:dyDescent="0.35">
      <c r="A121" t="s">
        <v>13345</v>
      </c>
      <c r="B121" t="s">
        <v>22</v>
      </c>
      <c r="C121" t="s">
        <v>5289</v>
      </c>
      <c r="D121" t="s">
        <v>92</v>
      </c>
      <c r="E121" t="s">
        <v>13482</v>
      </c>
      <c r="F121">
        <v>2021</v>
      </c>
      <c r="G121">
        <v>109502</v>
      </c>
      <c r="I121" t="s">
        <v>26</v>
      </c>
      <c r="J121" t="s">
        <v>13483</v>
      </c>
      <c r="K121">
        <v>5</v>
      </c>
      <c r="L121" t="s">
        <v>39</v>
      </c>
      <c r="M121">
        <v>15000000</v>
      </c>
      <c r="N121">
        <v>354240</v>
      </c>
      <c r="O121">
        <v>15354240</v>
      </c>
      <c r="P121">
        <v>18490000</v>
      </c>
      <c r="Q121">
        <v>3135760</v>
      </c>
      <c r="R121">
        <v>1696</v>
      </c>
      <c r="S121" s="5">
        <f>IFERROR(_xlfn.XLOOKUP(A121,'Stock APC'!$A:$A,'Stock APC'!$L:$L,0,0,1),0)</f>
        <v>15000000</v>
      </c>
      <c r="T121" t="str">
        <f t="shared" si="5"/>
        <v>ROTACION ALTA</v>
      </c>
      <c r="U121" s="6">
        <f t="shared" si="6"/>
        <v>18490000</v>
      </c>
      <c r="V121" s="18">
        <f>_xlfn.XLOOKUP(A121,'Data precios'!A:A,'Data precios'!D:D,"",0,-1)</f>
        <v>19500000</v>
      </c>
      <c r="W121" s="9">
        <f t="shared" si="9"/>
        <v>1010000</v>
      </c>
      <c r="X121" s="11">
        <f t="shared" si="7"/>
        <v>17940000</v>
      </c>
      <c r="Y121" s="9">
        <f t="shared" si="8"/>
        <v>-1560000</v>
      </c>
      <c r="Z121" s="6">
        <f>_xlfn.XLOOKUP($A121,'Data precios'!$A:$A,'Data precios'!G:G,"",0,-1)</f>
        <v>17940000</v>
      </c>
      <c r="AA121" s="6">
        <f>_xlfn.XLOOKUP($A121,'Data precios'!$A:$A,'Data precios'!H:H,"",0,-1)</f>
        <v>17550000</v>
      </c>
      <c r="AB121" s="6">
        <f>_xlfn.XLOOKUP($A121,'Data precios'!$A:$A,'Data precios'!I:I,"",0,-1)</f>
        <v>16965000</v>
      </c>
      <c r="AC121" s="6">
        <f>_xlfn.XLOOKUP($A121,'Data precios'!$A:$A,'Data precios'!J:J,"",0,-1)</f>
        <v>16575000</v>
      </c>
    </row>
    <row r="122" spans="1:29" ht="15" thickBot="1" x14ac:dyDescent="0.35">
      <c r="A122" t="s">
        <v>10469</v>
      </c>
      <c r="B122" t="s">
        <v>22</v>
      </c>
      <c r="C122" t="s">
        <v>54</v>
      </c>
      <c r="D122" t="s">
        <v>230</v>
      </c>
      <c r="E122" t="s">
        <v>10597</v>
      </c>
      <c r="F122">
        <v>2021</v>
      </c>
      <c r="G122">
        <v>46000</v>
      </c>
      <c r="I122" t="s">
        <v>26</v>
      </c>
      <c r="J122" t="s">
        <v>10598</v>
      </c>
      <c r="K122">
        <v>81</v>
      </c>
      <c r="L122" t="s">
        <v>52</v>
      </c>
      <c r="M122">
        <v>5000000</v>
      </c>
      <c r="N122">
        <v>204240</v>
      </c>
      <c r="O122">
        <v>5204240</v>
      </c>
      <c r="P122">
        <v>8490000</v>
      </c>
      <c r="Q122">
        <v>3285760</v>
      </c>
      <c r="R122">
        <v>387</v>
      </c>
      <c r="S122" s="5">
        <f>IFERROR(_xlfn.XLOOKUP(A122,'Stock APC'!$A:$A,'Stock APC'!$L:$L,0,0,1),0)</f>
        <v>5000000</v>
      </c>
      <c r="T122" t="str">
        <f t="shared" si="5"/>
        <v>LIQUIDAR</v>
      </c>
      <c r="U122" s="6">
        <f t="shared" si="6"/>
        <v>7216500</v>
      </c>
      <c r="V122" s="18">
        <f>_xlfn.XLOOKUP(A122,'Data precios'!A:A,'Data precios'!D:D,"",0,-1)</f>
        <v>9400000</v>
      </c>
      <c r="W122" s="9">
        <f t="shared" si="9"/>
        <v>910000</v>
      </c>
      <c r="X122" s="11">
        <f t="shared" si="7"/>
        <v>8460000</v>
      </c>
      <c r="Y122" s="9">
        <f t="shared" si="8"/>
        <v>-940000</v>
      </c>
      <c r="Z122" s="6">
        <f>_xlfn.XLOOKUP($A122,'Data precios'!$A:$A,'Data precios'!G:G,"",0,-1)</f>
        <v>9400000</v>
      </c>
      <c r="AA122" s="6">
        <f>_xlfn.XLOOKUP($A122,'Data precios'!$A:$A,'Data precios'!H:H,"",0,-1)</f>
        <v>9118000</v>
      </c>
      <c r="AB122" s="6">
        <f>_xlfn.XLOOKUP($A122,'Data precios'!$A:$A,'Data precios'!I:I,"",0,-1)</f>
        <v>8836000</v>
      </c>
      <c r="AC122" s="6">
        <f>_xlfn.XLOOKUP($A122,'Data precios'!$A:$A,'Data precios'!J:J,"",0,-1)</f>
        <v>8460000</v>
      </c>
    </row>
    <row r="123" spans="1:29" ht="15" thickBot="1" x14ac:dyDescent="0.35">
      <c r="A123" t="s">
        <v>4758</v>
      </c>
      <c r="B123" t="s">
        <v>22</v>
      </c>
      <c r="C123" t="s">
        <v>5289</v>
      </c>
      <c r="D123" t="s">
        <v>62</v>
      </c>
      <c r="E123" t="s">
        <v>218</v>
      </c>
      <c r="F123">
        <v>2021</v>
      </c>
      <c r="G123">
        <v>77000</v>
      </c>
      <c r="I123" t="s">
        <v>26</v>
      </c>
      <c r="J123" t="s">
        <v>125</v>
      </c>
      <c r="K123">
        <v>176</v>
      </c>
      <c r="L123" t="s">
        <v>33</v>
      </c>
      <c r="M123">
        <v>14600000</v>
      </c>
      <c r="N123">
        <v>348240</v>
      </c>
      <c r="O123">
        <v>14948240</v>
      </c>
      <c r="P123">
        <v>15490000</v>
      </c>
      <c r="Q123">
        <v>541760</v>
      </c>
      <c r="R123">
        <v>35</v>
      </c>
      <c r="S123" s="5">
        <f>IFERROR(_xlfn.XLOOKUP(A123,'Stock APC'!$A:$A,'Stock APC'!$L:$L,0,0,1),0)</f>
        <v>14600000</v>
      </c>
      <c r="T123" t="str">
        <f t="shared" si="5"/>
        <v>LIQUIDAR</v>
      </c>
      <c r="U123" s="6">
        <f t="shared" si="6"/>
        <v>13166500</v>
      </c>
      <c r="V123" s="18">
        <f>_xlfn.XLOOKUP(A123,'Data precios'!A:A,'Data precios'!D:D,"",0,-1)</f>
        <v>17800000</v>
      </c>
      <c r="W123" s="9">
        <f t="shared" si="9"/>
        <v>2310000</v>
      </c>
      <c r="X123" s="11">
        <f t="shared" si="7"/>
        <v>15130000</v>
      </c>
      <c r="Y123" s="9">
        <f t="shared" si="8"/>
        <v>-2670000</v>
      </c>
      <c r="Z123" s="6">
        <f>_xlfn.XLOOKUP($A123,'Data precios'!$A:$A,'Data precios'!G:G,"",0,-1)</f>
        <v>16376000</v>
      </c>
      <c r="AA123" s="6">
        <f>_xlfn.XLOOKUP($A123,'Data precios'!$A:$A,'Data precios'!H:H,"",0,-1)</f>
        <v>16020000</v>
      </c>
      <c r="AB123" s="6">
        <f>_xlfn.XLOOKUP($A123,'Data precios'!$A:$A,'Data precios'!I:I,"",0,-1)</f>
        <v>15486000</v>
      </c>
      <c r="AC123" s="6">
        <f>_xlfn.XLOOKUP($A123,'Data precios'!$A:$A,'Data precios'!J:J,"",0,-1)</f>
        <v>15130000</v>
      </c>
    </row>
    <row r="124" spans="1:29" ht="15" thickBot="1" x14ac:dyDescent="0.35">
      <c r="A124" t="s">
        <v>11650</v>
      </c>
      <c r="B124" t="s">
        <v>22</v>
      </c>
      <c r="C124" t="s">
        <v>5289</v>
      </c>
      <c r="D124" t="s">
        <v>58</v>
      </c>
      <c r="E124" t="s">
        <v>11651</v>
      </c>
      <c r="F124">
        <v>2021</v>
      </c>
      <c r="G124">
        <v>18508</v>
      </c>
      <c r="I124" t="s">
        <v>26</v>
      </c>
      <c r="J124" t="s">
        <v>4088</v>
      </c>
      <c r="K124">
        <v>8</v>
      </c>
      <c r="L124" t="s">
        <v>33</v>
      </c>
      <c r="M124">
        <v>7400000</v>
      </c>
      <c r="N124">
        <v>240240</v>
      </c>
      <c r="O124">
        <v>7640240</v>
      </c>
      <c r="P124">
        <v>9590000</v>
      </c>
      <c r="Q124">
        <v>1949760</v>
      </c>
      <c r="R124">
        <v>2033</v>
      </c>
      <c r="S124" s="5">
        <f>IFERROR(_xlfn.XLOOKUP(A124,'Stock APC'!$A:$A,'Stock APC'!$L:$L,0,0,1),0)</f>
        <v>7400000</v>
      </c>
      <c r="T124" t="str">
        <f t="shared" si="5"/>
        <v>ROTACION ALTA</v>
      </c>
      <c r="U124" s="6">
        <f t="shared" si="6"/>
        <v>9590000</v>
      </c>
      <c r="V124" s="18">
        <f>_xlfn.XLOOKUP(A124,'Data precios'!A:A,'Data precios'!D:D,"",0,-1)</f>
        <v>9900000</v>
      </c>
      <c r="W124" s="9">
        <f t="shared" si="9"/>
        <v>310000</v>
      </c>
      <c r="X124" s="11">
        <f t="shared" si="7"/>
        <v>10197000</v>
      </c>
      <c r="Y124" s="9">
        <f t="shared" si="8"/>
        <v>297000</v>
      </c>
      <c r="Z124" s="6">
        <f>_xlfn.XLOOKUP($A124,'Data precios'!$A:$A,'Data precios'!G:G,"",0,-1)</f>
        <v>10197000</v>
      </c>
      <c r="AA124" s="6">
        <f>_xlfn.XLOOKUP($A124,'Data precios'!$A:$A,'Data precios'!H:H,"",0,-1)</f>
        <v>9900000</v>
      </c>
      <c r="AB124" s="6">
        <f>_xlfn.XLOOKUP($A124,'Data precios'!$A:$A,'Data precios'!I:I,"",0,-1)</f>
        <v>9603000</v>
      </c>
      <c r="AC124" s="6">
        <f>_xlfn.XLOOKUP($A124,'Data precios'!$A:$A,'Data precios'!J:J,"",0,-1)</f>
        <v>9306000</v>
      </c>
    </row>
    <row r="125" spans="1:29" ht="15" thickBot="1" x14ac:dyDescent="0.35">
      <c r="A125" t="s">
        <v>159</v>
      </c>
      <c r="B125" t="s">
        <v>22</v>
      </c>
      <c r="C125" t="s">
        <v>35</v>
      </c>
      <c r="D125" t="s">
        <v>137</v>
      </c>
      <c r="E125" t="s">
        <v>160</v>
      </c>
      <c r="F125">
        <v>2021</v>
      </c>
      <c r="G125">
        <v>85390</v>
      </c>
      <c r="I125" t="s">
        <v>26</v>
      </c>
      <c r="J125" t="s">
        <v>161</v>
      </c>
      <c r="K125">
        <v>424</v>
      </c>
      <c r="L125" t="s">
        <v>52</v>
      </c>
      <c r="M125">
        <v>7700000</v>
      </c>
      <c r="N125">
        <v>241530</v>
      </c>
      <c r="O125">
        <v>7941530</v>
      </c>
      <c r="P125">
        <v>9790000</v>
      </c>
      <c r="Q125">
        <v>1848470</v>
      </c>
      <c r="R125">
        <v>1888</v>
      </c>
      <c r="S125" s="5">
        <f>IFERROR(_xlfn.XLOOKUP(A125,'Stock APC'!$A:$A,'Stock APC'!$L:$L,0,0,1),0)</f>
        <v>7700000</v>
      </c>
      <c r="T125" t="str">
        <f t="shared" si="5"/>
        <v>LIQUIDAR</v>
      </c>
      <c r="U125" s="6">
        <f t="shared" si="6"/>
        <v>8321500</v>
      </c>
      <c r="V125" s="18">
        <f>_xlfn.XLOOKUP(A125,'Data precios'!A:A,'Data precios'!D:D,"",0,-1)</f>
        <v>9800000</v>
      </c>
      <c r="W125" s="9">
        <f t="shared" si="9"/>
        <v>10000</v>
      </c>
      <c r="X125" s="11">
        <f t="shared" si="7"/>
        <v>7941530</v>
      </c>
      <c r="Y125" s="9">
        <f t="shared" si="8"/>
        <v>-1858470</v>
      </c>
      <c r="Z125" s="6">
        <f>_xlfn.XLOOKUP($A125,'Data precios'!$A:$A,'Data precios'!G:G,"",0,-1)</f>
        <v>7941530</v>
      </c>
      <c r="AA125" s="6">
        <f>_xlfn.XLOOKUP($A125,'Data precios'!$A:$A,'Data precios'!H:H,"",0,-1)</f>
        <v>7941530</v>
      </c>
      <c r="AB125" s="6">
        <f>_xlfn.XLOOKUP($A125,'Data precios'!$A:$A,'Data precios'!I:I,"",0,-1)</f>
        <v>7941530</v>
      </c>
      <c r="AC125" s="6">
        <f>_xlfn.XLOOKUP($A125,'Data precios'!$A:$A,'Data precios'!J:J,"",0,-1)</f>
        <v>7941530</v>
      </c>
    </row>
    <row r="126" spans="1:29" ht="15" thickBot="1" x14ac:dyDescent="0.35">
      <c r="A126" t="s">
        <v>324</v>
      </c>
      <c r="B126" t="s">
        <v>22</v>
      </c>
      <c r="C126" t="s">
        <v>5289</v>
      </c>
      <c r="D126" t="s">
        <v>36</v>
      </c>
      <c r="E126" t="s">
        <v>325</v>
      </c>
      <c r="F126">
        <v>2021</v>
      </c>
      <c r="G126">
        <v>40095</v>
      </c>
      <c r="I126" t="s">
        <v>26</v>
      </c>
      <c r="J126" t="s">
        <v>106</v>
      </c>
      <c r="K126">
        <v>335</v>
      </c>
      <c r="L126" t="s">
        <v>211</v>
      </c>
      <c r="M126">
        <v>6200000</v>
      </c>
      <c r="N126">
        <v>219030</v>
      </c>
      <c r="O126">
        <v>6419030</v>
      </c>
      <c r="P126">
        <v>8190000</v>
      </c>
      <c r="Q126">
        <v>1770970</v>
      </c>
      <c r="R126">
        <v>2162</v>
      </c>
      <c r="S126" s="5">
        <f>IFERROR(_xlfn.XLOOKUP(A126,'Stock APC'!$A:$A,'Stock APC'!$L:$L,0,0,1),0)</f>
        <v>6200000</v>
      </c>
      <c r="T126" t="str">
        <f t="shared" si="5"/>
        <v>LIQUIDAR</v>
      </c>
      <c r="U126" s="6">
        <f t="shared" si="6"/>
        <v>6961500</v>
      </c>
      <c r="V126" s="18">
        <f>_xlfn.XLOOKUP(A126,'Data precios'!A:A,'Data precios'!D:D,"",0,-1)</f>
        <v>8200000</v>
      </c>
      <c r="W126" s="9">
        <f t="shared" si="9"/>
        <v>10000</v>
      </c>
      <c r="X126" s="11">
        <f t="shared" si="7"/>
        <v>6419030</v>
      </c>
      <c r="Y126" s="9">
        <f t="shared" si="8"/>
        <v>-1780970</v>
      </c>
      <c r="Z126" s="6">
        <f>_xlfn.XLOOKUP($A126,'Data precios'!$A:$A,'Data precios'!G:G,"",0,-1)</f>
        <v>6419030</v>
      </c>
      <c r="AA126" s="6">
        <f>_xlfn.XLOOKUP($A126,'Data precios'!$A:$A,'Data precios'!H:H,"",0,-1)</f>
        <v>6419030</v>
      </c>
      <c r="AB126" s="6">
        <f>_xlfn.XLOOKUP($A126,'Data precios'!$A:$A,'Data precios'!I:I,"",0,-1)</f>
        <v>6419030</v>
      </c>
      <c r="AC126" s="6">
        <f>_xlfn.XLOOKUP($A126,'Data precios'!$A:$A,'Data precios'!J:J,"",0,-1)</f>
        <v>6419030</v>
      </c>
    </row>
    <row r="127" spans="1:29" ht="15" thickBot="1" x14ac:dyDescent="0.35">
      <c r="A127" t="s">
        <v>11652</v>
      </c>
      <c r="B127" t="s">
        <v>22</v>
      </c>
      <c r="C127" t="s">
        <v>30</v>
      </c>
      <c r="D127" t="s">
        <v>62</v>
      </c>
      <c r="E127" t="s">
        <v>207</v>
      </c>
      <c r="F127">
        <v>2021</v>
      </c>
      <c r="G127">
        <v>20803</v>
      </c>
      <c r="I127" t="s">
        <v>26</v>
      </c>
      <c r="J127" t="s">
        <v>336</v>
      </c>
      <c r="K127">
        <v>32</v>
      </c>
      <c r="L127" t="s">
        <v>39</v>
      </c>
      <c r="M127">
        <v>9300000</v>
      </c>
      <c r="N127">
        <v>268740</v>
      </c>
      <c r="O127">
        <v>9568740</v>
      </c>
      <c r="P127">
        <v>11290000</v>
      </c>
      <c r="Q127">
        <v>1721260</v>
      </c>
      <c r="R127">
        <v>1525</v>
      </c>
      <c r="S127" s="5">
        <f>IFERROR(_xlfn.XLOOKUP(A127,'Stock APC'!$A:$A,'Stock APC'!$L:$L,0,0,1),0)</f>
        <v>9300000</v>
      </c>
      <c r="T127" t="str">
        <f t="shared" si="5"/>
        <v>ROTACION BAJA</v>
      </c>
      <c r="U127" s="6">
        <f t="shared" si="6"/>
        <v>10161000</v>
      </c>
      <c r="V127" s="18">
        <f>_xlfn.XLOOKUP(A127,'Data precios'!A:A,'Data precios'!D:D,"",0,-1)</f>
        <v>11900000</v>
      </c>
      <c r="W127" s="9">
        <f t="shared" si="9"/>
        <v>610000</v>
      </c>
      <c r="X127" s="11">
        <f t="shared" si="7"/>
        <v>10353000</v>
      </c>
      <c r="Y127" s="9">
        <f t="shared" si="8"/>
        <v>-1547000</v>
      </c>
      <c r="Z127" s="6">
        <f>_xlfn.XLOOKUP($A127,'Data precios'!$A:$A,'Data precios'!G:G,"",0,-1)</f>
        <v>10948000</v>
      </c>
      <c r="AA127" s="6">
        <f>_xlfn.XLOOKUP($A127,'Data precios'!$A:$A,'Data precios'!H:H,"",0,-1)</f>
        <v>10710000</v>
      </c>
      <c r="AB127" s="6">
        <f>_xlfn.XLOOKUP($A127,'Data precios'!$A:$A,'Data precios'!I:I,"",0,-1)</f>
        <v>10353000</v>
      </c>
      <c r="AC127" s="6">
        <f>_xlfn.XLOOKUP($A127,'Data precios'!$A:$A,'Data precios'!J:J,"",0,-1)</f>
        <v>10115000</v>
      </c>
    </row>
    <row r="128" spans="1:29" ht="15" thickBot="1" x14ac:dyDescent="0.35">
      <c r="A128" t="s">
        <v>149</v>
      </c>
      <c r="B128" t="s">
        <v>22</v>
      </c>
      <c r="C128" t="s">
        <v>5289</v>
      </c>
      <c r="D128" t="s">
        <v>145</v>
      </c>
      <c r="E128" t="s">
        <v>150</v>
      </c>
      <c r="F128">
        <v>2022</v>
      </c>
      <c r="G128">
        <v>0</v>
      </c>
      <c r="I128" t="s">
        <v>26</v>
      </c>
      <c r="J128" t="s">
        <v>43</v>
      </c>
      <c r="K128">
        <v>266</v>
      </c>
      <c r="L128" t="s">
        <v>52</v>
      </c>
      <c r="M128">
        <v>8137896</v>
      </c>
      <c r="N128">
        <v>248098</v>
      </c>
      <c r="O128">
        <v>8385994</v>
      </c>
      <c r="P128">
        <v>6390000</v>
      </c>
      <c r="Q128">
        <v>-1995994</v>
      </c>
      <c r="R128">
        <v>-3124</v>
      </c>
      <c r="S128" s="5">
        <f>IFERROR(_xlfn.XLOOKUP(A128,'Stock APC'!$A:$A,'Stock APC'!$L:$L,0,0,1),0)</f>
        <v>8137896</v>
      </c>
      <c r="T128" t="str">
        <f t="shared" si="5"/>
        <v>LIQUIDAR</v>
      </c>
      <c r="U128" s="6">
        <f t="shared" si="6"/>
        <v>5431500</v>
      </c>
      <c r="V128" s="18">
        <f>_xlfn.XLOOKUP(A128,'Data precios'!A:A,'Data precios'!D:D,"",0,-1)</f>
        <v>6860000</v>
      </c>
      <c r="W128" s="9">
        <f t="shared" si="9"/>
        <v>470000</v>
      </c>
      <c r="X128" s="11">
        <f t="shared" si="7"/>
        <v>6174000</v>
      </c>
      <c r="Y128" s="9">
        <f t="shared" si="8"/>
        <v>-686000</v>
      </c>
      <c r="Z128" s="6">
        <f>_xlfn.XLOOKUP($A128,'Data precios'!$A:$A,'Data precios'!G:G,"",0,-1)</f>
        <v>6860000</v>
      </c>
      <c r="AA128" s="6">
        <f>_xlfn.XLOOKUP($A128,'Data precios'!$A:$A,'Data precios'!H:H,"",0,-1)</f>
        <v>6654200</v>
      </c>
      <c r="AB128" s="6">
        <f>_xlfn.XLOOKUP($A128,'Data precios'!$A:$A,'Data precios'!I:I,"",0,-1)</f>
        <v>6448400</v>
      </c>
      <c r="AC128" s="6">
        <f>_xlfn.XLOOKUP($A128,'Data precios'!$A:$A,'Data precios'!J:J,"",0,-1)</f>
        <v>6174000</v>
      </c>
    </row>
    <row r="129" spans="1:29" ht="15" thickBot="1" x14ac:dyDescent="0.35">
      <c r="A129" t="s">
        <v>11654</v>
      </c>
      <c r="B129" t="s">
        <v>22</v>
      </c>
      <c r="C129" t="s">
        <v>54</v>
      </c>
      <c r="D129" t="s">
        <v>62</v>
      </c>
      <c r="E129" t="s">
        <v>10899</v>
      </c>
      <c r="F129">
        <v>2022</v>
      </c>
      <c r="G129">
        <v>72768</v>
      </c>
      <c r="I129" t="s">
        <v>26</v>
      </c>
      <c r="J129" t="s">
        <v>64</v>
      </c>
      <c r="K129">
        <v>5</v>
      </c>
      <c r="L129" t="s">
        <v>28</v>
      </c>
      <c r="M129">
        <v>12850000</v>
      </c>
      <c r="N129">
        <v>0</v>
      </c>
      <c r="O129">
        <v>12850000</v>
      </c>
      <c r="P129">
        <v>1</v>
      </c>
      <c r="Q129">
        <v>-12849999</v>
      </c>
      <c r="R129">
        <v>-1284999900</v>
      </c>
      <c r="S129" s="5">
        <f>IFERROR(_xlfn.XLOOKUP(A129,'Stock APC'!$A:$A,'Stock APC'!$L:$L,0,0,1),0)</f>
        <v>12850000</v>
      </c>
      <c r="T129" t="str">
        <f t="shared" si="5"/>
        <v>ROTACION ALTA</v>
      </c>
      <c r="U129" s="6">
        <f t="shared" si="6"/>
        <v>1</v>
      </c>
      <c r="V129" s="18">
        <f>_xlfn.XLOOKUP(A129,'Data precios'!A:A,'Data precios'!D:D,"",0,-1)</f>
        <v>16000000</v>
      </c>
      <c r="W129" s="9">
        <f t="shared" si="9"/>
        <v>15999999</v>
      </c>
      <c r="X129" s="11">
        <f t="shared" si="7"/>
        <v>16000000</v>
      </c>
      <c r="Y129" s="9">
        <f t="shared" si="8"/>
        <v>0</v>
      </c>
      <c r="Z129" s="6">
        <f>_xlfn.XLOOKUP($A129,'Data precios'!$A:$A,'Data precios'!G:G,"",0,-1)</f>
        <v>16000000</v>
      </c>
      <c r="AA129" s="6">
        <f>_xlfn.XLOOKUP($A129,'Data precios'!$A:$A,'Data precios'!H:H,"",0,-1)</f>
        <v>15520000</v>
      </c>
      <c r="AB129" s="6">
        <f>_xlfn.XLOOKUP($A129,'Data precios'!$A:$A,'Data precios'!I:I,"",0,-1)</f>
        <v>15040000</v>
      </c>
      <c r="AC129" s="6">
        <f>_xlfn.XLOOKUP($A129,'Data precios'!$A:$A,'Data precios'!J:J,"",0,-1)</f>
        <v>14400000</v>
      </c>
    </row>
    <row r="130" spans="1:29" ht="15" thickBot="1" x14ac:dyDescent="0.35">
      <c r="A130" t="s">
        <v>11654</v>
      </c>
      <c r="B130" t="s">
        <v>22</v>
      </c>
      <c r="C130" t="s">
        <v>54</v>
      </c>
      <c r="D130" t="s">
        <v>62</v>
      </c>
      <c r="E130" t="s">
        <v>10899</v>
      </c>
      <c r="F130">
        <v>2022</v>
      </c>
      <c r="G130">
        <v>72768</v>
      </c>
      <c r="I130" t="s">
        <v>26</v>
      </c>
      <c r="J130" t="s">
        <v>64</v>
      </c>
      <c r="K130">
        <v>26</v>
      </c>
      <c r="L130" t="s">
        <v>39</v>
      </c>
      <c r="M130">
        <v>12850000</v>
      </c>
      <c r="N130">
        <v>321990</v>
      </c>
      <c r="O130">
        <v>13171990</v>
      </c>
      <c r="P130">
        <v>14990000</v>
      </c>
      <c r="Q130">
        <v>1818010</v>
      </c>
      <c r="R130">
        <v>1213</v>
      </c>
      <c r="S130" s="5">
        <f>IFERROR(_xlfn.XLOOKUP(A130,'Stock APC'!$A:$A,'Stock APC'!$L:$L,0,0,1),0)</f>
        <v>12850000</v>
      </c>
      <c r="T130" t="str">
        <f t="shared" ref="T130:T193" si="10">IF(K130&lt;=30,"ROTACION ALTA",IF(K130&lt;30,"ROTACION MEDIA",IF(K130&lt;60,"ROTACION BAJA",IF(K130&gt;60,"LIQUIDAR"))))</f>
        <v>ROTACION ALTA</v>
      </c>
      <c r="U130" s="6">
        <f t="shared" ref="U130:U193" si="11">IF(T130="ROTACION ALTA",P130,IF(T130="ROTACION MEDIA",P130*0.97,IF(T130="ROTACION BAJA",P130*0.9,IF(T130="LIQUIDAR",P130*0.85))))</f>
        <v>14990000</v>
      </c>
      <c r="V130" s="18">
        <f>_xlfn.XLOOKUP(A130,'Data precios'!A:A,'Data precios'!D:D,"",0,-1)</f>
        <v>16000000</v>
      </c>
      <c r="W130" s="9">
        <f t="shared" si="9"/>
        <v>1010000</v>
      </c>
      <c r="X130" s="11">
        <f t="shared" ref="X130:X193" si="12">IF(K130&lt;=15,Z130,IF(K130&lt;30,AA130,IF(K130&lt;60,AB130,IF(K130&gt;60,AC130))))</f>
        <v>15520000</v>
      </c>
      <c r="Y130" s="9">
        <f t="shared" ref="Y130:Y193" si="13">IFERROR(X130-V130,"")</f>
        <v>-480000</v>
      </c>
      <c r="Z130" s="6">
        <f>_xlfn.XLOOKUP($A130,'Data precios'!$A:$A,'Data precios'!G:G,"",0,-1)</f>
        <v>16000000</v>
      </c>
      <c r="AA130" s="6">
        <f>_xlfn.XLOOKUP($A130,'Data precios'!$A:$A,'Data precios'!H:H,"",0,-1)</f>
        <v>15520000</v>
      </c>
      <c r="AB130" s="6">
        <f>_xlfn.XLOOKUP($A130,'Data precios'!$A:$A,'Data precios'!I:I,"",0,-1)</f>
        <v>15040000</v>
      </c>
      <c r="AC130" s="6">
        <f>_xlfn.XLOOKUP($A130,'Data precios'!$A:$A,'Data precios'!J:J,"",0,-1)</f>
        <v>14400000</v>
      </c>
    </row>
    <row r="131" spans="1:29" ht="15" thickBot="1" x14ac:dyDescent="0.35">
      <c r="A131" t="s">
        <v>10523</v>
      </c>
      <c r="B131" t="s">
        <v>22</v>
      </c>
      <c r="C131" t="s">
        <v>54</v>
      </c>
      <c r="D131" t="s">
        <v>108</v>
      </c>
      <c r="E131" t="s">
        <v>10676</v>
      </c>
      <c r="F131">
        <v>2021</v>
      </c>
      <c r="G131">
        <v>90000</v>
      </c>
      <c r="I131" t="s">
        <v>26</v>
      </c>
      <c r="J131" t="s">
        <v>109</v>
      </c>
      <c r="K131">
        <v>71</v>
      </c>
      <c r="L131" t="s">
        <v>52</v>
      </c>
      <c r="M131">
        <v>5200000</v>
      </c>
      <c r="N131">
        <v>207240</v>
      </c>
      <c r="O131">
        <v>5407240</v>
      </c>
      <c r="P131">
        <v>7290000</v>
      </c>
      <c r="Q131">
        <v>1882760</v>
      </c>
      <c r="R131">
        <v>2583</v>
      </c>
      <c r="S131" s="5">
        <f>IFERROR(_xlfn.XLOOKUP(A131,'Stock APC'!$A:$A,'Stock APC'!$L:$L,0,0,1),0)</f>
        <v>5200000</v>
      </c>
      <c r="T131" t="str">
        <f t="shared" si="10"/>
        <v>LIQUIDAR</v>
      </c>
      <c r="U131" s="6">
        <f t="shared" si="11"/>
        <v>6196500</v>
      </c>
      <c r="V131" s="18">
        <f>_xlfn.XLOOKUP(A131,'Data precios'!A:A,'Data precios'!D:D,"",0,-1)</f>
        <v>7290000</v>
      </c>
      <c r="W131" s="9">
        <f t="shared" si="9"/>
        <v>0</v>
      </c>
      <c r="X131" s="11">
        <f t="shared" si="12"/>
        <v>6561000</v>
      </c>
      <c r="Y131" s="9">
        <f t="shared" si="13"/>
        <v>-729000</v>
      </c>
      <c r="Z131" s="6">
        <f>_xlfn.XLOOKUP($A131,'Data precios'!$A:$A,'Data precios'!G:G,"",0,-1)</f>
        <v>7290000</v>
      </c>
      <c r="AA131" s="6">
        <f>_xlfn.XLOOKUP($A131,'Data precios'!$A:$A,'Data precios'!H:H,"",0,-1)</f>
        <v>7071300</v>
      </c>
      <c r="AB131" s="6">
        <f>_xlfn.XLOOKUP($A131,'Data precios'!$A:$A,'Data precios'!I:I,"",0,-1)</f>
        <v>6852600</v>
      </c>
      <c r="AC131" s="6">
        <f>_xlfn.XLOOKUP($A131,'Data precios'!$A:$A,'Data precios'!J:J,"",0,-1)</f>
        <v>6561000</v>
      </c>
    </row>
    <row r="132" spans="1:29" ht="15" thickBot="1" x14ac:dyDescent="0.35">
      <c r="A132" t="s">
        <v>10293</v>
      </c>
      <c r="B132" t="s">
        <v>22</v>
      </c>
      <c r="C132" t="s">
        <v>5289</v>
      </c>
      <c r="D132" t="s">
        <v>250</v>
      </c>
      <c r="E132" t="s">
        <v>10889</v>
      </c>
      <c r="F132">
        <v>2022</v>
      </c>
      <c r="G132">
        <v>80925</v>
      </c>
      <c r="I132" t="s">
        <v>26</v>
      </c>
      <c r="J132" t="s">
        <v>10890</v>
      </c>
      <c r="K132">
        <v>81</v>
      </c>
      <c r="L132" t="s">
        <v>33</v>
      </c>
      <c r="M132">
        <v>14000000</v>
      </c>
      <c r="N132">
        <v>339240</v>
      </c>
      <c r="O132">
        <v>14339240</v>
      </c>
      <c r="P132">
        <v>16990000</v>
      </c>
      <c r="Q132">
        <v>2650760</v>
      </c>
      <c r="R132">
        <v>156</v>
      </c>
      <c r="S132" s="5">
        <f>IFERROR(_xlfn.XLOOKUP(A132,'Stock APC'!$A:$A,'Stock APC'!$L:$L,0,0,1),0)</f>
        <v>14000000</v>
      </c>
      <c r="T132" t="str">
        <f t="shared" si="10"/>
        <v>LIQUIDAR</v>
      </c>
      <c r="U132" s="6">
        <f t="shared" si="11"/>
        <v>14441500</v>
      </c>
      <c r="V132" s="18">
        <f>_xlfn.XLOOKUP(A132,'Data precios'!A:A,'Data precios'!D:D,"",0,-1)</f>
        <v>17300000</v>
      </c>
      <c r="W132" s="9">
        <f t="shared" si="9"/>
        <v>310000</v>
      </c>
      <c r="X132" s="11">
        <f t="shared" si="12"/>
        <v>15570000</v>
      </c>
      <c r="Y132" s="9">
        <f t="shared" si="13"/>
        <v>-1730000</v>
      </c>
      <c r="Z132" s="6">
        <f>_xlfn.XLOOKUP($A132,'Data precios'!$A:$A,'Data precios'!G:G,"",0,-1)</f>
        <v>17300000</v>
      </c>
      <c r="AA132" s="6">
        <f>_xlfn.XLOOKUP($A132,'Data precios'!$A:$A,'Data precios'!H:H,"",0,-1)</f>
        <v>16781000</v>
      </c>
      <c r="AB132" s="6">
        <f>_xlfn.XLOOKUP($A132,'Data precios'!$A:$A,'Data precios'!I:I,"",0,-1)</f>
        <v>16262000</v>
      </c>
      <c r="AC132" s="6">
        <f>_xlfn.XLOOKUP($A132,'Data precios'!$A:$A,'Data precios'!J:J,"",0,-1)</f>
        <v>15570000</v>
      </c>
    </row>
    <row r="133" spans="1:29" ht="15" thickBot="1" x14ac:dyDescent="0.35">
      <c r="A133" t="s">
        <v>309</v>
      </c>
      <c r="B133" t="s">
        <v>22</v>
      </c>
      <c r="C133" t="s">
        <v>35</v>
      </c>
      <c r="D133" t="s">
        <v>24</v>
      </c>
      <c r="E133" t="s">
        <v>213</v>
      </c>
      <c r="F133">
        <v>2022</v>
      </c>
      <c r="G133">
        <v>25200</v>
      </c>
      <c r="I133" t="s">
        <v>26</v>
      </c>
      <c r="J133" t="s">
        <v>310</v>
      </c>
      <c r="K133">
        <v>511</v>
      </c>
      <c r="L133" t="s">
        <v>52</v>
      </c>
      <c r="M133">
        <v>10300000</v>
      </c>
      <c r="N133">
        <v>280530</v>
      </c>
      <c r="O133">
        <v>10580530</v>
      </c>
      <c r="P133">
        <v>10490000</v>
      </c>
      <c r="Q133">
        <v>-90530</v>
      </c>
      <c r="R133">
        <v>-86</v>
      </c>
      <c r="S133" s="5">
        <f>IFERROR(_xlfn.XLOOKUP(A133,'Stock APC'!$A:$A,'Stock APC'!$L:$L,0,0,1),0)</f>
        <v>10300000</v>
      </c>
      <c r="T133" t="str">
        <f t="shared" si="10"/>
        <v>LIQUIDAR</v>
      </c>
      <c r="U133" s="6">
        <f t="shared" si="11"/>
        <v>8916500</v>
      </c>
      <c r="V133" s="18">
        <f>_xlfn.XLOOKUP(A133,'Data precios'!A:A,'Data precios'!D:D,"",0,-1)</f>
        <v>11900000</v>
      </c>
      <c r="W133" s="9">
        <f t="shared" si="9"/>
        <v>1410000</v>
      </c>
      <c r="X133" s="11">
        <f t="shared" si="12"/>
        <v>10580530</v>
      </c>
      <c r="Y133" s="9">
        <f t="shared" si="13"/>
        <v>-1319470</v>
      </c>
      <c r="Z133" s="6">
        <f>_xlfn.XLOOKUP($A133,'Data precios'!$A:$A,'Data precios'!G:G,"",0,-1)</f>
        <v>10580530</v>
      </c>
      <c r="AA133" s="6">
        <f>_xlfn.XLOOKUP($A133,'Data precios'!$A:$A,'Data precios'!H:H,"",0,-1)</f>
        <v>10580530</v>
      </c>
      <c r="AB133" s="6">
        <f>_xlfn.XLOOKUP($A133,'Data precios'!$A:$A,'Data precios'!I:I,"",0,-1)</f>
        <v>10580530</v>
      </c>
      <c r="AC133" s="6">
        <f>_xlfn.XLOOKUP($A133,'Data precios'!$A:$A,'Data precios'!J:J,"",0,-1)</f>
        <v>10580530</v>
      </c>
    </row>
    <row r="134" spans="1:29" ht="15" thickBot="1" x14ac:dyDescent="0.35">
      <c r="A134" t="s">
        <v>6484</v>
      </c>
      <c r="B134" t="s">
        <v>22</v>
      </c>
      <c r="C134" t="s">
        <v>5289</v>
      </c>
      <c r="D134" t="s">
        <v>4031</v>
      </c>
      <c r="E134" t="s">
        <v>8543</v>
      </c>
      <c r="F134">
        <v>2022</v>
      </c>
      <c r="G134">
        <v>58239</v>
      </c>
      <c r="I134" t="s">
        <v>26</v>
      </c>
      <c r="J134" t="s">
        <v>60</v>
      </c>
      <c r="K134">
        <v>145</v>
      </c>
      <c r="L134" t="s">
        <v>33</v>
      </c>
      <c r="M134">
        <v>10100000</v>
      </c>
      <c r="N134">
        <v>280740</v>
      </c>
      <c r="O134">
        <v>10380740</v>
      </c>
      <c r="P134">
        <v>11190000</v>
      </c>
      <c r="Q134">
        <v>809260</v>
      </c>
      <c r="R134">
        <v>723</v>
      </c>
      <c r="S134" s="5">
        <f>IFERROR(_xlfn.XLOOKUP(A134,'Stock APC'!$A:$A,'Stock APC'!$L:$L,0,0,1),0)</f>
        <v>10100000</v>
      </c>
      <c r="T134" t="str">
        <f t="shared" si="10"/>
        <v>LIQUIDAR</v>
      </c>
      <c r="U134" s="6">
        <f t="shared" si="11"/>
        <v>9511500</v>
      </c>
      <c r="V134" s="18">
        <f>_xlfn.XLOOKUP(A134,'Data precios'!A:A,'Data precios'!D:D,"",0,-1)</f>
        <v>12500000</v>
      </c>
      <c r="W134" s="9">
        <f t="shared" si="9"/>
        <v>1310000</v>
      </c>
      <c r="X134" s="11">
        <f t="shared" si="12"/>
        <v>11250000</v>
      </c>
      <c r="Y134" s="9">
        <f t="shared" si="13"/>
        <v>-1250000</v>
      </c>
      <c r="Z134" s="6">
        <f>_xlfn.XLOOKUP($A134,'Data precios'!$A:$A,'Data precios'!G:G,"",0,-1)</f>
        <v>12500000</v>
      </c>
      <c r="AA134" s="6">
        <f>_xlfn.XLOOKUP($A134,'Data precios'!$A:$A,'Data precios'!H:H,"",0,-1)</f>
        <v>12125000</v>
      </c>
      <c r="AB134" s="6">
        <f>_xlfn.XLOOKUP($A134,'Data precios'!$A:$A,'Data precios'!I:I,"",0,-1)</f>
        <v>11750000</v>
      </c>
      <c r="AC134" s="6">
        <f>_xlfn.XLOOKUP($A134,'Data precios'!$A:$A,'Data precios'!J:J,"",0,-1)</f>
        <v>11250000</v>
      </c>
    </row>
    <row r="135" spans="1:29" ht="15" thickBot="1" x14ac:dyDescent="0.35">
      <c r="A135" t="s">
        <v>6316</v>
      </c>
      <c r="B135" t="s">
        <v>22</v>
      </c>
      <c r="C135" t="s">
        <v>30</v>
      </c>
      <c r="D135" t="s">
        <v>7783</v>
      </c>
      <c r="E135" t="s">
        <v>11655</v>
      </c>
      <c r="F135">
        <v>2022</v>
      </c>
      <c r="G135">
        <v>65000</v>
      </c>
      <c r="I135" t="s">
        <v>26</v>
      </c>
      <c r="J135" t="s">
        <v>43</v>
      </c>
      <c r="K135">
        <v>169</v>
      </c>
      <c r="L135" t="s">
        <v>28</v>
      </c>
      <c r="M135">
        <v>11500000</v>
      </c>
      <c r="N135">
        <v>301740</v>
      </c>
      <c r="O135">
        <v>11801740</v>
      </c>
      <c r="P135">
        <v>13690000</v>
      </c>
      <c r="Q135">
        <v>1888260</v>
      </c>
      <c r="R135">
        <v>1379</v>
      </c>
      <c r="S135" s="5">
        <f>IFERROR(_xlfn.XLOOKUP(A135,'Stock APC'!$A:$A,'Stock APC'!$L:$L,0,0,1),0)</f>
        <v>11500000</v>
      </c>
      <c r="T135" t="str">
        <f t="shared" si="10"/>
        <v>LIQUIDAR</v>
      </c>
      <c r="U135" s="6">
        <f t="shared" si="11"/>
        <v>11636500</v>
      </c>
      <c r="V135" s="18">
        <f>_xlfn.XLOOKUP(A135,'Data precios'!A:A,'Data precios'!D:D,"",0,-1)</f>
        <v>13800000</v>
      </c>
      <c r="W135" s="9">
        <f t="shared" si="9"/>
        <v>110000</v>
      </c>
      <c r="X135" s="11">
        <f t="shared" si="12"/>
        <v>12420000</v>
      </c>
      <c r="Y135" s="9">
        <f t="shared" si="13"/>
        <v>-1380000</v>
      </c>
      <c r="Z135" s="6">
        <f>_xlfn.XLOOKUP($A135,'Data precios'!$A:$A,'Data precios'!G:G,"",0,-1)</f>
        <v>13800000</v>
      </c>
      <c r="AA135" s="6">
        <f>_xlfn.XLOOKUP($A135,'Data precios'!$A:$A,'Data precios'!H:H,"",0,-1)</f>
        <v>13386000</v>
      </c>
      <c r="AB135" s="6">
        <f>_xlfn.XLOOKUP($A135,'Data precios'!$A:$A,'Data precios'!I:I,"",0,-1)</f>
        <v>12972000</v>
      </c>
      <c r="AC135" s="6">
        <f>_xlfn.XLOOKUP($A135,'Data precios'!$A:$A,'Data precios'!J:J,"",0,-1)</f>
        <v>12420000</v>
      </c>
    </row>
    <row r="136" spans="1:29" ht="15" thickBot="1" x14ac:dyDescent="0.35">
      <c r="A136" t="s">
        <v>11656</v>
      </c>
      <c r="B136" t="s">
        <v>22</v>
      </c>
      <c r="C136" t="s">
        <v>54</v>
      </c>
      <c r="D136" t="s">
        <v>41</v>
      </c>
      <c r="E136" t="s">
        <v>11657</v>
      </c>
      <c r="F136">
        <v>2022</v>
      </c>
      <c r="G136">
        <v>46000</v>
      </c>
      <c r="I136" t="s">
        <v>26</v>
      </c>
      <c r="J136" t="s">
        <v>109</v>
      </c>
      <c r="K136">
        <v>21</v>
      </c>
      <c r="L136" t="s">
        <v>39</v>
      </c>
      <c r="M136">
        <v>5850000</v>
      </c>
      <c r="N136">
        <v>216990</v>
      </c>
      <c r="O136">
        <v>6066990</v>
      </c>
      <c r="P136">
        <v>7590000</v>
      </c>
      <c r="Q136">
        <v>1523010</v>
      </c>
      <c r="R136">
        <v>2007</v>
      </c>
      <c r="S136" s="5">
        <f>IFERROR(_xlfn.XLOOKUP(A136,'Stock APC'!$A:$A,'Stock APC'!$L:$L,0,0,1),0)</f>
        <v>5850000</v>
      </c>
      <c r="T136" t="str">
        <f t="shared" si="10"/>
        <v>ROTACION ALTA</v>
      </c>
      <c r="U136" s="6">
        <f t="shared" si="11"/>
        <v>7590000</v>
      </c>
      <c r="V136" s="18">
        <f>_xlfn.XLOOKUP(A136,'Data precios'!A:A,'Data precios'!D:D,"",0,-1)</f>
        <v>7580000</v>
      </c>
      <c r="W136" s="9">
        <f t="shared" si="9"/>
        <v>-10000</v>
      </c>
      <c r="X136" s="11">
        <f t="shared" si="12"/>
        <v>7352600</v>
      </c>
      <c r="Y136" s="9">
        <f t="shared" si="13"/>
        <v>-227400</v>
      </c>
      <c r="Z136" s="6">
        <f>_xlfn.XLOOKUP($A136,'Data precios'!$A:$A,'Data precios'!G:G,"",0,-1)</f>
        <v>7580000</v>
      </c>
      <c r="AA136" s="6">
        <f>_xlfn.XLOOKUP($A136,'Data precios'!$A:$A,'Data precios'!H:H,"",0,-1)</f>
        <v>7352600</v>
      </c>
      <c r="AB136" s="6">
        <f>_xlfn.XLOOKUP($A136,'Data precios'!$A:$A,'Data precios'!I:I,"",0,-1)</f>
        <v>7125200</v>
      </c>
      <c r="AC136" s="6">
        <f>_xlfn.XLOOKUP($A136,'Data precios'!$A:$A,'Data precios'!J:J,"",0,-1)</f>
        <v>6822000</v>
      </c>
    </row>
    <row r="137" spans="1:29" ht="15" thickBot="1" x14ac:dyDescent="0.35">
      <c r="A137" t="s">
        <v>10885</v>
      </c>
      <c r="B137" t="s">
        <v>22</v>
      </c>
      <c r="C137" t="s">
        <v>54</v>
      </c>
      <c r="D137" t="s">
        <v>41</v>
      </c>
      <c r="E137" t="s">
        <v>10891</v>
      </c>
      <c r="F137">
        <v>2022</v>
      </c>
      <c r="G137">
        <v>102547</v>
      </c>
      <c r="I137" t="s">
        <v>26</v>
      </c>
      <c r="J137" t="s">
        <v>43</v>
      </c>
      <c r="K137">
        <v>54</v>
      </c>
      <c r="L137" t="s">
        <v>33</v>
      </c>
      <c r="M137">
        <v>8500000</v>
      </c>
      <c r="N137">
        <v>256740</v>
      </c>
      <c r="O137">
        <v>8756740</v>
      </c>
      <c r="P137">
        <v>10790000</v>
      </c>
      <c r="Q137">
        <v>2033260</v>
      </c>
      <c r="R137">
        <v>1884</v>
      </c>
      <c r="S137" s="5">
        <f>IFERROR(_xlfn.XLOOKUP(A137,'Stock APC'!$A:$A,'Stock APC'!$L:$L,0,0,1),0)</f>
        <v>8500000</v>
      </c>
      <c r="T137" t="str">
        <f t="shared" si="10"/>
        <v>ROTACION BAJA</v>
      </c>
      <c r="U137" s="6">
        <f t="shared" si="11"/>
        <v>9711000</v>
      </c>
      <c r="V137" s="18">
        <f>_xlfn.XLOOKUP(A137,'Data precios'!A:A,'Data precios'!D:D,"",0,-1)</f>
        <v>11100000</v>
      </c>
      <c r="W137" s="9">
        <f t="shared" si="9"/>
        <v>310000</v>
      </c>
      <c r="X137" s="11">
        <f t="shared" si="12"/>
        <v>9657000</v>
      </c>
      <c r="Y137" s="9">
        <f t="shared" si="13"/>
        <v>-1443000</v>
      </c>
      <c r="Z137" s="6">
        <f>_xlfn.XLOOKUP($A137,'Data precios'!$A:$A,'Data precios'!G:G,"",0,-1)</f>
        <v>10212000</v>
      </c>
      <c r="AA137" s="6">
        <f>_xlfn.XLOOKUP($A137,'Data precios'!$A:$A,'Data precios'!H:H,"",0,-1)</f>
        <v>9990000</v>
      </c>
      <c r="AB137" s="6">
        <f>_xlfn.XLOOKUP($A137,'Data precios'!$A:$A,'Data precios'!I:I,"",0,-1)</f>
        <v>9657000</v>
      </c>
      <c r="AC137" s="6">
        <f>_xlfn.XLOOKUP($A137,'Data precios'!$A:$A,'Data precios'!J:J,"",0,-1)</f>
        <v>9435000</v>
      </c>
    </row>
    <row r="138" spans="1:29" ht="15" thickBot="1" x14ac:dyDescent="0.35">
      <c r="A138" t="s">
        <v>5347</v>
      </c>
      <c r="B138" t="s">
        <v>22</v>
      </c>
      <c r="C138" t="s">
        <v>54</v>
      </c>
      <c r="D138" t="s">
        <v>24</v>
      </c>
      <c r="E138" t="s">
        <v>13484</v>
      </c>
      <c r="F138">
        <v>2023</v>
      </c>
      <c r="G138">
        <v>70000</v>
      </c>
      <c r="I138" t="s">
        <v>26</v>
      </c>
      <c r="J138" t="s">
        <v>43</v>
      </c>
      <c r="K138">
        <v>188</v>
      </c>
      <c r="L138" t="s">
        <v>33</v>
      </c>
      <c r="M138">
        <v>14500000</v>
      </c>
      <c r="N138">
        <v>343530</v>
      </c>
      <c r="O138">
        <v>14843530</v>
      </c>
      <c r="P138">
        <v>15990000</v>
      </c>
      <c r="Q138">
        <v>1146470</v>
      </c>
      <c r="R138">
        <v>717</v>
      </c>
      <c r="S138" s="5">
        <f>IFERROR(_xlfn.XLOOKUP(A138,'Stock APC'!$A:$A,'Stock APC'!$L:$L,0,0,1),0)</f>
        <v>14500000</v>
      </c>
      <c r="T138" t="str">
        <f t="shared" si="10"/>
        <v>LIQUIDAR</v>
      </c>
      <c r="U138" s="6">
        <f t="shared" si="11"/>
        <v>13591500</v>
      </c>
      <c r="V138" s="18">
        <f>_xlfn.XLOOKUP(A138,'Data precios'!A:A,'Data precios'!D:D,"",0,-1)</f>
        <v>18700000</v>
      </c>
      <c r="W138" s="9">
        <f t="shared" si="9"/>
        <v>2710000</v>
      </c>
      <c r="X138" s="11">
        <f t="shared" si="12"/>
        <v>16830000</v>
      </c>
      <c r="Y138" s="9">
        <f t="shared" si="13"/>
        <v>-1870000</v>
      </c>
      <c r="Z138" s="6">
        <f>_xlfn.XLOOKUP($A138,'Data precios'!$A:$A,'Data precios'!G:G,"",0,-1)</f>
        <v>18700000</v>
      </c>
      <c r="AA138" s="6">
        <f>_xlfn.XLOOKUP($A138,'Data precios'!$A:$A,'Data precios'!H:H,"",0,-1)</f>
        <v>18139000</v>
      </c>
      <c r="AB138" s="6">
        <f>_xlfn.XLOOKUP($A138,'Data precios'!$A:$A,'Data precios'!I:I,"",0,-1)</f>
        <v>17578000</v>
      </c>
      <c r="AC138" s="6">
        <f>_xlfn.XLOOKUP($A138,'Data precios'!$A:$A,'Data precios'!J:J,"",0,-1)</f>
        <v>16830000</v>
      </c>
    </row>
    <row r="139" spans="1:29" ht="15" thickBot="1" x14ac:dyDescent="0.35">
      <c r="A139" t="s">
        <v>5376</v>
      </c>
      <c r="B139" t="s">
        <v>22</v>
      </c>
      <c r="C139" t="s">
        <v>54</v>
      </c>
      <c r="D139" t="s">
        <v>36</v>
      </c>
      <c r="E139" t="s">
        <v>312</v>
      </c>
      <c r="F139">
        <v>2022</v>
      </c>
      <c r="G139">
        <v>56079</v>
      </c>
      <c r="I139" t="s">
        <v>26</v>
      </c>
      <c r="J139" t="s">
        <v>8569</v>
      </c>
      <c r="K139">
        <v>230</v>
      </c>
      <c r="L139" t="s">
        <v>52</v>
      </c>
      <c r="M139">
        <v>10000000</v>
      </c>
      <c r="N139">
        <v>276030</v>
      </c>
      <c r="O139">
        <v>10276030</v>
      </c>
      <c r="P139">
        <v>11990000</v>
      </c>
      <c r="Q139">
        <v>1713970</v>
      </c>
      <c r="R139">
        <v>1429</v>
      </c>
      <c r="S139" s="5">
        <f>IFERROR(_xlfn.XLOOKUP(A139,'Stock APC'!$A:$A,'Stock APC'!$L:$L,0,0,1),0)</f>
        <v>10000000</v>
      </c>
      <c r="T139" t="str">
        <f t="shared" si="10"/>
        <v>LIQUIDAR</v>
      </c>
      <c r="U139" s="6">
        <f t="shared" si="11"/>
        <v>10191500</v>
      </c>
      <c r="V139" s="18">
        <f>_xlfn.XLOOKUP(A139,'Data precios'!A:A,'Data precios'!D:D,"",0,-1)</f>
        <v>11800000</v>
      </c>
      <c r="W139" s="9">
        <f t="shared" ref="W139:W202" si="14">IFERROR(V139-P139,"")</f>
        <v>-190000</v>
      </c>
      <c r="X139" s="11">
        <f t="shared" si="12"/>
        <v>10276030</v>
      </c>
      <c r="Y139" s="9">
        <f t="shared" si="13"/>
        <v>-1523970</v>
      </c>
      <c r="Z139" s="6">
        <f>_xlfn.XLOOKUP($A139,'Data precios'!$A:$A,'Data precios'!G:G,"",0,-1)</f>
        <v>10276030</v>
      </c>
      <c r="AA139" s="6">
        <f>_xlfn.XLOOKUP($A139,'Data precios'!$A:$A,'Data precios'!H:H,"",0,-1)</f>
        <v>10276030</v>
      </c>
      <c r="AB139" s="6">
        <f>_xlfn.XLOOKUP($A139,'Data precios'!$A:$A,'Data precios'!I:I,"",0,-1)</f>
        <v>10276030</v>
      </c>
      <c r="AC139" s="6">
        <f>_xlfn.XLOOKUP($A139,'Data precios'!$A:$A,'Data precios'!J:J,"",0,-1)</f>
        <v>10276030</v>
      </c>
    </row>
    <row r="140" spans="1:29" ht="15" thickBot="1" x14ac:dyDescent="0.35">
      <c r="A140" t="s">
        <v>2271</v>
      </c>
      <c r="B140" t="s">
        <v>22</v>
      </c>
      <c r="C140" t="s">
        <v>54</v>
      </c>
      <c r="D140" t="s">
        <v>24</v>
      </c>
      <c r="E140" t="s">
        <v>8554</v>
      </c>
      <c r="F140">
        <v>2022</v>
      </c>
      <c r="G140">
        <v>72706</v>
      </c>
      <c r="I140" t="s">
        <v>26</v>
      </c>
      <c r="J140" t="s">
        <v>10892</v>
      </c>
      <c r="K140">
        <v>54</v>
      </c>
      <c r="L140" t="s">
        <v>33</v>
      </c>
      <c r="M140">
        <v>29200000</v>
      </c>
      <c r="N140">
        <v>567240</v>
      </c>
      <c r="O140">
        <v>29767240</v>
      </c>
      <c r="P140">
        <v>35990000</v>
      </c>
      <c r="Q140">
        <v>6222760</v>
      </c>
      <c r="R140">
        <v>1729</v>
      </c>
      <c r="S140" s="5">
        <f>IFERROR(_xlfn.XLOOKUP(A140,'Stock APC'!$A:$A,'Stock APC'!$L:$L,0,0,1),0)</f>
        <v>29200000</v>
      </c>
      <c r="T140" t="str">
        <f t="shared" si="10"/>
        <v>ROTACION BAJA</v>
      </c>
      <c r="U140" s="6">
        <f t="shared" si="11"/>
        <v>32391000</v>
      </c>
      <c r="V140" s="18">
        <f>_xlfn.XLOOKUP(A140,'Data precios'!A:A,'Data precios'!D:D,"",0,-1)</f>
        <v>36300000</v>
      </c>
      <c r="W140" s="9">
        <f t="shared" si="14"/>
        <v>310000</v>
      </c>
      <c r="X140" s="11">
        <f t="shared" si="12"/>
        <v>31581000</v>
      </c>
      <c r="Y140" s="9">
        <f t="shared" si="13"/>
        <v>-4719000</v>
      </c>
      <c r="Z140" s="6">
        <f>_xlfn.XLOOKUP($A140,'Data precios'!$A:$A,'Data precios'!G:G,"",0,-1)</f>
        <v>33396000</v>
      </c>
      <c r="AA140" s="6">
        <f>_xlfn.XLOOKUP($A140,'Data precios'!$A:$A,'Data precios'!H:H,"",0,-1)</f>
        <v>32670000</v>
      </c>
      <c r="AB140" s="6">
        <f>_xlfn.XLOOKUP($A140,'Data precios'!$A:$A,'Data precios'!I:I,"",0,-1)</f>
        <v>31581000</v>
      </c>
      <c r="AC140" s="6">
        <f>_xlfn.XLOOKUP($A140,'Data precios'!$A:$A,'Data precios'!J:J,"",0,-1)</f>
        <v>30855000</v>
      </c>
    </row>
    <row r="141" spans="1:29" ht="15" thickBot="1" x14ac:dyDescent="0.35">
      <c r="A141" t="s">
        <v>4067</v>
      </c>
      <c r="B141" t="s">
        <v>22</v>
      </c>
      <c r="C141" t="s">
        <v>5289</v>
      </c>
      <c r="D141" t="s">
        <v>24</v>
      </c>
      <c r="E141" t="s">
        <v>4100</v>
      </c>
      <c r="F141">
        <v>2023</v>
      </c>
      <c r="G141">
        <v>45000</v>
      </c>
      <c r="I141" t="s">
        <v>26</v>
      </c>
      <c r="J141" t="s">
        <v>32</v>
      </c>
      <c r="K141">
        <v>237</v>
      </c>
      <c r="L141" t="s">
        <v>33</v>
      </c>
      <c r="M141">
        <v>17500000</v>
      </c>
      <c r="N141">
        <v>388530</v>
      </c>
      <c r="O141">
        <v>17888530</v>
      </c>
      <c r="P141">
        <v>18990000</v>
      </c>
      <c r="Q141">
        <v>1101470</v>
      </c>
      <c r="R141">
        <v>58</v>
      </c>
      <c r="S141" s="5">
        <f>IFERROR(_xlfn.XLOOKUP(A141,'Stock APC'!$A:$A,'Stock APC'!$L:$L,0,0,1),0)</f>
        <v>17500000</v>
      </c>
      <c r="T141" t="str">
        <f t="shared" si="10"/>
        <v>LIQUIDAR</v>
      </c>
      <c r="U141" s="6">
        <f t="shared" si="11"/>
        <v>16141500</v>
      </c>
      <c r="V141" s="18">
        <f>_xlfn.XLOOKUP(A141,'Data precios'!A:A,'Data precios'!D:D,"",0,-1)</f>
        <v>22100000</v>
      </c>
      <c r="W141" s="9">
        <f t="shared" si="14"/>
        <v>3110000</v>
      </c>
      <c r="X141" s="11">
        <f t="shared" si="12"/>
        <v>18785000</v>
      </c>
      <c r="Y141" s="9">
        <f t="shared" si="13"/>
        <v>-3315000</v>
      </c>
      <c r="Z141" s="6">
        <f>_xlfn.XLOOKUP($A141,'Data precios'!$A:$A,'Data precios'!G:G,"",0,-1)</f>
        <v>20332000</v>
      </c>
      <c r="AA141" s="6">
        <f>_xlfn.XLOOKUP($A141,'Data precios'!$A:$A,'Data precios'!H:H,"",0,-1)</f>
        <v>19890000</v>
      </c>
      <c r="AB141" s="6">
        <f>_xlfn.XLOOKUP($A141,'Data precios'!$A:$A,'Data precios'!I:I,"",0,-1)</f>
        <v>19227000</v>
      </c>
      <c r="AC141" s="6">
        <f>_xlfn.XLOOKUP($A141,'Data precios'!$A:$A,'Data precios'!J:J,"",0,-1)</f>
        <v>18785000</v>
      </c>
    </row>
    <row r="142" spans="1:29" ht="15" thickBot="1" x14ac:dyDescent="0.35">
      <c r="A142" t="s">
        <v>1399</v>
      </c>
      <c r="B142" t="s">
        <v>22</v>
      </c>
      <c r="C142" t="s">
        <v>30</v>
      </c>
      <c r="D142" t="s">
        <v>4215</v>
      </c>
      <c r="E142" t="s">
        <v>11658</v>
      </c>
      <c r="F142">
        <v>2022</v>
      </c>
      <c r="G142">
        <v>53750</v>
      </c>
      <c r="I142" t="s">
        <v>26</v>
      </c>
      <c r="J142" t="s">
        <v>109</v>
      </c>
      <c r="K142">
        <v>26</v>
      </c>
      <c r="L142" t="s">
        <v>39</v>
      </c>
      <c r="M142">
        <v>9600000</v>
      </c>
      <c r="N142">
        <v>273240</v>
      </c>
      <c r="O142">
        <v>9873240</v>
      </c>
      <c r="P142">
        <v>11990000</v>
      </c>
      <c r="Q142">
        <v>2116760</v>
      </c>
      <c r="R142">
        <v>1765</v>
      </c>
      <c r="S142" s="5">
        <f>IFERROR(_xlfn.XLOOKUP(A142,'Stock APC'!$A:$A,'Stock APC'!$L:$L,0,0,1),0)</f>
        <v>9600000</v>
      </c>
      <c r="T142" t="str">
        <f t="shared" si="10"/>
        <v>ROTACION ALTA</v>
      </c>
      <c r="U142" s="6">
        <f t="shared" si="11"/>
        <v>11990000</v>
      </c>
      <c r="V142" s="18">
        <f>_xlfn.XLOOKUP(A142,'Data precios'!A:A,'Data precios'!D:D,"",0,-1)</f>
        <v>12200000</v>
      </c>
      <c r="W142" s="9">
        <f t="shared" si="14"/>
        <v>210000</v>
      </c>
      <c r="X142" s="11">
        <f t="shared" si="12"/>
        <v>10980000</v>
      </c>
      <c r="Y142" s="9">
        <f t="shared" si="13"/>
        <v>-1220000</v>
      </c>
      <c r="Z142" s="6">
        <f>_xlfn.XLOOKUP($A142,'Data precios'!$A:$A,'Data precios'!G:G,"",0,-1)</f>
        <v>11224000</v>
      </c>
      <c r="AA142" s="6">
        <f>_xlfn.XLOOKUP($A142,'Data precios'!$A:$A,'Data precios'!H:H,"",0,-1)</f>
        <v>10980000</v>
      </c>
      <c r="AB142" s="6">
        <f>_xlfn.XLOOKUP($A142,'Data precios'!$A:$A,'Data precios'!I:I,"",0,-1)</f>
        <v>10614000</v>
      </c>
      <c r="AC142" s="6">
        <f>_xlfn.XLOOKUP($A142,'Data precios'!$A:$A,'Data precios'!J:J,"",0,-1)</f>
        <v>10370000</v>
      </c>
    </row>
    <row r="143" spans="1:29" ht="15" thickBot="1" x14ac:dyDescent="0.35">
      <c r="A143" t="s">
        <v>11255</v>
      </c>
      <c r="B143" t="s">
        <v>22</v>
      </c>
      <c r="C143" t="s">
        <v>54</v>
      </c>
      <c r="D143" t="s">
        <v>50</v>
      </c>
      <c r="E143" t="s">
        <v>3983</v>
      </c>
      <c r="F143">
        <v>2022</v>
      </c>
      <c r="G143">
        <v>37000</v>
      </c>
      <c r="I143" t="s">
        <v>26</v>
      </c>
      <c r="J143" t="s">
        <v>43</v>
      </c>
      <c r="K143">
        <v>45</v>
      </c>
      <c r="L143" t="s">
        <v>33</v>
      </c>
      <c r="M143">
        <v>6500000</v>
      </c>
      <c r="N143">
        <v>0</v>
      </c>
      <c r="O143">
        <v>6500000</v>
      </c>
      <c r="P143">
        <v>7990000</v>
      </c>
      <c r="Q143">
        <v>1490000</v>
      </c>
      <c r="R143">
        <v>1865</v>
      </c>
      <c r="S143" s="5">
        <f>IFERROR(_xlfn.XLOOKUP(A143,'Stock APC'!$A:$A,'Stock APC'!$L:$L,0,0,1),0)</f>
        <v>6500000</v>
      </c>
      <c r="T143" t="str">
        <f t="shared" si="10"/>
        <v>ROTACION BAJA</v>
      </c>
      <c r="U143" s="6">
        <f t="shared" si="11"/>
        <v>7191000</v>
      </c>
      <c r="V143" s="18">
        <f>_xlfn.XLOOKUP(A143,'Data precios'!A:A,'Data precios'!D:D,"",0,-1)</f>
        <v>8100000</v>
      </c>
      <c r="W143" s="9">
        <f t="shared" si="14"/>
        <v>110000</v>
      </c>
      <c r="X143" s="11">
        <f t="shared" si="12"/>
        <v>7614000</v>
      </c>
      <c r="Y143" s="9">
        <f t="shared" si="13"/>
        <v>-486000</v>
      </c>
      <c r="Z143" s="6">
        <f>_xlfn.XLOOKUP($A143,'Data precios'!$A:$A,'Data precios'!G:G,"",0,-1)</f>
        <v>8100000</v>
      </c>
      <c r="AA143" s="6">
        <f>_xlfn.XLOOKUP($A143,'Data precios'!$A:$A,'Data precios'!H:H,"",0,-1)</f>
        <v>7857000</v>
      </c>
      <c r="AB143" s="6">
        <f>_xlfn.XLOOKUP($A143,'Data precios'!$A:$A,'Data precios'!I:I,"",0,-1)</f>
        <v>7614000</v>
      </c>
      <c r="AC143" s="6">
        <f>_xlfn.XLOOKUP($A143,'Data precios'!$A:$A,'Data precios'!J:J,"",0,-1)</f>
        <v>7290000</v>
      </c>
    </row>
    <row r="144" spans="1:29" ht="15" thickBot="1" x14ac:dyDescent="0.35">
      <c r="A144" t="s">
        <v>178</v>
      </c>
      <c r="B144" t="s">
        <v>22</v>
      </c>
      <c r="C144" t="s">
        <v>54</v>
      </c>
      <c r="D144" t="s">
        <v>62</v>
      </c>
      <c r="E144" t="s">
        <v>129</v>
      </c>
      <c r="F144">
        <v>2022</v>
      </c>
      <c r="G144">
        <v>44332</v>
      </c>
      <c r="I144" t="s">
        <v>26</v>
      </c>
      <c r="J144" t="s">
        <v>64</v>
      </c>
      <c r="K144">
        <v>53</v>
      </c>
      <c r="L144" t="s">
        <v>33</v>
      </c>
      <c r="M144">
        <v>15900000</v>
      </c>
      <c r="N144">
        <v>367740</v>
      </c>
      <c r="O144">
        <v>16267740</v>
      </c>
      <c r="P144">
        <v>18990000</v>
      </c>
      <c r="Q144">
        <v>2722260</v>
      </c>
      <c r="R144">
        <v>1434</v>
      </c>
      <c r="S144" s="5">
        <f>IFERROR(_xlfn.XLOOKUP(A144,'Stock APC'!$A:$A,'Stock APC'!$L:$L,0,0,1),0)</f>
        <v>15900000</v>
      </c>
      <c r="T144" t="str">
        <f t="shared" si="10"/>
        <v>ROTACION BAJA</v>
      </c>
      <c r="U144" s="6">
        <f t="shared" si="11"/>
        <v>17091000</v>
      </c>
      <c r="V144" s="18">
        <f>_xlfn.XLOOKUP(A144,'Data precios'!A:A,'Data precios'!D:D,"",0,-1)</f>
        <v>20700000</v>
      </c>
      <c r="W144" s="9">
        <f t="shared" si="14"/>
        <v>1710000</v>
      </c>
      <c r="X144" s="11">
        <f t="shared" si="12"/>
        <v>18009000</v>
      </c>
      <c r="Y144" s="9">
        <f t="shared" si="13"/>
        <v>-2691000</v>
      </c>
      <c r="Z144" s="6">
        <f>_xlfn.XLOOKUP($A144,'Data precios'!$A:$A,'Data precios'!G:G,"",0,-1)</f>
        <v>19044000</v>
      </c>
      <c r="AA144" s="6">
        <f>_xlfn.XLOOKUP($A144,'Data precios'!$A:$A,'Data precios'!H:H,"",0,-1)</f>
        <v>18630000</v>
      </c>
      <c r="AB144" s="6">
        <f>_xlfn.XLOOKUP($A144,'Data precios'!$A:$A,'Data precios'!I:I,"",0,-1)</f>
        <v>18009000</v>
      </c>
      <c r="AC144" s="6">
        <f>_xlfn.XLOOKUP($A144,'Data precios'!$A:$A,'Data precios'!J:J,"",0,-1)</f>
        <v>17595000</v>
      </c>
    </row>
    <row r="145" spans="1:29" ht="15" thickBot="1" x14ac:dyDescent="0.35">
      <c r="A145" t="s">
        <v>117</v>
      </c>
      <c r="B145" t="s">
        <v>22</v>
      </c>
      <c r="C145" t="s">
        <v>30</v>
      </c>
      <c r="D145" t="s">
        <v>62</v>
      </c>
      <c r="E145" t="s">
        <v>80</v>
      </c>
      <c r="F145">
        <v>2023</v>
      </c>
      <c r="G145">
        <v>45360</v>
      </c>
      <c r="I145" t="s">
        <v>26</v>
      </c>
      <c r="J145" t="s">
        <v>64</v>
      </c>
      <c r="K145">
        <v>357</v>
      </c>
      <c r="L145" t="s">
        <v>33</v>
      </c>
      <c r="M145">
        <v>12100000</v>
      </c>
      <c r="N145">
        <v>307530</v>
      </c>
      <c r="O145">
        <v>12407530</v>
      </c>
      <c r="P145">
        <v>12990000</v>
      </c>
      <c r="Q145">
        <v>582470</v>
      </c>
      <c r="R145">
        <v>448</v>
      </c>
      <c r="S145" s="5">
        <f>IFERROR(_xlfn.XLOOKUP(A145,'Stock APC'!$A:$A,'Stock APC'!$L:$L,0,0,1),0)</f>
        <v>12100000</v>
      </c>
      <c r="T145" t="str">
        <f t="shared" si="10"/>
        <v>LIQUIDAR</v>
      </c>
      <c r="U145" s="6">
        <f t="shared" si="11"/>
        <v>11041500</v>
      </c>
      <c r="V145" s="18">
        <f>_xlfn.XLOOKUP(A145,'Data precios'!A:A,'Data precios'!D:D,"",0,-1)</f>
        <v>13800000</v>
      </c>
      <c r="W145" s="9">
        <f t="shared" si="14"/>
        <v>810000</v>
      </c>
      <c r="X145" s="11">
        <f t="shared" si="12"/>
        <v>12407530</v>
      </c>
      <c r="Y145" s="9">
        <f t="shared" si="13"/>
        <v>-1392470</v>
      </c>
      <c r="Z145" s="6">
        <f>_xlfn.XLOOKUP($A145,'Data precios'!$A:$A,'Data precios'!G:G,"",0,-1)</f>
        <v>12407530</v>
      </c>
      <c r="AA145" s="6">
        <f>_xlfn.XLOOKUP($A145,'Data precios'!$A:$A,'Data precios'!H:H,"",0,-1)</f>
        <v>12407530</v>
      </c>
      <c r="AB145" s="6">
        <f>_xlfn.XLOOKUP($A145,'Data precios'!$A:$A,'Data precios'!I:I,"",0,-1)</f>
        <v>12407530</v>
      </c>
      <c r="AC145" s="6">
        <f>_xlfn.XLOOKUP($A145,'Data precios'!$A:$A,'Data precios'!J:J,"",0,-1)</f>
        <v>12407530</v>
      </c>
    </row>
    <row r="146" spans="1:29" ht="15" thickBot="1" x14ac:dyDescent="0.35">
      <c r="A146" t="s">
        <v>11659</v>
      </c>
      <c r="B146" t="s">
        <v>22</v>
      </c>
      <c r="C146" t="s">
        <v>5289</v>
      </c>
      <c r="D146" t="s">
        <v>108</v>
      </c>
      <c r="E146" t="s">
        <v>11660</v>
      </c>
      <c r="F146">
        <v>2023</v>
      </c>
      <c r="G146">
        <v>34836</v>
      </c>
      <c r="I146" t="s">
        <v>26</v>
      </c>
      <c r="J146" t="s">
        <v>43</v>
      </c>
      <c r="K146">
        <v>13</v>
      </c>
      <c r="L146" t="s">
        <v>39</v>
      </c>
      <c r="M146">
        <v>5100000</v>
      </c>
      <c r="N146">
        <v>205740</v>
      </c>
      <c r="O146">
        <v>5305740</v>
      </c>
      <c r="P146">
        <v>6290000</v>
      </c>
      <c r="Q146">
        <v>984260</v>
      </c>
      <c r="R146">
        <v>1565</v>
      </c>
      <c r="S146" s="5">
        <f>IFERROR(_xlfn.XLOOKUP(A146,'Stock APC'!$A:$A,'Stock APC'!$L:$L,0,0,1),0)</f>
        <v>5100000</v>
      </c>
      <c r="T146" t="str">
        <f t="shared" si="10"/>
        <v>ROTACION ALTA</v>
      </c>
      <c r="U146" s="6">
        <f t="shared" si="11"/>
        <v>6290000</v>
      </c>
      <c r="V146" s="18">
        <f>_xlfn.XLOOKUP(A146,'Data precios'!A:A,'Data precios'!D:D,"",0,-1)</f>
        <v>7000000</v>
      </c>
      <c r="W146" s="9">
        <f t="shared" si="14"/>
        <v>710000</v>
      </c>
      <c r="X146" s="11">
        <f t="shared" si="12"/>
        <v>7000000</v>
      </c>
      <c r="Y146" s="9">
        <f t="shared" si="13"/>
        <v>0</v>
      </c>
      <c r="Z146" s="6">
        <f>_xlfn.XLOOKUP($A146,'Data precios'!$A:$A,'Data precios'!G:G,"",0,-1)</f>
        <v>7000000</v>
      </c>
      <c r="AA146" s="6">
        <f>_xlfn.XLOOKUP($A146,'Data precios'!$A:$A,'Data precios'!H:H,"",0,-1)</f>
        <v>6790000</v>
      </c>
      <c r="AB146" s="6">
        <f>_xlfn.XLOOKUP($A146,'Data precios'!$A:$A,'Data precios'!I:I,"",0,-1)</f>
        <v>6580000</v>
      </c>
      <c r="AC146" s="6">
        <f>_xlfn.XLOOKUP($A146,'Data precios'!$A:$A,'Data precios'!J:J,"",0,-1)</f>
        <v>6300000</v>
      </c>
    </row>
    <row r="147" spans="1:29" ht="15" thickBot="1" x14ac:dyDescent="0.35">
      <c r="A147" t="s">
        <v>11661</v>
      </c>
      <c r="B147" t="s">
        <v>22</v>
      </c>
      <c r="C147" t="s">
        <v>54</v>
      </c>
      <c r="D147" t="s">
        <v>24</v>
      </c>
      <c r="E147" t="s">
        <v>4100</v>
      </c>
      <c r="F147">
        <v>2023</v>
      </c>
      <c r="G147">
        <v>52000</v>
      </c>
      <c r="I147" t="s">
        <v>26</v>
      </c>
      <c r="J147" t="s">
        <v>8596</v>
      </c>
      <c r="K147">
        <v>26</v>
      </c>
      <c r="L147" t="s">
        <v>47</v>
      </c>
      <c r="M147">
        <v>16500000</v>
      </c>
      <c r="N147">
        <v>376740</v>
      </c>
      <c r="O147">
        <v>16876740</v>
      </c>
      <c r="P147">
        <v>19490000</v>
      </c>
      <c r="Q147">
        <v>2613260</v>
      </c>
      <c r="R147">
        <v>1341</v>
      </c>
      <c r="S147" s="5">
        <f>IFERROR(_xlfn.XLOOKUP(A147,'Stock APC'!$A:$A,'Stock APC'!$L:$L,0,0,1),0)</f>
        <v>16500000</v>
      </c>
      <c r="T147" t="str">
        <f t="shared" si="10"/>
        <v>ROTACION ALTA</v>
      </c>
      <c r="U147" s="6">
        <f t="shared" si="11"/>
        <v>19490000</v>
      </c>
      <c r="V147" s="18" t="str">
        <f>_xlfn.XLOOKUP(A147,'Data precios'!A:A,'Data precios'!D:D,"",0,-1)</f>
        <v/>
      </c>
      <c r="W147" s="9" t="str">
        <f t="shared" si="14"/>
        <v/>
      </c>
      <c r="X147" s="11" t="str">
        <f t="shared" si="12"/>
        <v/>
      </c>
      <c r="Y147" s="9" t="str">
        <f t="shared" si="13"/>
        <v/>
      </c>
      <c r="Z147" s="6" t="str">
        <f>_xlfn.XLOOKUP($A147,'Data precios'!$A:$A,'Data precios'!G:G,"",0,-1)</f>
        <v/>
      </c>
      <c r="AA147" s="6" t="str">
        <f>_xlfn.XLOOKUP($A147,'Data precios'!$A:$A,'Data precios'!H:H,"",0,-1)</f>
        <v/>
      </c>
      <c r="AB147" s="6" t="str">
        <f>_xlfn.XLOOKUP($A147,'Data precios'!$A:$A,'Data precios'!I:I,"",0,-1)</f>
        <v/>
      </c>
      <c r="AC147" s="6" t="str">
        <f>_xlfn.XLOOKUP($A147,'Data precios'!$A:$A,'Data precios'!J:J,"",0,-1)</f>
        <v/>
      </c>
    </row>
    <row r="148" spans="1:29" ht="15" thickBot="1" x14ac:dyDescent="0.35">
      <c r="A148" t="s">
        <v>10884</v>
      </c>
      <c r="B148" t="s">
        <v>22</v>
      </c>
      <c r="C148" t="s">
        <v>54</v>
      </c>
      <c r="D148" t="s">
        <v>131</v>
      </c>
      <c r="E148" t="s">
        <v>8595</v>
      </c>
      <c r="F148">
        <v>2023</v>
      </c>
      <c r="G148">
        <v>60800</v>
      </c>
      <c r="I148" t="s">
        <v>26</v>
      </c>
      <c r="J148" t="s">
        <v>8587</v>
      </c>
      <c r="K148">
        <v>21</v>
      </c>
      <c r="L148" t="s">
        <v>47</v>
      </c>
      <c r="M148">
        <v>19000000</v>
      </c>
      <c r="N148">
        <v>414240</v>
      </c>
      <c r="O148">
        <v>19414240</v>
      </c>
      <c r="P148">
        <v>22490000</v>
      </c>
      <c r="Q148">
        <v>3075760</v>
      </c>
      <c r="R148">
        <v>1368</v>
      </c>
      <c r="S148" s="5">
        <f>IFERROR(_xlfn.XLOOKUP(A148,'Stock APC'!$A:$A,'Stock APC'!$L:$L,0,0,1),0)</f>
        <v>19000000</v>
      </c>
      <c r="T148" t="str">
        <f t="shared" si="10"/>
        <v>ROTACION ALTA</v>
      </c>
      <c r="U148" s="6">
        <f t="shared" si="11"/>
        <v>22490000</v>
      </c>
      <c r="V148" s="18">
        <f>_xlfn.XLOOKUP(A148,'Data precios'!A:A,'Data precios'!D:D,"",0,-1)</f>
        <v>22400000</v>
      </c>
      <c r="W148" s="9">
        <f t="shared" si="14"/>
        <v>-90000</v>
      </c>
      <c r="X148" s="11">
        <f t="shared" si="12"/>
        <v>20160000</v>
      </c>
      <c r="Y148" s="9">
        <f t="shared" si="13"/>
        <v>-2240000</v>
      </c>
      <c r="Z148" s="6">
        <f>_xlfn.XLOOKUP($A148,'Data precios'!$A:$A,'Data precios'!G:G,"",0,-1)</f>
        <v>20608000</v>
      </c>
      <c r="AA148" s="6">
        <f>_xlfn.XLOOKUP($A148,'Data precios'!$A:$A,'Data precios'!H:H,"",0,-1)</f>
        <v>20160000</v>
      </c>
      <c r="AB148" s="6">
        <f>_xlfn.XLOOKUP($A148,'Data precios'!$A:$A,'Data precios'!I:I,"",0,-1)</f>
        <v>19488000</v>
      </c>
      <c r="AC148" s="6">
        <f>_xlfn.XLOOKUP($A148,'Data precios'!$A:$A,'Data precios'!J:J,"",0,-1)</f>
        <v>19040000</v>
      </c>
    </row>
    <row r="149" spans="1:29" ht="15" thickBot="1" x14ac:dyDescent="0.35">
      <c r="A149" t="s">
        <v>315</v>
      </c>
      <c r="B149" t="s">
        <v>22</v>
      </c>
      <c r="C149" t="s">
        <v>5289</v>
      </c>
      <c r="D149" t="s">
        <v>62</v>
      </c>
      <c r="E149" t="s">
        <v>218</v>
      </c>
      <c r="F149">
        <v>2023</v>
      </c>
      <c r="G149">
        <v>66999</v>
      </c>
      <c r="I149" t="s">
        <v>26</v>
      </c>
      <c r="J149" t="s">
        <v>64</v>
      </c>
      <c r="K149">
        <v>313</v>
      </c>
      <c r="L149" t="s">
        <v>33</v>
      </c>
      <c r="M149">
        <v>19800000</v>
      </c>
      <c r="N149">
        <v>423030</v>
      </c>
      <c r="O149">
        <v>20223030</v>
      </c>
      <c r="P149">
        <v>20990000</v>
      </c>
      <c r="Q149">
        <v>766970</v>
      </c>
      <c r="R149">
        <v>365</v>
      </c>
      <c r="S149" s="5">
        <f>IFERROR(_xlfn.XLOOKUP(A149,'Stock APC'!$A:$A,'Stock APC'!$L:$L,0,0,1),0)</f>
        <v>19800000</v>
      </c>
      <c r="T149" t="str">
        <f t="shared" si="10"/>
        <v>LIQUIDAR</v>
      </c>
      <c r="U149" s="6">
        <f t="shared" si="11"/>
        <v>17841500</v>
      </c>
      <c r="V149" s="18">
        <f>_xlfn.XLOOKUP(A149,'Data precios'!A:A,'Data precios'!D:D,"",0,-1)</f>
        <v>21900000</v>
      </c>
      <c r="W149" s="9">
        <f t="shared" si="14"/>
        <v>910000</v>
      </c>
      <c r="X149" s="11">
        <f t="shared" si="12"/>
        <v>20223030</v>
      </c>
      <c r="Y149" s="9">
        <f t="shared" si="13"/>
        <v>-1676970</v>
      </c>
      <c r="Z149" s="6">
        <f>_xlfn.XLOOKUP($A149,'Data precios'!$A:$A,'Data precios'!G:G,"",0,-1)</f>
        <v>20223030</v>
      </c>
      <c r="AA149" s="6">
        <f>_xlfn.XLOOKUP($A149,'Data precios'!$A:$A,'Data precios'!H:H,"",0,-1)</f>
        <v>20223030</v>
      </c>
      <c r="AB149" s="6">
        <f>_xlfn.XLOOKUP($A149,'Data precios'!$A:$A,'Data precios'!I:I,"",0,-1)</f>
        <v>20223030</v>
      </c>
      <c r="AC149" s="6">
        <f>_xlfn.XLOOKUP($A149,'Data precios'!$A:$A,'Data precios'!J:J,"",0,-1)</f>
        <v>20223030</v>
      </c>
    </row>
    <row r="150" spans="1:29" ht="15" thickBot="1" x14ac:dyDescent="0.35">
      <c r="A150" t="s">
        <v>297</v>
      </c>
      <c r="B150" t="s">
        <v>22</v>
      </c>
      <c r="C150" t="s">
        <v>5289</v>
      </c>
      <c r="D150" t="s">
        <v>137</v>
      </c>
      <c r="E150" t="s">
        <v>235</v>
      </c>
      <c r="F150">
        <v>2023</v>
      </c>
      <c r="G150">
        <v>45000</v>
      </c>
      <c r="I150" t="s">
        <v>26</v>
      </c>
      <c r="J150" t="s">
        <v>46</v>
      </c>
      <c r="K150">
        <v>298</v>
      </c>
      <c r="L150" t="s">
        <v>33</v>
      </c>
      <c r="M150">
        <v>15400000</v>
      </c>
      <c r="N150">
        <v>566967</v>
      </c>
      <c r="O150">
        <v>15966967</v>
      </c>
      <c r="P150">
        <v>16490000</v>
      </c>
      <c r="Q150">
        <v>523033</v>
      </c>
      <c r="R150">
        <v>317</v>
      </c>
      <c r="S150" s="5">
        <f>IFERROR(_xlfn.XLOOKUP(A150,'Stock APC'!$A:$A,'Stock APC'!$L:$L,0,0,1),0)</f>
        <v>15400000</v>
      </c>
      <c r="T150" t="str">
        <f t="shared" si="10"/>
        <v>LIQUIDAR</v>
      </c>
      <c r="U150" s="6">
        <f t="shared" si="11"/>
        <v>14016500</v>
      </c>
      <c r="V150" s="18">
        <f>_xlfn.XLOOKUP(A150,'Data precios'!A:A,'Data precios'!D:D,"",0,-1)</f>
        <v>17200000</v>
      </c>
      <c r="W150" s="9">
        <f t="shared" si="14"/>
        <v>710000</v>
      </c>
      <c r="X150" s="11">
        <f t="shared" si="12"/>
        <v>15966967</v>
      </c>
      <c r="Y150" s="9">
        <f t="shared" si="13"/>
        <v>-1233033</v>
      </c>
      <c r="Z150" s="6">
        <f>_xlfn.XLOOKUP($A150,'Data precios'!$A:$A,'Data precios'!G:G,"",0,-1)</f>
        <v>15966967</v>
      </c>
      <c r="AA150" s="6">
        <f>_xlfn.XLOOKUP($A150,'Data precios'!$A:$A,'Data precios'!H:H,"",0,-1)</f>
        <v>15966967</v>
      </c>
      <c r="AB150" s="6">
        <f>_xlfn.XLOOKUP($A150,'Data precios'!$A:$A,'Data precios'!I:I,"",0,-1)</f>
        <v>15966967</v>
      </c>
      <c r="AC150" s="6">
        <f>_xlfn.XLOOKUP($A150,'Data precios'!$A:$A,'Data precios'!J:J,"",0,-1)</f>
        <v>15966967</v>
      </c>
    </row>
    <row r="151" spans="1:29" ht="15" thickBot="1" x14ac:dyDescent="0.35">
      <c r="A151" t="s">
        <v>13129</v>
      </c>
      <c r="B151" t="s">
        <v>22</v>
      </c>
      <c r="C151" t="s">
        <v>54</v>
      </c>
      <c r="D151" t="s">
        <v>36</v>
      </c>
      <c r="E151" t="s">
        <v>11647</v>
      </c>
      <c r="F151">
        <v>2023</v>
      </c>
      <c r="G151">
        <v>39000</v>
      </c>
      <c r="I151" t="s">
        <v>26</v>
      </c>
      <c r="J151" t="s">
        <v>13485</v>
      </c>
      <c r="K151">
        <v>5</v>
      </c>
      <c r="L151" t="s">
        <v>39</v>
      </c>
      <c r="M151">
        <v>6000000</v>
      </c>
      <c r="N151">
        <v>219240</v>
      </c>
      <c r="O151">
        <v>6219240</v>
      </c>
      <c r="P151">
        <v>7290000</v>
      </c>
      <c r="Q151">
        <v>1070760</v>
      </c>
      <c r="R151">
        <v>1469</v>
      </c>
      <c r="S151" s="5">
        <f>IFERROR(_xlfn.XLOOKUP(A151,'Stock APC'!$A:$A,'Stock APC'!$L:$L,0,0,1),0)</f>
        <v>6000000</v>
      </c>
      <c r="T151" t="str">
        <f t="shared" si="10"/>
        <v>ROTACION ALTA</v>
      </c>
      <c r="U151" s="6">
        <f t="shared" si="11"/>
        <v>7290000</v>
      </c>
      <c r="V151" s="18">
        <f>_xlfn.XLOOKUP(A151,'Data precios'!A:A,'Data precios'!D:D,"",0,-1)</f>
        <v>7300000</v>
      </c>
      <c r="W151" s="9">
        <f t="shared" si="14"/>
        <v>10000</v>
      </c>
      <c r="X151" s="11">
        <f t="shared" si="12"/>
        <v>6716000</v>
      </c>
      <c r="Y151" s="9">
        <f t="shared" si="13"/>
        <v>-584000</v>
      </c>
      <c r="Z151" s="6">
        <f>_xlfn.XLOOKUP($A151,'Data precios'!$A:$A,'Data precios'!G:G,"",0,-1)</f>
        <v>6716000</v>
      </c>
      <c r="AA151" s="6">
        <f>_xlfn.XLOOKUP($A151,'Data precios'!$A:$A,'Data precios'!H:H,"",0,-1)</f>
        <v>6570000</v>
      </c>
      <c r="AB151" s="6">
        <f>_xlfn.XLOOKUP($A151,'Data precios'!$A:$A,'Data precios'!I:I,"",0,-1)</f>
        <v>6351000</v>
      </c>
      <c r="AC151" s="6">
        <f>_xlfn.XLOOKUP($A151,'Data precios'!$A:$A,'Data precios'!J:J,"",0,-1)</f>
        <v>6205000</v>
      </c>
    </row>
    <row r="152" spans="1:29" ht="15" thickBot="1" x14ac:dyDescent="0.35">
      <c r="A152" t="s">
        <v>4070</v>
      </c>
      <c r="B152" t="s">
        <v>22</v>
      </c>
      <c r="C152" t="s">
        <v>30</v>
      </c>
      <c r="D152" t="s">
        <v>24</v>
      </c>
      <c r="E152" t="s">
        <v>5301</v>
      </c>
      <c r="F152">
        <v>2023</v>
      </c>
      <c r="G152">
        <v>114000</v>
      </c>
      <c r="I152" t="s">
        <v>26</v>
      </c>
      <c r="J152" t="s">
        <v>322</v>
      </c>
      <c r="K152">
        <v>211</v>
      </c>
      <c r="L152" t="s">
        <v>33</v>
      </c>
      <c r="M152">
        <v>26500000</v>
      </c>
      <c r="N152">
        <v>523530</v>
      </c>
      <c r="O152">
        <v>27023530</v>
      </c>
      <c r="P152">
        <v>28990000</v>
      </c>
      <c r="Q152">
        <v>1966470</v>
      </c>
      <c r="R152">
        <v>678</v>
      </c>
      <c r="S152" s="5">
        <f>IFERROR(_xlfn.XLOOKUP(A152,'Stock APC'!$A:$A,'Stock APC'!$L:$L,0,0,1),0)</f>
        <v>26500000</v>
      </c>
      <c r="T152" t="str">
        <f t="shared" si="10"/>
        <v>LIQUIDAR</v>
      </c>
      <c r="U152" s="6">
        <f t="shared" si="11"/>
        <v>24641500</v>
      </c>
      <c r="V152" s="18">
        <f>_xlfn.XLOOKUP(A152,'Data precios'!A:A,'Data precios'!D:D,"",0,-1)</f>
        <v>33500000</v>
      </c>
      <c r="W152" s="9">
        <f t="shared" si="14"/>
        <v>4510000</v>
      </c>
      <c r="X152" s="11">
        <f t="shared" si="12"/>
        <v>28475000</v>
      </c>
      <c r="Y152" s="9">
        <f t="shared" si="13"/>
        <v>-5025000</v>
      </c>
      <c r="Z152" s="6">
        <f>_xlfn.XLOOKUP($A152,'Data precios'!$A:$A,'Data precios'!G:G,"",0,-1)</f>
        <v>30820000</v>
      </c>
      <c r="AA152" s="6">
        <f>_xlfn.XLOOKUP($A152,'Data precios'!$A:$A,'Data precios'!H:H,"",0,-1)</f>
        <v>30150000</v>
      </c>
      <c r="AB152" s="6">
        <f>_xlfn.XLOOKUP($A152,'Data precios'!$A:$A,'Data precios'!I:I,"",0,-1)</f>
        <v>29145000</v>
      </c>
      <c r="AC152" s="6">
        <f>_xlfn.XLOOKUP($A152,'Data precios'!$A:$A,'Data precios'!J:J,"",0,-1)</f>
        <v>28475000</v>
      </c>
    </row>
    <row r="153" spans="1:29" ht="15" thickBot="1" x14ac:dyDescent="0.35">
      <c r="A153" t="s">
        <v>13388</v>
      </c>
      <c r="B153" t="s">
        <v>22</v>
      </c>
      <c r="C153" t="s">
        <v>5289</v>
      </c>
      <c r="D153" t="s">
        <v>58</v>
      </c>
      <c r="E153" t="s">
        <v>10606</v>
      </c>
      <c r="F153">
        <v>2023</v>
      </c>
      <c r="G153">
        <v>30267</v>
      </c>
      <c r="I153" t="s">
        <v>26</v>
      </c>
      <c r="J153" t="s">
        <v>10607</v>
      </c>
      <c r="K153">
        <v>5</v>
      </c>
      <c r="L153" t="s">
        <v>39</v>
      </c>
      <c r="M153">
        <v>7300000</v>
      </c>
      <c r="N153">
        <v>238740</v>
      </c>
      <c r="O153">
        <v>7538740</v>
      </c>
      <c r="P153">
        <v>8790000</v>
      </c>
      <c r="Q153">
        <v>1251260</v>
      </c>
      <c r="R153">
        <v>1424</v>
      </c>
      <c r="S153" s="5">
        <f>IFERROR(_xlfn.XLOOKUP(A153,'Stock APC'!$A:$A,'Stock APC'!$L:$L,0,0,1),0)</f>
        <v>7300000</v>
      </c>
      <c r="T153" t="str">
        <f t="shared" si="10"/>
        <v>ROTACION ALTA</v>
      </c>
      <c r="U153" s="6">
        <f t="shared" si="11"/>
        <v>8790000</v>
      </c>
      <c r="V153" s="18">
        <f>_xlfn.XLOOKUP(A153,'Data precios'!A:A,'Data precios'!D:D,"",0,-1)</f>
        <v>8700000</v>
      </c>
      <c r="W153" s="9">
        <f t="shared" si="14"/>
        <v>-90000</v>
      </c>
      <c r="X153" s="11">
        <f t="shared" si="12"/>
        <v>8961000</v>
      </c>
      <c r="Y153" s="9">
        <f t="shared" si="13"/>
        <v>261000</v>
      </c>
      <c r="Z153" s="6">
        <f>_xlfn.XLOOKUP($A153,'Data precios'!$A:$A,'Data precios'!G:G,"",0,-1)</f>
        <v>8961000</v>
      </c>
      <c r="AA153" s="6">
        <f>_xlfn.XLOOKUP($A153,'Data precios'!$A:$A,'Data precios'!H:H,"",0,-1)</f>
        <v>8700000</v>
      </c>
      <c r="AB153" s="6">
        <f>_xlfn.XLOOKUP($A153,'Data precios'!$A:$A,'Data precios'!I:I,"",0,-1)</f>
        <v>8439000</v>
      </c>
      <c r="AC153" s="6">
        <f>_xlfn.XLOOKUP($A153,'Data precios'!$A:$A,'Data precios'!J:J,"",0,-1)</f>
        <v>8178000</v>
      </c>
    </row>
    <row r="154" spans="1:29" ht="15" thickBot="1" x14ac:dyDescent="0.35">
      <c r="A154" t="s">
        <v>9206</v>
      </c>
      <c r="B154" t="s">
        <v>22</v>
      </c>
      <c r="C154" t="s">
        <v>30</v>
      </c>
      <c r="D154" t="s">
        <v>131</v>
      </c>
      <c r="E154" t="s">
        <v>8595</v>
      </c>
      <c r="F154">
        <v>2023</v>
      </c>
      <c r="G154">
        <v>48000</v>
      </c>
      <c r="I154" t="s">
        <v>26</v>
      </c>
      <c r="J154" t="s">
        <v>4123</v>
      </c>
      <c r="K154">
        <v>26</v>
      </c>
      <c r="L154" t="s">
        <v>39</v>
      </c>
      <c r="M154">
        <v>17000000</v>
      </c>
      <c r="N154">
        <v>384240</v>
      </c>
      <c r="O154">
        <v>17384240</v>
      </c>
      <c r="P154">
        <v>22490000</v>
      </c>
      <c r="Q154">
        <v>5105760</v>
      </c>
      <c r="R154">
        <v>227</v>
      </c>
      <c r="S154" s="5">
        <f>IFERROR(_xlfn.XLOOKUP(A154,'Stock APC'!$A:$A,'Stock APC'!$L:$L,0,0,1),0)</f>
        <v>17000000</v>
      </c>
      <c r="T154" t="str">
        <f t="shared" si="10"/>
        <v>ROTACION ALTA</v>
      </c>
      <c r="U154" s="6">
        <f t="shared" si="11"/>
        <v>22490000</v>
      </c>
      <c r="V154" s="18">
        <f>_xlfn.XLOOKUP(A154,'Data precios'!A:A,'Data precios'!D:D,"",0,-1)</f>
        <v>23100000</v>
      </c>
      <c r="W154" s="9">
        <f t="shared" si="14"/>
        <v>610000</v>
      </c>
      <c r="X154" s="11">
        <f t="shared" si="12"/>
        <v>23100000</v>
      </c>
      <c r="Y154" s="9">
        <f t="shared" si="13"/>
        <v>0</v>
      </c>
      <c r="Z154" s="6">
        <f>_xlfn.XLOOKUP($A154,'Data precios'!$A:$A,'Data precios'!G:G,"",0,-1)</f>
        <v>23793000</v>
      </c>
      <c r="AA154" s="6">
        <f>_xlfn.XLOOKUP($A154,'Data precios'!$A:$A,'Data precios'!H:H,"",0,-1)</f>
        <v>23100000</v>
      </c>
      <c r="AB154" s="6">
        <f>_xlfn.XLOOKUP($A154,'Data precios'!$A:$A,'Data precios'!I:I,"",0,-1)</f>
        <v>22407000</v>
      </c>
      <c r="AC154" s="6">
        <f>_xlfn.XLOOKUP($A154,'Data precios'!$A:$A,'Data precios'!J:J,"",0,-1)</f>
        <v>21714000</v>
      </c>
    </row>
    <row r="155" spans="1:29" ht="15" thickBot="1" x14ac:dyDescent="0.35">
      <c r="A155" t="s">
        <v>75</v>
      </c>
      <c r="B155" t="s">
        <v>22</v>
      </c>
      <c r="C155" t="s">
        <v>5289</v>
      </c>
      <c r="D155" t="s">
        <v>62</v>
      </c>
      <c r="E155" t="s">
        <v>76</v>
      </c>
      <c r="F155">
        <v>2023</v>
      </c>
      <c r="G155">
        <v>67000</v>
      </c>
      <c r="I155" t="s">
        <v>26</v>
      </c>
      <c r="J155" t="s">
        <v>43</v>
      </c>
      <c r="K155">
        <v>390</v>
      </c>
      <c r="L155" t="s">
        <v>211</v>
      </c>
      <c r="M155">
        <v>14000000</v>
      </c>
      <c r="N155">
        <v>336030</v>
      </c>
      <c r="O155">
        <v>14336030</v>
      </c>
      <c r="P155">
        <v>13750000</v>
      </c>
      <c r="Q155">
        <v>-586030</v>
      </c>
      <c r="R155">
        <v>-426</v>
      </c>
      <c r="S155" s="5">
        <f>IFERROR(_xlfn.XLOOKUP(A155,'Stock APC'!$A:$A,'Stock APC'!$L:$L,0,0,1),0)</f>
        <v>14000000</v>
      </c>
      <c r="T155" t="str">
        <f t="shared" si="10"/>
        <v>LIQUIDAR</v>
      </c>
      <c r="U155" s="6">
        <f t="shared" si="11"/>
        <v>11687500</v>
      </c>
      <c r="V155" s="18">
        <f>_xlfn.XLOOKUP(A155,'Data precios'!A:A,'Data precios'!D:D,"",0,-1)</f>
        <v>15300000</v>
      </c>
      <c r="W155" s="9">
        <f t="shared" si="14"/>
        <v>1550000</v>
      </c>
      <c r="X155" s="11">
        <f t="shared" si="12"/>
        <v>13770000</v>
      </c>
      <c r="Y155" s="9">
        <f t="shared" si="13"/>
        <v>-1530000</v>
      </c>
      <c r="Z155" s="6">
        <f>_xlfn.XLOOKUP($A155,'Data precios'!$A:$A,'Data precios'!G:G,"",0,-1)</f>
        <v>15300000</v>
      </c>
      <c r="AA155" s="6">
        <f>_xlfn.XLOOKUP($A155,'Data precios'!$A:$A,'Data precios'!H:H,"",0,-1)</f>
        <v>14841000</v>
      </c>
      <c r="AB155" s="6">
        <f>_xlfn.XLOOKUP($A155,'Data precios'!$A:$A,'Data precios'!I:I,"",0,-1)</f>
        <v>14382000</v>
      </c>
      <c r="AC155" s="6">
        <f>_xlfn.XLOOKUP($A155,'Data precios'!$A:$A,'Data precios'!J:J,"",0,-1)</f>
        <v>13770000</v>
      </c>
    </row>
    <row r="156" spans="1:29" ht="15" thickBot="1" x14ac:dyDescent="0.35">
      <c r="A156" t="s">
        <v>126</v>
      </c>
      <c r="B156" t="s">
        <v>22</v>
      </c>
      <c r="C156" t="s">
        <v>54</v>
      </c>
      <c r="D156" t="s">
        <v>92</v>
      </c>
      <c r="E156" t="s">
        <v>127</v>
      </c>
      <c r="F156">
        <v>2023</v>
      </c>
      <c r="G156">
        <v>44495</v>
      </c>
      <c r="I156" t="s">
        <v>26</v>
      </c>
      <c r="J156" t="s">
        <v>94</v>
      </c>
      <c r="K156">
        <v>334</v>
      </c>
      <c r="L156" t="s">
        <v>28</v>
      </c>
      <c r="M156">
        <v>48000000</v>
      </c>
      <c r="N156">
        <v>846030</v>
      </c>
      <c r="O156">
        <v>48846030</v>
      </c>
      <c r="P156">
        <v>48990000</v>
      </c>
      <c r="Q156">
        <v>143970</v>
      </c>
      <c r="R156">
        <v>29</v>
      </c>
      <c r="S156" s="5">
        <f>IFERROR(_xlfn.XLOOKUP(A156,'Stock APC'!$A:$A,'Stock APC'!$L:$L,0,0,1),0)</f>
        <v>48000000</v>
      </c>
      <c r="T156" t="str">
        <f t="shared" si="10"/>
        <v>LIQUIDAR</v>
      </c>
      <c r="U156" s="6">
        <f t="shared" si="11"/>
        <v>41641500</v>
      </c>
      <c r="V156" s="18">
        <f>_xlfn.XLOOKUP(A156,'Data precios'!A:A,'Data precios'!D:D,"",0,-1)</f>
        <v>46700000</v>
      </c>
      <c r="W156" s="9">
        <f t="shared" si="14"/>
        <v>-2290000</v>
      </c>
      <c r="X156" s="11">
        <f t="shared" si="12"/>
        <v>48846030</v>
      </c>
      <c r="Y156" s="9">
        <f t="shared" si="13"/>
        <v>2146030</v>
      </c>
      <c r="Z156" s="6">
        <f>_xlfn.XLOOKUP($A156,'Data precios'!$A:$A,'Data precios'!G:G,"",0,-1)</f>
        <v>48846030</v>
      </c>
      <c r="AA156" s="6">
        <f>_xlfn.XLOOKUP($A156,'Data precios'!$A:$A,'Data precios'!H:H,"",0,-1)</f>
        <v>48846030</v>
      </c>
      <c r="AB156" s="6">
        <f>_xlfn.XLOOKUP($A156,'Data precios'!$A:$A,'Data precios'!I:I,"",0,-1)</f>
        <v>48846030</v>
      </c>
      <c r="AC156" s="6">
        <f>_xlfn.XLOOKUP($A156,'Data precios'!$A:$A,'Data precios'!J:J,"",0,-1)</f>
        <v>48846030</v>
      </c>
    </row>
    <row r="157" spans="1:29" ht="15" thickBot="1" x14ac:dyDescent="0.35">
      <c r="A157" t="s">
        <v>4063</v>
      </c>
      <c r="B157" t="s">
        <v>22</v>
      </c>
      <c r="C157" t="s">
        <v>35</v>
      </c>
      <c r="D157" t="s">
        <v>62</v>
      </c>
      <c r="E157" t="s">
        <v>129</v>
      </c>
      <c r="F157">
        <v>2023</v>
      </c>
      <c r="G157">
        <v>76000</v>
      </c>
      <c r="I157" t="s">
        <v>26</v>
      </c>
      <c r="J157" t="s">
        <v>152</v>
      </c>
      <c r="K157">
        <v>229</v>
      </c>
      <c r="L157" t="s">
        <v>33</v>
      </c>
      <c r="M157">
        <v>16500000</v>
      </c>
      <c r="N157">
        <v>373530</v>
      </c>
      <c r="O157">
        <v>16873530</v>
      </c>
      <c r="P157">
        <v>17990000</v>
      </c>
      <c r="Q157">
        <v>1116470</v>
      </c>
      <c r="R157">
        <v>621</v>
      </c>
      <c r="S157" s="5">
        <f>IFERROR(_xlfn.XLOOKUP(A157,'Stock APC'!$A:$A,'Stock APC'!$L:$L,0,0,1),0)</f>
        <v>16500000</v>
      </c>
      <c r="T157" t="str">
        <f t="shared" si="10"/>
        <v>LIQUIDAR</v>
      </c>
      <c r="U157" s="6">
        <f t="shared" si="11"/>
        <v>15291500</v>
      </c>
      <c r="V157" s="18">
        <f>_xlfn.XLOOKUP(A157,'Data precios'!A:A,'Data precios'!D:D,"",0,-1)</f>
        <v>22800000</v>
      </c>
      <c r="W157" s="9">
        <f t="shared" si="14"/>
        <v>4810000</v>
      </c>
      <c r="X157" s="11">
        <f t="shared" si="12"/>
        <v>19380000</v>
      </c>
      <c r="Y157" s="9">
        <f t="shared" si="13"/>
        <v>-3420000</v>
      </c>
      <c r="Z157" s="6">
        <f>_xlfn.XLOOKUP($A157,'Data precios'!$A:$A,'Data precios'!G:G,"",0,-1)</f>
        <v>20976000</v>
      </c>
      <c r="AA157" s="6">
        <f>_xlfn.XLOOKUP($A157,'Data precios'!$A:$A,'Data precios'!H:H,"",0,-1)</f>
        <v>20520000</v>
      </c>
      <c r="AB157" s="6">
        <f>_xlfn.XLOOKUP($A157,'Data precios'!$A:$A,'Data precios'!I:I,"",0,-1)</f>
        <v>19836000</v>
      </c>
      <c r="AC157" s="6">
        <f>_xlfn.XLOOKUP($A157,'Data precios'!$A:$A,'Data precios'!J:J,"",0,-1)</f>
        <v>19380000</v>
      </c>
    </row>
    <row r="158" spans="1:29" ht="15" thickBot="1" x14ac:dyDescent="0.35">
      <c r="A158" t="s">
        <v>8798</v>
      </c>
      <c r="B158" t="s">
        <v>22</v>
      </c>
      <c r="C158" t="s">
        <v>54</v>
      </c>
      <c r="D158" t="s">
        <v>182</v>
      </c>
      <c r="E158" t="s">
        <v>10893</v>
      </c>
      <c r="F158">
        <v>2023</v>
      </c>
      <c r="G158">
        <v>31000</v>
      </c>
      <c r="I158" t="s">
        <v>26</v>
      </c>
      <c r="J158" t="s">
        <v>46</v>
      </c>
      <c r="K158">
        <v>53</v>
      </c>
      <c r="L158" t="s">
        <v>33</v>
      </c>
      <c r="M158">
        <v>16000000</v>
      </c>
      <c r="N158">
        <v>369240</v>
      </c>
      <c r="O158">
        <v>16369240</v>
      </c>
      <c r="P158">
        <v>18990000</v>
      </c>
      <c r="Q158">
        <v>2620760</v>
      </c>
      <c r="R158">
        <v>138</v>
      </c>
      <c r="S158" s="5">
        <f>IFERROR(_xlfn.XLOOKUP(A158,'Stock APC'!$A:$A,'Stock APC'!$L:$L,0,0,1),0)</f>
        <v>16000000</v>
      </c>
      <c r="T158" t="str">
        <f t="shared" si="10"/>
        <v>ROTACION BAJA</v>
      </c>
      <c r="U158" s="6">
        <f t="shared" si="11"/>
        <v>17091000</v>
      </c>
      <c r="V158" s="18">
        <f>_xlfn.XLOOKUP(A158,'Data precios'!A:A,'Data precios'!D:D,"",0,-1)</f>
        <v>20300000</v>
      </c>
      <c r="W158" s="9">
        <f t="shared" si="14"/>
        <v>1310000</v>
      </c>
      <c r="X158" s="11">
        <f t="shared" si="12"/>
        <v>19082000</v>
      </c>
      <c r="Y158" s="9">
        <f t="shared" si="13"/>
        <v>-1218000</v>
      </c>
      <c r="Z158" s="6">
        <f>_xlfn.XLOOKUP($A158,'Data precios'!$A:$A,'Data precios'!G:G,"",0,-1)</f>
        <v>20300000</v>
      </c>
      <c r="AA158" s="6">
        <f>_xlfn.XLOOKUP($A158,'Data precios'!$A:$A,'Data precios'!H:H,"",0,-1)</f>
        <v>19691000</v>
      </c>
      <c r="AB158" s="6">
        <f>_xlfn.XLOOKUP($A158,'Data precios'!$A:$A,'Data precios'!I:I,"",0,-1)</f>
        <v>19082000</v>
      </c>
      <c r="AC158" s="6">
        <f>_xlfn.XLOOKUP($A158,'Data precios'!$A:$A,'Data precios'!J:J,"",0,-1)</f>
        <v>18270000</v>
      </c>
    </row>
    <row r="159" spans="1:29" ht="15" thickBot="1" x14ac:dyDescent="0.35">
      <c r="A159" t="s">
        <v>9746</v>
      </c>
      <c r="B159" t="s">
        <v>22</v>
      </c>
      <c r="C159" t="s">
        <v>54</v>
      </c>
      <c r="D159" t="s">
        <v>24</v>
      </c>
      <c r="E159" t="s">
        <v>10493</v>
      </c>
      <c r="F159">
        <v>2023</v>
      </c>
      <c r="G159">
        <v>101000</v>
      </c>
      <c r="I159" t="s">
        <v>26</v>
      </c>
      <c r="J159" t="s">
        <v>216</v>
      </c>
      <c r="K159">
        <v>87</v>
      </c>
      <c r="L159" t="s">
        <v>33</v>
      </c>
      <c r="M159">
        <v>19700000</v>
      </c>
      <c r="N159">
        <v>424740</v>
      </c>
      <c r="O159">
        <v>20124740</v>
      </c>
      <c r="P159">
        <v>24990000</v>
      </c>
      <c r="Q159">
        <v>4865260</v>
      </c>
      <c r="R159">
        <v>1947</v>
      </c>
      <c r="S159" s="5">
        <f>IFERROR(_xlfn.XLOOKUP(A159,'Stock APC'!$A:$A,'Stock APC'!$L:$L,0,0,1),0)</f>
        <v>19700000</v>
      </c>
      <c r="T159" t="str">
        <f t="shared" si="10"/>
        <v>LIQUIDAR</v>
      </c>
      <c r="U159" s="6">
        <f t="shared" si="11"/>
        <v>21241500</v>
      </c>
      <c r="V159" s="18">
        <f>_xlfn.XLOOKUP(A159,'Data precios'!A:A,'Data precios'!D:D,"",0,-1)</f>
        <v>25300000</v>
      </c>
      <c r="W159" s="9">
        <f t="shared" si="14"/>
        <v>310000</v>
      </c>
      <c r="X159" s="11">
        <f t="shared" si="12"/>
        <v>21505000</v>
      </c>
      <c r="Y159" s="9">
        <f t="shared" si="13"/>
        <v>-3795000</v>
      </c>
      <c r="Z159" s="6">
        <f>_xlfn.XLOOKUP($A159,'Data precios'!$A:$A,'Data precios'!G:G,"",0,-1)</f>
        <v>23276000</v>
      </c>
      <c r="AA159" s="6">
        <f>_xlfn.XLOOKUP($A159,'Data precios'!$A:$A,'Data precios'!H:H,"",0,-1)</f>
        <v>22770000</v>
      </c>
      <c r="AB159" s="6">
        <f>_xlfn.XLOOKUP($A159,'Data precios'!$A:$A,'Data precios'!I:I,"",0,-1)</f>
        <v>22011000</v>
      </c>
      <c r="AC159" s="6">
        <f>_xlfn.XLOOKUP($A159,'Data precios'!$A:$A,'Data precios'!J:J,"",0,-1)</f>
        <v>21505000</v>
      </c>
    </row>
    <row r="160" spans="1:29" ht="15" thickBot="1" x14ac:dyDescent="0.35">
      <c r="A160" t="s">
        <v>10678</v>
      </c>
      <c r="B160" t="s">
        <v>22</v>
      </c>
      <c r="C160" t="s">
        <v>54</v>
      </c>
      <c r="D160" t="s">
        <v>92</v>
      </c>
      <c r="E160" t="s">
        <v>10679</v>
      </c>
      <c r="F160">
        <v>2023</v>
      </c>
      <c r="G160">
        <v>52000</v>
      </c>
      <c r="I160" t="s">
        <v>26</v>
      </c>
      <c r="J160" t="s">
        <v>43</v>
      </c>
      <c r="K160">
        <v>62</v>
      </c>
      <c r="L160" t="s">
        <v>28</v>
      </c>
      <c r="M160">
        <v>8100000</v>
      </c>
      <c r="N160">
        <v>250740</v>
      </c>
      <c r="O160">
        <v>8350740</v>
      </c>
      <c r="P160">
        <v>9890000</v>
      </c>
      <c r="Q160">
        <v>1539260</v>
      </c>
      <c r="R160">
        <v>1556</v>
      </c>
      <c r="S160" s="5">
        <f>IFERROR(_xlfn.XLOOKUP(A160,'Stock APC'!$A:$A,'Stock APC'!$L:$L,0,0,1),0)</f>
        <v>8100000</v>
      </c>
      <c r="T160" t="str">
        <f t="shared" si="10"/>
        <v>LIQUIDAR</v>
      </c>
      <c r="U160" s="6">
        <f t="shared" si="11"/>
        <v>8406500</v>
      </c>
      <c r="V160" s="18">
        <f>_xlfn.XLOOKUP(A160,'Data precios'!A:A,'Data precios'!D:D,"",0,-1)</f>
        <v>9900000</v>
      </c>
      <c r="W160" s="9">
        <f t="shared" si="14"/>
        <v>10000</v>
      </c>
      <c r="X160" s="11">
        <f t="shared" si="12"/>
        <v>8910000</v>
      </c>
      <c r="Y160" s="9">
        <f t="shared" si="13"/>
        <v>-990000</v>
      </c>
      <c r="Z160" s="6">
        <f>_xlfn.XLOOKUP($A160,'Data precios'!$A:$A,'Data precios'!G:G,"",0,-1)</f>
        <v>9900000</v>
      </c>
      <c r="AA160" s="6">
        <f>_xlfn.XLOOKUP($A160,'Data precios'!$A:$A,'Data precios'!H:H,"",0,-1)</f>
        <v>9603000</v>
      </c>
      <c r="AB160" s="6">
        <f>_xlfn.XLOOKUP($A160,'Data precios'!$A:$A,'Data precios'!I:I,"",0,-1)</f>
        <v>9306000</v>
      </c>
      <c r="AC160" s="6">
        <f>_xlfn.XLOOKUP($A160,'Data precios'!$A:$A,'Data precios'!J:J,"",0,-1)</f>
        <v>8910000</v>
      </c>
    </row>
    <row r="161" spans="1:29" ht="15" thickBot="1" x14ac:dyDescent="0.35">
      <c r="A161" t="s">
        <v>5298</v>
      </c>
      <c r="B161" t="s">
        <v>22</v>
      </c>
      <c r="C161" t="s">
        <v>54</v>
      </c>
      <c r="D161" t="s">
        <v>24</v>
      </c>
      <c r="E161" t="s">
        <v>4100</v>
      </c>
      <c r="F161">
        <v>2023</v>
      </c>
      <c r="G161">
        <v>80000</v>
      </c>
      <c r="I161" t="s">
        <v>26</v>
      </c>
      <c r="J161" t="s">
        <v>143</v>
      </c>
      <c r="K161">
        <v>216</v>
      </c>
      <c r="L161" t="s">
        <v>33</v>
      </c>
      <c r="M161">
        <v>15400000</v>
      </c>
      <c r="N161">
        <v>357030</v>
      </c>
      <c r="O161">
        <v>15757030</v>
      </c>
      <c r="P161">
        <v>16990000</v>
      </c>
      <c r="Q161">
        <v>1232970</v>
      </c>
      <c r="R161">
        <v>726</v>
      </c>
      <c r="S161" s="5">
        <f>IFERROR(_xlfn.XLOOKUP(A161,'Stock APC'!$A:$A,'Stock APC'!$L:$L,0,0,1),0)</f>
        <v>15400000</v>
      </c>
      <c r="T161" t="str">
        <f t="shared" si="10"/>
        <v>LIQUIDAR</v>
      </c>
      <c r="U161" s="6">
        <f t="shared" si="11"/>
        <v>14441500</v>
      </c>
      <c r="V161" s="18">
        <f>_xlfn.XLOOKUP(A161,'Data precios'!A:A,'Data precios'!D:D,"",0,-1)</f>
        <v>19700000</v>
      </c>
      <c r="W161" s="9">
        <f t="shared" si="14"/>
        <v>2710000</v>
      </c>
      <c r="X161" s="11">
        <f t="shared" si="12"/>
        <v>17730000</v>
      </c>
      <c r="Y161" s="9">
        <f t="shared" si="13"/>
        <v>-1970000</v>
      </c>
      <c r="Z161" s="6">
        <f>_xlfn.XLOOKUP($A161,'Data precios'!$A:$A,'Data precios'!G:G,"",0,-1)</f>
        <v>19700000</v>
      </c>
      <c r="AA161" s="6">
        <f>_xlfn.XLOOKUP($A161,'Data precios'!$A:$A,'Data precios'!H:H,"",0,-1)</f>
        <v>19109000</v>
      </c>
      <c r="AB161" s="6">
        <f>_xlfn.XLOOKUP($A161,'Data precios'!$A:$A,'Data precios'!I:I,"",0,-1)</f>
        <v>18518000</v>
      </c>
      <c r="AC161" s="6">
        <f>_xlfn.XLOOKUP($A161,'Data precios'!$A:$A,'Data precios'!J:J,"",0,-1)</f>
        <v>17730000</v>
      </c>
    </row>
    <row r="162" spans="1:29" ht="15" thickBot="1" x14ac:dyDescent="0.35">
      <c r="A162" t="s">
        <v>9709</v>
      </c>
      <c r="B162" t="s">
        <v>22</v>
      </c>
      <c r="C162" t="s">
        <v>54</v>
      </c>
      <c r="D162" t="s">
        <v>137</v>
      </c>
      <c r="E162" t="s">
        <v>262</v>
      </c>
      <c r="F162">
        <v>2023</v>
      </c>
      <c r="G162">
        <v>74175</v>
      </c>
      <c r="I162" t="s">
        <v>26</v>
      </c>
      <c r="J162" t="s">
        <v>46</v>
      </c>
      <c r="K162">
        <v>90</v>
      </c>
      <c r="L162" t="s">
        <v>52</v>
      </c>
      <c r="M162">
        <v>13500000</v>
      </c>
      <c r="N162">
        <v>331740</v>
      </c>
      <c r="O162">
        <v>13831740</v>
      </c>
      <c r="P162">
        <v>16990000</v>
      </c>
      <c r="Q162">
        <v>3158260</v>
      </c>
      <c r="R162">
        <v>1859</v>
      </c>
      <c r="S162" s="5">
        <f>IFERROR(_xlfn.XLOOKUP(A162,'Stock APC'!$A:$A,'Stock APC'!$L:$L,0,0,1),0)</f>
        <v>13500000</v>
      </c>
      <c r="T162" t="str">
        <f t="shared" si="10"/>
        <v>LIQUIDAR</v>
      </c>
      <c r="U162" s="6">
        <f t="shared" si="11"/>
        <v>14441500</v>
      </c>
      <c r="V162" s="18">
        <f>_xlfn.XLOOKUP(A162,'Data precios'!A:A,'Data precios'!D:D,"",0,-1)</f>
        <v>17000000</v>
      </c>
      <c r="W162" s="9">
        <f t="shared" si="14"/>
        <v>10000</v>
      </c>
      <c r="X162" s="11">
        <f t="shared" si="12"/>
        <v>15300000</v>
      </c>
      <c r="Y162" s="9">
        <f t="shared" si="13"/>
        <v>-1700000</v>
      </c>
      <c r="Z162" s="6">
        <f>_xlfn.XLOOKUP($A162,'Data precios'!$A:$A,'Data precios'!G:G,"",0,-1)</f>
        <v>17000000</v>
      </c>
      <c r="AA162" s="6">
        <f>_xlfn.XLOOKUP($A162,'Data precios'!$A:$A,'Data precios'!H:H,"",0,-1)</f>
        <v>16490000</v>
      </c>
      <c r="AB162" s="6">
        <f>_xlfn.XLOOKUP($A162,'Data precios'!$A:$A,'Data precios'!I:I,"",0,-1)</f>
        <v>15980000</v>
      </c>
      <c r="AC162" s="6">
        <f>_xlfn.XLOOKUP($A162,'Data precios'!$A:$A,'Data precios'!J:J,"",0,-1)</f>
        <v>15300000</v>
      </c>
    </row>
    <row r="163" spans="1:29" ht="15" thickBot="1" x14ac:dyDescent="0.35">
      <c r="A163" t="s">
        <v>11663</v>
      </c>
      <c r="B163" t="s">
        <v>22</v>
      </c>
      <c r="C163" t="s">
        <v>54</v>
      </c>
      <c r="D163" t="s">
        <v>58</v>
      </c>
      <c r="E163" t="s">
        <v>11664</v>
      </c>
      <c r="F163">
        <v>2023</v>
      </c>
      <c r="G163">
        <v>57917</v>
      </c>
      <c r="I163" t="s">
        <v>26</v>
      </c>
      <c r="J163" t="s">
        <v>8562</v>
      </c>
      <c r="K163">
        <v>21</v>
      </c>
      <c r="L163" t="s">
        <v>121</v>
      </c>
      <c r="M163">
        <v>19000000</v>
      </c>
      <c r="N163">
        <v>414240</v>
      </c>
      <c r="O163">
        <v>19414240</v>
      </c>
      <c r="P163">
        <v>23490000</v>
      </c>
      <c r="Q163">
        <v>4075760</v>
      </c>
      <c r="R163">
        <v>1735</v>
      </c>
      <c r="S163" s="5">
        <f>IFERROR(_xlfn.XLOOKUP(A163,'Stock APC'!$A:$A,'Stock APC'!$L:$L,0,0,1),0)</f>
        <v>19000000</v>
      </c>
      <c r="T163" t="str">
        <f t="shared" si="10"/>
        <v>ROTACION ALTA</v>
      </c>
      <c r="U163" s="6">
        <f t="shared" si="11"/>
        <v>23490000</v>
      </c>
      <c r="V163" s="18">
        <f>_xlfn.XLOOKUP(A163,'Data precios'!A:A,'Data precios'!D:D,"",0,-1)</f>
        <v>31400000</v>
      </c>
      <c r="W163" s="9">
        <f t="shared" si="14"/>
        <v>7910000</v>
      </c>
      <c r="X163" s="11">
        <f t="shared" si="12"/>
        <v>28260000</v>
      </c>
      <c r="Y163" s="9">
        <f t="shared" si="13"/>
        <v>-3140000</v>
      </c>
      <c r="Z163" s="6">
        <f>_xlfn.XLOOKUP($A163,'Data precios'!$A:$A,'Data precios'!G:G,"",0,-1)</f>
        <v>28888000</v>
      </c>
      <c r="AA163" s="6">
        <f>_xlfn.XLOOKUP($A163,'Data precios'!$A:$A,'Data precios'!H:H,"",0,-1)</f>
        <v>28260000</v>
      </c>
      <c r="AB163" s="6">
        <f>_xlfn.XLOOKUP($A163,'Data precios'!$A:$A,'Data precios'!I:I,"",0,-1)</f>
        <v>27318000</v>
      </c>
      <c r="AC163" s="6">
        <f>_xlfn.XLOOKUP($A163,'Data precios'!$A:$A,'Data precios'!J:J,"",0,-1)</f>
        <v>26690000</v>
      </c>
    </row>
    <row r="164" spans="1:29" ht="15" thickBot="1" x14ac:dyDescent="0.35">
      <c r="A164" t="s">
        <v>11665</v>
      </c>
      <c r="B164" t="s">
        <v>22</v>
      </c>
      <c r="C164" t="s">
        <v>5289</v>
      </c>
      <c r="D164" t="s">
        <v>137</v>
      </c>
      <c r="E164" t="s">
        <v>148</v>
      </c>
      <c r="F164">
        <v>2023</v>
      </c>
      <c r="G164">
        <v>93000</v>
      </c>
      <c r="I164" t="s">
        <v>26</v>
      </c>
      <c r="J164" t="s">
        <v>11666</v>
      </c>
      <c r="K164">
        <v>21</v>
      </c>
      <c r="L164" t="s">
        <v>47</v>
      </c>
      <c r="M164">
        <v>8400000</v>
      </c>
      <c r="N164">
        <v>255240</v>
      </c>
      <c r="O164">
        <v>8655240</v>
      </c>
      <c r="P164">
        <v>10590000</v>
      </c>
      <c r="Q164">
        <v>1934760</v>
      </c>
      <c r="R164">
        <v>1827</v>
      </c>
      <c r="S164" s="5">
        <f>IFERROR(_xlfn.XLOOKUP(A164,'Stock APC'!$A:$A,'Stock APC'!$L:$L,0,0,1),0)</f>
        <v>8400000</v>
      </c>
      <c r="T164" t="str">
        <f t="shared" si="10"/>
        <v>ROTACION ALTA</v>
      </c>
      <c r="U164" s="6">
        <f t="shared" si="11"/>
        <v>10590000</v>
      </c>
      <c r="V164" s="18">
        <f>_xlfn.XLOOKUP(A164,'Data precios'!A:A,'Data precios'!D:D,"",0,-1)</f>
        <v>12200000</v>
      </c>
      <c r="W164" s="9">
        <f t="shared" si="14"/>
        <v>1610000</v>
      </c>
      <c r="X164" s="11">
        <f t="shared" si="12"/>
        <v>11834000</v>
      </c>
      <c r="Y164" s="9">
        <f t="shared" si="13"/>
        <v>-366000</v>
      </c>
      <c r="Z164" s="6">
        <f>_xlfn.XLOOKUP($A164,'Data precios'!$A:$A,'Data precios'!G:G,"",0,-1)</f>
        <v>12200000</v>
      </c>
      <c r="AA164" s="6">
        <f>_xlfn.XLOOKUP($A164,'Data precios'!$A:$A,'Data precios'!H:H,"",0,-1)</f>
        <v>11834000</v>
      </c>
      <c r="AB164" s="6">
        <f>_xlfn.XLOOKUP($A164,'Data precios'!$A:$A,'Data precios'!I:I,"",0,-1)</f>
        <v>11468000</v>
      </c>
      <c r="AC164" s="6">
        <f>_xlfn.XLOOKUP($A164,'Data precios'!$A:$A,'Data precios'!J:J,"",0,-1)</f>
        <v>10980000</v>
      </c>
    </row>
    <row r="165" spans="1:29" ht="15" thickBot="1" x14ac:dyDescent="0.35">
      <c r="A165" t="s">
        <v>5309</v>
      </c>
      <c r="B165" t="s">
        <v>22</v>
      </c>
      <c r="C165" t="s">
        <v>5289</v>
      </c>
      <c r="D165" t="s">
        <v>191</v>
      </c>
      <c r="E165" t="s">
        <v>5310</v>
      </c>
      <c r="F165">
        <v>2023</v>
      </c>
      <c r="G165">
        <v>44000</v>
      </c>
      <c r="I165" t="s">
        <v>26</v>
      </c>
      <c r="J165" t="s">
        <v>184</v>
      </c>
      <c r="K165">
        <v>188</v>
      </c>
      <c r="L165" t="s">
        <v>47</v>
      </c>
      <c r="M165">
        <v>15200000</v>
      </c>
      <c r="N165">
        <v>354030</v>
      </c>
      <c r="O165">
        <v>15554030</v>
      </c>
      <c r="P165">
        <v>16490000</v>
      </c>
      <c r="Q165">
        <v>935970</v>
      </c>
      <c r="R165">
        <v>568</v>
      </c>
      <c r="S165" s="5">
        <f>IFERROR(_xlfn.XLOOKUP(A165,'Stock APC'!$A:$A,'Stock APC'!$L:$L,0,0,1),0)</f>
        <v>15200000</v>
      </c>
      <c r="T165" t="str">
        <f t="shared" si="10"/>
        <v>LIQUIDAR</v>
      </c>
      <c r="U165" s="6">
        <f t="shared" si="11"/>
        <v>14016500</v>
      </c>
      <c r="V165" s="18">
        <f>_xlfn.XLOOKUP(A165,'Data precios'!A:A,'Data precios'!D:D,"",0,-1)</f>
        <v>18100000</v>
      </c>
      <c r="W165" s="9">
        <f t="shared" si="14"/>
        <v>1610000</v>
      </c>
      <c r="X165" s="11">
        <f t="shared" si="12"/>
        <v>16290000</v>
      </c>
      <c r="Y165" s="9">
        <f t="shared" si="13"/>
        <v>-1810000</v>
      </c>
      <c r="Z165" s="6">
        <f>_xlfn.XLOOKUP($A165,'Data precios'!$A:$A,'Data precios'!G:G,"",0,-1)</f>
        <v>18100000</v>
      </c>
      <c r="AA165" s="6">
        <f>_xlfn.XLOOKUP($A165,'Data precios'!$A:$A,'Data precios'!H:H,"",0,-1)</f>
        <v>17557000</v>
      </c>
      <c r="AB165" s="6">
        <f>_xlfn.XLOOKUP($A165,'Data precios'!$A:$A,'Data precios'!I:I,"",0,-1)</f>
        <v>17014000</v>
      </c>
      <c r="AC165" s="6">
        <f>_xlfn.XLOOKUP($A165,'Data precios'!$A:$A,'Data precios'!J:J,"",0,-1)</f>
        <v>16290000</v>
      </c>
    </row>
    <row r="166" spans="1:29" ht="15" thickBot="1" x14ac:dyDescent="0.35">
      <c r="A166" t="s">
        <v>290</v>
      </c>
      <c r="B166" t="s">
        <v>22</v>
      </c>
      <c r="C166" t="s">
        <v>30</v>
      </c>
      <c r="D166" t="s">
        <v>62</v>
      </c>
      <c r="E166" t="s">
        <v>291</v>
      </c>
      <c r="F166">
        <v>2023</v>
      </c>
      <c r="G166">
        <v>25000</v>
      </c>
      <c r="I166" t="s">
        <v>26</v>
      </c>
      <c r="J166" t="s">
        <v>247</v>
      </c>
      <c r="K166">
        <v>297</v>
      </c>
      <c r="L166" t="s">
        <v>33</v>
      </c>
      <c r="M166">
        <v>16000000</v>
      </c>
      <c r="N166">
        <v>366030</v>
      </c>
      <c r="O166">
        <v>16366030</v>
      </c>
      <c r="P166">
        <v>16490000</v>
      </c>
      <c r="Q166">
        <v>123970</v>
      </c>
      <c r="R166">
        <v>75</v>
      </c>
      <c r="S166" s="5">
        <f>IFERROR(_xlfn.XLOOKUP(A166,'Stock APC'!$A:$A,'Stock APC'!$L:$L,0,0,1),0)</f>
        <v>16000000</v>
      </c>
      <c r="T166" t="str">
        <f t="shared" si="10"/>
        <v>LIQUIDAR</v>
      </c>
      <c r="U166" s="6">
        <f t="shared" si="11"/>
        <v>14016500</v>
      </c>
      <c r="V166" s="18">
        <f>_xlfn.XLOOKUP(A166,'Data precios'!A:A,'Data precios'!D:D,"",0,-1)</f>
        <v>18200000</v>
      </c>
      <c r="W166" s="9">
        <f t="shared" si="14"/>
        <v>1710000</v>
      </c>
      <c r="X166" s="11">
        <f t="shared" si="12"/>
        <v>16380000</v>
      </c>
      <c r="Y166" s="9">
        <f t="shared" si="13"/>
        <v>-1820000</v>
      </c>
      <c r="Z166" s="6">
        <f>_xlfn.XLOOKUP($A166,'Data precios'!$A:$A,'Data precios'!G:G,"",0,-1)</f>
        <v>18200000</v>
      </c>
      <c r="AA166" s="6">
        <f>_xlfn.XLOOKUP($A166,'Data precios'!$A:$A,'Data precios'!H:H,"",0,-1)</f>
        <v>17654000</v>
      </c>
      <c r="AB166" s="6">
        <f>_xlfn.XLOOKUP($A166,'Data precios'!$A:$A,'Data precios'!I:I,"",0,-1)</f>
        <v>17108000</v>
      </c>
      <c r="AC166" s="6">
        <f>_xlfn.XLOOKUP($A166,'Data precios'!$A:$A,'Data precios'!J:J,"",0,-1)</f>
        <v>16380000</v>
      </c>
    </row>
    <row r="167" spans="1:29" ht="15" thickBot="1" x14ac:dyDescent="0.35">
      <c r="A167" t="s">
        <v>1620</v>
      </c>
      <c r="B167" t="s">
        <v>22</v>
      </c>
      <c r="C167" t="s">
        <v>54</v>
      </c>
      <c r="D167" t="s">
        <v>5780</v>
      </c>
      <c r="E167" t="s">
        <v>10894</v>
      </c>
      <c r="F167">
        <v>2023</v>
      </c>
      <c r="G167">
        <v>58362</v>
      </c>
      <c r="I167" t="s">
        <v>26</v>
      </c>
      <c r="J167" t="s">
        <v>10895</v>
      </c>
      <c r="K167">
        <v>54</v>
      </c>
      <c r="L167" t="s">
        <v>33</v>
      </c>
      <c r="M167">
        <v>16500000</v>
      </c>
      <c r="N167">
        <v>376740</v>
      </c>
      <c r="O167">
        <v>16876740</v>
      </c>
      <c r="P167">
        <v>20990000</v>
      </c>
      <c r="Q167">
        <v>4113260</v>
      </c>
      <c r="R167">
        <v>196</v>
      </c>
      <c r="S167" s="5">
        <f>IFERROR(_xlfn.XLOOKUP(A167,'Stock APC'!$A:$A,'Stock APC'!$L:$L,0,0,1),0)</f>
        <v>16500000</v>
      </c>
      <c r="T167" t="str">
        <f t="shared" si="10"/>
        <v>ROTACION BAJA</v>
      </c>
      <c r="U167" s="6">
        <f t="shared" si="11"/>
        <v>18891000</v>
      </c>
      <c r="V167" s="18">
        <f>_xlfn.XLOOKUP(A167,'Data precios'!A:A,'Data precios'!D:D,"",0,-1)</f>
        <v>22400000</v>
      </c>
      <c r="W167" s="9">
        <f t="shared" si="14"/>
        <v>1410000</v>
      </c>
      <c r="X167" s="11">
        <f t="shared" si="12"/>
        <v>21056000</v>
      </c>
      <c r="Y167" s="9">
        <f t="shared" si="13"/>
        <v>-1344000</v>
      </c>
      <c r="Z167" s="6">
        <f>_xlfn.XLOOKUP($A167,'Data precios'!$A:$A,'Data precios'!G:G,"",0,-1)</f>
        <v>22400000</v>
      </c>
      <c r="AA167" s="6">
        <f>_xlfn.XLOOKUP($A167,'Data precios'!$A:$A,'Data precios'!H:H,"",0,-1)</f>
        <v>21728000</v>
      </c>
      <c r="AB167" s="6">
        <f>_xlfn.XLOOKUP($A167,'Data precios'!$A:$A,'Data precios'!I:I,"",0,-1)</f>
        <v>21056000</v>
      </c>
      <c r="AC167" s="6">
        <f>_xlfn.XLOOKUP($A167,'Data precios'!$A:$A,'Data precios'!J:J,"",0,-1)</f>
        <v>20160000</v>
      </c>
    </row>
    <row r="168" spans="1:29" ht="15" thickBot="1" x14ac:dyDescent="0.35">
      <c r="A168" t="s">
        <v>84</v>
      </c>
      <c r="B168" t="s">
        <v>22</v>
      </c>
      <c r="C168" t="s">
        <v>54</v>
      </c>
      <c r="D168" t="s">
        <v>85</v>
      </c>
      <c r="E168" t="s">
        <v>86</v>
      </c>
      <c r="F168">
        <v>2023</v>
      </c>
      <c r="G168">
        <v>15600</v>
      </c>
      <c r="I168" t="s">
        <v>26</v>
      </c>
      <c r="J168" t="s">
        <v>87</v>
      </c>
      <c r="K168">
        <v>875</v>
      </c>
      <c r="L168" t="s">
        <v>28</v>
      </c>
      <c r="M168">
        <v>28500000</v>
      </c>
      <c r="N168">
        <v>1097663</v>
      </c>
      <c r="O168">
        <v>29597663</v>
      </c>
      <c r="P168">
        <v>33190000</v>
      </c>
      <c r="Q168">
        <v>3592337</v>
      </c>
      <c r="R168">
        <v>1082</v>
      </c>
      <c r="S168" s="5">
        <f>IFERROR(_xlfn.XLOOKUP(A168,'Stock APC'!$A:$A,'Stock APC'!$L:$L,0,0,1),0)</f>
        <v>28500000</v>
      </c>
      <c r="T168" t="str">
        <f t="shared" si="10"/>
        <v>LIQUIDAR</v>
      </c>
      <c r="U168" s="6">
        <f t="shared" si="11"/>
        <v>28211500</v>
      </c>
      <c r="V168" s="18">
        <f>_xlfn.XLOOKUP(A168,'Data precios'!A:A,'Data precios'!D:D,"",0,-1)</f>
        <v>28200000</v>
      </c>
      <c r="W168" s="9">
        <f t="shared" si="14"/>
        <v>-4990000</v>
      </c>
      <c r="X168" s="11">
        <f t="shared" si="12"/>
        <v>23970000</v>
      </c>
      <c r="Y168" s="9">
        <f t="shared" si="13"/>
        <v>-4230000</v>
      </c>
      <c r="Z168" s="6">
        <f>_xlfn.XLOOKUP($A168,'Data precios'!$A:$A,'Data precios'!G:G,"",0,-1)</f>
        <v>25944000</v>
      </c>
      <c r="AA168" s="6">
        <f>_xlfn.XLOOKUP($A168,'Data precios'!$A:$A,'Data precios'!H:H,"",0,-1)</f>
        <v>25380000</v>
      </c>
      <c r="AB168" s="6">
        <f>_xlfn.XLOOKUP($A168,'Data precios'!$A:$A,'Data precios'!I:I,"",0,-1)</f>
        <v>24534000</v>
      </c>
      <c r="AC168" s="6">
        <f>_xlfn.XLOOKUP($A168,'Data precios'!$A:$A,'Data precios'!J:J,"",0,-1)</f>
        <v>23970000</v>
      </c>
    </row>
    <row r="169" spans="1:29" ht="15" thickBot="1" x14ac:dyDescent="0.35">
      <c r="A169" t="s">
        <v>141</v>
      </c>
      <c r="B169" t="s">
        <v>22</v>
      </c>
      <c r="C169" t="s">
        <v>5289</v>
      </c>
      <c r="D169" t="s">
        <v>41</v>
      </c>
      <c r="E169" t="s">
        <v>142</v>
      </c>
      <c r="F169">
        <v>2023</v>
      </c>
      <c r="G169">
        <v>40695</v>
      </c>
      <c r="I169" t="s">
        <v>26</v>
      </c>
      <c r="J169" t="s">
        <v>143</v>
      </c>
      <c r="K169">
        <v>375</v>
      </c>
      <c r="L169" t="s">
        <v>52</v>
      </c>
      <c r="M169">
        <v>10600000</v>
      </c>
      <c r="N169">
        <v>285030</v>
      </c>
      <c r="O169">
        <v>10885030</v>
      </c>
      <c r="P169">
        <v>12790000</v>
      </c>
      <c r="Q169">
        <v>1904970</v>
      </c>
      <c r="R169">
        <v>1489</v>
      </c>
      <c r="S169" s="5">
        <f>IFERROR(_xlfn.XLOOKUP(A169,'Stock APC'!$A:$A,'Stock APC'!$L:$L,0,0,1),0)</f>
        <v>10600000</v>
      </c>
      <c r="T169" t="str">
        <f t="shared" si="10"/>
        <v>LIQUIDAR</v>
      </c>
      <c r="U169" s="6">
        <f t="shared" si="11"/>
        <v>10871500</v>
      </c>
      <c r="V169" s="18">
        <f>_xlfn.XLOOKUP(A169,'Data precios'!A:A,'Data precios'!D:D,"",0,-1)</f>
        <v>15100000</v>
      </c>
      <c r="W169" s="9">
        <f t="shared" si="14"/>
        <v>2310000</v>
      </c>
      <c r="X169" s="11">
        <f t="shared" si="12"/>
        <v>10885030</v>
      </c>
      <c r="Y169" s="9">
        <f t="shared" si="13"/>
        <v>-4214970</v>
      </c>
      <c r="Z169" s="6">
        <f>_xlfn.XLOOKUP($A169,'Data precios'!$A:$A,'Data precios'!G:G,"",0,-1)</f>
        <v>10885030</v>
      </c>
      <c r="AA169" s="6">
        <f>_xlfn.XLOOKUP($A169,'Data precios'!$A:$A,'Data precios'!H:H,"",0,-1)</f>
        <v>10885030</v>
      </c>
      <c r="AB169" s="6">
        <f>_xlfn.XLOOKUP($A169,'Data precios'!$A:$A,'Data precios'!I:I,"",0,-1)</f>
        <v>10885030</v>
      </c>
      <c r="AC169" s="6">
        <f>_xlfn.XLOOKUP($A169,'Data precios'!$A:$A,'Data precios'!J:J,"",0,-1)</f>
        <v>10885030</v>
      </c>
    </row>
    <row r="170" spans="1:29" ht="15" thickBot="1" x14ac:dyDescent="0.35">
      <c r="A170" t="s">
        <v>11667</v>
      </c>
      <c r="B170" t="s">
        <v>22</v>
      </c>
      <c r="C170" t="s">
        <v>54</v>
      </c>
      <c r="D170" t="s">
        <v>41</v>
      </c>
      <c r="E170" t="s">
        <v>11668</v>
      </c>
      <c r="F170">
        <v>2023</v>
      </c>
      <c r="G170">
        <v>54000</v>
      </c>
      <c r="I170" t="s">
        <v>26</v>
      </c>
      <c r="J170" t="s">
        <v>109</v>
      </c>
      <c r="K170">
        <v>8</v>
      </c>
      <c r="L170" t="s">
        <v>39</v>
      </c>
      <c r="M170">
        <v>9750000</v>
      </c>
      <c r="N170">
        <v>275490</v>
      </c>
      <c r="O170">
        <v>10025490</v>
      </c>
      <c r="P170">
        <v>11990000</v>
      </c>
      <c r="Q170">
        <v>1964510</v>
      </c>
      <c r="R170">
        <v>1638</v>
      </c>
      <c r="S170" s="5">
        <f>IFERROR(_xlfn.XLOOKUP(A170,'Stock APC'!$A:$A,'Stock APC'!$L:$L,0,0,1),0)</f>
        <v>9750000</v>
      </c>
      <c r="T170" t="str">
        <f t="shared" si="10"/>
        <v>ROTACION ALTA</v>
      </c>
      <c r="U170" s="6">
        <f t="shared" si="11"/>
        <v>11990000</v>
      </c>
      <c r="V170" s="18">
        <f>_xlfn.XLOOKUP(A170,'Data precios'!A:A,'Data precios'!D:D,"",0,-1)</f>
        <v>13500000</v>
      </c>
      <c r="W170" s="9">
        <f t="shared" si="14"/>
        <v>1510000</v>
      </c>
      <c r="X170" s="11">
        <f t="shared" si="12"/>
        <v>13500000</v>
      </c>
      <c r="Y170" s="9">
        <f t="shared" si="13"/>
        <v>0</v>
      </c>
      <c r="Z170" s="6">
        <f>_xlfn.XLOOKUP($A170,'Data precios'!$A:$A,'Data precios'!G:G,"",0,-1)</f>
        <v>13500000</v>
      </c>
      <c r="AA170" s="6">
        <f>_xlfn.XLOOKUP($A170,'Data precios'!$A:$A,'Data precios'!H:H,"",0,-1)</f>
        <v>13095000</v>
      </c>
      <c r="AB170" s="6">
        <f>_xlfn.XLOOKUP($A170,'Data precios'!$A:$A,'Data precios'!I:I,"",0,-1)</f>
        <v>12690000</v>
      </c>
      <c r="AC170" s="6">
        <f>_xlfn.XLOOKUP($A170,'Data precios'!$A:$A,'Data precios'!J:J,"",0,-1)</f>
        <v>12150000</v>
      </c>
    </row>
    <row r="171" spans="1:29" ht="15" thickBot="1" x14ac:dyDescent="0.35">
      <c r="A171" t="s">
        <v>6209</v>
      </c>
      <c r="B171" t="s">
        <v>22</v>
      </c>
      <c r="C171" t="s">
        <v>5289</v>
      </c>
      <c r="D171" t="s">
        <v>137</v>
      </c>
      <c r="E171" t="s">
        <v>8623</v>
      </c>
      <c r="F171">
        <v>2023</v>
      </c>
      <c r="G171">
        <v>71248</v>
      </c>
      <c r="I171" t="s">
        <v>26</v>
      </c>
      <c r="J171" t="s">
        <v>43</v>
      </c>
      <c r="K171">
        <v>115</v>
      </c>
      <c r="L171" t="s">
        <v>52</v>
      </c>
      <c r="M171">
        <v>15500000</v>
      </c>
      <c r="N171">
        <v>361740</v>
      </c>
      <c r="O171">
        <v>15861740</v>
      </c>
      <c r="P171">
        <v>16490000</v>
      </c>
      <c r="Q171">
        <v>628260</v>
      </c>
      <c r="R171">
        <v>381</v>
      </c>
      <c r="S171" s="5">
        <f>IFERROR(_xlfn.XLOOKUP(A171,'Stock APC'!$A:$A,'Stock APC'!$L:$L,0,0,1),0)</f>
        <v>15500000</v>
      </c>
      <c r="T171" t="str">
        <f t="shared" si="10"/>
        <v>LIQUIDAR</v>
      </c>
      <c r="U171" s="6">
        <f t="shared" si="11"/>
        <v>14016500</v>
      </c>
      <c r="V171" s="18">
        <f>_xlfn.XLOOKUP(A171,'Data precios'!A:A,'Data precios'!D:D,"",0,-1)</f>
        <v>26500000</v>
      </c>
      <c r="W171" s="9">
        <f t="shared" si="14"/>
        <v>10010000</v>
      </c>
      <c r="X171" s="11">
        <f t="shared" si="12"/>
        <v>22525000</v>
      </c>
      <c r="Y171" s="9">
        <f t="shared" si="13"/>
        <v>-3975000</v>
      </c>
      <c r="Z171" s="6">
        <f>_xlfn.XLOOKUP($A171,'Data precios'!$A:$A,'Data precios'!G:G,"",0,-1)</f>
        <v>24380000</v>
      </c>
      <c r="AA171" s="6">
        <f>_xlfn.XLOOKUP($A171,'Data precios'!$A:$A,'Data precios'!H:H,"",0,-1)</f>
        <v>23850000</v>
      </c>
      <c r="AB171" s="6">
        <f>_xlfn.XLOOKUP($A171,'Data precios'!$A:$A,'Data precios'!I:I,"",0,-1)</f>
        <v>23055000</v>
      </c>
      <c r="AC171" s="6">
        <f>_xlfn.XLOOKUP($A171,'Data precios'!$A:$A,'Data precios'!J:J,"",0,-1)</f>
        <v>22525000</v>
      </c>
    </row>
    <row r="172" spans="1:29" ht="15" thickBot="1" x14ac:dyDescent="0.35">
      <c r="A172" t="s">
        <v>11608</v>
      </c>
      <c r="B172" t="s">
        <v>22</v>
      </c>
      <c r="C172" t="s">
        <v>54</v>
      </c>
      <c r="D172" t="s">
        <v>36</v>
      </c>
      <c r="E172" t="s">
        <v>13486</v>
      </c>
      <c r="F172">
        <v>2023</v>
      </c>
      <c r="G172">
        <v>38321</v>
      </c>
      <c r="I172" t="s">
        <v>26</v>
      </c>
      <c r="J172" t="s">
        <v>13487</v>
      </c>
      <c r="K172">
        <v>5</v>
      </c>
      <c r="L172" t="s">
        <v>39</v>
      </c>
      <c r="M172">
        <v>7300000</v>
      </c>
      <c r="N172">
        <v>238740</v>
      </c>
      <c r="O172">
        <v>7538740</v>
      </c>
      <c r="P172">
        <v>8790000</v>
      </c>
      <c r="Q172">
        <v>1251260</v>
      </c>
      <c r="R172">
        <v>1424</v>
      </c>
      <c r="S172" s="5">
        <f>IFERROR(_xlfn.XLOOKUP(A172,'Stock APC'!$A:$A,'Stock APC'!$L:$L,0,0,1),0)</f>
        <v>7300000</v>
      </c>
      <c r="T172" t="str">
        <f t="shared" si="10"/>
        <v>ROTACION ALTA</v>
      </c>
      <c r="U172" s="6">
        <f t="shared" si="11"/>
        <v>8790000</v>
      </c>
      <c r="V172" s="18">
        <f>_xlfn.XLOOKUP(A172,'Data precios'!A:A,'Data precios'!D:D,"",0,-1)</f>
        <v>8800000</v>
      </c>
      <c r="W172" s="9">
        <f t="shared" si="14"/>
        <v>10000</v>
      </c>
      <c r="X172" s="11">
        <f t="shared" si="12"/>
        <v>9064000</v>
      </c>
      <c r="Y172" s="9">
        <f t="shared" si="13"/>
        <v>264000</v>
      </c>
      <c r="Z172" s="6">
        <f>_xlfn.XLOOKUP($A172,'Data precios'!$A:$A,'Data precios'!G:G,"",0,-1)</f>
        <v>9064000</v>
      </c>
      <c r="AA172" s="6">
        <f>_xlfn.XLOOKUP($A172,'Data precios'!$A:$A,'Data precios'!H:H,"",0,-1)</f>
        <v>8800000</v>
      </c>
      <c r="AB172" s="6">
        <f>_xlfn.XLOOKUP($A172,'Data precios'!$A:$A,'Data precios'!I:I,"",0,-1)</f>
        <v>8536000</v>
      </c>
      <c r="AC172" s="6">
        <f>_xlfn.XLOOKUP($A172,'Data precios'!$A:$A,'Data precios'!J:J,"",0,-1)</f>
        <v>8271999.9999999991</v>
      </c>
    </row>
    <row r="173" spans="1:29" ht="15" thickBot="1" x14ac:dyDescent="0.35">
      <c r="A173" t="s">
        <v>10529</v>
      </c>
      <c r="B173" t="s">
        <v>22</v>
      </c>
      <c r="C173" t="s">
        <v>54</v>
      </c>
      <c r="D173" t="s">
        <v>62</v>
      </c>
      <c r="E173" t="s">
        <v>218</v>
      </c>
      <c r="F173">
        <v>2023</v>
      </c>
      <c r="G173">
        <v>47000</v>
      </c>
      <c r="I173" t="s">
        <v>26</v>
      </c>
      <c r="J173" t="s">
        <v>152</v>
      </c>
      <c r="K173">
        <v>71</v>
      </c>
      <c r="L173" t="s">
        <v>33</v>
      </c>
      <c r="M173">
        <v>18000000</v>
      </c>
      <c r="N173">
        <v>399240</v>
      </c>
      <c r="O173">
        <v>18399240</v>
      </c>
      <c r="P173">
        <v>21490000</v>
      </c>
      <c r="Q173">
        <v>3090760</v>
      </c>
      <c r="R173">
        <v>1438</v>
      </c>
      <c r="S173" s="5">
        <f>IFERROR(_xlfn.XLOOKUP(A173,'Stock APC'!$A:$A,'Stock APC'!$L:$L,0,0,1),0)</f>
        <v>18000000</v>
      </c>
      <c r="T173" t="str">
        <f t="shared" si="10"/>
        <v>LIQUIDAR</v>
      </c>
      <c r="U173" s="6">
        <f t="shared" si="11"/>
        <v>18266500</v>
      </c>
      <c r="V173" s="18">
        <f>_xlfn.XLOOKUP(A173,'Data precios'!A:A,'Data precios'!D:D,"",0,-1)</f>
        <v>23100000</v>
      </c>
      <c r="W173" s="9">
        <f t="shared" si="14"/>
        <v>1610000</v>
      </c>
      <c r="X173" s="11">
        <f t="shared" si="12"/>
        <v>19635000</v>
      </c>
      <c r="Y173" s="9">
        <f t="shared" si="13"/>
        <v>-3465000</v>
      </c>
      <c r="Z173" s="6">
        <f>_xlfn.XLOOKUP($A173,'Data precios'!$A:$A,'Data precios'!G:G,"",0,-1)</f>
        <v>21252000</v>
      </c>
      <c r="AA173" s="6">
        <f>_xlfn.XLOOKUP($A173,'Data precios'!$A:$A,'Data precios'!H:H,"",0,-1)</f>
        <v>20790000</v>
      </c>
      <c r="AB173" s="6">
        <f>_xlfn.XLOOKUP($A173,'Data precios'!$A:$A,'Data precios'!I:I,"",0,-1)</f>
        <v>20097000</v>
      </c>
      <c r="AC173" s="6">
        <f>_xlfn.XLOOKUP($A173,'Data precios'!$A:$A,'Data precios'!J:J,"",0,-1)</f>
        <v>19635000</v>
      </c>
    </row>
    <row r="174" spans="1:29" ht="15" thickBot="1" x14ac:dyDescent="0.35">
      <c r="A174" t="s">
        <v>6286</v>
      </c>
      <c r="B174" t="s">
        <v>22</v>
      </c>
      <c r="C174" t="s">
        <v>54</v>
      </c>
      <c r="D174" t="s">
        <v>62</v>
      </c>
      <c r="E174" t="s">
        <v>291</v>
      </c>
      <c r="F174">
        <v>2023</v>
      </c>
      <c r="G174">
        <v>63000</v>
      </c>
      <c r="I174" t="s">
        <v>26</v>
      </c>
      <c r="J174" t="s">
        <v>64</v>
      </c>
      <c r="K174">
        <v>169</v>
      </c>
      <c r="L174" t="s">
        <v>33</v>
      </c>
      <c r="M174">
        <v>14000000</v>
      </c>
      <c r="N174">
        <v>339240</v>
      </c>
      <c r="O174">
        <v>14339240</v>
      </c>
      <c r="P174">
        <v>15490000</v>
      </c>
      <c r="Q174">
        <v>1150760</v>
      </c>
      <c r="R174">
        <v>743</v>
      </c>
      <c r="S174" s="5">
        <f>IFERROR(_xlfn.XLOOKUP(A174,'Stock APC'!$A:$A,'Stock APC'!$L:$L,0,0,1),0)</f>
        <v>14000000</v>
      </c>
      <c r="T174" t="str">
        <f t="shared" si="10"/>
        <v>LIQUIDAR</v>
      </c>
      <c r="U174" s="6">
        <f t="shared" si="11"/>
        <v>13166500</v>
      </c>
      <c r="V174" s="18">
        <f>_xlfn.XLOOKUP(A174,'Data precios'!A:A,'Data precios'!D:D,"",0,-1)</f>
        <v>17700000</v>
      </c>
      <c r="W174" s="9">
        <f t="shared" si="14"/>
        <v>2210000</v>
      </c>
      <c r="X174" s="11">
        <f t="shared" si="12"/>
        <v>15045000</v>
      </c>
      <c r="Y174" s="9">
        <f t="shared" si="13"/>
        <v>-2655000</v>
      </c>
      <c r="Z174" s="6">
        <f>_xlfn.XLOOKUP($A174,'Data precios'!$A:$A,'Data precios'!G:G,"",0,-1)</f>
        <v>16284000</v>
      </c>
      <c r="AA174" s="6">
        <f>_xlfn.XLOOKUP($A174,'Data precios'!$A:$A,'Data precios'!H:H,"",0,-1)</f>
        <v>15930000</v>
      </c>
      <c r="AB174" s="6">
        <f>_xlfn.XLOOKUP($A174,'Data precios'!$A:$A,'Data precios'!I:I,"",0,-1)</f>
        <v>15399000</v>
      </c>
      <c r="AC174" s="6">
        <f>_xlfn.XLOOKUP($A174,'Data precios'!$A:$A,'Data precios'!J:J,"",0,-1)</f>
        <v>15045000</v>
      </c>
    </row>
    <row r="175" spans="1:29" ht="15" thickBot="1" x14ac:dyDescent="0.35">
      <c r="A175" t="s">
        <v>10852</v>
      </c>
      <c r="B175" t="s">
        <v>22</v>
      </c>
      <c r="C175" t="s">
        <v>30</v>
      </c>
      <c r="D175" t="s">
        <v>55</v>
      </c>
      <c r="E175" t="s">
        <v>11669</v>
      </c>
      <c r="F175">
        <v>2024</v>
      </c>
      <c r="G175">
        <v>32000</v>
      </c>
      <c r="I175" t="s">
        <v>26</v>
      </c>
      <c r="J175" t="s">
        <v>11670</v>
      </c>
      <c r="K175">
        <v>27</v>
      </c>
      <c r="L175" t="s">
        <v>39</v>
      </c>
      <c r="M175">
        <v>15000000</v>
      </c>
      <c r="N175">
        <v>354240</v>
      </c>
      <c r="O175">
        <v>15354240</v>
      </c>
      <c r="P175">
        <v>17490000</v>
      </c>
      <c r="Q175">
        <v>2135760</v>
      </c>
      <c r="R175">
        <v>1221</v>
      </c>
      <c r="S175" s="5">
        <f>IFERROR(_xlfn.XLOOKUP(A175,'Stock APC'!$A:$A,'Stock APC'!$L:$L,0,0,1),0)</f>
        <v>15000000</v>
      </c>
      <c r="T175" t="str">
        <f t="shared" si="10"/>
        <v>ROTACION ALTA</v>
      </c>
      <c r="U175" s="6">
        <f t="shared" si="11"/>
        <v>17490000</v>
      </c>
      <c r="V175" s="18">
        <f>_xlfn.XLOOKUP(A175,'Data precios'!A:A,'Data precios'!D:D,"",0,-1)</f>
        <v>17800000</v>
      </c>
      <c r="W175" s="9">
        <f t="shared" si="14"/>
        <v>310000</v>
      </c>
      <c r="X175" s="11">
        <f t="shared" si="12"/>
        <v>16020000</v>
      </c>
      <c r="Y175" s="9">
        <f t="shared" si="13"/>
        <v>-1780000</v>
      </c>
      <c r="Z175" s="6">
        <f>_xlfn.XLOOKUP($A175,'Data precios'!$A:$A,'Data precios'!G:G,"",0,-1)</f>
        <v>16376000</v>
      </c>
      <c r="AA175" s="6">
        <f>_xlfn.XLOOKUP($A175,'Data precios'!$A:$A,'Data precios'!H:H,"",0,-1)</f>
        <v>16020000</v>
      </c>
      <c r="AB175" s="6">
        <f>_xlfn.XLOOKUP($A175,'Data precios'!$A:$A,'Data precios'!I:I,"",0,-1)</f>
        <v>15486000</v>
      </c>
      <c r="AC175" s="6">
        <f>_xlfn.XLOOKUP($A175,'Data precios'!$A:$A,'Data precios'!J:J,"",0,-1)</f>
        <v>15130000</v>
      </c>
    </row>
    <row r="176" spans="1:29" ht="15" thickBot="1" x14ac:dyDescent="0.35">
      <c r="A176" t="s">
        <v>11671</v>
      </c>
      <c r="B176" t="s">
        <v>22</v>
      </c>
      <c r="C176" t="s">
        <v>54</v>
      </c>
      <c r="D176" t="s">
        <v>62</v>
      </c>
      <c r="E176" t="s">
        <v>10899</v>
      </c>
      <c r="F176">
        <v>2023</v>
      </c>
      <c r="G176">
        <v>65000</v>
      </c>
      <c r="I176" t="s">
        <v>26</v>
      </c>
      <c r="J176" t="s">
        <v>64</v>
      </c>
      <c r="K176">
        <v>8</v>
      </c>
      <c r="L176" t="s">
        <v>39</v>
      </c>
      <c r="M176">
        <v>13200000</v>
      </c>
      <c r="N176">
        <v>327240</v>
      </c>
      <c r="O176">
        <v>13527240</v>
      </c>
      <c r="P176">
        <v>15790000</v>
      </c>
      <c r="Q176">
        <v>2262760</v>
      </c>
      <c r="R176">
        <v>1433</v>
      </c>
      <c r="S176" s="5">
        <f>IFERROR(_xlfn.XLOOKUP(A176,'Stock APC'!$A:$A,'Stock APC'!$L:$L,0,0,1),0)</f>
        <v>13200000</v>
      </c>
      <c r="T176" t="str">
        <f t="shared" si="10"/>
        <v>ROTACION ALTA</v>
      </c>
      <c r="U176" s="6">
        <f t="shared" si="11"/>
        <v>15790000</v>
      </c>
      <c r="V176" s="18">
        <f>_xlfn.XLOOKUP(A176,'Data precios'!A:A,'Data precios'!D:D,"",0,-1)</f>
        <v>16900000</v>
      </c>
      <c r="W176" s="9">
        <f t="shared" si="14"/>
        <v>1110000</v>
      </c>
      <c r="X176" s="11">
        <f t="shared" si="12"/>
        <v>15548000</v>
      </c>
      <c r="Y176" s="9">
        <f t="shared" si="13"/>
        <v>-1352000</v>
      </c>
      <c r="Z176" s="6">
        <f>_xlfn.XLOOKUP($A176,'Data precios'!$A:$A,'Data precios'!G:G,"",0,-1)</f>
        <v>15548000</v>
      </c>
      <c r="AA176" s="6">
        <f>_xlfn.XLOOKUP($A176,'Data precios'!$A:$A,'Data precios'!H:H,"",0,-1)</f>
        <v>15210000</v>
      </c>
      <c r="AB176" s="6">
        <f>_xlfn.XLOOKUP($A176,'Data precios'!$A:$A,'Data precios'!I:I,"",0,-1)</f>
        <v>14703000</v>
      </c>
      <c r="AC176" s="6">
        <f>_xlfn.XLOOKUP($A176,'Data precios'!$A:$A,'Data precios'!J:J,"",0,-1)</f>
        <v>14365000</v>
      </c>
    </row>
    <row r="177" spans="1:29" ht="15" thickBot="1" x14ac:dyDescent="0.35">
      <c r="A177" t="s">
        <v>11345</v>
      </c>
      <c r="B177" t="s">
        <v>22</v>
      </c>
      <c r="C177" t="s">
        <v>70</v>
      </c>
      <c r="D177" t="s">
        <v>36</v>
      </c>
      <c r="E177" t="s">
        <v>312</v>
      </c>
      <c r="F177">
        <v>2023</v>
      </c>
      <c r="G177">
        <v>29193</v>
      </c>
      <c r="I177" t="s">
        <v>26</v>
      </c>
      <c r="J177" t="s">
        <v>8569</v>
      </c>
      <c r="K177">
        <v>5</v>
      </c>
      <c r="L177" t="s">
        <v>33</v>
      </c>
      <c r="M177">
        <v>9500000</v>
      </c>
      <c r="N177">
        <v>271740</v>
      </c>
      <c r="O177">
        <v>9771740</v>
      </c>
      <c r="P177">
        <v>11990000</v>
      </c>
      <c r="Q177">
        <v>2218260</v>
      </c>
      <c r="R177">
        <v>185</v>
      </c>
      <c r="S177" s="5">
        <f>IFERROR(_xlfn.XLOOKUP(A177,'Stock APC'!$A:$A,'Stock APC'!$L:$L,0,0,1),0)</f>
        <v>9500000</v>
      </c>
      <c r="T177" t="str">
        <f t="shared" si="10"/>
        <v>ROTACION ALTA</v>
      </c>
      <c r="U177" s="6">
        <f t="shared" si="11"/>
        <v>11990000</v>
      </c>
      <c r="V177" s="18">
        <f>_xlfn.XLOOKUP(A177,'Data precios'!A:A,'Data precios'!D:D,"",0,-1)</f>
        <v>12300000</v>
      </c>
      <c r="W177" s="9">
        <f t="shared" si="14"/>
        <v>310000</v>
      </c>
      <c r="X177" s="11">
        <f t="shared" si="12"/>
        <v>11316000</v>
      </c>
      <c r="Y177" s="9">
        <f t="shared" si="13"/>
        <v>-984000</v>
      </c>
      <c r="Z177" s="6">
        <f>_xlfn.XLOOKUP($A177,'Data precios'!$A:$A,'Data precios'!G:G,"",0,-1)</f>
        <v>11316000</v>
      </c>
      <c r="AA177" s="6">
        <f>_xlfn.XLOOKUP($A177,'Data precios'!$A:$A,'Data precios'!H:H,"",0,-1)</f>
        <v>11070000</v>
      </c>
      <c r="AB177" s="6">
        <f>_xlfn.XLOOKUP($A177,'Data precios'!$A:$A,'Data precios'!I:I,"",0,-1)</f>
        <v>10701000</v>
      </c>
      <c r="AC177" s="6">
        <f>_xlfn.XLOOKUP($A177,'Data precios'!$A:$A,'Data precios'!J:J,"",0,-1)</f>
        <v>10455000</v>
      </c>
    </row>
    <row r="178" spans="1:29" ht="15" thickBot="1" x14ac:dyDescent="0.35">
      <c r="A178" t="s">
        <v>13161</v>
      </c>
      <c r="B178" t="s">
        <v>22</v>
      </c>
      <c r="C178" t="s">
        <v>54</v>
      </c>
      <c r="D178" t="s">
        <v>36</v>
      </c>
      <c r="E178" t="s">
        <v>13488</v>
      </c>
      <c r="F178">
        <v>2023</v>
      </c>
      <c r="G178">
        <v>56000</v>
      </c>
      <c r="I178" t="s">
        <v>26</v>
      </c>
      <c r="J178" t="s">
        <v>8569</v>
      </c>
      <c r="K178">
        <v>5</v>
      </c>
      <c r="L178" t="s">
        <v>39</v>
      </c>
      <c r="M178">
        <v>7500000</v>
      </c>
      <c r="N178">
        <v>241740</v>
      </c>
      <c r="O178">
        <v>7741740</v>
      </c>
      <c r="P178">
        <v>9190000</v>
      </c>
      <c r="Q178">
        <v>1448260</v>
      </c>
      <c r="R178">
        <v>1576</v>
      </c>
      <c r="S178" s="5">
        <f>IFERROR(_xlfn.XLOOKUP(A178,'Stock APC'!$A:$A,'Stock APC'!$L:$L,0,0,1),0)</f>
        <v>7500000</v>
      </c>
      <c r="T178" t="str">
        <f t="shared" si="10"/>
        <v>ROTACION ALTA</v>
      </c>
      <c r="U178" s="6">
        <f t="shared" si="11"/>
        <v>9190000</v>
      </c>
      <c r="V178" s="18">
        <f>_xlfn.XLOOKUP(A178,'Data precios'!A:A,'Data precios'!D:D,"",0,-1)</f>
        <v>9100000</v>
      </c>
      <c r="W178" s="9">
        <f t="shared" si="14"/>
        <v>-90000</v>
      </c>
      <c r="X178" s="11">
        <f t="shared" si="12"/>
        <v>9373000</v>
      </c>
      <c r="Y178" s="9">
        <f t="shared" si="13"/>
        <v>273000</v>
      </c>
      <c r="Z178" s="6">
        <f>_xlfn.XLOOKUP($A178,'Data precios'!$A:$A,'Data precios'!G:G,"",0,-1)</f>
        <v>9373000</v>
      </c>
      <c r="AA178" s="6">
        <f>_xlfn.XLOOKUP($A178,'Data precios'!$A:$A,'Data precios'!H:H,"",0,-1)</f>
        <v>9100000</v>
      </c>
      <c r="AB178" s="6">
        <f>_xlfn.XLOOKUP($A178,'Data precios'!$A:$A,'Data precios'!I:I,"",0,-1)</f>
        <v>8827000</v>
      </c>
      <c r="AC178" s="6">
        <f>_xlfn.XLOOKUP($A178,'Data precios'!$A:$A,'Data precios'!J:J,"",0,-1)</f>
        <v>8554000</v>
      </c>
    </row>
    <row r="179" spans="1:29" ht="15" thickBot="1" x14ac:dyDescent="0.35">
      <c r="A179" t="s">
        <v>11673</v>
      </c>
      <c r="B179" t="s">
        <v>22</v>
      </c>
      <c r="C179" t="s">
        <v>54</v>
      </c>
      <c r="D179" t="s">
        <v>194</v>
      </c>
      <c r="E179" t="s">
        <v>11674</v>
      </c>
      <c r="F179">
        <v>2023</v>
      </c>
      <c r="G179">
        <v>93000</v>
      </c>
      <c r="I179" t="s">
        <v>26</v>
      </c>
      <c r="J179" t="s">
        <v>11675</v>
      </c>
      <c r="K179">
        <v>13</v>
      </c>
      <c r="L179" t="s">
        <v>39</v>
      </c>
      <c r="M179">
        <v>8200000</v>
      </c>
      <c r="N179">
        <v>252240</v>
      </c>
      <c r="O179">
        <v>8452240</v>
      </c>
      <c r="P179">
        <v>10690000</v>
      </c>
      <c r="Q179">
        <v>2237760</v>
      </c>
      <c r="R179">
        <v>2093</v>
      </c>
      <c r="S179" s="5">
        <f>IFERROR(_xlfn.XLOOKUP(A179,'Stock APC'!$A:$A,'Stock APC'!$L:$L,0,0,1),0)</f>
        <v>8200000</v>
      </c>
      <c r="T179" t="str">
        <f t="shared" si="10"/>
        <v>ROTACION ALTA</v>
      </c>
      <c r="U179" s="6">
        <f t="shared" si="11"/>
        <v>10690000</v>
      </c>
      <c r="V179" s="18">
        <f>_xlfn.XLOOKUP(A179,'Data precios'!A:A,'Data precios'!D:D,"",0,-1)</f>
        <v>10900000</v>
      </c>
      <c r="W179" s="9">
        <f t="shared" si="14"/>
        <v>210000</v>
      </c>
      <c r="X179" s="11">
        <f t="shared" si="12"/>
        <v>10900000</v>
      </c>
      <c r="Y179" s="9">
        <f t="shared" si="13"/>
        <v>0</v>
      </c>
      <c r="Z179" s="6">
        <f>_xlfn.XLOOKUP($A179,'Data precios'!$A:$A,'Data precios'!G:G,"",0,-1)</f>
        <v>10900000</v>
      </c>
      <c r="AA179" s="6">
        <f>_xlfn.XLOOKUP($A179,'Data precios'!$A:$A,'Data precios'!H:H,"",0,-1)</f>
        <v>10573000</v>
      </c>
      <c r="AB179" s="6">
        <f>_xlfn.XLOOKUP($A179,'Data precios'!$A:$A,'Data precios'!I:I,"",0,-1)</f>
        <v>10246000</v>
      </c>
      <c r="AC179" s="6">
        <f>_xlfn.XLOOKUP($A179,'Data precios'!$A:$A,'Data precios'!J:J,"",0,-1)</f>
        <v>9810000</v>
      </c>
    </row>
    <row r="180" spans="1:29" ht="15" thickBot="1" x14ac:dyDescent="0.35">
      <c r="A180" t="s">
        <v>11354</v>
      </c>
      <c r="B180" t="s">
        <v>22</v>
      </c>
      <c r="C180" t="s">
        <v>70</v>
      </c>
      <c r="D180" t="s">
        <v>24</v>
      </c>
      <c r="E180" t="s">
        <v>213</v>
      </c>
      <c r="F180">
        <v>2023</v>
      </c>
      <c r="G180">
        <v>26330</v>
      </c>
      <c r="I180" t="s">
        <v>26</v>
      </c>
      <c r="J180" t="s">
        <v>11676</v>
      </c>
      <c r="K180">
        <v>13</v>
      </c>
      <c r="L180" t="s">
        <v>39</v>
      </c>
      <c r="M180">
        <v>10100000</v>
      </c>
      <c r="N180">
        <v>280740</v>
      </c>
      <c r="O180">
        <v>10380740</v>
      </c>
      <c r="P180">
        <v>12190000</v>
      </c>
      <c r="Q180">
        <v>1809260</v>
      </c>
      <c r="R180">
        <v>1484</v>
      </c>
      <c r="S180" s="5">
        <f>IFERROR(_xlfn.XLOOKUP(A180,'Stock APC'!$A:$A,'Stock APC'!$L:$L,0,0,1),0)</f>
        <v>10100000</v>
      </c>
      <c r="T180" t="str">
        <f t="shared" si="10"/>
        <v>ROTACION ALTA</v>
      </c>
      <c r="U180" s="6">
        <f t="shared" si="11"/>
        <v>12190000</v>
      </c>
      <c r="V180" s="18">
        <f>_xlfn.XLOOKUP(A180,'Data precios'!A:A,'Data precios'!D:D,"",0,-1)</f>
        <v>13000000</v>
      </c>
      <c r="W180" s="9">
        <f t="shared" si="14"/>
        <v>810000</v>
      </c>
      <c r="X180" s="11">
        <f t="shared" si="12"/>
        <v>13000000</v>
      </c>
      <c r="Y180" s="9">
        <f t="shared" si="13"/>
        <v>0</v>
      </c>
      <c r="Z180" s="6">
        <f>_xlfn.XLOOKUP($A180,'Data precios'!$A:$A,'Data precios'!G:G,"",0,-1)</f>
        <v>13000000</v>
      </c>
      <c r="AA180" s="6">
        <f>_xlfn.XLOOKUP($A180,'Data precios'!$A:$A,'Data precios'!H:H,"",0,-1)</f>
        <v>12610000</v>
      </c>
      <c r="AB180" s="6">
        <f>_xlfn.XLOOKUP($A180,'Data precios'!$A:$A,'Data precios'!I:I,"",0,-1)</f>
        <v>12220000</v>
      </c>
      <c r="AC180" s="6">
        <f>_xlfn.XLOOKUP($A180,'Data precios'!$A:$A,'Data precios'!J:J,"",0,-1)</f>
        <v>11700000</v>
      </c>
    </row>
    <row r="181" spans="1:29" ht="15" thickBot="1" x14ac:dyDescent="0.35">
      <c r="A181" t="s">
        <v>10639</v>
      </c>
      <c r="B181" t="s">
        <v>22</v>
      </c>
      <c r="C181" t="s">
        <v>30</v>
      </c>
      <c r="D181" t="s">
        <v>58</v>
      </c>
      <c r="E181" t="s">
        <v>272</v>
      </c>
      <c r="F181">
        <v>2023</v>
      </c>
      <c r="G181">
        <v>44258</v>
      </c>
      <c r="I181" t="s">
        <v>26</v>
      </c>
      <c r="J181" t="s">
        <v>11677</v>
      </c>
      <c r="K181">
        <v>21</v>
      </c>
      <c r="L181" t="s">
        <v>39</v>
      </c>
      <c r="M181">
        <v>10500000</v>
      </c>
      <c r="N181">
        <v>286740</v>
      </c>
      <c r="O181">
        <v>10786740</v>
      </c>
      <c r="P181">
        <v>12890000</v>
      </c>
      <c r="Q181">
        <v>2103260</v>
      </c>
      <c r="R181">
        <v>1632</v>
      </c>
      <c r="S181" s="5">
        <f>IFERROR(_xlfn.XLOOKUP(A181,'Stock APC'!$A:$A,'Stock APC'!$L:$L,0,0,1),0)</f>
        <v>10500000</v>
      </c>
      <c r="T181" t="str">
        <f t="shared" si="10"/>
        <v>ROTACION ALTA</v>
      </c>
      <c r="U181" s="6">
        <f t="shared" si="11"/>
        <v>12890000</v>
      </c>
      <c r="V181" s="18">
        <f>_xlfn.XLOOKUP(A181,'Data precios'!A:A,'Data precios'!D:D,"",0,-1)</f>
        <v>12900000</v>
      </c>
      <c r="W181" s="9">
        <f t="shared" si="14"/>
        <v>10000</v>
      </c>
      <c r="X181" s="11">
        <f t="shared" si="12"/>
        <v>12900000</v>
      </c>
      <c r="Y181" s="9">
        <f t="shared" si="13"/>
        <v>0</v>
      </c>
      <c r="Z181" s="6">
        <f>_xlfn.XLOOKUP($A181,'Data precios'!$A:$A,'Data precios'!G:G,"",0,-1)</f>
        <v>13287000</v>
      </c>
      <c r="AA181" s="6">
        <f>_xlfn.XLOOKUP($A181,'Data precios'!$A:$A,'Data precios'!H:H,"",0,-1)</f>
        <v>12900000</v>
      </c>
      <c r="AB181" s="6">
        <f>_xlfn.XLOOKUP($A181,'Data precios'!$A:$A,'Data precios'!I:I,"",0,-1)</f>
        <v>12513000</v>
      </c>
      <c r="AC181" s="6">
        <f>_xlfn.XLOOKUP($A181,'Data precios'!$A:$A,'Data precios'!J:J,"",0,-1)</f>
        <v>12126000</v>
      </c>
    </row>
    <row r="182" spans="1:29" ht="15" thickBot="1" x14ac:dyDescent="0.35">
      <c r="A182" t="s">
        <v>241</v>
      </c>
      <c r="B182" t="s">
        <v>22</v>
      </c>
      <c r="C182" t="s">
        <v>5289</v>
      </c>
      <c r="D182" t="s">
        <v>24</v>
      </c>
      <c r="E182" t="s">
        <v>242</v>
      </c>
      <c r="F182">
        <v>2025</v>
      </c>
      <c r="G182">
        <v>34500</v>
      </c>
      <c r="I182" t="s">
        <v>26</v>
      </c>
      <c r="J182" t="s">
        <v>43</v>
      </c>
      <c r="K182">
        <v>277</v>
      </c>
      <c r="L182" t="s">
        <v>33</v>
      </c>
      <c r="M182">
        <v>27000000</v>
      </c>
      <c r="N182">
        <v>531030</v>
      </c>
      <c r="O182">
        <v>27531030</v>
      </c>
      <c r="P182">
        <v>28490000</v>
      </c>
      <c r="Q182">
        <v>958970</v>
      </c>
      <c r="R182">
        <v>337</v>
      </c>
      <c r="S182" s="5">
        <f>IFERROR(_xlfn.XLOOKUP(A182,'Stock APC'!$A:$A,'Stock APC'!$L:$L,0,0,1),0)</f>
        <v>27000000</v>
      </c>
      <c r="T182" t="str">
        <f t="shared" si="10"/>
        <v>LIQUIDAR</v>
      </c>
      <c r="U182" s="6">
        <f t="shared" si="11"/>
        <v>24216500</v>
      </c>
      <c r="V182" s="18">
        <f>_xlfn.XLOOKUP(A182,'Data precios'!A:A,'Data precios'!D:D,"",0,-1)</f>
        <v>26400000</v>
      </c>
      <c r="W182" s="9">
        <f t="shared" si="14"/>
        <v>-2090000</v>
      </c>
      <c r="X182" s="11">
        <f t="shared" si="12"/>
        <v>27531030</v>
      </c>
      <c r="Y182" s="9">
        <f t="shared" si="13"/>
        <v>1131030</v>
      </c>
      <c r="Z182" s="6">
        <f>_xlfn.XLOOKUP($A182,'Data precios'!$A:$A,'Data precios'!G:G,"",0,-1)</f>
        <v>27531030</v>
      </c>
      <c r="AA182" s="6">
        <f>_xlfn.XLOOKUP($A182,'Data precios'!$A:$A,'Data precios'!H:H,"",0,-1)</f>
        <v>27531030</v>
      </c>
      <c r="AB182" s="6">
        <f>_xlfn.XLOOKUP($A182,'Data precios'!$A:$A,'Data precios'!I:I,"",0,-1)</f>
        <v>27531030</v>
      </c>
      <c r="AC182" s="6">
        <f>_xlfn.XLOOKUP($A182,'Data precios'!$A:$A,'Data precios'!J:J,"",0,-1)</f>
        <v>27531030</v>
      </c>
    </row>
    <row r="183" spans="1:29" ht="15" thickBot="1" x14ac:dyDescent="0.35">
      <c r="A183" t="s">
        <v>5071</v>
      </c>
      <c r="B183" t="s">
        <v>22</v>
      </c>
      <c r="C183" t="s">
        <v>54</v>
      </c>
      <c r="D183" t="s">
        <v>166</v>
      </c>
      <c r="E183" t="s">
        <v>10600</v>
      </c>
      <c r="F183">
        <v>2024</v>
      </c>
      <c r="G183">
        <v>56985</v>
      </c>
      <c r="I183" t="s">
        <v>26</v>
      </c>
      <c r="J183" t="s">
        <v>43</v>
      </c>
      <c r="K183">
        <v>83</v>
      </c>
      <c r="L183" t="s">
        <v>33</v>
      </c>
      <c r="M183">
        <v>17000000</v>
      </c>
      <c r="N183">
        <v>384240</v>
      </c>
      <c r="O183">
        <v>17384240</v>
      </c>
      <c r="P183">
        <v>20290000</v>
      </c>
      <c r="Q183">
        <v>2905760</v>
      </c>
      <c r="R183">
        <v>1432</v>
      </c>
      <c r="S183" s="5">
        <f>IFERROR(_xlfn.XLOOKUP(A183,'Stock APC'!$A:$A,'Stock APC'!$L:$L,0,0,1),0)</f>
        <v>17000000</v>
      </c>
      <c r="T183" t="str">
        <f t="shared" si="10"/>
        <v>LIQUIDAR</v>
      </c>
      <c r="U183" s="6">
        <f t="shared" si="11"/>
        <v>17246500</v>
      </c>
      <c r="V183" s="18">
        <f>_xlfn.XLOOKUP(A183,'Data precios'!A:A,'Data precios'!D:D,"",0,-1)</f>
        <v>15700000</v>
      </c>
      <c r="W183" s="9">
        <f t="shared" si="14"/>
        <v>-4590000</v>
      </c>
      <c r="X183" s="11">
        <f t="shared" si="12"/>
        <v>14758000</v>
      </c>
      <c r="Y183" s="9">
        <f t="shared" si="13"/>
        <v>-942000</v>
      </c>
      <c r="Z183" s="6">
        <f>_xlfn.XLOOKUP($A183,'Data precios'!$A:$A,'Data precios'!G:G,"",0,-1)</f>
        <v>16171000</v>
      </c>
      <c r="AA183" s="6">
        <f>_xlfn.XLOOKUP($A183,'Data precios'!$A:$A,'Data precios'!H:H,"",0,-1)</f>
        <v>15700000</v>
      </c>
      <c r="AB183" s="6">
        <f>_xlfn.XLOOKUP($A183,'Data precios'!$A:$A,'Data precios'!I:I,"",0,-1)</f>
        <v>15229000</v>
      </c>
      <c r="AC183" s="6">
        <f>_xlfn.XLOOKUP($A183,'Data precios'!$A:$A,'Data precios'!J:J,"",0,-1)</f>
        <v>14758000</v>
      </c>
    </row>
    <row r="184" spans="1:29" ht="15" thickBot="1" x14ac:dyDescent="0.35">
      <c r="A184" t="s">
        <v>9733</v>
      </c>
      <c r="B184" t="s">
        <v>22</v>
      </c>
      <c r="C184" t="s">
        <v>54</v>
      </c>
      <c r="D184" t="s">
        <v>24</v>
      </c>
      <c r="E184" t="s">
        <v>10492</v>
      </c>
      <c r="F184">
        <v>2025</v>
      </c>
      <c r="G184">
        <v>31490</v>
      </c>
      <c r="I184" t="s">
        <v>26</v>
      </c>
      <c r="J184" t="s">
        <v>83</v>
      </c>
      <c r="K184">
        <v>87</v>
      </c>
      <c r="L184" t="s">
        <v>33</v>
      </c>
      <c r="M184">
        <v>22500000</v>
      </c>
      <c r="N184">
        <v>466740</v>
      </c>
      <c r="O184">
        <v>22966740</v>
      </c>
      <c r="P184">
        <v>25990000</v>
      </c>
      <c r="Q184">
        <v>3023260</v>
      </c>
      <c r="R184">
        <v>1163</v>
      </c>
      <c r="S184" s="5">
        <f>IFERROR(_xlfn.XLOOKUP(A184,'Stock APC'!$A:$A,'Stock APC'!$L:$L,0,0,1),0)</f>
        <v>22500000</v>
      </c>
      <c r="T184" t="str">
        <f t="shared" si="10"/>
        <v>LIQUIDAR</v>
      </c>
      <c r="U184" s="6">
        <f t="shared" si="11"/>
        <v>22091500</v>
      </c>
      <c r="V184" s="18">
        <f>_xlfn.XLOOKUP(A184,'Data precios'!A:A,'Data precios'!D:D,"",0,-1)</f>
        <v>25500000</v>
      </c>
      <c r="W184" s="9">
        <f t="shared" si="14"/>
        <v>-490000</v>
      </c>
      <c r="X184" s="11">
        <f t="shared" si="12"/>
        <v>21675000</v>
      </c>
      <c r="Y184" s="9">
        <f t="shared" si="13"/>
        <v>-3825000</v>
      </c>
      <c r="Z184" s="6">
        <f>_xlfn.XLOOKUP($A184,'Data precios'!$A:$A,'Data precios'!G:G,"",0,-1)</f>
        <v>23460000</v>
      </c>
      <c r="AA184" s="6">
        <f>_xlfn.XLOOKUP($A184,'Data precios'!$A:$A,'Data precios'!H:H,"",0,-1)</f>
        <v>22950000</v>
      </c>
      <c r="AB184" s="6">
        <f>_xlfn.XLOOKUP($A184,'Data precios'!$A:$A,'Data precios'!I:I,"",0,-1)</f>
        <v>22185000</v>
      </c>
      <c r="AC184" s="6">
        <f>_xlfn.XLOOKUP($A184,'Data precios'!$A:$A,'Data precios'!J:J,"",0,-1)</f>
        <v>21675000</v>
      </c>
    </row>
    <row r="185" spans="1:29" ht="15" thickBot="1" x14ac:dyDescent="0.35">
      <c r="A185" t="s">
        <v>5119</v>
      </c>
      <c r="B185" t="s">
        <v>22</v>
      </c>
      <c r="C185" t="s">
        <v>30</v>
      </c>
      <c r="D185" t="s">
        <v>24</v>
      </c>
      <c r="E185" t="s">
        <v>11679</v>
      </c>
      <c r="F185">
        <v>2023</v>
      </c>
      <c r="G185">
        <v>40200</v>
      </c>
      <c r="I185" t="s">
        <v>26</v>
      </c>
      <c r="J185" t="s">
        <v>120</v>
      </c>
      <c r="K185">
        <v>228</v>
      </c>
      <c r="L185" t="s">
        <v>52</v>
      </c>
      <c r="M185">
        <v>18300000</v>
      </c>
      <c r="N185">
        <v>729196</v>
      </c>
      <c r="O185">
        <v>19029196</v>
      </c>
      <c r="P185">
        <v>20990000</v>
      </c>
      <c r="Q185">
        <v>1960804</v>
      </c>
      <c r="R185">
        <v>934</v>
      </c>
      <c r="S185" s="5">
        <f>IFERROR(_xlfn.XLOOKUP(A185,'Stock APC'!$A:$A,'Stock APC'!$L:$L,0,0,1),0)</f>
        <v>18300000</v>
      </c>
      <c r="T185" t="str">
        <f t="shared" si="10"/>
        <v>LIQUIDAR</v>
      </c>
      <c r="U185" s="6">
        <f t="shared" si="11"/>
        <v>17841500</v>
      </c>
      <c r="V185" s="18">
        <f>_xlfn.XLOOKUP(A185,'Data precios'!A:A,'Data precios'!D:D,"",0,-1)</f>
        <v>21100000</v>
      </c>
      <c r="W185" s="9">
        <f t="shared" si="14"/>
        <v>110000</v>
      </c>
      <c r="X185" s="11">
        <f t="shared" si="12"/>
        <v>18990000</v>
      </c>
      <c r="Y185" s="9">
        <f t="shared" si="13"/>
        <v>-2110000</v>
      </c>
      <c r="Z185" s="6">
        <f>_xlfn.XLOOKUP($A185,'Data precios'!$A:$A,'Data precios'!G:G,"",0,-1)</f>
        <v>21100000</v>
      </c>
      <c r="AA185" s="6">
        <f>_xlfn.XLOOKUP($A185,'Data precios'!$A:$A,'Data precios'!H:H,"",0,-1)</f>
        <v>20467000</v>
      </c>
      <c r="AB185" s="6">
        <f>_xlfn.XLOOKUP($A185,'Data precios'!$A:$A,'Data precios'!I:I,"",0,-1)</f>
        <v>19834000</v>
      </c>
      <c r="AC185" s="6">
        <f>_xlfn.XLOOKUP($A185,'Data precios'!$A:$A,'Data precios'!J:J,"",0,-1)</f>
        <v>18990000</v>
      </c>
    </row>
    <row r="186" spans="1:29" ht="15" thickBot="1" x14ac:dyDescent="0.35">
      <c r="A186" t="s">
        <v>9165</v>
      </c>
      <c r="B186" t="s">
        <v>22</v>
      </c>
      <c r="C186" t="s">
        <v>54</v>
      </c>
      <c r="D186" t="s">
        <v>24</v>
      </c>
      <c r="E186" t="s">
        <v>11680</v>
      </c>
      <c r="F186">
        <v>2024</v>
      </c>
      <c r="G186">
        <v>61400</v>
      </c>
      <c r="I186" t="s">
        <v>26</v>
      </c>
      <c r="J186" t="s">
        <v>10892</v>
      </c>
      <c r="K186">
        <v>26</v>
      </c>
      <c r="L186" t="s">
        <v>47</v>
      </c>
      <c r="M186">
        <v>34700000</v>
      </c>
      <c r="N186">
        <v>649490</v>
      </c>
      <c r="O186">
        <v>35349490</v>
      </c>
      <c r="P186">
        <v>41290000</v>
      </c>
      <c r="Q186">
        <v>5940510</v>
      </c>
      <c r="R186">
        <v>1439</v>
      </c>
      <c r="S186" s="5">
        <f>IFERROR(_xlfn.XLOOKUP(A186,'Stock APC'!$A:$A,'Stock APC'!$L:$L,0,0,1),0)</f>
        <v>34700000</v>
      </c>
      <c r="T186" t="str">
        <f t="shared" si="10"/>
        <v>ROTACION ALTA</v>
      </c>
      <c r="U186" s="6">
        <f t="shared" si="11"/>
        <v>41290000</v>
      </c>
      <c r="V186" s="18">
        <f>_xlfn.XLOOKUP(A186,'Data precios'!A:A,'Data precios'!D:D,"",0,-1)</f>
        <v>44600000</v>
      </c>
      <c r="W186" s="9">
        <f t="shared" si="14"/>
        <v>3310000</v>
      </c>
      <c r="X186" s="11">
        <f t="shared" si="12"/>
        <v>40140000</v>
      </c>
      <c r="Y186" s="9">
        <f t="shared" si="13"/>
        <v>-4460000</v>
      </c>
      <c r="Z186" s="6">
        <f>_xlfn.XLOOKUP($A186,'Data precios'!$A:$A,'Data precios'!G:G,"",0,-1)</f>
        <v>41032000</v>
      </c>
      <c r="AA186" s="6">
        <f>_xlfn.XLOOKUP($A186,'Data precios'!$A:$A,'Data precios'!H:H,"",0,-1)</f>
        <v>40140000</v>
      </c>
      <c r="AB186" s="6">
        <f>_xlfn.XLOOKUP($A186,'Data precios'!$A:$A,'Data precios'!I:I,"",0,-1)</f>
        <v>38802000</v>
      </c>
      <c r="AC186" s="6">
        <f>_xlfn.XLOOKUP($A186,'Data precios'!$A:$A,'Data precios'!J:J,"",0,-1)</f>
        <v>37910000</v>
      </c>
    </row>
    <row r="187" spans="1:29" ht="15" thickBot="1" x14ac:dyDescent="0.35">
      <c r="A187" t="s">
        <v>11681</v>
      </c>
      <c r="B187" t="s">
        <v>22</v>
      </c>
      <c r="C187" t="s">
        <v>30</v>
      </c>
      <c r="D187" t="s">
        <v>188</v>
      </c>
      <c r="E187" t="s">
        <v>11682</v>
      </c>
      <c r="F187">
        <v>2024</v>
      </c>
      <c r="G187">
        <v>80110</v>
      </c>
      <c r="I187" t="s">
        <v>26</v>
      </c>
      <c r="J187" t="s">
        <v>109</v>
      </c>
      <c r="K187">
        <v>21</v>
      </c>
      <c r="L187" t="s">
        <v>39</v>
      </c>
      <c r="M187">
        <v>15500000</v>
      </c>
      <c r="N187">
        <v>361740</v>
      </c>
      <c r="O187">
        <v>15861740</v>
      </c>
      <c r="P187">
        <v>17990000</v>
      </c>
      <c r="Q187">
        <v>2128260</v>
      </c>
      <c r="R187">
        <v>1183</v>
      </c>
      <c r="S187" s="5">
        <f>IFERROR(_xlfn.XLOOKUP(A187,'Stock APC'!$A:$A,'Stock APC'!$L:$L,0,0,1),0)</f>
        <v>15500000</v>
      </c>
      <c r="T187" t="str">
        <f t="shared" si="10"/>
        <v>ROTACION ALTA</v>
      </c>
      <c r="U187" s="6">
        <f t="shared" si="11"/>
        <v>17990000</v>
      </c>
      <c r="V187" s="18">
        <f>_xlfn.XLOOKUP(A187,'Data precios'!A:A,'Data precios'!D:D,"",0,-1)</f>
        <v>19400000</v>
      </c>
      <c r="W187" s="9">
        <f t="shared" si="14"/>
        <v>1410000</v>
      </c>
      <c r="X187" s="11">
        <f t="shared" si="12"/>
        <v>17460000</v>
      </c>
      <c r="Y187" s="9">
        <f t="shared" si="13"/>
        <v>-1940000</v>
      </c>
      <c r="Z187" s="6">
        <f>_xlfn.XLOOKUP($A187,'Data precios'!$A:$A,'Data precios'!G:G,"",0,-1)</f>
        <v>17848000</v>
      </c>
      <c r="AA187" s="6">
        <f>_xlfn.XLOOKUP($A187,'Data precios'!$A:$A,'Data precios'!H:H,"",0,-1)</f>
        <v>17460000</v>
      </c>
      <c r="AB187" s="6">
        <f>_xlfn.XLOOKUP($A187,'Data precios'!$A:$A,'Data precios'!I:I,"",0,-1)</f>
        <v>16878000</v>
      </c>
      <c r="AC187" s="6">
        <f>_xlfn.XLOOKUP($A187,'Data precios'!$A:$A,'Data precios'!J:J,"",0,-1)</f>
        <v>16490000</v>
      </c>
    </row>
    <row r="188" spans="1:29" ht="15" thickBot="1" x14ac:dyDescent="0.35">
      <c r="A188" t="s">
        <v>8690</v>
      </c>
      <c r="B188" t="s">
        <v>22</v>
      </c>
      <c r="C188" t="s">
        <v>54</v>
      </c>
      <c r="D188" t="s">
        <v>24</v>
      </c>
      <c r="E188" t="s">
        <v>10680</v>
      </c>
      <c r="F188">
        <v>2024</v>
      </c>
      <c r="G188">
        <v>45600</v>
      </c>
      <c r="I188" t="s">
        <v>26</v>
      </c>
      <c r="J188" t="s">
        <v>43</v>
      </c>
      <c r="K188">
        <v>62</v>
      </c>
      <c r="L188" t="s">
        <v>33</v>
      </c>
      <c r="M188">
        <v>16350000</v>
      </c>
      <c r="N188">
        <v>374490</v>
      </c>
      <c r="O188">
        <v>16724490</v>
      </c>
      <c r="P188">
        <v>19590000</v>
      </c>
      <c r="Q188">
        <v>2865510</v>
      </c>
      <c r="R188">
        <v>1463</v>
      </c>
      <c r="S188" s="5">
        <f>IFERROR(_xlfn.XLOOKUP(A188,'Stock APC'!$A:$A,'Stock APC'!$L:$L,0,0,1),0)</f>
        <v>16350000</v>
      </c>
      <c r="T188" t="str">
        <f t="shared" si="10"/>
        <v>LIQUIDAR</v>
      </c>
      <c r="U188" s="6">
        <f t="shared" si="11"/>
        <v>16651500</v>
      </c>
      <c r="V188" s="18">
        <f>_xlfn.XLOOKUP(A188,'Data precios'!A:A,'Data precios'!D:D,"",0,-1)</f>
        <v>19800000</v>
      </c>
      <c r="W188" s="9">
        <f t="shared" si="14"/>
        <v>210000</v>
      </c>
      <c r="X188" s="11">
        <f t="shared" si="12"/>
        <v>17820000</v>
      </c>
      <c r="Y188" s="9">
        <f t="shared" si="13"/>
        <v>-1980000</v>
      </c>
      <c r="Z188" s="6">
        <f>_xlfn.XLOOKUP($A188,'Data precios'!$A:$A,'Data precios'!G:G,"",0,-1)</f>
        <v>19800000</v>
      </c>
      <c r="AA188" s="6">
        <f>_xlfn.XLOOKUP($A188,'Data precios'!$A:$A,'Data precios'!H:H,"",0,-1)</f>
        <v>19206000</v>
      </c>
      <c r="AB188" s="6">
        <f>_xlfn.XLOOKUP($A188,'Data precios'!$A:$A,'Data precios'!I:I,"",0,-1)</f>
        <v>18612000</v>
      </c>
      <c r="AC188" s="6">
        <f>_xlfn.XLOOKUP($A188,'Data precios'!$A:$A,'Data precios'!J:J,"",0,-1)</f>
        <v>17820000</v>
      </c>
    </row>
    <row r="189" spans="1:29" ht="15" thickBot="1" x14ac:dyDescent="0.35">
      <c r="A189" t="s">
        <v>8696</v>
      </c>
      <c r="B189" t="s">
        <v>22</v>
      </c>
      <c r="C189" t="s">
        <v>30</v>
      </c>
      <c r="D189" t="s">
        <v>24</v>
      </c>
      <c r="E189" t="s">
        <v>4034</v>
      </c>
      <c r="F189">
        <v>2024</v>
      </c>
      <c r="G189">
        <v>38300</v>
      </c>
      <c r="I189" t="s">
        <v>26</v>
      </c>
      <c r="J189" t="s">
        <v>43</v>
      </c>
      <c r="K189">
        <v>62</v>
      </c>
      <c r="L189" t="s">
        <v>33</v>
      </c>
      <c r="M189">
        <v>18000000</v>
      </c>
      <c r="N189">
        <v>399240</v>
      </c>
      <c r="O189">
        <v>18399240</v>
      </c>
      <c r="P189">
        <v>20990000</v>
      </c>
      <c r="Q189">
        <v>2590760</v>
      </c>
      <c r="R189">
        <v>1234</v>
      </c>
      <c r="S189" s="5">
        <f>IFERROR(_xlfn.XLOOKUP(A189,'Stock APC'!$A:$A,'Stock APC'!$L:$L,0,0,1),0)</f>
        <v>18000000</v>
      </c>
      <c r="T189" t="str">
        <f t="shared" si="10"/>
        <v>LIQUIDAR</v>
      </c>
      <c r="U189" s="6">
        <f t="shared" si="11"/>
        <v>17841500</v>
      </c>
      <c r="V189" s="18">
        <f>_xlfn.XLOOKUP(A189,'Data precios'!A:A,'Data precios'!D:D,"",0,-1)</f>
        <v>22500000</v>
      </c>
      <c r="W189" s="9">
        <f t="shared" si="14"/>
        <v>1510000</v>
      </c>
      <c r="X189" s="11">
        <f t="shared" si="12"/>
        <v>20250000</v>
      </c>
      <c r="Y189" s="9">
        <f t="shared" si="13"/>
        <v>-2250000</v>
      </c>
      <c r="Z189" s="6">
        <f>_xlfn.XLOOKUP($A189,'Data precios'!$A:$A,'Data precios'!G:G,"",0,-1)</f>
        <v>22500000</v>
      </c>
      <c r="AA189" s="6">
        <f>_xlfn.XLOOKUP($A189,'Data precios'!$A:$A,'Data precios'!H:H,"",0,-1)</f>
        <v>21825000</v>
      </c>
      <c r="AB189" s="6">
        <f>_xlfn.XLOOKUP($A189,'Data precios'!$A:$A,'Data precios'!I:I,"",0,-1)</f>
        <v>21150000</v>
      </c>
      <c r="AC189" s="6">
        <f>_xlfn.XLOOKUP($A189,'Data precios'!$A:$A,'Data precios'!J:J,"",0,-1)</f>
        <v>20250000</v>
      </c>
    </row>
    <row r="190" spans="1:29" ht="15" thickBot="1" x14ac:dyDescent="0.35">
      <c r="A190" t="s">
        <v>9580</v>
      </c>
      <c r="B190" t="s">
        <v>22</v>
      </c>
      <c r="C190" t="s">
        <v>54</v>
      </c>
      <c r="D190" t="s">
        <v>137</v>
      </c>
      <c r="E190" t="s">
        <v>10490</v>
      </c>
      <c r="F190">
        <v>2024</v>
      </c>
      <c r="G190">
        <v>28600</v>
      </c>
      <c r="I190" t="s">
        <v>26</v>
      </c>
      <c r="J190" t="s">
        <v>10496</v>
      </c>
      <c r="K190">
        <v>87</v>
      </c>
      <c r="L190" t="s">
        <v>28</v>
      </c>
      <c r="M190">
        <v>10000000</v>
      </c>
      <c r="N190">
        <v>279240</v>
      </c>
      <c r="O190">
        <v>10279240</v>
      </c>
      <c r="P190">
        <v>11990000</v>
      </c>
      <c r="Q190">
        <v>1710760</v>
      </c>
      <c r="R190">
        <v>1427</v>
      </c>
      <c r="S190" s="5">
        <f>IFERROR(_xlfn.XLOOKUP(A190,'Stock APC'!$A:$A,'Stock APC'!$L:$L,0,0,1),0)</f>
        <v>10000000</v>
      </c>
      <c r="T190" t="str">
        <f t="shared" si="10"/>
        <v>LIQUIDAR</v>
      </c>
      <c r="U190" s="6">
        <f t="shared" si="11"/>
        <v>10191500</v>
      </c>
      <c r="V190" s="18">
        <f>_xlfn.XLOOKUP(A190,'Data precios'!A:A,'Data precios'!D:D,"",0,-1)</f>
        <v>12600000</v>
      </c>
      <c r="W190" s="9">
        <f t="shared" si="14"/>
        <v>610000</v>
      </c>
      <c r="X190" s="11">
        <f t="shared" si="12"/>
        <v>10710000</v>
      </c>
      <c r="Y190" s="9">
        <f t="shared" si="13"/>
        <v>-1890000</v>
      </c>
      <c r="Z190" s="6">
        <f>_xlfn.XLOOKUP($A190,'Data precios'!$A:$A,'Data precios'!G:G,"",0,-1)</f>
        <v>11592000</v>
      </c>
      <c r="AA190" s="6">
        <f>_xlfn.XLOOKUP($A190,'Data precios'!$A:$A,'Data precios'!H:H,"",0,-1)</f>
        <v>11340000</v>
      </c>
      <c r="AB190" s="6">
        <f>_xlfn.XLOOKUP($A190,'Data precios'!$A:$A,'Data precios'!I:I,"",0,-1)</f>
        <v>10962000</v>
      </c>
      <c r="AC190" s="6">
        <f>_xlfn.XLOOKUP($A190,'Data precios'!$A:$A,'Data precios'!J:J,"",0,-1)</f>
        <v>10710000</v>
      </c>
    </row>
    <row r="191" spans="1:29" ht="15" thickBot="1" x14ac:dyDescent="0.35">
      <c r="A191" t="s">
        <v>11375</v>
      </c>
      <c r="B191" t="s">
        <v>22</v>
      </c>
      <c r="C191" t="s">
        <v>30</v>
      </c>
      <c r="D191" t="s">
        <v>62</v>
      </c>
      <c r="E191" t="s">
        <v>10494</v>
      </c>
      <c r="F191">
        <v>2024</v>
      </c>
      <c r="G191">
        <v>21000</v>
      </c>
      <c r="I191" t="s">
        <v>26</v>
      </c>
      <c r="J191" t="s">
        <v>64</v>
      </c>
      <c r="K191">
        <v>32</v>
      </c>
      <c r="L191" t="s">
        <v>39</v>
      </c>
      <c r="M191">
        <v>7800000</v>
      </c>
      <c r="N191">
        <v>246240</v>
      </c>
      <c r="O191">
        <v>8046240</v>
      </c>
      <c r="P191">
        <v>9290000</v>
      </c>
      <c r="Q191">
        <v>1243760</v>
      </c>
      <c r="R191">
        <v>1339</v>
      </c>
      <c r="S191" s="5">
        <f>IFERROR(_xlfn.XLOOKUP(A191,'Stock APC'!$A:$A,'Stock APC'!$L:$L,0,0,1),0)</f>
        <v>7800000</v>
      </c>
      <c r="T191" t="str">
        <f t="shared" si="10"/>
        <v>ROTACION BAJA</v>
      </c>
      <c r="U191" s="6">
        <f t="shared" si="11"/>
        <v>8361000</v>
      </c>
      <c r="V191" s="18">
        <f>_xlfn.XLOOKUP(A191,'Data precios'!A:A,'Data precios'!D:D,"",0,-1)</f>
        <v>9800000</v>
      </c>
      <c r="W191" s="9">
        <f t="shared" si="14"/>
        <v>510000</v>
      </c>
      <c r="X191" s="11">
        <f t="shared" si="12"/>
        <v>9212000</v>
      </c>
      <c r="Y191" s="9">
        <f t="shared" si="13"/>
        <v>-588000</v>
      </c>
      <c r="Z191" s="6">
        <f>_xlfn.XLOOKUP($A191,'Data precios'!$A:$A,'Data precios'!G:G,"",0,-1)</f>
        <v>9800000</v>
      </c>
      <c r="AA191" s="6">
        <f>_xlfn.XLOOKUP($A191,'Data precios'!$A:$A,'Data precios'!H:H,"",0,-1)</f>
        <v>9506000</v>
      </c>
      <c r="AB191" s="6">
        <f>_xlfn.XLOOKUP($A191,'Data precios'!$A:$A,'Data precios'!I:I,"",0,-1)</f>
        <v>9212000</v>
      </c>
      <c r="AC191" s="6">
        <f>_xlfn.XLOOKUP($A191,'Data precios'!$A:$A,'Data precios'!J:J,"",0,-1)</f>
        <v>8820000</v>
      </c>
    </row>
    <row r="192" spans="1:29" ht="15" thickBot="1" x14ac:dyDescent="0.35">
      <c r="A192" t="s">
        <v>6461</v>
      </c>
      <c r="B192" t="s">
        <v>22</v>
      </c>
      <c r="C192" t="s">
        <v>54</v>
      </c>
      <c r="D192" t="s">
        <v>24</v>
      </c>
      <c r="E192" t="s">
        <v>10897</v>
      </c>
      <c r="F192">
        <v>2025</v>
      </c>
      <c r="G192">
        <v>19088</v>
      </c>
      <c r="I192" t="s">
        <v>26</v>
      </c>
      <c r="J192" t="s">
        <v>4009</v>
      </c>
      <c r="K192">
        <v>53</v>
      </c>
      <c r="L192" t="s">
        <v>47</v>
      </c>
      <c r="M192">
        <v>15000000</v>
      </c>
      <c r="N192">
        <v>354240</v>
      </c>
      <c r="O192">
        <v>15354240</v>
      </c>
      <c r="P192">
        <v>18190000</v>
      </c>
      <c r="Q192">
        <v>2835760</v>
      </c>
      <c r="R192">
        <v>1559</v>
      </c>
      <c r="S192" s="5">
        <f>IFERROR(_xlfn.XLOOKUP(A192,'Stock APC'!$A:$A,'Stock APC'!$L:$L,0,0,1),0)</f>
        <v>15000000</v>
      </c>
      <c r="T192" t="str">
        <f t="shared" si="10"/>
        <v>ROTACION BAJA</v>
      </c>
      <c r="U192" s="6">
        <f t="shared" si="11"/>
        <v>16371000</v>
      </c>
      <c r="V192" s="18">
        <f>_xlfn.XLOOKUP(A192,'Data precios'!A:A,'Data precios'!D:D,"",0,-1)</f>
        <v>17800000</v>
      </c>
      <c r="W192" s="9">
        <f t="shared" si="14"/>
        <v>-390000</v>
      </c>
      <c r="X192" s="11">
        <f t="shared" si="12"/>
        <v>16731999.999999998</v>
      </c>
      <c r="Y192" s="9">
        <f t="shared" si="13"/>
        <v>-1068000.0000000019</v>
      </c>
      <c r="Z192" s="6">
        <f>_xlfn.XLOOKUP($A192,'Data precios'!$A:$A,'Data precios'!G:G,"",0,-1)</f>
        <v>17800000</v>
      </c>
      <c r="AA192" s="6">
        <f>_xlfn.XLOOKUP($A192,'Data precios'!$A:$A,'Data precios'!H:H,"",0,-1)</f>
        <v>17266000</v>
      </c>
      <c r="AB192" s="6">
        <f>_xlfn.XLOOKUP($A192,'Data precios'!$A:$A,'Data precios'!I:I,"",0,-1)</f>
        <v>16731999.999999998</v>
      </c>
      <c r="AC192" s="6">
        <f>_xlfn.XLOOKUP($A192,'Data precios'!$A:$A,'Data precios'!J:J,"",0,-1)</f>
        <v>16020000</v>
      </c>
    </row>
    <row r="193" spans="1:29" ht="15" thickBot="1" x14ac:dyDescent="0.35">
      <c r="A193" t="s">
        <v>13421</v>
      </c>
      <c r="B193" t="s">
        <v>22</v>
      </c>
      <c r="C193" t="s">
        <v>54</v>
      </c>
      <c r="D193" t="s">
        <v>4215</v>
      </c>
      <c r="E193" t="s">
        <v>13489</v>
      </c>
      <c r="F193">
        <v>2024</v>
      </c>
      <c r="G193">
        <v>42233</v>
      </c>
      <c r="I193" t="s">
        <v>26</v>
      </c>
      <c r="J193" t="s">
        <v>109</v>
      </c>
      <c r="K193">
        <v>5</v>
      </c>
      <c r="L193" t="s">
        <v>39</v>
      </c>
      <c r="M193">
        <v>17500000</v>
      </c>
      <c r="N193">
        <v>391740</v>
      </c>
      <c r="O193">
        <v>17891740</v>
      </c>
      <c r="P193">
        <v>20490000</v>
      </c>
      <c r="Q193">
        <v>2598260</v>
      </c>
      <c r="R193">
        <v>1268</v>
      </c>
      <c r="S193" s="5">
        <f>IFERROR(_xlfn.XLOOKUP(A193,'Stock APC'!$A:$A,'Stock APC'!$L:$L,0,0,1),0)</f>
        <v>17500000</v>
      </c>
      <c r="T193" t="str">
        <f t="shared" si="10"/>
        <v>ROTACION ALTA</v>
      </c>
      <c r="U193" s="6">
        <f t="shared" si="11"/>
        <v>20490000</v>
      </c>
      <c r="V193" s="18">
        <f>_xlfn.XLOOKUP(A193,'Data precios'!A:A,'Data precios'!D:D,"",0,-1)</f>
        <v>21100000</v>
      </c>
      <c r="W193" s="9">
        <f t="shared" si="14"/>
        <v>610000</v>
      </c>
      <c r="X193" s="11">
        <f t="shared" si="12"/>
        <v>21100000</v>
      </c>
      <c r="Y193" s="9">
        <f t="shared" si="13"/>
        <v>0</v>
      </c>
      <c r="Z193" s="6">
        <f>_xlfn.XLOOKUP($A193,'Data precios'!$A:$A,'Data precios'!G:G,"",0,-1)</f>
        <v>21100000</v>
      </c>
      <c r="AA193" s="6">
        <f>_xlfn.XLOOKUP($A193,'Data precios'!$A:$A,'Data precios'!H:H,"",0,-1)</f>
        <v>20467000</v>
      </c>
      <c r="AB193" s="6">
        <f>_xlfn.XLOOKUP($A193,'Data precios'!$A:$A,'Data precios'!I:I,"",0,-1)</f>
        <v>19834000</v>
      </c>
      <c r="AC193" s="6">
        <f>_xlfn.XLOOKUP($A193,'Data precios'!$A:$A,'Data precios'!J:J,"",0,-1)</f>
        <v>18990000</v>
      </c>
    </row>
    <row r="194" spans="1:29" ht="15" thickBot="1" x14ac:dyDescent="0.35">
      <c r="A194" t="s">
        <v>300</v>
      </c>
      <c r="B194" t="s">
        <v>22</v>
      </c>
      <c r="C194" t="s">
        <v>54</v>
      </c>
      <c r="D194" t="s">
        <v>24</v>
      </c>
      <c r="E194" t="s">
        <v>301</v>
      </c>
      <c r="F194">
        <v>2024</v>
      </c>
      <c r="G194">
        <v>5000</v>
      </c>
      <c r="I194" t="s">
        <v>26</v>
      </c>
      <c r="J194" t="s">
        <v>32</v>
      </c>
      <c r="K194">
        <v>859</v>
      </c>
      <c r="L194" t="s">
        <v>33</v>
      </c>
      <c r="M194">
        <v>33990000</v>
      </c>
      <c r="N194">
        <v>709880</v>
      </c>
      <c r="O194">
        <v>34699880</v>
      </c>
      <c r="P194">
        <v>27990000</v>
      </c>
      <c r="Q194">
        <v>-6709880</v>
      </c>
      <c r="R194">
        <v>-2397</v>
      </c>
      <c r="S194" s="5">
        <f>IFERROR(_xlfn.XLOOKUP(A194,'Stock APC'!$A:$A,'Stock APC'!$L:$L,0,0,1),0)</f>
        <v>33990000</v>
      </c>
      <c r="T194" t="str">
        <f t="shared" ref="T194:T224" si="15">IF(K194&lt;=30,"ROTACION ALTA",IF(K194&lt;30,"ROTACION MEDIA",IF(K194&lt;60,"ROTACION BAJA",IF(K194&gt;60,"LIQUIDAR"))))</f>
        <v>LIQUIDAR</v>
      </c>
      <c r="U194" s="6">
        <f t="shared" ref="U194:U224" si="16">IF(T194="ROTACION ALTA",P194,IF(T194="ROTACION MEDIA",P194*0.97,IF(T194="ROTACION BAJA",P194*0.9,IF(T194="LIQUIDAR",P194*0.85))))</f>
        <v>23791500</v>
      </c>
      <c r="V194" s="18">
        <f>_xlfn.XLOOKUP(A194,'Data precios'!A:A,'Data precios'!D:D,"",0,-1)</f>
        <v>25400000</v>
      </c>
      <c r="W194" s="9">
        <f t="shared" si="14"/>
        <v>-2590000</v>
      </c>
      <c r="X194" s="11">
        <f t="shared" ref="X194:X224" si="17">IF(K194&lt;=15,Z194,IF(K194&lt;30,AA194,IF(K194&lt;60,AB194,IF(K194&gt;60,AC194))))</f>
        <v>21590000</v>
      </c>
      <c r="Y194" s="9">
        <f t="shared" ref="Y194:Y224" si="18">IFERROR(X194-V194,"")</f>
        <v>-3810000</v>
      </c>
      <c r="Z194" s="6">
        <f>_xlfn.XLOOKUP($A194,'Data precios'!$A:$A,'Data precios'!G:G,"",0,-1)</f>
        <v>23368000</v>
      </c>
      <c r="AA194" s="6">
        <f>_xlfn.XLOOKUP($A194,'Data precios'!$A:$A,'Data precios'!H:H,"",0,-1)</f>
        <v>22860000</v>
      </c>
      <c r="AB194" s="6">
        <f>_xlfn.XLOOKUP($A194,'Data precios'!$A:$A,'Data precios'!I:I,"",0,-1)</f>
        <v>22098000</v>
      </c>
      <c r="AC194" s="6">
        <f>_xlfn.XLOOKUP($A194,'Data precios'!$A:$A,'Data precios'!J:J,"",0,-1)</f>
        <v>21590000</v>
      </c>
    </row>
    <row r="195" spans="1:29" ht="15" thickBot="1" x14ac:dyDescent="0.35">
      <c r="A195" t="s">
        <v>6229</v>
      </c>
      <c r="B195" t="s">
        <v>22</v>
      </c>
      <c r="C195" t="s">
        <v>5289</v>
      </c>
      <c r="D195" t="s">
        <v>62</v>
      </c>
      <c r="E195" t="s">
        <v>71</v>
      </c>
      <c r="F195">
        <v>2024</v>
      </c>
      <c r="G195">
        <v>29570</v>
      </c>
      <c r="I195" t="s">
        <v>26</v>
      </c>
      <c r="J195" t="s">
        <v>72</v>
      </c>
      <c r="K195">
        <v>169</v>
      </c>
      <c r="L195" t="s">
        <v>33</v>
      </c>
      <c r="M195">
        <v>16000000</v>
      </c>
      <c r="N195">
        <v>369240</v>
      </c>
      <c r="O195">
        <v>16369240</v>
      </c>
      <c r="P195">
        <v>17990000</v>
      </c>
      <c r="Q195">
        <v>1620760</v>
      </c>
      <c r="R195">
        <v>901</v>
      </c>
      <c r="S195" s="5">
        <f>IFERROR(_xlfn.XLOOKUP(A195,'Stock APC'!$A:$A,'Stock APC'!$L:$L,0,0,1),0)</f>
        <v>16000000</v>
      </c>
      <c r="T195" t="str">
        <f t="shared" si="15"/>
        <v>LIQUIDAR</v>
      </c>
      <c r="U195" s="6">
        <f t="shared" si="16"/>
        <v>15291500</v>
      </c>
      <c r="V195" s="18">
        <f>_xlfn.XLOOKUP(A195,'Data precios'!A:A,'Data precios'!D:D,"",0,-1)</f>
        <v>21500000</v>
      </c>
      <c r="W195" s="9">
        <f t="shared" si="14"/>
        <v>3510000</v>
      </c>
      <c r="X195" s="11">
        <f t="shared" si="17"/>
        <v>18275000</v>
      </c>
      <c r="Y195" s="9">
        <f t="shared" si="18"/>
        <v>-3225000</v>
      </c>
      <c r="Z195" s="6">
        <f>_xlfn.XLOOKUP($A195,'Data precios'!$A:$A,'Data precios'!G:G,"",0,-1)</f>
        <v>19780000</v>
      </c>
      <c r="AA195" s="6">
        <f>_xlfn.XLOOKUP($A195,'Data precios'!$A:$A,'Data precios'!H:H,"",0,-1)</f>
        <v>19350000</v>
      </c>
      <c r="AB195" s="6">
        <f>_xlfn.XLOOKUP($A195,'Data precios'!$A:$A,'Data precios'!I:I,"",0,-1)</f>
        <v>18705000</v>
      </c>
      <c r="AC195" s="6">
        <f>_xlfn.XLOOKUP($A195,'Data precios'!$A:$A,'Data precios'!J:J,"",0,-1)</f>
        <v>18275000</v>
      </c>
    </row>
    <row r="196" spans="1:29" ht="15" thickBot="1" x14ac:dyDescent="0.35">
      <c r="A196" t="s">
        <v>8617</v>
      </c>
      <c r="B196" t="s">
        <v>22</v>
      </c>
      <c r="C196" t="s">
        <v>54</v>
      </c>
      <c r="D196" t="s">
        <v>92</v>
      </c>
      <c r="E196" t="s">
        <v>10898</v>
      </c>
      <c r="F196">
        <v>2024</v>
      </c>
      <c r="G196">
        <v>12000</v>
      </c>
      <c r="I196" t="s">
        <v>26</v>
      </c>
      <c r="J196" t="s">
        <v>43</v>
      </c>
      <c r="K196">
        <v>98</v>
      </c>
      <c r="L196" t="s">
        <v>33</v>
      </c>
      <c r="M196">
        <v>12400000</v>
      </c>
      <c r="N196">
        <v>315240</v>
      </c>
      <c r="O196">
        <v>12715240</v>
      </c>
      <c r="P196">
        <v>14590000</v>
      </c>
      <c r="Q196">
        <v>1874760</v>
      </c>
      <c r="R196">
        <v>1285</v>
      </c>
      <c r="S196" s="5">
        <f>IFERROR(_xlfn.XLOOKUP(A196,'Stock APC'!$A:$A,'Stock APC'!$L:$L,0,0,1),0)</f>
        <v>12400000</v>
      </c>
      <c r="T196" t="str">
        <f t="shared" si="15"/>
        <v>LIQUIDAR</v>
      </c>
      <c r="U196" s="6">
        <f t="shared" si="16"/>
        <v>12401500</v>
      </c>
      <c r="V196" s="18">
        <f>_xlfn.XLOOKUP(A196,'Data precios'!A:A,'Data precios'!D:D,"",0,-1)</f>
        <v>15400000</v>
      </c>
      <c r="W196" s="9">
        <f t="shared" si="14"/>
        <v>810000</v>
      </c>
      <c r="X196" s="11">
        <f t="shared" si="17"/>
        <v>13860000</v>
      </c>
      <c r="Y196" s="9">
        <f t="shared" si="18"/>
        <v>-1540000</v>
      </c>
      <c r="Z196" s="6">
        <f>_xlfn.XLOOKUP($A196,'Data precios'!$A:$A,'Data precios'!G:G,"",0,-1)</f>
        <v>15400000</v>
      </c>
      <c r="AA196" s="6">
        <f>_xlfn.XLOOKUP($A196,'Data precios'!$A:$A,'Data precios'!H:H,"",0,-1)</f>
        <v>14938000</v>
      </c>
      <c r="AB196" s="6">
        <f>_xlfn.XLOOKUP($A196,'Data precios'!$A:$A,'Data precios'!I:I,"",0,-1)</f>
        <v>14476000</v>
      </c>
      <c r="AC196" s="6">
        <f>_xlfn.XLOOKUP($A196,'Data precios'!$A:$A,'Data precios'!J:J,"",0,-1)</f>
        <v>13860000</v>
      </c>
    </row>
    <row r="197" spans="1:29" ht="15" thickBot="1" x14ac:dyDescent="0.35">
      <c r="A197" t="s">
        <v>314</v>
      </c>
      <c r="B197" t="s">
        <v>22</v>
      </c>
      <c r="C197" t="s">
        <v>54</v>
      </c>
      <c r="D197" t="s">
        <v>137</v>
      </c>
      <c r="E197" t="s">
        <v>138</v>
      </c>
      <c r="F197">
        <v>2024</v>
      </c>
      <c r="G197">
        <v>19000</v>
      </c>
      <c r="I197" t="s">
        <v>26</v>
      </c>
      <c r="J197" t="s">
        <v>114</v>
      </c>
      <c r="K197">
        <v>33</v>
      </c>
      <c r="L197" t="s">
        <v>33</v>
      </c>
      <c r="M197">
        <v>16700000</v>
      </c>
      <c r="N197">
        <v>379740</v>
      </c>
      <c r="O197">
        <v>17079740</v>
      </c>
      <c r="P197">
        <v>19790000</v>
      </c>
      <c r="Q197">
        <v>2710260</v>
      </c>
      <c r="R197">
        <v>137</v>
      </c>
      <c r="S197" s="5">
        <f>IFERROR(_xlfn.XLOOKUP(A197,'Stock APC'!$A:$A,'Stock APC'!$L:$L,0,0,1),0)</f>
        <v>16700000</v>
      </c>
      <c r="T197" t="str">
        <f t="shared" si="15"/>
        <v>ROTACION BAJA</v>
      </c>
      <c r="U197" s="6">
        <f t="shared" si="16"/>
        <v>17811000</v>
      </c>
      <c r="V197" s="18">
        <f>_xlfn.XLOOKUP(A197,'Data precios'!A:A,'Data precios'!D:D,"",0,-1)</f>
        <v>19800000</v>
      </c>
      <c r="W197" s="9">
        <f t="shared" si="14"/>
        <v>10000</v>
      </c>
      <c r="X197" s="11">
        <f t="shared" si="17"/>
        <v>18612000</v>
      </c>
      <c r="Y197" s="9">
        <f t="shared" si="18"/>
        <v>-1188000</v>
      </c>
      <c r="Z197" s="6">
        <f>_xlfn.XLOOKUP($A197,'Data precios'!$A:$A,'Data precios'!G:G,"",0,-1)</f>
        <v>19800000</v>
      </c>
      <c r="AA197" s="6">
        <f>_xlfn.XLOOKUP($A197,'Data precios'!$A:$A,'Data precios'!H:H,"",0,-1)</f>
        <v>19206000</v>
      </c>
      <c r="AB197" s="6">
        <f>_xlfn.XLOOKUP($A197,'Data precios'!$A:$A,'Data precios'!I:I,"",0,-1)</f>
        <v>18612000</v>
      </c>
      <c r="AC197" s="6">
        <f>_xlfn.XLOOKUP($A197,'Data precios'!$A:$A,'Data precios'!J:J,"",0,-1)</f>
        <v>17820000</v>
      </c>
    </row>
    <row r="198" spans="1:29" ht="15" thickBot="1" x14ac:dyDescent="0.35">
      <c r="A198" t="s">
        <v>3993</v>
      </c>
      <c r="B198" t="s">
        <v>22</v>
      </c>
      <c r="C198" t="s">
        <v>54</v>
      </c>
      <c r="D198" t="s">
        <v>188</v>
      </c>
      <c r="E198" t="s">
        <v>3994</v>
      </c>
      <c r="F198">
        <v>2024</v>
      </c>
      <c r="G198">
        <v>58500</v>
      </c>
      <c r="I198" t="s">
        <v>26</v>
      </c>
      <c r="J198" t="s">
        <v>109</v>
      </c>
      <c r="K198">
        <v>258</v>
      </c>
      <c r="L198" t="s">
        <v>33</v>
      </c>
      <c r="M198">
        <v>23500000</v>
      </c>
      <c r="N198">
        <v>903834</v>
      </c>
      <c r="O198">
        <v>24403834</v>
      </c>
      <c r="P198">
        <v>25390000</v>
      </c>
      <c r="Q198">
        <v>986166</v>
      </c>
      <c r="R198">
        <v>388</v>
      </c>
      <c r="S198" s="5">
        <f>IFERROR(_xlfn.XLOOKUP(A198,'Stock APC'!$A:$A,'Stock APC'!$L:$L,0,0,1),0)</f>
        <v>23500000</v>
      </c>
      <c r="T198" t="str">
        <f t="shared" si="15"/>
        <v>LIQUIDAR</v>
      </c>
      <c r="U198" s="6">
        <f t="shared" si="16"/>
        <v>21581500</v>
      </c>
      <c r="V198" s="18">
        <f>_xlfn.XLOOKUP(A198,'Data precios'!A:A,'Data precios'!D:D,"",0,-1)</f>
        <v>28400000</v>
      </c>
      <c r="W198" s="9">
        <f t="shared" si="14"/>
        <v>3010000</v>
      </c>
      <c r="X198" s="11">
        <f t="shared" si="17"/>
        <v>25560000</v>
      </c>
      <c r="Y198" s="9">
        <f t="shared" si="18"/>
        <v>-2840000</v>
      </c>
      <c r="Z198" s="6">
        <f>_xlfn.XLOOKUP($A198,'Data precios'!$A:$A,'Data precios'!G:G,"",0,-1)</f>
        <v>28400000</v>
      </c>
      <c r="AA198" s="6">
        <f>_xlfn.XLOOKUP($A198,'Data precios'!$A:$A,'Data precios'!H:H,"",0,-1)</f>
        <v>27548000</v>
      </c>
      <c r="AB198" s="6">
        <f>_xlfn.XLOOKUP($A198,'Data precios'!$A:$A,'Data precios'!I:I,"",0,-1)</f>
        <v>26696000</v>
      </c>
      <c r="AC198" s="6">
        <f>_xlfn.XLOOKUP($A198,'Data precios'!$A:$A,'Data precios'!J:J,"",0,-1)</f>
        <v>25560000</v>
      </c>
    </row>
    <row r="199" spans="1:29" ht="15" thickBot="1" x14ac:dyDescent="0.35">
      <c r="A199" t="s">
        <v>10760</v>
      </c>
      <c r="B199" t="s">
        <v>22</v>
      </c>
      <c r="C199" t="s">
        <v>54</v>
      </c>
      <c r="D199" t="s">
        <v>230</v>
      </c>
      <c r="E199" t="s">
        <v>11684</v>
      </c>
      <c r="F199">
        <v>2024</v>
      </c>
      <c r="G199">
        <v>28000</v>
      </c>
      <c r="I199" t="s">
        <v>26</v>
      </c>
      <c r="J199" t="s">
        <v>11685</v>
      </c>
      <c r="K199">
        <v>21</v>
      </c>
      <c r="L199" t="s">
        <v>47</v>
      </c>
      <c r="M199">
        <v>11800000</v>
      </c>
      <c r="N199">
        <v>306240</v>
      </c>
      <c r="O199">
        <v>12106240</v>
      </c>
      <c r="P199">
        <v>13990000</v>
      </c>
      <c r="Q199">
        <v>1883760</v>
      </c>
      <c r="R199">
        <v>1347</v>
      </c>
      <c r="S199" s="5">
        <f>IFERROR(_xlfn.XLOOKUP(A199,'Stock APC'!$A:$A,'Stock APC'!$L:$L,0,0,1),0)</f>
        <v>11800000</v>
      </c>
      <c r="T199" t="str">
        <f t="shared" si="15"/>
        <v>ROTACION ALTA</v>
      </c>
      <c r="U199" s="6">
        <f t="shared" si="16"/>
        <v>13990000</v>
      </c>
      <c r="V199" s="18">
        <f>_xlfn.XLOOKUP(A199,'Data precios'!A:A,'Data precios'!D:D,"",0,-1)</f>
        <v>14500000</v>
      </c>
      <c r="W199" s="9">
        <f t="shared" si="14"/>
        <v>510000</v>
      </c>
      <c r="X199" s="11">
        <f t="shared" si="17"/>
        <v>13050000</v>
      </c>
      <c r="Y199" s="9">
        <f t="shared" si="18"/>
        <v>-1450000</v>
      </c>
      <c r="Z199" s="6">
        <f>_xlfn.XLOOKUP($A199,'Data precios'!$A:$A,'Data precios'!G:G,"",0,-1)</f>
        <v>13340000</v>
      </c>
      <c r="AA199" s="6">
        <f>_xlfn.XLOOKUP($A199,'Data precios'!$A:$A,'Data precios'!H:H,"",0,-1)</f>
        <v>13050000</v>
      </c>
      <c r="AB199" s="6">
        <f>_xlfn.XLOOKUP($A199,'Data precios'!$A:$A,'Data precios'!I:I,"",0,-1)</f>
        <v>12615000</v>
      </c>
      <c r="AC199" s="6">
        <f>_xlfn.XLOOKUP($A199,'Data precios'!$A:$A,'Data precios'!J:J,"",0,-1)</f>
        <v>12325000</v>
      </c>
    </row>
    <row r="200" spans="1:29" ht="15" thickBot="1" x14ac:dyDescent="0.35">
      <c r="A200" t="s">
        <v>4018</v>
      </c>
      <c r="B200" t="s">
        <v>22</v>
      </c>
      <c r="C200" t="s">
        <v>30</v>
      </c>
      <c r="D200" t="s">
        <v>62</v>
      </c>
      <c r="E200" t="s">
        <v>13490</v>
      </c>
      <c r="F200">
        <v>2024</v>
      </c>
      <c r="G200">
        <v>2400</v>
      </c>
      <c r="I200" t="s">
        <v>26</v>
      </c>
      <c r="J200" t="s">
        <v>273</v>
      </c>
      <c r="K200">
        <v>5</v>
      </c>
      <c r="L200" t="s">
        <v>39</v>
      </c>
      <c r="M200">
        <v>11250000</v>
      </c>
      <c r="N200">
        <v>297990</v>
      </c>
      <c r="O200">
        <v>11547990</v>
      </c>
      <c r="P200">
        <v>12890000</v>
      </c>
      <c r="Q200">
        <v>1342010</v>
      </c>
      <c r="R200">
        <v>1041</v>
      </c>
      <c r="S200" s="5">
        <f>IFERROR(_xlfn.XLOOKUP(A200,'Stock APC'!$A:$A,'Stock APC'!$L:$L,0,0,1),0)</f>
        <v>11250000</v>
      </c>
      <c r="T200" t="str">
        <f t="shared" si="15"/>
        <v>ROTACION ALTA</v>
      </c>
      <c r="U200" s="6">
        <f t="shared" si="16"/>
        <v>12890000</v>
      </c>
      <c r="V200" s="18">
        <f>_xlfn.XLOOKUP(A200,'Data precios'!A:A,'Data precios'!D:D,"",0,-1)</f>
        <v>13700000</v>
      </c>
      <c r="W200" s="9">
        <f t="shared" si="14"/>
        <v>810000</v>
      </c>
      <c r="X200" s="11">
        <f t="shared" si="17"/>
        <v>12604000</v>
      </c>
      <c r="Y200" s="9">
        <f t="shared" si="18"/>
        <v>-1096000</v>
      </c>
      <c r="Z200" s="6">
        <f>_xlfn.XLOOKUP($A200,'Data precios'!$A:$A,'Data precios'!G:G,"",0,-1)</f>
        <v>12604000</v>
      </c>
      <c r="AA200" s="6">
        <f>_xlfn.XLOOKUP($A200,'Data precios'!$A:$A,'Data precios'!H:H,"",0,-1)</f>
        <v>12330000</v>
      </c>
      <c r="AB200" s="6">
        <f>_xlfn.XLOOKUP($A200,'Data precios'!$A:$A,'Data precios'!I:I,"",0,-1)</f>
        <v>11919000</v>
      </c>
      <c r="AC200" s="6">
        <f>_xlfn.XLOOKUP($A200,'Data precios'!$A:$A,'Data precios'!J:J,"",0,-1)</f>
        <v>11645000</v>
      </c>
    </row>
    <row r="201" spans="1:29" ht="15" thickBot="1" x14ac:dyDescent="0.35">
      <c r="A201" t="s">
        <v>417</v>
      </c>
      <c r="B201" t="s">
        <v>22</v>
      </c>
      <c r="C201" t="s">
        <v>54</v>
      </c>
      <c r="D201" t="s">
        <v>392</v>
      </c>
      <c r="E201" t="s">
        <v>3996</v>
      </c>
      <c r="F201">
        <v>2024</v>
      </c>
      <c r="G201">
        <v>30000</v>
      </c>
      <c r="I201" t="s">
        <v>26</v>
      </c>
      <c r="J201" t="s">
        <v>60</v>
      </c>
      <c r="K201">
        <v>257</v>
      </c>
      <c r="L201" t="s">
        <v>33</v>
      </c>
      <c r="M201">
        <v>20000000</v>
      </c>
      <c r="N201">
        <v>524003</v>
      </c>
      <c r="O201">
        <v>20524003</v>
      </c>
      <c r="P201">
        <v>20990000</v>
      </c>
      <c r="Q201">
        <v>465997</v>
      </c>
      <c r="R201">
        <v>222</v>
      </c>
      <c r="S201" s="5">
        <f>IFERROR(_xlfn.XLOOKUP(A201,'Stock APC'!$A:$A,'Stock APC'!$L:$L,0,0,1),0)</f>
        <v>20000000</v>
      </c>
      <c r="T201" t="str">
        <f t="shared" si="15"/>
        <v>LIQUIDAR</v>
      </c>
      <c r="U201" s="6">
        <f t="shared" si="16"/>
        <v>17841500</v>
      </c>
      <c r="V201" s="18">
        <f>_xlfn.XLOOKUP(A201,'Data precios'!A:A,'Data precios'!D:D,"",0,-1)</f>
        <v>22100000</v>
      </c>
      <c r="W201" s="9">
        <f t="shared" si="14"/>
        <v>1110000</v>
      </c>
      <c r="X201" s="11">
        <f t="shared" si="17"/>
        <v>19890000</v>
      </c>
      <c r="Y201" s="9">
        <f t="shared" si="18"/>
        <v>-2210000</v>
      </c>
      <c r="Z201" s="6">
        <f>_xlfn.XLOOKUP($A201,'Data precios'!$A:$A,'Data precios'!G:G,"",0,-1)</f>
        <v>22100000</v>
      </c>
      <c r="AA201" s="6">
        <f>_xlfn.XLOOKUP($A201,'Data precios'!$A:$A,'Data precios'!H:H,"",0,-1)</f>
        <v>21437000</v>
      </c>
      <c r="AB201" s="6">
        <f>_xlfn.XLOOKUP($A201,'Data precios'!$A:$A,'Data precios'!I:I,"",0,-1)</f>
        <v>20774000</v>
      </c>
      <c r="AC201" s="6">
        <f>_xlfn.XLOOKUP($A201,'Data precios'!$A:$A,'Data precios'!J:J,"",0,-1)</f>
        <v>19890000</v>
      </c>
    </row>
    <row r="202" spans="1:29" ht="15" thickBot="1" x14ac:dyDescent="0.35">
      <c r="A202" t="s">
        <v>11426</v>
      </c>
      <c r="B202" t="s">
        <v>22</v>
      </c>
      <c r="C202" t="s">
        <v>54</v>
      </c>
      <c r="D202" t="s">
        <v>4215</v>
      </c>
      <c r="E202" t="s">
        <v>11686</v>
      </c>
      <c r="F202">
        <v>2024</v>
      </c>
      <c r="G202">
        <v>45000</v>
      </c>
      <c r="I202" t="s">
        <v>26</v>
      </c>
      <c r="J202" t="s">
        <v>161</v>
      </c>
      <c r="K202">
        <v>41</v>
      </c>
      <c r="L202" t="s">
        <v>39</v>
      </c>
      <c r="M202">
        <v>17000000</v>
      </c>
      <c r="N202">
        <v>384240</v>
      </c>
      <c r="O202">
        <v>17384240</v>
      </c>
      <c r="P202">
        <v>20590000</v>
      </c>
      <c r="Q202">
        <v>3205760</v>
      </c>
      <c r="R202">
        <v>1557</v>
      </c>
      <c r="S202" s="5">
        <f>IFERROR(_xlfn.XLOOKUP(A202,'Stock APC'!$A:$A,'Stock APC'!$L:$L,0,0,1),0)</f>
        <v>17000000</v>
      </c>
      <c r="T202" t="str">
        <f t="shared" si="15"/>
        <v>ROTACION BAJA</v>
      </c>
      <c r="U202" s="6">
        <f t="shared" si="16"/>
        <v>18531000</v>
      </c>
      <c r="V202" s="18">
        <f>_xlfn.XLOOKUP(A202,'Data precios'!A:A,'Data precios'!D:D,"",0,-1)</f>
        <v>21300000</v>
      </c>
      <c r="W202" s="9">
        <f t="shared" si="14"/>
        <v>710000</v>
      </c>
      <c r="X202" s="11">
        <f t="shared" si="17"/>
        <v>18531000</v>
      </c>
      <c r="Y202" s="9">
        <f t="shared" si="18"/>
        <v>-2769000</v>
      </c>
      <c r="Z202" s="6">
        <f>_xlfn.XLOOKUP($A202,'Data precios'!$A:$A,'Data precios'!G:G,"",0,-1)</f>
        <v>19596000</v>
      </c>
      <c r="AA202" s="6">
        <f>_xlfn.XLOOKUP($A202,'Data precios'!$A:$A,'Data precios'!H:H,"",0,-1)</f>
        <v>19170000</v>
      </c>
      <c r="AB202" s="6">
        <f>_xlfn.XLOOKUP($A202,'Data precios'!$A:$A,'Data precios'!I:I,"",0,-1)</f>
        <v>18531000</v>
      </c>
      <c r="AC202" s="6">
        <f>_xlfn.XLOOKUP($A202,'Data precios'!$A:$A,'Data precios'!J:J,"",0,-1)</f>
        <v>18105000</v>
      </c>
    </row>
    <row r="203" spans="1:29" ht="15" thickBot="1" x14ac:dyDescent="0.35">
      <c r="A203" t="s">
        <v>10334</v>
      </c>
      <c r="B203" t="s">
        <v>22</v>
      </c>
      <c r="C203" t="s">
        <v>54</v>
      </c>
      <c r="D203" t="s">
        <v>24</v>
      </c>
      <c r="E203" t="s">
        <v>10681</v>
      </c>
      <c r="F203">
        <v>2024</v>
      </c>
      <c r="G203">
        <v>27891</v>
      </c>
      <c r="I203" t="s">
        <v>26</v>
      </c>
      <c r="J203" t="s">
        <v>8596</v>
      </c>
      <c r="K203">
        <v>69</v>
      </c>
      <c r="L203" t="s">
        <v>33</v>
      </c>
      <c r="M203">
        <v>18750000</v>
      </c>
      <c r="N203">
        <v>410490</v>
      </c>
      <c r="O203">
        <v>19160490</v>
      </c>
      <c r="P203">
        <v>21990000</v>
      </c>
      <c r="Q203">
        <v>2829510</v>
      </c>
      <c r="R203">
        <v>1287</v>
      </c>
      <c r="S203" s="5">
        <f>IFERROR(_xlfn.XLOOKUP(A203,'Stock APC'!$A:$A,'Stock APC'!$L:$L,0,0,1),0)</f>
        <v>18750000</v>
      </c>
      <c r="T203" t="str">
        <f t="shared" si="15"/>
        <v>LIQUIDAR</v>
      </c>
      <c r="U203" s="6">
        <f t="shared" si="16"/>
        <v>18691500</v>
      </c>
      <c r="V203" s="18">
        <f>_xlfn.XLOOKUP(A203,'Data precios'!A:A,'Data precios'!D:D,"",0,-1)</f>
        <v>23600000</v>
      </c>
      <c r="W203" s="9">
        <f t="shared" ref="W203:W266" si="19">IFERROR(V203-P203,"")</f>
        <v>1610000</v>
      </c>
      <c r="X203" s="11">
        <f t="shared" si="17"/>
        <v>20060000</v>
      </c>
      <c r="Y203" s="9">
        <f t="shared" si="18"/>
        <v>-3540000</v>
      </c>
      <c r="Z203" s="6">
        <f>_xlfn.XLOOKUP($A203,'Data precios'!$A:$A,'Data precios'!G:G,"",0,-1)</f>
        <v>21712000</v>
      </c>
      <c r="AA203" s="6">
        <f>_xlfn.XLOOKUP($A203,'Data precios'!$A:$A,'Data precios'!H:H,"",0,-1)</f>
        <v>21240000</v>
      </c>
      <c r="AB203" s="6">
        <f>_xlfn.XLOOKUP($A203,'Data precios'!$A:$A,'Data precios'!I:I,"",0,-1)</f>
        <v>20532000</v>
      </c>
      <c r="AC203" s="6">
        <f>_xlfn.XLOOKUP($A203,'Data precios'!$A:$A,'Data precios'!J:J,"",0,-1)</f>
        <v>20060000</v>
      </c>
    </row>
    <row r="204" spans="1:29" ht="15" thickBot="1" x14ac:dyDescent="0.35">
      <c r="A204" t="s">
        <v>6570</v>
      </c>
      <c r="B204" t="s">
        <v>22</v>
      </c>
      <c r="C204" t="s">
        <v>30</v>
      </c>
      <c r="D204" t="s">
        <v>62</v>
      </c>
      <c r="E204" t="s">
        <v>10899</v>
      </c>
      <c r="F204">
        <v>2024</v>
      </c>
      <c r="G204">
        <v>72000</v>
      </c>
      <c r="I204" t="s">
        <v>26</v>
      </c>
      <c r="J204" t="s">
        <v>64</v>
      </c>
      <c r="K204">
        <v>53</v>
      </c>
      <c r="L204" t="s">
        <v>39</v>
      </c>
      <c r="M204">
        <v>14250000</v>
      </c>
      <c r="N204">
        <v>342990</v>
      </c>
      <c r="O204">
        <v>14592990</v>
      </c>
      <c r="P204">
        <v>16990000</v>
      </c>
      <c r="Q204">
        <v>2397010</v>
      </c>
      <c r="R204">
        <v>1411</v>
      </c>
      <c r="S204" s="5">
        <f>IFERROR(_xlfn.XLOOKUP(A204,'Stock APC'!$A:$A,'Stock APC'!$L:$L,0,0,1),0)</f>
        <v>14250000</v>
      </c>
      <c r="T204" t="str">
        <f t="shared" si="15"/>
        <v>ROTACION BAJA</v>
      </c>
      <c r="U204" s="6">
        <f t="shared" si="16"/>
        <v>15291000</v>
      </c>
      <c r="V204" s="18">
        <f>_xlfn.XLOOKUP(A204,'Data precios'!A:A,'Data precios'!D:D,"",0,-1)</f>
        <v>18100000</v>
      </c>
      <c r="W204" s="9">
        <f t="shared" si="19"/>
        <v>1110000</v>
      </c>
      <c r="X204" s="11">
        <f t="shared" si="17"/>
        <v>15747000</v>
      </c>
      <c r="Y204" s="9">
        <f t="shared" si="18"/>
        <v>-2353000</v>
      </c>
      <c r="Z204" s="6">
        <f>_xlfn.XLOOKUP($A204,'Data precios'!$A:$A,'Data precios'!G:G,"",0,-1)</f>
        <v>16652000</v>
      </c>
      <c r="AA204" s="6">
        <f>_xlfn.XLOOKUP($A204,'Data precios'!$A:$A,'Data precios'!H:H,"",0,-1)</f>
        <v>16290000</v>
      </c>
      <c r="AB204" s="6">
        <f>_xlfn.XLOOKUP($A204,'Data precios'!$A:$A,'Data precios'!I:I,"",0,-1)</f>
        <v>15747000</v>
      </c>
      <c r="AC204" s="6">
        <f>_xlfn.XLOOKUP($A204,'Data precios'!$A:$A,'Data precios'!J:J,"",0,-1)</f>
        <v>15385000</v>
      </c>
    </row>
    <row r="205" spans="1:29" ht="15" thickBot="1" x14ac:dyDescent="0.35">
      <c r="A205" t="s">
        <v>181</v>
      </c>
      <c r="B205" t="s">
        <v>22</v>
      </c>
      <c r="C205" t="s">
        <v>5289</v>
      </c>
      <c r="D205" t="s">
        <v>182</v>
      </c>
      <c r="E205" t="s">
        <v>183</v>
      </c>
      <c r="F205">
        <v>2024</v>
      </c>
      <c r="G205">
        <v>35150</v>
      </c>
      <c r="I205" t="s">
        <v>26</v>
      </c>
      <c r="J205" t="s">
        <v>184</v>
      </c>
      <c r="K205">
        <v>263</v>
      </c>
      <c r="L205" t="s">
        <v>33</v>
      </c>
      <c r="M205">
        <v>16400000</v>
      </c>
      <c r="N205">
        <v>372030</v>
      </c>
      <c r="O205">
        <v>16772030</v>
      </c>
      <c r="P205">
        <v>17490000</v>
      </c>
      <c r="Q205">
        <v>717970</v>
      </c>
      <c r="R205">
        <v>411</v>
      </c>
      <c r="S205" s="5">
        <f>IFERROR(_xlfn.XLOOKUP(A205,'Stock APC'!$A:$A,'Stock APC'!$L:$L,0,0,1),0)</f>
        <v>16400000</v>
      </c>
      <c r="T205" t="str">
        <f t="shared" si="15"/>
        <v>LIQUIDAR</v>
      </c>
      <c r="U205" s="6">
        <f t="shared" si="16"/>
        <v>14866500</v>
      </c>
      <c r="V205" s="18">
        <f>_xlfn.XLOOKUP(A205,'Data precios'!A:A,'Data precios'!D:D,"",0,-1)</f>
        <v>19300000</v>
      </c>
      <c r="W205" s="9">
        <f t="shared" si="19"/>
        <v>1810000</v>
      </c>
      <c r="X205" s="11">
        <f t="shared" si="17"/>
        <v>17370000</v>
      </c>
      <c r="Y205" s="9">
        <f t="shared" si="18"/>
        <v>-1930000</v>
      </c>
      <c r="Z205" s="6">
        <f>_xlfn.XLOOKUP($A205,'Data precios'!$A:$A,'Data precios'!G:G,"",0,-1)</f>
        <v>19300000</v>
      </c>
      <c r="AA205" s="6">
        <f>_xlfn.XLOOKUP($A205,'Data precios'!$A:$A,'Data precios'!H:H,"",0,-1)</f>
        <v>18721000</v>
      </c>
      <c r="AB205" s="6">
        <f>_xlfn.XLOOKUP($A205,'Data precios'!$A:$A,'Data precios'!I:I,"",0,-1)</f>
        <v>18142000</v>
      </c>
      <c r="AC205" s="6">
        <f>_xlfn.XLOOKUP($A205,'Data precios'!$A:$A,'Data precios'!J:J,"",0,-1)</f>
        <v>17370000</v>
      </c>
    </row>
    <row r="206" spans="1:29" ht="15" thickBot="1" x14ac:dyDescent="0.35">
      <c r="A206" t="s">
        <v>10280</v>
      </c>
      <c r="B206" t="s">
        <v>22</v>
      </c>
      <c r="C206" t="s">
        <v>5289</v>
      </c>
      <c r="D206" t="s">
        <v>58</v>
      </c>
      <c r="E206" t="s">
        <v>11687</v>
      </c>
      <c r="F206">
        <v>2024</v>
      </c>
      <c r="G206">
        <v>21886</v>
      </c>
      <c r="I206" t="s">
        <v>26</v>
      </c>
      <c r="J206" t="s">
        <v>11688</v>
      </c>
      <c r="K206">
        <v>32</v>
      </c>
      <c r="L206" t="s">
        <v>33</v>
      </c>
      <c r="M206">
        <v>10800000</v>
      </c>
      <c r="N206">
        <v>291240</v>
      </c>
      <c r="O206">
        <v>11091240</v>
      </c>
      <c r="P206">
        <v>12990000</v>
      </c>
      <c r="Q206">
        <v>1898760</v>
      </c>
      <c r="R206">
        <v>1462</v>
      </c>
      <c r="S206" s="5">
        <f>IFERROR(_xlfn.XLOOKUP(A206,'Stock APC'!$A:$A,'Stock APC'!$L:$L,0,0,1),0)</f>
        <v>10800000</v>
      </c>
      <c r="T206" t="str">
        <f t="shared" si="15"/>
        <v>ROTACION BAJA</v>
      </c>
      <c r="U206" s="6">
        <f t="shared" si="16"/>
        <v>11691000</v>
      </c>
      <c r="V206" s="18">
        <f>_xlfn.XLOOKUP(A206,'Data precios'!A:A,'Data precios'!D:D,"",0,-1)</f>
        <v>13400000</v>
      </c>
      <c r="W206" s="9">
        <f t="shared" si="19"/>
        <v>410000</v>
      </c>
      <c r="X206" s="11">
        <f t="shared" si="17"/>
        <v>11658000</v>
      </c>
      <c r="Y206" s="9">
        <f t="shared" si="18"/>
        <v>-1742000</v>
      </c>
      <c r="Z206" s="6">
        <f>_xlfn.XLOOKUP($A206,'Data precios'!$A:$A,'Data precios'!G:G,"",0,-1)</f>
        <v>12328000</v>
      </c>
      <c r="AA206" s="6">
        <f>_xlfn.XLOOKUP($A206,'Data precios'!$A:$A,'Data precios'!H:H,"",0,-1)</f>
        <v>12060000</v>
      </c>
      <c r="AB206" s="6">
        <f>_xlfn.XLOOKUP($A206,'Data precios'!$A:$A,'Data precios'!I:I,"",0,-1)</f>
        <v>11658000</v>
      </c>
      <c r="AC206" s="6">
        <f>_xlfn.XLOOKUP($A206,'Data precios'!$A:$A,'Data precios'!J:J,"",0,-1)</f>
        <v>11390000</v>
      </c>
    </row>
    <row r="207" spans="1:29" ht="15" thickBot="1" x14ac:dyDescent="0.35">
      <c r="A207" t="s">
        <v>5592</v>
      </c>
      <c r="B207" t="s">
        <v>22</v>
      </c>
      <c r="C207" t="s">
        <v>30</v>
      </c>
      <c r="D207" t="s">
        <v>131</v>
      </c>
      <c r="E207" t="s">
        <v>8595</v>
      </c>
      <c r="F207">
        <v>2024</v>
      </c>
      <c r="G207">
        <v>76000</v>
      </c>
      <c r="I207" t="s">
        <v>26</v>
      </c>
      <c r="J207" t="s">
        <v>4123</v>
      </c>
      <c r="K207">
        <v>118</v>
      </c>
      <c r="L207" t="s">
        <v>33</v>
      </c>
      <c r="M207">
        <v>19000000</v>
      </c>
      <c r="N207">
        <v>414240</v>
      </c>
      <c r="O207">
        <v>19414240</v>
      </c>
      <c r="P207">
        <v>20490000</v>
      </c>
      <c r="Q207">
        <v>1075760</v>
      </c>
      <c r="R207">
        <v>525</v>
      </c>
      <c r="S207" s="5">
        <f>IFERROR(_xlfn.XLOOKUP(A207,'Stock APC'!$A:$A,'Stock APC'!$L:$L,0,0,1),0)</f>
        <v>19000000</v>
      </c>
      <c r="T207" t="str">
        <f t="shared" si="15"/>
        <v>LIQUIDAR</v>
      </c>
      <c r="U207" s="6">
        <f t="shared" si="16"/>
        <v>17416500</v>
      </c>
      <c r="V207" s="18">
        <f>_xlfn.XLOOKUP(A207,'Data precios'!A:A,'Data precios'!D:D,"",0,-1)</f>
        <v>25300000</v>
      </c>
      <c r="W207" s="9">
        <f t="shared" si="19"/>
        <v>4810000</v>
      </c>
      <c r="X207" s="11">
        <f t="shared" si="17"/>
        <v>21505000</v>
      </c>
      <c r="Y207" s="9">
        <f t="shared" si="18"/>
        <v>-3795000</v>
      </c>
      <c r="Z207" s="6">
        <f>_xlfn.XLOOKUP($A207,'Data precios'!$A:$A,'Data precios'!G:G,"",0,-1)</f>
        <v>23276000</v>
      </c>
      <c r="AA207" s="6">
        <f>_xlfn.XLOOKUP($A207,'Data precios'!$A:$A,'Data precios'!H:H,"",0,-1)</f>
        <v>22770000</v>
      </c>
      <c r="AB207" s="6">
        <f>_xlfn.XLOOKUP($A207,'Data precios'!$A:$A,'Data precios'!I:I,"",0,-1)</f>
        <v>22011000</v>
      </c>
      <c r="AC207" s="6">
        <f>_xlfn.XLOOKUP($A207,'Data precios'!$A:$A,'Data precios'!J:J,"",0,-1)</f>
        <v>21505000</v>
      </c>
    </row>
    <row r="208" spans="1:29" ht="15" thickBot="1" x14ac:dyDescent="0.35">
      <c r="A208" t="s">
        <v>10808</v>
      </c>
      <c r="B208" t="s">
        <v>22</v>
      </c>
      <c r="C208" t="s">
        <v>5289</v>
      </c>
      <c r="D208" t="s">
        <v>89</v>
      </c>
      <c r="E208" t="s">
        <v>10886</v>
      </c>
      <c r="F208">
        <v>2024</v>
      </c>
      <c r="G208">
        <v>35000</v>
      </c>
      <c r="I208" t="s">
        <v>26</v>
      </c>
      <c r="J208" t="s">
        <v>43</v>
      </c>
      <c r="K208">
        <v>61</v>
      </c>
      <c r="L208" t="s">
        <v>33</v>
      </c>
      <c r="M208">
        <v>7200000</v>
      </c>
      <c r="N208">
        <v>237240</v>
      </c>
      <c r="O208">
        <v>7437240</v>
      </c>
      <c r="P208">
        <v>9490000</v>
      </c>
      <c r="Q208">
        <v>2052760</v>
      </c>
      <c r="R208">
        <v>2163</v>
      </c>
      <c r="S208" s="5">
        <f>IFERROR(_xlfn.XLOOKUP(A208,'Stock APC'!$A:$A,'Stock APC'!$L:$L,0,0,1),0)</f>
        <v>7200000</v>
      </c>
      <c r="T208" t="str">
        <f t="shared" si="15"/>
        <v>LIQUIDAR</v>
      </c>
      <c r="U208" s="6">
        <f t="shared" si="16"/>
        <v>8066500</v>
      </c>
      <c r="V208" s="18">
        <f>_xlfn.XLOOKUP(A208,'Data precios'!A:A,'Data precios'!D:D,"",0,-1)</f>
        <v>9500000</v>
      </c>
      <c r="W208" s="9">
        <f t="shared" si="19"/>
        <v>10000</v>
      </c>
      <c r="X208" s="11">
        <f t="shared" si="17"/>
        <v>8550000</v>
      </c>
      <c r="Y208" s="9">
        <f t="shared" si="18"/>
        <v>-950000</v>
      </c>
      <c r="Z208" s="6">
        <f>_xlfn.XLOOKUP($A208,'Data precios'!$A:$A,'Data precios'!G:G,"",0,-1)</f>
        <v>9500000</v>
      </c>
      <c r="AA208" s="6">
        <f>_xlfn.XLOOKUP($A208,'Data precios'!$A:$A,'Data precios'!H:H,"",0,-1)</f>
        <v>9215000</v>
      </c>
      <c r="AB208" s="6">
        <f>_xlfn.XLOOKUP($A208,'Data precios'!$A:$A,'Data precios'!I:I,"",0,-1)</f>
        <v>8930000</v>
      </c>
      <c r="AC208" s="6">
        <f>_xlfn.XLOOKUP($A208,'Data precios'!$A:$A,'Data precios'!J:J,"",0,-1)</f>
        <v>8550000</v>
      </c>
    </row>
    <row r="209" spans="1:29" ht="15" thickBot="1" x14ac:dyDescent="0.35">
      <c r="A209" t="s">
        <v>573</v>
      </c>
      <c r="B209" t="s">
        <v>22</v>
      </c>
      <c r="C209" t="s">
        <v>54</v>
      </c>
      <c r="D209" t="s">
        <v>36</v>
      </c>
      <c r="E209" t="s">
        <v>11691</v>
      </c>
      <c r="F209">
        <v>2024</v>
      </c>
      <c r="G209">
        <v>30883</v>
      </c>
      <c r="I209" t="s">
        <v>26</v>
      </c>
      <c r="J209" t="s">
        <v>8569</v>
      </c>
      <c r="K209">
        <v>81</v>
      </c>
      <c r="L209" t="s">
        <v>52</v>
      </c>
      <c r="M209">
        <v>7500000</v>
      </c>
      <c r="N209">
        <v>241740</v>
      </c>
      <c r="O209">
        <v>7741740</v>
      </c>
      <c r="P209">
        <v>9290000</v>
      </c>
      <c r="Q209">
        <v>1548260</v>
      </c>
      <c r="R209">
        <v>1667</v>
      </c>
      <c r="S209" s="5">
        <f>IFERROR(_xlfn.XLOOKUP(A209,'Stock APC'!$A:$A,'Stock APC'!$L:$L,0,0,1),0)</f>
        <v>7500000</v>
      </c>
      <c r="T209" t="str">
        <f t="shared" si="15"/>
        <v>LIQUIDAR</v>
      </c>
      <c r="U209" s="6">
        <f t="shared" si="16"/>
        <v>7896500</v>
      </c>
      <c r="V209" s="18">
        <f>_xlfn.XLOOKUP(A209,'Data precios'!A:A,'Data precios'!D:D,"",0,-1)</f>
        <v>9400000</v>
      </c>
      <c r="W209" s="9">
        <f t="shared" si="19"/>
        <v>110000</v>
      </c>
      <c r="X209" s="11">
        <f t="shared" si="17"/>
        <v>7990000</v>
      </c>
      <c r="Y209" s="9">
        <f t="shared" si="18"/>
        <v>-1410000</v>
      </c>
      <c r="Z209" s="6">
        <f>_xlfn.XLOOKUP($A209,'Data precios'!$A:$A,'Data precios'!G:G,"",0,-1)</f>
        <v>8648000</v>
      </c>
      <c r="AA209" s="6">
        <f>_xlfn.XLOOKUP($A209,'Data precios'!$A:$A,'Data precios'!H:H,"",0,-1)</f>
        <v>8460000</v>
      </c>
      <c r="AB209" s="6">
        <f>_xlfn.XLOOKUP($A209,'Data precios'!$A:$A,'Data precios'!I:I,"",0,-1)</f>
        <v>8178000</v>
      </c>
      <c r="AC209" s="6">
        <f>_xlfn.XLOOKUP($A209,'Data precios'!$A:$A,'Data precios'!J:J,"",0,-1)</f>
        <v>7990000</v>
      </c>
    </row>
    <row r="210" spans="1:29" ht="15" thickBot="1" x14ac:dyDescent="0.35">
      <c r="A210" t="s">
        <v>11692</v>
      </c>
      <c r="B210" t="s">
        <v>22</v>
      </c>
      <c r="C210" t="s">
        <v>54</v>
      </c>
      <c r="D210" t="s">
        <v>201</v>
      </c>
      <c r="E210" t="s">
        <v>202</v>
      </c>
      <c r="F210">
        <v>2024</v>
      </c>
      <c r="G210">
        <v>29645</v>
      </c>
      <c r="I210" t="s">
        <v>26</v>
      </c>
      <c r="J210" t="s">
        <v>11693</v>
      </c>
      <c r="K210">
        <v>21</v>
      </c>
      <c r="L210" t="s">
        <v>33</v>
      </c>
      <c r="M210">
        <v>11000000</v>
      </c>
      <c r="N210">
        <v>294240</v>
      </c>
      <c r="O210">
        <v>11294240</v>
      </c>
      <c r="P210">
        <v>12390000</v>
      </c>
      <c r="Q210">
        <v>1095760</v>
      </c>
      <c r="R210">
        <v>884</v>
      </c>
      <c r="S210" s="5">
        <f>IFERROR(_xlfn.XLOOKUP(A210,'Stock APC'!$A:$A,'Stock APC'!$L:$L,0,0,1),0)</f>
        <v>11000000</v>
      </c>
      <c r="T210" t="str">
        <f t="shared" si="15"/>
        <v>ROTACION ALTA</v>
      </c>
      <c r="U210" s="6">
        <f t="shared" si="16"/>
        <v>12390000</v>
      </c>
      <c r="V210" s="18" t="str">
        <f>_xlfn.XLOOKUP(A210,'Data precios'!A:A,'Data precios'!D:D,"",0,-1)</f>
        <v/>
      </c>
      <c r="W210" s="9" t="str">
        <f t="shared" si="19"/>
        <v/>
      </c>
      <c r="X210" s="11" t="str">
        <f t="shared" si="17"/>
        <v/>
      </c>
      <c r="Y210" s="9" t="str">
        <f t="shared" si="18"/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10900</v>
      </c>
      <c r="B211" t="s">
        <v>22</v>
      </c>
      <c r="C211" t="s">
        <v>54</v>
      </c>
      <c r="D211" t="s">
        <v>137</v>
      </c>
      <c r="E211" t="s">
        <v>235</v>
      </c>
      <c r="F211">
        <v>2024</v>
      </c>
      <c r="G211">
        <v>26279</v>
      </c>
      <c r="I211" t="s">
        <v>26</v>
      </c>
      <c r="J211" t="s">
        <v>10901</v>
      </c>
      <c r="K211">
        <v>53</v>
      </c>
      <c r="L211" t="s">
        <v>47</v>
      </c>
      <c r="M211">
        <v>17000000</v>
      </c>
      <c r="N211">
        <v>0</v>
      </c>
      <c r="O211">
        <v>17000000</v>
      </c>
      <c r="P211">
        <v>19290000</v>
      </c>
      <c r="Q211">
        <v>2290000</v>
      </c>
      <c r="R211">
        <v>1187</v>
      </c>
      <c r="S211" s="5">
        <f>IFERROR(_xlfn.XLOOKUP(A211,'Stock APC'!$A:$A,'Stock APC'!$L:$L,0,0,1),0)</f>
        <v>17000000</v>
      </c>
      <c r="T211" t="str">
        <f t="shared" si="15"/>
        <v>ROTACION BAJA</v>
      </c>
      <c r="U211" s="6">
        <f t="shared" si="16"/>
        <v>17361000</v>
      </c>
      <c r="V211" s="18">
        <f>_xlfn.XLOOKUP(A211,'Data precios'!A:A,'Data precios'!D:D,"",0,-1)</f>
        <v>20000000</v>
      </c>
      <c r="W211" s="9">
        <f t="shared" si="19"/>
        <v>710000</v>
      </c>
      <c r="X211" s="11">
        <f t="shared" si="17"/>
        <v>18800000</v>
      </c>
      <c r="Y211" s="9">
        <f t="shared" si="18"/>
        <v>-1200000</v>
      </c>
      <c r="Z211" s="6">
        <f>_xlfn.XLOOKUP($A211,'Data precios'!$A:$A,'Data precios'!G:G,"",0,-1)</f>
        <v>20000000</v>
      </c>
      <c r="AA211" s="6">
        <f>_xlfn.XLOOKUP($A211,'Data precios'!$A:$A,'Data precios'!H:H,"",0,-1)</f>
        <v>19400000</v>
      </c>
      <c r="AB211" s="6">
        <f>_xlfn.XLOOKUP($A211,'Data precios'!$A:$A,'Data precios'!I:I,"",0,-1)</f>
        <v>18800000</v>
      </c>
      <c r="AC211" s="6">
        <f>_xlfn.XLOOKUP($A211,'Data precios'!$A:$A,'Data precios'!J:J,"",0,-1)</f>
        <v>18000000</v>
      </c>
    </row>
    <row r="212" spans="1:29" ht="15" thickBot="1" x14ac:dyDescent="0.35">
      <c r="A212" t="s">
        <v>4075</v>
      </c>
      <c r="B212" t="s">
        <v>22</v>
      </c>
      <c r="C212" t="s">
        <v>5289</v>
      </c>
      <c r="D212" t="s">
        <v>58</v>
      </c>
      <c r="E212" t="s">
        <v>4087</v>
      </c>
      <c r="F212">
        <v>2024</v>
      </c>
      <c r="G212">
        <v>37000</v>
      </c>
      <c r="I212" t="s">
        <v>26</v>
      </c>
      <c r="J212" t="s">
        <v>4088</v>
      </c>
      <c r="K212">
        <v>243</v>
      </c>
      <c r="L212" t="s">
        <v>33</v>
      </c>
      <c r="M212">
        <v>28000000</v>
      </c>
      <c r="N212">
        <v>1142194</v>
      </c>
      <c r="O212">
        <v>29142194</v>
      </c>
      <c r="P212">
        <v>31490000</v>
      </c>
      <c r="Q212">
        <v>2347806</v>
      </c>
      <c r="R212">
        <v>746</v>
      </c>
      <c r="S212" s="5">
        <f>IFERROR(_xlfn.XLOOKUP(A212,'Stock APC'!$A:$A,'Stock APC'!$L:$L,0,0,1),0)</f>
        <v>28000000</v>
      </c>
      <c r="T212" t="str">
        <f t="shared" si="15"/>
        <v>LIQUIDAR</v>
      </c>
      <c r="U212" s="6">
        <f t="shared" si="16"/>
        <v>26766500</v>
      </c>
      <c r="V212" s="18">
        <f>_xlfn.XLOOKUP(A212,'Data precios'!A:A,'Data precios'!D:D,"",0,-1)</f>
        <v>34600000</v>
      </c>
      <c r="W212" s="9">
        <f t="shared" si="19"/>
        <v>3110000</v>
      </c>
      <c r="X212" s="11">
        <f t="shared" si="17"/>
        <v>31140000</v>
      </c>
      <c r="Y212" s="9">
        <f t="shared" si="18"/>
        <v>-3460000</v>
      </c>
      <c r="Z212" s="6">
        <f>_xlfn.XLOOKUP($A212,'Data precios'!$A:$A,'Data precios'!G:G,"",0,-1)</f>
        <v>34600000</v>
      </c>
      <c r="AA212" s="6">
        <f>_xlfn.XLOOKUP($A212,'Data precios'!$A:$A,'Data precios'!H:H,"",0,-1)</f>
        <v>33562000</v>
      </c>
      <c r="AB212" s="6">
        <f>_xlfn.XLOOKUP($A212,'Data precios'!$A:$A,'Data precios'!I:I,"",0,-1)</f>
        <v>32524000</v>
      </c>
      <c r="AC212" s="6">
        <f>_xlfn.XLOOKUP($A212,'Data precios'!$A:$A,'Data precios'!J:J,"",0,-1)</f>
        <v>31140000</v>
      </c>
    </row>
    <row r="213" spans="1:29" ht="15" thickBot="1" x14ac:dyDescent="0.35">
      <c r="A213" t="s">
        <v>622</v>
      </c>
      <c r="B213" t="s">
        <v>22</v>
      </c>
      <c r="C213" t="s">
        <v>54</v>
      </c>
      <c r="D213" t="s">
        <v>199</v>
      </c>
      <c r="E213" t="s">
        <v>10602</v>
      </c>
      <c r="F213">
        <v>2024</v>
      </c>
      <c r="G213">
        <v>38242</v>
      </c>
      <c r="I213" t="s">
        <v>26</v>
      </c>
      <c r="J213" t="s">
        <v>11694</v>
      </c>
      <c r="K213">
        <v>21</v>
      </c>
      <c r="L213" t="s">
        <v>33</v>
      </c>
      <c r="M213">
        <v>6600000</v>
      </c>
      <c r="N213">
        <v>228240</v>
      </c>
      <c r="O213">
        <v>6828240</v>
      </c>
      <c r="P213">
        <v>7990000</v>
      </c>
      <c r="Q213">
        <v>1161760</v>
      </c>
      <c r="R213">
        <v>1454</v>
      </c>
      <c r="S213" s="5">
        <f>IFERROR(_xlfn.XLOOKUP(A213,'Stock APC'!$A:$A,'Stock APC'!$L:$L,0,0,1),0)</f>
        <v>6600000</v>
      </c>
      <c r="T213" t="str">
        <f t="shared" si="15"/>
        <v>ROTACION ALTA</v>
      </c>
      <c r="U213" s="6">
        <f t="shared" si="16"/>
        <v>7990000</v>
      </c>
      <c r="V213" s="18">
        <f>_xlfn.XLOOKUP(A213,'Data precios'!A:A,'Data precios'!D:D,"",0,-1)</f>
        <v>7830000</v>
      </c>
      <c r="W213" s="9">
        <f t="shared" si="19"/>
        <v>-160000</v>
      </c>
      <c r="X213" s="11">
        <f t="shared" si="17"/>
        <v>7047000</v>
      </c>
      <c r="Y213" s="9">
        <f t="shared" si="18"/>
        <v>-783000</v>
      </c>
      <c r="Z213" s="6">
        <f>_xlfn.XLOOKUP($A213,'Data precios'!$A:$A,'Data precios'!G:G,"",0,-1)</f>
        <v>7203600</v>
      </c>
      <c r="AA213" s="6">
        <f>_xlfn.XLOOKUP($A213,'Data precios'!$A:$A,'Data precios'!H:H,"",0,-1)</f>
        <v>7047000</v>
      </c>
      <c r="AB213" s="6">
        <f>_xlfn.XLOOKUP($A213,'Data precios'!$A:$A,'Data precios'!I:I,"",0,-1)</f>
        <v>6812100</v>
      </c>
      <c r="AC213" s="6">
        <f>_xlfn.XLOOKUP($A213,'Data precios'!$A:$A,'Data precios'!J:J,"",0,-1)</f>
        <v>6655500</v>
      </c>
    </row>
    <row r="214" spans="1:29" ht="15" thickBot="1" x14ac:dyDescent="0.35">
      <c r="A214" t="s">
        <v>5956</v>
      </c>
      <c r="B214" t="s">
        <v>22</v>
      </c>
      <c r="C214" t="s">
        <v>54</v>
      </c>
      <c r="D214" t="s">
        <v>199</v>
      </c>
      <c r="E214" t="s">
        <v>11695</v>
      </c>
      <c r="F214">
        <v>2024</v>
      </c>
      <c r="G214">
        <v>51000</v>
      </c>
      <c r="I214" t="s">
        <v>26</v>
      </c>
      <c r="J214" t="s">
        <v>125</v>
      </c>
      <c r="K214">
        <v>26</v>
      </c>
      <c r="L214" t="s">
        <v>33</v>
      </c>
      <c r="M214">
        <v>9250000</v>
      </c>
      <c r="N214">
        <v>267990</v>
      </c>
      <c r="O214">
        <v>9517990</v>
      </c>
      <c r="P214">
        <v>11490000</v>
      </c>
      <c r="Q214">
        <v>1972010</v>
      </c>
      <c r="R214">
        <v>1716</v>
      </c>
      <c r="S214" s="5">
        <f>IFERROR(_xlfn.XLOOKUP(A214,'Stock APC'!$A:$A,'Stock APC'!$L:$L,0,0,1),0)</f>
        <v>9250000</v>
      </c>
      <c r="T214" t="str">
        <f t="shared" si="15"/>
        <v>ROTACION ALTA</v>
      </c>
      <c r="U214" s="6">
        <f t="shared" si="16"/>
        <v>11490000</v>
      </c>
      <c r="V214" s="18">
        <f>_xlfn.XLOOKUP(A214,'Data precios'!A:A,'Data precios'!D:D,"",0,-1)</f>
        <v>11400000</v>
      </c>
      <c r="W214" s="9">
        <f t="shared" si="19"/>
        <v>-90000</v>
      </c>
      <c r="X214" s="11">
        <f t="shared" si="17"/>
        <v>11400000</v>
      </c>
      <c r="Y214" s="9">
        <f t="shared" si="18"/>
        <v>0</v>
      </c>
      <c r="Z214" s="6">
        <f>_xlfn.XLOOKUP($A214,'Data precios'!$A:$A,'Data precios'!G:G,"",0,-1)</f>
        <v>11742000</v>
      </c>
      <c r="AA214" s="6">
        <f>_xlfn.XLOOKUP($A214,'Data precios'!$A:$A,'Data precios'!H:H,"",0,-1)</f>
        <v>11400000</v>
      </c>
      <c r="AB214" s="6">
        <f>_xlfn.XLOOKUP($A214,'Data precios'!$A:$A,'Data precios'!I:I,"",0,-1)</f>
        <v>11058000</v>
      </c>
      <c r="AC214" s="6">
        <f>_xlfn.XLOOKUP($A214,'Data precios'!$A:$A,'Data precios'!J:J,"",0,-1)</f>
        <v>10716000</v>
      </c>
    </row>
    <row r="215" spans="1:29" ht="15" thickBot="1" x14ac:dyDescent="0.35">
      <c r="A215" t="s">
        <v>10809</v>
      </c>
      <c r="B215" t="s">
        <v>22</v>
      </c>
      <c r="C215" t="s">
        <v>30</v>
      </c>
      <c r="D215" t="s">
        <v>199</v>
      </c>
      <c r="E215" t="s">
        <v>10602</v>
      </c>
      <c r="F215">
        <v>2024</v>
      </c>
      <c r="G215">
        <v>16831</v>
      </c>
      <c r="I215" t="s">
        <v>26</v>
      </c>
      <c r="J215" t="s">
        <v>10887</v>
      </c>
      <c r="K215">
        <v>57</v>
      </c>
      <c r="L215" t="s">
        <v>39</v>
      </c>
      <c r="M215">
        <v>6650000</v>
      </c>
      <c r="N215">
        <v>228990</v>
      </c>
      <c r="O215">
        <v>6878990</v>
      </c>
      <c r="P215">
        <v>8290000</v>
      </c>
      <c r="Q215">
        <v>1411010</v>
      </c>
      <c r="R215">
        <v>1702</v>
      </c>
      <c r="S215" s="5">
        <f>IFERROR(_xlfn.XLOOKUP(A215,'Stock APC'!$A:$A,'Stock APC'!$L:$L,0,0,1),0)</f>
        <v>6650000</v>
      </c>
      <c r="T215" t="str">
        <f t="shared" si="15"/>
        <v>ROTACION BAJA</v>
      </c>
      <c r="U215" s="6">
        <f t="shared" si="16"/>
        <v>7461000</v>
      </c>
      <c r="V215" s="18">
        <f>_xlfn.XLOOKUP(A215,'Data precios'!A:A,'Data precios'!D:D,"",0,-1)</f>
        <v>8200000</v>
      </c>
      <c r="W215" s="9">
        <f t="shared" si="19"/>
        <v>-90000</v>
      </c>
      <c r="X215" s="11">
        <f t="shared" si="17"/>
        <v>7708000</v>
      </c>
      <c r="Y215" s="9">
        <f t="shared" si="18"/>
        <v>-492000</v>
      </c>
      <c r="Z215" s="6">
        <f>_xlfn.XLOOKUP($A215,'Data precios'!$A:$A,'Data precios'!G:G,"",0,-1)</f>
        <v>8200000</v>
      </c>
      <c r="AA215" s="6">
        <f>_xlfn.XLOOKUP($A215,'Data precios'!$A:$A,'Data precios'!H:H,"",0,-1)</f>
        <v>7954000</v>
      </c>
      <c r="AB215" s="6">
        <f>_xlfn.XLOOKUP($A215,'Data precios'!$A:$A,'Data precios'!I:I,"",0,-1)</f>
        <v>7708000</v>
      </c>
      <c r="AC215" s="6">
        <f>_xlfn.XLOOKUP($A215,'Data precios'!$A:$A,'Data precios'!J:J,"",0,-1)</f>
        <v>7380000</v>
      </c>
    </row>
    <row r="216" spans="1:29" ht="15" thickBot="1" x14ac:dyDescent="0.35">
      <c r="A216" t="s">
        <v>11616</v>
      </c>
      <c r="B216" t="s">
        <v>22</v>
      </c>
      <c r="C216" t="s">
        <v>54</v>
      </c>
      <c r="D216" t="s">
        <v>24</v>
      </c>
      <c r="E216" t="s">
        <v>10603</v>
      </c>
      <c r="F216">
        <v>2025</v>
      </c>
      <c r="G216">
        <v>24180</v>
      </c>
      <c r="I216" t="s">
        <v>26</v>
      </c>
      <c r="J216" t="s">
        <v>11696</v>
      </c>
      <c r="K216">
        <v>33</v>
      </c>
      <c r="L216" t="s">
        <v>33</v>
      </c>
      <c r="M216">
        <v>14200000</v>
      </c>
      <c r="N216">
        <v>342240</v>
      </c>
      <c r="O216">
        <v>14542240</v>
      </c>
      <c r="P216">
        <v>16990000</v>
      </c>
      <c r="Q216">
        <v>2447760</v>
      </c>
      <c r="R216">
        <v>1441</v>
      </c>
      <c r="S216" s="5">
        <f>IFERROR(_xlfn.XLOOKUP(A216,'Stock APC'!$A:$A,'Stock APC'!$L:$L,0,0,1),0)</f>
        <v>14200000</v>
      </c>
      <c r="T216" t="str">
        <f t="shared" si="15"/>
        <v>ROTACION BAJA</v>
      </c>
      <c r="U216" s="6">
        <f t="shared" si="16"/>
        <v>15291000</v>
      </c>
      <c r="V216" s="18">
        <f>_xlfn.XLOOKUP(A216,'Data precios'!A:A,'Data precios'!D:D,"",0,-1)</f>
        <v>17400000</v>
      </c>
      <c r="W216" s="9">
        <f t="shared" si="19"/>
        <v>410000</v>
      </c>
      <c r="X216" s="11">
        <f t="shared" si="17"/>
        <v>15138000</v>
      </c>
      <c r="Y216" s="9">
        <f t="shared" si="18"/>
        <v>-2262000</v>
      </c>
      <c r="Z216" s="6">
        <f>_xlfn.XLOOKUP($A216,'Data precios'!$A:$A,'Data precios'!G:G,"",0,-1)</f>
        <v>16008000</v>
      </c>
      <c r="AA216" s="6">
        <f>_xlfn.XLOOKUP($A216,'Data precios'!$A:$A,'Data precios'!H:H,"",0,-1)</f>
        <v>15660000</v>
      </c>
      <c r="AB216" s="6">
        <f>_xlfn.XLOOKUP($A216,'Data precios'!$A:$A,'Data precios'!I:I,"",0,-1)</f>
        <v>15138000</v>
      </c>
      <c r="AC216" s="6">
        <f>_xlfn.XLOOKUP($A216,'Data precios'!$A:$A,'Data precios'!J:J,"",0,-1)</f>
        <v>14790000</v>
      </c>
    </row>
    <row r="217" spans="1:29" ht="15" thickBot="1" x14ac:dyDescent="0.35">
      <c r="A217" t="s">
        <v>249</v>
      </c>
      <c r="B217" t="s">
        <v>22</v>
      </c>
      <c r="C217" t="s">
        <v>54</v>
      </c>
      <c r="D217" t="s">
        <v>250</v>
      </c>
      <c r="E217" t="s">
        <v>251</v>
      </c>
      <c r="F217">
        <v>2025</v>
      </c>
      <c r="G217">
        <v>19678</v>
      </c>
      <c r="I217" t="s">
        <v>26</v>
      </c>
      <c r="J217" t="s">
        <v>252</v>
      </c>
      <c r="K217">
        <v>354</v>
      </c>
      <c r="L217" t="s">
        <v>33</v>
      </c>
      <c r="M217">
        <v>38000000</v>
      </c>
      <c r="N217">
        <v>1283058</v>
      </c>
      <c r="O217">
        <v>39283058</v>
      </c>
      <c r="P217">
        <v>36990000</v>
      </c>
      <c r="Q217">
        <v>-2293058</v>
      </c>
      <c r="R217">
        <v>-62</v>
      </c>
      <c r="S217" s="5">
        <f>IFERROR(_xlfn.XLOOKUP(A217,'Stock APC'!$A:$A,'Stock APC'!$L:$L,0,0,1),0)</f>
        <v>38000000</v>
      </c>
      <c r="T217" t="str">
        <f t="shared" si="15"/>
        <v>LIQUIDAR</v>
      </c>
      <c r="U217" s="6">
        <f t="shared" si="16"/>
        <v>31441500</v>
      </c>
      <c r="V217" s="18">
        <f>_xlfn.XLOOKUP(A217,'Data precios'!A:A,'Data precios'!D:D,"",0,-1)</f>
        <v>43290000</v>
      </c>
      <c r="W217" s="9">
        <f t="shared" si="19"/>
        <v>6300000</v>
      </c>
      <c r="X217" s="11">
        <f t="shared" si="17"/>
        <v>36796500</v>
      </c>
      <c r="Y217" s="9">
        <f t="shared" si="18"/>
        <v>-6493500</v>
      </c>
      <c r="Z217" s="6">
        <f>_xlfn.XLOOKUP($A217,'Data precios'!$A:$A,'Data precios'!G:G,"",0,-1)</f>
        <v>39826800</v>
      </c>
      <c r="AA217" s="6">
        <f>_xlfn.XLOOKUP($A217,'Data precios'!$A:$A,'Data precios'!H:H,"",0,-1)</f>
        <v>38961000</v>
      </c>
      <c r="AB217" s="6">
        <f>_xlfn.XLOOKUP($A217,'Data precios'!$A:$A,'Data precios'!I:I,"",0,-1)</f>
        <v>37662300</v>
      </c>
      <c r="AC217" s="6">
        <f>_xlfn.XLOOKUP($A217,'Data precios'!$A:$A,'Data precios'!J:J,"",0,-1)</f>
        <v>36796500</v>
      </c>
    </row>
    <row r="218" spans="1:29" ht="15" thickBot="1" x14ac:dyDescent="0.35">
      <c r="A218" t="s">
        <v>69</v>
      </c>
      <c r="B218" t="s">
        <v>22</v>
      </c>
      <c r="C218" t="s">
        <v>70</v>
      </c>
      <c r="D218" t="s">
        <v>62</v>
      </c>
      <c r="E218" t="s">
        <v>71</v>
      </c>
      <c r="F218">
        <v>2025</v>
      </c>
      <c r="G218">
        <v>5800</v>
      </c>
      <c r="I218" t="s">
        <v>26</v>
      </c>
      <c r="J218" t="s">
        <v>72</v>
      </c>
      <c r="K218">
        <v>355</v>
      </c>
      <c r="L218" t="s">
        <v>33</v>
      </c>
      <c r="M218">
        <v>27929100</v>
      </c>
      <c r="N218">
        <v>918614</v>
      </c>
      <c r="O218">
        <v>28847714</v>
      </c>
      <c r="P218">
        <v>20990000</v>
      </c>
      <c r="Q218">
        <v>-7857714</v>
      </c>
      <c r="R218">
        <v>-3744</v>
      </c>
      <c r="S218" s="5">
        <f>IFERROR(_xlfn.XLOOKUP(A218,'Stock APC'!$A:$A,'Stock APC'!$L:$L,0,0,1),0)</f>
        <v>27929100</v>
      </c>
      <c r="T218" t="str">
        <f t="shared" si="15"/>
        <v>LIQUIDAR</v>
      </c>
      <c r="U218" s="6">
        <f t="shared" si="16"/>
        <v>17841500</v>
      </c>
      <c r="V218" s="18">
        <f>_xlfn.XLOOKUP(A218,'Data precios'!A:A,'Data precios'!D:D,"",0,-1)</f>
        <v>22900000</v>
      </c>
      <c r="W218" s="9">
        <f t="shared" si="19"/>
        <v>1910000</v>
      </c>
      <c r="X218" s="11">
        <f t="shared" si="17"/>
        <v>20610000</v>
      </c>
      <c r="Y218" s="9">
        <f t="shared" si="18"/>
        <v>-2290000</v>
      </c>
      <c r="Z218" s="6">
        <f>_xlfn.XLOOKUP($A218,'Data precios'!$A:$A,'Data precios'!G:G,"",0,-1)</f>
        <v>22900000</v>
      </c>
      <c r="AA218" s="6">
        <f>_xlfn.XLOOKUP($A218,'Data precios'!$A:$A,'Data precios'!H:H,"",0,-1)</f>
        <v>22213000</v>
      </c>
      <c r="AB218" s="6">
        <f>_xlfn.XLOOKUP($A218,'Data precios'!$A:$A,'Data precios'!I:I,"",0,-1)</f>
        <v>21526000</v>
      </c>
      <c r="AC218" s="6">
        <f>_xlfn.XLOOKUP($A218,'Data precios'!$A:$A,'Data precios'!J:J,"",0,-1)</f>
        <v>20610000</v>
      </c>
    </row>
    <row r="219" spans="1:29" ht="15" thickBot="1" x14ac:dyDescent="0.35">
      <c r="A219" t="s">
        <v>11576</v>
      </c>
      <c r="B219" t="s">
        <v>22</v>
      </c>
      <c r="C219" t="s">
        <v>54</v>
      </c>
      <c r="D219" t="s">
        <v>45</v>
      </c>
      <c r="E219" t="s">
        <v>11698</v>
      </c>
      <c r="F219">
        <v>2025</v>
      </c>
      <c r="G219">
        <v>71526</v>
      </c>
      <c r="I219" t="s">
        <v>26</v>
      </c>
      <c r="J219" t="s">
        <v>43</v>
      </c>
      <c r="K219">
        <v>32</v>
      </c>
      <c r="L219" t="s">
        <v>39</v>
      </c>
      <c r="M219">
        <v>11500000</v>
      </c>
      <c r="N219">
        <v>301740</v>
      </c>
      <c r="O219">
        <v>11801740</v>
      </c>
      <c r="P219">
        <v>13990000</v>
      </c>
      <c r="Q219">
        <v>2188260</v>
      </c>
      <c r="R219">
        <v>1564</v>
      </c>
      <c r="S219" s="5">
        <f>IFERROR(_xlfn.XLOOKUP(A219,'Stock APC'!$A:$A,'Stock APC'!$L:$L,0,0,1),0)</f>
        <v>11500000</v>
      </c>
      <c r="T219" t="str">
        <f t="shared" si="15"/>
        <v>ROTACION BAJA</v>
      </c>
      <c r="U219" s="6">
        <f t="shared" si="16"/>
        <v>12591000</v>
      </c>
      <c r="V219" s="18">
        <f>_xlfn.XLOOKUP(A219,'Data precios'!A:A,'Data precios'!D:D,"",0,-1)</f>
        <v>14200000</v>
      </c>
      <c r="W219" s="9">
        <f t="shared" si="19"/>
        <v>210000</v>
      </c>
      <c r="X219" s="11">
        <f t="shared" si="17"/>
        <v>13348000</v>
      </c>
      <c r="Y219" s="9">
        <f t="shared" si="18"/>
        <v>-852000</v>
      </c>
      <c r="Z219" s="6">
        <f>_xlfn.XLOOKUP($A219,'Data precios'!$A:$A,'Data precios'!G:G,"",0,-1)</f>
        <v>14200000</v>
      </c>
      <c r="AA219" s="6">
        <f>_xlfn.XLOOKUP($A219,'Data precios'!$A:$A,'Data precios'!H:H,"",0,-1)</f>
        <v>13774000</v>
      </c>
      <c r="AB219" s="6">
        <f>_xlfn.XLOOKUP($A219,'Data precios'!$A:$A,'Data precios'!I:I,"",0,-1)</f>
        <v>13348000</v>
      </c>
      <c r="AC219" s="6">
        <f>_xlfn.XLOOKUP($A219,'Data precios'!$A:$A,'Data precios'!J:J,"",0,-1)</f>
        <v>12780000</v>
      </c>
    </row>
    <row r="220" spans="1:29" ht="15" thickBot="1" x14ac:dyDescent="0.35">
      <c r="A220" t="s">
        <v>11622</v>
      </c>
      <c r="B220" t="s">
        <v>22</v>
      </c>
      <c r="C220" t="s">
        <v>54</v>
      </c>
      <c r="D220" t="s">
        <v>145</v>
      </c>
      <c r="E220" t="s">
        <v>11699</v>
      </c>
      <c r="F220">
        <v>2025</v>
      </c>
      <c r="G220">
        <v>36000</v>
      </c>
      <c r="I220" t="s">
        <v>26</v>
      </c>
      <c r="J220" t="s">
        <v>43</v>
      </c>
      <c r="K220">
        <v>21</v>
      </c>
      <c r="L220" t="s">
        <v>47</v>
      </c>
      <c r="M220">
        <v>7500000</v>
      </c>
      <c r="N220">
        <v>241740</v>
      </c>
      <c r="O220">
        <v>7741740</v>
      </c>
      <c r="P220">
        <v>8990000</v>
      </c>
      <c r="Q220">
        <v>1248260</v>
      </c>
      <c r="R220">
        <v>1388</v>
      </c>
      <c r="S220" s="5">
        <f>IFERROR(_xlfn.XLOOKUP(A220,'Stock APC'!$A:$A,'Stock APC'!$L:$L,0,0,1),0)</f>
        <v>7500000</v>
      </c>
      <c r="T220" t="str">
        <f t="shared" si="15"/>
        <v>ROTACION ALTA</v>
      </c>
      <c r="U220" s="6">
        <f t="shared" si="16"/>
        <v>8990000</v>
      </c>
      <c r="V220" s="18">
        <f>_xlfn.XLOOKUP(A220,'Data precios'!A:A,'Data precios'!D:D,"",0,-1)</f>
        <v>9100000</v>
      </c>
      <c r="W220" s="9">
        <f t="shared" si="19"/>
        <v>110000</v>
      </c>
      <c r="X220" s="11">
        <f t="shared" si="17"/>
        <v>8827000</v>
      </c>
      <c r="Y220" s="9">
        <f t="shared" si="18"/>
        <v>-273000</v>
      </c>
      <c r="Z220" s="6">
        <f>_xlfn.XLOOKUP($A220,'Data precios'!$A:$A,'Data precios'!G:G,"",0,-1)</f>
        <v>9100000</v>
      </c>
      <c r="AA220" s="6">
        <f>_xlfn.XLOOKUP($A220,'Data precios'!$A:$A,'Data precios'!H:H,"",0,-1)</f>
        <v>8827000</v>
      </c>
      <c r="AB220" s="6">
        <f>_xlfn.XLOOKUP($A220,'Data precios'!$A:$A,'Data precios'!I:I,"",0,-1)</f>
        <v>8554000</v>
      </c>
      <c r="AC220" s="6">
        <f>_xlfn.XLOOKUP($A220,'Data precios'!$A:$A,'Data precios'!J:J,"",0,-1)</f>
        <v>8190000</v>
      </c>
    </row>
    <row r="221" spans="1:29" ht="15" thickBot="1" x14ac:dyDescent="0.35">
      <c r="A221" t="s">
        <v>200</v>
      </c>
      <c r="B221" t="s">
        <v>22</v>
      </c>
      <c r="C221" t="s">
        <v>35</v>
      </c>
      <c r="D221" t="s">
        <v>201</v>
      </c>
      <c r="E221" t="s">
        <v>202</v>
      </c>
      <c r="F221">
        <v>2025</v>
      </c>
      <c r="G221">
        <v>1905</v>
      </c>
      <c r="I221" t="s">
        <v>26</v>
      </c>
      <c r="J221" t="s">
        <v>43</v>
      </c>
      <c r="K221">
        <v>567</v>
      </c>
      <c r="L221" t="s">
        <v>52</v>
      </c>
      <c r="M221">
        <v>10300000</v>
      </c>
      <c r="N221">
        <v>280530</v>
      </c>
      <c r="O221">
        <v>10580530</v>
      </c>
      <c r="P221">
        <v>11290000</v>
      </c>
      <c r="Q221">
        <v>709470</v>
      </c>
      <c r="R221">
        <v>628</v>
      </c>
      <c r="S221" s="5">
        <f>IFERROR(_xlfn.XLOOKUP(A221,'Stock APC'!$A:$A,'Stock APC'!$L:$L,0,0,1),0)</f>
        <v>10300000</v>
      </c>
      <c r="T221" t="str">
        <f t="shared" si="15"/>
        <v>LIQUIDAR</v>
      </c>
      <c r="U221" s="6">
        <f t="shared" si="16"/>
        <v>9596500</v>
      </c>
      <c r="V221" s="18">
        <f>_xlfn.XLOOKUP(A221,'Data precios'!A:A,'Data precios'!D:D,"",0,-1)</f>
        <v>12600000</v>
      </c>
      <c r="W221" s="9">
        <f t="shared" si="19"/>
        <v>1310000</v>
      </c>
      <c r="X221" s="11">
        <f t="shared" si="17"/>
        <v>10580530</v>
      </c>
      <c r="Y221" s="9">
        <f t="shared" si="18"/>
        <v>-2019470</v>
      </c>
      <c r="Z221" s="6">
        <f>_xlfn.XLOOKUP($A221,'Data precios'!$A:$A,'Data precios'!G:G,"",0,-1)</f>
        <v>10580530</v>
      </c>
      <c r="AA221" s="6">
        <f>_xlfn.XLOOKUP($A221,'Data precios'!$A:$A,'Data precios'!H:H,"",0,-1)</f>
        <v>10580530</v>
      </c>
      <c r="AB221" s="6">
        <f>_xlfn.XLOOKUP($A221,'Data precios'!$A:$A,'Data precios'!I:I,"",0,-1)</f>
        <v>10580530</v>
      </c>
      <c r="AC221" s="6">
        <f>_xlfn.XLOOKUP($A221,'Data precios'!$A:$A,'Data precios'!J:J,"",0,-1)</f>
        <v>10580530</v>
      </c>
    </row>
    <row r="222" spans="1:29" ht="15" thickBot="1" x14ac:dyDescent="0.35">
      <c r="A222" t="s">
        <v>5268</v>
      </c>
      <c r="B222" t="s">
        <v>22</v>
      </c>
      <c r="C222" t="s">
        <v>54</v>
      </c>
      <c r="D222" t="s">
        <v>55</v>
      </c>
      <c r="E222" t="s">
        <v>8629</v>
      </c>
      <c r="F222">
        <v>2025</v>
      </c>
      <c r="G222">
        <v>44200</v>
      </c>
      <c r="I222" t="s">
        <v>26</v>
      </c>
      <c r="J222" t="s">
        <v>8630</v>
      </c>
      <c r="K222">
        <v>120</v>
      </c>
      <c r="L222" t="s">
        <v>33</v>
      </c>
      <c r="M222">
        <v>22000000</v>
      </c>
      <c r="N222">
        <v>459240</v>
      </c>
      <c r="O222">
        <v>22459240</v>
      </c>
      <c r="P222">
        <v>25990000</v>
      </c>
      <c r="Q222">
        <v>3530760</v>
      </c>
      <c r="R222">
        <v>1359</v>
      </c>
      <c r="S222" s="5">
        <f>IFERROR(_xlfn.XLOOKUP(A222,'Stock APC'!$A:$A,'Stock APC'!$L:$L,0,0,1),0)</f>
        <v>22000000</v>
      </c>
      <c r="T222" t="str">
        <f t="shared" si="15"/>
        <v>LIQUIDAR</v>
      </c>
      <c r="U222" s="6">
        <f t="shared" si="16"/>
        <v>22091500</v>
      </c>
      <c r="V222" s="18">
        <f>_xlfn.XLOOKUP(A222,'Data precios'!A:A,'Data precios'!D:D,"",0,-1)</f>
        <v>28700000</v>
      </c>
      <c r="W222" s="9">
        <f t="shared" si="19"/>
        <v>2710000</v>
      </c>
      <c r="X222" s="11">
        <f t="shared" si="17"/>
        <v>24395000</v>
      </c>
      <c r="Y222" s="9">
        <f t="shared" si="18"/>
        <v>-4305000</v>
      </c>
      <c r="Z222" s="6">
        <f>_xlfn.XLOOKUP($A222,'Data precios'!$A:$A,'Data precios'!G:G,"",0,-1)</f>
        <v>26404000</v>
      </c>
      <c r="AA222" s="6">
        <f>_xlfn.XLOOKUP($A222,'Data precios'!$A:$A,'Data precios'!H:H,"",0,-1)</f>
        <v>25830000</v>
      </c>
      <c r="AB222" s="6">
        <f>_xlfn.XLOOKUP($A222,'Data precios'!$A:$A,'Data precios'!I:I,"",0,-1)</f>
        <v>24969000</v>
      </c>
      <c r="AC222" s="6">
        <f>_xlfn.XLOOKUP($A222,'Data precios'!$A:$A,'Data precios'!J:J,"",0,-1)</f>
        <v>24395000</v>
      </c>
    </row>
    <row r="223" spans="1:29" ht="15" thickBot="1" x14ac:dyDescent="0.35">
      <c r="A223" t="s">
        <v>11701</v>
      </c>
      <c r="B223" t="s">
        <v>22</v>
      </c>
      <c r="C223" t="s">
        <v>54</v>
      </c>
      <c r="D223" t="s">
        <v>58</v>
      </c>
      <c r="E223" t="s">
        <v>11687</v>
      </c>
      <c r="F223">
        <v>2025</v>
      </c>
      <c r="G223">
        <v>45341</v>
      </c>
      <c r="I223" t="s">
        <v>26</v>
      </c>
      <c r="J223" t="s">
        <v>11688</v>
      </c>
      <c r="K223">
        <v>21</v>
      </c>
      <c r="L223" t="s">
        <v>33</v>
      </c>
      <c r="M223">
        <v>10500000</v>
      </c>
      <c r="N223">
        <v>286740</v>
      </c>
      <c r="O223">
        <v>10786740</v>
      </c>
      <c r="P223">
        <v>13490000</v>
      </c>
      <c r="Q223">
        <v>2703260</v>
      </c>
      <c r="R223">
        <v>2004</v>
      </c>
      <c r="S223" s="5">
        <f>IFERROR(_xlfn.XLOOKUP(A223,'Stock APC'!$A:$A,'Stock APC'!$L:$L,0,0,1),0)</f>
        <v>10500000</v>
      </c>
      <c r="T223" t="str">
        <f t="shared" si="15"/>
        <v>ROTACION ALTA</v>
      </c>
      <c r="U223" s="6">
        <f t="shared" si="16"/>
        <v>13490000</v>
      </c>
      <c r="V223" s="18">
        <f>_xlfn.XLOOKUP(A223,'Data precios'!A:A,'Data precios'!D:D,"",0,-1)</f>
        <v>13200000</v>
      </c>
      <c r="W223" s="9">
        <f t="shared" si="19"/>
        <v>-290000</v>
      </c>
      <c r="X223" s="11">
        <f t="shared" si="17"/>
        <v>12804000</v>
      </c>
      <c r="Y223" s="9">
        <f t="shared" si="18"/>
        <v>-396000</v>
      </c>
      <c r="Z223" s="6">
        <f>_xlfn.XLOOKUP($A223,'Data precios'!$A:$A,'Data precios'!G:G,"",0,-1)</f>
        <v>13200000</v>
      </c>
      <c r="AA223" s="6">
        <f>_xlfn.XLOOKUP($A223,'Data precios'!$A:$A,'Data precios'!H:H,"",0,-1)</f>
        <v>12804000</v>
      </c>
      <c r="AB223" s="6">
        <f>_xlfn.XLOOKUP($A223,'Data precios'!$A:$A,'Data precios'!I:I,"",0,-1)</f>
        <v>12408000</v>
      </c>
      <c r="AC223" s="6">
        <f>_xlfn.XLOOKUP($A223,'Data precios'!$A:$A,'Data precios'!J:J,"",0,-1)</f>
        <v>11880000</v>
      </c>
    </row>
    <row r="224" spans="1:29" ht="15" thickBot="1" x14ac:dyDescent="0.35">
      <c r="A224" t="s">
        <v>6321</v>
      </c>
      <c r="B224" t="s">
        <v>22</v>
      </c>
      <c r="C224" t="s">
        <v>54</v>
      </c>
      <c r="D224" t="s">
        <v>62</v>
      </c>
      <c r="E224" t="s">
        <v>218</v>
      </c>
      <c r="F224">
        <v>2025</v>
      </c>
      <c r="G224">
        <v>20000</v>
      </c>
      <c r="I224" t="s">
        <v>26</v>
      </c>
      <c r="J224" t="s">
        <v>64</v>
      </c>
      <c r="K224">
        <v>174</v>
      </c>
      <c r="L224" t="s">
        <v>33</v>
      </c>
      <c r="M224">
        <v>23500000</v>
      </c>
      <c r="N224">
        <v>481740</v>
      </c>
      <c r="O224">
        <v>23981740</v>
      </c>
      <c r="P224">
        <v>24990000</v>
      </c>
      <c r="Q224">
        <v>1008260</v>
      </c>
      <c r="R224">
        <v>403</v>
      </c>
      <c r="S224" s="5">
        <f>IFERROR(_xlfn.XLOOKUP(A224,'Stock APC'!$A:$A,'Stock APC'!$L:$L,0,0,1),0)</f>
        <v>23500000</v>
      </c>
      <c r="T224" t="str">
        <f t="shared" si="15"/>
        <v>LIQUIDAR</v>
      </c>
      <c r="U224" s="6">
        <f t="shared" si="16"/>
        <v>21241500</v>
      </c>
      <c r="V224" s="18">
        <f>_xlfn.XLOOKUP(A224,'Data precios'!A:A,'Data precios'!D:D,"",0,-1)</f>
        <v>27400000</v>
      </c>
      <c r="W224" s="9">
        <f t="shared" si="19"/>
        <v>2410000</v>
      </c>
      <c r="X224" s="11">
        <f t="shared" si="17"/>
        <v>23290000</v>
      </c>
      <c r="Y224" s="9">
        <f t="shared" si="18"/>
        <v>-4110000</v>
      </c>
      <c r="Z224" s="6">
        <f>_xlfn.XLOOKUP($A224,'Data precios'!$A:$A,'Data precios'!G:G,"",0,-1)</f>
        <v>25208000</v>
      </c>
      <c r="AA224" s="6">
        <f>_xlfn.XLOOKUP($A224,'Data precios'!$A:$A,'Data precios'!H:H,"",0,-1)</f>
        <v>24660000</v>
      </c>
      <c r="AB224" s="6">
        <f>_xlfn.XLOOKUP($A224,'Data precios'!$A:$A,'Data precios'!I:I,"",0,-1)</f>
        <v>23838000</v>
      </c>
      <c r="AC224" s="6">
        <f>_xlfn.XLOOKUP($A224,'Data precios'!$A:$A,'Data precios'!J:J,"",0,-1)</f>
        <v>23290000</v>
      </c>
    </row>
    <row r="225" spans="1:29" ht="15" thickBot="1" x14ac:dyDescent="0.35">
      <c r="A225" t="s">
        <v>319</v>
      </c>
      <c r="B225" t="s">
        <v>22</v>
      </c>
      <c r="C225" t="s">
        <v>35</v>
      </c>
      <c r="D225" t="s">
        <v>188</v>
      </c>
      <c r="E225" t="s">
        <v>320</v>
      </c>
      <c r="F225">
        <v>2025</v>
      </c>
      <c r="G225">
        <v>17000</v>
      </c>
      <c r="I225" t="s">
        <v>26</v>
      </c>
      <c r="J225" t="s">
        <v>109</v>
      </c>
      <c r="K225">
        <v>354</v>
      </c>
      <c r="L225" t="s">
        <v>33</v>
      </c>
      <c r="M225">
        <v>28700000</v>
      </c>
      <c r="N225">
        <v>1053703</v>
      </c>
      <c r="O225">
        <v>29753703</v>
      </c>
      <c r="P225">
        <v>29990000</v>
      </c>
      <c r="Q225">
        <v>236297</v>
      </c>
      <c r="R225">
        <v>79</v>
      </c>
      <c r="S225" s="5">
        <f>IFERROR(_xlfn.XLOOKUP(A225,'Stock APC'!$A:$A,'Stock APC'!$L:$L,0,0,1),0)</f>
        <v>28700000</v>
      </c>
      <c r="T225" t="str">
        <f t="shared" ref="T225:T271" si="20">IF(K225&lt;=30,"ROTACION ALTA",IF(K225&lt;30,"ROTACION MEDIA",IF(K225&lt;60,"ROTACION BAJA",IF(K225&gt;60,"LIQUIDAR"))))</f>
        <v>LIQUIDAR</v>
      </c>
      <c r="U225" s="6">
        <f t="shared" ref="U225:U271" si="21">IF(T225="ROTACION ALTA",P225,IF(T225="ROTACION MEDIA",P225*0.97,IF(T225="ROTACION BAJA",P225*0.9,IF(T225="LIQUIDAR",P225*0.85))))</f>
        <v>25491500</v>
      </c>
      <c r="V225" s="18">
        <f>_xlfn.XLOOKUP(A225,'Data precios'!A:A,'Data precios'!D:D,"",0,-1)</f>
        <v>31600000</v>
      </c>
      <c r="W225" s="9">
        <f t="shared" si="19"/>
        <v>1610000</v>
      </c>
      <c r="X225" s="11">
        <f t="shared" ref="X225:X271" si="22">IF(K225&lt;=15,Z225,IF(K225&lt;30,AA225,IF(K225&lt;60,AB225,IF(K225&gt;60,AC225))))</f>
        <v>29753703</v>
      </c>
      <c r="Y225" s="9">
        <f t="shared" ref="Y225:Y271" si="23">IFERROR(X225-V225,"")</f>
        <v>-1846297</v>
      </c>
      <c r="Z225" s="6">
        <f>_xlfn.XLOOKUP($A225,'Data precios'!$A:$A,'Data precios'!G:G,"",0,-1)</f>
        <v>29753703</v>
      </c>
      <c r="AA225" s="6">
        <f>_xlfn.XLOOKUP($A225,'Data precios'!$A:$A,'Data precios'!H:H,"",0,-1)</f>
        <v>29753703</v>
      </c>
      <c r="AB225" s="6">
        <f>_xlfn.XLOOKUP($A225,'Data precios'!$A:$A,'Data precios'!I:I,"",0,-1)</f>
        <v>29753703</v>
      </c>
      <c r="AC225" s="6">
        <f>_xlfn.XLOOKUP($A225,'Data precios'!$A:$A,'Data precios'!J:J,"",0,-1)</f>
        <v>29753703</v>
      </c>
    </row>
    <row r="226" spans="1:29" ht="15" thickBot="1" x14ac:dyDescent="0.35">
      <c r="A226" t="s">
        <v>5355</v>
      </c>
      <c r="B226" t="s">
        <v>22</v>
      </c>
      <c r="C226" t="s">
        <v>30</v>
      </c>
      <c r="D226" t="s">
        <v>50</v>
      </c>
      <c r="E226" t="s">
        <v>8563</v>
      </c>
      <c r="F226">
        <v>2025</v>
      </c>
      <c r="G226">
        <v>37000</v>
      </c>
      <c r="I226" t="s">
        <v>26</v>
      </c>
      <c r="J226" t="s">
        <v>94</v>
      </c>
      <c r="K226">
        <v>188</v>
      </c>
      <c r="L226" t="s">
        <v>33</v>
      </c>
      <c r="M226">
        <v>13900000</v>
      </c>
      <c r="N226">
        <v>334530</v>
      </c>
      <c r="O226">
        <v>14234530</v>
      </c>
      <c r="P226">
        <v>15190000</v>
      </c>
      <c r="Q226">
        <v>955470</v>
      </c>
      <c r="R226">
        <v>629</v>
      </c>
      <c r="S226" s="5">
        <f>IFERROR(_xlfn.XLOOKUP(A226,'Stock APC'!$A:$A,'Stock APC'!$L:$L,0,0,1),0)</f>
        <v>13900000</v>
      </c>
      <c r="T226" t="str">
        <f t="shared" si="20"/>
        <v>LIQUIDAR</v>
      </c>
      <c r="U226" s="6">
        <f t="shared" si="21"/>
        <v>12911500</v>
      </c>
      <c r="V226" s="18">
        <f>_xlfn.XLOOKUP(A226,'Data precios'!A:A,'Data precios'!D:D,"",0,-1)</f>
        <v>15500000</v>
      </c>
      <c r="W226" s="9">
        <f t="shared" si="19"/>
        <v>310000</v>
      </c>
      <c r="X226" s="11">
        <f t="shared" si="22"/>
        <v>14234530</v>
      </c>
      <c r="Y226" s="9">
        <f t="shared" si="23"/>
        <v>-1265470</v>
      </c>
      <c r="Z226" s="6">
        <f>_xlfn.XLOOKUP($A226,'Data precios'!$A:$A,'Data precios'!G:G,"",0,-1)</f>
        <v>14234530</v>
      </c>
      <c r="AA226" s="6">
        <f>_xlfn.XLOOKUP($A226,'Data precios'!$A:$A,'Data precios'!H:H,"",0,-1)</f>
        <v>14234530</v>
      </c>
      <c r="AB226" s="6">
        <f>_xlfn.XLOOKUP($A226,'Data precios'!$A:$A,'Data precios'!I:I,"",0,-1)</f>
        <v>14234530</v>
      </c>
      <c r="AC226" s="6">
        <f>_xlfn.XLOOKUP($A226,'Data precios'!$A:$A,'Data precios'!J:J,"",0,-1)</f>
        <v>14234530</v>
      </c>
    </row>
    <row r="227" spans="1:29" ht="15" thickBot="1" x14ac:dyDescent="0.35">
      <c r="A227" t="s">
        <v>11702</v>
      </c>
      <c r="B227" t="s">
        <v>22</v>
      </c>
      <c r="C227" t="s">
        <v>30</v>
      </c>
      <c r="D227" t="s">
        <v>36</v>
      </c>
      <c r="E227" t="s">
        <v>4144</v>
      </c>
      <c r="F227">
        <v>2025</v>
      </c>
      <c r="G227">
        <v>15440</v>
      </c>
      <c r="I227" t="s">
        <v>26</v>
      </c>
      <c r="J227" t="s">
        <v>8634</v>
      </c>
      <c r="K227">
        <v>21</v>
      </c>
      <c r="L227" t="s">
        <v>39</v>
      </c>
      <c r="M227">
        <v>8400000</v>
      </c>
      <c r="N227">
        <v>255240</v>
      </c>
      <c r="O227">
        <v>8655240</v>
      </c>
      <c r="P227">
        <v>10490000</v>
      </c>
      <c r="Q227">
        <v>1834760</v>
      </c>
      <c r="R227">
        <v>1749</v>
      </c>
      <c r="S227" s="5">
        <f>IFERROR(_xlfn.XLOOKUP(A227,'Stock APC'!$A:$A,'Stock APC'!$L:$L,0,0,1),0)</f>
        <v>8400000</v>
      </c>
      <c r="T227" t="str">
        <f t="shared" si="20"/>
        <v>ROTACION ALTA</v>
      </c>
      <c r="U227" s="6">
        <f t="shared" si="21"/>
        <v>10490000</v>
      </c>
      <c r="V227" s="18">
        <f>_xlfn.XLOOKUP(A227,'Data precios'!A:A,'Data precios'!D:D,"",0,-1)</f>
        <v>10900000</v>
      </c>
      <c r="W227" s="9">
        <f t="shared" si="19"/>
        <v>410000</v>
      </c>
      <c r="X227" s="11">
        <f t="shared" si="22"/>
        <v>9810000</v>
      </c>
      <c r="Y227" s="9">
        <f t="shared" si="23"/>
        <v>-1090000</v>
      </c>
      <c r="Z227" s="6">
        <f>_xlfn.XLOOKUP($A227,'Data precios'!$A:$A,'Data precios'!G:G,"",0,-1)</f>
        <v>10028000</v>
      </c>
      <c r="AA227" s="6">
        <f>_xlfn.XLOOKUP($A227,'Data precios'!$A:$A,'Data precios'!H:H,"",0,-1)</f>
        <v>9810000</v>
      </c>
      <c r="AB227" s="6">
        <f>_xlfn.XLOOKUP($A227,'Data precios'!$A:$A,'Data precios'!I:I,"",0,-1)</f>
        <v>9483000</v>
      </c>
      <c r="AC227" s="6">
        <f>_xlfn.XLOOKUP($A227,'Data precios'!$A:$A,'Data precios'!J:J,"",0,-1)</f>
        <v>9265000</v>
      </c>
    </row>
    <row r="228" spans="1:29" ht="15" thickBot="1" x14ac:dyDescent="0.35">
      <c r="A228" t="s">
        <v>11703</v>
      </c>
      <c r="B228" t="s">
        <v>22</v>
      </c>
      <c r="C228" t="s">
        <v>54</v>
      </c>
      <c r="D228" t="s">
        <v>50</v>
      </c>
      <c r="E228" t="s">
        <v>11704</v>
      </c>
      <c r="F228">
        <v>2025</v>
      </c>
      <c r="G228">
        <v>28000</v>
      </c>
      <c r="I228" t="s">
        <v>26</v>
      </c>
      <c r="J228" t="s">
        <v>43</v>
      </c>
      <c r="K228">
        <v>21</v>
      </c>
      <c r="L228" t="s">
        <v>33</v>
      </c>
      <c r="M228">
        <v>8300000</v>
      </c>
      <c r="N228">
        <v>253740</v>
      </c>
      <c r="O228">
        <v>8553740</v>
      </c>
      <c r="P228">
        <v>9990000</v>
      </c>
      <c r="Q228">
        <v>1436260</v>
      </c>
      <c r="R228">
        <v>1438</v>
      </c>
      <c r="S228" s="5">
        <f>IFERROR(_xlfn.XLOOKUP(A228,'Stock APC'!$A:$A,'Stock APC'!$L:$L,0,0,1),0)</f>
        <v>8300000</v>
      </c>
      <c r="T228" t="str">
        <f t="shared" si="20"/>
        <v>ROTACION ALTA</v>
      </c>
      <c r="U228" s="6">
        <f t="shared" si="21"/>
        <v>9990000</v>
      </c>
      <c r="V228" s="18">
        <f>_xlfn.XLOOKUP(A228,'Data precios'!A:A,'Data precios'!D:D,"",0,-1)</f>
        <v>10100000</v>
      </c>
      <c r="W228" s="9">
        <f t="shared" si="19"/>
        <v>110000</v>
      </c>
      <c r="X228" s="11">
        <f t="shared" si="22"/>
        <v>9090000</v>
      </c>
      <c r="Y228" s="9">
        <f t="shared" si="23"/>
        <v>-1010000</v>
      </c>
      <c r="Z228" s="6">
        <f>_xlfn.XLOOKUP($A228,'Data precios'!$A:$A,'Data precios'!G:G,"",0,-1)</f>
        <v>9292000</v>
      </c>
      <c r="AA228" s="6">
        <f>_xlfn.XLOOKUP($A228,'Data precios'!$A:$A,'Data precios'!H:H,"",0,-1)</f>
        <v>9090000</v>
      </c>
      <c r="AB228" s="6">
        <f>_xlfn.XLOOKUP($A228,'Data precios'!$A:$A,'Data precios'!I:I,"",0,-1)</f>
        <v>8787000</v>
      </c>
      <c r="AC228" s="6">
        <f>_xlfn.XLOOKUP($A228,'Data precios'!$A:$A,'Data precios'!J:J,"",0,-1)</f>
        <v>8585000</v>
      </c>
    </row>
    <row r="229" spans="1:29" ht="15" thickBot="1" x14ac:dyDescent="0.35">
      <c r="A229" t="s">
        <v>11705</v>
      </c>
      <c r="B229" t="s">
        <v>22</v>
      </c>
      <c r="C229" t="s">
        <v>54</v>
      </c>
      <c r="D229" t="s">
        <v>24</v>
      </c>
      <c r="E229" t="s">
        <v>4111</v>
      </c>
      <c r="F229">
        <v>2025</v>
      </c>
      <c r="G229">
        <v>20600</v>
      </c>
      <c r="I229" t="s">
        <v>26</v>
      </c>
      <c r="J229" t="s">
        <v>10354</v>
      </c>
      <c r="K229">
        <v>21</v>
      </c>
      <c r="L229" t="s">
        <v>52</v>
      </c>
      <c r="M229">
        <v>30000000</v>
      </c>
      <c r="N229">
        <v>579240</v>
      </c>
      <c r="O229">
        <v>30579240</v>
      </c>
      <c r="P229">
        <v>35590000</v>
      </c>
      <c r="Q229">
        <v>5010760</v>
      </c>
      <c r="R229">
        <v>1408</v>
      </c>
      <c r="S229" s="5">
        <f>IFERROR(_xlfn.XLOOKUP(A229,'Stock APC'!$A:$A,'Stock APC'!$L:$L,0,0,1),0)</f>
        <v>30000000</v>
      </c>
      <c r="T229" t="str">
        <f t="shared" si="20"/>
        <v>ROTACION ALTA</v>
      </c>
      <c r="U229" s="6">
        <f t="shared" si="21"/>
        <v>35590000</v>
      </c>
      <c r="V229" s="18">
        <f>_xlfn.XLOOKUP(A229,'Data precios'!A:A,'Data precios'!D:D,"",0,-1)</f>
        <v>37700000</v>
      </c>
      <c r="W229" s="9">
        <f t="shared" si="19"/>
        <v>2110000</v>
      </c>
      <c r="X229" s="11">
        <f t="shared" si="22"/>
        <v>33930000</v>
      </c>
      <c r="Y229" s="9">
        <f t="shared" si="23"/>
        <v>-3770000</v>
      </c>
      <c r="Z229" s="6">
        <f>_xlfn.XLOOKUP($A229,'Data precios'!$A:$A,'Data precios'!G:G,"",0,-1)</f>
        <v>34684000</v>
      </c>
      <c r="AA229" s="6">
        <f>_xlfn.XLOOKUP($A229,'Data precios'!$A:$A,'Data precios'!H:H,"",0,-1)</f>
        <v>33930000</v>
      </c>
      <c r="AB229" s="6">
        <f>_xlfn.XLOOKUP($A229,'Data precios'!$A:$A,'Data precios'!I:I,"",0,-1)</f>
        <v>32799000</v>
      </c>
      <c r="AC229" s="6">
        <f>_xlfn.XLOOKUP($A229,'Data precios'!$A:$A,'Data precios'!J:J,"",0,-1)</f>
        <v>32045000</v>
      </c>
    </row>
    <row r="230" spans="1:29" ht="15" thickBot="1" x14ac:dyDescent="0.35">
      <c r="A230" t="s">
        <v>162</v>
      </c>
      <c r="B230" t="s">
        <v>22</v>
      </c>
      <c r="C230" t="s">
        <v>35</v>
      </c>
      <c r="D230" t="s">
        <v>163</v>
      </c>
      <c r="E230" t="s">
        <v>164</v>
      </c>
      <c r="F230">
        <v>2025</v>
      </c>
      <c r="G230">
        <v>10200</v>
      </c>
      <c r="I230" t="s">
        <v>26</v>
      </c>
      <c r="J230" t="s">
        <v>5291</v>
      </c>
      <c r="K230">
        <v>316</v>
      </c>
      <c r="L230" t="s">
        <v>211</v>
      </c>
      <c r="M230">
        <v>15500000</v>
      </c>
      <c r="N230">
        <v>358530</v>
      </c>
      <c r="O230">
        <v>15858530</v>
      </c>
      <c r="P230">
        <v>16490000</v>
      </c>
      <c r="Q230">
        <v>631470</v>
      </c>
      <c r="R230">
        <v>383</v>
      </c>
      <c r="S230" s="5">
        <f>IFERROR(_xlfn.XLOOKUP(A230,'Stock APC'!$A:$A,'Stock APC'!$L:$L,0,0,1),0)</f>
        <v>15500000</v>
      </c>
      <c r="T230" t="str">
        <f t="shared" si="20"/>
        <v>LIQUIDAR</v>
      </c>
      <c r="U230" s="6">
        <f t="shared" si="21"/>
        <v>14016500</v>
      </c>
      <c r="V230" s="18">
        <f>_xlfn.XLOOKUP(A230,'Data precios'!A:A,'Data precios'!D:D,"",0,-1)</f>
        <v>17700000</v>
      </c>
      <c r="W230" s="9">
        <f t="shared" si="19"/>
        <v>1210000</v>
      </c>
      <c r="X230" s="11">
        <f t="shared" si="22"/>
        <v>15858530</v>
      </c>
      <c r="Y230" s="9">
        <f t="shared" si="23"/>
        <v>-1841470</v>
      </c>
      <c r="Z230" s="6">
        <f>_xlfn.XLOOKUP($A230,'Data precios'!$A:$A,'Data precios'!G:G,"",0,-1)</f>
        <v>15858530</v>
      </c>
      <c r="AA230" s="6">
        <f>_xlfn.XLOOKUP($A230,'Data precios'!$A:$A,'Data precios'!H:H,"",0,-1)</f>
        <v>15858530</v>
      </c>
      <c r="AB230" s="6">
        <f>_xlfn.XLOOKUP($A230,'Data precios'!$A:$A,'Data precios'!I:I,"",0,-1)</f>
        <v>15858530</v>
      </c>
      <c r="AC230" s="6">
        <f>_xlfn.XLOOKUP($A230,'Data precios'!$A:$A,'Data precios'!J:J,"",0,-1)</f>
        <v>15858530</v>
      </c>
    </row>
    <row r="231" spans="1:29" ht="15" thickBot="1" x14ac:dyDescent="0.35">
      <c r="A231" t="s">
        <v>256</v>
      </c>
      <c r="B231" t="s">
        <v>22</v>
      </c>
      <c r="C231" t="s">
        <v>5289</v>
      </c>
      <c r="D231" t="s">
        <v>62</v>
      </c>
      <c r="E231" t="s">
        <v>257</v>
      </c>
      <c r="F231">
        <v>2025</v>
      </c>
      <c r="G231">
        <v>4687</v>
      </c>
      <c r="I231" t="s">
        <v>26</v>
      </c>
      <c r="J231" t="s">
        <v>152</v>
      </c>
      <c r="K231">
        <v>355</v>
      </c>
      <c r="L231" t="s">
        <v>33</v>
      </c>
      <c r="M231">
        <v>28490000</v>
      </c>
      <c r="N231">
        <v>914223</v>
      </c>
      <c r="O231">
        <v>29404223</v>
      </c>
      <c r="P231">
        <v>23890000</v>
      </c>
      <c r="Q231">
        <v>-5514223</v>
      </c>
      <c r="R231">
        <v>-2308</v>
      </c>
      <c r="S231" s="5">
        <f>IFERROR(_xlfn.XLOOKUP(A231,'Stock APC'!$A:$A,'Stock APC'!$L:$L,0,0,1),0)</f>
        <v>28490000</v>
      </c>
      <c r="T231" t="str">
        <f t="shared" si="20"/>
        <v>LIQUIDAR</v>
      </c>
      <c r="U231" s="6">
        <f t="shared" si="21"/>
        <v>20306500</v>
      </c>
      <c r="V231" s="18">
        <f>_xlfn.XLOOKUP(A231,'Data precios'!A:A,'Data precios'!D:D,"",0,-1)</f>
        <v>25000000</v>
      </c>
      <c r="W231" s="9">
        <f t="shared" si="19"/>
        <v>1110000</v>
      </c>
      <c r="X231" s="11">
        <f t="shared" si="22"/>
        <v>21250000</v>
      </c>
      <c r="Y231" s="9">
        <f t="shared" si="23"/>
        <v>-3750000</v>
      </c>
      <c r="Z231" s="6">
        <f>_xlfn.XLOOKUP($A231,'Data precios'!$A:$A,'Data precios'!G:G,"",0,-1)</f>
        <v>23000000</v>
      </c>
      <c r="AA231" s="6">
        <f>_xlfn.XLOOKUP($A231,'Data precios'!$A:$A,'Data precios'!H:H,"",0,-1)</f>
        <v>22500000</v>
      </c>
      <c r="AB231" s="6">
        <f>_xlfn.XLOOKUP($A231,'Data precios'!$A:$A,'Data precios'!I:I,"",0,-1)</f>
        <v>21750000</v>
      </c>
      <c r="AC231" s="6">
        <f>_xlfn.XLOOKUP($A231,'Data precios'!$A:$A,'Data precios'!J:J,"",0,-1)</f>
        <v>21250000</v>
      </c>
    </row>
    <row r="232" spans="1:29" ht="15" thickBot="1" x14ac:dyDescent="0.35">
      <c r="A232" t="s">
        <v>6574</v>
      </c>
      <c r="B232" t="s">
        <v>22</v>
      </c>
      <c r="C232" t="s">
        <v>5289</v>
      </c>
      <c r="D232" t="s">
        <v>250</v>
      </c>
      <c r="E232" t="s">
        <v>8544</v>
      </c>
      <c r="F232">
        <v>2025</v>
      </c>
      <c r="G232">
        <v>39700</v>
      </c>
      <c r="I232" t="s">
        <v>26</v>
      </c>
      <c r="J232" t="s">
        <v>8545</v>
      </c>
      <c r="K232">
        <v>146</v>
      </c>
      <c r="L232" t="s">
        <v>33</v>
      </c>
      <c r="M232">
        <v>18300000</v>
      </c>
      <c r="N232">
        <v>403740</v>
      </c>
      <c r="O232">
        <v>18703740</v>
      </c>
      <c r="P232">
        <v>19990000</v>
      </c>
      <c r="Q232">
        <v>1286260</v>
      </c>
      <c r="R232">
        <v>643</v>
      </c>
      <c r="S232" s="5">
        <f>IFERROR(_xlfn.XLOOKUP(A232,'Stock APC'!$A:$A,'Stock APC'!$L:$L,0,0,1),0)</f>
        <v>18300000</v>
      </c>
      <c r="T232" t="str">
        <f t="shared" si="20"/>
        <v>LIQUIDAR</v>
      </c>
      <c r="U232" s="6">
        <f t="shared" si="21"/>
        <v>16991500</v>
      </c>
      <c r="V232" s="18">
        <f>_xlfn.XLOOKUP(A232,'Data precios'!A:A,'Data precios'!D:D,"",0,-1)</f>
        <v>21600000</v>
      </c>
      <c r="W232" s="9">
        <f t="shared" si="19"/>
        <v>1610000</v>
      </c>
      <c r="X232" s="11">
        <f t="shared" si="22"/>
        <v>20304000</v>
      </c>
      <c r="Y232" s="9">
        <f t="shared" si="23"/>
        <v>-1296000</v>
      </c>
      <c r="Z232" s="6">
        <f>_xlfn.XLOOKUP($A232,'Data precios'!$A:$A,'Data precios'!G:G,"",0,-1)</f>
        <v>22248000</v>
      </c>
      <c r="AA232" s="6">
        <f>_xlfn.XLOOKUP($A232,'Data precios'!$A:$A,'Data precios'!H:H,"",0,-1)</f>
        <v>21600000</v>
      </c>
      <c r="AB232" s="6">
        <f>_xlfn.XLOOKUP($A232,'Data precios'!$A:$A,'Data precios'!I:I,"",0,-1)</f>
        <v>20952000</v>
      </c>
      <c r="AC232" s="6">
        <f>_xlfn.XLOOKUP($A232,'Data precios'!$A:$A,'Data precios'!J:J,"",0,-1)</f>
        <v>20304000</v>
      </c>
    </row>
    <row r="233" spans="1:29" ht="15" thickBot="1" x14ac:dyDescent="0.35">
      <c r="A233" t="s">
        <v>10879</v>
      </c>
      <c r="B233" t="s">
        <v>22</v>
      </c>
      <c r="C233" t="s">
        <v>54</v>
      </c>
      <c r="D233" t="s">
        <v>201</v>
      </c>
      <c r="E233" t="s">
        <v>10903</v>
      </c>
      <c r="F233">
        <v>2025</v>
      </c>
      <c r="G233">
        <v>7991</v>
      </c>
      <c r="I233" t="s">
        <v>26</v>
      </c>
      <c r="J233" t="s">
        <v>10904</v>
      </c>
      <c r="K233">
        <v>53</v>
      </c>
      <c r="L233" t="s">
        <v>47</v>
      </c>
      <c r="M233">
        <v>13800000</v>
      </c>
      <c r="N233">
        <v>336240</v>
      </c>
      <c r="O233">
        <v>14136240</v>
      </c>
      <c r="P233">
        <v>15290000</v>
      </c>
      <c r="Q233">
        <v>1153760</v>
      </c>
      <c r="R233">
        <v>755</v>
      </c>
      <c r="S233" s="5">
        <f>IFERROR(_xlfn.XLOOKUP(A233,'Stock APC'!$A:$A,'Stock APC'!$L:$L,0,0,1),0)</f>
        <v>13800000</v>
      </c>
      <c r="T233" t="str">
        <f t="shared" si="20"/>
        <v>ROTACION BAJA</v>
      </c>
      <c r="U233" s="6">
        <f t="shared" si="21"/>
        <v>13761000</v>
      </c>
      <c r="V233" s="18">
        <f>_xlfn.XLOOKUP(A233,'Data precios'!A:A,'Data precios'!D:D,"",0,-1)</f>
        <v>15300000</v>
      </c>
      <c r="W233" s="9">
        <f t="shared" si="19"/>
        <v>10000</v>
      </c>
      <c r="X233" s="11">
        <f t="shared" si="22"/>
        <v>13311000</v>
      </c>
      <c r="Y233" s="9">
        <f t="shared" si="23"/>
        <v>-1989000</v>
      </c>
      <c r="Z233" s="6">
        <f>_xlfn.XLOOKUP($A233,'Data precios'!$A:$A,'Data precios'!G:G,"",0,-1)</f>
        <v>14076000</v>
      </c>
      <c r="AA233" s="6">
        <f>_xlfn.XLOOKUP($A233,'Data precios'!$A:$A,'Data precios'!H:H,"",0,-1)</f>
        <v>13770000</v>
      </c>
      <c r="AB233" s="6">
        <f>_xlfn.XLOOKUP($A233,'Data precios'!$A:$A,'Data precios'!I:I,"",0,-1)</f>
        <v>13311000</v>
      </c>
      <c r="AC233" s="6">
        <f>_xlfn.XLOOKUP($A233,'Data precios'!$A:$A,'Data precios'!J:J,"",0,-1)</f>
        <v>13005000</v>
      </c>
    </row>
    <row r="234" spans="1:29" ht="15" thickBot="1" x14ac:dyDescent="0.35">
      <c r="A234" t="s">
        <v>10434</v>
      </c>
      <c r="B234" t="s">
        <v>22</v>
      </c>
      <c r="C234" t="s">
        <v>30</v>
      </c>
      <c r="D234" t="s">
        <v>58</v>
      </c>
      <c r="E234" t="s">
        <v>10606</v>
      </c>
      <c r="F234">
        <v>2025</v>
      </c>
      <c r="G234">
        <v>41752</v>
      </c>
      <c r="I234" t="s">
        <v>26</v>
      </c>
      <c r="J234" t="s">
        <v>10607</v>
      </c>
      <c r="K234">
        <v>81</v>
      </c>
      <c r="L234" t="s">
        <v>33</v>
      </c>
      <c r="M234">
        <v>7900000</v>
      </c>
      <c r="N234">
        <v>247740</v>
      </c>
      <c r="O234">
        <v>8147740</v>
      </c>
      <c r="P234">
        <v>9990000</v>
      </c>
      <c r="Q234">
        <v>1842260</v>
      </c>
      <c r="R234">
        <v>1844</v>
      </c>
      <c r="S234" s="5">
        <f>IFERROR(_xlfn.XLOOKUP(A234,'Stock APC'!$A:$A,'Stock APC'!$L:$L,0,0,1),0)</f>
        <v>7900000</v>
      </c>
      <c r="T234" t="str">
        <f t="shared" si="20"/>
        <v>LIQUIDAR</v>
      </c>
      <c r="U234" s="6">
        <f t="shared" si="21"/>
        <v>8491500</v>
      </c>
      <c r="V234" s="18">
        <f>_xlfn.XLOOKUP(A234,'Data precios'!A:A,'Data precios'!D:D,"",0,-1)</f>
        <v>9900000</v>
      </c>
      <c r="W234" s="9">
        <f t="shared" si="19"/>
        <v>-90000</v>
      </c>
      <c r="X234" s="11">
        <f t="shared" si="22"/>
        <v>8910000</v>
      </c>
      <c r="Y234" s="9">
        <f t="shared" si="23"/>
        <v>-990000</v>
      </c>
      <c r="Z234" s="6">
        <f>_xlfn.XLOOKUP($A234,'Data precios'!$A:$A,'Data precios'!G:G,"",0,-1)</f>
        <v>9900000</v>
      </c>
      <c r="AA234" s="6">
        <f>_xlfn.XLOOKUP($A234,'Data precios'!$A:$A,'Data precios'!H:H,"",0,-1)</f>
        <v>9603000</v>
      </c>
      <c r="AB234" s="6">
        <f>_xlfn.XLOOKUP($A234,'Data precios'!$A:$A,'Data precios'!I:I,"",0,-1)</f>
        <v>9306000</v>
      </c>
      <c r="AC234" s="6">
        <f>_xlfn.XLOOKUP($A234,'Data precios'!$A:$A,'Data precios'!J:J,"",0,-1)</f>
        <v>8910000</v>
      </c>
    </row>
    <row r="235" spans="1:29" ht="15" thickBot="1" x14ac:dyDescent="0.35">
      <c r="A235" t="s">
        <v>13228</v>
      </c>
      <c r="B235" t="s">
        <v>22</v>
      </c>
      <c r="C235" t="s">
        <v>30</v>
      </c>
      <c r="D235" t="s">
        <v>250</v>
      </c>
      <c r="E235" t="s">
        <v>13491</v>
      </c>
      <c r="F235">
        <v>2025</v>
      </c>
      <c r="G235">
        <v>10267</v>
      </c>
      <c r="I235" t="s">
        <v>26</v>
      </c>
      <c r="J235" t="s">
        <v>13492</v>
      </c>
      <c r="K235">
        <v>5</v>
      </c>
      <c r="L235" t="s">
        <v>39</v>
      </c>
      <c r="M235">
        <v>14600000</v>
      </c>
      <c r="N235">
        <v>348240</v>
      </c>
      <c r="O235">
        <v>14948240</v>
      </c>
      <c r="P235">
        <v>17690000</v>
      </c>
      <c r="Q235">
        <v>2741760</v>
      </c>
      <c r="R235">
        <v>155</v>
      </c>
      <c r="S235" s="5">
        <f>IFERROR(_xlfn.XLOOKUP(A235,'Stock APC'!$A:$A,'Stock APC'!$L:$L,0,0,1),0)</f>
        <v>14600000</v>
      </c>
      <c r="T235" t="str">
        <f t="shared" si="20"/>
        <v>ROTACION ALTA</v>
      </c>
      <c r="U235" s="6">
        <f t="shared" si="21"/>
        <v>17690000</v>
      </c>
      <c r="V235" s="18">
        <f>_xlfn.XLOOKUP(A235,'Data precios'!A:A,'Data precios'!D:D,"",0,-1)</f>
        <v>19900000</v>
      </c>
      <c r="W235" s="9">
        <f t="shared" si="19"/>
        <v>2210000</v>
      </c>
      <c r="X235" s="11">
        <f t="shared" si="22"/>
        <v>19900000</v>
      </c>
      <c r="Y235" s="9">
        <f t="shared" si="23"/>
        <v>0</v>
      </c>
      <c r="Z235" s="6">
        <f>_xlfn.XLOOKUP($A235,'Data precios'!$A:$A,'Data precios'!G:G,"",0,-1)</f>
        <v>19900000</v>
      </c>
      <c r="AA235" s="6">
        <f>_xlfn.XLOOKUP($A235,'Data precios'!$A:$A,'Data precios'!H:H,"",0,-1)</f>
        <v>19303000</v>
      </c>
      <c r="AB235" s="6">
        <f>_xlfn.XLOOKUP($A235,'Data precios'!$A:$A,'Data precios'!I:I,"",0,-1)</f>
        <v>18706000</v>
      </c>
      <c r="AC235" s="6">
        <f>_xlfn.XLOOKUP($A235,'Data precios'!$A:$A,'Data precios'!J:J,"",0,-1)</f>
        <v>17910000</v>
      </c>
    </row>
    <row r="236" spans="1:29" ht="15" thickBot="1" x14ac:dyDescent="0.35">
      <c r="A236" t="s">
        <v>4057</v>
      </c>
      <c r="B236" t="s">
        <v>22</v>
      </c>
      <c r="C236" t="s">
        <v>5289</v>
      </c>
      <c r="D236" t="s">
        <v>194</v>
      </c>
      <c r="E236" t="s">
        <v>5293</v>
      </c>
      <c r="F236">
        <v>2025</v>
      </c>
      <c r="G236">
        <v>16869</v>
      </c>
      <c r="I236" t="s">
        <v>26</v>
      </c>
      <c r="J236" t="s">
        <v>5294</v>
      </c>
      <c r="K236">
        <v>228</v>
      </c>
      <c r="L236" t="s">
        <v>33</v>
      </c>
      <c r="M236">
        <v>29000000</v>
      </c>
      <c r="N236">
        <v>561030</v>
      </c>
      <c r="O236">
        <v>29561030</v>
      </c>
      <c r="P236">
        <v>30990000</v>
      </c>
      <c r="Q236">
        <v>1428970</v>
      </c>
      <c r="R236">
        <v>461</v>
      </c>
      <c r="S236" s="5">
        <f>IFERROR(_xlfn.XLOOKUP(A236,'Stock APC'!$A:$A,'Stock APC'!$L:$L,0,0,1),0)</f>
        <v>29000000</v>
      </c>
      <c r="T236" t="str">
        <f t="shared" si="20"/>
        <v>LIQUIDAR</v>
      </c>
      <c r="U236" s="6">
        <f t="shared" si="21"/>
        <v>26341500</v>
      </c>
      <c r="V236" s="18">
        <f>_xlfn.XLOOKUP(A236,'Data precios'!A:A,'Data precios'!D:D,"",0,-1)</f>
        <v>31700000</v>
      </c>
      <c r="W236" s="9">
        <f t="shared" si="19"/>
        <v>710000</v>
      </c>
      <c r="X236" s="11">
        <f t="shared" si="22"/>
        <v>28530000</v>
      </c>
      <c r="Y236" s="9">
        <f t="shared" si="23"/>
        <v>-3170000</v>
      </c>
      <c r="Z236" s="6">
        <f>_xlfn.XLOOKUP($A236,'Data precios'!$A:$A,'Data precios'!G:G,"",0,-1)</f>
        <v>31700000</v>
      </c>
      <c r="AA236" s="6">
        <f>_xlfn.XLOOKUP($A236,'Data precios'!$A:$A,'Data precios'!H:H,"",0,-1)</f>
        <v>30749000</v>
      </c>
      <c r="AB236" s="6">
        <f>_xlfn.XLOOKUP($A236,'Data precios'!$A:$A,'Data precios'!I:I,"",0,-1)</f>
        <v>29798000</v>
      </c>
      <c r="AC236" s="6">
        <f>_xlfn.XLOOKUP($A236,'Data precios'!$A:$A,'Data precios'!J:J,"",0,-1)</f>
        <v>28530000</v>
      </c>
    </row>
    <row r="237" spans="1:29" ht="15" thickBot="1" x14ac:dyDescent="0.35">
      <c r="A237" t="s">
        <v>5264</v>
      </c>
      <c r="B237" t="s">
        <v>22</v>
      </c>
      <c r="C237" t="s">
        <v>54</v>
      </c>
      <c r="D237" t="s">
        <v>50</v>
      </c>
      <c r="E237" t="s">
        <v>8608</v>
      </c>
      <c r="F237">
        <v>2025</v>
      </c>
      <c r="G237">
        <v>6443</v>
      </c>
      <c r="I237" t="s">
        <v>26</v>
      </c>
      <c r="J237" t="s">
        <v>43</v>
      </c>
      <c r="K237">
        <v>127</v>
      </c>
      <c r="L237" t="s">
        <v>33</v>
      </c>
      <c r="M237">
        <v>9000000</v>
      </c>
      <c r="N237">
        <v>264240</v>
      </c>
      <c r="O237">
        <v>9264240</v>
      </c>
      <c r="P237">
        <v>11290000</v>
      </c>
      <c r="Q237">
        <v>2025760</v>
      </c>
      <c r="R237">
        <v>1794</v>
      </c>
      <c r="S237" s="5">
        <f>IFERROR(_xlfn.XLOOKUP(A237,'Stock APC'!$A:$A,'Stock APC'!$L:$L,0,0,1),0)</f>
        <v>9000000</v>
      </c>
      <c r="T237" t="str">
        <f t="shared" si="20"/>
        <v>LIQUIDAR</v>
      </c>
      <c r="U237" s="6">
        <f t="shared" si="21"/>
        <v>9596500</v>
      </c>
      <c r="V237" s="18">
        <f>_xlfn.XLOOKUP(A237,'Data precios'!A:A,'Data precios'!D:D,"",0,-1)</f>
        <v>11600000</v>
      </c>
      <c r="W237" s="9">
        <f t="shared" si="19"/>
        <v>310000</v>
      </c>
      <c r="X237" s="11">
        <f t="shared" si="22"/>
        <v>10440000</v>
      </c>
      <c r="Y237" s="9">
        <f t="shared" si="23"/>
        <v>-1160000</v>
      </c>
      <c r="Z237" s="6">
        <f>_xlfn.XLOOKUP($A237,'Data precios'!$A:$A,'Data precios'!G:G,"",0,-1)</f>
        <v>11600000</v>
      </c>
      <c r="AA237" s="6">
        <f>_xlfn.XLOOKUP($A237,'Data precios'!$A:$A,'Data precios'!H:H,"",0,-1)</f>
        <v>11252000</v>
      </c>
      <c r="AB237" s="6">
        <f>_xlfn.XLOOKUP($A237,'Data precios'!$A:$A,'Data precios'!I:I,"",0,-1)</f>
        <v>10904000</v>
      </c>
      <c r="AC237" s="6">
        <f>_xlfn.XLOOKUP($A237,'Data precios'!$A:$A,'Data precios'!J:J,"",0,-1)</f>
        <v>10440000</v>
      </c>
    </row>
    <row r="238" spans="1:29" ht="15" thickBot="1" x14ac:dyDescent="0.35">
      <c r="A238" t="s">
        <v>6480</v>
      </c>
      <c r="B238" t="s">
        <v>22</v>
      </c>
      <c r="C238" t="s">
        <v>5289</v>
      </c>
      <c r="D238" t="s">
        <v>163</v>
      </c>
      <c r="E238" t="s">
        <v>8546</v>
      </c>
      <c r="F238">
        <v>2025</v>
      </c>
      <c r="G238">
        <v>12000</v>
      </c>
      <c r="I238" t="s">
        <v>26</v>
      </c>
      <c r="J238" t="s">
        <v>8547</v>
      </c>
      <c r="K238">
        <v>147</v>
      </c>
      <c r="L238" t="s">
        <v>33</v>
      </c>
      <c r="M238">
        <v>17500000</v>
      </c>
      <c r="N238">
        <v>391740</v>
      </c>
      <c r="O238">
        <v>17891740</v>
      </c>
      <c r="P238">
        <v>17990000</v>
      </c>
      <c r="Q238">
        <v>98260</v>
      </c>
      <c r="R238">
        <v>55</v>
      </c>
      <c r="S238" s="5">
        <f>IFERROR(_xlfn.XLOOKUP(A238,'Stock APC'!$A:$A,'Stock APC'!$L:$L,0,0,1),0)</f>
        <v>17500000</v>
      </c>
      <c r="T238" t="str">
        <f t="shared" si="20"/>
        <v>LIQUIDAR</v>
      </c>
      <c r="U238" s="6">
        <f t="shared" si="21"/>
        <v>15291500</v>
      </c>
      <c r="V238" s="18">
        <f>_xlfn.XLOOKUP(A238,'Data precios'!A:A,'Data precios'!D:D,"",0,-1)</f>
        <v>21600000</v>
      </c>
      <c r="W238" s="9">
        <f t="shared" si="19"/>
        <v>3610000</v>
      </c>
      <c r="X238" s="11">
        <f t="shared" si="22"/>
        <v>19440000</v>
      </c>
      <c r="Y238" s="9">
        <f t="shared" si="23"/>
        <v>-2160000</v>
      </c>
      <c r="Z238" s="6">
        <f>_xlfn.XLOOKUP($A238,'Data precios'!$A:$A,'Data precios'!G:G,"",0,-1)</f>
        <v>21600000</v>
      </c>
      <c r="AA238" s="6">
        <f>_xlfn.XLOOKUP($A238,'Data precios'!$A:$A,'Data precios'!H:H,"",0,-1)</f>
        <v>20952000</v>
      </c>
      <c r="AB238" s="6">
        <f>_xlfn.XLOOKUP($A238,'Data precios'!$A:$A,'Data precios'!I:I,"",0,-1)</f>
        <v>20304000</v>
      </c>
      <c r="AC238" s="6">
        <f>_xlfn.XLOOKUP($A238,'Data precios'!$A:$A,'Data precios'!J:J,"",0,-1)</f>
        <v>19440000</v>
      </c>
    </row>
    <row r="239" spans="1:29" ht="15" thickBot="1" x14ac:dyDescent="0.35">
      <c r="A239" t="s">
        <v>5596</v>
      </c>
      <c r="B239" t="s">
        <v>22</v>
      </c>
      <c r="C239" t="s">
        <v>104</v>
      </c>
      <c r="D239" t="s">
        <v>163</v>
      </c>
      <c r="E239" t="s">
        <v>164</v>
      </c>
      <c r="F239">
        <v>2026</v>
      </c>
      <c r="G239">
        <v>6400</v>
      </c>
      <c r="I239" t="s">
        <v>26</v>
      </c>
      <c r="J239" t="s">
        <v>8555</v>
      </c>
      <c r="K239">
        <v>169</v>
      </c>
      <c r="L239" t="s">
        <v>33</v>
      </c>
      <c r="M239">
        <v>14500000</v>
      </c>
      <c r="N239">
        <v>346740</v>
      </c>
      <c r="O239">
        <v>14846740</v>
      </c>
      <c r="P239">
        <v>15990000</v>
      </c>
      <c r="Q239">
        <v>1143260</v>
      </c>
      <c r="R239">
        <v>715</v>
      </c>
      <c r="S239" s="5">
        <f>IFERROR(_xlfn.XLOOKUP(A239,'Stock APC'!$A:$A,'Stock APC'!$L:$L,0,0,1),0)</f>
        <v>14500000</v>
      </c>
      <c r="T239" t="str">
        <f t="shared" si="20"/>
        <v>LIQUIDAR</v>
      </c>
      <c r="U239" s="6">
        <f t="shared" si="21"/>
        <v>13591500</v>
      </c>
      <c r="V239" s="18">
        <f>_xlfn.XLOOKUP(A239,'Data precios'!A:A,'Data precios'!D:D,"",0,-1)</f>
        <v>17900000</v>
      </c>
      <c r="W239" s="9">
        <f t="shared" si="19"/>
        <v>1910000</v>
      </c>
      <c r="X239" s="11">
        <f t="shared" si="22"/>
        <v>15215000</v>
      </c>
      <c r="Y239" s="9">
        <f t="shared" si="23"/>
        <v>-2685000</v>
      </c>
      <c r="Z239" s="6">
        <f>_xlfn.XLOOKUP($A239,'Data precios'!$A:$A,'Data precios'!G:G,"",0,-1)</f>
        <v>16468000</v>
      </c>
      <c r="AA239" s="6">
        <f>_xlfn.XLOOKUP($A239,'Data precios'!$A:$A,'Data precios'!H:H,"",0,-1)</f>
        <v>16110000</v>
      </c>
      <c r="AB239" s="6">
        <f>_xlfn.XLOOKUP($A239,'Data precios'!$A:$A,'Data precios'!I:I,"",0,-1)</f>
        <v>15573000</v>
      </c>
      <c r="AC239" s="6">
        <f>_xlfn.XLOOKUP($A239,'Data precios'!$A:$A,'Data precios'!J:J,"",0,-1)</f>
        <v>15215000</v>
      </c>
    </row>
    <row r="240" spans="1:29" ht="15" thickBot="1" x14ac:dyDescent="0.35">
      <c r="A240" t="s">
        <v>6552</v>
      </c>
      <c r="B240" t="s">
        <v>22</v>
      </c>
      <c r="C240" t="s">
        <v>70</v>
      </c>
      <c r="D240" t="s">
        <v>36</v>
      </c>
      <c r="E240" t="s">
        <v>8540</v>
      </c>
      <c r="F240">
        <v>2026</v>
      </c>
      <c r="G240">
        <v>22255</v>
      </c>
      <c r="I240" t="s">
        <v>26</v>
      </c>
      <c r="J240" t="s">
        <v>4039</v>
      </c>
      <c r="K240">
        <v>145</v>
      </c>
      <c r="L240" t="s">
        <v>33</v>
      </c>
      <c r="M240">
        <v>10000000</v>
      </c>
      <c r="N240">
        <v>279240</v>
      </c>
      <c r="O240">
        <v>10279240</v>
      </c>
      <c r="P240">
        <v>11690000</v>
      </c>
      <c r="Q240">
        <v>1410760</v>
      </c>
      <c r="R240">
        <v>1207</v>
      </c>
      <c r="S240" s="5">
        <f>IFERROR(_xlfn.XLOOKUP(A240,'Stock APC'!$A:$A,'Stock APC'!$L:$L,0,0,1),0)</f>
        <v>10000000</v>
      </c>
      <c r="T240" t="str">
        <f t="shared" si="20"/>
        <v>LIQUIDAR</v>
      </c>
      <c r="U240" s="6">
        <f t="shared" si="21"/>
        <v>9936500</v>
      </c>
      <c r="V240" s="18">
        <f>_xlfn.XLOOKUP(A240,'Data precios'!A:A,'Data precios'!D:D,"",0,-1)</f>
        <v>11300000</v>
      </c>
      <c r="W240" s="9">
        <f t="shared" si="19"/>
        <v>-390000</v>
      </c>
      <c r="X240" s="11">
        <f t="shared" si="22"/>
        <v>10622000</v>
      </c>
      <c r="Y240" s="9">
        <f t="shared" si="23"/>
        <v>-678000</v>
      </c>
      <c r="Z240" s="6">
        <f>_xlfn.XLOOKUP($A240,'Data precios'!$A:$A,'Data precios'!G:G,"",0,-1)</f>
        <v>11639000</v>
      </c>
      <c r="AA240" s="6">
        <f>_xlfn.XLOOKUP($A240,'Data precios'!$A:$A,'Data precios'!H:H,"",0,-1)</f>
        <v>11300000</v>
      </c>
      <c r="AB240" s="6">
        <f>_xlfn.XLOOKUP($A240,'Data precios'!$A:$A,'Data precios'!I:I,"",0,-1)</f>
        <v>10961000</v>
      </c>
      <c r="AC240" s="6">
        <f>_xlfn.XLOOKUP($A240,'Data precios'!$A:$A,'Data precios'!J:J,"",0,-1)</f>
        <v>10622000</v>
      </c>
    </row>
    <row r="241" spans="1:29" ht="15" thickBot="1" x14ac:dyDescent="0.35">
      <c r="A241" t="s">
        <v>5234</v>
      </c>
      <c r="B241" t="s">
        <v>22</v>
      </c>
      <c r="C241" t="s">
        <v>54</v>
      </c>
      <c r="D241" t="s">
        <v>62</v>
      </c>
      <c r="E241" t="s">
        <v>257</v>
      </c>
      <c r="F241">
        <v>2026</v>
      </c>
      <c r="G241">
        <v>4500</v>
      </c>
      <c r="I241" t="s">
        <v>26</v>
      </c>
      <c r="J241" t="s">
        <v>11710</v>
      </c>
      <c r="K241">
        <v>20</v>
      </c>
      <c r="L241" t="s">
        <v>47</v>
      </c>
      <c r="M241">
        <v>20500000</v>
      </c>
      <c r="N241">
        <v>0</v>
      </c>
      <c r="O241">
        <v>20500000</v>
      </c>
      <c r="P241">
        <v>23490000</v>
      </c>
      <c r="Q241">
        <v>2990000</v>
      </c>
      <c r="R241">
        <v>1273</v>
      </c>
      <c r="S241" s="5">
        <f>IFERROR(_xlfn.XLOOKUP(A241,'Stock APC'!$A:$A,'Stock APC'!$L:$L,0,0,1),0)</f>
        <v>20500000</v>
      </c>
      <c r="T241" t="str">
        <f t="shared" si="20"/>
        <v>ROTACION ALTA</v>
      </c>
      <c r="U241" s="6">
        <f t="shared" si="21"/>
        <v>23490000</v>
      </c>
      <c r="V241" s="18">
        <f>_xlfn.XLOOKUP(A241,'Data precios'!A:A,'Data precios'!D:D,"",0,-1)</f>
        <v>23300000</v>
      </c>
      <c r="W241" s="9">
        <f t="shared" si="19"/>
        <v>-190000</v>
      </c>
      <c r="X241" s="11">
        <f t="shared" si="22"/>
        <v>20970000</v>
      </c>
      <c r="Y241" s="9">
        <f t="shared" si="23"/>
        <v>-2330000</v>
      </c>
      <c r="Z241" s="6">
        <f>_xlfn.XLOOKUP($A241,'Data precios'!$A:$A,'Data precios'!G:G,"",0,-1)</f>
        <v>21436000</v>
      </c>
      <c r="AA241" s="6">
        <f>_xlfn.XLOOKUP($A241,'Data precios'!$A:$A,'Data precios'!H:H,"",0,-1)</f>
        <v>20970000</v>
      </c>
      <c r="AB241" s="6">
        <f>_xlfn.XLOOKUP($A241,'Data precios'!$A:$A,'Data precios'!I:I,"",0,-1)</f>
        <v>20271000</v>
      </c>
      <c r="AC241" s="6">
        <f>_xlfn.XLOOKUP($A241,'Data precios'!$A:$A,'Data precios'!J:J,"",0,-1)</f>
        <v>19805000</v>
      </c>
    </row>
    <row r="242" spans="1:29" ht="15" thickBot="1" x14ac:dyDescent="0.35">
      <c r="A242" t="s">
        <v>10829</v>
      </c>
      <c r="B242" t="s">
        <v>22</v>
      </c>
      <c r="C242" t="s">
        <v>5289</v>
      </c>
      <c r="D242" t="s">
        <v>62</v>
      </c>
      <c r="E242" t="s">
        <v>11731</v>
      </c>
      <c r="F242">
        <v>2026</v>
      </c>
      <c r="G242">
        <v>11659</v>
      </c>
      <c r="I242" t="s">
        <v>26</v>
      </c>
      <c r="J242" t="s">
        <v>11508</v>
      </c>
      <c r="K242">
        <v>20</v>
      </c>
      <c r="L242" t="s">
        <v>39</v>
      </c>
      <c r="M242">
        <v>23200000</v>
      </c>
      <c r="N242">
        <v>0</v>
      </c>
      <c r="O242">
        <v>23200000</v>
      </c>
      <c r="P242">
        <v>26990000</v>
      </c>
      <c r="Q242">
        <v>3790000</v>
      </c>
      <c r="R242">
        <v>1404</v>
      </c>
      <c r="S242" s="5">
        <f>IFERROR(_xlfn.XLOOKUP(A242,'Stock APC'!$A:$A,'Stock APC'!$L:$L,0,0,1),0)</f>
        <v>23200000</v>
      </c>
      <c r="T242" t="str">
        <f t="shared" si="20"/>
        <v>ROTACION ALTA</v>
      </c>
      <c r="U242" s="6">
        <f t="shared" si="21"/>
        <v>26990000</v>
      </c>
      <c r="V242" s="18">
        <f>_xlfn.XLOOKUP(A242,'Data precios'!A:A,'Data precios'!D:D,"",0,-1)</f>
        <v>28800000</v>
      </c>
      <c r="W242" s="9">
        <f t="shared" si="19"/>
        <v>1810000</v>
      </c>
      <c r="X242" s="11">
        <f t="shared" si="22"/>
        <v>25920000</v>
      </c>
      <c r="Y242" s="9">
        <f t="shared" si="23"/>
        <v>-2880000</v>
      </c>
      <c r="Z242" s="6">
        <f>_xlfn.XLOOKUP($A242,'Data precios'!$A:$A,'Data precios'!G:G,"",0,-1)</f>
        <v>26496000</v>
      </c>
      <c r="AA242" s="6">
        <f>_xlfn.XLOOKUP($A242,'Data precios'!$A:$A,'Data precios'!H:H,"",0,-1)</f>
        <v>25920000</v>
      </c>
      <c r="AB242" s="6">
        <f>_xlfn.XLOOKUP($A242,'Data precios'!$A:$A,'Data precios'!I:I,"",0,-1)</f>
        <v>25056000</v>
      </c>
      <c r="AC242" s="6">
        <f>_xlfn.XLOOKUP($A242,'Data precios'!$A:$A,'Data precios'!J:J,"",0,-1)</f>
        <v>24480000</v>
      </c>
    </row>
    <row r="243" spans="1:29" ht="15" thickBot="1" x14ac:dyDescent="0.35">
      <c r="A243" t="s">
        <v>8660</v>
      </c>
      <c r="B243" t="s">
        <v>22</v>
      </c>
      <c r="C243" t="s">
        <v>54</v>
      </c>
      <c r="D243" t="s">
        <v>191</v>
      </c>
      <c r="E243" t="s">
        <v>10355</v>
      </c>
      <c r="F243">
        <v>2026</v>
      </c>
      <c r="G243">
        <v>6207</v>
      </c>
      <c r="I243" t="s">
        <v>26</v>
      </c>
      <c r="J243" t="s">
        <v>43</v>
      </c>
      <c r="K243">
        <v>92</v>
      </c>
      <c r="L243" t="s">
        <v>52</v>
      </c>
      <c r="M243">
        <v>15000000</v>
      </c>
      <c r="N243">
        <v>354240</v>
      </c>
      <c r="O243">
        <v>15354240</v>
      </c>
      <c r="P243">
        <v>17490000</v>
      </c>
      <c r="Q243">
        <v>2135760</v>
      </c>
      <c r="R243">
        <v>1221</v>
      </c>
      <c r="S243" s="5">
        <f>IFERROR(_xlfn.XLOOKUP(A243,'Stock APC'!$A:$A,'Stock APC'!$L:$L,0,0,1),0)</f>
        <v>15000000</v>
      </c>
      <c r="T243" t="str">
        <f t="shared" si="20"/>
        <v>LIQUIDAR</v>
      </c>
      <c r="U243" s="6">
        <f t="shared" si="21"/>
        <v>14866500</v>
      </c>
      <c r="V243" s="18">
        <f>_xlfn.XLOOKUP(A243,'Data precios'!A:A,'Data precios'!D:D,"",0,-1)</f>
        <v>17400000</v>
      </c>
      <c r="W243" s="9">
        <f t="shared" si="19"/>
        <v>-90000</v>
      </c>
      <c r="X243" s="11">
        <f t="shared" si="22"/>
        <v>14790000</v>
      </c>
      <c r="Y243" s="9">
        <f t="shared" si="23"/>
        <v>-2610000</v>
      </c>
      <c r="Z243" s="6">
        <f>_xlfn.XLOOKUP($A243,'Data precios'!$A:$A,'Data precios'!G:G,"",0,-1)</f>
        <v>16008000</v>
      </c>
      <c r="AA243" s="6">
        <f>_xlfn.XLOOKUP($A243,'Data precios'!$A:$A,'Data precios'!H:H,"",0,-1)</f>
        <v>15660000</v>
      </c>
      <c r="AB243" s="6">
        <f>_xlfn.XLOOKUP($A243,'Data precios'!$A:$A,'Data precios'!I:I,"",0,-1)</f>
        <v>15138000</v>
      </c>
      <c r="AC243" s="6">
        <f>_xlfn.XLOOKUP($A243,'Data precios'!$A:$A,'Data precios'!J:J,"",0,-1)</f>
        <v>14790000</v>
      </c>
    </row>
    <row r="244" spans="1:29" ht="15" thickBot="1" x14ac:dyDescent="0.35">
      <c r="A244" t="s">
        <v>13466</v>
      </c>
      <c r="B244" t="s">
        <v>22</v>
      </c>
      <c r="C244" t="s">
        <v>54</v>
      </c>
      <c r="D244" t="s">
        <v>36</v>
      </c>
      <c r="E244" t="s">
        <v>8540</v>
      </c>
      <c r="F244">
        <v>2026</v>
      </c>
      <c r="G244">
        <v>22000</v>
      </c>
      <c r="I244" t="s">
        <v>26</v>
      </c>
      <c r="J244" t="s">
        <v>4039</v>
      </c>
      <c r="K244">
        <v>5</v>
      </c>
      <c r="L244" t="s">
        <v>39</v>
      </c>
      <c r="M244">
        <v>9000000</v>
      </c>
      <c r="N244">
        <v>264240</v>
      </c>
      <c r="O244">
        <v>9264240</v>
      </c>
      <c r="P244">
        <v>10990000</v>
      </c>
      <c r="Q244">
        <v>1725760</v>
      </c>
      <c r="R244">
        <v>157</v>
      </c>
      <c r="S244" s="5">
        <f>IFERROR(_xlfn.XLOOKUP(A244,'Stock APC'!$A:$A,'Stock APC'!$L:$L,0,0,1),0)</f>
        <v>9000000</v>
      </c>
      <c r="T244" t="str">
        <f t="shared" si="20"/>
        <v>ROTACION ALTA</v>
      </c>
      <c r="U244" s="6">
        <f t="shared" si="21"/>
        <v>10990000</v>
      </c>
      <c r="V244" s="18" t="str">
        <f>_xlfn.XLOOKUP(A244,'Data precios'!A:A,'Data precios'!D:D,"",0,-1)</f>
        <v/>
      </c>
      <c r="W244" s="9" t="str">
        <f t="shared" si="19"/>
        <v/>
      </c>
      <c r="X244" s="11" t="str">
        <f t="shared" si="22"/>
        <v/>
      </c>
      <c r="Y244" s="9" t="str">
        <f t="shared" si="23"/>
        <v/>
      </c>
      <c r="Z244" s="6" t="str">
        <f>_xlfn.XLOOKUP($A244,'Data precios'!$A:$A,'Data precios'!G:G,"",0,-1)</f>
        <v/>
      </c>
      <c r="AA244" s="6" t="str">
        <f>_xlfn.XLOOKUP($A244,'Data precios'!$A:$A,'Data precios'!H:H,"",0,-1)</f>
        <v/>
      </c>
      <c r="AB244" s="6" t="str">
        <f>_xlfn.XLOOKUP($A244,'Data precios'!$A:$A,'Data precios'!I:I,"",0,-1)</f>
        <v/>
      </c>
      <c r="AC244" s="6" t="str">
        <f>_xlfn.XLOOKUP($A244,'Data precios'!$A:$A,'Data precios'!J:J,"",0,-1)</f>
        <v/>
      </c>
    </row>
    <row r="245" spans="1:29" ht="15" thickBot="1" x14ac:dyDescent="0.35">
      <c r="A245" t="s">
        <v>11609</v>
      </c>
      <c r="B245" t="s">
        <v>22</v>
      </c>
      <c r="C245" t="s">
        <v>30</v>
      </c>
      <c r="D245" t="s">
        <v>108</v>
      </c>
      <c r="E245" t="s">
        <v>11735</v>
      </c>
      <c r="F245">
        <v>2026</v>
      </c>
      <c r="G245">
        <v>15600</v>
      </c>
      <c r="I245" t="s">
        <v>26</v>
      </c>
      <c r="J245" t="s">
        <v>43</v>
      </c>
      <c r="K245">
        <v>28</v>
      </c>
      <c r="L245" t="s">
        <v>33</v>
      </c>
      <c r="M245">
        <v>11550000</v>
      </c>
      <c r="N245">
        <v>302490</v>
      </c>
      <c r="O245">
        <v>11852490</v>
      </c>
      <c r="P245">
        <v>14200000</v>
      </c>
      <c r="Q245">
        <v>2347510</v>
      </c>
      <c r="R245">
        <v>1653</v>
      </c>
      <c r="S245" s="5">
        <f>IFERROR(_xlfn.XLOOKUP(A245,'Stock APC'!$A:$A,'Stock APC'!$L:$L,0,0,1),0)</f>
        <v>11550000</v>
      </c>
      <c r="T245" t="str">
        <f t="shared" si="20"/>
        <v>ROTACION ALTA</v>
      </c>
      <c r="U245" s="6">
        <f t="shared" si="21"/>
        <v>14200000</v>
      </c>
      <c r="V245" s="18">
        <f>_xlfn.XLOOKUP(A245,'Data precios'!A:A,'Data precios'!D:D,"",0,-1)</f>
        <v>14400000</v>
      </c>
      <c r="W245" s="9">
        <f t="shared" si="19"/>
        <v>200000</v>
      </c>
      <c r="X245" s="11">
        <f t="shared" si="22"/>
        <v>13968000</v>
      </c>
      <c r="Y245" s="9">
        <f t="shared" si="23"/>
        <v>-432000</v>
      </c>
      <c r="Z245" s="6">
        <f>_xlfn.XLOOKUP($A245,'Data precios'!$A:$A,'Data precios'!G:G,"",0,-1)</f>
        <v>14400000</v>
      </c>
      <c r="AA245" s="6">
        <f>_xlfn.XLOOKUP($A245,'Data precios'!$A:$A,'Data precios'!H:H,"",0,-1)</f>
        <v>13968000</v>
      </c>
      <c r="AB245" s="6">
        <f>_xlfn.XLOOKUP($A245,'Data precios'!$A:$A,'Data precios'!I:I,"",0,-1)</f>
        <v>13536000</v>
      </c>
      <c r="AC245" s="6">
        <f>_xlfn.XLOOKUP($A245,'Data precios'!$A:$A,'Data precios'!J:J,"",0,-1)</f>
        <v>12960000</v>
      </c>
    </row>
    <row r="246" spans="1:29" ht="15" thickBot="1" x14ac:dyDescent="0.35">
      <c r="A246" t="s">
        <v>11580</v>
      </c>
      <c r="B246" t="s">
        <v>22</v>
      </c>
      <c r="C246" t="s">
        <v>54</v>
      </c>
      <c r="D246" t="s">
        <v>108</v>
      </c>
      <c r="E246" t="s">
        <v>11736</v>
      </c>
      <c r="F246">
        <v>2026</v>
      </c>
      <c r="G246">
        <v>5250</v>
      </c>
      <c r="I246" t="s">
        <v>26</v>
      </c>
      <c r="J246" t="s">
        <v>143</v>
      </c>
      <c r="K246">
        <v>21</v>
      </c>
      <c r="L246" t="s">
        <v>33</v>
      </c>
      <c r="M246">
        <v>15000000</v>
      </c>
      <c r="N246">
        <v>354240</v>
      </c>
      <c r="O246">
        <v>15354240</v>
      </c>
      <c r="P246">
        <v>17990000</v>
      </c>
      <c r="Q246">
        <v>2635760</v>
      </c>
      <c r="R246">
        <v>1465</v>
      </c>
      <c r="S246" s="5">
        <f>IFERROR(_xlfn.XLOOKUP(A246,'Stock APC'!$A:$A,'Stock APC'!$L:$L,0,0,1),0)</f>
        <v>15000000</v>
      </c>
      <c r="T246" t="str">
        <f t="shared" si="20"/>
        <v>ROTACION ALTA</v>
      </c>
      <c r="U246" s="6">
        <f t="shared" si="21"/>
        <v>17990000</v>
      </c>
      <c r="V246" s="18">
        <f>_xlfn.XLOOKUP(A246,'Data precios'!A:A,'Data precios'!D:D,"",0,-1)</f>
        <v>17100000</v>
      </c>
      <c r="W246" s="9">
        <f t="shared" si="19"/>
        <v>-890000</v>
      </c>
      <c r="X246" s="11">
        <f t="shared" si="22"/>
        <v>16587000</v>
      </c>
      <c r="Y246" s="9">
        <f t="shared" si="23"/>
        <v>-513000</v>
      </c>
      <c r="Z246" s="6">
        <f>_xlfn.XLOOKUP($A246,'Data precios'!$A:$A,'Data precios'!G:G,"",0,-1)</f>
        <v>17100000</v>
      </c>
      <c r="AA246" s="6">
        <f>_xlfn.XLOOKUP($A246,'Data precios'!$A:$A,'Data precios'!H:H,"",0,-1)</f>
        <v>16587000</v>
      </c>
      <c r="AB246" s="6">
        <f>_xlfn.XLOOKUP($A246,'Data precios'!$A:$A,'Data precios'!I:I,"",0,-1)</f>
        <v>16074000</v>
      </c>
      <c r="AC246" s="6">
        <f>_xlfn.XLOOKUP($A246,'Data precios'!$A:$A,'Data precios'!J:J,"",0,-1)</f>
        <v>15390000</v>
      </c>
    </row>
    <row r="247" spans="1:29" ht="15" thickBot="1" x14ac:dyDescent="0.35">
      <c r="A247" t="s">
        <v>8606</v>
      </c>
      <c r="B247" t="s">
        <v>22</v>
      </c>
      <c r="C247" t="s">
        <v>54</v>
      </c>
      <c r="D247" t="s">
        <v>50</v>
      </c>
      <c r="E247" t="s">
        <v>11737</v>
      </c>
      <c r="F247">
        <v>2026</v>
      </c>
      <c r="G247">
        <v>598</v>
      </c>
      <c r="I247" t="s">
        <v>26</v>
      </c>
      <c r="J247" t="s">
        <v>11738</v>
      </c>
      <c r="K247">
        <v>115</v>
      </c>
      <c r="L247" t="s">
        <v>47</v>
      </c>
      <c r="M247">
        <v>16500000</v>
      </c>
      <c r="N247">
        <v>376740</v>
      </c>
      <c r="O247">
        <v>16876740</v>
      </c>
      <c r="P247">
        <v>18990000</v>
      </c>
      <c r="Q247">
        <v>2113260</v>
      </c>
      <c r="R247">
        <v>1113</v>
      </c>
      <c r="S247" s="5">
        <f>IFERROR(_xlfn.XLOOKUP(A247,'Stock APC'!$A:$A,'Stock APC'!$L:$L,0,0,1),0)</f>
        <v>16500000</v>
      </c>
      <c r="T247" t="str">
        <f t="shared" si="20"/>
        <v>LIQUIDAR</v>
      </c>
      <c r="U247" s="6">
        <f t="shared" si="21"/>
        <v>16141500</v>
      </c>
      <c r="V247" s="18">
        <f>_xlfn.XLOOKUP(A247,'Data precios'!A:A,'Data precios'!D:D,"",0,-1)</f>
        <v>19700000</v>
      </c>
      <c r="W247" s="9">
        <f t="shared" si="19"/>
        <v>710000</v>
      </c>
      <c r="X247" s="11">
        <f t="shared" si="22"/>
        <v>17730000</v>
      </c>
      <c r="Y247" s="9">
        <f t="shared" si="23"/>
        <v>-1970000</v>
      </c>
      <c r="Z247" s="6">
        <f>_xlfn.XLOOKUP($A247,'Data precios'!$A:$A,'Data precios'!G:G,"",0,-1)</f>
        <v>19700000</v>
      </c>
      <c r="AA247" s="6">
        <f>_xlfn.XLOOKUP($A247,'Data precios'!$A:$A,'Data precios'!H:H,"",0,-1)</f>
        <v>19109000</v>
      </c>
      <c r="AB247" s="6">
        <f>_xlfn.XLOOKUP($A247,'Data precios'!$A:$A,'Data precios'!I:I,"",0,-1)</f>
        <v>18518000</v>
      </c>
      <c r="AC247" s="6">
        <f>_xlfn.XLOOKUP($A247,'Data precios'!$A:$A,'Data precios'!J:J,"",0,-1)</f>
        <v>17730000</v>
      </c>
    </row>
    <row r="248" spans="1:29" ht="15" thickBot="1" x14ac:dyDescent="0.35">
      <c r="A248" t="s">
        <v>11577</v>
      </c>
      <c r="B248" t="s">
        <v>22</v>
      </c>
      <c r="C248" t="s">
        <v>54</v>
      </c>
      <c r="D248" t="s">
        <v>45</v>
      </c>
      <c r="E248" t="s">
        <v>11748</v>
      </c>
      <c r="F248">
        <v>2026</v>
      </c>
      <c r="G248">
        <v>7392</v>
      </c>
      <c r="I248" t="s">
        <v>26</v>
      </c>
      <c r="J248" t="s">
        <v>46</v>
      </c>
      <c r="K248">
        <v>32</v>
      </c>
      <c r="L248" t="s">
        <v>33</v>
      </c>
      <c r="M248">
        <v>18000000</v>
      </c>
      <c r="N248">
        <v>399240</v>
      </c>
      <c r="O248">
        <v>18399240</v>
      </c>
      <c r="P248">
        <v>19990000</v>
      </c>
      <c r="Q248">
        <v>1590760</v>
      </c>
      <c r="R248">
        <v>796</v>
      </c>
      <c r="S248" s="5">
        <f>IFERROR(_xlfn.XLOOKUP(A248,'Stock APC'!$A:$A,'Stock APC'!$L:$L,0,0,1),0)</f>
        <v>18000000</v>
      </c>
      <c r="T248" t="str">
        <f t="shared" si="20"/>
        <v>ROTACION BAJA</v>
      </c>
      <c r="U248" s="6">
        <f t="shared" si="21"/>
        <v>17991000</v>
      </c>
      <c r="V248" s="18">
        <f>_xlfn.XLOOKUP(A248,'Data precios'!A:A,'Data precios'!D:D,"",0,-1)</f>
        <v>20300000</v>
      </c>
      <c r="W248" s="9">
        <f t="shared" si="19"/>
        <v>310000</v>
      </c>
      <c r="X248" s="11">
        <f t="shared" si="22"/>
        <v>19691000</v>
      </c>
      <c r="Y248" s="9">
        <f t="shared" si="23"/>
        <v>-609000</v>
      </c>
      <c r="Z248" s="6">
        <f>_xlfn.XLOOKUP($A248,'Data precios'!$A:$A,'Data precios'!G:G,"",0,-1)</f>
        <v>20909000</v>
      </c>
      <c r="AA248" s="6">
        <f>_xlfn.XLOOKUP($A248,'Data precios'!$A:$A,'Data precios'!H:H,"",0,-1)</f>
        <v>20300000</v>
      </c>
      <c r="AB248" s="6">
        <f>_xlfn.XLOOKUP($A248,'Data precios'!$A:$A,'Data precios'!I:I,"",0,-1)</f>
        <v>19691000</v>
      </c>
      <c r="AC248" s="6">
        <f>_xlfn.XLOOKUP($A248,'Data precios'!$A:$A,'Data precios'!J:J,"",0,-1)</f>
        <v>19082000</v>
      </c>
    </row>
    <row r="249" spans="1:29" ht="15" thickBot="1" x14ac:dyDescent="0.35">
      <c r="A249" t="s">
        <v>10859</v>
      </c>
      <c r="B249" t="s">
        <v>22</v>
      </c>
      <c r="C249" t="s">
        <v>30</v>
      </c>
      <c r="D249" t="s">
        <v>36</v>
      </c>
      <c r="E249" t="s">
        <v>11749</v>
      </c>
      <c r="F249">
        <v>2026</v>
      </c>
      <c r="G249">
        <v>1504</v>
      </c>
      <c r="I249" t="s">
        <v>26</v>
      </c>
      <c r="J249" t="s">
        <v>4145</v>
      </c>
      <c r="K249">
        <v>26</v>
      </c>
      <c r="L249" t="s">
        <v>39</v>
      </c>
      <c r="M249">
        <v>10300000</v>
      </c>
      <c r="N249">
        <v>283740</v>
      </c>
      <c r="O249">
        <v>10583740</v>
      </c>
      <c r="P249">
        <v>11990000</v>
      </c>
      <c r="Q249">
        <v>1406260</v>
      </c>
      <c r="R249">
        <v>1173</v>
      </c>
      <c r="S249" s="5">
        <f>IFERROR(_xlfn.XLOOKUP(A249,'Stock APC'!$A:$A,'Stock APC'!$L:$L,0,0,1),0)</f>
        <v>10300000</v>
      </c>
      <c r="T249" t="str">
        <f t="shared" si="20"/>
        <v>ROTACION ALTA</v>
      </c>
      <c r="U249" s="6">
        <f t="shared" si="21"/>
        <v>11990000</v>
      </c>
      <c r="V249" s="18">
        <f>_xlfn.XLOOKUP(A249,'Data precios'!A:A,'Data precios'!D:D,"",0,-1)</f>
        <v>13100000</v>
      </c>
      <c r="W249" s="9">
        <f t="shared" si="19"/>
        <v>1110000</v>
      </c>
      <c r="X249" s="11">
        <f t="shared" si="22"/>
        <v>12707000</v>
      </c>
      <c r="Y249" s="9">
        <f t="shared" si="23"/>
        <v>-393000</v>
      </c>
      <c r="Z249" s="6">
        <f>_xlfn.XLOOKUP($A249,'Data precios'!$A:$A,'Data precios'!G:G,"",0,-1)</f>
        <v>13100000</v>
      </c>
      <c r="AA249" s="6">
        <f>_xlfn.XLOOKUP($A249,'Data precios'!$A:$A,'Data precios'!H:H,"",0,-1)</f>
        <v>12707000</v>
      </c>
      <c r="AB249" s="6">
        <f>_xlfn.XLOOKUP($A249,'Data precios'!$A:$A,'Data precios'!I:I,"",0,-1)</f>
        <v>12314000</v>
      </c>
      <c r="AC249" s="6">
        <f>_xlfn.XLOOKUP($A249,'Data precios'!$A:$A,'Data precios'!J:J,"",0,-1)</f>
        <v>11790000</v>
      </c>
    </row>
    <row r="250" spans="1:29" ht="15" thickBot="1" x14ac:dyDescent="0.35">
      <c r="A250" t="s">
        <v>10905</v>
      </c>
      <c r="B250" t="s">
        <v>22</v>
      </c>
      <c r="C250" t="s">
        <v>54</v>
      </c>
      <c r="D250" t="s">
        <v>36</v>
      </c>
      <c r="E250" t="s">
        <v>10906</v>
      </c>
      <c r="F250">
        <v>2026</v>
      </c>
      <c r="G250">
        <v>3500</v>
      </c>
      <c r="I250" t="s">
        <v>26</v>
      </c>
      <c r="J250" t="s">
        <v>10907</v>
      </c>
      <c r="K250">
        <v>54</v>
      </c>
      <c r="L250" t="s">
        <v>33</v>
      </c>
      <c r="M250">
        <v>22500000</v>
      </c>
      <c r="N250">
        <v>466740</v>
      </c>
      <c r="O250">
        <v>22966740</v>
      </c>
      <c r="P250">
        <v>26990000</v>
      </c>
      <c r="Q250">
        <v>4023260</v>
      </c>
      <c r="R250">
        <v>1491</v>
      </c>
      <c r="S250" s="5">
        <f>IFERROR(_xlfn.XLOOKUP(A250,'Stock APC'!$A:$A,'Stock APC'!$L:$L,0,0,1),0)</f>
        <v>22500000</v>
      </c>
      <c r="T250" t="str">
        <f t="shared" si="20"/>
        <v>ROTACION BAJA</v>
      </c>
      <c r="U250" s="6">
        <f t="shared" si="21"/>
        <v>24291000</v>
      </c>
      <c r="V250" s="18">
        <f>_xlfn.XLOOKUP(A250,'Data precios'!A:A,'Data precios'!D:D,"",0,-1)</f>
        <v>25900000</v>
      </c>
      <c r="W250" s="9">
        <f t="shared" si="19"/>
        <v>-1090000</v>
      </c>
      <c r="X250" s="11">
        <f t="shared" si="22"/>
        <v>24346000</v>
      </c>
      <c r="Y250" s="9">
        <f t="shared" si="23"/>
        <v>-1554000</v>
      </c>
      <c r="Z250" s="6">
        <f>_xlfn.XLOOKUP($A250,'Data precios'!$A:$A,'Data precios'!G:G,"",0,-1)</f>
        <v>25900000</v>
      </c>
      <c r="AA250" s="6">
        <f>_xlfn.XLOOKUP($A250,'Data precios'!$A:$A,'Data precios'!H:H,"",0,-1)</f>
        <v>25123000</v>
      </c>
      <c r="AB250" s="6">
        <f>_xlfn.XLOOKUP($A250,'Data precios'!$A:$A,'Data precios'!I:I,"",0,-1)</f>
        <v>24346000</v>
      </c>
      <c r="AC250" s="6">
        <f>_xlfn.XLOOKUP($A250,'Data precios'!$A:$A,'Data precios'!J:J,"",0,-1)</f>
        <v>23310000</v>
      </c>
    </row>
    <row r="251" spans="1:29" ht="15" thickBot="1" x14ac:dyDescent="0.35">
      <c r="A251" t="s">
        <v>12736</v>
      </c>
      <c r="B251" t="s">
        <v>22</v>
      </c>
      <c r="C251" t="s">
        <v>54</v>
      </c>
      <c r="D251" t="s">
        <v>62</v>
      </c>
      <c r="E251" t="s">
        <v>11731</v>
      </c>
      <c r="F251">
        <v>2026</v>
      </c>
      <c r="G251">
        <v>2117</v>
      </c>
      <c r="I251" t="s">
        <v>26</v>
      </c>
      <c r="J251" t="s">
        <v>152</v>
      </c>
      <c r="K251">
        <v>5</v>
      </c>
      <c r="L251" t="s">
        <v>39</v>
      </c>
      <c r="M251">
        <v>25000000</v>
      </c>
      <c r="N251">
        <v>504240</v>
      </c>
      <c r="O251">
        <v>25504240</v>
      </c>
      <c r="P251">
        <v>28990000</v>
      </c>
      <c r="Q251">
        <v>3485760</v>
      </c>
      <c r="R251">
        <v>1202</v>
      </c>
      <c r="S251" s="5">
        <f>IFERROR(_xlfn.XLOOKUP(A251,'Stock APC'!$A:$A,'Stock APC'!$L:$L,0,0,1),0)</f>
        <v>25000000</v>
      </c>
      <c r="T251" t="str">
        <f t="shared" si="20"/>
        <v>ROTACION ALTA</v>
      </c>
      <c r="U251" s="6">
        <f t="shared" si="21"/>
        <v>28990000</v>
      </c>
      <c r="V251" s="18">
        <f>_xlfn.XLOOKUP(A251,'Data precios'!A:A,'Data precios'!D:D,"",0,-1)</f>
        <v>29800000</v>
      </c>
      <c r="W251" s="9">
        <f t="shared" si="19"/>
        <v>810000</v>
      </c>
      <c r="X251" s="11">
        <f t="shared" si="22"/>
        <v>27416000</v>
      </c>
      <c r="Y251" s="9">
        <f t="shared" si="23"/>
        <v>-2384000</v>
      </c>
      <c r="Z251" s="6">
        <f>_xlfn.XLOOKUP($A251,'Data precios'!$A:$A,'Data precios'!G:G,"",0,-1)</f>
        <v>27416000</v>
      </c>
      <c r="AA251" s="6">
        <f>_xlfn.XLOOKUP($A251,'Data precios'!$A:$A,'Data precios'!H:H,"",0,-1)</f>
        <v>26820000</v>
      </c>
      <c r="AB251" s="6">
        <f>_xlfn.XLOOKUP($A251,'Data precios'!$A:$A,'Data precios'!I:I,"",0,-1)</f>
        <v>25926000</v>
      </c>
      <c r="AC251" s="6">
        <f>_xlfn.XLOOKUP($A251,'Data precios'!$A:$A,'Data precios'!J:J,"",0,-1)</f>
        <v>25330000</v>
      </c>
    </row>
    <row r="252" spans="1:29" ht="15" thickBot="1" x14ac:dyDescent="0.35">
      <c r="A252" t="s">
        <v>480</v>
      </c>
      <c r="B252" t="s">
        <v>385</v>
      </c>
      <c r="C252" t="s">
        <v>5330</v>
      </c>
      <c r="D252" t="s">
        <v>188</v>
      </c>
      <c r="E252" t="s">
        <v>8571</v>
      </c>
      <c r="F252">
        <v>2017</v>
      </c>
      <c r="G252">
        <v>200000</v>
      </c>
      <c r="I252" t="s">
        <v>26</v>
      </c>
      <c r="J252" t="s">
        <v>43</v>
      </c>
      <c r="K252">
        <v>301</v>
      </c>
      <c r="L252" t="s">
        <v>52</v>
      </c>
      <c r="M252">
        <v>12605042</v>
      </c>
      <c r="N252">
        <v>0</v>
      </c>
      <c r="O252">
        <v>12605042</v>
      </c>
      <c r="P252">
        <v>17690000</v>
      </c>
      <c r="Q252">
        <v>5084958</v>
      </c>
      <c r="R252">
        <v>2874</v>
      </c>
      <c r="S252" s="5">
        <f>IFERROR(_xlfn.XLOOKUP(A252,'Stock APC'!$A:$A,'Stock APC'!$L:$L,0,0,1),0)</f>
        <v>12605042</v>
      </c>
      <c r="T252" t="str">
        <f t="shared" si="20"/>
        <v>LIQUIDAR</v>
      </c>
      <c r="U252" s="6">
        <f t="shared" si="21"/>
        <v>15036500</v>
      </c>
      <c r="V252" s="18" t="str">
        <f>_xlfn.XLOOKUP(A252,'Data precios'!A:A,'Data precios'!D:D,"",0,-1)</f>
        <v>-</v>
      </c>
      <c r="W252" s="9" t="str">
        <f t="shared" si="19"/>
        <v/>
      </c>
      <c r="X252" s="11">
        <f t="shared" si="22"/>
        <v>12605042</v>
      </c>
      <c r="Y252" s="9" t="str">
        <f t="shared" si="23"/>
        <v/>
      </c>
      <c r="Z252" s="6">
        <f>_xlfn.XLOOKUP($A252,'Data precios'!$A:$A,'Data precios'!G:G,"",0,-1)</f>
        <v>12605042</v>
      </c>
      <c r="AA252" s="6">
        <f>_xlfn.XLOOKUP($A252,'Data precios'!$A:$A,'Data precios'!H:H,"",0,-1)</f>
        <v>12605042</v>
      </c>
      <c r="AB252" s="6">
        <f>_xlfn.XLOOKUP($A252,'Data precios'!$A:$A,'Data precios'!I:I,"",0,-1)</f>
        <v>12605042</v>
      </c>
      <c r="AC252" s="6">
        <f>_xlfn.XLOOKUP($A252,'Data precios'!$A:$A,'Data precios'!J:J,"",0,-1)</f>
        <v>12605042</v>
      </c>
    </row>
    <row r="253" spans="1:29" ht="15" thickBot="1" x14ac:dyDescent="0.35">
      <c r="A253" t="s">
        <v>8583</v>
      </c>
      <c r="B253" t="s">
        <v>385</v>
      </c>
      <c r="C253" t="s">
        <v>5289</v>
      </c>
      <c r="D253" t="s">
        <v>89</v>
      </c>
      <c r="E253" t="s">
        <v>8584</v>
      </c>
      <c r="F253">
        <v>2020</v>
      </c>
      <c r="G253">
        <v>10500</v>
      </c>
      <c r="I253" t="s">
        <v>26</v>
      </c>
      <c r="J253" t="s">
        <v>60</v>
      </c>
      <c r="K253">
        <v>1247</v>
      </c>
      <c r="L253" t="s">
        <v>28</v>
      </c>
      <c r="M253">
        <v>10356480</v>
      </c>
      <c r="N253">
        <v>72666</v>
      </c>
      <c r="O253">
        <v>10429146</v>
      </c>
      <c r="P253">
        <v>8990000</v>
      </c>
      <c r="Q253">
        <v>-1439146</v>
      </c>
      <c r="R253">
        <v>-1601</v>
      </c>
      <c r="S253" s="5">
        <f>IFERROR(_xlfn.XLOOKUP(A253,'Stock APC'!$A:$A,'Stock APC'!$L:$L,0,0,1),0)</f>
        <v>10356480</v>
      </c>
      <c r="T253" t="str">
        <f t="shared" si="20"/>
        <v>LIQUIDAR</v>
      </c>
      <c r="U253" s="6">
        <f t="shared" si="21"/>
        <v>7641500</v>
      </c>
      <c r="V253" s="18">
        <f>_xlfn.XLOOKUP(A253,'Data precios'!A:A,'Data precios'!D:D,"",0,-1)</f>
        <v>7460000</v>
      </c>
      <c r="W253" s="9">
        <f t="shared" si="19"/>
        <v>-1530000</v>
      </c>
      <c r="X253" s="11">
        <f t="shared" si="22"/>
        <v>10429146</v>
      </c>
      <c r="Y253" s="9">
        <f t="shared" si="23"/>
        <v>2969146</v>
      </c>
      <c r="Z253" s="6">
        <f>_xlfn.XLOOKUP($A253,'Data precios'!$A:$A,'Data precios'!G:G,"",0,-1)</f>
        <v>10429146</v>
      </c>
      <c r="AA253" s="6">
        <f>_xlfn.XLOOKUP($A253,'Data precios'!$A:$A,'Data precios'!H:H,"",0,-1)</f>
        <v>10429146</v>
      </c>
      <c r="AB253" s="6">
        <f>_xlfn.XLOOKUP($A253,'Data precios'!$A:$A,'Data precios'!I:I,"",0,-1)</f>
        <v>10429146</v>
      </c>
      <c r="AC253" s="6">
        <f>_xlfn.XLOOKUP($A253,'Data precios'!$A:$A,'Data precios'!J:J,"",0,-1)</f>
        <v>10429146</v>
      </c>
    </row>
    <row r="254" spans="1:29" ht="15" thickBot="1" x14ac:dyDescent="0.35">
      <c r="A254" t="s">
        <v>8654</v>
      </c>
      <c r="B254" t="s">
        <v>385</v>
      </c>
      <c r="C254" t="s">
        <v>5319</v>
      </c>
      <c r="D254" t="s">
        <v>194</v>
      </c>
      <c r="E254" t="s">
        <v>8655</v>
      </c>
      <c r="F254">
        <v>2020</v>
      </c>
      <c r="G254">
        <v>0</v>
      </c>
      <c r="I254" t="s">
        <v>343</v>
      </c>
      <c r="J254" t="s">
        <v>5322</v>
      </c>
      <c r="K254">
        <v>2397</v>
      </c>
      <c r="L254" t="s">
        <v>8614</v>
      </c>
      <c r="M254">
        <v>6854706</v>
      </c>
      <c r="N254">
        <v>2676883</v>
      </c>
      <c r="O254">
        <v>9531589</v>
      </c>
      <c r="P254">
        <v>12490000</v>
      </c>
      <c r="Q254">
        <v>2958411</v>
      </c>
      <c r="R254">
        <v>2369</v>
      </c>
      <c r="S254" s="5">
        <f>IFERROR(_xlfn.XLOOKUP(A254,'Stock APC'!$A:$A,'Stock APC'!$L:$L,0,0,1),0)</f>
        <v>6854706</v>
      </c>
      <c r="T254" t="str">
        <f t="shared" si="20"/>
        <v>LIQUIDAR</v>
      </c>
      <c r="U254" s="6">
        <f t="shared" si="21"/>
        <v>10616500</v>
      </c>
      <c r="V254" s="18" t="str">
        <f>_xlfn.XLOOKUP(A254,'Data precios'!A:A,'Data precios'!D:D,"",0,-1)</f>
        <v>USO SERVICIO/GERENCIA</v>
      </c>
      <c r="W254" s="9" t="str">
        <f t="shared" si="19"/>
        <v/>
      </c>
      <c r="X254" s="11">
        <f t="shared" si="22"/>
        <v>9531589</v>
      </c>
      <c r="Y254" s="9" t="str">
        <f t="shared" si="23"/>
        <v/>
      </c>
      <c r="Z254" s="6">
        <f>_xlfn.XLOOKUP($A254,'Data precios'!$A:$A,'Data precios'!G:G,"",0,-1)</f>
        <v>9531589</v>
      </c>
      <c r="AA254" s="6">
        <f>_xlfn.XLOOKUP($A254,'Data precios'!$A:$A,'Data precios'!H:H,"",0,-1)</f>
        <v>9531589</v>
      </c>
      <c r="AB254" s="6">
        <f>_xlfn.XLOOKUP($A254,'Data precios'!$A:$A,'Data precios'!I:I,"",0,-1)</f>
        <v>9531589</v>
      </c>
      <c r="AC254" s="6">
        <f>_xlfn.XLOOKUP($A254,'Data precios'!$A:$A,'Data precios'!J:J,"",0,-1)</f>
        <v>9531589</v>
      </c>
    </row>
    <row r="255" spans="1:29" ht="15" thickBot="1" x14ac:dyDescent="0.35">
      <c r="A255" t="s">
        <v>8577</v>
      </c>
      <c r="B255" t="s">
        <v>385</v>
      </c>
      <c r="C255" t="s">
        <v>4006</v>
      </c>
      <c r="D255" t="s">
        <v>188</v>
      </c>
      <c r="E255" t="s">
        <v>8578</v>
      </c>
      <c r="F255">
        <v>2022</v>
      </c>
      <c r="G255">
        <v>0</v>
      </c>
      <c r="I255" t="s">
        <v>26</v>
      </c>
      <c r="J255" t="s">
        <v>43</v>
      </c>
      <c r="K255">
        <v>425</v>
      </c>
      <c r="L255" t="s">
        <v>52</v>
      </c>
      <c r="M255">
        <v>31092437</v>
      </c>
      <c r="N255">
        <v>0</v>
      </c>
      <c r="O255">
        <v>31092437</v>
      </c>
      <c r="P255">
        <v>37000000</v>
      </c>
      <c r="Q255">
        <v>5907563</v>
      </c>
      <c r="R255">
        <v>1597</v>
      </c>
      <c r="S255" s="5">
        <f>IFERROR(_xlfn.XLOOKUP(A255,'Stock APC'!$A:$A,'Stock APC'!$L:$L,0,0,1),0)</f>
        <v>31092437</v>
      </c>
      <c r="T255" t="str">
        <f t="shared" si="20"/>
        <v>LIQUIDAR</v>
      </c>
      <c r="U255" s="6">
        <f t="shared" si="21"/>
        <v>31450000</v>
      </c>
      <c r="V255" s="18" t="str">
        <f>_xlfn.XLOOKUP(A255,'Data precios'!A:A,'Data precios'!D:D,"",0,-1)</f>
        <v>-</v>
      </c>
      <c r="W255" s="9" t="str">
        <f t="shared" si="19"/>
        <v/>
      </c>
      <c r="X255" s="11">
        <f t="shared" si="22"/>
        <v>31092437</v>
      </c>
      <c r="Y255" s="9" t="str">
        <f t="shared" si="23"/>
        <v/>
      </c>
      <c r="Z255" s="6">
        <f>_xlfn.XLOOKUP($A255,'Data precios'!$A:$A,'Data precios'!G:G,"",0,-1)</f>
        <v>31092437</v>
      </c>
      <c r="AA255" s="6">
        <f>_xlfn.XLOOKUP($A255,'Data precios'!$A:$A,'Data precios'!H:H,"",0,-1)</f>
        <v>31092437</v>
      </c>
      <c r="AB255" s="6">
        <f>_xlfn.XLOOKUP($A255,'Data precios'!$A:$A,'Data precios'!I:I,"",0,-1)</f>
        <v>31092437</v>
      </c>
      <c r="AC255" s="6">
        <f>_xlfn.XLOOKUP($A255,'Data precios'!$A:$A,'Data precios'!J:J,"",0,-1)</f>
        <v>31092437</v>
      </c>
    </row>
    <row r="256" spans="1:29" ht="15" thickBot="1" x14ac:dyDescent="0.35">
      <c r="A256" t="s">
        <v>8580</v>
      </c>
      <c r="B256" t="s">
        <v>385</v>
      </c>
      <c r="C256" t="s">
        <v>5289</v>
      </c>
      <c r="D256" t="s">
        <v>5295</v>
      </c>
      <c r="E256" t="s">
        <v>8581</v>
      </c>
      <c r="F256">
        <v>2023</v>
      </c>
      <c r="G256">
        <v>3400</v>
      </c>
      <c r="I256" t="s">
        <v>26</v>
      </c>
      <c r="J256" t="s">
        <v>38</v>
      </c>
      <c r="K256">
        <v>897</v>
      </c>
      <c r="L256" t="s">
        <v>8551</v>
      </c>
      <c r="M256">
        <v>21408968</v>
      </c>
      <c r="N256">
        <v>367754</v>
      </c>
      <c r="O256">
        <v>21776722</v>
      </c>
      <c r="P256">
        <v>21408969</v>
      </c>
      <c r="Q256">
        <v>-367753</v>
      </c>
      <c r="R256">
        <v>-172</v>
      </c>
      <c r="S256" s="5">
        <f>IFERROR(_xlfn.XLOOKUP(A256,'Stock APC'!$A:$A,'Stock APC'!$L:$L,0,0,1),0)</f>
        <v>21408968</v>
      </c>
      <c r="T256" t="str">
        <f t="shared" si="20"/>
        <v>LIQUIDAR</v>
      </c>
      <c r="U256" s="6">
        <f t="shared" si="21"/>
        <v>18197623.649999999</v>
      </c>
      <c r="V256" s="18">
        <f>_xlfn.XLOOKUP(A256,'Data precios'!A:A,'Data precios'!D:D,"",0,-1)</f>
        <v>10700000</v>
      </c>
      <c r="W256" s="9">
        <f t="shared" si="19"/>
        <v>-10708969</v>
      </c>
      <c r="X256" s="11">
        <f t="shared" si="22"/>
        <v>21776722</v>
      </c>
      <c r="Y256" s="9">
        <f t="shared" si="23"/>
        <v>11076722</v>
      </c>
      <c r="Z256" s="6">
        <f>_xlfn.XLOOKUP($A256,'Data precios'!$A:$A,'Data precios'!G:G,"",0,-1)</f>
        <v>21776722</v>
      </c>
      <c r="AA256" s="6">
        <f>_xlfn.XLOOKUP($A256,'Data precios'!$A:$A,'Data precios'!H:H,"",0,-1)</f>
        <v>21776722</v>
      </c>
      <c r="AB256" s="6">
        <f>_xlfn.XLOOKUP($A256,'Data precios'!$A:$A,'Data precios'!I:I,"",0,-1)</f>
        <v>21776722</v>
      </c>
      <c r="AC256" s="6">
        <f>_xlfn.XLOOKUP($A256,'Data precios'!$A:$A,'Data precios'!J:J,"",0,-1)</f>
        <v>21776722</v>
      </c>
    </row>
    <row r="257" spans="1:29" ht="15" thickBot="1" x14ac:dyDescent="0.35">
      <c r="A257" t="s">
        <v>4135</v>
      </c>
      <c r="B257" t="s">
        <v>385</v>
      </c>
      <c r="C257" t="s">
        <v>54</v>
      </c>
      <c r="D257" t="s">
        <v>163</v>
      </c>
      <c r="E257" t="s">
        <v>395</v>
      </c>
      <c r="F257">
        <v>2024</v>
      </c>
      <c r="G257">
        <v>10171</v>
      </c>
      <c r="I257" t="s">
        <v>343</v>
      </c>
      <c r="J257" t="s">
        <v>43</v>
      </c>
      <c r="K257">
        <v>400</v>
      </c>
      <c r="L257" t="s">
        <v>33</v>
      </c>
      <c r="M257">
        <v>17583866</v>
      </c>
      <c r="N257">
        <v>1418899</v>
      </c>
      <c r="O257">
        <v>19002765</v>
      </c>
      <c r="P257">
        <v>18090000</v>
      </c>
      <c r="Q257">
        <v>-912765</v>
      </c>
      <c r="R257">
        <v>-505</v>
      </c>
      <c r="S257" s="5">
        <f>IFERROR(_xlfn.XLOOKUP(A257,'Stock APC'!$A:$A,'Stock APC'!$L:$L,0,0,1),0)</f>
        <v>17583866</v>
      </c>
      <c r="T257" t="str">
        <f t="shared" si="20"/>
        <v>LIQUIDAR</v>
      </c>
      <c r="U257" s="6">
        <f t="shared" si="21"/>
        <v>15376500</v>
      </c>
      <c r="V257" s="18">
        <f>_xlfn.XLOOKUP(A257,'Data precios'!A:A,'Data precios'!D:D,"",0,-1)</f>
        <v>17000000</v>
      </c>
      <c r="W257" s="9">
        <f t="shared" si="19"/>
        <v>-1090000</v>
      </c>
      <c r="X257" s="11">
        <f t="shared" si="22"/>
        <v>14450000</v>
      </c>
      <c r="Y257" s="9">
        <f t="shared" si="23"/>
        <v>-2550000</v>
      </c>
      <c r="Z257" s="6">
        <f>_xlfn.XLOOKUP($A257,'Data precios'!$A:$A,'Data precios'!G:G,"",0,-1)</f>
        <v>15640000</v>
      </c>
      <c r="AA257" s="6">
        <f>_xlfn.XLOOKUP($A257,'Data precios'!$A:$A,'Data precios'!H:H,"",0,-1)</f>
        <v>15300000</v>
      </c>
      <c r="AB257" s="6">
        <f>_xlfn.XLOOKUP($A257,'Data precios'!$A:$A,'Data precios'!I:I,"",0,-1)</f>
        <v>14790000</v>
      </c>
      <c r="AC257" s="6">
        <f>_xlfn.XLOOKUP($A257,'Data precios'!$A:$A,'Data precios'!J:J,"",0,-1)</f>
        <v>14450000</v>
      </c>
    </row>
    <row r="258" spans="1:29" ht="15" thickBot="1" x14ac:dyDescent="0.35">
      <c r="A258" t="s">
        <v>10670</v>
      </c>
      <c r="B258" t="s">
        <v>385</v>
      </c>
      <c r="C258" t="s">
        <v>8573</v>
      </c>
      <c r="D258" t="s">
        <v>392</v>
      </c>
      <c r="E258" t="s">
        <v>10671</v>
      </c>
      <c r="F258">
        <v>2024</v>
      </c>
      <c r="G258">
        <v>15100</v>
      </c>
      <c r="I258" t="s">
        <v>343</v>
      </c>
      <c r="J258" t="s">
        <v>143</v>
      </c>
      <c r="K258">
        <v>967</v>
      </c>
      <c r="L258" t="s">
        <v>344</v>
      </c>
      <c r="M258">
        <v>30243697</v>
      </c>
      <c r="N258">
        <v>847880</v>
      </c>
      <c r="O258">
        <v>31091577</v>
      </c>
      <c r="P258">
        <v>19790000</v>
      </c>
      <c r="Q258">
        <v>-11301577</v>
      </c>
      <c r="R258">
        <v>-5711</v>
      </c>
      <c r="S258" s="5">
        <f>IFERROR(_xlfn.XLOOKUP(A258,'Stock APC'!$A:$A,'Stock APC'!$L:$L,0,0,1),0)</f>
        <v>30243697</v>
      </c>
      <c r="T258" t="str">
        <f t="shared" si="20"/>
        <v>LIQUIDAR</v>
      </c>
      <c r="U258" s="6">
        <f t="shared" si="21"/>
        <v>16821500</v>
      </c>
      <c r="V258" s="18" t="str">
        <f>_xlfn.XLOOKUP(A258,'Data precios'!A:A,'Data precios'!D:D,"",0,-1)</f>
        <v/>
      </c>
      <c r="W258" s="9" t="str">
        <f t="shared" si="19"/>
        <v/>
      </c>
      <c r="X258" s="11" t="str">
        <f t="shared" si="22"/>
        <v/>
      </c>
      <c r="Y258" s="9" t="str">
        <f t="shared" si="23"/>
        <v/>
      </c>
      <c r="Z258" s="6" t="str">
        <f>_xlfn.XLOOKUP($A258,'Data precios'!$A:$A,'Data precios'!G:G,"",0,-1)</f>
        <v/>
      </c>
      <c r="AA258" s="6" t="str">
        <f>_xlfn.XLOOKUP($A258,'Data precios'!$A:$A,'Data precios'!H:H,"",0,-1)</f>
        <v/>
      </c>
      <c r="AB258" s="6" t="str">
        <f>_xlfn.XLOOKUP($A258,'Data precios'!$A:$A,'Data precios'!I:I,"",0,-1)</f>
        <v/>
      </c>
      <c r="AC258" s="6" t="str">
        <f>_xlfn.XLOOKUP($A258,'Data precios'!$A:$A,'Data precios'!J:J,"",0,-1)</f>
        <v/>
      </c>
    </row>
    <row r="259" spans="1:29" ht="15" thickBot="1" x14ac:dyDescent="0.35">
      <c r="A259" t="s">
        <v>415</v>
      </c>
      <c r="B259" t="s">
        <v>385</v>
      </c>
      <c r="C259" t="s">
        <v>4006</v>
      </c>
      <c r="D259" t="s">
        <v>4043</v>
      </c>
      <c r="E259" t="s">
        <v>4146</v>
      </c>
      <c r="F259">
        <v>2025</v>
      </c>
      <c r="G259">
        <v>0</v>
      </c>
      <c r="I259" t="s">
        <v>26</v>
      </c>
      <c r="J259" t="s">
        <v>43</v>
      </c>
      <c r="K259">
        <v>253</v>
      </c>
      <c r="L259" t="s">
        <v>8566</v>
      </c>
      <c r="M259">
        <v>37656800</v>
      </c>
      <c r="N259">
        <v>0</v>
      </c>
      <c r="O259">
        <v>37656800</v>
      </c>
      <c r="P259">
        <v>38000000</v>
      </c>
      <c r="Q259">
        <v>343200</v>
      </c>
      <c r="R259">
        <v>9</v>
      </c>
      <c r="S259" s="5">
        <f>IFERROR(_xlfn.XLOOKUP(A259,'Stock APC'!$A:$A,'Stock APC'!$L:$L,0,0,1),0)</f>
        <v>37656800</v>
      </c>
      <c r="T259" t="str">
        <f t="shared" si="20"/>
        <v>LIQUIDAR</v>
      </c>
      <c r="U259" s="6">
        <f t="shared" si="21"/>
        <v>32300000</v>
      </c>
      <c r="V259" s="18" t="str">
        <f>_xlfn.XLOOKUP(A259,'Data precios'!A:A,'Data precios'!D:D,"",0,-1)</f>
        <v>-</v>
      </c>
      <c r="W259" s="9" t="str">
        <f t="shared" si="19"/>
        <v/>
      </c>
      <c r="X259" s="11">
        <f t="shared" si="22"/>
        <v>37656800</v>
      </c>
      <c r="Y259" s="9" t="str">
        <f t="shared" si="23"/>
        <v/>
      </c>
      <c r="Z259" s="6">
        <f>_xlfn.XLOOKUP($A259,'Data precios'!$A:$A,'Data precios'!G:G,"",0,-1)</f>
        <v>37656800</v>
      </c>
      <c r="AA259" s="6">
        <f>_xlfn.XLOOKUP($A259,'Data precios'!$A:$A,'Data precios'!H:H,"",0,-1)</f>
        <v>37656800</v>
      </c>
      <c r="AB259" s="6">
        <f>_xlfn.XLOOKUP($A259,'Data precios'!$A:$A,'Data precios'!I:I,"",0,-1)</f>
        <v>37656800</v>
      </c>
      <c r="AC259" s="6">
        <f>_xlfn.XLOOKUP($A259,'Data precios'!$A:$A,'Data precios'!J:J,"",0,-1)</f>
        <v>37656800</v>
      </c>
    </row>
    <row r="260" spans="1:29" ht="15" thickBot="1" x14ac:dyDescent="0.35">
      <c r="A260" t="s">
        <v>8572</v>
      </c>
      <c r="B260" t="s">
        <v>385</v>
      </c>
      <c r="C260" t="s">
        <v>8573</v>
      </c>
      <c r="D260" t="s">
        <v>182</v>
      </c>
      <c r="E260" t="s">
        <v>8574</v>
      </c>
      <c r="F260">
        <v>2023</v>
      </c>
      <c r="G260">
        <v>0</v>
      </c>
      <c r="I260" t="s">
        <v>26</v>
      </c>
      <c r="J260" t="s">
        <v>222</v>
      </c>
      <c r="K260">
        <v>350</v>
      </c>
      <c r="L260" t="s">
        <v>52</v>
      </c>
      <c r="M260">
        <v>22563664</v>
      </c>
      <c r="N260">
        <v>0</v>
      </c>
      <c r="O260">
        <v>22563664</v>
      </c>
      <c r="P260">
        <v>22563664</v>
      </c>
      <c r="Q260">
        <v>0</v>
      </c>
      <c r="R260">
        <v>0</v>
      </c>
      <c r="S260" s="5">
        <f>IFERROR(_xlfn.XLOOKUP(A260,'Stock APC'!$A:$A,'Stock APC'!$L:$L,0,0,1),0)</f>
        <v>22563664</v>
      </c>
      <c r="T260" t="str">
        <f t="shared" si="20"/>
        <v>LIQUIDAR</v>
      </c>
      <c r="U260" s="6">
        <f t="shared" si="21"/>
        <v>19179114.399999999</v>
      </c>
      <c r="V260" s="18">
        <f>_xlfn.XLOOKUP(A260,'Data precios'!A:A,'Data precios'!D:D,"",0,-1)</f>
        <v>14500000</v>
      </c>
      <c r="W260" s="9">
        <f t="shared" si="19"/>
        <v>-8063664</v>
      </c>
      <c r="X260" s="11">
        <f t="shared" si="22"/>
        <v>13050000</v>
      </c>
      <c r="Y260" s="9">
        <f t="shared" si="23"/>
        <v>-1450000</v>
      </c>
      <c r="Z260" s="6">
        <f>_xlfn.XLOOKUP($A260,'Data precios'!$A:$A,'Data precios'!G:G,"",0,-1)</f>
        <v>14500000</v>
      </c>
      <c r="AA260" s="6">
        <f>_xlfn.XLOOKUP($A260,'Data precios'!$A:$A,'Data precios'!H:H,"",0,-1)</f>
        <v>14065000</v>
      </c>
      <c r="AB260" s="6">
        <f>_xlfn.XLOOKUP($A260,'Data precios'!$A:$A,'Data precios'!I:I,"",0,-1)</f>
        <v>13630000</v>
      </c>
      <c r="AC260" s="6">
        <f>_xlfn.XLOOKUP($A260,'Data precios'!$A:$A,'Data precios'!J:J,"",0,-1)</f>
        <v>13050000</v>
      </c>
    </row>
    <row r="261" spans="1:29" ht="15" thickBot="1" x14ac:dyDescent="0.35">
      <c r="A261" t="s">
        <v>390</v>
      </c>
      <c r="B261" t="s">
        <v>385</v>
      </c>
      <c r="C261" t="s">
        <v>391</v>
      </c>
      <c r="D261" t="s">
        <v>392</v>
      </c>
      <c r="E261" t="s">
        <v>393</v>
      </c>
      <c r="F261">
        <v>2024</v>
      </c>
      <c r="G261">
        <v>19482</v>
      </c>
      <c r="I261" t="s">
        <v>343</v>
      </c>
      <c r="J261" t="s">
        <v>173</v>
      </c>
      <c r="K261">
        <v>410</v>
      </c>
      <c r="L261" t="s">
        <v>344</v>
      </c>
      <c r="M261">
        <v>29403361</v>
      </c>
      <c r="N261">
        <v>1237255</v>
      </c>
      <c r="O261">
        <v>30640616</v>
      </c>
      <c r="P261">
        <v>28990000</v>
      </c>
      <c r="Q261">
        <v>-1650616</v>
      </c>
      <c r="R261">
        <v>-569</v>
      </c>
      <c r="S261" s="5">
        <f>IFERROR(_xlfn.XLOOKUP(A261,'Stock APC'!$A:$A,'Stock APC'!$L:$L,0,0,1),0)</f>
        <v>29403361</v>
      </c>
      <c r="T261" t="str">
        <f t="shared" si="20"/>
        <v>LIQUIDAR</v>
      </c>
      <c r="U261" s="6">
        <f t="shared" si="21"/>
        <v>24641500</v>
      </c>
      <c r="V261" s="18">
        <f>_xlfn.XLOOKUP(A261,'Data precios'!A:A,'Data precios'!D:D,"",0,-1)</f>
        <v>21200000</v>
      </c>
      <c r="W261" s="9">
        <f t="shared" si="19"/>
        <v>-7790000</v>
      </c>
      <c r="X261" s="11">
        <f t="shared" si="22"/>
        <v>19080000</v>
      </c>
      <c r="Y261" s="9">
        <f t="shared" si="23"/>
        <v>-2120000</v>
      </c>
      <c r="Z261" s="6">
        <f>_xlfn.XLOOKUP($A261,'Data precios'!$A:$A,'Data precios'!G:G,"",0,-1)</f>
        <v>21200000</v>
      </c>
      <c r="AA261" s="6">
        <f>_xlfn.XLOOKUP($A261,'Data precios'!$A:$A,'Data precios'!H:H,"",0,-1)</f>
        <v>20564000</v>
      </c>
      <c r="AB261" s="6">
        <f>_xlfn.XLOOKUP($A261,'Data precios'!$A:$A,'Data precios'!I:I,"",0,-1)</f>
        <v>19928000</v>
      </c>
      <c r="AC261" s="6">
        <f>_xlfn.XLOOKUP($A261,'Data precios'!$A:$A,'Data precios'!J:J,"",0,-1)</f>
        <v>19080000</v>
      </c>
    </row>
    <row r="262" spans="1:29" ht="15" thickBot="1" x14ac:dyDescent="0.35">
      <c r="A262" t="s">
        <v>449</v>
      </c>
      <c r="B262" t="s">
        <v>385</v>
      </c>
      <c r="C262" t="s">
        <v>30</v>
      </c>
      <c r="D262" t="s">
        <v>36</v>
      </c>
      <c r="E262" t="s">
        <v>4144</v>
      </c>
      <c r="F262">
        <v>2024</v>
      </c>
      <c r="G262">
        <v>5580</v>
      </c>
      <c r="I262" t="s">
        <v>26</v>
      </c>
      <c r="J262" t="s">
        <v>4145</v>
      </c>
      <c r="K262">
        <v>385</v>
      </c>
      <c r="L262" t="s">
        <v>33</v>
      </c>
      <c r="M262">
        <v>11990000</v>
      </c>
      <c r="N262">
        <v>0</v>
      </c>
      <c r="O262">
        <v>11990000</v>
      </c>
      <c r="P262">
        <v>11990000</v>
      </c>
      <c r="Q262">
        <v>0</v>
      </c>
      <c r="R262">
        <v>0</v>
      </c>
      <c r="S262" s="5">
        <f>IFERROR(_xlfn.XLOOKUP(A262,'Stock APC'!$A:$A,'Stock APC'!$L:$L,0,0,1),0)</f>
        <v>11990000</v>
      </c>
      <c r="T262" t="str">
        <f t="shared" si="20"/>
        <v>LIQUIDAR</v>
      </c>
      <c r="U262" s="6">
        <f t="shared" si="21"/>
        <v>10191500</v>
      </c>
      <c r="V262" s="18">
        <f>_xlfn.XLOOKUP(A262,'Data precios'!A:A,'Data precios'!D:D,"",0,-1)</f>
        <v>10400000</v>
      </c>
      <c r="W262" s="9">
        <f t="shared" si="19"/>
        <v>-1590000</v>
      </c>
      <c r="X262" s="11">
        <f t="shared" si="22"/>
        <v>9776000</v>
      </c>
      <c r="Y262" s="9">
        <f t="shared" si="23"/>
        <v>-624000</v>
      </c>
      <c r="Z262" s="6">
        <f>_xlfn.XLOOKUP($A262,'Data precios'!$A:$A,'Data precios'!G:G,"",0,-1)</f>
        <v>10712000</v>
      </c>
      <c r="AA262" s="6">
        <f>_xlfn.XLOOKUP($A262,'Data precios'!$A:$A,'Data precios'!H:H,"",0,-1)</f>
        <v>10400000</v>
      </c>
      <c r="AB262" s="6">
        <f>_xlfn.XLOOKUP($A262,'Data precios'!$A:$A,'Data precios'!I:I,"",0,-1)</f>
        <v>10088000</v>
      </c>
      <c r="AC262" s="6">
        <f>_xlfn.XLOOKUP($A262,'Data precios'!$A:$A,'Data precios'!J:J,"",0,-1)</f>
        <v>9776000</v>
      </c>
    </row>
    <row r="263" spans="1:29" ht="15" thickBot="1" x14ac:dyDescent="0.35">
      <c r="A263" t="s">
        <v>4139</v>
      </c>
      <c r="B263" t="s">
        <v>385</v>
      </c>
      <c r="C263" t="s">
        <v>30</v>
      </c>
      <c r="D263" t="s">
        <v>182</v>
      </c>
      <c r="E263" t="s">
        <v>4140</v>
      </c>
      <c r="F263">
        <v>2024</v>
      </c>
      <c r="G263">
        <v>0</v>
      </c>
      <c r="I263" t="s">
        <v>26</v>
      </c>
      <c r="J263" t="s">
        <v>222</v>
      </c>
      <c r="K263">
        <v>580</v>
      </c>
      <c r="L263" t="s">
        <v>52</v>
      </c>
      <c r="M263">
        <v>24957854</v>
      </c>
      <c r="N263">
        <v>0</v>
      </c>
      <c r="O263">
        <v>24957854</v>
      </c>
      <c r="P263">
        <v>24957854</v>
      </c>
      <c r="Q263">
        <v>0</v>
      </c>
      <c r="R263">
        <v>0</v>
      </c>
      <c r="S263" s="5">
        <f>IFERROR(_xlfn.XLOOKUP(A263,'Stock APC'!$A:$A,'Stock APC'!$L:$L,0,0,1),0)</f>
        <v>24957854</v>
      </c>
      <c r="T263" t="str">
        <f t="shared" si="20"/>
        <v>LIQUIDAR</v>
      </c>
      <c r="U263" s="6">
        <f t="shared" si="21"/>
        <v>21214175.899999999</v>
      </c>
      <c r="V263" s="18">
        <f>_xlfn.XLOOKUP(A263,'Data precios'!A:A,'Data precios'!D:D,"",0,-1)</f>
        <v>17900000</v>
      </c>
      <c r="W263" s="9">
        <f t="shared" si="19"/>
        <v>-7057854</v>
      </c>
      <c r="X263" s="11">
        <f t="shared" si="22"/>
        <v>24957854</v>
      </c>
      <c r="Y263" s="9">
        <f t="shared" si="23"/>
        <v>7057854</v>
      </c>
      <c r="Z263" s="6">
        <f>_xlfn.XLOOKUP($A263,'Data precios'!$A:$A,'Data precios'!G:G,"",0,-1)</f>
        <v>24957854</v>
      </c>
      <c r="AA263" s="6">
        <f>_xlfn.XLOOKUP($A263,'Data precios'!$A:$A,'Data precios'!H:H,"",0,-1)</f>
        <v>24957854</v>
      </c>
      <c r="AB263" s="6">
        <f>_xlfn.XLOOKUP($A263,'Data precios'!$A:$A,'Data precios'!I:I,"",0,-1)</f>
        <v>24957854</v>
      </c>
      <c r="AC263" s="6">
        <f>_xlfn.XLOOKUP($A263,'Data precios'!$A:$A,'Data precios'!J:J,"",0,-1)</f>
        <v>24957854</v>
      </c>
    </row>
    <row r="264" spans="1:29" ht="15" thickBot="1" x14ac:dyDescent="0.35">
      <c r="A264" t="s">
        <v>8576</v>
      </c>
      <c r="B264" t="s">
        <v>385</v>
      </c>
      <c r="C264" t="s">
        <v>54</v>
      </c>
      <c r="D264" t="s">
        <v>201</v>
      </c>
      <c r="E264" t="s">
        <v>5326</v>
      </c>
      <c r="F264">
        <v>2025</v>
      </c>
      <c r="G264">
        <v>9892</v>
      </c>
      <c r="I264" t="s">
        <v>343</v>
      </c>
      <c r="J264" t="s">
        <v>94</v>
      </c>
      <c r="K264">
        <v>400</v>
      </c>
      <c r="L264" t="s">
        <v>344</v>
      </c>
      <c r="M264">
        <v>13950252</v>
      </c>
      <c r="N264">
        <v>1098407</v>
      </c>
      <c r="O264">
        <v>15048659</v>
      </c>
      <c r="P264">
        <v>15990000</v>
      </c>
      <c r="Q264">
        <v>941341</v>
      </c>
      <c r="R264">
        <v>589</v>
      </c>
      <c r="S264" s="5">
        <f>IFERROR(_xlfn.XLOOKUP(A264,'Stock APC'!$A:$A,'Stock APC'!$L:$L,0,0,1),0)</f>
        <v>13950252</v>
      </c>
      <c r="T264" t="str">
        <f t="shared" si="20"/>
        <v>LIQUIDAR</v>
      </c>
      <c r="U264" s="6">
        <f t="shared" si="21"/>
        <v>13591500</v>
      </c>
      <c r="V264" s="18">
        <f>_xlfn.XLOOKUP(A264,'Data precios'!A:A,'Data precios'!D:D,"",0,-1)</f>
        <v>14300000</v>
      </c>
      <c r="W264" s="9">
        <f t="shared" si="19"/>
        <v>-1690000</v>
      </c>
      <c r="X264" s="11">
        <f t="shared" si="22"/>
        <v>12870000</v>
      </c>
      <c r="Y264" s="9">
        <f t="shared" si="23"/>
        <v>-1430000</v>
      </c>
      <c r="Z264" s="6">
        <f>_xlfn.XLOOKUP($A264,'Data precios'!$A:$A,'Data precios'!G:G,"",0,-1)</f>
        <v>14300000</v>
      </c>
      <c r="AA264" s="6">
        <f>_xlfn.XLOOKUP($A264,'Data precios'!$A:$A,'Data precios'!H:H,"",0,-1)</f>
        <v>13871000</v>
      </c>
      <c r="AB264" s="6">
        <f>_xlfn.XLOOKUP($A264,'Data precios'!$A:$A,'Data precios'!I:I,"",0,-1)</f>
        <v>13442000</v>
      </c>
      <c r="AC264" s="6">
        <f>_xlfn.XLOOKUP($A264,'Data precios'!$A:$A,'Data precios'!J:J,"",0,-1)</f>
        <v>12870000</v>
      </c>
    </row>
    <row r="265" spans="1:29" ht="15" thickBot="1" x14ac:dyDescent="0.35">
      <c r="A265" t="s">
        <v>394</v>
      </c>
      <c r="B265" t="s">
        <v>385</v>
      </c>
      <c r="C265" t="s">
        <v>54</v>
      </c>
      <c r="D265" t="s">
        <v>163</v>
      </c>
      <c r="E265" t="s">
        <v>395</v>
      </c>
      <c r="F265">
        <v>2025</v>
      </c>
      <c r="G265">
        <v>8508</v>
      </c>
      <c r="I265" t="s">
        <v>343</v>
      </c>
      <c r="J265" t="s">
        <v>43</v>
      </c>
      <c r="K265">
        <v>400</v>
      </c>
      <c r="L265" t="s">
        <v>344</v>
      </c>
      <c r="M265">
        <v>17732643</v>
      </c>
      <c r="N265">
        <v>1035113</v>
      </c>
      <c r="O265">
        <v>18767756</v>
      </c>
      <c r="P265">
        <v>17990000</v>
      </c>
      <c r="Q265">
        <v>-777756</v>
      </c>
      <c r="R265">
        <v>-432</v>
      </c>
      <c r="S265" s="5">
        <f>IFERROR(_xlfn.XLOOKUP(A265,'Stock APC'!$A:$A,'Stock APC'!$L:$L,0,0,1),0)</f>
        <v>17732643</v>
      </c>
      <c r="T265" t="str">
        <f t="shared" si="20"/>
        <v>LIQUIDAR</v>
      </c>
      <c r="U265" s="6">
        <f t="shared" si="21"/>
        <v>15291500</v>
      </c>
      <c r="V265" s="18">
        <f>_xlfn.XLOOKUP(A265,'Data precios'!A:A,'Data precios'!D:D,"",0,-1)</f>
        <v>17700000</v>
      </c>
      <c r="W265" s="9">
        <f t="shared" si="19"/>
        <v>-290000</v>
      </c>
      <c r="X265" s="11">
        <f t="shared" si="22"/>
        <v>15045000</v>
      </c>
      <c r="Y265" s="9">
        <f t="shared" si="23"/>
        <v>-2655000</v>
      </c>
      <c r="Z265" s="6">
        <f>_xlfn.XLOOKUP($A265,'Data precios'!$A:$A,'Data precios'!G:G,"",0,-1)</f>
        <v>16284000</v>
      </c>
      <c r="AA265" s="6">
        <f>_xlfn.XLOOKUP($A265,'Data precios'!$A:$A,'Data precios'!H:H,"",0,-1)</f>
        <v>15930000</v>
      </c>
      <c r="AB265" s="6">
        <f>_xlfn.XLOOKUP($A265,'Data precios'!$A:$A,'Data precios'!I:I,"",0,-1)</f>
        <v>15399000</v>
      </c>
      <c r="AC265" s="6">
        <f>_xlfn.XLOOKUP($A265,'Data precios'!$A:$A,'Data precios'!J:J,"",0,-1)</f>
        <v>15045000</v>
      </c>
    </row>
    <row r="266" spans="1:29" ht="15" thickBot="1" x14ac:dyDescent="0.35">
      <c r="A266" t="s">
        <v>8556</v>
      </c>
      <c r="B266" t="s">
        <v>385</v>
      </c>
      <c r="C266" t="s">
        <v>5319</v>
      </c>
      <c r="D266" t="s">
        <v>194</v>
      </c>
      <c r="E266" t="s">
        <v>8557</v>
      </c>
      <c r="F266">
        <v>2025</v>
      </c>
      <c r="G266">
        <v>0</v>
      </c>
      <c r="I266" t="s">
        <v>26</v>
      </c>
      <c r="J266" t="s">
        <v>161</v>
      </c>
      <c r="K266">
        <v>175</v>
      </c>
      <c r="L266" t="s">
        <v>52</v>
      </c>
      <c r="M266">
        <v>65150753</v>
      </c>
      <c r="N266">
        <v>0</v>
      </c>
      <c r="O266">
        <v>65150753</v>
      </c>
      <c r="P266">
        <v>65150753</v>
      </c>
      <c r="Q266">
        <v>0</v>
      </c>
      <c r="R266">
        <v>0</v>
      </c>
      <c r="S266" s="5">
        <f>IFERROR(_xlfn.XLOOKUP(A266,'Stock APC'!$A:$A,'Stock APC'!$L:$L,0,0,1),0)</f>
        <v>65150753</v>
      </c>
      <c r="T266" t="str">
        <f t="shared" si="20"/>
        <v>LIQUIDAR</v>
      </c>
      <c r="U266" s="6">
        <f t="shared" si="21"/>
        <v>55378140.049999997</v>
      </c>
      <c r="V266" s="18">
        <f>_xlfn.XLOOKUP(A266,'Data precios'!A:A,'Data precios'!D:D,"",0,-1)</f>
        <v>38800000</v>
      </c>
      <c r="W266" s="9">
        <f t="shared" si="19"/>
        <v>-26350753</v>
      </c>
      <c r="X266" s="11">
        <f t="shared" si="22"/>
        <v>32980000</v>
      </c>
      <c r="Y266" s="9">
        <f t="shared" si="23"/>
        <v>-5820000</v>
      </c>
      <c r="Z266" s="6">
        <f>_xlfn.XLOOKUP($A266,'Data precios'!$A:$A,'Data precios'!G:G,"",0,-1)</f>
        <v>35696000</v>
      </c>
      <c r="AA266" s="6">
        <f>_xlfn.XLOOKUP($A266,'Data precios'!$A:$A,'Data precios'!H:H,"",0,-1)</f>
        <v>34920000</v>
      </c>
      <c r="AB266" s="6">
        <f>_xlfn.XLOOKUP($A266,'Data precios'!$A:$A,'Data precios'!I:I,"",0,-1)</f>
        <v>33756000</v>
      </c>
      <c r="AC266" s="6">
        <f>_xlfn.XLOOKUP($A266,'Data precios'!$A:$A,'Data precios'!J:J,"",0,-1)</f>
        <v>32980000</v>
      </c>
    </row>
    <row r="267" spans="1:29" ht="15" thickBot="1" x14ac:dyDescent="0.35">
      <c r="A267" t="s">
        <v>6547</v>
      </c>
      <c r="B267" t="s">
        <v>385</v>
      </c>
      <c r="C267" t="s">
        <v>5289</v>
      </c>
      <c r="D267" t="s">
        <v>41</v>
      </c>
      <c r="E267" t="s">
        <v>10381</v>
      </c>
      <c r="F267">
        <v>2025</v>
      </c>
      <c r="G267">
        <v>12507</v>
      </c>
      <c r="I267" t="s">
        <v>343</v>
      </c>
      <c r="J267" t="s">
        <v>43</v>
      </c>
      <c r="K267">
        <v>151</v>
      </c>
      <c r="L267" t="s">
        <v>39</v>
      </c>
      <c r="M267">
        <v>13434000</v>
      </c>
      <c r="N267">
        <v>630975</v>
      </c>
      <c r="O267">
        <v>14064975</v>
      </c>
      <c r="P267">
        <v>18990000</v>
      </c>
      <c r="Q267">
        <v>4925025</v>
      </c>
      <c r="R267">
        <v>2593</v>
      </c>
      <c r="S267" s="5">
        <f>IFERROR(_xlfn.XLOOKUP(A267,'Stock APC'!$A:$A,'Stock APC'!$L:$L,0,0,1),0)</f>
        <v>13434000</v>
      </c>
      <c r="T267" t="str">
        <f t="shared" si="20"/>
        <v>LIQUIDAR</v>
      </c>
      <c r="U267" s="6">
        <f t="shared" si="21"/>
        <v>16141500</v>
      </c>
      <c r="V267" s="18">
        <f>_xlfn.XLOOKUP(A267,'Data precios'!A:A,'Data precios'!D:D,"",0,-1)</f>
        <v>17500000</v>
      </c>
      <c r="W267" s="9">
        <f t="shared" ref="W267:W273" si="24">IFERROR(V267-P267,"")</f>
        <v>-1490000</v>
      </c>
      <c r="X267" s="11">
        <f t="shared" si="22"/>
        <v>16449999.999999998</v>
      </c>
      <c r="Y267" s="9">
        <f t="shared" si="23"/>
        <v>-1050000.0000000019</v>
      </c>
      <c r="Z267" s="6">
        <f>_xlfn.XLOOKUP($A267,'Data precios'!$A:$A,'Data precios'!G:G,"",0,-1)</f>
        <v>18025000</v>
      </c>
      <c r="AA267" s="6">
        <f>_xlfn.XLOOKUP($A267,'Data precios'!$A:$A,'Data precios'!H:H,"",0,-1)</f>
        <v>17500000</v>
      </c>
      <c r="AB267" s="6">
        <f>_xlfn.XLOOKUP($A267,'Data precios'!$A:$A,'Data precios'!I:I,"",0,-1)</f>
        <v>16975000</v>
      </c>
      <c r="AC267" s="6">
        <f>_xlfn.XLOOKUP($A267,'Data precios'!$A:$A,'Data precios'!J:J,"",0,-1)</f>
        <v>16449999.999999998</v>
      </c>
    </row>
    <row r="268" spans="1:29" ht="15" thickBot="1" x14ac:dyDescent="0.35">
      <c r="A268" t="s">
        <v>11627</v>
      </c>
      <c r="B268" t="s">
        <v>385</v>
      </c>
      <c r="C268" t="s">
        <v>5319</v>
      </c>
      <c r="D268" t="s">
        <v>5295</v>
      </c>
      <c r="E268" t="s">
        <v>11628</v>
      </c>
      <c r="F268">
        <v>2025</v>
      </c>
      <c r="G268">
        <v>0</v>
      </c>
      <c r="I268" t="s">
        <v>343</v>
      </c>
      <c r="J268" t="s">
        <v>173</v>
      </c>
      <c r="K268">
        <v>725</v>
      </c>
      <c r="L268" t="s">
        <v>39</v>
      </c>
      <c r="M268">
        <v>15454453</v>
      </c>
      <c r="N268">
        <v>1405310</v>
      </c>
      <c r="O268">
        <v>16859763</v>
      </c>
      <c r="P268">
        <v>16798319</v>
      </c>
      <c r="Q268">
        <v>-61444</v>
      </c>
      <c r="R268">
        <v>-37</v>
      </c>
      <c r="S268" s="5">
        <f>IFERROR(_xlfn.XLOOKUP(A268,'Stock APC'!$A:$A,'Stock APC'!$L:$L,0,0,1),0)</f>
        <v>15454453</v>
      </c>
      <c r="T268" t="str">
        <f t="shared" si="20"/>
        <v>LIQUIDAR</v>
      </c>
      <c r="U268" s="6">
        <f t="shared" si="21"/>
        <v>14278571.15</v>
      </c>
      <c r="V268" s="18" t="str">
        <f>_xlfn.XLOOKUP(A268,'Data precios'!A:A,'Data precios'!D:D,"",0,-1)</f>
        <v/>
      </c>
      <c r="W268" s="9" t="str">
        <f t="shared" si="24"/>
        <v/>
      </c>
      <c r="X268" s="11" t="str">
        <f t="shared" si="22"/>
        <v/>
      </c>
      <c r="Y268" s="9" t="str">
        <f t="shared" si="23"/>
        <v/>
      </c>
      <c r="Z268" s="6" t="str">
        <f>_xlfn.XLOOKUP($A268,'Data precios'!$A:$A,'Data precios'!G:G,"",0,-1)</f>
        <v/>
      </c>
      <c r="AA268" s="6" t="str">
        <f>_xlfn.XLOOKUP($A268,'Data precios'!$A:$A,'Data precios'!H:H,"",0,-1)</f>
        <v/>
      </c>
      <c r="AB268" s="6" t="str">
        <f>_xlfn.XLOOKUP($A268,'Data precios'!$A:$A,'Data precios'!I:I,"",0,-1)</f>
        <v/>
      </c>
      <c r="AC268" s="6" t="str">
        <f>_xlfn.XLOOKUP($A268,'Data precios'!$A:$A,'Data precios'!J:J,"",0,-1)</f>
        <v/>
      </c>
    </row>
    <row r="269" spans="1:29" ht="15" thickBot="1" x14ac:dyDescent="0.35">
      <c r="A269" t="s">
        <v>4141</v>
      </c>
      <c r="B269" t="s">
        <v>385</v>
      </c>
      <c r="C269" t="s">
        <v>54</v>
      </c>
      <c r="D269" t="s">
        <v>163</v>
      </c>
      <c r="E269" t="s">
        <v>4142</v>
      </c>
      <c r="F269">
        <v>2025</v>
      </c>
      <c r="G269">
        <v>0</v>
      </c>
      <c r="I269" t="s">
        <v>343</v>
      </c>
      <c r="J269" t="s">
        <v>4143</v>
      </c>
      <c r="K269">
        <v>385</v>
      </c>
      <c r="L269" t="s">
        <v>344</v>
      </c>
      <c r="M269">
        <v>23227563</v>
      </c>
      <c r="N269">
        <v>0</v>
      </c>
      <c r="O269">
        <v>23227563</v>
      </c>
      <c r="P269">
        <v>21490000</v>
      </c>
      <c r="Q269">
        <v>-1737563</v>
      </c>
      <c r="R269">
        <v>-809</v>
      </c>
      <c r="S269" s="5">
        <f>IFERROR(_xlfn.XLOOKUP(A269,'Stock APC'!$A:$A,'Stock APC'!$L:$L,0,0,1),0)</f>
        <v>23227563</v>
      </c>
      <c r="T269" t="str">
        <f t="shared" si="20"/>
        <v>LIQUIDAR</v>
      </c>
      <c r="U269" s="6">
        <f t="shared" si="21"/>
        <v>18266500</v>
      </c>
      <c r="V269" s="18" t="str">
        <f>_xlfn.XLOOKUP(A269,'Data precios'!A:A,'Data precios'!D:D,"",0,-1)</f>
        <v>Falta km</v>
      </c>
      <c r="W269" s="9" t="str">
        <f t="shared" si="24"/>
        <v/>
      </c>
      <c r="X269" s="11">
        <f t="shared" si="22"/>
        <v>23227563</v>
      </c>
      <c r="Y269" s="9" t="str">
        <f t="shared" si="23"/>
        <v/>
      </c>
      <c r="Z269" s="6">
        <f>_xlfn.XLOOKUP($A269,'Data precios'!$A:$A,'Data precios'!G:G,"",0,-1)</f>
        <v>23227563</v>
      </c>
      <c r="AA269" s="6">
        <f>_xlfn.XLOOKUP($A269,'Data precios'!$A:$A,'Data precios'!H:H,"",0,-1)</f>
        <v>23227563</v>
      </c>
      <c r="AB269" s="6">
        <f>_xlfn.XLOOKUP($A269,'Data precios'!$A:$A,'Data precios'!I:I,"",0,-1)</f>
        <v>23227563</v>
      </c>
      <c r="AC269" s="6">
        <f>_xlfn.XLOOKUP($A269,'Data precios'!$A:$A,'Data precios'!J:J,"",0,-1)</f>
        <v>23227563</v>
      </c>
    </row>
    <row r="270" spans="1:29" ht="15" thickBot="1" x14ac:dyDescent="0.35">
      <c r="A270" t="s">
        <v>5345</v>
      </c>
      <c r="B270" t="s">
        <v>385</v>
      </c>
      <c r="C270" t="s">
        <v>30</v>
      </c>
      <c r="D270" t="s">
        <v>7198</v>
      </c>
      <c r="E270" t="s">
        <v>8559</v>
      </c>
      <c r="F270">
        <v>2026</v>
      </c>
      <c r="G270">
        <v>748</v>
      </c>
      <c r="I270" t="s">
        <v>26</v>
      </c>
      <c r="J270" t="s">
        <v>43</v>
      </c>
      <c r="K270">
        <v>183</v>
      </c>
      <c r="L270" t="s">
        <v>47</v>
      </c>
      <c r="M270">
        <v>14500000</v>
      </c>
      <c r="N270">
        <v>0</v>
      </c>
      <c r="O270">
        <v>14500000</v>
      </c>
      <c r="P270">
        <v>14990000</v>
      </c>
      <c r="Q270">
        <v>490000</v>
      </c>
      <c r="R270">
        <v>327</v>
      </c>
      <c r="S270" s="5">
        <f>IFERROR(_xlfn.XLOOKUP(A270,'Stock APC'!$A:$A,'Stock APC'!$L:$L,0,0,1),0)</f>
        <v>14500000</v>
      </c>
      <c r="T270" t="str">
        <f t="shared" si="20"/>
        <v>LIQUIDAR</v>
      </c>
      <c r="U270" s="6">
        <f t="shared" si="21"/>
        <v>12741500</v>
      </c>
      <c r="V270" s="18">
        <f>_xlfn.XLOOKUP(A270,'Data precios'!A:A,'Data precios'!D:D,"",0,-1)</f>
        <v>16000000</v>
      </c>
      <c r="W270" s="9">
        <f t="shared" si="24"/>
        <v>1010000</v>
      </c>
      <c r="X270" s="11">
        <f t="shared" si="22"/>
        <v>13600000</v>
      </c>
      <c r="Y270" s="9">
        <f t="shared" si="23"/>
        <v>-2400000</v>
      </c>
      <c r="Z270" s="6">
        <f>_xlfn.XLOOKUP($A270,'Data precios'!$A:$A,'Data precios'!G:G,"",0,-1)</f>
        <v>14720000</v>
      </c>
      <c r="AA270" s="6">
        <f>_xlfn.XLOOKUP($A270,'Data precios'!$A:$A,'Data precios'!H:H,"",0,-1)</f>
        <v>14400000</v>
      </c>
      <c r="AB270" s="6">
        <f>_xlfn.XLOOKUP($A270,'Data precios'!$A:$A,'Data precios'!I:I,"",0,-1)</f>
        <v>13920000</v>
      </c>
      <c r="AC270" s="6">
        <f>_xlfn.XLOOKUP($A270,'Data precios'!$A:$A,'Data precios'!J:J,"",0,-1)</f>
        <v>13600000</v>
      </c>
    </row>
    <row r="271" spans="1:29" ht="15" thickBot="1" x14ac:dyDescent="0.35">
      <c r="A271" t="s">
        <v>11739</v>
      </c>
      <c r="B271" t="s">
        <v>385</v>
      </c>
      <c r="C271" t="s">
        <v>5289</v>
      </c>
      <c r="D271" t="s">
        <v>201</v>
      </c>
      <c r="E271" t="s">
        <v>11740</v>
      </c>
      <c r="F271">
        <v>2026</v>
      </c>
      <c r="G271">
        <v>4200</v>
      </c>
      <c r="I271" t="s">
        <v>343</v>
      </c>
      <c r="J271" t="s">
        <v>143</v>
      </c>
      <c r="K271">
        <v>238</v>
      </c>
      <c r="L271" t="s">
        <v>39</v>
      </c>
      <c r="M271">
        <v>15109916</v>
      </c>
      <c r="N271">
        <v>737158</v>
      </c>
      <c r="O271">
        <v>15847074</v>
      </c>
      <c r="P271">
        <v>15490000</v>
      </c>
      <c r="Q271">
        <v>-357074</v>
      </c>
      <c r="R271">
        <v>-231</v>
      </c>
      <c r="S271" s="5">
        <f>IFERROR(_xlfn.XLOOKUP(A271,'Stock APC'!$A:$A,'Stock APC'!$L:$L,0,0,1),0)</f>
        <v>15109916</v>
      </c>
      <c r="T271" t="str">
        <f t="shared" si="20"/>
        <v>LIQUIDAR</v>
      </c>
      <c r="U271" s="6">
        <f t="shared" si="21"/>
        <v>13166500</v>
      </c>
      <c r="V271" s="18" t="str">
        <f>_xlfn.XLOOKUP(A271,'Data precios'!A:A,'Data precios'!D:D,"",0,-1)</f>
        <v/>
      </c>
      <c r="W271" s="9" t="str">
        <f t="shared" si="24"/>
        <v/>
      </c>
      <c r="X271" s="11" t="str">
        <f t="shared" si="22"/>
        <v/>
      </c>
      <c r="Y271" s="9" t="str">
        <f t="shared" si="23"/>
        <v/>
      </c>
      <c r="Z271" s="6" t="str">
        <f>_xlfn.XLOOKUP($A271,'Data precios'!$A:$A,'Data precios'!G:G,"",0,-1)</f>
        <v/>
      </c>
      <c r="AA271" s="6" t="str">
        <f>_xlfn.XLOOKUP($A271,'Data precios'!$A:$A,'Data precios'!H:H,"",0,-1)</f>
        <v/>
      </c>
      <c r="AB271" s="6" t="str">
        <f>_xlfn.XLOOKUP($A271,'Data precios'!$A:$A,'Data precios'!I:I,"",0,-1)</f>
        <v/>
      </c>
      <c r="AC271" s="6" t="str">
        <f>_xlfn.XLOOKUP($A271,'Data precios'!$A:$A,'Data precios'!J:J,"",0,-1)</f>
        <v/>
      </c>
    </row>
    <row r="272" spans="1:29" ht="15" thickBot="1" x14ac:dyDescent="0.35">
      <c r="A272" t="s">
        <v>11741</v>
      </c>
      <c r="B272" t="s">
        <v>385</v>
      </c>
      <c r="C272" t="s">
        <v>30</v>
      </c>
      <c r="D272" t="s">
        <v>201</v>
      </c>
      <c r="E272" t="s">
        <v>11742</v>
      </c>
      <c r="F272">
        <v>2026</v>
      </c>
      <c r="G272">
        <v>4000</v>
      </c>
      <c r="I272" t="s">
        <v>343</v>
      </c>
      <c r="J272" t="s">
        <v>4635</v>
      </c>
      <c r="K272">
        <v>238</v>
      </c>
      <c r="L272" t="s">
        <v>39</v>
      </c>
      <c r="M272">
        <v>19572017</v>
      </c>
      <c r="N272">
        <v>753984</v>
      </c>
      <c r="O272">
        <v>20326001</v>
      </c>
      <c r="P272">
        <v>19390000</v>
      </c>
      <c r="Q272">
        <v>-936001</v>
      </c>
      <c r="R272">
        <v>-483</v>
      </c>
      <c r="S272" s="5">
        <f>IFERROR(_xlfn.XLOOKUP(A272,'Stock APC'!$A:$A,'Stock APC'!$L:$L,0,0,1),0)</f>
        <v>19572017</v>
      </c>
      <c r="T272" t="str">
        <f t="shared" ref="T272:T273" si="25">IF(K272&lt;=30,"ROTACION ALTA",IF(K272&lt;30,"ROTACION MEDIA",IF(K272&lt;60,"ROTACION BAJA",IF(K272&gt;60,"LIQUIDAR"))))</f>
        <v>LIQUIDAR</v>
      </c>
      <c r="U272" s="6">
        <f t="shared" ref="U272:U273" si="26">IF(T272="ROTACION ALTA",P272,IF(T272="ROTACION MEDIA",P272*0.97,IF(T272="ROTACION BAJA",P272*0.9,IF(T272="LIQUIDAR",P272*0.85))))</f>
        <v>16481500</v>
      </c>
      <c r="V272" s="18" t="str">
        <f>_xlfn.XLOOKUP(A272,'Data precios'!A:A,'Data precios'!D:D,"",0,-1)</f>
        <v/>
      </c>
      <c r="W272" s="9" t="str">
        <f t="shared" si="24"/>
        <v/>
      </c>
      <c r="X272" s="11" t="str">
        <f t="shared" ref="X272:X273" si="27">IF(K272&lt;=15,Z272,IF(K272&lt;30,AA272,IF(K272&lt;60,AB272,IF(K272&gt;60,AC272))))</f>
        <v/>
      </c>
      <c r="Y272" s="9" t="str">
        <f t="shared" ref="Y272:Y273" si="28">IFERROR(X272-V272,"")</f>
        <v/>
      </c>
      <c r="Z272" s="6" t="str">
        <f>_xlfn.XLOOKUP($A272,'Data precios'!$A:$A,'Data precios'!G:G,"",0,-1)</f>
        <v/>
      </c>
      <c r="AA272" s="6" t="str">
        <f>_xlfn.XLOOKUP($A272,'Data precios'!$A:$A,'Data precios'!H:H,"",0,-1)</f>
        <v/>
      </c>
      <c r="AB272" s="6" t="str">
        <f>_xlfn.XLOOKUP($A272,'Data precios'!$A:$A,'Data precios'!I:I,"",0,-1)</f>
        <v/>
      </c>
      <c r="AC272" s="6" t="str">
        <f>_xlfn.XLOOKUP($A272,'Data precios'!$A:$A,'Data precios'!J:J,"",0,-1)</f>
        <v/>
      </c>
    </row>
    <row r="273" spans="1:29" x14ac:dyDescent="0.3">
      <c r="A273" t="s">
        <v>11743</v>
      </c>
      <c r="B273" t="s">
        <v>385</v>
      </c>
      <c r="C273" t="s">
        <v>54</v>
      </c>
      <c r="D273" t="s">
        <v>163</v>
      </c>
      <c r="E273" t="s">
        <v>11744</v>
      </c>
      <c r="F273">
        <v>2026</v>
      </c>
      <c r="G273">
        <v>750</v>
      </c>
      <c r="I273" t="s">
        <v>343</v>
      </c>
      <c r="J273" t="s">
        <v>11745</v>
      </c>
      <c r="K273">
        <v>238</v>
      </c>
      <c r="L273" t="s">
        <v>39</v>
      </c>
      <c r="M273">
        <v>22454454</v>
      </c>
      <c r="N273">
        <v>561067</v>
      </c>
      <c r="O273">
        <v>23015521</v>
      </c>
      <c r="P273">
        <v>23690000</v>
      </c>
      <c r="Q273">
        <v>674479</v>
      </c>
      <c r="R273">
        <v>285</v>
      </c>
      <c r="S273" s="5">
        <f>IFERROR(_xlfn.XLOOKUP(A273,'Stock APC'!$A:$A,'Stock APC'!$L:$L,0,0,1),0)</f>
        <v>22454454</v>
      </c>
      <c r="T273" t="str">
        <f t="shared" si="25"/>
        <v>LIQUIDAR</v>
      </c>
      <c r="U273" s="6">
        <f t="shared" si="26"/>
        <v>20136500</v>
      </c>
      <c r="V273" s="18" t="str">
        <f>_xlfn.XLOOKUP(A273,'Data precios'!A:A,'Data precios'!D:D,"",0,-1)</f>
        <v/>
      </c>
      <c r="W273" s="9" t="str">
        <f t="shared" si="24"/>
        <v/>
      </c>
      <c r="X273" s="11" t="str">
        <f t="shared" si="27"/>
        <v/>
      </c>
      <c r="Y273" s="9" t="str">
        <f t="shared" si="28"/>
        <v/>
      </c>
      <c r="Z273" s="6" t="str">
        <f>_xlfn.XLOOKUP($A273,'Data precios'!$A:$A,'Data precios'!G:G,"",0,-1)</f>
        <v/>
      </c>
      <c r="AA273" s="6" t="str">
        <f>_xlfn.XLOOKUP($A273,'Data precios'!$A:$A,'Data precios'!H:H,"",0,-1)</f>
        <v/>
      </c>
      <c r="AB273" s="6" t="str">
        <f>_xlfn.XLOOKUP($A273,'Data precios'!$A:$A,'Data precios'!I:I,"",0,-1)</f>
        <v/>
      </c>
      <c r="AC273" s="6" t="str">
        <f>_xlfn.XLOOKUP($A273,'Data precios'!$A:$A,'Data precios'!J:J,"",0,-1)</f>
        <v/>
      </c>
    </row>
  </sheetData>
  <autoFilter ref="A1:AD273" xr:uid="{365293FB-00A9-48A6-93F8-9A28A2E37FD2}">
    <sortState xmlns:xlrd2="http://schemas.microsoft.com/office/spreadsheetml/2017/richdata2" ref="A2:AD224">
      <sortCondition ref="B1:B224"/>
    </sortState>
  </autoFilter>
  <conditionalFormatting sqref="A95:A99">
    <cfRule type="expression" dxfId="4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/>
  </sheetViews>
  <sheetFormatPr baseColWidth="10" defaultRowHeight="14.4" x14ac:dyDescent="0.3"/>
  <sheetData>
    <row r="1" spans="1:7" x14ac:dyDescent="0.3">
      <c r="A1" t="s">
        <v>399</v>
      </c>
      <c r="E1" t="s">
        <v>10123</v>
      </c>
      <c r="F1" t="s">
        <v>10124</v>
      </c>
      <c r="G1">
        <v>1.03</v>
      </c>
    </row>
    <row r="2" spans="1:7" x14ac:dyDescent="0.3">
      <c r="A2" t="s">
        <v>828</v>
      </c>
      <c r="F2" t="s">
        <v>10125</v>
      </c>
      <c r="G2">
        <v>1</v>
      </c>
    </row>
    <row r="3" spans="1:7" x14ac:dyDescent="0.3">
      <c r="A3" t="s">
        <v>8617</v>
      </c>
      <c r="F3" t="s">
        <v>10126</v>
      </c>
      <c r="G3">
        <v>0.97</v>
      </c>
    </row>
    <row r="4" spans="1:7" x14ac:dyDescent="0.3">
      <c r="A4" t="s">
        <v>6565</v>
      </c>
      <c r="F4" t="s">
        <v>10127</v>
      </c>
      <c r="G4">
        <v>0.94</v>
      </c>
    </row>
    <row r="5" spans="1:7" x14ac:dyDescent="0.3">
      <c r="A5" t="s">
        <v>8610</v>
      </c>
      <c r="E5" t="s">
        <v>10128</v>
      </c>
      <c r="F5" t="s">
        <v>10124</v>
      </c>
      <c r="G5">
        <v>1</v>
      </c>
    </row>
    <row r="6" spans="1:7" x14ac:dyDescent="0.3">
      <c r="A6" t="s">
        <v>6312</v>
      </c>
      <c r="F6" t="s">
        <v>10125</v>
      </c>
      <c r="G6">
        <v>0.97</v>
      </c>
    </row>
    <row r="7" spans="1:7" x14ac:dyDescent="0.3">
      <c r="A7" t="s">
        <v>5493</v>
      </c>
      <c r="F7" t="s">
        <v>10126</v>
      </c>
      <c r="G7">
        <v>0.94</v>
      </c>
    </row>
    <row r="8" spans="1:7" x14ac:dyDescent="0.3">
      <c r="A8" t="s">
        <v>8621</v>
      </c>
      <c r="F8" t="s">
        <v>10127</v>
      </c>
      <c r="G8">
        <v>0.9</v>
      </c>
    </row>
    <row r="9" spans="1:7" x14ac:dyDescent="0.3">
      <c r="A9" t="s">
        <v>8601</v>
      </c>
      <c r="E9" t="s">
        <v>10129</v>
      </c>
      <c r="F9" t="s">
        <v>10124</v>
      </c>
      <c r="G9">
        <v>0.92</v>
      </c>
    </row>
    <row r="10" spans="1:7" x14ac:dyDescent="0.3">
      <c r="A10" t="s">
        <v>8599</v>
      </c>
      <c r="F10" t="s">
        <v>10125</v>
      </c>
      <c r="G10">
        <v>0.9</v>
      </c>
    </row>
    <row r="11" spans="1:7" x14ac:dyDescent="0.3">
      <c r="F11" t="s">
        <v>10126</v>
      </c>
      <c r="G11">
        <v>0.87</v>
      </c>
    </row>
    <row r="12" spans="1:7" x14ac:dyDescent="0.3">
      <c r="F12" t="s">
        <v>10127</v>
      </c>
      <c r="G12">
        <v>0.85</v>
      </c>
    </row>
    <row r="13" spans="1:7" x14ac:dyDescent="0.3">
      <c r="E13" t="s">
        <v>10130</v>
      </c>
      <c r="F13" t="s">
        <v>10124</v>
      </c>
    </row>
    <row r="14" spans="1:7" x14ac:dyDescent="0.3">
      <c r="F14" t="s">
        <v>10125</v>
      </c>
    </row>
    <row r="15" spans="1:7" x14ac:dyDescent="0.3">
      <c r="F15" t="s">
        <v>10126</v>
      </c>
    </row>
    <row r="16" spans="1:7" x14ac:dyDescent="0.3">
      <c r="F16" t="s">
        <v>10127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F88E-5AD9-41A7-BC7B-7663A4A8FC90}">
  <dimension ref="A3:C7"/>
  <sheetViews>
    <sheetView workbookViewId="0"/>
  </sheetViews>
  <sheetFormatPr baseColWidth="10" defaultRowHeight="14.4" x14ac:dyDescent="0.3"/>
  <cols>
    <col min="1" max="1" width="28.109375" bestFit="1" customWidth="1"/>
  </cols>
  <sheetData>
    <row r="3" spans="1:3" x14ac:dyDescent="0.3">
      <c r="A3" s="31" t="s">
        <v>4156</v>
      </c>
      <c r="B3" s="31" t="s">
        <v>5384</v>
      </c>
      <c r="C3" t="s">
        <v>11626</v>
      </c>
    </row>
    <row r="4" spans="1:3" x14ac:dyDescent="0.3">
      <c r="A4" t="s">
        <v>4554</v>
      </c>
      <c r="B4" t="s">
        <v>5391</v>
      </c>
      <c r="C4">
        <v>2</v>
      </c>
    </row>
    <row r="5" spans="1:3" x14ac:dyDescent="0.3">
      <c r="B5" t="s">
        <v>4050</v>
      </c>
      <c r="C5">
        <v>1</v>
      </c>
    </row>
    <row r="6" spans="1:3" x14ac:dyDescent="0.3">
      <c r="B6" t="s">
        <v>4033</v>
      </c>
      <c r="C6">
        <v>9</v>
      </c>
    </row>
    <row r="7" spans="1:3" x14ac:dyDescent="0.3">
      <c r="A7" t="s">
        <v>11625</v>
      </c>
      <c r="C7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7029"/>
  <sheetViews>
    <sheetView topLeftCell="A7004" workbookViewId="0">
      <selection activeCell="A7029" sqref="A7029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5381</v>
      </c>
      <c r="B1" s="21" t="s">
        <v>4155</v>
      </c>
      <c r="C1" s="21" t="s">
        <v>4156</v>
      </c>
      <c r="D1" s="21" t="s">
        <v>5382</v>
      </c>
      <c r="E1" s="21" t="s">
        <v>5383</v>
      </c>
      <c r="F1" s="27" t="s">
        <v>5384</v>
      </c>
      <c r="G1" s="21" t="s">
        <v>5377</v>
      </c>
      <c r="H1" s="21" t="s">
        <v>5378</v>
      </c>
      <c r="I1" s="21" t="s">
        <v>5379</v>
      </c>
      <c r="J1" s="21" t="s">
        <v>5380</v>
      </c>
      <c r="K1" s="21" t="s">
        <v>5385</v>
      </c>
      <c r="L1" s="21" t="s">
        <v>4051</v>
      </c>
      <c r="M1" s="21" t="s">
        <v>5386</v>
      </c>
      <c r="N1" s="21" t="s">
        <v>5387</v>
      </c>
      <c r="O1" s="21" t="s">
        <v>5388</v>
      </c>
      <c r="P1" s="21" t="s">
        <v>5389</v>
      </c>
      <c r="R1" s="21" t="s">
        <v>10595</v>
      </c>
      <c r="S1" s="21"/>
      <c r="T1" s="21"/>
    </row>
    <row r="2" spans="1:22" x14ac:dyDescent="0.3">
      <c r="A2" t="s">
        <v>5253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s">
        <v>4033</v>
      </c>
      <c r="G2" s="13">
        <f>IFERROR(IF($F2="ALTA",$D2*1.03,
IF($F2="MEDIA",$D2*1,
IF($F2="BAJA",$D2*0.92,
IF($F2="LIQUIDAR",_xlfn.XLOOKUP(A2,Rotación!$A:$A,Rotación!$O:$O,0,0,-1),"")))),"")</f>
        <v>18800000</v>
      </c>
      <c r="H2" s="13">
        <f>IFERROR(IF($F2="ALTA",$D2*1,
IF($F2="MEDIA",$D2*0.97,
IF($F2="BAJA",$D2*0.9,
IF($F2="LIQUIDAR",_xlfn.XLOOKUP(A2,Rotación!$A:$A,Rotación!$O:$O,0,0,-1),"")))),"")</f>
        <v>18236000</v>
      </c>
      <c r="I2" s="13">
        <f>IFERROR(IF($F2="ALTA",$D2*0.97,
IF($F2="MEDIA",$D2*0.94,
IF($F2="BAJA",$D2*0.87,
IF($F2="LIQUIDAR",_xlfn.XLOOKUP(A2,Rotación!$A:$A,Rotación!$O:$O,0,0,-1),"")))),"")</f>
        <v>17672000</v>
      </c>
      <c r="J2" s="13">
        <f>IFERROR(IF($F2="ALTA",$D2*0.94,
IF($F2="MEDIA",$D2*0.9,
IF($F2="BAJA",$D2*0.85,
IF($F2="LIQUIDAR",_xlfn.XLOOKUP(A2,Rotación!$A:$A,Rotación!$O:$O,0,0,-1),"")))),"")</f>
        <v>16920000</v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10123</v>
      </c>
      <c r="U2" t="s">
        <v>10124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272.46319444444089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10125</v>
      </c>
      <c r="V3">
        <v>1</v>
      </c>
    </row>
    <row r="4" spans="1:22" x14ac:dyDescent="0.3">
      <c r="A4" t="s">
        <v>5254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5390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10126</v>
      </c>
      <c r="V4">
        <v>0.99</v>
      </c>
    </row>
    <row r="5" spans="1:22" x14ac:dyDescent="0.3">
      <c r="A5" t="s">
        <v>5255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10127</v>
      </c>
      <c r="V5">
        <v>0.93</v>
      </c>
    </row>
    <row r="6" spans="1:22" x14ac:dyDescent="0.3">
      <c r="A6" t="s">
        <v>5256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10128</v>
      </c>
      <c r="U6" t="s">
        <v>10124</v>
      </c>
      <c r="V6">
        <v>1</v>
      </c>
    </row>
    <row r="7" spans="1:22" x14ac:dyDescent="0.3">
      <c r="A7" t="s">
        <v>5257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5391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10125</v>
      </c>
      <c r="V7">
        <v>0.97</v>
      </c>
    </row>
    <row r="8" spans="1:22" x14ac:dyDescent="0.3">
      <c r="A8" t="s">
        <v>5258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5391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10126</v>
      </c>
      <c r="V8">
        <v>0.94</v>
      </c>
    </row>
    <row r="9" spans="1:22" x14ac:dyDescent="0.3">
      <c r="A9" t="s">
        <v>5258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10127</v>
      </c>
      <c r="V9">
        <v>0.9</v>
      </c>
    </row>
    <row r="10" spans="1:22" x14ac:dyDescent="0.3">
      <c r="A10" t="s">
        <v>5259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10129</v>
      </c>
      <c r="U10" t="s">
        <v>10124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5391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270.50763888889196</v>
      </c>
      <c r="P11" t="str">
        <f t="shared" si="2"/>
        <v>SOBRE MERCADO</v>
      </c>
      <c r="R11" t="e">
        <f>VLOOKUP(A11,FORMULA!A:A,1,0)</f>
        <v>#N/A</v>
      </c>
      <c r="U11" t="s">
        <v>10125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270.2944444444438</v>
      </c>
      <c r="P12" t="str">
        <f t="shared" si="2"/>
        <v>SOBRE MERCADO</v>
      </c>
      <c r="R12" t="e">
        <f>VLOOKUP(A12,FORMULA!A:A,1,0)</f>
        <v>#N/A</v>
      </c>
      <c r="U12" t="s">
        <v>10126</v>
      </c>
      <c r="V12">
        <v>0.85</v>
      </c>
    </row>
    <row r="13" spans="1:22" x14ac:dyDescent="0.3">
      <c r="A13" t="s">
        <v>5260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10127</v>
      </c>
      <c r="V13">
        <v>0.8</v>
      </c>
    </row>
    <row r="14" spans="1:22" x14ac:dyDescent="0.3">
      <c r="A14" t="s">
        <v>5261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10130</v>
      </c>
      <c r="U14" t="s">
        <v>10124</v>
      </c>
    </row>
    <row r="15" spans="1:22" x14ac:dyDescent="0.3">
      <c r="A15" t="s">
        <v>5262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10125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266.28680555555911</v>
      </c>
      <c r="P16" t="str">
        <f t="shared" si="2"/>
        <v>BAJO MERCADO</v>
      </c>
      <c r="R16" t="e">
        <f>VLOOKUP(A16,FORMULA!A:A,1,0)</f>
        <v>#N/A</v>
      </c>
      <c r="U16" t="s">
        <v>10126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5390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265.43611111111386</v>
      </c>
      <c r="P17" t="str">
        <f t="shared" si="2"/>
        <v>SOBRE MERCADO</v>
      </c>
      <c r="R17" t="e">
        <f>VLOOKUP(A17,FORMULA!A:A,1,0)</f>
        <v>#N/A</v>
      </c>
      <c r="U17" t="s">
        <v>10127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265.44930555555766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5263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5390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106.30208333333576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5264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134.29652777777665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5265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5266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5390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267.61527777777519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267.2944444444438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270.27152777777519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5267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623.26111111111095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25390000</v>
      </c>
      <c r="L28" s="25">
        <f t="shared" si="0"/>
        <v>-3010000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5266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5266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269.50972222222481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5269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5390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5270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5390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5270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5390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5271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5390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5272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5273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5274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5275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5390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5276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266.28333333333285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5277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5391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5278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5391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5279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5391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272.53888888889196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272.51249999999709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267.61111111110949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5390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267.50972222222481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5390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267.2861111111124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267.20694444444234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267.20625000000291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5390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266.61250000000291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266.27013888888905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265.59375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17490000</v>
      </c>
      <c r="L55" s="25">
        <f t="shared" si="0"/>
        <v>-1810000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265.54513888889051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256.28125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265.44999999999709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272.51249999999709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4499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5390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187.25833333333139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4502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4505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5390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4509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4513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267.30902777778101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257.21875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4783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5390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5391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243.35555555555766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4787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5390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4790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5390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4793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5391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4744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5391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4799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5390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4803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218.3701388888876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4806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5391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4809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4812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4815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5391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246.50763888889196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4820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5390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4769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4836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4842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5391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4846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4849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4852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 t="str">
        <f>_xlfn.XLOOKUP(A85,Rotación!$A:$A,Rotación!$P:$P,"",0,-1)</f>
        <v/>
      </c>
      <c r="L85" s="25" t="e">
        <f t="shared" si="4"/>
        <v>#VALUE!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87.43611111111386</v>
      </c>
      <c r="P85" t="str">
        <f t="shared" si="9"/>
        <v>SOBRE MERCADO</v>
      </c>
      <c r="R85" t="e">
        <f>VLOOKUP(A85,FORMULA!A:A,1,0)</f>
        <v>#N/A</v>
      </c>
    </row>
    <row r="86" spans="1:18" x14ac:dyDescent="0.3">
      <c r="A86" t="s">
        <v>4855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4857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4862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4864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4864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4815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5391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4866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5391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5391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278.31597222221899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333.33402777777519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274.25555555555911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 t="str">
        <f>_xlfn.XLOOKUP(A96,Rotación!$A:$A,Rotación!$P:$P,"",0,-1)</f>
        <v/>
      </c>
      <c r="L96" s="25" t="e">
        <f t="shared" si="4"/>
        <v>#VALUE!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277.24861111111386</v>
      </c>
      <c r="P96" t="str">
        <f t="shared" si="9"/>
        <v>SOBRE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277.2902777777781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274.55486111110804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5390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280.34375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245.50763888889196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4306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252.28888888889196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4309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5280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4317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4321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5391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235.26249999999709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284.48750000000291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5390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291.25555555555911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287.26458333332994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287.20486111110949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5391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284.4909722222219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286.26388888889051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295.32986111110949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4870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4873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5390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251.20416666667006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4881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5390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251.20694444444234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4883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5281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4890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5391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251.20625000000291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4893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4898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246.2277777777781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4902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4907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5390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4907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5391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5391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410.35416666666424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4913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235.26944444444234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5282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5391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256.28194444444671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258.60416666666424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252.28888888889196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5390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239.55208333333576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4920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5390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248.49236111110804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4925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4927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250.25277777777956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4929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5391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236.43819444444671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4932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4936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5391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5390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251.5402777777781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5391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31490000</v>
      </c>
      <c r="L145" s="25">
        <f t="shared" si="10"/>
        <v>-3110000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246.20347222222335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4943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4947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1065.5472222222234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246.4868055555562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4956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5391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5391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18990000</v>
      </c>
      <c r="L151" s="25">
        <f t="shared" si="10"/>
        <v>-3110000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242.42638888888905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4957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4959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4962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4967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5390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4911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236.29305555555766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4911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236.29305555555766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5390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246.48263888889051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4972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4975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 t="str">
        <f>_xlfn.XLOOKUP(A160,Rotación!$A:$A,Rotación!$P:$P,"",0,-1)</f>
        <v/>
      </c>
      <c r="L160" s="25" t="e">
        <f t="shared" si="10"/>
        <v>#VALUE!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176.61250000000291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4849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4977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4982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5390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235.2458333333343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4983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4964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5390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5283</v>
      </c>
      <c r="B166" t="str">
        <f>IFERROR(VLOOKUP(A166,'Base ATP'!$1:$1048576,3,0),"")</f>
        <v>FORD</v>
      </c>
      <c r="C166" s="19" t="str">
        <f>IFERROR(VLOOKUP(A166,'Base ATP'!$1:$1048576,4,0),"")</f>
        <v>TERRITORY</v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4985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5390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235.54305555555766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4978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5391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399.5666666666657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391.5583333333343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5391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357.38263888889196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242.47083333333285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4991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5390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4994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4996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4999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238.49375000000146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5006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5390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301.31874999999854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5390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301.32083333333139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302.26527777777665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392.44722222222481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390.27569444444089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388.54791666667006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5390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300.27569444444089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5390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300.51111111111095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16490000</v>
      </c>
      <c r="L187" s="25">
        <f t="shared" si="10"/>
        <v>-1710000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512.56041666666715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 t="str">
        <f>_xlfn.XLOOKUP(A188,Rotación!$A:$A,Rotación!$P:$P,"",0,-1)</f>
        <v/>
      </c>
      <c r="L188" s="25" t="e">
        <f t="shared" si="10"/>
        <v>#VALUE!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388.4111111111124</v>
      </c>
      <c r="P188" t="str">
        <f t="shared" si="13"/>
        <v>SOBRE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305.5625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330.49791666666715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5014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5391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5016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5019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234.48750000000291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5021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5024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5391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5391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 t="str">
        <f>_xlfn.XLOOKUP(A196,Rotación!$A:$A,Rotación!$P:$P,"",0,-1)</f>
        <v/>
      </c>
      <c r="L196" s="25" t="e">
        <f t="shared" si="14"/>
        <v>#VALUE!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328.47638888889196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5026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5028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5029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5032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5035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5390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5036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5391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5038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5041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5043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5045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5391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243.29236111111095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893.2590277777781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245.3173611111124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5391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245.5576388888876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31490000</v>
      </c>
      <c r="L211" s="25">
        <f t="shared" si="14"/>
        <v>-3110000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246.20347222222335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246.50763888889196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249.32986111110949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5050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5391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5053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5391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5056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5057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5060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5391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5061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5391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5284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5391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5062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5390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229.3173611111124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5059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5390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5067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5391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17990000</v>
      </c>
      <c r="L224" s="25">
        <f t="shared" si="14"/>
        <v>-4810000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238.52152777777519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5071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84.525000000001455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243.35555555555766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5076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5078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5390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5081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5391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5084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5391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5086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5390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5089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5091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5390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5094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5391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238.3166666666657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5098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241.53680555555911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5102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238.50138888888614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5105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5390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239.32291666666424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238.52083333333576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5109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5073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5110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5391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5112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5113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5116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5119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>
        <f>_xlfn.XLOOKUP(A249,Rotación!$A:$A,Rotación!$P:$P,"",0,-1)</f>
        <v>20990000</v>
      </c>
      <c r="L249" s="25">
        <f t="shared" si="14"/>
        <v>-110000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235.46041666666861</v>
      </c>
      <c r="P249" t="str">
        <f t="shared" si="17"/>
        <v>BAJO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238.49375000000146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4724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5121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5285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5391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5123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5391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5124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5126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5128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5130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5133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5391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5130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243.35555555555766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5136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5391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5138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5141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236.43680555555329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5241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5390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5142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5390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5143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5391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5144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5146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5148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5150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5391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5286</v>
      </c>
      <c r="B272" t="str">
        <f>IFERROR(VLOOKUP(A272,'Base ATP'!$1:$1048576,3,0),"")</f>
        <v>MAZDA</v>
      </c>
      <c r="C272" s="19" t="str">
        <f>IFERROR(VLOOKUP(A272,'Base ATP'!$1:$1048576,4,0),"")</f>
        <v>NEW 3</v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5152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5154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5157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5163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967.28263888888614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237.5222222222219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456.2854166666657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9490000</v>
      </c>
      <c r="L280" s="25">
        <f t="shared" si="18"/>
        <v>-1980000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664.47708333333139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5174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5181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5183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5185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5391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5190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5390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5192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5390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5196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5202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231.53819444444525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5204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5207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235.59236111111386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5287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5288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5213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229.2763888888876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5217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5219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5390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5225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5390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5229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5234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>
        <f>_xlfn.XLOOKUP(A298,Rotación!$A:$A,Rotación!$P:$P,"",0,-1)</f>
        <v>23490000</v>
      </c>
      <c r="L298" s="25">
        <f t="shared" si="18"/>
        <v>-710000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230.35208333333139</v>
      </c>
      <c r="P298" t="str">
        <f t="shared" si="21"/>
        <v>BAJO MERCADO</v>
      </c>
      <c r="R298" t="e">
        <f>VLOOKUP(A298,FORMULA!A:A,1,0)</f>
        <v>#N/A</v>
      </c>
    </row>
    <row r="299" spans="1:18" x14ac:dyDescent="0.3">
      <c r="A299" t="s">
        <v>5236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5390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5238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176.2763888888876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5244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6276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5219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5391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274.47569444444525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5392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5393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452.5625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5394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5390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5395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329.48611111110949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5391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913.49652777778101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5396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5397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5390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5398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5391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5399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30990000</v>
      </c>
      <c r="L317" s="25">
        <f t="shared" si="18"/>
        <v>-710000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236.55208333333576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5400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5401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5402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5403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5404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5405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5345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176.38958333332994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4982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235.2458333333343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5406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5407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1282.320138888892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5296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228.30486111110804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5408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5409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5391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5410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5391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5411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5374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5390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231.32847222222335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5412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5413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5414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5390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5415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5391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5416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5391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5417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145.18680555555329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5418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5390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5419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5390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5420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5421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5422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5423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5424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5425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5426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5427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5428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5391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5375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232.34722222221899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5429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5430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5431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5391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5268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5391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25990000</v>
      </c>
      <c r="L356" s="25">
        <f t="shared" si="22"/>
        <v>-4410000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126.35069444444525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5432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5391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5433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5434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5435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5436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5297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223.33263888888905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5359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207.28333333333285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5298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16990000</v>
      </c>
      <c r="L364" s="25">
        <f t="shared" si="22"/>
        <v>-2710000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228.30694444444089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5437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5304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208.43819444444671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5438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5390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5439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5390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5440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5373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 t="str">
        <f>_xlfn.XLOOKUP(A370,Rotación!$A:$A,Rotación!$P:$P,"",0,-1)</f>
        <v/>
      </c>
      <c r="L370" s="25" t="e">
        <f t="shared" si="22"/>
        <v>#VALUE!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224.54305555555766</v>
      </c>
      <c r="P370" t="str">
        <f t="shared" si="25"/>
        <v>SOBRE MERCADO</v>
      </c>
      <c r="R370" t="e">
        <f>VLOOKUP(A370,FORMULA!A:A,1,0)</f>
        <v>#N/A</v>
      </c>
    </row>
    <row r="371" spans="1:18" x14ac:dyDescent="0.3">
      <c r="A371" t="s">
        <v>5441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5390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5442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5302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209.4909722222219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5347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15990000</v>
      </c>
      <c r="L374" s="25">
        <f t="shared" si="22"/>
        <v>-2710000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190.43194444444089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5354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5390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196.3125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5443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5390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5444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5445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5446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5391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5447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5448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5449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5353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5390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196.30555555555475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5450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5390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5307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5390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201.20486111110949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5451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5452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5391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5453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5454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5390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5455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5456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5457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5391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5458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5459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5460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5461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5390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181.4326388888876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5462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 t="str">
        <f>_xlfn.XLOOKUP(A397,Rotación!$A:$A,Rotación!$P:$P,"",0,-1)</f>
        <v/>
      </c>
      <c r="L397" s="25" t="e">
        <f t="shared" si="26"/>
        <v>#VALUE!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145.3173611111124</v>
      </c>
      <c r="P397" t="str">
        <f t="shared" si="25"/>
        <v>SOBRE MERCADO</v>
      </c>
      <c r="R397" t="e">
        <f>VLOOKUP(A397,FORMULA!A:A,1,0)</f>
        <v>#N/A</v>
      </c>
    </row>
    <row r="398" spans="1:18" x14ac:dyDescent="0.3">
      <c r="A398" t="s">
        <v>5463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5391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5464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5390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167.25624999999854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5465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5349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5390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194.28402777777956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5466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5391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5467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5468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5348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193.26249999999709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5356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203.22222222221899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5469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5470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5471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5390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5472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5473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5474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5309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16490000</v>
      </c>
      <c r="L413" s="25">
        <f t="shared" si="26"/>
        <v>-1610000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190.5180555555562</v>
      </c>
      <c r="P413" t="str">
        <f t="shared" si="29"/>
        <v>BAJO MERCADO</v>
      </c>
      <c r="R413" t="e">
        <f>VLOOKUP(A413,FORMULA!A:A,1,0)</f>
        <v>#N/A</v>
      </c>
    </row>
    <row r="414" spans="1:18" x14ac:dyDescent="0.3">
      <c r="A414" t="s">
        <v>5475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5390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5476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5390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5477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5478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5352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196.3034722222219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5479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5480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5391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5480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5391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5481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5308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197.2722222222219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5482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5483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5484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5391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5485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5390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5486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5487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6277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16490000</v>
      </c>
      <c r="L430" s="25">
        <f t="shared" si="26"/>
        <v>-1610000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190.5180555555562</v>
      </c>
      <c r="P430" t="str">
        <f t="shared" si="29"/>
        <v>BAJO MERCADO</v>
      </c>
      <c r="R430" t="e">
        <f>VLOOKUP(A430,FORMULA!A:A,1,0)</f>
        <v>#N/A</v>
      </c>
    </row>
    <row r="431" spans="1:18" x14ac:dyDescent="0.3">
      <c r="A431" t="s">
        <v>5488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5489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123.4645833333343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5486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5306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201.59652777777956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839.23472222222335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5490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5491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5492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5493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5391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 t="str">
        <f>_xlfn.XLOOKUP(A439,Rotación!$A:$A,Rotación!$P:$P,"",0,-1)</f>
        <v/>
      </c>
      <c r="L439" s="25" t="e">
        <f t="shared" si="26"/>
        <v>#VALUE!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104.58611111110804</v>
      </c>
      <c r="P439" t="str">
        <f t="shared" si="29"/>
        <v>SOBRE MERCADO</v>
      </c>
      <c r="R439" t="str">
        <f>VLOOKUP(A439,FORMULA!A:A,1,0)</f>
        <v>RVDT18</v>
      </c>
    </row>
    <row r="440" spans="1:18" x14ac:dyDescent="0.3">
      <c r="A440" t="s">
        <v>5494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5495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5496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5497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5498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5391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5499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5500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5501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5502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5503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5504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5505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5468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5506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5507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5508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5509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5510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5511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5512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5513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5514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5390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5515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5390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5516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5390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5517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5390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5518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5519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5391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5520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5390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5350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194.30625000000146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5521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5390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5522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5523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5391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168.2861111111124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5524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5525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175.4423611111124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5526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5527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5528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175.32222222222481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5529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5530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5531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5532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5533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5534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5535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5535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5536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186.31874999999854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5537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5391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179.30277777777519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5538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5391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180.29861111110949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5539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5540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5541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301.20902777777519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5542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5543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5544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180.21736111111386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5545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5546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5390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5346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5390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190.43125000000146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5547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5391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 t="str">
        <f>_xlfn.XLOOKUP(A497,Rotación!$A:$A,Rotación!$P:$P,"",0,-1)</f>
        <v/>
      </c>
      <c r="L497" s="25" t="e">
        <f t="shared" si="30"/>
        <v>#VALUE!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179.30277777777519</v>
      </c>
      <c r="P497" t="str">
        <f t="shared" si="33"/>
        <v>SOBRE MERCADO</v>
      </c>
      <c r="R497" t="e">
        <f>VLOOKUP(A497,FORMULA!A:A,1,0)</f>
        <v>#N/A</v>
      </c>
    </row>
    <row r="498" spans="1:18" x14ac:dyDescent="0.3">
      <c r="A498" t="s">
        <v>5548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5391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147.5756944444438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4975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 t="str">
        <f>_xlfn.XLOOKUP(A499,Rotación!$A:$A,Rotación!$P:$P,"",0,-1)</f>
        <v/>
      </c>
      <c r="L499" s="25" t="e">
        <f t="shared" si="30"/>
        <v>#VALUE!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176.61250000000291</v>
      </c>
      <c r="P499" t="str">
        <f t="shared" si="33"/>
        <v>SOBRE MERCADO</v>
      </c>
      <c r="R499" t="e">
        <f>VLOOKUP(A499,FORMULA!A:A,1,0)</f>
        <v>#N/A</v>
      </c>
    </row>
    <row r="500" spans="1:18" x14ac:dyDescent="0.3">
      <c r="A500" t="s">
        <v>5549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5550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5551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5552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5553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5391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5554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5391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5555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5556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5557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5558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5559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5560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5561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5391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5562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5391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5344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5390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188.58819444444089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5563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5390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5564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5565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5566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5567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5343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5390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187.57916666667006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5568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5390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5570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5391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153.2763888888876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5571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5572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5573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5574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5391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5575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5391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5576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5391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5577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5391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5351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5391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195.52500000000146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5578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5390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180.52152777777519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5390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301.20902777777519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5579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5391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105.59166666666715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5580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5391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5581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5582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5583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5390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5584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186.34513888888614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5585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5390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5586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5390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5587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5390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5588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5589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5390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5590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5390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5537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5391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179.30277777777519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5580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5391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5591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5391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5592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5391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20490000</v>
      </c>
      <c r="L548" s="25">
        <f t="shared" si="34"/>
        <v>-2310000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120.61388888888905</v>
      </c>
      <c r="P548" t="str">
        <f t="shared" si="37"/>
        <v>BAJO MERCADO</v>
      </c>
      <c r="R548" t="e">
        <f>VLOOKUP(A548,FORMULA!A:A,1,0)</f>
        <v>#N/A</v>
      </c>
    </row>
    <row r="549" spans="1:18" x14ac:dyDescent="0.3">
      <c r="A549" t="s">
        <v>5593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5391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5594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5390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5595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5596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5391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15990000</v>
      </c>
      <c r="L552" s="25">
        <f t="shared" si="34"/>
        <v>-1910000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176.33263888888905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5537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5391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179.30277777777519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5549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5391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5597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5390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5598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5599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168.24166666666861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5584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5390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186.34513888888614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5600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5390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5601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5390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5602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5390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5603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5390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5604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5605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5390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5606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5390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5607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5390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5608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5390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5609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5390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5610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5390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5611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5390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5612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5390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5599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5390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168.24166666666861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5613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5614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5615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5616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5390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5617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5618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5619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5391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972.54236111111095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5620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5390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96.438194444446708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5621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5390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5622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5391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118.4506944444438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5623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5390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5624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5390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5625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5390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5626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5390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274.4777777777781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6260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6261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6262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5391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6263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6264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6265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179.51944444444234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6266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148.58125000000291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4758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5391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15490000</v>
      </c>
      <c r="L596" s="25">
        <f t="shared" si="38"/>
        <v>-2310000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181.20416666667006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6267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6268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6269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6270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6271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6272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5299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 t="str">
        <f>_xlfn.XLOOKUP(A603,Rotación!$A:$A,Rotación!$P:$P,"",0,-1)</f>
        <v/>
      </c>
      <c r="L603" s="25" t="e">
        <f t="shared" si="38"/>
        <v>#VALUE!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218.24027777777519</v>
      </c>
      <c r="P603" t="str">
        <f t="shared" si="41"/>
        <v>SOBRE MERCADO</v>
      </c>
      <c r="R603" t="e">
        <f>VLOOKUP(A603,FORMULA!A:A,1,0)</f>
        <v>#N/A</v>
      </c>
    </row>
    <row r="604" spans="1:18" x14ac:dyDescent="0.3">
      <c r="A604" t="s">
        <v>6273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5536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186.31874999999854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6274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4732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 t="str">
        <f>_xlfn.XLOOKUP(A607,Rotación!$A:$A,Rotación!$P:$P,"",0,-1)</f>
        <v/>
      </c>
      <c r="L607" s="25" t="e">
        <f t="shared" si="38"/>
        <v>#VALUE!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224.57916666667006</v>
      </c>
      <c r="P607" t="str">
        <f t="shared" si="41"/>
        <v>SOBRE MERCADO</v>
      </c>
      <c r="R607" t="e">
        <f>VLOOKUP(A607,FORMULA!A:A,1,0)</f>
        <v>#N/A</v>
      </c>
    </row>
    <row r="608" spans="1:18" x14ac:dyDescent="0.3">
      <c r="A608" t="s">
        <v>5931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5391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182.51388888889051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5300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5391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218.37152777778101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6278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6279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176.27361111110804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6280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5391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308.5180555555562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6281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5391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6282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5391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5391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28990000</v>
      </c>
      <c r="L616" s="25">
        <f t="shared" si="38"/>
        <v>-4510000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243.34097222222044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5343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187.57916666667006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6283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5390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6284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5390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5493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5391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 t="str">
        <f>_xlfn.XLOOKUP(A620,Rotación!$A:$A,Rotación!$P:$P,"",0,-1)</f>
        <v/>
      </c>
      <c r="L620" s="25" t="e">
        <f t="shared" si="38"/>
        <v>#VALUE!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104.58611111110804</v>
      </c>
      <c r="P620" t="str">
        <f t="shared" si="41"/>
        <v>SOBRE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1133.2388888888891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5303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207.25763888889196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456.2854166666657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6285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1516.3027777777752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6286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5391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15490000</v>
      </c>
      <c r="L626" s="25">
        <f t="shared" si="38"/>
        <v>-2210000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175.20277777777665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6287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5390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6288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6289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175.47499999999854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6290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5391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176.39236111110949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6291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5391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6292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5391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173.32638888889051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6293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6294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6295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6296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6297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6294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6298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176.2680555555562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6299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182.55208333333576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6300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6301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5390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6302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6303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6304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5391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6305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5390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6306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5391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6307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 t="str">
        <f>_xlfn.XLOOKUP(A648,Rotación!$A:$A,Rotación!$P:$P,"",0,-1)</f>
        <v/>
      </c>
      <c r="L648" s="25" t="e">
        <f t="shared" si="42"/>
        <v>#VALUE!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175.31805555555911</v>
      </c>
      <c r="P648" t="str">
        <f t="shared" si="41"/>
        <v>SOBRE MERCADO</v>
      </c>
      <c r="R648" t="e">
        <f>VLOOKUP(A648,FORMULA!A:A,1,0)</f>
        <v>#N/A</v>
      </c>
    </row>
    <row r="649" spans="1:18" x14ac:dyDescent="0.3">
      <c r="A649" t="s">
        <v>6308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5390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6309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5390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6310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5390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6144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5390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186.25763888889196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6311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5390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6312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5390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106.52569444444089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6313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5391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6314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5391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6315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5391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6316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>
        <f>_xlfn.XLOOKUP(A658,Rotación!$A:$A,Rotación!$P:$P,"",0,-1)</f>
        <v>13690000</v>
      </c>
      <c r="L658" s="25">
        <f t="shared" si="42"/>
        <v>-110000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176.21250000000146</v>
      </c>
      <c r="P658" t="str">
        <f t="shared" si="45"/>
        <v>BAJO MERCADO</v>
      </c>
      <c r="R658" t="e">
        <f>VLOOKUP(A658,FORMULA!A:A,1,0)</f>
        <v>#N/A</v>
      </c>
    </row>
    <row r="659" spans="1:18" x14ac:dyDescent="0.3">
      <c r="A659" t="s">
        <v>6317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176.61527777777519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6318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6319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166.47986111111095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6320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176.5444444444438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6321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5391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24990000</v>
      </c>
      <c r="L663" s="25">
        <f t="shared" si="42"/>
        <v>-2410000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179.4416666666657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6322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5390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5574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5390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5262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5390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6323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5390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6324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5390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6325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5391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6326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5390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6327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5390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6328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5390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169.20902777777519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6329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5390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175.52013888888905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6330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5390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6331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5390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6332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5390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162.42222222222335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6333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5390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6334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5390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6335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5390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6336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5390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5569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5390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182.51388888889051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6337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5390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6338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5390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6339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5390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6339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5390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6340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5390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6341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5390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176.21180555555475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6342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5391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6343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5391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6344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5391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6345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5391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6346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6347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6348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6349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6350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6351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6352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5391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6353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5391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168.2854166666657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6354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5391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 t="str">
        <f>_xlfn.XLOOKUP(A700,Rotación!$A:$A,Rotación!$P:$P,"",0,-1)</f>
        <v/>
      </c>
      <c r="L700" s="25" t="e">
        <f t="shared" si="42"/>
        <v>#VALUE!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147.49791666666715</v>
      </c>
      <c r="P700" t="str">
        <f t="shared" si="45"/>
        <v>SOBRE MERCADO</v>
      </c>
      <c r="R700" t="e">
        <f>VLOOKUP(A700,FORMULA!A:A,1,0)</f>
        <v>#N/A</v>
      </c>
    </row>
    <row r="701" spans="1:18" x14ac:dyDescent="0.3">
      <c r="A701" t="s">
        <v>6355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5391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6356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5391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6357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5391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6358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5391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173.28333333333285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6359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5391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6360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5391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6337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5391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6361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5391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6362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5391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6363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5391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6364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5391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6365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5391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6366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5391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6367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5391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6229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5391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17990000</v>
      </c>
      <c r="L715" s="25">
        <f t="shared" si="46"/>
        <v>-3510000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179.3215277777781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6368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5391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6369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5391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6370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5391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6371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5391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176.26666666667006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6372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6373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6374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6375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6376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6377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6378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5391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5523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5391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168.2861111111124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6379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5391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6380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5391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6381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5391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6382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5391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6383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5391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90.590277777781012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6384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5391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6385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5391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6386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5391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6387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5391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6388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5391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6389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5391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6390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5391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6391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5391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6392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5391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4852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5391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 t="str">
        <f>_xlfn.XLOOKUP(A742,Rotación!$A:$A,Rotación!$P:$P,"",0,-1)</f>
        <v/>
      </c>
      <c r="L742" s="25" t="e">
        <f t="shared" si="46"/>
        <v>#VALUE!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87.43611111111386</v>
      </c>
      <c r="P742" t="str">
        <f t="shared" si="49"/>
        <v>SOBRE MERCADO</v>
      </c>
      <c r="R742" t="e">
        <f>VLOOKUP(A742,FORMULA!A:A,1,0)</f>
        <v>#N/A</v>
      </c>
    </row>
    <row r="743" spans="1:18" x14ac:dyDescent="0.3">
      <c r="A743" t="s">
        <v>6393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5391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6394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5391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161.44097222221899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6395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5391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6395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5391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6396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5390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6397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5390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92.336805555554747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6398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5390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6399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5390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158.31944444444525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6400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5390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6401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5390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6402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5390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6403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5390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161.3166666666657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5390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914.6118055555562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6404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6405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5390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6406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5390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6407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5390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147.44583333333139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6408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5390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6409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6410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6411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6412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6413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162.48819444444234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1027.2138888888876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6414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5390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6415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5390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6416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6417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6418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5390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6419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5390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152.27500000000146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6420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5390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6421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5390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6422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5390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6423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5390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162.42152777777665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6424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5390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6425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5390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6426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5390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6427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5390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6428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5390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6429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5390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6430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5391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 t="str">
        <f>_xlfn.XLOOKUP(A783,Rotación!$A:$A,Rotación!$P:$P,"",0,-1)</f>
        <v/>
      </c>
      <c r="L783" s="25" t="e">
        <f t="shared" si="50"/>
        <v>#VALUE!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154.28958333333139</v>
      </c>
      <c r="P783" t="str">
        <f t="shared" si="49"/>
        <v>SOBRE MERCADO</v>
      </c>
      <c r="R783" t="e">
        <f>VLOOKUP(A783,FORMULA!A:A,1,0)</f>
        <v>#N/A</v>
      </c>
    </row>
    <row r="784" spans="1:18" x14ac:dyDescent="0.3">
      <c r="A784" t="s">
        <v>6431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5391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6432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5391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6433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5391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6434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5391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6435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5391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6436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5391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6437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5391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6438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5391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6439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5391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159.25208333333285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6440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5391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6441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5391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6442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5391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6443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5391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6444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6445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6446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621.21736111111386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6447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5390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5390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381.4909722222219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5408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5390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6448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5390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6449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5390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6450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5390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6451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5390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162.46666666666715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6452</v>
      </c>
      <c r="B808" t="str">
        <f>IFERROR(VLOOKUP(A808,'Base ATP'!$1:$1048576,3,0),"")</f>
        <v>KIA</v>
      </c>
      <c r="C808" s="19" t="str">
        <f>IFERROR(VLOOKUP(A808,'Base ATP'!$1:$1048576,4,0),"")</f>
        <v>RIO 4</v>
      </c>
      <c r="D808" s="20">
        <v>13500000</v>
      </c>
      <c r="E808" s="20">
        <v>11000000</v>
      </c>
      <c r="F808" s="13" t="s">
        <v>5390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6453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5390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6454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5390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6455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5390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6456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5390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6457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5390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6458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5390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6459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5390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6460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5390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4815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5390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6461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5390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>
        <f>_xlfn.XLOOKUP(A818,Rotación!$A:$A,Rotación!$P:$P,"",0,-1)</f>
        <v>18190000</v>
      </c>
      <c r="L818" s="25">
        <f t="shared" si="50"/>
        <v>390000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6462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5390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162.29374999999709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6463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5390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6464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5391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6465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6466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5391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95.581944444442343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5941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5391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154.5090277777781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6467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5391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42900000</v>
      </c>
      <c r="L825" s="25">
        <f t="shared" si="50"/>
        <v>-1200000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162.42291666667006</v>
      </c>
      <c r="P825" t="str">
        <f t="shared" si="53"/>
        <v>BAJO MERCADO</v>
      </c>
      <c r="R825" t="e">
        <f>VLOOKUP(A825,FORMULA!A:A,1,0)</f>
        <v>#N/A</v>
      </c>
    </row>
    <row r="826" spans="1:18" x14ac:dyDescent="0.3">
      <c r="A826" t="s">
        <v>6468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5391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6468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5391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6469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5391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6470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5391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6471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5391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6472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5391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6473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5391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6474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5390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159.33125000000291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5264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5390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134.29652777777665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6475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6476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 t="str">
        <f>_xlfn.XLOOKUP(A836,Rotación!$A:$A,Rotación!$P:$P,"",0,-1)</f>
        <v/>
      </c>
      <c r="L836" s="25" t="e">
        <f t="shared" si="54"/>
        <v>#VALUE!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158.32708333332994</v>
      </c>
      <c r="P836" t="str">
        <f t="shared" si="53"/>
        <v>SOBRE MERCADO</v>
      </c>
      <c r="R836" t="e">
        <f>VLOOKUP(A836,FORMULA!A:A,1,0)</f>
        <v>#N/A</v>
      </c>
    </row>
    <row r="837" spans="1:18" x14ac:dyDescent="0.3">
      <c r="A837" t="s">
        <v>6477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6478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148.23263888889051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6479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154.29097222222481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5941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154.5090277777781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5264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134.29652777777665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5969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154.2548611111124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6480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17990000</v>
      </c>
      <c r="L843" s="25">
        <f t="shared" si="54"/>
        <v>-3610000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154.29166666666424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6481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6482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 t="str">
        <f>_xlfn.XLOOKUP(A845,Rotación!$A:$A,Rotación!$P:$P,"",0,-1)</f>
        <v/>
      </c>
      <c r="L845" s="25" t="e">
        <f t="shared" si="54"/>
        <v>#VALUE!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154.24861111111386</v>
      </c>
      <c r="P845" t="str">
        <f t="shared" si="53"/>
        <v>SOBRE MERCADO</v>
      </c>
      <c r="R845" t="e">
        <f>VLOOKUP(A845,FORMULA!A:A,1,0)</f>
        <v>#N/A</v>
      </c>
    </row>
    <row r="846" spans="1:18" x14ac:dyDescent="0.3">
      <c r="A846" t="s">
        <v>6483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6464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6484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11190000</v>
      </c>
      <c r="L848" s="25">
        <f t="shared" si="54"/>
        <v>-1310000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152.45347222222335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6485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6486</v>
      </c>
      <c r="B850" t="str">
        <f>IFERROR(VLOOKUP(A850,'Base ATP'!$1:$1048576,3,0),"")</f>
        <v>NISSAN</v>
      </c>
      <c r="C850" s="19" t="str">
        <f>IFERROR(VLOOKUP(A850,'Base ATP'!$1:$1048576,4,0),"")</f>
        <v>NUEVA X-TRAIL</v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6487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6488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 t="str">
        <f>_xlfn.XLOOKUP(A852,Rotación!$A:$A,Rotación!$P:$P,"",0,-1)</f>
        <v/>
      </c>
      <c r="L852" s="25" t="e">
        <f t="shared" si="54"/>
        <v>#VALUE!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146.26597222222335</v>
      </c>
      <c r="P852" t="str">
        <f t="shared" si="57"/>
        <v>SOBRE MERCADO</v>
      </c>
      <c r="R852" t="e">
        <f>VLOOKUP(A852,FORMULA!A:A,1,0)</f>
        <v>#N/A</v>
      </c>
    </row>
    <row r="853" spans="1:18" x14ac:dyDescent="0.3">
      <c r="A853" t="s">
        <v>6489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6490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6491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146.3083333333343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6492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5391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6493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6494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6495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6496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5390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6497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6498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6499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6500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5391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6501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5391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6502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5391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6394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5391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161.44097222221899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6503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5391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6504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5391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6505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5391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6506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6507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6508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6509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6510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6511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6512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158.33125000000291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6513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158.3305555555562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6514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601.33611111110804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6515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6516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6517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154.2541666666657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6506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5391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631.18958333333285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6518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5391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6519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5390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6520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5390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6521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5390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6522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5390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6523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5390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6524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5390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6525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5390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6526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5390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6527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5390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6528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5390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6529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5390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139.47708333333139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6530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5390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6531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5390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 t="str">
        <f>_xlfn.XLOOKUP(A899,Rotación!$A:$A,Rotación!$P:$P,"",0,-1)</f>
        <v/>
      </c>
      <c r="L899" s="25" t="e">
        <f t="shared" si="58"/>
        <v>#VALUE!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151.31319444444671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6532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5390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151.57013888889196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6533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5390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5390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1323.4895833333358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6534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5390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6535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5390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6536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5390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6537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5390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6538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5390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147.48472222222335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6539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5390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6540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5390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6541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5391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6542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5391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6543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5391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6544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5391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6545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5391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153.22222222221899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6546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5391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6547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5391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5345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5391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176.38958333332994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6548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6549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6550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6551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5390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6552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5390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152.2451388888876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6553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5390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6554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5390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6555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5390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5207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5390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235.59236111111386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6548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6556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6557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6532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151.57013888889196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1030.3388888888876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6558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6559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5390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151.25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6560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5390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6561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5390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6560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5390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6562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5390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6563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5390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6564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5390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6565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115.55486111110804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6566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6567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157.5666666666657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6568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153.5847222222219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6569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6570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>
        <f>_xlfn.XLOOKUP(A945,Rotación!$A:$A,Rotación!$P:$P,"",0,-1)</f>
        <v>16990000</v>
      </c>
      <c r="L945" s="25">
        <f t="shared" si="58"/>
        <v>-1810000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6571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6572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6573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6574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19990000</v>
      </c>
      <c r="L949" s="25">
        <f t="shared" si="58"/>
        <v>-1610000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148.5888888888876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6575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6576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6577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6578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5391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6579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5391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6580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5391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6581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5391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6582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5391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6583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5391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6584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5391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6585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5391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6506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5391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6586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5391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6587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5391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6588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5391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6589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5391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6590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6591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6592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6593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5391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6594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5390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6594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5390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6574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5390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19990000</v>
      </c>
      <c r="L972" s="25">
        <f t="shared" si="62"/>
        <v>-1610000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148.5888888888876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6595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5390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6596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5390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6597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5390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6598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5417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145.18680555555329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6599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 t="str">
        <f>_xlfn.XLOOKUP(A978,Rotación!$A:$A,Rotación!$P:$P,"",0,-1)</f>
        <v/>
      </c>
      <c r="L978" s="25" t="e">
        <f t="shared" si="62"/>
        <v>#VALUE!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134.50208333333285</v>
      </c>
      <c r="P978" t="str">
        <f t="shared" si="65"/>
        <v>SOBRE MERCADO</v>
      </c>
      <c r="R978" t="e">
        <f>VLOOKUP(A978,FORMULA!A:A,1,0)</f>
        <v>#N/A</v>
      </c>
    </row>
    <row r="979" spans="1:18" x14ac:dyDescent="0.3">
      <c r="A979" t="s">
        <v>6600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6601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6602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6603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6604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6605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99.509027777778101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6606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6607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152.23055555555766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6572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6608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6609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6610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141.25208333333285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6354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 t="str">
        <f>_xlfn.XLOOKUP(A991,Rotación!$A:$A,Rotación!$P:$P,"",0,-1)</f>
        <v/>
      </c>
      <c r="L991" s="25" t="e">
        <f t="shared" si="62"/>
        <v>#VALUE!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147.49791666666715</v>
      </c>
      <c r="P991" t="str">
        <f t="shared" si="65"/>
        <v>SOBRE MERCADO</v>
      </c>
      <c r="R991" t="e">
        <f>VLOOKUP(A991,FORMULA!A:A,1,0)</f>
        <v>#N/A</v>
      </c>
    </row>
    <row r="992" spans="1:18" x14ac:dyDescent="0.3">
      <c r="A992" t="s">
        <v>6611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6612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5391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6613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5391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6614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5391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6615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5391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6616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5391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6401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5391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6617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5391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6618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5391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6619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5391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6620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5391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6621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5391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6622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5391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145.49652777778101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6623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5391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146.51875000000291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6624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5391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146.5888888888876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5391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1334.496527777781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6625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5391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148.22916666666424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6266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5391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148.58125000000291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6626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5391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6506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5391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5925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6627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6628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6629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6630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6631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119.23958333333576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6632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6633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876.54652777777665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6461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>
        <f>_xlfn.XLOOKUP(A1021,Rotación!$A:$A,Rotación!$P:$P,"",0,-1)</f>
        <v>18190000</v>
      </c>
      <c r="L1021" s="25">
        <f t="shared" si="62"/>
        <v>390000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6634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6538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147.48472222222335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6635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6636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6637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6638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6639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5560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6640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6641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5391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6261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5391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6642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5391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127.30138888888905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4793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6643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6642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127.30138888888905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5045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6644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6645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 t="str">
        <f>_xlfn.XLOOKUP(A1039,Rotación!$A:$A,Rotación!$P:$P,"",0,-1)</f>
        <v/>
      </c>
      <c r="L1039" s="25" t="e">
        <f t="shared" si="66"/>
        <v>#VALUE!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134.29791666667006</v>
      </c>
      <c r="P1039" t="str">
        <f t="shared" si="65"/>
        <v>SOBRE MERCADO</v>
      </c>
      <c r="R1039" t="e">
        <f>VLOOKUP(A1039,FORMULA!A:A,1,0)</f>
        <v>#N/A</v>
      </c>
    </row>
    <row r="1040" spans="1:18" x14ac:dyDescent="0.3">
      <c r="A1040" t="s">
        <v>6646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6647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6648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6649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113.30625000000146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6649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113.30625000000146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6650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6651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6652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6623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146.51875000000291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844.2055555555562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8772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8774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8777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8780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8784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8786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8330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137.43541666666715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8788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8790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8792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8794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8798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>
        <f>_xlfn.XLOOKUP(A1061,Rotación!$A:$A,Rotación!$P:$P,"",0,-1)</f>
        <v>18990000</v>
      </c>
      <c r="L1061" s="25">
        <f t="shared" si="66"/>
        <v>-1310000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8622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132.58194444444234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8804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8806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8808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8811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8814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8816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5390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8818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5390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8820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8822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8824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8826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8622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132.58194444444234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8830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8832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5391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8834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847.34027777778101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8839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8678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5391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133.28958333333139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8845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8847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10110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5390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6209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5391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16490000</v>
      </c>
      <c r="L1084" s="25">
        <f t="shared" si="66"/>
        <v>-10010000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120.31597222221899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8853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5391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8667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5390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115.55277777777519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8858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5390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8861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5390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8863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5391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8866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8868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5391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8870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5391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8873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8876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8876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8879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8679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133.57430555555766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8883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8886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5391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5391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633.45486111110949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8599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5391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117.23819444444234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5391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1209.2347222222234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8893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5391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8898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8619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 t="str">
        <f>_xlfn.XLOOKUP(A1105,Rotación!$A:$A,Rotación!$P:$P,"",0,-1)</f>
        <v/>
      </c>
      <c r="L1105" s="25" t="e">
        <f t="shared" si="70"/>
        <v>#VALUE!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134.50138888888614</v>
      </c>
      <c r="P1105" t="str">
        <f t="shared" ref="P1105:P1168" si="73">IF(N1105="", "", IF(K1105 &gt; D1105, "SOBRE MERCADO", IF(K1105 &lt; D1105, "BAJO MERCADO", "ALINEADO")))</f>
        <v>SOBRE MERCADO</v>
      </c>
      <c r="R1105" t="e">
        <f>VLOOKUP(A1105,FORMULA!A:A,1,0)</f>
        <v>#N/A</v>
      </c>
    </row>
    <row r="1106" spans="1:18" x14ac:dyDescent="0.3">
      <c r="A1106" t="s">
        <v>8900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5391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8902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5391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312.57708333332994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8680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137.23124999999709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8906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5391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8909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5391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8605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104.21041666666861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8915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8918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8675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5390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126.45208333332994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8619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5390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 t="str">
        <f>_xlfn.XLOOKUP(A1116,Rotación!$A:$A,Rotación!$P:$P,"",0,-1)</f>
        <v/>
      </c>
      <c r="L1116" s="25" t="e">
        <f t="shared" si="70"/>
        <v>#VALUE!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134.50138888888614</v>
      </c>
      <c r="P1116" t="str">
        <f t="shared" si="73"/>
        <v>SOBRE MERCADO</v>
      </c>
      <c r="R1116" t="e">
        <f>VLOOKUP(A1116,FORMULA!A:A,1,0)</f>
        <v>#N/A</v>
      </c>
    </row>
    <row r="1117" spans="1:18" x14ac:dyDescent="0.3">
      <c r="A1117" t="s">
        <v>8923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8925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8927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5439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8929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8931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90.522916666668607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8934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8676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5390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126.46875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4738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5390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5390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876.54652777777665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6263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8607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127.58194444444234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8943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8943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8945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8949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5390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5390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8947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5390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8952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5391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8949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5390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8955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5391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8957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5391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8959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5390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8961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5390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8963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5391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8968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8955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5391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8970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5390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8606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>
        <f>_xlfn.XLOOKUP(A1145,Rotación!$A:$A,Rotación!$P:$P,"",0,-1)</f>
        <v>18990000</v>
      </c>
      <c r="L1145" s="25">
        <f t="shared" si="70"/>
        <v>-710000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119.4645833333343</v>
      </c>
      <c r="P1145" t="str">
        <f t="shared" si="73"/>
        <v>BAJO MERCADO</v>
      </c>
      <c r="R1145" t="e">
        <f>VLOOKUP(A1145,FORMULA!A:A,1,0)</f>
        <v>#N/A</v>
      </c>
    </row>
    <row r="1146" spans="1:18" x14ac:dyDescent="0.3">
      <c r="A1146" t="s">
        <v>8974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5391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8976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8979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8982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5391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8662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103.35486111111095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8987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8989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8991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8994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8996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8998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9000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9005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9007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8896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9009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9013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9011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9016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1204.472222222219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9020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9022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9024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9029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5391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9031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8671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119.46250000000146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9035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9042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9044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5268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5391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25990000</v>
      </c>
      <c r="L1175" s="25">
        <f t="shared" si="74"/>
        <v>-4610000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126.35069444444525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5439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392.53958333333139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8677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127.52083333333576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9054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6561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5390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9057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9059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8598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117.43958333333285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9063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9065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9067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5390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9070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5390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9070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5390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9072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5391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8714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5391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9077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5391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9079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5391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5391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343.57499999999709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9082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5390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5943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9086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9088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5391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9092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5391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9096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5391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9098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5391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9102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8798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>
        <f>_xlfn.XLOOKUP(A1202,Rotación!$A:$A,Rotación!$P:$P,"",0,-1)</f>
        <v>18990000</v>
      </c>
      <c r="L1202" s="25">
        <f t="shared" si="74"/>
        <v>-1310000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8624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120.61319444444234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9104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9112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5390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9114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9117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5390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9119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5390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9122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5390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9124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5390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9128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5390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9130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5390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5922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5390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9133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5391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9135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5391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9138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5391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8657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5391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98.249305555553292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9142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5391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9145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9148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9152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5238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176.2763888888876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9145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9155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8597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 t="str">
        <f>_xlfn.XLOOKUP(A1225,Rotación!$A:$A,Rotación!$P:$P,"",0,-1)</f>
        <v/>
      </c>
      <c r="L1225" s="25" t="e">
        <f t="shared" si="78"/>
        <v>#VALUE!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126.51527777777665</v>
      </c>
      <c r="P1225" t="str">
        <f t="shared" si="77"/>
        <v>SOBRE MERCADO</v>
      </c>
      <c r="R1225" t="e">
        <f>VLOOKUP(A1225,FORMULA!A:A,1,0)</f>
        <v>#N/A</v>
      </c>
    </row>
    <row r="1226" spans="1:18" x14ac:dyDescent="0.3">
      <c r="A1226" t="s">
        <v>9157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9159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8952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5391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9161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5391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9163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5390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8674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5390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123.60763888889051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9168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9170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9173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5391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9176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5391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8601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5391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109.57986111110949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5391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879.60972222222335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5391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1607.4493055555577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10111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5391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9185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5391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5592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5391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20490000</v>
      </c>
      <c r="L1241" s="25">
        <f t="shared" si="78"/>
        <v>-4810000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120.61388888888905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9206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5390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>
        <f>_xlfn.XLOOKUP(A1242,Rotación!$A:$A,Rotación!$P:$P,"",0,-1)</f>
        <v>22490000</v>
      </c>
      <c r="L1242" s="25">
        <f t="shared" si="78"/>
        <v>-610000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9193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5391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9195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5390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9197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5390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9201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5391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9165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5391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>
        <f>_xlfn.XLOOKUP(A1247,Rotación!$A:$A,Rotación!$P:$P,"",0,-1)</f>
        <v>41290000</v>
      </c>
      <c r="L1247" s="25">
        <f t="shared" si="78"/>
        <v>-3310000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8600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5391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115.56388888888614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8054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5390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9208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5390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9210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5390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5391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8620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119.60624999999709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8670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119.2145833333343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8673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>
        <f>_xlfn.XLOOKUP(A1255,Rotación!$A:$A,Rotación!$P:$P,"",0,-1)</f>
        <v>11990000</v>
      </c>
      <c r="L1255" s="25">
        <f t="shared" si="78"/>
        <v>-710000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123.27152777777519</v>
      </c>
      <c r="P1255" t="str">
        <f t="shared" si="81"/>
        <v>BAJO MERCADO</v>
      </c>
      <c r="R1255" t="e">
        <f>VLOOKUP(A1255,FORMULA!A:A,1,0)</f>
        <v>#N/A</v>
      </c>
    </row>
    <row r="1256" spans="1:18" x14ac:dyDescent="0.3">
      <c r="A1256" t="s">
        <v>9220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8672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121.28055555555329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9225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9227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9230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5391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9232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5391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9236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5391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9238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5391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5268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5391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25990000</v>
      </c>
      <c r="L1264" s="25">
        <f t="shared" si="78"/>
        <v>-4610000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126.35069444444525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9240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9240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5268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5391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25990000</v>
      </c>
      <c r="L1267" s="25">
        <f t="shared" si="78"/>
        <v>-2710000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126.35069444444525</v>
      </c>
      <c r="P1267" t="str">
        <f t="shared" si="81"/>
        <v>BAJO MERCADO</v>
      </c>
      <c r="R1267" t="e">
        <f>VLOOKUP(A1267,FORMULA!A:A,1,0)</f>
        <v>#N/A</v>
      </c>
    </row>
    <row r="1268" spans="1:18" x14ac:dyDescent="0.3">
      <c r="A1268" t="s">
        <v>9242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5390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9244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5390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8666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5390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111.42708333333576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8621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5390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 t="str">
        <f>_xlfn.XLOOKUP(A1271,Rotación!$A:$A,Rotación!$P:$P,"",0,-1)</f>
        <v/>
      </c>
      <c r="L1271" s="25" t="e">
        <f t="shared" si="78"/>
        <v>#VALUE!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116.47430555555911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9253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5391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6649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5391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113.30625000000146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6649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5391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113.30625000000146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9263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9265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5390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5420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5390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9268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5390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9270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5390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9272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9276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5391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9278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5391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9070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9284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5391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1034.2104166666686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9287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5391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9289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5391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8656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5391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97.604166666664241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8669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5391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116.60486111111095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8668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5391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116.2993055555562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9297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5391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5391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418.24861111111386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9299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5391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9302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8723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9304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5390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8617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104.32361111111095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9310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9312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9314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9317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9317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9319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5390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9321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5390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9307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5390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9276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5391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10112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5391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9324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5391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88.243750000001455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9326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5391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9330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5391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9338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5391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8731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5391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9345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5391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9347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5263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5390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106.30208333333576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9350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5391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8663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5391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104.4597222222219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8609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5391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104.32430555555766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9360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5391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9362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5391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9365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5390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8664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5390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109.50138888888614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9367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9370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9372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9375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9377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9379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5391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9386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5391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9389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5391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5391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 t="str">
        <f>_xlfn.XLOOKUP(A1331,Rotación!$A:$A,Rotación!$P:$P,"",0,-1)</f>
        <v/>
      </c>
      <c r="L1331" s="25" t="e">
        <f t="shared" si="82"/>
        <v>#VALUE!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526.5270833333343</v>
      </c>
      <c r="P1331" t="str">
        <f t="shared" si="85"/>
        <v>SOBRE MERCADO</v>
      </c>
      <c r="R1331" t="str">
        <f>VLOOKUP(A1331,FORMULA!A:A,1,0)</f>
        <v>SYDS69</v>
      </c>
    </row>
    <row r="1332" spans="1:18" x14ac:dyDescent="0.3">
      <c r="A1332" t="s">
        <v>9393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9395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5390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9397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9400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5390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9402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5390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9404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5391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9407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9410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8610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 t="str">
        <f>_xlfn.XLOOKUP(A1340,Rotación!$A:$A,Rotación!$P:$P,"",0,-1)</f>
        <v/>
      </c>
      <c r="L1340" s="25" t="e">
        <f t="shared" si="82"/>
        <v>#VALUE!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115.40833333333285</v>
      </c>
      <c r="P1340" t="str">
        <f t="shared" si="85"/>
        <v>SOBRE MERCADO</v>
      </c>
      <c r="R1340" t="str">
        <f>VLOOKUP(A1340,FORMULA!A:A,1,0)</f>
        <v>KZKL71</v>
      </c>
    </row>
    <row r="1341" spans="1:18" x14ac:dyDescent="0.3">
      <c r="A1341" t="s">
        <v>9415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5391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10113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5391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9420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5391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5391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648.29513888889051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8765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5391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9424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5390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9426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5390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5390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1210.5013888888861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9431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5390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10114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9434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9436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9438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9440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9442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5391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9445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5391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5270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5391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9449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5391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9451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5391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9453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9456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9458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8659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102.28055555555329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8611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112.2409722222219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8665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111.3034722222219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9466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5391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9469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5391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9471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5390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10115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5390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6547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5390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9477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 t="str">
        <f>_xlfn.XLOOKUP(A1371,Rotación!$A:$A,Rotación!$P:$P,"",0,-1)</f>
        <v/>
      </c>
      <c r="L1371" s="25" t="e">
        <f t="shared" si="86"/>
        <v>#VALUE!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90.331944444442343</v>
      </c>
      <c r="P1371" t="str">
        <f t="shared" si="89"/>
        <v>SOBRE MERCADO</v>
      </c>
      <c r="R1371" t="e">
        <f>VLOOKUP(A1371,FORMULA!A:A,1,0)</f>
        <v>#N/A</v>
      </c>
    </row>
    <row r="1372" spans="1:18" x14ac:dyDescent="0.3">
      <c r="A1372" t="s">
        <v>9480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9486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9489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9491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9494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5391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9496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5390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9498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5390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9276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5390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9501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5390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5390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397.56388888888614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9506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5390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9508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5390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9510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5390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9517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5390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9520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9523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9526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783.25763888889196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8739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9530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9532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5482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9536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9538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1097.6180555555547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9545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9549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9552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9554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9556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9559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9561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5391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5620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5391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96.438194444446708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5620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5391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96.438194444446708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9565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5391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9567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5391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9570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5391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9572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5391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9576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5391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9578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5391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9578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5391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9580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5391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91.31388888888614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9583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5390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8661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5390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103.24375000000146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9586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5390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5390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614.2409722222219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9589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5390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9592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5390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5390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950.49722222222044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9596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5391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9598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5391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9601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5391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 t="str">
        <f>_xlfn.XLOOKUP(A1423,Rotación!$A:$A,Rotación!$P:$P,"",0,-1)</f>
        <v/>
      </c>
      <c r="L1423" s="25" t="e">
        <f t="shared" si="90"/>
        <v>#VALUE!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91.310416666667152</v>
      </c>
      <c r="P1423" t="str">
        <f t="shared" si="89"/>
        <v>SOBRE MERCADO</v>
      </c>
      <c r="R1423" t="e">
        <f>VLOOKUP(A1423,FORMULA!A:A,1,0)</f>
        <v>#N/A</v>
      </c>
    </row>
    <row r="1424" spans="1:18" x14ac:dyDescent="0.3">
      <c r="A1424" t="s">
        <v>9604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5391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9607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5391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9609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9611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5390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9613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5390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9615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5390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 t="str">
        <f>_xlfn.XLOOKUP(A1429,Rotación!$A:$A,Rotación!$P:$P,"",0,-1)</f>
        <v/>
      </c>
      <c r="L1429" s="25" t="e">
        <f t="shared" si="90"/>
        <v>#VALUE!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94.50138888888614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9618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669.25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5588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9623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5390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9625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5390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9629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5391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9631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5390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10116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9634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9636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5391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97.33125000000291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8660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5391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103.23055555555766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10117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5391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6476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5391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 t="str">
        <f>_xlfn.XLOOKUP(A1442,Rotación!$A:$A,Rotación!$P:$P,"",0,-1)</f>
        <v/>
      </c>
      <c r="L1442" s="25" t="e">
        <f t="shared" si="90"/>
        <v>#VALUE!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158.32708333332994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9646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5391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9648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5390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8658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5390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102.26597222222335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9651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5390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9654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5390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5390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1769.1944444444453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9658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5390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9660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5390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9663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5390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9665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5390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9668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5391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4523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9675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5574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5391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9679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5391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9681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5053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9684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8690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19590000</v>
      </c>
      <c r="L1461" s="25">
        <f t="shared" si="90"/>
        <v>-210000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9688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9691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9693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9696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9698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9700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5390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92.542361111110949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9702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5399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9705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9707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9709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92.27986111111386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9712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9714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9716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9718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95.586111111108039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9720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9477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 t="str">
        <f>_xlfn.XLOOKUP(A1478,Rotación!$A:$A,Rotación!$P:$P,"",0,-1)</f>
        <v/>
      </c>
      <c r="L1478" s="25" t="e">
        <f t="shared" si="94"/>
        <v>#VALUE!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90.331944444442343</v>
      </c>
      <c r="P1478" t="str">
        <f t="shared" si="93"/>
        <v>SOBRE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614.2409722222219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9722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5391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9724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5391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9730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5391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9733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5391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89.547222222223354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9736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5391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9738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5391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9740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5391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9742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5391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9744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5391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9746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5391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90.547222222223354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9748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5391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9750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5391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84.337500000001455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9752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5391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9756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5391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9758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5391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9761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5391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5391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389.3034722222219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9764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5391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9766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5391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9768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9770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9775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5391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9777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5391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9770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5391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602.5673611111124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571.4958333333343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1573.2319444444438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1292.1972222222248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1341.5715277777781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5369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214.33750000000146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1247.3277777777766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341.20902777777519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5355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15190000</v>
      </c>
      <c r="L1512" s="25">
        <f t="shared" si="98"/>
        <v>-310000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196.50972222222481</v>
      </c>
      <c r="P1512" t="str">
        <f t="shared" si="97"/>
        <v>BAJO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518.51180555555766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2379.2208333333328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480.27083333333576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5376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236.43888888888614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426.42708333333576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866.25763888889196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322.26041666666424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393.56458333333285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8612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10118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48990000</v>
      </c>
      <c r="L1522" s="25">
        <f t="shared" si="98"/>
        <v>2290000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678.31180555555329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12990000</v>
      </c>
      <c r="L1523" s="25">
        <f t="shared" si="98"/>
        <v>-810000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360.44513888889196</v>
      </c>
      <c r="P1523" t="str">
        <f t="shared" si="97"/>
        <v>BAJO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LIQUIDAR</v>
      </c>
      <c r="G1524" s="13">
        <f>IFERROR(IF($F1524="ALTA",$D1524*1.03,
IF($F1524="MEDIA",$D1524*1,
IF($F1524="BAJA",$D1524*0.92,
IF($F1524="LIQUIDAR",_xlfn.XLOOKUP(A1524,Rotación!$A:$A,Rotación!$O:$O,0,0,-1),"")))),"")</f>
        <v>8553740</v>
      </c>
      <c r="H1524" s="13">
        <f>IFERROR(IF($F1524="ALTA",$D1524*1,
IF($F1524="MEDIA",$D1524*0.97,
IF($F1524="BAJA",$D1524*0.9,
IF($F1524="LIQUIDAR",_xlfn.XLOOKUP(A1524,Rotación!$A:$A,Rotación!$O:$O,0,0,-1),"")))),"")</f>
        <v>8553740</v>
      </c>
      <c r="I1524" s="13">
        <f>IFERROR(IF($F1524="ALTA",$D1524*0.97,
IF($F1524="MEDIA",$D1524*0.94,
IF($F1524="BAJA",$D1524*0.87,
IF($F1524="LIQUIDAR",_xlfn.XLOOKUP(A1524,Rotación!$A:$A,Rotación!$O:$O,0,0,-1),"")))),"")</f>
        <v>8553740</v>
      </c>
      <c r="J1524" s="13">
        <f>IFERROR(IF($F1524="ALTA",$D1524*0.94,
IF($F1524="MEDIA",$D1524*0.9,
IF($F1524="BAJA",$D1524*0.85,
IF($F1524="LIQUIDAR",_xlfn.XLOOKUP(A1524,Rotación!$A:$A,Rotación!$O:$O,0,0,-1),"")))),"")</f>
        <v>8553740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298.28888888889196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8618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10119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5371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221.29583333332994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 t="str">
        <f>_xlfn.XLOOKUP(A1527,Rotación!$A:$A,Rotación!$O:$O,"",0,-1)</f>
        <v/>
      </c>
      <c r="F1527" s="13" t="e">
        <f>IF(_xlfn.XLOOKUP(A1527,Rotación!A:A,Rotación!K:K)&lt;=30,"ALTA",
IF(_xlfn.XLOOKUP(A1527,Rotación!A:A,Rotación!K:K)&lt;=60,"MEDIA",
IF(_xlfn.XLOOKUP(A1527,Rotación!A:A,Rotación!K:K)&lt;=90,"BAJA",
"LIQUIDAR")))</f>
        <v>#N/A</v>
      </c>
      <c r="G1527" s="13" t="str">
        <f>IFERROR(IF($F1527="ALTA",$D1527*1.03,
IF($F1527="MEDIA",$D1527*1,
IF($F1527="BAJA",$D1527*0.92,
IF($F1527="LIQUIDAR",_xlfn.XLOOKUP(A1527,Rotación!$A:$A,Rotación!$O:$O,0,0,-1),"")))),"")</f>
        <v/>
      </c>
      <c r="H1527" s="13" t="str">
        <f>IFERROR(IF($F1527="ALTA",$D1527*1,
IF($F1527="MEDIA",$D1527*0.97,
IF($F1527="BAJA",$D1527*0.9,
IF($F1527="LIQUIDAR",_xlfn.XLOOKUP(A1527,Rotación!$A:$A,Rotación!$O:$O,0,0,-1),"")))),"")</f>
        <v/>
      </c>
      <c r="I1527" s="13" t="str">
        <f>IFERROR(IF($F1527="ALTA",$D1527*0.97,
IF($F1527="MEDIA",$D1527*0.94,
IF($F1527="BAJA",$D1527*0.87,
IF($F1527="LIQUIDAR",_xlfn.XLOOKUP(A1527,Rotación!$A:$A,Rotación!$O:$O,0,0,-1),"")))),"")</f>
        <v/>
      </c>
      <c r="J1527" s="13" t="str">
        <f>IFERROR(IF($F1527="ALTA",$D1527*0.94,
IF($F1527="MEDIA",$D1527*0.9,
IF($F1527="BAJA",$D1527*0.85,
IF($F1527="LIQUIDAR",_xlfn.XLOOKUP(A1527,Rotación!$A:$A,Rotación!$O:$O,0,0,-1),"")))),"")</f>
        <v/>
      </c>
      <c r="K1527" s="13" t="str">
        <f>_xlfn.XLOOKUP(A1527,Rotación!$A:$A,Rotación!$P:$P,"",0,-1)</f>
        <v/>
      </c>
      <c r="L1527" s="25" t="e">
        <f t="shared" si="98"/>
        <v>#VALUE!</v>
      </c>
      <c r="M1527" s="26" t="e">
        <f t="shared" si="99"/>
        <v>#VALUE!</v>
      </c>
      <c r="N1527" s="22">
        <f>IFERROR(VLOOKUP(A1527,'Base ATR'!$1:$1048576,2,0),"")</f>
        <v>45866.436111111114</v>
      </c>
      <c r="O1527" s="23">
        <f t="shared" ca="1" si="96"/>
        <v>421.56388888888614</v>
      </c>
      <c r="P1527" t="str">
        <f t="shared" si="97"/>
        <v>SOBRE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16490000</v>
      </c>
      <c r="L1528" s="25">
        <f t="shared" si="98"/>
        <v>-710000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299.33263888888905</v>
      </c>
      <c r="P1528" t="str">
        <f t="shared" si="97"/>
        <v>BAJO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29990000</v>
      </c>
      <c r="L1529" s="25">
        <f t="shared" si="98"/>
        <v>-1610000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357.27847222222044</v>
      </c>
      <c r="P1529" t="str">
        <f t="shared" si="97"/>
        <v>BAJO MERCADO</v>
      </c>
      <c r="Q1529" s="13"/>
      <c r="R1529" t="e">
        <f>VLOOKUP(A1529,FORMULA!A:A,1,0)</f>
        <v>#N/A</v>
      </c>
    </row>
    <row r="1530" spans="1:18" x14ac:dyDescent="0.3">
      <c r="A1530" s="13" t="s">
        <v>6044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 t="str">
        <f>_xlfn.XLOOKUP(A1530,Rotación!$A:$A,Rotación!$O:$O,"",0,-1)</f>
        <v/>
      </c>
      <c r="F1530" s="13" t="e">
        <f>IF(_xlfn.XLOOKUP(A1530,Rotación!A:A,Rotación!K:K)&lt;=30,"ALTA",
IF(_xlfn.XLOOKUP(A1530,Rotación!A:A,Rotación!K:K)&lt;=60,"MEDIA",
IF(_xlfn.XLOOKUP(A1530,Rotación!A:A,Rotación!K:K)&lt;=90,"BAJA",
"LIQUIDAR")))</f>
        <v>#N/A</v>
      </c>
      <c r="G1530" s="13" t="str">
        <f>IFERROR(IF($F1530="ALTA",$D1530*1.03,
IF($F1530="MEDIA",$D1530*1,
IF($F1530="BAJA",$D1530*0.92,
IF($F1530="LIQUIDAR",_xlfn.XLOOKUP(A1530,Rotación!$A:$A,Rotación!$O:$O,0,0,-1),"")))),"")</f>
        <v/>
      </c>
      <c r="H1530" s="13" t="str">
        <f>IFERROR(IF($F1530="ALTA",$D1530*1,
IF($F1530="MEDIA",$D1530*0.97,
IF($F1530="BAJA",$D1530*0.9,
IF($F1530="LIQUIDAR",_xlfn.XLOOKUP(A1530,Rotación!$A:$A,Rotación!$O:$O,0,0,-1),"")))),"")</f>
        <v/>
      </c>
      <c r="I1530" s="13" t="str">
        <f>IFERROR(IF($F1530="ALTA",$D1530*0.97,
IF($F1530="MEDIA",$D1530*0.94,
IF($F1530="BAJA",$D1530*0.87,
IF($F1530="LIQUIDAR",_xlfn.XLOOKUP(A1530,Rotación!$A:$A,Rotación!$O:$O,0,0,-1),"")))),"")</f>
        <v/>
      </c>
      <c r="J1530" s="13" t="str">
        <f>IFERROR(IF($F1530="ALTA",$D1530*0.94,
IF($F1530="MEDIA",$D1530*0.9,
IF($F1530="BAJA",$D1530*0.85,
IF($F1530="LIQUIDAR",_xlfn.XLOOKUP(A1530,Rotación!$A:$A,Rotación!$O:$O,0,0,-1),"")))),"")</f>
        <v/>
      </c>
      <c r="K1530" s="13" t="str">
        <f>_xlfn.XLOOKUP(A1530,Rotación!$A:$A,Rotación!$P:$P,"",0,-1)</f>
        <v/>
      </c>
      <c r="L1530" s="25" t="e">
        <f t="shared" si="98"/>
        <v>#VALUE!</v>
      </c>
      <c r="M1530" s="26" t="e">
        <f t="shared" si="99"/>
        <v>#VALUE!</v>
      </c>
      <c r="N1530" s="22">
        <f>IFERROR(VLOOKUP(A1530,'Base ATR'!$1:$1048576,2,0),"")</f>
        <v>46107.386805555558</v>
      </c>
      <c r="O1530" s="23">
        <f t="shared" ca="1" si="96"/>
        <v>180.61319444444234</v>
      </c>
      <c r="P1530" t="str">
        <f t="shared" si="97"/>
        <v>SOBRE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722.21527777778101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 t="str">
        <f>_xlfn.XLOOKUP(A1532,Rotación!$A:$A,Rotación!$O:$O,"",0,-1)</f>
        <v/>
      </c>
      <c r="F1532" s="13" t="e">
        <f>IF(_xlfn.XLOOKUP(A1532,Rotación!A:A,Rotación!K:K)&lt;=30,"ALTA",
IF(_xlfn.XLOOKUP(A1532,Rotación!A:A,Rotación!K:K)&lt;=60,"MEDIA",
IF(_xlfn.XLOOKUP(A1532,Rotación!A:A,Rotación!K:K)&lt;=90,"BAJA",
"LIQUIDAR")))</f>
        <v>#N/A</v>
      </c>
      <c r="G1532" s="13" t="str">
        <f>IFERROR(IF($F1532="ALTA",$D1532*1.03,
IF($F1532="MEDIA",$D1532*1,
IF($F1532="BAJA",$D1532*0.92,
IF($F1532="LIQUIDAR",_xlfn.XLOOKUP(A1532,Rotación!$A:$A,Rotación!$O:$O,0,0,-1),"")))),"")</f>
        <v/>
      </c>
      <c r="H1532" s="13" t="str">
        <f>IFERROR(IF($F1532="ALTA",$D1532*1,
IF($F1532="MEDIA",$D1532*0.97,
IF($F1532="BAJA",$D1532*0.9,
IF($F1532="LIQUIDAR",_xlfn.XLOOKUP(A1532,Rotación!$A:$A,Rotación!$O:$O,0,0,-1),"")))),"")</f>
        <v/>
      </c>
      <c r="I1532" s="13" t="str">
        <f>IFERROR(IF($F1532="ALTA",$D1532*0.97,
IF($F1532="MEDIA",$D1532*0.94,
IF($F1532="BAJA",$D1532*0.87,
IF($F1532="LIQUIDAR",_xlfn.XLOOKUP(A1532,Rotación!$A:$A,Rotación!$O:$O,0,0,-1),"")))),"")</f>
        <v/>
      </c>
      <c r="J1532" s="13" t="str">
        <f>IFERROR(IF($F1532="ALTA",$D1532*0.94,
IF($F1532="MEDIA",$D1532*0.9,
IF($F1532="BAJA",$D1532*0.85,
IF($F1532="LIQUIDAR",_xlfn.XLOOKUP(A1532,Rotación!$A:$A,Rotación!$O:$O,0,0,-1),"")))),"")</f>
        <v/>
      </c>
      <c r="K1532" s="13" t="str">
        <f>_xlfn.XLOOKUP(A1532,Rotación!$A:$A,Rotación!$P:$P,"",0,-1)</f>
        <v/>
      </c>
      <c r="L1532" s="25" t="e">
        <f t="shared" si="98"/>
        <v>#VALUE!</v>
      </c>
      <c r="M1532" s="26" t="e">
        <f t="shared" si="99"/>
        <v>#VALUE!</v>
      </c>
      <c r="N1532" s="22">
        <f>IFERROR(VLOOKUP(A1532,'Base ATR'!$1:$1048576,2,0),"")</f>
        <v>45959.517361111109</v>
      </c>
      <c r="O1532" s="23">
        <f t="shared" ca="1" si="96"/>
        <v>328.48263888889051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20990000</v>
      </c>
      <c r="L1533" s="25">
        <f t="shared" si="98"/>
        <v>-910000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320.4333333333343</v>
      </c>
      <c r="P1533" t="str">
        <f t="shared" si="97"/>
        <v>BAJO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 t="str">
        <f>_xlfn.XLOOKUP(A1535,Rotación!$A:$A,Rotación!$O:$O,"",0,-1)</f>
        <v/>
      </c>
      <c r="F1535" s="13" t="e">
        <f>IF(_xlfn.XLOOKUP(A1535,Rotación!A:A,Rotación!K:K)&lt;=30,"ALTA",
IF(_xlfn.XLOOKUP(A1535,Rotación!A:A,Rotación!K:K)&lt;=60,"MEDIA",
IF(_xlfn.XLOOKUP(A1535,Rotación!A:A,Rotación!K:K)&lt;=90,"BAJA",
"LIQUIDAR")))</f>
        <v>#N/A</v>
      </c>
      <c r="G1535" s="13" t="str">
        <f>IFERROR(IF($F1535="ALTA",$D1535*1.03,
IF($F1535="MEDIA",$D1535*1,
IF($F1535="BAJA",$D1535*0.92,
IF($F1535="LIQUIDAR",_xlfn.XLOOKUP(A1535,Rotación!$A:$A,Rotación!$O:$O,0,0,-1),"")))),"")</f>
        <v/>
      </c>
      <c r="H1535" s="13" t="str">
        <f>IFERROR(IF($F1535="ALTA",$D1535*1,
IF($F1535="MEDIA",$D1535*0.97,
IF($F1535="BAJA",$D1535*0.9,
IF($F1535="LIQUIDAR",_xlfn.XLOOKUP(A1535,Rotación!$A:$A,Rotación!$O:$O,0,0,-1),"")))),"")</f>
        <v/>
      </c>
      <c r="I1535" s="13" t="str">
        <f>IFERROR(IF($F1535="ALTA",$D1535*0.97,
IF($F1535="MEDIA",$D1535*0.94,
IF($F1535="BAJA",$D1535*0.87,
IF($F1535="LIQUIDAR",_xlfn.XLOOKUP(A1535,Rotación!$A:$A,Rotación!$O:$O,0,0,-1),"")))),"")</f>
        <v/>
      </c>
      <c r="J1535" s="13" t="str">
        <f>IFERROR(IF($F1535="ALTA",$D1535*0.94,
IF($F1535="MEDIA",$D1535*0.9,
IF($F1535="BAJA",$D1535*0.85,
IF($F1535="LIQUIDAR",_xlfn.XLOOKUP(A1535,Rotación!$A:$A,Rotación!$O:$O,0,0,-1),"")))),"")</f>
        <v/>
      </c>
      <c r="K1535" s="13" t="str">
        <f>_xlfn.XLOOKUP(A1535,Rotación!$A:$A,Rotación!$P:$P,"",0,-1)</f>
        <v/>
      </c>
      <c r="L1535" s="25" t="e">
        <f t="shared" si="98"/>
        <v>#VALUE!</v>
      </c>
      <c r="M1535" s="26" t="e">
        <f t="shared" si="99"/>
        <v>#VALUE!</v>
      </c>
      <c r="N1535" s="22">
        <f>IFERROR(VLOOKUP(A1535,'Base ATR'!$1:$1048576,2,0),"")</f>
        <v>45806.710416666669</v>
      </c>
      <c r="O1535" s="23">
        <f t="shared" ca="1" si="96"/>
        <v>481.28958333333139</v>
      </c>
      <c r="P1535" t="str">
        <f t="shared" si="97"/>
        <v>SOBRE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389.50833333333139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1650.5083333333314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377.44861111111095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 t="str">
        <f>_xlfn.XLOOKUP(A1539,Rotación!$A:$A,Rotación!$O:$O,"",0,-1)</f>
        <v/>
      </c>
      <c r="F1539" s="13" t="e">
        <f>IF(_xlfn.XLOOKUP(A1539,Rotación!A:A,Rotación!K:K)&lt;=30,"ALTA",
IF(_xlfn.XLOOKUP(A1539,Rotación!A:A,Rotación!K:K)&lt;=60,"MEDIA",
IF(_xlfn.XLOOKUP(A1539,Rotación!A:A,Rotación!K:K)&lt;=90,"BAJA",
"LIQUIDAR")))</f>
        <v>#N/A</v>
      </c>
      <c r="G1539" s="13" t="str">
        <f>IFERROR(IF($F1539="ALTA",$D1539*1.03,
IF($F1539="MEDIA",$D1539*1,
IF($F1539="BAJA",$D1539*0.92,
IF($F1539="LIQUIDAR",_xlfn.XLOOKUP(A1539,Rotación!$A:$A,Rotación!$O:$O,0,0,-1),"")))),"")</f>
        <v/>
      </c>
      <c r="H1539" s="13" t="str">
        <f>IFERROR(IF($F1539="ALTA",$D1539*1,
IF($F1539="MEDIA",$D1539*0.97,
IF($F1539="BAJA",$D1539*0.9,
IF($F1539="LIQUIDAR",_xlfn.XLOOKUP(A1539,Rotación!$A:$A,Rotación!$O:$O,0,0,-1),"")))),"")</f>
        <v/>
      </c>
      <c r="I1539" s="13" t="str">
        <f>IFERROR(IF($F1539="ALTA",$D1539*0.97,
IF($F1539="MEDIA",$D1539*0.94,
IF($F1539="BAJA",$D1539*0.87,
IF($F1539="LIQUIDAR",_xlfn.XLOOKUP(A1539,Rotación!$A:$A,Rotación!$O:$O,0,0,-1),"")))),"")</f>
        <v/>
      </c>
      <c r="J1539" s="13" t="str">
        <f>IFERROR(IF($F1539="ALTA",$D1539*0.94,
IF($F1539="MEDIA",$D1539*0.9,
IF($F1539="BAJA",$D1539*0.85,
IF($F1539="LIQUIDAR",_xlfn.XLOOKUP(A1539,Rotación!$A:$A,Rotación!$O:$O,0,0,-1),"")))),"")</f>
        <v/>
      </c>
      <c r="K1539" s="13" t="str">
        <f>_xlfn.XLOOKUP(A1539,Rotación!$A:$A,Rotación!$P:$P,"",0,-1)</f>
        <v/>
      </c>
      <c r="L1539" s="25" t="e">
        <f t="shared" si="98"/>
        <v>#VALUE!</v>
      </c>
      <c r="M1539" s="26" t="e">
        <f t="shared" si="99"/>
        <v>#VALUE!</v>
      </c>
      <c r="N1539" s="22">
        <f>IFERROR(VLOOKUP(A1539,'Base ATR'!$1:$1048576,2,0),"")</f>
        <v>45923.388888888891</v>
      </c>
      <c r="O1539" s="23">
        <f t="shared" ca="1" si="96"/>
        <v>364.61111111110949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8625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10119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28490000</v>
      </c>
      <c r="L1541" s="25">
        <f t="shared" si="98"/>
        <v>2090000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279.50624999999854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8631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10119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 t="str">
        <f>_xlfn.XLOOKUP(A1543,Rotación!$A:$A,Rotación!$O:$O,"",0,-1)</f>
        <v/>
      </c>
      <c r="F1543" s="13" t="e">
        <f>IF(_xlfn.XLOOKUP(A1543,Rotación!A:A,Rotación!K:K)&lt;=30,"ALTA",
IF(_xlfn.XLOOKUP(A1543,Rotación!A:A,Rotación!K:K)&lt;=60,"MEDIA",
IF(_xlfn.XLOOKUP(A1543,Rotación!A:A,Rotación!K:K)&lt;=90,"BAJA",
"LIQUIDAR")))</f>
        <v>#N/A</v>
      </c>
      <c r="G1543" s="13" t="str">
        <f>IFERROR(IF($F1543="ALTA",$D1543*1.03,
IF($F1543="MEDIA",$D1543*1,
IF($F1543="BAJA",$D1543*0.92,
IF($F1543="LIQUIDAR",_xlfn.XLOOKUP(A1543,Rotación!$A:$A,Rotación!$O:$O,0,0,-1),"")))),"")</f>
        <v/>
      </c>
      <c r="H1543" s="13" t="str">
        <f>IFERROR(IF($F1543="ALTA",$D1543*1,
IF($F1543="MEDIA",$D1543*0.97,
IF($F1543="BAJA",$D1543*0.9,
IF($F1543="LIQUIDAR",_xlfn.XLOOKUP(A1543,Rotación!$A:$A,Rotación!$O:$O,0,0,-1),"")))),"")</f>
        <v/>
      </c>
      <c r="I1543" s="13" t="str">
        <f>IFERROR(IF($F1543="ALTA",$D1543*0.97,
IF($F1543="MEDIA",$D1543*0.94,
IF($F1543="BAJA",$D1543*0.87,
IF($F1543="LIQUIDAR",_xlfn.XLOOKUP(A1543,Rotación!$A:$A,Rotación!$O:$O,0,0,-1),"")))),"")</f>
        <v/>
      </c>
      <c r="J1543" s="13" t="str">
        <f>IFERROR(IF($F1543="ALTA",$D1543*0.94,
IF($F1543="MEDIA",$D1543*0.9,
IF($F1543="BAJA",$D1543*0.85,
IF($F1543="LIQUIDAR",_xlfn.XLOOKUP(A1543,Rotación!$A:$A,Rotación!$O:$O,0,0,-1),"")))),"")</f>
        <v/>
      </c>
      <c r="K1543" s="13" t="str">
        <f>_xlfn.XLOOKUP(A1543,Rotación!$A:$A,Rotación!$P:$P,"",0,-1)</f>
        <v/>
      </c>
      <c r="L1543" s="25" t="e">
        <f t="shared" si="98"/>
        <v>#VALUE!</v>
      </c>
      <c r="M1543" s="26" t="e">
        <f t="shared" si="99"/>
        <v>#VALUE!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5339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209.1916666666657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8592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10119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7184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5314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305.33680555555475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8635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10119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5362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207.40694444444671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5316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5336</v>
      </c>
      <c r="B1553" s="13" t="str">
        <f>IFERROR(VLOOKUP(A1553,'Base ATP'!$1:$1048576,3,0),"")</f>
        <v>KIA</v>
      </c>
      <c r="C1553" s="28" t="str">
        <f>IFERROR(VLOOKUP(A1553,'Base ATP'!$1:$1048576,4,0),"")</f>
        <v>SOLUTO</v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 t="str">
        <f>_xlfn.XLOOKUP(A1554,Rotación!$A:$A,Rotación!$O:$O,"",0,-1)</f>
        <v/>
      </c>
      <c r="F1554" s="13" t="e">
        <f>IF(_xlfn.XLOOKUP(A1554,Rotación!A:A,Rotación!K:K)&lt;=30,"ALTA",
IF(_xlfn.XLOOKUP(A1554,Rotación!A:A,Rotación!K:K)&lt;=60,"MEDIA",
IF(_xlfn.XLOOKUP(A1554,Rotación!A:A,Rotación!K:K)&lt;=90,"BAJA",
"LIQUIDAR")))</f>
        <v>#N/A</v>
      </c>
      <c r="G1554" s="13" t="str">
        <f>IFERROR(IF($F1554="ALTA",$D1554*1.03,
IF($F1554="MEDIA",$D1554*1,
IF($F1554="BAJA",$D1554*0.92,
IF($F1554="LIQUIDAR",_xlfn.XLOOKUP(A1554,Rotación!$A:$A,Rotación!$O:$O,0,0,-1),"")))),"")</f>
        <v/>
      </c>
      <c r="H1554" s="13" t="str">
        <f>IFERROR(IF($F1554="ALTA",$D1554*1,
IF($F1554="MEDIA",$D1554*0.97,
IF($F1554="BAJA",$D1554*0.9,
IF($F1554="LIQUIDAR",_xlfn.XLOOKUP(A1554,Rotación!$A:$A,Rotación!$O:$O,0,0,-1),"")))),"")</f>
        <v/>
      </c>
      <c r="I1554" s="13" t="str">
        <f>IFERROR(IF($F1554="ALTA",$D1554*0.97,
IF($F1554="MEDIA",$D1554*0.94,
IF($F1554="BAJA",$D1554*0.87,
IF($F1554="LIQUIDAR",_xlfn.XLOOKUP(A1554,Rotación!$A:$A,Rotación!$O:$O,0,0,-1),"")))),"")</f>
        <v/>
      </c>
      <c r="J1554" s="13" t="str">
        <f>IFERROR(IF($F1554="ALTA",$D1554*0.94,
IF($F1554="MEDIA",$D1554*0.9,
IF($F1554="BAJA",$D1554*0.85,
IF($F1554="LIQUIDAR",_xlfn.XLOOKUP(A1554,Rotación!$A:$A,Rotación!$O:$O,0,0,-1),"")))),"")</f>
        <v/>
      </c>
      <c r="K1554" s="13" t="str">
        <f>_xlfn.XLOOKUP(A1554,Rotación!$A:$A,Rotación!$P:$P,"",0,-1)</f>
        <v/>
      </c>
      <c r="L1554" s="25" t="e">
        <f t="shared" si="100"/>
        <v>#VALUE!</v>
      </c>
      <c r="M1554" s="26" t="e">
        <f t="shared" si="101"/>
        <v>#VALUE!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5335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0</v>
      </c>
      <c r="L1555" s="25">
        <f t="shared" si="100"/>
        <v>-40700000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 t="str">
        <f>_xlfn.XLOOKUP(A1556,Rotación!$A:$A,Rotación!$O:$O,"",0,-1)</f>
        <v/>
      </c>
      <c r="F1556" s="13" t="e">
        <f>IF(_xlfn.XLOOKUP(A1556,Rotación!A:A,Rotación!K:K)&lt;=30,"ALTA",
IF(_xlfn.XLOOKUP(A1556,Rotación!A:A,Rotación!K:K)&lt;=60,"MEDIA",
IF(_xlfn.XLOOKUP(A1556,Rotación!A:A,Rotación!K:K)&lt;=90,"BAJA",
"LIQUIDAR")))</f>
        <v>#N/A</v>
      </c>
      <c r="G1556" s="13" t="str">
        <f>IFERROR(IF($F1556="ALTA",$D1556*1.03,
IF($F1556="MEDIA",$D1556*1,
IF($F1556="BAJA",$D1556*0.92,
IF($F1556="LIQUIDAR",_xlfn.XLOOKUP(A1556,Rotación!$A:$A,Rotación!$O:$O,0,0,-1),"")))),"")</f>
        <v/>
      </c>
      <c r="H1556" s="13" t="str">
        <f>IFERROR(IF($F1556="ALTA",$D1556*1,
IF($F1556="MEDIA",$D1556*0.97,
IF($F1556="BAJA",$D1556*0.9,
IF($F1556="LIQUIDAR",_xlfn.XLOOKUP(A1556,Rotación!$A:$A,Rotación!$O:$O,0,0,-1),"")))),"")</f>
        <v/>
      </c>
      <c r="I1556" s="13" t="str">
        <f>IFERROR(IF($F1556="ALTA",$D1556*0.97,
IF($F1556="MEDIA",$D1556*0.94,
IF($F1556="BAJA",$D1556*0.87,
IF($F1556="LIQUIDAR",_xlfn.XLOOKUP(A1556,Rotación!$A:$A,Rotación!$O:$O,0,0,-1),"")))),"")</f>
        <v/>
      </c>
      <c r="J1556" s="13" t="str">
        <f>IFERROR(IF($F1556="ALTA",$D1556*0.94,
IF($F1556="MEDIA",$D1556*0.9,
IF($F1556="BAJA",$D1556*0.85,
IF($F1556="LIQUIDAR",_xlfn.XLOOKUP(A1556,Rotación!$A:$A,Rotación!$O:$O,0,0,-1),"")))),"")</f>
        <v/>
      </c>
      <c r="K1556" s="13" t="str">
        <f>_xlfn.XLOOKUP(A1556,Rotación!$A:$A,Rotación!$P:$P,"",0,-1)</f>
        <v/>
      </c>
      <c r="L1556" s="25" t="e">
        <f t="shared" si="100"/>
        <v>#VALUE!</v>
      </c>
      <c r="M1556" s="26" t="e">
        <f t="shared" si="101"/>
        <v>#VALUE!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308.49375000000146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8637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10119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8585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 t="str">
        <f>_xlfn.XLOOKUP(A1560,Rotación!$A:$A,Rotación!$O:$O,"",0,-1)</f>
        <v/>
      </c>
      <c r="F1560" s="13" t="e">
        <f>IF(_xlfn.XLOOKUP(A1560,Rotación!A:A,Rotación!K:K)&lt;=30,"ALTA",
IF(_xlfn.XLOOKUP(A1560,Rotación!A:A,Rotación!K:K)&lt;=60,"MEDIA",
IF(_xlfn.XLOOKUP(A1560,Rotación!A:A,Rotación!K:K)&lt;=90,"BAJA",
"LIQUIDAR")))</f>
        <v>#N/A</v>
      </c>
      <c r="G1560" s="13" t="str">
        <f>IFERROR(IF($F1560="ALTA",$D1560*1.03,
IF($F1560="MEDIA",$D1560*1,
IF($F1560="BAJA",$D1560*0.92,
IF($F1560="LIQUIDAR",_xlfn.XLOOKUP(A1560,Rotación!$A:$A,Rotación!$O:$O,0,0,-1),"")))),"")</f>
        <v/>
      </c>
      <c r="H1560" s="13" t="str">
        <f>IFERROR(IF($F1560="ALTA",$D1560*1,
IF($F1560="MEDIA",$D1560*0.97,
IF($F1560="BAJA",$D1560*0.9,
IF($F1560="LIQUIDAR",_xlfn.XLOOKUP(A1560,Rotación!$A:$A,Rotación!$O:$O,0,0,-1),"")))),"")</f>
        <v/>
      </c>
      <c r="I1560" s="13" t="str">
        <f>IFERROR(IF($F1560="ALTA",$D1560*0.97,
IF($F1560="MEDIA",$D1560*0.94,
IF($F1560="BAJA",$D1560*0.87,
IF($F1560="LIQUIDAR",_xlfn.XLOOKUP(A1560,Rotación!$A:$A,Rotación!$O:$O,0,0,-1),"")))),"")</f>
        <v/>
      </c>
      <c r="J1560" s="13" t="str">
        <f>IFERROR(IF($F1560="ALTA",$D1560*0.94,
IF($F1560="MEDIA",$D1560*0.9,
IF($F1560="BAJA",$D1560*0.85,
IF($F1560="LIQUIDAR",_xlfn.XLOOKUP(A1560,Rotación!$A:$A,Rotación!$O:$O,0,0,-1),"")))),"")</f>
        <v/>
      </c>
      <c r="K1560" s="13" t="str">
        <f>_xlfn.XLOOKUP(A1560,Rotación!$A:$A,Rotación!$P:$P,"",0,-1)</f>
        <v/>
      </c>
      <c r="L1560" s="25" t="e">
        <f t="shared" si="100"/>
        <v>#VALUE!</v>
      </c>
      <c r="M1560" s="26" t="e">
        <f t="shared" si="101"/>
        <v>#VALUE!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7175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8506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8639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10119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8514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8641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10119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7188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8567</v>
      </c>
      <c r="B1568" s="13" t="str">
        <f>IFERROR(VLOOKUP(A1568,'Base ATP'!$1:$1048576,3,0),"")</f>
        <v>FORD</v>
      </c>
      <c r="C1568" s="28" t="str">
        <f>IFERROR(VLOOKUP(A1568,'Base ATP'!$1:$1048576,4,0),"")</f>
        <v>EXPLORER</v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571.51527777777665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8512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8643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10119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400.29652777777665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5232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8644</v>
      </c>
      <c r="B1576" s="13" t="str">
        <f>IFERROR(VLOOKUP(A1576,'Base ATP'!$1:$1048576,3,0),"")</f>
        <v>BAIC</v>
      </c>
      <c r="C1576" s="28" t="str">
        <f>IFERROR(VLOOKUP(A1576,'Base ATP'!$1:$1048576,4,0),"")</f>
        <v>BJ30</v>
      </c>
      <c r="D1576" s="13">
        <v>24900000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24900000</v>
      </c>
      <c r="L1576" s="25">
        <f t="shared" si="100"/>
        <v>0</v>
      </c>
      <c r="M1576" s="26">
        <f t="shared" si="101"/>
        <v>0.8910433333333333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8548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5312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364.46111111110804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8646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10119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 t="str">
        <f>_xlfn.XLOOKUP(A1582,Rotación!$A:$A,Rotación!$O:$O,"",0,-1)</f>
        <v/>
      </c>
      <c r="F1582" s="13" t="e">
        <f>IF(_xlfn.XLOOKUP(A1582,Rotación!A:A,Rotación!K:K)&lt;=30,"ALTA",
IF(_xlfn.XLOOKUP(A1582,Rotación!A:A,Rotación!K:K)&lt;=60,"MEDIA",
IF(_xlfn.XLOOKUP(A1582,Rotación!A:A,Rotación!K:K)&lt;=90,"BAJA",
"LIQUIDAR")))</f>
        <v>#N/A</v>
      </c>
      <c r="G1582" s="13" t="str">
        <f>IFERROR(IF($F1582="ALTA",$D1582*1.03,
IF($F1582="MEDIA",$D1582*1,
IF($F1582="BAJA",$D1582*0.92,
IF($F1582="LIQUIDAR",_xlfn.XLOOKUP(A1582,Rotación!$A:$A,Rotación!$O:$O,0,0,-1),"")))),"")</f>
        <v/>
      </c>
      <c r="H1582" s="13" t="str">
        <f>IFERROR(IF($F1582="ALTA",$D1582*1,
IF($F1582="MEDIA",$D1582*0.97,
IF($F1582="BAJA",$D1582*0.9,
IF($F1582="LIQUIDAR",_xlfn.XLOOKUP(A1582,Rotación!$A:$A,Rotación!$O:$O,0,0,-1),"")))),"")</f>
        <v/>
      </c>
      <c r="I1582" s="13" t="str">
        <f>IFERROR(IF($F1582="ALTA",$D1582*0.97,
IF($F1582="MEDIA",$D1582*0.94,
IF($F1582="BAJA",$D1582*0.87,
IF($F1582="LIQUIDAR",_xlfn.XLOOKUP(A1582,Rotación!$A:$A,Rotación!$O:$O,0,0,-1),"")))),"")</f>
        <v/>
      </c>
      <c r="J1582" s="13" t="str">
        <f>IFERROR(IF($F1582="ALTA",$D1582*0.94,
IF($F1582="MEDIA",$D1582*0.9,
IF($F1582="BAJA",$D1582*0.85,
IF($F1582="LIQUIDAR",_xlfn.XLOOKUP(A1582,Rotación!$A:$A,Rotación!$O:$O,0,0,-1),"")))),"")</f>
        <v/>
      </c>
      <c r="K1582" s="13" t="str">
        <f>_xlfn.XLOOKUP(A1582,Rotación!$A:$A,Rotación!$P:$P,"",0,-1)</f>
        <v/>
      </c>
      <c r="L1582" s="25" t="e">
        <f t="shared" si="100"/>
        <v>#VALUE!</v>
      </c>
      <c r="M1582" s="26" t="e">
        <f t="shared" si="101"/>
        <v>#VALUE!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8588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8591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5311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>
        <v>15700000</v>
      </c>
      <c r="E1588" s="13">
        <f>_xlfn.XLOOKUP(A1588,Rotación!$A:$A,Rotación!$O:$O,"",0,-1)</f>
        <v>20835269</v>
      </c>
      <c r="F1588" s="13" t="s">
        <v>4033</v>
      </c>
      <c r="G1588" s="13">
        <f>IFERROR(IF($F1588="ALTA",$D1588*1.03,
IF($F1588="MEDIA",$D1588*1,
IF($F1588="BAJA",$D1588*0.92,
IF($F1588="LIQUIDAR",_xlfn.XLOOKUP(A1588,Rotación!$A:$A,Rotación!$O:$O,0,0,-1),"")))),"")</f>
        <v>15700000</v>
      </c>
      <c r="H1588" s="13">
        <f>IFERROR(IF($F1588="ALTA",$D1588*1,
IF($F1588="MEDIA",$D1588*0.97,
IF($F1588="BAJA",$D1588*0.9,
IF($F1588="LIQUIDAR",_xlfn.XLOOKUP(A1588,Rotación!$A:$A,Rotación!$O:$O,0,0,-1),"")))),"")</f>
        <v>15229000</v>
      </c>
      <c r="I1588" s="13">
        <f>IFERROR(IF($F1588="ALTA",$D1588*0.97,
IF($F1588="MEDIA",$D1588*0.94,
IF($F1588="BAJA",$D1588*0.87,
IF($F1588="LIQUIDAR",_xlfn.XLOOKUP(A1588,Rotación!$A:$A,Rotación!$O:$O,0,0,-1),"")))),"")</f>
        <v>14758000</v>
      </c>
      <c r="J1588" s="13">
        <f>IFERROR(IF($F1588="ALTA",$D1588*0.94,
IF($F1588="MEDIA",$D1588*0.9,
IF($F1588="BAJA",$D1588*0.85,
IF($F1588="LIQUIDAR",_xlfn.XLOOKUP(A1588,Rotación!$A:$A,Rotación!$O:$O,0,0,-1),"")))),"")</f>
        <v>14130000</v>
      </c>
      <c r="K1588" s="13">
        <f>_xlfn.XLOOKUP(A1588,Rotación!$A:$A,Rotación!$P:$P,"",0,-1)</f>
        <v>17890000</v>
      </c>
      <c r="L1588" s="25">
        <f t="shared" si="100"/>
        <v>2190000</v>
      </c>
      <c r="M1588" s="26">
        <f t="shared" si="101"/>
        <v>1.3270871974522294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8648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LIQUIDAR</v>
      </c>
      <c r="G1589" s="13">
        <f>IFERROR(IF($F1589="ALTA",$D1589*1.03,
IF($F1589="MEDIA",$D1589*1,
IF($F1589="BAJA",$D1589*0.92,
IF($F1589="LIQUIDAR",_xlfn.XLOOKUP(A1589,Rotación!$A:$A,Rotación!$O:$O,0,0,-1),"")))),"")</f>
        <v>58536100</v>
      </c>
      <c r="H1589" s="13">
        <f>IFERROR(IF($F1589="ALTA",$D1589*1,
IF($F1589="MEDIA",$D1589*0.97,
IF($F1589="BAJA",$D1589*0.9,
IF($F1589="LIQUIDAR",_xlfn.XLOOKUP(A1589,Rotación!$A:$A,Rotación!$O:$O,0,0,-1),"")))),"")</f>
        <v>58536100</v>
      </c>
      <c r="I1589" s="13">
        <f>IFERROR(IF($F1589="ALTA",$D1589*0.97,
IF($F1589="MEDIA",$D1589*0.94,
IF($F1589="BAJA",$D1589*0.87,
IF($F1589="LIQUIDAR",_xlfn.XLOOKUP(A1589,Rotación!$A:$A,Rotación!$O:$O,0,0,-1),"")))),"")</f>
        <v>58536100</v>
      </c>
      <c r="J1589" s="13">
        <f>IFERROR(IF($F1589="ALTA",$D1589*0.94,
IF($F1589="MEDIA",$D1589*0.9,
IF($F1589="BAJA",$D1589*0.85,
IF($F1589="LIQUIDAR",_xlfn.XLOOKUP(A1589,Rotación!$A:$A,Rotación!$O:$O,0,0,-1),"")))),"")</f>
        <v>58536100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8651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10119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8653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10119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 t="str">
        <f>_xlfn.XLOOKUP(A1593,Rotación!$A:$A,Rotación!$O:$O,"",0,-1)</f>
        <v/>
      </c>
      <c r="F1593" s="13" t="e">
        <f>IF(_xlfn.XLOOKUP(A1593,Rotación!A:A,Rotación!K:K)&lt;=30,"ALTA",
IF(_xlfn.XLOOKUP(A1593,Rotación!A:A,Rotación!K:K)&lt;=60,"MEDIA",
IF(_xlfn.XLOOKUP(A1593,Rotación!A:A,Rotación!K:K)&lt;=90,"BAJA",
"LIQUIDAR")))</f>
        <v>#N/A</v>
      </c>
      <c r="G1593" s="13" t="str">
        <f>IFERROR(IF($F1593="ALTA",$D1593*1.03,
IF($F1593="MEDIA",$D1593*1,
IF($F1593="BAJA",$D1593*0.92,
IF($F1593="LIQUIDAR",_xlfn.XLOOKUP(A1593,Rotación!$A:$A,Rotación!$O:$O,0,0,-1),"")))),"")</f>
        <v/>
      </c>
      <c r="H1593" s="13" t="str">
        <f>IFERROR(IF($F1593="ALTA",$D1593*1,
IF($F1593="MEDIA",$D1593*0.97,
IF($F1593="BAJA",$D1593*0.9,
IF($F1593="LIQUIDAR",_xlfn.XLOOKUP(A1593,Rotación!$A:$A,Rotación!$O:$O,0,0,-1),"")))),"")</f>
        <v/>
      </c>
      <c r="I1593" s="13" t="str">
        <f>IFERROR(IF($F1593="ALTA",$D1593*0.97,
IF($F1593="MEDIA",$D1593*0.94,
IF($F1593="BAJA",$D1593*0.87,
IF($F1593="LIQUIDAR",_xlfn.XLOOKUP(A1593,Rotación!$A:$A,Rotación!$O:$O,0,0,-1),"")))),"")</f>
        <v/>
      </c>
      <c r="J1593" s="13" t="str">
        <f>IFERROR(IF($F1593="ALTA",$D1593*0.94,
IF($F1593="MEDIA",$D1593*0.9,
IF($F1593="BAJA",$D1593*0.85,
IF($F1593="LIQUIDAR",_xlfn.XLOOKUP(A1593,Rotación!$A:$A,Rotación!$O:$O,0,0,-1),"")))),"")</f>
        <v/>
      </c>
      <c r="K1593" s="13" t="str">
        <f>_xlfn.XLOOKUP(A1593,Rotación!$A:$A,Rotación!$P:$P,"",0,-1)</f>
        <v/>
      </c>
      <c r="L1593" s="25" t="e">
        <f t="shared" si="100"/>
        <v>#VALUE!</v>
      </c>
      <c r="M1593" s="26" t="e">
        <f t="shared" si="101"/>
        <v>#VALUE!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8572</v>
      </c>
      <c r="B1594" s="13" t="str">
        <f>IFERROR(VLOOKUP(A1594,'Base ATP'!$1:$1048576,3,0),"")</f>
        <v>SSANGYONG</v>
      </c>
      <c r="C1594" s="28" t="str">
        <f>IFERROR(VLOOKUP(A1594,'Base ATP'!$1:$1048576,4,0),"")</f>
        <v>NEW KORANDO</v>
      </c>
      <c r="D1594" s="13" t="s">
        <v>10120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8580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8576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273.51944444444234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5989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8654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10119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8556</v>
      </c>
      <c r="B1601" s="13" t="str">
        <f>IFERROR(VLOOKUP(A1601,'Base ATP'!$1:$1048576,3,0),"")</f>
        <v>RAM</v>
      </c>
      <c r="C1601" s="28" t="str">
        <f>IFERROR(VLOOKUP(A1601,'Base ATP'!$1:$1048576,4,0),"")</f>
        <v>NEW 1500</v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5318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 t="str">
        <f>_xlfn.XLOOKUP(A1602,Rotación!$A:$A,Rotación!$O:$O,"",0,-1)</f>
        <v/>
      </c>
      <c r="F1602" s="13" t="e">
        <f>IF(_xlfn.XLOOKUP(A1602,Rotación!A:A,Rotación!K:K)&lt;=30,"ALTA",
IF(_xlfn.XLOOKUP(A1602,Rotación!A:A,Rotación!K:K)&lt;=60,"MEDIA",
IF(_xlfn.XLOOKUP(A1602,Rotación!A:A,Rotación!K:K)&lt;=90,"BAJA",
"LIQUIDAR")))</f>
        <v>#N/A</v>
      </c>
      <c r="G1602" s="13" t="str">
        <f>IFERROR(IF($F1602="ALTA",$D1602*1.03,
IF($F1602="MEDIA",$D1602*1,
IF($F1602="BAJA",$D1602*0.92,
IF($F1602="LIQUIDAR",_xlfn.XLOOKUP(A1602,Rotación!$A:$A,Rotación!$O:$O,0,0,-1),"")))),"")</f>
        <v/>
      </c>
      <c r="H1602" s="13" t="str">
        <f>IFERROR(IF($F1602="ALTA",$D1602*1,
IF($F1602="MEDIA",$D1602*0.97,
IF($F1602="BAJA",$D1602*0.9,
IF($F1602="LIQUIDAR",_xlfn.XLOOKUP(A1602,Rotación!$A:$A,Rotación!$O:$O,0,0,-1),"")))),"")</f>
        <v/>
      </c>
      <c r="I1602" s="13" t="str">
        <f>IFERROR(IF($F1602="ALTA",$D1602*0.97,
IF($F1602="MEDIA",$D1602*0.94,
IF($F1602="BAJA",$D1602*0.87,
IF($F1602="LIQUIDAR",_xlfn.XLOOKUP(A1602,Rotación!$A:$A,Rotación!$O:$O,0,0,-1),"")))),"")</f>
        <v/>
      </c>
      <c r="J1602" s="13" t="str">
        <f>IFERROR(IF($F1602="ALTA",$D1602*0.94,
IF($F1602="MEDIA",$D1602*0.9,
IF($F1602="BAJA",$D1602*0.85,
IF($F1602="LIQUIDAR",_xlfn.XLOOKUP(A1602,Rotación!$A:$A,Rotación!$O:$O,0,0,-1),"")))),"")</f>
        <v/>
      </c>
      <c r="K1602" s="13" t="str">
        <f>_xlfn.XLOOKUP(A1602,Rotación!$A:$A,Rotación!$P:$P,"",0,-1)</f>
        <v/>
      </c>
      <c r="L1602" s="25" t="e">
        <f t="shared" si="100"/>
        <v>#VALUE!</v>
      </c>
      <c r="M1602" s="26" t="e">
        <f t="shared" si="101"/>
        <v>#VALUE!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313.2680555555562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8577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10120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5320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 t="str">
        <f>_xlfn.XLOOKUP(A1609,Rotación!$A:$A,Rotación!$O:$O,"",0,-1)</f>
        <v/>
      </c>
      <c r="F1609" s="13" t="e">
        <f>IF(_xlfn.XLOOKUP(A1609,Rotación!A:A,Rotación!K:K)&lt;=30,"ALTA",
IF(_xlfn.XLOOKUP(A1609,Rotación!A:A,Rotación!K:K)&lt;=60,"MEDIA",
IF(_xlfn.XLOOKUP(A1609,Rotación!A:A,Rotación!K:K)&lt;=90,"BAJA",
"LIQUIDAR")))</f>
        <v>#N/A</v>
      </c>
      <c r="G1609" s="13" t="str">
        <f>IFERROR(IF($F1609="ALTA",$D1609*1.03,
IF($F1609="MEDIA",$D1609*1,
IF($F1609="BAJA",$D1609*0.92,
IF($F1609="LIQUIDAR",_xlfn.XLOOKUP(A1609,Rotación!$A:$A,Rotación!$O:$O,0,0,-1),"")))),"")</f>
        <v/>
      </c>
      <c r="H1609" s="13" t="str">
        <f>IFERROR(IF($F1609="ALTA",$D1609*1,
IF($F1609="MEDIA",$D1609*0.97,
IF($F1609="BAJA",$D1609*0.9,
IF($F1609="LIQUIDAR",_xlfn.XLOOKUP(A1609,Rotación!$A:$A,Rotación!$O:$O,0,0,-1),"")))),"")</f>
        <v/>
      </c>
      <c r="I1609" s="13" t="str">
        <f>IFERROR(IF($F1609="ALTA",$D1609*0.97,
IF($F1609="MEDIA",$D1609*0.94,
IF($F1609="BAJA",$D1609*0.87,
IF($F1609="LIQUIDAR",_xlfn.XLOOKUP(A1609,Rotación!$A:$A,Rotación!$O:$O,0,0,-1),"")))),"")</f>
        <v/>
      </c>
      <c r="J1609" s="13" t="str">
        <f>IFERROR(IF($F1609="ALTA",$D1609*0.94,
IF($F1609="MEDIA",$D1609*0.9,
IF($F1609="BAJA",$D1609*0.85,
IF($F1609="LIQUIDAR",_xlfn.XLOOKUP(A1609,Rotación!$A:$A,Rotación!$O:$O,0,0,-1),"")))),"")</f>
        <v/>
      </c>
      <c r="K1609" s="13" t="str">
        <f>_xlfn.XLOOKUP(A1609,Rotación!$A:$A,Rotación!$P:$P,"",0,-1)</f>
        <v/>
      </c>
      <c r="L1609" s="25" t="e">
        <f t="shared" si="100"/>
        <v>#VALUE!</v>
      </c>
      <c r="M1609" s="26" t="e">
        <f t="shared" si="101"/>
        <v>#VALUE!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8583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 t="str">
        <f>_xlfn.XLOOKUP(A1611,Rotación!$A:$A,Rotación!$O:$O,"",0,-1)</f>
        <v/>
      </c>
      <c r="F1611" s="13" t="e">
        <f>IF(_xlfn.XLOOKUP(A1611,Rotación!A:A,Rotación!K:K)&lt;=30,"ALTA",
IF(_xlfn.XLOOKUP(A1611,Rotación!A:A,Rotación!K:K)&lt;=60,"MEDIA",
IF(_xlfn.XLOOKUP(A1611,Rotación!A:A,Rotación!K:K)&lt;=90,"BAJA",
"LIQUIDAR")))</f>
        <v>#N/A</v>
      </c>
      <c r="G1611" s="13" t="str">
        <f>IFERROR(IF($F1611="ALTA",$D1611*1.03,
IF($F1611="MEDIA",$D1611*1,
IF($F1611="BAJA",$D1611*0.92,
IF($F1611="LIQUIDAR",_xlfn.XLOOKUP(A1611,Rotación!$A:$A,Rotación!$O:$O,0,0,-1),"")))),"")</f>
        <v/>
      </c>
      <c r="H1611" s="13" t="str">
        <f>IFERROR(IF($F1611="ALTA",$D1611*1,
IF($F1611="MEDIA",$D1611*0.97,
IF($F1611="BAJA",$D1611*0.9,
IF($F1611="LIQUIDAR",_xlfn.XLOOKUP(A1611,Rotación!$A:$A,Rotación!$O:$O,0,0,-1),"")))),"")</f>
        <v/>
      </c>
      <c r="I1611" s="13" t="str">
        <f>IFERROR(IF($F1611="ALTA",$D1611*0.97,
IF($F1611="MEDIA",$D1611*0.94,
IF($F1611="BAJA",$D1611*0.87,
IF($F1611="LIQUIDAR",_xlfn.XLOOKUP(A1611,Rotación!$A:$A,Rotación!$O:$O,0,0,-1),"")))),"")</f>
        <v/>
      </c>
      <c r="J1611" s="13" t="str">
        <f>IFERROR(IF($F1611="ALTA",$D1611*0.94,
IF($F1611="MEDIA",$D1611*0.9,
IF($F1611="BAJA",$D1611*0.85,
IF($F1611="LIQUIDAR",_xlfn.XLOOKUP(A1611,Rotación!$A:$A,Rotación!$O:$O,0,0,-1),"")))),"")</f>
        <v/>
      </c>
      <c r="K1611" s="13" t="str">
        <f>_xlfn.XLOOKUP(A1611,Rotación!$A:$A,Rotación!$P:$P,"",0,-1)</f>
        <v/>
      </c>
      <c r="L1611" s="25" t="e">
        <f t="shared" si="100"/>
        <v>#VALUE!</v>
      </c>
      <c r="M1611" s="26" t="e">
        <f t="shared" si="101"/>
        <v>#VALUE!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8579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342.29791666667006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8501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 t="str">
        <f>_xlfn.XLOOKUP(A1614,Rotación!$A:$A,Rotación!$O:$O,"",0,-1)</f>
        <v/>
      </c>
      <c r="F1614" s="13" t="e">
        <f>IF(_xlfn.XLOOKUP(A1614,Rotación!A:A,Rotación!K:K)&lt;=30,"ALTA",
IF(_xlfn.XLOOKUP(A1614,Rotación!A:A,Rotación!K:K)&lt;=60,"MEDIA",
IF(_xlfn.XLOOKUP(A1614,Rotación!A:A,Rotación!K:K)&lt;=90,"BAJA",
"LIQUIDAR")))</f>
        <v>#N/A</v>
      </c>
      <c r="G1614" s="13" t="str">
        <f>IFERROR(IF($F1614="ALTA",$D1614*1.03,
IF($F1614="MEDIA",$D1614*1,
IF($F1614="BAJA",$D1614*0.92,
IF($F1614="LIQUIDAR",_xlfn.XLOOKUP(A1614,Rotación!$A:$A,Rotación!$O:$O,0,0,-1),"")))),"")</f>
        <v/>
      </c>
      <c r="H1614" s="13" t="str">
        <f>IFERROR(IF($F1614="ALTA",$D1614*1,
IF($F1614="MEDIA",$D1614*0.97,
IF($F1614="BAJA",$D1614*0.9,
IF($F1614="LIQUIDAR",_xlfn.XLOOKUP(A1614,Rotación!$A:$A,Rotación!$O:$O,0,0,-1),"")))),"")</f>
        <v/>
      </c>
      <c r="I1614" s="13" t="str">
        <f>IFERROR(IF($F1614="ALTA",$D1614*0.97,
IF($F1614="MEDIA",$D1614*0.94,
IF($F1614="BAJA",$D1614*0.87,
IF($F1614="LIQUIDAR",_xlfn.XLOOKUP(A1614,Rotación!$A:$A,Rotación!$O:$O,0,0,-1),"")))),"")</f>
        <v/>
      </c>
      <c r="J1614" s="13" t="str">
        <f>IFERROR(IF($F1614="ALTA",$D1614*0.94,
IF($F1614="MEDIA",$D1614*0.9,
IF($F1614="BAJA",$D1614*0.85,
IF($F1614="LIQUIDAR",_xlfn.XLOOKUP(A1614,Rotación!$A:$A,Rotación!$O:$O,0,0,-1),"")))),"")</f>
        <v/>
      </c>
      <c r="K1614" s="13" t="str">
        <f>_xlfn.XLOOKUP(A1614,Rotación!$A:$A,Rotación!$P:$P,"",0,-1)</f>
        <v/>
      </c>
      <c r="L1614" s="25" t="e">
        <f t="shared" si="100"/>
        <v>#VALUE!</v>
      </c>
      <c r="M1614" s="26" t="e">
        <f t="shared" si="101"/>
        <v>#VALUE!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299.27013888888905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 t="str">
        <f>_xlfn.XLOOKUP(A1616,Rotación!$A:$A,Rotación!$O:$O,"",0,-1)</f>
        <v/>
      </c>
      <c r="F1616" s="13" t="e">
        <f>IF(_xlfn.XLOOKUP(A1616,Rotación!A:A,Rotación!K:K)&lt;=30,"ALTA",
IF(_xlfn.XLOOKUP(A1616,Rotación!A:A,Rotación!K:K)&lt;=60,"MEDIA",
IF(_xlfn.XLOOKUP(A1616,Rotación!A:A,Rotación!K:K)&lt;=90,"BAJA",
"LIQUIDAR")))</f>
        <v>#N/A</v>
      </c>
      <c r="G1616" s="13" t="str">
        <f>IFERROR(IF($F1616="ALTA",$D1616*1.03,
IF($F1616="MEDIA",$D1616*1,
IF($F1616="BAJA",$D1616*0.92,
IF($F1616="LIQUIDAR",_xlfn.XLOOKUP(A1616,Rotación!$A:$A,Rotación!$O:$O,0,0,-1),"")))),"")</f>
        <v/>
      </c>
      <c r="H1616" s="13" t="str">
        <f>IFERROR(IF($F1616="ALTA",$D1616*1,
IF($F1616="MEDIA",$D1616*0.97,
IF($F1616="BAJA",$D1616*0.9,
IF($F1616="LIQUIDAR",_xlfn.XLOOKUP(A1616,Rotación!$A:$A,Rotación!$O:$O,0,0,-1),"")))),"")</f>
        <v/>
      </c>
      <c r="I1616" s="13" t="str">
        <f>IFERROR(IF($F1616="ALTA",$D1616*0.97,
IF($F1616="MEDIA",$D1616*0.94,
IF($F1616="BAJA",$D1616*0.87,
IF($F1616="LIQUIDAR",_xlfn.XLOOKUP(A1616,Rotación!$A:$A,Rotación!$O:$O,0,0,-1),"")))),"")</f>
        <v/>
      </c>
      <c r="J1616" s="13" t="str">
        <f>IFERROR(IF($F1616="ALTA",$D1616*0.94,
IF($F1616="MEDIA",$D1616*0.9,
IF($F1616="BAJA",$D1616*0.85,
IF($F1616="LIQUIDAR",_xlfn.XLOOKUP(A1616,Rotación!$A:$A,Rotación!$O:$O,0,0,-1),"")))),"")</f>
        <v/>
      </c>
      <c r="K1616" s="13" t="str">
        <f>_xlfn.XLOOKUP(A1616,Rotación!$A:$A,Rotación!$P:$P,"",0,-1)</f>
        <v/>
      </c>
      <c r="L1616" s="25" t="e">
        <f t="shared" si="100"/>
        <v>#VALUE!</v>
      </c>
      <c r="M1616" s="26" t="e">
        <f t="shared" si="101"/>
        <v>#VALUE!</v>
      </c>
      <c r="N1616" s="22">
        <f>IFERROR(VLOOKUP(A1616,'Base ATR'!$1:$1048576,2,0),"")</f>
        <v>46002.442361111112</v>
      </c>
      <c r="O1616" s="23">
        <f t="shared" ca="1" si="102"/>
        <v>285.5576388888876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11547990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ALTA</v>
      </c>
      <c r="G1619" s="13">
        <f>IFERROR(IF($F1619="ALTA",$D1619*1.03,
IF($F1619="MEDIA",$D1619*1,
IF($F1619="BAJA",$D1619*0.92,
IF($F1619="LIQUIDAR",_xlfn.XLOOKUP(A1619,Rotación!$A:$A,Rotación!$O:$O,0,0,-1),"")))),"")</f>
        <v>14111000</v>
      </c>
      <c r="H1619" s="13">
        <f>IFERROR(IF($F1619="ALTA",$D1619*1,
IF($F1619="MEDIA",$D1619*0.97,
IF($F1619="BAJA",$D1619*0.9,
IF($F1619="LIQUIDAR",_xlfn.XLOOKUP(A1619,Rotación!$A:$A,Rotación!$O:$O,0,0,-1),"")))),"")</f>
        <v>13700000</v>
      </c>
      <c r="I1619" s="13">
        <f>IFERROR(IF($F1619="ALTA",$D1619*0.97,
IF($F1619="MEDIA",$D1619*0.94,
IF($F1619="BAJA",$D1619*0.87,
IF($F1619="LIQUIDAR",_xlfn.XLOOKUP(A1619,Rotación!$A:$A,Rotación!$O:$O,0,0,-1),"")))),"")</f>
        <v>13289000</v>
      </c>
      <c r="J1619" s="13">
        <f>IFERROR(IF($F1619="ALTA",$D1619*0.94,
IF($F1619="MEDIA",$D1619*0.9,
IF($F1619="BAJA",$D1619*0.85,
IF($F1619="LIQUIDAR",_xlfn.XLOOKUP(A1619,Rotación!$A:$A,Rotación!$O:$O,0,0,-1),"")))),"")</f>
        <v>12878000</v>
      </c>
      <c r="K1619" s="13">
        <f>_xlfn.XLOOKUP(A1619,Rotación!$A:$A,Rotación!$P:$P,"",0,-1)</f>
        <v>12890000</v>
      </c>
      <c r="L1619" s="25">
        <f t="shared" si="104"/>
        <v>-810000</v>
      </c>
      <c r="M1619" s="26">
        <f t="shared" si="105"/>
        <v>0.84291897810218974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8517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5823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10120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10311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90.581944444442343</v>
      </c>
      <c r="P1624" t="str">
        <f t="shared" si="107"/>
        <v>SOBRE MERCADO</v>
      </c>
      <c r="Q1624" s="13"/>
    </row>
    <row r="1625" spans="1:18" x14ac:dyDescent="0.3">
      <c r="A1625" s="13" t="s">
        <v>10486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10143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 t="str">
        <f>_xlfn.XLOOKUP(A1627,Rotación!$A:$A,Rotación!$O:$O,"",0,-1)</f>
        <v/>
      </c>
      <c r="F1627" s="13" t="e">
        <f>IF(_xlfn.XLOOKUP(A1627,Rotación!A:A,Rotación!K:K)&lt;=30,"ALTA",
IF(_xlfn.XLOOKUP(A1627,Rotación!A:A,Rotación!K:K)&lt;=60,"MEDIA",
IF(_xlfn.XLOOKUP(A1627,Rotación!A:A,Rotación!K:K)&lt;=90,"BAJA",
"LIQUIDAR")))</f>
        <v>#N/A</v>
      </c>
      <c r="G1627" s="13" t="str">
        <f>IFERROR(IF($F1627="ALTA",$D1627*1.03,
IF($F1627="MEDIA",$D1627*1,
IF($F1627="BAJA",$D1627*0.92,
IF($F1627="LIQUIDAR",_xlfn.XLOOKUP(A1627,Rotación!$A:$A,Rotación!$O:$O,0,0,-1),"")))),"")</f>
        <v/>
      </c>
      <c r="H1627" s="13" t="str">
        <f>IFERROR(IF($F1627="ALTA",$D1627*1,
IF($F1627="MEDIA",$D1627*0.97,
IF($F1627="BAJA",$D1627*0.9,
IF($F1627="LIQUIDAR",_xlfn.XLOOKUP(A1627,Rotación!$A:$A,Rotación!$O:$O,0,0,-1),"")))),"")</f>
        <v/>
      </c>
      <c r="I1627" s="13" t="str">
        <f>IFERROR(IF($F1627="ALTA",$D1627*0.97,
IF($F1627="MEDIA",$D1627*0.94,
IF($F1627="BAJA",$D1627*0.87,
IF($F1627="LIQUIDAR",_xlfn.XLOOKUP(A1627,Rotación!$A:$A,Rotación!$O:$O,0,0,-1),"")))),"")</f>
        <v/>
      </c>
      <c r="J1627" s="13" t="str">
        <f>IFERROR(IF($F1627="ALTA",$D1627*0.94,
IF($F1627="MEDIA",$D1627*0.9,
IF($F1627="BAJA",$D1627*0.85,
IF($F1627="LIQUIDAR",_xlfn.XLOOKUP(A1627,Rotación!$A:$A,Rotación!$O:$O,0,0,-1),"")))),"")</f>
        <v/>
      </c>
      <c r="K1627" s="13" t="str">
        <f>_xlfn.XLOOKUP(A1627,Rotación!$A:$A,Rotación!$P:$P,"",0,-1)</f>
        <v/>
      </c>
      <c r="L1627" s="25" t="e">
        <f t="shared" si="110"/>
        <v>#VALUE!</v>
      </c>
      <c r="M1627" s="26" t="e">
        <f t="shared" si="111"/>
        <v>#VALUE!</v>
      </c>
      <c r="N1627" s="22">
        <f>IFERROR(VLOOKUP(A1627,'Base ATR'!$1:$1048576,2,0),"")</f>
        <v>46190.456250000003</v>
      </c>
      <c r="O1627" s="23">
        <f t="shared" ca="1" si="106"/>
        <v>97.54374999999709</v>
      </c>
      <c r="P1627" t="str">
        <f t="shared" si="107"/>
        <v>SOBRE MERCADO</v>
      </c>
      <c r="Q1627" s="13"/>
    </row>
    <row r="1628" spans="1:18" x14ac:dyDescent="0.3">
      <c r="A1628" s="13" t="s">
        <v>10133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 t="str">
        <f>_xlfn.XLOOKUP(A1628,Rotación!$A:$A,Rotación!$O:$O,"",0,-1)</f>
        <v/>
      </c>
      <c r="F1628" s="13" t="e">
        <f>IF(_xlfn.XLOOKUP(A1628,Rotación!A:A,Rotación!K:K)&lt;=30,"ALTA",
IF(_xlfn.XLOOKUP(A1628,Rotación!A:A,Rotación!K:K)&lt;=60,"MEDIA",
IF(_xlfn.XLOOKUP(A1628,Rotación!A:A,Rotación!K:K)&lt;=90,"BAJA",
"LIQUIDAR")))</f>
        <v>#N/A</v>
      </c>
      <c r="G1628" s="13" t="str">
        <f>IFERROR(IF($F1628="ALTA",$D1628*1.03,
IF($F1628="MEDIA",$D1628*1,
IF($F1628="BAJA",$D1628*0.92,
IF($F1628="LIQUIDAR",_xlfn.XLOOKUP(A1628,Rotación!$A:$A,Rotación!$O:$O,0,0,-1),"")))),"")</f>
        <v/>
      </c>
      <c r="H1628" s="13" t="str">
        <f>IFERROR(IF($F1628="ALTA",$D1628*1,
IF($F1628="MEDIA",$D1628*0.97,
IF($F1628="BAJA",$D1628*0.9,
IF($F1628="LIQUIDAR",_xlfn.XLOOKUP(A1628,Rotación!$A:$A,Rotación!$O:$O,0,0,-1),"")))),"")</f>
        <v/>
      </c>
      <c r="I1628" s="13" t="str">
        <f>IFERROR(IF($F1628="ALTA",$D1628*0.97,
IF($F1628="MEDIA",$D1628*0.94,
IF($F1628="BAJA",$D1628*0.87,
IF($F1628="LIQUIDAR",_xlfn.XLOOKUP(A1628,Rotación!$A:$A,Rotación!$O:$O,0,0,-1),"")))),"")</f>
        <v/>
      </c>
      <c r="J1628" s="13" t="str">
        <f>IFERROR(IF($F1628="ALTA",$D1628*0.94,
IF($F1628="MEDIA",$D1628*0.9,
IF($F1628="BAJA",$D1628*0.85,
IF($F1628="LIQUIDAR",_xlfn.XLOOKUP(A1628,Rotación!$A:$A,Rotación!$O:$O,0,0,-1),"")))),"")</f>
        <v/>
      </c>
      <c r="K1628" s="13" t="str">
        <f>_xlfn.XLOOKUP(A1628,Rotación!$A:$A,Rotación!$P:$P,"",0,-1)</f>
        <v/>
      </c>
      <c r="L1628" s="25" t="e">
        <f t="shared" si="110"/>
        <v>#VALUE!</v>
      </c>
      <c r="M1628" s="26" t="e">
        <f t="shared" si="111"/>
        <v>#VALUE!</v>
      </c>
      <c r="N1628" s="22">
        <f>IFERROR(VLOOKUP(A1628,'Base ATR'!$1:$1048576,2,0),"")</f>
        <v>46191.463888888888</v>
      </c>
      <c r="O1628" s="23">
        <f t="shared" ca="1" si="106"/>
        <v>96.536111111112405</v>
      </c>
      <c r="P1628" t="str">
        <f t="shared" si="107"/>
        <v>SOBRE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754.45347222222335</v>
      </c>
      <c r="P1629" t="str">
        <f t="shared" si="107"/>
        <v>SOBRE MERCADO</v>
      </c>
      <c r="Q1629" s="13"/>
    </row>
    <row r="1630" spans="1:18" x14ac:dyDescent="0.3">
      <c r="A1630" s="13" t="s">
        <v>10141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 t="str">
        <f>_xlfn.XLOOKUP(A1630,Rotación!$A:$A,Rotación!$O:$O,"",0,-1)</f>
        <v/>
      </c>
      <c r="F1630" s="13" t="e">
        <f>IF(_xlfn.XLOOKUP(A1630,Rotación!A:A,Rotación!K:K)&lt;=30,"ALTA",
IF(_xlfn.XLOOKUP(A1630,Rotación!A:A,Rotación!K:K)&lt;=60,"MEDIA",
IF(_xlfn.XLOOKUP(A1630,Rotación!A:A,Rotación!K:K)&lt;=90,"BAJA",
"LIQUIDAR")))</f>
        <v>#N/A</v>
      </c>
      <c r="G1630" s="13" t="str">
        <f>IFERROR(IF($F1630="ALTA",$D1630*1.03,
IF($F1630="MEDIA",$D1630*1,
IF($F1630="BAJA",$D1630*0.92,
IF($F1630="LIQUIDAR",_xlfn.XLOOKUP(A1630,Rotación!$A:$A,Rotación!$O:$O,0,0,-1),"")))),"")</f>
        <v/>
      </c>
      <c r="H1630" s="13" t="str">
        <f>IFERROR(IF($F1630="ALTA",$D1630*1,
IF($F1630="MEDIA",$D1630*0.97,
IF($F1630="BAJA",$D1630*0.9,
IF($F1630="LIQUIDAR",_xlfn.XLOOKUP(A1630,Rotación!$A:$A,Rotación!$O:$O,0,0,-1),"")))),"")</f>
        <v/>
      </c>
      <c r="I1630" s="13" t="str">
        <f>IFERROR(IF($F1630="ALTA",$D1630*0.97,
IF($F1630="MEDIA",$D1630*0.94,
IF($F1630="BAJA",$D1630*0.87,
IF($F1630="LIQUIDAR",_xlfn.XLOOKUP(A1630,Rotación!$A:$A,Rotación!$O:$O,0,0,-1),"")))),"")</f>
        <v/>
      </c>
      <c r="J1630" s="13" t="str">
        <f>IFERROR(IF($F1630="ALTA",$D1630*0.94,
IF($F1630="MEDIA",$D1630*0.9,
IF($F1630="BAJA",$D1630*0.85,
IF($F1630="LIQUIDAR",_xlfn.XLOOKUP(A1630,Rotación!$A:$A,Rotación!$O:$O,0,0,-1),"")))),"")</f>
        <v/>
      </c>
      <c r="K1630" s="13" t="str">
        <f>_xlfn.XLOOKUP(A1630,Rotación!$A:$A,Rotación!$P:$P,"",0,-1)</f>
        <v/>
      </c>
      <c r="L1630" s="25" t="e">
        <f t="shared" si="110"/>
        <v>#VALUE!</v>
      </c>
      <c r="M1630" s="26" t="e">
        <f t="shared" si="111"/>
        <v>#VALUE!</v>
      </c>
      <c r="N1630" s="22">
        <f>IFERROR(VLOOKUP(A1630,'Base ATR'!$1:$1048576,2,0),"")</f>
        <v>46195.456250000003</v>
      </c>
      <c r="O1630" s="23">
        <f t="shared" ca="1" si="106"/>
        <v>92.54374999999709</v>
      </c>
      <c r="P1630" t="str">
        <f t="shared" si="107"/>
        <v>SOBRE MERCADO</v>
      </c>
      <c r="Q1630" s="13"/>
    </row>
    <row r="1631" spans="1:18" x14ac:dyDescent="0.3">
      <c r="A1631" s="13" t="s">
        <v>10136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 t="str">
        <f>_xlfn.XLOOKUP(A1631,Rotación!$A:$A,Rotación!$O:$O,"",0,-1)</f>
        <v/>
      </c>
      <c r="F1631" s="13" t="e">
        <f>IF(_xlfn.XLOOKUP(A1631,Rotación!A:A,Rotación!K:K)&lt;=30,"ALTA",
IF(_xlfn.XLOOKUP(A1631,Rotación!A:A,Rotación!K:K)&lt;=60,"MEDIA",
IF(_xlfn.XLOOKUP(A1631,Rotación!A:A,Rotación!K:K)&lt;=90,"BAJA",
"LIQUIDAR")))</f>
        <v>#N/A</v>
      </c>
      <c r="G1631" s="13" t="str">
        <f>IFERROR(IF($F1631="ALTA",$D1631*1.03,
IF($F1631="MEDIA",$D1631*1,
IF($F1631="BAJA",$D1631*0.92,
IF($F1631="LIQUIDAR",_xlfn.XLOOKUP(A1631,Rotación!$A:$A,Rotación!$O:$O,0,0,-1),"")))),"")</f>
        <v/>
      </c>
      <c r="H1631" s="13" t="str">
        <f>IFERROR(IF($F1631="ALTA",$D1631*1,
IF($F1631="MEDIA",$D1631*0.97,
IF($F1631="BAJA",$D1631*0.9,
IF($F1631="LIQUIDAR",_xlfn.XLOOKUP(A1631,Rotación!$A:$A,Rotación!$O:$O,0,0,-1),"")))),"")</f>
        <v/>
      </c>
      <c r="I1631" s="13" t="str">
        <f>IFERROR(IF($F1631="ALTA",$D1631*0.97,
IF($F1631="MEDIA",$D1631*0.94,
IF($F1631="BAJA",$D1631*0.87,
IF($F1631="LIQUIDAR",_xlfn.XLOOKUP(A1631,Rotación!$A:$A,Rotación!$O:$O,0,0,-1),"")))),"")</f>
        <v/>
      </c>
      <c r="J1631" s="13" t="str">
        <f>IFERROR(IF($F1631="ALTA",$D1631*0.94,
IF($F1631="MEDIA",$D1631*0.9,
IF($F1631="BAJA",$D1631*0.85,
IF($F1631="LIQUIDAR",_xlfn.XLOOKUP(A1631,Rotación!$A:$A,Rotación!$O:$O,0,0,-1),"")))),"")</f>
        <v/>
      </c>
      <c r="K1631" s="13" t="str">
        <f>_xlfn.XLOOKUP(A1631,Rotación!$A:$A,Rotación!$P:$P,"",0,-1)</f>
        <v/>
      </c>
      <c r="L1631" s="25" t="e">
        <f t="shared" si="110"/>
        <v>#VALUE!</v>
      </c>
      <c r="M1631" s="26" t="e">
        <f t="shared" si="111"/>
        <v>#VALUE!</v>
      </c>
      <c r="N1631" s="22">
        <f>IFERROR(VLOOKUP(A1631,'Base ATR'!$1:$1048576,2,0),"")</f>
        <v>46196.450694444444</v>
      </c>
      <c r="O1631" s="23">
        <f t="shared" ca="1" si="106"/>
        <v>91.549305555556202</v>
      </c>
      <c r="P1631" t="str">
        <f t="shared" si="107"/>
        <v>SOBRE MERCADO</v>
      </c>
      <c r="Q1631" s="13"/>
    </row>
    <row r="1632" spans="1:18" x14ac:dyDescent="0.3">
      <c r="A1632" t="s">
        <v>10508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5270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10513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5071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5390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84.525000000001455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5391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643.55972222222044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5391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560.21527777778101</v>
      </c>
      <c r="P1637" t="str">
        <f t="shared" si="115"/>
        <v>SOBRE MERCADO</v>
      </c>
    </row>
    <row r="1638" spans="1:16" x14ac:dyDescent="0.3">
      <c r="A1638" t="s">
        <v>10510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5391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10511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5390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10512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5390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10513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10514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10515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5391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10516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5391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10517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5391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10759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10518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5391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 t="str">
        <f>_xlfn.XLOOKUP(A1648,Rotación!$A:$A,Rotación!$P:$P,"",0,-1)</f>
        <v/>
      </c>
      <c r="L1648" s="25" t="e">
        <f t="shared" si="112"/>
        <v>#VALUE!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501.27500000000146</v>
      </c>
      <c r="P1648" t="str">
        <f t="shared" si="115"/>
        <v>SOBRE MERCADO</v>
      </c>
    </row>
    <row r="1649" spans="1:16" x14ac:dyDescent="0.3">
      <c r="A1649" t="s">
        <v>10145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5390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 t="str">
        <f>_xlfn.XLOOKUP(A1649,Rotación!$A:$A,Rotación!$P:$P,"",0,-1)</f>
        <v/>
      </c>
      <c r="L1649" s="25" t="e">
        <f t="shared" si="112"/>
        <v>#VALUE!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84.336111111108039</v>
      </c>
      <c r="P1649" t="str">
        <f t="shared" si="115"/>
        <v>SOBRE MERCADO</v>
      </c>
    </row>
    <row r="1650" spans="1:16" x14ac:dyDescent="0.3">
      <c r="A1650" t="s">
        <v>10519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5390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10520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5390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10521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5391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10522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10523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10499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84.175694444442343</v>
      </c>
      <c r="P1655" t="str">
        <f t="shared" si="115"/>
        <v>SOBRE MERCADO</v>
      </c>
    </row>
    <row r="1656" spans="1:16" x14ac:dyDescent="0.3">
      <c r="A1656" t="s">
        <v>10524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10525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10526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 t="str">
        <f>_xlfn.XLOOKUP(A1658,Rotación!$A:$A,Rotación!$P:$P,"",0,-1)</f>
        <v/>
      </c>
      <c r="L1658" s="25" t="e">
        <f t="shared" si="112"/>
        <v>#VALUE!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10527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5391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10528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5391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10529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5391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21490000</v>
      </c>
      <c r="L1661" s="25">
        <f t="shared" si="112"/>
        <v>-1610000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6455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5390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10530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5390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10531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5391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10608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5391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10610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5391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10334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5391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10612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5391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10614</v>
      </c>
      <c r="B1669" s="13" t="str">
        <f>IFERROR(VLOOKUP(A1669,'Base ATP'!$1:$1048576,3,0),"")</f>
        <v>FORD</v>
      </c>
      <c r="C1669" s="28" t="str">
        <f>IFERROR(VLOOKUP(A1669,'Base ATP'!$1:$1048576,4,0),"")</f>
        <v>NUEVA TERRITORY</v>
      </c>
      <c r="D1669">
        <v>14700000</v>
      </c>
      <c r="E1669" s="13">
        <v>12000000</v>
      </c>
      <c r="F1669" t="s">
        <v>5391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10616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5391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10619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10621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10760</v>
      </c>
      <c r="B1673" s="13" t="str">
        <f>IFERROR(VLOOKUP(A1673,'Base ATP'!$1:$1048576,3,0),"")</f>
        <v>OPEL</v>
      </c>
      <c r="C1673" s="28" t="str">
        <f>IFERROR(VLOOKUP(A1673,'Base ATP'!$1:$1048576,4,0),"")</f>
        <v>NEW MOKKA</v>
      </c>
      <c r="D1673">
        <v>14700000</v>
      </c>
      <c r="E1673" s="13">
        <v>11000000</v>
      </c>
      <c r="F1673" t="s">
        <v>5391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>
        <f>_xlfn.XLOOKUP(A1673,Rotación!$A:$A,Rotación!$P:$P,"",0,-1)</f>
        <v>13990000</v>
      </c>
      <c r="L1673" s="25">
        <f t="shared" si="112"/>
        <v>-710000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10623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5391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 t="str">
        <f>_xlfn.XLOOKUP(A1674,Rotación!$A:$A,Rotación!$P:$P,"",0,-1)</f>
        <v/>
      </c>
      <c r="L1674" s="25" t="e">
        <f t="shared" si="112"/>
        <v>#VALUE!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10761</v>
      </c>
      <c r="B1675" s="13" t="str">
        <f>IFERROR(VLOOKUP(A1675,'Base ATP'!$1:$1048576,3,0),"")</f>
        <v>HYUNDAI</v>
      </c>
      <c r="C1675" s="28" t="str">
        <f>IFERROR(VLOOKUP(A1675,'Base ATP'!$1:$1048576,4,0),"")</f>
        <v>TUCSON</v>
      </c>
      <c r="D1675">
        <v>9400000</v>
      </c>
      <c r="E1675" s="13">
        <v>8000000</v>
      </c>
      <c r="F1675" t="s">
        <v>5391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10762</v>
      </c>
      <c r="B1676" s="13" t="str">
        <f>IFERROR(VLOOKUP(A1676,'Base ATP'!$1:$1048576,3,0),"")</f>
        <v>MG</v>
      </c>
      <c r="C1676" s="28" t="str">
        <f>IFERROR(VLOOKUP(A1676,'Base ATP'!$1:$1048576,4,0),"")</f>
        <v>NEW 3</v>
      </c>
      <c r="D1676">
        <v>7200000</v>
      </c>
      <c r="E1676" s="13">
        <v>5600000</v>
      </c>
      <c r="F1676" t="s">
        <v>5391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10628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5391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10677</v>
      </c>
      <c r="B1678" s="13" t="str">
        <f>IFERROR(VLOOKUP(A1678,'Base ATP'!$1:$1048576,3,0),"")</f>
        <v>GAC MOTOR</v>
      </c>
      <c r="C1678" s="28" t="str">
        <f>IFERROR(VLOOKUP(A1678,'Base ATP'!$1:$1048576,4,0),"")</f>
        <v>GS3</v>
      </c>
      <c r="D1678">
        <v>8600000</v>
      </c>
      <c r="E1678" s="13">
        <v>6500000</v>
      </c>
      <c r="F1678" t="s">
        <v>5391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 t="str">
        <f>_xlfn.XLOOKUP(A1678,Rotación!$A:$A,Rotación!$P:$P,"",0,-1)</f>
        <v/>
      </c>
      <c r="L1678" s="25" t="e">
        <f t="shared" si="112"/>
        <v>#VALUE!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5638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5391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5998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5391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10632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10634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9611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9611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10637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10763</v>
      </c>
      <c r="B1686" s="13" t="str">
        <f>IFERROR(VLOOKUP(A1686,'Base ATP'!$1:$1048576,3,0),"")</f>
        <v>KIA</v>
      </c>
      <c r="C1686" s="28" t="str">
        <f>IFERROR(VLOOKUP(A1686,'Base ATP'!$1:$1048576,4,0),"")</f>
        <v>NUEVO MORNING</v>
      </c>
      <c r="D1686">
        <v>8800000</v>
      </c>
      <c r="E1686" s="13">
        <v>7500000</v>
      </c>
      <c r="F1686" t="s">
        <v>5390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4852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5390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 t="str">
        <f>_xlfn.XLOOKUP(A1687,Rotación!$A:$A,Rotación!$P:$P,"",0,-1)</f>
        <v/>
      </c>
      <c r="L1687" s="25" t="e">
        <f t="shared" si="112"/>
        <v>#VALUE!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87.43611111111386</v>
      </c>
      <c r="P1687" t="str">
        <f t="shared" si="115"/>
        <v>SOBRE MERCADO</v>
      </c>
    </row>
    <row r="1688" spans="1:16" x14ac:dyDescent="0.3">
      <c r="A1688" t="s">
        <v>10639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5390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>
        <f>_xlfn.XLOOKUP(A1688,Rotación!$A:$A,Rotación!$P:$P,"",0,-1)</f>
        <v>12890000</v>
      </c>
      <c r="L1688" s="25">
        <f t="shared" si="112"/>
        <v>-10000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10641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5390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5889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5390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10646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4687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5390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10764</v>
      </c>
      <c r="B1693" s="13" t="str">
        <f>IFERROR(VLOOKUP(A1693,'Base ATP'!$1:$1048576,3,0),"")</f>
        <v>GAC MOTOR</v>
      </c>
      <c r="C1693" s="28" t="str">
        <f>IFERROR(VLOOKUP(A1693,'Base ATP'!$1:$1048576,4,0),"")</f>
        <v>GS3</v>
      </c>
      <c r="D1693">
        <v>9300000</v>
      </c>
      <c r="E1693" s="13">
        <v>7000000</v>
      </c>
      <c r="F1693" t="s">
        <v>5390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10765</v>
      </c>
      <c r="B1694" s="13" t="str">
        <f>IFERROR(VLOOKUP(A1694,'Base ATP'!$1:$1048576,3,0),"")</f>
        <v>OMODA</v>
      </c>
      <c r="C1694" s="28" t="str">
        <f>IFERROR(VLOOKUP(A1694,'Base ATP'!$1:$1048576,4,0),"")</f>
        <v>C5</v>
      </c>
      <c r="D1694">
        <v>12100000</v>
      </c>
      <c r="E1694" s="13">
        <v>9800000</v>
      </c>
      <c r="F1694" t="s">
        <v>5390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10766</v>
      </c>
      <c r="B1695" s="13" t="str">
        <f>IFERROR(VLOOKUP(A1695,'Base ATP'!$1:$1048576,3,0),"")</f>
        <v>PEUGEOT</v>
      </c>
      <c r="C1695" s="28">
        <f>IFERROR(VLOOKUP(A1695,'Base ATP'!$1:$1048576,4,0),"")</f>
        <v>3008</v>
      </c>
      <c r="D1695">
        <v>13800000</v>
      </c>
      <c r="E1695" s="13">
        <v>11000000</v>
      </c>
      <c r="F1695" t="s">
        <v>5391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10767</v>
      </c>
      <c r="B1696" s="13" t="str">
        <f>IFERROR(VLOOKUP(A1696,'Base ATP'!$1:$1048576,3,0),"")</f>
        <v>CHANGAN</v>
      </c>
      <c r="C1696" s="28" t="str">
        <f>IFERROR(VLOOKUP(A1696,'Base ATP'!$1:$1048576,4,0),"")</f>
        <v>NEW CS15</v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10768</v>
      </c>
      <c r="B1697" s="13" t="str">
        <f>IFERROR(VLOOKUP(A1697,'Base ATP'!$1:$1048576,3,0),"")</f>
        <v>CHERY</v>
      </c>
      <c r="C1697" s="28" t="str">
        <f>IFERROR(VLOOKUP(A1697,'Base ATP'!$1:$1048576,4,0),"")</f>
        <v>TIGGO 3</v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10769</v>
      </c>
      <c r="B1698" s="13" t="str">
        <f>IFERROR(VLOOKUP(A1698,'Base ATP'!$1:$1048576,3,0),"")</f>
        <v>FORD</v>
      </c>
      <c r="C1698" s="28" t="str">
        <f>IFERROR(VLOOKUP(A1698,'Base ATP'!$1:$1048576,4,0),"")</f>
        <v>NUEVA TERRITORY</v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10651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10769</v>
      </c>
      <c r="B1700" s="13" t="str">
        <f>IFERROR(VLOOKUP(A1700,'Base ATP'!$1:$1048576,3,0),"")</f>
        <v>FORD</v>
      </c>
      <c r="C1700" s="28" t="str">
        <f>IFERROR(VLOOKUP(A1700,'Base ATP'!$1:$1048576,4,0),"")</f>
        <v>NUEVA TERRITORY</v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10668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10770</v>
      </c>
      <c r="B1702" s="13" t="str">
        <f>IFERROR(VLOOKUP(A1702,'Base ATP'!$1:$1048576,3,0),"")</f>
        <v>CHEVROLET</v>
      </c>
      <c r="C1702" s="28" t="str">
        <f>IFERROR(VLOOKUP(A1702,'Base ATP'!$1:$1048576,4,0),"")</f>
        <v>CAPTIVA</v>
      </c>
      <c r="D1702">
        <v>10600000</v>
      </c>
      <c r="E1702" s="13">
        <v>7800000</v>
      </c>
      <c r="F1702" t="s">
        <v>5391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6572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5391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10771</v>
      </c>
      <c r="B1704" s="13" t="str">
        <f>IFERROR(VLOOKUP(A1704,'Base ATP'!$1:$1048576,3,0),"")</f>
        <v>TOYOTA</v>
      </c>
      <c r="C1704" s="28" t="str">
        <f>IFERROR(VLOOKUP(A1704,'Base ATP'!$1:$1048576,4,0),"")</f>
        <v>RAV4</v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10772</v>
      </c>
      <c r="B1705" s="13" t="str">
        <f>IFERROR(VLOOKUP(A1705,'Base ATP'!$1:$1048576,3,0),"")</f>
        <v>SUZUKI</v>
      </c>
      <c r="C1705" s="28" t="str">
        <f>IFERROR(VLOOKUP(A1705,'Base ATP'!$1:$1048576,4,0),"")</f>
        <v>NUEVO BALENO</v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10773</v>
      </c>
      <c r="B1706" s="13" t="str">
        <f>IFERROR(VLOOKUP(A1706,'Base ATP'!$1:$1048576,3,0),"")</f>
        <v>OMODA</v>
      </c>
      <c r="C1706" s="28" t="str">
        <f>IFERROR(VLOOKUP(A1706,'Base ATP'!$1:$1048576,4,0),"")</f>
        <v>C5</v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10774</v>
      </c>
      <c r="B1707" s="13" t="str">
        <f>IFERROR(VLOOKUP(A1707,'Base ATP'!$1:$1048576,3,0),"")</f>
        <v>NISSAN</v>
      </c>
      <c r="C1707" s="28" t="str">
        <f>IFERROR(VLOOKUP(A1707,'Base ATP'!$1:$1048576,4,0),"")</f>
        <v>NEW X-TRAIL</v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10775</v>
      </c>
      <c r="B1708" s="13" t="str">
        <f>IFERROR(VLOOKUP(A1708,'Base ATP'!$1:$1048576,3,0),"")</f>
        <v>CHEVROLET</v>
      </c>
      <c r="C1708" s="28" t="str">
        <f>IFERROR(VLOOKUP(A1708,'Base ATP'!$1:$1048576,4,0),"")</f>
        <v>SAIL</v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10776</v>
      </c>
      <c r="B1709" s="13" t="str">
        <f>IFERROR(VLOOKUP(A1709,'Base ATP'!$1:$1048576,3,0),"")</f>
        <v>SSANGYONG</v>
      </c>
      <c r="C1709" s="28" t="str">
        <f>IFERROR(VLOOKUP(A1709,'Base ATP'!$1:$1048576,4,0),"")</f>
        <v>NEW MUSSO</v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10777</v>
      </c>
      <c r="B1710" s="13" t="str">
        <f>IFERROR(VLOOKUP(A1710,'Base ATP'!$1:$1048576,3,0),"")</f>
        <v>BYD</v>
      </c>
      <c r="C1710" s="28" t="str">
        <f>IFERROR(VLOOKUP(A1710,'Base ATP'!$1:$1048576,4,0),"")</f>
        <v>SHARK</v>
      </c>
      <c r="D1710">
        <v>37100000</v>
      </c>
      <c r="E1710" s="13">
        <v>28500000</v>
      </c>
      <c r="F1710" t="s">
        <v>5391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10778</v>
      </c>
      <c r="B1711" s="13" t="str">
        <f>IFERROR(VLOOKUP(A1711,'Base ATP'!$1:$1048576,3,0),"")</f>
        <v>JAECOO</v>
      </c>
      <c r="C1711" s="28">
        <f>IFERROR(VLOOKUP(A1711,'Base ATP'!$1:$1048576,4,0),"")</f>
        <v>7</v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10779</v>
      </c>
      <c r="B1712" s="13" t="str">
        <f>IFERROR(VLOOKUP(A1712,'Base ATP'!$1:$1048576,3,0),"")</f>
        <v>FORD</v>
      </c>
      <c r="C1712" s="28" t="str">
        <f>IFERROR(VLOOKUP(A1712,'Base ATP'!$1:$1048576,4,0),"")</f>
        <v>ECOSPORT</v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10780</v>
      </c>
      <c r="B1713" s="13" t="str">
        <f>IFERROR(VLOOKUP(A1713,'Base ATP'!$1:$1048576,3,0),"")</f>
        <v>PEUGEOT</v>
      </c>
      <c r="C1713" s="28">
        <f>IFERROR(VLOOKUP(A1713,'Base ATP'!$1:$1048576,4,0),"")</f>
        <v>3008</v>
      </c>
      <c r="D1713">
        <v>13800000</v>
      </c>
      <c r="E1713" s="13">
        <v>10000000</v>
      </c>
      <c r="F1713" t="s">
        <v>5391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10771</v>
      </c>
      <c r="B1714" s="13" t="str">
        <f>IFERROR(VLOOKUP(A1714,'Base ATP'!$1:$1048576,3,0),"")</f>
        <v>TOYOTA</v>
      </c>
      <c r="C1714" s="28" t="str">
        <f>IFERROR(VLOOKUP(A1714,'Base ATP'!$1:$1048576,4,0),"")</f>
        <v>RAV4</v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6572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10781</v>
      </c>
      <c r="B1716" s="13" t="str">
        <f>IFERROR(VLOOKUP(A1716,'Base ATP'!$1:$1048576,3,0),"")</f>
        <v>KIA</v>
      </c>
      <c r="C1716" s="28" t="str">
        <f>IFERROR(VLOOKUP(A1716,'Base ATP'!$1:$1048576,4,0),"")</f>
        <v>SOLUTO</v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10782</v>
      </c>
      <c r="B1717" s="13" t="str">
        <f>IFERROR(VLOOKUP(A1717,'Base ATP'!$1:$1048576,3,0),"")</f>
        <v>CHERY</v>
      </c>
      <c r="C1717" s="28" t="str">
        <f>IFERROR(VLOOKUP(A1717,'Base ATP'!$1:$1048576,4,0),"")</f>
        <v>TIGGO 2 PRO</v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10783</v>
      </c>
      <c r="B1718" s="13" t="str">
        <f>IFERROR(VLOOKUP(A1718,'Base ATP'!$1:$1048576,3,0),"")</f>
        <v>TOYOTA</v>
      </c>
      <c r="C1718" s="28" t="str">
        <f>IFERROR(VLOOKUP(A1718,'Base ATP'!$1:$1048576,4,0),"")</f>
        <v>NEW YARIS</v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10784</v>
      </c>
      <c r="B1719" s="13" t="str">
        <f>IFERROR(VLOOKUP(A1719,'Base ATP'!$1:$1048576,3,0),"")</f>
        <v>MITSUBISHI</v>
      </c>
      <c r="C1719" s="28" t="str">
        <f>IFERROR(VLOOKUP(A1719,'Base ATP'!$1:$1048576,4,0),"")</f>
        <v>NEW L200</v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10654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10785</v>
      </c>
      <c r="B1721" s="13" t="str">
        <f>IFERROR(VLOOKUP(A1721,'Base ATP'!$1:$1048576,3,0),"")</f>
        <v>MITSUBISHI</v>
      </c>
      <c r="C1721" s="28" t="str">
        <f>IFERROR(VLOOKUP(A1721,'Base ATP'!$1:$1048576,4,0),"")</f>
        <v>OUTLANDER</v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10730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298.29236111111095</v>
      </c>
      <c r="P1723" t="str">
        <f t="shared" si="119"/>
        <v>SOBRE MERCADO</v>
      </c>
    </row>
    <row r="1724" spans="1:16" x14ac:dyDescent="0.3">
      <c r="A1724" t="s">
        <v>10786</v>
      </c>
      <c r="B1724" s="13" t="str">
        <f>IFERROR(VLOOKUP(A1724,'Base ATP'!$1:$1048576,3,0),"")</f>
        <v>JMC</v>
      </c>
      <c r="C1724" s="28" t="str">
        <f>IFERROR(VLOOKUP(A1724,'Base ATP'!$1:$1048576,4,0),"")</f>
        <v>GRAND AVENUE</v>
      </c>
      <c r="D1724">
        <v>20200000</v>
      </c>
      <c r="E1724" s="13">
        <v>15800000</v>
      </c>
      <c r="F1724" t="s">
        <v>5391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10787</v>
      </c>
      <c r="B1725" s="13" t="str">
        <f>IFERROR(VLOOKUP(A1725,'Base ATP'!$1:$1048576,3,0),"")</f>
        <v>CHEVROLET</v>
      </c>
      <c r="C1725" s="28" t="str">
        <f>IFERROR(VLOOKUP(A1725,'Base ATP'!$1:$1048576,4,0),"")</f>
        <v>SILVERADO</v>
      </c>
      <c r="D1725">
        <v>46700000</v>
      </c>
      <c r="E1725" s="13">
        <v>35000000</v>
      </c>
      <c r="F1725" t="s">
        <v>5391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10788</v>
      </c>
      <c r="B1726" s="13" t="str">
        <f>IFERROR(VLOOKUP(A1726,'Base ATP'!$1:$1048576,3,0),"")</f>
        <v>KIA</v>
      </c>
      <c r="C1726" s="28" t="str">
        <f>IFERROR(VLOOKUP(A1726,'Base ATP'!$1:$1048576,4,0),"")</f>
        <v>SPORTAGE</v>
      </c>
      <c r="D1726">
        <v>21400000</v>
      </c>
      <c r="E1726" s="13">
        <v>16800000</v>
      </c>
      <c r="F1726" t="s">
        <v>5391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10789</v>
      </c>
      <c r="B1727" s="13" t="str">
        <f>IFERROR(VLOOKUP(A1727,'Base ATP'!$1:$1048576,3,0),"")</f>
        <v>KIA</v>
      </c>
      <c r="C1727" s="28" t="str">
        <f>IFERROR(VLOOKUP(A1727,'Base ATP'!$1:$1048576,4,0),"")</f>
        <v>ALL NEW CARENS</v>
      </c>
      <c r="D1727">
        <v>17400000</v>
      </c>
      <c r="E1727" s="13">
        <v>14000000</v>
      </c>
      <c r="F1727" t="s">
        <v>5391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10790</v>
      </c>
      <c r="B1728" s="13" t="str">
        <f>IFERROR(VLOOKUP(A1728,'Base ATP'!$1:$1048576,3,0),"")</f>
        <v>NISSAN</v>
      </c>
      <c r="C1728" s="28" t="str">
        <f>IFERROR(VLOOKUP(A1728,'Base ATP'!$1:$1048576,4,0),"")</f>
        <v>NEW X-TRAIL</v>
      </c>
      <c r="D1728">
        <v>12000000</v>
      </c>
      <c r="E1728" s="13">
        <v>9300000</v>
      </c>
      <c r="F1728" t="s">
        <v>5391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6360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5391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10791</v>
      </c>
      <c r="B1730" s="13" t="str">
        <f>IFERROR(VLOOKUP(A1730,'Base ATP'!$1:$1048576,3,0),"")</f>
        <v>CITROEN</v>
      </c>
      <c r="C1730" s="28" t="str">
        <f>IFERROR(VLOOKUP(A1730,'Base ATP'!$1:$1048576,4,0),"")</f>
        <v>NUEVO C3</v>
      </c>
      <c r="D1730">
        <v>7700000</v>
      </c>
      <c r="E1730" s="13">
        <v>6200000</v>
      </c>
      <c r="F1730" t="s">
        <v>5391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10792</v>
      </c>
      <c r="B1731" s="13" t="str">
        <f>IFERROR(VLOOKUP(A1731,'Base ATP'!$1:$1048576,3,0),"")</f>
        <v>SUZUKI</v>
      </c>
      <c r="C1731" s="28" t="str">
        <f>IFERROR(VLOOKUP(A1731,'Base ATP'!$1:$1048576,4,0),"")</f>
        <v>JIMNY</v>
      </c>
      <c r="D1731">
        <v>21000000</v>
      </c>
      <c r="E1731" s="13">
        <v>15800000</v>
      </c>
      <c r="F1731" t="s">
        <v>5391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10793</v>
      </c>
      <c r="B1732" s="13" t="str">
        <f>IFERROR(VLOOKUP(A1732,'Base ATP'!$1:$1048576,3,0),"")</f>
        <v>CITROEN</v>
      </c>
      <c r="C1732" s="28" t="str">
        <f>IFERROR(VLOOKUP(A1732,'Base ATP'!$1:$1048576,4,0),"")</f>
        <v>NEW C3</v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10794</v>
      </c>
      <c r="B1733" s="13" t="str">
        <f>IFERROR(VLOOKUP(A1733,'Base ATP'!$1:$1048576,3,0),"")</f>
        <v>KIA</v>
      </c>
      <c r="C1733" s="28" t="str">
        <f>IFERROR(VLOOKUP(A1733,'Base ATP'!$1:$1048576,4,0),"")</f>
        <v>SPORTAGE</v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10795</v>
      </c>
      <c r="B1734" s="13" t="str">
        <f>IFERROR(VLOOKUP(A1734,'Base ATP'!$1:$1048576,3,0),"")</f>
        <v>PEUGEOT</v>
      </c>
      <c r="C1734" s="28">
        <f>IFERROR(VLOOKUP(A1734,'Base ATP'!$1:$1048576,4,0),"")</f>
        <v>5008</v>
      </c>
      <c r="D1734">
        <v>15900000</v>
      </c>
      <c r="E1734" s="13">
        <v>12600000</v>
      </c>
      <c r="F1734" t="s">
        <v>5391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10796</v>
      </c>
      <c r="B1735" s="13" t="str">
        <f>IFERROR(VLOOKUP(A1735,'Base ATP'!$1:$1048576,3,0),"")</f>
        <v>CHERY</v>
      </c>
      <c r="C1735" s="28" t="str">
        <f>IFERROR(VLOOKUP(A1735,'Base ATP'!$1:$1048576,4,0),"")</f>
        <v>TIGGO 7 PRO</v>
      </c>
      <c r="D1735">
        <v>12000000</v>
      </c>
      <c r="E1735" s="13">
        <v>9800000</v>
      </c>
      <c r="F1735" t="s">
        <v>5390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10797</v>
      </c>
      <c r="B1736" s="13" t="str">
        <f>IFERROR(VLOOKUP(A1736,'Base ATP'!$1:$1048576,3,0),"")</f>
        <v>SUZUKI</v>
      </c>
      <c r="C1736" s="28" t="str">
        <f>IFERROR(VLOOKUP(A1736,'Base ATP'!$1:$1048576,4,0),"")</f>
        <v>SWIFT</v>
      </c>
      <c r="D1736">
        <v>10200000</v>
      </c>
      <c r="E1736" s="13">
        <v>7900000</v>
      </c>
      <c r="F1736" t="s">
        <v>5390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10798</v>
      </c>
      <c r="B1737" s="13" t="str">
        <f>IFERROR(VLOOKUP(A1737,'Base ATP'!$1:$1048576,3,0),"")</f>
        <v>CHANGAN</v>
      </c>
      <c r="C1737" s="28" t="str">
        <f>IFERROR(VLOOKUP(A1737,'Base ATP'!$1:$1048576,4,0),"")</f>
        <v>ALSVIN</v>
      </c>
      <c r="D1737">
        <v>7300000</v>
      </c>
      <c r="E1737" s="13">
        <v>6000000</v>
      </c>
      <c r="F1737" t="s">
        <v>5390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5391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580.24375000000146</v>
      </c>
      <c r="P1738" t="str">
        <f t="shared" si="119"/>
        <v>SOBRE MERCADO</v>
      </c>
    </row>
    <row r="1739" spans="1:16" x14ac:dyDescent="0.3">
      <c r="A1739" t="s">
        <v>10799</v>
      </c>
      <c r="B1739" s="13" t="str">
        <f>IFERROR(VLOOKUP(A1739,'Base ATP'!$1:$1048576,3,0),"")</f>
        <v>MG</v>
      </c>
      <c r="C1739" s="28" t="str">
        <f>IFERROR(VLOOKUP(A1739,'Base ATP'!$1:$1048576,4,0),"")</f>
        <v>ZS</v>
      </c>
      <c r="D1739">
        <v>8900000</v>
      </c>
      <c r="E1739" s="13">
        <v>7000000</v>
      </c>
      <c r="F1739" t="s">
        <v>5391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10800</v>
      </c>
      <c r="B1740" s="13" t="str">
        <f>IFERROR(VLOOKUP(A1740,'Base ATP'!$1:$1048576,3,0),"")</f>
        <v>CHERY</v>
      </c>
      <c r="C1740" s="28" t="str">
        <f>IFERROR(VLOOKUP(A1740,'Base ATP'!$1:$1048576,4,0),"")</f>
        <v>TIGGO 3</v>
      </c>
      <c r="D1740">
        <v>8200000</v>
      </c>
      <c r="E1740" s="13">
        <v>6300000</v>
      </c>
      <c r="F1740" t="s">
        <v>5391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6517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154.2541666666657</v>
      </c>
      <c r="P1741" t="str">
        <f t="shared" si="119"/>
        <v>SOBRE MERCADO</v>
      </c>
    </row>
    <row r="1742" spans="1:16" x14ac:dyDescent="0.3">
      <c r="A1742" t="s">
        <v>10801</v>
      </c>
      <c r="B1742" s="13" t="str">
        <f>IFERROR(VLOOKUP(A1742,'Base ATP'!$1:$1048576,3,0),"")</f>
        <v>PEUGEOT</v>
      </c>
      <c r="C1742" s="28" t="str">
        <f>IFERROR(VLOOKUP(A1742,'Base ATP'!$1:$1048576,4,0),"")</f>
        <v>NUEVO 3008</v>
      </c>
      <c r="D1742">
        <v>16300000</v>
      </c>
      <c r="E1742" s="13">
        <v>12900000</v>
      </c>
      <c r="F1742" t="s">
        <v>5391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10802</v>
      </c>
      <c r="B1743" s="13" t="str">
        <f>IFERROR(VLOOKUP(A1743,'Base ATP'!$1:$1048576,3,0),"")</f>
        <v>SHINERAY</v>
      </c>
      <c r="C1743" s="28" t="str">
        <f>IFERROR(VLOOKUP(A1743,'Base ATP'!$1:$1048576,4,0),"")</f>
        <v>T32</v>
      </c>
      <c r="D1743">
        <v>6790000</v>
      </c>
      <c r="E1743" s="13">
        <v>5300000</v>
      </c>
      <c r="F1743" t="s">
        <v>5391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10803</v>
      </c>
      <c r="B1744" s="13" t="str">
        <f>IFERROR(VLOOKUP(A1744,'Base ATP'!$1:$1048576,3,0),"")</f>
        <v>CHEVROLET</v>
      </c>
      <c r="C1744" s="28" t="str">
        <f>IFERROR(VLOOKUP(A1744,'Base ATP'!$1:$1048576,4,0),"")</f>
        <v>CAPTIVA</v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10804</v>
      </c>
      <c r="B1745" s="13" t="str">
        <f>IFERROR(VLOOKUP(A1745,'Base ATP'!$1:$1048576,3,0),"")</f>
        <v>MG</v>
      </c>
      <c r="C1745" s="28" t="str">
        <f>IFERROR(VLOOKUP(A1745,'Base ATP'!$1:$1048576,4,0),"")</f>
        <v>NEW 3</v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10805</v>
      </c>
      <c r="B1746" s="13" t="str">
        <f>IFERROR(VLOOKUP(A1746,'Base ATP'!$1:$1048576,3,0),"")</f>
        <v>SUBARU</v>
      </c>
      <c r="C1746" s="28" t="str">
        <f>IFERROR(VLOOKUP(A1746,'Base ATP'!$1:$1048576,4,0),"")</f>
        <v>FORESTER</v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9168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10418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10806</v>
      </c>
      <c r="B1749" s="13" t="str">
        <f>IFERROR(VLOOKUP(A1749,'Base ATP'!$1:$1048576,3,0),"")</f>
        <v>DFSK</v>
      </c>
      <c r="C1749" s="28" t="str">
        <f>IFERROR(VLOOKUP(A1749,'Base ATP'!$1:$1048576,4,0),"")</f>
        <v>TRUCK</v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10807</v>
      </c>
      <c r="B1750" s="13" t="str">
        <f>IFERROR(VLOOKUP(A1750,'Base ATP'!$1:$1048576,3,0),"")</f>
        <v>JAC</v>
      </c>
      <c r="C1750" s="28" t="str">
        <f>IFERROR(VLOOKUP(A1750,'Base ATP'!$1:$1048576,4,0),"")</f>
        <v>T8</v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10808</v>
      </c>
      <c r="B1751" s="13" t="str">
        <f>IFERROR(VLOOKUP(A1751,'Base ATP'!$1:$1048576,3,0),"")</f>
        <v>MG</v>
      </c>
      <c r="C1751" s="28" t="str">
        <f>IFERROR(VLOOKUP(A1751,'Base ATP'!$1:$1048576,4,0),"")</f>
        <v>ZS</v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10809</v>
      </c>
      <c r="B1752" s="13" t="str">
        <f>IFERROR(VLOOKUP(A1752,'Base ATP'!$1:$1048576,3,0),"")</f>
        <v>CITROEN</v>
      </c>
      <c r="C1752" s="28" t="str">
        <f>IFERROR(VLOOKUP(A1752,'Base ATP'!$1:$1048576,4,0),"")</f>
        <v>NUEVO C3</v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8290000</v>
      </c>
      <c r="L1752" s="25">
        <f t="shared" si="116"/>
        <v>90000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10678</v>
      </c>
      <c r="B1753" s="13" t="str">
        <f>IFERROR(VLOOKUP(A1753,'Base ATP'!$1:$1048576,3,0),"")</f>
        <v>CHEVROLET</v>
      </c>
      <c r="C1753" s="28" t="str">
        <f>IFERROR(VLOOKUP(A1753,'Base ATP'!$1:$1048576,4,0),"")</f>
        <v>GROOVE</v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10810</v>
      </c>
      <c r="B1754" s="13" t="str">
        <f>IFERROR(VLOOKUP(A1754,'Base ATP'!$1:$1048576,3,0),"")</f>
        <v>FORD</v>
      </c>
      <c r="C1754" s="28" t="str">
        <f>IFERROR(VLOOKUP(A1754,'Base ATP'!$1:$1048576,4,0),"")</f>
        <v>NUEVA TERRITORY</v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>CITROEN</v>
      </c>
      <c r="C1755" s="28" t="str">
        <f>IFERROR(VLOOKUP(A1755,'Base ATP'!$1:$1048576,4,0),"")</f>
        <v>C5 AIRCROSS</v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1432.2409722222219</v>
      </c>
      <c r="P1755" t="str">
        <f t="shared" si="119"/>
        <v>SOBRE MERCADO</v>
      </c>
    </row>
    <row r="1756" spans="1:16" x14ac:dyDescent="0.3">
      <c r="A1756" t="s">
        <v>10811</v>
      </c>
      <c r="B1756" s="13" t="str">
        <f>IFERROR(VLOOKUP(A1756,'Base ATP'!$1:$1048576,3,0),"")</f>
        <v>SUZUKI</v>
      </c>
      <c r="C1756" s="28" t="str">
        <f>IFERROR(VLOOKUP(A1756,'Base ATP'!$1:$1048576,4,0),"")</f>
        <v>S-PRESSO</v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>NISSAN</v>
      </c>
      <c r="C1757" s="28" t="str">
        <f>IFERROR(VLOOKUP(A1757,'Base ATP'!$1:$1048576,4,0),"")</f>
        <v>KICKS</v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1365.4375</v>
      </c>
      <c r="P1757" t="str">
        <f t="shared" si="119"/>
        <v>SOBRE MERCADO</v>
      </c>
    </row>
    <row r="1758" spans="1:16" x14ac:dyDescent="0.3">
      <c r="A1758" t="s">
        <v>10369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5391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10812</v>
      </c>
      <c r="B1759" s="13" t="str">
        <f>IFERROR(VLOOKUP(A1759,'Base ATP'!$1:$1048576,3,0),"")</f>
        <v>FORD</v>
      </c>
      <c r="C1759" s="28" t="str">
        <f>IFERROR(VLOOKUP(A1759,'Base ATP'!$1:$1048576,4,0),"")</f>
        <v>RANGER</v>
      </c>
      <c r="D1759">
        <v>22500000</v>
      </c>
      <c r="E1759" s="13">
        <v>17000000</v>
      </c>
      <c r="F1759" t="s">
        <v>5391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10813</v>
      </c>
      <c r="B1760" s="13" t="str">
        <f>IFERROR(VLOOKUP(A1760,'Base ATP'!$1:$1048576,3,0),"")</f>
        <v>MG</v>
      </c>
      <c r="C1760" s="28" t="str">
        <f>IFERROR(VLOOKUP(A1760,'Base ATP'!$1:$1048576,4,0),"")</f>
        <v>ONE</v>
      </c>
      <c r="D1760">
        <v>13600000</v>
      </c>
      <c r="E1760" s="13">
        <v>10400000</v>
      </c>
      <c r="F1760" t="s">
        <v>5391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10814</v>
      </c>
      <c r="B1761" s="13" t="str">
        <f>IFERROR(VLOOKUP(A1761,'Base ATP'!$1:$1048576,3,0),"")</f>
        <v>MITSUBISHI</v>
      </c>
      <c r="C1761" s="28" t="str">
        <f>IFERROR(VLOOKUP(A1761,'Base ATP'!$1:$1048576,4,0),"")</f>
        <v>NEW OUTLANDER</v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10815</v>
      </c>
      <c r="B1762" s="13" t="str">
        <f>IFERROR(VLOOKUP(A1762,'Base ATP'!$1:$1048576,3,0),"")</f>
        <v>CHEVROLET</v>
      </c>
      <c r="C1762" s="28" t="str">
        <f>IFERROR(VLOOKUP(A1762,'Base ATP'!$1:$1048576,4,0),"")</f>
        <v>CAPTIVA</v>
      </c>
      <c r="D1762">
        <v>12600000</v>
      </c>
      <c r="E1762" s="13">
        <v>9600000</v>
      </c>
      <c r="F1762" t="s">
        <v>5390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10816</v>
      </c>
      <c r="B1763" s="13" t="str">
        <f>IFERROR(VLOOKUP(A1763,'Base ATP'!$1:$1048576,3,0),"")</f>
        <v>HYUNDAI</v>
      </c>
      <c r="C1763" s="28" t="str">
        <f>IFERROR(VLOOKUP(A1763,'Base ATP'!$1:$1048576,4,0),"")</f>
        <v>NEW ACCENT BN7I</v>
      </c>
      <c r="D1763">
        <v>12000000</v>
      </c>
      <c r="E1763" s="13">
        <v>9200000</v>
      </c>
      <c r="F1763" t="s">
        <v>5390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10817</v>
      </c>
      <c r="B1764" s="13" t="str">
        <f>IFERROR(VLOOKUP(A1764,'Base ATP'!$1:$1048576,3,0),"")</f>
        <v>FORD</v>
      </c>
      <c r="C1764" s="28" t="str">
        <f>IFERROR(VLOOKUP(A1764,'Base ATP'!$1:$1048576,4,0),"")</f>
        <v>NUEVA RANGER</v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10818</v>
      </c>
      <c r="B1765" s="13" t="str">
        <f>IFERROR(VLOOKUP(A1765,'Base ATP'!$1:$1048576,3,0),"")</f>
        <v>VOLKSWAGEN</v>
      </c>
      <c r="C1765" s="28" t="str">
        <f>IFERROR(VLOOKUP(A1765,'Base ATP'!$1:$1048576,4,0),"")</f>
        <v>TAOS</v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10819</v>
      </c>
      <c r="B1766" s="13" t="str">
        <f>IFERROR(VLOOKUP(A1766,'Base ATP'!$1:$1048576,3,0),"")</f>
        <v>MG</v>
      </c>
      <c r="C1766" s="28" t="str">
        <f>IFERROR(VLOOKUP(A1766,'Base ATP'!$1:$1048576,4,0),"")</f>
        <v>NEW ZX</v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10820</v>
      </c>
      <c r="B1767" s="13" t="str">
        <f>IFERROR(VLOOKUP(A1767,'Base ATP'!$1:$1048576,3,0),"")</f>
        <v>PEUGEOT</v>
      </c>
      <c r="C1767" s="28">
        <f>IFERROR(VLOOKUP(A1767,'Base ATP'!$1:$1048576,4,0),"")</f>
        <v>5008</v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10812</v>
      </c>
      <c r="B1768" s="13" t="str">
        <f>IFERROR(VLOOKUP(A1768,'Base ATP'!$1:$1048576,3,0),"")</f>
        <v>FORD</v>
      </c>
      <c r="C1768" s="28" t="str">
        <f>IFERROR(VLOOKUP(A1768,'Base ATP'!$1:$1048576,4,0),"")</f>
        <v>RANGER</v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10821</v>
      </c>
      <c r="B1769" s="13" t="str">
        <f>IFERROR(VLOOKUP(A1769,'Base ATP'!$1:$1048576,3,0),"")</f>
        <v>JEEP</v>
      </c>
      <c r="C1769" s="28" t="str">
        <f>IFERROR(VLOOKUP(A1769,'Base ATP'!$1:$1048576,4,0),"")</f>
        <v>WRANGLER</v>
      </c>
      <c r="D1769">
        <v>32300000</v>
      </c>
      <c r="E1769" s="13">
        <v>24800000</v>
      </c>
      <c r="F1769" t="s">
        <v>5391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>NISSAN</v>
      </c>
      <c r="C1770" s="28" t="str">
        <f>IFERROR(VLOOKUP(A1770,'Base ATP'!$1:$1048576,4,0),"")</f>
        <v>NP300</v>
      </c>
      <c r="D1770">
        <v>13500000</v>
      </c>
      <c r="E1770" s="13">
        <v>10000000</v>
      </c>
      <c r="F1770" t="s">
        <v>5391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603.34097222222044</v>
      </c>
      <c r="P1770" t="str">
        <f t="shared" si="123"/>
        <v>SOBRE MERCADO</v>
      </c>
    </row>
    <row r="1771" spans="1:16" x14ac:dyDescent="0.3">
      <c r="A1771" t="s">
        <v>10822</v>
      </c>
      <c r="B1771" s="13" t="str">
        <f>IFERROR(VLOOKUP(A1771,'Base ATP'!$1:$1048576,3,0),"")</f>
        <v>NISSAN</v>
      </c>
      <c r="C1771" s="28" t="str">
        <f>IFERROR(VLOOKUP(A1771,'Base ATP'!$1:$1048576,4,0),"")</f>
        <v>NAVARA</v>
      </c>
      <c r="D1771">
        <v>15900000</v>
      </c>
      <c r="E1771" s="13">
        <v>12500000</v>
      </c>
      <c r="F1771" t="s">
        <v>5391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5516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10823</v>
      </c>
      <c r="B1773" s="13" t="str">
        <f>IFERROR(VLOOKUP(A1773,'Base ATP'!$1:$1048576,3,0),"")</f>
        <v>HYUNDAI</v>
      </c>
      <c r="C1773" s="28" t="str">
        <f>IFERROR(VLOOKUP(A1773,'Base ATP'!$1:$1048576,4,0),"")</f>
        <v>ACCENT</v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10824</v>
      </c>
      <c r="B1774" s="13" t="str">
        <f>IFERROR(VLOOKUP(A1774,'Base ATP'!$1:$1048576,3,0),"")</f>
        <v>FORD</v>
      </c>
      <c r="C1774" s="28" t="str">
        <f>IFERROR(VLOOKUP(A1774,'Base ATP'!$1:$1048576,4,0),"")</f>
        <v>BRONCO SPORT</v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10825</v>
      </c>
      <c r="B1775" s="13" t="str">
        <f>IFERROR(VLOOKUP(A1775,'Base ATP'!$1:$1048576,3,0),"")</f>
        <v>CITROEN</v>
      </c>
      <c r="C1775" s="28" t="str">
        <f>IFERROR(VLOOKUP(A1775,'Base ATP'!$1:$1048576,4,0),"")</f>
        <v>BERLINGO</v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10826</v>
      </c>
      <c r="B1776" s="13" t="str">
        <f>IFERROR(VLOOKUP(A1776,'Base ATP'!$1:$1048576,3,0),"")</f>
        <v>CHERY</v>
      </c>
      <c r="C1776" s="28" t="str">
        <f>IFERROR(VLOOKUP(A1776,'Base ATP'!$1:$1048576,4,0),"")</f>
        <v>TIGGO 2</v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8339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10827</v>
      </c>
      <c r="B1778" s="13" t="str">
        <f>IFERROR(VLOOKUP(A1778,'Base ATP'!$1:$1048576,3,0),"")</f>
        <v>CHERY</v>
      </c>
      <c r="C1778" s="28" t="str">
        <f>IFERROR(VLOOKUP(A1778,'Base ATP'!$1:$1048576,4,0),"")</f>
        <v>TIGGO 2 PRO</v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10828</v>
      </c>
      <c r="B1779" s="13" t="str">
        <f>IFERROR(VLOOKUP(A1779,'Base ATP'!$1:$1048576,3,0),"")</f>
        <v>TOYOTA</v>
      </c>
      <c r="C1779" s="28" t="str">
        <f>IFERROR(VLOOKUP(A1779,'Base ATP'!$1:$1048576,4,0),"")</f>
        <v>COROLLA</v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>AUDI</v>
      </c>
      <c r="C1780" s="28" t="str">
        <f>IFERROR(VLOOKUP(A1780,'Base ATP'!$1:$1048576,4,0),"")</f>
        <v>Q2</v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>
        <f>_xlfn.XLOOKUP(A1780,Rotación!$A:$A,Rotación!$P:$P,"",0,-1)</f>
        <v>20990000</v>
      </c>
      <c r="L1780" s="25">
        <f t="shared" si="120"/>
        <v>-1410000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944.3076388888876</v>
      </c>
      <c r="P1780" t="str">
        <f t="shared" si="123"/>
        <v>BAJO MERCADO</v>
      </c>
    </row>
    <row r="1781" spans="1:16" x14ac:dyDescent="0.3">
      <c r="A1781" t="s">
        <v>10829</v>
      </c>
      <c r="B1781" s="13" t="str">
        <f>IFERROR(VLOOKUP(A1781,'Base ATP'!$1:$1048576,3,0),"")</f>
        <v>PEUGEOT</v>
      </c>
      <c r="C1781" s="28" t="str">
        <f>IFERROR(VLOOKUP(A1781,'Base ATP'!$1:$1048576,4,0),"")</f>
        <v>NEW 5008</v>
      </c>
      <c r="D1781">
        <v>28800000</v>
      </c>
      <c r="E1781" s="13">
        <v>23500000</v>
      </c>
      <c r="F1781" t="s">
        <v>5391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>
        <f>_xlfn.XLOOKUP(A1781,Rotación!$A:$A,Rotación!$P:$P,"",0,-1)</f>
        <v>26990000</v>
      </c>
      <c r="L1781" s="25">
        <f t="shared" si="120"/>
        <v>-1810000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10830</v>
      </c>
      <c r="B1782" s="13" t="str">
        <f>IFERROR(VLOOKUP(A1782,'Base ATP'!$1:$1048576,3,0),"")</f>
        <v>JAC</v>
      </c>
      <c r="C1782" s="28" t="str">
        <f>IFERROR(VLOOKUP(A1782,'Base ATP'!$1:$1048576,4,0),"")</f>
        <v>JS3</v>
      </c>
      <c r="D1782">
        <v>8600000</v>
      </c>
      <c r="E1782" s="13">
        <v>6900000</v>
      </c>
      <c r="F1782" t="s">
        <v>5391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10831</v>
      </c>
      <c r="B1783" s="13" t="str">
        <f>IFERROR(VLOOKUP(A1783,'Base ATP'!$1:$1048576,3,0),"")</f>
        <v>OPEL</v>
      </c>
      <c r="C1783" s="28" t="str">
        <f>IFERROR(VLOOKUP(A1783,'Base ATP'!$1:$1048576,4,0),"")</f>
        <v>GRANDLAND X</v>
      </c>
      <c r="D1783">
        <v>11800000</v>
      </c>
      <c r="E1783" s="13">
        <v>9000000</v>
      </c>
      <c r="F1783" t="s">
        <v>5391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8339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5391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5234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5391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>
        <f>_xlfn.XLOOKUP(A1785,Rotación!$A:$A,Rotación!$P:$P,"",0,-1)</f>
        <v>23490000</v>
      </c>
      <c r="L1785" s="25">
        <f t="shared" si="120"/>
        <v>190000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230.35208333333139</v>
      </c>
      <c r="P1785" t="str">
        <f t="shared" si="123"/>
        <v>SOBRE MERCADO</v>
      </c>
    </row>
    <row r="1786" spans="1:16" x14ac:dyDescent="0.3">
      <c r="A1786" t="s">
        <v>10832</v>
      </c>
      <c r="B1786" s="13" t="str">
        <f>IFERROR(VLOOKUP(A1786,'Base ATP'!$1:$1048576,3,0),"")</f>
        <v>FORD</v>
      </c>
      <c r="C1786" s="28" t="str">
        <f>IFERROR(VLOOKUP(A1786,'Base ATP'!$1:$1048576,4,0),"")</f>
        <v>EXPLORER</v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10833</v>
      </c>
      <c r="B1787" s="13" t="str">
        <f>IFERROR(VLOOKUP(A1787,'Base ATP'!$1:$1048576,3,0),"")</f>
        <v>SUBARU</v>
      </c>
      <c r="C1787" s="28" t="str">
        <f>IFERROR(VLOOKUP(A1787,'Base ATP'!$1:$1048576,4,0),"")</f>
        <v>FORESTER</v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10834</v>
      </c>
      <c r="B1788" s="13" t="str">
        <f>IFERROR(VLOOKUP(A1788,'Base ATP'!$1:$1048576,3,0),"")</f>
        <v>SUBARU</v>
      </c>
      <c r="C1788" s="28" t="str">
        <f>IFERROR(VLOOKUP(A1788,'Base ATP'!$1:$1048576,4,0),"")</f>
        <v>XV</v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10835</v>
      </c>
      <c r="B1789" s="13" t="str">
        <f>IFERROR(VLOOKUP(A1789,'Base ATP'!$1:$1048576,3,0),"")</f>
        <v>MAZDA</v>
      </c>
      <c r="C1789" s="28" t="str">
        <f>IFERROR(VLOOKUP(A1789,'Base ATP'!$1:$1048576,4,0),"")</f>
        <v>NEW 3</v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10836</v>
      </c>
      <c r="B1790" s="13" t="str">
        <f>IFERROR(VLOOKUP(A1790,'Base ATP'!$1:$1048576,3,0),"")</f>
        <v>TOYOTA</v>
      </c>
      <c r="C1790" s="28" t="str">
        <f>IFERROR(VLOOKUP(A1790,'Base ATP'!$1:$1048576,4,0),"")</f>
        <v>ALL NEW HILUX</v>
      </c>
      <c r="D1790">
        <v>36200000</v>
      </c>
      <c r="E1790" s="13">
        <v>28000000</v>
      </c>
      <c r="F1790" t="s">
        <v>5391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10837</v>
      </c>
      <c r="B1791" s="13" t="str">
        <f>IFERROR(VLOOKUP(A1791,'Base ATP'!$1:$1048576,3,0),"")</f>
        <v>DFSK</v>
      </c>
      <c r="C1791" s="28">
        <f>IFERROR(VLOOKUP(A1791,'Base ATP'!$1:$1048576,4,0),"")</f>
        <v>580</v>
      </c>
      <c r="D1791">
        <v>7390000</v>
      </c>
      <c r="E1791" s="13">
        <v>6000000</v>
      </c>
      <c r="F1791" t="s">
        <v>5391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10838</v>
      </c>
      <c r="B1792" s="13" t="str">
        <f>IFERROR(VLOOKUP(A1792,'Base ATP'!$1:$1048576,3,0),"")</f>
        <v>CHERY</v>
      </c>
      <c r="C1792" s="28" t="str">
        <f>IFERROR(VLOOKUP(A1792,'Base ATP'!$1:$1048576,4,0),"")</f>
        <v>TIGGO 3 PRO</v>
      </c>
      <c r="D1792">
        <v>11100000</v>
      </c>
      <c r="E1792" s="13">
        <v>9000000</v>
      </c>
      <c r="F1792" t="s">
        <v>5391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10839</v>
      </c>
      <c r="B1793" s="13" t="str">
        <f>IFERROR(VLOOKUP(A1793,'Base ATP'!$1:$1048576,3,0),"")</f>
        <v>NISSAN</v>
      </c>
      <c r="C1793" s="28" t="str">
        <f>IFERROR(VLOOKUP(A1793,'Base ATP'!$1:$1048576,4,0),"")</f>
        <v>QASHQAI</v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10840</v>
      </c>
      <c r="B1794" s="13" t="str">
        <f>IFERROR(VLOOKUP(A1794,'Base ATP'!$1:$1048576,3,0),"")</f>
        <v>TOYOTA</v>
      </c>
      <c r="C1794" s="28" t="str">
        <f>IFERROR(VLOOKUP(A1794,'Base ATP'!$1:$1048576,4,0),"")</f>
        <v>RAV4</v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10841</v>
      </c>
      <c r="B1795" s="13" t="str">
        <f>IFERROR(VLOOKUP(A1795,'Base ATP'!$1:$1048576,3,0),"")</f>
        <v>CITROEN</v>
      </c>
      <c r="C1795" s="28" t="str">
        <f>IFERROR(VLOOKUP(A1795,'Base ATP'!$1:$1048576,4,0),"")</f>
        <v>C4</v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10842</v>
      </c>
      <c r="B1796" s="13" t="str">
        <f>IFERROR(VLOOKUP(A1796,'Base ATP'!$1:$1048576,3,0),"")</f>
        <v>CHERY</v>
      </c>
      <c r="C1796" s="28" t="str">
        <f>IFERROR(VLOOKUP(A1796,'Base ATP'!$1:$1048576,4,0),"")</f>
        <v>TIGGO 2 PRO</v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10843</v>
      </c>
      <c r="B1797" s="13" t="str">
        <f>IFERROR(VLOOKUP(A1797,'Base ATP'!$1:$1048576,3,0),"")</f>
        <v>CHANGAN</v>
      </c>
      <c r="C1797" s="28" t="str">
        <f>IFERROR(VLOOKUP(A1797,'Base ATP'!$1:$1048576,4,0),"")</f>
        <v>NEW CS55 PLUS</v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10844</v>
      </c>
      <c r="B1798" s="13" t="str">
        <f>IFERROR(VLOOKUP(A1798,'Base ATP'!$1:$1048576,3,0),"")</f>
        <v>MG</v>
      </c>
      <c r="C1798" s="28" t="str">
        <f>IFERROR(VLOOKUP(A1798,'Base ATP'!$1:$1048576,4,0),"")</f>
        <v>NEW 3</v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10845</v>
      </c>
      <c r="B1799" s="13" t="str">
        <f>IFERROR(VLOOKUP(A1799,'Base ATP'!$1:$1048576,3,0),"")</f>
        <v>CHEVROLET</v>
      </c>
      <c r="C1799" s="28" t="str">
        <f>IFERROR(VLOOKUP(A1799,'Base ATP'!$1:$1048576,4,0),"")</f>
        <v>GROOVE</v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10846</v>
      </c>
      <c r="B1800" s="13" t="str">
        <f>IFERROR(VLOOKUP(A1800,'Base ATP'!$1:$1048576,3,0),"")</f>
        <v>CHERY</v>
      </c>
      <c r="C1800" s="28" t="str">
        <f>IFERROR(VLOOKUP(A1800,'Base ATP'!$1:$1048576,4,0),"")</f>
        <v>TIGGO 2</v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8711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10847</v>
      </c>
      <c r="B1802" s="13" t="str">
        <f>IFERROR(VLOOKUP(A1802,'Base ATP'!$1:$1048576,3,0),"")</f>
        <v>TOYOTA</v>
      </c>
      <c r="C1802" s="28" t="str">
        <f>IFERROR(VLOOKUP(A1802,'Base ATP'!$1:$1048576,4,0),"")</f>
        <v>RAV4</v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10848</v>
      </c>
      <c r="B1803" s="13" t="str">
        <f>IFERROR(VLOOKUP(A1803,'Base ATP'!$1:$1048576,3,0),"")</f>
        <v>SUZUKI</v>
      </c>
      <c r="C1803" s="28" t="str">
        <f>IFERROR(VLOOKUP(A1803,'Base ATP'!$1:$1048576,4,0),"")</f>
        <v>NUEVO SWIFT</v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5057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5391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10849</v>
      </c>
      <c r="B1805" s="13" t="str">
        <f>IFERROR(VLOOKUP(A1805,'Base ATP'!$1:$1048576,3,0),"")</f>
        <v>NISSAN</v>
      </c>
      <c r="C1805" s="28" t="str">
        <f>IFERROR(VLOOKUP(A1805,'Base ATP'!$1:$1048576,4,0),"")</f>
        <v>QASHQAI</v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10850</v>
      </c>
      <c r="B1806" s="13" t="str">
        <f>IFERROR(VLOOKUP(A1806,'Base ATP'!$1:$1048576,3,0),"")</f>
        <v>NISSAN</v>
      </c>
      <c r="C1806" s="28" t="str">
        <f>IFERROR(VLOOKUP(A1806,'Base ATP'!$1:$1048576,4,0),"")</f>
        <v>NEW KICKS</v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10851</v>
      </c>
      <c r="B1807" s="13" t="str">
        <f>IFERROR(VLOOKUP(A1807,'Base ATP'!$1:$1048576,3,0),"")</f>
        <v>SUBARU</v>
      </c>
      <c r="C1807" s="28" t="str">
        <f>IFERROR(VLOOKUP(A1807,'Base ATP'!$1:$1048576,4,0),"")</f>
        <v>OUTBACK</v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10852</v>
      </c>
      <c r="B1808" s="13" t="str">
        <f>IFERROR(VLOOKUP(A1808,'Base ATP'!$1:$1048576,3,0),"")</f>
        <v>EXEED</v>
      </c>
      <c r="C1808" s="28" t="str">
        <f>IFERROR(VLOOKUP(A1808,'Base ATP'!$1:$1048576,4,0),"")</f>
        <v>TXL</v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>
        <f>_xlfn.XLOOKUP(A1808,Rotación!$A:$A,Rotación!$P:$P,"",0,-1)</f>
        <v>17490000</v>
      </c>
      <c r="L1808" s="25">
        <f t="shared" si="120"/>
        <v>-410000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10853</v>
      </c>
      <c r="B1809" s="13" t="str">
        <f>IFERROR(VLOOKUP(A1809,'Base ATP'!$1:$1048576,3,0),"")</f>
        <v>NISSAN</v>
      </c>
      <c r="C1809" s="28" t="str">
        <f>IFERROR(VLOOKUP(A1809,'Base ATP'!$1:$1048576,4,0),"")</f>
        <v>NEW KICKS</v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>FORD</v>
      </c>
      <c r="C1810" s="28" t="str">
        <f>IFERROR(VLOOKUP(A1810,'Base ATP'!$1:$1048576,4,0),"")</f>
        <v>F-150 NEW</v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>
        <f>_xlfn.XLOOKUP(A1810,Rotación!$A:$A,Rotación!$P:$P,"",0,-1)</f>
        <v>35990000</v>
      </c>
      <c r="L1810" s="25">
        <f t="shared" si="120"/>
        <v>-310000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1413.5486111111095</v>
      </c>
      <c r="P1810" t="str">
        <f t="shared" si="123"/>
        <v>BAJO MERCADO</v>
      </c>
    </row>
    <row r="1811" spans="1:16" x14ac:dyDescent="0.3">
      <c r="A1811" t="s">
        <v>9294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10854</v>
      </c>
      <c r="B1812" s="13" t="str">
        <f>IFERROR(VLOOKUP(A1812,'Base ATP'!$1:$1048576,3,0),"")</f>
        <v>KIA</v>
      </c>
      <c r="C1812" s="28" t="str">
        <f>IFERROR(VLOOKUP(A1812,'Base ATP'!$1:$1048576,4,0),"")</f>
        <v>RIO 5 NEW</v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10854</v>
      </c>
      <c r="B1813" s="13" t="str">
        <f>IFERROR(VLOOKUP(A1813,'Base ATP'!$1:$1048576,3,0),"")</f>
        <v>KIA</v>
      </c>
      <c r="C1813" s="28" t="str">
        <f>IFERROR(VLOOKUP(A1813,'Base ATP'!$1:$1048576,4,0),"")</f>
        <v>RIO 5 NEW</v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10777</v>
      </c>
      <c r="B1814" s="13" t="str">
        <f>IFERROR(VLOOKUP(A1814,'Base ATP'!$1:$1048576,3,0),"")</f>
        <v>BYD</v>
      </c>
      <c r="C1814" s="28" t="str">
        <f>IFERROR(VLOOKUP(A1814,'Base ATP'!$1:$1048576,4,0),"")</f>
        <v>SHARK</v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10855</v>
      </c>
      <c r="B1815" s="13" t="str">
        <f>IFERROR(VLOOKUP(A1815,'Base ATP'!$1:$1048576,3,0),"")</f>
        <v>FORD</v>
      </c>
      <c r="C1815" s="28" t="str">
        <f>IFERROR(VLOOKUP(A1815,'Base ATP'!$1:$1048576,4,0),"")</f>
        <v>TERRITORY</v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9658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5391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10856</v>
      </c>
      <c r="B1817" s="13" t="str">
        <f>IFERROR(VLOOKUP(A1817,'Base ATP'!$1:$1048576,3,0),"")</f>
        <v>CHEVROLET</v>
      </c>
      <c r="C1817" s="28" t="str">
        <f>IFERROR(VLOOKUP(A1817,'Base ATP'!$1:$1048576,4,0),"")</f>
        <v>CAPTIVA</v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10857</v>
      </c>
      <c r="B1818" s="13" t="str">
        <f>IFERROR(VLOOKUP(A1818,'Base ATP'!$1:$1048576,3,0),"")</f>
        <v>MITSUBISHI</v>
      </c>
      <c r="C1818" s="28" t="str">
        <f>IFERROR(VLOOKUP(A1818,'Base ATP'!$1:$1048576,4,0),"")</f>
        <v>XPANDER</v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10858</v>
      </c>
      <c r="B1819" s="13" t="str">
        <f>IFERROR(VLOOKUP(A1819,'Base ATP'!$1:$1048576,3,0),"")</f>
        <v>NISSAN</v>
      </c>
      <c r="C1819" s="28" t="str">
        <f>IFERROR(VLOOKUP(A1819,'Base ATP'!$1:$1048576,4,0),"")</f>
        <v>NUEVA X-TRAIL</v>
      </c>
      <c r="D1819">
        <v>15300000</v>
      </c>
      <c r="E1819" s="13">
        <v>12000000</v>
      </c>
      <c r="F1819" t="s">
        <v>5391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10859</v>
      </c>
      <c r="B1820" s="13" t="str">
        <f>IFERROR(VLOOKUP(A1820,'Base ATP'!$1:$1048576,3,0),"")</f>
        <v>CHERY</v>
      </c>
      <c r="C1820" s="28" t="str">
        <f>IFERROR(VLOOKUP(A1820,'Base ATP'!$1:$1048576,4,0),"")</f>
        <v>TIGGO 8</v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>
        <f>_xlfn.XLOOKUP(A1820,Rotación!$A:$A,Rotación!$P:$P,"",0,-1)</f>
        <v>11990000</v>
      </c>
      <c r="L1820" s="25">
        <f t="shared" si="120"/>
        <v>-1110000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10673</v>
      </c>
      <c r="B1821" s="13" t="str">
        <f>IFERROR(VLOOKUP(A1821,'Base ATP'!$1:$1048576,3,0),"")</f>
        <v>HYUNDAI</v>
      </c>
      <c r="C1821" s="28" t="str">
        <f>IFERROR(VLOOKUP(A1821,'Base ATP'!$1:$1048576,4,0),"")</f>
        <v>SANTA FE</v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8397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5391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10860</v>
      </c>
      <c r="B1823" s="13" t="str">
        <f>IFERROR(VLOOKUP(A1823,'Base ATP'!$1:$1048576,3,0),"")</f>
        <v>FORD</v>
      </c>
      <c r="C1823" s="28" t="str">
        <f>IFERROR(VLOOKUP(A1823,'Base ATP'!$1:$1048576,4,0),"")</f>
        <v>RANGER</v>
      </c>
      <c r="D1823">
        <v>13500000</v>
      </c>
      <c r="E1823" s="13">
        <v>10400000</v>
      </c>
      <c r="F1823" t="s">
        <v>5391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6295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5391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10861</v>
      </c>
      <c r="B1825" s="13" t="str">
        <f>IFERROR(VLOOKUP(A1825,'Base ATP'!$1:$1048576,3,0),"")</f>
        <v>CHANGAN</v>
      </c>
      <c r="C1825" s="28" t="str">
        <f>IFERROR(VLOOKUP(A1825,'Base ATP'!$1:$1048576,4,0),"")</f>
        <v>CX70</v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4709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10862</v>
      </c>
      <c r="B1827" s="13" t="str">
        <f>IFERROR(VLOOKUP(A1827,'Base ATP'!$1:$1048576,3,0),"")</f>
        <v>KIA</v>
      </c>
      <c r="C1827" s="28" t="str">
        <f>IFERROR(VLOOKUP(A1827,'Base ATP'!$1:$1048576,4,0),"")</f>
        <v>K3</v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10863</v>
      </c>
      <c r="B1828" s="13" t="str">
        <f>IFERROR(VLOOKUP(A1828,'Base ATP'!$1:$1048576,3,0),"")</f>
        <v>CHANGAN</v>
      </c>
      <c r="C1828" s="28" t="str">
        <f>IFERROR(VLOOKUP(A1828,'Base ATP'!$1:$1048576,4,0),"")</f>
        <v>NEW CS15</v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10864</v>
      </c>
      <c r="B1829" s="13" t="str">
        <f>IFERROR(VLOOKUP(A1829,'Base ATP'!$1:$1048576,3,0),"")</f>
        <v>PEUGEOT</v>
      </c>
      <c r="C1829" s="28">
        <f>IFERROR(VLOOKUP(A1829,'Base ATP'!$1:$1048576,4,0),"")</f>
        <v>3008</v>
      </c>
      <c r="D1829">
        <v>18200000</v>
      </c>
      <c r="E1829" s="13">
        <v>14250000</v>
      </c>
      <c r="F1829" t="s">
        <v>5391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10865</v>
      </c>
      <c r="B1830" s="13" t="str">
        <f>IFERROR(VLOOKUP(A1830,'Base ATP'!$1:$1048576,3,0),"")</f>
        <v>TOYOTA</v>
      </c>
      <c r="C1830" s="28" t="str">
        <f>IFERROR(VLOOKUP(A1830,'Base ATP'!$1:$1048576,4,0),"")</f>
        <v>RUSH</v>
      </c>
      <c r="D1830">
        <v>9000000</v>
      </c>
      <c r="E1830" s="13">
        <v>6500000</v>
      </c>
      <c r="F1830" t="s">
        <v>5391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10866</v>
      </c>
      <c r="B1831" s="13" t="str">
        <f>IFERROR(VLOOKUP(A1831,'Base ATP'!$1:$1048576,3,0),"")</f>
        <v>NISSAN</v>
      </c>
      <c r="C1831" s="28" t="str">
        <f>IFERROR(VLOOKUP(A1831,'Base ATP'!$1:$1048576,4,0),"")</f>
        <v>NEW X-TRAIL</v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>KIA</v>
      </c>
      <c r="C1832" s="28" t="str">
        <f>IFERROR(VLOOKUP(A1832,'Base ATP'!$1:$1048576,4,0),"")</f>
        <v>SPORTAGE</v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391.4909722222219</v>
      </c>
      <c r="P1832" t="str">
        <f t="shared" si="127"/>
        <v>SOBRE MERCADO</v>
      </c>
    </row>
    <row r="1833" spans="1:16" x14ac:dyDescent="0.3">
      <c r="A1833" t="s">
        <v>10867</v>
      </c>
      <c r="B1833" s="13" t="str">
        <f>IFERROR(VLOOKUP(A1833,'Base ATP'!$1:$1048576,3,0),"")</f>
        <v>BAIC</v>
      </c>
      <c r="C1833" s="28" t="str">
        <f>IFERROR(VLOOKUP(A1833,'Base ATP'!$1:$1048576,4,0),"")</f>
        <v>X35</v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4870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10868</v>
      </c>
      <c r="B1835" s="13" t="str">
        <f>IFERROR(VLOOKUP(A1835,'Base ATP'!$1:$1048576,3,0),"")</f>
        <v>KIA</v>
      </c>
      <c r="C1835" s="28" t="str">
        <f>IFERROR(VLOOKUP(A1835,'Base ATP'!$1:$1048576,4,0),"")</f>
        <v>NUEVO SELTOS</v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10869</v>
      </c>
      <c r="B1836" s="13" t="str">
        <f>IFERROR(VLOOKUP(A1836,'Base ATP'!$1:$1048576,3,0),"")</f>
        <v>KIA</v>
      </c>
      <c r="C1836" s="28" t="str">
        <f>IFERROR(VLOOKUP(A1836,'Base ATP'!$1:$1048576,4,0),"")</f>
        <v>RIO 5</v>
      </c>
      <c r="D1836">
        <v>10900000</v>
      </c>
      <c r="E1836" s="13">
        <v>9000000</v>
      </c>
      <c r="F1836" t="s">
        <v>5390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10870</v>
      </c>
      <c r="B1837" s="13" t="str">
        <f>IFERROR(VLOOKUP(A1837,'Base ATP'!$1:$1048576,3,0),"")</f>
        <v>MG</v>
      </c>
      <c r="C1837" s="28" t="str">
        <f>IFERROR(VLOOKUP(A1837,'Base ATP'!$1:$1048576,4,0),"")</f>
        <v>NEW 3</v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10871</v>
      </c>
      <c r="B1838" s="13" t="str">
        <f>IFERROR(VLOOKUP(A1838,'Base ATP'!$1:$1048576,3,0),"")</f>
        <v>SSANGYONG</v>
      </c>
      <c r="C1838" s="28" t="str">
        <f>IFERROR(VLOOKUP(A1838,'Base ATP'!$1:$1048576,4,0),"")</f>
        <v>KORANDO</v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10872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10845</v>
      </c>
      <c r="B1840" s="13" t="str">
        <f>IFERROR(VLOOKUP(A1840,'Base ATP'!$1:$1048576,3,0),"")</f>
        <v>CHEVROLET</v>
      </c>
      <c r="C1840" s="28" t="str">
        <f>IFERROR(VLOOKUP(A1840,'Base ATP'!$1:$1048576,4,0),"")</f>
        <v>GROOVE</v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10873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10874</v>
      </c>
      <c r="B1842" s="13" t="str">
        <f>IFERROR(VLOOKUP(A1842,'Base ATP'!$1:$1048576,3,0),"")</f>
        <v>OPEL</v>
      </c>
      <c r="C1842" s="28" t="str">
        <f>IFERROR(VLOOKUP(A1842,'Base ATP'!$1:$1048576,4,0),"")</f>
        <v>COMBO</v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10875</v>
      </c>
      <c r="B1843" s="13" t="str">
        <f>IFERROR(VLOOKUP(A1843,'Base ATP'!$1:$1048576,3,0),"")</f>
        <v>CHEVROLET</v>
      </c>
      <c r="C1843" s="28" t="str">
        <f>IFERROR(VLOOKUP(A1843,'Base ATP'!$1:$1048576,4,0),"")</f>
        <v>CAPTIVA</v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10876</v>
      </c>
      <c r="B1844" s="13" t="str">
        <f>IFERROR(VLOOKUP(A1844,'Base ATP'!$1:$1048576,3,0),"")</f>
        <v>FORD</v>
      </c>
      <c r="C1844" s="28" t="str">
        <f>IFERROR(VLOOKUP(A1844,'Base ATP'!$1:$1048576,4,0),"")</f>
        <v>RANGER</v>
      </c>
      <c r="D1844">
        <v>24400000</v>
      </c>
      <c r="E1844" s="13">
        <v>18000000</v>
      </c>
      <c r="F1844" t="s">
        <v>5391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10877</v>
      </c>
      <c r="B1845" s="13" t="str">
        <f>IFERROR(VLOOKUP(A1845,'Base ATP'!$1:$1048576,3,0),"")</f>
        <v>JAC</v>
      </c>
      <c r="C1845" s="28" t="str">
        <f>IFERROR(VLOOKUP(A1845,'Base ATP'!$1:$1048576,4,0),"")</f>
        <v>JS8</v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6403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161.3166666666657</v>
      </c>
      <c r="P1846" t="str">
        <f t="shared" si="127"/>
        <v>SOBRE MERCADO</v>
      </c>
    </row>
    <row r="1847" spans="1:16" x14ac:dyDescent="0.3">
      <c r="A1847" t="s">
        <v>6575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10878</v>
      </c>
      <c r="B1848" s="13" t="str">
        <f>IFERROR(VLOOKUP(A1848,'Base ATP'!$1:$1048576,3,0),"")</f>
        <v>CHEVROLET</v>
      </c>
      <c r="C1848" s="28" t="str">
        <f>IFERROR(VLOOKUP(A1848,'Base ATP'!$1:$1048576,4,0),"")</f>
        <v>GROOVE</v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5391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543.29166666666424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5391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>
        <f>_xlfn.XLOOKUP(A1850,Rotación!$A:$A,Rotación!$P:$P,"",0,-1)</f>
        <v>18990000</v>
      </c>
      <c r="L1850" s="25">
        <f t="shared" si="124"/>
        <v>-1710000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333.4333333333343</v>
      </c>
      <c r="P1850" t="str">
        <f t="shared" si="127"/>
        <v>BAJO MERCADO</v>
      </c>
    </row>
    <row r="1851" spans="1:16" x14ac:dyDescent="0.3">
      <c r="A1851" t="s">
        <v>10511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5391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10879</v>
      </c>
      <c r="B1852" s="13" t="str">
        <f>IFERROR(VLOOKUP(A1852,'Base ATP'!$1:$1048576,3,0),"")</f>
        <v>OMODA</v>
      </c>
      <c r="C1852" s="28" t="str">
        <f>IFERROR(VLOOKUP(A1852,'Base ATP'!$1:$1048576,4,0),"")</f>
        <v>C5</v>
      </c>
      <c r="D1852">
        <v>15300000</v>
      </c>
      <c r="E1852" s="13">
        <v>12000000</v>
      </c>
      <c r="F1852" t="s">
        <v>5391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>
        <f>_xlfn.XLOOKUP(A1852,Rotación!$A:$A,Rotación!$P:$P,"",0,-1)</f>
        <v>15290000</v>
      </c>
      <c r="L1852" s="25">
        <f t="shared" si="124"/>
        <v>-10000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10880</v>
      </c>
      <c r="B1853" s="13" t="str">
        <f>IFERROR(VLOOKUP(A1853,'Base ATP'!$1:$1048576,3,0),"")</f>
        <v>CHERY</v>
      </c>
      <c r="C1853" s="28" t="str">
        <f>IFERROR(VLOOKUP(A1853,'Base ATP'!$1:$1048576,4,0),"")</f>
        <v>TIGGO 2 PRO MAX</v>
      </c>
      <c r="D1853">
        <v>10700000</v>
      </c>
      <c r="E1853" s="13">
        <v>8500000</v>
      </c>
      <c r="F1853" t="s">
        <v>5391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10881</v>
      </c>
      <c r="B1854" s="13" t="str">
        <f>IFERROR(VLOOKUP(A1854,'Base ATP'!$1:$1048576,3,0),"")</f>
        <v>RENAULT</v>
      </c>
      <c r="C1854" s="28" t="str">
        <f>IFERROR(VLOOKUP(A1854,'Base ATP'!$1:$1048576,4,0),"")</f>
        <v>DUSTER NEW</v>
      </c>
      <c r="D1854">
        <v>8500000</v>
      </c>
      <c r="E1854" s="13">
        <v>6500000</v>
      </c>
      <c r="F1854" t="s">
        <v>5391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10882</v>
      </c>
      <c r="B1855" s="13" t="str">
        <f>IFERROR(VLOOKUP(A1855,'Base ATP'!$1:$1048576,3,0),"")</f>
        <v>NISSAN</v>
      </c>
      <c r="C1855" s="28" t="str">
        <f>IFERROR(VLOOKUP(A1855,'Base ATP'!$1:$1048576,4,0),"")</f>
        <v>QASHQAI</v>
      </c>
      <c r="D1855">
        <v>14400000</v>
      </c>
      <c r="E1855" s="13">
        <v>11000000</v>
      </c>
      <c r="F1855" t="s">
        <v>5391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5234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5391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>
        <f>_xlfn.XLOOKUP(A1856,Rotación!$A:$A,Rotación!$P:$P,"",0,-1)</f>
        <v>23490000</v>
      </c>
      <c r="L1856" s="25">
        <f t="shared" si="124"/>
        <v>190000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230.35208333333139</v>
      </c>
      <c r="P1856" t="str">
        <f t="shared" si="127"/>
        <v>SOBRE MERCADO</v>
      </c>
    </row>
    <row r="1857" spans="1:16" x14ac:dyDescent="0.3">
      <c r="A1857" t="s">
        <v>10880</v>
      </c>
      <c r="B1857" s="13" t="str">
        <f>IFERROR(VLOOKUP(A1857,'Base ATP'!$1:$1048576,3,0),"")</f>
        <v>CHERY</v>
      </c>
      <c r="C1857" s="28" t="str">
        <f>IFERROR(VLOOKUP(A1857,'Base ATP'!$1:$1048576,4,0),"")</f>
        <v>TIGGO 2 PRO MAX</v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10883</v>
      </c>
      <c r="B1858" s="13" t="str">
        <f>IFERROR(VLOOKUP(A1858,'Base ATP'!$1:$1048576,3,0),"")</f>
        <v>HYUNDAI</v>
      </c>
      <c r="C1858" s="28" t="str">
        <f>IFERROR(VLOOKUP(A1858,'Base ATP'!$1:$1048576,4,0),"")</f>
        <v>ELANTRA</v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10884</v>
      </c>
      <c r="B1859" s="13" t="str">
        <f>IFERROR(VLOOKUP(A1859,'Base ATP'!$1:$1048576,3,0),"")</f>
        <v>SUBARU</v>
      </c>
      <c r="C1859" s="28" t="str">
        <f>IFERROR(VLOOKUP(A1859,'Base ATP'!$1:$1048576,4,0),"")</f>
        <v>FORESTER</v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>
        <f>_xlfn.XLOOKUP(A1859,Rotación!$A:$A,Rotación!$P:$P,"",0,-1)</f>
        <v>22490000</v>
      </c>
      <c r="L1859" s="25">
        <f t="shared" si="124"/>
        <v>-10000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>FORD</v>
      </c>
      <c r="C1860" s="28" t="str">
        <f>IFERROR(VLOOKUP(A1860,'Base ATP'!$1:$1048576,4,0),"")</f>
        <v>ALL NEW EXPLORER</v>
      </c>
      <c r="D1860">
        <v>22400000</v>
      </c>
      <c r="E1860" s="13">
        <v>17300000</v>
      </c>
      <c r="F1860" t="s">
        <v>5391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1545.4534722222234</v>
      </c>
      <c r="P1860" t="str">
        <f t="shared" si="127"/>
        <v>SOBRE MERCADO</v>
      </c>
    </row>
    <row r="1861" spans="1:16" x14ac:dyDescent="0.3">
      <c r="A1861" t="s">
        <v>10885</v>
      </c>
      <c r="B1861" s="13" t="str">
        <f>IFERROR(VLOOKUP(A1861,'Base ATP'!$1:$1048576,3,0),"")</f>
        <v>JAC</v>
      </c>
      <c r="C1861" s="28" t="str">
        <f>IFERROR(VLOOKUP(A1861,'Base ATP'!$1:$1048576,4,0),"")</f>
        <v>JS8</v>
      </c>
      <c r="D1861">
        <v>11100000</v>
      </c>
      <c r="E1861" s="13">
        <v>8500000</v>
      </c>
      <c r="F1861" t="s">
        <v>5391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>
        <f>_xlfn.XLOOKUP(A1861,Rotación!$A:$A,Rotación!$P:$P,"",0,-1)</f>
        <v>10790000</v>
      </c>
      <c r="L1861" s="25">
        <f t="shared" si="124"/>
        <v>-310000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  <row r="1862" spans="1:16" x14ac:dyDescent="0.3">
      <c r="A1862" t="s">
        <v>10885</v>
      </c>
      <c r="B1862" s="13" t="str">
        <f>IFERROR(VLOOKUP(A1862,'Base ATP'!$1:$1048576,3,0),"")</f>
        <v>JAC</v>
      </c>
      <c r="C1862" s="28" t="str">
        <f>IFERROR(VLOOKUP(A1862,'Base ATP'!$1:$1048576,4,0),"")</f>
        <v>JS8</v>
      </c>
      <c r="D1862">
        <v>11100000</v>
      </c>
      <c r="E1862">
        <v>8500000</v>
      </c>
      <c r="F1862" t="s">
        <v>5391</v>
      </c>
      <c r="G1862" s="13">
        <f>IFERROR(IF($F1862="ALTA",$D1862*1.03,
IF($F1862="MEDIA",$D1862*1,
IF($F1862="BAJA",$D1862*0.92,
IF($F1862="LIQUIDAR",_xlfn.XLOOKUP(A1862,Rotación!$A:$A,Rotación!$O:$O,0,0,-1),"")))),"")</f>
        <v>10212000</v>
      </c>
      <c r="H1862" s="13">
        <f>IFERROR(IF($F1862="ALTA",$D1862*1,
IF($F1862="MEDIA",$D1862*0.97,
IF($F1862="BAJA",$D1862*0.9,
IF($F1862="LIQUIDAR",_xlfn.XLOOKUP(A1862,Rotación!$A:$A,Rotación!$O:$O,0,0,-1),"")))),"")</f>
        <v>9990000</v>
      </c>
      <c r="I1862" s="13">
        <f>IFERROR(IF($F1862="ALTA",$D1862*0.97,
IF($F1862="MEDIA",$D1862*0.94,
IF($F1862="BAJA",$D1862*0.87,
IF($F1862="LIQUIDAR",_xlfn.XLOOKUP(A1862,Rotación!$A:$A,Rotación!$O:$O,0,0,-1),"")))),"")</f>
        <v>9657000</v>
      </c>
      <c r="J1862" s="13">
        <f>IFERROR(IF($F1862="ALTA",$D1862*0.94,
IF($F1862="MEDIA",$D1862*0.9,
IF($F1862="BAJA",$D1862*0.85,
IF($F1862="LIQUIDAR",_xlfn.XLOOKUP(A1862,Rotación!$A:$A,Rotación!$O:$O,0,0,-1),"")))),"")</f>
        <v>9435000</v>
      </c>
      <c r="K1862" s="13">
        <f>_xlfn.XLOOKUP(A1862,Rotación!$A:$A,Rotación!$P:$P,"",0,-1)</f>
        <v>10790000</v>
      </c>
      <c r="L1862" s="25">
        <f t="shared" ref="L1862:L1925" si="128">K1862-D1862</f>
        <v>-310000</v>
      </c>
      <c r="M1862" s="26">
        <f t="shared" ref="M1862:M1925" si="129">E1862/D1862</f>
        <v>0.76576576576576572</v>
      </c>
      <c r="N1862" s="22" t="str">
        <f>IFERROR(VLOOKUP(A1862,'Base ATR'!$1:$1048576,2,0),"")</f>
        <v/>
      </c>
      <c r="O1862" s="23" t="str">
        <f t="shared" ref="O1862:O1925" ca="1" si="130">IF(N1862="","",TODAY()-N1862)</f>
        <v/>
      </c>
      <c r="P1862" t="str">
        <f t="shared" ref="P1862:P1925" si="131">IF(N1862="", "", IF(K1862 &gt; D1862, "SOBRE MERCADO", IF(K1862 &lt; D1862, "BAJO MERCADO", "ALINEADO")))</f>
        <v/>
      </c>
    </row>
    <row r="1863" spans="1:16" x14ac:dyDescent="0.3">
      <c r="A1863" t="s">
        <v>3577</v>
      </c>
      <c r="B1863" s="13" t="str">
        <f>IFERROR(VLOOKUP(A1863,'Base ATP'!$1:$1048576,3,0),"")</f>
        <v>KIA</v>
      </c>
      <c r="C1863" s="28" t="str">
        <f>IFERROR(VLOOKUP(A1863,'Base ATP'!$1:$1048576,4,0),"")</f>
        <v>RIO 5</v>
      </c>
      <c r="D1863">
        <v>7700000</v>
      </c>
      <c r="E1863">
        <v>5700000</v>
      </c>
      <c r="F1863" t="s">
        <v>4033</v>
      </c>
      <c r="G1863" s="13">
        <f>IFERROR(IF($F1863="ALTA",$D1863*1.03,
IF($F1863="MEDIA",$D1863*1,
IF($F1863="BAJA",$D1863*0.92,
IF($F1863="LIQUIDAR",_xlfn.XLOOKUP(A1863,Rotación!$A:$A,Rotación!$O:$O,0,0,-1),"")))),"")</f>
        <v>7700000</v>
      </c>
      <c r="H1863" s="13">
        <f>IFERROR(IF($F1863="ALTA",$D1863*1,
IF($F1863="MEDIA",$D1863*0.97,
IF($F1863="BAJA",$D1863*0.9,
IF($F1863="LIQUIDAR",_xlfn.XLOOKUP(A1863,Rotación!$A:$A,Rotación!$O:$O,0,0,-1),"")))),"")</f>
        <v>7469000</v>
      </c>
      <c r="I1863" s="13">
        <f>IFERROR(IF($F1863="ALTA",$D1863*0.97,
IF($F1863="MEDIA",$D1863*0.94,
IF($F1863="BAJA",$D1863*0.87,
IF($F1863="LIQUIDAR",_xlfn.XLOOKUP(A1863,Rotación!$A:$A,Rotación!$O:$O,0,0,-1),"")))),"")</f>
        <v>7238000</v>
      </c>
      <c r="J1863" s="13">
        <f>IFERROR(IF($F1863="ALTA",$D1863*0.94,
IF($F1863="MEDIA",$D1863*0.9,
IF($F1863="BAJA",$D1863*0.85,
IF($F1863="LIQUIDAR",_xlfn.XLOOKUP(A1863,Rotación!$A:$A,Rotación!$O:$O,0,0,-1),"")))),"")</f>
        <v>6930000</v>
      </c>
      <c r="K1863" s="13" t="str">
        <f>_xlfn.XLOOKUP(A1863,Rotación!$A:$A,Rotación!$P:$P,"",0,-1)</f>
        <v/>
      </c>
      <c r="L1863" s="25" t="e">
        <f t="shared" si="128"/>
        <v>#VALUE!</v>
      </c>
      <c r="M1863" s="26">
        <f t="shared" si="129"/>
        <v>0.74025974025974028</v>
      </c>
      <c r="N1863" s="22">
        <f>IFERROR(VLOOKUP(A1863,'Base ATR'!$1:$1048576,2,0),"")</f>
        <v>43879.535416666666</v>
      </c>
      <c r="O1863" s="23">
        <f t="shared" ca="1" si="130"/>
        <v>2408.4645833333343</v>
      </c>
      <c r="P1863" t="str">
        <f t="shared" si="131"/>
        <v>SOBRE MERCADO</v>
      </c>
    </row>
    <row r="1864" spans="1:16" x14ac:dyDescent="0.3">
      <c r="A1864" t="s">
        <v>11034</v>
      </c>
      <c r="B1864" s="13" t="str">
        <f>IFERROR(VLOOKUP(A1864,'Base ATP'!$1:$1048576,3,0),"")</f>
        <v>FORD</v>
      </c>
      <c r="C1864" s="28" t="str">
        <f>IFERROR(VLOOKUP(A1864,'Base ATP'!$1:$1048576,4,0),"")</f>
        <v>EXPLORER</v>
      </c>
      <c r="D1864">
        <v>19300000</v>
      </c>
      <c r="E1864">
        <v>14000000</v>
      </c>
      <c r="F1864" t="s">
        <v>4033</v>
      </c>
      <c r="G1864" s="13">
        <f>IFERROR(IF($F1864="ALTA",$D1864*1.03,
IF($F1864="MEDIA",$D1864*1,
IF($F1864="BAJA",$D1864*0.92,
IF($F1864="LIQUIDAR",_xlfn.XLOOKUP(A1864,Rotación!$A:$A,Rotación!$O:$O,0,0,-1),"")))),"")</f>
        <v>19300000</v>
      </c>
      <c r="H1864" s="13">
        <f>IFERROR(IF($F1864="ALTA",$D1864*1,
IF($F1864="MEDIA",$D1864*0.97,
IF($F1864="BAJA",$D1864*0.9,
IF($F1864="LIQUIDAR",_xlfn.XLOOKUP(A1864,Rotación!$A:$A,Rotación!$O:$O,0,0,-1),"")))),"")</f>
        <v>18721000</v>
      </c>
      <c r="I1864" s="13">
        <f>IFERROR(IF($F1864="ALTA",$D1864*0.97,
IF($F1864="MEDIA",$D1864*0.94,
IF($F1864="BAJA",$D1864*0.87,
IF($F1864="LIQUIDAR",_xlfn.XLOOKUP(A1864,Rotación!$A:$A,Rotación!$O:$O,0,0,-1),"")))),"")</f>
        <v>18142000</v>
      </c>
      <c r="J1864" s="13">
        <f>IFERROR(IF($F1864="ALTA",$D1864*0.94,
IF($F1864="MEDIA",$D1864*0.9,
IF($F1864="BAJA",$D1864*0.85,
IF($F1864="LIQUIDAR",_xlfn.XLOOKUP(A1864,Rotación!$A:$A,Rotación!$O:$O,0,0,-1),"")))),"")</f>
        <v>17370000</v>
      </c>
      <c r="K1864" s="13" t="str">
        <f>_xlfn.XLOOKUP(A1864,Rotación!$A:$A,Rotación!$P:$P,"",0,-1)</f>
        <v/>
      </c>
      <c r="L1864" s="25" t="e">
        <f t="shared" si="128"/>
        <v>#VALUE!</v>
      </c>
      <c r="M1864" s="26">
        <f t="shared" si="129"/>
        <v>0.72538860103626945</v>
      </c>
      <c r="N1864" s="22" t="str">
        <f>IFERROR(VLOOKUP(A1864,'Base ATR'!$1:$1048576,2,0),"")</f>
        <v/>
      </c>
      <c r="O1864" s="23" t="str">
        <f t="shared" ca="1" si="130"/>
        <v/>
      </c>
      <c r="P1864" t="str">
        <f t="shared" si="131"/>
        <v/>
      </c>
    </row>
    <row r="1865" spans="1:16" x14ac:dyDescent="0.3">
      <c r="A1865" t="s">
        <v>11101</v>
      </c>
      <c r="B1865" s="13" t="str">
        <f>IFERROR(VLOOKUP(A1865,'Base ATP'!$1:$1048576,3,0),"")</f>
        <v>JAC</v>
      </c>
      <c r="C1865" s="28" t="str">
        <f>IFERROR(VLOOKUP(A1865,'Base ATP'!$1:$1048576,4,0),"")</f>
        <v>T8</v>
      </c>
      <c r="D1865">
        <v>10000000</v>
      </c>
      <c r="E1865">
        <v>8000000</v>
      </c>
      <c r="F1865" t="s">
        <v>5391</v>
      </c>
      <c r="G1865" s="13">
        <f>IFERROR(IF($F1865="ALTA",$D1865*1.03,
IF($F1865="MEDIA",$D1865*1,
IF($F1865="BAJA",$D1865*0.92,
IF($F1865="LIQUIDAR",_xlfn.XLOOKUP(A1865,Rotación!$A:$A,Rotación!$O:$O,0,0,-1),"")))),"")</f>
        <v>9200000</v>
      </c>
      <c r="H1865" s="13">
        <f>IFERROR(IF($F1865="ALTA",$D1865*1,
IF($F1865="MEDIA",$D1865*0.97,
IF($F1865="BAJA",$D1865*0.9,
IF($F1865="LIQUIDAR",_xlfn.XLOOKUP(A1865,Rotación!$A:$A,Rotación!$O:$O,0,0,-1),"")))),"")</f>
        <v>9000000</v>
      </c>
      <c r="I1865" s="13">
        <f>IFERROR(IF($F1865="ALTA",$D1865*0.97,
IF($F1865="MEDIA",$D1865*0.94,
IF($F1865="BAJA",$D1865*0.87,
IF($F1865="LIQUIDAR",_xlfn.XLOOKUP(A1865,Rotación!$A:$A,Rotación!$O:$O,0,0,-1),"")))),"")</f>
        <v>8700000</v>
      </c>
      <c r="J1865" s="13">
        <f>IFERROR(IF($F1865="ALTA",$D1865*0.94,
IF($F1865="MEDIA",$D1865*0.9,
IF($F1865="BAJA",$D1865*0.85,
IF($F1865="LIQUIDAR",_xlfn.XLOOKUP(A1865,Rotación!$A:$A,Rotación!$O:$O,0,0,-1),"")))),"")</f>
        <v>8500000</v>
      </c>
      <c r="K1865" s="13" t="str">
        <f>_xlfn.XLOOKUP(A1865,Rotación!$A:$A,Rotación!$P:$P,"",0,-1)</f>
        <v/>
      </c>
      <c r="L1865" s="25" t="e">
        <f t="shared" si="128"/>
        <v>#VALUE!</v>
      </c>
      <c r="M1865" s="26">
        <f t="shared" si="129"/>
        <v>0.8</v>
      </c>
      <c r="N1865" s="22" t="str">
        <f>IFERROR(VLOOKUP(A1865,'Base ATR'!$1:$1048576,2,0),"")</f>
        <v/>
      </c>
      <c r="O1865" s="23" t="str">
        <f t="shared" ca="1" si="130"/>
        <v/>
      </c>
      <c r="P1865" t="str">
        <f t="shared" si="131"/>
        <v/>
      </c>
    </row>
    <row r="1866" spans="1:16" x14ac:dyDescent="0.3">
      <c r="A1866" t="s">
        <v>11514</v>
      </c>
      <c r="B1866" s="13" t="str">
        <f>IFERROR(VLOOKUP(A1866,'Base ATP'!$1:$1048576,3,0),"")</f>
        <v>DFSK</v>
      </c>
      <c r="C1866" s="28" t="str">
        <f>IFERROR(VLOOKUP(A1866,'Base ATP'!$1:$1048576,4,0),"")</f>
        <v>REFRI TRUCK</v>
      </c>
      <c r="D1866">
        <v>11800000</v>
      </c>
      <c r="E1866">
        <v>9600000</v>
      </c>
      <c r="F1866" t="s">
        <v>5391</v>
      </c>
      <c r="G1866" s="13">
        <f>IFERROR(IF($F1866="ALTA",$D1866*1.03,
IF($F1866="MEDIA",$D1866*1,
IF($F1866="BAJA",$D1866*0.92,
IF($F1866="LIQUIDAR",_xlfn.XLOOKUP(A1866,Rotación!$A:$A,Rotación!$O:$O,0,0,-1),"")))),"")</f>
        <v>10856000</v>
      </c>
      <c r="H1866" s="13">
        <f>IFERROR(IF($F1866="ALTA",$D1866*1,
IF($F1866="MEDIA",$D1866*0.97,
IF($F1866="BAJA",$D1866*0.9,
IF($F1866="LIQUIDAR",_xlfn.XLOOKUP(A1866,Rotación!$A:$A,Rotación!$O:$O,0,0,-1),"")))),"")</f>
        <v>10620000</v>
      </c>
      <c r="I1866" s="13">
        <f>IFERROR(IF($F1866="ALTA",$D1866*0.97,
IF($F1866="MEDIA",$D1866*0.94,
IF($F1866="BAJA",$D1866*0.87,
IF($F1866="LIQUIDAR",_xlfn.XLOOKUP(A1866,Rotación!$A:$A,Rotación!$O:$O,0,0,-1),"")))),"")</f>
        <v>10266000</v>
      </c>
      <c r="J1866" s="13">
        <f>IFERROR(IF($F1866="ALTA",$D1866*0.94,
IF($F1866="MEDIA",$D1866*0.9,
IF($F1866="BAJA",$D1866*0.85,
IF($F1866="LIQUIDAR",_xlfn.XLOOKUP(A1866,Rotación!$A:$A,Rotación!$O:$O,0,0,-1),"")))),"")</f>
        <v>10030000</v>
      </c>
      <c r="K1866" s="13" t="str">
        <f>_xlfn.XLOOKUP(A1866,Rotación!$A:$A,Rotación!$P:$P,"",0,-1)</f>
        <v/>
      </c>
      <c r="L1866" s="25" t="e">
        <f t="shared" si="128"/>
        <v>#VALUE!</v>
      </c>
      <c r="M1866" s="26">
        <f t="shared" si="129"/>
        <v>0.81355932203389836</v>
      </c>
      <c r="N1866" s="22" t="str">
        <f>IFERROR(VLOOKUP(A1866,'Base ATR'!$1:$1048576,2,0),"")</f>
        <v/>
      </c>
      <c r="O1866" s="23" t="str">
        <f t="shared" ca="1" si="130"/>
        <v/>
      </c>
      <c r="P1866" t="str">
        <f t="shared" si="131"/>
        <v/>
      </c>
    </row>
    <row r="1867" spans="1:16" x14ac:dyDescent="0.3">
      <c r="A1867" t="s">
        <v>10876</v>
      </c>
      <c r="B1867" s="13" t="str">
        <f>IFERROR(VLOOKUP(A1867,'Base ATP'!$1:$1048576,3,0),"")</f>
        <v>FORD</v>
      </c>
      <c r="C1867" s="28" t="str">
        <f>IFERROR(VLOOKUP(A1867,'Base ATP'!$1:$1048576,4,0),"")</f>
        <v>RANGER</v>
      </c>
      <c r="D1867">
        <v>24400000</v>
      </c>
      <c r="E1867">
        <v>20000000</v>
      </c>
      <c r="F1867" t="s">
        <v>4033</v>
      </c>
      <c r="G1867" s="13">
        <f>IFERROR(IF($F1867="ALTA",$D1867*1.03,
IF($F1867="MEDIA",$D1867*1,
IF($F1867="BAJA",$D1867*0.92,
IF($F1867="LIQUIDAR",_xlfn.XLOOKUP(A1867,Rotación!$A:$A,Rotación!$O:$O,0,0,-1),"")))),"")</f>
        <v>24400000</v>
      </c>
      <c r="H1867" s="13">
        <f>IFERROR(IF($F1867="ALTA",$D1867*1,
IF($F1867="MEDIA",$D1867*0.97,
IF($F1867="BAJA",$D1867*0.9,
IF($F1867="LIQUIDAR",_xlfn.XLOOKUP(A1867,Rotación!$A:$A,Rotación!$O:$O,0,0,-1),"")))),"")</f>
        <v>23668000</v>
      </c>
      <c r="I1867" s="13">
        <f>IFERROR(IF($F1867="ALTA",$D1867*0.97,
IF($F1867="MEDIA",$D1867*0.94,
IF($F1867="BAJA",$D1867*0.87,
IF($F1867="LIQUIDAR",_xlfn.XLOOKUP(A1867,Rotación!$A:$A,Rotación!$O:$O,0,0,-1),"")))),"")</f>
        <v>22936000</v>
      </c>
      <c r="J1867" s="13">
        <f>IFERROR(IF($F1867="ALTA",$D1867*0.94,
IF($F1867="MEDIA",$D1867*0.9,
IF($F1867="BAJA",$D1867*0.85,
IF($F1867="LIQUIDAR",_xlfn.XLOOKUP(A1867,Rotación!$A:$A,Rotación!$O:$O,0,0,-1),"")))),"")</f>
        <v>21960000</v>
      </c>
      <c r="K1867" s="13" t="str">
        <f>_xlfn.XLOOKUP(A1867,Rotación!$A:$A,Rotación!$P:$P,"",0,-1)</f>
        <v/>
      </c>
      <c r="L1867" s="25" t="e">
        <f t="shared" si="128"/>
        <v>#VALUE!</v>
      </c>
      <c r="M1867" s="26">
        <f t="shared" si="129"/>
        <v>0.81967213114754101</v>
      </c>
      <c r="N1867" s="22" t="str">
        <f>IFERROR(VLOOKUP(A1867,'Base ATR'!$1:$1048576,2,0),"")</f>
        <v/>
      </c>
      <c r="O1867" s="23" t="str">
        <f t="shared" ca="1" si="130"/>
        <v/>
      </c>
      <c r="P1867" t="str">
        <f t="shared" si="131"/>
        <v/>
      </c>
    </row>
    <row r="1868" spans="1:16" x14ac:dyDescent="0.3">
      <c r="A1868" t="s">
        <v>11250</v>
      </c>
      <c r="B1868" s="13" t="str">
        <f>IFERROR(VLOOKUP(A1868,'Base ATP'!$1:$1048576,3,0),"")</f>
        <v>KIA</v>
      </c>
      <c r="C1868" s="28" t="str">
        <f>IFERROR(VLOOKUP(A1868,'Base ATP'!$1:$1048576,4,0),"")</f>
        <v>MORNING</v>
      </c>
      <c r="D1868">
        <v>8300000</v>
      </c>
      <c r="E1868">
        <v>6800000</v>
      </c>
      <c r="F1868" t="s">
        <v>5390</v>
      </c>
      <c r="G1868" s="13">
        <f>IFERROR(IF($F1868="ALTA",$D1868*1.03,
IF($F1868="MEDIA",$D1868*1,
IF($F1868="BAJA",$D1868*0.92,
IF($F1868="LIQUIDAR",_xlfn.XLOOKUP(A1868,Rotación!$A:$A,Rotación!$O:$O,0,0,-1),"")))),"")</f>
        <v>8549000</v>
      </c>
      <c r="H1868" s="13">
        <f>IFERROR(IF($F1868="ALTA",$D1868*1,
IF($F1868="MEDIA",$D1868*0.97,
IF($F1868="BAJA",$D1868*0.9,
IF($F1868="LIQUIDAR",_xlfn.XLOOKUP(A1868,Rotación!$A:$A,Rotación!$O:$O,0,0,-1),"")))),"")</f>
        <v>8300000</v>
      </c>
      <c r="I1868" s="13">
        <f>IFERROR(IF($F1868="ALTA",$D1868*0.97,
IF($F1868="MEDIA",$D1868*0.94,
IF($F1868="BAJA",$D1868*0.87,
IF($F1868="LIQUIDAR",_xlfn.XLOOKUP(A1868,Rotación!$A:$A,Rotación!$O:$O,0,0,-1),"")))),"")</f>
        <v>8051000</v>
      </c>
      <c r="J1868" s="13">
        <f>IFERROR(IF($F1868="ALTA",$D1868*0.94,
IF($F1868="MEDIA",$D1868*0.9,
IF($F1868="BAJA",$D1868*0.85,
IF($F1868="LIQUIDAR",_xlfn.XLOOKUP(A1868,Rotación!$A:$A,Rotación!$O:$O,0,0,-1),"")))),"")</f>
        <v>7802000</v>
      </c>
      <c r="K1868" s="13" t="str">
        <f>_xlfn.XLOOKUP(A1868,Rotación!$A:$A,Rotación!$P:$P,"",0,-1)</f>
        <v/>
      </c>
      <c r="L1868" s="25" t="e">
        <f t="shared" si="128"/>
        <v>#VALUE!</v>
      </c>
      <c r="M1868" s="26">
        <f t="shared" si="129"/>
        <v>0.81927710843373491</v>
      </c>
      <c r="N1868" s="22" t="str">
        <f>IFERROR(VLOOKUP(A1868,'Base ATR'!$1:$1048576,2,0),"")</f>
        <v/>
      </c>
      <c r="O1868" s="23" t="str">
        <f t="shared" ca="1" si="130"/>
        <v/>
      </c>
      <c r="P1868" t="str">
        <f t="shared" si="131"/>
        <v/>
      </c>
    </row>
    <row r="1869" spans="1:16" x14ac:dyDescent="0.3">
      <c r="A1869" t="s">
        <v>6586</v>
      </c>
      <c r="B1869" s="13" t="str">
        <f>IFERROR(VLOOKUP(A1869,'Base ATP'!$1:$1048576,3,0),"")</f>
        <v>CHEVROLET</v>
      </c>
      <c r="C1869" s="28" t="str">
        <f>IFERROR(VLOOKUP(A1869,'Base ATP'!$1:$1048576,4,0),"")</f>
        <v>NEW CAPTIVA</v>
      </c>
      <c r="D1869">
        <v>15000000</v>
      </c>
      <c r="E1869">
        <v>12000000</v>
      </c>
      <c r="F1869" t="s">
        <v>4033</v>
      </c>
      <c r="G1869" s="13">
        <f>IFERROR(IF($F1869="ALTA",$D1869*1.03,
IF($F1869="MEDIA",$D1869*1,
IF($F1869="BAJA",$D1869*0.92,
IF($F1869="LIQUIDAR",_xlfn.XLOOKUP(A1869,Rotación!$A:$A,Rotación!$O:$O,0,0,-1),"")))),"")</f>
        <v>15000000</v>
      </c>
      <c r="H1869" s="13">
        <f>IFERROR(IF($F1869="ALTA",$D1869*1,
IF($F1869="MEDIA",$D1869*0.97,
IF($F1869="BAJA",$D1869*0.9,
IF($F1869="LIQUIDAR",_xlfn.XLOOKUP(A1869,Rotación!$A:$A,Rotación!$O:$O,0,0,-1),"")))),"")</f>
        <v>14550000</v>
      </c>
      <c r="I1869" s="13">
        <f>IFERROR(IF($F1869="ALTA",$D1869*0.97,
IF($F1869="MEDIA",$D1869*0.94,
IF($F1869="BAJA",$D1869*0.87,
IF($F1869="LIQUIDAR",_xlfn.XLOOKUP(A1869,Rotación!$A:$A,Rotación!$O:$O,0,0,-1),"")))),"")</f>
        <v>14100000</v>
      </c>
      <c r="J1869" s="13">
        <f>IFERROR(IF($F1869="ALTA",$D1869*0.94,
IF($F1869="MEDIA",$D1869*0.9,
IF($F1869="BAJA",$D1869*0.85,
IF($F1869="LIQUIDAR",_xlfn.XLOOKUP(A1869,Rotación!$A:$A,Rotación!$O:$O,0,0,-1),"")))),"")</f>
        <v>13500000</v>
      </c>
      <c r="K1869" s="13" t="str">
        <f>_xlfn.XLOOKUP(A1869,Rotación!$A:$A,Rotación!$P:$P,"",0,-1)</f>
        <v/>
      </c>
      <c r="L1869" s="25" t="e">
        <f t="shared" si="128"/>
        <v>#VALUE!</v>
      </c>
      <c r="M1869" s="26">
        <f t="shared" si="129"/>
        <v>0.8</v>
      </c>
      <c r="N1869" s="22" t="str">
        <f>IFERROR(VLOOKUP(A1869,'Base ATR'!$1:$1048576,2,0),"")</f>
        <v/>
      </c>
      <c r="O1869" s="23" t="str">
        <f t="shared" ca="1" si="130"/>
        <v/>
      </c>
      <c r="P1869" t="str">
        <f t="shared" si="131"/>
        <v/>
      </c>
    </row>
    <row r="1870" spans="1:16" x14ac:dyDescent="0.3">
      <c r="A1870" t="s">
        <v>10137</v>
      </c>
      <c r="B1870" s="13" t="str">
        <f>IFERROR(VLOOKUP(A1870,'Base ATP'!$1:$1048576,3,0),"")</f>
        <v>PEUGEOT</v>
      </c>
      <c r="C1870" s="28">
        <f>IFERROR(VLOOKUP(A1870,'Base ATP'!$1:$1048576,4,0),"")</f>
        <v>3008</v>
      </c>
      <c r="D1870">
        <v>22900000</v>
      </c>
      <c r="E1870">
        <v>18000000</v>
      </c>
      <c r="F1870" t="s">
        <v>5391</v>
      </c>
      <c r="G1870" s="13">
        <f>IFERROR(IF($F1870="ALTA",$D1870*1.03,
IF($F1870="MEDIA",$D1870*1,
IF($F1870="BAJA",$D1870*0.92,
IF($F1870="LIQUIDAR",_xlfn.XLOOKUP(A1870,Rotación!$A:$A,Rotación!$O:$O,0,0,-1),"")))),"")</f>
        <v>21068000</v>
      </c>
      <c r="H1870" s="13">
        <f>IFERROR(IF($F1870="ALTA",$D1870*1,
IF($F1870="MEDIA",$D1870*0.97,
IF($F1870="BAJA",$D1870*0.9,
IF($F1870="LIQUIDAR",_xlfn.XLOOKUP(A1870,Rotación!$A:$A,Rotación!$O:$O,0,0,-1),"")))),"")</f>
        <v>20610000</v>
      </c>
      <c r="I1870" s="13">
        <f>IFERROR(IF($F1870="ALTA",$D1870*0.97,
IF($F1870="MEDIA",$D1870*0.94,
IF($F1870="BAJA",$D1870*0.87,
IF($F1870="LIQUIDAR",_xlfn.XLOOKUP(A1870,Rotación!$A:$A,Rotación!$O:$O,0,0,-1),"")))),"")</f>
        <v>19923000</v>
      </c>
      <c r="J1870" s="13">
        <f>IFERROR(IF($F1870="ALTA",$D1870*0.94,
IF($F1870="MEDIA",$D1870*0.9,
IF($F1870="BAJA",$D1870*0.85,
IF($F1870="LIQUIDAR",_xlfn.XLOOKUP(A1870,Rotación!$A:$A,Rotación!$O:$O,0,0,-1),"")))),"")</f>
        <v>19465000</v>
      </c>
      <c r="K1870" s="13" t="str">
        <f>_xlfn.XLOOKUP(A1870,Rotación!$A:$A,Rotación!$P:$P,"",0,-1)</f>
        <v/>
      </c>
      <c r="L1870" s="25" t="e">
        <f t="shared" si="128"/>
        <v>#VALUE!</v>
      </c>
      <c r="M1870" s="26">
        <f t="shared" si="129"/>
        <v>0.78602620087336239</v>
      </c>
      <c r="N1870" s="22" t="str">
        <f>IFERROR(VLOOKUP(A1870,'Base ATR'!$1:$1048576,2,0),"")</f>
        <v/>
      </c>
      <c r="O1870" s="23" t="str">
        <f t="shared" ca="1" si="130"/>
        <v/>
      </c>
      <c r="P1870" t="str">
        <f t="shared" si="131"/>
        <v/>
      </c>
    </row>
    <row r="1871" spans="1:16" x14ac:dyDescent="0.3">
      <c r="A1871" t="s">
        <v>10363</v>
      </c>
      <c r="B1871" s="13" t="str">
        <f>IFERROR(VLOOKUP(A1871,'Base ATP'!$1:$1048576,3,0),"")</f>
        <v>FORD</v>
      </c>
      <c r="C1871" s="28" t="str">
        <f>IFERROR(VLOOKUP(A1871,'Base ATP'!$1:$1048576,4,0),"")</f>
        <v>NUEVA TERRITORY</v>
      </c>
      <c r="D1871">
        <v>18000000</v>
      </c>
      <c r="E1871">
        <v>15000000</v>
      </c>
      <c r="F1871" t="s">
        <v>5391</v>
      </c>
      <c r="G1871" s="13">
        <f>IFERROR(IF($F1871="ALTA",$D1871*1.03,
IF($F1871="MEDIA",$D1871*1,
IF($F1871="BAJA",$D1871*0.92,
IF($F1871="LIQUIDAR",_xlfn.XLOOKUP(A1871,Rotación!$A:$A,Rotación!$O:$O,0,0,-1),"")))),"")</f>
        <v>16560000</v>
      </c>
      <c r="H1871" s="13">
        <f>IFERROR(IF($F1871="ALTA",$D1871*1,
IF($F1871="MEDIA",$D1871*0.97,
IF($F1871="BAJA",$D1871*0.9,
IF($F1871="LIQUIDAR",_xlfn.XLOOKUP(A1871,Rotación!$A:$A,Rotación!$O:$O,0,0,-1),"")))),"")</f>
        <v>16200000</v>
      </c>
      <c r="I1871" s="13">
        <f>IFERROR(IF($F1871="ALTA",$D1871*0.97,
IF($F1871="MEDIA",$D1871*0.94,
IF($F1871="BAJA",$D1871*0.87,
IF($F1871="LIQUIDAR",_xlfn.XLOOKUP(A1871,Rotación!$A:$A,Rotación!$O:$O,0,0,-1),"")))),"")</f>
        <v>15660000</v>
      </c>
      <c r="J1871" s="13">
        <f>IFERROR(IF($F1871="ALTA",$D1871*0.94,
IF($F1871="MEDIA",$D1871*0.9,
IF($F1871="BAJA",$D1871*0.85,
IF($F1871="LIQUIDAR",_xlfn.XLOOKUP(A1871,Rotación!$A:$A,Rotación!$O:$O,0,0,-1),"")))),"")</f>
        <v>15300000</v>
      </c>
      <c r="K1871" s="13" t="str">
        <f>_xlfn.XLOOKUP(A1871,Rotación!$A:$A,Rotación!$P:$P,"",0,-1)</f>
        <v/>
      </c>
      <c r="L1871" s="25" t="e">
        <f t="shared" si="128"/>
        <v>#VALUE!</v>
      </c>
      <c r="M1871" s="26">
        <f t="shared" si="129"/>
        <v>0.83333333333333337</v>
      </c>
      <c r="N1871" s="22" t="str">
        <f>IFERROR(VLOOKUP(A1871,'Base ATR'!$1:$1048576,2,0),"")</f>
        <v/>
      </c>
      <c r="O1871" s="23" t="str">
        <f t="shared" ca="1" si="130"/>
        <v/>
      </c>
      <c r="P1871" t="str">
        <f t="shared" si="131"/>
        <v/>
      </c>
    </row>
    <row r="1872" spans="1:16" x14ac:dyDescent="0.3">
      <c r="A1872" t="s">
        <v>6570</v>
      </c>
      <c r="B1872" s="13" t="str">
        <f>IFERROR(VLOOKUP(A1872,'Base ATP'!$1:$1048576,3,0),"")</f>
        <v>PEUGEOT</v>
      </c>
      <c r="C1872" s="28">
        <f>IFERROR(VLOOKUP(A1872,'Base ATP'!$1:$1048576,4,0),"")</f>
        <v>3008</v>
      </c>
      <c r="D1872">
        <v>18100000</v>
      </c>
      <c r="E1872">
        <v>14250000</v>
      </c>
      <c r="F1872" t="s">
        <v>5391</v>
      </c>
      <c r="G1872" s="13">
        <f>IFERROR(IF($F1872="ALTA",$D1872*1.03,
IF($F1872="MEDIA",$D1872*1,
IF($F1872="BAJA",$D1872*0.92,
IF($F1872="LIQUIDAR",_xlfn.XLOOKUP(A1872,Rotación!$A:$A,Rotación!$O:$O,0,0,-1),"")))),"")</f>
        <v>16652000</v>
      </c>
      <c r="H1872" s="13">
        <f>IFERROR(IF($F1872="ALTA",$D1872*1,
IF($F1872="MEDIA",$D1872*0.97,
IF($F1872="BAJA",$D1872*0.9,
IF($F1872="LIQUIDAR",_xlfn.XLOOKUP(A1872,Rotación!$A:$A,Rotación!$O:$O,0,0,-1),"")))),"")</f>
        <v>16290000</v>
      </c>
      <c r="I1872" s="13">
        <f>IFERROR(IF($F1872="ALTA",$D1872*0.97,
IF($F1872="MEDIA",$D1872*0.94,
IF($F1872="BAJA",$D1872*0.87,
IF($F1872="LIQUIDAR",_xlfn.XLOOKUP(A1872,Rotación!$A:$A,Rotación!$O:$O,0,0,-1),"")))),"")</f>
        <v>15747000</v>
      </c>
      <c r="J1872" s="13">
        <f>IFERROR(IF($F1872="ALTA",$D1872*0.94,
IF($F1872="MEDIA",$D1872*0.9,
IF($F1872="BAJA",$D1872*0.85,
IF($F1872="LIQUIDAR",_xlfn.XLOOKUP(A1872,Rotación!$A:$A,Rotación!$O:$O,0,0,-1),"")))),"")</f>
        <v>15385000</v>
      </c>
      <c r="K1872" s="13">
        <f>_xlfn.XLOOKUP(A1872,Rotación!$A:$A,Rotación!$P:$P,"",0,-1)</f>
        <v>16990000</v>
      </c>
      <c r="L1872" s="25">
        <f t="shared" si="128"/>
        <v>-1110000</v>
      </c>
      <c r="M1872" s="26">
        <f t="shared" si="129"/>
        <v>0.78729281767955805</v>
      </c>
      <c r="N1872" s="22" t="str">
        <f>IFERROR(VLOOKUP(A1872,'Base ATR'!$1:$1048576,2,0),"")</f>
        <v/>
      </c>
      <c r="O1872" s="23" t="str">
        <f t="shared" ca="1" si="130"/>
        <v/>
      </c>
      <c r="P1872" t="str">
        <f t="shared" si="131"/>
        <v/>
      </c>
    </row>
    <row r="1873" spans="1:16" x14ac:dyDescent="0.3">
      <c r="A1873" t="s">
        <v>11437</v>
      </c>
      <c r="B1873" s="13" t="str">
        <f>IFERROR(VLOOKUP(A1873,'Base ATP'!$1:$1048576,3,0),"")</f>
        <v>GREAT WALL</v>
      </c>
      <c r="C1873" s="28" t="str">
        <f>IFERROR(VLOOKUP(A1873,'Base ATP'!$1:$1048576,4,0),"")</f>
        <v>NUEVA POER PLUS</v>
      </c>
      <c r="D1873">
        <v>22000000</v>
      </c>
      <c r="E1873">
        <v>17000000</v>
      </c>
      <c r="F1873" t="s">
        <v>5391</v>
      </c>
      <c r="G1873" s="13">
        <f>IFERROR(IF($F1873="ALTA",$D1873*1.03,
IF($F1873="MEDIA",$D1873*1,
IF($F1873="BAJA",$D1873*0.92,
IF($F1873="LIQUIDAR",_xlfn.XLOOKUP(A1873,Rotación!$A:$A,Rotación!$O:$O,0,0,-1),"")))),"")</f>
        <v>20240000</v>
      </c>
      <c r="H1873" s="13">
        <f>IFERROR(IF($F1873="ALTA",$D1873*1,
IF($F1873="MEDIA",$D1873*0.97,
IF($F1873="BAJA",$D1873*0.9,
IF($F1873="LIQUIDAR",_xlfn.XLOOKUP(A1873,Rotación!$A:$A,Rotación!$O:$O,0,0,-1),"")))),"")</f>
        <v>19800000</v>
      </c>
      <c r="I1873" s="13">
        <f>IFERROR(IF($F1873="ALTA",$D1873*0.97,
IF($F1873="MEDIA",$D1873*0.94,
IF($F1873="BAJA",$D1873*0.87,
IF($F1873="LIQUIDAR",_xlfn.XLOOKUP(A1873,Rotación!$A:$A,Rotación!$O:$O,0,0,-1),"")))),"")</f>
        <v>19140000</v>
      </c>
      <c r="J1873" s="13">
        <f>IFERROR(IF($F1873="ALTA",$D1873*0.94,
IF($F1873="MEDIA",$D1873*0.9,
IF($F1873="BAJA",$D1873*0.85,
IF($F1873="LIQUIDAR",_xlfn.XLOOKUP(A1873,Rotación!$A:$A,Rotación!$O:$O,0,0,-1),"")))),"")</f>
        <v>18700000</v>
      </c>
      <c r="K1873" s="13" t="str">
        <f>_xlfn.XLOOKUP(A1873,Rotación!$A:$A,Rotación!$P:$P,"",0,-1)</f>
        <v/>
      </c>
      <c r="L1873" s="25" t="e">
        <f t="shared" si="128"/>
        <v>#VALUE!</v>
      </c>
      <c r="M1873" s="26">
        <f t="shared" si="129"/>
        <v>0.77272727272727271</v>
      </c>
      <c r="N1873" s="22" t="str">
        <f>IFERROR(VLOOKUP(A1873,'Base ATR'!$1:$1048576,2,0),"")</f>
        <v/>
      </c>
      <c r="O1873" s="23" t="str">
        <f t="shared" ca="1" si="130"/>
        <v/>
      </c>
      <c r="P1873" t="str">
        <f t="shared" si="131"/>
        <v/>
      </c>
    </row>
    <row r="1874" spans="1:16" x14ac:dyDescent="0.3">
      <c r="A1874" t="s">
        <v>11345</v>
      </c>
      <c r="B1874" s="13" t="str">
        <f>IFERROR(VLOOKUP(A1874,'Base ATP'!$1:$1048576,3,0),"")</f>
        <v>CHERY</v>
      </c>
      <c r="C1874" s="28" t="str">
        <f>IFERROR(VLOOKUP(A1874,'Base ATP'!$1:$1048576,4,0),"")</f>
        <v>TIGGO 7 PRO</v>
      </c>
      <c r="D1874">
        <v>12300000</v>
      </c>
      <c r="E1874">
        <v>9800000</v>
      </c>
      <c r="F1874" t="s">
        <v>5391</v>
      </c>
      <c r="G1874" s="13">
        <f>IFERROR(IF($F1874="ALTA",$D1874*1.03,
IF($F1874="MEDIA",$D1874*1,
IF($F1874="BAJA",$D1874*0.92,
IF($F1874="LIQUIDAR",_xlfn.XLOOKUP(A1874,Rotación!$A:$A,Rotación!$O:$O,0,0,-1),"")))),"")</f>
        <v>11316000</v>
      </c>
      <c r="H1874" s="13">
        <f>IFERROR(IF($F1874="ALTA",$D1874*1,
IF($F1874="MEDIA",$D1874*0.97,
IF($F1874="BAJA",$D1874*0.9,
IF($F1874="LIQUIDAR",_xlfn.XLOOKUP(A1874,Rotación!$A:$A,Rotación!$O:$O,0,0,-1),"")))),"")</f>
        <v>11070000</v>
      </c>
      <c r="I1874" s="13">
        <f>IFERROR(IF($F1874="ALTA",$D1874*0.97,
IF($F1874="MEDIA",$D1874*0.94,
IF($F1874="BAJA",$D1874*0.87,
IF($F1874="LIQUIDAR",_xlfn.XLOOKUP(A1874,Rotación!$A:$A,Rotación!$O:$O,0,0,-1),"")))),"")</f>
        <v>10701000</v>
      </c>
      <c r="J1874" s="13">
        <f>IFERROR(IF($F1874="ALTA",$D1874*0.94,
IF($F1874="MEDIA",$D1874*0.9,
IF($F1874="BAJA",$D1874*0.85,
IF($F1874="LIQUIDAR",_xlfn.XLOOKUP(A1874,Rotación!$A:$A,Rotación!$O:$O,0,0,-1),"")))),"")</f>
        <v>10455000</v>
      </c>
      <c r="K1874" s="13">
        <f>_xlfn.XLOOKUP(A1874,Rotación!$A:$A,Rotación!$P:$P,"",0,-1)</f>
        <v>11990000</v>
      </c>
      <c r="L1874" s="25">
        <f t="shared" si="128"/>
        <v>-310000</v>
      </c>
      <c r="M1874" s="26">
        <f t="shared" si="129"/>
        <v>0.7967479674796748</v>
      </c>
      <c r="N1874" s="22" t="str">
        <f>IFERROR(VLOOKUP(A1874,'Base ATR'!$1:$1048576,2,0),"")</f>
        <v/>
      </c>
      <c r="O1874" s="23" t="str">
        <f t="shared" ca="1" si="130"/>
        <v/>
      </c>
      <c r="P1874" t="str">
        <f t="shared" si="131"/>
        <v/>
      </c>
    </row>
    <row r="1875" spans="1:16" x14ac:dyDescent="0.3">
      <c r="A1875" t="s">
        <v>2271</v>
      </c>
      <c r="B1875" s="13" t="str">
        <f>IFERROR(VLOOKUP(A1875,'Base ATP'!$1:$1048576,3,0),"")</f>
        <v>FORD</v>
      </c>
      <c r="C1875" s="28" t="str">
        <f>IFERROR(VLOOKUP(A1875,'Base ATP'!$1:$1048576,4,0),"")</f>
        <v>F-150 NEW</v>
      </c>
      <c r="D1875">
        <v>36300000</v>
      </c>
      <c r="E1875">
        <v>29500000</v>
      </c>
      <c r="F1875" t="s">
        <v>5391</v>
      </c>
      <c r="G1875" s="13">
        <f>IFERROR(IF($F1875="ALTA",$D1875*1.03,
IF($F1875="MEDIA",$D1875*1,
IF($F1875="BAJA",$D1875*0.92,
IF($F1875="LIQUIDAR",_xlfn.XLOOKUP(A1875,Rotación!$A:$A,Rotación!$O:$O,0,0,-1),"")))),"")</f>
        <v>33396000</v>
      </c>
      <c r="H1875" s="13">
        <f>IFERROR(IF($F1875="ALTA",$D1875*1,
IF($F1875="MEDIA",$D1875*0.97,
IF($F1875="BAJA",$D1875*0.9,
IF($F1875="LIQUIDAR",_xlfn.XLOOKUP(A1875,Rotación!$A:$A,Rotación!$O:$O,0,0,-1),"")))),"")</f>
        <v>32670000</v>
      </c>
      <c r="I1875" s="13">
        <f>IFERROR(IF($F1875="ALTA",$D1875*0.97,
IF($F1875="MEDIA",$D1875*0.94,
IF($F1875="BAJA",$D1875*0.87,
IF($F1875="LIQUIDAR",_xlfn.XLOOKUP(A1875,Rotación!$A:$A,Rotación!$O:$O,0,0,-1),"")))),"")</f>
        <v>31581000</v>
      </c>
      <c r="J1875" s="13">
        <f>IFERROR(IF($F1875="ALTA",$D1875*0.94,
IF($F1875="MEDIA",$D1875*0.9,
IF($F1875="BAJA",$D1875*0.85,
IF($F1875="LIQUIDAR",_xlfn.XLOOKUP(A1875,Rotación!$A:$A,Rotación!$O:$O,0,0,-1),"")))),"")</f>
        <v>30855000</v>
      </c>
      <c r="K1875" s="13">
        <f>_xlfn.XLOOKUP(A1875,Rotación!$A:$A,Rotación!$P:$P,"",0,-1)</f>
        <v>35990000</v>
      </c>
      <c r="L1875" s="25">
        <f t="shared" si="128"/>
        <v>-310000</v>
      </c>
      <c r="M1875" s="26">
        <f t="shared" si="129"/>
        <v>0.81267217630853994</v>
      </c>
      <c r="N1875" s="22">
        <f>IFERROR(VLOOKUP(A1875,'Base ATR'!$1:$1048576,2,0),"")</f>
        <v>44874.451388888891</v>
      </c>
      <c r="O1875" s="23">
        <f t="shared" ca="1" si="130"/>
        <v>1413.5486111111095</v>
      </c>
      <c r="P1875" t="str">
        <f t="shared" si="131"/>
        <v>BAJO MERCADO</v>
      </c>
    </row>
    <row r="1876" spans="1:16" x14ac:dyDescent="0.3">
      <c r="A1876" t="s">
        <v>10730</v>
      </c>
      <c r="B1876" s="13" t="str">
        <f>IFERROR(VLOOKUP(A1876,'Base ATP'!$1:$1048576,3,0),"")</f>
        <v>CHERY</v>
      </c>
      <c r="C1876" s="28" t="str">
        <f>IFERROR(VLOOKUP(A1876,'Base ATP'!$1:$1048576,4,0),"")</f>
        <v>TIGGO 3 PRO</v>
      </c>
      <c r="D1876">
        <v>10700000</v>
      </c>
      <c r="E1876">
        <v>9100000</v>
      </c>
      <c r="F1876" t="s">
        <v>5391</v>
      </c>
      <c r="G1876" s="13">
        <f>IFERROR(IF($F1876="ALTA",$D1876*1.03,
IF($F1876="MEDIA",$D1876*1,
IF($F1876="BAJA",$D1876*0.92,
IF($F1876="LIQUIDAR",_xlfn.XLOOKUP(A1876,Rotación!$A:$A,Rotación!$O:$O,0,0,-1),"")))),"")</f>
        <v>9844000</v>
      </c>
      <c r="H1876" s="13">
        <f>IFERROR(IF($F1876="ALTA",$D1876*1,
IF($F1876="MEDIA",$D1876*0.97,
IF($F1876="BAJA",$D1876*0.9,
IF($F1876="LIQUIDAR",_xlfn.XLOOKUP(A1876,Rotación!$A:$A,Rotación!$O:$O,0,0,-1),"")))),"")</f>
        <v>9630000</v>
      </c>
      <c r="I1876" s="13">
        <f>IFERROR(IF($F1876="ALTA",$D1876*0.97,
IF($F1876="MEDIA",$D1876*0.94,
IF($F1876="BAJA",$D1876*0.87,
IF($F1876="LIQUIDAR",_xlfn.XLOOKUP(A1876,Rotación!$A:$A,Rotación!$O:$O,0,0,-1),"")))),"")</f>
        <v>9309000</v>
      </c>
      <c r="J1876" s="13">
        <f>IFERROR(IF($F1876="ALTA",$D1876*0.94,
IF($F1876="MEDIA",$D1876*0.9,
IF($F1876="BAJA",$D1876*0.85,
IF($F1876="LIQUIDAR",_xlfn.XLOOKUP(A1876,Rotación!$A:$A,Rotación!$O:$O,0,0,-1),"")))),"")</f>
        <v>9095000</v>
      </c>
      <c r="K1876" s="13" t="str">
        <f>_xlfn.XLOOKUP(A1876,Rotación!$A:$A,Rotación!$P:$P,"",0,-1)</f>
        <v/>
      </c>
      <c r="L1876" s="25" t="e">
        <f t="shared" si="128"/>
        <v>#VALUE!</v>
      </c>
      <c r="M1876" s="26">
        <f t="shared" si="129"/>
        <v>0.85046728971962615</v>
      </c>
      <c r="N1876" s="22" t="str">
        <f>IFERROR(VLOOKUP(A1876,'Base ATR'!$1:$1048576,2,0),"")</f>
        <v/>
      </c>
      <c r="O1876" s="23" t="str">
        <f t="shared" ca="1" si="130"/>
        <v/>
      </c>
      <c r="P1876" t="str">
        <f t="shared" si="131"/>
        <v/>
      </c>
    </row>
    <row r="1877" spans="1:16" x14ac:dyDescent="0.3">
      <c r="A1877" t="s">
        <v>11520</v>
      </c>
      <c r="B1877" s="13" t="str">
        <f>IFERROR(VLOOKUP(A1877,'Base ATP'!$1:$1048576,3,0),"")</f>
        <v>JEEP</v>
      </c>
      <c r="C1877" s="28" t="str">
        <f>IFERROR(VLOOKUP(A1877,'Base ATP'!$1:$1048576,4,0),"")</f>
        <v>AVENGER</v>
      </c>
      <c r="D1877">
        <v>13100000</v>
      </c>
      <c r="E1877">
        <v>11000000</v>
      </c>
      <c r="F1877" t="s">
        <v>5391</v>
      </c>
      <c r="G1877" s="13">
        <f>IFERROR(IF($F1877="ALTA",$D1877*1.03,
IF($F1877="MEDIA",$D1877*1,
IF($F1877="BAJA",$D1877*0.92,
IF($F1877="LIQUIDAR",_xlfn.XLOOKUP(A1877,Rotación!$A:$A,Rotación!$O:$O,0,0,-1),"")))),"")</f>
        <v>12052000</v>
      </c>
      <c r="H1877" s="13">
        <f>IFERROR(IF($F1877="ALTA",$D1877*1,
IF($F1877="MEDIA",$D1877*0.97,
IF($F1877="BAJA",$D1877*0.9,
IF($F1877="LIQUIDAR",_xlfn.XLOOKUP(A1877,Rotación!$A:$A,Rotación!$O:$O,0,0,-1),"")))),"")</f>
        <v>11790000</v>
      </c>
      <c r="I1877" s="13">
        <f>IFERROR(IF($F1877="ALTA",$D1877*0.97,
IF($F1877="MEDIA",$D1877*0.94,
IF($F1877="BAJA",$D1877*0.87,
IF($F1877="LIQUIDAR",_xlfn.XLOOKUP(A1877,Rotación!$A:$A,Rotación!$O:$O,0,0,-1),"")))),"")</f>
        <v>11397000</v>
      </c>
      <c r="J1877" s="13">
        <f>IFERROR(IF($F1877="ALTA",$D1877*0.94,
IF($F1877="MEDIA",$D1877*0.9,
IF($F1877="BAJA",$D1877*0.85,
IF($F1877="LIQUIDAR",_xlfn.XLOOKUP(A1877,Rotación!$A:$A,Rotación!$O:$O,0,0,-1),"")))),"")</f>
        <v>11135000</v>
      </c>
      <c r="K1877" s="13" t="str">
        <f>_xlfn.XLOOKUP(A1877,Rotación!$A:$A,Rotación!$P:$P,"",0,-1)</f>
        <v/>
      </c>
      <c r="L1877" s="25" t="e">
        <f t="shared" si="128"/>
        <v>#VALUE!</v>
      </c>
      <c r="M1877" s="26">
        <f t="shared" si="129"/>
        <v>0.83969465648854957</v>
      </c>
      <c r="N1877" s="22" t="str">
        <f>IFERROR(VLOOKUP(A1877,'Base ATR'!$1:$1048576,2,0),"")</f>
        <v/>
      </c>
      <c r="O1877" s="23" t="str">
        <f t="shared" ca="1" si="130"/>
        <v/>
      </c>
      <c r="P1877" t="str">
        <f t="shared" si="131"/>
        <v/>
      </c>
    </row>
    <row r="1878" spans="1:16" x14ac:dyDescent="0.3">
      <c r="A1878" t="s">
        <v>10896</v>
      </c>
      <c r="B1878" s="13" t="str">
        <f>IFERROR(VLOOKUP(A1878,'Base ATP'!$1:$1048576,3,0),"")</f>
        <v>CITROEN</v>
      </c>
      <c r="C1878" s="28" t="str">
        <f>IFERROR(VLOOKUP(A1878,'Base ATP'!$1:$1048576,4,0),"")</f>
        <v>C4</v>
      </c>
      <c r="D1878">
        <v>14700000</v>
      </c>
      <c r="E1878">
        <v>12000000</v>
      </c>
      <c r="F1878" t="s">
        <v>5391</v>
      </c>
      <c r="G1878" s="13">
        <f>IFERROR(IF($F1878="ALTA",$D1878*1.03,
IF($F1878="MEDIA",$D1878*1,
IF($F1878="BAJA",$D1878*0.92,
IF($F1878="LIQUIDAR",_xlfn.XLOOKUP(A1878,Rotación!$A:$A,Rotación!$O:$O,0,0,-1),"")))),"")</f>
        <v>13524000</v>
      </c>
      <c r="H1878" s="13">
        <f>IFERROR(IF($F1878="ALTA",$D1878*1,
IF($F1878="MEDIA",$D1878*0.97,
IF($F1878="BAJA",$D1878*0.9,
IF($F1878="LIQUIDAR",_xlfn.XLOOKUP(A1878,Rotación!$A:$A,Rotación!$O:$O,0,0,-1),"")))),"")</f>
        <v>13230000</v>
      </c>
      <c r="I1878" s="13">
        <f>IFERROR(IF($F1878="ALTA",$D1878*0.97,
IF($F1878="MEDIA",$D1878*0.94,
IF($F1878="BAJA",$D1878*0.87,
IF($F1878="LIQUIDAR",_xlfn.XLOOKUP(A1878,Rotación!$A:$A,Rotación!$O:$O,0,0,-1),"")))),"")</f>
        <v>12789000</v>
      </c>
      <c r="J1878" s="13">
        <f>IFERROR(IF($F1878="ALTA",$D1878*0.94,
IF($F1878="MEDIA",$D1878*0.9,
IF($F1878="BAJA",$D1878*0.85,
IF($F1878="LIQUIDAR",_xlfn.XLOOKUP(A1878,Rotación!$A:$A,Rotación!$O:$O,0,0,-1),"")))),"")</f>
        <v>12495000</v>
      </c>
      <c r="K1878" s="13" t="str">
        <f>_xlfn.XLOOKUP(A1878,Rotación!$A:$A,Rotación!$P:$P,"",0,-1)</f>
        <v/>
      </c>
      <c r="L1878" s="25" t="e">
        <f t="shared" si="128"/>
        <v>#VALUE!</v>
      </c>
      <c r="M1878" s="26">
        <f t="shared" si="129"/>
        <v>0.81632653061224492</v>
      </c>
      <c r="N1878" s="22" t="str">
        <f>IFERROR(VLOOKUP(A1878,'Base ATR'!$1:$1048576,2,0),"")</f>
        <v/>
      </c>
      <c r="O1878" s="23" t="str">
        <f t="shared" ca="1" si="130"/>
        <v/>
      </c>
      <c r="P1878" t="str">
        <f t="shared" si="131"/>
        <v/>
      </c>
    </row>
    <row r="1879" spans="1:16" x14ac:dyDescent="0.3">
      <c r="A1879" t="s">
        <v>11233</v>
      </c>
      <c r="B1879" s="13" t="str">
        <f>IFERROR(VLOOKUP(A1879,'Base ATP'!$1:$1048576,3,0),"")</f>
        <v>GAC MOTOR</v>
      </c>
      <c r="C1879" s="28" t="str">
        <f>IFERROR(VLOOKUP(A1879,'Base ATP'!$1:$1048576,4,0),"")</f>
        <v>NEW GS4 POWER</v>
      </c>
      <c r="D1879">
        <v>9500000</v>
      </c>
      <c r="E1879">
        <v>7500000</v>
      </c>
      <c r="F1879" t="s">
        <v>5391</v>
      </c>
      <c r="G1879" s="13">
        <f>IFERROR(IF($F1879="ALTA",$D1879*1.03,
IF($F1879="MEDIA",$D1879*1,
IF($F1879="BAJA",$D1879*0.92,
IF($F1879="LIQUIDAR",_xlfn.XLOOKUP(A1879,Rotación!$A:$A,Rotación!$O:$O,0,0,-1),"")))),"")</f>
        <v>8740000</v>
      </c>
      <c r="H1879" s="13">
        <f>IFERROR(IF($F1879="ALTA",$D1879*1,
IF($F1879="MEDIA",$D1879*0.97,
IF($F1879="BAJA",$D1879*0.9,
IF($F1879="LIQUIDAR",_xlfn.XLOOKUP(A1879,Rotación!$A:$A,Rotación!$O:$O,0,0,-1),"")))),"")</f>
        <v>8550000</v>
      </c>
      <c r="I1879" s="13">
        <f>IFERROR(IF($F1879="ALTA",$D1879*0.97,
IF($F1879="MEDIA",$D1879*0.94,
IF($F1879="BAJA",$D1879*0.87,
IF($F1879="LIQUIDAR",_xlfn.XLOOKUP(A1879,Rotación!$A:$A,Rotación!$O:$O,0,0,-1),"")))),"")</f>
        <v>8265000</v>
      </c>
      <c r="J1879" s="13">
        <f>IFERROR(IF($F1879="ALTA",$D1879*0.94,
IF($F1879="MEDIA",$D1879*0.9,
IF($F1879="BAJA",$D1879*0.85,
IF($F1879="LIQUIDAR",_xlfn.XLOOKUP(A1879,Rotación!$A:$A,Rotación!$O:$O,0,0,-1),"")))),"")</f>
        <v>8075000</v>
      </c>
      <c r="K1879" s="13" t="str">
        <f>_xlfn.XLOOKUP(A1879,Rotación!$A:$A,Rotación!$P:$P,"",0,-1)</f>
        <v/>
      </c>
      <c r="L1879" s="25" t="e">
        <f t="shared" si="128"/>
        <v>#VALUE!</v>
      </c>
      <c r="M1879" s="26">
        <f t="shared" si="129"/>
        <v>0.78947368421052633</v>
      </c>
      <c r="N1879" s="22" t="str">
        <f>IFERROR(VLOOKUP(A1879,'Base ATR'!$1:$1048576,2,0),"")</f>
        <v/>
      </c>
      <c r="O1879" s="23" t="str">
        <f t="shared" ca="1" si="130"/>
        <v/>
      </c>
      <c r="P1879" t="str">
        <f t="shared" si="131"/>
        <v/>
      </c>
    </row>
    <row r="1880" spans="1:16" x14ac:dyDescent="0.3">
      <c r="A1880" t="s">
        <v>11323</v>
      </c>
      <c r="B1880" s="13" t="str">
        <f>IFERROR(VLOOKUP(A1880,'Base ATP'!$1:$1048576,3,0),"")</f>
        <v>PEUGEOT</v>
      </c>
      <c r="C1880" s="28" t="str">
        <f>IFERROR(VLOOKUP(A1880,'Base ATP'!$1:$1048576,4,0),"")</f>
        <v>LANDTREK</v>
      </c>
      <c r="D1880">
        <v>16400000</v>
      </c>
      <c r="E1880">
        <v>12600000</v>
      </c>
      <c r="F1880" t="s">
        <v>5391</v>
      </c>
      <c r="G1880" s="13">
        <f>IFERROR(IF($F1880="ALTA",$D1880*1.03,
IF($F1880="MEDIA",$D1880*1,
IF($F1880="BAJA",$D1880*0.92,
IF($F1880="LIQUIDAR",_xlfn.XLOOKUP(A1880,Rotación!$A:$A,Rotación!$O:$O,0,0,-1),"")))),"")</f>
        <v>15088000</v>
      </c>
      <c r="H1880" s="13">
        <f>IFERROR(IF($F1880="ALTA",$D1880*1,
IF($F1880="MEDIA",$D1880*0.97,
IF($F1880="BAJA",$D1880*0.9,
IF($F1880="LIQUIDAR",_xlfn.XLOOKUP(A1880,Rotación!$A:$A,Rotación!$O:$O,0,0,-1),"")))),"")</f>
        <v>14760000</v>
      </c>
      <c r="I1880" s="13">
        <f>IFERROR(IF($F1880="ALTA",$D1880*0.97,
IF($F1880="MEDIA",$D1880*0.94,
IF($F1880="BAJA",$D1880*0.87,
IF($F1880="LIQUIDAR",_xlfn.XLOOKUP(A1880,Rotación!$A:$A,Rotación!$O:$O,0,0,-1),"")))),"")</f>
        <v>14268000</v>
      </c>
      <c r="J1880" s="13">
        <f>IFERROR(IF($F1880="ALTA",$D1880*0.94,
IF($F1880="MEDIA",$D1880*0.9,
IF($F1880="BAJA",$D1880*0.85,
IF($F1880="LIQUIDAR",_xlfn.XLOOKUP(A1880,Rotación!$A:$A,Rotación!$O:$O,0,0,-1),"")))),"")</f>
        <v>13940000</v>
      </c>
      <c r="K1880" s="13" t="str">
        <f>_xlfn.XLOOKUP(A1880,Rotación!$A:$A,Rotación!$P:$P,"",0,-1)</f>
        <v/>
      </c>
      <c r="L1880" s="25" t="e">
        <f t="shared" si="128"/>
        <v>#VALUE!</v>
      </c>
      <c r="M1880" s="26">
        <f t="shared" si="129"/>
        <v>0.76829268292682928</v>
      </c>
      <c r="N1880" s="22" t="str">
        <f>IFERROR(VLOOKUP(A1880,'Base ATR'!$1:$1048576,2,0),"")</f>
        <v/>
      </c>
      <c r="O1880" s="23" t="str">
        <f t="shared" ca="1" si="130"/>
        <v/>
      </c>
      <c r="P1880" t="str">
        <f t="shared" si="131"/>
        <v/>
      </c>
    </row>
    <row r="1881" spans="1:16" x14ac:dyDescent="0.3">
      <c r="A1881" t="s">
        <v>11535</v>
      </c>
      <c r="B1881" s="13" t="str">
        <f>IFERROR(VLOOKUP(A1881,'Base ATP'!$1:$1048576,3,0),"")</f>
        <v>GAC MOTOR</v>
      </c>
      <c r="C1881" s="28" t="str">
        <f>IFERROR(VLOOKUP(A1881,'Base ATP'!$1:$1048576,4,0),"")</f>
        <v>EMZOOM</v>
      </c>
      <c r="D1881">
        <v>10200000</v>
      </c>
      <c r="E1881">
        <v>8200000</v>
      </c>
      <c r="F1881" t="s">
        <v>5391</v>
      </c>
      <c r="G1881" s="13">
        <f>IFERROR(IF($F1881="ALTA",$D1881*1.03,
IF($F1881="MEDIA",$D1881*1,
IF($F1881="BAJA",$D1881*0.92,
IF($F1881="LIQUIDAR",_xlfn.XLOOKUP(A1881,Rotación!$A:$A,Rotación!$O:$O,0,0,-1),"")))),"")</f>
        <v>9384000</v>
      </c>
      <c r="H1881" s="13">
        <f>IFERROR(IF($F1881="ALTA",$D1881*1,
IF($F1881="MEDIA",$D1881*0.97,
IF($F1881="BAJA",$D1881*0.9,
IF($F1881="LIQUIDAR",_xlfn.XLOOKUP(A1881,Rotación!$A:$A,Rotación!$O:$O,0,0,-1),"")))),"")</f>
        <v>9180000</v>
      </c>
      <c r="I1881" s="13">
        <f>IFERROR(IF($F1881="ALTA",$D1881*0.97,
IF($F1881="MEDIA",$D1881*0.94,
IF($F1881="BAJA",$D1881*0.87,
IF($F1881="LIQUIDAR",_xlfn.XLOOKUP(A1881,Rotación!$A:$A,Rotación!$O:$O,0,0,-1),"")))),"")</f>
        <v>8874000</v>
      </c>
      <c r="J1881" s="13">
        <f>IFERROR(IF($F1881="ALTA",$D1881*0.94,
IF($F1881="MEDIA",$D1881*0.9,
IF($F1881="BAJA",$D1881*0.85,
IF($F1881="LIQUIDAR",_xlfn.XLOOKUP(A1881,Rotación!$A:$A,Rotación!$O:$O,0,0,-1),"")))),"")</f>
        <v>8670000</v>
      </c>
      <c r="K1881" s="13" t="str">
        <f>_xlfn.XLOOKUP(A1881,Rotación!$A:$A,Rotación!$P:$P,"",0,-1)</f>
        <v/>
      </c>
      <c r="L1881" s="25" t="e">
        <f t="shared" si="128"/>
        <v>#VALUE!</v>
      </c>
      <c r="M1881" s="26">
        <f t="shared" si="129"/>
        <v>0.80392156862745101</v>
      </c>
      <c r="N1881" s="22" t="str">
        <f>IFERROR(VLOOKUP(A1881,'Base ATR'!$1:$1048576,2,0),"")</f>
        <v/>
      </c>
      <c r="O1881" s="23" t="str">
        <f t="shared" ca="1" si="130"/>
        <v/>
      </c>
      <c r="P1881" t="str">
        <f t="shared" si="131"/>
        <v/>
      </c>
    </row>
    <row r="1882" spans="1:16" x14ac:dyDescent="0.3">
      <c r="A1882" t="s">
        <v>1881</v>
      </c>
      <c r="B1882" s="13" t="str">
        <f>IFERROR(VLOOKUP(A1882,'Base ATP'!$1:$1048576,3,0),"")</f>
        <v>OPEL</v>
      </c>
      <c r="C1882" s="28" t="str">
        <f>IFERROR(VLOOKUP(A1882,'Base ATP'!$1:$1048576,4,0),"")</f>
        <v>GRANDLAND X</v>
      </c>
      <c r="D1882">
        <v>11700000</v>
      </c>
      <c r="E1882">
        <v>9100000</v>
      </c>
      <c r="F1882" t="s">
        <v>5391</v>
      </c>
      <c r="G1882" s="13">
        <f>IFERROR(IF($F1882="ALTA",$D1882*1.03,
IF($F1882="MEDIA",$D1882*1,
IF($F1882="BAJA",$D1882*0.92,
IF($F1882="LIQUIDAR",_xlfn.XLOOKUP(A1882,Rotación!$A:$A,Rotación!$O:$O,0,0,-1),"")))),"")</f>
        <v>10764000</v>
      </c>
      <c r="H1882" s="13">
        <f>IFERROR(IF($F1882="ALTA",$D1882*1,
IF($F1882="MEDIA",$D1882*0.97,
IF($F1882="BAJA",$D1882*0.9,
IF($F1882="LIQUIDAR",_xlfn.XLOOKUP(A1882,Rotación!$A:$A,Rotación!$O:$O,0,0,-1),"")))),"")</f>
        <v>10530000</v>
      </c>
      <c r="I1882" s="13">
        <f>IFERROR(IF($F1882="ALTA",$D1882*0.97,
IF($F1882="MEDIA",$D1882*0.94,
IF($F1882="BAJA",$D1882*0.87,
IF($F1882="LIQUIDAR",_xlfn.XLOOKUP(A1882,Rotación!$A:$A,Rotación!$O:$O,0,0,-1),"")))),"")</f>
        <v>10179000</v>
      </c>
      <c r="J1882" s="13">
        <f>IFERROR(IF($F1882="ALTA",$D1882*0.94,
IF($F1882="MEDIA",$D1882*0.9,
IF($F1882="BAJA",$D1882*0.85,
IF($F1882="LIQUIDAR",_xlfn.XLOOKUP(A1882,Rotación!$A:$A,Rotación!$O:$O,0,0,-1),"")))),"")</f>
        <v>9945000</v>
      </c>
      <c r="K1882" s="13" t="str">
        <f>_xlfn.XLOOKUP(A1882,Rotación!$A:$A,Rotación!$P:$P,"",0,-1)</f>
        <v/>
      </c>
      <c r="L1882" s="25" t="e">
        <f t="shared" si="128"/>
        <v>#VALUE!</v>
      </c>
      <c r="M1882" s="26">
        <f t="shared" si="129"/>
        <v>0.77777777777777779</v>
      </c>
      <c r="N1882" s="22">
        <f>IFERROR(VLOOKUP(A1882,'Base ATR'!$1:$1048576,2,0),"")</f>
        <v>45166.696527777778</v>
      </c>
      <c r="O1882" s="23">
        <f t="shared" ca="1" si="130"/>
        <v>1121.3034722222219</v>
      </c>
      <c r="P1882" t="str">
        <f t="shared" si="131"/>
        <v>SOBRE MERCADO</v>
      </c>
    </row>
    <row r="1883" spans="1:16" x14ac:dyDescent="0.3">
      <c r="A1883" t="s">
        <v>11347</v>
      </c>
      <c r="B1883" s="13" t="str">
        <f>IFERROR(VLOOKUP(A1883,'Base ATP'!$1:$1048576,3,0),"")</f>
        <v>CHEVROLET</v>
      </c>
      <c r="C1883" s="28" t="str">
        <f>IFERROR(VLOOKUP(A1883,'Base ATP'!$1:$1048576,4,0),"")</f>
        <v>GROOVE</v>
      </c>
      <c r="D1883">
        <v>10500000</v>
      </c>
      <c r="E1883">
        <v>8600000</v>
      </c>
      <c r="F1883" t="s">
        <v>5391</v>
      </c>
      <c r="G1883" s="13">
        <f>IFERROR(IF($F1883="ALTA",$D1883*1.03,
IF($F1883="MEDIA",$D1883*1,
IF($F1883="BAJA",$D1883*0.92,
IF($F1883="LIQUIDAR",_xlfn.XLOOKUP(A1883,Rotación!$A:$A,Rotación!$O:$O,0,0,-1),"")))),"")</f>
        <v>9660000</v>
      </c>
      <c r="H1883" s="13">
        <f>IFERROR(IF($F1883="ALTA",$D1883*1,
IF($F1883="MEDIA",$D1883*0.97,
IF($F1883="BAJA",$D1883*0.9,
IF($F1883="LIQUIDAR",_xlfn.XLOOKUP(A1883,Rotación!$A:$A,Rotación!$O:$O,0,0,-1),"")))),"")</f>
        <v>9450000</v>
      </c>
      <c r="I1883" s="13">
        <f>IFERROR(IF($F1883="ALTA",$D1883*0.97,
IF($F1883="MEDIA",$D1883*0.94,
IF($F1883="BAJA",$D1883*0.87,
IF($F1883="LIQUIDAR",_xlfn.XLOOKUP(A1883,Rotación!$A:$A,Rotación!$O:$O,0,0,-1),"")))),"")</f>
        <v>9135000</v>
      </c>
      <c r="J1883" s="13">
        <f>IFERROR(IF($F1883="ALTA",$D1883*0.94,
IF($F1883="MEDIA",$D1883*0.9,
IF($F1883="BAJA",$D1883*0.85,
IF($F1883="LIQUIDAR",_xlfn.XLOOKUP(A1883,Rotación!$A:$A,Rotación!$O:$O,0,0,-1),"")))),"")</f>
        <v>8925000</v>
      </c>
      <c r="K1883" s="13" t="str">
        <f>_xlfn.XLOOKUP(A1883,Rotación!$A:$A,Rotación!$P:$P,"",0,-1)</f>
        <v/>
      </c>
      <c r="L1883" s="25" t="e">
        <f t="shared" si="128"/>
        <v>#VALUE!</v>
      </c>
      <c r="M1883" s="26">
        <f t="shared" si="129"/>
        <v>0.81904761904761902</v>
      </c>
      <c r="N1883" s="22" t="str">
        <f>IFERROR(VLOOKUP(A1883,'Base ATR'!$1:$1048576,2,0),"")</f>
        <v/>
      </c>
      <c r="O1883" s="23" t="str">
        <f t="shared" ca="1" si="130"/>
        <v/>
      </c>
      <c r="P1883" t="str">
        <f t="shared" si="131"/>
        <v/>
      </c>
    </row>
    <row r="1884" spans="1:16" x14ac:dyDescent="0.3">
      <c r="A1884" t="s">
        <v>11124</v>
      </c>
      <c r="B1884" s="13" t="str">
        <f>IFERROR(VLOOKUP(A1884,'Base ATP'!$1:$1048576,3,0),"")</f>
        <v>FORD</v>
      </c>
      <c r="C1884" s="28" t="str">
        <f>IFERROR(VLOOKUP(A1884,'Base ATP'!$1:$1048576,4,0),"")</f>
        <v>RANGER</v>
      </c>
      <c r="D1884">
        <v>18400000</v>
      </c>
      <c r="E1884">
        <v>13500000</v>
      </c>
      <c r="F1884" t="s">
        <v>4033</v>
      </c>
      <c r="G1884" s="13">
        <f>IFERROR(IF($F1884="ALTA",$D1884*1.03,
IF($F1884="MEDIA",$D1884*1,
IF($F1884="BAJA",$D1884*0.92,
IF($F1884="LIQUIDAR",_xlfn.XLOOKUP(A1884,Rotación!$A:$A,Rotación!$O:$O,0,0,-1),"")))),"")</f>
        <v>18400000</v>
      </c>
      <c r="H1884" s="13">
        <f>IFERROR(IF($F1884="ALTA",$D1884*1,
IF($F1884="MEDIA",$D1884*0.97,
IF($F1884="BAJA",$D1884*0.9,
IF($F1884="LIQUIDAR",_xlfn.XLOOKUP(A1884,Rotación!$A:$A,Rotación!$O:$O,0,0,-1),"")))),"")</f>
        <v>17848000</v>
      </c>
      <c r="I1884" s="13">
        <f>IFERROR(IF($F1884="ALTA",$D1884*0.97,
IF($F1884="MEDIA",$D1884*0.94,
IF($F1884="BAJA",$D1884*0.87,
IF($F1884="LIQUIDAR",_xlfn.XLOOKUP(A1884,Rotación!$A:$A,Rotación!$O:$O,0,0,-1),"")))),"")</f>
        <v>17296000</v>
      </c>
      <c r="J1884" s="13">
        <f>IFERROR(IF($F1884="ALTA",$D1884*0.94,
IF($F1884="MEDIA",$D1884*0.9,
IF($F1884="BAJA",$D1884*0.85,
IF($F1884="LIQUIDAR",_xlfn.XLOOKUP(A1884,Rotación!$A:$A,Rotación!$O:$O,0,0,-1),"")))),"")</f>
        <v>16560000</v>
      </c>
      <c r="K1884" s="13" t="str">
        <f>_xlfn.XLOOKUP(A1884,Rotación!$A:$A,Rotación!$P:$P,"",0,-1)</f>
        <v/>
      </c>
      <c r="L1884" s="25" t="e">
        <f t="shared" si="128"/>
        <v>#VALUE!</v>
      </c>
      <c r="M1884" s="26">
        <f t="shared" si="129"/>
        <v>0.73369565217391308</v>
      </c>
      <c r="N1884" s="22" t="str">
        <f>IFERROR(VLOOKUP(A1884,'Base ATR'!$1:$1048576,2,0),"")</f>
        <v/>
      </c>
      <c r="O1884" s="23" t="str">
        <f t="shared" ca="1" si="130"/>
        <v/>
      </c>
      <c r="P1884" t="str">
        <f t="shared" si="131"/>
        <v/>
      </c>
    </row>
    <row r="1885" spans="1:16" x14ac:dyDescent="0.3">
      <c r="A1885" t="s">
        <v>11496</v>
      </c>
      <c r="B1885" s="13" t="str">
        <f>IFERROR(VLOOKUP(A1885,'Base ATP'!$1:$1048576,3,0),"")</f>
        <v>KIA</v>
      </c>
      <c r="C1885" s="28" t="str">
        <f>IFERROR(VLOOKUP(A1885,'Base ATP'!$1:$1048576,4,0),"")</f>
        <v>SOLUTO</v>
      </c>
      <c r="D1885">
        <v>9700000</v>
      </c>
      <c r="E1885">
        <v>7100000</v>
      </c>
      <c r="F1885" t="s">
        <v>4033</v>
      </c>
      <c r="G1885" s="13">
        <f>IFERROR(IF($F1885="ALTA",$D1885*1.03,
IF($F1885="MEDIA",$D1885*1,
IF($F1885="BAJA",$D1885*0.92,
IF($F1885="LIQUIDAR",_xlfn.XLOOKUP(A1885,Rotación!$A:$A,Rotación!$O:$O,0,0,-1),"")))),"")</f>
        <v>9700000</v>
      </c>
      <c r="H1885" s="13">
        <f>IFERROR(IF($F1885="ALTA",$D1885*1,
IF($F1885="MEDIA",$D1885*0.97,
IF($F1885="BAJA",$D1885*0.9,
IF($F1885="LIQUIDAR",_xlfn.XLOOKUP(A1885,Rotación!$A:$A,Rotación!$O:$O,0,0,-1),"")))),"")</f>
        <v>9409000</v>
      </c>
      <c r="I1885" s="13">
        <f>IFERROR(IF($F1885="ALTA",$D1885*0.97,
IF($F1885="MEDIA",$D1885*0.94,
IF($F1885="BAJA",$D1885*0.87,
IF($F1885="LIQUIDAR",_xlfn.XLOOKUP(A1885,Rotación!$A:$A,Rotación!$O:$O,0,0,-1),"")))),"")</f>
        <v>9118000</v>
      </c>
      <c r="J1885" s="13">
        <f>IFERROR(IF($F1885="ALTA",$D1885*0.94,
IF($F1885="MEDIA",$D1885*0.9,
IF($F1885="BAJA",$D1885*0.85,
IF($F1885="LIQUIDAR",_xlfn.XLOOKUP(A1885,Rotación!$A:$A,Rotación!$O:$O,0,0,-1),"")))),"")</f>
        <v>8730000</v>
      </c>
      <c r="K1885" s="13" t="str">
        <f>_xlfn.XLOOKUP(A1885,Rotación!$A:$A,Rotación!$P:$P,"",0,-1)</f>
        <v/>
      </c>
      <c r="L1885" s="25" t="e">
        <f t="shared" si="128"/>
        <v>#VALUE!</v>
      </c>
      <c r="M1885" s="26">
        <f t="shared" si="129"/>
        <v>0.73195876288659789</v>
      </c>
      <c r="N1885" s="22" t="str">
        <f>IFERROR(VLOOKUP(A1885,'Base ATR'!$1:$1048576,2,0),"")</f>
        <v/>
      </c>
      <c r="O1885" s="23" t="str">
        <f t="shared" ca="1" si="130"/>
        <v/>
      </c>
      <c r="P1885" t="str">
        <f t="shared" si="131"/>
        <v/>
      </c>
    </row>
    <row r="1886" spans="1:16" x14ac:dyDescent="0.3">
      <c r="A1886" t="s">
        <v>11127</v>
      </c>
      <c r="B1886" s="13" t="str">
        <f>IFERROR(VLOOKUP(A1886,'Base ATP'!$1:$1048576,3,0),"")</f>
        <v>NISSAN</v>
      </c>
      <c r="C1886" s="28" t="str">
        <f>IFERROR(VLOOKUP(A1886,'Base ATP'!$1:$1048576,4,0),"")</f>
        <v>NAVARA</v>
      </c>
      <c r="D1886">
        <v>23700000</v>
      </c>
      <c r="E1886">
        <v>19500000</v>
      </c>
      <c r="F1886" t="s">
        <v>4033</v>
      </c>
      <c r="G1886" s="13">
        <f>IFERROR(IF($F1886="ALTA",$D1886*1.03,
IF($F1886="MEDIA",$D1886*1,
IF($F1886="BAJA",$D1886*0.92,
IF($F1886="LIQUIDAR",_xlfn.XLOOKUP(A1886,Rotación!$A:$A,Rotación!$O:$O,0,0,-1),"")))),"")</f>
        <v>23700000</v>
      </c>
      <c r="H1886" s="13">
        <f>IFERROR(IF($F1886="ALTA",$D1886*1,
IF($F1886="MEDIA",$D1886*0.97,
IF($F1886="BAJA",$D1886*0.9,
IF($F1886="LIQUIDAR",_xlfn.XLOOKUP(A1886,Rotación!$A:$A,Rotación!$O:$O,0,0,-1),"")))),"")</f>
        <v>22989000</v>
      </c>
      <c r="I1886" s="13">
        <f>IFERROR(IF($F1886="ALTA",$D1886*0.97,
IF($F1886="MEDIA",$D1886*0.94,
IF($F1886="BAJA",$D1886*0.87,
IF($F1886="LIQUIDAR",_xlfn.XLOOKUP(A1886,Rotación!$A:$A,Rotación!$O:$O,0,0,-1),"")))),"")</f>
        <v>22278000</v>
      </c>
      <c r="J1886" s="13">
        <f>IFERROR(IF($F1886="ALTA",$D1886*0.94,
IF($F1886="MEDIA",$D1886*0.9,
IF($F1886="BAJA",$D1886*0.85,
IF($F1886="LIQUIDAR",_xlfn.XLOOKUP(A1886,Rotación!$A:$A,Rotación!$O:$O,0,0,-1),"")))),"")</f>
        <v>21330000</v>
      </c>
      <c r="K1886" s="13" t="str">
        <f>_xlfn.XLOOKUP(A1886,Rotación!$A:$A,Rotación!$P:$P,"",0,-1)</f>
        <v/>
      </c>
      <c r="L1886" s="25" t="e">
        <f t="shared" si="128"/>
        <v>#VALUE!</v>
      </c>
      <c r="M1886" s="26">
        <f t="shared" si="129"/>
        <v>0.82278481012658233</v>
      </c>
      <c r="N1886" s="22" t="str">
        <f>IFERROR(VLOOKUP(A1886,'Base ATR'!$1:$1048576,2,0),"")</f>
        <v/>
      </c>
      <c r="O1886" s="23" t="str">
        <f t="shared" ca="1" si="130"/>
        <v/>
      </c>
      <c r="P1886" t="str">
        <f t="shared" si="131"/>
        <v/>
      </c>
    </row>
    <row r="1887" spans="1:16" x14ac:dyDescent="0.3">
      <c r="A1887" t="s">
        <v>11127</v>
      </c>
      <c r="B1887" s="13" t="str">
        <f>IFERROR(VLOOKUP(A1887,'Base ATP'!$1:$1048576,3,0),"")</f>
        <v>NISSAN</v>
      </c>
      <c r="C1887" s="28" t="str">
        <f>IFERROR(VLOOKUP(A1887,'Base ATP'!$1:$1048576,4,0),"")</f>
        <v>NAVARA</v>
      </c>
      <c r="D1887">
        <v>23700000</v>
      </c>
      <c r="E1887">
        <v>19200000</v>
      </c>
      <c r="F1887" t="s">
        <v>4033</v>
      </c>
      <c r="G1887" s="13">
        <f>IFERROR(IF($F1887="ALTA",$D1887*1.03,
IF($F1887="MEDIA",$D1887*1,
IF($F1887="BAJA",$D1887*0.92,
IF($F1887="LIQUIDAR",_xlfn.XLOOKUP(A1887,Rotación!$A:$A,Rotación!$O:$O,0,0,-1),"")))),"")</f>
        <v>23700000</v>
      </c>
      <c r="H1887" s="13">
        <f>IFERROR(IF($F1887="ALTA",$D1887*1,
IF($F1887="MEDIA",$D1887*0.97,
IF($F1887="BAJA",$D1887*0.9,
IF($F1887="LIQUIDAR",_xlfn.XLOOKUP(A1887,Rotación!$A:$A,Rotación!$O:$O,0,0,-1),"")))),"")</f>
        <v>22989000</v>
      </c>
      <c r="I1887" s="13">
        <f>IFERROR(IF($F1887="ALTA",$D1887*0.97,
IF($F1887="MEDIA",$D1887*0.94,
IF($F1887="BAJA",$D1887*0.87,
IF($F1887="LIQUIDAR",_xlfn.XLOOKUP(A1887,Rotación!$A:$A,Rotación!$O:$O,0,0,-1),"")))),"")</f>
        <v>22278000</v>
      </c>
      <c r="J1887" s="13">
        <f>IFERROR(IF($F1887="ALTA",$D1887*0.94,
IF($F1887="MEDIA",$D1887*0.9,
IF($F1887="BAJA",$D1887*0.85,
IF($F1887="LIQUIDAR",_xlfn.XLOOKUP(A1887,Rotación!$A:$A,Rotación!$O:$O,0,0,-1),"")))),"")</f>
        <v>21330000</v>
      </c>
      <c r="K1887" s="13" t="str">
        <f>_xlfn.XLOOKUP(A1887,Rotación!$A:$A,Rotación!$P:$P,"",0,-1)</f>
        <v/>
      </c>
      <c r="L1887" s="25" t="e">
        <f t="shared" si="128"/>
        <v>#VALUE!</v>
      </c>
      <c r="M1887" s="26">
        <f t="shared" si="129"/>
        <v>0.810126582278481</v>
      </c>
      <c r="N1887" s="22" t="str">
        <f>IFERROR(VLOOKUP(A1887,'Base ATR'!$1:$1048576,2,0),"")</f>
        <v/>
      </c>
      <c r="O1887" s="23" t="str">
        <f t="shared" ca="1" si="130"/>
        <v/>
      </c>
      <c r="P1887" t="str">
        <f t="shared" si="131"/>
        <v/>
      </c>
    </row>
    <row r="1888" spans="1:16" x14ac:dyDescent="0.3">
      <c r="A1888" t="s">
        <v>10900</v>
      </c>
      <c r="B1888" s="13" t="str">
        <f>IFERROR(VLOOKUP(A1888,'Base ATP'!$1:$1048576,3,0),"")</f>
        <v>NISSAN</v>
      </c>
      <c r="C1888" s="28" t="str">
        <f>IFERROR(VLOOKUP(A1888,'Base ATP'!$1:$1048576,4,0),"")</f>
        <v>QASHQAI</v>
      </c>
      <c r="D1888">
        <v>20000000</v>
      </c>
      <c r="E1888">
        <v>15500000</v>
      </c>
      <c r="F1888" t="s">
        <v>4033</v>
      </c>
      <c r="G1888" s="13">
        <f>IFERROR(IF($F1888="ALTA",$D1888*1.03,
IF($F1888="MEDIA",$D1888*1,
IF($F1888="BAJA",$D1888*0.92,
IF($F1888="LIQUIDAR",_xlfn.XLOOKUP(A1888,Rotación!$A:$A,Rotación!$O:$O,0,0,-1),"")))),"")</f>
        <v>20000000</v>
      </c>
      <c r="H1888" s="13">
        <f>IFERROR(IF($F1888="ALTA",$D1888*1,
IF($F1888="MEDIA",$D1888*0.97,
IF($F1888="BAJA",$D1888*0.9,
IF($F1888="LIQUIDAR",_xlfn.XLOOKUP(A1888,Rotación!$A:$A,Rotación!$O:$O,0,0,-1),"")))),"")</f>
        <v>19400000</v>
      </c>
      <c r="I1888" s="13">
        <f>IFERROR(IF($F1888="ALTA",$D1888*0.97,
IF($F1888="MEDIA",$D1888*0.94,
IF($F1888="BAJA",$D1888*0.87,
IF($F1888="LIQUIDAR",_xlfn.XLOOKUP(A1888,Rotación!$A:$A,Rotación!$O:$O,0,0,-1),"")))),"")</f>
        <v>18800000</v>
      </c>
      <c r="J1888" s="13">
        <f>IFERROR(IF($F1888="ALTA",$D1888*0.94,
IF($F1888="MEDIA",$D1888*0.9,
IF($F1888="BAJA",$D1888*0.85,
IF($F1888="LIQUIDAR",_xlfn.XLOOKUP(A1888,Rotación!$A:$A,Rotación!$O:$O,0,0,-1),"")))),"")</f>
        <v>18000000</v>
      </c>
      <c r="K1888" s="13">
        <f>_xlfn.XLOOKUP(A1888,Rotación!$A:$A,Rotación!$P:$P,"",0,-1)</f>
        <v>19290000</v>
      </c>
      <c r="L1888" s="25">
        <f t="shared" si="128"/>
        <v>-710000</v>
      </c>
      <c r="M1888" s="26">
        <f t="shared" si="129"/>
        <v>0.77500000000000002</v>
      </c>
      <c r="N1888" s="22" t="str">
        <f>IFERROR(VLOOKUP(A1888,'Base ATR'!$1:$1048576,2,0),"")</f>
        <v/>
      </c>
      <c r="O1888" s="23" t="str">
        <f t="shared" ca="1" si="130"/>
        <v/>
      </c>
      <c r="P1888" t="str">
        <f t="shared" si="131"/>
        <v/>
      </c>
    </row>
    <row r="1889" spans="1:16" x14ac:dyDescent="0.3">
      <c r="A1889" t="s">
        <v>11533</v>
      </c>
      <c r="B1889" s="13" t="str">
        <f>IFERROR(VLOOKUP(A1889,'Base ATP'!$1:$1048576,3,0),"")</f>
        <v>HYUNDAI</v>
      </c>
      <c r="C1889" s="28" t="str">
        <f>IFERROR(VLOOKUP(A1889,'Base ATP'!$1:$1048576,4,0),"")</f>
        <v>NEW ACCENT BN7I</v>
      </c>
      <c r="D1889">
        <v>12600000</v>
      </c>
      <c r="E1889">
        <v>9700000</v>
      </c>
      <c r="F1889" t="s">
        <v>4033</v>
      </c>
      <c r="G1889" s="13">
        <f>IFERROR(IF($F1889="ALTA",$D1889*1.03,
IF($F1889="MEDIA",$D1889*1,
IF($F1889="BAJA",$D1889*0.92,
IF($F1889="LIQUIDAR",_xlfn.XLOOKUP(A1889,Rotación!$A:$A,Rotación!$O:$O,0,0,-1),"")))),"")</f>
        <v>12600000</v>
      </c>
      <c r="H1889" s="13">
        <f>IFERROR(IF($F1889="ALTA",$D1889*1,
IF($F1889="MEDIA",$D1889*0.97,
IF($F1889="BAJA",$D1889*0.9,
IF($F1889="LIQUIDAR",_xlfn.XLOOKUP(A1889,Rotación!$A:$A,Rotación!$O:$O,0,0,-1),"")))),"")</f>
        <v>12222000</v>
      </c>
      <c r="I1889" s="13">
        <f>IFERROR(IF($F1889="ALTA",$D1889*0.97,
IF($F1889="MEDIA",$D1889*0.94,
IF($F1889="BAJA",$D1889*0.87,
IF($F1889="LIQUIDAR",_xlfn.XLOOKUP(A1889,Rotación!$A:$A,Rotación!$O:$O,0,0,-1),"")))),"")</f>
        <v>11844000</v>
      </c>
      <c r="J1889" s="13">
        <f>IFERROR(IF($F1889="ALTA",$D1889*0.94,
IF($F1889="MEDIA",$D1889*0.9,
IF($F1889="BAJA",$D1889*0.85,
IF($F1889="LIQUIDAR",_xlfn.XLOOKUP(A1889,Rotación!$A:$A,Rotación!$O:$O,0,0,-1),"")))),"")</f>
        <v>11340000</v>
      </c>
      <c r="K1889" s="13" t="str">
        <f>_xlfn.XLOOKUP(A1889,Rotación!$A:$A,Rotación!$P:$P,"",0,-1)</f>
        <v/>
      </c>
      <c r="L1889" s="25" t="e">
        <f t="shared" si="128"/>
        <v>#VALUE!</v>
      </c>
      <c r="M1889" s="26">
        <f t="shared" si="129"/>
        <v>0.76984126984126988</v>
      </c>
      <c r="N1889" s="22" t="str">
        <f>IFERROR(VLOOKUP(A1889,'Base ATR'!$1:$1048576,2,0),"")</f>
        <v/>
      </c>
      <c r="O1889" s="23" t="str">
        <f t="shared" ca="1" si="130"/>
        <v/>
      </c>
      <c r="P1889" t="str">
        <f t="shared" si="131"/>
        <v/>
      </c>
    </row>
    <row r="1890" spans="1:16" x14ac:dyDescent="0.3">
      <c r="A1890" t="s">
        <v>11213</v>
      </c>
      <c r="B1890" s="13" t="str">
        <f>IFERROR(VLOOKUP(A1890,'Base ATP'!$1:$1048576,3,0),"")</f>
        <v>SUZUKI</v>
      </c>
      <c r="C1890" s="28" t="str">
        <f>IFERROR(VLOOKUP(A1890,'Base ATP'!$1:$1048576,4,0),"")</f>
        <v>SWIFT</v>
      </c>
      <c r="D1890">
        <v>11300000</v>
      </c>
      <c r="E1890">
        <v>9300000</v>
      </c>
      <c r="F1890" t="s">
        <v>4033</v>
      </c>
      <c r="G1890" s="13">
        <f>IFERROR(IF($F1890="ALTA",$D1890*1.03,
IF($F1890="MEDIA",$D1890*1,
IF($F1890="BAJA",$D1890*0.92,
IF($F1890="LIQUIDAR",_xlfn.XLOOKUP(A1890,Rotación!$A:$A,Rotación!$O:$O,0,0,-1),"")))),"")</f>
        <v>11300000</v>
      </c>
      <c r="H1890" s="13">
        <f>IFERROR(IF($F1890="ALTA",$D1890*1,
IF($F1890="MEDIA",$D1890*0.97,
IF($F1890="BAJA",$D1890*0.9,
IF($F1890="LIQUIDAR",_xlfn.XLOOKUP(A1890,Rotación!$A:$A,Rotación!$O:$O,0,0,-1),"")))),"")</f>
        <v>10961000</v>
      </c>
      <c r="I1890" s="13">
        <f>IFERROR(IF($F1890="ALTA",$D1890*0.97,
IF($F1890="MEDIA",$D1890*0.94,
IF($F1890="BAJA",$D1890*0.87,
IF($F1890="LIQUIDAR",_xlfn.XLOOKUP(A1890,Rotación!$A:$A,Rotación!$O:$O,0,0,-1),"")))),"")</f>
        <v>10622000</v>
      </c>
      <c r="J1890" s="13">
        <f>IFERROR(IF($F1890="ALTA",$D1890*0.94,
IF($F1890="MEDIA",$D1890*0.9,
IF($F1890="BAJA",$D1890*0.85,
IF($F1890="LIQUIDAR",_xlfn.XLOOKUP(A1890,Rotación!$A:$A,Rotación!$O:$O,0,0,-1),"")))),"")</f>
        <v>10170000</v>
      </c>
      <c r="K1890" s="13" t="str">
        <f>_xlfn.XLOOKUP(A1890,Rotación!$A:$A,Rotación!$P:$P,"",0,-1)</f>
        <v/>
      </c>
      <c r="L1890" s="25" t="e">
        <f t="shared" si="128"/>
        <v>#VALUE!</v>
      </c>
      <c r="M1890" s="26">
        <f t="shared" si="129"/>
        <v>0.82300884955752207</v>
      </c>
      <c r="N1890" s="22" t="str">
        <f>IFERROR(VLOOKUP(A1890,'Base ATR'!$1:$1048576,2,0),"")</f>
        <v/>
      </c>
      <c r="O1890" s="23" t="str">
        <f t="shared" ca="1" si="130"/>
        <v/>
      </c>
      <c r="P1890" t="str">
        <f t="shared" si="131"/>
        <v/>
      </c>
    </row>
    <row r="1891" spans="1:16" x14ac:dyDescent="0.3">
      <c r="A1891" t="s">
        <v>11048</v>
      </c>
      <c r="B1891" s="13" t="str">
        <f>IFERROR(VLOOKUP(A1891,'Base ATP'!$1:$1048576,3,0),"")</f>
        <v>CHEVROLET</v>
      </c>
      <c r="C1891" s="28" t="str">
        <f>IFERROR(VLOOKUP(A1891,'Base ATP'!$1:$1048576,4,0),"")</f>
        <v>PRISMA NEW</v>
      </c>
      <c r="D1891">
        <v>6650000</v>
      </c>
      <c r="E1891">
        <v>5200000</v>
      </c>
      <c r="F1891" t="s">
        <v>4033</v>
      </c>
      <c r="G1891" s="13">
        <f>IFERROR(IF($F1891="ALTA",$D1891*1.03,
IF($F1891="MEDIA",$D1891*1,
IF($F1891="BAJA",$D1891*0.92,
IF($F1891="LIQUIDAR",_xlfn.XLOOKUP(A1891,Rotación!$A:$A,Rotación!$O:$O,0,0,-1),"")))),"")</f>
        <v>6650000</v>
      </c>
      <c r="H1891" s="13">
        <f>IFERROR(IF($F1891="ALTA",$D1891*1,
IF($F1891="MEDIA",$D1891*0.97,
IF($F1891="BAJA",$D1891*0.9,
IF($F1891="LIQUIDAR",_xlfn.XLOOKUP(A1891,Rotación!$A:$A,Rotación!$O:$O,0,0,-1),"")))),"")</f>
        <v>6450500</v>
      </c>
      <c r="I1891" s="13">
        <f>IFERROR(IF($F1891="ALTA",$D1891*0.97,
IF($F1891="MEDIA",$D1891*0.94,
IF($F1891="BAJA",$D1891*0.87,
IF($F1891="LIQUIDAR",_xlfn.XLOOKUP(A1891,Rotación!$A:$A,Rotación!$O:$O,0,0,-1),"")))),"")</f>
        <v>6251000</v>
      </c>
      <c r="J1891" s="13">
        <f>IFERROR(IF($F1891="ALTA",$D1891*0.94,
IF($F1891="MEDIA",$D1891*0.9,
IF($F1891="BAJA",$D1891*0.85,
IF($F1891="LIQUIDAR",_xlfn.XLOOKUP(A1891,Rotación!$A:$A,Rotación!$O:$O,0,0,-1),"")))),"")</f>
        <v>5985000</v>
      </c>
      <c r="K1891" s="13" t="str">
        <f>_xlfn.XLOOKUP(A1891,Rotación!$A:$A,Rotación!$P:$P,"",0,-1)</f>
        <v/>
      </c>
      <c r="L1891" s="25" t="e">
        <f t="shared" si="128"/>
        <v>#VALUE!</v>
      </c>
      <c r="M1891" s="26">
        <f t="shared" si="129"/>
        <v>0.78195488721804507</v>
      </c>
      <c r="N1891" s="22" t="str">
        <f>IFERROR(VLOOKUP(A1891,'Base ATR'!$1:$1048576,2,0),"")</f>
        <v/>
      </c>
      <c r="O1891" s="23" t="str">
        <f t="shared" ca="1" si="130"/>
        <v/>
      </c>
      <c r="P1891" t="str">
        <f t="shared" si="131"/>
        <v/>
      </c>
    </row>
    <row r="1892" spans="1:16" x14ac:dyDescent="0.3">
      <c r="A1892" t="s">
        <v>11527</v>
      </c>
      <c r="B1892" s="13" t="str">
        <f>IFERROR(VLOOKUP(A1892,'Base ATP'!$1:$1048576,3,0),"")</f>
        <v>RAM</v>
      </c>
      <c r="C1892" s="28">
        <f>IFERROR(VLOOKUP(A1892,'Base ATP'!$1:$1048576,4,0),"")</f>
        <v>700</v>
      </c>
      <c r="D1892">
        <v>14900000</v>
      </c>
      <c r="E1892">
        <v>12500000</v>
      </c>
      <c r="F1892" t="s">
        <v>4033</v>
      </c>
      <c r="G1892" s="13">
        <f>IFERROR(IF($F1892="ALTA",$D1892*1.03,
IF($F1892="MEDIA",$D1892*1,
IF($F1892="BAJA",$D1892*0.92,
IF($F1892="LIQUIDAR",_xlfn.XLOOKUP(A1892,Rotación!$A:$A,Rotación!$O:$O,0,0,-1),"")))),"")</f>
        <v>14900000</v>
      </c>
      <c r="H1892" s="13">
        <f>IFERROR(IF($F1892="ALTA",$D1892*1,
IF($F1892="MEDIA",$D1892*0.97,
IF($F1892="BAJA",$D1892*0.9,
IF($F1892="LIQUIDAR",_xlfn.XLOOKUP(A1892,Rotación!$A:$A,Rotación!$O:$O,0,0,-1),"")))),"")</f>
        <v>14453000</v>
      </c>
      <c r="I1892" s="13">
        <f>IFERROR(IF($F1892="ALTA",$D1892*0.97,
IF($F1892="MEDIA",$D1892*0.94,
IF($F1892="BAJA",$D1892*0.87,
IF($F1892="LIQUIDAR",_xlfn.XLOOKUP(A1892,Rotación!$A:$A,Rotación!$O:$O,0,0,-1),"")))),"")</f>
        <v>14006000</v>
      </c>
      <c r="J1892" s="13">
        <f>IFERROR(IF($F1892="ALTA",$D1892*0.94,
IF($F1892="MEDIA",$D1892*0.9,
IF($F1892="BAJA",$D1892*0.85,
IF($F1892="LIQUIDAR",_xlfn.XLOOKUP(A1892,Rotación!$A:$A,Rotación!$O:$O,0,0,-1),"")))),"")</f>
        <v>13410000</v>
      </c>
      <c r="K1892" s="13" t="str">
        <f>_xlfn.XLOOKUP(A1892,Rotación!$A:$A,Rotación!$P:$P,"",0,-1)</f>
        <v/>
      </c>
      <c r="L1892" s="25" t="e">
        <f t="shared" si="128"/>
        <v>#VALUE!</v>
      </c>
      <c r="M1892" s="26">
        <f t="shared" si="129"/>
        <v>0.83892617449664431</v>
      </c>
      <c r="N1892" s="22" t="str">
        <f>IFERROR(VLOOKUP(A1892,'Base ATR'!$1:$1048576,2,0),"")</f>
        <v/>
      </c>
      <c r="O1892" s="23" t="str">
        <f t="shared" ca="1" si="130"/>
        <v/>
      </c>
      <c r="P1892" t="str">
        <f t="shared" si="131"/>
        <v/>
      </c>
    </row>
    <row r="1893" spans="1:16" x14ac:dyDescent="0.3">
      <c r="A1893" t="s">
        <v>11287</v>
      </c>
      <c r="B1893" s="13" t="str">
        <f>IFERROR(VLOOKUP(A1893,'Base ATP'!$1:$1048576,3,0),"")</f>
        <v>RAM</v>
      </c>
      <c r="C1893" s="28">
        <f>IFERROR(VLOOKUP(A1893,'Base ATP'!$1:$1048576,4,0),"")</f>
        <v>700</v>
      </c>
      <c r="D1893">
        <v>11000000</v>
      </c>
      <c r="E1893">
        <v>9000000</v>
      </c>
      <c r="F1893" t="s">
        <v>4033</v>
      </c>
      <c r="G1893" s="13">
        <f>IFERROR(IF($F1893="ALTA",$D1893*1.03,
IF($F1893="MEDIA",$D1893*1,
IF($F1893="BAJA",$D1893*0.92,
IF($F1893="LIQUIDAR",_xlfn.XLOOKUP(A1893,Rotación!$A:$A,Rotación!$O:$O,0,0,-1),"")))),"")</f>
        <v>11000000</v>
      </c>
      <c r="H1893" s="13">
        <f>IFERROR(IF($F1893="ALTA",$D1893*1,
IF($F1893="MEDIA",$D1893*0.97,
IF($F1893="BAJA",$D1893*0.9,
IF($F1893="LIQUIDAR",_xlfn.XLOOKUP(A1893,Rotación!$A:$A,Rotación!$O:$O,0,0,-1),"")))),"")</f>
        <v>10670000</v>
      </c>
      <c r="I1893" s="13">
        <f>IFERROR(IF($F1893="ALTA",$D1893*0.97,
IF($F1893="MEDIA",$D1893*0.94,
IF($F1893="BAJA",$D1893*0.87,
IF($F1893="LIQUIDAR",_xlfn.XLOOKUP(A1893,Rotación!$A:$A,Rotación!$O:$O,0,0,-1),"")))),"")</f>
        <v>10340000</v>
      </c>
      <c r="J1893" s="13">
        <f>IFERROR(IF($F1893="ALTA",$D1893*0.94,
IF($F1893="MEDIA",$D1893*0.9,
IF($F1893="BAJA",$D1893*0.85,
IF($F1893="LIQUIDAR",_xlfn.XLOOKUP(A1893,Rotación!$A:$A,Rotación!$O:$O,0,0,-1),"")))),"")</f>
        <v>9900000</v>
      </c>
      <c r="K1893" s="13" t="str">
        <f>_xlfn.XLOOKUP(A1893,Rotación!$A:$A,Rotación!$P:$P,"",0,-1)</f>
        <v/>
      </c>
      <c r="L1893" s="25" t="e">
        <f t="shared" si="128"/>
        <v>#VALUE!</v>
      </c>
      <c r="M1893" s="26">
        <f t="shared" si="129"/>
        <v>0.81818181818181823</v>
      </c>
      <c r="N1893" s="22" t="str">
        <f>IFERROR(VLOOKUP(A1893,'Base ATR'!$1:$1048576,2,0),"")</f>
        <v/>
      </c>
      <c r="O1893" s="23" t="str">
        <f t="shared" ca="1" si="130"/>
        <v/>
      </c>
      <c r="P1893" t="str">
        <f t="shared" si="131"/>
        <v/>
      </c>
    </row>
    <row r="1894" spans="1:16" x14ac:dyDescent="0.3">
      <c r="A1894" t="s">
        <v>11368</v>
      </c>
      <c r="B1894" s="13" t="str">
        <f>IFERROR(VLOOKUP(A1894,'Base ATP'!$1:$1048576,3,0),"")</f>
        <v>SSANGYONG</v>
      </c>
      <c r="C1894" s="28" t="str">
        <f>IFERROR(VLOOKUP(A1894,'Base ATP'!$1:$1048576,4,0),"")</f>
        <v>NEW REXTON</v>
      </c>
      <c r="D1894">
        <v>24600000</v>
      </c>
      <c r="E1894">
        <v>19500000</v>
      </c>
      <c r="F1894" t="s">
        <v>4033</v>
      </c>
      <c r="G1894" s="13">
        <f>IFERROR(IF($F1894="ALTA",$D1894*1.03,
IF($F1894="MEDIA",$D1894*1,
IF($F1894="BAJA",$D1894*0.92,
IF($F1894="LIQUIDAR",_xlfn.XLOOKUP(A1894,Rotación!$A:$A,Rotación!$O:$O,0,0,-1),"")))),"")</f>
        <v>24600000</v>
      </c>
      <c r="H1894" s="13">
        <f>IFERROR(IF($F1894="ALTA",$D1894*1,
IF($F1894="MEDIA",$D1894*0.97,
IF($F1894="BAJA",$D1894*0.9,
IF($F1894="LIQUIDAR",_xlfn.XLOOKUP(A1894,Rotación!$A:$A,Rotación!$O:$O,0,0,-1),"")))),"")</f>
        <v>23862000</v>
      </c>
      <c r="I1894" s="13">
        <f>IFERROR(IF($F1894="ALTA",$D1894*0.97,
IF($F1894="MEDIA",$D1894*0.94,
IF($F1894="BAJA",$D1894*0.87,
IF($F1894="LIQUIDAR",_xlfn.XLOOKUP(A1894,Rotación!$A:$A,Rotación!$O:$O,0,0,-1),"")))),"")</f>
        <v>23124000</v>
      </c>
      <c r="J1894" s="13">
        <f>IFERROR(IF($F1894="ALTA",$D1894*0.94,
IF($F1894="MEDIA",$D1894*0.9,
IF($F1894="BAJA",$D1894*0.85,
IF($F1894="LIQUIDAR",_xlfn.XLOOKUP(A1894,Rotación!$A:$A,Rotación!$O:$O,0,0,-1),"")))),"")</f>
        <v>22140000</v>
      </c>
      <c r="K1894" s="13" t="str">
        <f>_xlfn.XLOOKUP(A1894,Rotación!$A:$A,Rotación!$P:$P,"",0,-1)</f>
        <v/>
      </c>
      <c r="L1894" s="25" t="e">
        <f t="shared" si="128"/>
        <v>#VALUE!</v>
      </c>
      <c r="M1894" s="26">
        <f t="shared" si="129"/>
        <v>0.79268292682926833</v>
      </c>
      <c r="N1894" s="22" t="str">
        <f>IFERROR(VLOOKUP(A1894,'Base ATR'!$1:$1048576,2,0),"")</f>
        <v/>
      </c>
      <c r="O1894" s="23" t="str">
        <f t="shared" ca="1" si="130"/>
        <v/>
      </c>
      <c r="P1894" t="str">
        <f t="shared" si="131"/>
        <v/>
      </c>
    </row>
    <row r="1895" spans="1:16" x14ac:dyDescent="0.3">
      <c r="A1895" t="s">
        <v>11477</v>
      </c>
      <c r="B1895" s="13" t="str">
        <f>IFERROR(VLOOKUP(A1895,'Base ATP'!$1:$1048576,3,0),"")</f>
        <v>HYUNDAI</v>
      </c>
      <c r="C1895" s="28" t="str">
        <f>IFERROR(VLOOKUP(A1895,'Base ATP'!$1:$1048576,4,0),"")</f>
        <v>NEW GRAND I10</v>
      </c>
      <c r="D1895">
        <v>9800000</v>
      </c>
      <c r="E1895">
        <v>7000000</v>
      </c>
      <c r="F1895" t="s">
        <v>5390</v>
      </c>
      <c r="G1895" s="13">
        <f>IFERROR(IF($F1895="ALTA",$D1895*1.03,
IF($F1895="MEDIA",$D1895*1,
IF($F1895="BAJA",$D1895*0.92,
IF($F1895="LIQUIDAR",_xlfn.XLOOKUP(A1895,Rotación!$A:$A,Rotación!$O:$O,0,0,-1),"")))),"")</f>
        <v>10094000</v>
      </c>
      <c r="H1895" s="13">
        <f>IFERROR(IF($F1895="ALTA",$D1895*1,
IF($F1895="MEDIA",$D1895*0.97,
IF($F1895="BAJA",$D1895*0.9,
IF($F1895="LIQUIDAR",_xlfn.XLOOKUP(A1895,Rotación!$A:$A,Rotación!$O:$O,0,0,-1),"")))),"")</f>
        <v>9800000</v>
      </c>
      <c r="I1895" s="13">
        <f>IFERROR(IF($F1895="ALTA",$D1895*0.97,
IF($F1895="MEDIA",$D1895*0.94,
IF($F1895="BAJA",$D1895*0.87,
IF($F1895="LIQUIDAR",_xlfn.XLOOKUP(A1895,Rotación!$A:$A,Rotación!$O:$O,0,0,-1),"")))),"")</f>
        <v>9506000</v>
      </c>
      <c r="J1895" s="13">
        <f>IFERROR(IF($F1895="ALTA",$D1895*0.94,
IF($F1895="MEDIA",$D1895*0.9,
IF($F1895="BAJA",$D1895*0.85,
IF($F1895="LIQUIDAR",_xlfn.XLOOKUP(A1895,Rotación!$A:$A,Rotación!$O:$O,0,0,-1),"")))),"")</f>
        <v>9212000</v>
      </c>
      <c r="K1895" s="13" t="str">
        <f>_xlfn.XLOOKUP(A1895,Rotación!$A:$A,Rotación!$P:$P,"",0,-1)</f>
        <v/>
      </c>
      <c r="L1895" s="25" t="e">
        <f t="shared" si="128"/>
        <v>#VALUE!</v>
      </c>
      <c r="M1895" s="26">
        <f t="shared" si="129"/>
        <v>0.7142857142857143</v>
      </c>
      <c r="N1895" s="22" t="str">
        <f>IFERROR(VLOOKUP(A1895,'Base ATR'!$1:$1048576,2,0),"")</f>
        <v/>
      </c>
      <c r="O1895" s="23" t="str">
        <f t="shared" ca="1" si="130"/>
        <v/>
      </c>
      <c r="P1895" t="str">
        <f t="shared" si="131"/>
        <v/>
      </c>
    </row>
    <row r="1896" spans="1:16" x14ac:dyDescent="0.3">
      <c r="A1896" t="s">
        <v>11477</v>
      </c>
      <c r="B1896" s="13" t="str">
        <f>IFERROR(VLOOKUP(A1896,'Base ATP'!$1:$1048576,3,0),"")</f>
        <v>HYUNDAI</v>
      </c>
      <c r="C1896" s="28" t="str">
        <f>IFERROR(VLOOKUP(A1896,'Base ATP'!$1:$1048576,4,0),"")</f>
        <v>NEW GRAND I10</v>
      </c>
      <c r="D1896">
        <v>9800000</v>
      </c>
      <c r="E1896">
        <v>7200000</v>
      </c>
      <c r="F1896" t="s">
        <v>5390</v>
      </c>
      <c r="G1896" s="13">
        <f>IFERROR(IF($F1896="ALTA",$D1896*1.03,
IF($F1896="MEDIA",$D1896*1,
IF($F1896="BAJA",$D1896*0.92,
IF($F1896="LIQUIDAR",_xlfn.XLOOKUP(A1896,Rotación!$A:$A,Rotación!$O:$O,0,0,-1),"")))),"")</f>
        <v>10094000</v>
      </c>
      <c r="H1896" s="13">
        <f>IFERROR(IF($F1896="ALTA",$D1896*1,
IF($F1896="MEDIA",$D1896*0.97,
IF($F1896="BAJA",$D1896*0.9,
IF($F1896="LIQUIDAR",_xlfn.XLOOKUP(A1896,Rotación!$A:$A,Rotación!$O:$O,0,0,-1),"")))),"")</f>
        <v>9800000</v>
      </c>
      <c r="I1896" s="13">
        <f>IFERROR(IF($F1896="ALTA",$D1896*0.97,
IF($F1896="MEDIA",$D1896*0.94,
IF($F1896="BAJA",$D1896*0.87,
IF($F1896="LIQUIDAR",_xlfn.XLOOKUP(A1896,Rotación!$A:$A,Rotación!$O:$O,0,0,-1),"")))),"")</f>
        <v>9506000</v>
      </c>
      <c r="J1896" s="13">
        <f>IFERROR(IF($F1896="ALTA",$D1896*0.94,
IF($F1896="MEDIA",$D1896*0.9,
IF($F1896="BAJA",$D1896*0.85,
IF($F1896="LIQUIDAR",_xlfn.XLOOKUP(A1896,Rotación!$A:$A,Rotación!$O:$O,0,0,-1),"")))),"")</f>
        <v>9212000</v>
      </c>
      <c r="K1896" s="13" t="str">
        <f>_xlfn.XLOOKUP(A1896,Rotación!$A:$A,Rotación!$P:$P,"",0,-1)</f>
        <v/>
      </c>
      <c r="L1896" s="25" t="e">
        <f t="shared" si="128"/>
        <v>#VALUE!</v>
      </c>
      <c r="M1896" s="26">
        <f t="shared" si="129"/>
        <v>0.73469387755102045</v>
      </c>
      <c r="N1896" s="22" t="str">
        <f>IFERROR(VLOOKUP(A1896,'Base ATR'!$1:$1048576,2,0),"")</f>
        <v/>
      </c>
      <c r="O1896" s="23" t="str">
        <f t="shared" ca="1" si="130"/>
        <v/>
      </c>
      <c r="P1896" t="str">
        <f t="shared" si="131"/>
        <v/>
      </c>
    </row>
    <row r="1897" spans="1:16" x14ac:dyDescent="0.3">
      <c r="A1897" t="s">
        <v>2863</v>
      </c>
      <c r="B1897" s="13" t="str">
        <f>IFERROR(VLOOKUP(A1897,'Base ATP'!$1:$1048576,3,0),"")</f>
        <v>PEUGEOT</v>
      </c>
      <c r="C1897" s="28">
        <f>IFERROR(VLOOKUP(A1897,'Base ATP'!$1:$1048576,4,0),"")</f>
        <v>3008</v>
      </c>
      <c r="D1897">
        <v>15300000</v>
      </c>
      <c r="E1897">
        <v>12000000</v>
      </c>
      <c r="F1897" t="s">
        <v>5391</v>
      </c>
      <c r="G1897" s="13">
        <f>IFERROR(IF($F1897="ALTA",$D1897*1.03,
IF($F1897="MEDIA",$D1897*1,
IF($F1897="BAJA",$D1897*0.92,
IF($F1897="LIQUIDAR",_xlfn.XLOOKUP(A1897,Rotación!$A:$A,Rotación!$O:$O,0,0,-1),"")))),"")</f>
        <v>14076000</v>
      </c>
      <c r="H1897" s="13">
        <f>IFERROR(IF($F1897="ALTA",$D1897*1,
IF($F1897="MEDIA",$D1897*0.97,
IF($F1897="BAJA",$D1897*0.9,
IF($F1897="LIQUIDAR",_xlfn.XLOOKUP(A1897,Rotación!$A:$A,Rotación!$O:$O,0,0,-1),"")))),"")</f>
        <v>13770000</v>
      </c>
      <c r="I1897" s="13">
        <f>IFERROR(IF($F1897="ALTA",$D1897*0.97,
IF($F1897="MEDIA",$D1897*0.94,
IF($F1897="BAJA",$D1897*0.87,
IF($F1897="LIQUIDAR",_xlfn.XLOOKUP(A1897,Rotación!$A:$A,Rotación!$O:$O,0,0,-1),"")))),"")</f>
        <v>13311000</v>
      </c>
      <c r="J1897" s="13">
        <f>IFERROR(IF($F1897="ALTA",$D1897*0.94,
IF($F1897="MEDIA",$D1897*0.9,
IF($F1897="BAJA",$D1897*0.85,
IF($F1897="LIQUIDAR",_xlfn.XLOOKUP(A1897,Rotación!$A:$A,Rotación!$O:$O,0,0,-1),"")))),"")</f>
        <v>13005000</v>
      </c>
      <c r="K1897" s="13" t="str">
        <f>_xlfn.XLOOKUP(A1897,Rotación!$A:$A,Rotación!$P:$P,"",0,-1)</f>
        <v/>
      </c>
      <c r="L1897" s="25" t="e">
        <f t="shared" si="128"/>
        <v>#VALUE!</v>
      </c>
      <c r="M1897" s="26">
        <f t="shared" si="129"/>
        <v>0.78431372549019607</v>
      </c>
      <c r="N1897" s="22">
        <f>IFERROR(VLOOKUP(A1897,'Base ATR'!$1:$1048576,2,0),"")</f>
        <v>44439.566666666666</v>
      </c>
      <c r="O1897" s="23">
        <f t="shared" ca="1" si="130"/>
        <v>1848.4333333333343</v>
      </c>
      <c r="P1897" t="str">
        <f t="shared" si="131"/>
        <v>SOBRE MERCADO</v>
      </c>
    </row>
    <row r="1898" spans="1:16" x14ac:dyDescent="0.3">
      <c r="A1898" t="s">
        <v>11308</v>
      </c>
      <c r="B1898" s="13" t="str">
        <f>IFERROR(VLOOKUP(A1898,'Base ATP'!$1:$1048576,3,0),"")</f>
        <v>PEUGEOT</v>
      </c>
      <c r="C1898" s="28" t="str">
        <f>IFERROR(VLOOKUP(A1898,'Base ATP'!$1:$1048576,4,0),"")</f>
        <v>NUEVO 208</v>
      </c>
      <c r="D1898">
        <v>9000000</v>
      </c>
      <c r="E1898">
        <v>7000000</v>
      </c>
      <c r="F1898" t="s">
        <v>5391</v>
      </c>
      <c r="G1898" s="13">
        <f>IFERROR(IF($F1898="ALTA",$D1898*1.03,
IF($F1898="MEDIA",$D1898*1,
IF($F1898="BAJA",$D1898*0.92,
IF($F1898="LIQUIDAR",_xlfn.XLOOKUP(A1898,Rotación!$A:$A,Rotación!$O:$O,0,0,-1),"")))),"")</f>
        <v>8280000</v>
      </c>
      <c r="H1898" s="13">
        <f>IFERROR(IF($F1898="ALTA",$D1898*1,
IF($F1898="MEDIA",$D1898*0.97,
IF($F1898="BAJA",$D1898*0.9,
IF($F1898="LIQUIDAR",_xlfn.XLOOKUP(A1898,Rotación!$A:$A,Rotación!$O:$O,0,0,-1),"")))),"")</f>
        <v>8100000</v>
      </c>
      <c r="I1898" s="13">
        <f>IFERROR(IF($F1898="ALTA",$D1898*0.97,
IF($F1898="MEDIA",$D1898*0.94,
IF($F1898="BAJA",$D1898*0.87,
IF($F1898="LIQUIDAR",_xlfn.XLOOKUP(A1898,Rotación!$A:$A,Rotación!$O:$O,0,0,-1),"")))),"")</f>
        <v>7830000</v>
      </c>
      <c r="J1898" s="13">
        <f>IFERROR(IF($F1898="ALTA",$D1898*0.94,
IF($F1898="MEDIA",$D1898*0.9,
IF($F1898="BAJA",$D1898*0.85,
IF($F1898="LIQUIDAR",_xlfn.XLOOKUP(A1898,Rotación!$A:$A,Rotación!$O:$O,0,0,-1),"")))),"")</f>
        <v>7650000</v>
      </c>
      <c r="K1898" s="13" t="str">
        <f>_xlfn.XLOOKUP(A1898,Rotación!$A:$A,Rotación!$P:$P,"",0,-1)</f>
        <v/>
      </c>
      <c r="L1898" s="25" t="e">
        <f t="shared" si="128"/>
        <v>#VALUE!</v>
      </c>
      <c r="M1898" s="26">
        <f t="shared" si="129"/>
        <v>0.77777777777777779</v>
      </c>
      <c r="N1898" s="22" t="str">
        <f>IFERROR(VLOOKUP(A1898,'Base ATR'!$1:$1048576,2,0),"")</f>
        <v/>
      </c>
      <c r="O1898" s="23" t="str">
        <f t="shared" ca="1" si="130"/>
        <v/>
      </c>
      <c r="P1898" t="str">
        <f t="shared" si="131"/>
        <v/>
      </c>
    </row>
    <row r="1899" spans="1:16" x14ac:dyDescent="0.3">
      <c r="A1899" t="s">
        <v>11217</v>
      </c>
      <c r="B1899" s="13" t="str">
        <f>IFERROR(VLOOKUP(A1899,'Base ATP'!$1:$1048576,3,0),"")</f>
        <v>JAC</v>
      </c>
      <c r="C1899" s="28" t="str">
        <f>IFERROR(VLOOKUP(A1899,'Base ATP'!$1:$1048576,4,0),"")</f>
        <v>T8</v>
      </c>
      <c r="D1899">
        <v>11300000</v>
      </c>
      <c r="E1899">
        <v>9300000</v>
      </c>
      <c r="F1899" t="s">
        <v>4033</v>
      </c>
      <c r="G1899" s="13">
        <f>IFERROR(IF($F1899="ALTA",$D1899*1.03,
IF($F1899="MEDIA",$D1899*1,
IF($F1899="BAJA",$D1899*0.92,
IF($F1899="LIQUIDAR",_xlfn.XLOOKUP(A1899,Rotación!$A:$A,Rotación!$O:$O,0,0,-1),"")))),"")</f>
        <v>11300000</v>
      </c>
      <c r="H1899" s="13">
        <f>IFERROR(IF($F1899="ALTA",$D1899*1,
IF($F1899="MEDIA",$D1899*0.97,
IF($F1899="BAJA",$D1899*0.9,
IF($F1899="LIQUIDAR",_xlfn.XLOOKUP(A1899,Rotación!$A:$A,Rotación!$O:$O,0,0,-1),"")))),"")</f>
        <v>10961000</v>
      </c>
      <c r="I1899" s="13">
        <f>IFERROR(IF($F1899="ALTA",$D1899*0.97,
IF($F1899="MEDIA",$D1899*0.94,
IF($F1899="BAJA",$D1899*0.87,
IF($F1899="LIQUIDAR",_xlfn.XLOOKUP(A1899,Rotación!$A:$A,Rotación!$O:$O,0,0,-1),"")))),"")</f>
        <v>10622000</v>
      </c>
      <c r="J1899" s="13">
        <f>IFERROR(IF($F1899="ALTA",$D1899*0.94,
IF($F1899="MEDIA",$D1899*0.9,
IF($F1899="BAJA",$D1899*0.85,
IF($F1899="LIQUIDAR",_xlfn.XLOOKUP(A1899,Rotación!$A:$A,Rotación!$O:$O,0,0,-1),"")))),"")</f>
        <v>10170000</v>
      </c>
      <c r="K1899" s="13" t="str">
        <f>_xlfn.XLOOKUP(A1899,Rotación!$A:$A,Rotación!$P:$P,"",0,-1)</f>
        <v/>
      </c>
      <c r="L1899" s="25" t="e">
        <f t="shared" si="128"/>
        <v>#VALUE!</v>
      </c>
      <c r="M1899" s="26">
        <f t="shared" si="129"/>
        <v>0.82300884955752207</v>
      </c>
      <c r="N1899" s="22" t="str">
        <f>IFERROR(VLOOKUP(A1899,'Base ATR'!$1:$1048576,2,0),"")</f>
        <v/>
      </c>
      <c r="O1899" s="23" t="str">
        <f t="shared" ca="1" si="130"/>
        <v/>
      </c>
      <c r="P1899" t="str">
        <f t="shared" si="131"/>
        <v/>
      </c>
    </row>
    <row r="1900" spans="1:16" x14ac:dyDescent="0.3">
      <c r="A1900" t="s">
        <v>11255</v>
      </c>
      <c r="B1900" s="13" t="str">
        <f>IFERROR(VLOOKUP(A1900,'Base ATP'!$1:$1048576,3,0),"")</f>
        <v>DFSK</v>
      </c>
      <c r="C1900" s="28">
        <f>IFERROR(VLOOKUP(A1900,'Base ATP'!$1:$1048576,4,0),"")</f>
        <v>560</v>
      </c>
      <c r="D1900">
        <v>8100000</v>
      </c>
      <c r="E1900">
        <v>6500000</v>
      </c>
      <c r="F1900" t="s">
        <v>4033</v>
      </c>
      <c r="G1900" s="13">
        <f>IFERROR(IF($F1900="ALTA",$D1900*1.03,
IF($F1900="MEDIA",$D1900*1,
IF($F1900="BAJA",$D1900*0.92,
IF($F1900="LIQUIDAR",_xlfn.XLOOKUP(A1900,Rotación!$A:$A,Rotación!$O:$O,0,0,-1),"")))),"")</f>
        <v>8100000</v>
      </c>
      <c r="H1900" s="13">
        <f>IFERROR(IF($F1900="ALTA",$D1900*1,
IF($F1900="MEDIA",$D1900*0.97,
IF($F1900="BAJA",$D1900*0.9,
IF($F1900="LIQUIDAR",_xlfn.XLOOKUP(A1900,Rotación!$A:$A,Rotación!$O:$O,0,0,-1),"")))),"")</f>
        <v>7857000</v>
      </c>
      <c r="I1900" s="13">
        <f>IFERROR(IF($F1900="ALTA",$D1900*0.97,
IF($F1900="MEDIA",$D1900*0.94,
IF($F1900="BAJA",$D1900*0.87,
IF($F1900="LIQUIDAR",_xlfn.XLOOKUP(A1900,Rotación!$A:$A,Rotación!$O:$O,0,0,-1),"")))),"")</f>
        <v>7614000</v>
      </c>
      <c r="J1900" s="13">
        <f>IFERROR(IF($F1900="ALTA",$D1900*0.94,
IF($F1900="MEDIA",$D1900*0.9,
IF($F1900="BAJA",$D1900*0.85,
IF($F1900="LIQUIDAR",_xlfn.XLOOKUP(A1900,Rotación!$A:$A,Rotación!$O:$O,0,0,-1),"")))),"")</f>
        <v>7290000</v>
      </c>
      <c r="K1900" s="13">
        <f>_xlfn.XLOOKUP(A1900,Rotación!$A:$A,Rotación!$P:$P,"",0,-1)</f>
        <v>7990000</v>
      </c>
      <c r="L1900" s="25">
        <f t="shared" si="128"/>
        <v>-110000</v>
      </c>
      <c r="M1900" s="26">
        <f t="shared" si="129"/>
        <v>0.80246913580246915</v>
      </c>
      <c r="N1900" s="22" t="str">
        <f>IFERROR(VLOOKUP(A1900,'Base ATR'!$1:$1048576,2,0),"")</f>
        <v/>
      </c>
      <c r="O1900" s="23" t="str">
        <f t="shared" ca="1" si="130"/>
        <v/>
      </c>
      <c r="P1900" t="str">
        <f t="shared" si="131"/>
        <v/>
      </c>
    </row>
    <row r="1901" spans="1:16" x14ac:dyDescent="0.3">
      <c r="A1901" t="s">
        <v>11480</v>
      </c>
      <c r="B1901" s="13" t="str">
        <f>IFERROR(VLOOKUP(A1901,'Base ATP'!$1:$1048576,3,0),"")</f>
        <v>HAVAL</v>
      </c>
      <c r="C1901" s="28" t="str">
        <f>IFERROR(VLOOKUP(A1901,'Base ATP'!$1:$1048576,4,0),"")</f>
        <v>JOLION PRO</v>
      </c>
      <c r="D1901">
        <v>14300000</v>
      </c>
      <c r="E1901">
        <v>11700000</v>
      </c>
      <c r="F1901" t="s">
        <v>4033</v>
      </c>
      <c r="G1901" s="13">
        <f>IFERROR(IF($F1901="ALTA",$D1901*1.03,
IF($F1901="MEDIA",$D1901*1,
IF($F1901="BAJA",$D1901*0.92,
IF($F1901="LIQUIDAR",_xlfn.XLOOKUP(A1901,Rotación!$A:$A,Rotación!$O:$O,0,0,-1),"")))),"")</f>
        <v>14300000</v>
      </c>
      <c r="H1901" s="13">
        <f>IFERROR(IF($F1901="ALTA",$D1901*1,
IF($F1901="MEDIA",$D1901*0.97,
IF($F1901="BAJA",$D1901*0.9,
IF($F1901="LIQUIDAR",_xlfn.XLOOKUP(A1901,Rotación!$A:$A,Rotación!$O:$O,0,0,-1),"")))),"")</f>
        <v>13871000</v>
      </c>
      <c r="I1901" s="13">
        <f>IFERROR(IF($F1901="ALTA",$D1901*0.97,
IF($F1901="MEDIA",$D1901*0.94,
IF($F1901="BAJA",$D1901*0.87,
IF($F1901="LIQUIDAR",_xlfn.XLOOKUP(A1901,Rotación!$A:$A,Rotación!$O:$O,0,0,-1),"")))),"")</f>
        <v>13442000</v>
      </c>
      <c r="J1901" s="13">
        <f>IFERROR(IF($F1901="ALTA",$D1901*0.94,
IF($F1901="MEDIA",$D1901*0.9,
IF($F1901="BAJA",$D1901*0.85,
IF($F1901="LIQUIDAR",_xlfn.XLOOKUP(A1901,Rotación!$A:$A,Rotación!$O:$O,0,0,-1),"")))),"")</f>
        <v>12870000</v>
      </c>
      <c r="K1901" s="13" t="str">
        <f>_xlfn.XLOOKUP(A1901,Rotación!$A:$A,Rotación!$P:$P,"",0,-1)</f>
        <v/>
      </c>
      <c r="L1901" s="25" t="e">
        <f t="shared" si="128"/>
        <v>#VALUE!</v>
      </c>
      <c r="M1901" s="26">
        <f t="shared" si="129"/>
        <v>0.81818181818181823</v>
      </c>
      <c r="N1901" s="22" t="str">
        <f>IFERROR(VLOOKUP(A1901,'Base ATR'!$1:$1048576,2,0),"")</f>
        <v/>
      </c>
      <c r="O1901" s="23" t="str">
        <f t="shared" ca="1" si="130"/>
        <v/>
      </c>
      <c r="P1901" t="str">
        <f t="shared" si="131"/>
        <v/>
      </c>
    </row>
    <row r="1902" spans="1:16" x14ac:dyDescent="0.3">
      <c r="A1902" t="s">
        <v>11556</v>
      </c>
      <c r="B1902" s="13" t="str">
        <f>IFERROR(VLOOKUP(A1902,'Base ATP'!$1:$1048576,3,0),"")</f>
        <v>SUZUKI</v>
      </c>
      <c r="C1902" s="28" t="str">
        <f>IFERROR(VLOOKUP(A1902,'Base ATP'!$1:$1048576,4,0),"")</f>
        <v>ALTO</v>
      </c>
      <c r="D1902">
        <v>7000000</v>
      </c>
      <c r="E1902">
        <v>5600000</v>
      </c>
      <c r="F1902" t="s">
        <v>4033</v>
      </c>
      <c r="G1902" s="13">
        <f>IFERROR(IF($F1902="ALTA",$D1902*1.03,
IF($F1902="MEDIA",$D1902*1,
IF($F1902="BAJA",$D1902*0.92,
IF($F1902="LIQUIDAR",_xlfn.XLOOKUP(A1902,Rotación!$A:$A,Rotación!$O:$O,0,0,-1),"")))),"")</f>
        <v>7000000</v>
      </c>
      <c r="H1902" s="13">
        <f>IFERROR(IF($F1902="ALTA",$D1902*1,
IF($F1902="MEDIA",$D1902*0.97,
IF($F1902="BAJA",$D1902*0.9,
IF($F1902="LIQUIDAR",_xlfn.XLOOKUP(A1902,Rotación!$A:$A,Rotación!$O:$O,0,0,-1),"")))),"")</f>
        <v>6790000</v>
      </c>
      <c r="I1902" s="13">
        <f>IFERROR(IF($F1902="ALTA",$D1902*0.97,
IF($F1902="MEDIA",$D1902*0.94,
IF($F1902="BAJA",$D1902*0.87,
IF($F1902="LIQUIDAR",_xlfn.XLOOKUP(A1902,Rotación!$A:$A,Rotación!$O:$O,0,0,-1),"")))),"")</f>
        <v>6580000</v>
      </c>
      <c r="J1902" s="13">
        <f>IFERROR(IF($F1902="ALTA",$D1902*0.94,
IF($F1902="MEDIA",$D1902*0.9,
IF($F1902="BAJA",$D1902*0.85,
IF($F1902="LIQUIDAR",_xlfn.XLOOKUP(A1902,Rotación!$A:$A,Rotación!$O:$O,0,0,-1),"")))),"")</f>
        <v>6300000</v>
      </c>
      <c r="K1902" s="13" t="str">
        <f>_xlfn.XLOOKUP(A1902,Rotación!$A:$A,Rotación!$P:$P,"",0,-1)</f>
        <v/>
      </c>
      <c r="L1902" s="25" t="e">
        <f t="shared" si="128"/>
        <v>#VALUE!</v>
      </c>
      <c r="M1902" s="26">
        <f t="shared" si="129"/>
        <v>0.8</v>
      </c>
      <c r="N1902" s="22" t="str">
        <f>IFERROR(VLOOKUP(A1902,'Base ATR'!$1:$1048576,2,0),"")</f>
        <v/>
      </c>
      <c r="O1902" s="23" t="str">
        <f t="shared" ca="1" si="130"/>
        <v/>
      </c>
      <c r="P1902" t="str">
        <f t="shared" si="131"/>
        <v/>
      </c>
    </row>
    <row r="1903" spans="1:16" x14ac:dyDescent="0.3">
      <c r="A1903" t="s">
        <v>10869</v>
      </c>
      <c r="B1903" s="13" t="str">
        <f>IFERROR(VLOOKUP(A1903,'Base ATP'!$1:$1048576,3,0),"")</f>
        <v>KIA</v>
      </c>
      <c r="C1903" s="28" t="str">
        <f>IFERROR(VLOOKUP(A1903,'Base ATP'!$1:$1048576,4,0),"")</f>
        <v>RIO 5</v>
      </c>
      <c r="D1903">
        <v>10900000</v>
      </c>
      <c r="E1903">
        <v>9300000</v>
      </c>
      <c r="F1903" t="s">
        <v>4033</v>
      </c>
      <c r="G1903" s="13">
        <f>IFERROR(IF($F1903="ALTA",$D1903*1.03,
IF($F1903="MEDIA",$D1903*1,
IF($F1903="BAJA",$D1903*0.92,
IF($F1903="LIQUIDAR",_xlfn.XLOOKUP(A1903,Rotación!$A:$A,Rotación!$O:$O,0,0,-1),"")))),"")</f>
        <v>10900000</v>
      </c>
      <c r="H1903" s="13">
        <f>IFERROR(IF($F1903="ALTA",$D1903*1,
IF($F1903="MEDIA",$D1903*0.97,
IF($F1903="BAJA",$D1903*0.9,
IF($F1903="LIQUIDAR",_xlfn.XLOOKUP(A1903,Rotación!$A:$A,Rotación!$O:$O,0,0,-1),"")))),"")</f>
        <v>10573000</v>
      </c>
      <c r="I1903" s="13">
        <f>IFERROR(IF($F1903="ALTA",$D1903*0.97,
IF($F1903="MEDIA",$D1903*0.94,
IF($F1903="BAJA",$D1903*0.87,
IF($F1903="LIQUIDAR",_xlfn.XLOOKUP(A1903,Rotación!$A:$A,Rotación!$O:$O,0,0,-1),"")))),"")</f>
        <v>10246000</v>
      </c>
      <c r="J1903" s="13">
        <f>IFERROR(IF($F1903="ALTA",$D1903*0.94,
IF($F1903="MEDIA",$D1903*0.9,
IF($F1903="BAJA",$D1903*0.85,
IF($F1903="LIQUIDAR",_xlfn.XLOOKUP(A1903,Rotación!$A:$A,Rotación!$O:$O,0,0,-1),"")))),"")</f>
        <v>9810000</v>
      </c>
      <c r="K1903" s="13" t="str">
        <f>_xlfn.XLOOKUP(A1903,Rotación!$A:$A,Rotación!$P:$P,"",0,-1)</f>
        <v/>
      </c>
      <c r="L1903" s="25" t="e">
        <f t="shared" si="128"/>
        <v>#VALUE!</v>
      </c>
      <c r="M1903" s="26">
        <f t="shared" si="129"/>
        <v>0.85321100917431192</v>
      </c>
      <c r="N1903" s="22" t="str">
        <f>IFERROR(VLOOKUP(A1903,'Base ATR'!$1:$1048576,2,0),"")</f>
        <v/>
      </c>
      <c r="O1903" s="23" t="str">
        <f t="shared" ca="1" si="130"/>
        <v/>
      </c>
      <c r="P1903" t="str">
        <f t="shared" si="131"/>
        <v/>
      </c>
    </row>
    <row r="1904" spans="1:16" x14ac:dyDescent="0.3">
      <c r="A1904" t="s">
        <v>11252</v>
      </c>
      <c r="B1904" s="13" t="str">
        <f>IFERROR(VLOOKUP(A1904,'Base ATP'!$1:$1048576,3,0),"")</f>
        <v>OPEL</v>
      </c>
      <c r="C1904" s="28" t="str">
        <f>IFERROR(VLOOKUP(A1904,'Base ATP'!$1:$1048576,4,0),"")</f>
        <v>NEW GRANDLAND</v>
      </c>
      <c r="D1904">
        <v>14400000</v>
      </c>
      <c r="E1904">
        <v>11000000</v>
      </c>
      <c r="F1904" t="s">
        <v>5391</v>
      </c>
      <c r="G1904" s="13">
        <f>IFERROR(IF($F1904="ALTA",$D1904*1.03,
IF($F1904="MEDIA",$D1904*1,
IF($F1904="BAJA",$D1904*0.92,
IF($F1904="LIQUIDAR",_xlfn.XLOOKUP(A1904,Rotación!$A:$A,Rotación!$O:$O,0,0,-1),"")))),"")</f>
        <v>13248000</v>
      </c>
      <c r="H1904" s="13">
        <f>IFERROR(IF($F1904="ALTA",$D1904*1,
IF($F1904="MEDIA",$D1904*0.97,
IF($F1904="BAJA",$D1904*0.9,
IF($F1904="LIQUIDAR",_xlfn.XLOOKUP(A1904,Rotación!$A:$A,Rotación!$O:$O,0,0,-1),"")))),"")</f>
        <v>12960000</v>
      </c>
      <c r="I1904" s="13">
        <f>IFERROR(IF($F1904="ALTA",$D1904*0.97,
IF($F1904="MEDIA",$D1904*0.94,
IF($F1904="BAJA",$D1904*0.87,
IF($F1904="LIQUIDAR",_xlfn.XLOOKUP(A1904,Rotación!$A:$A,Rotación!$O:$O,0,0,-1),"")))),"")</f>
        <v>12528000</v>
      </c>
      <c r="J1904" s="13">
        <f>IFERROR(IF($F1904="ALTA",$D1904*0.94,
IF($F1904="MEDIA",$D1904*0.9,
IF($F1904="BAJA",$D1904*0.85,
IF($F1904="LIQUIDAR",_xlfn.XLOOKUP(A1904,Rotación!$A:$A,Rotación!$O:$O,0,0,-1),"")))),"")</f>
        <v>12240000</v>
      </c>
      <c r="K1904" s="13" t="str">
        <f>_xlfn.XLOOKUP(A1904,Rotación!$A:$A,Rotación!$P:$P,"",0,-1)</f>
        <v/>
      </c>
      <c r="L1904" s="25" t="e">
        <f t="shared" si="128"/>
        <v>#VALUE!</v>
      </c>
      <c r="M1904" s="26">
        <f t="shared" si="129"/>
        <v>0.76388888888888884</v>
      </c>
      <c r="N1904" s="22" t="str">
        <f>IFERROR(VLOOKUP(A1904,'Base ATR'!$1:$1048576,2,0),"")</f>
        <v/>
      </c>
      <c r="O1904" s="23" t="str">
        <f t="shared" ca="1" si="130"/>
        <v/>
      </c>
      <c r="P1904" t="str">
        <f t="shared" si="131"/>
        <v/>
      </c>
    </row>
    <row r="1905" spans="1:16" x14ac:dyDescent="0.3">
      <c r="A1905" t="s">
        <v>11327</v>
      </c>
      <c r="B1905" s="13" t="str">
        <f>IFERROR(VLOOKUP(A1905,'Base ATP'!$1:$1048576,3,0),"")</f>
        <v>MAXUS</v>
      </c>
      <c r="C1905" s="28" t="str">
        <f>IFERROR(VLOOKUP(A1905,'Base ATP'!$1:$1048576,4,0),"")</f>
        <v>T60</v>
      </c>
      <c r="D1905">
        <v>12500000</v>
      </c>
      <c r="E1905">
        <v>9600000</v>
      </c>
      <c r="F1905" t="s">
        <v>4033</v>
      </c>
      <c r="G1905" s="13">
        <f>IFERROR(IF($F1905="ALTA",$D1905*1.03,
IF($F1905="MEDIA",$D1905*1,
IF($F1905="BAJA",$D1905*0.92,
IF($F1905="LIQUIDAR",_xlfn.XLOOKUP(A1905,Rotación!$A:$A,Rotación!$O:$O,0,0,-1),"")))),"")</f>
        <v>12500000</v>
      </c>
      <c r="H1905" s="13">
        <f>IFERROR(IF($F1905="ALTA",$D1905*1,
IF($F1905="MEDIA",$D1905*0.97,
IF($F1905="BAJA",$D1905*0.9,
IF($F1905="LIQUIDAR",_xlfn.XLOOKUP(A1905,Rotación!$A:$A,Rotación!$O:$O,0,0,-1),"")))),"")</f>
        <v>12125000</v>
      </c>
      <c r="I1905" s="13">
        <f>IFERROR(IF($F1905="ALTA",$D1905*0.97,
IF($F1905="MEDIA",$D1905*0.94,
IF($F1905="BAJA",$D1905*0.87,
IF($F1905="LIQUIDAR",_xlfn.XLOOKUP(A1905,Rotación!$A:$A,Rotación!$O:$O,0,0,-1),"")))),"")</f>
        <v>11750000</v>
      </c>
      <c r="J1905" s="13">
        <f>IFERROR(IF($F1905="ALTA",$D1905*0.94,
IF($F1905="MEDIA",$D1905*0.9,
IF($F1905="BAJA",$D1905*0.85,
IF($F1905="LIQUIDAR",_xlfn.XLOOKUP(A1905,Rotación!$A:$A,Rotación!$O:$O,0,0,-1),"")))),"")</f>
        <v>11250000</v>
      </c>
      <c r="K1905" s="13" t="str">
        <f>_xlfn.XLOOKUP(A1905,Rotación!$A:$A,Rotación!$P:$P,"",0,-1)</f>
        <v/>
      </c>
      <c r="L1905" s="25" t="e">
        <f t="shared" si="128"/>
        <v>#VALUE!</v>
      </c>
      <c r="M1905" s="26">
        <f t="shared" si="129"/>
        <v>0.76800000000000002</v>
      </c>
      <c r="N1905" s="22" t="str">
        <f>IFERROR(VLOOKUP(A1905,'Base ATR'!$1:$1048576,2,0),"")</f>
        <v/>
      </c>
      <c r="O1905" s="23" t="str">
        <f t="shared" ca="1" si="130"/>
        <v/>
      </c>
      <c r="P1905" t="str">
        <f t="shared" si="131"/>
        <v/>
      </c>
    </row>
    <row r="1906" spans="1:16" x14ac:dyDescent="0.3">
      <c r="A1906" t="s">
        <v>11243</v>
      </c>
      <c r="B1906" s="13" t="str">
        <f>IFERROR(VLOOKUP(A1906,'Base ATP'!$1:$1048576,3,0),"")</f>
        <v>MAZDA</v>
      </c>
      <c r="C1906" s="28" t="str">
        <f>IFERROR(VLOOKUP(A1906,'Base ATP'!$1:$1048576,4,0),"")</f>
        <v>CX-30</v>
      </c>
      <c r="D1906">
        <v>16800000</v>
      </c>
      <c r="E1906">
        <v>14000000</v>
      </c>
      <c r="F1906" t="s">
        <v>4033</v>
      </c>
      <c r="G1906" s="13">
        <f>IFERROR(IF($F1906="ALTA",$D1906*1.03,
IF($F1906="MEDIA",$D1906*1,
IF($F1906="BAJA",$D1906*0.92,
IF($F1906="LIQUIDAR",_xlfn.XLOOKUP(A1906,Rotación!$A:$A,Rotación!$O:$O,0,0,-1),"")))),"")</f>
        <v>16800000</v>
      </c>
      <c r="H1906" s="13">
        <f>IFERROR(IF($F1906="ALTA",$D1906*1,
IF($F1906="MEDIA",$D1906*0.97,
IF($F1906="BAJA",$D1906*0.9,
IF($F1906="LIQUIDAR",_xlfn.XLOOKUP(A1906,Rotación!$A:$A,Rotación!$O:$O,0,0,-1),"")))),"")</f>
        <v>16296000</v>
      </c>
      <c r="I1906" s="13">
        <f>IFERROR(IF($F1906="ALTA",$D1906*0.97,
IF($F1906="MEDIA",$D1906*0.94,
IF($F1906="BAJA",$D1906*0.87,
IF($F1906="LIQUIDAR",_xlfn.XLOOKUP(A1906,Rotación!$A:$A,Rotación!$O:$O,0,0,-1),"")))),"")</f>
        <v>15792000</v>
      </c>
      <c r="J1906" s="13">
        <f>IFERROR(IF($F1906="ALTA",$D1906*0.94,
IF($F1906="MEDIA",$D1906*0.9,
IF($F1906="BAJA",$D1906*0.85,
IF($F1906="LIQUIDAR",_xlfn.XLOOKUP(A1906,Rotación!$A:$A,Rotación!$O:$O,0,0,-1),"")))),"")</f>
        <v>15120000</v>
      </c>
      <c r="K1906" s="13" t="str">
        <f>_xlfn.XLOOKUP(A1906,Rotación!$A:$A,Rotación!$P:$P,"",0,-1)</f>
        <v/>
      </c>
      <c r="L1906" s="25" t="e">
        <f t="shared" si="128"/>
        <v>#VALUE!</v>
      </c>
      <c r="M1906" s="26">
        <f t="shared" si="129"/>
        <v>0.83333333333333337</v>
      </c>
      <c r="N1906" s="22" t="str">
        <f>IFERROR(VLOOKUP(A1906,'Base ATR'!$1:$1048576,2,0),"")</f>
        <v/>
      </c>
      <c r="O1906" s="23" t="str">
        <f t="shared" ca="1" si="130"/>
        <v/>
      </c>
      <c r="P1906" t="str">
        <f t="shared" si="131"/>
        <v/>
      </c>
    </row>
    <row r="1907" spans="1:16" x14ac:dyDescent="0.3">
      <c r="A1907" t="s">
        <v>5482</v>
      </c>
      <c r="B1907" s="13" t="str">
        <f>IFERROR(VLOOKUP(A1907,'Base ATP'!$1:$1048576,3,0),"")</f>
        <v>OPEL</v>
      </c>
      <c r="C1907" s="28" t="str">
        <f>IFERROR(VLOOKUP(A1907,'Base ATP'!$1:$1048576,4,0),"")</f>
        <v>NEW CROSSLAND</v>
      </c>
      <c r="D1907">
        <v>12000000</v>
      </c>
      <c r="E1907">
        <v>9500000</v>
      </c>
      <c r="F1907" t="s">
        <v>4033</v>
      </c>
      <c r="G1907" s="13">
        <f>IFERROR(IF($F1907="ALTA",$D1907*1.03,
IF($F1907="MEDIA",$D1907*1,
IF($F1907="BAJA",$D1907*0.92,
IF($F1907="LIQUIDAR",_xlfn.XLOOKUP(A1907,Rotación!$A:$A,Rotación!$O:$O,0,0,-1),"")))),"")</f>
        <v>12000000</v>
      </c>
      <c r="H1907" s="13">
        <f>IFERROR(IF($F1907="ALTA",$D1907*1,
IF($F1907="MEDIA",$D1907*0.97,
IF($F1907="BAJA",$D1907*0.9,
IF($F1907="LIQUIDAR",_xlfn.XLOOKUP(A1907,Rotación!$A:$A,Rotación!$O:$O,0,0,-1),"")))),"")</f>
        <v>11640000</v>
      </c>
      <c r="I1907" s="13">
        <f>IFERROR(IF($F1907="ALTA",$D1907*0.97,
IF($F1907="MEDIA",$D1907*0.94,
IF($F1907="BAJA",$D1907*0.87,
IF($F1907="LIQUIDAR",_xlfn.XLOOKUP(A1907,Rotación!$A:$A,Rotación!$O:$O,0,0,-1),"")))),"")</f>
        <v>11280000</v>
      </c>
      <c r="J1907" s="13">
        <f>IFERROR(IF($F1907="ALTA",$D1907*0.94,
IF($F1907="MEDIA",$D1907*0.9,
IF($F1907="BAJA",$D1907*0.85,
IF($F1907="LIQUIDAR",_xlfn.XLOOKUP(A1907,Rotación!$A:$A,Rotación!$O:$O,0,0,-1),"")))),"")</f>
        <v>10800000</v>
      </c>
      <c r="K1907" s="13" t="str">
        <f>_xlfn.XLOOKUP(A1907,Rotación!$A:$A,Rotación!$P:$P,"",0,-1)</f>
        <v/>
      </c>
      <c r="L1907" s="25" t="e">
        <f t="shared" si="128"/>
        <v>#VALUE!</v>
      </c>
      <c r="M1907" s="26">
        <f t="shared" si="129"/>
        <v>0.79166666666666663</v>
      </c>
      <c r="N1907" s="22" t="str">
        <f>IFERROR(VLOOKUP(A1907,'Base ATR'!$1:$1048576,2,0),"")</f>
        <v/>
      </c>
      <c r="O1907" s="23" t="str">
        <f t="shared" ca="1" si="130"/>
        <v/>
      </c>
      <c r="P1907" t="str">
        <f t="shared" si="131"/>
        <v/>
      </c>
    </row>
    <row r="1908" spans="1:16" x14ac:dyDescent="0.3">
      <c r="A1908" t="s">
        <v>11458</v>
      </c>
      <c r="B1908" s="13" t="str">
        <f>IFERROR(VLOOKUP(A1908,'Base ATP'!$1:$1048576,3,0),"")</f>
        <v>KIA</v>
      </c>
      <c r="C1908" s="28" t="str">
        <f>IFERROR(VLOOKUP(A1908,'Base ATP'!$1:$1048576,4,0),"")</f>
        <v>SOLUTO</v>
      </c>
      <c r="D1908">
        <v>8900000</v>
      </c>
      <c r="E1908">
        <v>6000000</v>
      </c>
      <c r="F1908" t="s">
        <v>5390</v>
      </c>
      <c r="G1908" s="13">
        <f>IFERROR(IF($F1908="ALTA",$D1908*1.03,
IF($F1908="MEDIA",$D1908*1,
IF($F1908="BAJA",$D1908*0.92,
IF($F1908="LIQUIDAR",_xlfn.XLOOKUP(A1908,Rotación!$A:$A,Rotación!$O:$O,0,0,-1),"")))),"")</f>
        <v>9167000</v>
      </c>
      <c r="H1908" s="13">
        <f>IFERROR(IF($F1908="ALTA",$D1908*1,
IF($F1908="MEDIA",$D1908*0.97,
IF($F1908="BAJA",$D1908*0.9,
IF($F1908="LIQUIDAR",_xlfn.XLOOKUP(A1908,Rotación!$A:$A,Rotación!$O:$O,0,0,-1),"")))),"")</f>
        <v>8900000</v>
      </c>
      <c r="I1908" s="13">
        <f>IFERROR(IF($F1908="ALTA",$D1908*0.97,
IF($F1908="MEDIA",$D1908*0.94,
IF($F1908="BAJA",$D1908*0.87,
IF($F1908="LIQUIDAR",_xlfn.XLOOKUP(A1908,Rotación!$A:$A,Rotación!$O:$O,0,0,-1),"")))),"")</f>
        <v>8633000</v>
      </c>
      <c r="J1908" s="13">
        <f>IFERROR(IF($F1908="ALTA",$D1908*0.94,
IF($F1908="MEDIA",$D1908*0.9,
IF($F1908="BAJA",$D1908*0.85,
IF($F1908="LIQUIDAR",_xlfn.XLOOKUP(A1908,Rotación!$A:$A,Rotación!$O:$O,0,0,-1),"")))),"")</f>
        <v>8365999.9999999991</v>
      </c>
      <c r="K1908" s="13" t="str">
        <f>_xlfn.XLOOKUP(A1908,Rotación!$A:$A,Rotación!$P:$P,"",0,-1)</f>
        <v/>
      </c>
      <c r="L1908" s="25" t="e">
        <f t="shared" si="128"/>
        <v>#VALUE!</v>
      </c>
      <c r="M1908" s="26">
        <f t="shared" si="129"/>
        <v>0.6741573033707865</v>
      </c>
      <c r="N1908" s="22" t="str">
        <f>IFERROR(VLOOKUP(A1908,'Base ATR'!$1:$1048576,2,0),"")</f>
        <v/>
      </c>
      <c r="O1908" s="23" t="str">
        <f t="shared" ca="1" si="130"/>
        <v/>
      </c>
      <c r="P1908" t="str">
        <f t="shared" si="131"/>
        <v/>
      </c>
    </row>
    <row r="1909" spans="1:16" x14ac:dyDescent="0.3">
      <c r="A1909" t="s">
        <v>11143</v>
      </c>
      <c r="B1909" s="13" t="str">
        <f>IFERROR(VLOOKUP(A1909,'Base ATP'!$1:$1048576,3,0),"")</f>
        <v>HYUNDAI</v>
      </c>
      <c r="C1909" s="28" t="str">
        <f>IFERROR(VLOOKUP(A1909,'Base ATP'!$1:$1048576,4,0),"")</f>
        <v>NEW GRAND I10</v>
      </c>
      <c r="D1909">
        <v>7400000</v>
      </c>
      <c r="E1909">
        <v>5700000</v>
      </c>
      <c r="F1909" t="s">
        <v>5390</v>
      </c>
      <c r="G1909" s="13">
        <f>IFERROR(IF($F1909="ALTA",$D1909*1.03,
IF($F1909="MEDIA",$D1909*1,
IF($F1909="BAJA",$D1909*0.92,
IF($F1909="LIQUIDAR",_xlfn.XLOOKUP(A1909,Rotación!$A:$A,Rotación!$O:$O,0,0,-1),"")))),"")</f>
        <v>7622000</v>
      </c>
      <c r="H1909" s="13">
        <f>IFERROR(IF($F1909="ALTA",$D1909*1,
IF($F1909="MEDIA",$D1909*0.97,
IF($F1909="BAJA",$D1909*0.9,
IF($F1909="LIQUIDAR",_xlfn.XLOOKUP(A1909,Rotación!$A:$A,Rotación!$O:$O,0,0,-1),"")))),"")</f>
        <v>7400000</v>
      </c>
      <c r="I1909" s="13">
        <f>IFERROR(IF($F1909="ALTA",$D1909*0.97,
IF($F1909="MEDIA",$D1909*0.94,
IF($F1909="BAJA",$D1909*0.87,
IF($F1909="LIQUIDAR",_xlfn.XLOOKUP(A1909,Rotación!$A:$A,Rotación!$O:$O,0,0,-1),"")))),"")</f>
        <v>7178000</v>
      </c>
      <c r="J1909" s="13">
        <f>IFERROR(IF($F1909="ALTA",$D1909*0.94,
IF($F1909="MEDIA",$D1909*0.9,
IF($F1909="BAJA",$D1909*0.85,
IF($F1909="LIQUIDAR",_xlfn.XLOOKUP(A1909,Rotación!$A:$A,Rotación!$O:$O,0,0,-1),"")))),"")</f>
        <v>6956000</v>
      </c>
      <c r="K1909" s="13" t="str">
        <f>_xlfn.XLOOKUP(A1909,Rotación!$A:$A,Rotación!$P:$P,"",0,-1)</f>
        <v/>
      </c>
      <c r="L1909" s="25" t="e">
        <f t="shared" si="128"/>
        <v>#VALUE!</v>
      </c>
      <c r="M1909" s="26">
        <f t="shared" si="129"/>
        <v>0.77027027027027029</v>
      </c>
      <c r="N1909" s="22" t="str">
        <f>IFERROR(VLOOKUP(A1909,'Base ATR'!$1:$1048576,2,0),"")</f>
        <v/>
      </c>
      <c r="O1909" s="23" t="str">
        <f t="shared" ca="1" si="130"/>
        <v/>
      </c>
      <c r="P1909" t="str">
        <f t="shared" si="131"/>
        <v/>
      </c>
    </row>
    <row r="1910" spans="1:16" x14ac:dyDescent="0.3">
      <c r="A1910" t="s">
        <v>11453</v>
      </c>
      <c r="B1910" s="13" t="str">
        <f>IFERROR(VLOOKUP(A1910,'Base ATP'!$1:$1048576,3,0),"")</f>
        <v>BAIC</v>
      </c>
      <c r="C1910" s="28" t="str">
        <f>IFERROR(VLOOKUP(A1910,'Base ATP'!$1:$1048576,4,0),"")</f>
        <v>X55</v>
      </c>
      <c r="D1910">
        <v>12100000</v>
      </c>
      <c r="E1910">
        <v>9100000</v>
      </c>
      <c r="F1910" t="s">
        <v>4033</v>
      </c>
      <c r="G1910" s="13">
        <f>IFERROR(IF($F1910="ALTA",$D1910*1.03,
IF($F1910="MEDIA",$D1910*1,
IF($F1910="BAJA",$D1910*0.92,
IF($F1910="LIQUIDAR",_xlfn.XLOOKUP(A1910,Rotación!$A:$A,Rotación!$O:$O,0,0,-1),"")))),"")</f>
        <v>12100000</v>
      </c>
      <c r="H1910" s="13">
        <f>IFERROR(IF($F1910="ALTA",$D1910*1,
IF($F1910="MEDIA",$D1910*0.97,
IF($F1910="BAJA",$D1910*0.9,
IF($F1910="LIQUIDAR",_xlfn.XLOOKUP(A1910,Rotación!$A:$A,Rotación!$O:$O,0,0,-1),"")))),"")</f>
        <v>11737000</v>
      </c>
      <c r="I1910" s="13">
        <f>IFERROR(IF($F1910="ALTA",$D1910*0.97,
IF($F1910="MEDIA",$D1910*0.94,
IF($F1910="BAJA",$D1910*0.87,
IF($F1910="LIQUIDAR",_xlfn.XLOOKUP(A1910,Rotación!$A:$A,Rotación!$O:$O,0,0,-1),"")))),"")</f>
        <v>11374000</v>
      </c>
      <c r="J1910" s="13">
        <f>IFERROR(IF($F1910="ALTA",$D1910*0.94,
IF($F1910="MEDIA",$D1910*0.9,
IF($F1910="BAJA",$D1910*0.85,
IF($F1910="LIQUIDAR",_xlfn.XLOOKUP(A1910,Rotación!$A:$A,Rotación!$O:$O,0,0,-1),"")))),"")</f>
        <v>10890000</v>
      </c>
      <c r="K1910" s="13" t="str">
        <f>_xlfn.XLOOKUP(A1910,Rotación!$A:$A,Rotación!$P:$P,"",0,-1)</f>
        <v/>
      </c>
      <c r="L1910" s="25" t="e">
        <f t="shared" si="128"/>
        <v>#VALUE!</v>
      </c>
      <c r="M1910" s="26">
        <f t="shared" si="129"/>
        <v>0.75206611570247939</v>
      </c>
      <c r="N1910" s="22" t="str">
        <f>IFERROR(VLOOKUP(A1910,'Base ATR'!$1:$1048576,2,0),"")</f>
        <v/>
      </c>
      <c r="O1910" s="23" t="str">
        <f t="shared" ca="1" si="130"/>
        <v/>
      </c>
      <c r="P1910" t="str">
        <f t="shared" si="131"/>
        <v/>
      </c>
    </row>
    <row r="1911" spans="1:16" x14ac:dyDescent="0.3">
      <c r="A1911" t="s">
        <v>10519</v>
      </c>
      <c r="B1911" s="13" t="str">
        <f>IFERROR(VLOOKUP(A1911,'Base ATP'!$1:$1048576,3,0),"")</f>
        <v>LEAPMOTOR</v>
      </c>
      <c r="C1911" s="28" t="str">
        <f>IFERROR(VLOOKUP(A1911,'Base ATP'!$1:$1048576,4,0),"")</f>
        <v>B10</v>
      </c>
      <c r="D1911">
        <v>18200000</v>
      </c>
      <c r="E1911">
        <v>16500000</v>
      </c>
      <c r="F1911" t="s">
        <v>4033</v>
      </c>
      <c r="G1911" s="13">
        <f>IFERROR(IF($F1911="ALTA",$D1911*1.03,
IF($F1911="MEDIA",$D1911*1,
IF($F1911="BAJA",$D1911*0.92,
IF($F1911="LIQUIDAR",_xlfn.XLOOKUP(A1911,Rotación!$A:$A,Rotación!$O:$O,0,0,-1),"")))),"")</f>
        <v>18200000</v>
      </c>
      <c r="H1911" s="13">
        <f>IFERROR(IF($F1911="ALTA",$D1911*1,
IF($F1911="MEDIA",$D1911*0.97,
IF($F1911="BAJA",$D1911*0.9,
IF($F1911="LIQUIDAR",_xlfn.XLOOKUP(A1911,Rotación!$A:$A,Rotación!$O:$O,0,0,-1),"")))),"")</f>
        <v>17654000</v>
      </c>
      <c r="I1911" s="13">
        <f>IFERROR(IF($F1911="ALTA",$D1911*0.97,
IF($F1911="MEDIA",$D1911*0.94,
IF($F1911="BAJA",$D1911*0.87,
IF($F1911="LIQUIDAR",_xlfn.XLOOKUP(A1911,Rotación!$A:$A,Rotación!$O:$O,0,0,-1),"")))),"")</f>
        <v>17108000</v>
      </c>
      <c r="J1911" s="13">
        <f>IFERROR(IF($F1911="ALTA",$D1911*0.94,
IF($F1911="MEDIA",$D1911*0.9,
IF($F1911="BAJA",$D1911*0.85,
IF($F1911="LIQUIDAR",_xlfn.XLOOKUP(A1911,Rotación!$A:$A,Rotación!$O:$O,0,0,-1),"")))),"")</f>
        <v>16380000</v>
      </c>
      <c r="K1911" s="13" t="str">
        <f>_xlfn.XLOOKUP(A1911,Rotación!$A:$A,Rotación!$P:$P,"",0,-1)</f>
        <v/>
      </c>
      <c r="L1911" s="25" t="e">
        <f t="shared" si="128"/>
        <v>#VALUE!</v>
      </c>
      <c r="M1911" s="26">
        <f t="shared" si="129"/>
        <v>0.90659340659340659</v>
      </c>
      <c r="N1911" s="22" t="str">
        <f>IFERROR(VLOOKUP(A1911,'Base ATR'!$1:$1048576,2,0),"")</f>
        <v/>
      </c>
      <c r="O1911" s="23" t="str">
        <f t="shared" ca="1" si="130"/>
        <v/>
      </c>
      <c r="P1911" t="str">
        <f t="shared" si="131"/>
        <v/>
      </c>
    </row>
    <row r="1912" spans="1:16" x14ac:dyDescent="0.3">
      <c r="A1912" t="s">
        <v>1360</v>
      </c>
      <c r="B1912" s="13" t="str">
        <f>IFERROR(VLOOKUP(A1912,'Base ATP'!$1:$1048576,3,0),"")</f>
        <v>PEUGEOT</v>
      </c>
      <c r="C1912" s="28" t="str">
        <f>IFERROR(VLOOKUP(A1912,'Base ATP'!$1:$1048576,4,0),"")</f>
        <v>NUEVO 5008</v>
      </c>
      <c r="D1912">
        <v>16800000</v>
      </c>
      <c r="E1912">
        <v>13000000</v>
      </c>
      <c r="F1912" t="s">
        <v>5391</v>
      </c>
      <c r="G1912" s="13">
        <f>IFERROR(IF($F1912="ALTA",$D1912*1.03,
IF($F1912="MEDIA",$D1912*1,
IF($F1912="BAJA",$D1912*0.92,
IF($F1912="LIQUIDAR",_xlfn.XLOOKUP(A1912,Rotación!$A:$A,Rotación!$O:$O,0,0,-1),"")))),"")</f>
        <v>15456000</v>
      </c>
      <c r="H1912" s="13">
        <f>IFERROR(IF($F1912="ALTA",$D1912*1,
IF($F1912="MEDIA",$D1912*0.97,
IF($F1912="BAJA",$D1912*0.9,
IF($F1912="LIQUIDAR",_xlfn.XLOOKUP(A1912,Rotación!$A:$A,Rotación!$O:$O,0,0,-1),"")))),"")</f>
        <v>15120000</v>
      </c>
      <c r="I1912" s="13">
        <f>IFERROR(IF($F1912="ALTA",$D1912*0.97,
IF($F1912="MEDIA",$D1912*0.94,
IF($F1912="BAJA",$D1912*0.87,
IF($F1912="LIQUIDAR",_xlfn.XLOOKUP(A1912,Rotación!$A:$A,Rotación!$O:$O,0,0,-1),"")))),"")</f>
        <v>14616000</v>
      </c>
      <c r="J1912" s="13">
        <f>IFERROR(IF($F1912="ALTA",$D1912*0.94,
IF($F1912="MEDIA",$D1912*0.9,
IF($F1912="BAJA",$D1912*0.85,
IF($F1912="LIQUIDAR",_xlfn.XLOOKUP(A1912,Rotación!$A:$A,Rotación!$O:$O,0,0,-1),"")))),"")</f>
        <v>14280000</v>
      </c>
      <c r="K1912" s="13" t="str">
        <f>_xlfn.XLOOKUP(A1912,Rotación!$A:$A,Rotación!$P:$P,"",0,-1)</f>
        <v/>
      </c>
      <c r="L1912" s="25" t="e">
        <f t="shared" si="128"/>
        <v>#VALUE!</v>
      </c>
      <c r="M1912" s="26">
        <f t="shared" si="129"/>
        <v>0.77380952380952384</v>
      </c>
      <c r="N1912" s="22">
        <f>IFERROR(VLOOKUP(A1912,'Base ATR'!$1:$1048576,2,0),"")</f>
        <v>45483.744444444441</v>
      </c>
      <c r="O1912" s="23">
        <f t="shared" ca="1" si="130"/>
        <v>804.25555555555911</v>
      </c>
      <c r="P1912" t="str">
        <f t="shared" si="131"/>
        <v>SOBRE MERCADO</v>
      </c>
    </row>
    <row r="1913" spans="1:16" x14ac:dyDescent="0.3">
      <c r="A1913" t="s">
        <v>11529</v>
      </c>
      <c r="B1913" s="13" t="str">
        <f>IFERROR(VLOOKUP(A1913,'Base ATP'!$1:$1048576,3,0),"")</f>
        <v>KIA</v>
      </c>
      <c r="C1913" s="28" t="str">
        <f>IFERROR(VLOOKUP(A1913,'Base ATP'!$1:$1048576,4,0),"")</f>
        <v>TASMAN</v>
      </c>
      <c r="D1913">
        <v>40900000</v>
      </c>
      <c r="E1913">
        <v>32700000</v>
      </c>
      <c r="F1913" t="s">
        <v>5391</v>
      </c>
      <c r="G1913" s="13">
        <f>IFERROR(IF($F1913="ALTA",$D1913*1.03,
IF($F1913="MEDIA",$D1913*1,
IF($F1913="BAJA",$D1913*0.92,
IF($F1913="LIQUIDAR",_xlfn.XLOOKUP(A1913,Rotación!$A:$A,Rotación!$O:$O,0,0,-1),"")))),"")</f>
        <v>37628000</v>
      </c>
      <c r="H1913" s="13">
        <f>IFERROR(IF($F1913="ALTA",$D1913*1,
IF($F1913="MEDIA",$D1913*0.97,
IF($F1913="BAJA",$D1913*0.9,
IF($F1913="LIQUIDAR",_xlfn.XLOOKUP(A1913,Rotación!$A:$A,Rotación!$O:$O,0,0,-1),"")))),"")</f>
        <v>36810000</v>
      </c>
      <c r="I1913" s="13">
        <f>IFERROR(IF($F1913="ALTA",$D1913*0.97,
IF($F1913="MEDIA",$D1913*0.94,
IF($F1913="BAJA",$D1913*0.87,
IF($F1913="LIQUIDAR",_xlfn.XLOOKUP(A1913,Rotación!$A:$A,Rotación!$O:$O,0,0,-1),"")))),"")</f>
        <v>35583000</v>
      </c>
      <c r="J1913" s="13">
        <f>IFERROR(IF($F1913="ALTA",$D1913*0.94,
IF($F1913="MEDIA",$D1913*0.9,
IF($F1913="BAJA",$D1913*0.85,
IF($F1913="LIQUIDAR",_xlfn.XLOOKUP(A1913,Rotación!$A:$A,Rotación!$O:$O,0,0,-1),"")))),"")</f>
        <v>34765000</v>
      </c>
      <c r="K1913" s="13" t="str">
        <f>_xlfn.XLOOKUP(A1913,Rotación!$A:$A,Rotación!$P:$P,"",0,-1)</f>
        <v/>
      </c>
      <c r="L1913" s="25" t="e">
        <f t="shared" si="128"/>
        <v>#VALUE!</v>
      </c>
      <c r="M1913" s="26">
        <f t="shared" si="129"/>
        <v>0.79951100244498774</v>
      </c>
      <c r="N1913" s="22" t="str">
        <f>IFERROR(VLOOKUP(A1913,'Base ATR'!$1:$1048576,2,0),"")</f>
        <v/>
      </c>
      <c r="O1913" s="23" t="str">
        <f t="shared" ca="1" si="130"/>
        <v/>
      </c>
      <c r="P1913" t="str">
        <f t="shared" si="131"/>
        <v/>
      </c>
    </row>
    <row r="1914" spans="1:16" x14ac:dyDescent="0.3">
      <c r="A1914" t="s">
        <v>10883</v>
      </c>
      <c r="B1914" s="13" t="str">
        <f>IFERROR(VLOOKUP(A1914,'Base ATP'!$1:$1048576,3,0),"")</f>
        <v>HYUNDAI</v>
      </c>
      <c r="C1914" s="28" t="str">
        <f>IFERROR(VLOOKUP(A1914,'Base ATP'!$1:$1048576,4,0),"")</f>
        <v>ELANTRA</v>
      </c>
      <c r="D1914">
        <v>11800000</v>
      </c>
      <c r="E1914">
        <v>9500000</v>
      </c>
      <c r="F1914" t="s">
        <v>5391</v>
      </c>
      <c r="G1914" s="13">
        <f>IFERROR(IF($F1914="ALTA",$D1914*1.03,
IF($F1914="MEDIA",$D1914*1,
IF($F1914="BAJA",$D1914*0.92,
IF($F1914="LIQUIDAR",_xlfn.XLOOKUP(A1914,Rotación!$A:$A,Rotación!$O:$O,0,0,-1),"")))),"")</f>
        <v>10856000</v>
      </c>
      <c r="H1914" s="13">
        <f>IFERROR(IF($F1914="ALTA",$D1914*1,
IF($F1914="MEDIA",$D1914*0.97,
IF($F1914="BAJA",$D1914*0.9,
IF($F1914="LIQUIDAR",_xlfn.XLOOKUP(A1914,Rotación!$A:$A,Rotación!$O:$O,0,0,-1),"")))),"")</f>
        <v>10620000</v>
      </c>
      <c r="I1914" s="13">
        <f>IFERROR(IF($F1914="ALTA",$D1914*0.97,
IF($F1914="MEDIA",$D1914*0.94,
IF($F1914="BAJA",$D1914*0.87,
IF($F1914="LIQUIDAR",_xlfn.XLOOKUP(A1914,Rotación!$A:$A,Rotación!$O:$O,0,0,-1),"")))),"")</f>
        <v>10266000</v>
      </c>
      <c r="J1914" s="13">
        <f>IFERROR(IF($F1914="ALTA",$D1914*0.94,
IF($F1914="MEDIA",$D1914*0.9,
IF($F1914="BAJA",$D1914*0.85,
IF($F1914="LIQUIDAR",_xlfn.XLOOKUP(A1914,Rotación!$A:$A,Rotación!$O:$O,0,0,-1),"")))),"")</f>
        <v>10030000</v>
      </c>
      <c r="K1914" s="13" t="str">
        <f>_xlfn.XLOOKUP(A1914,Rotación!$A:$A,Rotación!$P:$P,"",0,-1)</f>
        <v/>
      </c>
      <c r="L1914" s="25" t="e">
        <f t="shared" si="128"/>
        <v>#VALUE!</v>
      </c>
      <c r="M1914" s="26">
        <f t="shared" si="129"/>
        <v>0.80508474576271183</v>
      </c>
      <c r="N1914" s="22" t="str">
        <f>IFERROR(VLOOKUP(A1914,'Base ATR'!$1:$1048576,2,0),"")</f>
        <v/>
      </c>
      <c r="O1914" s="23" t="str">
        <f t="shared" ca="1" si="130"/>
        <v/>
      </c>
      <c r="P1914" t="str">
        <f t="shared" si="131"/>
        <v/>
      </c>
    </row>
    <row r="1915" spans="1:16" x14ac:dyDescent="0.3">
      <c r="A1915" t="s">
        <v>10507</v>
      </c>
      <c r="B1915" s="13" t="str">
        <f>IFERROR(VLOOKUP(A1915,'Base ATP'!$1:$1048576,3,0),"")</f>
        <v>FORD</v>
      </c>
      <c r="C1915" s="28" t="str">
        <f>IFERROR(VLOOKUP(A1915,'Base ATP'!$1:$1048576,4,0),"")</f>
        <v>RANGER</v>
      </c>
      <c r="D1915">
        <v>21500000</v>
      </c>
      <c r="E1915">
        <v>17500000</v>
      </c>
      <c r="F1915" t="s">
        <v>4033</v>
      </c>
      <c r="G1915" s="13">
        <f>IFERROR(IF($F1915="ALTA",$D1915*1.03,
IF($F1915="MEDIA",$D1915*1,
IF($F1915="BAJA",$D1915*0.92,
IF($F1915="LIQUIDAR",_xlfn.XLOOKUP(A1915,Rotación!$A:$A,Rotación!$O:$O,0,0,-1),"")))),"")</f>
        <v>21500000</v>
      </c>
      <c r="H1915" s="13">
        <f>IFERROR(IF($F1915="ALTA",$D1915*1,
IF($F1915="MEDIA",$D1915*0.97,
IF($F1915="BAJA",$D1915*0.9,
IF($F1915="LIQUIDAR",_xlfn.XLOOKUP(A1915,Rotación!$A:$A,Rotación!$O:$O,0,0,-1),"")))),"")</f>
        <v>20855000</v>
      </c>
      <c r="I1915" s="13">
        <f>IFERROR(IF($F1915="ALTA",$D1915*0.97,
IF($F1915="MEDIA",$D1915*0.94,
IF($F1915="BAJA",$D1915*0.87,
IF($F1915="LIQUIDAR",_xlfn.XLOOKUP(A1915,Rotación!$A:$A,Rotación!$O:$O,0,0,-1),"")))),"")</f>
        <v>20210000</v>
      </c>
      <c r="J1915" s="13">
        <f>IFERROR(IF($F1915="ALTA",$D1915*0.94,
IF($F1915="MEDIA",$D1915*0.9,
IF($F1915="BAJA",$D1915*0.85,
IF($F1915="LIQUIDAR",_xlfn.XLOOKUP(A1915,Rotación!$A:$A,Rotación!$O:$O,0,0,-1),"")))),"")</f>
        <v>19350000</v>
      </c>
      <c r="K1915" s="13" t="str">
        <f>_xlfn.XLOOKUP(A1915,Rotación!$A:$A,Rotación!$P:$P,"",0,-1)</f>
        <v/>
      </c>
      <c r="L1915" s="25" t="e">
        <f t="shared" si="128"/>
        <v>#VALUE!</v>
      </c>
      <c r="M1915" s="26">
        <f t="shared" si="129"/>
        <v>0.81395348837209303</v>
      </c>
      <c r="N1915" s="22" t="str">
        <f>IFERROR(VLOOKUP(A1915,'Base ATR'!$1:$1048576,2,0),"")</f>
        <v/>
      </c>
      <c r="O1915" s="23" t="str">
        <f t="shared" ca="1" si="130"/>
        <v/>
      </c>
      <c r="P1915" t="str">
        <f t="shared" si="131"/>
        <v/>
      </c>
    </row>
    <row r="1916" spans="1:16" x14ac:dyDescent="0.3">
      <c r="A1916" t="s">
        <v>11527</v>
      </c>
      <c r="B1916" s="13" t="str">
        <f>IFERROR(VLOOKUP(A1916,'Base ATP'!$1:$1048576,3,0),"")</f>
        <v>RAM</v>
      </c>
      <c r="C1916" s="28">
        <f>IFERROR(VLOOKUP(A1916,'Base ATP'!$1:$1048576,4,0),"")</f>
        <v>700</v>
      </c>
      <c r="D1916">
        <v>14900000</v>
      </c>
      <c r="E1916">
        <v>13500000</v>
      </c>
      <c r="F1916" t="s">
        <v>4033</v>
      </c>
      <c r="G1916" s="13">
        <f>IFERROR(IF($F1916="ALTA",$D1916*1.03,
IF($F1916="MEDIA",$D1916*1,
IF($F1916="BAJA",$D1916*0.92,
IF($F1916="LIQUIDAR",_xlfn.XLOOKUP(A1916,Rotación!$A:$A,Rotación!$O:$O,0,0,-1),"")))),"")</f>
        <v>14900000</v>
      </c>
      <c r="H1916" s="13">
        <f>IFERROR(IF($F1916="ALTA",$D1916*1,
IF($F1916="MEDIA",$D1916*0.97,
IF($F1916="BAJA",$D1916*0.9,
IF($F1916="LIQUIDAR",_xlfn.XLOOKUP(A1916,Rotación!$A:$A,Rotación!$O:$O,0,0,-1),"")))),"")</f>
        <v>14453000</v>
      </c>
      <c r="I1916" s="13">
        <f>IFERROR(IF($F1916="ALTA",$D1916*0.97,
IF($F1916="MEDIA",$D1916*0.94,
IF($F1916="BAJA",$D1916*0.87,
IF($F1916="LIQUIDAR",_xlfn.XLOOKUP(A1916,Rotación!$A:$A,Rotación!$O:$O,0,0,-1),"")))),"")</f>
        <v>14006000</v>
      </c>
      <c r="J1916" s="13">
        <f>IFERROR(IF($F1916="ALTA",$D1916*0.94,
IF($F1916="MEDIA",$D1916*0.9,
IF($F1916="BAJA",$D1916*0.85,
IF($F1916="LIQUIDAR",_xlfn.XLOOKUP(A1916,Rotación!$A:$A,Rotación!$O:$O,0,0,-1),"")))),"")</f>
        <v>13410000</v>
      </c>
      <c r="K1916" s="13" t="str">
        <f>_xlfn.XLOOKUP(A1916,Rotación!$A:$A,Rotación!$P:$P,"",0,-1)</f>
        <v/>
      </c>
      <c r="L1916" s="25" t="e">
        <f t="shared" si="128"/>
        <v>#VALUE!</v>
      </c>
      <c r="M1916" s="26">
        <f t="shared" si="129"/>
        <v>0.90604026845637586</v>
      </c>
      <c r="N1916" s="22" t="str">
        <f>IFERROR(VLOOKUP(A1916,'Base ATR'!$1:$1048576,2,0),"")</f>
        <v/>
      </c>
      <c r="O1916" s="23" t="str">
        <f t="shared" ca="1" si="130"/>
        <v/>
      </c>
      <c r="P1916" t="str">
        <f t="shared" si="131"/>
        <v/>
      </c>
    </row>
    <row r="1917" spans="1:16" x14ac:dyDescent="0.3">
      <c r="A1917" t="s">
        <v>11036</v>
      </c>
      <c r="B1917" s="13" t="str">
        <f>IFERROR(VLOOKUP(A1917,'Base ATP'!$1:$1048576,3,0),"")</f>
        <v>FORD</v>
      </c>
      <c r="C1917" s="28" t="str">
        <f>IFERROR(VLOOKUP(A1917,'Base ATP'!$1:$1048576,4,0),"")</f>
        <v>EDGE ALL NEW</v>
      </c>
      <c r="D1917">
        <v>15900000</v>
      </c>
      <c r="E1917">
        <v>12400000</v>
      </c>
      <c r="F1917" t="s">
        <v>5391</v>
      </c>
      <c r="G1917" s="13">
        <f>IFERROR(IF($F1917="ALTA",$D1917*1.03,
IF($F1917="MEDIA",$D1917*1,
IF($F1917="BAJA",$D1917*0.92,
IF($F1917="LIQUIDAR",_xlfn.XLOOKUP(A1917,Rotación!$A:$A,Rotación!$O:$O,0,0,-1),"")))),"")</f>
        <v>14628000</v>
      </c>
      <c r="H1917" s="13">
        <f>IFERROR(IF($F1917="ALTA",$D1917*1,
IF($F1917="MEDIA",$D1917*0.97,
IF($F1917="BAJA",$D1917*0.9,
IF($F1917="LIQUIDAR",_xlfn.XLOOKUP(A1917,Rotación!$A:$A,Rotación!$O:$O,0,0,-1),"")))),"")</f>
        <v>14310000</v>
      </c>
      <c r="I1917" s="13">
        <f>IFERROR(IF($F1917="ALTA",$D1917*0.97,
IF($F1917="MEDIA",$D1917*0.94,
IF($F1917="BAJA",$D1917*0.87,
IF($F1917="LIQUIDAR",_xlfn.XLOOKUP(A1917,Rotación!$A:$A,Rotación!$O:$O,0,0,-1),"")))),"")</f>
        <v>13833000</v>
      </c>
      <c r="J1917" s="13">
        <f>IFERROR(IF($F1917="ALTA",$D1917*0.94,
IF($F1917="MEDIA",$D1917*0.9,
IF($F1917="BAJA",$D1917*0.85,
IF($F1917="LIQUIDAR",_xlfn.XLOOKUP(A1917,Rotación!$A:$A,Rotación!$O:$O,0,0,-1),"")))),"")</f>
        <v>13515000</v>
      </c>
      <c r="K1917" s="13" t="str">
        <f>_xlfn.XLOOKUP(A1917,Rotación!$A:$A,Rotación!$P:$P,"",0,-1)</f>
        <v/>
      </c>
      <c r="L1917" s="25" t="e">
        <f t="shared" si="128"/>
        <v>#VALUE!</v>
      </c>
      <c r="M1917" s="26">
        <f t="shared" si="129"/>
        <v>0.77987421383647804</v>
      </c>
      <c r="N1917" s="22" t="str">
        <f>IFERROR(VLOOKUP(A1917,'Base ATR'!$1:$1048576,2,0),"")</f>
        <v/>
      </c>
      <c r="O1917" s="23" t="str">
        <f t="shared" ca="1" si="130"/>
        <v/>
      </c>
      <c r="P1917" t="str">
        <f t="shared" si="131"/>
        <v/>
      </c>
    </row>
    <row r="1918" spans="1:16" x14ac:dyDescent="0.3">
      <c r="A1918" t="s">
        <v>11219</v>
      </c>
      <c r="B1918" s="13" t="str">
        <f>IFERROR(VLOOKUP(A1918,'Base ATP'!$1:$1048576,3,0),"")</f>
        <v>SUBARU</v>
      </c>
      <c r="C1918" s="28" t="str">
        <f>IFERROR(VLOOKUP(A1918,'Base ATP'!$1:$1048576,4,0),"")</f>
        <v>OUTBACK</v>
      </c>
      <c r="D1918">
        <v>24600000</v>
      </c>
      <c r="E1918">
        <v>19000000</v>
      </c>
      <c r="F1918" t="s">
        <v>5391</v>
      </c>
      <c r="G1918" s="13">
        <f>IFERROR(IF($F1918="ALTA",$D1918*1.03,
IF($F1918="MEDIA",$D1918*1,
IF($F1918="BAJA",$D1918*0.92,
IF($F1918="LIQUIDAR",_xlfn.XLOOKUP(A1918,Rotación!$A:$A,Rotación!$O:$O,0,0,-1),"")))),"")</f>
        <v>22632000</v>
      </c>
      <c r="H1918" s="13">
        <f>IFERROR(IF($F1918="ALTA",$D1918*1,
IF($F1918="MEDIA",$D1918*0.97,
IF($F1918="BAJA",$D1918*0.9,
IF($F1918="LIQUIDAR",_xlfn.XLOOKUP(A1918,Rotación!$A:$A,Rotación!$O:$O,0,0,-1),"")))),"")</f>
        <v>22140000</v>
      </c>
      <c r="I1918" s="13">
        <f>IFERROR(IF($F1918="ALTA",$D1918*0.97,
IF($F1918="MEDIA",$D1918*0.94,
IF($F1918="BAJA",$D1918*0.87,
IF($F1918="LIQUIDAR",_xlfn.XLOOKUP(A1918,Rotación!$A:$A,Rotación!$O:$O,0,0,-1),"")))),"")</f>
        <v>21402000</v>
      </c>
      <c r="J1918" s="13">
        <f>IFERROR(IF($F1918="ALTA",$D1918*0.94,
IF($F1918="MEDIA",$D1918*0.9,
IF($F1918="BAJA",$D1918*0.85,
IF($F1918="LIQUIDAR",_xlfn.XLOOKUP(A1918,Rotación!$A:$A,Rotación!$O:$O,0,0,-1),"")))),"")</f>
        <v>20910000</v>
      </c>
      <c r="K1918" s="13" t="str">
        <f>_xlfn.XLOOKUP(A1918,Rotación!$A:$A,Rotación!$P:$P,"",0,-1)</f>
        <v/>
      </c>
      <c r="L1918" s="25" t="e">
        <f t="shared" si="128"/>
        <v>#VALUE!</v>
      </c>
      <c r="M1918" s="26">
        <f t="shared" si="129"/>
        <v>0.77235772357723576</v>
      </c>
      <c r="N1918" s="22" t="str">
        <f>IFERROR(VLOOKUP(A1918,'Base ATR'!$1:$1048576,2,0),"")</f>
        <v/>
      </c>
      <c r="O1918" s="23" t="str">
        <f t="shared" ca="1" si="130"/>
        <v/>
      </c>
      <c r="P1918" t="str">
        <f t="shared" si="131"/>
        <v/>
      </c>
    </row>
    <row r="1919" spans="1:16" x14ac:dyDescent="0.3">
      <c r="A1919" t="s">
        <v>11099</v>
      </c>
      <c r="B1919" s="13" t="str">
        <f>IFERROR(VLOOKUP(A1919,'Base ATP'!$1:$1048576,3,0),"")</f>
        <v>MAXUS</v>
      </c>
      <c r="C1919" s="28" t="str">
        <f>IFERROR(VLOOKUP(A1919,'Base ATP'!$1:$1048576,4,0),"")</f>
        <v>T60</v>
      </c>
      <c r="D1919">
        <v>11900000</v>
      </c>
      <c r="E1919">
        <v>9000000</v>
      </c>
      <c r="F1919" t="s">
        <v>5391</v>
      </c>
      <c r="G1919" s="13">
        <f>IFERROR(IF($F1919="ALTA",$D1919*1.03,
IF($F1919="MEDIA",$D1919*1,
IF($F1919="BAJA",$D1919*0.92,
IF($F1919="LIQUIDAR",_xlfn.XLOOKUP(A1919,Rotación!$A:$A,Rotación!$O:$O,0,0,-1),"")))),"")</f>
        <v>10948000</v>
      </c>
      <c r="H1919" s="13">
        <f>IFERROR(IF($F1919="ALTA",$D1919*1,
IF($F1919="MEDIA",$D1919*0.97,
IF($F1919="BAJA",$D1919*0.9,
IF($F1919="LIQUIDAR",_xlfn.XLOOKUP(A1919,Rotación!$A:$A,Rotación!$O:$O,0,0,-1),"")))),"")</f>
        <v>10710000</v>
      </c>
      <c r="I1919" s="13">
        <f>IFERROR(IF($F1919="ALTA",$D1919*0.97,
IF($F1919="MEDIA",$D1919*0.94,
IF($F1919="BAJA",$D1919*0.87,
IF($F1919="LIQUIDAR",_xlfn.XLOOKUP(A1919,Rotación!$A:$A,Rotación!$O:$O,0,0,-1),"")))),"")</f>
        <v>10353000</v>
      </c>
      <c r="J1919" s="13">
        <f>IFERROR(IF($F1919="ALTA",$D1919*0.94,
IF($F1919="MEDIA",$D1919*0.9,
IF($F1919="BAJA",$D1919*0.85,
IF($F1919="LIQUIDAR",_xlfn.XLOOKUP(A1919,Rotación!$A:$A,Rotación!$O:$O,0,0,-1),"")))),"")</f>
        <v>10115000</v>
      </c>
      <c r="K1919" s="13" t="str">
        <f>_xlfn.XLOOKUP(A1919,Rotación!$A:$A,Rotación!$P:$P,"",0,-1)</f>
        <v/>
      </c>
      <c r="L1919" s="25" t="e">
        <f t="shared" si="128"/>
        <v>#VALUE!</v>
      </c>
      <c r="M1919" s="26">
        <f t="shared" si="129"/>
        <v>0.75630252100840334</v>
      </c>
      <c r="N1919" s="22" t="str">
        <f>IFERROR(VLOOKUP(A1919,'Base ATR'!$1:$1048576,2,0),"")</f>
        <v/>
      </c>
      <c r="O1919" s="23" t="str">
        <f t="shared" ca="1" si="130"/>
        <v/>
      </c>
      <c r="P1919" t="str">
        <f t="shared" si="131"/>
        <v/>
      </c>
    </row>
    <row r="1920" spans="1:16" x14ac:dyDescent="0.3">
      <c r="A1920" t="s">
        <v>11116</v>
      </c>
      <c r="B1920" s="13" t="str">
        <f>IFERROR(VLOOKUP(A1920,'Base ATP'!$1:$1048576,3,0),"")</f>
        <v>KIA</v>
      </c>
      <c r="C1920" s="28" t="str">
        <f>IFERROR(VLOOKUP(A1920,'Base ATP'!$1:$1048576,4,0),"")</f>
        <v>MORNING</v>
      </c>
      <c r="D1920">
        <v>7500000</v>
      </c>
      <c r="E1920">
        <v>6100000</v>
      </c>
      <c r="F1920" t="s">
        <v>5390</v>
      </c>
      <c r="G1920" s="13">
        <f>IFERROR(IF($F1920="ALTA",$D1920*1.03,
IF($F1920="MEDIA",$D1920*1,
IF($F1920="BAJA",$D1920*0.92,
IF($F1920="LIQUIDAR",_xlfn.XLOOKUP(A1920,Rotación!$A:$A,Rotación!$O:$O,0,0,-1),"")))),"")</f>
        <v>7725000</v>
      </c>
      <c r="H1920" s="13">
        <f>IFERROR(IF($F1920="ALTA",$D1920*1,
IF($F1920="MEDIA",$D1920*0.97,
IF($F1920="BAJA",$D1920*0.9,
IF($F1920="LIQUIDAR",_xlfn.XLOOKUP(A1920,Rotación!$A:$A,Rotación!$O:$O,0,0,-1),"")))),"")</f>
        <v>7500000</v>
      </c>
      <c r="I1920" s="13">
        <f>IFERROR(IF($F1920="ALTA",$D1920*0.97,
IF($F1920="MEDIA",$D1920*0.94,
IF($F1920="BAJA",$D1920*0.87,
IF($F1920="LIQUIDAR",_xlfn.XLOOKUP(A1920,Rotación!$A:$A,Rotación!$O:$O,0,0,-1),"")))),"")</f>
        <v>7275000</v>
      </c>
      <c r="J1920" s="13">
        <f>IFERROR(IF($F1920="ALTA",$D1920*0.94,
IF($F1920="MEDIA",$D1920*0.9,
IF($F1920="BAJA",$D1920*0.85,
IF($F1920="LIQUIDAR",_xlfn.XLOOKUP(A1920,Rotación!$A:$A,Rotación!$O:$O,0,0,-1),"")))),"")</f>
        <v>7050000</v>
      </c>
      <c r="K1920" s="13" t="str">
        <f>_xlfn.XLOOKUP(A1920,Rotación!$A:$A,Rotación!$P:$P,"",0,-1)</f>
        <v/>
      </c>
      <c r="L1920" s="25" t="e">
        <f t="shared" si="128"/>
        <v>#VALUE!</v>
      </c>
      <c r="M1920" s="26">
        <f t="shared" si="129"/>
        <v>0.81333333333333335</v>
      </c>
      <c r="N1920" s="22" t="str">
        <f>IFERROR(VLOOKUP(A1920,'Base ATR'!$1:$1048576,2,0),"")</f>
        <v/>
      </c>
      <c r="O1920" s="23" t="str">
        <f t="shared" ca="1" si="130"/>
        <v/>
      </c>
      <c r="P1920" t="str">
        <f t="shared" si="131"/>
        <v/>
      </c>
    </row>
    <row r="1921" spans="1:16" x14ac:dyDescent="0.3">
      <c r="A1921" t="s">
        <v>11419</v>
      </c>
      <c r="B1921" s="13" t="str">
        <f>IFERROR(VLOOKUP(A1921,'Base ATP'!$1:$1048576,3,0),"")</f>
        <v>SUZUKI</v>
      </c>
      <c r="C1921" s="28" t="str">
        <f>IFERROR(VLOOKUP(A1921,'Base ATP'!$1:$1048576,4,0),"")</f>
        <v>NEW GRAND VITARA</v>
      </c>
      <c r="D1921">
        <v>15400000</v>
      </c>
      <c r="E1921">
        <v>12300000</v>
      </c>
      <c r="F1921" t="s">
        <v>5390</v>
      </c>
      <c r="G1921" s="13">
        <f>IFERROR(IF($F1921="ALTA",$D1921*1.03,
IF($F1921="MEDIA",$D1921*1,
IF($F1921="BAJA",$D1921*0.92,
IF($F1921="LIQUIDAR",_xlfn.XLOOKUP(A1921,Rotación!$A:$A,Rotación!$O:$O,0,0,-1),"")))),"")</f>
        <v>15862000</v>
      </c>
      <c r="H1921" s="13">
        <f>IFERROR(IF($F1921="ALTA",$D1921*1,
IF($F1921="MEDIA",$D1921*0.97,
IF($F1921="BAJA",$D1921*0.9,
IF($F1921="LIQUIDAR",_xlfn.XLOOKUP(A1921,Rotación!$A:$A,Rotación!$O:$O,0,0,-1),"")))),"")</f>
        <v>15400000</v>
      </c>
      <c r="I1921" s="13">
        <f>IFERROR(IF($F1921="ALTA",$D1921*0.97,
IF($F1921="MEDIA",$D1921*0.94,
IF($F1921="BAJA",$D1921*0.87,
IF($F1921="LIQUIDAR",_xlfn.XLOOKUP(A1921,Rotación!$A:$A,Rotación!$O:$O,0,0,-1),"")))),"")</f>
        <v>14938000</v>
      </c>
      <c r="J1921" s="13">
        <f>IFERROR(IF($F1921="ALTA",$D1921*0.94,
IF($F1921="MEDIA",$D1921*0.9,
IF($F1921="BAJA",$D1921*0.85,
IF($F1921="LIQUIDAR",_xlfn.XLOOKUP(A1921,Rotación!$A:$A,Rotación!$O:$O,0,0,-1),"")))),"")</f>
        <v>14476000</v>
      </c>
      <c r="K1921" s="13" t="str">
        <f>_xlfn.XLOOKUP(A1921,Rotación!$A:$A,Rotación!$P:$P,"",0,-1)</f>
        <v/>
      </c>
      <c r="L1921" s="25" t="e">
        <f t="shared" si="128"/>
        <v>#VALUE!</v>
      </c>
      <c r="M1921" s="26">
        <f t="shared" si="129"/>
        <v>0.79870129870129869</v>
      </c>
      <c r="N1921" s="22" t="str">
        <f>IFERROR(VLOOKUP(A1921,'Base ATR'!$1:$1048576,2,0),"")</f>
        <v/>
      </c>
      <c r="O1921" s="23" t="str">
        <f t="shared" ca="1" si="130"/>
        <v/>
      </c>
      <c r="P1921" t="str">
        <f t="shared" si="131"/>
        <v/>
      </c>
    </row>
    <row r="1922" spans="1:16" x14ac:dyDescent="0.3">
      <c r="A1922" t="s">
        <v>11089</v>
      </c>
      <c r="B1922" s="13" t="str">
        <f>IFERROR(VLOOKUP(A1922,'Base ATP'!$1:$1048576,3,0),"")</f>
        <v>PEUGEOT</v>
      </c>
      <c r="C1922" s="28">
        <f>IFERROR(VLOOKUP(A1922,'Base ATP'!$1:$1048576,4,0),"")</f>
        <v>3008</v>
      </c>
      <c r="D1922">
        <v>13700000</v>
      </c>
      <c r="E1922">
        <v>10700000</v>
      </c>
      <c r="F1922" t="s">
        <v>5391</v>
      </c>
      <c r="G1922" s="13">
        <f>IFERROR(IF($F1922="ALTA",$D1922*1.03,
IF($F1922="MEDIA",$D1922*1,
IF($F1922="BAJA",$D1922*0.92,
IF($F1922="LIQUIDAR",_xlfn.XLOOKUP(A1922,Rotación!$A:$A,Rotación!$O:$O,0,0,-1),"")))),"")</f>
        <v>12604000</v>
      </c>
      <c r="H1922" s="13">
        <f>IFERROR(IF($F1922="ALTA",$D1922*1,
IF($F1922="MEDIA",$D1922*0.97,
IF($F1922="BAJA",$D1922*0.9,
IF($F1922="LIQUIDAR",_xlfn.XLOOKUP(A1922,Rotación!$A:$A,Rotación!$O:$O,0,0,-1),"")))),"")</f>
        <v>12330000</v>
      </c>
      <c r="I1922" s="13">
        <f>IFERROR(IF($F1922="ALTA",$D1922*0.97,
IF($F1922="MEDIA",$D1922*0.94,
IF($F1922="BAJA",$D1922*0.87,
IF($F1922="LIQUIDAR",_xlfn.XLOOKUP(A1922,Rotación!$A:$A,Rotación!$O:$O,0,0,-1),"")))),"")</f>
        <v>11919000</v>
      </c>
      <c r="J1922" s="13">
        <f>IFERROR(IF($F1922="ALTA",$D1922*0.94,
IF($F1922="MEDIA",$D1922*0.9,
IF($F1922="BAJA",$D1922*0.85,
IF($F1922="LIQUIDAR",_xlfn.XLOOKUP(A1922,Rotación!$A:$A,Rotación!$O:$O,0,0,-1),"")))),"")</f>
        <v>11645000</v>
      </c>
      <c r="K1922" s="13">
        <f>_xlfn.XLOOKUP(A1922,Rotación!$A:$A,Rotación!$P:$P,"",0,-1)</f>
        <v>12990000</v>
      </c>
      <c r="L1922" s="25">
        <f t="shared" si="128"/>
        <v>-710000</v>
      </c>
      <c r="M1922" s="26">
        <f t="shared" si="129"/>
        <v>0.78102189781021902</v>
      </c>
      <c r="N1922" s="22" t="str">
        <f>IFERROR(VLOOKUP(A1922,'Base ATR'!$1:$1048576,2,0),"")</f>
        <v/>
      </c>
      <c r="O1922" s="23" t="str">
        <f t="shared" ca="1" si="130"/>
        <v/>
      </c>
      <c r="P1922" t="str">
        <f t="shared" si="131"/>
        <v/>
      </c>
    </row>
    <row r="1923" spans="1:16" x14ac:dyDescent="0.3">
      <c r="A1923" t="s">
        <v>10879</v>
      </c>
      <c r="B1923" s="13" t="str">
        <f>IFERROR(VLOOKUP(A1923,'Base ATP'!$1:$1048576,3,0),"")</f>
        <v>OMODA</v>
      </c>
      <c r="C1923" s="28" t="str">
        <f>IFERROR(VLOOKUP(A1923,'Base ATP'!$1:$1048576,4,0),"")</f>
        <v>C5</v>
      </c>
      <c r="D1923">
        <v>15300000</v>
      </c>
      <c r="E1923">
        <v>13800000</v>
      </c>
      <c r="F1923" t="s">
        <v>5391</v>
      </c>
      <c r="G1923" s="13">
        <f>IFERROR(IF($F1923="ALTA",$D1923*1.03,
IF($F1923="MEDIA",$D1923*1,
IF($F1923="BAJA",$D1923*0.92,
IF($F1923="LIQUIDAR",_xlfn.XLOOKUP(A1923,Rotación!$A:$A,Rotación!$O:$O,0,0,-1),"")))),"")</f>
        <v>14076000</v>
      </c>
      <c r="H1923" s="13">
        <f>IFERROR(IF($F1923="ALTA",$D1923*1,
IF($F1923="MEDIA",$D1923*0.97,
IF($F1923="BAJA",$D1923*0.9,
IF($F1923="LIQUIDAR",_xlfn.XLOOKUP(A1923,Rotación!$A:$A,Rotación!$O:$O,0,0,-1),"")))),"")</f>
        <v>13770000</v>
      </c>
      <c r="I1923" s="13">
        <f>IFERROR(IF($F1923="ALTA",$D1923*0.97,
IF($F1923="MEDIA",$D1923*0.94,
IF($F1923="BAJA",$D1923*0.87,
IF($F1923="LIQUIDAR",_xlfn.XLOOKUP(A1923,Rotación!$A:$A,Rotación!$O:$O,0,0,-1),"")))),"")</f>
        <v>13311000</v>
      </c>
      <c r="J1923" s="13">
        <f>IFERROR(IF($F1923="ALTA",$D1923*0.94,
IF($F1923="MEDIA",$D1923*0.9,
IF($F1923="BAJA",$D1923*0.85,
IF($F1923="LIQUIDAR",_xlfn.XLOOKUP(A1923,Rotación!$A:$A,Rotación!$O:$O,0,0,-1),"")))),"")</f>
        <v>13005000</v>
      </c>
      <c r="K1923" s="13">
        <f>_xlfn.XLOOKUP(A1923,Rotación!$A:$A,Rotación!$P:$P,"",0,-1)</f>
        <v>15290000</v>
      </c>
      <c r="L1923" s="25">
        <f t="shared" si="128"/>
        <v>-10000</v>
      </c>
      <c r="M1923" s="26">
        <f t="shared" si="129"/>
        <v>0.90196078431372551</v>
      </c>
      <c r="N1923" s="22" t="str">
        <f>IFERROR(VLOOKUP(A1923,'Base ATR'!$1:$1048576,2,0),"")</f>
        <v/>
      </c>
      <c r="O1923" s="23" t="str">
        <f t="shared" ca="1" si="130"/>
        <v/>
      </c>
      <c r="P1923" t="str">
        <f t="shared" si="131"/>
        <v/>
      </c>
    </row>
    <row r="1924" spans="1:16" x14ac:dyDescent="0.3">
      <c r="A1924" t="s">
        <v>11316</v>
      </c>
      <c r="B1924" s="13" t="str">
        <f>IFERROR(VLOOKUP(A1924,'Base ATP'!$1:$1048576,3,0),"")</f>
        <v>MITSUBISHI</v>
      </c>
      <c r="C1924" s="28" t="str">
        <f>IFERROR(VLOOKUP(A1924,'Base ATP'!$1:$1048576,4,0),"")</f>
        <v>L200</v>
      </c>
      <c r="D1924">
        <v>17300000</v>
      </c>
      <c r="E1924">
        <v>13000000</v>
      </c>
      <c r="F1924" t="s">
        <v>5391</v>
      </c>
      <c r="G1924" s="13">
        <f>IFERROR(IF($F1924="ALTA",$D1924*1.03,
IF($F1924="MEDIA",$D1924*1,
IF($F1924="BAJA",$D1924*0.92,
IF($F1924="LIQUIDAR",_xlfn.XLOOKUP(A1924,Rotación!$A:$A,Rotación!$O:$O,0,0,-1),"")))),"")</f>
        <v>15916000</v>
      </c>
      <c r="H1924" s="13">
        <f>IFERROR(IF($F1924="ALTA",$D1924*1,
IF($F1924="MEDIA",$D1924*0.97,
IF($F1924="BAJA",$D1924*0.9,
IF($F1924="LIQUIDAR",_xlfn.XLOOKUP(A1924,Rotación!$A:$A,Rotación!$O:$O,0,0,-1),"")))),"")</f>
        <v>15570000</v>
      </c>
      <c r="I1924" s="13">
        <f>IFERROR(IF($F1924="ALTA",$D1924*0.97,
IF($F1924="MEDIA",$D1924*0.94,
IF($F1924="BAJA",$D1924*0.87,
IF($F1924="LIQUIDAR",_xlfn.XLOOKUP(A1924,Rotación!$A:$A,Rotación!$O:$O,0,0,-1),"")))),"")</f>
        <v>15051000</v>
      </c>
      <c r="J1924" s="13">
        <f>IFERROR(IF($F1924="ALTA",$D1924*0.94,
IF($F1924="MEDIA",$D1924*0.9,
IF($F1924="BAJA",$D1924*0.85,
IF($F1924="LIQUIDAR",_xlfn.XLOOKUP(A1924,Rotación!$A:$A,Rotación!$O:$O,0,0,-1),"")))),"")</f>
        <v>14705000</v>
      </c>
      <c r="K1924" s="13" t="str">
        <f>_xlfn.XLOOKUP(A1924,Rotación!$A:$A,Rotación!$P:$P,"",0,-1)</f>
        <v/>
      </c>
      <c r="L1924" s="25" t="e">
        <f t="shared" si="128"/>
        <v>#VALUE!</v>
      </c>
      <c r="M1924" s="26">
        <f t="shared" si="129"/>
        <v>0.75144508670520227</v>
      </c>
      <c r="N1924" s="22" t="str">
        <f>IFERROR(VLOOKUP(A1924,'Base ATR'!$1:$1048576,2,0),"")</f>
        <v/>
      </c>
      <c r="O1924" s="23" t="str">
        <f t="shared" ca="1" si="130"/>
        <v/>
      </c>
      <c r="P1924" t="str">
        <f t="shared" si="131"/>
        <v/>
      </c>
    </row>
    <row r="1925" spans="1:16" x14ac:dyDescent="0.3">
      <c r="A1925" t="s">
        <v>11165</v>
      </c>
      <c r="B1925" s="13" t="str">
        <f>IFERROR(VLOOKUP(A1925,'Base ATP'!$1:$1048576,3,0),"")</f>
        <v>NISSAN</v>
      </c>
      <c r="C1925" s="28" t="str">
        <f>IFERROR(VLOOKUP(A1925,'Base ATP'!$1:$1048576,4,0),"")</f>
        <v>VERSA</v>
      </c>
      <c r="D1925">
        <v>9400000</v>
      </c>
      <c r="E1925">
        <v>7500000</v>
      </c>
      <c r="F1925" t="s">
        <v>4033</v>
      </c>
      <c r="G1925" s="13">
        <f>IFERROR(IF($F1925="ALTA",$D1925*1.03,
IF($F1925="MEDIA",$D1925*1,
IF($F1925="BAJA",$D1925*0.92,
IF($F1925="LIQUIDAR",_xlfn.XLOOKUP(A1925,Rotación!$A:$A,Rotación!$O:$O,0,0,-1),"")))),"")</f>
        <v>9400000</v>
      </c>
      <c r="H1925" s="13">
        <f>IFERROR(IF($F1925="ALTA",$D1925*1,
IF($F1925="MEDIA",$D1925*0.97,
IF($F1925="BAJA",$D1925*0.9,
IF($F1925="LIQUIDAR",_xlfn.XLOOKUP(A1925,Rotación!$A:$A,Rotación!$O:$O,0,0,-1),"")))),"")</f>
        <v>9118000</v>
      </c>
      <c r="I1925" s="13">
        <f>IFERROR(IF($F1925="ALTA",$D1925*0.97,
IF($F1925="MEDIA",$D1925*0.94,
IF($F1925="BAJA",$D1925*0.87,
IF($F1925="LIQUIDAR",_xlfn.XLOOKUP(A1925,Rotación!$A:$A,Rotación!$O:$O,0,0,-1),"")))),"")</f>
        <v>8836000</v>
      </c>
      <c r="J1925" s="13">
        <f>IFERROR(IF($F1925="ALTA",$D1925*0.94,
IF($F1925="MEDIA",$D1925*0.9,
IF($F1925="BAJA",$D1925*0.85,
IF($F1925="LIQUIDAR",_xlfn.XLOOKUP(A1925,Rotación!$A:$A,Rotación!$O:$O,0,0,-1),"")))),"")</f>
        <v>8460000</v>
      </c>
      <c r="K1925" s="13" t="str">
        <f>_xlfn.XLOOKUP(A1925,Rotación!$A:$A,Rotación!$P:$P,"",0,-1)</f>
        <v/>
      </c>
      <c r="L1925" s="25" t="e">
        <f t="shared" si="128"/>
        <v>#VALUE!</v>
      </c>
      <c r="M1925" s="26">
        <f t="shared" si="129"/>
        <v>0.7978723404255319</v>
      </c>
      <c r="N1925" s="22" t="str">
        <f>IFERROR(VLOOKUP(A1925,'Base ATR'!$1:$1048576,2,0),"")</f>
        <v/>
      </c>
      <c r="O1925" s="23" t="str">
        <f t="shared" ca="1" si="130"/>
        <v/>
      </c>
      <c r="P1925" t="str">
        <f t="shared" si="131"/>
        <v/>
      </c>
    </row>
    <row r="1926" spans="1:16" x14ac:dyDescent="0.3">
      <c r="A1926" t="s">
        <v>6421</v>
      </c>
      <c r="B1926" s="13" t="str">
        <f>IFERROR(VLOOKUP(A1926,'Base ATP'!$1:$1048576,3,0),"")</f>
        <v>FORD</v>
      </c>
      <c r="C1926" s="28" t="str">
        <f>IFERROR(VLOOKUP(A1926,'Base ATP'!$1:$1048576,4,0),"")</f>
        <v>TERRITORY</v>
      </c>
      <c r="D1926">
        <v>13300000</v>
      </c>
      <c r="E1926">
        <v>10700000</v>
      </c>
      <c r="F1926" t="s">
        <v>4033</v>
      </c>
      <c r="G1926" s="13">
        <f>IFERROR(IF($F1926="ALTA",$D1926*1.03,
IF($F1926="MEDIA",$D1926*1,
IF($F1926="BAJA",$D1926*0.92,
IF($F1926="LIQUIDAR",_xlfn.XLOOKUP(A1926,Rotación!$A:$A,Rotación!$O:$O,0,0,-1),"")))),"")</f>
        <v>13300000</v>
      </c>
      <c r="H1926" s="13">
        <f>IFERROR(IF($F1926="ALTA",$D1926*1,
IF($F1926="MEDIA",$D1926*0.97,
IF($F1926="BAJA",$D1926*0.9,
IF($F1926="LIQUIDAR",_xlfn.XLOOKUP(A1926,Rotación!$A:$A,Rotación!$O:$O,0,0,-1),"")))),"")</f>
        <v>12901000</v>
      </c>
      <c r="I1926" s="13">
        <f>IFERROR(IF($F1926="ALTA",$D1926*0.97,
IF($F1926="MEDIA",$D1926*0.94,
IF($F1926="BAJA",$D1926*0.87,
IF($F1926="LIQUIDAR",_xlfn.XLOOKUP(A1926,Rotación!$A:$A,Rotación!$O:$O,0,0,-1),"")))),"")</f>
        <v>12502000</v>
      </c>
      <c r="J1926" s="13">
        <f>IFERROR(IF($F1926="ALTA",$D1926*0.94,
IF($F1926="MEDIA",$D1926*0.9,
IF($F1926="BAJA",$D1926*0.85,
IF($F1926="LIQUIDAR",_xlfn.XLOOKUP(A1926,Rotación!$A:$A,Rotación!$O:$O,0,0,-1),"")))),"")</f>
        <v>11970000</v>
      </c>
      <c r="K1926" s="13" t="str">
        <f>_xlfn.XLOOKUP(A1926,Rotación!$A:$A,Rotación!$P:$P,"",0,-1)</f>
        <v/>
      </c>
      <c r="L1926" s="25" t="e">
        <f t="shared" ref="L1926:L1989" si="132">K1926-D1926</f>
        <v>#VALUE!</v>
      </c>
      <c r="M1926" s="26">
        <f t="shared" ref="M1926:M1989" si="133">E1926/D1926</f>
        <v>0.80451127819548873</v>
      </c>
      <c r="N1926" s="22" t="str">
        <f>IFERROR(VLOOKUP(A1926,'Base ATR'!$1:$1048576,2,0),"")</f>
        <v/>
      </c>
      <c r="O1926" s="23" t="str">
        <f t="shared" ref="O1926:O1989" ca="1" si="134">IF(N1926="","",TODAY()-N1926)</f>
        <v/>
      </c>
      <c r="P1926" t="str">
        <f t="shared" ref="P1926:P1989" si="135">IF(N1926="", "", IF(K1926 &gt; D1926, "SOBRE MERCADO", IF(K1926 &lt; D1926, "BAJO MERCADO", "ALINEADO")))</f>
        <v/>
      </c>
    </row>
    <row r="1927" spans="1:16" x14ac:dyDescent="0.3">
      <c r="A1927" t="s">
        <v>11228</v>
      </c>
      <c r="B1927" s="13" t="str">
        <f>IFERROR(VLOOKUP(A1927,'Base ATP'!$1:$1048576,3,0),"")</f>
        <v>TOYOTA</v>
      </c>
      <c r="C1927" s="28" t="str">
        <f>IFERROR(VLOOKUP(A1927,'Base ATP'!$1:$1048576,4,0),"")</f>
        <v>RAV4</v>
      </c>
      <c r="D1927">
        <v>18200000</v>
      </c>
      <c r="E1927">
        <v>14800000</v>
      </c>
      <c r="F1927" t="s">
        <v>4033</v>
      </c>
      <c r="G1927" s="13">
        <f>IFERROR(IF($F1927="ALTA",$D1927*1.03,
IF($F1927="MEDIA",$D1927*1,
IF($F1927="BAJA",$D1927*0.92,
IF($F1927="LIQUIDAR",_xlfn.XLOOKUP(A1927,Rotación!$A:$A,Rotación!$O:$O,0,0,-1),"")))),"")</f>
        <v>18200000</v>
      </c>
      <c r="H1927" s="13">
        <f>IFERROR(IF($F1927="ALTA",$D1927*1,
IF($F1927="MEDIA",$D1927*0.97,
IF($F1927="BAJA",$D1927*0.9,
IF($F1927="LIQUIDAR",_xlfn.XLOOKUP(A1927,Rotación!$A:$A,Rotación!$O:$O,0,0,-1),"")))),"")</f>
        <v>17654000</v>
      </c>
      <c r="I1927" s="13">
        <f>IFERROR(IF($F1927="ALTA",$D1927*0.97,
IF($F1927="MEDIA",$D1927*0.94,
IF($F1927="BAJA",$D1927*0.87,
IF($F1927="LIQUIDAR",_xlfn.XLOOKUP(A1927,Rotación!$A:$A,Rotación!$O:$O,0,0,-1),"")))),"")</f>
        <v>17108000</v>
      </c>
      <c r="J1927" s="13">
        <f>IFERROR(IF($F1927="ALTA",$D1927*0.94,
IF($F1927="MEDIA",$D1927*0.9,
IF($F1927="BAJA",$D1927*0.85,
IF($F1927="LIQUIDAR",_xlfn.XLOOKUP(A1927,Rotación!$A:$A,Rotación!$O:$O,0,0,-1),"")))),"")</f>
        <v>16380000</v>
      </c>
      <c r="K1927" s="13" t="str">
        <f>_xlfn.XLOOKUP(A1927,Rotación!$A:$A,Rotación!$P:$P,"",0,-1)</f>
        <v/>
      </c>
      <c r="L1927" s="25" t="e">
        <f t="shared" si="132"/>
        <v>#VALUE!</v>
      </c>
      <c r="M1927" s="26">
        <f t="shared" si="133"/>
        <v>0.81318681318681318</v>
      </c>
      <c r="N1927" s="22" t="str">
        <f>IFERROR(VLOOKUP(A1927,'Base ATR'!$1:$1048576,2,0),"")</f>
        <v/>
      </c>
      <c r="O1927" s="23" t="str">
        <f t="shared" ca="1" si="134"/>
        <v/>
      </c>
      <c r="P1927" t="str">
        <f t="shared" si="135"/>
        <v/>
      </c>
    </row>
    <row r="1928" spans="1:16" x14ac:dyDescent="0.3">
      <c r="A1928" t="s">
        <v>11503</v>
      </c>
      <c r="B1928" s="13" t="str">
        <f>IFERROR(VLOOKUP(A1928,'Base ATP'!$1:$1048576,3,0),"")</f>
        <v>BMW</v>
      </c>
      <c r="C1928" s="28" t="str">
        <f>IFERROR(VLOOKUP(A1928,'Base ATP'!$1:$1048576,4,0),"")</f>
        <v>ALL NEW 118 I</v>
      </c>
      <c r="D1928">
        <v>27800000</v>
      </c>
      <c r="E1928">
        <v>21000000</v>
      </c>
      <c r="F1928" t="s">
        <v>5391</v>
      </c>
      <c r="G1928" s="13">
        <f>IFERROR(IF($F1928="ALTA",$D1928*1.03,
IF($F1928="MEDIA",$D1928*1,
IF($F1928="BAJA",$D1928*0.92,
IF($F1928="LIQUIDAR",_xlfn.XLOOKUP(A1928,Rotación!$A:$A,Rotación!$O:$O,0,0,-1),"")))),"")</f>
        <v>25576000</v>
      </c>
      <c r="H1928" s="13">
        <f>IFERROR(IF($F1928="ALTA",$D1928*1,
IF($F1928="MEDIA",$D1928*0.97,
IF($F1928="BAJA",$D1928*0.9,
IF($F1928="LIQUIDAR",_xlfn.XLOOKUP(A1928,Rotación!$A:$A,Rotación!$O:$O,0,0,-1),"")))),"")</f>
        <v>25020000</v>
      </c>
      <c r="I1928" s="13">
        <f>IFERROR(IF($F1928="ALTA",$D1928*0.97,
IF($F1928="MEDIA",$D1928*0.94,
IF($F1928="BAJA",$D1928*0.87,
IF($F1928="LIQUIDAR",_xlfn.XLOOKUP(A1928,Rotación!$A:$A,Rotación!$O:$O,0,0,-1),"")))),"")</f>
        <v>24186000</v>
      </c>
      <c r="J1928" s="13">
        <f>IFERROR(IF($F1928="ALTA",$D1928*0.94,
IF($F1928="MEDIA",$D1928*0.9,
IF($F1928="BAJA",$D1928*0.85,
IF($F1928="LIQUIDAR",_xlfn.XLOOKUP(A1928,Rotación!$A:$A,Rotación!$O:$O,0,0,-1),"")))),"")</f>
        <v>23630000</v>
      </c>
      <c r="K1928" s="13" t="str">
        <f>_xlfn.XLOOKUP(A1928,Rotación!$A:$A,Rotación!$P:$P,"",0,-1)</f>
        <v/>
      </c>
      <c r="L1928" s="25" t="e">
        <f t="shared" si="132"/>
        <v>#VALUE!</v>
      </c>
      <c r="M1928" s="26">
        <f t="shared" si="133"/>
        <v>0.75539568345323738</v>
      </c>
      <c r="N1928" s="22" t="str">
        <f>IFERROR(VLOOKUP(A1928,'Base ATR'!$1:$1048576,2,0),"")</f>
        <v/>
      </c>
      <c r="O1928" s="23" t="str">
        <f t="shared" ca="1" si="134"/>
        <v/>
      </c>
      <c r="P1928" t="str">
        <f t="shared" si="135"/>
        <v/>
      </c>
    </row>
    <row r="1929" spans="1:16" x14ac:dyDescent="0.3">
      <c r="A1929" t="s">
        <v>11017</v>
      </c>
      <c r="B1929" s="13" t="str">
        <f>IFERROR(VLOOKUP(A1929,'Base ATP'!$1:$1048576,3,0),"")</f>
        <v>FORD</v>
      </c>
      <c r="C1929" s="28" t="str">
        <f>IFERROR(VLOOKUP(A1929,'Base ATP'!$1:$1048576,4,0),"")</f>
        <v>EDGE ALL NEW</v>
      </c>
      <c r="D1929">
        <v>14700000</v>
      </c>
      <c r="E1929">
        <v>12000000</v>
      </c>
      <c r="F1929" t="s">
        <v>5391</v>
      </c>
      <c r="G1929" s="13">
        <f>IFERROR(IF($F1929="ALTA",$D1929*1.03,
IF($F1929="MEDIA",$D1929*1,
IF($F1929="BAJA",$D1929*0.92,
IF($F1929="LIQUIDAR",_xlfn.XLOOKUP(A1929,Rotación!$A:$A,Rotación!$O:$O,0,0,-1),"")))),"")</f>
        <v>13524000</v>
      </c>
      <c r="H1929" s="13">
        <f>IFERROR(IF($F1929="ALTA",$D1929*1,
IF($F1929="MEDIA",$D1929*0.97,
IF($F1929="BAJA",$D1929*0.9,
IF($F1929="LIQUIDAR",_xlfn.XLOOKUP(A1929,Rotación!$A:$A,Rotación!$O:$O,0,0,-1),"")))),"")</f>
        <v>13230000</v>
      </c>
      <c r="I1929" s="13">
        <f>IFERROR(IF($F1929="ALTA",$D1929*0.97,
IF($F1929="MEDIA",$D1929*0.94,
IF($F1929="BAJA",$D1929*0.87,
IF($F1929="LIQUIDAR",_xlfn.XLOOKUP(A1929,Rotación!$A:$A,Rotación!$O:$O,0,0,-1),"")))),"")</f>
        <v>12789000</v>
      </c>
      <c r="J1929" s="13">
        <f>IFERROR(IF($F1929="ALTA",$D1929*0.94,
IF($F1929="MEDIA",$D1929*0.9,
IF($F1929="BAJA",$D1929*0.85,
IF($F1929="LIQUIDAR",_xlfn.XLOOKUP(A1929,Rotación!$A:$A,Rotación!$O:$O,0,0,-1),"")))),"")</f>
        <v>12495000</v>
      </c>
      <c r="K1929" s="13" t="str">
        <f>_xlfn.XLOOKUP(A1929,Rotación!$A:$A,Rotación!$P:$P,"",0,-1)</f>
        <v/>
      </c>
      <c r="L1929" s="25" t="e">
        <f t="shared" si="132"/>
        <v>#VALUE!</v>
      </c>
      <c r="M1929" s="26">
        <f t="shared" si="133"/>
        <v>0.81632653061224492</v>
      </c>
      <c r="N1929" s="22" t="str">
        <f>IFERROR(VLOOKUP(A1929,'Base ATR'!$1:$1048576,2,0),"")</f>
        <v/>
      </c>
      <c r="O1929" s="23" t="str">
        <f t="shared" ca="1" si="134"/>
        <v/>
      </c>
      <c r="P1929" t="str">
        <f t="shared" si="135"/>
        <v/>
      </c>
    </row>
    <row r="1930" spans="1:16" x14ac:dyDescent="0.3">
      <c r="A1930" t="s">
        <v>11486</v>
      </c>
      <c r="B1930" s="13" t="str">
        <f>IFERROR(VLOOKUP(A1930,'Base ATP'!$1:$1048576,3,0),"")</f>
        <v>KIA</v>
      </c>
      <c r="C1930" s="28" t="str">
        <f>IFERROR(VLOOKUP(A1930,'Base ATP'!$1:$1048576,4,0),"")</f>
        <v>NUEVO MORNING</v>
      </c>
      <c r="D1930">
        <v>8000000</v>
      </c>
      <c r="E1930">
        <v>8000000</v>
      </c>
      <c r="F1930" t="s">
        <v>5391</v>
      </c>
      <c r="G1930" s="13">
        <f>IFERROR(IF($F1930="ALTA",$D1930*1.03,
IF($F1930="MEDIA",$D1930*1,
IF($F1930="BAJA",$D1930*0.92,
IF($F1930="LIQUIDAR",_xlfn.XLOOKUP(A1930,Rotación!$A:$A,Rotación!$O:$O,0,0,-1),"")))),"")</f>
        <v>7360000</v>
      </c>
      <c r="H1930" s="13">
        <f>IFERROR(IF($F1930="ALTA",$D1930*1,
IF($F1930="MEDIA",$D1930*0.97,
IF($F1930="BAJA",$D1930*0.9,
IF($F1930="LIQUIDAR",_xlfn.XLOOKUP(A1930,Rotación!$A:$A,Rotación!$O:$O,0,0,-1),"")))),"")</f>
        <v>7200000</v>
      </c>
      <c r="I1930" s="13">
        <f>IFERROR(IF($F1930="ALTA",$D1930*0.97,
IF($F1930="MEDIA",$D1930*0.94,
IF($F1930="BAJA",$D1930*0.87,
IF($F1930="LIQUIDAR",_xlfn.XLOOKUP(A1930,Rotación!$A:$A,Rotación!$O:$O,0,0,-1),"")))),"")</f>
        <v>6960000</v>
      </c>
      <c r="J1930" s="13">
        <f>IFERROR(IF($F1930="ALTA",$D1930*0.94,
IF($F1930="MEDIA",$D1930*0.9,
IF($F1930="BAJA",$D1930*0.85,
IF($F1930="LIQUIDAR",_xlfn.XLOOKUP(A1930,Rotación!$A:$A,Rotación!$O:$O,0,0,-1),"")))),"")</f>
        <v>6800000</v>
      </c>
      <c r="K1930" s="13" t="str">
        <f>_xlfn.XLOOKUP(A1930,Rotación!$A:$A,Rotación!$P:$P,"",0,-1)</f>
        <v/>
      </c>
      <c r="L1930" s="25" t="e">
        <f t="shared" si="132"/>
        <v>#VALUE!</v>
      </c>
      <c r="M1930" s="26">
        <f t="shared" si="133"/>
        <v>1</v>
      </c>
      <c r="N1930" s="22" t="str">
        <f>IFERROR(VLOOKUP(A1930,'Base ATR'!$1:$1048576,2,0),"")</f>
        <v/>
      </c>
      <c r="O1930" s="23" t="str">
        <f t="shared" ca="1" si="134"/>
        <v/>
      </c>
      <c r="P1930" t="str">
        <f t="shared" si="135"/>
        <v/>
      </c>
    </row>
    <row r="1931" spans="1:16" x14ac:dyDescent="0.3">
      <c r="A1931" t="s">
        <v>11571</v>
      </c>
      <c r="B1931" s="13" t="str">
        <f>IFERROR(VLOOKUP(A1931,'Base ATP'!$1:$1048576,3,0),"")</f>
        <v/>
      </c>
      <c r="C1931" s="28" t="str">
        <f>IFERROR(VLOOKUP(A1931,'Base ATP'!$1:$1048576,4,0),"")</f>
        <v/>
      </c>
      <c r="D1931">
        <v>20400000</v>
      </c>
      <c r="E1931">
        <v>16300000</v>
      </c>
      <c r="F1931" t="s">
        <v>5391</v>
      </c>
      <c r="G1931" s="13">
        <f>IFERROR(IF($F1931="ALTA",$D1931*1.03,
IF($F1931="MEDIA",$D1931*1,
IF($F1931="BAJA",$D1931*0.92,
IF($F1931="LIQUIDAR",_xlfn.XLOOKUP(A1931,Rotación!$A:$A,Rotación!$O:$O,0,0,-1),"")))),"")</f>
        <v>18768000</v>
      </c>
      <c r="H1931" s="13">
        <f>IFERROR(IF($F1931="ALTA",$D1931*1,
IF($F1931="MEDIA",$D1931*0.97,
IF($F1931="BAJA",$D1931*0.9,
IF($F1931="LIQUIDAR",_xlfn.XLOOKUP(A1931,Rotación!$A:$A,Rotación!$O:$O,0,0,-1),"")))),"")</f>
        <v>18360000</v>
      </c>
      <c r="I1931" s="13">
        <f>IFERROR(IF($F1931="ALTA",$D1931*0.97,
IF($F1931="MEDIA",$D1931*0.94,
IF($F1931="BAJA",$D1931*0.87,
IF($F1931="LIQUIDAR",_xlfn.XLOOKUP(A1931,Rotación!$A:$A,Rotación!$O:$O,0,0,-1),"")))),"")</f>
        <v>17748000</v>
      </c>
      <c r="J1931" s="13">
        <f>IFERROR(IF($F1931="ALTA",$D1931*0.94,
IF($F1931="MEDIA",$D1931*0.9,
IF($F1931="BAJA",$D1931*0.85,
IF($F1931="LIQUIDAR",_xlfn.XLOOKUP(A1931,Rotación!$A:$A,Rotación!$O:$O,0,0,-1),"")))),"")</f>
        <v>17340000</v>
      </c>
      <c r="K1931" s="13" t="str">
        <f>_xlfn.XLOOKUP(A1931,Rotación!$A:$A,Rotación!$P:$P,"",0,-1)</f>
        <v/>
      </c>
      <c r="L1931" s="25" t="e">
        <f t="shared" si="132"/>
        <v>#VALUE!</v>
      </c>
      <c r="M1931" s="26">
        <f t="shared" si="133"/>
        <v>0.7990196078431373</v>
      </c>
      <c r="N1931" s="22" t="str">
        <f>IFERROR(VLOOKUP(A1931,'Base ATR'!$1:$1048576,2,0),"")</f>
        <v/>
      </c>
      <c r="O1931" s="23" t="str">
        <f t="shared" ca="1" si="134"/>
        <v/>
      </c>
      <c r="P1931" t="str">
        <f t="shared" si="135"/>
        <v/>
      </c>
    </row>
    <row r="1932" spans="1:16" x14ac:dyDescent="0.3">
      <c r="A1932" t="s">
        <v>11551</v>
      </c>
      <c r="B1932" s="13" t="str">
        <f>IFERROR(VLOOKUP(A1932,'Base ATP'!$1:$1048576,3,0),"")</f>
        <v>FORD</v>
      </c>
      <c r="C1932" s="28" t="str">
        <f>IFERROR(VLOOKUP(A1932,'Base ATP'!$1:$1048576,4,0),"")</f>
        <v>NUEVA TERRITORY</v>
      </c>
      <c r="D1932">
        <v>18800000</v>
      </c>
      <c r="E1932">
        <v>16400000</v>
      </c>
      <c r="F1932" t="s">
        <v>5391</v>
      </c>
      <c r="G1932" s="13">
        <f>IFERROR(IF($F1932="ALTA",$D1932*1.03,
IF($F1932="MEDIA",$D1932*1,
IF($F1932="BAJA",$D1932*0.92,
IF($F1932="LIQUIDAR",_xlfn.XLOOKUP(A1932,Rotación!$A:$A,Rotación!$O:$O,0,0,-1),"")))),"")</f>
        <v>17296000</v>
      </c>
      <c r="H1932" s="13">
        <f>IFERROR(IF($F1932="ALTA",$D1932*1,
IF($F1932="MEDIA",$D1932*0.97,
IF($F1932="BAJA",$D1932*0.9,
IF($F1932="LIQUIDAR",_xlfn.XLOOKUP(A1932,Rotación!$A:$A,Rotación!$O:$O,0,0,-1),"")))),"")</f>
        <v>16920000</v>
      </c>
      <c r="I1932" s="13">
        <f>IFERROR(IF($F1932="ALTA",$D1932*0.97,
IF($F1932="MEDIA",$D1932*0.94,
IF($F1932="BAJA",$D1932*0.87,
IF($F1932="LIQUIDAR",_xlfn.XLOOKUP(A1932,Rotación!$A:$A,Rotación!$O:$O,0,0,-1),"")))),"")</f>
        <v>16356000</v>
      </c>
      <c r="J1932" s="13">
        <f>IFERROR(IF($F1932="ALTA",$D1932*0.94,
IF($F1932="MEDIA",$D1932*0.9,
IF($F1932="BAJA",$D1932*0.85,
IF($F1932="LIQUIDAR",_xlfn.XLOOKUP(A1932,Rotación!$A:$A,Rotación!$O:$O,0,0,-1),"")))),"")</f>
        <v>15980000</v>
      </c>
      <c r="K1932" s="13" t="str">
        <f>_xlfn.XLOOKUP(A1932,Rotación!$A:$A,Rotación!$P:$P,"",0,-1)</f>
        <v/>
      </c>
      <c r="L1932" s="25" t="e">
        <f t="shared" si="132"/>
        <v>#VALUE!</v>
      </c>
      <c r="M1932" s="26">
        <f t="shared" si="133"/>
        <v>0.87234042553191493</v>
      </c>
      <c r="N1932" s="22" t="str">
        <f>IFERROR(VLOOKUP(A1932,'Base ATR'!$1:$1048576,2,0),"")</f>
        <v/>
      </c>
      <c r="O1932" s="23" t="str">
        <f t="shared" ca="1" si="134"/>
        <v/>
      </c>
      <c r="P1932" t="str">
        <f t="shared" si="135"/>
        <v/>
      </c>
    </row>
    <row r="1933" spans="1:16" x14ac:dyDescent="0.3">
      <c r="A1933" t="s">
        <v>11056</v>
      </c>
      <c r="B1933" s="13" t="str">
        <f>IFERROR(VLOOKUP(A1933,'Base ATP'!$1:$1048576,3,0),"")</f>
        <v>RAM</v>
      </c>
      <c r="C1933" s="28" t="str">
        <f>IFERROR(VLOOKUP(A1933,'Base ATP'!$1:$1048576,4,0),"")</f>
        <v>NEW 1500</v>
      </c>
      <c r="D1933">
        <v>31400000</v>
      </c>
      <c r="E1933">
        <v>23000000</v>
      </c>
      <c r="F1933" t="s">
        <v>5391</v>
      </c>
      <c r="G1933" s="13">
        <f>IFERROR(IF($F1933="ALTA",$D1933*1.03,
IF($F1933="MEDIA",$D1933*1,
IF($F1933="BAJA",$D1933*0.92,
IF($F1933="LIQUIDAR",_xlfn.XLOOKUP(A1933,Rotación!$A:$A,Rotación!$O:$O,0,0,-1),"")))),"")</f>
        <v>28888000</v>
      </c>
      <c r="H1933" s="13">
        <f>IFERROR(IF($F1933="ALTA",$D1933*1,
IF($F1933="MEDIA",$D1933*0.97,
IF($F1933="BAJA",$D1933*0.9,
IF($F1933="LIQUIDAR",_xlfn.XLOOKUP(A1933,Rotación!$A:$A,Rotación!$O:$O,0,0,-1),"")))),"")</f>
        <v>28260000</v>
      </c>
      <c r="I1933" s="13">
        <f>IFERROR(IF($F1933="ALTA",$D1933*0.97,
IF($F1933="MEDIA",$D1933*0.94,
IF($F1933="BAJA",$D1933*0.87,
IF($F1933="LIQUIDAR",_xlfn.XLOOKUP(A1933,Rotación!$A:$A,Rotación!$O:$O,0,0,-1),"")))),"")</f>
        <v>27318000</v>
      </c>
      <c r="J1933" s="13">
        <f>IFERROR(IF($F1933="ALTA",$D1933*0.94,
IF($F1933="MEDIA",$D1933*0.9,
IF($F1933="BAJA",$D1933*0.85,
IF($F1933="LIQUIDAR",_xlfn.XLOOKUP(A1933,Rotación!$A:$A,Rotación!$O:$O,0,0,-1),"")))),"")</f>
        <v>26690000</v>
      </c>
      <c r="K1933" s="13" t="str">
        <f>_xlfn.XLOOKUP(A1933,Rotación!$A:$A,Rotación!$P:$P,"",0,-1)</f>
        <v/>
      </c>
      <c r="L1933" s="25" t="e">
        <f t="shared" si="132"/>
        <v>#VALUE!</v>
      </c>
      <c r="M1933" s="26">
        <f t="shared" si="133"/>
        <v>0.73248407643312097</v>
      </c>
      <c r="N1933" s="22" t="str">
        <f>IFERROR(VLOOKUP(A1933,'Base ATR'!$1:$1048576,2,0),"")</f>
        <v/>
      </c>
      <c r="O1933" s="23" t="str">
        <f t="shared" ca="1" si="134"/>
        <v/>
      </c>
      <c r="P1933" t="str">
        <f t="shared" si="135"/>
        <v/>
      </c>
    </row>
    <row r="1934" spans="1:16" x14ac:dyDescent="0.3">
      <c r="A1934" t="s">
        <v>11465</v>
      </c>
      <c r="B1934" s="13" t="str">
        <f>IFERROR(VLOOKUP(A1934,'Base ATP'!$1:$1048576,3,0),"")</f>
        <v>PEUGEOT</v>
      </c>
      <c r="C1934" s="28">
        <f>IFERROR(VLOOKUP(A1934,'Base ATP'!$1:$1048576,4,0),"")</f>
        <v>3008</v>
      </c>
      <c r="D1934">
        <v>18700000</v>
      </c>
      <c r="E1934">
        <v>14400000</v>
      </c>
      <c r="F1934" t="s">
        <v>5391</v>
      </c>
      <c r="G1934" s="13">
        <f>IFERROR(IF($F1934="ALTA",$D1934*1.03,
IF($F1934="MEDIA",$D1934*1,
IF($F1934="BAJA",$D1934*0.92,
IF($F1934="LIQUIDAR",_xlfn.XLOOKUP(A1934,Rotación!$A:$A,Rotación!$O:$O,0,0,-1),"")))),"")</f>
        <v>17204000</v>
      </c>
      <c r="H1934" s="13">
        <f>IFERROR(IF($F1934="ALTA",$D1934*1,
IF($F1934="MEDIA",$D1934*0.97,
IF($F1934="BAJA",$D1934*0.9,
IF($F1934="LIQUIDAR",_xlfn.XLOOKUP(A1934,Rotación!$A:$A,Rotación!$O:$O,0,0,-1),"")))),"")</f>
        <v>16830000</v>
      </c>
      <c r="I1934" s="13">
        <f>IFERROR(IF($F1934="ALTA",$D1934*0.97,
IF($F1934="MEDIA",$D1934*0.94,
IF($F1934="BAJA",$D1934*0.87,
IF($F1934="LIQUIDAR",_xlfn.XLOOKUP(A1934,Rotación!$A:$A,Rotación!$O:$O,0,0,-1),"")))),"")</f>
        <v>16269000</v>
      </c>
      <c r="J1934" s="13">
        <f>IFERROR(IF($F1934="ALTA",$D1934*0.94,
IF($F1934="MEDIA",$D1934*0.9,
IF($F1934="BAJA",$D1934*0.85,
IF($F1934="LIQUIDAR",_xlfn.XLOOKUP(A1934,Rotación!$A:$A,Rotación!$O:$O,0,0,-1),"")))),"")</f>
        <v>15895000</v>
      </c>
      <c r="K1934" s="13" t="str">
        <f>_xlfn.XLOOKUP(A1934,Rotación!$A:$A,Rotación!$P:$P,"",0,-1)</f>
        <v/>
      </c>
      <c r="L1934" s="25" t="e">
        <f t="shared" si="132"/>
        <v>#VALUE!</v>
      </c>
      <c r="M1934" s="26">
        <f t="shared" si="133"/>
        <v>0.77005347593582885</v>
      </c>
      <c r="N1934" s="22" t="str">
        <f>IFERROR(VLOOKUP(A1934,'Base ATR'!$1:$1048576,2,0),"")</f>
        <v/>
      </c>
      <c r="O1934" s="23" t="str">
        <f t="shared" ca="1" si="134"/>
        <v/>
      </c>
      <c r="P1934" t="str">
        <f t="shared" si="135"/>
        <v/>
      </c>
    </row>
    <row r="1935" spans="1:16" x14ac:dyDescent="0.3">
      <c r="A1935" t="s">
        <v>11356</v>
      </c>
      <c r="B1935" s="13" t="str">
        <f>IFERROR(VLOOKUP(A1935,'Base ATP'!$1:$1048576,3,0),"")</f>
        <v>BAIC</v>
      </c>
      <c r="C1935" s="28" t="str">
        <f>IFERROR(VLOOKUP(A1935,'Base ATP'!$1:$1048576,4,0),"")</f>
        <v>BJ40P</v>
      </c>
      <c r="D1935">
        <v>19500000</v>
      </c>
      <c r="E1935">
        <v>15000000</v>
      </c>
      <c r="F1935" t="s">
        <v>4033</v>
      </c>
      <c r="G1935" s="13">
        <f>IFERROR(IF($F1935="ALTA",$D1935*1.03,
IF($F1935="MEDIA",$D1935*1,
IF($F1935="BAJA",$D1935*0.92,
IF($F1935="LIQUIDAR",_xlfn.XLOOKUP(A1935,Rotación!$A:$A,Rotación!$O:$O,0,0,-1),"")))),"")</f>
        <v>19500000</v>
      </c>
      <c r="H1935" s="13">
        <f>IFERROR(IF($F1935="ALTA",$D1935*1,
IF($F1935="MEDIA",$D1935*0.97,
IF($F1935="BAJA",$D1935*0.9,
IF($F1935="LIQUIDAR",_xlfn.XLOOKUP(A1935,Rotación!$A:$A,Rotación!$O:$O,0,0,-1),"")))),"")</f>
        <v>18915000</v>
      </c>
      <c r="I1935" s="13">
        <f>IFERROR(IF($F1935="ALTA",$D1935*0.97,
IF($F1935="MEDIA",$D1935*0.94,
IF($F1935="BAJA",$D1935*0.87,
IF($F1935="LIQUIDAR",_xlfn.XLOOKUP(A1935,Rotación!$A:$A,Rotación!$O:$O,0,0,-1),"")))),"")</f>
        <v>18330000</v>
      </c>
      <c r="J1935" s="13">
        <f>IFERROR(IF($F1935="ALTA",$D1935*0.94,
IF($F1935="MEDIA",$D1935*0.9,
IF($F1935="BAJA",$D1935*0.85,
IF($F1935="LIQUIDAR",_xlfn.XLOOKUP(A1935,Rotación!$A:$A,Rotación!$O:$O,0,0,-1),"")))),"")</f>
        <v>17550000</v>
      </c>
      <c r="K1935" s="13" t="str">
        <f>_xlfn.XLOOKUP(A1935,Rotación!$A:$A,Rotación!$P:$P,"",0,-1)</f>
        <v/>
      </c>
      <c r="L1935" s="25" t="e">
        <f t="shared" si="132"/>
        <v>#VALUE!</v>
      </c>
      <c r="M1935" s="26">
        <f t="shared" si="133"/>
        <v>0.76923076923076927</v>
      </c>
      <c r="N1935" s="22" t="str">
        <f>IFERROR(VLOOKUP(A1935,'Base ATR'!$1:$1048576,2,0),"")</f>
        <v/>
      </c>
      <c r="O1935" s="23" t="str">
        <f t="shared" ca="1" si="134"/>
        <v/>
      </c>
      <c r="P1935" t="str">
        <f t="shared" si="135"/>
        <v/>
      </c>
    </row>
    <row r="1936" spans="1:16" x14ac:dyDescent="0.3">
      <c r="A1936" t="s">
        <v>9469</v>
      </c>
      <c r="B1936" s="13" t="str">
        <f>IFERROR(VLOOKUP(A1936,'Base ATP'!$1:$1048576,3,0),"")</f>
        <v>CITROEN</v>
      </c>
      <c r="C1936" s="28" t="str">
        <f>IFERROR(VLOOKUP(A1936,'Base ATP'!$1:$1048576,4,0),"")</f>
        <v>NEW C3</v>
      </c>
      <c r="D1936">
        <v>9200000</v>
      </c>
      <c r="E1936">
        <v>7300000</v>
      </c>
      <c r="F1936" t="s">
        <v>4033</v>
      </c>
      <c r="G1936" s="13">
        <f>IFERROR(IF($F1936="ALTA",$D1936*1.03,
IF($F1936="MEDIA",$D1936*1,
IF($F1936="BAJA",$D1936*0.92,
IF($F1936="LIQUIDAR",_xlfn.XLOOKUP(A1936,Rotación!$A:$A,Rotación!$O:$O,0,0,-1),"")))),"")</f>
        <v>9200000</v>
      </c>
      <c r="H1936" s="13">
        <f>IFERROR(IF($F1936="ALTA",$D1936*1,
IF($F1936="MEDIA",$D1936*0.97,
IF($F1936="BAJA",$D1936*0.9,
IF($F1936="LIQUIDAR",_xlfn.XLOOKUP(A1936,Rotación!$A:$A,Rotación!$O:$O,0,0,-1),"")))),"")</f>
        <v>8924000</v>
      </c>
      <c r="I1936" s="13">
        <f>IFERROR(IF($F1936="ALTA",$D1936*0.97,
IF($F1936="MEDIA",$D1936*0.94,
IF($F1936="BAJA",$D1936*0.87,
IF($F1936="LIQUIDAR",_xlfn.XLOOKUP(A1936,Rotación!$A:$A,Rotación!$O:$O,0,0,-1),"")))),"")</f>
        <v>8648000</v>
      </c>
      <c r="J1936" s="13">
        <f>IFERROR(IF($F1936="ALTA",$D1936*0.94,
IF($F1936="MEDIA",$D1936*0.9,
IF($F1936="BAJA",$D1936*0.85,
IF($F1936="LIQUIDAR",_xlfn.XLOOKUP(A1936,Rotación!$A:$A,Rotación!$O:$O,0,0,-1),"")))),"")</f>
        <v>8280000</v>
      </c>
      <c r="K1936" s="13" t="str">
        <f>_xlfn.XLOOKUP(A1936,Rotación!$A:$A,Rotación!$P:$P,"",0,-1)</f>
        <v/>
      </c>
      <c r="L1936" s="25" t="e">
        <f t="shared" si="132"/>
        <v>#VALUE!</v>
      </c>
      <c r="M1936" s="26">
        <f t="shared" si="133"/>
        <v>0.79347826086956519</v>
      </c>
      <c r="N1936" s="22" t="str">
        <f>IFERROR(VLOOKUP(A1936,'Base ATR'!$1:$1048576,2,0),"")</f>
        <v/>
      </c>
      <c r="O1936" s="23" t="str">
        <f t="shared" ca="1" si="134"/>
        <v/>
      </c>
      <c r="P1936" t="str">
        <f t="shared" si="135"/>
        <v/>
      </c>
    </row>
    <row r="1937" spans="1:16" x14ac:dyDescent="0.3">
      <c r="A1937" t="s">
        <v>11426</v>
      </c>
      <c r="B1937" s="13" t="str">
        <f>IFERROR(VLOOKUP(A1937,'Base ATP'!$1:$1048576,3,0),"")</f>
        <v>HONDA</v>
      </c>
      <c r="C1937" s="28" t="str">
        <f>IFERROR(VLOOKUP(A1937,'Base ATP'!$1:$1048576,4,0),"")</f>
        <v>CIVIC</v>
      </c>
      <c r="D1937">
        <v>21300000</v>
      </c>
      <c r="E1937">
        <v>17000000</v>
      </c>
      <c r="F1937" t="s">
        <v>5391</v>
      </c>
      <c r="G1937" s="13">
        <f>IFERROR(IF($F1937="ALTA",$D1937*1.03,
IF($F1937="MEDIA",$D1937*1,
IF($F1937="BAJA",$D1937*0.92,
IF($F1937="LIQUIDAR",_xlfn.XLOOKUP(A1937,Rotación!$A:$A,Rotación!$O:$O,0,0,-1),"")))),"")</f>
        <v>19596000</v>
      </c>
      <c r="H1937" s="13">
        <f>IFERROR(IF($F1937="ALTA",$D1937*1,
IF($F1937="MEDIA",$D1937*0.97,
IF($F1937="BAJA",$D1937*0.9,
IF($F1937="LIQUIDAR",_xlfn.XLOOKUP(A1937,Rotación!$A:$A,Rotación!$O:$O,0,0,-1),"")))),"")</f>
        <v>19170000</v>
      </c>
      <c r="I1937" s="13">
        <f>IFERROR(IF($F1937="ALTA",$D1937*0.97,
IF($F1937="MEDIA",$D1937*0.94,
IF($F1937="BAJA",$D1937*0.87,
IF($F1937="LIQUIDAR",_xlfn.XLOOKUP(A1937,Rotación!$A:$A,Rotación!$O:$O,0,0,-1),"")))),"")</f>
        <v>18531000</v>
      </c>
      <c r="J1937" s="13">
        <f>IFERROR(IF($F1937="ALTA",$D1937*0.94,
IF($F1937="MEDIA",$D1937*0.9,
IF($F1937="BAJA",$D1937*0.85,
IF($F1937="LIQUIDAR",_xlfn.XLOOKUP(A1937,Rotación!$A:$A,Rotación!$O:$O,0,0,-1),"")))),"")</f>
        <v>18105000</v>
      </c>
      <c r="K1937" s="13">
        <f>_xlfn.XLOOKUP(A1937,Rotación!$A:$A,Rotación!$P:$P,"",0,-1)</f>
        <v>20590000</v>
      </c>
      <c r="L1937" s="25">
        <f t="shared" si="132"/>
        <v>-710000</v>
      </c>
      <c r="M1937" s="26">
        <f t="shared" si="133"/>
        <v>0.7981220657276995</v>
      </c>
      <c r="N1937" s="22" t="str">
        <f>IFERROR(VLOOKUP(A1937,'Base ATR'!$1:$1048576,2,0),"")</f>
        <v/>
      </c>
      <c r="O1937" s="23" t="str">
        <f t="shared" ca="1" si="134"/>
        <v/>
      </c>
      <c r="P1937" t="str">
        <f t="shared" si="135"/>
        <v/>
      </c>
    </row>
    <row r="1938" spans="1:16" x14ac:dyDescent="0.3">
      <c r="A1938" t="s">
        <v>11039</v>
      </c>
      <c r="B1938" s="13" t="str">
        <f>IFERROR(VLOOKUP(A1938,'Base ATP'!$1:$1048576,3,0),"")</f>
        <v>RENAULT</v>
      </c>
      <c r="C1938" s="28" t="str">
        <f>IFERROR(VLOOKUP(A1938,'Base ATP'!$1:$1048576,4,0),"")</f>
        <v>CLIO</v>
      </c>
      <c r="D1938">
        <v>8000000</v>
      </c>
      <c r="E1938">
        <v>6500000</v>
      </c>
      <c r="F1938" t="s">
        <v>4033</v>
      </c>
      <c r="G1938" s="13">
        <f>IFERROR(IF($F1938="ALTA",$D1938*1.03,
IF($F1938="MEDIA",$D1938*1,
IF($F1938="BAJA",$D1938*0.92,
IF($F1938="LIQUIDAR",_xlfn.XLOOKUP(A1938,Rotación!$A:$A,Rotación!$O:$O,0,0,-1),"")))),"")</f>
        <v>8000000</v>
      </c>
      <c r="H1938" s="13">
        <f>IFERROR(IF($F1938="ALTA",$D1938*1,
IF($F1938="MEDIA",$D1938*0.97,
IF($F1938="BAJA",$D1938*0.9,
IF($F1938="LIQUIDAR",_xlfn.XLOOKUP(A1938,Rotación!$A:$A,Rotación!$O:$O,0,0,-1),"")))),"")</f>
        <v>7760000</v>
      </c>
      <c r="I1938" s="13">
        <f>IFERROR(IF($F1938="ALTA",$D1938*0.97,
IF($F1938="MEDIA",$D1938*0.94,
IF($F1938="BAJA",$D1938*0.87,
IF($F1938="LIQUIDAR",_xlfn.XLOOKUP(A1938,Rotación!$A:$A,Rotación!$O:$O,0,0,-1),"")))),"")</f>
        <v>7520000</v>
      </c>
      <c r="J1938" s="13">
        <f>IFERROR(IF($F1938="ALTA",$D1938*0.94,
IF($F1938="MEDIA",$D1938*0.9,
IF($F1938="BAJA",$D1938*0.85,
IF($F1938="LIQUIDAR",_xlfn.XLOOKUP(A1938,Rotación!$A:$A,Rotación!$O:$O,0,0,-1),"")))),"")</f>
        <v>7200000</v>
      </c>
      <c r="K1938" s="13" t="str">
        <f>_xlfn.XLOOKUP(A1938,Rotación!$A:$A,Rotación!$P:$P,"",0,-1)</f>
        <v/>
      </c>
      <c r="L1938" s="25" t="e">
        <f t="shared" si="132"/>
        <v>#VALUE!</v>
      </c>
      <c r="M1938" s="26">
        <f t="shared" si="133"/>
        <v>0.8125</v>
      </c>
      <c r="N1938" s="22" t="str">
        <f>IFERROR(VLOOKUP(A1938,'Base ATR'!$1:$1048576,2,0),"")</f>
        <v/>
      </c>
      <c r="O1938" s="23" t="str">
        <f t="shared" ca="1" si="134"/>
        <v/>
      </c>
      <c r="P1938" t="str">
        <f t="shared" si="135"/>
        <v/>
      </c>
    </row>
    <row r="1939" spans="1:16" x14ac:dyDescent="0.3">
      <c r="A1939" t="s">
        <v>11359</v>
      </c>
      <c r="B1939" s="13" t="str">
        <f>IFERROR(VLOOKUP(A1939,'Base ATP'!$1:$1048576,3,0),"")</f>
        <v>KIA</v>
      </c>
      <c r="C1939" s="28" t="str">
        <f>IFERROR(VLOOKUP(A1939,'Base ATP'!$1:$1048576,4,0),"")</f>
        <v>SOLUTO</v>
      </c>
      <c r="D1939">
        <v>8100000</v>
      </c>
      <c r="E1939">
        <v>6500000</v>
      </c>
      <c r="F1939" t="s">
        <v>4033</v>
      </c>
      <c r="G1939" s="13">
        <f>IFERROR(IF($F1939="ALTA",$D1939*1.03,
IF($F1939="MEDIA",$D1939*1,
IF($F1939="BAJA",$D1939*0.92,
IF($F1939="LIQUIDAR",_xlfn.XLOOKUP(A1939,Rotación!$A:$A,Rotación!$O:$O,0,0,-1),"")))),"")</f>
        <v>8100000</v>
      </c>
      <c r="H1939" s="13">
        <f>IFERROR(IF($F1939="ALTA",$D1939*1,
IF($F1939="MEDIA",$D1939*0.97,
IF($F1939="BAJA",$D1939*0.9,
IF($F1939="LIQUIDAR",_xlfn.XLOOKUP(A1939,Rotación!$A:$A,Rotación!$O:$O,0,0,-1),"")))),"")</f>
        <v>7857000</v>
      </c>
      <c r="I1939" s="13">
        <f>IFERROR(IF($F1939="ALTA",$D1939*0.97,
IF($F1939="MEDIA",$D1939*0.94,
IF($F1939="BAJA",$D1939*0.87,
IF($F1939="LIQUIDAR",_xlfn.XLOOKUP(A1939,Rotación!$A:$A,Rotación!$O:$O,0,0,-1),"")))),"")</f>
        <v>7614000</v>
      </c>
      <c r="J1939" s="13">
        <f>IFERROR(IF($F1939="ALTA",$D1939*0.94,
IF($F1939="MEDIA",$D1939*0.9,
IF($F1939="BAJA",$D1939*0.85,
IF($F1939="LIQUIDAR",_xlfn.XLOOKUP(A1939,Rotación!$A:$A,Rotación!$O:$O,0,0,-1),"")))),"")</f>
        <v>7290000</v>
      </c>
      <c r="K1939" s="13" t="str">
        <f>_xlfn.XLOOKUP(A1939,Rotación!$A:$A,Rotación!$P:$P,"",0,-1)</f>
        <v/>
      </c>
      <c r="L1939" s="25" t="e">
        <f t="shared" si="132"/>
        <v>#VALUE!</v>
      </c>
      <c r="M1939" s="26">
        <f t="shared" si="133"/>
        <v>0.80246913580246915</v>
      </c>
      <c r="N1939" s="22" t="str">
        <f>IFERROR(VLOOKUP(A1939,'Base ATR'!$1:$1048576,2,0),"")</f>
        <v/>
      </c>
      <c r="O1939" s="23" t="str">
        <f t="shared" ca="1" si="134"/>
        <v/>
      </c>
      <c r="P1939" t="str">
        <f t="shared" si="135"/>
        <v/>
      </c>
    </row>
    <row r="1940" spans="1:16" x14ac:dyDescent="0.3">
      <c r="A1940" t="s">
        <v>11316</v>
      </c>
      <c r="B1940" s="13" t="str">
        <f>IFERROR(VLOOKUP(A1940,'Base ATP'!$1:$1048576,3,0),"")</f>
        <v>MITSUBISHI</v>
      </c>
      <c r="C1940" s="28" t="str">
        <f>IFERROR(VLOOKUP(A1940,'Base ATP'!$1:$1048576,4,0),"")</f>
        <v>L200</v>
      </c>
      <c r="D1940">
        <v>17300000</v>
      </c>
      <c r="E1940">
        <v>13800000</v>
      </c>
      <c r="F1940" t="s">
        <v>4033</v>
      </c>
      <c r="G1940" s="13">
        <f>IFERROR(IF($F1940="ALTA",$D1940*1.03,
IF($F1940="MEDIA",$D1940*1,
IF($F1940="BAJA",$D1940*0.92,
IF($F1940="LIQUIDAR",_xlfn.XLOOKUP(A1940,Rotación!$A:$A,Rotación!$O:$O,0,0,-1),"")))),"")</f>
        <v>17300000</v>
      </c>
      <c r="H1940" s="13">
        <f>IFERROR(IF($F1940="ALTA",$D1940*1,
IF($F1940="MEDIA",$D1940*0.97,
IF($F1940="BAJA",$D1940*0.9,
IF($F1940="LIQUIDAR",_xlfn.XLOOKUP(A1940,Rotación!$A:$A,Rotación!$O:$O,0,0,-1),"")))),"")</f>
        <v>16781000</v>
      </c>
      <c r="I1940" s="13">
        <f>IFERROR(IF($F1940="ALTA",$D1940*0.97,
IF($F1940="MEDIA",$D1940*0.94,
IF($F1940="BAJA",$D1940*0.87,
IF($F1940="LIQUIDAR",_xlfn.XLOOKUP(A1940,Rotación!$A:$A,Rotación!$O:$O,0,0,-1),"")))),"")</f>
        <v>16262000</v>
      </c>
      <c r="J1940" s="13">
        <f>IFERROR(IF($F1940="ALTA",$D1940*0.94,
IF($F1940="MEDIA",$D1940*0.9,
IF($F1940="BAJA",$D1940*0.85,
IF($F1940="LIQUIDAR",_xlfn.XLOOKUP(A1940,Rotación!$A:$A,Rotación!$O:$O,0,0,-1),"")))),"")</f>
        <v>15570000</v>
      </c>
      <c r="K1940" s="13" t="str">
        <f>_xlfn.XLOOKUP(A1940,Rotación!$A:$A,Rotación!$P:$P,"",0,-1)</f>
        <v/>
      </c>
      <c r="L1940" s="25" t="e">
        <f t="shared" si="132"/>
        <v>#VALUE!</v>
      </c>
      <c r="M1940" s="26">
        <f t="shared" si="133"/>
        <v>0.79768786127167635</v>
      </c>
      <c r="N1940" s="22" t="str">
        <f>IFERROR(VLOOKUP(A1940,'Base ATR'!$1:$1048576,2,0),"")</f>
        <v/>
      </c>
      <c r="O1940" s="23" t="str">
        <f t="shared" ca="1" si="134"/>
        <v/>
      </c>
      <c r="P1940" t="str">
        <f t="shared" si="135"/>
        <v/>
      </c>
    </row>
    <row r="1941" spans="1:16" x14ac:dyDescent="0.3">
      <c r="A1941" t="s">
        <v>11219</v>
      </c>
      <c r="B1941" s="13" t="str">
        <f>IFERROR(VLOOKUP(A1941,'Base ATP'!$1:$1048576,3,0),"")</f>
        <v>SUBARU</v>
      </c>
      <c r="C1941" s="28" t="str">
        <f>IFERROR(VLOOKUP(A1941,'Base ATP'!$1:$1048576,4,0),"")</f>
        <v>OUTBACK</v>
      </c>
      <c r="D1941">
        <v>24600000</v>
      </c>
      <c r="E1941">
        <v>20000000</v>
      </c>
      <c r="F1941" t="s">
        <v>4033</v>
      </c>
      <c r="G1941" s="13">
        <f>IFERROR(IF($F1941="ALTA",$D1941*1.03,
IF($F1941="MEDIA",$D1941*1,
IF($F1941="BAJA",$D1941*0.92,
IF($F1941="LIQUIDAR",_xlfn.XLOOKUP(A1941,Rotación!$A:$A,Rotación!$O:$O,0,0,-1),"")))),"")</f>
        <v>24600000</v>
      </c>
      <c r="H1941" s="13">
        <f>IFERROR(IF($F1941="ALTA",$D1941*1,
IF($F1941="MEDIA",$D1941*0.97,
IF($F1941="BAJA",$D1941*0.9,
IF($F1941="LIQUIDAR",_xlfn.XLOOKUP(A1941,Rotación!$A:$A,Rotación!$O:$O,0,0,-1),"")))),"")</f>
        <v>23862000</v>
      </c>
      <c r="I1941" s="13">
        <f>IFERROR(IF($F1941="ALTA",$D1941*0.97,
IF($F1941="MEDIA",$D1941*0.94,
IF($F1941="BAJA",$D1941*0.87,
IF($F1941="LIQUIDAR",_xlfn.XLOOKUP(A1941,Rotación!$A:$A,Rotación!$O:$O,0,0,-1),"")))),"")</f>
        <v>23124000</v>
      </c>
      <c r="J1941" s="13">
        <f>IFERROR(IF($F1941="ALTA",$D1941*0.94,
IF($F1941="MEDIA",$D1941*0.9,
IF($F1941="BAJA",$D1941*0.85,
IF($F1941="LIQUIDAR",_xlfn.XLOOKUP(A1941,Rotación!$A:$A,Rotación!$O:$O,0,0,-1),"")))),"")</f>
        <v>22140000</v>
      </c>
      <c r="K1941" s="13" t="str">
        <f>_xlfn.XLOOKUP(A1941,Rotación!$A:$A,Rotación!$P:$P,"",0,-1)</f>
        <v/>
      </c>
      <c r="L1941" s="25" t="e">
        <f t="shared" si="132"/>
        <v>#VALUE!</v>
      </c>
      <c r="M1941" s="26">
        <f t="shared" si="133"/>
        <v>0.81300813008130079</v>
      </c>
      <c r="N1941" s="22" t="str">
        <f>IFERROR(VLOOKUP(A1941,'Base ATR'!$1:$1048576,2,0),"")</f>
        <v/>
      </c>
      <c r="O1941" s="23" t="str">
        <f t="shared" ca="1" si="134"/>
        <v/>
      </c>
      <c r="P1941" t="str">
        <f t="shared" si="135"/>
        <v/>
      </c>
    </row>
    <row r="1942" spans="1:16" x14ac:dyDescent="0.3">
      <c r="A1942" t="s">
        <v>11054</v>
      </c>
      <c r="B1942" s="13" t="str">
        <f>IFERROR(VLOOKUP(A1942,'Base ATP'!$1:$1048576,3,0),"")</f>
        <v>KIA</v>
      </c>
      <c r="C1942" s="28" t="str">
        <f>IFERROR(VLOOKUP(A1942,'Base ATP'!$1:$1048576,4,0),"")</f>
        <v>RIO 5 NEW</v>
      </c>
      <c r="D1942">
        <v>9300000</v>
      </c>
      <c r="E1942">
        <v>7400000</v>
      </c>
      <c r="F1942" t="s">
        <v>4033</v>
      </c>
      <c r="G1942" s="13">
        <f>IFERROR(IF($F1942="ALTA",$D1942*1.03,
IF($F1942="MEDIA",$D1942*1,
IF($F1942="BAJA",$D1942*0.92,
IF($F1942="LIQUIDAR",_xlfn.XLOOKUP(A1942,Rotación!$A:$A,Rotación!$O:$O,0,0,-1),"")))),"")</f>
        <v>9300000</v>
      </c>
      <c r="H1942" s="13">
        <f>IFERROR(IF($F1942="ALTA",$D1942*1,
IF($F1942="MEDIA",$D1942*0.97,
IF($F1942="BAJA",$D1942*0.9,
IF($F1942="LIQUIDAR",_xlfn.XLOOKUP(A1942,Rotación!$A:$A,Rotación!$O:$O,0,0,-1),"")))),"")</f>
        <v>9021000</v>
      </c>
      <c r="I1942" s="13">
        <f>IFERROR(IF($F1942="ALTA",$D1942*0.97,
IF($F1942="MEDIA",$D1942*0.94,
IF($F1942="BAJA",$D1942*0.87,
IF($F1942="LIQUIDAR",_xlfn.XLOOKUP(A1942,Rotación!$A:$A,Rotación!$O:$O,0,0,-1),"")))),"")</f>
        <v>8742000</v>
      </c>
      <c r="J1942" s="13">
        <f>IFERROR(IF($F1942="ALTA",$D1942*0.94,
IF($F1942="MEDIA",$D1942*0.9,
IF($F1942="BAJA",$D1942*0.85,
IF($F1942="LIQUIDAR",_xlfn.XLOOKUP(A1942,Rotación!$A:$A,Rotación!$O:$O,0,0,-1),"")))),"")</f>
        <v>8370000</v>
      </c>
      <c r="K1942" s="13" t="str">
        <f>_xlfn.XLOOKUP(A1942,Rotación!$A:$A,Rotación!$P:$P,"",0,-1)</f>
        <v/>
      </c>
      <c r="L1942" s="25" t="e">
        <f t="shared" si="132"/>
        <v>#VALUE!</v>
      </c>
      <c r="M1942" s="26">
        <f t="shared" si="133"/>
        <v>0.79569892473118276</v>
      </c>
      <c r="N1942" s="22" t="str">
        <f>IFERROR(VLOOKUP(A1942,'Base ATR'!$1:$1048576,2,0),"")</f>
        <v/>
      </c>
      <c r="O1942" s="23" t="str">
        <f t="shared" ca="1" si="134"/>
        <v/>
      </c>
      <c r="P1942" t="str">
        <f t="shared" si="135"/>
        <v/>
      </c>
    </row>
    <row r="1943" spans="1:16" x14ac:dyDescent="0.3">
      <c r="A1943" t="s">
        <v>10900</v>
      </c>
      <c r="B1943" s="13" t="str">
        <f>IFERROR(VLOOKUP(A1943,'Base ATP'!$1:$1048576,3,0),"")</f>
        <v>NISSAN</v>
      </c>
      <c r="C1943" s="28" t="str">
        <f>IFERROR(VLOOKUP(A1943,'Base ATP'!$1:$1048576,4,0),"")</f>
        <v>QASHQAI</v>
      </c>
      <c r="D1943">
        <v>20000000</v>
      </c>
      <c r="E1943">
        <v>17000000</v>
      </c>
      <c r="F1943" t="s">
        <v>4033</v>
      </c>
      <c r="G1943" s="13">
        <f>IFERROR(IF($F1943="ALTA",$D1943*1.03,
IF($F1943="MEDIA",$D1943*1,
IF($F1943="BAJA",$D1943*0.92,
IF($F1943="LIQUIDAR",_xlfn.XLOOKUP(A1943,Rotación!$A:$A,Rotación!$O:$O,0,0,-1),"")))),"")</f>
        <v>20000000</v>
      </c>
      <c r="H1943" s="13">
        <f>IFERROR(IF($F1943="ALTA",$D1943*1,
IF($F1943="MEDIA",$D1943*0.97,
IF($F1943="BAJA",$D1943*0.9,
IF($F1943="LIQUIDAR",_xlfn.XLOOKUP(A1943,Rotación!$A:$A,Rotación!$O:$O,0,0,-1),"")))),"")</f>
        <v>19400000</v>
      </c>
      <c r="I1943" s="13">
        <f>IFERROR(IF($F1943="ALTA",$D1943*0.97,
IF($F1943="MEDIA",$D1943*0.94,
IF($F1943="BAJA",$D1943*0.87,
IF($F1943="LIQUIDAR",_xlfn.XLOOKUP(A1943,Rotación!$A:$A,Rotación!$O:$O,0,0,-1),"")))),"")</f>
        <v>18800000</v>
      </c>
      <c r="J1943" s="13">
        <f>IFERROR(IF($F1943="ALTA",$D1943*0.94,
IF($F1943="MEDIA",$D1943*0.9,
IF($F1943="BAJA",$D1943*0.85,
IF($F1943="LIQUIDAR",_xlfn.XLOOKUP(A1943,Rotación!$A:$A,Rotación!$O:$O,0,0,-1),"")))),"")</f>
        <v>18000000</v>
      </c>
      <c r="K1943" s="13">
        <f>_xlfn.XLOOKUP(A1943,Rotación!$A:$A,Rotación!$P:$P,"",0,-1)</f>
        <v>19290000</v>
      </c>
      <c r="L1943" s="25">
        <f t="shared" si="132"/>
        <v>-710000</v>
      </c>
      <c r="M1943" s="26">
        <f t="shared" si="133"/>
        <v>0.85</v>
      </c>
      <c r="N1943" s="22" t="str">
        <f>IFERROR(VLOOKUP(A1943,'Base ATR'!$1:$1048576,2,0),"")</f>
        <v/>
      </c>
      <c r="O1943" s="23" t="str">
        <f t="shared" ca="1" si="134"/>
        <v/>
      </c>
      <c r="P1943" t="str">
        <f t="shared" si="135"/>
        <v/>
      </c>
    </row>
    <row r="1944" spans="1:16" x14ac:dyDescent="0.3">
      <c r="A1944" t="s">
        <v>11411</v>
      </c>
      <c r="B1944" s="13" t="str">
        <f>IFERROR(VLOOKUP(A1944,'Base ATP'!$1:$1048576,3,0),"")</f>
        <v>FIAT</v>
      </c>
      <c r="C1944" s="28" t="str">
        <f>IFERROR(VLOOKUP(A1944,'Base ATP'!$1:$1048576,4,0),"")</f>
        <v>FASTBACK</v>
      </c>
      <c r="D1944">
        <v>14200000</v>
      </c>
      <c r="E1944">
        <v>11000000</v>
      </c>
      <c r="F1944" t="s">
        <v>4033</v>
      </c>
      <c r="G1944" s="13">
        <f>IFERROR(IF($F1944="ALTA",$D1944*1.03,
IF($F1944="MEDIA",$D1944*1,
IF($F1944="BAJA",$D1944*0.92,
IF($F1944="LIQUIDAR",_xlfn.XLOOKUP(A1944,Rotación!$A:$A,Rotación!$O:$O,0,0,-1),"")))),"")</f>
        <v>14200000</v>
      </c>
      <c r="H1944" s="13">
        <f>IFERROR(IF($F1944="ALTA",$D1944*1,
IF($F1944="MEDIA",$D1944*0.97,
IF($F1944="BAJA",$D1944*0.9,
IF($F1944="LIQUIDAR",_xlfn.XLOOKUP(A1944,Rotación!$A:$A,Rotación!$O:$O,0,0,-1),"")))),"")</f>
        <v>13774000</v>
      </c>
      <c r="I1944" s="13">
        <f>IFERROR(IF($F1944="ALTA",$D1944*0.97,
IF($F1944="MEDIA",$D1944*0.94,
IF($F1944="BAJA",$D1944*0.87,
IF($F1944="LIQUIDAR",_xlfn.XLOOKUP(A1944,Rotación!$A:$A,Rotación!$O:$O,0,0,-1),"")))),"")</f>
        <v>13348000</v>
      </c>
      <c r="J1944" s="13">
        <f>IFERROR(IF($F1944="ALTA",$D1944*0.94,
IF($F1944="MEDIA",$D1944*0.9,
IF($F1944="BAJA",$D1944*0.85,
IF($F1944="LIQUIDAR",_xlfn.XLOOKUP(A1944,Rotación!$A:$A,Rotación!$O:$O,0,0,-1),"")))),"")</f>
        <v>12780000</v>
      </c>
      <c r="K1944" s="13" t="str">
        <f>_xlfn.XLOOKUP(A1944,Rotación!$A:$A,Rotación!$P:$P,"",0,-1)</f>
        <v/>
      </c>
      <c r="L1944" s="25" t="e">
        <f t="shared" si="132"/>
        <v>#VALUE!</v>
      </c>
      <c r="M1944" s="26">
        <f t="shared" si="133"/>
        <v>0.77464788732394363</v>
      </c>
      <c r="N1944" s="22" t="str">
        <f>IFERROR(VLOOKUP(A1944,'Base ATR'!$1:$1048576,2,0),"")</f>
        <v/>
      </c>
      <c r="O1944" s="23" t="str">
        <f t="shared" ca="1" si="134"/>
        <v/>
      </c>
      <c r="P1944" t="str">
        <f t="shared" si="135"/>
        <v/>
      </c>
    </row>
    <row r="1945" spans="1:16" x14ac:dyDescent="0.3">
      <c r="A1945" t="s">
        <v>10969</v>
      </c>
      <c r="B1945" s="13" t="str">
        <f>IFERROR(VLOOKUP(A1945,'Base ATP'!$1:$1048576,3,0),"")</f>
        <v>HYUNDAI</v>
      </c>
      <c r="C1945" s="28" t="str">
        <f>IFERROR(VLOOKUP(A1945,'Base ATP'!$1:$1048576,4,0),"")</f>
        <v>ALL NEW TUCSON</v>
      </c>
      <c r="D1945">
        <v>10900000</v>
      </c>
      <c r="E1945">
        <v>8000000</v>
      </c>
      <c r="F1945" t="s">
        <v>4033</v>
      </c>
      <c r="G1945" s="13">
        <f>IFERROR(IF($F1945="ALTA",$D1945*1.03,
IF($F1945="MEDIA",$D1945*1,
IF($F1945="BAJA",$D1945*0.92,
IF($F1945="LIQUIDAR",_xlfn.XLOOKUP(A1945,Rotación!$A:$A,Rotación!$O:$O,0,0,-1),"")))),"")</f>
        <v>10900000</v>
      </c>
      <c r="H1945" s="13">
        <f>IFERROR(IF($F1945="ALTA",$D1945*1,
IF($F1945="MEDIA",$D1945*0.97,
IF($F1945="BAJA",$D1945*0.9,
IF($F1945="LIQUIDAR",_xlfn.XLOOKUP(A1945,Rotación!$A:$A,Rotación!$O:$O,0,0,-1),"")))),"")</f>
        <v>10573000</v>
      </c>
      <c r="I1945" s="13">
        <f>IFERROR(IF($F1945="ALTA",$D1945*0.97,
IF($F1945="MEDIA",$D1945*0.94,
IF($F1945="BAJA",$D1945*0.87,
IF($F1945="LIQUIDAR",_xlfn.XLOOKUP(A1945,Rotación!$A:$A,Rotación!$O:$O,0,0,-1),"")))),"")</f>
        <v>10246000</v>
      </c>
      <c r="J1945" s="13">
        <f>IFERROR(IF($F1945="ALTA",$D1945*0.94,
IF($F1945="MEDIA",$D1945*0.9,
IF($F1945="BAJA",$D1945*0.85,
IF($F1945="LIQUIDAR",_xlfn.XLOOKUP(A1945,Rotación!$A:$A,Rotación!$O:$O,0,0,-1),"")))),"")</f>
        <v>9810000</v>
      </c>
      <c r="K1945" s="13" t="str">
        <f>_xlfn.XLOOKUP(A1945,Rotación!$A:$A,Rotación!$P:$P,"",0,-1)</f>
        <v/>
      </c>
      <c r="L1945" s="25" t="e">
        <f t="shared" si="132"/>
        <v>#VALUE!</v>
      </c>
      <c r="M1945" s="26">
        <f t="shared" si="133"/>
        <v>0.73394495412844041</v>
      </c>
      <c r="N1945" s="22" t="str">
        <f>IFERROR(VLOOKUP(A1945,'Base ATR'!$1:$1048576,2,0),"")</f>
        <v/>
      </c>
      <c r="O1945" s="23" t="str">
        <f t="shared" ca="1" si="134"/>
        <v/>
      </c>
      <c r="P1945" t="str">
        <f t="shared" si="135"/>
        <v/>
      </c>
    </row>
    <row r="1946" spans="1:16" x14ac:dyDescent="0.3">
      <c r="A1946" t="s">
        <v>10688</v>
      </c>
      <c r="B1946" s="13" t="str">
        <f>IFERROR(VLOOKUP(A1946,'Base ATP'!$1:$1048576,3,0),"")</f>
        <v>VOLKSWAGEN</v>
      </c>
      <c r="C1946" s="28" t="str">
        <f>IFERROR(VLOOKUP(A1946,'Base ATP'!$1:$1048576,4,0),"")</f>
        <v>NEW GOLF</v>
      </c>
      <c r="D1946">
        <v>10900000</v>
      </c>
      <c r="E1946">
        <v>6600000</v>
      </c>
      <c r="F1946" t="s">
        <v>4033</v>
      </c>
      <c r="G1946" s="13">
        <f>IFERROR(IF($F1946="ALTA",$D1946*1.03,
IF($F1946="MEDIA",$D1946*1,
IF($F1946="BAJA",$D1946*0.92,
IF($F1946="LIQUIDAR",_xlfn.XLOOKUP(A1946,Rotación!$A:$A,Rotación!$O:$O,0,0,-1),"")))),"")</f>
        <v>10900000</v>
      </c>
      <c r="H1946" s="13">
        <f>IFERROR(IF($F1946="ALTA",$D1946*1,
IF($F1946="MEDIA",$D1946*0.97,
IF($F1946="BAJA",$D1946*0.9,
IF($F1946="LIQUIDAR",_xlfn.XLOOKUP(A1946,Rotación!$A:$A,Rotación!$O:$O,0,0,-1),"")))),"")</f>
        <v>10573000</v>
      </c>
      <c r="I1946" s="13">
        <f>IFERROR(IF($F1946="ALTA",$D1946*0.97,
IF($F1946="MEDIA",$D1946*0.94,
IF($F1946="BAJA",$D1946*0.87,
IF($F1946="LIQUIDAR",_xlfn.XLOOKUP(A1946,Rotación!$A:$A,Rotación!$O:$O,0,0,-1),"")))),"")</f>
        <v>10246000</v>
      </c>
      <c r="J1946" s="13">
        <f>IFERROR(IF($F1946="ALTA",$D1946*0.94,
IF($F1946="MEDIA",$D1946*0.9,
IF($F1946="BAJA",$D1946*0.85,
IF($F1946="LIQUIDAR",_xlfn.XLOOKUP(A1946,Rotación!$A:$A,Rotación!$O:$O,0,0,-1),"")))),"")</f>
        <v>9810000</v>
      </c>
      <c r="K1946" s="13">
        <f>_xlfn.XLOOKUP(A1946,Rotación!$A:$A,Rotación!$P:$P,"",0,-1)</f>
        <v>8990000</v>
      </c>
      <c r="L1946" s="25">
        <f t="shared" si="132"/>
        <v>-1910000</v>
      </c>
      <c r="M1946" s="26">
        <f t="shared" si="133"/>
        <v>0.60550458715596334</v>
      </c>
      <c r="N1946" s="22" t="str">
        <f>IFERROR(VLOOKUP(A1946,'Base ATR'!$1:$1048576,2,0),"")</f>
        <v/>
      </c>
      <c r="O1946" s="23" t="str">
        <f t="shared" ca="1" si="134"/>
        <v/>
      </c>
      <c r="P1946" t="str">
        <f t="shared" si="135"/>
        <v/>
      </c>
    </row>
    <row r="1947" spans="1:16" x14ac:dyDescent="0.3">
      <c r="A1947" t="s">
        <v>11572</v>
      </c>
      <c r="B1947" s="13" t="str">
        <f>IFERROR(VLOOKUP(A1947,'Base ATP'!$1:$1048576,3,0),"")</f>
        <v>NISSAN</v>
      </c>
      <c r="C1947" s="28" t="str">
        <f>IFERROR(VLOOKUP(A1947,'Base ATP'!$1:$1048576,4,0),"")</f>
        <v>NEW KICKS</v>
      </c>
      <c r="D1947">
        <v>13000000</v>
      </c>
      <c r="E1947">
        <v>10500000</v>
      </c>
      <c r="F1947" t="s">
        <v>4033</v>
      </c>
      <c r="G1947" s="13">
        <f>IFERROR(IF($F1947="ALTA",$D1947*1.03,
IF($F1947="MEDIA",$D1947*1,
IF($F1947="BAJA",$D1947*0.92,
IF($F1947="LIQUIDAR",_xlfn.XLOOKUP(A1947,Rotación!$A:$A,Rotación!$O:$O,0,0,-1),"")))),"")</f>
        <v>13000000</v>
      </c>
      <c r="H1947" s="13">
        <f>IFERROR(IF($F1947="ALTA",$D1947*1,
IF($F1947="MEDIA",$D1947*0.97,
IF($F1947="BAJA",$D1947*0.9,
IF($F1947="LIQUIDAR",_xlfn.XLOOKUP(A1947,Rotación!$A:$A,Rotación!$O:$O,0,0,-1),"")))),"")</f>
        <v>12610000</v>
      </c>
      <c r="I1947" s="13">
        <f>IFERROR(IF($F1947="ALTA",$D1947*0.97,
IF($F1947="MEDIA",$D1947*0.94,
IF($F1947="BAJA",$D1947*0.87,
IF($F1947="LIQUIDAR",_xlfn.XLOOKUP(A1947,Rotación!$A:$A,Rotación!$O:$O,0,0,-1),"")))),"")</f>
        <v>12220000</v>
      </c>
      <c r="J1947" s="13">
        <f>IFERROR(IF($F1947="ALTA",$D1947*0.94,
IF($F1947="MEDIA",$D1947*0.9,
IF($F1947="BAJA",$D1947*0.85,
IF($F1947="LIQUIDAR",_xlfn.XLOOKUP(A1947,Rotación!$A:$A,Rotación!$O:$O,0,0,-1),"")))),"")</f>
        <v>11700000</v>
      </c>
      <c r="K1947" s="13" t="str">
        <f>_xlfn.XLOOKUP(A1947,Rotación!$A:$A,Rotación!$P:$P,"",0,-1)</f>
        <v/>
      </c>
      <c r="L1947" s="25" t="e">
        <f t="shared" si="132"/>
        <v>#VALUE!</v>
      </c>
      <c r="M1947" s="26">
        <f t="shared" si="133"/>
        <v>0.80769230769230771</v>
      </c>
      <c r="N1947" s="22" t="str">
        <f>IFERROR(VLOOKUP(A1947,'Base ATR'!$1:$1048576,2,0),"")</f>
        <v/>
      </c>
      <c r="O1947" s="23" t="str">
        <f t="shared" ca="1" si="134"/>
        <v/>
      </c>
      <c r="P1947" t="str">
        <f t="shared" si="135"/>
        <v/>
      </c>
    </row>
    <row r="1948" spans="1:16" x14ac:dyDescent="0.3">
      <c r="A1948" t="s">
        <v>11573</v>
      </c>
      <c r="B1948" s="13" t="str">
        <f>IFERROR(VLOOKUP(A1948,'Base ATP'!$1:$1048576,3,0),"")</f>
        <v>SUZUKI</v>
      </c>
      <c r="C1948" s="28" t="str">
        <f>IFERROR(VLOOKUP(A1948,'Base ATP'!$1:$1048576,4,0),"")</f>
        <v>VITARA</v>
      </c>
      <c r="D1948">
        <v>12400000</v>
      </c>
      <c r="E1948">
        <v>10000000</v>
      </c>
      <c r="F1948" t="s">
        <v>4033</v>
      </c>
      <c r="G1948" s="13">
        <f>IFERROR(IF($F1948="ALTA",$D1948*1.03,
IF($F1948="MEDIA",$D1948*1,
IF($F1948="BAJA",$D1948*0.92,
IF($F1948="LIQUIDAR",_xlfn.XLOOKUP(A1948,Rotación!$A:$A,Rotación!$O:$O,0,0,-1),"")))),"")</f>
        <v>12400000</v>
      </c>
      <c r="H1948" s="13">
        <f>IFERROR(IF($F1948="ALTA",$D1948*1,
IF($F1948="MEDIA",$D1948*0.97,
IF($F1948="BAJA",$D1948*0.9,
IF($F1948="LIQUIDAR",_xlfn.XLOOKUP(A1948,Rotación!$A:$A,Rotación!$O:$O,0,0,-1),"")))),"")</f>
        <v>12028000</v>
      </c>
      <c r="I1948" s="13">
        <f>IFERROR(IF($F1948="ALTA",$D1948*0.97,
IF($F1948="MEDIA",$D1948*0.94,
IF($F1948="BAJA",$D1948*0.87,
IF($F1948="LIQUIDAR",_xlfn.XLOOKUP(A1948,Rotación!$A:$A,Rotación!$O:$O,0,0,-1),"")))),"")</f>
        <v>11656000</v>
      </c>
      <c r="J1948" s="13">
        <f>IFERROR(IF($F1948="ALTA",$D1948*0.94,
IF($F1948="MEDIA",$D1948*0.9,
IF($F1948="BAJA",$D1948*0.85,
IF($F1948="LIQUIDAR",_xlfn.XLOOKUP(A1948,Rotación!$A:$A,Rotación!$O:$O,0,0,-1),"")))),"")</f>
        <v>11160000</v>
      </c>
      <c r="K1948" s="13" t="str">
        <f>_xlfn.XLOOKUP(A1948,Rotación!$A:$A,Rotación!$P:$P,"",0,-1)</f>
        <v/>
      </c>
      <c r="L1948" s="25" t="e">
        <f t="shared" si="132"/>
        <v>#VALUE!</v>
      </c>
      <c r="M1948" s="26">
        <f t="shared" si="133"/>
        <v>0.80645161290322576</v>
      </c>
      <c r="N1948" s="22" t="str">
        <f>IFERROR(VLOOKUP(A1948,'Base ATR'!$1:$1048576,2,0),"")</f>
        <v/>
      </c>
      <c r="O1948" s="23" t="str">
        <f t="shared" ca="1" si="134"/>
        <v/>
      </c>
      <c r="P1948" t="str">
        <f t="shared" si="135"/>
        <v/>
      </c>
    </row>
    <row r="1949" spans="1:16" x14ac:dyDescent="0.3">
      <c r="A1949" t="s">
        <v>11574</v>
      </c>
      <c r="B1949" s="13" t="str">
        <f>IFERROR(VLOOKUP(A1949,'Base ATP'!$1:$1048576,3,0),"")</f>
        <v>PEUGEOT</v>
      </c>
      <c r="C1949" s="28">
        <f>IFERROR(VLOOKUP(A1949,'Base ATP'!$1:$1048576,4,0),"")</f>
        <v>3008</v>
      </c>
      <c r="D1949">
        <v>13400000</v>
      </c>
      <c r="E1949">
        <v>9500000</v>
      </c>
      <c r="F1949" t="s">
        <v>5391</v>
      </c>
      <c r="G1949" s="13">
        <f>IFERROR(IF($F1949="ALTA",$D1949*1.03,
IF($F1949="MEDIA",$D1949*1,
IF($F1949="BAJA",$D1949*0.92,
IF($F1949="LIQUIDAR",_xlfn.XLOOKUP(A1949,Rotación!$A:$A,Rotación!$O:$O,0,0,-1),"")))),"")</f>
        <v>12328000</v>
      </c>
      <c r="H1949" s="13">
        <f>IFERROR(IF($F1949="ALTA",$D1949*1,
IF($F1949="MEDIA",$D1949*0.97,
IF($F1949="BAJA",$D1949*0.9,
IF($F1949="LIQUIDAR",_xlfn.XLOOKUP(A1949,Rotación!$A:$A,Rotación!$O:$O,0,0,-1),"")))),"")</f>
        <v>12060000</v>
      </c>
      <c r="I1949" s="13">
        <f>IFERROR(IF($F1949="ALTA",$D1949*0.97,
IF($F1949="MEDIA",$D1949*0.94,
IF($F1949="BAJA",$D1949*0.87,
IF($F1949="LIQUIDAR",_xlfn.XLOOKUP(A1949,Rotación!$A:$A,Rotación!$O:$O,0,0,-1),"")))),"")</f>
        <v>11658000</v>
      </c>
      <c r="J1949" s="13">
        <f>IFERROR(IF($F1949="ALTA",$D1949*0.94,
IF($F1949="MEDIA",$D1949*0.9,
IF($F1949="BAJA",$D1949*0.85,
IF($F1949="LIQUIDAR",_xlfn.XLOOKUP(A1949,Rotación!$A:$A,Rotación!$O:$O,0,0,-1),"")))),"")</f>
        <v>11390000</v>
      </c>
      <c r="K1949" s="13" t="str">
        <f>_xlfn.XLOOKUP(A1949,Rotación!$A:$A,Rotación!$P:$P,"",0,-1)</f>
        <v/>
      </c>
      <c r="L1949" s="25" t="e">
        <f t="shared" si="132"/>
        <v>#VALUE!</v>
      </c>
      <c r="M1949" s="26">
        <f t="shared" si="133"/>
        <v>0.70895522388059706</v>
      </c>
      <c r="N1949" s="22" t="str">
        <f>IFERROR(VLOOKUP(A1949,'Base ATR'!$1:$1048576,2,0),"")</f>
        <v/>
      </c>
      <c r="O1949" s="23" t="str">
        <f t="shared" ca="1" si="134"/>
        <v/>
      </c>
      <c r="P1949" t="str">
        <f t="shared" si="135"/>
        <v/>
      </c>
    </row>
    <row r="1950" spans="1:16" x14ac:dyDescent="0.3">
      <c r="A1950" t="s">
        <v>11575</v>
      </c>
      <c r="B1950" s="13" t="str">
        <f>IFERROR(VLOOKUP(A1950,'Base ATP'!$1:$1048576,3,0),"")</f>
        <v>CHERY</v>
      </c>
      <c r="C1950" s="28" t="str">
        <f>IFERROR(VLOOKUP(A1950,'Base ATP'!$1:$1048576,4,0),"")</f>
        <v>TIGGO 8</v>
      </c>
      <c r="D1950">
        <v>12500000</v>
      </c>
      <c r="E1950">
        <v>10000000</v>
      </c>
      <c r="F1950" t="s">
        <v>4033</v>
      </c>
      <c r="G1950" s="13">
        <f>IFERROR(IF($F1950="ALTA",$D1950*1.03,
IF($F1950="MEDIA",$D1950*1,
IF($F1950="BAJA",$D1950*0.92,
IF($F1950="LIQUIDAR",_xlfn.XLOOKUP(A1950,Rotación!$A:$A,Rotación!$O:$O,0,0,-1),"")))),"")</f>
        <v>12500000</v>
      </c>
      <c r="H1950" s="13">
        <f>IFERROR(IF($F1950="ALTA",$D1950*1,
IF($F1950="MEDIA",$D1950*0.97,
IF($F1950="BAJA",$D1950*0.9,
IF($F1950="LIQUIDAR",_xlfn.XLOOKUP(A1950,Rotación!$A:$A,Rotación!$O:$O,0,0,-1),"")))),"")</f>
        <v>12125000</v>
      </c>
      <c r="I1950" s="13">
        <f>IFERROR(IF($F1950="ALTA",$D1950*0.97,
IF($F1950="MEDIA",$D1950*0.94,
IF($F1950="BAJA",$D1950*0.87,
IF($F1950="LIQUIDAR",_xlfn.XLOOKUP(A1950,Rotación!$A:$A,Rotación!$O:$O,0,0,-1),"")))),"")</f>
        <v>11750000</v>
      </c>
      <c r="J1950" s="13">
        <f>IFERROR(IF($F1950="ALTA",$D1950*0.94,
IF($F1950="MEDIA",$D1950*0.9,
IF($F1950="BAJA",$D1950*0.85,
IF($F1950="LIQUIDAR",_xlfn.XLOOKUP(A1950,Rotación!$A:$A,Rotación!$O:$O,0,0,-1),"")))),"")</f>
        <v>11250000</v>
      </c>
      <c r="K1950" s="13" t="str">
        <f>_xlfn.XLOOKUP(A1950,Rotación!$A:$A,Rotación!$P:$P,"",0,-1)</f>
        <v/>
      </c>
      <c r="L1950" s="25" t="e">
        <f t="shared" si="132"/>
        <v>#VALUE!</v>
      </c>
      <c r="M1950" s="26">
        <f t="shared" si="133"/>
        <v>0.8</v>
      </c>
      <c r="N1950" s="22" t="str">
        <f>IFERROR(VLOOKUP(A1950,'Base ATR'!$1:$1048576,2,0),"")</f>
        <v/>
      </c>
      <c r="O1950" s="23" t="str">
        <f t="shared" ca="1" si="134"/>
        <v/>
      </c>
      <c r="P1950" t="str">
        <f t="shared" si="135"/>
        <v/>
      </c>
    </row>
    <row r="1951" spans="1:16" x14ac:dyDescent="0.3">
      <c r="A1951" t="s">
        <v>11576</v>
      </c>
      <c r="B1951" s="13" t="str">
        <f>IFERROR(VLOOKUP(A1951,'Base ATP'!$1:$1048576,3,0),"")</f>
        <v>JMC</v>
      </c>
      <c r="C1951" s="28" t="str">
        <f>IFERROR(VLOOKUP(A1951,'Base ATP'!$1:$1048576,4,0),"")</f>
        <v>NEW VIGUS</v>
      </c>
      <c r="D1951">
        <v>14200000</v>
      </c>
      <c r="E1951">
        <v>11500000</v>
      </c>
      <c r="F1951" t="s">
        <v>4033</v>
      </c>
      <c r="G1951" s="13">
        <f>IFERROR(IF($F1951="ALTA",$D1951*1.03,
IF($F1951="MEDIA",$D1951*1,
IF($F1951="BAJA",$D1951*0.92,
IF($F1951="LIQUIDAR",_xlfn.XLOOKUP(A1951,Rotación!$A:$A,Rotación!$O:$O,0,0,-1),"")))),"")</f>
        <v>14200000</v>
      </c>
      <c r="H1951" s="13">
        <f>IFERROR(IF($F1951="ALTA",$D1951*1,
IF($F1951="MEDIA",$D1951*0.97,
IF($F1951="BAJA",$D1951*0.9,
IF($F1951="LIQUIDAR",_xlfn.XLOOKUP(A1951,Rotación!$A:$A,Rotación!$O:$O,0,0,-1),"")))),"")</f>
        <v>13774000</v>
      </c>
      <c r="I1951" s="13">
        <f>IFERROR(IF($F1951="ALTA",$D1951*0.97,
IF($F1951="MEDIA",$D1951*0.94,
IF($F1951="BAJA",$D1951*0.87,
IF($F1951="LIQUIDAR",_xlfn.XLOOKUP(A1951,Rotación!$A:$A,Rotación!$O:$O,0,0,-1),"")))),"")</f>
        <v>13348000</v>
      </c>
      <c r="J1951" s="13">
        <f>IFERROR(IF($F1951="ALTA",$D1951*0.94,
IF($F1951="MEDIA",$D1951*0.9,
IF($F1951="BAJA",$D1951*0.85,
IF($F1951="LIQUIDAR",_xlfn.XLOOKUP(A1951,Rotación!$A:$A,Rotación!$O:$O,0,0,-1),"")))),"")</f>
        <v>12780000</v>
      </c>
      <c r="K1951" s="13">
        <f>_xlfn.XLOOKUP(A1951,Rotación!$A:$A,Rotación!$P:$P,"",0,-1)</f>
        <v>13990000</v>
      </c>
      <c r="L1951" s="25">
        <f t="shared" si="132"/>
        <v>-210000</v>
      </c>
      <c r="M1951" s="26">
        <f t="shared" si="133"/>
        <v>0.8098591549295775</v>
      </c>
      <c r="N1951" s="22" t="str">
        <f>IFERROR(VLOOKUP(A1951,'Base ATR'!$1:$1048576,2,0),"")</f>
        <v/>
      </c>
      <c r="O1951" s="23" t="str">
        <f t="shared" ca="1" si="134"/>
        <v/>
      </c>
      <c r="P1951" t="str">
        <f t="shared" si="135"/>
        <v/>
      </c>
    </row>
    <row r="1952" spans="1:16" x14ac:dyDescent="0.3">
      <c r="A1952" t="s">
        <v>11577</v>
      </c>
      <c r="B1952" s="13" t="str">
        <f>IFERROR(VLOOKUP(A1952,'Base ATP'!$1:$1048576,3,0),"")</f>
        <v>JMC</v>
      </c>
      <c r="C1952" s="28" t="str">
        <f>IFERROR(VLOOKUP(A1952,'Base ATP'!$1:$1048576,4,0),"")</f>
        <v>GRAND AVENUE</v>
      </c>
      <c r="D1952">
        <v>20300000</v>
      </c>
      <c r="E1952">
        <v>17000000</v>
      </c>
      <c r="F1952" t="s">
        <v>4033</v>
      </c>
      <c r="G1952" s="13">
        <f>IFERROR(IF($F1952="ALTA",$D1952*1.03,
IF($F1952="MEDIA",$D1952*1,
IF($F1952="BAJA",$D1952*0.92,
IF($F1952="LIQUIDAR",_xlfn.XLOOKUP(A1952,Rotación!$A:$A,Rotación!$O:$O,0,0,-1),"")))),"")</f>
        <v>20300000</v>
      </c>
      <c r="H1952" s="13">
        <f>IFERROR(IF($F1952="ALTA",$D1952*1,
IF($F1952="MEDIA",$D1952*0.97,
IF($F1952="BAJA",$D1952*0.9,
IF($F1952="LIQUIDAR",_xlfn.XLOOKUP(A1952,Rotación!$A:$A,Rotación!$O:$O,0,0,-1),"")))),"")</f>
        <v>19691000</v>
      </c>
      <c r="I1952" s="13">
        <f>IFERROR(IF($F1952="ALTA",$D1952*0.97,
IF($F1952="MEDIA",$D1952*0.94,
IF($F1952="BAJA",$D1952*0.87,
IF($F1952="LIQUIDAR",_xlfn.XLOOKUP(A1952,Rotación!$A:$A,Rotación!$O:$O,0,0,-1),"")))),"")</f>
        <v>19082000</v>
      </c>
      <c r="J1952" s="13">
        <f>IFERROR(IF($F1952="ALTA",$D1952*0.94,
IF($F1952="MEDIA",$D1952*0.9,
IF($F1952="BAJA",$D1952*0.85,
IF($F1952="LIQUIDAR",_xlfn.XLOOKUP(A1952,Rotación!$A:$A,Rotación!$O:$O,0,0,-1),"")))),"")</f>
        <v>18270000</v>
      </c>
      <c r="K1952" s="13">
        <f>_xlfn.XLOOKUP(A1952,Rotación!$A:$A,Rotación!$P:$P,"",0,-1)</f>
        <v>19990000</v>
      </c>
      <c r="L1952" s="25">
        <f t="shared" si="132"/>
        <v>-310000</v>
      </c>
      <c r="M1952" s="26">
        <f t="shared" si="133"/>
        <v>0.83743842364532017</v>
      </c>
      <c r="N1952" s="22" t="str">
        <f>IFERROR(VLOOKUP(A1952,'Base ATR'!$1:$1048576,2,0),"")</f>
        <v/>
      </c>
      <c r="O1952" s="23" t="str">
        <f t="shared" ca="1" si="134"/>
        <v/>
      </c>
      <c r="P1952" t="str">
        <f t="shared" si="135"/>
        <v/>
      </c>
    </row>
    <row r="1953" spans="1:16" x14ac:dyDescent="0.3">
      <c r="A1953" t="s">
        <v>4665</v>
      </c>
      <c r="B1953" s="13" t="str">
        <f>IFERROR(VLOOKUP(A1953,'Base ATP'!$1:$1048576,3,0),"")</f>
        <v>MG</v>
      </c>
      <c r="C1953" s="28" t="str">
        <f>IFERROR(VLOOKUP(A1953,'Base ATP'!$1:$1048576,4,0),"")</f>
        <v>ZS</v>
      </c>
      <c r="D1953">
        <v>7390000</v>
      </c>
      <c r="E1953">
        <v>5800000</v>
      </c>
      <c r="F1953" t="s">
        <v>4033</v>
      </c>
      <c r="G1953" s="13">
        <f>IFERROR(IF($F1953="ALTA",$D1953*1.03,
IF($F1953="MEDIA",$D1953*1,
IF($F1953="BAJA",$D1953*0.92,
IF($F1953="LIQUIDAR",_xlfn.XLOOKUP(A1953,Rotación!$A:$A,Rotación!$O:$O,0,0,-1),"")))),"")</f>
        <v>7390000</v>
      </c>
      <c r="H1953" s="13">
        <f>IFERROR(IF($F1953="ALTA",$D1953*1,
IF($F1953="MEDIA",$D1953*0.97,
IF($F1953="BAJA",$D1953*0.9,
IF($F1953="LIQUIDAR",_xlfn.XLOOKUP(A1953,Rotación!$A:$A,Rotación!$O:$O,0,0,-1),"")))),"")</f>
        <v>7168300</v>
      </c>
      <c r="I1953" s="13">
        <f>IFERROR(IF($F1953="ALTA",$D1953*0.97,
IF($F1953="MEDIA",$D1953*0.94,
IF($F1953="BAJA",$D1953*0.87,
IF($F1953="LIQUIDAR",_xlfn.XLOOKUP(A1953,Rotación!$A:$A,Rotación!$O:$O,0,0,-1),"")))),"")</f>
        <v>6946600</v>
      </c>
      <c r="J1953" s="13">
        <f>IFERROR(IF($F1953="ALTA",$D1953*0.94,
IF($F1953="MEDIA",$D1953*0.9,
IF($F1953="BAJA",$D1953*0.85,
IF($F1953="LIQUIDAR",_xlfn.XLOOKUP(A1953,Rotación!$A:$A,Rotación!$O:$O,0,0,-1),"")))),"")</f>
        <v>6651000</v>
      </c>
      <c r="K1953" s="13" t="str">
        <f>_xlfn.XLOOKUP(A1953,Rotación!$A:$A,Rotación!$P:$P,"",0,-1)</f>
        <v/>
      </c>
      <c r="L1953" s="25" t="e">
        <f t="shared" si="132"/>
        <v>#VALUE!</v>
      </c>
      <c r="M1953" s="26">
        <f t="shared" si="133"/>
        <v>0.78484438430311232</v>
      </c>
      <c r="N1953" s="22" t="str">
        <f>IFERROR(VLOOKUP(A1953,'Base ATR'!$1:$1048576,2,0),"")</f>
        <v/>
      </c>
      <c r="O1953" s="23" t="str">
        <f t="shared" ca="1" si="134"/>
        <v/>
      </c>
      <c r="P1953" t="str">
        <f t="shared" si="135"/>
        <v/>
      </c>
    </row>
    <row r="1954" spans="1:16" x14ac:dyDescent="0.3">
      <c r="A1954" t="s">
        <v>11578</v>
      </c>
      <c r="B1954" s="13" t="str">
        <f>IFERROR(VLOOKUP(A1954,'Base ATP'!$1:$1048576,3,0),"")</f>
        <v>KIA</v>
      </c>
      <c r="C1954" s="28" t="str">
        <f>IFERROR(VLOOKUP(A1954,'Base ATP'!$1:$1048576,4,0),"")</f>
        <v>SONET</v>
      </c>
      <c r="D1954">
        <v>11800000</v>
      </c>
      <c r="E1954">
        <v>9700000</v>
      </c>
      <c r="F1954" t="s">
        <v>4033</v>
      </c>
      <c r="G1954" s="13">
        <f>IFERROR(IF($F1954="ALTA",$D1954*1.03,
IF($F1954="MEDIA",$D1954*1,
IF($F1954="BAJA",$D1954*0.92,
IF($F1954="LIQUIDAR",_xlfn.XLOOKUP(A1954,Rotación!$A:$A,Rotación!$O:$O,0,0,-1),"")))),"")</f>
        <v>11800000</v>
      </c>
      <c r="H1954" s="13">
        <f>IFERROR(IF($F1954="ALTA",$D1954*1,
IF($F1954="MEDIA",$D1954*0.97,
IF($F1954="BAJA",$D1954*0.9,
IF($F1954="LIQUIDAR",_xlfn.XLOOKUP(A1954,Rotación!$A:$A,Rotación!$O:$O,0,0,-1),"")))),"")</f>
        <v>11446000</v>
      </c>
      <c r="I1954" s="13">
        <f>IFERROR(IF($F1954="ALTA",$D1954*0.97,
IF($F1954="MEDIA",$D1954*0.94,
IF($F1954="BAJA",$D1954*0.87,
IF($F1954="LIQUIDAR",_xlfn.XLOOKUP(A1954,Rotación!$A:$A,Rotación!$O:$O,0,0,-1),"")))),"")</f>
        <v>11092000</v>
      </c>
      <c r="J1954" s="13">
        <f>IFERROR(IF($F1954="ALTA",$D1954*0.94,
IF($F1954="MEDIA",$D1954*0.9,
IF($F1954="BAJA",$D1954*0.85,
IF($F1954="LIQUIDAR",_xlfn.XLOOKUP(A1954,Rotación!$A:$A,Rotación!$O:$O,0,0,-1),"")))),"")</f>
        <v>10620000</v>
      </c>
      <c r="K1954" s="13" t="str">
        <f>_xlfn.XLOOKUP(A1954,Rotación!$A:$A,Rotación!$P:$P,"",0,-1)</f>
        <v/>
      </c>
      <c r="L1954" s="25" t="e">
        <f t="shared" si="132"/>
        <v>#VALUE!</v>
      </c>
      <c r="M1954" s="26">
        <f t="shared" si="133"/>
        <v>0.82203389830508478</v>
      </c>
      <c r="N1954" s="22" t="str">
        <f>IFERROR(VLOOKUP(A1954,'Base ATR'!$1:$1048576,2,0),"")</f>
        <v/>
      </c>
      <c r="O1954" s="23" t="str">
        <f t="shared" ca="1" si="134"/>
        <v/>
      </c>
      <c r="P1954" t="str">
        <f t="shared" si="135"/>
        <v/>
      </c>
    </row>
    <row r="1955" spans="1:16" x14ac:dyDescent="0.3">
      <c r="A1955" t="s">
        <v>11579</v>
      </c>
      <c r="B1955" s="13" t="str">
        <f>IFERROR(VLOOKUP(A1955,'Base ATP'!$1:$1048576,3,0),"")</f>
        <v>KIA</v>
      </c>
      <c r="C1955" s="28" t="str">
        <f>IFERROR(VLOOKUP(A1955,'Base ATP'!$1:$1048576,4,0),"")</f>
        <v>K3</v>
      </c>
      <c r="D1955">
        <v>14800000</v>
      </c>
      <c r="E1955">
        <v>12000000</v>
      </c>
      <c r="F1955" t="s">
        <v>4033</v>
      </c>
      <c r="G1955" s="13">
        <f>IFERROR(IF($F1955="ALTA",$D1955*1.03,
IF($F1955="MEDIA",$D1955*1,
IF($F1955="BAJA",$D1955*0.92,
IF($F1955="LIQUIDAR",_xlfn.XLOOKUP(A1955,Rotación!$A:$A,Rotación!$O:$O,0,0,-1),"")))),"")</f>
        <v>14800000</v>
      </c>
      <c r="H1955" s="13">
        <f>IFERROR(IF($F1955="ALTA",$D1955*1,
IF($F1955="MEDIA",$D1955*0.97,
IF($F1955="BAJA",$D1955*0.9,
IF($F1955="LIQUIDAR",_xlfn.XLOOKUP(A1955,Rotación!$A:$A,Rotación!$O:$O,0,0,-1),"")))),"")</f>
        <v>14356000</v>
      </c>
      <c r="I1955" s="13">
        <f>IFERROR(IF($F1955="ALTA",$D1955*0.97,
IF($F1955="MEDIA",$D1955*0.94,
IF($F1955="BAJA",$D1955*0.87,
IF($F1955="LIQUIDAR",_xlfn.XLOOKUP(A1955,Rotación!$A:$A,Rotación!$O:$O,0,0,-1),"")))),"")</f>
        <v>13912000</v>
      </c>
      <c r="J1955" s="13">
        <f>IFERROR(IF($F1955="ALTA",$D1955*0.94,
IF($F1955="MEDIA",$D1955*0.9,
IF($F1955="BAJA",$D1955*0.85,
IF($F1955="LIQUIDAR",_xlfn.XLOOKUP(A1955,Rotación!$A:$A,Rotación!$O:$O,0,0,-1),"")))),"")</f>
        <v>13320000</v>
      </c>
      <c r="K1955" s="13" t="str">
        <f>_xlfn.XLOOKUP(A1955,Rotación!$A:$A,Rotación!$P:$P,"",0,-1)</f>
        <v/>
      </c>
      <c r="L1955" s="25" t="e">
        <f t="shared" si="132"/>
        <v>#VALUE!</v>
      </c>
      <c r="M1955" s="26">
        <f t="shared" si="133"/>
        <v>0.81081081081081086</v>
      </c>
      <c r="N1955" s="22" t="str">
        <f>IFERROR(VLOOKUP(A1955,'Base ATR'!$1:$1048576,2,0),"")</f>
        <v/>
      </c>
      <c r="O1955" s="23" t="str">
        <f t="shared" ca="1" si="134"/>
        <v/>
      </c>
      <c r="P1955" t="str">
        <f t="shared" si="135"/>
        <v/>
      </c>
    </row>
    <row r="1956" spans="1:16" x14ac:dyDescent="0.3">
      <c r="A1956" t="s">
        <v>11006</v>
      </c>
      <c r="B1956" s="13" t="str">
        <f>IFERROR(VLOOKUP(A1956,'Base ATP'!$1:$1048576,3,0),"")</f>
        <v>JEEP</v>
      </c>
      <c r="C1956" s="28" t="str">
        <f>IFERROR(VLOOKUP(A1956,'Base ATP'!$1:$1048576,4,0),"")</f>
        <v>GRAND CHEROKEE</v>
      </c>
      <c r="D1956">
        <v>21100000</v>
      </c>
      <c r="E1956">
        <v>16000000</v>
      </c>
      <c r="F1956" t="s">
        <v>5391</v>
      </c>
      <c r="G1956" s="13">
        <f>IFERROR(IF($F1956="ALTA",$D1956*1.03,
IF($F1956="MEDIA",$D1956*1,
IF($F1956="BAJA",$D1956*0.92,
IF($F1956="LIQUIDAR",_xlfn.XLOOKUP(A1956,Rotación!$A:$A,Rotación!$O:$O,0,0,-1),"")))),"")</f>
        <v>19412000</v>
      </c>
      <c r="H1956" s="13">
        <f>IFERROR(IF($F1956="ALTA",$D1956*1,
IF($F1956="MEDIA",$D1956*0.97,
IF($F1956="BAJA",$D1956*0.9,
IF($F1956="LIQUIDAR",_xlfn.XLOOKUP(A1956,Rotación!$A:$A,Rotación!$O:$O,0,0,-1),"")))),"")</f>
        <v>18990000</v>
      </c>
      <c r="I1956" s="13">
        <f>IFERROR(IF($F1956="ALTA",$D1956*0.97,
IF($F1956="MEDIA",$D1956*0.94,
IF($F1956="BAJA",$D1956*0.87,
IF($F1956="LIQUIDAR",_xlfn.XLOOKUP(A1956,Rotación!$A:$A,Rotación!$O:$O,0,0,-1),"")))),"")</f>
        <v>18357000</v>
      </c>
      <c r="J1956" s="13">
        <f>IFERROR(IF($F1956="ALTA",$D1956*0.94,
IF($F1956="MEDIA",$D1956*0.9,
IF($F1956="BAJA",$D1956*0.85,
IF($F1956="LIQUIDAR",_xlfn.XLOOKUP(A1956,Rotación!$A:$A,Rotación!$O:$O,0,0,-1),"")))),"")</f>
        <v>17935000</v>
      </c>
      <c r="K1956" s="13" t="str">
        <f>_xlfn.XLOOKUP(A1956,Rotación!$A:$A,Rotación!$P:$P,"",0,-1)</f>
        <v/>
      </c>
      <c r="L1956" s="25" t="e">
        <f t="shared" si="132"/>
        <v>#VALUE!</v>
      </c>
      <c r="M1956" s="26">
        <f t="shared" si="133"/>
        <v>0.75829383886255919</v>
      </c>
      <c r="N1956" s="22" t="str">
        <f>IFERROR(VLOOKUP(A1956,'Base ATR'!$1:$1048576,2,0),"")</f>
        <v/>
      </c>
      <c r="O1956" s="23" t="str">
        <f t="shared" ca="1" si="134"/>
        <v/>
      </c>
      <c r="P1956" t="str">
        <f t="shared" si="135"/>
        <v/>
      </c>
    </row>
    <row r="1957" spans="1:16" x14ac:dyDescent="0.3">
      <c r="A1957" t="s">
        <v>11297</v>
      </c>
      <c r="B1957" s="13" t="str">
        <f>IFERROR(VLOOKUP(A1957,'Base ATP'!$1:$1048576,3,0),"")</f>
        <v>TOYOTA</v>
      </c>
      <c r="C1957" s="28" t="str">
        <f>IFERROR(VLOOKUP(A1957,'Base ATP'!$1:$1048576,4,0),"")</f>
        <v>ALL NEW HILUX</v>
      </c>
      <c r="D1957">
        <v>23600000</v>
      </c>
      <c r="E1957">
        <v>18200000</v>
      </c>
      <c r="F1957" t="s">
        <v>5391</v>
      </c>
      <c r="G1957" s="13">
        <f>IFERROR(IF($F1957="ALTA",$D1957*1.03,
IF($F1957="MEDIA",$D1957*1,
IF($F1957="BAJA",$D1957*0.92,
IF($F1957="LIQUIDAR",_xlfn.XLOOKUP(A1957,Rotación!$A:$A,Rotación!$O:$O,0,0,-1),"")))),"")</f>
        <v>21712000</v>
      </c>
      <c r="H1957" s="13">
        <f>IFERROR(IF($F1957="ALTA",$D1957*1,
IF($F1957="MEDIA",$D1957*0.97,
IF($F1957="BAJA",$D1957*0.9,
IF($F1957="LIQUIDAR",_xlfn.XLOOKUP(A1957,Rotación!$A:$A,Rotación!$O:$O,0,0,-1),"")))),"")</f>
        <v>21240000</v>
      </c>
      <c r="I1957" s="13">
        <f>IFERROR(IF($F1957="ALTA",$D1957*0.97,
IF($F1957="MEDIA",$D1957*0.94,
IF($F1957="BAJA",$D1957*0.87,
IF($F1957="LIQUIDAR",_xlfn.XLOOKUP(A1957,Rotación!$A:$A,Rotación!$O:$O,0,0,-1),"")))),"")</f>
        <v>20532000</v>
      </c>
      <c r="J1957" s="13">
        <f>IFERROR(IF($F1957="ALTA",$D1957*0.94,
IF($F1957="MEDIA",$D1957*0.9,
IF($F1957="BAJA",$D1957*0.85,
IF($F1957="LIQUIDAR",_xlfn.XLOOKUP(A1957,Rotación!$A:$A,Rotación!$O:$O,0,0,-1),"")))),"")</f>
        <v>20060000</v>
      </c>
      <c r="K1957" s="13" t="str">
        <f>_xlfn.XLOOKUP(A1957,Rotación!$A:$A,Rotación!$P:$P,"",0,-1)</f>
        <v/>
      </c>
      <c r="L1957" s="25" t="e">
        <f t="shared" si="132"/>
        <v>#VALUE!</v>
      </c>
      <c r="M1957" s="26">
        <f t="shared" si="133"/>
        <v>0.77118644067796616</v>
      </c>
      <c r="N1957" s="22" t="str">
        <f>IFERROR(VLOOKUP(A1957,'Base ATR'!$1:$1048576,2,0),"")</f>
        <v/>
      </c>
      <c r="O1957" s="23" t="str">
        <f t="shared" ca="1" si="134"/>
        <v/>
      </c>
      <c r="P1957" t="str">
        <f t="shared" si="135"/>
        <v/>
      </c>
    </row>
    <row r="1958" spans="1:16" x14ac:dyDescent="0.3">
      <c r="A1958" t="s">
        <v>11580</v>
      </c>
      <c r="B1958" s="13" t="str">
        <f>IFERROR(VLOOKUP(A1958,'Base ATP'!$1:$1048576,3,0),"")</f>
        <v>CHANGAN</v>
      </c>
      <c r="C1958" s="28" t="str">
        <f>IFERROR(VLOOKUP(A1958,'Base ATP'!$1:$1048576,4,0),"")</f>
        <v>NEW HUNTER</v>
      </c>
      <c r="D1958">
        <v>17100000</v>
      </c>
      <c r="E1958">
        <v>15000000</v>
      </c>
      <c r="F1958" t="s">
        <v>4033</v>
      </c>
      <c r="G1958" s="13">
        <f>IFERROR(IF($F1958="ALTA",$D1958*1.03,
IF($F1958="MEDIA",$D1958*1,
IF($F1958="BAJA",$D1958*0.92,
IF($F1958="LIQUIDAR",_xlfn.XLOOKUP(A1958,Rotación!$A:$A,Rotación!$O:$O,0,0,-1),"")))),"")</f>
        <v>17100000</v>
      </c>
      <c r="H1958" s="13">
        <f>IFERROR(IF($F1958="ALTA",$D1958*1,
IF($F1958="MEDIA",$D1958*0.97,
IF($F1958="BAJA",$D1958*0.9,
IF($F1958="LIQUIDAR",_xlfn.XLOOKUP(A1958,Rotación!$A:$A,Rotación!$O:$O,0,0,-1),"")))),"")</f>
        <v>16587000</v>
      </c>
      <c r="I1958" s="13">
        <f>IFERROR(IF($F1958="ALTA",$D1958*0.97,
IF($F1958="MEDIA",$D1958*0.94,
IF($F1958="BAJA",$D1958*0.87,
IF($F1958="LIQUIDAR",_xlfn.XLOOKUP(A1958,Rotación!$A:$A,Rotación!$O:$O,0,0,-1),"")))),"")</f>
        <v>16074000</v>
      </c>
      <c r="J1958" s="13">
        <f>IFERROR(IF($F1958="ALTA",$D1958*0.94,
IF($F1958="MEDIA",$D1958*0.9,
IF($F1958="BAJA",$D1958*0.85,
IF($F1958="LIQUIDAR",_xlfn.XLOOKUP(A1958,Rotación!$A:$A,Rotación!$O:$O,0,0,-1),"")))),"")</f>
        <v>15390000</v>
      </c>
      <c r="K1958" s="13">
        <f>_xlfn.XLOOKUP(A1958,Rotación!$A:$A,Rotación!$P:$P,"",0,-1)</f>
        <v>17990000</v>
      </c>
      <c r="L1958" s="25">
        <f t="shared" si="132"/>
        <v>890000</v>
      </c>
      <c r="M1958" s="26">
        <f t="shared" si="133"/>
        <v>0.8771929824561403</v>
      </c>
      <c r="N1958" s="22" t="str">
        <f>IFERROR(VLOOKUP(A1958,'Base ATR'!$1:$1048576,2,0),"")</f>
        <v/>
      </c>
      <c r="O1958" s="23" t="str">
        <f t="shared" ca="1" si="134"/>
        <v/>
      </c>
      <c r="P1958" t="str">
        <f t="shared" si="135"/>
        <v/>
      </c>
    </row>
    <row r="1959" spans="1:16" x14ac:dyDescent="0.3">
      <c r="A1959" t="s">
        <v>10845</v>
      </c>
      <c r="B1959" s="13" t="str">
        <f>IFERROR(VLOOKUP(A1959,'Base ATP'!$1:$1048576,3,0),"")</f>
        <v>CHEVROLET</v>
      </c>
      <c r="C1959" s="28" t="str">
        <f>IFERROR(VLOOKUP(A1959,'Base ATP'!$1:$1048576,4,0),"")</f>
        <v>GROOVE</v>
      </c>
      <c r="D1959">
        <v>17100000</v>
      </c>
      <c r="E1959">
        <v>9200000</v>
      </c>
      <c r="F1959" t="s">
        <v>4033</v>
      </c>
      <c r="G1959" s="13">
        <f>IFERROR(IF($F1959="ALTA",$D1959*1.03,
IF($F1959="MEDIA",$D1959*1,
IF($F1959="BAJA",$D1959*0.92,
IF($F1959="LIQUIDAR",_xlfn.XLOOKUP(A1959,Rotación!$A:$A,Rotación!$O:$O,0,0,-1),"")))),"")</f>
        <v>17100000</v>
      </c>
      <c r="H1959" s="13">
        <f>IFERROR(IF($F1959="ALTA",$D1959*1,
IF($F1959="MEDIA",$D1959*0.97,
IF($F1959="BAJA",$D1959*0.9,
IF($F1959="LIQUIDAR",_xlfn.XLOOKUP(A1959,Rotación!$A:$A,Rotación!$O:$O,0,0,-1),"")))),"")</f>
        <v>16587000</v>
      </c>
      <c r="I1959" s="13">
        <f>IFERROR(IF($F1959="ALTA",$D1959*0.97,
IF($F1959="MEDIA",$D1959*0.94,
IF($F1959="BAJA",$D1959*0.87,
IF($F1959="LIQUIDAR",_xlfn.XLOOKUP(A1959,Rotación!$A:$A,Rotación!$O:$O,0,0,-1),"")))),"")</f>
        <v>16074000</v>
      </c>
      <c r="J1959" s="13">
        <f>IFERROR(IF($F1959="ALTA",$D1959*0.94,
IF($F1959="MEDIA",$D1959*0.9,
IF($F1959="BAJA",$D1959*0.85,
IF($F1959="LIQUIDAR",_xlfn.XLOOKUP(A1959,Rotación!$A:$A,Rotación!$O:$O,0,0,-1),"")))),"")</f>
        <v>15390000</v>
      </c>
      <c r="K1959" s="13" t="str">
        <f>_xlfn.XLOOKUP(A1959,Rotación!$A:$A,Rotación!$P:$P,"",0,-1)</f>
        <v/>
      </c>
      <c r="L1959" s="25" t="e">
        <f t="shared" si="132"/>
        <v>#VALUE!</v>
      </c>
      <c r="M1959" s="26">
        <f t="shared" si="133"/>
        <v>0.53801169590643272</v>
      </c>
      <c r="N1959" s="22" t="str">
        <f>IFERROR(VLOOKUP(A1959,'Base ATR'!$1:$1048576,2,0),"")</f>
        <v/>
      </c>
      <c r="O1959" s="23" t="str">
        <f t="shared" ca="1" si="134"/>
        <v/>
      </c>
      <c r="P1959" t="str">
        <f t="shared" si="135"/>
        <v/>
      </c>
    </row>
    <row r="1960" spans="1:16" x14ac:dyDescent="0.3">
      <c r="A1960" t="s">
        <v>11581</v>
      </c>
      <c r="B1960" s="13" t="str">
        <f>IFERROR(VLOOKUP(A1960,'Base ATP'!$1:$1048576,3,0),"")</f>
        <v>PEUGEOT</v>
      </c>
      <c r="C1960" s="28" t="str">
        <f>IFERROR(VLOOKUP(A1960,'Base ATP'!$1:$1048576,4,0),"")</f>
        <v>NEW TRAVELLER</v>
      </c>
      <c r="D1960">
        <v>29100000</v>
      </c>
      <c r="E1960">
        <v>23000000</v>
      </c>
      <c r="F1960" t="s">
        <v>5391</v>
      </c>
      <c r="G1960" s="13">
        <f>IFERROR(IF($F1960="ALTA",$D1960*1.03,
IF($F1960="MEDIA",$D1960*1,
IF($F1960="BAJA",$D1960*0.92,
IF($F1960="LIQUIDAR",_xlfn.XLOOKUP(A1960,Rotación!$A:$A,Rotación!$O:$O,0,0,-1),"")))),"")</f>
        <v>26772000</v>
      </c>
      <c r="H1960" s="13">
        <f>IFERROR(IF($F1960="ALTA",$D1960*1,
IF($F1960="MEDIA",$D1960*0.97,
IF($F1960="BAJA",$D1960*0.9,
IF($F1960="LIQUIDAR",_xlfn.XLOOKUP(A1960,Rotación!$A:$A,Rotación!$O:$O,0,0,-1),"")))),"")</f>
        <v>26190000</v>
      </c>
      <c r="I1960" s="13">
        <f>IFERROR(IF($F1960="ALTA",$D1960*0.97,
IF($F1960="MEDIA",$D1960*0.94,
IF($F1960="BAJA",$D1960*0.87,
IF($F1960="LIQUIDAR",_xlfn.XLOOKUP(A1960,Rotación!$A:$A,Rotación!$O:$O,0,0,-1),"")))),"")</f>
        <v>25317000</v>
      </c>
      <c r="J1960" s="13">
        <f>IFERROR(IF($F1960="ALTA",$D1960*0.94,
IF($F1960="MEDIA",$D1960*0.9,
IF($F1960="BAJA",$D1960*0.85,
IF($F1960="LIQUIDAR",_xlfn.XLOOKUP(A1960,Rotación!$A:$A,Rotación!$O:$O,0,0,-1),"")))),"")</f>
        <v>24735000</v>
      </c>
      <c r="K1960" s="13" t="str">
        <f>_xlfn.XLOOKUP(A1960,Rotación!$A:$A,Rotación!$P:$P,"",0,-1)</f>
        <v/>
      </c>
      <c r="L1960" s="25" t="e">
        <f t="shared" si="132"/>
        <v>#VALUE!</v>
      </c>
      <c r="M1960" s="26">
        <f t="shared" si="133"/>
        <v>0.7903780068728522</v>
      </c>
      <c r="N1960" s="22" t="str">
        <f>IFERROR(VLOOKUP(A1960,'Base ATR'!$1:$1048576,2,0),"")</f>
        <v/>
      </c>
      <c r="O1960" s="23" t="str">
        <f t="shared" ca="1" si="134"/>
        <v/>
      </c>
      <c r="P1960" t="str">
        <f t="shared" si="135"/>
        <v/>
      </c>
    </row>
    <row r="1961" spans="1:16" x14ac:dyDescent="0.3">
      <c r="A1961" t="s">
        <v>11582</v>
      </c>
      <c r="B1961" s="13" t="str">
        <f>IFERROR(VLOOKUP(A1961,'Base ATP'!$1:$1048576,3,0),"")</f>
        <v>PEUGEOT</v>
      </c>
      <c r="C1961" s="28" t="str">
        <f>IFERROR(VLOOKUP(A1961,'Base ATP'!$1:$1048576,4,0),"")</f>
        <v>NUEVO 208</v>
      </c>
      <c r="D1961">
        <v>11200000</v>
      </c>
      <c r="E1961">
        <v>8700000</v>
      </c>
      <c r="F1961" t="s">
        <v>5391</v>
      </c>
      <c r="G1961" s="13">
        <f>IFERROR(IF($F1961="ALTA",$D1961*1.03,
IF($F1961="MEDIA",$D1961*1,
IF($F1961="BAJA",$D1961*0.92,
IF($F1961="LIQUIDAR",_xlfn.XLOOKUP(A1961,Rotación!$A:$A,Rotación!$O:$O,0,0,-1),"")))),"")</f>
        <v>10304000</v>
      </c>
      <c r="H1961" s="13">
        <f>IFERROR(IF($F1961="ALTA",$D1961*1,
IF($F1961="MEDIA",$D1961*0.97,
IF($F1961="BAJA",$D1961*0.9,
IF($F1961="LIQUIDAR",_xlfn.XLOOKUP(A1961,Rotación!$A:$A,Rotación!$O:$O,0,0,-1),"")))),"")</f>
        <v>10080000</v>
      </c>
      <c r="I1961" s="13">
        <f>IFERROR(IF($F1961="ALTA",$D1961*0.97,
IF($F1961="MEDIA",$D1961*0.94,
IF($F1961="BAJA",$D1961*0.87,
IF($F1961="LIQUIDAR",_xlfn.XLOOKUP(A1961,Rotación!$A:$A,Rotación!$O:$O,0,0,-1),"")))),"")</f>
        <v>9744000</v>
      </c>
      <c r="J1961" s="13">
        <f>IFERROR(IF($F1961="ALTA",$D1961*0.94,
IF($F1961="MEDIA",$D1961*0.9,
IF($F1961="BAJA",$D1961*0.85,
IF($F1961="LIQUIDAR",_xlfn.XLOOKUP(A1961,Rotación!$A:$A,Rotación!$O:$O,0,0,-1),"")))),"")</f>
        <v>9520000</v>
      </c>
      <c r="K1961" s="13" t="str">
        <f>_xlfn.XLOOKUP(A1961,Rotación!$A:$A,Rotación!$P:$P,"",0,-1)</f>
        <v/>
      </c>
      <c r="L1961" s="25" t="e">
        <f t="shared" si="132"/>
        <v>#VALUE!</v>
      </c>
      <c r="M1961" s="26">
        <f t="shared" si="133"/>
        <v>0.7767857142857143</v>
      </c>
      <c r="N1961" s="22" t="str">
        <f>IFERROR(VLOOKUP(A1961,'Base ATR'!$1:$1048576,2,0),"")</f>
        <v/>
      </c>
      <c r="O1961" s="23" t="str">
        <f t="shared" ca="1" si="134"/>
        <v/>
      </c>
      <c r="P1961" t="str">
        <f t="shared" si="135"/>
        <v/>
      </c>
    </row>
    <row r="1962" spans="1:16" x14ac:dyDescent="0.3">
      <c r="A1962" t="s">
        <v>11583</v>
      </c>
      <c r="B1962" s="13" t="str">
        <f>IFERROR(VLOOKUP(A1962,'Base ATP'!$1:$1048576,3,0),"")</f>
        <v>CHEVROLET</v>
      </c>
      <c r="C1962" s="28" t="str">
        <f>IFERROR(VLOOKUP(A1962,'Base ATP'!$1:$1048576,4,0),"")</f>
        <v>GROOVE</v>
      </c>
      <c r="D1962">
        <v>11200000</v>
      </c>
      <c r="E1962">
        <v>9000000</v>
      </c>
      <c r="F1962" t="s">
        <v>5391</v>
      </c>
      <c r="G1962" s="13">
        <f>IFERROR(IF($F1962="ALTA",$D1962*1.03,
IF($F1962="MEDIA",$D1962*1,
IF($F1962="BAJA",$D1962*0.92,
IF($F1962="LIQUIDAR",_xlfn.XLOOKUP(A1962,Rotación!$A:$A,Rotación!$O:$O,0,0,-1),"")))),"")</f>
        <v>10304000</v>
      </c>
      <c r="H1962" s="13">
        <f>IFERROR(IF($F1962="ALTA",$D1962*1,
IF($F1962="MEDIA",$D1962*0.97,
IF($F1962="BAJA",$D1962*0.9,
IF($F1962="LIQUIDAR",_xlfn.XLOOKUP(A1962,Rotación!$A:$A,Rotación!$O:$O,0,0,-1),"")))),"")</f>
        <v>10080000</v>
      </c>
      <c r="I1962" s="13">
        <f>IFERROR(IF($F1962="ALTA",$D1962*0.97,
IF($F1962="MEDIA",$D1962*0.94,
IF($F1962="BAJA",$D1962*0.87,
IF($F1962="LIQUIDAR",_xlfn.XLOOKUP(A1962,Rotación!$A:$A,Rotación!$O:$O,0,0,-1),"")))),"")</f>
        <v>9744000</v>
      </c>
      <c r="J1962" s="13">
        <f>IFERROR(IF($F1962="ALTA",$D1962*0.94,
IF($F1962="MEDIA",$D1962*0.9,
IF($F1962="BAJA",$D1962*0.85,
IF($F1962="LIQUIDAR",_xlfn.XLOOKUP(A1962,Rotación!$A:$A,Rotación!$O:$O,0,0,-1),"")))),"")</f>
        <v>9520000</v>
      </c>
      <c r="K1962" s="13" t="str">
        <f>_xlfn.XLOOKUP(A1962,Rotación!$A:$A,Rotación!$P:$P,"",0,-1)</f>
        <v/>
      </c>
      <c r="L1962" s="25" t="e">
        <f t="shared" si="132"/>
        <v>#VALUE!</v>
      </c>
      <c r="M1962" s="26">
        <f t="shared" si="133"/>
        <v>0.8035714285714286</v>
      </c>
      <c r="N1962" s="22" t="str">
        <f>IFERROR(VLOOKUP(A1962,'Base ATR'!$1:$1048576,2,0),"")</f>
        <v/>
      </c>
      <c r="O1962" s="23" t="str">
        <f t="shared" ca="1" si="134"/>
        <v/>
      </c>
      <c r="P1962" t="str">
        <f t="shared" si="135"/>
        <v/>
      </c>
    </row>
    <row r="1963" spans="1:16" x14ac:dyDescent="0.3">
      <c r="A1963" t="s">
        <v>11584</v>
      </c>
      <c r="B1963" s="13" t="str">
        <f>IFERROR(VLOOKUP(A1963,'Base ATP'!$1:$1048576,3,0),"")</f>
        <v>KIA</v>
      </c>
      <c r="C1963" s="28" t="str">
        <f>IFERROR(VLOOKUP(A1963,'Base ATP'!$1:$1048576,4,0),"")</f>
        <v>K3</v>
      </c>
      <c r="D1963">
        <v>17100000</v>
      </c>
      <c r="E1963">
        <v>12000000</v>
      </c>
      <c r="F1963" t="s">
        <v>5391</v>
      </c>
      <c r="G1963" s="13">
        <f>IFERROR(IF($F1963="ALTA",$D1963*1.03,
IF($F1963="MEDIA",$D1963*1,
IF($F1963="BAJA",$D1963*0.92,
IF($F1963="LIQUIDAR",_xlfn.XLOOKUP(A1963,Rotación!$A:$A,Rotación!$O:$O,0,0,-1),"")))),"")</f>
        <v>15732000</v>
      </c>
      <c r="H1963" s="13">
        <f>IFERROR(IF($F1963="ALTA",$D1963*1,
IF($F1963="MEDIA",$D1963*0.97,
IF($F1963="BAJA",$D1963*0.9,
IF($F1963="LIQUIDAR",_xlfn.XLOOKUP(A1963,Rotación!$A:$A,Rotación!$O:$O,0,0,-1),"")))),"")</f>
        <v>15390000</v>
      </c>
      <c r="I1963" s="13">
        <f>IFERROR(IF($F1963="ALTA",$D1963*0.97,
IF($F1963="MEDIA",$D1963*0.94,
IF($F1963="BAJA",$D1963*0.87,
IF($F1963="LIQUIDAR",_xlfn.XLOOKUP(A1963,Rotación!$A:$A,Rotación!$O:$O,0,0,-1),"")))),"")</f>
        <v>14877000</v>
      </c>
      <c r="J1963" s="13">
        <f>IFERROR(IF($F1963="ALTA",$D1963*0.94,
IF($F1963="MEDIA",$D1963*0.9,
IF($F1963="BAJA",$D1963*0.85,
IF($F1963="LIQUIDAR",_xlfn.XLOOKUP(A1963,Rotación!$A:$A,Rotación!$O:$O,0,0,-1),"")))),"")</f>
        <v>14535000</v>
      </c>
      <c r="K1963" s="13" t="str">
        <f>_xlfn.XLOOKUP(A1963,Rotación!$A:$A,Rotación!$P:$P,"",0,-1)</f>
        <v/>
      </c>
      <c r="L1963" s="25" t="e">
        <f t="shared" si="132"/>
        <v>#VALUE!</v>
      </c>
      <c r="M1963" s="26">
        <f t="shared" si="133"/>
        <v>0.70175438596491224</v>
      </c>
      <c r="N1963" s="22" t="str">
        <f>IFERROR(VLOOKUP(A1963,'Base ATR'!$1:$1048576,2,0),"")</f>
        <v/>
      </c>
      <c r="O1963" s="23" t="str">
        <f t="shared" ca="1" si="134"/>
        <v/>
      </c>
      <c r="P1963" t="str">
        <f t="shared" si="135"/>
        <v/>
      </c>
    </row>
    <row r="1964" spans="1:16" x14ac:dyDescent="0.3">
      <c r="A1964" t="s">
        <v>11585</v>
      </c>
      <c r="B1964" s="13" t="str">
        <f>IFERROR(VLOOKUP(A1964,'Base ATP'!$1:$1048576,3,0),"")</f>
        <v>PEUGEOT</v>
      </c>
      <c r="C1964" s="28" t="str">
        <f>IFERROR(VLOOKUP(A1964,'Base ATP'!$1:$1048576,4,0),"")</f>
        <v>LANDTREK</v>
      </c>
      <c r="D1964">
        <v>18600000</v>
      </c>
      <c r="E1964">
        <v>14500000</v>
      </c>
      <c r="F1964" t="s">
        <v>5391</v>
      </c>
      <c r="G1964" s="13">
        <f>IFERROR(IF($F1964="ALTA",$D1964*1.03,
IF($F1964="MEDIA",$D1964*1,
IF($F1964="BAJA",$D1964*0.92,
IF($F1964="LIQUIDAR",_xlfn.XLOOKUP(A1964,Rotación!$A:$A,Rotación!$O:$O,0,0,-1),"")))),"")</f>
        <v>17112000</v>
      </c>
      <c r="H1964" s="13">
        <f>IFERROR(IF($F1964="ALTA",$D1964*1,
IF($F1964="MEDIA",$D1964*0.97,
IF($F1964="BAJA",$D1964*0.9,
IF($F1964="LIQUIDAR",_xlfn.XLOOKUP(A1964,Rotación!$A:$A,Rotación!$O:$O,0,0,-1),"")))),"")</f>
        <v>16740000</v>
      </c>
      <c r="I1964" s="13">
        <f>IFERROR(IF($F1964="ALTA",$D1964*0.97,
IF($F1964="MEDIA",$D1964*0.94,
IF($F1964="BAJA",$D1964*0.87,
IF($F1964="LIQUIDAR",_xlfn.XLOOKUP(A1964,Rotación!$A:$A,Rotación!$O:$O,0,0,-1),"")))),"")</f>
        <v>16182000</v>
      </c>
      <c r="J1964" s="13">
        <f>IFERROR(IF($F1964="ALTA",$D1964*0.94,
IF($F1964="MEDIA",$D1964*0.9,
IF($F1964="BAJA",$D1964*0.85,
IF($F1964="LIQUIDAR",_xlfn.XLOOKUP(A1964,Rotación!$A:$A,Rotación!$O:$O,0,0,-1),"")))),"")</f>
        <v>15810000</v>
      </c>
      <c r="K1964" s="13" t="str">
        <f>_xlfn.XLOOKUP(A1964,Rotación!$A:$A,Rotación!$P:$P,"",0,-1)</f>
        <v/>
      </c>
      <c r="L1964" s="25" t="e">
        <f t="shared" si="132"/>
        <v>#VALUE!</v>
      </c>
      <c r="M1964" s="26">
        <f t="shared" si="133"/>
        <v>0.77956989247311825</v>
      </c>
      <c r="N1964" s="22" t="str">
        <f>IFERROR(VLOOKUP(A1964,'Base ATR'!$1:$1048576,2,0),"")</f>
        <v/>
      </c>
      <c r="O1964" s="23" t="str">
        <f t="shared" ca="1" si="134"/>
        <v/>
      </c>
      <c r="P1964" t="str">
        <f t="shared" si="135"/>
        <v/>
      </c>
    </row>
    <row r="1965" spans="1:16" x14ac:dyDescent="0.3">
      <c r="A1965" t="s">
        <v>11586</v>
      </c>
      <c r="B1965" s="13" t="str">
        <f>IFERROR(VLOOKUP(A1965,'Base ATP'!$1:$1048576,3,0),"")</f>
        <v>SUBARU</v>
      </c>
      <c r="C1965" s="28" t="str">
        <f>IFERROR(VLOOKUP(A1965,'Base ATP'!$1:$1048576,4,0),"")</f>
        <v>CROSSTREK</v>
      </c>
      <c r="D1965">
        <v>20900000</v>
      </c>
      <c r="E1965">
        <v>16800000</v>
      </c>
      <c r="F1965" t="s">
        <v>4033</v>
      </c>
      <c r="G1965" s="13">
        <f>IFERROR(IF($F1965="ALTA",$D1965*1.03,
IF($F1965="MEDIA",$D1965*1,
IF($F1965="BAJA",$D1965*0.92,
IF($F1965="LIQUIDAR",_xlfn.XLOOKUP(A1965,Rotación!$A:$A,Rotación!$O:$O,0,0,-1),"")))),"")</f>
        <v>20900000</v>
      </c>
      <c r="H1965" s="13">
        <f>IFERROR(IF($F1965="ALTA",$D1965*1,
IF($F1965="MEDIA",$D1965*0.97,
IF($F1965="BAJA",$D1965*0.9,
IF($F1965="LIQUIDAR",_xlfn.XLOOKUP(A1965,Rotación!$A:$A,Rotación!$O:$O,0,0,-1),"")))),"")</f>
        <v>20273000</v>
      </c>
      <c r="I1965" s="13">
        <f>IFERROR(IF($F1965="ALTA",$D1965*0.97,
IF($F1965="MEDIA",$D1965*0.94,
IF($F1965="BAJA",$D1965*0.87,
IF($F1965="LIQUIDAR",_xlfn.XLOOKUP(A1965,Rotación!$A:$A,Rotación!$O:$O,0,0,-1),"")))),"")</f>
        <v>19646000</v>
      </c>
      <c r="J1965" s="13">
        <f>IFERROR(IF($F1965="ALTA",$D1965*0.94,
IF($F1965="MEDIA",$D1965*0.9,
IF($F1965="BAJA",$D1965*0.85,
IF($F1965="LIQUIDAR",_xlfn.XLOOKUP(A1965,Rotación!$A:$A,Rotación!$O:$O,0,0,-1),"")))),"")</f>
        <v>18810000</v>
      </c>
      <c r="K1965" s="13" t="str">
        <f>_xlfn.XLOOKUP(A1965,Rotación!$A:$A,Rotación!$P:$P,"",0,-1)</f>
        <v/>
      </c>
      <c r="L1965" s="25" t="e">
        <f t="shared" si="132"/>
        <v>#VALUE!</v>
      </c>
      <c r="M1965" s="26">
        <f t="shared" si="133"/>
        <v>0.80382775119617222</v>
      </c>
      <c r="N1965" s="22" t="str">
        <f>IFERROR(VLOOKUP(A1965,'Base ATR'!$1:$1048576,2,0),"")</f>
        <v/>
      </c>
      <c r="O1965" s="23" t="str">
        <f t="shared" ca="1" si="134"/>
        <v/>
      </c>
      <c r="P1965" t="str">
        <f t="shared" si="135"/>
        <v/>
      </c>
    </row>
    <row r="1966" spans="1:16" x14ac:dyDescent="0.3">
      <c r="A1966" t="s">
        <v>11587</v>
      </c>
      <c r="B1966" s="13" t="str">
        <f>IFERROR(VLOOKUP(A1966,'Base ATP'!$1:$1048576,3,0),"")</f>
        <v>RAM</v>
      </c>
      <c r="C1966" s="28">
        <f>IFERROR(VLOOKUP(A1966,'Base ATP'!$1:$1048576,4,0),"")</f>
        <v>700</v>
      </c>
      <c r="D1966">
        <v>14800000</v>
      </c>
      <c r="E1966">
        <v>12300000</v>
      </c>
      <c r="F1966" t="s">
        <v>4033</v>
      </c>
      <c r="G1966" s="13">
        <f>IFERROR(IF($F1966="ALTA",$D1966*1.03,
IF($F1966="MEDIA",$D1966*1,
IF($F1966="BAJA",$D1966*0.92,
IF($F1966="LIQUIDAR",_xlfn.XLOOKUP(A1966,Rotación!$A:$A,Rotación!$O:$O,0,0,-1),"")))),"")</f>
        <v>14800000</v>
      </c>
      <c r="H1966" s="13">
        <f>IFERROR(IF($F1966="ALTA",$D1966*1,
IF($F1966="MEDIA",$D1966*0.97,
IF($F1966="BAJA",$D1966*0.9,
IF($F1966="LIQUIDAR",_xlfn.XLOOKUP(A1966,Rotación!$A:$A,Rotación!$O:$O,0,0,-1),"")))),"")</f>
        <v>14356000</v>
      </c>
      <c r="I1966" s="13">
        <f>IFERROR(IF($F1966="ALTA",$D1966*0.97,
IF($F1966="MEDIA",$D1966*0.94,
IF($F1966="BAJA",$D1966*0.87,
IF($F1966="LIQUIDAR",_xlfn.XLOOKUP(A1966,Rotación!$A:$A,Rotación!$O:$O,0,0,-1),"")))),"")</f>
        <v>13912000</v>
      </c>
      <c r="J1966" s="13">
        <f>IFERROR(IF($F1966="ALTA",$D1966*0.94,
IF($F1966="MEDIA",$D1966*0.9,
IF($F1966="BAJA",$D1966*0.85,
IF($F1966="LIQUIDAR",_xlfn.XLOOKUP(A1966,Rotación!$A:$A,Rotación!$O:$O,0,0,-1),"")))),"")</f>
        <v>13320000</v>
      </c>
      <c r="K1966" s="13" t="str">
        <f>_xlfn.XLOOKUP(A1966,Rotación!$A:$A,Rotación!$P:$P,"",0,-1)</f>
        <v/>
      </c>
      <c r="L1966" s="25" t="e">
        <f t="shared" si="132"/>
        <v>#VALUE!</v>
      </c>
      <c r="M1966" s="26">
        <f t="shared" si="133"/>
        <v>0.83108108108108103</v>
      </c>
      <c r="N1966" s="22" t="str">
        <f>IFERROR(VLOOKUP(A1966,'Base ATR'!$1:$1048576,2,0),"")</f>
        <v/>
      </c>
      <c r="O1966" s="23" t="str">
        <f t="shared" ca="1" si="134"/>
        <v/>
      </c>
      <c r="P1966" t="str">
        <f t="shared" si="135"/>
        <v/>
      </c>
    </row>
    <row r="1967" spans="1:16" x14ac:dyDescent="0.3">
      <c r="A1967" t="s">
        <v>11588</v>
      </c>
      <c r="B1967" s="13" t="str">
        <f>IFERROR(VLOOKUP(A1967,'Base ATP'!$1:$1048576,3,0),"")</f>
        <v>SUZUKI</v>
      </c>
      <c r="C1967" s="28" t="str">
        <f>IFERROR(VLOOKUP(A1967,'Base ATP'!$1:$1048576,4,0),"")</f>
        <v>BALENO</v>
      </c>
      <c r="D1967">
        <v>7880000</v>
      </c>
      <c r="E1967">
        <v>6300000</v>
      </c>
      <c r="F1967" t="s">
        <v>4033</v>
      </c>
      <c r="G1967" s="13">
        <f>IFERROR(IF($F1967="ALTA",$D1967*1.03,
IF($F1967="MEDIA",$D1967*1,
IF($F1967="BAJA",$D1967*0.92,
IF($F1967="LIQUIDAR",_xlfn.XLOOKUP(A1967,Rotación!$A:$A,Rotación!$O:$O,0,0,-1),"")))),"")</f>
        <v>7880000</v>
      </c>
      <c r="H1967" s="13">
        <f>IFERROR(IF($F1967="ALTA",$D1967*1,
IF($F1967="MEDIA",$D1967*0.97,
IF($F1967="BAJA",$D1967*0.9,
IF($F1967="LIQUIDAR",_xlfn.XLOOKUP(A1967,Rotación!$A:$A,Rotación!$O:$O,0,0,-1),"")))),"")</f>
        <v>7643600</v>
      </c>
      <c r="I1967" s="13">
        <f>IFERROR(IF($F1967="ALTA",$D1967*0.97,
IF($F1967="MEDIA",$D1967*0.94,
IF($F1967="BAJA",$D1967*0.87,
IF($F1967="LIQUIDAR",_xlfn.XLOOKUP(A1967,Rotación!$A:$A,Rotación!$O:$O,0,0,-1),"")))),"")</f>
        <v>7407200</v>
      </c>
      <c r="J1967" s="13">
        <f>IFERROR(IF($F1967="ALTA",$D1967*0.94,
IF($F1967="MEDIA",$D1967*0.9,
IF($F1967="BAJA",$D1967*0.85,
IF($F1967="LIQUIDAR",_xlfn.XLOOKUP(A1967,Rotación!$A:$A,Rotación!$O:$O,0,0,-1),"")))),"")</f>
        <v>7092000</v>
      </c>
      <c r="K1967" s="13" t="str">
        <f>_xlfn.XLOOKUP(A1967,Rotación!$A:$A,Rotación!$P:$P,"",0,-1)</f>
        <v/>
      </c>
      <c r="L1967" s="25" t="e">
        <f t="shared" si="132"/>
        <v>#VALUE!</v>
      </c>
      <c r="M1967" s="26">
        <f t="shared" si="133"/>
        <v>0.79949238578680204</v>
      </c>
      <c r="N1967" s="22" t="str">
        <f>IFERROR(VLOOKUP(A1967,'Base ATR'!$1:$1048576,2,0),"")</f>
        <v/>
      </c>
      <c r="O1967" s="23" t="str">
        <f t="shared" ca="1" si="134"/>
        <v/>
      </c>
      <c r="P1967" t="str">
        <f t="shared" si="135"/>
        <v/>
      </c>
    </row>
    <row r="1968" spans="1:16" x14ac:dyDescent="0.3">
      <c r="A1968" t="s">
        <v>11589</v>
      </c>
      <c r="B1968" s="13" t="str">
        <f>IFERROR(VLOOKUP(A1968,'Base ATP'!$1:$1048576,3,0),"")</f>
        <v>CHEVROLET</v>
      </c>
      <c r="C1968" s="28" t="str">
        <f>IFERROR(VLOOKUP(A1968,'Base ATP'!$1:$1048576,4,0),"")</f>
        <v>GROOVE</v>
      </c>
      <c r="D1968">
        <v>10300000</v>
      </c>
      <c r="E1968">
        <v>8500000</v>
      </c>
      <c r="F1968" t="s">
        <v>4033</v>
      </c>
      <c r="G1968" s="13">
        <f>IFERROR(IF($F1968="ALTA",$D1968*1.03,
IF($F1968="MEDIA",$D1968*1,
IF($F1968="BAJA",$D1968*0.92,
IF($F1968="LIQUIDAR",_xlfn.XLOOKUP(A1968,Rotación!$A:$A,Rotación!$O:$O,0,0,-1),"")))),"")</f>
        <v>10300000</v>
      </c>
      <c r="H1968" s="13">
        <f>IFERROR(IF($F1968="ALTA",$D1968*1,
IF($F1968="MEDIA",$D1968*0.97,
IF($F1968="BAJA",$D1968*0.9,
IF($F1968="LIQUIDAR",_xlfn.XLOOKUP(A1968,Rotación!$A:$A,Rotación!$O:$O,0,0,-1),"")))),"")</f>
        <v>9991000</v>
      </c>
      <c r="I1968" s="13">
        <f>IFERROR(IF($F1968="ALTA",$D1968*0.97,
IF($F1968="MEDIA",$D1968*0.94,
IF($F1968="BAJA",$D1968*0.87,
IF($F1968="LIQUIDAR",_xlfn.XLOOKUP(A1968,Rotación!$A:$A,Rotación!$O:$O,0,0,-1),"")))),"")</f>
        <v>9682000</v>
      </c>
      <c r="J1968" s="13">
        <f>IFERROR(IF($F1968="ALTA",$D1968*0.94,
IF($F1968="MEDIA",$D1968*0.9,
IF($F1968="BAJA",$D1968*0.85,
IF($F1968="LIQUIDAR",_xlfn.XLOOKUP(A1968,Rotación!$A:$A,Rotación!$O:$O,0,0,-1),"")))),"")</f>
        <v>9270000</v>
      </c>
      <c r="K1968" s="13" t="str">
        <f>_xlfn.XLOOKUP(A1968,Rotación!$A:$A,Rotación!$P:$P,"",0,-1)</f>
        <v/>
      </c>
      <c r="L1968" s="25" t="e">
        <f t="shared" si="132"/>
        <v>#VALUE!</v>
      </c>
      <c r="M1968" s="26">
        <f t="shared" si="133"/>
        <v>0.82524271844660191</v>
      </c>
      <c r="N1968" s="22" t="str">
        <f>IFERROR(VLOOKUP(A1968,'Base ATR'!$1:$1048576,2,0),"")</f>
        <v/>
      </c>
      <c r="O1968" s="23" t="str">
        <f t="shared" ca="1" si="134"/>
        <v/>
      </c>
      <c r="P1968" t="str">
        <f t="shared" si="135"/>
        <v/>
      </c>
    </row>
    <row r="1969" spans="1:16" x14ac:dyDescent="0.3">
      <c r="A1969" t="s">
        <v>11590</v>
      </c>
      <c r="B1969" s="13" t="str">
        <f>IFERROR(VLOOKUP(A1969,'Base ATP'!$1:$1048576,3,0),"")</f>
        <v>MAZDA</v>
      </c>
      <c r="C1969" s="28" t="str">
        <f>IFERROR(VLOOKUP(A1969,'Base ATP'!$1:$1048576,4,0),"")</f>
        <v>ALL NEW CX-5</v>
      </c>
      <c r="D1969">
        <v>12800000</v>
      </c>
      <c r="E1969">
        <v>9500000</v>
      </c>
      <c r="F1969" t="s">
        <v>4033</v>
      </c>
      <c r="G1969" s="13">
        <f>IFERROR(IF($F1969="ALTA",$D1969*1.03,
IF($F1969="MEDIA",$D1969*1,
IF($F1969="BAJA",$D1969*0.92,
IF($F1969="LIQUIDAR",_xlfn.XLOOKUP(A1969,Rotación!$A:$A,Rotación!$O:$O,0,0,-1),"")))),"")</f>
        <v>12800000</v>
      </c>
      <c r="H1969" s="13">
        <f>IFERROR(IF($F1969="ALTA",$D1969*1,
IF($F1969="MEDIA",$D1969*0.97,
IF($F1969="BAJA",$D1969*0.9,
IF($F1969="LIQUIDAR",_xlfn.XLOOKUP(A1969,Rotación!$A:$A,Rotación!$O:$O,0,0,-1),"")))),"")</f>
        <v>12416000</v>
      </c>
      <c r="I1969" s="13">
        <f>IFERROR(IF($F1969="ALTA",$D1969*0.97,
IF($F1969="MEDIA",$D1969*0.94,
IF($F1969="BAJA",$D1969*0.87,
IF($F1969="LIQUIDAR",_xlfn.XLOOKUP(A1969,Rotación!$A:$A,Rotación!$O:$O,0,0,-1),"")))),"")</f>
        <v>12032000</v>
      </c>
      <c r="J1969" s="13">
        <f>IFERROR(IF($F1969="ALTA",$D1969*0.94,
IF($F1969="MEDIA",$D1969*0.9,
IF($F1969="BAJA",$D1969*0.85,
IF($F1969="LIQUIDAR",_xlfn.XLOOKUP(A1969,Rotación!$A:$A,Rotación!$O:$O,0,0,-1),"")))),"")</f>
        <v>11520000</v>
      </c>
      <c r="K1969" s="13" t="str">
        <f>_xlfn.XLOOKUP(A1969,Rotación!$A:$A,Rotación!$P:$P,"",0,-1)</f>
        <v/>
      </c>
      <c r="L1969" s="25" t="e">
        <f t="shared" si="132"/>
        <v>#VALUE!</v>
      </c>
      <c r="M1969" s="26">
        <f t="shared" si="133"/>
        <v>0.7421875</v>
      </c>
      <c r="N1969" s="22" t="str">
        <f>IFERROR(VLOOKUP(A1969,'Base ATR'!$1:$1048576,2,0),"")</f>
        <v/>
      </c>
      <c r="O1969" s="23" t="str">
        <f t="shared" ca="1" si="134"/>
        <v/>
      </c>
      <c r="P1969" t="str">
        <f t="shared" si="135"/>
        <v/>
      </c>
    </row>
    <row r="1970" spans="1:16" x14ac:dyDescent="0.3">
      <c r="A1970" t="s">
        <v>11591</v>
      </c>
      <c r="B1970" s="13" t="str">
        <f>IFERROR(VLOOKUP(A1970,'Base ATP'!$1:$1048576,3,0),"")</f>
        <v>CHERY</v>
      </c>
      <c r="C1970" s="28" t="str">
        <f>IFERROR(VLOOKUP(A1970,'Base ATP'!$1:$1048576,4,0),"")</f>
        <v>TIGGO 2 PRO</v>
      </c>
      <c r="D1970">
        <v>8300000</v>
      </c>
      <c r="E1970">
        <v>6500000</v>
      </c>
      <c r="F1970" t="s">
        <v>4033</v>
      </c>
      <c r="G1970" s="13">
        <f>IFERROR(IF($F1970="ALTA",$D1970*1.03,
IF($F1970="MEDIA",$D1970*1,
IF($F1970="BAJA",$D1970*0.92,
IF($F1970="LIQUIDAR",_xlfn.XLOOKUP(A1970,Rotación!$A:$A,Rotación!$O:$O,0,0,-1),"")))),"")</f>
        <v>8300000</v>
      </c>
      <c r="H1970" s="13">
        <f>IFERROR(IF($F1970="ALTA",$D1970*1,
IF($F1970="MEDIA",$D1970*0.97,
IF($F1970="BAJA",$D1970*0.9,
IF($F1970="LIQUIDAR",_xlfn.XLOOKUP(A1970,Rotación!$A:$A,Rotación!$O:$O,0,0,-1),"")))),"")</f>
        <v>8051000</v>
      </c>
      <c r="I1970" s="13">
        <f>IFERROR(IF($F1970="ALTA",$D1970*0.97,
IF($F1970="MEDIA",$D1970*0.94,
IF($F1970="BAJA",$D1970*0.87,
IF($F1970="LIQUIDAR",_xlfn.XLOOKUP(A1970,Rotación!$A:$A,Rotación!$O:$O,0,0,-1),"")))),"")</f>
        <v>7802000</v>
      </c>
      <c r="J1970" s="13">
        <f>IFERROR(IF($F1970="ALTA",$D1970*0.94,
IF($F1970="MEDIA",$D1970*0.9,
IF($F1970="BAJA",$D1970*0.85,
IF($F1970="LIQUIDAR",_xlfn.XLOOKUP(A1970,Rotación!$A:$A,Rotación!$O:$O,0,0,-1),"")))),"")</f>
        <v>7470000</v>
      </c>
      <c r="K1970" s="13" t="str">
        <f>_xlfn.XLOOKUP(A1970,Rotación!$A:$A,Rotación!$P:$P,"",0,-1)</f>
        <v/>
      </c>
      <c r="L1970" s="25" t="e">
        <f t="shared" si="132"/>
        <v>#VALUE!</v>
      </c>
      <c r="M1970" s="26">
        <f t="shared" si="133"/>
        <v>0.7831325301204819</v>
      </c>
      <c r="N1970" s="22" t="str">
        <f>IFERROR(VLOOKUP(A1970,'Base ATR'!$1:$1048576,2,0),"")</f>
        <v/>
      </c>
      <c r="O1970" s="23" t="str">
        <f t="shared" ca="1" si="134"/>
        <v/>
      </c>
      <c r="P1970" t="str">
        <f t="shared" si="135"/>
        <v/>
      </c>
    </row>
    <row r="1971" spans="1:16" x14ac:dyDescent="0.3">
      <c r="A1971" t="s">
        <v>11592</v>
      </c>
      <c r="B1971" s="13" t="str">
        <f>IFERROR(VLOOKUP(A1971,'Base ATP'!$1:$1048576,3,0),"")</f>
        <v>MG</v>
      </c>
      <c r="C1971" s="28" t="str">
        <f>IFERROR(VLOOKUP(A1971,'Base ATP'!$1:$1048576,4,0),"")</f>
        <v>NEW 3</v>
      </c>
      <c r="D1971">
        <v>7200000</v>
      </c>
      <c r="E1971">
        <v>5800000</v>
      </c>
      <c r="F1971" t="s">
        <v>4033</v>
      </c>
      <c r="G1971" s="13">
        <f>IFERROR(IF($F1971="ALTA",$D1971*1.03,
IF($F1971="MEDIA",$D1971*1,
IF($F1971="BAJA",$D1971*0.92,
IF($F1971="LIQUIDAR",_xlfn.XLOOKUP(A1971,Rotación!$A:$A,Rotación!$O:$O,0,0,-1),"")))),"")</f>
        <v>7200000</v>
      </c>
      <c r="H1971" s="13">
        <f>IFERROR(IF($F1971="ALTA",$D1971*1,
IF($F1971="MEDIA",$D1971*0.97,
IF($F1971="BAJA",$D1971*0.9,
IF($F1971="LIQUIDAR",_xlfn.XLOOKUP(A1971,Rotación!$A:$A,Rotación!$O:$O,0,0,-1),"")))),"")</f>
        <v>6984000</v>
      </c>
      <c r="I1971" s="13">
        <f>IFERROR(IF($F1971="ALTA",$D1971*0.97,
IF($F1971="MEDIA",$D1971*0.94,
IF($F1971="BAJA",$D1971*0.87,
IF($F1971="LIQUIDAR",_xlfn.XLOOKUP(A1971,Rotación!$A:$A,Rotación!$O:$O,0,0,-1),"")))),"")</f>
        <v>6768000</v>
      </c>
      <c r="J1971" s="13">
        <f>IFERROR(IF($F1971="ALTA",$D1971*0.94,
IF($F1971="MEDIA",$D1971*0.9,
IF($F1971="BAJA",$D1971*0.85,
IF($F1971="LIQUIDAR",_xlfn.XLOOKUP(A1971,Rotación!$A:$A,Rotación!$O:$O,0,0,-1),"")))),"")</f>
        <v>6480000</v>
      </c>
      <c r="K1971" s="13" t="str">
        <f>_xlfn.XLOOKUP(A1971,Rotación!$A:$A,Rotación!$P:$P,"",0,-1)</f>
        <v/>
      </c>
      <c r="L1971" s="25" t="e">
        <f t="shared" si="132"/>
        <v>#VALUE!</v>
      </c>
      <c r="M1971" s="26">
        <f t="shared" si="133"/>
        <v>0.80555555555555558</v>
      </c>
      <c r="N1971" s="22" t="str">
        <f>IFERROR(VLOOKUP(A1971,'Base ATR'!$1:$1048576,2,0),"")</f>
        <v/>
      </c>
      <c r="O1971" s="23" t="str">
        <f t="shared" ca="1" si="134"/>
        <v/>
      </c>
      <c r="P1971" t="str">
        <f t="shared" si="135"/>
        <v/>
      </c>
    </row>
    <row r="1972" spans="1:16" x14ac:dyDescent="0.3">
      <c r="A1972" t="s">
        <v>11593</v>
      </c>
      <c r="B1972" s="13" t="str">
        <f>IFERROR(VLOOKUP(A1972,'Base ATP'!$1:$1048576,3,0),"")</f>
        <v>MITSUBISHI</v>
      </c>
      <c r="C1972" s="28" t="str">
        <f>IFERROR(VLOOKUP(A1972,'Base ATP'!$1:$1048576,4,0),"")</f>
        <v>NEW ASX</v>
      </c>
      <c r="D1972">
        <v>13100000</v>
      </c>
      <c r="E1972">
        <v>10300000</v>
      </c>
      <c r="F1972" t="s">
        <v>4033</v>
      </c>
      <c r="G1972" s="13">
        <f>IFERROR(IF($F1972="ALTA",$D1972*1.03,
IF($F1972="MEDIA",$D1972*1,
IF($F1972="BAJA",$D1972*0.92,
IF($F1972="LIQUIDAR",_xlfn.XLOOKUP(A1972,Rotación!$A:$A,Rotación!$O:$O,0,0,-1),"")))),"")</f>
        <v>13100000</v>
      </c>
      <c r="H1972" s="13">
        <f>IFERROR(IF($F1972="ALTA",$D1972*1,
IF($F1972="MEDIA",$D1972*0.97,
IF($F1972="BAJA",$D1972*0.9,
IF($F1972="LIQUIDAR",_xlfn.XLOOKUP(A1972,Rotación!$A:$A,Rotación!$O:$O,0,0,-1),"")))),"")</f>
        <v>12707000</v>
      </c>
      <c r="I1972" s="13">
        <f>IFERROR(IF($F1972="ALTA",$D1972*0.97,
IF($F1972="MEDIA",$D1972*0.94,
IF($F1972="BAJA",$D1972*0.87,
IF($F1972="LIQUIDAR",_xlfn.XLOOKUP(A1972,Rotación!$A:$A,Rotación!$O:$O,0,0,-1),"")))),"")</f>
        <v>12314000</v>
      </c>
      <c r="J1972" s="13">
        <f>IFERROR(IF($F1972="ALTA",$D1972*0.94,
IF($F1972="MEDIA",$D1972*0.9,
IF($F1972="BAJA",$D1972*0.85,
IF($F1972="LIQUIDAR",_xlfn.XLOOKUP(A1972,Rotación!$A:$A,Rotación!$O:$O,0,0,-1),"")))),"")</f>
        <v>11790000</v>
      </c>
      <c r="K1972" s="13" t="str">
        <f>_xlfn.XLOOKUP(A1972,Rotación!$A:$A,Rotación!$P:$P,"",0,-1)</f>
        <v/>
      </c>
      <c r="L1972" s="25" t="e">
        <f t="shared" si="132"/>
        <v>#VALUE!</v>
      </c>
      <c r="M1972" s="26">
        <f t="shared" si="133"/>
        <v>0.7862595419847328</v>
      </c>
      <c r="N1972" s="22" t="str">
        <f>IFERROR(VLOOKUP(A1972,'Base ATR'!$1:$1048576,2,0),"")</f>
        <v/>
      </c>
      <c r="O1972" s="23" t="str">
        <f t="shared" ca="1" si="134"/>
        <v/>
      </c>
      <c r="P1972" t="str">
        <f t="shared" si="135"/>
        <v/>
      </c>
    </row>
    <row r="1973" spans="1:16" x14ac:dyDescent="0.3">
      <c r="A1973" t="s">
        <v>11594</v>
      </c>
      <c r="B1973" s="13" t="str">
        <f>IFERROR(VLOOKUP(A1973,'Base ATP'!$1:$1048576,3,0),"")</f>
        <v>RENAULT</v>
      </c>
      <c r="C1973" s="28" t="str">
        <f>IFERROR(VLOOKUP(A1973,'Base ATP'!$1:$1048576,4,0),"")</f>
        <v>CLIO</v>
      </c>
      <c r="D1973">
        <v>7250000</v>
      </c>
      <c r="E1973">
        <v>5600000</v>
      </c>
      <c r="F1973" t="s">
        <v>4033</v>
      </c>
      <c r="G1973" s="13">
        <f>IFERROR(IF($F1973="ALTA",$D1973*1.03,
IF($F1973="MEDIA",$D1973*1,
IF($F1973="BAJA",$D1973*0.92,
IF($F1973="LIQUIDAR",_xlfn.XLOOKUP(A1973,Rotación!$A:$A,Rotación!$O:$O,0,0,-1),"")))),"")</f>
        <v>7250000</v>
      </c>
      <c r="H1973" s="13">
        <f>IFERROR(IF($F1973="ALTA",$D1973*1,
IF($F1973="MEDIA",$D1973*0.97,
IF($F1973="BAJA",$D1973*0.9,
IF($F1973="LIQUIDAR",_xlfn.XLOOKUP(A1973,Rotación!$A:$A,Rotación!$O:$O,0,0,-1),"")))),"")</f>
        <v>7032500</v>
      </c>
      <c r="I1973" s="13">
        <f>IFERROR(IF($F1973="ALTA",$D1973*0.97,
IF($F1973="MEDIA",$D1973*0.94,
IF($F1973="BAJA",$D1973*0.87,
IF($F1973="LIQUIDAR",_xlfn.XLOOKUP(A1973,Rotación!$A:$A,Rotación!$O:$O,0,0,-1),"")))),"")</f>
        <v>6815000</v>
      </c>
      <c r="J1973" s="13">
        <f>IFERROR(IF($F1973="ALTA",$D1973*0.94,
IF($F1973="MEDIA",$D1973*0.9,
IF($F1973="BAJA",$D1973*0.85,
IF($F1973="LIQUIDAR",_xlfn.XLOOKUP(A1973,Rotación!$A:$A,Rotación!$O:$O,0,0,-1),"")))),"")</f>
        <v>6525000</v>
      </c>
      <c r="K1973" s="13" t="str">
        <f>_xlfn.XLOOKUP(A1973,Rotación!$A:$A,Rotación!$P:$P,"",0,-1)</f>
        <v/>
      </c>
      <c r="L1973" s="25" t="e">
        <f t="shared" si="132"/>
        <v>#VALUE!</v>
      </c>
      <c r="M1973" s="26">
        <f t="shared" si="133"/>
        <v>0.77241379310344827</v>
      </c>
      <c r="N1973" s="22" t="str">
        <f>IFERROR(VLOOKUP(A1973,'Base ATR'!$1:$1048576,2,0),"")</f>
        <v/>
      </c>
      <c r="O1973" s="23" t="str">
        <f t="shared" ca="1" si="134"/>
        <v/>
      </c>
      <c r="P1973" t="str">
        <f t="shared" si="135"/>
        <v/>
      </c>
    </row>
    <row r="1974" spans="1:16" x14ac:dyDescent="0.3">
      <c r="A1974" t="s">
        <v>11595</v>
      </c>
      <c r="B1974" s="13" t="str">
        <f>IFERROR(VLOOKUP(A1974,'Base ATP'!$1:$1048576,3,0),"")</f>
        <v>KIA</v>
      </c>
      <c r="C1974" s="28" t="str">
        <f>IFERROR(VLOOKUP(A1974,'Base ATP'!$1:$1048576,4,0),"")</f>
        <v>NUEVO SONET</v>
      </c>
      <c r="D1974">
        <v>14000000</v>
      </c>
      <c r="E1974">
        <v>12000000</v>
      </c>
      <c r="F1974" t="s">
        <v>4033</v>
      </c>
      <c r="G1974" s="13">
        <f>IFERROR(IF($F1974="ALTA",$D1974*1.03,
IF($F1974="MEDIA",$D1974*1,
IF($F1974="BAJA",$D1974*0.92,
IF($F1974="LIQUIDAR",_xlfn.XLOOKUP(A1974,Rotación!$A:$A,Rotación!$O:$O,0,0,-1),"")))),"")</f>
        <v>14000000</v>
      </c>
      <c r="H1974" s="13">
        <f>IFERROR(IF($F1974="ALTA",$D1974*1,
IF($F1974="MEDIA",$D1974*0.97,
IF($F1974="BAJA",$D1974*0.9,
IF($F1974="LIQUIDAR",_xlfn.XLOOKUP(A1974,Rotación!$A:$A,Rotación!$O:$O,0,0,-1),"")))),"")</f>
        <v>13580000</v>
      </c>
      <c r="I1974" s="13">
        <f>IFERROR(IF($F1974="ALTA",$D1974*0.97,
IF($F1974="MEDIA",$D1974*0.94,
IF($F1974="BAJA",$D1974*0.87,
IF($F1974="LIQUIDAR",_xlfn.XLOOKUP(A1974,Rotación!$A:$A,Rotación!$O:$O,0,0,-1),"")))),"")</f>
        <v>13160000</v>
      </c>
      <c r="J1974" s="13">
        <f>IFERROR(IF($F1974="ALTA",$D1974*0.94,
IF($F1974="MEDIA",$D1974*0.9,
IF($F1974="BAJA",$D1974*0.85,
IF($F1974="LIQUIDAR",_xlfn.XLOOKUP(A1974,Rotación!$A:$A,Rotación!$O:$O,0,0,-1),"")))),"")</f>
        <v>12600000</v>
      </c>
      <c r="K1974" s="13" t="str">
        <f>_xlfn.XLOOKUP(A1974,Rotación!$A:$A,Rotación!$P:$P,"",0,-1)</f>
        <v/>
      </c>
      <c r="L1974" s="25" t="e">
        <f t="shared" si="132"/>
        <v>#VALUE!</v>
      </c>
      <c r="M1974" s="26">
        <f t="shared" si="133"/>
        <v>0.8571428571428571</v>
      </c>
      <c r="N1974" s="22" t="str">
        <f>IFERROR(VLOOKUP(A1974,'Base ATR'!$1:$1048576,2,0),"")</f>
        <v/>
      </c>
      <c r="O1974" s="23" t="str">
        <f t="shared" ca="1" si="134"/>
        <v/>
      </c>
      <c r="P1974" t="str">
        <f t="shared" si="135"/>
        <v/>
      </c>
    </row>
    <row r="1975" spans="1:16" x14ac:dyDescent="0.3">
      <c r="A1975" t="s">
        <v>11596</v>
      </c>
      <c r="B1975" s="13" t="str">
        <f>IFERROR(VLOOKUP(A1975,'Base ATP'!$1:$1048576,3,0),"")</f>
        <v>HYUNDAI</v>
      </c>
      <c r="C1975" s="28" t="str">
        <f>IFERROR(VLOOKUP(A1975,'Base ATP'!$1:$1048576,4,0),"")</f>
        <v>VERNA</v>
      </c>
      <c r="D1975">
        <v>7900000</v>
      </c>
      <c r="E1975">
        <v>6400000</v>
      </c>
      <c r="F1975" t="s">
        <v>4033</v>
      </c>
      <c r="G1975" s="13">
        <f>IFERROR(IF($F1975="ALTA",$D1975*1.03,
IF($F1975="MEDIA",$D1975*1,
IF($F1975="BAJA",$D1975*0.92,
IF($F1975="LIQUIDAR",_xlfn.XLOOKUP(A1975,Rotación!$A:$A,Rotación!$O:$O,0,0,-1),"")))),"")</f>
        <v>7900000</v>
      </c>
      <c r="H1975" s="13">
        <f>IFERROR(IF($F1975="ALTA",$D1975*1,
IF($F1975="MEDIA",$D1975*0.97,
IF($F1975="BAJA",$D1975*0.9,
IF($F1975="LIQUIDAR",_xlfn.XLOOKUP(A1975,Rotación!$A:$A,Rotación!$O:$O,0,0,-1),"")))),"")</f>
        <v>7663000</v>
      </c>
      <c r="I1975" s="13">
        <f>IFERROR(IF($F1975="ALTA",$D1975*0.97,
IF($F1975="MEDIA",$D1975*0.94,
IF($F1975="BAJA",$D1975*0.87,
IF($F1975="LIQUIDAR",_xlfn.XLOOKUP(A1975,Rotación!$A:$A,Rotación!$O:$O,0,0,-1),"")))),"")</f>
        <v>7426000</v>
      </c>
      <c r="J1975" s="13">
        <f>IFERROR(IF($F1975="ALTA",$D1975*0.94,
IF($F1975="MEDIA",$D1975*0.9,
IF($F1975="BAJA",$D1975*0.85,
IF($F1975="LIQUIDAR",_xlfn.XLOOKUP(A1975,Rotación!$A:$A,Rotación!$O:$O,0,0,-1),"")))),"")</f>
        <v>7110000</v>
      </c>
      <c r="K1975" s="13" t="str">
        <f>_xlfn.XLOOKUP(A1975,Rotación!$A:$A,Rotación!$P:$P,"",0,-1)</f>
        <v/>
      </c>
      <c r="L1975" s="25" t="e">
        <f t="shared" si="132"/>
        <v>#VALUE!</v>
      </c>
      <c r="M1975" s="26">
        <f t="shared" si="133"/>
        <v>0.810126582278481</v>
      </c>
      <c r="N1975" s="22" t="str">
        <f>IFERROR(VLOOKUP(A1975,'Base ATR'!$1:$1048576,2,0),"")</f>
        <v/>
      </c>
      <c r="O1975" s="23" t="str">
        <f t="shared" ca="1" si="134"/>
        <v/>
      </c>
      <c r="P1975" t="str">
        <f t="shared" si="135"/>
        <v/>
      </c>
    </row>
    <row r="1976" spans="1:16" x14ac:dyDescent="0.3">
      <c r="A1976" t="s">
        <v>11597</v>
      </c>
      <c r="B1976" s="13" t="str">
        <f>IFERROR(VLOOKUP(A1976,'Base ATP'!$1:$1048576,3,0),"")</f>
        <v>PEUGEOT</v>
      </c>
      <c r="C1976" s="28" t="str">
        <f>IFERROR(VLOOKUP(A1976,'Base ATP'!$1:$1048576,4,0),"")</f>
        <v>NEW 3008</v>
      </c>
      <c r="D1976">
        <v>22900000</v>
      </c>
      <c r="E1976">
        <v>18400000</v>
      </c>
      <c r="F1976" t="s">
        <v>5391</v>
      </c>
      <c r="G1976" s="13">
        <f>IFERROR(IF($F1976="ALTA",$D1976*1.03,
IF($F1976="MEDIA",$D1976*1,
IF($F1976="BAJA",$D1976*0.92,
IF($F1976="LIQUIDAR",_xlfn.XLOOKUP(A1976,Rotación!$A:$A,Rotación!$O:$O,0,0,-1),"")))),"")</f>
        <v>21068000</v>
      </c>
      <c r="H1976" s="13">
        <f>IFERROR(IF($F1976="ALTA",$D1976*1,
IF($F1976="MEDIA",$D1976*0.97,
IF($F1976="BAJA",$D1976*0.9,
IF($F1976="LIQUIDAR",_xlfn.XLOOKUP(A1976,Rotación!$A:$A,Rotación!$O:$O,0,0,-1),"")))),"")</f>
        <v>20610000</v>
      </c>
      <c r="I1976" s="13">
        <f>IFERROR(IF($F1976="ALTA",$D1976*0.97,
IF($F1976="MEDIA",$D1976*0.94,
IF($F1976="BAJA",$D1976*0.87,
IF($F1976="LIQUIDAR",_xlfn.XLOOKUP(A1976,Rotación!$A:$A,Rotación!$O:$O,0,0,-1),"")))),"")</f>
        <v>19923000</v>
      </c>
      <c r="J1976" s="13">
        <f>IFERROR(IF($F1976="ALTA",$D1976*0.94,
IF($F1976="MEDIA",$D1976*0.9,
IF($F1976="BAJA",$D1976*0.85,
IF($F1976="LIQUIDAR",_xlfn.XLOOKUP(A1976,Rotación!$A:$A,Rotación!$O:$O,0,0,-1),"")))),"")</f>
        <v>19465000</v>
      </c>
      <c r="K1976" s="13" t="str">
        <f>_xlfn.XLOOKUP(A1976,Rotación!$A:$A,Rotación!$P:$P,"",0,-1)</f>
        <v/>
      </c>
      <c r="L1976" s="25" t="e">
        <f t="shared" si="132"/>
        <v>#VALUE!</v>
      </c>
      <c r="M1976" s="26">
        <f t="shared" si="133"/>
        <v>0.80349344978165937</v>
      </c>
      <c r="N1976" s="22" t="str">
        <f>IFERROR(VLOOKUP(A1976,'Base ATR'!$1:$1048576,2,0),"")</f>
        <v/>
      </c>
      <c r="O1976" s="23" t="str">
        <f t="shared" ca="1" si="134"/>
        <v/>
      </c>
      <c r="P1976" t="str">
        <f t="shared" si="135"/>
        <v/>
      </c>
    </row>
    <row r="1977" spans="1:16" x14ac:dyDescent="0.3">
      <c r="A1977" t="s">
        <v>11598</v>
      </c>
      <c r="B1977" s="13" t="str">
        <f>IFERROR(VLOOKUP(A1977,'Base ATP'!$1:$1048576,3,0),"")</f>
        <v>FORD</v>
      </c>
      <c r="C1977" s="28" t="str">
        <f>IFERROR(VLOOKUP(A1977,'Base ATP'!$1:$1048576,4,0),"")</f>
        <v>NUEVA TERRITORY</v>
      </c>
      <c r="D1977">
        <v>15600000</v>
      </c>
      <c r="E1977">
        <v>12500000</v>
      </c>
      <c r="F1977" t="s">
        <v>5391</v>
      </c>
      <c r="G1977" s="13">
        <f>IFERROR(IF($F1977="ALTA",$D1977*1.03,
IF($F1977="MEDIA",$D1977*1,
IF($F1977="BAJA",$D1977*0.92,
IF($F1977="LIQUIDAR",_xlfn.XLOOKUP(A1977,Rotación!$A:$A,Rotación!$O:$O,0,0,-1),"")))),"")</f>
        <v>14352000</v>
      </c>
      <c r="H1977" s="13">
        <f>IFERROR(IF($F1977="ALTA",$D1977*1,
IF($F1977="MEDIA",$D1977*0.97,
IF($F1977="BAJA",$D1977*0.9,
IF($F1977="LIQUIDAR",_xlfn.XLOOKUP(A1977,Rotación!$A:$A,Rotación!$O:$O,0,0,-1),"")))),"")</f>
        <v>14040000</v>
      </c>
      <c r="I1977" s="13">
        <f>IFERROR(IF($F1977="ALTA",$D1977*0.97,
IF($F1977="MEDIA",$D1977*0.94,
IF($F1977="BAJA",$D1977*0.87,
IF($F1977="LIQUIDAR",_xlfn.XLOOKUP(A1977,Rotación!$A:$A,Rotación!$O:$O,0,0,-1),"")))),"")</f>
        <v>13572000</v>
      </c>
      <c r="J1977" s="13">
        <f>IFERROR(IF($F1977="ALTA",$D1977*0.94,
IF($F1977="MEDIA",$D1977*0.9,
IF($F1977="BAJA",$D1977*0.85,
IF($F1977="LIQUIDAR",_xlfn.XLOOKUP(A1977,Rotación!$A:$A,Rotación!$O:$O,0,0,-1),"")))),"")</f>
        <v>13260000</v>
      </c>
      <c r="K1977" s="13" t="str">
        <f>_xlfn.XLOOKUP(A1977,Rotación!$A:$A,Rotación!$P:$P,"",0,-1)</f>
        <v/>
      </c>
      <c r="L1977" s="25" t="e">
        <f t="shared" si="132"/>
        <v>#VALUE!</v>
      </c>
      <c r="M1977" s="26">
        <f t="shared" si="133"/>
        <v>0.80128205128205132</v>
      </c>
      <c r="N1977" s="22" t="str">
        <f>IFERROR(VLOOKUP(A1977,'Base ATR'!$1:$1048576,2,0),"")</f>
        <v/>
      </c>
      <c r="O1977" s="23" t="str">
        <f t="shared" ca="1" si="134"/>
        <v/>
      </c>
      <c r="P1977" t="str">
        <f t="shared" si="135"/>
        <v/>
      </c>
    </row>
    <row r="1978" spans="1:16" x14ac:dyDescent="0.3">
      <c r="A1978" t="s">
        <v>11599</v>
      </c>
      <c r="B1978" s="13" t="str">
        <f>IFERROR(VLOOKUP(A1978,'Base ATP'!$1:$1048576,3,0),"")</f>
        <v>HAVAL</v>
      </c>
      <c r="C1978" s="28" t="str">
        <f>IFERROR(VLOOKUP(A1978,'Base ATP'!$1:$1048576,4,0),"")</f>
        <v>H6</v>
      </c>
      <c r="D1978">
        <v>15900000</v>
      </c>
      <c r="E1978">
        <v>12900000</v>
      </c>
      <c r="F1978" t="s">
        <v>5391</v>
      </c>
      <c r="G1978" s="13">
        <f>IFERROR(IF($F1978="ALTA",$D1978*1.03,
IF($F1978="MEDIA",$D1978*1,
IF($F1978="BAJA",$D1978*0.92,
IF($F1978="LIQUIDAR",_xlfn.XLOOKUP(A1978,Rotación!$A:$A,Rotación!$O:$O,0,0,-1),"")))),"")</f>
        <v>14628000</v>
      </c>
      <c r="H1978" s="13">
        <f>IFERROR(IF($F1978="ALTA",$D1978*1,
IF($F1978="MEDIA",$D1978*0.97,
IF($F1978="BAJA",$D1978*0.9,
IF($F1978="LIQUIDAR",_xlfn.XLOOKUP(A1978,Rotación!$A:$A,Rotación!$O:$O,0,0,-1),"")))),"")</f>
        <v>14310000</v>
      </c>
      <c r="I1978" s="13">
        <f>IFERROR(IF($F1978="ALTA",$D1978*0.97,
IF($F1978="MEDIA",$D1978*0.94,
IF($F1978="BAJA",$D1978*0.87,
IF($F1978="LIQUIDAR",_xlfn.XLOOKUP(A1978,Rotación!$A:$A,Rotación!$O:$O,0,0,-1),"")))),"")</f>
        <v>13833000</v>
      </c>
      <c r="J1978" s="13">
        <f>IFERROR(IF($F1978="ALTA",$D1978*0.94,
IF($F1978="MEDIA",$D1978*0.9,
IF($F1978="BAJA",$D1978*0.85,
IF($F1978="LIQUIDAR",_xlfn.XLOOKUP(A1978,Rotación!$A:$A,Rotación!$O:$O,0,0,-1),"")))),"")</f>
        <v>13515000</v>
      </c>
      <c r="K1978" s="13" t="str">
        <f>_xlfn.XLOOKUP(A1978,Rotación!$A:$A,Rotación!$P:$P,"",0,-1)</f>
        <v/>
      </c>
      <c r="L1978" s="25" t="e">
        <f t="shared" si="132"/>
        <v>#VALUE!</v>
      </c>
      <c r="M1978" s="26">
        <f t="shared" si="133"/>
        <v>0.81132075471698117</v>
      </c>
      <c r="N1978" s="22" t="str">
        <f>IFERROR(VLOOKUP(A1978,'Base ATR'!$1:$1048576,2,0),"")</f>
        <v/>
      </c>
      <c r="O1978" s="23" t="str">
        <f t="shared" ca="1" si="134"/>
        <v/>
      </c>
      <c r="P1978" t="str">
        <f t="shared" si="135"/>
        <v/>
      </c>
    </row>
    <row r="1979" spans="1:16" x14ac:dyDescent="0.3">
      <c r="A1979" t="s">
        <v>11600</v>
      </c>
      <c r="B1979" s="13" t="str">
        <f>IFERROR(VLOOKUP(A1979,'Base ATP'!$1:$1048576,3,0),"")</f>
        <v>KIA</v>
      </c>
      <c r="C1979" s="28" t="str">
        <f>IFERROR(VLOOKUP(A1979,'Base ATP'!$1:$1048576,4,0),"")</f>
        <v>K3</v>
      </c>
      <c r="D1979">
        <v>16200000</v>
      </c>
      <c r="E1979">
        <v>11900000</v>
      </c>
      <c r="F1979" t="s">
        <v>5391</v>
      </c>
      <c r="G1979" s="13">
        <f>IFERROR(IF($F1979="ALTA",$D1979*1.03,
IF($F1979="MEDIA",$D1979*1,
IF($F1979="BAJA",$D1979*0.92,
IF($F1979="LIQUIDAR",_xlfn.XLOOKUP(A1979,Rotación!$A:$A,Rotación!$O:$O,0,0,-1),"")))),"")</f>
        <v>14904000</v>
      </c>
      <c r="H1979" s="13">
        <f>IFERROR(IF($F1979="ALTA",$D1979*1,
IF($F1979="MEDIA",$D1979*0.97,
IF($F1979="BAJA",$D1979*0.9,
IF($F1979="LIQUIDAR",_xlfn.XLOOKUP(A1979,Rotación!$A:$A,Rotación!$O:$O,0,0,-1),"")))),"")</f>
        <v>14580000</v>
      </c>
      <c r="I1979" s="13">
        <f>IFERROR(IF($F1979="ALTA",$D1979*0.97,
IF($F1979="MEDIA",$D1979*0.94,
IF($F1979="BAJA",$D1979*0.87,
IF($F1979="LIQUIDAR",_xlfn.XLOOKUP(A1979,Rotación!$A:$A,Rotación!$O:$O,0,0,-1),"")))),"")</f>
        <v>14094000</v>
      </c>
      <c r="J1979" s="13">
        <f>IFERROR(IF($F1979="ALTA",$D1979*0.94,
IF($F1979="MEDIA",$D1979*0.9,
IF($F1979="BAJA",$D1979*0.85,
IF($F1979="LIQUIDAR",_xlfn.XLOOKUP(A1979,Rotación!$A:$A,Rotación!$O:$O,0,0,-1),"")))),"")</f>
        <v>13770000</v>
      </c>
      <c r="K1979" s="13" t="str">
        <f>_xlfn.XLOOKUP(A1979,Rotación!$A:$A,Rotación!$P:$P,"",0,-1)</f>
        <v/>
      </c>
      <c r="L1979" s="25" t="e">
        <f t="shared" si="132"/>
        <v>#VALUE!</v>
      </c>
      <c r="M1979" s="26">
        <f t="shared" si="133"/>
        <v>0.73456790123456794</v>
      </c>
      <c r="N1979" s="22" t="str">
        <f>IFERROR(VLOOKUP(A1979,'Base ATR'!$1:$1048576,2,0),"")</f>
        <v/>
      </c>
      <c r="O1979" s="23" t="str">
        <f t="shared" ca="1" si="134"/>
        <v/>
      </c>
      <c r="P1979" t="str">
        <f t="shared" si="135"/>
        <v/>
      </c>
    </row>
    <row r="1980" spans="1:16" x14ac:dyDescent="0.3">
      <c r="A1980" t="s">
        <v>11601</v>
      </c>
      <c r="B1980" s="13" t="str">
        <f>IFERROR(VLOOKUP(A1980,'Base ATP'!$1:$1048576,3,0),"")</f>
        <v>CHANGAN</v>
      </c>
      <c r="C1980" s="28" t="str">
        <f>IFERROR(VLOOKUP(A1980,'Base ATP'!$1:$1048576,4,0),"")</f>
        <v>ALSVIN</v>
      </c>
      <c r="D1980">
        <v>6450000</v>
      </c>
      <c r="E1980">
        <v>5150000</v>
      </c>
      <c r="F1980" t="s">
        <v>5391</v>
      </c>
      <c r="G1980" s="13">
        <f>IFERROR(IF($F1980="ALTA",$D1980*1.03,
IF($F1980="MEDIA",$D1980*1,
IF($F1980="BAJA",$D1980*0.92,
IF($F1980="LIQUIDAR",_xlfn.XLOOKUP(A1980,Rotación!$A:$A,Rotación!$O:$O,0,0,-1),"")))),"")</f>
        <v>5934000</v>
      </c>
      <c r="H1980" s="13">
        <f>IFERROR(IF($F1980="ALTA",$D1980*1,
IF($F1980="MEDIA",$D1980*0.97,
IF($F1980="BAJA",$D1980*0.9,
IF($F1980="LIQUIDAR",_xlfn.XLOOKUP(A1980,Rotación!$A:$A,Rotación!$O:$O,0,0,-1),"")))),"")</f>
        <v>5805000</v>
      </c>
      <c r="I1980" s="13">
        <f>IFERROR(IF($F1980="ALTA",$D1980*0.97,
IF($F1980="MEDIA",$D1980*0.94,
IF($F1980="BAJA",$D1980*0.87,
IF($F1980="LIQUIDAR",_xlfn.XLOOKUP(A1980,Rotación!$A:$A,Rotación!$O:$O,0,0,-1),"")))),"")</f>
        <v>5611500</v>
      </c>
      <c r="J1980" s="13">
        <f>IFERROR(IF($F1980="ALTA",$D1980*0.94,
IF($F1980="MEDIA",$D1980*0.9,
IF($F1980="BAJA",$D1980*0.85,
IF($F1980="LIQUIDAR",_xlfn.XLOOKUP(A1980,Rotación!$A:$A,Rotación!$O:$O,0,0,-1),"")))),"")</f>
        <v>5482500</v>
      </c>
      <c r="K1980" s="13" t="str">
        <f>_xlfn.XLOOKUP(A1980,Rotación!$A:$A,Rotación!$P:$P,"",0,-1)</f>
        <v/>
      </c>
      <c r="L1980" s="25" t="e">
        <f t="shared" si="132"/>
        <v>#VALUE!</v>
      </c>
      <c r="M1980" s="26">
        <f t="shared" si="133"/>
        <v>0.79844961240310075</v>
      </c>
      <c r="N1980" s="22" t="str">
        <f>IFERROR(VLOOKUP(A1980,'Base ATR'!$1:$1048576,2,0),"")</f>
        <v/>
      </c>
      <c r="O1980" s="23" t="str">
        <f t="shared" ca="1" si="134"/>
        <v/>
      </c>
      <c r="P1980" t="str">
        <f t="shared" si="135"/>
        <v/>
      </c>
    </row>
    <row r="1981" spans="1:16" x14ac:dyDescent="0.3">
      <c r="A1981" t="s">
        <v>11602</v>
      </c>
      <c r="B1981" s="13" t="str">
        <f>IFERROR(VLOOKUP(A1981,'Base ATP'!$1:$1048576,3,0),"")</f>
        <v>MG</v>
      </c>
      <c r="C1981" s="28" t="str">
        <f>IFERROR(VLOOKUP(A1981,'Base ATP'!$1:$1048576,4,0),"")</f>
        <v>GT</v>
      </c>
      <c r="D1981">
        <v>9700000</v>
      </c>
      <c r="E1981">
        <v>7600000</v>
      </c>
      <c r="F1981" t="s">
        <v>5391</v>
      </c>
      <c r="G1981" s="13">
        <f>IFERROR(IF($F1981="ALTA",$D1981*1.03,
IF($F1981="MEDIA",$D1981*1,
IF($F1981="BAJA",$D1981*0.92,
IF($F1981="LIQUIDAR",_xlfn.XLOOKUP(A1981,Rotación!$A:$A,Rotación!$O:$O,0,0,-1),"")))),"")</f>
        <v>8924000</v>
      </c>
      <c r="H1981" s="13">
        <f>IFERROR(IF($F1981="ALTA",$D1981*1,
IF($F1981="MEDIA",$D1981*0.97,
IF($F1981="BAJA",$D1981*0.9,
IF($F1981="LIQUIDAR",_xlfn.XLOOKUP(A1981,Rotación!$A:$A,Rotación!$O:$O,0,0,-1),"")))),"")</f>
        <v>8730000</v>
      </c>
      <c r="I1981" s="13">
        <f>IFERROR(IF($F1981="ALTA",$D1981*0.97,
IF($F1981="MEDIA",$D1981*0.94,
IF($F1981="BAJA",$D1981*0.87,
IF($F1981="LIQUIDAR",_xlfn.XLOOKUP(A1981,Rotación!$A:$A,Rotación!$O:$O,0,0,-1),"")))),"")</f>
        <v>8439000</v>
      </c>
      <c r="J1981" s="13">
        <f>IFERROR(IF($F1981="ALTA",$D1981*0.94,
IF($F1981="MEDIA",$D1981*0.9,
IF($F1981="BAJA",$D1981*0.85,
IF($F1981="LIQUIDAR",_xlfn.XLOOKUP(A1981,Rotación!$A:$A,Rotación!$O:$O,0,0,-1),"")))),"")</f>
        <v>8245000</v>
      </c>
      <c r="K1981" s="13" t="str">
        <f>_xlfn.XLOOKUP(A1981,Rotación!$A:$A,Rotación!$P:$P,"",0,-1)</f>
        <v/>
      </c>
      <c r="L1981" s="25" t="e">
        <f t="shared" si="132"/>
        <v>#VALUE!</v>
      </c>
      <c r="M1981" s="26">
        <f t="shared" si="133"/>
        <v>0.78350515463917525</v>
      </c>
      <c r="N1981" s="22" t="str">
        <f>IFERROR(VLOOKUP(A1981,'Base ATR'!$1:$1048576,2,0),"")</f>
        <v/>
      </c>
      <c r="O1981" s="23" t="str">
        <f t="shared" ca="1" si="134"/>
        <v/>
      </c>
      <c r="P1981" t="str">
        <f t="shared" si="135"/>
        <v/>
      </c>
    </row>
    <row r="1982" spans="1:16" x14ac:dyDescent="0.3">
      <c r="A1982" t="s">
        <v>11603</v>
      </c>
      <c r="B1982" s="13" t="str">
        <f>IFERROR(VLOOKUP(A1982,'Base ATP'!$1:$1048576,3,0),"")</f>
        <v>FORD</v>
      </c>
      <c r="C1982" s="28" t="str">
        <f>IFERROR(VLOOKUP(A1982,'Base ATP'!$1:$1048576,4,0),"")</f>
        <v>EXPLORER</v>
      </c>
      <c r="D1982">
        <v>19700000</v>
      </c>
      <c r="E1982">
        <v>15300000</v>
      </c>
      <c r="F1982" t="s">
        <v>5391</v>
      </c>
      <c r="G1982" s="13">
        <f>IFERROR(IF($F1982="ALTA",$D1982*1.03,
IF($F1982="MEDIA",$D1982*1,
IF($F1982="BAJA",$D1982*0.92,
IF($F1982="LIQUIDAR",_xlfn.XLOOKUP(A1982,Rotación!$A:$A,Rotación!$O:$O,0,0,-1),"")))),"")</f>
        <v>18124000</v>
      </c>
      <c r="H1982" s="13">
        <f>IFERROR(IF($F1982="ALTA",$D1982*1,
IF($F1982="MEDIA",$D1982*0.97,
IF($F1982="BAJA",$D1982*0.9,
IF($F1982="LIQUIDAR",_xlfn.XLOOKUP(A1982,Rotación!$A:$A,Rotación!$O:$O,0,0,-1),"")))),"")</f>
        <v>17730000</v>
      </c>
      <c r="I1982" s="13">
        <f>IFERROR(IF($F1982="ALTA",$D1982*0.97,
IF($F1982="MEDIA",$D1982*0.94,
IF($F1982="BAJA",$D1982*0.87,
IF($F1982="LIQUIDAR",_xlfn.XLOOKUP(A1982,Rotación!$A:$A,Rotación!$O:$O,0,0,-1),"")))),"")</f>
        <v>17139000</v>
      </c>
      <c r="J1982" s="13">
        <f>IFERROR(IF($F1982="ALTA",$D1982*0.94,
IF($F1982="MEDIA",$D1982*0.9,
IF($F1982="BAJA",$D1982*0.85,
IF($F1982="LIQUIDAR",_xlfn.XLOOKUP(A1982,Rotación!$A:$A,Rotación!$O:$O,0,0,-1),"")))),"")</f>
        <v>16745000</v>
      </c>
      <c r="K1982" s="13" t="str">
        <f>_xlfn.XLOOKUP(A1982,Rotación!$A:$A,Rotación!$P:$P,"",0,-1)</f>
        <v/>
      </c>
      <c r="L1982" s="25" t="e">
        <f t="shared" si="132"/>
        <v>#VALUE!</v>
      </c>
      <c r="M1982" s="26">
        <f t="shared" si="133"/>
        <v>0.7766497461928934</v>
      </c>
      <c r="N1982" s="22" t="str">
        <f>IFERROR(VLOOKUP(A1982,'Base ATR'!$1:$1048576,2,0),"")</f>
        <v/>
      </c>
      <c r="O1982" s="23" t="str">
        <f t="shared" ca="1" si="134"/>
        <v/>
      </c>
      <c r="P1982" t="str">
        <f t="shared" si="135"/>
        <v/>
      </c>
    </row>
    <row r="1983" spans="1:16" x14ac:dyDescent="0.3">
      <c r="A1983" t="s">
        <v>11604</v>
      </c>
      <c r="B1983" s="13" t="str">
        <f>IFERROR(VLOOKUP(A1983,'Base ATP'!$1:$1048576,3,0),"")</f>
        <v>DFSK</v>
      </c>
      <c r="C1983" s="28">
        <f>IFERROR(VLOOKUP(A1983,'Base ATP'!$1:$1048576,4,0),"")</f>
        <v>500</v>
      </c>
      <c r="D1983">
        <v>9700000</v>
      </c>
      <c r="E1983">
        <v>7150000</v>
      </c>
      <c r="F1983" t="s">
        <v>5391</v>
      </c>
      <c r="G1983" s="13">
        <f>IFERROR(IF($F1983="ALTA",$D1983*1.03,
IF($F1983="MEDIA",$D1983*1,
IF($F1983="BAJA",$D1983*0.92,
IF($F1983="LIQUIDAR",_xlfn.XLOOKUP(A1983,Rotación!$A:$A,Rotación!$O:$O,0,0,-1),"")))),"")</f>
        <v>8924000</v>
      </c>
      <c r="H1983" s="13">
        <f>IFERROR(IF($F1983="ALTA",$D1983*1,
IF($F1983="MEDIA",$D1983*0.97,
IF($F1983="BAJA",$D1983*0.9,
IF($F1983="LIQUIDAR",_xlfn.XLOOKUP(A1983,Rotación!$A:$A,Rotación!$O:$O,0,0,-1),"")))),"")</f>
        <v>8730000</v>
      </c>
      <c r="I1983" s="13">
        <f>IFERROR(IF($F1983="ALTA",$D1983*0.97,
IF($F1983="MEDIA",$D1983*0.94,
IF($F1983="BAJA",$D1983*0.87,
IF($F1983="LIQUIDAR",_xlfn.XLOOKUP(A1983,Rotación!$A:$A,Rotación!$O:$O,0,0,-1),"")))),"")</f>
        <v>8439000</v>
      </c>
      <c r="J1983" s="13">
        <f>IFERROR(IF($F1983="ALTA",$D1983*0.94,
IF($F1983="MEDIA",$D1983*0.9,
IF($F1983="BAJA",$D1983*0.85,
IF($F1983="LIQUIDAR",_xlfn.XLOOKUP(A1983,Rotación!$A:$A,Rotación!$O:$O,0,0,-1),"")))),"")</f>
        <v>8245000</v>
      </c>
      <c r="K1983" s="13" t="str">
        <f>_xlfn.XLOOKUP(A1983,Rotación!$A:$A,Rotación!$P:$P,"",0,-1)</f>
        <v/>
      </c>
      <c r="L1983" s="25" t="e">
        <f t="shared" si="132"/>
        <v>#VALUE!</v>
      </c>
      <c r="M1983" s="26">
        <f t="shared" si="133"/>
        <v>0.73711340206185572</v>
      </c>
      <c r="N1983" s="22" t="str">
        <f>IFERROR(VLOOKUP(A1983,'Base ATR'!$1:$1048576,2,0),"")</f>
        <v/>
      </c>
      <c r="O1983" s="23" t="str">
        <f t="shared" ca="1" si="134"/>
        <v/>
      </c>
      <c r="P1983" t="str">
        <f t="shared" si="135"/>
        <v/>
      </c>
    </row>
    <row r="1984" spans="1:16" x14ac:dyDescent="0.3">
      <c r="A1984" t="s">
        <v>11605</v>
      </c>
      <c r="B1984" s="13" t="str">
        <f>IFERROR(VLOOKUP(A1984,'Base ATP'!$1:$1048576,3,0),"")</f>
        <v>MAZDA</v>
      </c>
      <c r="C1984" s="28" t="str">
        <f>IFERROR(VLOOKUP(A1984,'Base ATP'!$1:$1048576,4,0),"")</f>
        <v>CX-5</v>
      </c>
      <c r="D1984">
        <v>21800000</v>
      </c>
      <c r="E1984">
        <v>17000000</v>
      </c>
      <c r="F1984" t="s">
        <v>5391</v>
      </c>
      <c r="G1984" s="13">
        <f>IFERROR(IF($F1984="ALTA",$D1984*1.03,
IF($F1984="MEDIA",$D1984*1,
IF($F1984="BAJA",$D1984*0.92,
IF($F1984="LIQUIDAR",_xlfn.XLOOKUP(A1984,Rotación!$A:$A,Rotación!$O:$O,0,0,-1),"")))),"")</f>
        <v>20056000</v>
      </c>
      <c r="H1984" s="13">
        <f>IFERROR(IF($F1984="ALTA",$D1984*1,
IF($F1984="MEDIA",$D1984*0.97,
IF($F1984="BAJA",$D1984*0.9,
IF($F1984="LIQUIDAR",_xlfn.XLOOKUP(A1984,Rotación!$A:$A,Rotación!$O:$O,0,0,-1),"")))),"")</f>
        <v>19620000</v>
      </c>
      <c r="I1984" s="13">
        <f>IFERROR(IF($F1984="ALTA",$D1984*0.97,
IF($F1984="MEDIA",$D1984*0.94,
IF($F1984="BAJA",$D1984*0.87,
IF($F1984="LIQUIDAR",_xlfn.XLOOKUP(A1984,Rotación!$A:$A,Rotación!$O:$O,0,0,-1),"")))),"")</f>
        <v>18966000</v>
      </c>
      <c r="J1984" s="13">
        <f>IFERROR(IF($F1984="ALTA",$D1984*0.94,
IF($F1984="MEDIA",$D1984*0.9,
IF($F1984="BAJA",$D1984*0.85,
IF($F1984="LIQUIDAR",_xlfn.XLOOKUP(A1984,Rotación!$A:$A,Rotación!$O:$O,0,0,-1),"")))),"")</f>
        <v>18530000</v>
      </c>
      <c r="K1984" s="13" t="str">
        <f>_xlfn.XLOOKUP(A1984,Rotación!$A:$A,Rotación!$P:$P,"",0,-1)</f>
        <v/>
      </c>
      <c r="L1984" s="25" t="e">
        <f t="shared" si="132"/>
        <v>#VALUE!</v>
      </c>
      <c r="M1984" s="26">
        <f t="shared" si="133"/>
        <v>0.77981651376146788</v>
      </c>
      <c r="N1984" s="22" t="str">
        <f>IFERROR(VLOOKUP(A1984,'Base ATR'!$1:$1048576,2,0),"")</f>
        <v/>
      </c>
      <c r="O1984" s="23" t="str">
        <f t="shared" ca="1" si="134"/>
        <v/>
      </c>
      <c r="P1984" t="str">
        <f t="shared" si="135"/>
        <v/>
      </c>
    </row>
    <row r="1985" spans="1:16" x14ac:dyDescent="0.3">
      <c r="A1985" t="s">
        <v>11395</v>
      </c>
      <c r="B1985" s="13" t="str">
        <f>IFERROR(VLOOKUP(A1985,'Base ATP'!$1:$1048576,3,0),"")</f>
        <v>FORD</v>
      </c>
      <c r="C1985" s="28" t="str">
        <f>IFERROR(VLOOKUP(A1985,'Base ATP'!$1:$1048576,4,0),"")</f>
        <v>NUEVA RANGER</v>
      </c>
      <c r="D1985">
        <v>28000000</v>
      </c>
      <c r="E1985">
        <v>33784100</v>
      </c>
      <c r="F1985" t="s">
        <v>5391</v>
      </c>
      <c r="G1985" s="13">
        <f>IFERROR(IF($F1985="ALTA",$D1985*1.03,
IF($F1985="MEDIA",$D1985*1,
IF($F1985="BAJA",$D1985*0.92,
IF($F1985="LIQUIDAR",_xlfn.XLOOKUP(A1985,Rotación!$A:$A,Rotación!$O:$O,0,0,-1),"")))),"")</f>
        <v>25760000</v>
      </c>
      <c r="H1985" s="13">
        <f>IFERROR(IF($F1985="ALTA",$D1985*1,
IF($F1985="MEDIA",$D1985*0.97,
IF($F1985="BAJA",$D1985*0.9,
IF($F1985="LIQUIDAR",_xlfn.XLOOKUP(A1985,Rotación!$A:$A,Rotación!$O:$O,0,0,-1),"")))),"")</f>
        <v>25200000</v>
      </c>
      <c r="I1985" s="13">
        <f>IFERROR(IF($F1985="ALTA",$D1985*0.97,
IF($F1985="MEDIA",$D1985*0.94,
IF($F1985="BAJA",$D1985*0.87,
IF($F1985="LIQUIDAR",_xlfn.XLOOKUP(A1985,Rotación!$A:$A,Rotación!$O:$O,0,0,-1),"")))),"")</f>
        <v>24360000</v>
      </c>
      <c r="J1985" s="13">
        <f>IFERROR(IF($F1985="ALTA",$D1985*0.94,
IF($F1985="MEDIA",$D1985*0.9,
IF($F1985="BAJA",$D1985*0.85,
IF($F1985="LIQUIDAR",_xlfn.XLOOKUP(A1985,Rotación!$A:$A,Rotación!$O:$O,0,0,-1),"")))),"")</f>
        <v>23800000</v>
      </c>
      <c r="K1985" s="13" t="str">
        <f>_xlfn.XLOOKUP(A1985,Rotación!$A:$A,Rotación!$P:$P,"",0,-1)</f>
        <v/>
      </c>
      <c r="L1985" s="25" t="e">
        <f t="shared" si="132"/>
        <v>#VALUE!</v>
      </c>
      <c r="M1985" s="26">
        <f t="shared" si="133"/>
        <v>1.206575</v>
      </c>
      <c r="N1985" s="22" t="str">
        <f>IFERROR(VLOOKUP(A1985,'Base ATR'!$1:$1048576,2,0),"")</f>
        <v/>
      </c>
      <c r="O1985" s="23" t="str">
        <f t="shared" ca="1" si="134"/>
        <v/>
      </c>
      <c r="P1985" t="str">
        <f t="shared" si="135"/>
        <v/>
      </c>
    </row>
    <row r="1986" spans="1:16" x14ac:dyDescent="0.3">
      <c r="A1986" t="s">
        <v>11606</v>
      </c>
      <c r="B1986" s="13" t="str">
        <f>IFERROR(VLOOKUP(A1986,'Base ATP'!$1:$1048576,3,0),"")</f>
        <v>HYUNDAI</v>
      </c>
      <c r="C1986" s="28" t="str">
        <f>IFERROR(VLOOKUP(A1986,'Base ATP'!$1:$1048576,4,0),"")</f>
        <v>TUCSON</v>
      </c>
      <c r="D1986">
        <v>16000000</v>
      </c>
      <c r="E1986">
        <v>13000000</v>
      </c>
      <c r="F1986" t="s">
        <v>5391</v>
      </c>
      <c r="G1986" s="13">
        <f>IFERROR(IF($F1986="ALTA",$D1986*1.03,
IF($F1986="MEDIA",$D1986*1,
IF($F1986="BAJA",$D1986*0.92,
IF($F1986="LIQUIDAR",_xlfn.XLOOKUP(A1986,Rotación!$A:$A,Rotación!$O:$O,0,0,-1),"")))),"")</f>
        <v>14720000</v>
      </c>
      <c r="H1986" s="13">
        <f>IFERROR(IF($F1986="ALTA",$D1986*1,
IF($F1986="MEDIA",$D1986*0.97,
IF($F1986="BAJA",$D1986*0.9,
IF($F1986="LIQUIDAR",_xlfn.XLOOKUP(A1986,Rotación!$A:$A,Rotación!$O:$O,0,0,-1),"")))),"")</f>
        <v>14400000</v>
      </c>
      <c r="I1986" s="13">
        <f>IFERROR(IF($F1986="ALTA",$D1986*0.97,
IF($F1986="MEDIA",$D1986*0.94,
IF($F1986="BAJA",$D1986*0.87,
IF($F1986="LIQUIDAR",_xlfn.XLOOKUP(A1986,Rotación!$A:$A,Rotación!$O:$O,0,0,-1),"")))),"")</f>
        <v>13920000</v>
      </c>
      <c r="J1986" s="13">
        <f>IFERROR(IF($F1986="ALTA",$D1986*0.94,
IF($F1986="MEDIA",$D1986*0.9,
IF($F1986="BAJA",$D1986*0.85,
IF($F1986="LIQUIDAR",_xlfn.XLOOKUP(A1986,Rotación!$A:$A,Rotación!$O:$O,0,0,-1),"")))),"")</f>
        <v>13600000</v>
      </c>
      <c r="K1986" s="13" t="str">
        <f>_xlfn.XLOOKUP(A1986,Rotación!$A:$A,Rotación!$P:$P,"",0,-1)</f>
        <v/>
      </c>
      <c r="L1986" s="25" t="e">
        <f t="shared" si="132"/>
        <v>#VALUE!</v>
      </c>
      <c r="M1986" s="26">
        <f t="shared" si="133"/>
        <v>0.8125</v>
      </c>
      <c r="N1986" s="22" t="str">
        <f>IFERROR(VLOOKUP(A1986,'Base ATR'!$1:$1048576,2,0),"")</f>
        <v/>
      </c>
      <c r="O1986" s="23" t="str">
        <f t="shared" ca="1" si="134"/>
        <v/>
      </c>
      <c r="P1986" t="str">
        <f t="shared" si="135"/>
        <v/>
      </c>
    </row>
    <row r="1987" spans="1:16" x14ac:dyDescent="0.3">
      <c r="A1987" t="s">
        <v>11607</v>
      </c>
      <c r="B1987" s="13" t="str">
        <f>IFERROR(VLOOKUP(A1987,'Base ATP'!$1:$1048576,3,0),"")</f>
        <v>VOLKSWAGEN</v>
      </c>
      <c r="C1987" s="28" t="str">
        <f>IFERROR(VLOOKUP(A1987,'Base ATP'!$1:$1048576,4,0),"")</f>
        <v>SAVEIRO</v>
      </c>
      <c r="D1987">
        <v>10800000</v>
      </c>
      <c r="E1987">
        <v>8300000</v>
      </c>
      <c r="F1987" t="s">
        <v>5391</v>
      </c>
      <c r="G1987" s="13">
        <f>IFERROR(IF($F1987="ALTA",$D1987*1.03,
IF($F1987="MEDIA",$D1987*1,
IF($F1987="BAJA",$D1987*0.92,
IF($F1987="LIQUIDAR",_xlfn.XLOOKUP(A1987,Rotación!$A:$A,Rotación!$O:$O,0,0,-1),"")))),"")</f>
        <v>9936000</v>
      </c>
      <c r="H1987" s="13">
        <f>IFERROR(IF($F1987="ALTA",$D1987*1,
IF($F1987="MEDIA",$D1987*0.97,
IF($F1987="BAJA",$D1987*0.9,
IF($F1987="LIQUIDAR",_xlfn.XLOOKUP(A1987,Rotación!$A:$A,Rotación!$O:$O,0,0,-1),"")))),"")</f>
        <v>9720000</v>
      </c>
      <c r="I1987" s="13">
        <f>IFERROR(IF($F1987="ALTA",$D1987*0.97,
IF($F1987="MEDIA",$D1987*0.94,
IF($F1987="BAJA",$D1987*0.87,
IF($F1987="LIQUIDAR",_xlfn.XLOOKUP(A1987,Rotación!$A:$A,Rotación!$O:$O,0,0,-1),"")))),"")</f>
        <v>9396000</v>
      </c>
      <c r="J1987" s="13">
        <f>IFERROR(IF($F1987="ALTA",$D1987*0.94,
IF($F1987="MEDIA",$D1987*0.9,
IF($F1987="BAJA",$D1987*0.85,
IF($F1987="LIQUIDAR",_xlfn.XLOOKUP(A1987,Rotación!$A:$A,Rotación!$O:$O,0,0,-1),"")))),"")</f>
        <v>9180000</v>
      </c>
      <c r="K1987" s="13" t="str">
        <f>_xlfn.XLOOKUP(A1987,Rotación!$A:$A,Rotación!$P:$P,"",0,-1)</f>
        <v/>
      </c>
      <c r="L1987" s="25" t="e">
        <f t="shared" si="132"/>
        <v>#VALUE!</v>
      </c>
      <c r="M1987" s="26">
        <f t="shared" si="133"/>
        <v>0.76851851851851849</v>
      </c>
      <c r="N1987" s="22" t="str">
        <f>IFERROR(VLOOKUP(A1987,'Base ATR'!$1:$1048576,2,0),"")</f>
        <v/>
      </c>
      <c r="O1987" s="23" t="str">
        <f t="shared" ca="1" si="134"/>
        <v/>
      </c>
      <c r="P1987" t="str">
        <f t="shared" si="135"/>
        <v/>
      </c>
    </row>
    <row r="1988" spans="1:16" x14ac:dyDescent="0.3">
      <c r="A1988" t="s">
        <v>11608</v>
      </c>
      <c r="B1988" s="13" t="str">
        <f>IFERROR(VLOOKUP(A1988,'Base ATP'!$1:$1048576,3,0),"")</f>
        <v>CHERY</v>
      </c>
      <c r="C1988" s="28" t="str">
        <f>IFERROR(VLOOKUP(A1988,'Base ATP'!$1:$1048576,4,0),"")</f>
        <v>TIGGO 2 PRO</v>
      </c>
      <c r="D1988">
        <v>8800000</v>
      </c>
      <c r="E1988">
        <v>7300000</v>
      </c>
      <c r="F1988" t="s">
        <v>5390</v>
      </c>
      <c r="G1988" s="13">
        <f>IFERROR(IF($F1988="ALTA",$D1988*1.03,
IF($F1988="MEDIA",$D1988*1,
IF($F1988="BAJA",$D1988*0.92,
IF($F1988="LIQUIDAR",_xlfn.XLOOKUP(A1988,Rotación!$A:$A,Rotación!$O:$O,0,0,-1),"")))),"")</f>
        <v>9064000</v>
      </c>
      <c r="H1988" s="13">
        <f>IFERROR(IF($F1988="ALTA",$D1988*1,
IF($F1988="MEDIA",$D1988*0.97,
IF($F1988="BAJA",$D1988*0.9,
IF($F1988="LIQUIDAR",_xlfn.XLOOKUP(A1988,Rotación!$A:$A,Rotación!$O:$O,0,0,-1),"")))),"")</f>
        <v>8800000</v>
      </c>
      <c r="I1988" s="13">
        <f>IFERROR(IF($F1988="ALTA",$D1988*0.97,
IF($F1988="MEDIA",$D1988*0.94,
IF($F1988="BAJA",$D1988*0.87,
IF($F1988="LIQUIDAR",_xlfn.XLOOKUP(A1988,Rotación!$A:$A,Rotación!$O:$O,0,0,-1),"")))),"")</f>
        <v>8536000</v>
      </c>
      <c r="J1988" s="13">
        <f>IFERROR(IF($F1988="ALTA",$D1988*0.94,
IF($F1988="MEDIA",$D1988*0.9,
IF($F1988="BAJA",$D1988*0.85,
IF($F1988="LIQUIDAR",_xlfn.XLOOKUP(A1988,Rotación!$A:$A,Rotación!$O:$O,0,0,-1),"")))),"")</f>
        <v>8271999.9999999991</v>
      </c>
      <c r="K1988" s="13">
        <f>_xlfn.XLOOKUP(A1988,Rotación!$A:$A,Rotación!$P:$P,"",0,-1)</f>
        <v>8790000</v>
      </c>
      <c r="L1988" s="25">
        <f t="shared" si="132"/>
        <v>-10000</v>
      </c>
      <c r="M1988" s="26">
        <f t="shared" si="133"/>
        <v>0.82954545454545459</v>
      </c>
      <c r="N1988" s="22" t="str">
        <f>IFERROR(VLOOKUP(A1988,'Base ATR'!$1:$1048576,2,0),"")</f>
        <v/>
      </c>
      <c r="O1988" s="23" t="str">
        <f t="shared" ca="1" si="134"/>
        <v/>
      </c>
      <c r="P1988" t="str">
        <f t="shared" si="135"/>
        <v/>
      </c>
    </row>
    <row r="1989" spans="1:16" x14ac:dyDescent="0.3">
      <c r="A1989" t="s">
        <v>11577</v>
      </c>
      <c r="B1989" s="13" t="str">
        <f>IFERROR(VLOOKUP(A1989,'Base ATP'!$1:$1048576,3,0),"")</f>
        <v>JMC</v>
      </c>
      <c r="C1989" s="28" t="str">
        <f>IFERROR(VLOOKUP(A1989,'Base ATP'!$1:$1048576,4,0),"")</f>
        <v>GRAND AVENUE</v>
      </c>
      <c r="D1989">
        <v>20300000</v>
      </c>
      <c r="E1989">
        <v>17500000</v>
      </c>
      <c r="F1989" t="s">
        <v>5390</v>
      </c>
      <c r="G1989" s="13">
        <f>IFERROR(IF($F1989="ALTA",$D1989*1.03,
IF($F1989="MEDIA",$D1989*1,
IF($F1989="BAJA",$D1989*0.92,
IF($F1989="LIQUIDAR",_xlfn.XLOOKUP(A1989,Rotación!$A:$A,Rotación!$O:$O,0,0,-1),"")))),"")</f>
        <v>20909000</v>
      </c>
      <c r="H1989" s="13">
        <f>IFERROR(IF($F1989="ALTA",$D1989*1,
IF($F1989="MEDIA",$D1989*0.97,
IF($F1989="BAJA",$D1989*0.9,
IF($F1989="LIQUIDAR",_xlfn.XLOOKUP(A1989,Rotación!$A:$A,Rotación!$O:$O,0,0,-1),"")))),"")</f>
        <v>20300000</v>
      </c>
      <c r="I1989" s="13">
        <f>IFERROR(IF($F1989="ALTA",$D1989*0.97,
IF($F1989="MEDIA",$D1989*0.94,
IF($F1989="BAJA",$D1989*0.87,
IF($F1989="LIQUIDAR",_xlfn.XLOOKUP(A1989,Rotación!$A:$A,Rotación!$O:$O,0,0,-1),"")))),"")</f>
        <v>19691000</v>
      </c>
      <c r="J1989" s="13">
        <f>IFERROR(IF($F1989="ALTA",$D1989*0.94,
IF($F1989="MEDIA",$D1989*0.9,
IF($F1989="BAJA",$D1989*0.85,
IF($F1989="LIQUIDAR",_xlfn.XLOOKUP(A1989,Rotación!$A:$A,Rotación!$O:$O,0,0,-1),"")))),"")</f>
        <v>19082000</v>
      </c>
      <c r="K1989" s="13">
        <f>_xlfn.XLOOKUP(A1989,Rotación!$A:$A,Rotación!$P:$P,"",0,-1)</f>
        <v>19990000</v>
      </c>
      <c r="L1989" s="25">
        <f t="shared" si="132"/>
        <v>-310000</v>
      </c>
      <c r="M1989" s="26">
        <f t="shared" si="133"/>
        <v>0.86206896551724133</v>
      </c>
      <c r="N1989" s="22" t="str">
        <f>IFERROR(VLOOKUP(A1989,'Base ATR'!$1:$1048576,2,0),"")</f>
        <v/>
      </c>
      <c r="O1989" s="23" t="str">
        <f t="shared" ca="1" si="134"/>
        <v/>
      </c>
      <c r="P1989" t="str">
        <f t="shared" si="135"/>
        <v/>
      </c>
    </row>
    <row r="1990" spans="1:16" x14ac:dyDescent="0.3">
      <c r="A1990" t="s">
        <v>11280</v>
      </c>
      <c r="B1990" s="13" t="str">
        <f>IFERROR(VLOOKUP(A1990,'Base ATP'!$1:$1048576,3,0),"")</f>
        <v>HYUNDAI</v>
      </c>
      <c r="C1990" s="28" t="str">
        <f>IFERROR(VLOOKUP(A1990,'Base ATP'!$1:$1048576,4,0),"")</f>
        <v>NEW GRAND I10</v>
      </c>
      <c r="D1990">
        <v>8900000</v>
      </c>
      <c r="E1990">
        <v>7400000</v>
      </c>
      <c r="F1990" t="s">
        <v>5390</v>
      </c>
      <c r="G1990" s="13">
        <f>IFERROR(IF($F1990="ALTA",$D1990*1.03,
IF($F1990="MEDIA",$D1990*1,
IF($F1990="BAJA",$D1990*0.92,
IF($F1990="LIQUIDAR",_xlfn.XLOOKUP(A1990,Rotación!$A:$A,Rotación!$O:$O,0,0,-1),"")))),"")</f>
        <v>9167000</v>
      </c>
      <c r="H1990" s="13">
        <f>IFERROR(IF($F1990="ALTA",$D1990*1,
IF($F1990="MEDIA",$D1990*0.97,
IF($F1990="BAJA",$D1990*0.9,
IF($F1990="LIQUIDAR",_xlfn.XLOOKUP(A1990,Rotación!$A:$A,Rotación!$O:$O,0,0,-1),"")))),"")</f>
        <v>8900000</v>
      </c>
      <c r="I1990" s="13">
        <f>IFERROR(IF($F1990="ALTA",$D1990*0.97,
IF($F1990="MEDIA",$D1990*0.94,
IF($F1990="BAJA",$D1990*0.87,
IF($F1990="LIQUIDAR",_xlfn.XLOOKUP(A1990,Rotación!$A:$A,Rotación!$O:$O,0,0,-1),"")))),"")</f>
        <v>8633000</v>
      </c>
      <c r="J1990" s="13">
        <f>IFERROR(IF($F1990="ALTA",$D1990*0.94,
IF($F1990="MEDIA",$D1990*0.9,
IF($F1990="BAJA",$D1990*0.85,
IF($F1990="LIQUIDAR",_xlfn.XLOOKUP(A1990,Rotación!$A:$A,Rotación!$O:$O,0,0,-1),"")))),"")</f>
        <v>8365999.9999999991</v>
      </c>
      <c r="K1990" s="13" t="str">
        <f>_xlfn.XLOOKUP(A1990,Rotación!$A:$A,Rotación!$P:$P,"",0,-1)</f>
        <v/>
      </c>
      <c r="L1990" s="25" t="e">
        <f t="shared" ref="L1990:L2009" si="136">K1990-D1990</f>
        <v>#VALUE!</v>
      </c>
      <c r="M1990" s="26">
        <f t="shared" ref="M1990:M2009" si="137">E1990/D1990</f>
        <v>0.8314606741573034</v>
      </c>
      <c r="N1990" s="22" t="str">
        <f>IFERROR(VLOOKUP(A1990,'Base ATR'!$1:$1048576,2,0),"")</f>
        <v/>
      </c>
      <c r="O1990" s="23" t="str">
        <f t="shared" ref="O1990:O2009" ca="1" si="138">IF(N1990="","",TODAY()-N1990)</f>
        <v/>
      </c>
      <c r="P1990" t="str">
        <f t="shared" ref="P1990:P2009" si="139">IF(N1990="", "", IF(K1990 &gt; D1990, "SOBRE MERCADO", IF(K1990 &lt; D1990, "BAJO MERCADO", "ALINEADO")))</f>
        <v/>
      </c>
    </row>
    <row r="1991" spans="1:16" x14ac:dyDescent="0.3">
      <c r="A1991" t="s">
        <v>11609</v>
      </c>
      <c r="B1991" s="13" t="str">
        <f>IFERROR(VLOOKUP(A1991,'Base ATP'!$1:$1048576,3,0),"")</f>
        <v>CHANGAN</v>
      </c>
      <c r="C1991" s="28" t="str">
        <f>IFERROR(VLOOKUP(A1991,'Base ATP'!$1:$1048576,4,0),"")</f>
        <v>X7 PLUS</v>
      </c>
      <c r="D1991">
        <v>14400000</v>
      </c>
      <c r="E1991">
        <v>11700000</v>
      </c>
      <c r="F1991" t="s">
        <v>4033</v>
      </c>
      <c r="G1991" s="13">
        <f>IFERROR(IF($F1991="ALTA",$D1991*1.03,
IF($F1991="MEDIA",$D1991*1,
IF($F1991="BAJA",$D1991*0.92,
IF($F1991="LIQUIDAR",_xlfn.XLOOKUP(A1991,Rotación!$A:$A,Rotación!$O:$O,0,0,-1),"")))),"")</f>
        <v>14400000</v>
      </c>
      <c r="H1991" s="13">
        <f>IFERROR(IF($F1991="ALTA",$D1991*1,
IF($F1991="MEDIA",$D1991*0.97,
IF($F1991="BAJA",$D1991*0.9,
IF($F1991="LIQUIDAR",_xlfn.XLOOKUP(A1991,Rotación!$A:$A,Rotación!$O:$O,0,0,-1),"")))),"")</f>
        <v>13968000</v>
      </c>
      <c r="I1991" s="13">
        <f>IFERROR(IF($F1991="ALTA",$D1991*0.97,
IF($F1991="MEDIA",$D1991*0.94,
IF($F1991="BAJA",$D1991*0.87,
IF($F1991="LIQUIDAR",_xlfn.XLOOKUP(A1991,Rotación!$A:$A,Rotación!$O:$O,0,0,-1),"")))),"")</f>
        <v>13536000</v>
      </c>
      <c r="J1991" s="13">
        <f>IFERROR(IF($F1991="ALTA",$D1991*0.94,
IF($F1991="MEDIA",$D1991*0.9,
IF($F1991="BAJA",$D1991*0.85,
IF($F1991="LIQUIDAR",_xlfn.XLOOKUP(A1991,Rotación!$A:$A,Rotación!$O:$O,0,0,-1),"")))),"")</f>
        <v>12960000</v>
      </c>
      <c r="K1991" s="13">
        <f>_xlfn.XLOOKUP(A1991,Rotación!$A:$A,Rotación!$P:$P,"",0,-1)</f>
        <v>14200000</v>
      </c>
      <c r="L1991" s="25">
        <f t="shared" si="136"/>
        <v>-200000</v>
      </c>
      <c r="M1991" s="26">
        <f t="shared" si="137"/>
        <v>0.8125</v>
      </c>
      <c r="N1991" s="22" t="str">
        <f>IFERROR(VLOOKUP(A1991,'Base ATR'!$1:$1048576,2,0),"")</f>
        <v/>
      </c>
      <c r="O1991" s="23" t="str">
        <f t="shared" ca="1" si="138"/>
        <v/>
      </c>
      <c r="P1991" t="str">
        <f t="shared" si="139"/>
        <v/>
      </c>
    </row>
    <row r="1992" spans="1:16" x14ac:dyDescent="0.3">
      <c r="A1992" t="s">
        <v>1034</v>
      </c>
      <c r="B1992" s="13" t="str">
        <f>IFERROR(VLOOKUP(A1992,'Base ATP'!$1:$1048576,3,0),"")</f>
        <v>KIA</v>
      </c>
      <c r="C1992" s="28" t="str">
        <f>IFERROR(VLOOKUP(A1992,'Base ATP'!$1:$1048576,4,0),"")</f>
        <v>SOLUTO</v>
      </c>
      <c r="D1992">
        <v>8100000</v>
      </c>
      <c r="E1992">
        <v>6500000</v>
      </c>
      <c r="F1992" t="s">
        <v>4033</v>
      </c>
      <c r="G1992" s="13">
        <f>IFERROR(IF($F1992="ALTA",$D1992*1.03,
IF($F1992="MEDIA",$D1992*1,
IF($F1992="BAJA",$D1992*0.92,
IF($F1992="LIQUIDAR",_xlfn.XLOOKUP(A1992,Rotación!$A:$A,Rotación!$O:$O,0,0,-1),"")))),"")</f>
        <v>8100000</v>
      </c>
      <c r="H1992" s="13">
        <f>IFERROR(IF($F1992="ALTA",$D1992*1,
IF($F1992="MEDIA",$D1992*0.97,
IF($F1992="BAJA",$D1992*0.9,
IF($F1992="LIQUIDAR",_xlfn.XLOOKUP(A1992,Rotación!$A:$A,Rotación!$O:$O,0,0,-1),"")))),"")</f>
        <v>7857000</v>
      </c>
      <c r="I1992" s="13">
        <f>IFERROR(IF($F1992="ALTA",$D1992*0.97,
IF($F1992="MEDIA",$D1992*0.94,
IF($F1992="BAJA",$D1992*0.87,
IF($F1992="LIQUIDAR",_xlfn.XLOOKUP(A1992,Rotación!$A:$A,Rotación!$O:$O,0,0,-1),"")))),"")</f>
        <v>7614000</v>
      </c>
      <c r="J1992" s="13">
        <f>IFERROR(IF($F1992="ALTA",$D1992*0.94,
IF($F1992="MEDIA",$D1992*0.9,
IF($F1992="BAJA",$D1992*0.85,
IF($F1992="LIQUIDAR",_xlfn.XLOOKUP(A1992,Rotación!$A:$A,Rotación!$O:$O,0,0,-1),"")))),"")</f>
        <v>7290000</v>
      </c>
      <c r="K1992" s="13" t="str">
        <f>_xlfn.XLOOKUP(A1992,Rotación!$A:$A,Rotación!$P:$P,"",0,-1)</f>
        <v/>
      </c>
      <c r="L1992" s="25" t="e">
        <f t="shared" si="136"/>
        <v>#VALUE!</v>
      </c>
      <c r="M1992" s="26">
        <f t="shared" si="137"/>
        <v>0.80246913580246915</v>
      </c>
      <c r="N1992" s="22">
        <f>IFERROR(VLOOKUP(A1992,'Base ATR'!$1:$1048576,2,0),"")</f>
        <v>45645.429166666669</v>
      </c>
      <c r="O1992" s="23">
        <f t="shared" ca="1" si="138"/>
        <v>642.57083333333139</v>
      </c>
      <c r="P1992" t="str">
        <f t="shared" si="139"/>
        <v>SOBRE MERCADO</v>
      </c>
    </row>
    <row r="1993" spans="1:16" x14ac:dyDescent="0.3">
      <c r="A1993" t="s">
        <v>11610</v>
      </c>
      <c r="B1993" s="13" t="str">
        <f>IFERROR(VLOOKUP(A1993,'Base ATP'!$1:$1048576,3,0),"")</f>
        <v>NISSAN</v>
      </c>
      <c r="C1993" s="28" t="str">
        <f>IFERROR(VLOOKUP(A1993,'Base ATP'!$1:$1048576,4,0),"")</f>
        <v>NUEVO VERSA</v>
      </c>
      <c r="D1993">
        <v>12600000</v>
      </c>
      <c r="E1993">
        <v>9800000</v>
      </c>
      <c r="F1993" t="s">
        <v>4033</v>
      </c>
      <c r="G1993" s="13">
        <f>IFERROR(IF($F1993="ALTA",$D1993*1.03,
IF($F1993="MEDIA",$D1993*1,
IF($F1993="BAJA",$D1993*0.92,
IF($F1993="LIQUIDAR",_xlfn.XLOOKUP(A1993,Rotación!$A:$A,Rotación!$O:$O,0,0,-1),"")))),"")</f>
        <v>12600000</v>
      </c>
      <c r="H1993" s="13">
        <f>IFERROR(IF($F1993="ALTA",$D1993*1,
IF($F1993="MEDIA",$D1993*0.97,
IF($F1993="BAJA",$D1993*0.9,
IF($F1993="LIQUIDAR",_xlfn.XLOOKUP(A1993,Rotación!$A:$A,Rotación!$O:$O,0,0,-1),"")))),"")</f>
        <v>12222000</v>
      </c>
      <c r="I1993" s="13">
        <f>IFERROR(IF($F1993="ALTA",$D1993*0.97,
IF($F1993="MEDIA",$D1993*0.94,
IF($F1993="BAJA",$D1993*0.87,
IF($F1993="LIQUIDAR",_xlfn.XLOOKUP(A1993,Rotación!$A:$A,Rotación!$O:$O,0,0,-1),"")))),"")</f>
        <v>11844000</v>
      </c>
      <c r="J1993" s="13">
        <f>IFERROR(IF($F1993="ALTA",$D1993*0.94,
IF($F1993="MEDIA",$D1993*0.9,
IF($F1993="BAJA",$D1993*0.85,
IF($F1993="LIQUIDAR",_xlfn.XLOOKUP(A1993,Rotación!$A:$A,Rotación!$O:$O,0,0,-1),"")))),"")</f>
        <v>11340000</v>
      </c>
      <c r="K1993" s="13" t="str">
        <f>_xlfn.XLOOKUP(A1993,Rotación!$A:$A,Rotación!$P:$P,"",0,-1)</f>
        <v/>
      </c>
      <c r="L1993" s="25" t="e">
        <f t="shared" si="136"/>
        <v>#VALUE!</v>
      </c>
      <c r="M1993" s="26">
        <f t="shared" si="137"/>
        <v>0.77777777777777779</v>
      </c>
      <c r="N1993" s="22" t="str">
        <f>IFERROR(VLOOKUP(A1993,'Base ATR'!$1:$1048576,2,0),"")</f>
        <v/>
      </c>
      <c r="O1993" s="23" t="str">
        <f t="shared" ca="1" si="138"/>
        <v/>
      </c>
      <c r="P1993" t="str">
        <f t="shared" si="139"/>
        <v/>
      </c>
    </row>
    <row r="1994" spans="1:16" x14ac:dyDescent="0.3">
      <c r="A1994" t="s">
        <v>11611</v>
      </c>
      <c r="B1994" s="13" t="str">
        <f>IFERROR(VLOOKUP(A1994,'Base ATP'!$1:$1048576,3,0),"")</f>
        <v>OMODA</v>
      </c>
      <c r="C1994" s="28" t="str">
        <f>IFERROR(VLOOKUP(A1994,'Base ATP'!$1:$1048576,4,0),"")</f>
        <v>C5</v>
      </c>
      <c r="D1994">
        <v>12600000</v>
      </c>
      <c r="E1994">
        <v>10000000</v>
      </c>
      <c r="F1994" t="s">
        <v>4033</v>
      </c>
      <c r="G1994" s="13">
        <f>IFERROR(IF($F1994="ALTA",$D1994*1.03,
IF($F1994="MEDIA",$D1994*1,
IF($F1994="BAJA",$D1994*0.92,
IF($F1994="LIQUIDAR",_xlfn.XLOOKUP(A1994,Rotación!$A:$A,Rotación!$O:$O,0,0,-1),"")))),"")</f>
        <v>12600000</v>
      </c>
      <c r="H1994" s="13">
        <f>IFERROR(IF($F1994="ALTA",$D1994*1,
IF($F1994="MEDIA",$D1994*0.97,
IF($F1994="BAJA",$D1994*0.9,
IF($F1994="LIQUIDAR",_xlfn.XLOOKUP(A1994,Rotación!$A:$A,Rotación!$O:$O,0,0,-1),"")))),"")</f>
        <v>12222000</v>
      </c>
      <c r="I1994" s="13">
        <f>IFERROR(IF($F1994="ALTA",$D1994*0.97,
IF($F1994="MEDIA",$D1994*0.94,
IF($F1994="BAJA",$D1994*0.87,
IF($F1994="LIQUIDAR",_xlfn.XLOOKUP(A1994,Rotación!$A:$A,Rotación!$O:$O,0,0,-1),"")))),"")</f>
        <v>11844000</v>
      </c>
      <c r="J1994" s="13">
        <f>IFERROR(IF($F1994="ALTA",$D1994*0.94,
IF($F1994="MEDIA",$D1994*0.9,
IF($F1994="BAJA",$D1994*0.85,
IF($F1994="LIQUIDAR",_xlfn.XLOOKUP(A1994,Rotación!$A:$A,Rotación!$O:$O,0,0,-1),"")))),"")</f>
        <v>11340000</v>
      </c>
      <c r="K1994" s="13" t="str">
        <f>_xlfn.XLOOKUP(A1994,Rotación!$A:$A,Rotación!$P:$P,"",0,-1)</f>
        <v/>
      </c>
      <c r="L1994" s="25" t="e">
        <f t="shared" si="136"/>
        <v>#VALUE!</v>
      </c>
      <c r="M1994" s="26">
        <f t="shared" si="137"/>
        <v>0.79365079365079361</v>
      </c>
      <c r="N1994" s="22" t="str">
        <f>IFERROR(VLOOKUP(A1994,'Base ATR'!$1:$1048576,2,0),"")</f>
        <v/>
      </c>
      <c r="O1994" s="23" t="str">
        <f t="shared" ca="1" si="138"/>
        <v/>
      </c>
      <c r="P1994" t="str">
        <f t="shared" si="139"/>
        <v/>
      </c>
    </row>
    <row r="1995" spans="1:16" x14ac:dyDescent="0.3">
      <c r="A1995" t="s">
        <v>11612</v>
      </c>
      <c r="B1995" s="13" t="str">
        <f>IFERROR(VLOOKUP(A1995,'Base ATP'!$1:$1048576,3,0),"")</f>
        <v>JAECOO</v>
      </c>
      <c r="C1995" s="28">
        <f>IFERROR(VLOOKUP(A1995,'Base ATP'!$1:$1048576,4,0),"")</f>
        <v>7</v>
      </c>
      <c r="D1995">
        <v>16400000</v>
      </c>
      <c r="E1995">
        <v>12000000</v>
      </c>
      <c r="F1995" t="s">
        <v>4033</v>
      </c>
      <c r="G1995" s="13">
        <f>IFERROR(IF($F1995="ALTA",$D1995*1.03,
IF($F1995="MEDIA",$D1995*1,
IF($F1995="BAJA",$D1995*0.92,
IF($F1995="LIQUIDAR",_xlfn.XLOOKUP(A1995,Rotación!$A:$A,Rotación!$O:$O,0,0,-1),"")))),"")</f>
        <v>16400000</v>
      </c>
      <c r="H1995" s="13">
        <f>IFERROR(IF($F1995="ALTA",$D1995*1,
IF($F1995="MEDIA",$D1995*0.97,
IF($F1995="BAJA",$D1995*0.9,
IF($F1995="LIQUIDAR",_xlfn.XLOOKUP(A1995,Rotación!$A:$A,Rotación!$O:$O,0,0,-1),"")))),"")</f>
        <v>15908000</v>
      </c>
      <c r="I1995" s="13">
        <f>IFERROR(IF($F1995="ALTA",$D1995*0.97,
IF($F1995="MEDIA",$D1995*0.94,
IF($F1995="BAJA",$D1995*0.87,
IF($F1995="LIQUIDAR",_xlfn.XLOOKUP(A1995,Rotación!$A:$A,Rotación!$O:$O,0,0,-1),"")))),"")</f>
        <v>15416000</v>
      </c>
      <c r="J1995" s="13">
        <f>IFERROR(IF($F1995="ALTA",$D1995*0.94,
IF($F1995="MEDIA",$D1995*0.9,
IF($F1995="BAJA",$D1995*0.85,
IF($F1995="LIQUIDAR",_xlfn.XLOOKUP(A1995,Rotación!$A:$A,Rotación!$O:$O,0,0,-1),"")))),"")</f>
        <v>14760000</v>
      </c>
      <c r="K1995" s="13" t="str">
        <f>_xlfn.XLOOKUP(A1995,Rotación!$A:$A,Rotación!$P:$P,"",0,-1)</f>
        <v/>
      </c>
      <c r="L1995" s="25" t="e">
        <f t="shared" si="136"/>
        <v>#VALUE!</v>
      </c>
      <c r="M1995" s="26">
        <f t="shared" si="137"/>
        <v>0.73170731707317072</v>
      </c>
      <c r="N1995" s="22" t="str">
        <f>IFERROR(VLOOKUP(A1995,'Base ATR'!$1:$1048576,2,0),"")</f>
        <v/>
      </c>
      <c r="O1995" s="23" t="str">
        <f t="shared" ca="1" si="138"/>
        <v/>
      </c>
      <c r="P1995" t="str">
        <f t="shared" si="139"/>
        <v/>
      </c>
    </row>
    <row r="1996" spans="1:16" x14ac:dyDescent="0.3">
      <c r="A1996" t="s">
        <v>11613</v>
      </c>
      <c r="B1996" s="13" t="str">
        <f>IFERROR(VLOOKUP(A1996,'Base ATP'!$1:$1048576,3,0),"")</f>
        <v>PEUGEOT</v>
      </c>
      <c r="C1996" s="28">
        <f>IFERROR(VLOOKUP(A1996,'Base ATP'!$1:$1048576,4,0),"")</f>
        <v>2008</v>
      </c>
      <c r="D1996">
        <v>9900000</v>
      </c>
      <c r="E1996">
        <v>7700000</v>
      </c>
      <c r="F1996" t="s">
        <v>5391</v>
      </c>
      <c r="G1996" s="13">
        <f>IFERROR(IF($F1996="ALTA",$D1996*1.03,
IF($F1996="MEDIA",$D1996*1,
IF($F1996="BAJA",$D1996*0.92,
IF($F1996="LIQUIDAR",_xlfn.XLOOKUP(A1996,Rotación!$A:$A,Rotación!$O:$O,0,0,-1),"")))),"")</f>
        <v>9108000</v>
      </c>
      <c r="H1996" s="13">
        <f>IFERROR(IF($F1996="ALTA",$D1996*1,
IF($F1996="MEDIA",$D1996*0.97,
IF($F1996="BAJA",$D1996*0.9,
IF($F1996="LIQUIDAR",_xlfn.XLOOKUP(A1996,Rotación!$A:$A,Rotación!$O:$O,0,0,-1),"")))),"")</f>
        <v>8910000</v>
      </c>
      <c r="I1996" s="13">
        <f>IFERROR(IF($F1996="ALTA",$D1996*0.97,
IF($F1996="MEDIA",$D1996*0.94,
IF($F1996="BAJA",$D1996*0.87,
IF($F1996="LIQUIDAR",_xlfn.XLOOKUP(A1996,Rotación!$A:$A,Rotación!$O:$O,0,0,-1),"")))),"")</f>
        <v>8613000</v>
      </c>
      <c r="J1996" s="13">
        <f>IFERROR(IF($F1996="ALTA",$D1996*0.94,
IF($F1996="MEDIA",$D1996*0.9,
IF($F1996="BAJA",$D1996*0.85,
IF($F1996="LIQUIDAR",_xlfn.XLOOKUP(A1996,Rotación!$A:$A,Rotación!$O:$O,0,0,-1),"")))),"")</f>
        <v>8415000</v>
      </c>
      <c r="K1996" s="13" t="str">
        <f>_xlfn.XLOOKUP(A1996,Rotación!$A:$A,Rotación!$P:$P,"",0,-1)</f>
        <v/>
      </c>
      <c r="L1996" s="25" t="e">
        <f t="shared" si="136"/>
        <v>#VALUE!</v>
      </c>
      <c r="M1996" s="26">
        <f t="shared" si="137"/>
        <v>0.77777777777777779</v>
      </c>
      <c r="N1996" s="22" t="str">
        <f>IFERROR(VLOOKUP(A1996,'Base ATR'!$1:$1048576,2,0),"")</f>
        <v/>
      </c>
      <c r="O1996" s="23" t="str">
        <f t="shared" ca="1" si="138"/>
        <v/>
      </c>
      <c r="P1996" t="str">
        <f t="shared" si="139"/>
        <v/>
      </c>
    </row>
    <row r="1997" spans="1:16" x14ac:dyDescent="0.3">
      <c r="A1997" t="s">
        <v>11614</v>
      </c>
      <c r="B1997" s="13" t="str">
        <f>IFERROR(VLOOKUP(A1997,'Base ATP'!$1:$1048576,3,0),"")</f>
        <v>CHANGAN</v>
      </c>
      <c r="C1997" s="28" t="str">
        <f>IFERROR(VLOOKUP(A1997,'Base ATP'!$1:$1048576,4,0),"")</f>
        <v>NEW CS35 PLUS</v>
      </c>
      <c r="D1997">
        <v>12300000</v>
      </c>
      <c r="E1997">
        <v>10200000</v>
      </c>
      <c r="F1997" t="s">
        <v>5391</v>
      </c>
      <c r="G1997" s="13">
        <f>IFERROR(IF($F1997="ALTA",$D1997*1.03,
IF($F1997="MEDIA",$D1997*1,
IF($F1997="BAJA",$D1997*0.92,
IF($F1997="LIQUIDAR",_xlfn.XLOOKUP(A1997,Rotación!$A:$A,Rotación!$O:$O,0,0,-1),"")))),"")</f>
        <v>11316000</v>
      </c>
      <c r="H1997" s="13">
        <f>IFERROR(IF($F1997="ALTA",$D1997*1,
IF($F1997="MEDIA",$D1997*0.97,
IF($F1997="BAJA",$D1997*0.9,
IF($F1997="LIQUIDAR",_xlfn.XLOOKUP(A1997,Rotación!$A:$A,Rotación!$O:$O,0,0,-1),"")))),"")</f>
        <v>11070000</v>
      </c>
      <c r="I1997" s="13">
        <f>IFERROR(IF($F1997="ALTA",$D1997*0.97,
IF($F1997="MEDIA",$D1997*0.94,
IF($F1997="BAJA",$D1997*0.87,
IF($F1997="LIQUIDAR",_xlfn.XLOOKUP(A1997,Rotación!$A:$A,Rotación!$O:$O,0,0,-1),"")))),"")</f>
        <v>10701000</v>
      </c>
      <c r="J1997" s="13">
        <f>IFERROR(IF($F1997="ALTA",$D1997*0.94,
IF($F1997="MEDIA",$D1997*0.9,
IF($F1997="BAJA",$D1997*0.85,
IF($F1997="LIQUIDAR",_xlfn.XLOOKUP(A1997,Rotación!$A:$A,Rotación!$O:$O,0,0,-1),"")))),"")</f>
        <v>10455000</v>
      </c>
      <c r="K1997" s="13" t="str">
        <f>_xlfn.XLOOKUP(A1997,Rotación!$A:$A,Rotación!$P:$P,"",0,-1)</f>
        <v/>
      </c>
      <c r="L1997" s="25" t="e">
        <f t="shared" si="136"/>
        <v>#VALUE!</v>
      </c>
      <c r="M1997" s="26">
        <f t="shared" si="137"/>
        <v>0.82926829268292679</v>
      </c>
      <c r="N1997" s="22" t="str">
        <f>IFERROR(VLOOKUP(A1997,'Base ATR'!$1:$1048576,2,0),"")</f>
        <v/>
      </c>
      <c r="O1997" s="23" t="str">
        <f t="shared" ca="1" si="138"/>
        <v/>
      </c>
      <c r="P1997" t="str">
        <f t="shared" si="139"/>
        <v/>
      </c>
    </row>
    <row r="1998" spans="1:16" x14ac:dyDescent="0.3">
      <c r="A1998" t="s">
        <v>11615</v>
      </c>
      <c r="B1998" s="13" t="str">
        <f>IFERROR(VLOOKUP(A1998,'Base ATP'!$1:$1048576,3,0),"")</f>
        <v>TOYOTA</v>
      </c>
      <c r="C1998" s="28" t="str">
        <f>IFERROR(VLOOKUP(A1998,'Base ATP'!$1:$1048576,4,0),"")</f>
        <v>RAV4 ALL NEW</v>
      </c>
      <c r="D1998">
        <v>14500000</v>
      </c>
      <c r="E1998">
        <v>12000000</v>
      </c>
      <c r="F1998" t="s">
        <v>5391</v>
      </c>
      <c r="G1998" s="13">
        <f>IFERROR(IF($F1998="ALTA",$D1998*1.03,
IF($F1998="MEDIA",$D1998*1,
IF($F1998="BAJA",$D1998*0.92,
IF($F1998="LIQUIDAR",_xlfn.XLOOKUP(A1998,Rotación!$A:$A,Rotación!$O:$O,0,0,-1),"")))),"")</f>
        <v>13340000</v>
      </c>
      <c r="H1998" s="13">
        <f>IFERROR(IF($F1998="ALTA",$D1998*1,
IF($F1998="MEDIA",$D1998*0.97,
IF($F1998="BAJA",$D1998*0.9,
IF($F1998="LIQUIDAR",_xlfn.XLOOKUP(A1998,Rotación!$A:$A,Rotación!$O:$O,0,0,-1),"")))),"")</f>
        <v>13050000</v>
      </c>
      <c r="I1998" s="13">
        <f>IFERROR(IF($F1998="ALTA",$D1998*0.97,
IF($F1998="MEDIA",$D1998*0.94,
IF($F1998="BAJA",$D1998*0.87,
IF($F1998="LIQUIDAR",_xlfn.XLOOKUP(A1998,Rotación!$A:$A,Rotación!$O:$O,0,0,-1),"")))),"")</f>
        <v>12615000</v>
      </c>
      <c r="J1998" s="13">
        <f>IFERROR(IF($F1998="ALTA",$D1998*0.94,
IF($F1998="MEDIA",$D1998*0.9,
IF($F1998="BAJA",$D1998*0.85,
IF($F1998="LIQUIDAR",_xlfn.XLOOKUP(A1998,Rotación!$A:$A,Rotación!$O:$O,0,0,-1),"")))),"")</f>
        <v>12325000</v>
      </c>
      <c r="K1998" s="13" t="str">
        <f>_xlfn.XLOOKUP(A1998,Rotación!$A:$A,Rotación!$P:$P,"",0,-1)</f>
        <v/>
      </c>
      <c r="L1998" s="25" t="e">
        <f t="shared" si="136"/>
        <v>#VALUE!</v>
      </c>
      <c r="M1998" s="26">
        <f t="shared" si="137"/>
        <v>0.82758620689655171</v>
      </c>
      <c r="N1998" s="22" t="str">
        <f>IFERROR(VLOOKUP(A1998,'Base ATR'!$1:$1048576,2,0),"")</f>
        <v/>
      </c>
      <c r="O1998" s="23" t="str">
        <f t="shared" ca="1" si="138"/>
        <v/>
      </c>
      <c r="P1998" t="str">
        <f t="shared" si="139"/>
        <v/>
      </c>
    </row>
    <row r="1999" spans="1:16" x14ac:dyDescent="0.3">
      <c r="A1999" t="s">
        <v>11616</v>
      </c>
      <c r="B1999" s="13" t="str">
        <f>IFERROR(VLOOKUP(A1999,'Base ATP'!$1:$1048576,3,0),"")</f>
        <v>FORD</v>
      </c>
      <c r="C1999" s="28" t="str">
        <f>IFERROR(VLOOKUP(A1999,'Base ATP'!$1:$1048576,4,0),"")</f>
        <v>NUEVA TERRITORY</v>
      </c>
      <c r="D1999">
        <v>17400000</v>
      </c>
      <c r="E1999">
        <v>14300000</v>
      </c>
      <c r="F1999" t="s">
        <v>5391</v>
      </c>
      <c r="G1999" s="13">
        <f>IFERROR(IF($F1999="ALTA",$D1999*1.03,
IF($F1999="MEDIA",$D1999*1,
IF($F1999="BAJA",$D1999*0.92,
IF($F1999="LIQUIDAR",_xlfn.XLOOKUP(A1999,Rotación!$A:$A,Rotación!$O:$O,0,0,-1),"")))),"")</f>
        <v>16008000</v>
      </c>
      <c r="H1999" s="13">
        <f>IFERROR(IF($F1999="ALTA",$D1999*1,
IF($F1999="MEDIA",$D1999*0.97,
IF($F1999="BAJA",$D1999*0.9,
IF($F1999="LIQUIDAR",_xlfn.XLOOKUP(A1999,Rotación!$A:$A,Rotación!$O:$O,0,0,-1),"")))),"")</f>
        <v>15660000</v>
      </c>
      <c r="I1999" s="13">
        <f>IFERROR(IF($F1999="ALTA",$D1999*0.97,
IF($F1999="MEDIA",$D1999*0.94,
IF($F1999="BAJA",$D1999*0.87,
IF($F1999="LIQUIDAR",_xlfn.XLOOKUP(A1999,Rotación!$A:$A,Rotación!$O:$O,0,0,-1),"")))),"")</f>
        <v>15138000</v>
      </c>
      <c r="J1999" s="13">
        <f>IFERROR(IF($F1999="ALTA",$D1999*0.94,
IF($F1999="MEDIA",$D1999*0.9,
IF($F1999="BAJA",$D1999*0.85,
IF($F1999="LIQUIDAR",_xlfn.XLOOKUP(A1999,Rotación!$A:$A,Rotación!$O:$O,0,0,-1),"")))),"")</f>
        <v>14790000</v>
      </c>
      <c r="K1999" s="13">
        <f>_xlfn.XLOOKUP(A1999,Rotación!$A:$A,Rotación!$P:$P,"",0,-1)</f>
        <v>16990000</v>
      </c>
      <c r="L1999" s="25">
        <f t="shared" si="136"/>
        <v>-410000</v>
      </c>
      <c r="M1999" s="26">
        <f t="shared" si="137"/>
        <v>0.82183908045977017</v>
      </c>
      <c r="N1999" s="22" t="str">
        <f>IFERROR(VLOOKUP(A1999,'Base ATR'!$1:$1048576,2,0),"")</f>
        <v/>
      </c>
      <c r="O1999" s="23" t="str">
        <f t="shared" ca="1" si="138"/>
        <v/>
      </c>
      <c r="P1999" t="str">
        <f t="shared" si="139"/>
        <v/>
      </c>
    </row>
    <row r="2000" spans="1:16" x14ac:dyDescent="0.3">
      <c r="A2000" t="s">
        <v>11617</v>
      </c>
      <c r="B2000" s="13" t="str">
        <f>IFERROR(VLOOKUP(A2000,'Base ATP'!$1:$1048576,3,0),"")</f>
        <v>RENAULT</v>
      </c>
      <c r="C2000" s="28" t="str">
        <f>IFERROR(VLOOKUP(A2000,'Base ATP'!$1:$1048576,4,0),"")</f>
        <v>ALL NEW DUSTER</v>
      </c>
      <c r="D2000">
        <v>8700000</v>
      </c>
      <c r="E2000">
        <v>7000000</v>
      </c>
      <c r="F2000" t="s">
        <v>4033</v>
      </c>
      <c r="G2000" s="13">
        <f>IFERROR(IF($F2000="ALTA",$D2000*1.03,
IF($F2000="MEDIA",$D2000*1,
IF($F2000="BAJA",$D2000*0.92,
IF($F2000="LIQUIDAR",_xlfn.XLOOKUP(A2000,Rotación!$A:$A,Rotación!$O:$O,0,0,-1),"")))),"")</f>
        <v>8700000</v>
      </c>
      <c r="H2000" s="13">
        <f>IFERROR(IF($F2000="ALTA",$D2000*1,
IF($F2000="MEDIA",$D2000*0.97,
IF($F2000="BAJA",$D2000*0.9,
IF($F2000="LIQUIDAR",_xlfn.XLOOKUP(A2000,Rotación!$A:$A,Rotación!$O:$O,0,0,-1),"")))),"")</f>
        <v>8439000</v>
      </c>
      <c r="I2000" s="13">
        <f>IFERROR(IF($F2000="ALTA",$D2000*0.97,
IF($F2000="MEDIA",$D2000*0.94,
IF($F2000="BAJA",$D2000*0.87,
IF($F2000="LIQUIDAR",_xlfn.XLOOKUP(A2000,Rotación!$A:$A,Rotación!$O:$O,0,0,-1),"")))),"")</f>
        <v>8178000</v>
      </c>
      <c r="J2000" s="13">
        <f>IFERROR(IF($F2000="ALTA",$D2000*0.94,
IF($F2000="MEDIA",$D2000*0.9,
IF($F2000="BAJA",$D2000*0.85,
IF($F2000="LIQUIDAR",_xlfn.XLOOKUP(A2000,Rotación!$A:$A,Rotación!$O:$O,0,0,-1),"")))),"")</f>
        <v>7830000</v>
      </c>
      <c r="K2000" s="13" t="str">
        <f>_xlfn.XLOOKUP(A2000,Rotación!$A:$A,Rotación!$P:$P,"",0,-1)</f>
        <v/>
      </c>
      <c r="L2000" s="25" t="e">
        <f t="shared" si="136"/>
        <v>#VALUE!</v>
      </c>
      <c r="M2000" s="26">
        <f t="shared" si="137"/>
        <v>0.8045977011494253</v>
      </c>
      <c r="N2000" s="22" t="str">
        <f>IFERROR(VLOOKUP(A2000,'Base ATR'!$1:$1048576,2,0),"")</f>
        <v/>
      </c>
      <c r="O2000" s="23" t="str">
        <f t="shared" ca="1" si="138"/>
        <v/>
      </c>
      <c r="P2000" t="str">
        <f t="shared" si="139"/>
        <v/>
      </c>
    </row>
    <row r="2001" spans="1:17" x14ac:dyDescent="0.3">
      <c r="A2001" t="s">
        <v>11618</v>
      </c>
      <c r="B2001" s="13" t="str">
        <f>IFERROR(VLOOKUP(A2001,'Base ATP'!$1:$1048576,3,0),"")</f>
        <v>CHANGAN</v>
      </c>
      <c r="C2001" s="28" t="str">
        <f>IFERROR(VLOOKUP(A2001,'Base ATP'!$1:$1048576,4,0),"")</f>
        <v>CS55</v>
      </c>
      <c r="D2001">
        <v>9900000</v>
      </c>
      <c r="E2001">
        <v>7600000</v>
      </c>
      <c r="F2001" t="s">
        <v>4033</v>
      </c>
      <c r="G2001" s="13">
        <f>IFERROR(IF($F2001="ALTA",$D2001*1.03,
IF($F2001="MEDIA",$D2001*1,
IF($F2001="BAJA",$D2001*0.92,
IF($F2001="LIQUIDAR",_xlfn.XLOOKUP(A2001,Rotación!$A:$A,Rotación!$O:$O,0,0,-1),"")))),"")</f>
        <v>9900000</v>
      </c>
      <c r="H2001" s="13">
        <f>IFERROR(IF($F2001="ALTA",$D2001*1,
IF($F2001="MEDIA",$D2001*0.97,
IF($F2001="BAJA",$D2001*0.9,
IF($F2001="LIQUIDAR",_xlfn.XLOOKUP(A2001,Rotación!$A:$A,Rotación!$O:$O,0,0,-1),"")))),"")</f>
        <v>9603000</v>
      </c>
      <c r="I2001" s="13">
        <f>IFERROR(IF($F2001="ALTA",$D2001*0.97,
IF($F2001="MEDIA",$D2001*0.94,
IF($F2001="BAJA",$D2001*0.87,
IF($F2001="LIQUIDAR",_xlfn.XLOOKUP(A2001,Rotación!$A:$A,Rotación!$O:$O,0,0,-1),"")))),"")</f>
        <v>9306000</v>
      </c>
      <c r="J2001" s="13">
        <f>IFERROR(IF($F2001="ALTA",$D2001*0.94,
IF($F2001="MEDIA",$D2001*0.9,
IF($F2001="BAJA",$D2001*0.85,
IF($F2001="LIQUIDAR",_xlfn.XLOOKUP(A2001,Rotación!$A:$A,Rotación!$O:$O,0,0,-1),"")))),"")</f>
        <v>8910000</v>
      </c>
      <c r="K2001" s="13" t="str">
        <f>_xlfn.XLOOKUP(A2001,Rotación!$A:$A,Rotación!$P:$P,"",0,-1)</f>
        <v/>
      </c>
      <c r="L2001" s="25" t="e">
        <f t="shared" si="136"/>
        <v>#VALUE!</v>
      </c>
      <c r="M2001" s="26">
        <f t="shared" si="137"/>
        <v>0.76767676767676762</v>
      </c>
      <c r="N2001" s="22" t="str">
        <f>IFERROR(VLOOKUP(A2001,'Base ATR'!$1:$1048576,2,0),"")</f>
        <v/>
      </c>
      <c r="O2001" s="23" t="str">
        <f t="shared" ca="1" si="138"/>
        <v/>
      </c>
      <c r="P2001" t="str">
        <f t="shared" si="139"/>
        <v/>
      </c>
    </row>
    <row r="2002" spans="1:17" x14ac:dyDescent="0.3">
      <c r="A2002" t="s">
        <v>11619</v>
      </c>
      <c r="B2002" s="13" t="str">
        <f>IFERROR(VLOOKUP(A2002,'Base ATP'!$1:$1048576,3,0),"")</f>
        <v>PEUGEOT</v>
      </c>
      <c r="C2002" s="28" t="str">
        <f>IFERROR(VLOOKUP(A2002,'Base ATP'!$1:$1048576,4,0),"")</f>
        <v>NUEVO 3008</v>
      </c>
      <c r="D2002">
        <v>16800000</v>
      </c>
      <c r="E2002">
        <v>13100000</v>
      </c>
      <c r="F2002" t="s">
        <v>5391</v>
      </c>
      <c r="G2002" s="13">
        <f>IFERROR(IF($F2002="ALTA",$D2002*1.03,
IF($F2002="MEDIA",$D2002*1,
IF($F2002="BAJA",$D2002*0.92,
IF($F2002="LIQUIDAR",_xlfn.XLOOKUP(A2002,Rotación!$A:$A,Rotación!$O:$O,0,0,-1),"")))),"")</f>
        <v>15456000</v>
      </c>
      <c r="H2002" s="13">
        <f>IFERROR(IF($F2002="ALTA",$D2002*1,
IF($F2002="MEDIA",$D2002*0.97,
IF($F2002="BAJA",$D2002*0.9,
IF($F2002="LIQUIDAR",_xlfn.XLOOKUP(A2002,Rotación!$A:$A,Rotación!$O:$O,0,0,-1),"")))),"")</f>
        <v>15120000</v>
      </c>
      <c r="I2002" s="13">
        <f>IFERROR(IF($F2002="ALTA",$D2002*0.97,
IF($F2002="MEDIA",$D2002*0.94,
IF($F2002="BAJA",$D2002*0.87,
IF($F2002="LIQUIDAR",_xlfn.XLOOKUP(A2002,Rotación!$A:$A,Rotación!$O:$O,0,0,-1),"")))),"")</f>
        <v>14616000</v>
      </c>
      <c r="J2002" s="13">
        <f>IFERROR(IF($F2002="ALTA",$D2002*0.94,
IF($F2002="MEDIA",$D2002*0.9,
IF($F2002="BAJA",$D2002*0.85,
IF($F2002="LIQUIDAR",_xlfn.XLOOKUP(A2002,Rotación!$A:$A,Rotación!$O:$O,0,0,-1),"")))),"")</f>
        <v>14280000</v>
      </c>
      <c r="K2002" s="13" t="str">
        <f>_xlfn.XLOOKUP(A2002,Rotación!$A:$A,Rotación!$P:$P,"",0,-1)</f>
        <v/>
      </c>
      <c r="L2002" s="25" t="e">
        <f t="shared" si="136"/>
        <v>#VALUE!</v>
      </c>
      <c r="M2002" s="26">
        <f t="shared" si="137"/>
        <v>0.77976190476190477</v>
      </c>
      <c r="N2002" s="22" t="str">
        <f>IFERROR(VLOOKUP(A2002,'Base ATR'!$1:$1048576,2,0),"")</f>
        <v/>
      </c>
      <c r="O2002" s="23" t="str">
        <f t="shared" ca="1" si="138"/>
        <v/>
      </c>
      <c r="P2002" t="str">
        <f t="shared" si="139"/>
        <v/>
      </c>
    </row>
    <row r="2003" spans="1:17" x14ac:dyDescent="0.3">
      <c r="A2003" t="s">
        <v>11620</v>
      </c>
      <c r="B2003" s="13" t="str">
        <f>IFERROR(VLOOKUP(A2003,'Base ATP'!$1:$1048576,3,0),"")</f>
        <v>JAC</v>
      </c>
      <c r="C2003" s="28" t="str">
        <f>IFERROR(VLOOKUP(A2003,'Base ATP'!$1:$1048576,4,0),"")</f>
        <v>JS8</v>
      </c>
      <c r="D2003">
        <v>12600000</v>
      </c>
      <c r="E2003">
        <v>10000000</v>
      </c>
      <c r="F2003" t="s">
        <v>5391</v>
      </c>
      <c r="G2003" s="13">
        <f>IFERROR(IF($F2003="ALTA",$D2003*1.03,
IF($F2003="MEDIA",$D2003*1,
IF($F2003="BAJA",$D2003*0.92,
IF($F2003="LIQUIDAR",_xlfn.XLOOKUP(A2003,Rotación!$A:$A,Rotación!$O:$O,0,0,-1),"")))),"")</f>
        <v>11592000</v>
      </c>
      <c r="H2003" s="13">
        <f>IFERROR(IF($F2003="ALTA",$D2003*1,
IF($F2003="MEDIA",$D2003*0.97,
IF($F2003="BAJA",$D2003*0.9,
IF($F2003="LIQUIDAR",_xlfn.XLOOKUP(A2003,Rotación!$A:$A,Rotación!$O:$O,0,0,-1),"")))),"")</f>
        <v>11340000</v>
      </c>
      <c r="I2003" s="13">
        <f>IFERROR(IF($F2003="ALTA",$D2003*0.97,
IF($F2003="MEDIA",$D2003*0.94,
IF($F2003="BAJA",$D2003*0.87,
IF($F2003="LIQUIDAR",_xlfn.XLOOKUP(A2003,Rotación!$A:$A,Rotación!$O:$O,0,0,-1),"")))),"")</f>
        <v>10962000</v>
      </c>
      <c r="J2003" s="13">
        <f>IFERROR(IF($F2003="ALTA",$D2003*0.94,
IF($F2003="MEDIA",$D2003*0.9,
IF($F2003="BAJA",$D2003*0.85,
IF($F2003="LIQUIDAR",_xlfn.XLOOKUP(A2003,Rotación!$A:$A,Rotación!$O:$O,0,0,-1),"")))),"")</f>
        <v>10710000</v>
      </c>
      <c r="K2003" s="13" t="str">
        <f>_xlfn.XLOOKUP(A2003,Rotación!$A:$A,Rotación!$P:$P,"",0,-1)</f>
        <v/>
      </c>
      <c r="L2003" s="25" t="e">
        <f t="shared" si="136"/>
        <v>#VALUE!</v>
      </c>
      <c r="M2003" s="26">
        <f t="shared" si="137"/>
        <v>0.79365079365079361</v>
      </c>
      <c r="N2003" s="22" t="str">
        <f>IFERROR(VLOOKUP(A2003,'Base ATR'!$1:$1048576,2,0),"")</f>
        <v/>
      </c>
      <c r="O2003" s="23" t="str">
        <f t="shared" ca="1" si="138"/>
        <v/>
      </c>
      <c r="P2003" t="str">
        <f t="shared" si="139"/>
        <v/>
      </c>
    </row>
    <row r="2004" spans="1:17" x14ac:dyDescent="0.3">
      <c r="A2004" t="s">
        <v>11621</v>
      </c>
      <c r="B2004" s="13" t="str">
        <f>IFERROR(VLOOKUP(A2004,'Base ATP'!$1:$1048576,3,0),"")</f>
        <v>FORD</v>
      </c>
      <c r="C2004" s="28" t="str">
        <f>IFERROR(VLOOKUP(A2004,'Base ATP'!$1:$1048576,4,0),"")</f>
        <v>F-150 NEW</v>
      </c>
      <c r="D2004">
        <v>43800000</v>
      </c>
      <c r="E2004">
        <v>35000000</v>
      </c>
      <c r="F2004" t="s">
        <v>5391</v>
      </c>
      <c r="G2004" s="13">
        <f>IFERROR(IF($F2004="ALTA",$D2004*1.03,
IF($F2004="MEDIA",$D2004*1,
IF($F2004="BAJA",$D2004*0.92,
IF($F2004="LIQUIDAR",_xlfn.XLOOKUP(A2004,Rotación!$A:$A,Rotación!$O:$O,0,0,-1),"")))),"")</f>
        <v>40296000</v>
      </c>
      <c r="H2004" s="13">
        <f>IFERROR(IF($F2004="ALTA",$D2004*1,
IF($F2004="MEDIA",$D2004*0.97,
IF($F2004="BAJA",$D2004*0.9,
IF($F2004="LIQUIDAR",_xlfn.XLOOKUP(A2004,Rotación!$A:$A,Rotación!$O:$O,0,0,-1),"")))),"")</f>
        <v>39420000</v>
      </c>
      <c r="I2004" s="13">
        <f>IFERROR(IF($F2004="ALTA",$D2004*0.97,
IF($F2004="MEDIA",$D2004*0.94,
IF($F2004="BAJA",$D2004*0.87,
IF($F2004="LIQUIDAR",_xlfn.XLOOKUP(A2004,Rotación!$A:$A,Rotación!$O:$O,0,0,-1),"")))),"")</f>
        <v>38106000</v>
      </c>
      <c r="J2004" s="13">
        <f>IFERROR(IF($F2004="ALTA",$D2004*0.94,
IF($F2004="MEDIA",$D2004*0.9,
IF($F2004="BAJA",$D2004*0.85,
IF($F2004="LIQUIDAR",_xlfn.XLOOKUP(A2004,Rotación!$A:$A,Rotación!$O:$O,0,0,-1),"")))),"")</f>
        <v>37230000</v>
      </c>
      <c r="K2004" s="13" t="str">
        <f>_xlfn.XLOOKUP(A2004,Rotación!$A:$A,Rotación!$P:$P,"",0,-1)</f>
        <v/>
      </c>
      <c r="L2004" s="25" t="e">
        <f t="shared" si="136"/>
        <v>#VALUE!</v>
      </c>
      <c r="M2004" s="26">
        <f t="shared" si="137"/>
        <v>0.79908675799086759</v>
      </c>
      <c r="N2004" s="22" t="str">
        <f>IFERROR(VLOOKUP(A2004,'Base ATR'!$1:$1048576,2,0),"")</f>
        <v/>
      </c>
      <c r="O2004" s="23" t="str">
        <f t="shared" ca="1" si="138"/>
        <v/>
      </c>
      <c r="P2004" t="str">
        <f t="shared" si="139"/>
        <v/>
      </c>
    </row>
    <row r="2005" spans="1:17" x14ac:dyDescent="0.3">
      <c r="A2005" t="s">
        <v>11622</v>
      </c>
      <c r="B2005" s="13" t="str">
        <f>IFERROR(VLOOKUP(A2005,'Base ATP'!$1:$1048576,3,0),"")</f>
        <v>MAHINDRA</v>
      </c>
      <c r="C2005" s="28" t="str">
        <f>IFERROR(VLOOKUP(A2005,'Base ATP'!$1:$1048576,4,0),"")</f>
        <v>XUV 300</v>
      </c>
      <c r="D2005">
        <v>9100000</v>
      </c>
      <c r="E2005">
        <v>7300000</v>
      </c>
      <c r="F2005" t="s">
        <v>4033</v>
      </c>
      <c r="G2005" s="13">
        <f>IFERROR(IF($F2005="ALTA",$D2005*1.03,
IF($F2005="MEDIA",$D2005*1,
IF($F2005="BAJA",$D2005*0.92,
IF($F2005="LIQUIDAR",_xlfn.XLOOKUP(A2005,Rotación!$A:$A,Rotación!$O:$O,0,0,-1),"")))),"")</f>
        <v>9100000</v>
      </c>
      <c r="H2005" s="13">
        <f>IFERROR(IF($F2005="ALTA",$D2005*1,
IF($F2005="MEDIA",$D2005*0.97,
IF($F2005="BAJA",$D2005*0.9,
IF($F2005="LIQUIDAR",_xlfn.XLOOKUP(A2005,Rotación!$A:$A,Rotación!$O:$O,0,0,-1),"")))),"")</f>
        <v>8827000</v>
      </c>
      <c r="I2005" s="13">
        <f>IFERROR(IF($F2005="ALTA",$D2005*0.97,
IF($F2005="MEDIA",$D2005*0.94,
IF($F2005="BAJA",$D2005*0.87,
IF($F2005="LIQUIDAR",_xlfn.XLOOKUP(A2005,Rotación!$A:$A,Rotación!$O:$O,0,0,-1),"")))),"")</f>
        <v>8554000</v>
      </c>
      <c r="J2005" s="13">
        <f>IFERROR(IF($F2005="ALTA",$D2005*0.94,
IF($F2005="MEDIA",$D2005*0.9,
IF($F2005="BAJA",$D2005*0.85,
IF($F2005="LIQUIDAR",_xlfn.XLOOKUP(A2005,Rotación!$A:$A,Rotación!$O:$O,0,0,-1),"")))),"")</f>
        <v>8190000</v>
      </c>
      <c r="K2005" s="13">
        <f>_xlfn.XLOOKUP(A2005,Rotación!$A:$A,Rotación!$P:$P,"",0,-1)</f>
        <v>8990000</v>
      </c>
      <c r="L2005" s="25">
        <f t="shared" si="136"/>
        <v>-110000</v>
      </c>
      <c r="M2005" s="26">
        <f t="shared" si="137"/>
        <v>0.80219780219780223</v>
      </c>
      <c r="N2005" s="22" t="str">
        <f>IFERROR(VLOOKUP(A2005,'Base ATR'!$1:$1048576,2,0),"")</f>
        <v/>
      </c>
      <c r="O2005" s="23" t="str">
        <f t="shared" ca="1" si="138"/>
        <v/>
      </c>
      <c r="P2005" t="str">
        <f t="shared" si="139"/>
        <v/>
      </c>
    </row>
    <row r="2006" spans="1:17" x14ac:dyDescent="0.3">
      <c r="A2006" t="s">
        <v>11623</v>
      </c>
      <c r="B2006" s="13" t="str">
        <f>IFERROR(VLOOKUP(A2006,'Base ATP'!$1:$1048576,3,0),"")</f>
        <v>HYUNDAI</v>
      </c>
      <c r="C2006" s="28" t="str">
        <f>IFERROR(VLOOKUP(A2006,'Base ATP'!$1:$1048576,4,0),"")</f>
        <v>CRETA</v>
      </c>
      <c r="D2006">
        <v>15500000</v>
      </c>
      <c r="E2006">
        <v>12000000</v>
      </c>
      <c r="F2006" t="s">
        <v>4033</v>
      </c>
      <c r="G2006" s="13">
        <f>IFERROR(IF($F2006="ALTA",$D2006*1.03,
IF($F2006="MEDIA",$D2006*1,
IF($F2006="BAJA",$D2006*0.92,
IF($F2006="LIQUIDAR",_xlfn.XLOOKUP(A2006,Rotación!$A:$A,Rotación!$O:$O,0,0,-1),"")))),"")</f>
        <v>15500000</v>
      </c>
      <c r="H2006" s="13">
        <f>IFERROR(IF($F2006="ALTA",$D2006*1,
IF($F2006="MEDIA",$D2006*0.97,
IF($F2006="BAJA",$D2006*0.9,
IF($F2006="LIQUIDAR",_xlfn.XLOOKUP(A2006,Rotación!$A:$A,Rotación!$O:$O,0,0,-1),"")))),"")</f>
        <v>15035000</v>
      </c>
      <c r="I2006" s="13">
        <f>IFERROR(IF($F2006="ALTA",$D2006*0.97,
IF($F2006="MEDIA",$D2006*0.94,
IF($F2006="BAJA",$D2006*0.87,
IF($F2006="LIQUIDAR",_xlfn.XLOOKUP(A2006,Rotación!$A:$A,Rotación!$O:$O,0,0,-1),"")))),"")</f>
        <v>14570000</v>
      </c>
      <c r="J2006" s="13">
        <f>IFERROR(IF($F2006="ALTA",$D2006*0.94,
IF($F2006="MEDIA",$D2006*0.9,
IF($F2006="BAJA",$D2006*0.85,
IF($F2006="LIQUIDAR",_xlfn.XLOOKUP(A2006,Rotación!$A:$A,Rotación!$O:$O,0,0,-1),"")))),"")</f>
        <v>13950000</v>
      </c>
      <c r="K2006" s="13" t="str">
        <f>_xlfn.XLOOKUP(A2006,Rotación!$A:$A,Rotación!$P:$P,"",0,-1)</f>
        <v/>
      </c>
      <c r="L2006" s="25" t="e">
        <f t="shared" si="136"/>
        <v>#VALUE!</v>
      </c>
      <c r="M2006" s="26">
        <f t="shared" si="137"/>
        <v>0.77419354838709675</v>
      </c>
      <c r="N2006" s="22" t="str">
        <f>IFERROR(VLOOKUP(A2006,'Base ATR'!$1:$1048576,2,0),"")</f>
        <v/>
      </c>
      <c r="O2006" s="23" t="str">
        <f t="shared" ca="1" si="138"/>
        <v/>
      </c>
      <c r="P2006" t="str">
        <f t="shared" si="139"/>
        <v/>
      </c>
    </row>
    <row r="2007" spans="1:17" x14ac:dyDescent="0.3">
      <c r="A2007" t="s">
        <v>11624</v>
      </c>
      <c r="B2007" s="13" t="str">
        <f>IFERROR(VLOOKUP(A2007,'Base ATP'!$1:$1048576,3,0),"")</f>
        <v>PEUGEOT</v>
      </c>
      <c r="C2007" s="28" t="str">
        <f>IFERROR(VLOOKUP(A2007,'Base ATP'!$1:$1048576,4,0),"")</f>
        <v>NUEVO 2008</v>
      </c>
      <c r="D2007">
        <v>11200000</v>
      </c>
      <c r="E2007">
        <v>8800000</v>
      </c>
      <c r="F2007" t="s">
        <v>5391</v>
      </c>
      <c r="G2007" s="13">
        <f>IFERROR(IF($F2007="ALTA",$D2007*1.03,
IF($F2007="MEDIA",$D2007*1,
IF($F2007="BAJA",$D2007*0.92,
IF($F2007="LIQUIDAR",_xlfn.XLOOKUP(A2007,Rotación!$A:$A,Rotación!$O:$O,0,0,-1),"")))),"")</f>
        <v>10304000</v>
      </c>
      <c r="H2007" s="13">
        <f>IFERROR(IF($F2007="ALTA",$D2007*1,
IF($F2007="MEDIA",$D2007*0.97,
IF($F2007="BAJA",$D2007*0.9,
IF($F2007="LIQUIDAR",_xlfn.XLOOKUP(A2007,Rotación!$A:$A,Rotación!$O:$O,0,0,-1),"")))),"")</f>
        <v>10080000</v>
      </c>
      <c r="I2007" s="13">
        <f>IFERROR(IF($F2007="ALTA",$D2007*0.97,
IF($F2007="MEDIA",$D2007*0.94,
IF($F2007="BAJA",$D2007*0.87,
IF($F2007="LIQUIDAR",_xlfn.XLOOKUP(A2007,Rotación!$A:$A,Rotación!$O:$O,0,0,-1),"")))),"")</f>
        <v>9744000</v>
      </c>
      <c r="J2007" s="13">
        <f>IFERROR(IF($F2007="ALTA",$D2007*0.94,
IF($F2007="MEDIA",$D2007*0.9,
IF($F2007="BAJA",$D2007*0.85,
IF($F2007="LIQUIDAR",_xlfn.XLOOKUP(A2007,Rotación!$A:$A,Rotación!$O:$O,0,0,-1),"")))),"")</f>
        <v>9520000</v>
      </c>
      <c r="K2007" s="13" t="str">
        <f>_xlfn.XLOOKUP(A2007,Rotación!$A:$A,Rotación!$P:$P,"",0,-1)</f>
        <v/>
      </c>
      <c r="L2007" s="25" t="e">
        <f t="shared" si="136"/>
        <v>#VALUE!</v>
      </c>
      <c r="M2007" s="26">
        <f t="shared" si="137"/>
        <v>0.7857142857142857</v>
      </c>
      <c r="N2007" s="22" t="str">
        <f>IFERROR(VLOOKUP(A2007,'Base ATR'!$1:$1048576,2,0),"")</f>
        <v/>
      </c>
      <c r="O2007" s="23" t="str">
        <f t="shared" ca="1" si="138"/>
        <v/>
      </c>
      <c r="P2007" t="str">
        <f t="shared" si="139"/>
        <v/>
      </c>
    </row>
    <row r="2008" spans="1:17" x14ac:dyDescent="0.3">
      <c r="A2008" t="s">
        <v>11600</v>
      </c>
      <c r="B2008" s="13" t="str">
        <f>IFERROR(VLOOKUP(A2008,'Base ATP'!$1:$1048576,3,0),"")</f>
        <v>KIA</v>
      </c>
      <c r="C2008" s="28" t="str">
        <f>IFERROR(VLOOKUP(A2008,'Base ATP'!$1:$1048576,4,0),"")</f>
        <v>K3</v>
      </c>
      <c r="D2008">
        <v>11200000</v>
      </c>
      <c r="E2008">
        <v>12200000</v>
      </c>
      <c r="F2008" t="s">
        <v>5391</v>
      </c>
      <c r="G2008" s="13">
        <f>IFERROR(IF($F2008="ALTA",$D2008*1.03,
IF($F2008="MEDIA",$D2008*1,
IF($F2008="BAJA",$D2008*0.92,
IF($F2008="LIQUIDAR",_xlfn.XLOOKUP(A2008,Rotación!$A:$A,Rotación!$O:$O,0,0,-1),"")))),"")</f>
        <v>10304000</v>
      </c>
      <c r="H2008" s="13">
        <f>IFERROR(IF($F2008="ALTA",$D2008*1,
IF($F2008="MEDIA",$D2008*0.97,
IF($F2008="BAJA",$D2008*0.9,
IF($F2008="LIQUIDAR",_xlfn.XLOOKUP(A2008,Rotación!$A:$A,Rotación!$O:$O,0,0,-1),"")))),"")</f>
        <v>10080000</v>
      </c>
      <c r="I2008" s="13">
        <f>IFERROR(IF($F2008="ALTA",$D2008*0.97,
IF($F2008="MEDIA",$D2008*0.94,
IF($F2008="BAJA",$D2008*0.87,
IF($F2008="LIQUIDAR",_xlfn.XLOOKUP(A2008,Rotación!$A:$A,Rotación!$O:$O,0,0,-1),"")))),"")</f>
        <v>9744000</v>
      </c>
      <c r="J2008" s="13">
        <f>IFERROR(IF($F2008="ALTA",$D2008*0.94,
IF($F2008="MEDIA",$D2008*0.9,
IF($F2008="BAJA",$D2008*0.85,
IF($F2008="LIQUIDAR",_xlfn.XLOOKUP(A2008,Rotación!$A:$A,Rotación!$O:$O,0,0,-1),"")))),"")</f>
        <v>9520000</v>
      </c>
      <c r="K2008" s="13" t="str">
        <f>_xlfn.XLOOKUP(A2008,Rotación!$A:$A,Rotación!$P:$P,"",0,-1)</f>
        <v/>
      </c>
      <c r="L2008" s="25" t="e">
        <f t="shared" si="136"/>
        <v>#VALUE!</v>
      </c>
      <c r="M2008" s="26">
        <f t="shared" si="137"/>
        <v>1.0892857142857142</v>
      </c>
      <c r="N2008" s="22" t="str">
        <f>IFERROR(VLOOKUP(A2008,'Base ATR'!$1:$1048576,2,0),"")</f>
        <v/>
      </c>
      <c r="O2008" s="23" t="str">
        <f t="shared" ca="1" si="138"/>
        <v/>
      </c>
      <c r="P2008" t="str">
        <f t="shared" si="139"/>
        <v/>
      </c>
    </row>
    <row r="2009" spans="1:17" x14ac:dyDescent="0.3">
      <c r="A2009" t="s">
        <v>11375</v>
      </c>
      <c r="B2009" s="13" t="str">
        <f>IFERROR(VLOOKUP(A2009,'Base ATP'!$1:$1048576,3,0),"")</f>
        <v>PEUGEOT</v>
      </c>
      <c r="C2009" s="28">
        <f>IFERROR(VLOOKUP(A2009,'Base ATP'!$1:$1048576,4,0),"")</f>
        <v>208</v>
      </c>
      <c r="D2009">
        <v>9800000</v>
      </c>
      <c r="E2009">
        <v>7800000</v>
      </c>
      <c r="F2009" t="s">
        <v>4033</v>
      </c>
      <c r="G2009" s="13">
        <f>IFERROR(IF($F2009="ALTA",$D2009*1.03,
IF($F2009="MEDIA",$D2009*1,
IF($F2009="BAJA",$D2009*0.92,
IF($F2009="LIQUIDAR",_xlfn.XLOOKUP(A2009,Rotación!$A:$A,Rotación!$O:$O,0,0,-1),"")))),"")</f>
        <v>9800000</v>
      </c>
      <c r="H2009" s="13">
        <f>IFERROR(IF($F2009="ALTA",$D2009*1,
IF($F2009="MEDIA",$D2009*0.97,
IF($F2009="BAJA",$D2009*0.9,
IF($F2009="LIQUIDAR",_xlfn.XLOOKUP(A2009,Rotación!$A:$A,Rotación!$O:$O,0,0,-1),"")))),"")</f>
        <v>9506000</v>
      </c>
      <c r="I2009" s="13">
        <f>IFERROR(IF($F2009="ALTA",$D2009*0.97,
IF($F2009="MEDIA",$D2009*0.94,
IF($F2009="BAJA",$D2009*0.87,
IF($F2009="LIQUIDAR",_xlfn.XLOOKUP(A2009,Rotación!$A:$A,Rotación!$O:$O,0,0,-1),"")))),"")</f>
        <v>9212000</v>
      </c>
      <c r="J2009" s="13">
        <f>IFERROR(IF($F2009="ALTA",$D2009*0.94,
IF($F2009="MEDIA",$D2009*0.9,
IF($F2009="BAJA",$D2009*0.85,
IF($F2009="LIQUIDAR",_xlfn.XLOOKUP(A2009,Rotación!$A:$A,Rotación!$O:$O,0,0,-1),"")))),"")</f>
        <v>8820000</v>
      </c>
      <c r="K2009" s="13">
        <f>_xlfn.XLOOKUP(A2009,Rotación!$A:$A,Rotación!$P:$P,"",0,-1)</f>
        <v>9290000</v>
      </c>
      <c r="L2009" s="25">
        <f t="shared" si="136"/>
        <v>-510000</v>
      </c>
      <c r="M2009" s="26">
        <f t="shared" si="137"/>
        <v>0.79591836734693877</v>
      </c>
      <c r="N2009" s="22" t="str">
        <f>IFERROR(VLOOKUP(A2009,'Base ATR'!$1:$1048576,2,0),"")</f>
        <v/>
      </c>
      <c r="O2009" s="23" t="str">
        <f t="shared" ca="1" si="138"/>
        <v/>
      </c>
      <c r="P2009" t="str">
        <f t="shared" si="139"/>
        <v/>
      </c>
    </row>
    <row r="2010" spans="1:17" x14ac:dyDescent="0.3">
      <c r="A2010" t="s">
        <v>5253</v>
      </c>
      <c r="B2010" t="s">
        <v>4183</v>
      </c>
      <c r="C2010" t="s">
        <v>5167</v>
      </c>
      <c r="D2010" s="29">
        <v>18800000</v>
      </c>
      <c r="E2010" s="29">
        <v>16000000</v>
      </c>
      <c r="F2010" t="s">
        <v>4033</v>
      </c>
      <c r="G2010" s="13">
        <f>IFERROR(IF($F2010="ALTA",$D2010*1.03,
IF($F2010="MEDIA",$D2010*1,
IF($F2010="BAJA",$D2010*0.92,
IF($F2010="LIQUIDAR",_xlfn.XLOOKUP(A2010,Rotación!$A:$A,Rotación!$O:$O,0,0,-1),"")))),"")</f>
        <v>18800000</v>
      </c>
      <c r="H2010" s="13">
        <f>IFERROR(IF($F2010="ALTA",$D2010*1,
IF($F2010="MEDIA",$D2010*0.97,
IF($F2010="BAJA",$D2010*0.9,
IF($F2010="LIQUIDAR",_xlfn.XLOOKUP(A2010,Rotación!$A:$A,Rotación!$O:$O,0,0,-1),"")))),"")</f>
        <v>18236000</v>
      </c>
      <c r="I2010" s="13">
        <f>IFERROR(IF($F2010="ALTA",$D2010*0.97,
IF($F2010="MEDIA",$D2010*0.94,
IF($F2010="BAJA",$D2010*0.87,
IF($F2010="LIQUIDAR",_xlfn.XLOOKUP(A2010,Rotación!$A:$A,Rotación!$O:$O,0,0,-1),"")))),"")</f>
        <v>17672000</v>
      </c>
      <c r="J2010" s="13">
        <f>IFERROR(IF($F2010="ALTA",$D2010*0.94,
IF($F2010="MEDIA",$D2010*0.9,
IF($F2010="BAJA",$D2010*0.85,
IF($F2010="LIQUIDAR",_xlfn.XLOOKUP(A2010,Rotación!$A:$A,Rotación!$O:$O,0,0,-1),"")))),"")</f>
        <v>16920000</v>
      </c>
      <c r="K2010" s="13" t="str">
        <f>_xlfn.XLOOKUP(A2010,Rotación!$A:$A,Rotación!$P:$P,"",0,-1)</f>
        <v/>
      </c>
      <c r="L2010" s="25" t="e">
        <f t="shared" ref="L2010:L2073" si="140">K2010-D2010</f>
        <v>#VALUE!</v>
      </c>
      <c r="M2010" s="26">
        <f t="shared" ref="M2010:M2073" si="141">E2010/D2010</f>
        <v>0.85106382978723405</v>
      </c>
      <c r="N2010" s="22" t="str">
        <f>IFERROR(VLOOKUP(A2010,'Base ATR'!$1:$1048576,2,0),"")</f>
        <v/>
      </c>
      <c r="O2010" s="23" t="str">
        <f t="shared" ref="O2010:O2073" ca="1" si="142">IF(N2010="","",TODAY()-N2010)</f>
        <v/>
      </c>
      <c r="P2010" t="str">
        <f t="shared" ref="P2010:P2073" si="143">IF(N2010="", "", IF(K2010 &gt; D2010, "SOBRE MERCADO", IF(K2010 &lt; D2010, "BAJO MERCADO", "ALINEADO")))</f>
        <v/>
      </c>
      <c r="Q2010">
        <v>0</v>
      </c>
    </row>
    <row r="2011" spans="1:17" x14ac:dyDescent="0.3">
      <c r="A2011" t="s">
        <v>413</v>
      </c>
      <c r="B2011" t="s">
        <v>191</v>
      </c>
      <c r="C2011" t="s">
        <v>4684</v>
      </c>
      <c r="D2011" s="29">
        <v>20200000</v>
      </c>
      <c r="E2011" s="29">
        <v>15500000</v>
      </c>
      <c r="F2011" t="s">
        <v>4033</v>
      </c>
      <c r="G2011" s="13">
        <f>IFERROR(IF($F2011="ALTA",$D2011*1.03,
IF($F2011="MEDIA",$D2011*1,
IF($F2011="BAJA",$D2011*0.92,
IF($F2011="LIQUIDAR",_xlfn.XLOOKUP(A2011,Rotación!$A:$A,Rotación!$O:$O,0,0,-1),"")))),"")</f>
        <v>20200000</v>
      </c>
      <c r="H2011" s="13">
        <f>IFERROR(IF($F2011="ALTA",$D2011*1,
IF($F2011="MEDIA",$D2011*0.97,
IF($F2011="BAJA",$D2011*0.9,
IF($F2011="LIQUIDAR",_xlfn.XLOOKUP(A2011,Rotación!$A:$A,Rotación!$O:$O,0,0,-1),"")))),"")</f>
        <v>19594000</v>
      </c>
      <c r="I2011" s="13">
        <f>IFERROR(IF($F2011="ALTA",$D2011*0.97,
IF($F2011="MEDIA",$D2011*0.94,
IF($F2011="BAJA",$D2011*0.87,
IF($F2011="LIQUIDAR",_xlfn.XLOOKUP(A2011,Rotación!$A:$A,Rotación!$O:$O,0,0,-1),"")))),"")</f>
        <v>18988000</v>
      </c>
      <c r="J2011" s="13">
        <f>IFERROR(IF($F2011="ALTA",$D2011*0.94,
IF($F2011="MEDIA",$D2011*0.9,
IF($F2011="BAJA",$D2011*0.85,
IF($F2011="LIQUIDAR",_xlfn.XLOOKUP(A2011,Rotación!$A:$A,Rotación!$O:$O,0,0,-1),"")))),"")</f>
        <v>18180000</v>
      </c>
      <c r="K2011" s="13" t="str">
        <f>_xlfn.XLOOKUP(A2011,Rotación!$A:$A,Rotación!$P:$P,"",0,-1)</f>
        <v/>
      </c>
      <c r="L2011" s="25" t="e">
        <f t="shared" si="140"/>
        <v>#VALUE!</v>
      </c>
      <c r="M2011" s="26">
        <f t="shared" si="141"/>
        <v>0.76732673267326734</v>
      </c>
      <c r="N2011" s="22">
        <f>IFERROR(VLOOKUP(A2011,'Base ATR'!$1:$1048576,2,0),"")</f>
        <v>46015.536805555559</v>
      </c>
      <c r="O2011" s="23">
        <f t="shared" ca="1" si="142"/>
        <v>272.46319444444089</v>
      </c>
      <c r="P2011" t="str">
        <f t="shared" si="143"/>
        <v>SOBRE MERCADO</v>
      </c>
      <c r="Q2011">
        <v>0</v>
      </c>
    </row>
    <row r="2012" spans="1:17" x14ac:dyDescent="0.3">
      <c r="A2012" t="s">
        <v>5254</v>
      </c>
      <c r="B2012" t="s">
        <v>36</v>
      </c>
      <c r="C2012" t="s">
        <v>5737</v>
      </c>
      <c r="D2012" s="29">
        <v>9100000</v>
      </c>
      <c r="E2012" s="29">
        <v>8000000</v>
      </c>
      <c r="F2012" t="s">
        <v>5390</v>
      </c>
      <c r="G2012" s="13">
        <f>IFERROR(IF($F2012="ALTA",$D2012*1.03,
IF($F2012="MEDIA",$D2012*1,
IF($F2012="BAJA",$D2012*0.92,
IF($F2012="LIQUIDAR",_xlfn.XLOOKUP(A2012,Rotación!$A:$A,Rotación!$O:$O,0,0,-1),"")))),"")</f>
        <v>9373000</v>
      </c>
      <c r="H2012" s="13">
        <f>IFERROR(IF($F2012="ALTA",$D2012*1,
IF($F2012="MEDIA",$D2012*0.97,
IF($F2012="BAJA",$D2012*0.9,
IF($F2012="LIQUIDAR",_xlfn.XLOOKUP(A2012,Rotación!$A:$A,Rotación!$O:$O,0,0,-1),"")))),"")</f>
        <v>9100000</v>
      </c>
      <c r="I2012" s="13">
        <f>IFERROR(IF($F2012="ALTA",$D2012*0.97,
IF($F2012="MEDIA",$D2012*0.94,
IF($F2012="BAJA",$D2012*0.87,
IF($F2012="LIQUIDAR",_xlfn.XLOOKUP(A2012,Rotación!$A:$A,Rotación!$O:$O,0,0,-1),"")))),"")</f>
        <v>8827000</v>
      </c>
      <c r="J2012" s="13">
        <f>IFERROR(IF($F2012="ALTA",$D2012*0.94,
IF($F2012="MEDIA",$D2012*0.9,
IF($F2012="BAJA",$D2012*0.85,
IF($F2012="LIQUIDAR",_xlfn.XLOOKUP(A2012,Rotación!$A:$A,Rotación!$O:$O,0,0,-1),"")))),"")</f>
        <v>8554000</v>
      </c>
      <c r="K2012" s="13" t="str">
        <f>_xlfn.XLOOKUP(A2012,Rotación!$A:$A,Rotación!$P:$P,"",0,-1)</f>
        <v/>
      </c>
      <c r="L2012" s="25" t="e">
        <f t="shared" si="140"/>
        <v>#VALUE!</v>
      </c>
      <c r="M2012" s="26">
        <f t="shared" si="141"/>
        <v>0.87912087912087911</v>
      </c>
      <c r="N2012" s="22" t="str">
        <f>IFERROR(VLOOKUP(A2012,'Base ATR'!$1:$1048576,2,0),"")</f>
        <v/>
      </c>
      <c r="O2012" s="23" t="str">
        <f t="shared" ca="1" si="142"/>
        <v/>
      </c>
      <c r="P2012" t="str">
        <f t="shared" si="143"/>
        <v/>
      </c>
      <c r="Q2012">
        <v>0</v>
      </c>
    </row>
    <row r="2013" spans="1:17" x14ac:dyDescent="0.3">
      <c r="A2013" t="s">
        <v>5255</v>
      </c>
      <c r="B2013" t="s">
        <v>24</v>
      </c>
      <c r="C2013" t="s">
        <v>4189</v>
      </c>
      <c r="D2013" s="29">
        <v>12400000</v>
      </c>
      <c r="E2013" s="29">
        <v>10000000</v>
      </c>
      <c r="F2013" t="s">
        <v>4033</v>
      </c>
      <c r="G2013" s="13">
        <f>IFERROR(IF($F2013="ALTA",$D2013*1.03,
IF($F2013="MEDIA",$D2013*1,
IF($F2013="BAJA",$D2013*0.92,
IF($F2013="LIQUIDAR",_xlfn.XLOOKUP(A2013,Rotación!$A:$A,Rotación!$O:$O,0,0,-1),"")))),"")</f>
        <v>12400000</v>
      </c>
      <c r="H2013" s="13">
        <f>IFERROR(IF($F2013="ALTA",$D2013*1,
IF($F2013="MEDIA",$D2013*0.97,
IF($F2013="BAJA",$D2013*0.9,
IF($F2013="LIQUIDAR",_xlfn.XLOOKUP(A2013,Rotación!$A:$A,Rotación!$O:$O,0,0,-1),"")))),"")</f>
        <v>12028000</v>
      </c>
      <c r="I2013" s="13">
        <f>IFERROR(IF($F2013="ALTA",$D2013*0.97,
IF($F2013="MEDIA",$D2013*0.94,
IF($F2013="BAJA",$D2013*0.87,
IF($F2013="LIQUIDAR",_xlfn.XLOOKUP(A2013,Rotación!$A:$A,Rotación!$O:$O,0,0,-1),"")))),"")</f>
        <v>11656000</v>
      </c>
      <c r="J2013" s="13">
        <f>IFERROR(IF($F2013="ALTA",$D2013*0.94,
IF($F2013="MEDIA",$D2013*0.9,
IF($F2013="BAJA",$D2013*0.85,
IF($F2013="LIQUIDAR",_xlfn.XLOOKUP(A2013,Rotación!$A:$A,Rotación!$O:$O,0,0,-1),"")))),"")</f>
        <v>11160000</v>
      </c>
      <c r="K2013" s="13" t="str">
        <f>_xlfn.XLOOKUP(A2013,Rotación!$A:$A,Rotación!$P:$P,"",0,-1)</f>
        <v/>
      </c>
      <c r="L2013" s="25" t="e">
        <f t="shared" si="140"/>
        <v>#VALUE!</v>
      </c>
      <c r="M2013" s="26">
        <f t="shared" si="141"/>
        <v>0.80645161290322576</v>
      </c>
      <c r="N2013" s="22" t="str">
        <f>IFERROR(VLOOKUP(A2013,'Base ATR'!$1:$1048576,2,0),"")</f>
        <v/>
      </c>
      <c r="O2013" s="23" t="str">
        <f t="shared" ca="1" si="142"/>
        <v/>
      </c>
      <c r="P2013" t="str">
        <f t="shared" si="143"/>
        <v/>
      </c>
      <c r="Q2013">
        <v>0</v>
      </c>
    </row>
    <row r="2014" spans="1:17" x14ac:dyDescent="0.3">
      <c r="A2014" t="s">
        <v>5256</v>
      </c>
      <c r="B2014" t="s">
        <v>166</v>
      </c>
      <c r="C2014" t="s">
        <v>4514</v>
      </c>
      <c r="D2014" s="29">
        <v>21900000</v>
      </c>
      <c r="E2014" s="29">
        <v>18000000</v>
      </c>
      <c r="F2014" t="s">
        <v>4033</v>
      </c>
      <c r="G2014" s="13">
        <f>IFERROR(IF($F2014="ALTA",$D2014*1.03,
IF($F2014="MEDIA",$D2014*1,
IF($F2014="BAJA",$D2014*0.92,
IF($F2014="LIQUIDAR",_xlfn.XLOOKUP(A2014,Rotación!$A:$A,Rotación!$O:$O,0,0,-1),"")))),"")</f>
        <v>21900000</v>
      </c>
      <c r="H2014" s="13">
        <f>IFERROR(IF($F2014="ALTA",$D2014*1,
IF($F2014="MEDIA",$D2014*0.97,
IF($F2014="BAJA",$D2014*0.9,
IF($F2014="LIQUIDAR",_xlfn.XLOOKUP(A2014,Rotación!$A:$A,Rotación!$O:$O,0,0,-1),"")))),"")</f>
        <v>21243000</v>
      </c>
      <c r="I2014" s="13">
        <f>IFERROR(IF($F2014="ALTA",$D2014*0.97,
IF($F2014="MEDIA",$D2014*0.94,
IF($F2014="BAJA",$D2014*0.87,
IF($F2014="LIQUIDAR",_xlfn.XLOOKUP(A2014,Rotación!$A:$A,Rotación!$O:$O,0,0,-1),"")))),"")</f>
        <v>20586000</v>
      </c>
      <c r="J2014" s="13">
        <f>IFERROR(IF($F2014="ALTA",$D2014*0.94,
IF($F2014="MEDIA",$D2014*0.9,
IF($F2014="BAJA",$D2014*0.85,
IF($F2014="LIQUIDAR",_xlfn.XLOOKUP(A2014,Rotación!$A:$A,Rotación!$O:$O,0,0,-1),"")))),"")</f>
        <v>19710000</v>
      </c>
      <c r="K2014" s="13" t="str">
        <f>_xlfn.XLOOKUP(A2014,Rotación!$A:$A,Rotación!$P:$P,"",0,-1)</f>
        <v/>
      </c>
      <c r="L2014" s="25" t="e">
        <f t="shared" si="140"/>
        <v>#VALUE!</v>
      </c>
      <c r="M2014" s="26">
        <f t="shared" si="141"/>
        <v>0.82191780821917804</v>
      </c>
      <c r="N2014" s="22" t="str">
        <f>IFERROR(VLOOKUP(A2014,'Base ATR'!$1:$1048576,2,0),"")</f>
        <v/>
      </c>
      <c r="O2014" s="23" t="str">
        <f t="shared" ca="1" si="142"/>
        <v/>
      </c>
      <c r="P2014" t="str">
        <f t="shared" si="143"/>
        <v/>
      </c>
      <c r="Q2014">
        <v>0</v>
      </c>
    </row>
    <row r="2015" spans="1:17" x14ac:dyDescent="0.3">
      <c r="A2015" t="s">
        <v>5257</v>
      </c>
      <c r="B2015" t="s">
        <v>62</v>
      </c>
      <c r="C2015" t="s">
        <v>4445</v>
      </c>
      <c r="D2015" s="29">
        <v>13400000</v>
      </c>
      <c r="E2015" s="29">
        <v>10200000</v>
      </c>
      <c r="F2015" t="s">
        <v>5391</v>
      </c>
      <c r="G2015" s="13">
        <f>IFERROR(IF($F2015="ALTA",$D2015*1.03,
IF($F2015="MEDIA",$D2015*1,
IF($F2015="BAJA",$D2015*0.92,
IF($F2015="LIQUIDAR",_xlfn.XLOOKUP(A2015,Rotación!$A:$A,Rotación!$O:$O,0,0,-1),"")))),"")</f>
        <v>12328000</v>
      </c>
      <c r="H2015" s="13">
        <f>IFERROR(IF($F2015="ALTA",$D2015*1,
IF($F2015="MEDIA",$D2015*0.97,
IF($F2015="BAJA",$D2015*0.9,
IF($F2015="LIQUIDAR",_xlfn.XLOOKUP(A2015,Rotación!$A:$A,Rotación!$O:$O,0,0,-1),"")))),"")</f>
        <v>12060000</v>
      </c>
      <c r="I2015" s="13">
        <f>IFERROR(IF($F2015="ALTA",$D2015*0.97,
IF($F2015="MEDIA",$D2015*0.94,
IF($F2015="BAJA",$D2015*0.87,
IF($F2015="LIQUIDAR",_xlfn.XLOOKUP(A2015,Rotación!$A:$A,Rotación!$O:$O,0,0,-1),"")))),"")</f>
        <v>11658000</v>
      </c>
      <c r="J2015" s="13">
        <f>IFERROR(IF($F2015="ALTA",$D2015*0.94,
IF($F2015="MEDIA",$D2015*0.9,
IF($F2015="BAJA",$D2015*0.85,
IF($F2015="LIQUIDAR",_xlfn.XLOOKUP(A2015,Rotación!$A:$A,Rotación!$O:$O,0,0,-1),"")))),"")</f>
        <v>11390000</v>
      </c>
      <c r="K2015" s="13" t="str">
        <f>_xlfn.XLOOKUP(A2015,Rotación!$A:$A,Rotación!$P:$P,"",0,-1)</f>
        <v/>
      </c>
      <c r="L2015" s="25" t="e">
        <f t="shared" si="140"/>
        <v>#VALUE!</v>
      </c>
      <c r="M2015" s="26">
        <f t="shared" si="141"/>
        <v>0.76119402985074625</v>
      </c>
      <c r="N2015" s="22" t="str">
        <f>IFERROR(VLOOKUP(A2015,'Base ATR'!$1:$1048576,2,0),"")</f>
        <v/>
      </c>
      <c r="O2015" s="23" t="str">
        <f t="shared" ca="1" si="142"/>
        <v/>
      </c>
      <c r="P2015" t="str">
        <f t="shared" si="143"/>
        <v/>
      </c>
      <c r="Q2015">
        <v>0</v>
      </c>
    </row>
    <row r="2016" spans="1:17" x14ac:dyDescent="0.3">
      <c r="A2016" t="s">
        <v>5258</v>
      </c>
      <c r="B2016" t="s">
        <v>62</v>
      </c>
      <c r="C2016" t="s">
        <v>4231</v>
      </c>
      <c r="D2016" s="29">
        <v>12400000</v>
      </c>
      <c r="E2016" s="29">
        <v>9800000</v>
      </c>
      <c r="F2016" t="s">
        <v>5391</v>
      </c>
      <c r="G2016" s="13">
        <f>IFERROR(IF($F2016="ALTA",$D2016*1.03,
IF($F2016="MEDIA",$D2016*1,
IF($F2016="BAJA",$D2016*0.92,
IF($F2016="LIQUIDAR",_xlfn.XLOOKUP(A2016,Rotación!$A:$A,Rotación!$O:$O,0,0,-1),"")))),"")</f>
        <v>11408000</v>
      </c>
      <c r="H2016" s="13">
        <f>IFERROR(IF($F2016="ALTA",$D2016*1,
IF($F2016="MEDIA",$D2016*0.97,
IF($F2016="BAJA",$D2016*0.9,
IF($F2016="LIQUIDAR",_xlfn.XLOOKUP(A2016,Rotación!$A:$A,Rotación!$O:$O,0,0,-1),"")))),"")</f>
        <v>11160000</v>
      </c>
      <c r="I2016" s="13">
        <f>IFERROR(IF($F2016="ALTA",$D2016*0.97,
IF($F2016="MEDIA",$D2016*0.94,
IF($F2016="BAJA",$D2016*0.87,
IF($F2016="LIQUIDAR",_xlfn.XLOOKUP(A2016,Rotación!$A:$A,Rotación!$O:$O,0,0,-1),"")))),"")</f>
        <v>10788000</v>
      </c>
      <c r="J2016" s="13">
        <f>IFERROR(IF($F2016="ALTA",$D2016*0.94,
IF($F2016="MEDIA",$D2016*0.9,
IF($F2016="BAJA",$D2016*0.85,
IF($F2016="LIQUIDAR",_xlfn.XLOOKUP(A2016,Rotación!$A:$A,Rotación!$O:$O,0,0,-1),"")))),"")</f>
        <v>10540000</v>
      </c>
      <c r="K2016" s="13" t="str">
        <f>_xlfn.XLOOKUP(A2016,Rotación!$A:$A,Rotación!$P:$P,"",0,-1)</f>
        <v/>
      </c>
      <c r="L2016" s="25" t="e">
        <f t="shared" si="140"/>
        <v>#VALUE!</v>
      </c>
      <c r="M2016" s="26">
        <f t="shared" si="141"/>
        <v>0.79032258064516125</v>
      </c>
      <c r="N2016" s="22" t="str">
        <f>IFERROR(VLOOKUP(A2016,'Base ATR'!$1:$1048576,2,0),"")</f>
        <v/>
      </c>
      <c r="O2016" s="23" t="str">
        <f t="shared" ca="1" si="142"/>
        <v/>
      </c>
      <c r="P2016" t="str">
        <f t="shared" si="143"/>
        <v/>
      </c>
      <c r="Q2016">
        <v>0</v>
      </c>
    </row>
    <row r="2017" spans="1:17" x14ac:dyDescent="0.3">
      <c r="A2017" t="s">
        <v>5258</v>
      </c>
      <c r="B2017" t="s">
        <v>62</v>
      </c>
      <c r="C2017" t="s">
        <v>4231</v>
      </c>
      <c r="D2017" s="29">
        <v>11800000</v>
      </c>
      <c r="E2017" s="29">
        <v>9800000</v>
      </c>
      <c r="F2017" t="s">
        <v>4033</v>
      </c>
      <c r="G2017" s="13">
        <f>IFERROR(IF($F2017="ALTA",$D2017*1.03,
IF($F2017="MEDIA",$D2017*1,
IF($F2017="BAJA",$D2017*0.92,
IF($F2017="LIQUIDAR",_xlfn.XLOOKUP(A2017,Rotación!$A:$A,Rotación!$O:$O,0,0,-1),"")))),"")</f>
        <v>11800000</v>
      </c>
      <c r="H2017" s="13">
        <f>IFERROR(IF($F2017="ALTA",$D2017*1,
IF($F2017="MEDIA",$D2017*0.97,
IF($F2017="BAJA",$D2017*0.9,
IF($F2017="LIQUIDAR",_xlfn.XLOOKUP(A2017,Rotación!$A:$A,Rotación!$O:$O,0,0,-1),"")))),"")</f>
        <v>11446000</v>
      </c>
      <c r="I2017" s="13">
        <f>IFERROR(IF($F2017="ALTA",$D2017*0.97,
IF($F2017="MEDIA",$D2017*0.94,
IF($F2017="BAJA",$D2017*0.87,
IF($F2017="LIQUIDAR",_xlfn.XLOOKUP(A2017,Rotación!$A:$A,Rotación!$O:$O,0,0,-1),"")))),"")</f>
        <v>11092000</v>
      </c>
      <c r="J2017" s="13">
        <f>IFERROR(IF($F2017="ALTA",$D2017*0.94,
IF($F2017="MEDIA",$D2017*0.9,
IF($F2017="BAJA",$D2017*0.85,
IF($F2017="LIQUIDAR",_xlfn.XLOOKUP(A2017,Rotación!$A:$A,Rotación!$O:$O,0,0,-1),"")))),"")</f>
        <v>10620000</v>
      </c>
      <c r="K2017" s="13" t="str">
        <f>_xlfn.XLOOKUP(A2017,Rotación!$A:$A,Rotación!$P:$P,"",0,-1)</f>
        <v/>
      </c>
      <c r="L2017" s="25" t="e">
        <f t="shared" si="140"/>
        <v>#VALUE!</v>
      </c>
      <c r="M2017" s="26">
        <f t="shared" si="141"/>
        <v>0.83050847457627119</v>
      </c>
      <c r="N2017" s="22" t="str">
        <f>IFERROR(VLOOKUP(A2017,'Base ATR'!$1:$1048576,2,0),"")</f>
        <v/>
      </c>
      <c r="O2017" s="23" t="str">
        <f t="shared" ca="1" si="142"/>
        <v/>
      </c>
      <c r="P2017" t="str">
        <f t="shared" si="143"/>
        <v/>
      </c>
      <c r="Q2017">
        <v>0</v>
      </c>
    </row>
    <row r="2018" spans="1:17" x14ac:dyDescent="0.3">
      <c r="A2018" t="s">
        <v>5259</v>
      </c>
      <c r="B2018" t="s">
        <v>4097</v>
      </c>
      <c r="C2018" t="s">
        <v>5744</v>
      </c>
      <c r="D2018" s="29">
        <v>8550000</v>
      </c>
      <c r="E2018" s="29">
        <v>7100000</v>
      </c>
      <c r="F2018" t="s">
        <v>4033</v>
      </c>
      <c r="G2018" s="13">
        <f>IFERROR(IF($F2018="ALTA",$D2018*1.03,
IF($F2018="MEDIA",$D2018*1,
IF($F2018="BAJA",$D2018*0.92,
IF($F2018="LIQUIDAR",_xlfn.XLOOKUP(A2018,Rotación!$A:$A,Rotación!$O:$O,0,0,-1),"")))),"")</f>
        <v>8550000</v>
      </c>
      <c r="H2018" s="13">
        <f>IFERROR(IF($F2018="ALTA",$D2018*1,
IF($F2018="MEDIA",$D2018*0.97,
IF($F2018="BAJA",$D2018*0.9,
IF($F2018="LIQUIDAR",_xlfn.XLOOKUP(A2018,Rotación!$A:$A,Rotación!$O:$O,0,0,-1),"")))),"")</f>
        <v>8293500</v>
      </c>
      <c r="I2018" s="13">
        <f>IFERROR(IF($F2018="ALTA",$D2018*0.97,
IF($F2018="MEDIA",$D2018*0.94,
IF($F2018="BAJA",$D2018*0.87,
IF($F2018="LIQUIDAR",_xlfn.XLOOKUP(A2018,Rotación!$A:$A,Rotación!$O:$O,0,0,-1),"")))),"")</f>
        <v>8037000</v>
      </c>
      <c r="J2018" s="13">
        <f>IFERROR(IF($F2018="ALTA",$D2018*0.94,
IF($F2018="MEDIA",$D2018*0.9,
IF($F2018="BAJA",$D2018*0.85,
IF($F2018="LIQUIDAR",_xlfn.XLOOKUP(A2018,Rotación!$A:$A,Rotación!$O:$O,0,0,-1),"")))),"")</f>
        <v>7695000</v>
      </c>
      <c r="K2018" s="13" t="str">
        <f>_xlfn.XLOOKUP(A2018,Rotación!$A:$A,Rotación!$P:$P,"",0,-1)</f>
        <v/>
      </c>
      <c r="L2018" s="25" t="e">
        <f t="shared" si="140"/>
        <v>#VALUE!</v>
      </c>
      <c r="M2018" s="26">
        <f t="shared" si="141"/>
        <v>0.83040935672514615</v>
      </c>
      <c r="N2018" s="22" t="str">
        <f>IFERROR(VLOOKUP(A2018,'Base ATR'!$1:$1048576,2,0),"")</f>
        <v/>
      </c>
      <c r="O2018" s="23" t="str">
        <f t="shared" ca="1" si="142"/>
        <v/>
      </c>
      <c r="P2018" t="str">
        <f t="shared" si="143"/>
        <v/>
      </c>
      <c r="Q2018">
        <v>0</v>
      </c>
    </row>
    <row r="2019" spans="1:17" x14ac:dyDescent="0.3">
      <c r="A2019" t="s">
        <v>412</v>
      </c>
      <c r="B2019" t="s">
        <v>4183</v>
      </c>
      <c r="C2019" t="s">
        <v>4227</v>
      </c>
      <c r="D2019" s="29">
        <v>14100000</v>
      </c>
      <c r="E2019" s="29">
        <v>12100000</v>
      </c>
      <c r="F2019" t="s">
        <v>5391</v>
      </c>
      <c r="G2019" s="13">
        <f>IFERROR(IF($F2019="ALTA",$D2019*1.03,
IF($F2019="MEDIA",$D2019*1,
IF($F2019="BAJA",$D2019*0.92,
IF($F2019="LIQUIDAR",_xlfn.XLOOKUP(A2019,Rotación!$A:$A,Rotación!$O:$O,0,0,-1),"")))),"")</f>
        <v>12972000</v>
      </c>
      <c r="H2019" s="13">
        <f>IFERROR(IF($F2019="ALTA",$D2019*1,
IF($F2019="MEDIA",$D2019*0.97,
IF($F2019="BAJA",$D2019*0.9,
IF($F2019="LIQUIDAR",_xlfn.XLOOKUP(A2019,Rotación!$A:$A,Rotación!$O:$O,0,0,-1),"")))),"")</f>
        <v>12690000</v>
      </c>
      <c r="I2019" s="13">
        <f>IFERROR(IF($F2019="ALTA",$D2019*0.97,
IF($F2019="MEDIA",$D2019*0.94,
IF($F2019="BAJA",$D2019*0.87,
IF($F2019="LIQUIDAR",_xlfn.XLOOKUP(A2019,Rotación!$A:$A,Rotación!$O:$O,0,0,-1),"")))),"")</f>
        <v>12267000</v>
      </c>
      <c r="J2019" s="13">
        <f>IFERROR(IF($F2019="ALTA",$D2019*0.94,
IF($F2019="MEDIA",$D2019*0.9,
IF($F2019="BAJA",$D2019*0.85,
IF($F2019="LIQUIDAR",_xlfn.XLOOKUP(A2019,Rotación!$A:$A,Rotación!$O:$O,0,0,-1),"")))),"")</f>
        <v>11985000</v>
      </c>
      <c r="K2019" s="13" t="str">
        <f>_xlfn.XLOOKUP(A2019,Rotación!$A:$A,Rotación!$P:$P,"",0,-1)</f>
        <v/>
      </c>
      <c r="L2019" s="25" t="e">
        <f t="shared" si="140"/>
        <v>#VALUE!</v>
      </c>
      <c r="M2019" s="26">
        <f t="shared" si="141"/>
        <v>0.85815602836879434</v>
      </c>
      <c r="N2019" s="22">
        <f>IFERROR(VLOOKUP(A2019,'Base ATR'!$1:$1048576,2,0),"")</f>
        <v>46017.492361111108</v>
      </c>
      <c r="O2019" s="23">
        <f t="shared" ca="1" si="142"/>
        <v>270.50763888889196</v>
      </c>
      <c r="P2019" t="str">
        <f t="shared" si="143"/>
        <v>SOBRE MERCADO</v>
      </c>
      <c r="Q2019">
        <v>0</v>
      </c>
    </row>
    <row r="2020" spans="1:17" x14ac:dyDescent="0.3">
      <c r="A2020" t="s">
        <v>411</v>
      </c>
      <c r="B2020" t="s">
        <v>166</v>
      </c>
      <c r="C2020" t="s">
        <v>4695</v>
      </c>
      <c r="D2020" s="29">
        <v>10800000</v>
      </c>
      <c r="E2020" s="29">
        <v>7300000</v>
      </c>
      <c r="F2020" t="s">
        <v>4033</v>
      </c>
      <c r="G2020" s="13">
        <f>IFERROR(IF($F2020="ALTA",$D2020*1.03,
IF($F2020="MEDIA",$D2020*1,
IF($F2020="BAJA",$D2020*0.92,
IF($F2020="LIQUIDAR",_xlfn.XLOOKUP(A2020,Rotación!$A:$A,Rotación!$O:$O,0,0,-1),"")))),"")</f>
        <v>10800000</v>
      </c>
      <c r="H2020" s="13">
        <f>IFERROR(IF($F2020="ALTA",$D2020*1,
IF($F2020="MEDIA",$D2020*0.97,
IF($F2020="BAJA",$D2020*0.9,
IF($F2020="LIQUIDAR",_xlfn.XLOOKUP(A2020,Rotación!$A:$A,Rotación!$O:$O,0,0,-1),"")))),"")</f>
        <v>10476000</v>
      </c>
      <c r="I2020" s="13">
        <f>IFERROR(IF($F2020="ALTA",$D2020*0.97,
IF($F2020="MEDIA",$D2020*0.94,
IF($F2020="BAJA",$D2020*0.87,
IF($F2020="LIQUIDAR",_xlfn.XLOOKUP(A2020,Rotación!$A:$A,Rotación!$O:$O,0,0,-1),"")))),"")</f>
        <v>10152000</v>
      </c>
      <c r="J2020" s="13">
        <f>IFERROR(IF($F2020="ALTA",$D2020*0.94,
IF($F2020="MEDIA",$D2020*0.9,
IF($F2020="BAJA",$D2020*0.85,
IF($F2020="LIQUIDAR",_xlfn.XLOOKUP(A2020,Rotación!$A:$A,Rotación!$O:$O,0,0,-1),"")))),"")</f>
        <v>9720000</v>
      </c>
      <c r="K2020" s="13" t="str">
        <f>_xlfn.XLOOKUP(A2020,Rotación!$A:$A,Rotación!$P:$P,"",0,-1)</f>
        <v/>
      </c>
      <c r="L2020" s="25" t="e">
        <f t="shared" si="140"/>
        <v>#VALUE!</v>
      </c>
      <c r="M2020" s="26">
        <f t="shared" si="141"/>
        <v>0.67592592592592593</v>
      </c>
      <c r="N2020" s="22">
        <f>IFERROR(VLOOKUP(A2020,'Base ATR'!$1:$1048576,2,0),"")</f>
        <v>46017.705555555556</v>
      </c>
      <c r="O2020" s="23">
        <f t="shared" ca="1" si="142"/>
        <v>270.2944444444438</v>
      </c>
      <c r="P2020" t="str">
        <f t="shared" si="143"/>
        <v>SOBRE MERCADO</v>
      </c>
      <c r="Q2020">
        <v>0</v>
      </c>
    </row>
    <row r="2021" spans="1:17" x14ac:dyDescent="0.3">
      <c r="A2021" t="s">
        <v>5260</v>
      </c>
      <c r="B2021" t="s">
        <v>4097</v>
      </c>
      <c r="C2021" t="s">
        <v>5752</v>
      </c>
      <c r="D2021" s="29">
        <v>8800000</v>
      </c>
      <c r="E2021" s="29">
        <v>7900000</v>
      </c>
      <c r="F2021" t="s">
        <v>4033</v>
      </c>
      <c r="G2021" s="13">
        <f>IFERROR(IF($F2021="ALTA",$D2021*1.03,
IF($F2021="MEDIA",$D2021*1,
IF($F2021="BAJA",$D2021*0.92,
IF($F2021="LIQUIDAR",_xlfn.XLOOKUP(A2021,Rotación!$A:$A,Rotación!$O:$O,0,0,-1),"")))),"")</f>
        <v>8800000</v>
      </c>
      <c r="H2021" s="13">
        <f>IFERROR(IF($F2021="ALTA",$D2021*1,
IF($F2021="MEDIA",$D2021*0.97,
IF($F2021="BAJA",$D2021*0.9,
IF($F2021="LIQUIDAR",_xlfn.XLOOKUP(A2021,Rotación!$A:$A,Rotación!$O:$O,0,0,-1),"")))),"")</f>
        <v>8536000</v>
      </c>
      <c r="I2021" s="13">
        <f>IFERROR(IF($F2021="ALTA",$D2021*0.97,
IF($F2021="MEDIA",$D2021*0.94,
IF($F2021="BAJA",$D2021*0.87,
IF($F2021="LIQUIDAR",_xlfn.XLOOKUP(A2021,Rotación!$A:$A,Rotación!$O:$O,0,0,-1),"")))),"")</f>
        <v>8271999.9999999991</v>
      </c>
      <c r="J2021" s="13">
        <f>IFERROR(IF($F2021="ALTA",$D2021*0.94,
IF($F2021="MEDIA",$D2021*0.9,
IF($F2021="BAJA",$D2021*0.85,
IF($F2021="LIQUIDAR",_xlfn.XLOOKUP(A2021,Rotación!$A:$A,Rotación!$O:$O,0,0,-1),"")))),"")</f>
        <v>7920000</v>
      </c>
      <c r="K2021" s="13" t="str">
        <f>_xlfn.XLOOKUP(A2021,Rotación!$A:$A,Rotación!$P:$P,"",0,-1)</f>
        <v/>
      </c>
      <c r="L2021" s="25" t="e">
        <f t="shared" si="140"/>
        <v>#VALUE!</v>
      </c>
      <c r="M2021" s="26">
        <f t="shared" si="141"/>
        <v>0.89772727272727271</v>
      </c>
      <c r="N2021" s="22" t="str">
        <f>IFERROR(VLOOKUP(A2021,'Base ATR'!$1:$1048576,2,0),"")</f>
        <v/>
      </c>
      <c r="O2021" s="23" t="str">
        <f t="shared" ca="1" si="142"/>
        <v/>
      </c>
      <c r="P2021" t="str">
        <f t="shared" si="143"/>
        <v/>
      </c>
      <c r="Q2021">
        <v>0</v>
      </c>
    </row>
    <row r="2022" spans="1:17" x14ac:dyDescent="0.3">
      <c r="A2022" t="s">
        <v>5261</v>
      </c>
      <c r="D2022" s="29">
        <v>15390000</v>
      </c>
      <c r="E2022" s="29">
        <v>13500000</v>
      </c>
      <c r="F2022" t="s">
        <v>4033</v>
      </c>
      <c r="G2022" s="13">
        <f>IFERROR(IF($F2022="ALTA",$D2022*1.03,
IF($F2022="MEDIA",$D2022*1,
IF($F2022="BAJA",$D2022*0.92,
IF($F2022="LIQUIDAR",_xlfn.XLOOKUP(A2022,Rotación!$A:$A,Rotación!$O:$O,0,0,-1),"")))),"")</f>
        <v>15390000</v>
      </c>
      <c r="H2022" s="13">
        <f>IFERROR(IF($F2022="ALTA",$D2022*1,
IF($F2022="MEDIA",$D2022*0.97,
IF($F2022="BAJA",$D2022*0.9,
IF($F2022="LIQUIDAR",_xlfn.XLOOKUP(A2022,Rotación!$A:$A,Rotación!$O:$O,0,0,-1),"")))),"")</f>
        <v>14928300</v>
      </c>
      <c r="I2022" s="13">
        <f>IFERROR(IF($F2022="ALTA",$D2022*0.97,
IF($F2022="MEDIA",$D2022*0.94,
IF($F2022="BAJA",$D2022*0.87,
IF($F2022="LIQUIDAR",_xlfn.XLOOKUP(A2022,Rotación!$A:$A,Rotación!$O:$O,0,0,-1),"")))),"")</f>
        <v>14466600</v>
      </c>
      <c r="J2022" s="13">
        <f>IFERROR(IF($F2022="ALTA",$D2022*0.94,
IF($F2022="MEDIA",$D2022*0.9,
IF($F2022="BAJA",$D2022*0.85,
IF($F2022="LIQUIDAR",_xlfn.XLOOKUP(A2022,Rotación!$A:$A,Rotación!$O:$O,0,0,-1),"")))),"")</f>
        <v>13851000</v>
      </c>
      <c r="K2022" s="13" t="str">
        <f>_xlfn.XLOOKUP(A2022,Rotación!$A:$A,Rotación!$P:$P,"",0,-1)</f>
        <v/>
      </c>
      <c r="L2022" s="25" t="e">
        <f t="shared" si="140"/>
        <v>#VALUE!</v>
      </c>
      <c r="M2022" s="26">
        <f t="shared" si="141"/>
        <v>0.8771929824561403</v>
      </c>
      <c r="N2022" s="22" t="str">
        <f>IFERROR(VLOOKUP(A2022,'Base ATR'!$1:$1048576,2,0),"")</f>
        <v/>
      </c>
      <c r="O2022" s="23" t="str">
        <f t="shared" ca="1" si="142"/>
        <v/>
      </c>
      <c r="P2022" t="str">
        <f t="shared" si="143"/>
        <v/>
      </c>
      <c r="Q2022">
        <v>0</v>
      </c>
    </row>
    <row r="2023" spans="1:17" x14ac:dyDescent="0.3">
      <c r="A2023" t="s">
        <v>5262</v>
      </c>
      <c r="B2023" t="s">
        <v>24</v>
      </c>
      <c r="C2023" t="s">
        <v>5721</v>
      </c>
      <c r="D2023" s="29">
        <v>45800000</v>
      </c>
      <c r="E2023" s="29">
        <v>40000000</v>
      </c>
      <c r="F2023" t="s">
        <v>4033</v>
      </c>
      <c r="G2023" s="13">
        <f>IFERROR(IF($F2023="ALTA",$D2023*1.03,
IF($F2023="MEDIA",$D2023*1,
IF($F2023="BAJA",$D2023*0.92,
IF($F2023="LIQUIDAR",_xlfn.XLOOKUP(A2023,Rotación!$A:$A,Rotación!$O:$O,0,0,-1),"")))),"")</f>
        <v>45800000</v>
      </c>
      <c r="H2023" s="13">
        <f>IFERROR(IF($F2023="ALTA",$D2023*1,
IF($F2023="MEDIA",$D2023*0.97,
IF($F2023="BAJA",$D2023*0.9,
IF($F2023="LIQUIDAR",_xlfn.XLOOKUP(A2023,Rotación!$A:$A,Rotación!$O:$O,0,0,-1),"")))),"")</f>
        <v>44426000</v>
      </c>
      <c r="I2023" s="13">
        <f>IFERROR(IF($F2023="ALTA",$D2023*0.97,
IF($F2023="MEDIA",$D2023*0.94,
IF($F2023="BAJA",$D2023*0.87,
IF($F2023="LIQUIDAR",_xlfn.XLOOKUP(A2023,Rotación!$A:$A,Rotación!$O:$O,0,0,-1),"")))),"")</f>
        <v>43052000</v>
      </c>
      <c r="J2023" s="13">
        <f>IFERROR(IF($F2023="ALTA",$D2023*0.94,
IF($F2023="MEDIA",$D2023*0.9,
IF($F2023="BAJA",$D2023*0.85,
IF($F2023="LIQUIDAR",_xlfn.XLOOKUP(A2023,Rotación!$A:$A,Rotación!$O:$O,0,0,-1),"")))),"")</f>
        <v>41220000</v>
      </c>
      <c r="K2023" s="13" t="str">
        <f>_xlfn.XLOOKUP(A2023,Rotación!$A:$A,Rotación!$P:$P,"",0,-1)</f>
        <v/>
      </c>
      <c r="L2023" s="25" t="e">
        <f t="shared" si="140"/>
        <v>#VALUE!</v>
      </c>
      <c r="M2023" s="26">
        <f t="shared" si="141"/>
        <v>0.8733624454148472</v>
      </c>
      <c r="N2023" s="22" t="str">
        <f>IFERROR(VLOOKUP(A2023,'Base ATR'!$1:$1048576,2,0),"")</f>
        <v/>
      </c>
      <c r="O2023" s="23" t="str">
        <f t="shared" ca="1" si="142"/>
        <v/>
      </c>
      <c r="P2023" t="str">
        <f t="shared" si="143"/>
        <v/>
      </c>
      <c r="Q2023">
        <v>0</v>
      </c>
    </row>
    <row r="2024" spans="1:17" x14ac:dyDescent="0.3">
      <c r="A2024" t="s">
        <v>245</v>
      </c>
      <c r="B2024" t="s">
        <v>62</v>
      </c>
      <c r="C2024">
        <v>3008</v>
      </c>
      <c r="D2024" s="29">
        <v>11870000</v>
      </c>
      <c r="E2024" s="29">
        <v>8900000</v>
      </c>
      <c r="F2024" t="s">
        <v>4033</v>
      </c>
      <c r="G2024" s="13">
        <f>IFERROR(IF($F2024="ALTA",$D2024*1.03,
IF($F2024="MEDIA",$D2024*1,
IF($F2024="BAJA",$D2024*0.92,
IF($F2024="LIQUIDAR",_xlfn.XLOOKUP(A2024,Rotación!$A:$A,Rotación!$O:$O,0,0,-1),"")))),"")</f>
        <v>11870000</v>
      </c>
      <c r="H2024" s="13">
        <f>IFERROR(IF($F2024="ALTA",$D2024*1,
IF($F2024="MEDIA",$D2024*0.97,
IF($F2024="BAJA",$D2024*0.9,
IF($F2024="LIQUIDAR",_xlfn.XLOOKUP(A2024,Rotación!$A:$A,Rotación!$O:$O,0,0,-1),"")))),"")</f>
        <v>11513900</v>
      </c>
      <c r="I2024" s="13">
        <f>IFERROR(IF($F2024="ALTA",$D2024*0.97,
IF($F2024="MEDIA",$D2024*0.94,
IF($F2024="BAJA",$D2024*0.87,
IF($F2024="LIQUIDAR",_xlfn.XLOOKUP(A2024,Rotación!$A:$A,Rotación!$O:$O,0,0,-1),"")))),"")</f>
        <v>11157800</v>
      </c>
      <c r="J2024" s="13">
        <f>IFERROR(IF($F2024="ALTA",$D2024*0.94,
IF($F2024="MEDIA",$D2024*0.9,
IF($F2024="BAJA",$D2024*0.85,
IF($F2024="LIQUIDAR",_xlfn.XLOOKUP(A2024,Rotación!$A:$A,Rotación!$O:$O,0,0,-1),"")))),"")</f>
        <v>10683000</v>
      </c>
      <c r="K2024" s="13">
        <f>_xlfn.XLOOKUP(A2024,Rotación!$A:$A,Rotación!$P:$P,"",0,-1)</f>
        <v>10490000</v>
      </c>
      <c r="L2024" s="25">
        <f t="shared" si="140"/>
        <v>-1380000</v>
      </c>
      <c r="M2024" s="26">
        <f t="shared" si="141"/>
        <v>0.74978938500421233</v>
      </c>
      <c r="N2024" s="22">
        <f>IFERROR(VLOOKUP(A2024,'Base ATR'!$1:$1048576,2,0),"")</f>
        <v>46021.713194444441</v>
      </c>
      <c r="O2024" s="23">
        <f t="shared" ca="1" si="142"/>
        <v>266.28680555555911</v>
      </c>
      <c r="P2024" t="str">
        <f t="shared" si="143"/>
        <v>BAJO MERCADO</v>
      </c>
      <c r="Q2024">
        <v>0</v>
      </c>
    </row>
    <row r="2025" spans="1:17" x14ac:dyDescent="0.3">
      <c r="A2025" t="s">
        <v>403</v>
      </c>
      <c r="B2025" t="s">
        <v>4183</v>
      </c>
      <c r="C2025" t="s">
        <v>4184</v>
      </c>
      <c r="D2025" s="29">
        <v>7690000</v>
      </c>
      <c r="E2025" s="29">
        <v>6100000</v>
      </c>
      <c r="F2025" t="s">
        <v>5390</v>
      </c>
      <c r="G2025" s="13">
        <f>IFERROR(IF($F2025="ALTA",$D2025*1.03,
IF($F2025="MEDIA",$D2025*1,
IF($F2025="BAJA",$D2025*0.92,
IF($F2025="LIQUIDAR",_xlfn.XLOOKUP(A2025,Rotación!$A:$A,Rotación!$O:$O,0,0,-1),"")))),"")</f>
        <v>7920700</v>
      </c>
      <c r="H2025" s="13">
        <f>IFERROR(IF($F2025="ALTA",$D2025*1,
IF($F2025="MEDIA",$D2025*0.97,
IF($F2025="BAJA",$D2025*0.9,
IF($F2025="LIQUIDAR",_xlfn.XLOOKUP(A2025,Rotación!$A:$A,Rotación!$O:$O,0,0,-1),"")))),"")</f>
        <v>7690000</v>
      </c>
      <c r="I2025" s="13">
        <f>IFERROR(IF($F2025="ALTA",$D2025*0.97,
IF($F2025="MEDIA",$D2025*0.94,
IF($F2025="BAJA",$D2025*0.87,
IF($F2025="LIQUIDAR",_xlfn.XLOOKUP(A2025,Rotación!$A:$A,Rotación!$O:$O,0,0,-1),"")))),"")</f>
        <v>7459300</v>
      </c>
      <c r="J2025" s="13">
        <f>IFERROR(IF($F2025="ALTA",$D2025*0.94,
IF($F2025="MEDIA",$D2025*0.9,
IF($F2025="BAJA",$D2025*0.85,
IF($F2025="LIQUIDAR",_xlfn.XLOOKUP(A2025,Rotación!$A:$A,Rotación!$O:$O,0,0,-1),"")))),"")</f>
        <v>7228600</v>
      </c>
      <c r="K2025" s="13" t="str">
        <f>_xlfn.XLOOKUP(A2025,Rotación!$A:$A,Rotación!$P:$P,"",0,-1)</f>
        <v/>
      </c>
      <c r="L2025" s="25" t="e">
        <f t="shared" si="140"/>
        <v>#VALUE!</v>
      </c>
      <c r="M2025" s="26">
        <f t="shared" si="141"/>
        <v>0.79323797139141738</v>
      </c>
      <c r="N2025" s="22">
        <f>IFERROR(VLOOKUP(A2025,'Base ATR'!$1:$1048576,2,0),"")</f>
        <v>46022.563888888886</v>
      </c>
      <c r="O2025" s="23">
        <f t="shared" ca="1" si="142"/>
        <v>265.43611111111386</v>
      </c>
      <c r="P2025" t="str">
        <f t="shared" si="143"/>
        <v>SOBRE MERCADO</v>
      </c>
      <c r="Q2025">
        <v>0</v>
      </c>
    </row>
    <row r="2026" spans="1:17" x14ac:dyDescent="0.3">
      <c r="A2026" t="s">
        <v>405</v>
      </c>
      <c r="B2026" t="s">
        <v>89</v>
      </c>
      <c r="C2026" t="s">
        <v>4422</v>
      </c>
      <c r="D2026" s="29">
        <v>8100000</v>
      </c>
      <c r="E2026" s="29">
        <v>6600000</v>
      </c>
      <c r="F2026" t="s">
        <v>4033</v>
      </c>
      <c r="G2026" s="13">
        <f>IFERROR(IF($F2026="ALTA",$D2026*1.03,
IF($F2026="MEDIA",$D2026*1,
IF($F2026="BAJA",$D2026*0.92,
IF($F2026="LIQUIDAR",_xlfn.XLOOKUP(A2026,Rotación!$A:$A,Rotación!$O:$O,0,0,-1),"")))),"")</f>
        <v>8100000</v>
      </c>
      <c r="H2026" s="13">
        <f>IFERROR(IF($F2026="ALTA",$D2026*1,
IF($F2026="MEDIA",$D2026*0.97,
IF($F2026="BAJA",$D2026*0.9,
IF($F2026="LIQUIDAR",_xlfn.XLOOKUP(A2026,Rotación!$A:$A,Rotación!$O:$O,0,0,-1),"")))),"")</f>
        <v>7857000</v>
      </c>
      <c r="I2026" s="13">
        <f>IFERROR(IF($F2026="ALTA",$D2026*0.97,
IF($F2026="MEDIA",$D2026*0.94,
IF($F2026="BAJA",$D2026*0.87,
IF($F2026="LIQUIDAR",_xlfn.XLOOKUP(A2026,Rotación!$A:$A,Rotación!$O:$O,0,0,-1),"")))),"")</f>
        <v>7614000</v>
      </c>
      <c r="J2026" s="13">
        <f>IFERROR(IF($F2026="ALTA",$D2026*0.94,
IF($F2026="MEDIA",$D2026*0.9,
IF($F2026="BAJA",$D2026*0.85,
IF($F2026="LIQUIDAR",_xlfn.XLOOKUP(A2026,Rotación!$A:$A,Rotación!$O:$O,0,0,-1),"")))),"")</f>
        <v>7290000</v>
      </c>
      <c r="K2026" s="13" t="str">
        <f>_xlfn.XLOOKUP(A2026,Rotación!$A:$A,Rotación!$P:$P,"",0,-1)</f>
        <v/>
      </c>
      <c r="L2026" s="25" t="e">
        <f t="shared" si="140"/>
        <v>#VALUE!</v>
      </c>
      <c r="M2026" s="26">
        <f t="shared" si="141"/>
        <v>0.81481481481481477</v>
      </c>
      <c r="N2026" s="22">
        <f>IFERROR(VLOOKUP(A2026,'Base ATR'!$1:$1048576,2,0),"")</f>
        <v>46022.550694444442</v>
      </c>
      <c r="O2026" s="23">
        <f t="shared" ca="1" si="142"/>
        <v>265.44930555555766</v>
      </c>
      <c r="P2026" t="str">
        <f t="shared" si="143"/>
        <v>SOBRE MERCADO</v>
      </c>
      <c r="Q2026">
        <v>0</v>
      </c>
    </row>
    <row r="2027" spans="1:17" x14ac:dyDescent="0.3">
      <c r="A2027" t="s">
        <v>5263</v>
      </c>
      <c r="B2027" t="s">
        <v>188</v>
      </c>
      <c r="C2027" t="s">
        <v>5755</v>
      </c>
      <c r="D2027" s="29">
        <v>12190000</v>
      </c>
      <c r="E2027" s="29">
        <v>10000000</v>
      </c>
      <c r="F2027" t="s">
        <v>5390</v>
      </c>
      <c r="G2027" s="13">
        <f>IFERROR(IF($F2027="ALTA",$D2027*1.03,
IF($F2027="MEDIA",$D2027*1,
IF($F2027="BAJA",$D2027*0.92,
IF($F2027="LIQUIDAR",_xlfn.XLOOKUP(A2027,Rotación!$A:$A,Rotación!$O:$O,0,0,-1),"")))),"")</f>
        <v>12555700</v>
      </c>
      <c r="H2027" s="13">
        <f>IFERROR(IF($F2027="ALTA",$D2027*1,
IF($F2027="MEDIA",$D2027*0.97,
IF($F2027="BAJA",$D2027*0.9,
IF($F2027="LIQUIDAR",_xlfn.XLOOKUP(A2027,Rotación!$A:$A,Rotación!$O:$O,0,0,-1),"")))),"")</f>
        <v>12190000</v>
      </c>
      <c r="I2027" s="13">
        <f>IFERROR(IF($F2027="ALTA",$D2027*0.97,
IF($F2027="MEDIA",$D2027*0.94,
IF($F2027="BAJA",$D2027*0.87,
IF($F2027="LIQUIDAR",_xlfn.XLOOKUP(A2027,Rotación!$A:$A,Rotación!$O:$O,0,0,-1),"")))),"")</f>
        <v>11824300</v>
      </c>
      <c r="J2027" s="13">
        <f>IFERROR(IF($F2027="ALTA",$D2027*0.94,
IF($F2027="MEDIA",$D2027*0.9,
IF($F2027="BAJA",$D2027*0.85,
IF($F2027="LIQUIDAR",_xlfn.XLOOKUP(A2027,Rotación!$A:$A,Rotación!$O:$O,0,0,-1),"")))),"")</f>
        <v>11458600</v>
      </c>
      <c r="K2027" s="13" t="str">
        <f>_xlfn.XLOOKUP(A2027,Rotación!$A:$A,Rotación!$P:$P,"",0,-1)</f>
        <v/>
      </c>
      <c r="L2027" s="25" t="e">
        <f t="shared" si="140"/>
        <v>#VALUE!</v>
      </c>
      <c r="M2027" s="26">
        <f t="shared" si="141"/>
        <v>0.82034454470877771</v>
      </c>
      <c r="N2027" s="22">
        <f>IFERROR(VLOOKUP(A2027,'Base ATR'!$1:$1048576,2,0),"")</f>
        <v>46181.697916666664</v>
      </c>
      <c r="O2027" s="23">
        <f t="shared" ca="1" si="142"/>
        <v>106.30208333333576</v>
      </c>
      <c r="P2027" t="str">
        <f t="shared" si="143"/>
        <v>SOBRE MERCADO</v>
      </c>
      <c r="Q2027">
        <v>0</v>
      </c>
    </row>
    <row r="2028" spans="1:17" x14ac:dyDescent="0.3">
      <c r="A2028" t="s">
        <v>5264</v>
      </c>
      <c r="B2028" t="s">
        <v>50</v>
      </c>
      <c r="C2028">
        <v>500</v>
      </c>
      <c r="D2028" s="29">
        <v>11270000</v>
      </c>
      <c r="E2028" s="29">
        <v>8800000</v>
      </c>
      <c r="F2028" t="s">
        <v>4033</v>
      </c>
      <c r="G2028" s="13">
        <f>IFERROR(IF($F2028="ALTA",$D2028*1.03,
IF($F2028="MEDIA",$D2028*1,
IF($F2028="BAJA",$D2028*0.92,
IF($F2028="LIQUIDAR",_xlfn.XLOOKUP(A2028,Rotación!$A:$A,Rotación!$O:$O,0,0,-1),"")))),"")</f>
        <v>11270000</v>
      </c>
      <c r="H2028" s="13">
        <f>IFERROR(IF($F2028="ALTA",$D2028*1,
IF($F2028="MEDIA",$D2028*0.97,
IF($F2028="BAJA",$D2028*0.9,
IF($F2028="LIQUIDAR",_xlfn.XLOOKUP(A2028,Rotación!$A:$A,Rotación!$O:$O,0,0,-1),"")))),"")</f>
        <v>10931900</v>
      </c>
      <c r="I2028" s="13">
        <f>IFERROR(IF($F2028="ALTA",$D2028*0.97,
IF($F2028="MEDIA",$D2028*0.94,
IF($F2028="BAJA",$D2028*0.87,
IF($F2028="LIQUIDAR",_xlfn.XLOOKUP(A2028,Rotación!$A:$A,Rotación!$O:$O,0,0,-1),"")))),"")</f>
        <v>10593800</v>
      </c>
      <c r="J2028" s="13">
        <f>IFERROR(IF($F2028="ALTA",$D2028*0.94,
IF($F2028="MEDIA",$D2028*0.9,
IF($F2028="BAJA",$D2028*0.85,
IF($F2028="LIQUIDAR",_xlfn.XLOOKUP(A2028,Rotación!$A:$A,Rotación!$O:$O,0,0,-1),"")))),"")</f>
        <v>10143000</v>
      </c>
      <c r="K2028" s="13">
        <f>_xlfn.XLOOKUP(A2028,Rotación!$A:$A,Rotación!$P:$P,"",0,-1)</f>
        <v>11290000</v>
      </c>
      <c r="L2028" s="25">
        <f t="shared" si="140"/>
        <v>20000</v>
      </c>
      <c r="M2028" s="26">
        <f t="shared" si="141"/>
        <v>0.78083407275953864</v>
      </c>
      <c r="N2028" s="22">
        <f>IFERROR(VLOOKUP(A2028,'Base ATR'!$1:$1048576,2,0),"")</f>
        <v>46153.703472222223</v>
      </c>
      <c r="O2028" s="23">
        <f t="shared" ca="1" si="142"/>
        <v>134.29652777777665</v>
      </c>
      <c r="P2028" t="str">
        <f t="shared" si="143"/>
        <v>SOBRE MERCADO</v>
      </c>
      <c r="Q2028">
        <v>0</v>
      </c>
    </row>
    <row r="2029" spans="1:17" x14ac:dyDescent="0.3">
      <c r="A2029" t="s">
        <v>5265</v>
      </c>
      <c r="B2029" t="s">
        <v>137</v>
      </c>
      <c r="C2029" t="s">
        <v>5759</v>
      </c>
      <c r="D2029" s="29">
        <v>12100000</v>
      </c>
      <c r="E2029" s="29">
        <v>9200000</v>
      </c>
      <c r="F2029" t="s">
        <v>4033</v>
      </c>
      <c r="G2029" s="13">
        <f>IFERROR(IF($F2029="ALTA",$D2029*1.03,
IF($F2029="MEDIA",$D2029*1,
IF($F2029="BAJA",$D2029*0.92,
IF($F2029="LIQUIDAR",_xlfn.XLOOKUP(A2029,Rotación!$A:$A,Rotación!$O:$O,0,0,-1),"")))),"")</f>
        <v>12100000</v>
      </c>
      <c r="H2029" s="13">
        <f>IFERROR(IF($F2029="ALTA",$D2029*1,
IF($F2029="MEDIA",$D2029*0.97,
IF($F2029="BAJA",$D2029*0.9,
IF($F2029="LIQUIDAR",_xlfn.XLOOKUP(A2029,Rotación!$A:$A,Rotación!$O:$O,0,0,-1),"")))),"")</f>
        <v>11737000</v>
      </c>
      <c r="I2029" s="13">
        <f>IFERROR(IF($F2029="ALTA",$D2029*0.97,
IF($F2029="MEDIA",$D2029*0.94,
IF($F2029="BAJA",$D2029*0.87,
IF($F2029="LIQUIDAR",_xlfn.XLOOKUP(A2029,Rotación!$A:$A,Rotación!$O:$O,0,0,-1),"")))),"")</f>
        <v>11374000</v>
      </c>
      <c r="J2029" s="13">
        <f>IFERROR(IF($F2029="ALTA",$D2029*0.94,
IF($F2029="MEDIA",$D2029*0.9,
IF($F2029="BAJA",$D2029*0.85,
IF($F2029="LIQUIDAR",_xlfn.XLOOKUP(A2029,Rotación!$A:$A,Rotación!$O:$O,0,0,-1),"")))),"")</f>
        <v>10890000</v>
      </c>
      <c r="K2029" s="13" t="str">
        <f>_xlfn.XLOOKUP(A2029,Rotación!$A:$A,Rotación!$P:$P,"",0,-1)</f>
        <v/>
      </c>
      <c r="L2029" s="25" t="e">
        <f t="shared" si="140"/>
        <v>#VALUE!</v>
      </c>
      <c r="M2029" s="26">
        <f t="shared" si="141"/>
        <v>0.76033057851239672</v>
      </c>
      <c r="N2029" s="22" t="str">
        <f>IFERROR(VLOOKUP(A2029,'Base ATR'!$1:$1048576,2,0),"")</f>
        <v/>
      </c>
      <c r="O2029" s="23" t="str">
        <f t="shared" ca="1" si="142"/>
        <v/>
      </c>
      <c r="P2029" t="str">
        <f t="shared" si="143"/>
        <v/>
      </c>
      <c r="Q2029">
        <v>0</v>
      </c>
    </row>
    <row r="2030" spans="1:17" x14ac:dyDescent="0.3">
      <c r="A2030" t="s">
        <v>5266</v>
      </c>
      <c r="B2030" t="s">
        <v>166</v>
      </c>
      <c r="C2030" t="s">
        <v>5769</v>
      </c>
      <c r="D2030" s="29">
        <v>8190000</v>
      </c>
      <c r="E2030" s="29">
        <v>6900000</v>
      </c>
      <c r="F2030" t="s">
        <v>5390</v>
      </c>
      <c r="G2030" s="13">
        <f>IFERROR(IF($F2030="ALTA",$D2030*1.03,
IF($F2030="MEDIA",$D2030*1,
IF($F2030="BAJA",$D2030*0.92,
IF($F2030="LIQUIDAR",_xlfn.XLOOKUP(A2030,Rotación!$A:$A,Rotación!$O:$O,0,0,-1),"")))),"")</f>
        <v>8435700</v>
      </c>
      <c r="H2030" s="13">
        <f>IFERROR(IF($F2030="ALTA",$D2030*1,
IF($F2030="MEDIA",$D2030*0.97,
IF($F2030="BAJA",$D2030*0.9,
IF($F2030="LIQUIDAR",_xlfn.XLOOKUP(A2030,Rotación!$A:$A,Rotación!$O:$O,0,0,-1),"")))),"")</f>
        <v>8190000</v>
      </c>
      <c r="I2030" s="13">
        <f>IFERROR(IF($F2030="ALTA",$D2030*0.97,
IF($F2030="MEDIA",$D2030*0.94,
IF($F2030="BAJA",$D2030*0.87,
IF($F2030="LIQUIDAR",_xlfn.XLOOKUP(A2030,Rotación!$A:$A,Rotación!$O:$O,0,0,-1),"")))),"")</f>
        <v>7944300</v>
      </c>
      <c r="J2030" s="13">
        <f>IFERROR(IF($F2030="ALTA",$D2030*0.94,
IF($F2030="MEDIA",$D2030*0.9,
IF($F2030="BAJA",$D2030*0.85,
IF($F2030="LIQUIDAR",_xlfn.XLOOKUP(A2030,Rotación!$A:$A,Rotación!$O:$O,0,0,-1),"")))),"")</f>
        <v>7698600</v>
      </c>
      <c r="K2030" s="13" t="str">
        <f>_xlfn.XLOOKUP(A2030,Rotación!$A:$A,Rotación!$P:$P,"",0,-1)</f>
        <v/>
      </c>
      <c r="L2030" s="25" t="e">
        <f t="shared" si="140"/>
        <v>#VALUE!</v>
      </c>
      <c r="M2030" s="26">
        <f t="shared" si="141"/>
        <v>0.8424908424908425</v>
      </c>
      <c r="N2030" s="22" t="str">
        <f>IFERROR(VLOOKUP(A2030,'Base ATR'!$1:$1048576,2,0),"")</f>
        <v/>
      </c>
      <c r="O2030" s="23" t="str">
        <f t="shared" ca="1" si="142"/>
        <v/>
      </c>
      <c r="P2030" t="str">
        <f t="shared" si="143"/>
        <v/>
      </c>
      <c r="Q2030">
        <v>0</v>
      </c>
    </row>
    <row r="2031" spans="1:17" x14ac:dyDescent="0.3">
      <c r="A2031" t="s">
        <v>409</v>
      </c>
      <c r="B2031" t="s">
        <v>92</v>
      </c>
      <c r="C2031" t="s">
        <v>5741</v>
      </c>
      <c r="D2031" s="29">
        <v>24600000</v>
      </c>
      <c r="E2031" s="29">
        <v>24000000</v>
      </c>
      <c r="F2031" t="s">
        <v>4033</v>
      </c>
      <c r="G2031" s="13">
        <f>IFERROR(IF($F2031="ALTA",$D2031*1.03,
IF($F2031="MEDIA",$D2031*1,
IF($F2031="BAJA",$D2031*0.92,
IF($F2031="LIQUIDAR",_xlfn.XLOOKUP(A2031,Rotación!$A:$A,Rotación!$O:$O,0,0,-1),"")))),"")</f>
        <v>24600000</v>
      </c>
      <c r="H2031" s="13">
        <f>IFERROR(IF($F2031="ALTA",$D2031*1,
IF($F2031="MEDIA",$D2031*0.97,
IF($F2031="BAJA",$D2031*0.9,
IF($F2031="LIQUIDAR",_xlfn.XLOOKUP(A2031,Rotación!$A:$A,Rotación!$O:$O,0,0,-1),"")))),"")</f>
        <v>23862000</v>
      </c>
      <c r="I2031" s="13">
        <f>IFERROR(IF($F2031="ALTA",$D2031*0.97,
IF($F2031="MEDIA",$D2031*0.94,
IF($F2031="BAJA",$D2031*0.87,
IF($F2031="LIQUIDAR",_xlfn.XLOOKUP(A2031,Rotación!$A:$A,Rotación!$O:$O,0,0,-1),"")))),"")</f>
        <v>23124000</v>
      </c>
      <c r="J2031" s="13">
        <f>IFERROR(IF($F2031="ALTA",$D2031*0.94,
IF($F2031="MEDIA",$D2031*0.9,
IF($F2031="BAJA",$D2031*0.85,
IF($F2031="LIQUIDAR",_xlfn.XLOOKUP(A2031,Rotación!$A:$A,Rotación!$O:$O,0,0,-1),"")))),"")</f>
        <v>22140000</v>
      </c>
      <c r="K2031" s="13" t="str">
        <f>_xlfn.XLOOKUP(A2031,Rotación!$A:$A,Rotación!$P:$P,"",0,-1)</f>
        <v/>
      </c>
      <c r="L2031" s="25" t="e">
        <f t="shared" si="140"/>
        <v>#VALUE!</v>
      </c>
      <c r="M2031" s="26">
        <f t="shared" si="141"/>
        <v>0.97560975609756095</v>
      </c>
      <c r="N2031" s="22">
        <f>IFERROR(VLOOKUP(A2031,'Base ATR'!$1:$1048576,2,0),"")</f>
        <v>46020.384722222225</v>
      </c>
      <c r="O2031" s="23">
        <f t="shared" ca="1" si="142"/>
        <v>267.61527777777519</v>
      </c>
      <c r="P2031" t="str">
        <f t="shared" si="143"/>
        <v>SOBRE MERCADO</v>
      </c>
      <c r="Q2031">
        <v>0</v>
      </c>
    </row>
    <row r="2032" spans="1:17" x14ac:dyDescent="0.3">
      <c r="A2032" t="s">
        <v>408</v>
      </c>
      <c r="B2032" t="s">
        <v>24</v>
      </c>
      <c r="C2032" t="s">
        <v>4571</v>
      </c>
      <c r="D2032" s="29">
        <v>28500000</v>
      </c>
      <c r="E2032" s="29">
        <v>22100000</v>
      </c>
      <c r="F2032" t="s">
        <v>4033</v>
      </c>
      <c r="G2032" s="13">
        <f>IFERROR(IF($F2032="ALTA",$D2032*1.03,
IF($F2032="MEDIA",$D2032*1,
IF($F2032="BAJA",$D2032*0.92,
IF($F2032="LIQUIDAR",_xlfn.XLOOKUP(A2032,Rotación!$A:$A,Rotación!$O:$O,0,0,-1),"")))),"")</f>
        <v>28500000</v>
      </c>
      <c r="H2032" s="13">
        <f>IFERROR(IF($F2032="ALTA",$D2032*1,
IF($F2032="MEDIA",$D2032*0.97,
IF($F2032="BAJA",$D2032*0.9,
IF($F2032="LIQUIDAR",_xlfn.XLOOKUP(A2032,Rotación!$A:$A,Rotación!$O:$O,0,0,-1),"")))),"")</f>
        <v>27645000</v>
      </c>
      <c r="I2032" s="13">
        <f>IFERROR(IF($F2032="ALTA",$D2032*0.97,
IF($F2032="MEDIA",$D2032*0.94,
IF($F2032="BAJA",$D2032*0.87,
IF($F2032="LIQUIDAR",_xlfn.XLOOKUP(A2032,Rotación!$A:$A,Rotación!$O:$O,0,0,-1),"")))),"")</f>
        <v>26790000</v>
      </c>
      <c r="J2032" s="13">
        <f>IFERROR(IF($F2032="ALTA",$D2032*0.94,
IF($F2032="MEDIA",$D2032*0.9,
IF($F2032="BAJA",$D2032*0.85,
IF($F2032="LIQUIDAR",_xlfn.XLOOKUP(A2032,Rotación!$A:$A,Rotación!$O:$O,0,0,-1),"")))),"")</f>
        <v>25650000</v>
      </c>
      <c r="K2032" s="13" t="str">
        <f>_xlfn.XLOOKUP(A2032,Rotación!$A:$A,Rotación!$P:$P,"",0,-1)</f>
        <v/>
      </c>
      <c r="L2032" s="25" t="e">
        <f t="shared" si="140"/>
        <v>#VALUE!</v>
      </c>
      <c r="M2032" s="26">
        <f t="shared" si="141"/>
        <v>0.77543859649122804</v>
      </c>
      <c r="N2032" s="22">
        <f>IFERROR(VLOOKUP(A2032,'Base ATR'!$1:$1048576,2,0),"")</f>
        <v>46020.705555555556</v>
      </c>
      <c r="O2032" s="23">
        <f t="shared" ca="1" si="142"/>
        <v>267.2944444444438</v>
      </c>
      <c r="P2032" t="str">
        <f t="shared" si="143"/>
        <v>SOBRE MERCADO</v>
      </c>
      <c r="Q2032">
        <v>0</v>
      </c>
    </row>
    <row r="2033" spans="1:17" x14ac:dyDescent="0.3">
      <c r="A2033" t="s">
        <v>198</v>
      </c>
      <c r="B2033" t="s">
        <v>199</v>
      </c>
      <c r="C2033" t="s">
        <v>5646</v>
      </c>
      <c r="D2033" s="29">
        <v>18900000</v>
      </c>
      <c r="E2033" s="29">
        <v>16750000</v>
      </c>
      <c r="F2033" t="s">
        <v>4033</v>
      </c>
      <c r="G2033" s="13">
        <f>IFERROR(IF($F2033="ALTA",$D2033*1.03,
IF($F2033="MEDIA",$D2033*1,
IF($F2033="BAJA",$D2033*0.92,
IF($F2033="LIQUIDAR",_xlfn.XLOOKUP(A2033,Rotación!$A:$A,Rotación!$O:$O,0,0,-1),"")))),"")</f>
        <v>18900000</v>
      </c>
      <c r="H2033" s="13">
        <f>IFERROR(IF($F2033="ALTA",$D2033*1,
IF($F2033="MEDIA",$D2033*0.97,
IF($F2033="BAJA",$D2033*0.9,
IF($F2033="LIQUIDAR",_xlfn.XLOOKUP(A2033,Rotación!$A:$A,Rotación!$O:$O,0,0,-1),"")))),"")</f>
        <v>18333000</v>
      </c>
      <c r="I2033" s="13">
        <f>IFERROR(IF($F2033="ALTA",$D2033*0.97,
IF($F2033="MEDIA",$D2033*0.94,
IF($F2033="BAJA",$D2033*0.87,
IF($F2033="LIQUIDAR",_xlfn.XLOOKUP(A2033,Rotación!$A:$A,Rotación!$O:$O,0,0,-1),"")))),"")</f>
        <v>17766000</v>
      </c>
      <c r="J2033" s="13">
        <f>IFERROR(IF($F2033="ALTA",$D2033*0.94,
IF($F2033="MEDIA",$D2033*0.9,
IF($F2033="BAJA",$D2033*0.85,
IF($F2033="LIQUIDAR",_xlfn.XLOOKUP(A2033,Rotación!$A:$A,Rotación!$O:$O,0,0,-1),"")))),"")</f>
        <v>17010000</v>
      </c>
      <c r="K2033" s="13" t="str">
        <f>_xlfn.XLOOKUP(A2033,Rotación!$A:$A,Rotación!$P:$P,"",0,-1)</f>
        <v/>
      </c>
      <c r="L2033" s="25" t="e">
        <f t="shared" si="140"/>
        <v>#VALUE!</v>
      </c>
      <c r="M2033" s="26">
        <f t="shared" si="141"/>
        <v>0.88624338624338628</v>
      </c>
      <c r="N2033" s="22">
        <f>IFERROR(VLOOKUP(A2033,'Base ATR'!$1:$1048576,2,0),"")</f>
        <v>46017.728472222225</v>
      </c>
      <c r="O2033" s="23">
        <f t="shared" ca="1" si="142"/>
        <v>270.27152777777519</v>
      </c>
      <c r="P2033" t="str">
        <f t="shared" si="143"/>
        <v>SOBRE MERCADO</v>
      </c>
      <c r="Q2033">
        <v>0</v>
      </c>
    </row>
    <row r="2034" spans="1:17" x14ac:dyDescent="0.3">
      <c r="A2034" t="s">
        <v>5267</v>
      </c>
      <c r="B2034" t="s">
        <v>85</v>
      </c>
      <c r="C2034" t="s">
        <v>5764</v>
      </c>
      <c r="D2034" s="29">
        <v>7860000</v>
      </c>
      <c r="E2034" s="29">
        <v>6100000</v>
      </c>
      <c r="F2034" t="s">
        <v>4033</v>
      </c>
      <c r="G2034" s="13">
        <f>IFERROR(IF($F2034="ALTA",$D2034*1.03,
IF($F2034="MEDIA",$D2034*1,
IF($F2034="BAJA",$D2034*0.92,
IF($F2034="LIQUIDAR",_xlfn.XLOOKUP(A2034,Rotación!$A:$A,Rotación!$O:$O,0,0,-1),"")))),"")</f>
        <v>7860000</v>
      </c>
      <c r="H2034" s="13">
        <f>IFERROR(IF($F2034="ALTA",$D2034*1,
IF($F2034="MEDIA",$D2034*0.97,
IF($F2034="BAJA",$D2034*0.9,
IF($F2034="LIQUIDAR",_xlfn.XLOOKUP(A2034,Rotación!$A:$A,Rotación!$O:$O,0,0,-1),"")))),"")</f>
        <v>7624200</v>
      </c>
      <c r="I2034" s="13">
        <f>IFERROR(IF($F2034="ALTA",$D2034*0.97,
IF($F2034="MEDIA",$D2034*0.94,
IF($F2034="BAJA",$D2034*0.87,
IF($F2034="LIQUIDAR",_xlfn.XLOOKUP(A2034,Rotación!$A:$A,Rotación!$O:$O,0,0,-1),"")))),"")</f>
        <v>7388400</v>
      </c>
      <c r="J2034" s="13">
        <f>IFERROR(IF($F2034="ALTA",$D2034*0.94,
IF($F2034="MEDIA",$D2034*0.9,
IF($F2034="BAJA",$D2034*0.85,
IF($F2034="LIQUIDAR",_xlfn.XLOOKUP(A2034,Rotación!$A:$A,Rotación!$O:$O,0,0,-1),"")))),"")</f>
        <v>7074000</v>
      </c>
      <c r="K2034" s="13" t="str">
        <f>_xlfn.XLOOKUP(A2034,Rotación!$A:$A,Rotación!$P:$P,"",0,-1)</f>
        <v/>
      </c>
      <c r="L2034" s="25" t="e">
        <f t="shared" si="140"/>
        <v>#VALUE!</v>
      </c>
      <c r="M2034" s="26">
        <f t="shared" si="141"/>
        <v>0.77608142493638677</v>
      </c>
      <c r="N2034" s="22" t="str">
        <f>IFERROR(VLOOKUP(A2034,'Base ATR'!$1:$1048576,2,0),"")</f>
        <v/>
      </c>
      <c r="O2034" s="23" t="str">
        <f t="shared" ca="1" si="142"/>
        <v/>
      </c>
      <c r="P2034" t="str">
        <f t="shared" si="143"/>
        <v/>
      </c>
      <c r="Q2034">
        <v>0</v>
      </c>
    </row>
    <row r="2035" spans="1:17" x14ac:dyDescent="0.3">
      <c r="A2035" t="s">
        <v>1007</v>
      </c>
      <c r="B2035" t="s">
        <v>62</v>
      </c>
      <c r="C2035" t="s">
        <v>4445</v>
      </c>
      <c r="D2035" s="29">
        <v>13800000</v>
      </c>
      <c r="E2035" s="29">
        <v>10600000</v>
      </c>
      <c r="F2035" t="s">
        <v>4033</v>
      </c>
      <c r="G2035" s="13">
        <f>IFERROR(IF($F2035="ALTA",$D2035*1.03,
IF($F2035="MEDIA",$D2035*1,
IF($F2035="BAJA",$D2035*0.92,
IF($F2035="LIQUIDAR",_xlfn.XLOOKUP(A2035,Rotación!$A:$A,Rotación!$O:$O,0,0,-1),"")))),"")</f>
        <v>13800000</v>
      </c>
      <c r="H2035" s="13">
        <f>IFERROR(IF($F2035="ALTA",$D2035*1,
IF($F2035="MEDIA",$D2035*0.97,
IF($F2035="BAJA",$D2035*0.9,
IF($F2035="LIQUIDAR",_xlfn.XLOOKUP(A2035,Rotación!$A:$A,Rotación!$O:$O,0,0,-1),"")))),"")</f>
        <v>13386000</v>
      </c>
      <c r="I2035" s="13">
        <f>IFERROR(IF($F2035="ALTA",$D2035*0.97,
IF($F2035="MEDIA",$D2035*0.94,
IF($F2035="BAJA",$D2035*0.87,
IF($F2035="LIQUIDAR",_xlfn.XLOOKUP(A2035,Rotación!$A:$A,Rotación!$O:$O,0,0,-1),"")))),"")</f>
        <v>12972000</v>
      </c>
      <c r="J2035" s="13">
        <f>IFERROR(IF($F2035="ALTA",$D2035*0.94,
IF($F2035="MEDIA",$D2035*0.9,
IF($F2035="BAJA",$D2035*0.85,
IF($F2035="LIQUIDAR",_xlfn.XLOOKUP(A2035,Rotación!$A:$A,Rotación!$O:$O,0,0,-1),"")))),"")</f>
        <v>12420000</v>
      </c>
      <c r="K2035" s="13" t="str">
        <f>_xlfn.XLOOKUP(A2035,Rotación!$A:$A,Rotación!$P:$P,"",0,-1)</f>
        <v/>
      </c>
      <c r="L2035" s="25" t="e">
        <f t="shared" si="140"/>
        <v>#VALUE!</v>
      </c>
      <c r="M2035" s="26">
        <f t="shared" si="141"/>
        <v>0.76811594202898548</v>
      </c>
      <c r="N2035" s="22">
        <f>IFERROR(VLOOKUP(A2035,'Base ATR'!$1:$1048576,2,0),"")</f>
        <v>45664.738888888889</v>
      </c>
      <c r="O2035" s="23">
        <f t="shared" ca="1" si="142"/>
        <v>623.26111111111095</v>
      </c>
      <c r="P2035" t="str">
        <f t="shared" si="143"/>
        <v>SOBRE MERCADO</v>
      </c>
      <c r="Q2035">
        <v>0</v>
      </c>
    </row>
    <row r="2036" spans="1:17" x14ac:dyDescent="0.3">
      <c r="A2036" t="s">
        <v>3993</v>
      </c>
      <c r="B2036" t="s">
        <v>188</v>
      </c>
      <c r="C2036" t="s">
        <v>5666</v>
      </c>
      <c r="D2036" s="29">
        <v>28400000</v>
      </c>
      <c r="E2036" s="29">
        <v>23500000</v>
      </c>
      <c r="F2036" t="s">
        <v>4033</v>
      </c>
      <c r="G2036" s="13">
        <f>IFERROR(IF($F2036="ALTA",$D2036*1.03,
IF($F2036="MEDIA",$D2036*1,
IF($F2036="BAJA",$D2036*0.92,
IF($F2036="LIQUIDAR",_xlfn.XLOOKUP(A2036,Rotación!$A:$A,Rotación!$O:$O,0,0,-1),"")))),"")</f>
        <v>28400000</v>
      </c>
      <c r="H2036" s="13">
        <f>IFERROR(IF($F2036="ALTA",$D2036*1,
IF($F2036="MEDIA",$D2036*0.97,
IF($F2036="BAJA",$D2036*0.9,
IF($F2036="LIQUIDAR",_xlfn.XLOOKUP(A2036,Rotación!$A:$A,Rotación!$O:$O,0,0,-1),"")))),"")</f>
        <v>27548000</v>
      </c>
      <c r="I2036" s="13">
        <f>IFERROR(IF($F2036="ALTA",$D2036*0.97,
IF($F2036="MEDIA",$D2036*0.94,
IF($F2036="BAJA",$D2036*0.87,
IF($F2036="LIQUIDAR",_xlfn.XLOOKUP(A2036,Rotación!$A:$A,Rotación!$O:$O,0,0,-1),"")))),"")</f>
        <v>26696000</v>
      </c>
      <c r="J2036" s="13">
        <f>IFERROR(IF($F2036="ALTA",$D2036*0.94,
IF($F2036="MEDIA",$D2036*0.9,
IF($F2036="BAJA",$D2036*0.85,
IF($F2036="LIQUIDAR",_xlfn.XLOOKUP(A2036,Rotación!$A:$A,Rotación!$O:$O,0,0,-1),"")))),"")</f>
        <v>25560000</v>
      </c>
      <c r="K2036" s="13">
        <f>_xlfn.XLOOKUP(A2036,Rotación!$A:$A,Rotación!$P:$P,"",0,-1)</f>
        <v>25390000</v>
      </c>
      <c r="L2036" s="25">
        <f t="shared" si="140"/>
        <v>-3010000</v>
      </c>
      <c r="M2036" s="26">
        <f t="shared" si="141"/>
        <v>0.82746478873239437</v>
      </c>
      <c r="N2036" s="22" t="str">
        <f>IFERROR(VLOOKUP(A2036,'Base ATR'!$1:$1048576,2,0),"")</f>
        <v/>
      </c>
      <c r="O2036" s="23" t="str">
        <f t="shared" ca="1" si="142"/>
        <v/>
      </c>
      <c r="P2036" t="str">
        <f t="shared" si="143"/>
        <v/>
      </c>
      <c r="Q2036">
        <v>0</v>
      </c>
    </row>
    <row r="2037" spans="1:17" x14ac:dyDescent="0.3">
      <c r="A2037" t="s">
        <v>5266</v>
      </c>
      <c r="B2037" t="s">
        <v>166</v>
      </c>
      <c r="C2037" t="s">
        <v>5769</v>
      </c>
      <c r="D2037" s="29">
        <v>10500000</v>
      </c>
      <c r="E2037" s="29">
        <v>8700000</v>
      </c>
      <c r="F2037" t="s">
        <v>4033</v>
      </c>
      <c r="G2037" s="13">
        <f>IFERROR(IF($F2037="ALTA",$D2037*1.03,
IF($F2037="MEDIA",$D2037*1,
IF($F2037="BAJA",$D2037*0.92,
IF($F2037="LIQUIDAR",_xlfn.XLOOKUP(A2037,Rotación!$A:$A,Rotación!$O:$O,0,0,-1),"")))),"")</f>
        <v>10500000</v>
      </c>
      <c r="H2037" s="13">
        <f>IFERROR(IF($F2037="ALTA",$D2037*1,
IF($F2037="MEDIA",$D2037*0.97,
IF($F2037="BAJA",$D2037*0.9,
IF($F2037="LIQUIDAR",_xlfn.XLOOKUP(A2037,Rotación!$A:$A,Rotación!$O:$O,0,0,-1),"")))),"")</f>
        <v>10185000</v>
      </c>
      <c r="I2037" s="13">
        <f>IFERROR(IF($F2037="ALTA",$D2037*0.97,
IF($F2037="MEDIA",$D2037*0.94,
IF($F2037="BAJA",$D2037*0.87,
IF($F2037="LIQUIDAR",_xlfn.XLOOKUP(A2037,Rotación!$A:$A,Rotación!$O:$O,0,0,-1),"")))),"")</f>
        <v>9870000</v>
      </c>
      <c r="J2037" s="13">
        <f>IFERROR(IF($F2037="ALTA",$D2037*0.94,
IF($F2037="MEDIA",$D2037*0.9,
IF($F2037="BAJA",$D2037*0.85,
IF($F2037="LIQUIDAR",_xlfn.XLOOKUP(A2037,Rotación!$A:$A,Rotación!$O:$O,0,0,-1),"")))),"")</f>
        <v>9450000</v>
      </c>
      <c r="K2037" s="13" t="str">
        <f>_xlfn.XLOOKUP(A2037,Rotación!$A:$A,Rotación!$P:$P,"",0,-1)</f>
        <v/>
      </c>
      <c r="L2037" s="25" t="e">
        <f t="shared" si="140"/>
        <v>#VALUE!</v>
      </c>
      <c r="M2037" s="26">
        <f t="shared" si="141"/>
        <v>0.82857142857142863</v>
      </c>
      <c r="N2037" s="22" t="str">
        <f>IFERROR(VLOOKUP(A2037,'Base ATR'!$1:$1048576,2,0),"")</f>
        <v/>
      </c>
      <c r="O2037" s="23" t="str">
        <f t="shared" ca="1" si="142"/>
        <v/>
      </c>
      <c r="P2037" t="str">
        <f t="shared" si="143"/>
        <v/>
      </c>
      <c r="Q2037">
        <v>0</v>
      </c>
    </row>
    <row r="2038" spans="1:17" x14ac:dyDescent="0.3">
      <c r="A2038" t="s">
        <v>5266</v>
      </c>
      <c r="B2038" t="s">
        <v>166</v>
      </c>
      <c r="C2038" t="s">
        <v>5769</v>
      </c>
      <c r="D2038" s="29">
        <v>10700000</v>
      </c>
      <c r="E2038" s="29">
        <v>9200000</v>
      </c>
      <c r="F2038" t="s">
        <v>4033</v>
      </c>
      <c r="G2038" s="13">
        <f>IFERROR(IF($F2038="ALTA",$D2038*1.03,
IF($F2038="MEDIA",$D2038*1,
IF($F2038="BAJA",$D2038*0.92,
IF($F2038="LIQUIDAR",_xlfn.XLOOKUP(A2038,Rotación!$A:$A,Rotación!$O:$O,0,0,-1),"")))),"")</f>
        <v>10700000</v>
      </c>
      <c r="H2038" s="13">
        <f>IFERROR(IF($F2038="ALTA",$D2038*1,
IF($F2038="MEDIA",$D2038*0.97,
IF($F2038="BAJA",$D2038*0.9,
IF($F2038="LIQUIDAR",_xlfn.XLOOKUP(A2038,Rotación!$A:$A,Rotación!$O:$O,0,0,-1),"")))),"")</f>
        <v>10379000</v>
      </c>
      <c r="I2038" s="13">
        <f>IFERROR(IF($F2038="ALTA",$D2038*0.97,
IF($F2038="MEDIA",$D2038*0.94,
IF($F2038="BAJA",$D2038*0.87,
IF($F2038="LIQUIDAR",_xlfn.XLOOKUP(A2038,Rotación!$A:$A,Rotación!$O:$O,0,0,-1),"")))),"")</f>
        <v>10058000</v>
      </c>
      <c r="J2038" s="13">
        <f>IFERROR(IF($F2038="ALTA",$D2038*0.94,
IF($F2038="MEDIA",$D2038*0.9,
IF($F2038="BAJA",$D2038*0.85,
IF($F2038="LIQUIDAR",_xlfn.XLOOKUP(A2038,Rotación!$A:$A,Rotación!$O:$O,0,0,-1),"")))),"")</f>
        <v>9630000</v>
      </c>
      <c r="K2038" s="13" t="str">
        <f>_xlfn.XLOOKUP(A2038,Rotación!$A:$A,Rotación!$P:$P,"",0,-1)</f>
        <v/>
      </c>
      <c r="L2038" s="25" t="e">
        <f t="shared" si="140"/>
        <v>#VALUE!</v>
      </c>
      <c r="M2038" s="26">
        <f t="shared" si="141"/>
        <v>0.85981308411214952</v>
      </c>
      <c r="N2038" s="22" t="str">
        <f>IFERROR(VLOOKUP(A2038,'Base ATR'!$1:$1048576,2,0),"")</f>
        <v/>
      </c>
      <c r="O2038" s="23" t="str">
        <f t="shared" ca="1" si="142"/>
        <v/>
      </c>
      <c r="P2038" t="str">
        <f t="shared" si="143"/>
        <v/>
      </c>
      <c r="Q2038">
        <v>0</v>
      </c>
    </row>
    <row r="2039" spans="1:17" x14ac:dyDescent="0.3">
      <c r="A2039" t="s">
        <v>410</v>
      </c>
      <c r="B2039" t="s">
        <v>194</v>
      </c>
      <c r="C2039">
        <v>700</v>
      </c>
      <c r="D2039" s="29">
        <v>12800000</v>
      </c>
      <c r="E2039" s="29">
        <v>11300000</v>
      </c>
      <c r="F2039" t="s">
        <v>4033</v>
      </c>
      <c r="G2039" s="13">
        <f>IFERROR(IF($F2039="ALTA",$D2039*1.03,
IF($F2039="MEDIA",$D2039*1,
IF($F2039="BAJA",$D2039*0.92,
IF($F2039="LIQUIDAR",_xlfn.XLOOKUP(A2039,Rotación!$A:$A,Rotación!$O:$O,0,0,-1),"")))),"")</f>
        <v>12800000</v>
      </c>
      <c r="H2039" s="13">
        <f>IFERROR(IF($F2039="ALTA",$D2039*1,
IF($F2039="MEDIA",$D2039*0.97,
IF($F2039="BAJA",$D2039*0.9,
IF($F2039="LIQUIDAR",_xlfn.XLOOKUP(A2039,Rotación!$A:$A,Rotación!$O:$O,0,0,-1),"")))),"")</f>
        <v>12416000</v>
      </c>
      <c r="I2039" s="13">
        <f>IFERROR(IF($F2039="ALTA",$D2039*0.97,
IF($F2039="MEDIA",$D2039*0.94,
IF($F2039="BAJA",$D2039*0.87,
IF($F2039="LIQUIDAR",_xlfn.XLOOKUP(A2039,Rotación!$A:$A,Rotación!$O:$O,0,0,-1),"")))),"")</f>
        <v>12032000</v>
      </c>
      <c r="J2039" s="13">
        <f>IFERROR(IF($F2039="ALTA",$D2039*0.94,
IF($F2039="MEDIA",$D2039*0.9,
IF($F2039="BAJA",$D2039*0.85,
IF($F2039="LIQUIDAR",_xlfn.XLOOKUP(A2039,Rotación!$A:$A,Rotación!$O:$O,0,0,-1),"")))),"")</f>
        <v>11520000</v>
      </c>
      <c r="K2039" s="13" t="str">
        <f>_xlfn.XLOOKUP(A2039,Rotación!$A:$A,Rotación!$P:$P,"",0,-1)</f>
        <v/>
      </c>
      <c r="L2039" s="25" t="e">
        <f t="shared" si="140"/>
        <v>#VALUE!</v>
      </c>
      <c r="M2039" s="26">
        <f t="shared" si="141"/>
        <v>0.8828125</v>
      </c>
      <c r="N2039" s="22">
        <f>IFERROR(VLOOKUP(A2039,'Base ATR'!$1:$1048576,2,0),"")</f>
        <v>46018.490277777775</v>
      </c>
      <c r="O2039" s="23">
        <f t="shared" ca="1" si="142"/>
        <v>269.50972222222481</v>
      </c>
      <c r="P2039" t="str">
        <f t="shared" si="143"/>
        <v>SOBRE MERCADO</v>
      </c>
      <c r="Q2039">
        <v>0</v>
      </c>
    </row>
    <row r="2040" spans="1:17" x14ac:dyDescent="0.3">
      <c r="A2040" t="s">
        <v>5269</v>
      </c>
      <c r="B2040" t="s">
        <v>89</v>
      </c>
      <c r="C2040" t="s">
        <v>5205</v>
      </c>
      <c r="D2040" s="29">
        <v>9090000</v>
      </c>
      <c r="E2040" s="29">
        <v>8000000</v>
      </c>
      <c r="F2040" t="s">
        <v>5390</v>
      </c>
      <c r="G2040" s="13">
        <f>IFERROR(IF($F2040="ALTA",$D2040*1.03,
IF($F2040="MEDIA",$D2040*1,
IF($F2040="BAJA",$D2040*0.92,
IF($F2040="LIQUIDAR",_xlfn.XLOOKUP(A2040,Rotación!$A:$A,Rotación!$O:$O,0,0,-1),"")))),"")</f>
        <v>9362700</v>
      </c>
      <c r="H2040" s="13">
        <f>IFERROR(IF($F2040="ALTA",$D2040*1,
IF($F2040="MEDIA",$D2040*0.97,
IF($F2040="BAJA",$D2040*0.9,
IF($F2040="LIQUIDAR",_xlfn.XLOOKUP(A2040,Rotación!$A:$A,Rotación!$O:$O,0,0,-1),"")))),"")</f>
        <v>9090000</v>
      </c>
      <c r="I2040" s="13">
        <f>IFERROR(IF($F2040="ALTA",$D2040*0.97,
IF($F2040="MEDIA",$D2040*0.94,
IF($F2040="BAJA",$D2040*0.87,
IF($F2040="LIQUIDAR",_xlfn.XLOOKUP(A2040,Rotación!$A:$A,Rotación!$O:$O,0,0,-1),"")))),"")</f>
        <v>8817300</v>
      </c>
      <c r="J2040" s="13">
        <f>IFERROR(IF($F2040="ALTA",$D2040*0.94,
IF($F2040="MEDIA",$D2040*0.9,
IF($F2040="BAJA",$D2040*0.85,
IF($F2040="LIQUIDAR",_xlfn.XLOOKUP(A2040,Rotación!$A:$A,Rotación!$O:$O,0,0,-1),"")))),"")</f>
        <v>8544600</v>
      </c>
      <c r="K2040" s="13" t="str">
        <f>_xlfn.XLOOKUP(A2040,Rotación!$A:$A,Rotación!$P:$P,"",0,-1)</f>
        <v/>
      </c>
      <c r="L2040" s="25" t="e">
        <f t="shared" si="140"/>
        <v>#VALUE!</v>
      </c>
      <c r="M2040" s="26">
        <f t="shared" si="141"/>
        <v>0.88008800880088012</v>
      </c>
      <c r="N2040" s="22" t="str">
        <f>IFERROR(VLOOKUP(A2040,'Base ATR'!$1:$1048576,2,0),"")</f>
        <v/>
      </c>
      <c r="O2040" s="23" t="str">
        <f t="shared" ca="1" si="142"/>
        <v/>
      </c>
      <c r="P2040" t="str">
        <f t="shared" si="143"/>
        <v/>
      </c>
      <c r="Q2040">
        <v>0</v>
      </c>
    </row>
    <row r="2041" spans="1:17" x14ac:dyDescent="0.3">
      <c r="A2041" t="s">
        <v>5270</v>
      </c>
      <c r="B2041" t="s">
        <v>250</v>
      </c>
      <c r="C2041" t="s">
        <v>5776</v>
      </c>
      <c r="D2041" s="29">
        <v>16600000</v>
      </c>
      <c r="E2041" s="29">
        <v>14000000</v>
      </c>
      <c r="F2041" t="s">
        <v>5390</v>
      </c>
      <c r="G2041" s="13">
        <f>IFERROR(IF($F2041="ALTA",$D2041*1.03,
IF($F2041="MEDIA",$D2041*1,
IF($F2041="BAJA",$D2041*0.92,
IF($F2041="LIQUIDAR",_xlfn.XLOOKUP(A2041,Rotación!$A:$A,Rotación!$O:$O,0,0,-1),"")))),"")</f>
        <v>17098000</v>
      </c>
      <c r="H2041" s="13">
        <f>IFERROR(IF($F2041="ALTA",$D2041*1,
IF($F2041="MEDIA",$D2041*0.97,
IF($F2041="BAJA",$D2041*0.9,
IF($F2041="LIQUIDAR",_xlfn.XLOOKUP(A2041,Rotación!$A:$A,Rotación!$O:$O,0,0,-1),"")))),"")</f>
        <v>16600000</v>
      </c>
      <c r="I2041" s="13">
        <f>IFERROR(IF($F2041="ALTA",$D2041*0.97,
IF($F2041="MEDIA",$D2041*0.94,
IF($F2041="BAJA",$D2041*0.87,
IF($F2041="LIQUIDAR",_xlfn.XLOOKUP(A2041,Rotación!$A:$A,Rotación!$O:$O,0,0,-1),"")))),"")</f>
        <v>16102000</v>
      </c>
      <c r="J2041" s="13">
        <f>IFERROR(IF($F2041="ALTA",$D2041*0.94,
IF($F2041="MEDIA",$D2041*0.9,
IF($F2041="BAJA",$D2041*0.85,
IF($F2041="LIQUIDAR",_xlfn.XLOOKUP(A2041,Rotación!$A:$A,Rotación!$O:$O,0,0,-1),"")))),"")</f>
        <v>15604000</v>
      </c>
      <c r="K2041" s="13" t="str">
        <f>_xlfn.XLOOKUP(A2041,Rotación!$A:$A,Rotación!$P:$P,"",0,-1)</f>
        <v/>
      </c>
      <c r="L2041" s="25" t="e">
        <f t="shared" si="140"/>
        <v>#VALUE!</v>
      </c>
      <c r="M2041" s="26">
        <f t="shared" si="141"/>
        <v>0.84337349397590367</v>
      </c>
      <c r="N2041" s="22" t="str">
        <f>IFERROR(VLOOKUP(A2041,'Base ATR'!$1:$1048576,2,0),"")</f>
        <v/>
      </c>
      <c r="O2041" s="23" t="str">
        <f t="shared" ca="1" si="142"/>
        <v/>
      </c>
      <c r="P2041" t="str">
        <f t="shared" si="143"/>
        <v/>
      </c>
      <c r="Q2041">
        <v>0</v>
      </c>
    </row>
    <row r="2042" spans="1:17" x14ac:dyDescent="0.3">
      <c r="A2042" t="s">
        <v>5270</v>
      </c>
      <c r="B2042" t="s">
        <v>250</v>
      </c>
      <c r="C2042" t="s">
        <v>5776</v>
      </c>
      <c r="D2042" s="29">
        <v>16600000</v>
      </c>
      <c r="E2042" s="29">
        <v>14500000</v>
      </c>
      <c r="F2042" t="s">
        <v>5390</v>
      </c>
      <c r="G2042" s="13">
        <f>IFERROR(IF($F2042="ALTA",$D2042*1.03,
IF($F2042="MEDIA",$D2042*1,
IF($F2042="BAJA",$D2042*0.92,
IF($F2042="LIQUIDAR",_xlfn.XLOOKUP(A2042,Rotación!$A:$A,Rotación!$O:$O,0,0,-1),"")))),"")</f>
        <v>17098000</v>
      </c>
      <c r="H2042" s="13">
        <f>IFERROR(IF($F2042="ALTA",$D2042*1,
IF($F2042="MEDIA",$D2042*0.97,
IF($F2042="BAJA",$D2042*0.9,
IF($F2042="LIQUIDAR",_xlfn.XLOOKUP(A2042,Rotación!$A:$A,Rotación!$O:$O,0,0,-1),"")))),"")</f>
        <v>16600000</v>
      </c>
      <c r="I2042" s="13">
        <f>IFERROR(IF($F2042="ALTA",$D2042*0.97,
IF($F2042="MEDIA",$D2042*0.94,
IF($F2042="BAJA",$D2042*0.87,
IF($F2042="LIQUIDAR",_xlfn.XLOOKUP(A2042,Rotación!$A:$A,Rotación!$O:$O,0,0,-1),"")))),"")</f>
        <v>16102000</v>
      </c>
      <c r="J2042" s="13">
        <f>IFERROR(IF($F2042="ALTA",$D2042*0.94,
IF($F2042="MEDIA",$D2042*0.9,
IF($F2042="BAJA",$D2042*0.85,
IF($F2042="LIQUIDAR",_xlfn.XLOOKUP(A2042,Rotación!$A:$A,Rotación!$O:$O,0,0,-1),"")))),"")</f>
        <v>15604000</v>
      </c>
      <c r="K2042" s="13" t="str">
        <f>_xlfn.XLOOKUP(A2042,Rotación!$A:$A,Rotación!$P:$P,"",0,-1)</f>
        <v/>
      </c>
      <c r="L2042" s="25" t="e">
        <f t="shared" si="140"/>
        <v>#VALUE!</v>
      </c>
      <c r="M2042" s="26">
        <f t="shared" si="141"/>
        <v>0.87349397590361444</v>
      </c>
      <c r="N2042" s="22" t="str">
        <f>IFERROR(VLOOKUP(A2042,'Base ATR'!$1:$1048576,2,0),"")</f>
        <v/>
      </c>
      <c r="O2042" s="23" t="str">
        <f t="shared" ca="1" si="142"/>
        <v/>
      </c>
      <c r="P2042" t="str">
        <f t="shared" si="143"/>
        <v/>
      </c>
      <c r="Q2042">
        <v>0</v>
      </c>
    </row>
    <row r="2043" spans="1:17" x14ac:dyDescent="0.3">
      <c r="A2043" t="s">
        <v>5271</v>
      </c>
      <c r="D2043" s="29">
        <v>6990000</v>
      </c>
      <c r="E2043" s="29">
        <v>5500000</v>
      </c>
      <c r="F2043" t="s">
        <v>5390</v>
      </c>
      <c r="G2043" s="13">
        <f>IFERROR(IF($F2043="ALTA",$D2043*1.03,
IF($F2043="MEDIA",$D2043*1,
IF($F2043="BAJA",$D2043*0.92,
IF($F2043="LIQUIDAR",_xlfn.XLOOKUP(A2043,Rotación!$A:$A,Rotación!$O:$O,0,0,-1),"")))),"")</f>
        <v>7199700</v>
      </c>
      <c r="H2043" s="13">
        <f>IFERROR(IF($F2043="ALTA",$D2043*1,
IF($F2043="MEDIA",$D2043*0.97,
IF($F2043="BAJA",$D2043*0.9,
IF($F2043="LIQUIDAR",_xlfn.XLOOKUP(A2043,Rotación!$A:$A,Rotación!$O:$O,0,0,-1),"")))),"")</f>
        <v>6990000</v>
      </c>
      <c r="I2043" s="13">
        <f>IFERROR(IF($F2043="ALTA",$D2043*0.97,
IF($F2043="MEDIA",$D2043*0.94,
IF($F2043="BAJA",$D2043*0.87,
IF($F2043="LIQUIDAR",_xlfn.XLOOKUP(A2043,Rotación!$A:$A,Rotación!$O:$O,0,0,-1),"")))),"")</f>
        <v>6780300</v>
      </c>
      <c r="J2043" s="13">
        <f>IFERROR(IF($F2043="ALTA",$D2043*0.94,
IF($F2043="MEDIA",$D2043*0.9,
IF($F2043="BAJA",$D2043*0.85,
IF($F2043="LIQUIDAR",_xlfn.XLOOKUP(A2043,Rotación!$A:$A,Rotación!$O:$O,0,0,-1),"")))),"")</f>
        <v>6570600</v>
      </c>
      <c r="K2043" s="13" t="str">
        <f>_xlfn.XLOOKUP(A2043,Rotación!$A:$A,Rotación!$P:$P,"",0,-1)</f>
        <v/>
      </c>
      <c r="L2043" s="25" t="e">
        <f t="shared" si="140"/>
        <v>#VALUE!</v>
      </c>
      <c r="M2043" s="26">
        <f t="shared" si="141"/>
        <v>0.7868383404864091</v>
      </c>
      <c r="N2043" s="22" t="str">
        <f>IFERROR(VLOOKUP(A2043,'Base ATR'!$1:$1048576,2,0),"")</f>
        <v/>
      </c>
      <c r="O2043" s="23" t="str">
        <f t="shared" ca="1" si="142"/>
        <v/>
      </c>
      <c r="P2043" t="str">
        <f t="shared" si="143"/>
        <v/>
      </c>
      <c r="Q2043">
        <v>0</v>
      </c>
    </row>
    <row r="2044" spans="1:17" x14ac:dyDescent="0.3">
      <c r="A2044" t="s">
        <v>5272</v>
      </c>
      <c r="D2044" s="29">
        <v>16990000</v>
      </c>
      <c r="E2044" s="29">
        <v>14000000</v>
      </c>
      <c r="F2044" t="s">
        <v>4033</v>
      </c>
      <c r="G2044" s="13">
        <f>IFERROR(IF($F2044="ALTA",$D2044*1.03,
IF($F2044="MEDIA",$D2044*1,
IF($F2044="BAJA",$D2044*0.92,
IF($F2044="LIQUIDAR",_xlfn.XLOOKUP(A2044,Rotación!$A:$A,Rotación!$O:$O,0,0,-1),"")))),"")</f>
        <v>16990000</v>
      </c>
      <c r="H2044" s="13">
        <f>IFERROR(IF($F2044="ALTA",$D2044*1,
IF($F2044="MEDIA",$D2044*0.97,
IF($F2044="BAJA",$D2044*0.9,
IF($F2044="LIQUIDAR",_xlfn.XLOOKUP(A2044,Rotación!$A:$A,Rotación!$O:$O,0,0,-1),"")))),"")</f>
        <v>16480300</v>
      </c>
      <c r="I2044" s="13">
        <f>IFERROR(IF($F2044="ALTA",$D2044*0.97,
IF($F2044="MEDIA",$D2044*0.94,
IF($F2044="BAJA",$D2044*0.87,
IF($F2044="LIQUIDAR",_xlfn.XLOOKUP(A2044,Rotación!$A:$A,Rotación!$O:$O,0,0,-1),"")))),"")</f>
        <v>15970600</v>
      </c>
      <c r="J2044" s="13">
        <f>IFERROR(IF($F2044="ALTA",$D2044*0.94,
IF($F2044="MEDIA",$D2044*0.9,
IF($F2044="BAJA",$D2044*0.85,
IF($F2044="LIQUIDAR",_xlfn.XLOOKUP(A2044,Rotación!$A:$A,Rotación!$O:$O,0,0,-1),"")))),"")</f>
        <v>15291000</v>
      </c>
      <c r="K2044" s="13" t="str">
        <f>_xlfn.XLOOKUP(A2044,Rotación!$A:$A,Rotación!$P:$P,"",0,-1)</f>
        <v/>
      </c>
      <c r="L2044" s="25" t="e">
        <f t="shared" si="140"/>
        <v>#VALUE!</v>
      </c>
      <c r="M2044" s="26">
        <f t="shared" si="141"/>
        <v>0.82401412595644496</v>
      </c>
      <c r="N2044" s="22" t="str">
        <f>IFERROR(VLOOKUP(A2044,'Base ATR'!$1:$1048576,2,0),"")</f>
        <v/>
      </c>
      <c r="O2044" s="23" t="str">
        <f t="shared" ca="1" si="142"/>
        <v/>
      </c>
      <c r="P2044" t="str">
        <f t="shared" si="143"/>
        <v/>
      </c>
      <c r="Q2044">
        <v>0</v>
      </c>
    </row>
    <row r="2045" spans="1:17" x14ac:dyDescent="0.3">
      <c r="A2045" t="s">
        <v>5273</v>
      </c>
      <c r="D2045" s="29">
        <v>22690000</v>
      </c>
      <c r="E2045" s="29">
        <v>19000000</v>
      </c>
      <c r="F2045" t="s">
        <v>4033</v>
      </c>
      <c r="G2045" s="13">
        <f>IFERROR(IF($F2045="ALTA",$D2045*1.03,
IF($F2045="MEDIA",$D2045*1,
IF($F2045="BAJA",$D2045*0.92,
IF($F2045="LIQUIDAR",_xlfn.XLOOKUP(A2045,Rotación!$A:$A,Rotación!$O:$O,0,0,-1),"")))),"")</f>
        <v>22690000</v>
      </c>
      <c r="H2045" s="13">
        <f>IFERROR(IF($F2045="ALTA",$D2045*1,
IF($F2045="MEDIA",$D2045*0.97,
IF($F2045="BAJA",$D2045*0.9,
IF($F2045="LIQUIDAR",_xlfn.XLOOKUP(A2045,Rotación!$A:$A,Rotación!$O:$O,0,0,-1),"")))),"")</f>
        <v>22009300</v>
      </c>
      <c r="I2045" s="13">
        <f>IFERROR(IF($F2045="ALTA",$D2045*0.97,
IF($F2045="MEDIA",$D2045*0.94,
IF($F2045="BAJA",$D2045*0.87,
IF($F2045="LIQUIDAR",_xlfn.XLOOKUP(A2045,Rotación!$A:$A,Rotación!$O:$O,0,0,-1),"")))),"")</f>
        <v>21328600</v>
      </c>
      <c r="J2045" s="13">
        <f>IFERROR(IF($F2045="ALTA",$D2045*0.94,
IF($F2045="MEDIA",$D2045*0.9,
IF($F2045="BAJA",$D2045*0.85,
IF($F2045="LIQUIDAR",_xlfn.XLOOKUP(A2045,Rotación!$A:$A,Rotación!$O:$O,0,0,-1),"")))),"")</f>
        <v>20421000</v>
      </c>
      <c r="K2045" s="13" t="str">
        <f>_xlfn.XLOOKUP(A2045,Rotación!$A:$A,Rotación!$P:$P,"",0,-1)</f>
        <v/>
      </c>
      <c r="L2045" s="25" t="e">
        <f t="shared" si="140"/>
        <v>#VALUE!</v>
      </c>
      <c r="M2045" s="26">
        <f t="shared" si="141"/>
        <v>0.83737329219920675</v>
      </c>
      <c r="N2045" s="22" t="str">
        <f>IFERROR(VLOOKUP(A2045,'Base ATR'!$1:$1048576,2,0),"")</f>
        <v/>
      </c>
      <c r="O2045" s="23" t="str">
        <f t="shared" ca="1" si="142"/>
        <v/>
      </c>
      <c r="P2045" t="str">
        <f t="shared" si="143"/>
        <v/>
      </c>
      <c r="Q2045">
        <v>0</v>
      </c>
    </row>
    <row r="2046" spans="1:17" x14ac:dyDescent="0.3">
      <c r="A2046" t="s">
        <v>5274</v>
      </c>
      <c r="B2046" t="s">
        <v>50</v>
      </c>
      <c r="C2046">
        <v>580</v>
      </c>
      <c r="D2046" s="29">
        <v>9000000</v>
      </c>
      <c r="E2046" s="29">
        <v>7300000</v>
      </c>
      <c r="F2046" t="s">
        <v>4033</v>
      </c>
      <c r="G2046" s="13">
        <f>IFERROR(IF($F2046="ALTA",$D2046*1.03,
IF($F2046="MEDIA",$D2046*1,
IF($F2046="BAJA",$D2046*0.92,
IF($F2046="LIQUIDAR",_xlfn.XLOOKUP(A2046,Rotación!$A:$A,Rotación!$O:$O,0,0,-1),"")))),"")</f>
        <v>9000000</v>
      </c>
      <c r="H2046" s="13">
        <f>IFERROR(IF($F2046="ALTA",$D2046*1,
IF($F2046="MEDIA",$D2046*0.97,
IF($F2046="BAJA",$D2046*0.9,
IF($F2046="LIQUIDAR",_xlfn.XLOOKUP(A2046,Rotación!$A:$A,Rotación!$O:$O,0,0,-1),"")))),"")</f>
        <v>8730000</v>
      </c>
      <c r="I2046" s="13">
        <f>IFERROR(IF($F2046="ALTA",$D2046*0.97,
IF($F2046="MEDIA",$D2046*0.94,
IF($F2046="BAJA",$D2046*0.87,
IF($F2046="LIQUIDAR",_xlfn.XLOOKUP(A2046,Rotación!$A:$A,Rotación!$O:$O,0,0,-1),"")))),"")</f>
        <v>8460000</v>
      </c>
      <c r="J2046" s="13">
        <f>IFERROR(IF($F2046="ALTA",$D2046*0.94,
IF($F2046="MEDIA",$D2046*0.9,
IF($F2046="BAJA",$D2046*0.85,
IF($F2046="LIQUIDAR",_xlfn.XLOOKUP(A2046,Rotación!$A:$A,Rotación!$O:$O,0,0,-1),"")))),"")</f>
        <v>8100000</v>
      </c>
      <c r="K2046" s="13" t="str">
        <f>_xlfn.XLOOKUP(A2046,Rotación!$A:$A,Rotación!$P:$P,"",0,-1)</f>
        <v/>
      </c>
      <c r="L2046" s="25" t="e">
        <f t="shared" si="140"/>
        <v>#VALUE!</v>
      </c>
      <c r="M2046" s="26">
        <f t="shared" si="141"/>
        <v>0.81111111111111112</v>
      </c>
      <c r="N2046" s="22" t="str">
        <f>IFERROR(VLOOKUP(A2046,'Base ATR'!$1:$1048576,2,0),"")</f>
        <v/>
      </c>
      <c r="O2046" s="23" t="str">
        <f t="shared" ca="1" si="142"/>
        <v/>
      </c>
      <c r="P2046" t="str">
        <f t="shared" si="143"/>
        <v/>
      </c>
      <c r="Q2046">
        <v>0</v>
      </c>
    </row>
    <row r="2047" spans="1:17" x14ac:dyDescent="0.3">
      <c r="A2047" t="s">
        <v>5275</v>
      </c>
      <c r="B2047" t="s">
        <v>4640</v>
      </c>
      <c r="C2047" t="s">
        <v>5786</v>
      </c>
      <c r="D2047" s="29">
        <v>8400000</v>
      </c>
      <c r="E2047" s="29">
        <v>7300000</v>
      </c>
      <c r="F2047" t="s">
        <v>5390</v>
      </c>
      <c r="G2047" s="13">
        <f>IFERROR(IF($F2047="ALTA",$D2047*1.03,
IF($F2047="MEDIA",$D2047*1,
IF($F2047="BAJA",$D2047*0.92,
IF($F2047="LIQUIDAR",_xlfn.XLOOKUP(A2047,Rotación!$A:$A,Rotación!$O:$O,0,0,-1),"")))),"")</f>
        <v>8652000</v>
      </c>
      <c r="H2047" s="13">
        <f>IFERROR(IF($F2047="ALTA",$D2047*1,
IF($F2047="MEDIA",$D2047*0.97,
IF($F2047="BAJA",$D2047*0.9,
IF($F2047="LIQUIDAR",_xlfn.XLOOKUP(A2047,Rotación!$A:$A,Rotación!$O:$O,0,0,-1),"")))),"")</f>
        <v>8400000</v>
      </c>
      <c r="I2047" s="13">
        <f>IFERROR(IF($F2047="ALTA",$D2047*0.97,
IF($F2047="MEDIA",$D2047*0.94,
IF($F2047="BAJA",$D2047*0.87,
IF($F2047="LIQUIDAR",_xlfn.XLOOKUP(A2047,Rotación!$A:$A,Rotación!$O:$O,0,0,-1),"")))),"")</f>
        <v>8148000</v>
      </c>
      <c r="J2047" s="13">
        <f>IFERROR(IF($F2047="ALTA",$D2047*0.94,
IF($F2047="MEDIA",$D2047*0.9,
IF($F2047="BAJA",$D2047*0.85,
IF($F2047="LIQUIDAR",_xlfn.XLOOKUP(A2047,Rotación!$A:$A,Rotación!$O:$O,0,0,-1),"")))),"")</f>
        <v>7896000</v>
      </c>
      <c r="K2047" s="13" t="str">
        <f>_xlfn.XLOOKUP(A2047,Rotación!$A:$A,Rotación!$P:$P,"",0,-1)</f>
        <v/>
      </c>
      <c r="L2047" s="25" t="e">
        <f t="shared" si="140"/>
        <v>#VALUE!</v>
      </c>
      <c r="M2047" s="26">
        <f t="shared" si="141"/>
        <v>0.86904761904761907</v>
      </c>
      <c r="N2047" s="22" t="str">
        <f>IFERROR(VLOOKUP(A2047,'Base ATR'!$1:$1048576,2,0),"")</f>
        <v/>
      </c>
      <c r="O2047" s="23" t="str">
        <f t="shared" ca="1" si="142"/>
        <v/>
      </c>
      <c r="P2047" t="str">
        <f t="shared" si="143"/>
        <v/>
      </c>
      <c r="Q2047">
        <v>0</v>
      </c>
    </row>
    <row r="2048" spans="1:17" x14ac:dyDescent="0.3">
      <c r="A2048" t="s">
        <v>5276</v>
      </c>
      <c r="B2048" t="s">
        <v>230</v>
      </c>
      <c r="C2048" t="s">
        <v>4554</v>
      </c>
      <c r="D2048" s="29">
        <v>16500000</v>
      </c>
      <c r="E2048" s="29">
        <v>13500000</v>
      </c>
      <c r="F2048" t="s">
        <v>4033</v>
      </c>
      <c r="G2048" s="13">
        <f>IFERROR(IF($F2048="ALTA",$D2048*1.03,
IF($F2048="MEDIA",$D2048*1,
IF($F2048="BAJA",$D2048*0.92,
IF($F2048="LIQUIDAR",_xlfn.XLOOKUP(A2048,Rotación!$A:$A,Rotación!$O:$O,0,0,-1),"")))),"")</f>
        <v>16500000</v>
      </c>
      <c r="H2048" s="13">
        <f>IFERROR(IF($F2048="ALTA",$D2048*1,
IF($F2048="MEDIA",$D2048*0.97,
IF($F2048="BAJA",$D2048*0.9,
IF($F2048="LIQUIDAR",_xlfn.XLOOKUP(A2048,Rotación!$A:$A,Rotación!$O:$O,0,0,-1),"")))),"")</f>
        <v>16005000</v>
      </c>
      <c r="I2048" s="13">
        <f>IFERROR(IF($F2048="ALTA",$D2048*0.97,
IF($F2048="MEDIA",$D2048*0.94,
IF($F2048="BAJA",$D2048*0.87,
IF($F2048="LIQUIDAR",_xlfn.XLOOKUP(A2048,Rotación!$A:$A,Rotación!$O:$O,0,0,-1),"")))),"")</f>
        <v>15510000</v>
      </c>
      <c r="J2048" s="13">
        <f>IFERROR(IF($F2048="ALTA",$D2048*0.94,
IF($F2048="MEDIA",$D2048*0.9,
IF($F2048="BAJA",$D2048*0.85,
IF($F2048="LIQUIDAR",_xlfn.XLOOKUP(A2048,Rotación!$A:$A,Rotación!$O:$O,0,0,-1),"")))),"")</f>
        <v>14850000</v>
      </c>
      <c r="K2048" s="13" t="str">
        <f>_xlfn.XLOOKUP(A2048,Rotación!$A:$A,Rotación!$P:$P,"",0,-1)</f>
        <v/>
      </c>
      <c r="L2048" s="25" t="e">
        <f t="shared" si="140"/>
        <v>#VALUE!</v>
      </c>
      <c r="M2048" s="26">
        <f t="shared" si="141"/>
        <v>0.81818181818181823</v>
      </c>
      <c r="N2048" s="22" t="str">
        <f>IFERROR(VLOOKUP(A2048,'Base ATR'!$1:$1048576,2,0),"")</f>
        <v/>
      </c>
      <c r="O2048" s="23" t="str">
        <f t="shared" ca="1" si="142"/>
        <v/>
      </c>
      <c r="P2048" t="str">
        <f t="shared" si="143"/>
        <v/>
      </c>
      <c r="Q2048">
        <v>0</v>
      </c>
    </row>
    <row r="2049" spans="1:17" x14ac:dyDescent="0.3">
      <c r="A2049" t="s">
        <v>240</v>
      </c>
      <c r="B2049" t="s">
        <v>36</v>
      </c>
      <c r="C2049" t="s">
        <v>4774</v>
      </c>
      <c r="D2049" s="29">
        <v>13730000</v>
      </c>
      <c r="E2049" s="29">
        <v>11500000</v>
      </c>
      <c r="F2049" t="s">
        <v>4033</v>
      </c>
      <c r="G2049" s="13">
        <f>IFERROR(IF($F2049="ALTA",$D2049*1.03,
IF($F2049="MEDIA",$D2049*1,
IF($F2049="BAJA",$D2049*0.92,
IF($F2049="LIQUIDAR",_xlfn.XLOOKUP(A2049,Rotación!$A:$A,Rotación!$O:$O,0,0,-1),"")))),"")</f>
        <v>13730000</v>
      </c>
      <c r="H2049" s="13">
        <f>IFERROR(IF($F2049="ALTA",$D2049*1,
IF($F2049="MEDIA",$D2049*0.97,
IF($F2049="BAJA",$D2049*0.9,
IF($F2049="LIQUIDAR",_xlfn.XLOOKUP(A2049,Rotación!$A:$A,Rotación!$O:$O,0,0,-1),"")))),"")</f>
        <v>13318100</v>
      </c>
      <c r="I2049" s="13">
        <f>IFERROR(IF($F2049="ALTA",$D2049*0.97,
IF($F2049="MEDIA",$D2049*0.94,
IF($F2049="BAJA",$D2049*0.87,
IF($F2049="LIQUIDAR",_xlfn.XLOOKUP(A2049,Rotación!$A:$A,Rotación!$O:$O,0,0,-1),"")))),"")</f>
        <v>12906200</v>
      </c>
      <c r="J2049" s="13">
        <f>IFERROR(IF($F2049="ALTA",$D2049*0.94,
IF($F2049="MEDIA",$D2049*0.9,
IF($F2049="BAJA",$D2049*0.85,
IF($F2049="LIQUIDAR",_xlfn.XLOOKUP(A2049,Rotación!$A:$A,Rotación!$O:$O,0,0,-1),"")))),"")</f>
        <v>12357000</v>
      </c>
      <c r="K2049" s="13" t="str">
        <f>_xlfn.XLOOKUP(A2049,Rotación!$A:$A,Rotación!$P:$P,"",0,-1)</f>
        <v/>
      </c>
      <c r="L2049" s="25" t="e">
        <f t="shared" si="140"/>
        <v>#VALUE!</v>
      </c>
      <c r="M2049" s="26">
        <f t="shared" si="141"/>
        <v>0.83758193736343778</v>
      </c>
      <c r="N2049" s="22">
        <f>IFERROR(VLOOKUP(A2049,'Base ATR'!$1:$1048576,2,0),"")</f>
        <v>46021.716666666667</v>
      </c>
      <c r="O2049" s="23">
        <f t="shared" ca="1" si="142"/>
        <v>266.28333333333285</v>
      </c>
      <c r="P2049" t="str">
        <f t="shared" si="143"/>
        <v>SOBRE MERCADO</v>
      </c>
      <c r="Q2049">
        <v>0</v>
      </c>
    </row>
    <row r="2050" spans="1:17" x14ac:dyDescent="0.3">
      <c r="A2050" t="s">
        <v>5277</v>
      </c>
      <c r="B2050" t="s">
        <v>154</v>
      </c>
      <c r="C2050" t="s">
        <v>4394</v>
      </c>
      <c r="D2050" s="29">
        <v>29520000</v>
      </c>
      <c r="E2050" s="29">
        <v>23500000</v>
      </c>
      <c r="F2050" t="s">
        <v>5391</v>
      </c>
      <c r="G2050" s="13">
        <f>IFERROR(IF($F2050="ALTA",$D2050*1.03,
IF($F2050="MEDIA",$D2050*1,
IF($F2050="BAJA",$D2050*0.92,
IF($F2050="LIQUIDAR",_xlfn.XLOOKUP(A2050,Rotación!$A:$A,Rotación!$O:$O,0,0,-1),"")))),"")</f>
        <v>27158400</v>
      </c>
      <c r="H2050" s="13">
        <f>IFERROR(IF($F2050="ALTA",$D2050*1,
IF($F2050="MEDIA",$D2050*0.97,
IF($F2050="BAJA",$D2050*0.9,
IF($F2050="LIQUIDAR",_xlfn.XLOOKUP(A2050,Rotación!$A:$A,Rotación!$O:$O,0,0,-1),"")))),"")</f>
        <v>26568000</v>
      </c>
      <c r="I2050" s="13">
        <f>IFERROR(IF($F2050="ALTA",$D2050*0.97,
IF($F2050="MEDIA",$D2050*0.94,
IF($F2050="BAJA",$D2050*0.87,
IF($F2050="LIQUIDAR",_xlfn.XLOOKUP(A2050,Rotación!$A:$A,Rotación!$O:$O,0,0,-1),"")))),"")</f>
        <v>25682400</v>
      </c>
      <c r="J2050" s="13">
        <f>IFERROR(IF($F2050="ALTA",$D2050*0.94,
IF($F2050="MEDIA",$D2050*0.9,
IF($F2050="BAJA",$D2050*0.85,
IF($F2050="LIQUIDAR",_xlfn.XLOOKUP(A2050,Rotación!$A:$A,Rotación!$O:$O,0,0,-1),"")))),"")</f>
        <v>25092000</v>
      </c>
      <c r="K2050" s="13" t="str">
        <f>_xlfn.XLOOKUP(A2050,Rotación!$A:$A,Rotación!$P:$P,"",0,-1)</f>
        <v/>
      </c>
      <c r="L2050" s="25" t="e">
        <f t="shared" si="140"/>
        <v>#VALUE!</v>
      </c>
      <c r="M2050" s="26">
        <f t="shared" si="141"/>
        <v>0.79607046070460707</v>
      </c>
      <c r="N2050" s="22" t="str">
        <f>IFERROR(VLOOKUP(A2050,'Base ATR'!$1:$1048576,2,0),"")</f>
        <v/>
      </c>
      <c r="O2050" s="23" t="str">
        <f t="shared" ca="1" si="142"/>
        <v/>
      </c>
      <c r="P2050" t="str">
        <f t="shared" si="143"/>
        <v/>
      </c>
      <c r="Q2050">
        <v>0</v>
      </c>
    </row>
    <row r="2051" spans="1:17" x14ac:dyDescent="0.3">
      <c r="A2051" t="s">
        <v>5278</v>
      </c>
      <c r="D2051" s="29">
        <v>29520000</v>
      </c>
      <c r="E2051" s="29">
        <v>23500000</v>
      </c>
      <c r="F2051" t="s">
        <v>5391</v>
      </c>
      <c r="G2051" s="13">
        <f>IFERROR(IF($F2051="ALTA",$D2051*1.03,
IF($F2051="MEDIA",$D2051*1,
IF($F2051="BAJA",$D2051*0.92,
IF($F2051="LIQUIDAR",_xlfn.XLOOKUP(A2051,Rotación!$A:$A,Rotación!$O:$O,0,0,-1),"")))),"")</f>
        <v>27158400</v>
      </c>
      <c r="H2051" s="13">
        <f>IFERROR(IF($F2051="ALTA",$D2051*1,
IF($F2051="MEDIA",$D2051*0.97,
IF($F2051="BAJA",$D2051*0.9,
IF($F2051="LIQUIDAR",_xlfn.XLOOKUP(A2051,Rotación!$A:$A,Rotación!$O:$O,0,0,-1),"")))),"")</f>
        <v>26568000</v>
      </c>
      <c r="I2051" s="13">
        <f>IFERROR(IF($F2051="ALTA",$D2051*0.97,
IF($F2051="MEDIA",$D2051*0.94,
IF($F2051="BAJA",$D2051*0.87,
IF($F2051="LIQUIDAR",_xlfn.XLOOKUP(A2051,Rotación!$A:$A,Rotación!$O:$O,0,0,-1),"")))),"")</f>
        <v>25682400</v>
      </c>
      <c r="J2051" s="13">
        <f>IFERROR(IF($F2051="ALTA",$D2051*0.94,
IF($F2051="MEDIA",$D2051*0.9,
IF($F2051="BAJA",$D2051*0.85,
IF($F2051="LIQUIDAR",_xlfn.XLOOKUP(A2051,Rotación!$A:$A,Rotación!$O:$O,0,0,-1),"")))),"")</f>
        <v>25092000</v>
      </c>
      <c r="K2051" s="13" t="str">
        <f>_xlfn.XLOOKUP(A2051,Rotación!$A:$A,Rotación!$P:$P,"",0,-1)</f>
        <v/>
      </c>
      <c r="L2051" s="25" t="e">
        <f t="shared" si="140"/>
        <v>#VALUE!</v>
      </c>
      <c r="M2051" s="26">
        <f t="shared" si="141"/>
        <v>0.79607046070460707</v>
      </c>
      <c r="N2051" s="22" t="str">
        <f>IFERROR(VLOOKUP(A2051,'Base ATR'!$1:$1048576,2,0),"")</f>
        <v/>
      </c>
      <c r="O2051" s="23" t="str">
        <f t="shared" ca="1" si="142"/>
        <v/>
      </c>
      <c r="P2051" t="str">
        <f t="shared" si="143"/>
        <v/>
      </c>
      <c r="Q2051">
        <v>0</v>
      </c>
    </row>
    <row r="2052" spans="1:17" x14ac:dyDescent="0.3">
      <c r="A2052" t="s">
        <v>5279</v>
      </c>
      <c r="B2052" t="s">
        <v>188</v>
      </c>
      <c r="C2052" t="s">
        <v>5790</v>
      </c>
      <c r="D2052" s="29">
        <v>18000000</v>
      </c>
      <c r="E2052" s="29">
        <v>14000000</v>
      </c>
      <c r="F2052" t="s">
        <v>4033</v>
      </c>
      <c r="G2052" s="13">
        <f>IFERROR(IF($F2052="ALTA",$D2052*1.03,
IF($F2052="MEDIA",$D2052*1,
IF($F2052="BAJA",$D2052*0.92,
IF($F2052="LIQUIDAR",_xlfn.XLOOKUP(A2052,Rotación!$A:$A,Rotación!$O:$O,0,0,-1),"")))),"")</f>
        <v>18000000</v>
      </c>
      <c r="H2052" s="13">
        <f>IFERROR(IF($F2052="ALTA",$D2052*1,
IF($F2052="MEDIA",$D2052*0.97,
IF($F2052="BAJA",$D2052*0.9,
IF($F2052="LIQUIDAR",_xlfn.XLOOKUP(A2052,Rotación!$A:$A,Rotación!$O:$O,0,0,-1),"")))),"")</f>
        <v>17460000</v>
      </c>
      <c r="I2052" s="13">
        <f>IFERROR(IF($F2052="ALTA",$D2052*0.97,
IF($F2052="MEDIA",$D2052*0.94,
IF($F2052="BAJA",$D2052*0.87,
IF($F2052="LIQUIDAR",_xlfn.XLOOKUP(A2052,Rotación!$A:$A,Rotación!$O:$O,0,0,-1),"")))),"")</f>
        <v>16920000</v>
      </c>
      <c r="J2052" s="13">
        <f>IFERROR(IF($F2052="ALTA",$D2052*0.94,
IF($F2052="MEDIA",$D2052*0.9,
IF($F2052="BAJA",$D2052*0.85,
IF($F2052="LIQUIDAR",_xlfn.XLOOKUP(A2052,Rotación!$A:$A,Rotación!$O:$O,0,0,-1),"")))),"")</f>
        <v>16200000</v>
      </c>
      <c r="K2052" s="13" t="str">
        <f>_xlfn.XLOOKUP(A2052,Rotación!$A:$A,Rotación!$P:$P,"",0,-1)</f>
        <v/>
      </c>
      <c r="L2052" s="25" t="e">
        <f t="shared" si="140"/>
        <v>#VALUE!</v>
      </c>
      <c r="M2052" s="26">
        <f t="shared" si="141"/>
        <v>0.77777777777777779</v>
      </c>
      <c r="N2052" s="22" t="str">
        <f>IFERROR(VLOOKUP(A2052,'Base ATR'!$1:$1048576,2,0),"")</f>
        <v/>
      </c>
      <c r="O2052" s="23" t="str">
        <f t="shared" ca="1" si="142"/>
        <v/>
      </c>
      <c r="P2052" t="str">
        <f t="shared" si="143"/>
        <v/>
      </c>
      <c r="Q2052">
        <v>0</v>
      </c>
    </row>
    <row r="2053" spans="1:17" x14ac:dyDescent="0.3">
      <c r="A2053" t="s">
        <v>100</v>
      </c>
      <c r="B2053" t="s">
        <v>50</v>
      </c>
      <c r="C2053">
        <v>580</v>
      </c>
      <c r="D2053" s="29">
        <v>10320000</v>
      </c>
      <c r="E2053" s="29">
        <v>5200000</v>
      </c>
      <c r="F2053" t="s">
        <v>5391</v>
      </c>
      <c r="G2053" s="13">
        <f>IFERROR(IF($F2053="ALTA",$D2053*1.03,
IF($F2053="MEDIA",$D2053*1,
IF($F2053="BAJA",$D2053*0.92,
IF($F2053="LIQUIDAR",_xlfn.XLOOKUP(A2053,Rotación!$A:$A,Rotación!$O:$O,0,0,-1),"")))),"")</f>
        <v>9494400</v>
      </c>
      <c r="H2053" s="13">
        <f>IFERROR(IF($F2053="ALTA",$D2053*1,
IF($F2053="MEDIA",$D2053*0.97,
IF($F2053="BAJA",$D2053*0.9,
IF($F2053="LIQUIDAR",_xlfn.XLOOKUP(A2053,Rotación!$A:$A,Rotación!$O:$O,0,0,-1),"")))),"")</f>
        <v>9288000</v>
      </c>
      <c r="I2053" s="13">
        <f>IFERROR(IF($F2053="ALTA",$D2053*0.97,
IF($F2053="MEDIA",$D2053*0.94,
IF($F2053="BAJA",$D2053*0.87,
IF($F2053="LIQUIDAR",_xlfn.XLOOKUP(A2053,Rotación!$A:$A,Rotación!$O:$O,0,0,-1),"")))),"")</f>
        <v>8978400</v>
      </c>
      <c r="J2053" s="13">
        <f>IFERROR(IF($F2053="ALTA",$D2053*0.94,
IF($F2053="MEDIA",$D2053*0.9,
IF($F2053="BAJA",$D2053*0.85,
IF($F2053="LIQUIDAR",_xlfn.XLOOKUP(A2053,Rotación!$A:$A,Rotación!$O:$O,0,0,-1),"")))),"")</f>
        <v>8772000</v>
      </c>
      <c r="K2053" s="13" t="str">
        <f>_xlfn.XLOOKUP(A2053,Rotación!$A:$A,Rotación!$P:$P,"",0,-1)</f>
        <v/>
      </c>
      <c r="L2053" s="25" t="e">
        <f t="shared" si="140"/>
        <v>#VALUE!</v>
      </c>
      <c r="M2053" s="26">
        <f t="shared" si="141"/>
        <v>0.50387596899224807</v>
      </c>
      <c r="N2053" s="22">
        <f>IFERROR(VLOOKUP(A2053,'Base ATR'!$1:$1048576,2,0),"")</f>
        <v>46015.461111111108</v>
      </c>
      <c r="O2053" s="23">
        <f t="shared" ca="1" si="142"/>
        <v>272.53888888889196</v>
      </c>
      <c r="P2053" t="str">
        <f t="shared" si="143"/>
        <v>SOBRE MERCADO</v>
      </c>
      <c r="Q2053">
        <v>0</v>
      </c>
    </row>
    <row r="2054" spans="1:17" x14ac:dyDescent="0.3">
      <c r="A2054" t="s">
        <v>236</v>
      </c>
      <c r="B2054" t="s">
        <v>89</v>
      </c>
      <c r="C2054" t="s">
        <v>4454</v>
      </c>
      <c r="D2054" s="29">
        <v>11600000</v>
      </c>
      <c r="E2054" s="29">
        <v>8800000</v>
      </c>
      <c r="F2054" t="s">
        <v>4033</v>
      </c>
      <c r="G2054" s="13">
        <f>IFERROR(IF($F2054="ALTA",$D2054*1.03,
IF($F2054="MEDIA",$D2054*1,
IF($F2054="BAJA",$D2054*0.92,
IF($F2054="LIQUIDAR",_xlfn.XLOOKUP(A2054,Rotación!$A:$A,Rotación!$O:$O,0,0,-1),"")))),"")</f>
        <v>11600000</v>
      </c>
      <c r="H2054" s="13">
        <f>IFERROR(IF($F2054="ALTA",$D2054*1,
IF($F2054="MEDIA",$D2054*0.97,
IF($F2054="BAJA",$D2054*0.9,
IF($F2054="LIQUIDAR",_xlfn.XLOOKUP(A2054,Rotación!$A:$A,Rotación!$O:$O,0,0,-1),"")))),"")</f>
        <v>11252000</v>
      </c>
      <c r="I2054" s="13">
        <f>IFERROR(IF($F2054="ALTA",$D2054*0.97,
IF($F2054="MEDIA",$D2054*0.94,
IF($F2054="BAJA",$D2054*0.87,
IF($F2054="LIQUIDAR",_xlfn.XLOOKUP(A2054,Rotación!$A:$A,Rotación!$O:$O,0,0,-1),"")))),"")</f>
        <v>10904000</v>
      </c>
      <c r="J2054" s="13">
        <f>IFERROR(IF($F2054="ALTA",$D2054*0.94,
IF($F2054="MEDIA",$D2054*0.9,
IF($F2054="BAJA",$D2054*0.85,
IF($F2054="LIQUIDAR",_xlfn.XLOOKUP(A2054,Rotación!$A:$A,Rotación!$O:$O,0,0,-1),"")))),"")</f>
        <v>10440000</v>
      </c>
      <c r="K2054" s="13" t="str">
        <f>_xlfn.XLOOKUP(A2054,Rotación!$A:$A,Rotación!$P:$P,"",0,-1)</f>
        <v/>
      </c>
      <c r="L2054" s="25" t="e">
        <f t="shared" si="140"/>
        <v>#VALUE!</v>
      </c>
      <c r="M2054" s="26">
        <f t="shared" si="141"/>
        <v>0.75862068965517238</v>
      </c>
      <c r="N2054" s="22">
        <f>IFERROR(VLOOKUP(A2054,'Base ATR'!$1:$1048576,2,0),"")</f>
        <v>46015.487500000003</v>
      </c>
      <c r="O2054" s="23">
        <f t="shared" ca="1" si="142"/>
        <v>272.51249999999709</v>
      </c>
      <c r="P2054" t="str">
        <f t="shared" si="143"/>
        <v>SOBRE MERCADO</v>
      </c>
      <c r="Q2054">
        <v>0</v>
      </c>
    </row>
    <row r="2055" spans="1:17" x14ac:dyDescent="0.3">
      <c r="A2055" t="s">
        <v>176</v>
      </c>
      <c r="B2055" t="s">
        <v>24</v>
      </c>
      <c r="C2055" t="s">
        <v>4404</v>
      </c>
      <c r="D2055" s="29">
        <v>49500000</v>
      </c>
      <c r="E2055" s="29">
        <v>41200000</v>
      </c>
      <c r="F2055" t="s">
        <v>4033</v>
      </c>
      <c r="G2055" s="13">
        <f>IFERROR(IF($F2055="ALTA",$D2055*1.03,
IF($F2055="MEDIA",$D2055*1,
IF($F2055="BAJA",$D2055*0.92,
IF($F2055="LIQUIDAR",_xlfn.XLOOKUP(A2055,Rotación!$A:$A,Rotación!$O:$O,0,0,-1),"")))),"")</f>
        <v>49500000</v>
      </c>
      <c r="H2055" s="13">
        <f>IFERROR(IF($F2055="ALTA",$D2055*1,
IF($F2055="MEDIA",$D2055*0.97,
IF($F2055="BAJA",$D2055*0.9,
IF($F2055="LIQUIDAR",_xlfn.XLOOKUP(A2055,Rotación!$A:$A,Rotación!$O:$O,0,0,-1),"")))),"")</f>
        <v>48015000</v>
      </c>
      <c r="I2055" s="13">
        <f>IFERROR(IF($F2055="ALTA",$D2055*0.97,
IF($F2055="MEDIA",$D2055*0.94,
IF($F2055="BAJA",$D2055*0.87,
IF($F2055="LIQUIDAR",_xlfn.XLOOKUP(A2055,Rotación!$A:$A,Rotación!$O:$O,0,0,-1),"")))),"")</f>
        <v>46530000</v>
      </c>
      <c r="J2055" s="13">
        <f>IFERROR(IF($F2055="ALTA",$D2055*0.94,
IF($F2055="MEDIA",$D2055*0.9,
IF($F2055="BAJA",$D2055*0.85,
IF($F2055="LIQUIDAR",_xlfn.XLOOKUP(A2055,Rotación!$A:$A,Rotación!$O:$O,0,0,-1),"")))),"")</f>
        <v>44550000</v>
      </c>
      <c r="K2055" s="13" t="str">
        <f>_xlfn.XLOOKUP(A2055,Rotación!$A:$A,Rotación!$P:$P,"",0,-1)</f>
        <v/>
      </c>
      <c r="L2055" s="25" t="e">
        <f t="shared" si="140"/>
        <v>#VALUE!</v>
      </c>
      <c r="M2055" s="26">
        <f t="shared" si="141"/>
        <v>0.83232323232323235</v>
      </c>
      <c r="N2055" s="22">
        <f>IFERROR(VLOOKUP(A2055,'Base ATR'!$1:$1048576,2,0),"")</f>
        <v>46020.388888888891</v>
      </c>
      <c r="O2055" s="23">
        <f t="shared" ca="1" si="142"/>
        <v>267.61111111110949</v>
      </c>
      <c r="P2055" t="str">
        <f t="shared" si="143"/>
        <v>SOBRE MERCADO</v>
      </c>
      <c r="Q2055">
        <v>0</v>
      </c>
    </row>
    <row r="2056" spans="1:17" x14ac:dyDescent="0.3">
      <c r="A2056" t="s">
        <v>88</v>
      </c>
      <c r="B2056" t="s">
        <v>89</v>
      </c>
      <c r="C2056" t="s">
        <v>4379</v>
      </c>
      <c r="D2056" s="29">
        <v>8200000</v>
      </c>
      <c r="E2056" s="29">
        <v>6500000</v>
      </c>
      <c r="F2056" t="s">
        <v>5390</v>
      </c>
      <c r="G2056" s="13">
        <f>IFERROR(IF($F2056="ALTA",$D2056*1.03,
IF($F2056="MEDIA",$D2056*1,
IF($F2056="BAJA",$D2056*0.92,
IF($F2056="LIQUIDAR",_xlfn.XLOOKUP(A2056,Rotación!$A:$A,Rotación!$O:$O,0,0,-1),"")))),"")</f>
        <v>8446000</v>
      </c>
      <c r="H2056" s="13">
        <f>IFERROR(IF($F2056="ALTA",$D2056*1,
IF($F2056="MEDIA",$D2056*0.97,
IF($F2056="BAJA",$D2056*0.9,
IF($F2056="LIQUIDAR",_xlfn.XLOOKUP(A2056,Rotación!$A:$A,Rotación!$O:$O,0,0,-1),"")))),"")</f>
        <v>8200000</v>
      </c>
      <c r="I2056" s="13">
        <f>IFERROR(IF($F2056="ALTA",$D2056*0.97,
IF($F2056="MEDIA",$D2056*0.94,
IF($F2056="BAJA",$D2056*0.87,
IF($F2056="LIQUIDAR",_xlfn.XLOOKUP(A2056,Rotación!$A:$A,Rotación!$O:$O,0,0,-1),"")))),"")</f>
        <v>7954000</v>
      </c>
      <c r="J2056" s="13">
        <f>IFERROR(IF($F2056="ALTA",$D2056*0.94,
IF($F2056="MEDIA",$D2056*0.9,
IF($F2056="BAJA",$D2056*0.85,
IF($F2056="LIQUIDAR",_xlfn.XLOOKUP(A2056,Rotación!$A:$A,Rotación!$O:$O,0,0,-1),"")))),"")</f>
        <v>7708000</v>
      </c>
      <c r="K2056" s="13" t="str">
        <f>_xlfn.XLOOKUP(A2056,Rotación!$A:$A,Rotación!$P:$P,"",0,-1)</f>
        <v/>
      </c>
      <c r="L2056" s="25" t="e">
        <f t="shared" si="140"/>
        <v>#VALUE!</v>
      </c>
      <c r="M2056" s="26">
        <f t="shared" si="141"/>
        <v>0.79268292682926833</v>
      </c>
      <c r="N2056" s="22">
        <f>IFERROR(VLOOKUP(A2056,'Base ATR'!$1:$1048576,2,0),"")</f>
        <v>46020.490277777775</v>
      </c>
      <c r="O2056" s="23">
        <f t="shared" ca="1" si="142"/>
        <v>267.50972222222481</v>
      </c>
      <c r="P2056" t="str">
        <f t="shared" si="143"/>
        <v>SOBRE MERCADO</v>
      </c>
      <c r="Q2056">
        <v>0</v>
      </c>
    </row>
    <row r="2057" spans="1:17" x14ac:dyDescent="0.3">
      <c r="A2057" t="s">
        <v>157</v>
      </c>
      <c r="B2057" t="s">
        <v>92</v>
      </c>
      <c r="C2057" t="s">
        <v>4671</v>
      </c>
      <c r="D2057" s="29">
        <v>10300000</v>
      </c>
      <c r="E2057" s="29">
        <v>10000000</v>
      </c>
      <c r="F2057" t="s">
        <v>5390</v>
      </c>
      <c r="G2057" s="13">
        <f>IFERROR(IF($F2057="ALTA",$D2057*1.03,
IF($F2057="MEDIA",$D2057*1,
IF($F2057="BAJA",$D2057*0.92,
IF($F2057="LIQUIDAR",_xlfn.XLOOKUP(A2057,Rotación!$A:$A,Rotación!$O:$O,0,0,-1),"")))),"")</f>
        <v>10609000</v>
      </c>
      <c r="H2057" s="13">
        <f>IFERROR(IF($F2057="ALTA",$D2057*1,
IF($F2057="MEDIA",$D2057*0.97,
IF($F2057="BAJA",$D2057*0.9,
IF($F2057="LIQUIDAR",_xlfn.XLOOKUP(A2057,Rotación!$A:$A,Rotación!$O:$O,0,0,-1),"")))),"")</f>
        <v>10300000</v>
      </c>
      <c r="I2057" s="13">
        <f>IFERROR(IF($F2057="ALTA",$D2057*0.97,
IF($F2057="MEDIA",$D2057*0.94,
IF($F2057="BAJA",$D2057*0.87,
IF($F2057="LIQUIDAR",_xlfn.XLOOKUP(A2057,Rotación!$A:$A,Rotación!$O:$O,0,0,-1),"")))),"")</f>
        <v>9991000</v>
      </c>
      <c r="J2057" s="13">
        <f>IFERROR(IF($F2057="ALTA",$D2057*0.94,
IF($F2057="MEDIA",$D2057*0.9,
IF($F2057="BAJA",$D2057*0.85,
IF($F2057="LIQUIDAR",_xlfn.XLOOKUP(A2057,Rotación!$A:$A,Rotación!$O:$O,0,0,-1),"")))),"")</f>
        <v>9682000</v>
      </c>
      <c r="K2057" s="13" t="str">
        <f>_xlfn.XLOOKUP(A2057,Rotación!$A:$A,Rotación!$P:$P,"",0,-1)</f>
        <v/>
      </c>
      <c r="L2057" s="25" t="e">
        <f t="shared" si="140"/>
        <v>#VALUE!</v>
      </c>
      <c r="M2057" s="26">
        <f t="shared" si="141"/>
        <v>0.970873786407767</v>
      </c>
      <c r="N2057" s="22">
        <f>IFERROR(VLOOKUP(A2057,'Base ATR'!$1:$1048576,2,0),"")</f>
        <v>46020.713888888888</v>
      </c>
      <c r="O2057" s="23">
        <f t="shared" ca="1" si="142"/>
        <v>267.2861111111124</v>
      </c>
      <c r="P2057" t="str">
        <f t="shared" si="143"/>
        <v>SOBRE MERCADO</v>
      </c>
      <c r="Q2057">
        <v>0</v>
      </c>
    </row>
    <row r="2058" spans="1:17" x14ac:dyDescent="0.3">
      <c r="A2058" t="s">
        <v>133</v>
      </c>
      <c r="B2058" t="s">
        <v>4183</v>
      </c>
      <c r="C2058" t="s">
        <v>4184</v>
      </c>
      <c r="D2058" s="29">
        <v>43400000</v>
      </c>
      <c r="E2058" s="29">
        <v>37300000</v>
      </c>
      <c r="F2058" t="s">
        <v>4033</v>
      </c>
      <c r="G2058" s="13">
        <f>IFERROR(IF($F2058="ALTA",$D2058*1.03,
IF($F2058="MEDIA",$D2058*1,
IF($F2058="BAJA",$D2058*0.92,
IF($F2058="LIQUIDAR",_xlfn.XLOOKUP(A2058,Rotación!$A:$A,Rotación!$O:$O,0,0,-1),"")))),"")</f>
        <v>43400000</v>
      </c>
      <c r="H2058" s="13">
        <f>IFERROR(IF($F2058="ALTA",$D2058*1,
IF($F2058="MEDIA",$D2058*0.97,
IF($F2058="BAJA",$D2058*0.9,
IF($F2058="LIQUIDAR",_xlfn.XLOOKUP(A2058,Rotación!$A:$A,Rotación!$O:$O,0,0,-1),"")))),"")</f>
        <v>42098000</v>
      </c>
      <c r="I2058" s="13">
        <f>IFERROR(IF($F2058="ALTA",$D2058*0.97,
IF($F2058="MEDIA",$D2058*0.94,
IF($F2058="BAJA",$D2058*0.87,
IF($F2058="LIQUIDAR",_xlfn.XLOOKUP(A2058,Rotación!$A:$A,Rotación!$O:$O,0,0,-1),"")))),"")</f>
        <v>40796000</v>
      </c>
      <c r="J2058" s="13">
        <f>IFERROR(IF($F2058="ALTA",$D2058*0.94,
IF($F2058="MEDIA",$D2058*0.9,
IF($F2058="BAJA",$D2058*0.85,
IF($F2058="LIQUIDAR",_xlfn.XLOOKUP(A2058,Rotación!$A:$A,Rotación!$O:$O,0,0,-1),"")))),"")</f>
        <v>39060000</v>
      </c>
      <c r="K2058" s="13" t="str">
        <f>_xlfn.XLOOKUP(A2058,Rotación!$A:$A,Rotación!$P:$P,"",0,-1)</f>
        <v/>
      </c>
      <c r="L2058" s="25" t="e">
        <f t="shared" si="140"/>
        <v>#VALUE!</v>
      </c>
      <c r="M2058" s="26">
        <f t="shared" si="141"/>
        <v>0.85944700460829493</v>
      </c>
      <c r="N2058" s="22">
        <f>IFERROR(VLOOKUP(A2058,'Base ATR'!$1:$1048576,2,0),"")</f>
        <v>46020.793055555558</v>
      </c>
      <c r="O2058" s="23">
        <f t="shared" ca="1" si="142"/>
        <v>267.20694444444234</v>
      </c>
      <c r="P2058" t="str">
        <f t="shared" si="143"/>
        <v>SOBRE MERCADO</v>
      </c>
      <c r="Q2058">
        <v>0</v>
      </c>
    </row>
    <row r="2059" spans="1:17" x14ac:dyDescent="0.3">
      <c r="A2059" t="s">
        <v>407</v>
      </c>
      <c r="B2059" t="s">
        <v>36</v>
      </c>
      <c r="C2059" t="s">
        <v>4177</v>
      </c>
      <c r="D2059" s="29">
        <v>14700000</v>
      </c>
      <c r="E2059" s="29">
        <v>11800000</v>
      </c>
      <c r="F2059" t="s">
        <v>4033</v>
      </c>
      <c r="G2059" s="13">
        <f>IFERROR(IF($F2059="ALTA",$D2059*1.03,
IF($F2059="MEDIA",$D2059*1,
IF($F2059="BAJA",$D2059*0.92,
IF($F2059="LIQUIDAR",_xlfn.XLOOKUP(A2059,Rotación!$A:$A,Rotación!$O:$O,0,0,-1),"")))),"")</f>
        <v>14700000</v>
      </c>
      <c r="H2059" s="13">
        <f>IFERROR(IF($F2059="ALTA",$D2059*1,
IF($F2059="MEDIA",$D2059*0.97,
IF($F2059="BAJA",$D2059*0.9,
IF($F2059="LIQUIDAR",_xlfn.XLOOKUP(A2059,Rotación!$A:$A,Rotación!$O:$O,0,0,-1),"")))),"")</f>
        <v>14259000</v>
      </c>
      <c r="I2059" s="13">
        <f>IFERROR(IF($F2059="ALTA",$D2059*0.97,
IF($F2059="MEDIA",$D2059*0.94,
IF($F2059="BAJA",$D2059*0.87,
IF($F2059="LIQUIDAR",_xlfn.XLOOKUP(A2059,Rotación!$A:$A,Rotación!$O:$O,0,0,-1),"")))),"")</f>
        <v>13818000</v>
      </c>
      <c r="J2059" s="13">
        <f>IFERROR(IF($F2059="ALTA",$D2059*0.94,
IF($F2059="MEDIA",$D2059*0.9,
IF($F2059="BAJA",$D2059*0.85,
IF($F2059="LIQUIDAR",_xlfn.XLOOKUP(A2059,Rotación!$A:$A,Rotación!$O:$O,0,0,-1),"")))),"")</f>
        <v>13230000</v>
      </c>
      <c r="K2059" s="13" t="str">
        <f>_xlfn.XLOOKUP(A2059,Rotación!$A:$A,Rotación!$P:$P,"",0,-1)</f>
        <v/>
      </c>
      <c r="L2059" s="25" t="e">
        <f t="shared" si="140"/>
        <v>#VALUE!</v>
      </c>
      <c r="M2059" s="26">
        <f t="shared" si="141"/>
        <v>0.80272108843537415</v>
      </c>
      <c r="N2059" s="22">
        <f>IFERROR(VLOOKUP(A2059,'Base ATR'!$1:$1048576,2,0),"")</f>
        <v>46020.793749999997</v>
      </c>
      <c r="O2059" s="23">
        <f t="shared" ca="1" si="142"/>
        <v>267.20625000000291</v>
      </c>
      <c r="P2059" t="str">
        <f t="shared" si="143"/>
        <v>SOBRE MERCADO</v>
      </c>
      <c r="Q2059">
        <v>0</v>
      </c>
    </row>
    <row r="2060" spans="1:17" x14ac:dyDescent="0.3">
      <c r="A2060" t="s">
        <v>187</v>
      </c>
      <c r="B2060" t="s">
        <v>188</v>
      </c>
      <c r="C2060" t="s">
        <v>4970</v>
      </c>
      <c r="D2060" s="29">
        <v>6900000</v>
      </c>
      <c r="E2060" s="29">
        <v>5500000</v>
      </c>
      <c r="F2060" t="s">
        <v>5390</v>
      </c>
      <c r="G2060" s="13">
        <f>IFERROR(IF($F2060="ALTA",$D2060*1.03,
IF($F2060="MEDIA",$D2060*1,
IF($F2060="BAJA",$D2060*0.92,
IF($F2060="LIQUIDAR",_xlfn.XLOOKUP(A2060,Rotación!$A:$A,Rotación!$O:$O,0,0,-1),"")))),"")</f>
        <v>7107000</v>
      </c>
      <c r="H2060" s="13">
        <f>IFERROR(IF($F2060="ALTA",$D2060*1,
IF($F2060="MEDIA",$D2060*0.97,
IF($F2060="BAJA",$D2060*0.9,
IF($F2060="LIQUIDAR",_xlfn.XLOOKUP(A2060,Rotación!$A:$A,Rotación!$O:$O,0,0,-1),"")))),"")</f>
        <v>6900000</v>
      </c>
      <c r="I2060" s="13">
        <f>IFERROR(IF($F2060="ALTA",$D2060*0.97,
IF($F2060="MEDIA",$D2060*0.94,
IF($F2060="BAJA",$D2060*0.87,
IF($F2060="LIQUIDAR",_xlfn.XLOOKUP(A2060,Rotación!$A:$A,Rotación!$O:$O,0,0,-1),"")))),"")</f>
        <v>6693000</v>
      </c>
      <c r="J2060" s="13">
        <f>IFERROR(IF($F2060="ALTA",$D2060*0.94,
IF($F2060="MEDIA",$D2060*0.9,
IF($F2060="BAJA",$D2060*0.85,
IF($F2060="LIQUIDAR",_xlfn.XLOOKUP(A2060,Rotación!$A:$A,Rotación!$O:$O,0,0,-1),"")))),"")</f>
        <v>6486000</v>
      </c>
      <c r="K2060" s="13" t="str">
        <f>_xlfn.XLOOKUP(A2060,Rotación!$A:$A,Rotación!$P:$P,"",0,-1)</f>
        <v/>
      </c>
      <c r="L2060" s="25" t="e">
        <f t="shared" si="140"/>
        <v>#VALUE!</v>
      </c>
      <c r="M2060" s="26">
        <f t="shared" si="141"/>
        <v>0.79710144927536231</v>
      </c>
      <c r="N2060" s="22">
        <f>IFERROR(VLOOKUP(A2060,'Base ATR'!$1:$1048576,2,0),"")</f>
        <v>46021.387499999997</v>
      </c>
      <c r="O2060" s="23">
        <f t="shared" ca="1" si="142"/>
        <v>266.61250000000291</v>
      </c>
      <c r="P2060" t="str">
        <f t="shared" si="143"/>
        <v>SOBRE MERCADO</v>
      </c>
      <c r="Q2060">
        <v>0</v>
      </c>
    </row>
    <row r="2061" spans="1:17" x14ac:dyDescent="0.3">
      <c r="A2061" t="s">
        <v>228</v>
      </c>
      <c r="B2061" t="s">
        <v>154</v>
      </c>
      <c r="C2061" t="s">
        <v>4482</v>
      </c>
      <c r="D2061" s="29">
        <v>11900000</v>
      </c>
      <c r="E2061" s="29">
        <v>10000000</v>
      </c>
      <c r="F2061" t="s">
        <v>4033</v>
      </c>
      <c r="G2061" s="13">
        <f>IFERROR(IF($F2061="ALTA",$D2061*1.03,
IF($F2061="MEDIA",$D2061*1,
IF($F2061="BAJA",$D2061*0.92,
IF($F2061="LIQUIDAR",_xlfn.XLOOKUP(A2061,Rotación!$A:$A,Rotación!$O:$O,0,0,-1),"")))),"")</f>
        <v>11900000</v>
      </c>
      <c r="H2061" s="13">
        <f>IFERROR(IF($F2061="ALTA",$D2061*1,
IF($F2061="MEDIA",$D2061*0.97,
IF($F2061="BAJA",$D2061*0.9,
IF($F2061="LIQUIDAR",_xlfn.XLOOKUP(A2061,Rotación!$A:$A,Rotación!$O:$O,0,0,-1),"")))),"")</f>
        <v>11543000</v>
      </c>
      <c r="I2061" s="13">
        <f>IFERROR(IF($F2061="ALTA",$D2061*0.97,
IF($F2061="MEDIA",$D2061*0.94,
IF($F2061="BAJA",$D2061*0.87,
IF($F2061="LIQUIDAR",_xlfn.XLOOKUP(A2061,Rotación!$A:$A,Rotación!$O:$O,0,0,-1),"")))),"")</f>
        <v>11186000</v>
      </c>
      <c r="J2061" s="13">
        <f>IFERROR(IF($F2061="ALTA",$D2061*0.94,
IF($F2061="MEDIA",$D2061*0.9,
IF($F2061="BAJA",$D2061*0.85,
IF($F2061="LIQUIDAR",_xlfn.XLOOKUP(A2061,Rotación!$A:$A,Rotación!$O:$O,0,0,-1),"")))),"")</f>
        <v>10710000</v>
      </c>
      <c r="K2061" s="13" t="str">
        <f>_xlfn.XLOOKUP(A2061,Rotación!$A:$A,Rotación!$P:$P,"",0,-1)</f>
        <v/>
      </c>
      <c r="L2061" s="25" t="e">
        <f t="shared" si="140"/>
        <v>#VALUE!</v>
      </c>
      <c r="M2061" s="26">
        <f t="shared" si="141"/>
        <v>0.84033613445378152</v>
      </c>
      <c r="N2061" s="22">
        <f>IFERROR(VLOOKUP(A2061,'Base ATR'!$1:$1048576,2,0),"")</f>
        <v>46021.729861111111</v>
      </c>
      <c r="O2061" s="23">
        <f t="shared" ca="1" si="142"/>
        <v>266.27013888888905</v>
      </c>
      <c r="P2061" t="str">
        <f t="shared" si="143"/>
        <v>SOBRE MERCADO</v>
      </c>
      <c r="Q2061">
        <v>0</v>
      </c>
    </row>
    <row r="2062" spans="1:17" x14ac:dyDescent="0.3">
      <c r="A2062" t="s">
        <v>402</v>
      </c>
      <c r="B2062" t="s">
        <v>4183</v>
      </c>
      <c r="C2062" t="s">
        <v>4485</v>
      </c>
      <c r="D2062" s="29">
        <v>8090000</v>
      </c>
      <c r="E2062" s="29">
        <v>7000000</v>
      </c>
      <c r="F2062" t="s">
        <v>4033</v>
      </c>
      <c r="G2062" s="13">
        <f>IFERROR(IF($F2062="ALTA",$D2062*1.03,
IF($F2062="MEDIA",$D2062*1,
IF($F2062="BAJA",$D2062*0.92,
IF($F2062="LIQUIDAR",_xlfn.XLOOKUP(A2062,Rotación!$A:$A,Rotación!$O:$O,0,0,-1),"")))),"")</f>
        <v>8090000</v>
      </c>
      <c r="H2062" s="13">
        <f>IFERROR(IF($F2062="ALTA",$D2062*1,
IF($F2062="MEDIA",$D2062*0.97,
IF($F2062="BAJA",$D2062*0.9,
IF($F2062="LIQUIDAR",_xlfn.XLOOKUP(A2062,Rotación!$A:$A,Rotación!$O:$O,0,0,-1),"")))),"")</f>
        <v>7847300</v>
      </c>
      <c r="I2062" s="13">
        <f>IFERROR(IF($F2062="ALTA",$D2062*0.97,
IF($F2062="MEDIA",$D2062*0.94,
IF($F2062="BAJA",$D2062*0.87,
IF($F2062="LIQUIDAR",_xlfn.XLOOKUP(A2062,Rotación!$A:$A,Rotación!$O:$O,0,0,-1),"")))),"")</f>
        <v>7604600</v>
      </c>
      <c r="J2062" s="13">
        <f>IFERROR(IF($F2062="ALTA",$D2062*0.94,
IF($F2062="MEDIA",$D2062*0.9,
IF($F2062="BAJA",$D2062*0.85,
IF($F2062="LIQUIDAR",_xlfn.XLOOKUP(A2062,Rotación!$A:$A,Rotación!$O:$O,0,0,-1),"")))),"")</f>
        <v>7281000</v>
      </c>
      <c r="K2062" s="13" t="str">
        <f>_xlfn.XLOOKUP(A2062,Rotación!$A:$A,Rotación!$P:$P,"",0,-1)</f>
        <v/>
      </c>
      <c r="L2062" s="25" t="e">
        <f t="shared" si="140"/>
        <v>#VALUE!</v>
      </c>
      <c r="M2062" s="26">
        <f t="shared" si="141"/>
        <v>0.86526576019777501</v>
      </c>
      <c r="N2062" s="22">
        <f>IFERROR(VLOOKUP(A2062,'Base ATR'!$1:$1048576,2,0),"")</f>
        <v>46022.40625</v>
      </c>
      <c r="O2062" s="23">
        <f t="shared" ca="1" si="142"/>
        <v>265.59375</v>
      </c>
      <c r="P2062" t="str">
        <f t="shared" si="143"/>
        <v>SOBRE MERCADO</v>
      </c>
      <c r="Q2062">
        <v>0</v>
      </c>
    </row>
    <row r="2063" spans="1:17" x14ac:dyDescent="0.3">
      <c r="A2063" t="s">
        <v>181</v>
      </c>
      <c r="B2063" t="s">
        <v>182</v>
      </c>
      <c r="C2063" t="s">
        <v>4488</v>
      </c>
      <c r="D2063" s="29">
        <v>19300000</v>
      </c>
      <c r="E2063" s="29">
        <v>16400000</v>
      </c>
      <c r="F2063" t="s">
        <v>4033</v>
      </c>
      <c r="G2063" s="13">
        <f>IFERROR(IF($F2063="ALTA",$D2063*1.03,
IF($F2063="MEDIA",$D2063*1,
IF($F2063="BAJA",$D2063*0.92,
IF($F2063="LIQUIDAR",_xlfn.XLOOKUP(A2063,Rotación!$A:$A,Rotación!$O:$O,0,0,-1),"")))),"")</f>
        <v>19300000</v>
      </c>
      <c r="H2063" s="13">
        <f>IFERROR(IF($F2063="ALTA",$D2063*1,
IF($F2063="MEDIA",$D2063*0.97,
IF($F2063="BAJA",$D2063*0.9,
IF($F2063="LIQUIDAR",_xlfn.XLOOKUP(A2063,Rotación!$A:$A,Rotación!$O:$O,0,0,-1),"")))),"")</f>
        <v>18721000</v>
      </c>
      <c r="I2063" s="13">
        <f>IFERROR(IF($F2063="ALTA",$D2063*0.97,
IF($F2063="MEDIA",$D2063*0.94,
IF($F2063="BAJA",$D2063*0.87,
IF($F2063="LIQUIDAR",_xlfn.XLOOKUP(A2063,Rotación!$A:$A,Rotación!$O:$O,0,0,-1),"")))),"")</f>
        <v>18142000</v>
      </c>
      <c r="J2063" s="13">
        <f>IFERROR(IF($F2063="ALTA",$D2063*0.94,
IF($F2063="MEDIA",$D2063*0.9,
IF($F2063="BAJA",$D2063*0.85,
IF($F2063="LIQUIDAR",_xlfn.XLOOKUP(A2063,Rotación!$A:$A,Rotación!$O:$O,0,0,-1),"")))),"")</f>
        <v>17370000</v>
      </c>
      <c r="K2063" s="13">
        <f>_xlfn.XLOOKUP(A2063,Rotación!$A:$A,Rotación!$P:$P,"",0,-1)</f>
        <v>17490000</v>
      </c>
      <c r="L2063" s="25">
        <f t="shared" si="140"/>
        <v>-1810000</v>
      </c>
      <c r="M2063" s="26">
        <f t="shared" si="141"/>
        <v>0.84974093264248707</v>
      </c>
      <c r="N2063" s="22">
        <f>IFERROR(VLOOKUP(A2063,'Base ATR'!$1:$1048576,2,0),"")</f>
        <v>46022.454861111109</v>
      </c>
      <c r="O2063" s="23">
        <f t="shared" ca="1" si="142"/>
        <v>265.54513888889051</v>
      </c>
      <c r="P2063" t="str">
        <f t="shared" si="143"/>
        <v>BAJO MERCADO</v>
      </c>
      <c r="Q2063">
        <v>0</v>
      </c>
    </row>
    <row r="2064" spans="1:17" x14ac:dyDescent="0.3">
      <c r="A2064" t="s">
        <v>4026</v>
      </c>
      <c r="B2064" t="s">
        <v>4183</v>
      </c>
      <c r="C2064" t="s">
        <v>4491</v>
      </c>
      <c r="D2064" s="29">
        <v>12100000</v>
      </c>
      <c r="E2064" s="29">
        <v>10000000</v>
      </c>
      <c r="F2064" t="s">
        <v>4033</v>
      </c>
      <c r="G2064" s="13">
        <f>IFERROR(IF($F2064="ALTA",$D2064*1.03,
IF($F2064="MEDIA",$D2064*1,
IF($F2064="BAJA",$D2064*0.92,
IF($F2064="LIQUIDAR",_xlfn.XLOOKUP(A2064,Rotación!$A:$A,Rotación!$O:$O,0,0,-1),"")))),"")</f>
        <v>12100000</v>
      </c>
      <c r="H2064" s="13">
        <f>IFERROR(IF($F2064="ALTA",$D2064*1,
IF($F2064="MEDIA",$D2064*0.97,
IF($F2064="BAJA",$D2064*0.9,
IF($F2064="LIQUIDAR",_xlfn.XLOOKUP(A2064,Rotación!$A:$A,Rotación!$O:$O,0,0,-1),"")))),"")</f>
        <v>11737000</v>
      </c>
      <c r="I2064" s="13">
        <f>IFERROR(IF($F2064="ALTA",$D2064*0.97,
IF($F2064="MEDIA",$D2064*0.94,
IF($F2064="BAJA",$D2064*0.87,
IF($F2064="LIQUIDAR",_xlfn.XLOOKUP(A2064,Rotación!$A:$A,Rotación!$O:$O,0,0,-1),"")))),"")</f>
        <v>11374000</v>
      </c>
      <c r="J2064" s="13">
        <f>IFERROR(IF($F2064="ALTA",$D2064*0.94,
IF($F2064="MEDIA",$D2064*0.9,
IF($F2064="BAJA",$D2064*0.85,
IF($F2064="LIQUIDAR",_xlfn.XLOOKUP(A2064,Rotación!$A:$A,Rotación!$O:$O,0,0,-1),"")))),"")</f>
        <v>10890000</v>
      </c>
      <c r="K2064" s="13" t="str">
        <f>_xlfn.XLOOKUP(A2064,Rotación!$A:$A,Rotación!$P:$P,"",0,-1)</f>
        <v/>
      </c>
      <c r="L2064" s="25" t="e">
        <f t="shared" si="140"/>
        <v>#VALUE!</v>
      </c>
      <c r="M2064" s="26">
        <f t="shared" si="141"/>
        <v>0.82644628099173556</v>
      </c>
      <c r="N2064" s="22">
        <f>IFERROR(VLOOKUP(A2064,'Base ATR'!$1:$1048576,2,0),"")</f>
        <v>46031.71875</v>
      </c>
      <c r="O2064" s="23">
        <f t="shared" ca="1" si="142"/>
        <v>256.28125</v>
      </c>
      <c r="P2064" t="str">
        <f t="shared" si="143"/>
        <v>SOBRE MERCADO</v>
      </c>
      <c r="Q2064">
        <v>0</v>
      </c>
    </row>
    <row r="2065" spans="1:17" x14ac:dyDescent="0.3">
      <c r="A2065" t="s">
        <v>406</v>
      </c>
      <c r="B2065" t="s">
        <v>3991</v>
      </c>
      <c r="C2065" t="s">
        <v>4629</v>
      </c>
      <c r="D2065" s="29">
        <v>12100000</v>
      </c>
      <c r="E2065" s="29">
        <v>10000000</v>
      </c>
      <c r="F2065" t="s">
        <v>4033</v>
      </c>
      <c r="G2065" s="13">
        <f>IFERROR(IF($F2065="ALTA",$D2065*1.03,
IF($F2065="MEDIA",$D2065*1,
IF($F2065="BAJA",$D2065*0.92,
IF($F2065="LIQUIDAR",_xlfn.XLOOKUP(A2065,Rotación!$A:$A,Rotación!$O:$O,0,0,-1),"")))),"")</f>
        <v>12100000</v>
      </c>
      <c r="H2065" s="13">
        <f>IFERROR(IF($F2065="ALTA",$D2065*1,
IF($F2065="MEDIA",$D2065*0.97,
IF($F2065="BAJA",$D2065*0.9,
IF($F2065="LIQUIDAR",_xlfn.XLOOKUP(A2065,Rotación!$A:$A,Rotación!$O:$O,0,0,-1),"")))),"")</f>
        <v>11737000</v>
      </c>
      <c r="I2065" s="13">
        <f>IFERROR(IF($F2065="ALTA",$D2065*0.97,
IF($F2065="MEDIA",$D2065*0.94,
IF($F2065="BAJA",$D2065*0.87,
IF($F2065="LIQUIDAR",_xlfn.XLOOKUP(A2065,Rotación!$A:$A,Rotación!$O:$O,0,0,-1),"")))),"")</f>
        <v>11374000</v>
      </c>
      <c r="J2065" s="13">
        <f>IFERROR(IF($F2065="ALTA",$D2065*0.94,
IF($F2065="MEDIA",$D2065*0.9,
IF($F2065="BAJA",$D2065*0.85,
IF($F2065="LIQUIDAR",_xlfn.XLOOKUP(A2065,Rotación!$A:$A,Rotación!$O:$O,0,0,-1),"")))),"")</f>
        <v>10890000</v>
      </c>
      <c r="K2065" s="13" t="str">
        <f>_xlfn.XLOOKUP(A2065,Rotación!$A:$A,Rotación!$P:$P,"",0,-1)</f>
        <v/>
      </c>
      <c r="L2065" s="25" t="e">
        <f t="shared" si="140"/>
        <v>#VALUE!</v>
      </c>
      <c r="M2065" s="26">
        <f t="shared" si="141"/>
        <v>0.82644628099173556</v>
      </c>
      <c r="N2065" s="22">
        <f>IFERROR(VLOOKUP(A2065,'Base ATR'!$1:$1048576,2,0),"")</f>
        <v>46022.55</v>
      </c>
      <c r="O2065" s="23">
        <f t="shared" ca="1" si="142"/>
        <v>265.44999999999709</v>
      </c>
      <c r="P2065" t="str">
        <f t="shared" si="143"/>
        <v>SOBRE MERCADO</v>
      </c>
      <c r="Q2065">
        <v>0</v>
      </c>
    </row>
    <row r="2066" spans="1:17" x14ac:dyDescent="0.3">
      <c r="A2066" t="s">
        <v>236</v>
      </c>
      <c r="B2066" t="s">
        <v>89</v>
      </c>
      <c r="C2066" t="s">
        <v>4454</v>
      </c>
      <c r="D2066" s="29">
        <v>11600000</v>
      </c>
      <c r="E2066" s="29">
        <v>8800000</v>
      </c>
      <c r="F2066" t="s">
        <v>4033</v>
      </c>
      <c r="G2066" s="13">
        <f>IFERROR(IF($F2066="ALTA",$D2066*1.03,
IF($F2066="MEDIA",$D2066*1,
IF($F2066="BAJA",$D2066*0.92,
IF($F2066="LIQUIDAR",_xlfn.XLOOKUP(A2066,Rotación!$A:$A,Rotación!$O:$O,0,0,-1),"")))),"")</f>
        <v>11600000</v>
      </c>
      <c r="H2066" s="13">
        <f>IFERROR(IF($F2066="ALTA",$D2066*1,
IF($F2066="MEDIA",$D2066*0.97,
IF($F2066="BAJA",$D2066*0.9,
IF($F2066="LIQUIDAR",_xlfn.XLOOKUP(A2066,Rotación!$A:$A,Rotación!$O:$O,0,0,-1),"")))),"")</f>
        <v>11252000</v>
      </c>
      <c r="I2066" s="13">
        <f>IFERROR(IF($F2066="ALTA",$D2066*0.97,
IF($F2066="MEDIA",$D2066*0.94,
IF($F2066="BAJA",$D2066*0.87,
IF($F2066="LIQUIDAR",_xlfn.XLOOKUP(A2066,Rotación!$A:$A,Rotación!$O:$O,0,0,-1),"")))),"")</f>
        <v>10904000</v>
      </c>
      <c r="J2066" s="13">
        <f>IFERROR(IF($F2066="ALTA",$D2066*0.94,
IF($F2066="MEDIA",$D2066*0.9,
IF($F2066="BAJA",$D2066*0.85,
IF($F2066="LIQUIDAR",_xlfn.XLOOKUP(A2066,Rotación!$A:$A,Rotación!$O:$O,0,0,-1),"")))),"")</f>
        <v>10440000</v>
      </c>
      <c r="K2066" s="13" t="str">
        <f>_xlfn.XLOOKUP(A2066,Rotación!$A:$A,Rotación!$P:$P,"",0,-1)</f>
        <v/>
      </c>
      <c r="L2066" s="25" t="e">
        <f t="shared" si="140"/>
        <v>#VALUE!</v>
      </c>
      <c r="M2066" s="26">
        <f t="shared" si="141"/>
        <v>0.75862068965517238</v>
      </c>
      <c r="N2066" s="22">
        <f>IFERROR(VLOOKUP(A2066,'Base ATR'!$1:$1048576,2,0),"")</f>
        <v>46015.487500000003</v>
      </c>
      <c r="O2066" s="23">
        <f t="shared" ca="1" si="142"/>
        <v>272.51249999999709</v>
      </c>
      <c r="P2066" t="str">
        <f t="shared" si="143"/>
        <v>SOBRE MERCADO</v>
      </c>
      <c r="Q2066">
        <v>0</v>
      </c>
    </row>
    <row r="2067" spans="1:17" x14ac:dyDescent="0.3">
      <c r="A2067" t="s">
        <v>4499</v>
      </c>
      <c r="B2067" t="s">
        <v>36</v>
      </c>
      <c r="C2067" t="s">
        <v>4426</v>
      </c>
      <c r="D2067" s="29">
        <v>8500000</v>
      </c>
      <c r="E2067" s="29">
        <v>7800000</v>
      </c>
      <c r="F2067" t="s">
        <v>5390</v>
      </c>
      <c r="G2067" s="13">
        <f>IFERROR(IF($F2067="ALTA",$D2067*1.03,
IF($F2067="MEDIA",$D2067*1,
IF($F2067="BAJA",$D2067*0.92,
IF($F2067="LIQUIDAR",_xlfn.XLOOKUP(A2067,Rotación!$A:$A,Rotación!$O:$O,0,0,-1),"")))),"")</f>
        <v>8755000</v>
      </c>
      <c r="H2067" s="13">
        <f>IFERROR(IF($F2067="ALTA",$D2067*1,
IF($F2067="MEDIA",$D2067*0.97,
IF($F2067="BAJA",$D2067*0.9,
IF($F2067="LIQUIDAR",_xlfn.XLOOKUP(A2067,Rotación!$A:$A,Rotación!$O:$O,0,0,-1),"")))),"")</f>
        <v>8500000</v>
      </c>
      <c r="I2067" s="13">
        <f>IFERROR(IF($F2067="ALTA",$D2067*0.97,
IF($F2067="MEDIA",$D2067*0.94,
IF($F2067="BAJA",$D2067*0.87,
IF($F2067="LIQUIDAR",_xlfn.XLOOKUP(A2067,Rotación!$A:$A,Rotación!$O:$O,0,0,-1),"")))),"")</f>
        <v>8245000</v>
      </c>
      <c r="J2067" s="13">
        <f>IFERROR(IF($F2067="ALTA",$D2067*0.94,
IF($F2067="MEDIA",$D2067*0.9,
IF($F2067="BAJA",$D2067*0.85,
IF($F2067="LIQUIDAR",_xlfn.XLOOKUP(A2067,Rotación!$A:$A,Rotación!$O:$O,0,0,-1),"")))),"")</f>
        <v>7990000</v>
      </c>
      <c r="K2067" s="13" t="str">
        <f>_xlfn.XLOOKUP(A2067,Rotación!$A:$A,Rotación!$P:$P,"",0,-1)</f>
        <v/>
      </c>
      <c r="L2067" s="25" t="e">
        <f t="shared" si="140"/>
        <v>#VALUE!</v>
      </c>
      <c r="M2067" s="26">
        <f t="shared" si="141"/>
        <v>0.91764705882352937</v>
      </c>
      <c r="N2067" s="22">
        <f>IFERROR(VLOOKUP(A2067,'Base ATR'!$1:$1048576,2,0),"")</f>
        <v>46100.741666666669</v>
      </c>
      <c r="O2067" s="23">
        <f t="shared" ca="1" si="142"/>
        <v>187.25833333333139</v>
      </c>
      <c r="P2067" t="str">
        <f t="shared" si="143"/>
        <v>SOBRE MERCADO</v>
      </c>
      <c r="Q2067">
        <v>0</v>
      </c>
    </row>
    <row r="2068" spans="1:17" x14ac:dyDescent="0.3">
      <c r="A2068" t="s">
        <v>4502</v>
      </c>
      <c r="B2068" t="s">
        <v>24</v>
      </c>
      <c r="C2068" t="s">
        <v>4430</v>
      </c>
      <c r="D2068" s="29">
        <v>17400000</v>
      </c>
      <c r="E2068" s="29">
        <v>14000000</v>
      </c>
      <c r="F2068" t="s">
        <v>4033</v>
      </c>
      <c r="G2068" s="13">
        <f>IFERROR(IF($F2068="ALTA",$D2068*1.03,
IF($F2068="MEDIA",$D2068*1,
IF($F2068="BAJA",$D2068*0.92,
IF($F2068="LIQUIDAR",_xlfn.XLOOKUP(A2068,Rotación!$A:$A,Rotación!$O:$O,0,0,-1),"")))),"")</f>
        <v>17400000</v>
      </c>
      <c r="H2068" s="13">
        <f>IFERROR(IF($F2068="ALTA",$D2068*1,
IF($F2068="MEDIA",$D2068*0.97,
IF($F2068="BAJA",$D2068*0.9,
IF($F2068="LIQUIDAR",_xlfn.XLOOKUP(A2068,Rotación!$A:$A,Rotación!$O:$O,0,0,-1),"")))),"")</f>
        <v>16878000</v>
      </c>
      <c r="I2068" s="13">
        <f>IFERROR(IF($F2068="ALTA",$D2068*0.97,
IF($F2068="MEDIA",$D2068*0.94,
IF($F2068="BAJA",$D2068*0.87,
IF($F2068="LIQUIDAR",_xlfn.XLOOKUP(A2068,Rotación!$A:$A,Rotación!$O:$O,0,0,-1),"")))),"")</f>
        <v>16356000</v>
      </c>
      <c r="J2068" s="13">
        <f>IFERROR(IF($F2068="ALTA",$D2068*0.94,
IF($F2068="MEDIA",$D2068*0.9,
IF($F2068="BAJA",$D2068*0.85,
IF($F2068="LIQUIDAR",_xlfn.XLOOKUP(A2068,Rotación!$A:$A,Rotación!$O:$O,0,0,-1),"")))),"")</f>
        <v>15660000</v>
      </c>
      <c r="K2068" s="13" t="str">
        <f>_xlfn.XLOOKUP(A2068,Rotación!$A:$A,Rotación!$P:$P,"",0,-1)</f>
        <v/>
      </c>
      <c r="L2068" s="25" t="e">
        <f t="shared" si="140"/>
        <v>#VALUE!</v>
      </c>
      <c r="M2068" s="26">
        <f t="shared" si="141"/>
        <v>0.8045977011494253</v>
      </c>
      <c r="N2068" s="22" t="str">
        <f>IFERROR(VLOOKUP(A2068,'Base ATR'!$1:$1048576,2,0),"")</f>
        <v/>
      </c>
      <c r="O2068" s="23" t="str">
        <f t="shared" ca="1" si="142"/>
        <v/>
      </c>
      <c r="P2068" t="str">
        <f t="shared" si="143"/>
        <v/>
      </c>
      <c r="Q2068">
        <v>0</v>
      </c>
    </row>
    <row r="2069" spans="1:17" x14ac:dyDescent="0.3">
      <c r="A2069" t="s">
        <v>4505</v>
      </c>
      <c r="B2069" t="s">
        <v>36</v>
      </c>
      <c r="C2069" t="s">
        <v>4426</v>
      </c>
      <c r="D2069" s="29">
        <v>7490000</v>
      </c>
      <c r="E2069" s="29">
        <v>6500000</v>
      </c>
      <c r="F2069" t="s">
        <v>5390</v>
      </c>
      <c r="G2069" s="13">
        <f>IFERROR(IF($F2069="ALTA",$D2069*1.03,
IF($F2069="MEDIA",$D2069*1,
IF($F2069="BAJA",$D2069*0.92,
IF($F2069="LIQUIDAR",_xlfn.XLOOKUP(A2069,Rotación!$A:$A,Rotación!$O:$O,0,0,-1),"")))),"")</f>
        <v>7714700</v>
      </c>
      <c r="H2069" s="13">
        <f>IFERROR(IF($F2069="ALTA",$D2069*1,
IF($F2069="MEDIA",$D2069*0.97,
IF($F2069="BAJA",$D2069*0.9,
IF($F2069="LIQUIDAR",_xlfn.XLOOKUP(A2069,Rotación!$A:$A,Rotación!$O:$O,0,0,-1),"")))),"")</f>
        <v>7490000</v>
      </c>
      <c r="I2069" s="13">
        <f>IFERROR(IF($F2069="ALTA",$D2069*0.97,
IF($F2069="MEDIA",$D2069*0.94,
IF($F2069="BAJA",$D2069*0.87,
IF($F2069="LIQUIDAR",_xlfn.XLOOKUP(A2069,Rotación!$A:$A,Rotación!$O:$O,0,0,-1),"")))),"")</f>
        <v>7265300</v>
      </c>
      <c r="J2069" s="13">
        <f>IFERROR(IF($F2069="ALTA",$D2069*0.94,
IF($F2069="MEDIA",$D2069*0.9,
IF($F2069="BAJA",$D2069*0.85,
IF($F2069="LIQUIDAR",_xlfn.XLOOKUP(A2069,Rotación!$A:$A,Rotación!$O:$O,0,0,-1),"")))),"")</f>
        <v>7040600</v>
      </c>
      <c r="K2069" s="13" t="str">
        <f>_xlfn.XLOOKUP(A2069,Rotación!$A:$A,Rotación!$P:$P,"",0,-1)</f>
        <v/>
      </c>
      <c r="L2069" s="25" t="e">
        <f t="shared" si="140"/>
        <v>#VALUE!</v>
      </c>
      <c r="M2069" s="26">
        <f t="shared" si="141"/>
        <v>0.86782376502002667</v>
      </c>
      <c r="N2069" s="22" t="str">
        <f>IFERROR(VLOOKUP(A2069,'Base ATR'!$1:$1048576,2,0),"")</f>
        <v/>
      </c>
      <c r="O2069" s="23" t="str">
        <f t="shared" ca="1" si="142"/>
        <v/>
      </c>
      <c r="P2069" t="str">
        <f t="shared" si="143"/>
        <v/>
      </c>
      <c r="Q2069">
        <v>0</v>
      </c>
    </row>
    <row r="2070" spans="1:17" x14ac:dyDescent="0.3">
      <c r="A2070" t="s">
        <v>4509</v>
      </c>
      <c r="B2070" t="s">
        <v>36</v>
      </c>
      <c r="C2070" t="s">
        <v>4510</v>
      </c>
      <c r="D2070" s="29">
        <v>10400000</v>
      </c>
      <c r="E2070" s="29">
        <v>9000000</v>
      </c>
      <c r="F2070" t="s">
        <v>4033</v>
      </c>
      <c r="G2070" s="13">
        <f>IFERROR(IF($F2070="ALTA",$D2070*1.03,
IF($F2070="MEDIA",$D2070*1,
IF($F2070="BAJA",$D2070*0.92,
IF($F2070="LIQUIDAR",_xlfn.XLOOKUP(A2070,Rotación!$A:$A,Rotación!$O:$O,0,0,-1),"")))),"")</f>
        <v>10400000</v>
      </c>
      <c r="H2070" s="13">
        <f>IFERROR(IF($F2070="ALTA",$D2070*1,
IF($F2070="MEDIA",$D2070*0.97,
IF($F2070="BAJA",$D2070*0.9,
IF($F2070="LIQUIDAR",_xlfn.XLOOKUP(A2070,Rotación!$A:$A,Rotación!$O:$O,0,0,-1),"")))),"")</f>
        <v>10088000</v>
      </c>
      <c r="I2070" s="13">
        <f>IFERROR(IF($F2070="ALTA",$D2070*0.97,
IF($F2070="MEDIA",$D2070*0.94,
IF($F2070="BAJA",$D2070*0.87,
IF($F2070="LIQUIDAR",_xlfn.XLOOKUP(A2070,Rotación!$A:$A,Rotación!$O:$O,0,0,-1),"")))),"")</f>
        <v>9776000</v>
      </c>
      <c r="J2070" s="13">
        <f>IFERROR(IF($F2070="ALTA",$D2070*0.94,
IF($F2070="MEDIA",$D2070*0.9,
IF($F2070="BAJA",$D2070*0.85,
IF($F2070="LIQUIDAR",_xlfn.XLOOKUP(A2070,Rotación!$A:$A,Rotación!$O:$O,0,0,-1),"")))),"")</f>
        <v>9360000</v>
      </c>
      <c r="K2070" s="13" t="str">
        <f>_xlfn.XLOOKUP(A2070,Rotación!$A:$A,Rotación!$P:$P,"",0,-1)</f>
        <v/>
      </c>
      <c r="L2070" s="25" t="e">
        <f t="shared" si="140"/>
        <v>#VALUE!</v>
      </c>
      <c r="M2070" s="26">
        <f t="shared" si="141"/>
        <v>0.86538461538461542</v>
      </c>
      <c r="N2070" s="22" t="str">
        <f>IFERROR(VLOOKUP(A2070,'Base ATR'!$1:$1048576,2,0),"")</f>
        <v/>
      </c>
      <c r="O2070" s="23" t="str">
        <f t="shared" ca="1" si="142"/>
        <v/>
      </c>
      <c r="P2070" t="str">
        <f t="shared" si="143"/>
        <v/>
      </c>
      <c r="Q2070">
        <v>0</v>
      </c>
    </row>
    <row r="2071" spans="1:17" x14ac:dyDescent="0.3">
      <c r="A2071" t="s">
        <v>4513</v>
      </c>
      <c r="B2071" t="s">
        <v>166</v>
      </c>
      <c r="C2071" t="s">
        <v>4514</v>
      </c>
      <c r="D2071" s="29">
        <v>19100000</v>
      </c>
      <c r="E2071" s="29">
        <v>14200000</v>
      </c>
      <c r="F2071" t="s">
        <v>4033</v>
      </c>
      <c r="G2071" s="13">
        <f>IFERROR(IF($F2071="ALTA",$D2071*1.03,
IF($F2071="MEDIA",$D2071*1,
IF($F2071="BAJA",$D2071*0.92,
IF($F2071="LIQUIDAR",_xlfn.XLOOKUP(A2071,Rotación!$A:$A,Rotación!$O:$O,0,0,-1),"")))),"")</f>
        <v>19100000</v>
      </c>
      <c r="H2071" s="13">
        <f>IFERROR(IF($F2071="ALTA",$D2071*1,
IF($F2071="MEDIA",$D2071*0.97,
IF($F2071="BAJA",$D2071*0.9,
IF($F2071="LIQUIDAR",_xlfn.XLOOKUP(A2071,Rotación!$A:$A,Rotación!$O:$O,0,0,-1),"")))),"")</f>
        <v>18527000</v>
      </c>
      <c r="I2071" s="13">
        <f>IFERROR(IF($F2071="ALTA",$D2071*0.97,
IF($F2071="MEDIA",$D2071*0.94,
IF($F2071="BAJA",$D2071*0.87,
IF($F2071="LIQUIDAR",_xlfn.XLOOKUP(A2071,Rotación!$A:$A,Rotación!$O:$O,0,0,-1),"")))),"")</f>
        <v>17954000</v>
      </c>
      <c r="J2071" s="13">
        <f>IFERROR(IF($F2071="ALTA",$D2071*0.94,
IF($F2071="MEDIA",$D2071*0.9,
IF($F2071="BAJA",$D2071*0.85,
IF($F2071="LIQUIDAR",_xlfn.XLOOKUP(A2071,Rotación!$A:$A,Rotación!$O:$O,0,0,-1),"")))),"")</f>
        <v>17190000</v>
      </c>
      <c r="K2071" s="13" t="str">
        <f>_xlfn.XLOOKUP(A2071,Rotación!$A:$A,Rotación!$P:$P,"",0,-1)</f>
        <v/>
      </c>
      <c r="L2071" s="25" t="e">
        <f t="shared" si="140"/>
        <v>#VALUE!</v>
      </c>
      <c r="M2071" s="26">
        <f t="shared" si="141"/>
        <v>0.74345549738219896</v>
      </c>
      <c r="N2071" s="22" t="str">
        <f>IFERROR(VLOOKUP(A2071,'Base ATR'!$1:$1048576,2,0),"")</f>
        <v/>
      </c>
      <c r="O2071" s="23" t="str">
        <f t="shared" ca="1" si="142"/>
        <v/>
      </c>
      <c r="P2071" t="str">
        <f t="shared" si="143"/>
        <v/>
      </c>
      <c r="Q2071">
        <v>0</v>
      </c>
    </row>
    <row r="2072" spans="1:17" x14ac:dyDescent="0.3">
      <c r="A2072" t="s">
        <v>298</v>
      </c>
      <c r="B2072" t="s">
        <v>166</v>
      </c>
      <c r="C2072" t="s">
        <v>4514</v>
      </c>
      <c r="D2072" s="29">
        <v>23300000</v>
      </c>
      <c r="E2072" s="29">
        <v>15000000</v>
      </c>
      <c r="F2072" t="s">
        <v>4033</v>
      </c>
      <c r="G2072" s="13">
        <f>IFERROR(IF($F2072="ALTA",$D2072*1.03,
IF($F2072="MEDIA",$D2072*1,
IF($F2072="BAJA",$D2072*0.92,
IF($F2072="LIQUIDAR",_xlfn.XLOOKUP(A2072,Rotación!$A:$A,Rotación!$O:$O,0,0,-1),"")))),"")</f>
        <v>23300000</v>
      </c>
      <c r="H2072" s="13">
        <f>IFERROR(IF($F2072="ALTA",$D2072*1,
IF($F2072="MEDIA",$D2072*0.97,
IF($F2072="BAJA",$D2072*0.9,
IF($F2072="LIQUIDAR",_xlfn.XLOOKUP(A2072,Rotación!$A:$A,Rotación!$O:$O,0,0,-1),"")))),"")</f>
        <v>22601000</v>
      </c>
      <c r="I2072" s="13">
        <f>IFERROR(IF($F2072="ALTA",$D2072*0.97,
IF($F2072="MEDIA",$D2072*0.94,
IF($F2072="BAJA",$D2072*0.87,
IF($F2072="LIQUIDAR",_xlfn.XLOOKUP(A2072,Rotación!$A:$A,Rotación!$O:$O,0,0,-1),"")))),"")</f>
        <v>21902000</v>
      </c>
      <c r="J2072" s="13">
        <f>IFERROR(IF($F2072="ALTA",$D2072*0.94,
IF($F2072="MEDIA",$D2072*0.9,
IF($F2072="BAJA",$D2072*0.85,
IF($F2072="LIQUIDAR",_xlfn.XLOOKUP(A2072,Rotación!$A:$A,Rotación!$O:$O,0,0,-1),"")))),"")</f>
        <v>20970000</v>
      </c>
      <c r="K2072" s="13" t="str">
        <f>_xlfn.XLOOKUP(A2072,Rotación!$A:$A,Rotación!$P:$P,"",0,-1)</f>
        <v/>
      </c>
      <c r="L2072" s="25" t="e">
        <f t="shared" si="140"/>
        <v>#VALUE!</v>
      </c>
      <c r="M2072" s="26">
        <f t="shared" si="141"/>
        <v>0.64377682403433478</v>
      </c>
      <c r="N2072" s="22">
        <f>IFERROR(VLOOKUP(A2072,'Base ATR'!$1:$1048576,2,0),"")</f>
        <v>46020.690972222219</v>
      </c>
      <c r="O2072" s="23">
        <f t="shared" ca="1" si="142"/>
        <v>267.30902777778101</v>
      </c>
      <c r="P2072" t="str">
        <f t="shared" si="143"/>
        <v>SOBRE MERCADO</v>
      </c>
      <c r="Q2072">
        <v>0</v>
      </c>
    </row>
    <row r="2073" spans="1:17" x14ac:dyDescent="0.3">
      <c r="A2073" t="s">
        <v>3998</v>
      </c>
      <c r="B2073" t="s">
        <v>182</v>
      </c>
      <c r="C2073" t="s">
        <v>4517</v>
      </c>
      <c r="D2073" s="29">
        <v>11500000</v>
      </c>
      <c r="E2073" s="29">
        <v>9100000</v>
      </c>
      <c r="F2073" t="s">
        <v>4033</v>
      </c>
      <c r="G2073" s="13">
        <f>IFERROR(IF($F2073="ALTA",$D2073*1.03,
IF($F2073="MEDIA",$D2073*1,
IF($F2073="BAJA",$D2073*0.92,
IF($F2073="LIQUIDAR",_xlfn.XLOOKUP(A2073,Rotación!$A:$A,Rotación!$O:$O,0,0,-1),"")))),"")</f>
        <v>11500000</v>
      </c>
      <c r="H2073" s="13">
        <f>IFERROR(IF($F2073="ALTA",$D2073*1,
IF($F2073="MEDIA",$D2073*0.97,
IF($F2073="BAJA",$D2073*0.9,
IF($F2073="LIQUIDAR",_xlfn.XLOOKUP(A2073,Rotación!$A:$A,Rotación!$O:$O,0,0,-1),"")))),"")</f>
        <v>11155000</v>
      </c>
      <c r="I2073" s="13">
        <f>IFERROR(IF($F2073="ALTA",$D2073*0.97,
IF($F2073="MEDIA",$D2073*0.94,
IF($F2073="BAJA",$D2073*0.87,
IF($F2073="LIQUIDAR",_xlfn.XLOOKUP(A2073,Rotación!$A:$A,Rotación!$O:$O,0,0,-1),"")))),"")</f>
        <v>10810000</v>
      </c>
      <c r="J2073" s="13">
        <f>IFERROR(IF($F2073="ALTA",$D2073*0.94,
IF($F2073="MEDIA",$D2073*0.9,
IF($F2073="BAJA",$D2073*0.85,
IF($F2073="LIQUIDAR",_xlfn.XLOOKUP(A2073,Rotación!$A:$A,Rotación!$O:$O,0,0,-1),"")))),"")</f>
        <v>10350000</v>
      </c>
      <c r="K2073" s="13" t="str">
        <f>_xlfn.XLOOKUP(A2073,Rotación!$A:$A,Rotación!$P:$P,"",0,-1)</f>
        <v/>
      </c>
      <c r="L2073" s="25" t="e">
        <f t="shared" si="140"/>
        <v>#VALUE!</v>
      </c>
      <c r="M2073" s="26">
        <f t="shared" si="141"/>
        <v>0.79130434782608694</v>
      </c>
      <c r="N2073" s="22">
        <f>IFERROR(VLOOKUP(A2073,'Base ATR'!$1:$1048576,2,0),"")</f>
        <v>46030.78125</v>
      </c>
      <c r="O2073" s="23">
        <f t="shared" ca="1" si="142"/>
        <v>257.21875</v>
      </c>
      <c r="P2073" t="str">
        <f t="shared" si="143"/>
        <v>SOBRE MERCADO</v>
      </c>
      <c r="Q2073">
        <v>0</v>
      </c>
    </row>
    <row r="2074" spans="1:17" x14ac:dyDescent="0.3">
      <c r="A2074" t="s">
        <v>4783</v>
      </c>
      <c r="D2074" s="29">
        <v>14700000</v>
      </c>
      <c r="E2074" s="29">
        <v>12400000</v>
      </c>
      <c r="F2074" t="s">
        <v>5390</v>
      </c>
      <c r="G2074" s="13">
        <f>IFERROR(IF($F2074="ALTA",$D2074*1.03,
IF($F2074="MEDIA",$D2074*1,
IF($F2074="BAJA",$D2074*0.92,
IF($F2074="LIQUIDAR",_xlfn.XLOOKUP(A2074,Rotación!$A:$A,Rotación!$O:$O,0,0,-1),"")))),"")</f>
        <v>15141000</v>
      </c>
      <c r="H2074" s="13">
        <f>IFERROR(IF($F2074="ALTA",$D2074*1,
IF($F2074="MEDIA",$D2074*0.97,
IF($F2074="BAJA",$D2074*0.9,
IF($F2074="LIQUIDAR",_xlfn.XLOOKUP(A2074,Rotación!$A:$A,Rotación!$O:$O,0,0,-1),"")))),"")</f>
        <v>14700000</v>
      </c>
      <c r="I2074" s="13">
        <f>IFERROR(IF($F2074="ALTA",$D2074*0.97,
IF($F2074="MEDIA",$D2074*0.94,
IF($F2074="BAJA",$D2074*0.87,
IF($F2074="LIQUIDAR",_xlfn.XLOOKUP(A2074,Rotación!$A:$A,Rotación!$O:$O,0,0,-1),"")))),"")</f>
        <v>14259000</v>
      </c>
      <c r="J2074" s="13">
        <f>IFERROR(IF($F2074="ALTA",$D2074*0.94,
IF($F2074="MEDIA",$D2074*0.9,
IF($F2074="BAJA",$D2074*0.85,
IF($F2074="LIQUIDAR",_xlfn.XLOOKUP(A2074,Rotación!$A:$A,Rotación!$O:$O,0,0,-1),"")))),"")</f>
        <v>13818000</v>
      </c>
      <c r="K2074" s="13" t="str">
        <f>_xlfn.XLOOKUP(A2074,Rotación!$A:$A,Rotación!$P:$P,"",0,-1)</f>
        <v/>
      </c>
      <c r="L2074" s="25" t="e">
        <f t="shared" ref="L2074:L2137" si="144">K2074-D2074</f>
        <v>#VALUE!</v>
      </c>
      <c r="M2074" s="26">
        <f t="shared" ref="M2074:M2137" si="145">E2074/D2074</f>
        <v>0.84353741496598644</v>
      </c>
      <c r="N2074" s="22" t="str">
        <f>IFERROR(VLOOKUP(A2074,'Base ATR'!$1:$1048576,2,0),"")</f>
        <v/>
      </c>
      <c r="O2074" s="23" t="str">
        <f t="shared" ref="O2074:O2137" ca="1" si="146">IF(N2074="","",TODAY()-N2074)</f>
        <v/>
      </c>
      <c r="P2074" t="str">
        <f t="shared" ref="P2074:P2137" si="147">IF(N2074="", "", IF(K2074 &gt; D2074, "SOBRE MERCADO", IF(K2074 &lt; D2074, "BAJO MERCADO", "ALINEADO")))</f>
        <v/>
      </c>
    </row>
    <row r="2075" spans="1:17" x14ac:dyDescent="0.3">
      <c r="A2075" t="s">
        <v>4071</v>
      </c>
      <c r="D2075" s="29">
        <v>8700000</v>
      </c>
      <c r="E2075" s="29">
        <v>6900000</v>
      </c>
      <c r="F2075" t="s">
        <v>5391</v>
      </c>
      <c r="G2075" s="13">
        <f>IFERROR(IF($F2075="ALTA",$D2075*1.03,
IF($F2075="MEDIA",$D2075*1,
IF($F2075="BAJA",$D2075*0.92,
IF($F2075="LIQUIDAR",_xlfn.XLOOKUP(A2075,Rotación!$A:$A,Rotación!$O:$O,0,0,-1),"")))),"")</f>
        <v>8004000</v>
      </c>
      <c r="H2075" s="13">
        <f>IFERROR(IF($F2075="ALTA",$D2075*1,
IF($F2075="MEDIA",$D2075*0.97,
IF($F2075="BAJA",$D2075*0.9,
IF($F2075="LIQUIDAR",_xlfn.XLOOKUP(A2075,Rotación!$A:$A,Rotación!$O:$O,0,0,-1),"")))),"")</f>
        <v>7830000</v>
      </c>
      <c r="I2075" s="13">
        <f>IFERROR(IF($F2075="ALTA",$D2075*0.97,
IF($F2075="MEDIA",$D2075*0.94,
IF($F2075="BAJA",$D2075*0.87,
IF($F2075="LIQUIDAR",_xlfn.XLOOKUP(A2075,Rotación!$A:$A,Rotación!$O:$O,0,0,-1),"")))),"")</f>
        <v>7569000</v>
      </c>
      <c r="J2075" s="13">
        <f>IFERROR(IF($F2075="ALTA",$D2075*0.94,
IF($F2075="MEDIA",$D2075*0.9,
IF($F2075="BAJA",$D2075*0.85,
IF($F2075="LIQUIDAR",_xlfn.XLOOKUP(A2075,Rotación!$A:$A,Rotación!$O:$O,0,0,-1),"")))),"")</f>
        <v>7395000</v>
      </c>
      <c r="K2075" s="13" t="str">
        <f>_xlfn.XLOOKUP(A2075,Rotación!$A:$A,Rotación!$P:$P,"",0,-1)</f>
        <v/>
      </c>
      <c r="L2075" s="25" t="e">
        <f t="shared" si="144"/>
        <v>#VALUE!</v>
      </c>
      <c r="M2075" s="26">
        <f t="shared" si="145"/>
        <v>0.7931034482758621</v>
      </c>
      <c r="N2075" s="22">
        <f>IFERROR(VLOOKUP(A2075,'Base ATR'!$1:$1048576,2,0),"")</f>
        <v>46044.644444444442</v>
      </c>
      <c r="O2075" s="23">
        <f t="shared" ca="1" si="146"/>
        <v>243.35555555555766</v>
      </c>
      <c r="P2075" t="str">
        <f t="shared" si="147"/>
        <v>SOBRE MERCADO</v>
      </c>
    </row>
    <row r="2076" spans="1:17" x14ac:dyDescent="0.3">
      <c r="A2076" t="s">
        <v>4787</v>
      </c>
      <c r="D2076" s="29">
        <v>7260000</v>
      </c>
      <c r="E2076" s="29">
        <v>6200000</v>
      </c>
      <c r="F2076" t="s">
        <v>5390</v>
      </c>
      <c r="G2076" s="13">
        <f>IFERROR(IF($F2076="ALTA",$D2076*1.03,
IF($F2076="MEDIA",$D2076*1,
IF($F2076="BAJA",$D2076*0.92,
IF($F2076="LIQUIDAR",_xlfn.XLOOKUP(A2076,Rotación!$A:$A,Rotación!$O:$O,0,0,-1),"")))),"")</f>
        <v>7477800</v>
      </c>
      <c r="H2076" s="13">
        <f>IFERROR(IF($F2076="ALTA",$D2076*1,
IF($F2076="MEDIA",$D2076*0.97,
IF($F2076="BAJA",$D2076*0.9,
IF($F2076="LIQUIDAR",_xlfn.XLOOKUP(A2076,Rotación!$A:$A,Rotación!$O:$O,0,0,-1),"")))),"")</f>
        <v>7260000</v>
      </c>
      <c r="I2076" s="13">
        <f>IFERROR(IF($F2076="ALTA",$D2076*0.97,
IF($F2076="MEDIA",$D2076*0.94,
IF($F2076="BAJA",$D2076*0.87,
IF($F2076="LIQUIDAR",_xlfn.XLOOKUP(A2076,Rotación!$A:$A,Rotación!$O:$O,0,0,-1),"")))),"")</f>
        <v>7042200</v>
      </c>
      <c r="J2076" s="13">
        <f>IFERROR(IF($F2076="ALTA",$D2076*0.94,
IF($F2076="MEDIA",$D2076*0.9,
IF($F2076="BAJA",$D2076*0.85,
IF($F2076="LIQUIDAR",_xlfn.XLOOKUP(A2076,Rotación!$A:$A,Rotación!$O:$O,0,0,-1),"")))),"")</f>
        <v>6824400</v>
      </c>
      <c r="K2076" s="13" t="str">
        <f>_xlfn.XLOOKUP(A2076,Rotación!$A:$A,Rotación!$P:$P,"",0,-1)</f>
        <v/>
      </c>
      <c r="L2076" s="25" t="e">
        <f t="shared" si="144"/>
        <v>#VALUE!</v>
      </c>
      <c r="M2076" s="26">
        <f t="shared" si="145"/>
        <v>0.85399449035812669</v>
      </c>
      <c r="N2076" s="22" t="str">
        <f>IFERROR(VLOOKUP(A2076,'Base ATR'!$1:$1048576,2,0),"")</f>
        <v/>
      </c>
      <c r="O2076" s="23" t="str">
        <f t="shared" ca="1" si="146"/>
        <v/>
      </c>
      <c r="P2076" t="str">
        <f t="shared" si="147"/>
        <v/>
      </c>
    </row>
    <row r="2077" spans="1:17" x14ac:dyDescent="0.3">
      <c r="A2077" t="s">
        <v>4790</v>
      </c>
      <c r="D2077" s="29">
        <v>8900000</v>
      </c>
      <c r="E2077" s="29">
        <v>7600000</v>
      </c>
      <c r="F2077" t="s">
        <v>5390</v>
      </c>
      <c r="G2077" s="13">
        <f>IFERROR(IF($F2077="ALTA",$D2077*1.03,
IF($F2077="MEDIA",$D2077*1,
IF($F2077="BAJA",$D2077*0.92,
IF($F2077="LIQUIDAR",_xlfn.XLOOKUP(A2077,Rotación!$A:$A,Rotación!$O:$O,0,0,-1),"")))),"")</f>
        <v>9167000</v>
      </c>
      <c r="H2077" s="13">
        <f>IFERROR(IF($F2077="ALTA",$D2077*1,
IF($F2077="MEDIA",$D2077*0.97,
IF($F2077="BAJA",$D2077*0.9,
IF($F2077="LIQUIDAR",_xlfn.XLOOKUP(A2077,Rotación!$A:$A,Rotación!$O:$O,0,0,-1),"")))),"")</f>
        <v>8900000</v>
      </c>
      <c r="I2077" s="13">
        <f>IFERROR(IF($F2077="ALTA",$D2077*0.97,
IF($F2077="MEDIA",$D2077*0.94,
IF($F2077="BAJA",$D2077*0.87,
IF($F2077="LIQUIDAR",_xlfn.XLOOKUP(A2077,Rotación!$A:$A,Rotación!$O:$O,0,0,-1),"")))),"")</f>
        <v>8633000</v>
      </c>
      <c r="J2077" s="13">
        <f>IFERROR(IF($F2077="ALTA",$D2077*0.94,
IF($F2077="MEDIA",$D2077*0.9,
IF($F2077="BAJA",$D2077*0.85,
IF($F2077="LIQUIDAR",_xlfn.XLOOKUP(A2077,Rotación!$A:$A,Rotación!$O:$O,0,0,-1),"")))),"")</f>
        <v>8365999.9999999991</v>
      </c>
      <c r="K2077" s="13" t="str">
        <f>_xlfn.XLOOKUP(A2077,Rotación!$A:$A,Rotación!$P:$P,"",0,-1)</f>
        <v/>
      </c>
      <c r="L2077" s="25" t="e">
        <f t="shared" si="144"/>
        <v>#VALUE!</v>
      </c>
      <c r="M2077" s="26">
        <f t="shared" si="145"/>
        <v>0.8539325842696629</v>
      </c>
      <c r="N2077" s="22" t="str">
        <f>IFERROR(VLOOKUP(A2077,'Base ATR'!$1:$1048576,2,0),"")</f>
        <v/>
      </c>
      <c r="O2077" s="23" t="str">
        <f t="shared" ca="1" si="146"/>
        <v/>
      </c>
      <c r="P2077" t="str">
        <f t="shared" si="147"/>
        <v/>
      </c>
    </row>
    <row r="2078" spans="1:17" x14ac:dyDescent="0.3">
      <c r="A2078" t="s">
        <v>4793</v>
      </c>
      <c r="B2078" t="s">
        <v>154</v>
      </c>
      <c r="C2078" t="s">
        <v>4394</v>
      </c>
      <c r="D2078" s="29">
        <v>43500000</v>
      </c>
      <c r="E2078" s="29">
        <v>34000000</v>
      </c>
      <c r="F2078" t="s">
        <v>5391</v>
      </c>
      <c r="G2078" s="13">
        <f>IFERROR(IF($F2078="ALTA",$D2078*1.03,
IF($F2078="MEDIA",$D2078*1,
IF($F2078="BAJA",$D2078*0.92,
IF($F2078="LIQUIDAR",_xlfn.XLOOKUP(A2078,Rotación!$A:$A,Rotación!$O:$O,0,0,-1),"")))),"")</f>
        <v>40020000</v>
      </c>
      <c r="H2078" s="13">
        <f>IFERROR(IF($F2078="ALTA",$D2078*1,
IF($F2078="MEDIA",$D2078*0.97,
IF($F2078="BAJA",$D2078*0.9,
IF($F2078="LIQUIDAR",_xlfn.XLOOKUP(A2078,Rotación!$A:$A,Rotación!$O:$O,0,0,-1),"")))),"")</f>
        <v>39150000</v>
      </c>
      <c r="I2078" s="13">
        <f>IFERROR(IF($F2078="ALTA",$D2078*0.97,
IF($F2078="MEDIA",$D2078*0.94,
IF($F2078="BAJA",$D2078*0.87,
IF($F2078="LIQUIDAR",_xlfn.XLOOKUP(A2078,Rotación!$A:$A,Rotación!$O:$O,0,0,-1),"")))),"")</f>
        <v>37845000</v>
      </c>
      <c r="J2078" s="13">
        <f>IFERROR(IF($F2078="ALTA",$D2078*0.94,
IF($F2078="MEDIA",$D2078*0.9,
IF($F2078="BAJA",$D2078*0.85,
IF($F2078="LIQUIDAR",_xlfn.XLOOKUP(A2078,Rotación!$A:$A,Rotación!$O:$O,0,0,-1),"")))),"")</f>
        <v>36975000</v>
      </c>
      <c r="K2078" s="13" t="str">
        <f>_xlfn.XLOOKUP(A2078,Rotación!$A:$A,Rotación!$P:$P,"",0,-1)</f>
        <v/>
      </c>
      <c r="L2078" s="25" t="e">
        <f t="shared" si="144"/>
        <v>#VALUE!</v>
      </c>
      <c r="M2078" s="26">
        <f t="shared" si="145"/>
        <v>0.7816091954022989</v>
      </c>
      <c r="N2078" s="22" t="str">
        <f>IFERROR(VLOOKUP(A2078,'Base ATR'!$1:$1048576,2,0),"")</f>
        <v/>
      </c>
      <c r="O2078" s="23" t="str">
        <f t="shared" ca="1" si="146"/>
        <v/>
      </c>
      <c r="P2078" t="str">
        <f t="shared" si="147"/>
        <v/>
      </c>
    </row>
    <row r="2079" spans="1:17" x14ac:dyDescent="0.3">
      <c r="A2079" t="s">
        <v>4744</v>
      </c>
      <c r="B2079" t="s">
        <v>137</v>
      </c>
      <c r="C2079" t="s">
        <v>4201</v>
      </c>
      <c r="D2079" s="29">
        <v>25125000</v>
      </c>
      <c r="E2079" s="29">
        <v>21000000</v>
      </c>
      <c r="F2079" t="s">
        <v>5391</v>
      </c>
      <c r="G2079" s="13">
        <f>IFERROR(IF($F2079="ALTA",$D2079*1.03,
IF($F2079="MEDIA",$D2079*1,
IF($F2079="BAJA",$D2079*0.92,
IF($F2079="LIQUIDAR",_xlfn.XLOOKUP(A2079,Rotación!$A:$A,Rotación!$O:$O,0,0,-1),"")))),"")</f>
        <v>23115000</v>
      </c>
      <c r="H2079" s="13">
        <f>IFERROR(IF($F2079="ALTA",$D2079*1,
IF($F2079="MEDIA",$D2079*0.97,
IF($F2079="BAJA",$D2079*0.9,
IF($F2079="LIQUIDAR",_xlfn.XLOOKUP(A2079,Rotación!$A:$A,Rotación!$O:$O,0,0,-1),"")))),"")</f>
        <v>22612500</v>
      </c>
      <c r="I2079" s="13">
        <f>IFERROR(IF($F2079="ALTA",$D2079*0.97,
IF($F2079="MEDIA",$D2079*0.94,
IF($F2079="BAJA",$D2079*0.87,
IF($F2079="LIQUIDAR",_xlfn.XLOOKUP(A2079,Rotación!$A:$A,Rotación!$O:$O,0,0,-1),"")))),"")</f>
        <v>21858750</v>
      </c>
      <c r="J2079" s="13">
        <f>IFERROR(IF($F2079="ALTA",$D2079*0.94,
IF($F2079="MEDIA",$D2079*0.9,
IF($F2079="BAJA",$D2079*0.85,
IF($F2079="LIQUIDAR",_xlfn.XLOOKUP(A2079,Rotación!$A:$A,Rotación!$O:$O,0,0,-1),"")))),"")</f>
        <v>21356250</v>
      </c>
      <c r="K2079" s="13" t="str">
        <f>_xlfn.XLOOKUP(A2079,Rotación!$A:$A,Rotación!$P:$P,"",0,-1)</f>
        <v/>
      </c>
      <c r="L2079" s="25" t="e">
        <f t="shared" si="144"/>
        <v>#VALUE!</v>
      </c>
      <c r="M2079" s="26">
        <f t="shared" si="145"/>
        <v>0.83582089552238803</v>
      </c>
      <c r="N2079" s="22" t="str">
        <f>IFERROR(VLOOKUP(A2079,'Base ATR'!$1:$1048576,2,0),"")</f>
        <v/>
      </c>
      <c r="O2079" s="23" t="str">
        <f t="shared" ca="1" si="146"/>
        <v/>
      </c>
      <c r="P2079" t="str">
        <f t="shared" si="147"/>
        <v/>
      </c>
    </row>
    <row r="2080" spans="1:17" x14ac:dyDescent="0.3">
      <c r="A2080" t="s">
        <v>4799</v>
      </c>
      <c r="D2080" s="29">
        <v>15970000</v>
      </c>
      <c r="E2080" s="29">
        <v>13500000</v>
      </c>
      <c r="F2080" t="s">
        <v>5390</v>
      </c>
      <c r="G2080" s="13">
        <f>IFERROR(IF($F2080="ALTA",$D2080*1.03,
IF($F2080="MEDIA",$D2080*1,
IF($F2080="BAJA",$D2080*0.92,
IF($F2080="LIQUIDAR",_xlfn.XLOOKUP(A2080,Rotación!$A:$A,Rotación!$O:$O,0,0,-1),"")))),"")</f>
        <v>16449100</v>
      </c>
      <c r="H2080" s="13">
        <f>IFERROR(IF($F2080="ALTA",$D2080*1,
IF($F2080="MEDIA",$D2080*0.97,
IF($F2080="BAJA",$D2080*0.9,
IF($F2080="LIQUIDAR",_xlfn.XLOOKUP(A2080,Rotación!$A:$A,Rotación!$O:$O,0,0,-1),"")))),"")</f>
        <v>15970000</v>
      </c>
      <c r="I2080" s="13">
        <f>IFERROR(IF($F2080="ALTA",$D2080*0.97,
IF($F2080="MEDIA",$D2080*0.94,
IF($F2080="BAJA",$D2080*0.87,
IF($F2080="LIQUIDAR",_xlfn.XLOOKUP(A2080,Rotación!$A:$A,Rotación!$O:$O,0,0,-1),"")))),"")</f>
        <v>15490900</v>
      </c>
      <c r="J2080" s="13">
        <f>IFERROR(IF($F2080="ALTA",$D2080*0.94,
IF($F2080="MEDIA",$D2080*0.9,
IF($F2080="BAJA",$D2080*0.85,
IF($F2080="LIQUIDAR",_xlfn.XLOOKUP(A2080,Rotación!$A:$A,Rotación!$O:$O,0,0,-1),"")))),"")</f>
        <v>15011800</v>
      </c>
      <c r="K2080" s="13" t="str">
        <f>_xlfn.XLOOKUP(A2080,Rotación!$A:$A,Rotación!$P:$P,"",0,-1)</f>
        <v/>
      </c>
      <c r="L2080" s="25" t="e">
        <f t="shared" si="144"/>
        <v>#VALUE!</v>
      </c>
      <c r="M2080" s="26">
        <f t="shared" si="145"/>
        <v>0.8453350031308704</v>
      </c>
      <c r="N2080" s="22" t="str">
        <f>IFERROR(VLOOKUP(A2080,'Base ATR'!$1:$1048576,2,0),"")</f>
        <v/>
      </c>
      <c r="O2080" s="23" t="str">
        <f t="shared" ca="1" si="146"/>
        <v/>
      </c>
      <c r="P2080" t="str">
        <f t="shared" si="147"/>
        <v/>
      </c>
    </row>
    <row r="2081" spans="1:16" x14ac:dyDescent="0.3">
      <c r="A2081" t="s">
        <v>4803</v>
      </c>
      <c r="D2081" s="29">
        <v>11200000</v>
      </c>
      <c r="E2081" s="29">
        <v>9500000</v>
      </c>
      <c r="F2081" t="s">
        <v>4033</v>
      </c>
      <c r="G2081" s="13">
        <f>IFERROR(IF($F2081="ALTA",$D2081*1.03,
IF($F2081="MEDIA",$D2081*1,
IF($F2081="BAJA",$D2081*0.92,
IF($F2081="LIQUIDAR",_xlfn.XLOOKUP(A2081,Rotación!$A:$A,Rotación!$O:$O,0,0,-1),"")))),"")</f>
        <v>11200000</v>
      </c>
      <c r="H2081" s="13">
        <f>IFERROR(IF($F2081="ALTA",$D2081*1,
IF($F2081="MEDIA",$D2081*0.97,
IF($F2081="BAJA",$D2081*0.9,
IF($F2081="LIQUIDAR",_xlfn.XLOOKUP(A2081,Rotación!$A:$A,Rotación!$O:$O,0,0,-1),"")))),"")</f>
        <v>10864000</v>
      </c>
      <c r="I2081" s="13">
        <f>IFERROR(IF($F2081="ALTA",$D2081*0.97,
IF($F2081="MEDIA",$D2081*0.94,
IF($F2081="BAJA",$D2081*0.87,
IF($F2081="LIQUIDAR",_xlfn.XLOOKUP(A2081,Rotación!$A:$A,Rotación!$O:$O,0,0,-1),"")))),"")</f>
        <v>10528000</v>
      </c>
      <c r="J2081" s="13">
        <f>IFERROR(IF($F2081="ALTA",$D2081*0.94,
IF($F2081="MEDIA",$D2081*0.9,
IF($F2081="BAJA",$D2081*0.85,
IF($F2081="LIQUIDAR",_xlfn.XLOOKUP(A2081,Rotación!$A:$A,Rotación!$O:$O,0,0,-1),"")))),"")</f>
        <v>10080000</v>
      </c>
      <c r="K2081" s="13" t="str">
        <f>_xlfn.XLOOKUP(A2081,Rotación!$A:$A,Rotación!$P:$P,"",0,-1)</f>
        <v/>
      </c>
      <c r="L2081" s="25" t="e">
        <f t="shared" si="144"/>
        <v>#VALUE!</v>
      </c>
      <c r="M2081" s="26">
        <f t="shared" si="145"/>
        <v>0.8482142857142857</v>
      </c>
      <c r="N2081" s="22">
        <f>IFERROR(VLOOKUP(A2081,'Base ATR'!$1:$1048576,2,0),"")</f>
        <v>46069.629861111112</v>
      </c>
      <c r="O2081" s="23">
        <f t="shared" ca="1" si="146"/>
        <v>218.3701388888876</v>
      </c>
      <c r="P2081" t="str">
        <f t="shared" si="147"/>
        <v>SOBRE MERCADO</v>
      </c>
    </row>
    <row r="2082" spans="1:16" x14ac:dyDescent="0.3">
      <c r="A2082" t="s">
        <v>4806</v>
      </c>
      <c r="D2082" s="29">
        <v>23800000</v>
      </c>
      <c r="E2082" s="29">
        <v>19000000</v>
      </c>
      <c r="F2082" t="s">
        <v>5391</v>
      </c>
      <c r="G2082" s="13">
        <f>IFERROR(IF($F2082="ALTA",$D2082*1.03,
IF($F2082="MEDIA",$D2082*1,
IF($F2082="BAJA",$D2082*0.92,
IF($F2082="LIQUIDAR",_xlfn.XLOOKUP(A2082,Rotación!$A:$A,Rotación!$O:$O,0,0,-1),"")))),"")</f>
        <v>21896000</v>
      </c>
      <c r="H2082" s="13">
        <f>IFERROR(IF($F2082="ALTA",$D2082*1,
IF($F2082="MEDIA",$D2082*0.97,
IF($F2082="BAJA",$D2082*0.9,
IF($F2082="LIQUIDAR",_xlfn.XLOOKUP(A2082,Rotación!$A:$A,Rotación!$O:$O,0,0,-1),"")))),"")</f>
        <v>21420000</v>
      </c>
      <c r="I2082" s="13">
        <f>IFERROR(IF($F2082="ALTA",$D2082*0.97,
IF($F2082="MEDIA",$D2082*0.94,
IF($F2082="BAJA",$D2082*0.87,
IF($F2082="LIQUIDAR",_xlfn.XLOOKUP(A2082,Rotación!$A:$A,Rotación!$O:$O,0,0,-1),"")))),"")</f>
        <v>20706000</v>
      </c>
      <c r="J2082" s="13">
        <f>IFERROR(IF($F2082="ALTA",$D2082*0.94,
IF($F2082="MEDIA",$D2082*0.9,
IF($F2082="BAJA",$D2082*0.85,
IF($F2082="LIQUIDAR",_xlfn.XLOOKUP(A2082,Rotación!$A:$A,Rotación!$O:$O,0,0,-1),"")))),"")</f>
        <v>20230000</v>
      </c>
      <c r="K2082" s="13" t="str">
        <f>_xlfn.XLOOKUP(A2082,Rotación!$A:$A,Rotación!$P:$P,"",0,-1)</f>
        <v/>
      </c>
      <c r="L2082" s="25" t="e">
        <f t="shared" si="144"/>
        <v>#VALUE!</v>
      </c>
      <c r="M2082" s="26">
        <f t="shared" si="145"/>
        <v>0.79831932773109249</v>
      </c>
      <c r="N2082" s="22" t="str">
        <f>IFERROR(VLOOKUP(A2082,'Base ATR'!$1:$1048576,2,0),"")</f>
        <v/>
      </c>
      <c r="O2082" s="23" t="str">
        <f t="shared" ca="1" si="146"/>
        <v/>
      </c>
      <c r="P2082" t="str">
        <f t="shared" si="147"/>
        <v/>
      </c>
    </row>
    <row r="2083" spans="1:16" x14ac:dyDescent="0.3">
      <c r="A2083" t="s">
        <v>4809</v>
      </c>
      <c r="D2083" s="29">
        <v>15710000</v>
      </c>
      <c r="E2083" s="29">
        <v>12800000</v>
      </c>
      <c r="F2083" t="s">
        <v>4033</v>
      </c>
      <c r="G2083" s="13">
        <f>IFERROR(IF($F2083="ALTA",$D2083*1.03,
IF($F2083="MEDIA",$D2083*1,
IF($F2083="BAJA",$D2083*0.92,
IF($F2083="LIQUIDAR",_xlfn.XLOOKUP(A2083,Rotación!$A:$A,Rotación!$O:$O,0,0,-1),"")))),"")</f>
        <v>15710000</v>
      </c>
      <c r="H2083" s="13">
        <f>IFERROR(IF($F2083="ALTA",$D2083*1,
IF($F2083="MEDIA",$D2083*0.97,
IF($F2083="BAJA",$D2083*0.9,
IF($F2083="LIQUIDAR",_xlfn.XLOOKUP(A2083,Rotación!$A:$A,Rotación!$O:$O,0,0,-1),"")))),"")</f>
        <v>15238700</v>
      </c>
      <c r="I2083" s="13">
        <f>IFERROR(IF($F2083="ALTA",$D2083*0.97,
IF($F2083="MEDIA",$D2083*0.94,
IF($F2083="BAJA",$D2083*0.87,
IF($F2083="LIQUIDAR",_xlfn.XLOOKUP(A2083,Rotación!$A:$A,Rotación!$O:$O,0,0,-1),"")))),"")</f>
        <v>14767400</v>
      </c>
      <c r="J2083" s="13">
        <f>IFERROR(IF($F2083="ALTA",$D2083*0.94,
IF($F2083="MEDIA",$D2083*0.9,
IF($F2083="BAJA",$D2083*0.85,
IF($F2083="LIQUIDAR",_xlfn.XLOOKUP(A2083,Rotación!$A:$A,Rotación!$O:$O,0,0,-1),"")))),"")</f>
        <v>14139000</v>
      </c>
      <c r="K2083" s="13" t="str">
        <f>_xlfn.XLOOKUP(A2083,Rotación!$A:$A,Rotación!$P:$P,"",0,-1)</f>
        <v/>
      </c>
      <c r="L2083" s="25" t="e">
        <f t="shared" si="144"/>
        <v>#VALUE!</v>
      </c>
      <c r="M2083" s="26">
        <f t="shared" si="145"/>
        <v>0.81476766390833866</v>
      </c>
      <c r="N2083" s="22" t="str">
        <f>IFERROR(VLOOKUP(A2083,'Base ATR'!$1:$1048576,2,0),"")</f>
        <v/>
      </c>
      <c r="O2083" s="23" t="str">
        <f t="shared" ca="1" si="146"/>
        <v/>
      </c>
      <c r="P2083" t="str">
        <f t="shared" si="147"/>
        <v/>
      </c>
    </row>
    <row r="2084" spans="1:16" x14ac:dyDescent="0.3">
      <c r="A2084" t="s">
        <v>4812</v>
      </c>
      <c r="D2084" s="29">
        <v>13600000</v>
      </c>
      <c r="E2084" s="29">
        <v>11300000</v>
      </c>
      <c r="F2084" t="s">
        <v>4033</v>
      </c>
      <c r="G2084" s="13">
        <f>IFERROR(IF($F2084="ALTA",$D2084*1.03,
IF($F2084="MEDIA",$D2084*1,
IF($F2084="BAJA",$D2084*0.92,
IF($F2084="LIQUIDAR",_xlfn.XLOOKUP(A2084,Rotación!$A:$A,Rotación!$O:$O,0,0,-1),"")))),"")</f>
        <v>13600000</v>
      </c>
      <c r="H2084" s="13">
        <f>IFERROR(IF($F2084="ALTA",$D2084*1,
IF($F2084="MEDIA",$D2084*0.97,
IF($F2084="BAJA",$D2084*0.9,
IF($F2084="LIQUIDAR",_xlfn.XLOOKUP(A2084,Rotación!$A:$A,Rotación!$O:$O,0,0,-1),"")))),"")</f>
        <v>13192000</v>
      </c>
      <c r="I2084" s="13">
        <f>IFERROR(IF($F2084="ALTA",$D2084*0.97,
IF($F2084="MEDIA",$D2084*0.94,
IF($F2084="BAJA",$D2084*0.87,
IF($F2084="LIQUIDAR",_xlfn.XLOOKUP(A2084,Rotación!$A:$A,Rotación!$O:$O,0,0,-1),"")))),"")</f>
        <v>12784000</v>
      </c>
      <c r="J2084" s="13">
        <f>IFERROR(IF($F2084="ALTA",$D2084*0.94,
IF($F2084="MEDIA",$D2084*0.9,
IF($F2084="BAJA",$D2084*0.85,
IF($F2084="LIQUIDAR",_xlfn.XLOOKUP(A2084,Rotación!$A:$A,Rotación!$O:$O,0,0,-1),"")))),"")</f>
        <v>12240000</v>
      </c>
      <c r="K2084" s="13" t="str">
        <f>_xlfn.XLOOKUP(A2084,Rotación!$A:$A,Rotación!$P:$P,"",0,-1)</f>
        <v/>
      </c>
      <c r="L2084" s="25" t="e">
        <f t="shared" si="144"/>
        <v>#VALUE!</v>
      </c>
      <c r="M2084" s="26">
        <f t="shared" si="145"/>
        <v>0.83088235294117652</v>
      </c>
      <c r="N2084" s="22" t="str">
        <f>IFERROR(VLOOKUP(A2084,'Base ATR'!$1:$1048576,2,0),"")</f>
        <v/>
      </c>
      <c r="O2084" s="23" t="str">
        <f t="shared" ca="1" si="146"/>
        <v/>
      </c>
      <c r="P2084" t="str">
        <f t="shared" si="147"/>
        <v/>
      </c>
    </row>
    <row r="2085" spans="1:16" x14ac:dyDescent="0.3">
      <c r="A2085" t="s">
        <v>4815</v>
      </c>
      <c r="D2085" s="29">
        <v>16900000</v>
      </c>
      <c r="E2085" s="29">
        <v>13500000</v>
      </c>
      <c r="F2085" t="s">
        <v>5391</v>
      </c>
      <c r="G2085" s="13">
        <f>IFERROR(IF($F2085="ALTA",$D2085*1.03,
IF($F2085="MEDIA",$D2085*1,
IF($F2085="BAJA",$D2085*0.92,
IF($F2085="LIQUIDAR",_xlfn.XLOOKUP(A2085,Rotación!$A:$A,Rotación!$O:$O,0,0,-1),"")))),"")</f>
        <v>15548000</v>
      </c>
      <c r="H2085" s="13">
        <f>IFERROR(IF($F2085="ALTA",$D2085*1,
IF($F2085="MEDIA",$D2085*0.97,
IF($F2085="BAJA",$D2085*0.9,
IF($F2085="LIQUIDAR",_xlfn.XLOOKUP(A2085,Rotación!$A:$A,Rotación!$O:$O,0,0,-1),"")))),"")</f>
        <v>15210000</v>
      </c>
      <c r="I2085" s="13">
        <f>IFERROR(IF($F2085="ALTA",$D2085*0.97,
IF($F2085="MEDIA",$D2085*0.94,
IF($F2085="BAJA",$D2085*0.87,
IF($F2085="LIQUIDAR",_xlfn.XLOOKUP(A2085,Rotación!$A:$A,Rotación!$O:$O,0,0,-1),"")))),"")</f>
        <v>14703000</v>
      </c>
      <c r="J2085" s="13">
        <f>IFERROR(IF($F2085="ALTA",$D2085*0.94,
IF($F2085="MEDIA",$D2085*0.9,
IF($F2085="BAJA",$D2085*0.85,
IF($F2085="LIQUIDAR",_xlfn.XLOOKUP(A2085,Rotación!$A:$A,Rotación!$O:$O,0,0,-1),"")))),"")</f>
        <v>14365000</v>
      </c>
      <c r="K2085" s="13" t="str">
        <f>_xlfn.XLOOKUP(A2085,Rotación!$A:$A,Rotación!$P:$P,"",0,-1)</f>
        <v/>
      </c>
      <c r="L2085" s="25" t="e">
        <f t="shared" si="144"/>
        <v>#VALUE!</v>
      </c>
      <c r="M2085" s="26">
        <f t="shared" si="145"/>
        <v>0.79881656804733725</v>
      </c>
      <c r="N2085" s="22" t="str">
        <f>IFERROR(VLOOKUP(A2085,'Base ATR'!$1:$1048576,2,0),"")</f>
        <v/>
      </c>
      <c r="O2085" s="23" t="str">
        <f t="shared" ca="1" si="146"/>
        <v/>
      </c>
      <c r="P2085" t="str">
        <f t="shared" si="147"/>
        <v/>
      </c>
    </row>
    <row r="2086" spans="1:16" x14ac:dyDescent="0.3">
      <c r="A2086" t="s">
        <v>4079</v>
      </c>
      <c r="D2086" s="29">
        <v>20510000</v>
      </c>
      <c r="E2086" s="29">
        <v>18000000</v>
      </c>
      <c r="F2086" t="s">
        <v>4033</v>
      </c>
      <c r="G2086" s="13">
        <f>IFERROR(IF($F2086="ALTA",$D2086*1.03,
IF($F2086="MEDIA",$D2086*1,
IF($F2086="BAJA",$D2086*0.92,
IF($F2086="LIQUIDAR",_xlfn.XLOOKUP(A2086,Rotación!$A:$A,Rotación!$O:$O,0,0,-1),"")))),"")</f>
        <v>20510000</v>
      </c>
      <c r="H2086" s="13">
        <f>IFERROR(IF($F2086="ALTA",$D2086*1,
IF($F2086="MEDIA",$D2086*0.97,
IF($F2086="BAJA",$D2086*0.9,
IF($F2086="LIQUIDAR",_xlfn.XLOOKUP(A2086,Rotación!$A:$A,Rotación!$O:$O,0,0,-1),"")))),"")</f>
        <v>19894700</v>
      </c>
      <c r="I2086" s="13">
        <f>IFERROR(IF($F2086="ALTA",$D2086*0.97,
IF($F2086="MEDIA",$D2086*0.94,
IF($F2086="BAJA",$D2086*0.87,
IF($F2086="LIQUIDAR",_xlfn.XLOOKUP(A2086,Rotación!$A:$A,Rotación!$O:$O,0,0,-1),"")))),"")</f>
        <v>19279400</v>
      </c>
      <c r="J2086" s="13">
        <f>IFERROR(IF($F2086="ALTA",$D2086*0.94,
IF($F2086="MEDIA",$D2086*0.9,
IF($F2086="BAJA",$D2086*0.85,
IF($F2086="LIQUIDAR",_xlfn.XLOOKUP(A2086,Rotación!$A:$A,Rotación!$O:$O,0,0,-1),"")))),"")</f>
        <v>18459000</v>
      </c>
      <c r="K2086" s="13" t="str">
        <f>_xlfn.XLOOKUP(A2086,Rotación!$A:$A,Rotación!$P:$P,"",0,-1)</f>
        <v/>
      </c>
      <c r="L2086" s="25" t="e">
        <f t="shared" si="144"/>
        <v>#VALUE!</v>
      </c>
      <c r="M2086" s="26">
        <f t="shared" si="145"/>
        <v>0.87762067284251588</v>
      </c>
      <c r="N2086" s="22">
        <f>IFERROR(VLOOKUP(A2086,'Base ATR'!$1:$1048576,2,0),"")</f>
        <v>46041.492361111108</v>
      </c>
      <c r="O2086" s="23">
        <f t="shared" ca="1" si="146"/>
        <v>246.50763888889196</v>
      </c>
      <c r="P2086" t="str">
        <f t="shared" si="147"/>
        <v>SOBRE MERCADO</v>
      </c>
    </row>
    <row r="2087" spans="1:16" x14ac:dyDescent="0.3">
      <c r="A2087" t="s">
        <v>4820</v>
      </c>
      <c r="D2087" s="29">
        <v>11250000</v>
      </c>
      <c r="E2087" s="29">
        <v>9600000</v>
      </c>
      <c r="F2087" t="s">
        <v>5390</v>
      </c>
      <c r="G2087" s="13">
        <f>IFERROR(IF($F2087="ALTA",$D2087*1.03,
IF($F2087="MEDIA",$D2087*1,
IF($F2087="BAJA",$D2087*0.92,
IF($F2087="LIQUIDAR",_xlfn.XLOOKUP(A2087,Rotación!$A:$A,Rotación!$O:$O,0,0,-1),"")))),"")</f>
        <v>11587500</v>
      </c>
      <c r="H2087" s="13">
        <f>IFERROR(IF($F2087="ALTA",$D2087*1,
IF($F2087="MEDIA",$D2087*0.97,
IF($F2087="BAJA",$D2087*0.9,
IF($F2087="LIQUIDAR",_xlfn.XLOOKUP(A2087,Rotación!$A:$A,Rotación!$O:$O,0,0,-1),"")))),"")</f>
        <v>11250000</v>
      </c>
      <c r="I2087" s="13">
        <f>IFERROR(IF($F2087="ALTA",$D2087*0.97,
IF($F2087="MEDIA",$D2087*0.94,
IF($F2087="BAJA",$D2087*0.87,
IF($F2087="LIQUIDAR",_xlfn.XLOOKUP(A2087,Rotación!$A:$A,Rotación!$O:$O,0,0,-1),"")))),"")</f>
        <v>10912500</v>
      </c>
      <c r="J2087" s="13">
        <f>IFERROR(IF($F2087="ALTA",$D2087*0.94,
IF($F2087="MEDIA",$D2087*0.9,
IF($F2087="BAJA",$D2087*0.85,
IF($F2087="LIQUIDAR",_xlfn.XLOOKUP(A2087,Rotación!$A:$A,Rotación!$O:$O,0,0,-1),"")))),"")</f>
        <v>10575000</v>
      </c>
      <c r="K2087" s="13" t="str">
        <f>_xlfn.XLOOKUP(A2087,Rotación!$A:$A,Rotación!$P:$P,"",0,-1)</f>
        <v/>
      </c>
      <c r="L2087" s="25" t="e">
        <f t="shared" si="144"/>
        <v>#VALUE!</v>
      </c>
      <c r="M2087" s="26">
        <f t="shared" si="145"/>
        <v>0.85333333333333339</v>
      </c>
      <c r="N2087" s="22" t="str">
        <f>IFERROR(VLOOKUP(A2087,'Base ATR'!$1:$1048576,2,0),"")</f>
        <v/>
      </c>
      <c r="O2087" s="23" t="str">
        <f t="shared" ca="1" si="146"/>
        <v/>
      </c>
      <c r="P2087" t="str">
        <f t="shared" si="147"/>
        <v/>
      </c>
    </row>
    <row r="2088" spans="1:16" x14ac:dyDescent="0.3">
      <c r="A2088" t="s">
        <v>4769</v>
      </c>
      <c r="B2088" t="s">
        <v>131</v>
      </c>
      <c r="C2088" t="s">
        <v>4770</v>
      </c>
      <c r="D2088" s="29">
        <v>11500000</v>
      </c>
      <c r="E2088" s="29">
        <v>9300000</v>
      </c>
      <c r="F2088" t="s">
        <v>4033</v>
      </c>
      <c r="G2088" s="13">
        <f>IFERROR(IF($F2088="ALTA",$D2088*1.03,
IF($F2088="MEDIA",$D2088*1,
IF($F2088="BAJA",$D2088*0.92,
IF($F2088="LIQUIDAR",_xlfn.XLOOKUP(A2088,Rotación!$A:$A,Rotación!$O:$O,0,0,-1),"")))),"")</f>
        <v>11500000</v>
      </c>
      <c r="H2088" s="13">
        <f>IFERROR(IF($F2088="ALTA",$D2088*1,
IF($F2088="MEDIA",$D2088*0.97,
IF($F2088="BAJA",$D2088*0.9,
IF($F2088="LIQUIDAR",_xlfn.XLOOKUP(A2088,Rotación!$A:$A,Rotación!$O:$O,0,0,-1),"")))),"")</f>
        <v>11155000</v>
      </c>
      <c r="I2088" s="13">
        <f>IFERROR(IF($F2088="ALTA",$D2088*0.97,
IF($F2088="MEDIA",$D2088*0.94,
IF($F2088="BAJA",$D2088*0.87,
IF($F2088="LIQUIDAR",_xlfn.XLOOKUP(A2088,Rotación!$A:$A,Rotación!$O:$O,0,0,-1),"")))),"")</f>
        <v>10810000</v>
      </c>
      <c r="J2088" s="13">
        <f>IFERROR(IF($F2088="ALTA",$D2088*0.94,
IF($F2088="MEDIA",$D2088*0.9,
IF($F2088="BAJA",$D2088*0.85,
IF($F2088="LIQUIDAR",_xlfn.XLOOKUP(A2088,Rotación!$A:$A,Rotación!$O:$O,0,0,-1),"")))),"")</f>
        <v>10350000</v>
      </c>
      <c r="K2088" s="13" t="str">
        <f>_xlfn.XLOOKUP(A2088,Rotación!$A:$A,Rotación!$P:$P,"",0,-1)</f>
        <v/>
      </c>
      <c r="L2088" s="25" t="e">
        <f t="shared" si="144"/>
        <v>#VALUE!</v>
      </c>
      <c r="M2088" s="26">
        <f t="shared" si="145"/>
        <v>0.80869565217391304</v>
      </c>
      <c r="N2088" s="22" t="str">
        <f>IFERROR(VLOOKUP(A2088,'Base ATR'!$1:$1048576,2,0),"")</f>
        <v/>
      </c>
      <c r="O2088" s="23" t="str">
        <f t="shared" ca="1" si="146"/>
        <v/>
      </c>
      <c r="P2088" t="str">
        <f t="shared" si="147"/>
        <v/>
      </c>
    </row>
    <row r="2089" spans="1:16" x14ac:dyDescent="0.3">
      <c r="A2089" t="s">
        <v>4836</v>
      </c>
      <c r="D2089" s="29">
        <v>17100000</v>
      </c>
      <c r="E2089" s="29">
        <v>14000000</v>
      </c>
      <c r="F2089" t="s">
        <v>4033</v>
      </c>
      <c r="G2089" s="13">
        <f>IFERROR(IF($F2089="ALTA",$D2089*1.03,
IF($F2089="MEDIA",$D2089*1,
IF($F2089="BAJA",$D2089*0.92,
IF($F2089="LIQUIDAR",_xlfn.XLOOKUP(A2089,Rotación!$A:$A,Rotación!$O:$O,0,0,-1),"")))),"")</f>
        <v>17100000</v>
      </c>
      <c r="H2089" s="13">
        <f>IFERROR(IF($F2089="ALTA",$D2089*1,
IF($F2089="MEDIA",$D2089*0.97,
IF($F2089="BAJA",$D2089*0.9,
IF($F2089="LIQUIDAR",_xlfn.XLOOKUP(A2089,Rotación!$A:$A,Rotación!$O:$O,0,0,-1),"")))),"")</f>
        <v>16587000</v>
      </c>
      <c r="I2089" s="13">
        <f>IFERROR(IF($F2089="ALTA",$D2089*0.97,
IF($F2089="MEDIA",$D2089*0.94,
IF($F2089="BAJA",$D2089*0.87,
IF($F2089="LIQUIDAR",_xlfn.XLOOKUP(A2089,Rotación!$A:$A,Rotación!$O:$O,0,0,-1),"")))),"")</f>
        <v>16074000</v>
      </c>
      <c r="J2089" s="13">
        <f>IFERROR(IF($F2089="ALTA",$D2089*0.94,
IF($F2089="MEDIA",$D2089*0.9,
IF($F2089="BAJA",$D2089*0.85,
IF($F2089="LIQUIDAR",_xlfn.XLOOKUP(A2089,Rotación!$A:$A,Rotación!$O:$O,0,0,-1),"")))),"")</f>
        <v>15390000</v>
      </c>
      <c r="K2089" s="13" t="str">
        <f>_xlfn.XLOOKUP(A2089,Rotación!$A:$A,Rotación!$P:$P,"",0,-1)</f>
        <v/>
      </c>
      <c r="L2089" s="25" t="e">
        <f t="shared" si="144"/>
        <v>#VALUE!</v>
      </c>
      <c r="M2089" s="26">
        <f t="shared" si="145"/>
        <v>0.81871345029239762</v>
      </c>
      <c r="N2089" s="22" t="str">
        <f>IFERROR(VLOOKUP(A2089,'Base ATR'!$1:$1048576,2,0),"")</f>
        <v/>
      </c>
      <c r="O2089" s="23" t="str">
        <f t="shared" ca="1" si="146"/>
        <v/>
      </c>
      <c r="P2089" t="str">
        <f t="shared" si="147"/>
        <v/>
      </c>
    </row>
    <row r="2090" spans="1:16" x14ac:dyDescent="0.3">
      <c r="A2090" t="s">
        <v>4842</v>
      </c>
      <c r="D2090" s="29">
        <v>9100000</v>
      </c>
      <c r="E2090" s="29">
        <v>6800000</v>
      </c>
      <c r="F2090" t="s">
        <v>5391</v>
      </c>
      <c r="G2090" s="13">
        <f>IFERROR(IF($F2090="ALTA",$D2090*1.03,
IF($F2090="MEDIA",$D2090*1,
IF($F2090="BAJA",$D2090*0.92,
IF($F2090="LIQUIDAR",_xlfn.XLOOKUP(A2090,Rotación!$A:$A,Rotación!$O:$O,0,0,-1),"")))),"")</f>
        <v>8372000</v>
      </c>
      <c r="H2090" s="13">
        <f>IFERROR(IF($F2090="ALTA",$D2090*1,
IF($F2090="MEDIA",$D2090*0.97,
IF($F2090="BAJA",$D2090*0.9,
IF($F2090="LIQUIDAR",_xlfn.XLOOKUP(A2090,Rotación!$A:$A,Rotación!$O:$O,0,0,-1),"")))),"")</f>
        <v>8190000</v>
      </c>
      <c r="I2090" s="13">
        <f>IFERROR(IF($F2090="ALTA",$D2090*0.97,
IF($F2090="MEDIA",$D2090*0.94,
IF($F2090="BAJA",$D2090*0.87,
IF($F2090="LIQUIDAR",_xlfn.XLOOKUP(A2090,Rotación!$A:$A,Rotación!$O:$O,0,0,-1),"")))),"")</f>
        <v>7917000</v>
      </c>
      <c r="J2090" s="13">
        <f>IFERROR(IF($F2090="ALTA",$D2090*0.94,
IF($F2090="MEDIA",$D2090*0.9,
IF($F2090="BAJA",$D2090*0.85,
IF($F2090="LIQUIDAR",_xlfn.XLOOKUP(A2090,Rotación!$A:$A,Rotación!$O:$O,0,0,-1),"")))),"")</f>
        <v>7735000</v>
      </c>
      <c r="K2090" s="13" t="str">
        <f>_xlfn.XLOOKUP(A2090,Rotación!$A:$A,Rotación!$P:$P,"",0,-1)</f>
        <v/>
      </c>
      <c r="L2090" s="25" t="e">
        <f t="shared" si="144"/>
        <v>#VALUE!</v>
      </c>
      <c r="M2090" s="26">
        <f t="shared" si="145"/>
        <v>0.74725274725274726</v>
      </c>
      <c r="N2090" s="22" t="str">
        <f>IFERROR(VLOOKUP(A2090,'Base ATR'!$1:$1048576,2,0),"")</f>
        <v/>
      </c>
      <c r="O2090" s="23" t="str">
        <f t="shared" ca="1" si="146"/>
        <v/>
      </c>
      <c r="P2090" t="str">
        <f t="shared" si="147"/>
        <v/>
      </c>
    </row>
    <row r="2091" spans="1:16" x14ac:dyDescent="0.3">
      <c r="A2091" t="s">
        <v>4846</v>
      </c>
      <c r="D2091" s="29">
        <v>14160000</v>
      </c>
      <c r="E2091" s="29">
        <v>11500000</v>
      </c>
      <c r="F2091" t="s">
        <v>4033</v>
      </c>
      <c r="G2091" s="13">
        <f>IFERROR(IF($F2091="ALTA",$D2091*1.03,
IF($F2091="MEDIA",$D2091*1,
IF($F2091="BAJA",$D2091*0.92,
IF($F2091="LIQUIDAR",_xlfn.XLOOKUP(A2091,Rotación!$A:$A,Rotación!$O:$O,0,0,-1),"")))),"")</f>
        <v>14160000</v>
      </c>
      <c r="H2091" s="13">
        <f>IFERROR(IF($F2091="ALTA",$D2091*1,
IF($F2091="MEDIA",$D2091*0.97,
IF($F2091="BAJA",$D2091*0.9,
IF($F2091="LIQUIDAR",_xlfn.XLOOKUP(A2091,Rotación!$A:$A,Rotación!$O:$O,0,0,-1),"")))),"")</f>
        <v>13735200</v>
      </c>
      <c r="I2091" s="13">
        <f>IFERROR(IF($F2091="ALTA",$D2091*0.97,
IF($F2091="MEDIA",$D2091*0.94,
IF($F2091="BAJA",$D2091*0.87,
IF($F2091="LIQUIDAR",_xlfn.XLOOKUP(A2091,Rotación!$A:$A,Rotación!$O:$O,0,0,-1),"")))),"")</f>
        <v>13310400</v>
      </c>
      <c r="J2091" s="13">
        <f>IFERROR(IF($F2091="ALTA",$D2091*0.94,
IF($F2091="MEDIA",$D2091*0.9,
IF($F2091="BAJA",$D2091*0.85,
IF($F2091="LIQUIDAR",_xlfn.XLOOKUP(A2091,Rotación!$A:$A,Rotación!$O:$O,0,0,-1),"")))),"")</f>
        <v>12744000</v>
      </c>
      <c r="K2091" s="13" t="str">
        <f>_xlfn.XLOOKUP(A2091,Rotación!$A:$A,Rotación!$P:$P,"",0,-1)</f>
        <v/>
      </c>
      <c r="L2091" s="25" t="e">
        <f t="shared" si="144"/>
        <v>#VALUE!</v>
      </c>
      <c r="M2091" s="26">
        <f t="shared" si="145"/>
        <v>0.81214689265536721</v>
      </c>
      <c r="N2091" s="22" t="str">
        <f>IFERROR(VLOOKUP(A2091,'Base ATR'!$1:$1048576,2,0),"")</f>
        <v/>
      </c>
      <c r="O2091" s="23" t="str">
        <f t="shared" ca="1" si="146"/>
        <v/>
      </c>
      <c r="P2091" t="str">
        <f t="shared" si="147"/>
        <v/>
      </c>
    </row>
    <row r="2092" spans="1:16" x14ac:dyDescent="0.3">
      <c r="A2092" t="s">
        <v>4849</v>
      </c>
      <c r="D2092" s="29">
        <v>8800000</v>
      </c>
      <c r="E2092" s="29">
        <v>7100000</v>
      </c>
      <c r="F2092" t="s">
        <v>4033</v>
      </c>
      <c r="G2092" s="13">
        <f>IFERROR(IF($F2092="ALTA",$D2092*1.03,
IF($F2092="MEDIA",$D2092*1,
IF($F2092="BAJA",$D2092*0.92,
IF($F2092="LIQUIDAR",_xlfn.XLOOKUP(A2092,Rotación!$A:$A,Rotación!$O:$O,0,0,-1),"")))),"")</f>
        <v>8800000</v>
      </c>
      <c r="H2092" s="13">
        <f>IFERROR(IF($F2092="ALTA",$D2092*1,
IF($F2092="MEDIA",$D2092*0.97,
IF($F2092="BAJA",$D2092*0.9,
IF($F2092="LIQUIDAR",_xlfn.XLOOKUP(A2092,Rotación!$A:$A,Rotación!$O:$O,0,0,-1),"")))),"")</f>
        <v>8536000</v>
      </c>
      <c r="I2092" s="13">
        <f>IFERROR(IF($F2092="ALTA",$D2092*0.97,
IF($F2092="MEDIA",$D2092*0.94,
IF($F2092="BAJA",$D2092*0.87,
IF($F2092="LIQUIDAR",_xlfn.XLOOKUP(A2092,Rotación!$A:$A,Rotación!$O:$O,0,0,-1),"")))),"")</f>
        <v>8271999.9999999991</v>
      </c>
      <c r="J2092" s="13">
        <f>IFERROR(IF($F2092="ALTA",$D2092*0.94,
IF($F2092="MEDIA",$D2092*0.9,
IF($F2092="BAJA",$D2092*0.85,
IF($F2092="LIQUIDAR",_xlfn.XLOOKUP(A2092,Rotación!$A:$A,Rotación!$O:$O,0,0,-1),"")))),"")</f>
        <v>7920000</v>
      </c>
      <c r="K2092" s="13" t="str">
        <f>_xlfn.XLOOKUP(A2092,Rotación!$A:$A,Rotación!$P:$P,"",0,-1)</f>
        <v/>
      </c>
      <c r="L2092" s="25" t="e">
        <f t="shared" si="144"/>
        <v>#VALUE!</v>
      </c>
      <c r="M2092" s="26">
        <f t="shared" si="145"/>
        <v>0.80681818181818177</v>
      </c>
      <c r="N2092" s="22" t="str">
        <f>IFERROR(VLOOKUP(A2092,'Base ATR'!$1:$1048576,2,0),"")</f>
        <v/>
      </c>
      <c r="O2092" s="23" t="str">
        <f t="shared" ca="1" si="146"/>
        <v/>
      </c>
      <c r="P2092" t="str">
        <f t="shared" si="147"/>
        <v/>
      </c>
    </row>
    <row r="2093" spans="1:16" x14ac:dyDescent="0.3">
      <c r="A2093" t="s">
        <v>4852</v>
      </c>
      <c r="D2093" s="29">
        <v>16300000</v>
      </c>
      <c r="E2093" s="29">
        <v>13800000</v>
      </c>
      <c r="F2093" t="s">
        <v>4033</v>
      </c>
      <c r="G2093" s="13">
        <f>IFERROR(IF($F2093="ALTA",$D2093*1.03,
IF($F2093="MEDIA",$D2093*1,
IF($F2093="BAJA",$D2093*0.92,
IF($F2093="LIQUIDAR",_xlfn.XLOOKUP(A2093,Rotación!$A:$A,Rotación!$O:$O,0,0,-1),"")))),"")</f>
        <v>16300000</v>
      </c>
      <c r="H2093" s="13">
        <f>IFERROR(IF($F2093="ALTA",$D2093*1,
IF($F2093="MEDIA",$D2093*0.97,
IF($F2093="BAJA",$D2093*0.9,
IF($F2093="LIQUIDAR",_xlfn.XLOOKUP(A2093,Rotación!$A:$A,Rotación!$O:$O,0,0,-1),"")))),"")</f>
        <v>15811000</v>
      </c>
      <c r="I2093" s="13">
        <f>IFERROR(IF($F2093="ALTA",$D2093*0.97,
IF($F2093="MEDIA",$D2093*0.94,
IF($F2093="BAJA",$D2093*0.87,
IF($F2093="LIQUIDAR",_xlfn.XLOOKUP(A2093,Rotación!$A:$A,Rotación!$O:$O,0,0,-1),"")))),"")</f>
        <v>15322000</v>
      </c>
      <c r="J2093" s="13">
        <f>IFERROR(IF($F2093="ALTA",$D2093*0.94,
IF($F2093="MEDIA",$D2093*0.9,
IF($F2093="BAJA",$D2093*0.85,
IF($F2093="LIQUIDAR",_xlfn.XLOOKUP(A2093,Rotación!$A:$A,Rotación!$O:$O,0,0,-1),"")))),"")</f>
        <v>14670000</v>
      </c>
      <c r="K2093" s="13" t="str">
        <f>_xlfn.XLOOKUP(A2093,Rotación!$A:$A,Rotación!$P:$P,"",0,-1)</f>
        <v/>
      </c>
      <c r="L2093" s="25" t="e">
        <f t="shared" si="144"/>
        <v>#VALUE!</v>
      </c>
      <c r="M2093" s="26">
        <f t="shared" si="145"/>
        <v>0.84662576687116564</v>
      </c>
      <c r="N2093" s="22">
        <f>IFERROR(VLOOKUP(A2093,'Base ATR'!$1:$1048576,2,0),"")</f>
        <v>46200.563888888886</v>
      </c>
      <c r="O2093" s="23">
        <f t="shared" ca="1" si="146"/>
        <v>87.43611111111386</v>
      </c>
      <c r="P2093" t="str">
        <f t="shared" si="147"/>
        <v>SOBRE MERCADO</v>
      </c>
    </row>
    <row r="2094" spans="1:16" x14ac:dyDescent="0.3">
      <c r="A2094" t="s">
        <v>4855</v>
      </c>
      <c r="D2094" s="29">
        <v>18000000</v>
      </c>
      <c r="E2094" s="29">
        <v>14500000</v>
      </c>
      <c r="F2094" t="s">
        <v>4033</v>
      </c>
      <c r="G2094" s="13">
        <f>IFERROR(IF($F2094="ALTA",$D2094*1.03,
IF($F2094="MEDIA",$D2094*1,
IF($F2094="BAJA",$D2094*0.92,
IF($F2094="LIQUIDAR",_xlfn.XLOOKUP(A2094,Rotación!$A:$A,Rotación!$O:$O,0,0,-1),"")))),"")</f>
        <v>18000000</v>
      </c>
      <c r="H2094" s="13">
        <f>IFERROR(IF($F2094="ALTA",$D2094*1,
IF($F2094="MEDIA",$D2094*0.97,
IF($F2094="BAJA",$D2094*0.9,
IF($F2094="LIQUIDAR",_xlfn.XLOOKUP(A2094,Rotación!$A:$A,Rotación!$O:$O,0,0,-1),"")))),"")</f>
        <v>17460000</v>
      </c>
      <c r="I2094" s="13">
        <f>IFERROR(IF($F2094="ALTA",$D2094*0.97,
IF($F2094="MEDIA",$D2094*0.94,
IF($F2094="BAJA",$D2094*0.87,
IF($F2094="LIQUIDAR",_xlfn.XLOOKUP(A2094,Rotación!$A:$A,Rotación!$O:$O,0,0,-1),"")))),"")</f>
        <v>16920000</v>
      </c>
      <c r="J2094" s="13">
        <f>IFERROR(IF($F2094="ALTA",$D2094*0.94,
IF($F2094="MEDIA",$D2094*0.9,
IF($F2094="BAJA",$D2094*0.85,
IF($F2094="LIQUIDAR",_xlfn.XLOOKUP(A2094,Rotación!$A:$A,Rotación!$O:$O,0,0,-1),"")))),"")</f>
        <v>16200000</v>
      </c>
      <c r="K2094" s="13" t="str">
        <f>_xlfn.XLOOKUP(A2094,Rotación!$A:$A,Rotación!$P:$P,"",0,-1)</f>
        <v/>
      </c>
      <c r="L2094" s="25" t="e">
        <f t="shared" si="144"/>
        <v>#VALUE!</v>
      </c>
      <c r="M2094" s="26">
        <f t="shared" si="145"/>
        <v>0.80555555555555558</v>
      </c>
      <c r="N2094" s="22" t="str">
        <f>IFERROR(VLOOKUP(A2094,'Base ATR'!$1:$1048576,2,0),"")</f>
        <v/>
      </c>
      <c r="O2094" s="23" t="str">
        <f t="shared" ca="1" si="146"/>
        <v/>
      </c>
      <c r="P2094" t="str">
        <f t="shared" si="147"/>
        <v/>
      </c>
    </row>
    <row r="2095" spans="1:16" x14ac:dyDescent="0.3">
      <c r="A2095" t="s">
        <v>4857</v>
      </c>
      <c r="D2095" s="29">
        <v>18000000</v>
      </c>
      <c r="E2095" s="29">
        <v>14500000</v>
      </c>
      <c r="F2095" t="s">
        <v>4033</v>
      </c>
      <c r="G2095" s="13">
        <f>IFERROR(IF($F2095="ALTA",$D2095*1.03,
IF($F2095="MEDIA",$D2095*1,
IF($F2095="BAJA",$D2095*0.92,
IF($F2095="LIQUIDAR",_xlfn.XLOOKUP(A2095,Rotación!$A:$A,Rotación!$O:$O,0,0,-1),"")))),"")</f>
        <v>18000000</v>
      </c>
      <c r="H2095" s="13">
        <f>IFERROR(IF($F2095="ALTA",$D2095*1,
IF($F2095="MEDIA",$D2095*0.97,
IF($F2095="BAJA",$D2095*0.9,
IF($F2095="LIQUIDAR",_xlfn.XLOOKUP(A2095,Rotación!$A:$A,Rotación!$O:$O,0,0,-1),"")))),"")</f>
        <v>17460000</v>
      </c>
      <c r="I2095" s="13">
        <f>IFERROR(IF($F2095="ALTA",$D2095*0.97,
IF($F2095="MEDIA",$D2095*0.94,
IF($F2095="BAJA",$D2095*0.87,
IF($F2095="LIQUIDAR",_xlfn.XLOOKUP(A2095,Rotación!$A:$A,Rotación!$O:$O,0,0,-1),"")))),"")</f>
        <v>16920000</v>
      </c>
      <c r="J2095" s="13">
        <f>IFERROR(IF($F2095="ALTA",$D2095*0.94,
IF($F2095="MEDIA",$D2095*0.9,
IF($F2095="BAJA",$D2095*0.85,
IF($F2095="LIQUIDAR",_xlfn.XLOOKUP(A2095,Rotación!$A:$A,Rotación!$O:$O,0,0,-1),"")))),"")</f>
        <v>16200000</v>
      </c>
      <c r="K2095" s="13" t="str">
        <f>_xlfn.XLOOKUP(A2095,Rotación!$A:$A,Rotación!$P:$P,"",0,-1)</f>
        <v/>
      </c>
      <c r="L2095" s="25" t="e">
        <f t="shared" si="144"/>
        <v>#VALUE!</v>
      </c>
      <c r="M2095" s="26">
        <f t="shared" si="145"/>
        <v>0.80555555555555558</v>
      </c>
      <c r="N2095" s="22" t="str">
        <f>IFERROR(VLOOKUP(A2095,'Base ATR'!$1:$1048576,2,0),"")</f>
        <v/>
      </c>
      <c r="O2095" s="23" t="str">
        <f t="shared" ca="1" si="146"/>
        <v/>
      </c>
      <c r="P2095" t="str">
        <f t="shared" si="147"/>
        <v/>
      </c>
    </row>
    <row r="2096" spans="1:16" x14ac:dyDescent="0.3">
      <c r="A2096" t="s">
        <v>4862</v>
      </c>
      <c r="D2096" s="29">
        <v>13900000</v>
      </c>
      <c r="E2096" s="29">
        <v>11600000</v>
      </c>
      <c r="F2096" t="s">
        <v>4033</v>
      </c>
      <c r="G2096" s="13">
        <f>IFERROR(IF($F2096="ALTA",$D2096*1.03,
IF($F2096="MEDIA",$D2096*1,
IF($F2096="BAJA",$D2096*0.92,
IF($F2096="LIQUIDAR",_xlfn.XLOOKUP(A2096,Rotación!$A:$A,Rotación!$O:$O,0,0,-1),"")))),"")</f>
        <v>13900000</v>
      </c>
      <c r="H2096" s="13">
        <f>IFERROR(IF($F2096="ALTA",$D2096*1,
IF($F2096="MEDIA",$D2096*0.97,
IF($F2096="BAJA",$D2096*0.9,
IF($F2096="LIQUIDAR",_xlfn.XLOOKUP(A2096,Rotación!$A:$A,Rotación!$O:$O,0,0,-1),"")))),"")</f>
        <v>13483000</v>
      </c>
      <c r="I2096" s="13">
        <f>IFERROR(IF($F2096="ALTA",$D2096*0.97,
IF($F2096="MEDIA",$D2096*0.94,
IF($F2096="BAJA",$D2096*0.87,
IF($F2096="LIQUIDAR",_xlfn.XLOOKUP(A2096,Rotación!$A:$A,Rotación!$O:$O,0,0,-1),"")))),"")</f>
        <v>13066000</v>
      </c>
      <c r="J2096" s="13">
        <f>IFERROR(IF($F2096="ALTA",$D2096*0.94,
IF($F2096="MEDIA",$D2096*0.9,
IF($F2096="BAJA",$D2096*0.85,
IF($F2096="LIQUIDAR",_xlfn.XLOOKUP(A2096,Rotación!$A:$A,Rotación!$O:$O,0,0,-1),"")))),"")</f>
        <v>12510000</v>
      </c>
      <c r="K2096" s="13" t="str">
        <f>_xlfn.XLOOKUP(A2096,Rotación!$A:$A,Rotación!$P:$P,"",0,-1)</f>
        <v/>
      </c>
      <c r="L2096" s="25" t="e">
        <f t="shared" si="144"/>
        <v>#VALUE!</v>
      </c>
      <c r="M2096" s="26">
        <f t="shared" si="145"/>
        <v>0.83453237410071945</v>
      </c>
      <c r="N2096" s="22" t="str">
        <f>IFERROR(VLOOKUP(A2096,'Base ATR'!$1:$1048576,2,0),"")</f>
        <v/>
      </c>
      <c r="O2096" s="23" t="str">
        <f t="shared" ca="1" si="146"/>
        <v/>
      </c>
      <c r="P2096" t="str">
        <f t="shared" si="147"/>
        <v/>
      </c>
    </row>
    <row r="2097" spans="1:16" x14ac:dyDescent="0.3">
      <c r="A2097" t="s">
        <v>4864</v>
      </c>
      <c r="D2097" s="29">
        <v>12600000</v>
      </c>
      <c r="E2097" s="29">
        <v>10500000</v>
      </c>
      <c r="F2097" t="s">
        <v>4033</v>
      </c>
      <c r="G2097" s="13">
        <f>IFERROR(IF($F2097="ALTA",$D2097*1.03,
IF($F2097="MEDIA",$D2097*1,
IF($F2097="BAJA",$D2097*0.92,
IF($F2097="LIQUIDAR",_xlfn.XLOOKUP(A2097,Rotación!$A:$A,Rotación!$O:$O,0,0,-1),"")))),"")</f>
        <v>12600000</v>
      </c>
      <c r="H2097" s="13">
        <f>IFERROR(IF($F2097="ALTA",$D2097*1,
IF($F2097="MEDIA",$D2097*0.97,
IF($F2097="BAJA",$D2097*0.9,
IF($F2097="LIQUIDAR",_xlfn.XLOOKUP(A2097,Rotación!$A:$A,Rotación!$O:$O,0,0,-1),"")))),"")</f>
        <v>12222000</v>
      </c>
      <c r="I2097" s="13">
        <f>IFERROR(IF($F2097="ALTA",$D2097*0.97,
IF($F2097="MEDIA",$D2097*0.94,
IF($F2097="BAJA",$D2097*0.87,
IF($F2097="LIQUIDAR",_xlfn.XLOOKUP(A2097,Rotación!$A:$A,Rotación!$O:$O,0,0,-1),"")))),"")</f>
        <v>11844000</v>
      </c>
      <c r="J2097" s="13">
        <f>IFERROR(IF($F2097="ALTA",$D2097*0.94,
IF($F2097="MEDIA",$D2097*0.9,
IF($F2097="BAJA",$D2097*0.85,
IF($F2097="LIQUIDAR",_xlfn.XLOOKUP(A2097,Rotación!$A:$A,Rotación!$O:$O,0,0,-1),"")))),"")</f>
        <v>11340000</v>
      </c>
      <c r="K2097" s="13" t="str">
        <f>_xlfn.XLOOKUP(A2097,Rotación!$A:$A,Rotación!$P:$P,"",0,-1)</f>
        <v/>
      </c>
      <c r="L2097" s="25" t="e">
        <f t="shared" si="144"/>
        <v>#VALUE!</v>
      </c>
      <c r="M2097" s="26">
        <f t="shared" si="145"/>
        <v>0.83333333333333337</v>
      </c>
      <c r="N2097" s="22" t="str">
        <f>IFERROR(VLOOKUP(A2097,'Base ATR'!$1:$1048576,2,0),"")</f>
        <v/>
      </c>
      <c r="O2097" s="23" t="str">
        <f t="shared" ca="1" si="146"/>
        <v/>
      </c>
      <c r="P2097" t="str">
        <f t="shared" si="147"/>
        <v/>
      </c>
    </row>
    <row r="2098" spans="1:16" x14ac:dyDescent="0.3">
      <c r="A2098" t="s">
        <v>4864</v>
      </c>
      <c r="D2098" s="29">
        <v>12600000</v>
      </c>
      <c r="E2098" s="29">
        <v>9700000</v>
      </c>
      <c r="F2098" t="s">
        <v>4033</v>
      </c>
      <c r="G2098" s="13">
        <f>IFERROR(IF($F2098="ALTA",$D2098*1.03,
IF($F2098="MEDIA",$D2098*1,
IF($F2098="BAJA",$D2098*0.92,
IF($F2098="LIQUIDAR",_xlfn.XLOOKUP(A2098,Rotación!$A:$A,Rotación!$O:$O,0,0,-1),"")))),"")</f>
        <v>12600000</v>
      </c>
      <c r="H2098" s="13">
        <f>IFERROR(IF($F2098="ALTA",$D2098*1,
IF($F2098="MEDIA",$D2098*0.97,
IF($F2098="BAJA",$D2098*0.9,
IF($F2098="LIQUIDAR",_xlfn.XLOOKUP(A2098,Rotación!$A:$A,Rotación!$O:$O,0,0,-1),"")))),"")</f>
        <v>12222000</v>
      </c>
      <c r="I2098" s="13">
        <f>IFERROR(IF($F2098="ALTA",$D2098*0.97,
IF($F2098="MEDIA",$D2098*0.94,
IF($F2098="BAJA",$D2098*0.87,
IF($F2098="LIQUIDAR",_xlfn.XLOOKUP(A2098,Rotación!$A:$A,Rotación!$O:$O,0,0,-1),"")))),"")</f>
        <v>11844000</v>
      </c>
      <c r="J2098" s="13">
        <f>IFERROR(IF($F2098="ALTA",$D2098*0.94,
IF($F2098="MEDIA",$D2098*0.9,
IF($F2098="BAJA",$D2098*0.85,
IF($F2098="LIQUIDAR",_xlfn.XLOOKUP(A2098,Rotación!$A:$A,Rotación!$O:$O,0,0,-1),"")))),"")</f>
        <v>11340000</v>
      </c>
      <c r="K2098" s="13" t="str">
        <f>_xlfn.XLOOKUP(A2098,Rotación!$A:$A,Rotación!$P:$P,"",0,-1)</f>
        <v/>
      </c>
      <c r="L2098" s="25" t="e">
        <f t="shared" si="144"/>
        <v>#VALUE!</v>
      </c>
      <c r="M2098" s="26">
        <f t="shared" si="145"/>
        <v>0.76984126984126988</v>
      </c>
      <c r="N2098" s="22" t="str">
        <f>IFERROR(VLOOKUP(A2098,'Base ATR'!$1:$1048576,2,0),"")</f>
        <v/>
      </c>
      <c r="O2098" s="23" t="str">
        <f t="shared" ca="1" si="146"/>
        <v/>
      </c>
      <c r="P2098" t="str">
        <f t="shared" si="147"/>
        <v/>
      </c>
    </row>
    <row r="2099" spans="1:16" x14ac:dyDescent="0.3">
      <c r="A2099" t="s">
        <v>4815</v>
      </c>
      <c r="D2099" s="29">
        <v>16900000</v>
      </c>
      <c r="E2099" s="29">
        <v>13500000</v>
      </c>
      <c r="F2099" t="s">
        <v>5391</v>
      </c>
      <c r="G2099" s="13">
        <f>IFERROR(IF($F2099="ALTA",$D2099*1.03,
IF($F2099="MEDIA",$D2099*1,
IF($F2099="BAJA",$D2099*0.92,
IF($F2099="LIQUIDAR",_xlfn.XLOOKUP(A2099,Rotación!$A:$A,Rotación!$O:$O,0,0,-1),"")))),"")</f>
        <v>15548000</v>
      </c>
      <c r="H2099" s="13">
        <f>IFERROR(IF($F2099="ALTA",$D2099*1,
IF($F2099="MEDIA",$D2099*0.97,
IF($F2099="BAJA",$D2099*0.9,
IF($F2099="LIQUIDAR",_xlfn.XLOOKUP(A2099,Rotación!$A:$A,Rotación!$O:$O,0,0,-1),"")))),"")</f>
        <v>15210000</v>
      </c>
      <c r="I2099" s="13">
        <f>IFERROR(IF($F2099="ALTA",$D2099*0.97,
IF($F2099="MEDIA",$D2099*0.94,
IF($F2099="BAJA",$D2099*0.87,
IF($F2099="LIQUIDAR",_xlfn.XLOOKUP(A2099,Rotación!$A:$A,Rotación!$O:$O,0,0,-1),"")))),"")</f>
        <v>14703000</v>
      </c>
      <c r="J2099" s="13">
        <f>IFERROR(IF($F2099="ALTA",$D2099*0.94,
IF($F2099="MEDIA",$D2099*0.9,
IF($F2099="BAJA",$D2099*0.85,
IF($F2099="LIQUIDAR",_xlfn.XLOOKUP(A2099,Rotación!$A:$A,Rotación!$O:$O,0,0,-1),"")))),"")</f>
        <v>14365000</v>
      </c>
      <c r="K2099" s="13" t="str">
        <f>_xlfn.XLOOKUP(A2099,Rotación!$A:$A,Rotación!$P:$P,"",0,-1)</f>
        <v/>
      </c>
      <c r="L2099" s="25" t="e">
        <f t="shared" si="144"/>
        <v>#VALUE!</v>
      </c>
      <c r="M2099" s="26">
        <f t="shared" si="145"/>
        <v>0.79881656804733725</v>
      </c>
      <c r="N2099" s="22" t="str">
        <f>IFERROR(VLOOKUP(A2099,'Base ATR'!$1:$1048576,2,0),"")</f>
        <v/>
      </c>
      <c r="O2099" s="23" t="str">
        <f t="shared" ca="1" si="146"/>
        <v/>
      </c>
      <c r="P2099" t="str">
        <f t="shared" si="147"/>
        <v/>
      </c>
    </row>
    <row r="2100" spans="1:16" x14ac:dyDescent="0.3">
      <c r="A2100" t="s">
        <v>4866</v>
      </c>
      <c r="D2100" s="29">
        <v>17800000</v>
      </c>
      <c r="E2100" s="29">
        <v>13500000</v>
      </c>
      <c r="F2100" t="s">
        <v>5391</v>
      </c>
      <c r="G2100" s="13">
        <f>IFERROR(IF($F2100="ALTA",$D2100*1.03,
IF($F2100="MEDIA",$D2100*1,
IF($F2100="BAJA",$D2100*0.92,
IF($F2100="LIQUIDAR",_xlfn.XLOOKUP(A2100,Rotación!$A:$A,Rotación!$O:$O,0,0,-1),"")))),"")</f>
        <v>16376000</v>
      </c>
      <c r="H2100" s="13">
        <f>IFERROR(IF($F2100="ALTA",$D2100*1,
IF($F2100="MEDIA",$D2100*0.97,
IF($F2100="BAJA",$D2100*0.9,
IF($F2100="LIQUIDAR",_xlfn.XLOOKUP(A2100,Rotación!$A:$A,Rotación!$O:$O,0,0,-1),"")))),"")</f>
        <v>16020000</v>
      </c>
      <c r="I2100" s="13">
        <f>IFERROR(IF($F2100="ALTA",$D2100*0.97,
IF($F2100="MEDIA",$D2100*0.94,
IF($F2100="BAJA",$D2100*0.87,
IF($F2100="LIQUIDAR",_xlfn.XLOOKUP(A2100,Rotación!$A:$A,Rotación!$O:$O,0,0,-1),"")))),"")</f>
        <v>15486000</v>
      </c>
      <c r="J2100" s="13">
        <f>IFERROR(IF($F2100="ALTA",$D2100*0.94,
IF($F2100="MEDIA",$D2100*0.9,
IF($F2100="BAJA",$D2100*0.85,
IF($F2100="LIQUIDAR",_xlfn.XLOOKUP(A2100,Rotación!$A:$A,Rotación!$O:$O,0,0,-1),"")))),"")</f>
        <v>15130000</v>
      </c>
      <c r="K2100" s="13" t="str">
        <f>_xlfn.XLOOKUP(A2100,Rotación!$A:$A,Rotación!$P:$P,"",0,-1)</f>
        <v/>
      </c>
      <c r="L2100" s="25" t="e">
        <f t="shared" si="144"/>
        <v>#VALUE!</v>
      </c>
      <c r="M2100" s="26">
        <f t="shared" si="145"/>
        <v>0.7584269662921348</v>
      </c>
      <c r="N2100" s="22" t="str">
        <f>IFERROR(VLOOKUP(A2100,'Base ATR'!$1:$1048576,2,0),"")</f>
        <v/>
      </c>
      <c r="O2100" s="23" t="str">
        <f t="shared" ca="1" si="146"/>
        <v/>
      </c>
      <c r="P2100" t="str">
        <f t="shared" si="147"/>
        <v/>
      </c>
    </row>
    <row r="2101" spans="1:16" x14ac:dyDescent="0.3">
      <c r="A2101" t="s">
        <v>206</v>
      </c>
      <c r="B2101" t="s">
        <v>62</v>
      </c>
      <c r="C2101" t="s">
        <v>4445</v>
      </c>
      <c r="D2101" s="29">
        <v>12400000</v>
      </c>
      <c r="E2101" s="29">
        <v>9000000</v>
      </c>
      <c r="F2101" t="s">
        <v>5391</v>
      </c>
      <c r="G2101" s="13">
        <f>IFERROR(IF($F2101="ALTA",$D2101*1.03,
IF($F2101="MEDIA",$D2101*1,
IF($F2101="BAJA",$D2101*0.92,
IF($F2101="LIQUIDAR",_xlfn.XLOOKUP(A2101,Rotación!$A:$A,Rotación!$O:$O,0,0,-1),"")))),"")</f>
        <v>11408000</v>
      </c>
      <c r="H2101" s="13">
        <f>IFERROR(IF($F2101="ALTA",$D2101*1,
IF($F2101="MEDIA",$D2101*0.97,
IF($F2101="BAJA",$D2101*0.9,
IF($F2101="LIQUIDAR",_xlfn.XLOOKUP(A2101,Rotación!$A:$A,Rotación!$O:$O,0,0,-1),"")))),"")</f>
        <v>11160000</v>
      </c>
      <c r="I2101" s="13">
        <f>IFERROR(IF($F2101="ALTA",$D2101*0.97,
IF($F2101="MEDIA",$D2101*0.94,
IF($F2101="BAJA",$D2101*0.87,
IF($F2101="LIQUIDAR",_xlfn.XLOOKUP(A2101,Rotación!$A:$A,Rotación!$O:$O,0,0,-1),"")))),"")</f>
        <v>10788000</v>
      </c>
      <c r="J2101" s="13">
        <f>IFERROR(IF($F2101="ALTA",$D2101*0.94,
IF($F2101="MEDIA",$D2101*0.9,
IF($F2101="BAJA",$D2101*0.85,
IF($F2101="LIQUIDAR",_xlfn.XLOOKUP(A2101,Rotación!$A:$A,Rotación!$O:$O,0,0,-1),"")))),"")</f>
        <v>10540000</v>
      </c>
      <c r="K2101" s="13" t="str">
        <f>_xlfn.XLOOKUP(A2101,Rotación!$A:$A,Rotación!$P:$P,"",0,-1)</f>
        <v/>
      </c>
      <c r="L2101" s="25" t="e">
        <f t="shared" si="144"/>
        <v>#VALUE!</v>
      </c>
      <c r="M2101" s="26">
        <f t="shared" si="145"/>
        <v>0.72580645161290325</v>
      </c>
      <c r="N2101" s="22">
        <f>IFERROR(VLOOKUP(A2101,'Base ATR'!$1:$1048576,2,0),"")</f>
        <v>46009.684027777781</v>
      </c>
      <c r="O2101" s="23">
        <f t="shared" ca="1" si="146"/>
        <v>278.31597222221899</v>
      </c>
      <c r="P2101" t="str">
        <f t="shared" si="147"/>
        <v>SOBRE MERCADO</v>
      </c>
    </row>
    <row r="2102" spans="1:16" x14ac:dyDescent="0.3">
      <c r="A2102" t="s">
        <v>139</v>
      </c>
      <c r="B2102" t="s">
        <v>62</v>
      </c>
      <c r="C2102" t="s">
        <v>4445</v>
      </c>
      <c r="D2102" s="29">
        <v>16900000</v>
      </c>
      <c r="E2102" s="29">
        <v>15000000</v>
      </c>
      <c r="F2102" t="s">
        <v>4033</v>
      </c>
      <c r="G2102" s="13">
        <f>IFERROR(IF($F2102="ALTA",$D2102*1.03,
IF($F2102="MEDIA",$D2102*1,
IF($F2102="BAJA",$D2102*0.92,
IF($F2102="LIQUIDAR",_xlfn.XLOOKUP(A2102,Rotación!$A:$A,Rotación!$O:$O,0,0,-1),"")))),"")</f>
        <v>16900000</v>
      </c>
      <c r="H2102" s="13">
        <f>IFERROR(IF($F2102="ALTA",$D2102*1,
IF($F2102="MEDIA",$D2102*0.97,
IF($F2102="BAJA",$D2102*0.9,
IF($F2102="LIQUIDAR",_xlfn.XLOOKUP(A2102,Rotación!$A:$A,Rotación!$O:$O,0,0,-1),"")))),"")</f>
        <v>16393000</v>
      </c>
      <c r="I2102" s="13">
        <f>IFERROR(IF($F2102="ALTA",$D2102*0.97,
IF($F2102="MEDIA",$D2102*0.94,
IF($F2102="BAJA",$D2102*0.87,
IF($F2102="LIQUIDAR",_xlfn.XLOOKUP(A2102,Rotación!$A:$A,Rotación!$O:$O,0,0,-1),"")))),"")</f>
        <v>15886000</v>
      </c>
      <c r="J2102" s="13">
        <f>IFERROR(IF($F2102="ALTA",$D2102*0.94,
IF($F2102="MEDIA",$D2102*0.9,
IF($F2102="BAJA",$D2102*0.85,
IF($F2102="LIQUIDAR",_xlfn.XLOOKUP(A2102,Rotación!$A:$A,Rotación!$O:$O,0,0,-1),"")))),"")</f>
        <v>15210000</v>
      </c>
      <c r="K2102" s="13" t="str">
        <f>_xlfn.XLOOKUP(A2102,Rotación!$A:$A,Rotación!$P:$P,"",0,-1)</f>
        <v/>
      </c>
      <c r="L2102" s="25" t="e">
        <f t="shared" si="144"/>
        <v>#VALUE!</v>
      </c>
      <c r="M2102" s="26">
        <f t="shared" si="145"/>
        <v>0.8875739644970414</v>
      </c>
      <c r="N2102" s="22">
        <f>IFERROR(VLOOKUP(A2102,'Base ATR'!$1:$1048576,2,0),"")</f>
        <v>45954.665972222225</v>
      </c>
      <c r="O2102" s="23">
        <f t="shared" ca="1" si="146"/>
        <v>333.33402777777519</v>
      </c>
      <c r="P2102" t="str">
        <f t="shared" si="147"/>
        <v>SOBRE MERCADO</v>
      </c>
    </row>
    <row r="2103" spans="1:16" x14ac:dyDescent="0.3">
      <c r="A2103" t="s">
        <v>287</v>
      </c>
      <c r="B2103" t="s">
        <v>4268</v>
      </c>
      <c r="C2103" t="s">
        <v>4269</v>
      </c>
      <c r="D2103" s="29">
        <v>26400000</v>
      </c>
      <c r="E2103" s="29">
        <v>27000000</v>
      </c>
      <c r="F2103" t="s">
        <v>4033</v>
      </c>
      <c r="G2103" s="13">
        <f>IFERROR(IF($F2103="ALTA",$D2103*1.03,
IF($F2103="MEDIA",$D2103*1,
IF($F2103="BAJA",$D2103*0.92,
IF($F2103="LIQUIDAR",_xlfn.XLOOKUP(A2103,Rotación!$A:$A,Rotación!$O:$O,0,0,-1),"")))),"")</f>
        <v>26400000</v>
      </c>
      <c r="H2103" s="13">
        <f>IFERROR(IF($F2103="ALTA",$D2103*1,
IF($F2103="MEDIA",$D2103*0.97,
IF($F2103="BAJA",$D2103*0.9,
IF($F2103="LIQUIDAR",_xlfn.XLOOKUP(A2103,Rotación!$A:$A,Rotación!$O:$O,0,0,-1),"")))),"")</f>
        <v>25608000</v>
      </c>
      <c r="I2103" s="13">
        <f>IFERROR(IF($F2103="ALTA",$D2103*0.97,
IF($F2103="MEDIA",$D2103*0.94,
IF($F2103="BAJA",$D2103*0.87,
IF($F2103="LIQUIDAR",_xlfn.XLOOKUP(A2103,Rotación!$A:$A,Rotación!$O:$O,0,0,-1),"")))),"")</f>
        <v>24816000</v>
      </c>
      <c r="J2103" s="13">
        <f>IFERROR(IF($F2103="ALTA",$D2103*0.94,
IF($F2103="MEDIA",$D2103*0.9,
IF($F2103="BAJA",$D2103*0.85,
IF($F2103="LIQUIDAR",_xlfn.XLOOKUP(A2103,Rotación!$A:$A,Rotación!$O:$O,0,0,-1),"")))),"")</f>
        <v>23760000</v>
      </c>
      <c r="K2103" s="13" t="str">
        <f>_xlfn.XLOOKUP(A2103,Rotación!$A:$A,Rotación!$P:$P,"",0,-1)</f>
        <v/>
      </c>
      <c r="L2103" s="25" t="e">
        <f t="shared" si="144"/>
        <v>#VALUE!</v>
      </c>
      <c r="M2103" s="26">
        <f t="shared" si="145"/>
        <v>1.0227272727272727</v>
      </c>
      <c r="N2103" s="22">
        <f>IFERROR(VLOOKUP(A2103,'Base ATR'!$1:$1048576,2,0),"")</f>
        <v>46013.744444444441</v>
      </c>
      <c r="O2103" s="23">
        <f t="shared" ca="1" si="146"/>
        <v>274.25555555555911</v>
      </c>
      <c r="P2103" t="str">
        <f t="shared" si="147"/>
        <v>SOBRE MERCADO</v>
      </c>
    </row>
    <row r="2104" spans="1:16" x14ac:dyDescent="0.3">
      <c r="A2104" t="s">
        <v>193</v>
      </c>
      <c r="B2104" t="s">
        <v>194</v>
      </c>
      <c r="C2104">
        <v>1500</v>
      </c>
      <c r="D2104" s="29">
        <v>31400000</v>
      </c>
      <c r="E2104" s="29">
        <v>26200000</v>
      </c>
      <c r="F2104" t="s">
        <v>4033</v>
      </c>
      <c r="G2104" s="13">
        <f>IFERROR(IF($F2104="ALTA",$D2104*1.03,
IF($F2104="MEDIA",$D2104*1,
IF($F2104="BAJA",$D2104*0.92,
IF($F2104="LIQUIDAR",_xlfn.XLOOKUP(A2104,Rotación!$A:$A,Rotación!$O:$O,0,0,-1),"")))),"")</f>
        <v>31400000</v>
      </c>
      <c r="H2104" s="13">
        <f>IFERROR(IF($F2104="ALTA",$D2104*1,
IF($F2104="MEDIA",$D2104*0.97,
IF($F2104="BAJA",$D2104*0.9,
IF($F2104="LIQUIDAR",_xlfn.XLOOKUP(A2104,Rotación!$A:$A,Rotación!$O:$O,0,0,-1),"")))),"")</f>
        <v>30458000</v>
      </c>
      <c r="I2104" s="13">
        <f>IFERROR(IF($F2104="ALTA",$D2104*0.97,
IF($F2104="MEDIA",$D2104*0.94,
IF($F2104="BAJA",$D2104*0.87,
IF($F2104="LIQUIDAR",_xlfn.XLOOKUP(A2104,Rotación!$A:$A,Rotación!$O:$O,0,0,-1),"")))),"")</f>
        <v>29516000</v>
      </c>
      <c r="J2104" s="13">
        <f>IFERROR(IF($F2104="ALTA",$D2104*0.94,
IF($F2104="MEDIA",$D2104*0.9,
IF($F2104="BAJA",$D2104*0.85,
IF($F2104="LIQUIDAR",_xlfn.XLOOKUP(A2104,Rotación!$A:$A,Rotación!$O:$O,0,0,-1),"")))),"")</f>
        <v>28260000</v>
      </c>
      <c r="K2104" s="13" t="str">
        <f>_xlfn.XLOOKUP(A2104,Rotación!$A:$A,Rotación!$P:$P,"",0,-1)</f>
        <v/>
      </c>
      <c r="L2104" s="25" t="e">
        <f t="shared" si="144"/>
        <v>#VALUE!</v>
      </c>
      <c r="M2104" s="26">
        <f t="shared" si="145"/>
        <v>0.83439490445859876</v>
      </c>
      <c r="N2104" s="22">
        <f>IFERROR(VLOOKUP(A2104,'Base ATR'!$1:$1048576,2,0),"")</f>
        <v>46010.751388888886</v>
      </c>
      <c r="O2104" s="23">
        <f t="shared" ca="1" si="146"/>
        <v>277.24861111111386</v>
      </c>
      <c r="P2104" t="str">
        <f t="shared" si="147"/>
        <v>SOBRE MERCADO</v>
      </c>
    </row>
    <row r="2105" spans="1:16" x14ac:dyDescent="0.3">
      <c r="A2105" t="s">
        <v>419</v>
      </c>
      <c r="B2105" t="s">
        <v>50</v>
      </c>
      <c r="C2105">
        <v>560</v>
      </c>
      <c r="D2105" s="29">
        <v>8200000</v>
      </c>
      <c r="E2105" s="29">
        <v>6900000</v>
      </c>
      <c r="F2105" t="s">
        <v>4033</v>
      </c>
      <c r="G2105" s="13">
        <f>IFERROR(IF($F2105="ALTA",$D2105*1.03,
IF($F2105="MEDIA",$D2105*1,
IF($F2105="BAJA",$D2105*0.92,
IF($F2105="LIQUIDAR",_xlfn.XLOOKUP(A2105,Rotación!$A:$A,Rotación!$O:$O,0,0,-1),"")))),"")</f>
        <v>8200000</v>
      </c>
      <c r="H2105" s="13">
        <f>IFERROR(IF($F2105="ALTA",$D2105*1,
IF($F2105="MEDIA",$D2105*0.97,
IF($F2105="BAJA",$D2105*0.9,
IF($F2105="LIQUIDAR",_xlfn.XLOOKUP(A2105,Rotación!$A:$A,Rotación!$O:$O,0,0,-1),"")))),"")</f>
        <v>7954000</v>
      </c>
      <c r="I2105" s="13">
        <f>IFERROR(IF($F2105="ALTA",$D2105*0.97,
IF($F2105="MEDIA",$D2105*0.94,
IF($F2105="BAJA",$D2105*0.87,
IF($F2105="LIQUIDAR",_xlfn.XLOOKUP(A2105,Rotación!$A:$A,Rotación!$O:$O,0,0,-1),"")))),"")</f>
        <v>7708000</v>
      </c>
      <c r="J2105" s="13">
        <f>IFERROR(IF($F2105="ALTA",$D2105*0.94,
IF($F2105="MEDIA",$D2105*0.9,
IF($F2105="BAJA",$D2105*0.85,
IF($F2105="LIQUIDAR",_xlfn.XLOOKUP(A2105,Rotación!$A:$A,Rotación!$O:$O,0,0,-1),"")))),"")</f>
        <v>7380000</v>
      </c>
      <c r="K2105" s="13" t="str">
        <f>_xlfn.XLOOKUP(A2105,Rotación!$A:$A,Rotación!$P:$P,"",0,-1)</f>
        <v/>
      </c>
      <c r="L2105" s="25" t="e">
        <f t="shared" si="144"/>
        <v>#VALUE!</v>
      </c>
      <c r="M2105" s="26">
        <f t="shared" si="145"/>
        <v>0.84146341463414631</v>
      </c>
      <c r="N2105" s="22">
        <f>IFERROR(VLOOKUP(A2105,'Base ATR'!$1:$1048576,2,0),"")</f>
        <v>46010.709722222222</v>
      </c>
      <c r="O2105" s="23">
        <f t="shared" ca="1" si="146"/>
        <v>277.2902777777781</v>
      </c>
      <c r="P2105" t="str">
        <f t="shared" si="147"/>
        <v>SOBRE MERCADO</v>
      </c>
    </row>
    <row r="2106" spans="1:16" x14ac:dyDescent="0.3">
      <c r="A2106" t="s">
        <v>331</v>
      </c>
      <c r="B2106" t="s">
        <v>137</v>
      </c>
      <c r="C2106" t="s">
        <v>5107</v>
      </c>
      <c r="D2106" s="29">
        <v>19480000</v>
      </c>
      <c r="E2106" s="29">
        <v>15200000</v>
      </c>
      <c r="F2106" t="s">
        <v>4033</v>
      </c>
      <c r="G2106" s="13">
        <f>IFERROR(IF($F2106="ALTA",$D2106*1.03,
IF($F2106="MEDIA",$D2106*1,
IF($F2106="BAJA",$D2106*0.92,
IF($F2106="LIQUIDAR",_xlfn.XLOOKUP(A2106,Rotación!$A:$A,Rotación!$O:$O,0,0,-1),"")))),"")</f>
        <v>19480000</v>
      </c>
      <c r="H2106" s="13">
        <f>IFERROR(IF($F2106="ALTA",$D2106*1,
IF($F2106="MEDIA",$D2106*0.97,
IF($F2106="BAJA",$D2106*0.9,
IF($F2106="LIQUIDAR",_xlfn.XLOOKUP(A2106,Rotación!$A:$A,Rotación!$O:$O,0,0,-1),"")))),"")</f>
        <v>18895600</v>
      </c>
      <c r="I2106" s="13">
        <f>IFERROR(IF($F2106="ALTA",$D2106*0.97,
IF($F2106="MEDIA",$D2106*0.94,
IF($F2106="BAJA",$D2106*0.87,
IF($F2106="LIQUIDAR",_xlfn.XLOOKUP(A2106,Rotación!$A:$A,Rotación!$O:$O,0,0,-1),"")))),"")</f>
        <v>18311200</v>
      </c>
      <c r="J2106" s="13">
        <f>IFERROR(IF($F2106="ALTA",$D2106*0.94,
IF($F2106="MEDIA",$D2106*0.9,
IF($F2106="BAJA",$D2106*0.85,
IF($F2106="LIQUIDAR",_xlfn.XLOOKUP(A2106,Rotación!$A:$A,Rotación!$O:$O,0,0,-1),"")))),"")</f>
        <v>17532000</v>
      </c>
      <c r="K2106" s="13" t="str">
        <f>_xlfn.XLOOKUP(A2106,Rotación!$A:$A,Rotación!$P:$P,"",0,-1)</f>
        <v/>
      </c>
      <c r="L2106" s="25" t="e">
        <f t="shared" si="144"/>
        <v>#VALUE!</v>
      </c>
      <c r="M2106" s="26">
        <f t="shared" si="145"/>
        <v>0.78028747433264889</v>
      </c>
      <c r="N2106" s="22">
        <f>IFERROR(VLOOKUP(A2106,'Base ATR'!$1:$1048576,2,0),"")</f>
        <v>46013.445138888892</v>
      </c>
      <c r="O2106" s="23">
        <f t="shared" ca="1" si="146"/>
        <v>274.55486111110804</v>
      </c>
      <c r="P2106" t="str">
        <f t="shared" si="147"/>
        <v>SOBRE MERCADO</v>
      </c>
    </row>
    <row r="2107" spans="1:16" x14ac:dyDescent="0.3">
      <c r="A2107" t="s">
        <v>274</v>
      </c>
      <c r="B2107" t="s">
        <v>131</v>
      </c>
      <c r="C2107" t="s">
        <v>5674</v>
      </c>
      <c r="D2107" s="29">
        <v>16800000</v>
      </c>
      <c r="E2107" s="29">
        <v>16000000</v>
      </c>
      <c r="F2107" t="s">
        <v>5390</v>
      </c>
      <c r="G2107" s="13">
        <f>IFERROR(IF($F2107="ALTA",$D2107*1.03,
IF($F2107="MEDIA",$D2107*1,
IF($F2107="BAJA",$D2107*0.92,
IF($F2107="LIQUIDAR",_xlfn.XLOOKUP(A2107,Rotación!$A:$A,Rotación!$O:$O,0,0,-1),"")))),"")</f>
        <v>17304000</v>
      </c>
      <c r="H2107" s="13">
        <f>IFERROR(IF($F2107="ALTA",$D2107*1,
IF($F2107="MEDIA",$D2107*0.97,
IF($F2107="BAJA",$D2107*0.9,
IF($F2107="LIQUIDAR",_xlfn.XLOOKUP(A2107,Rotación!$A:$A,Rotación!$O:$O,0,0,-1),"")))),"")</f>
        <v>16800000</v>
      </c>
      <c r="I2107" s="13">
        <f>IFERROR(IF($F2107="ALTA",$D2107*0.97,
IF($F2107="MEDIA",$D2107*0.94,
IF($F2107="BAJA",$D2107*0.87,
IF($F2107="LIQUIDAR",_xlfn.XLOOKUP(A2107,Rotación!$A:$A,Rotación!$O:$O,0,0,-1),"")))),"")</f>
        <v>16296000</v>
      </c>
      <c r="J2107" s="13">
        <f>IFERROR(IF($F2107="ALTA",$D2107*0.94,
IF($F2107="MEDIA",$D2107*0.9,
IF($F2107="BAJA",$D2107*0.85,
IF($F2107="LIQUIDAR",_xlfn.XLOOKUP(A2107,Rotación!$A:$A,Rotación!$O:$O,0,0,-1),"")))),"")</f>
        <v>15792000</v>
      </c>
      <c r="K2107" s="13" t="str">
        <f>_xlfn.XLOOKUP(A2107,Rotación!$A:$A,Rotación!$P:$P,"",0,-1)</f>
        <v/>
      </c>
      <c r="L2107" s="25" t="e">
        <f t="shared" si="144"/>
        <v>#VALUE!</v>
      </c>
      <c r="M2107" s="26">
        <f t="shared" si="145"/>
        <v>0.95238095238095233</v>
      </c>
      <c r="N2107" s="22">
        <f>IFERROR(VLOOKUP(A2107,'Base ATR'!$1:$1048576,2,0),"")</f>
        <v>46007.65625</v>
      </c>
      <c r="O2107" s="23">
        <f t="shared" ca="1" si="146"/>
        <v>280.34375</v>
      </c>
      <c r="P2107" t="str">
        <f t="shared" si="147"/>
        <v>SOBRE MERCADO</v>
      </c>
    </row>
    <row r="2108" spans="1:16" x14ac:dyDescent="0.3">
      <c r="A2108" t="s">
        <v>4073</v>
      </c>
      <c r="B2108" t="s">
        <v>24</v>
      </c>
      <c r="C2108" t="s">
        <v>4571</v>
      </c>
      <c r="D2108" s="29">
        <v>32200000</v>
      </c>
      <c r="E2108" s="29">
        <v>25350000</v>
      </c>
      <c r="F2108" t="s">
        <v>4033</v>
      </c>
      <c r="G2108" s="13">
        <f>IFERROR(IF($F2108="ALTA",$D2108*1.03,
IF($F2108="MEDIA",$D2108*1,
IF($F2108="BAJA",$D2108*0.92,
IF($F2108="LIQUIDAR",_xlfn.XLOOKUP(A2108,Rotación!$A:$A,Rotación!$O:$O,0,0,-1),"")))),"")</f>
        <v>32200000</v>
      </c>
      <c r="H2108" s="13">
        <f>IFERROR(IF($F2108="ALTA",$D2108*1,
IF($F2108="MEDIA",$D2108*0.97,
IF($F2108="BAJA",$D2108*0.9,
IF($F2108="LIQUIDAR",_xlfn.XLOOKUP(A2108,Rotación!$A:$A,Rotación!$O:$O,0,0,-1),"")))),"")</f>
        <v>31234000</v>
      </c>
      <c r="I2108" s="13">
        <f>IFERROR(IF($F2108="ALTA",$D2108*0.97,
IF($F2108="MEDIA",$D2108*0.94,
IF($F2108="BAJA",$D2108*0.87,
IF($F2108="LIQUIDAR",_xlfn.XLOOKUP(A2108,Rotación!$A:$A,Rotación!$O:$O,0,0,-1),"")))),"")</f>
        <v>30268000</v>
      </c>
      <c r="J2108" s="13">
        <f>IFERROR(IF($F2108="ALTA",$D2108*0.94,
IF($F2108="MEDIA",$D2108*0.9,
IF($F2108="BAJA",$D2108*0.85,
IF($F2108="LIQUIDAR",_xlfn.XLOOKUP(A2108,Rotación!$A:$A,Rotación!$O:$O,0,0,-1),"")))),"")</f>
        <v>28980000</v>
      </c>
      <c r="K2108" s="13" t="str">
        <f>_xlfn.XLOOKUP(A2108,Rotación!$A:$A,Rotación!$P:$P,"",0,-1)</f>
        <v/>
      </c>
      <c r="L2108" s="25" t="e">
        <f t="shared" si="144"/>
        <v>#VALUE!</v>
      </c>
      <c r="M2108" s="26">
        <f t="shared" si="145"/>
        <v>0.78726708074534157</v>
      </c>
      <c r="N2108" s="22">
        <f>IFERROR(VLOOKUP(A2108,'Base ATR'!$1:$1048576,2,0),"")</f>
        <v>46042.492361111108</v>
      </c>
      <c r="O2108" s="23">
        <f t="shared" ca="1" si="146"/>
        <v>245.50763888889196</v>
      </c>
      <c r="P2108" t="str">
        <f t="shared" si="147"/>
        <v>SOBRE MERCADO</v>
      </c>
    </row>
    <row r="2109" spans="1:16" x14ac:dyDescent="0.3">
      <c r="A2109" t="s">
        <v>4306</v>
      </c>
      <c r="D2109" s="29">
        <v>13120000</v>
      </c>
      <c r="E2109" s="29">
        <v>10600000</v>
      </c>
      <c r="F2109" t="s">
        <v>4033</v>
      </c>
      <c r="G2109" s="13">
        <f>IFERROR(IF($F2109="ALTA",$D2109*1.03,
IF($F2109="MEDIA",$D2109*1,
IF($F2109="BAJA",$D2109*0.92,
IF($F2109="LIQUIDAR",_xlfn.XLOOKUP(A2109,Rotación!$A:$A,Rotación!$O:$O,0,0,-1),"")))),"")</f>
        <v>13120000</v>
      </c>
      <c r="H2109" s="13">
        <f>IFERROR(IF($F2109="ALTA",$D2109*1,
IF($F2109="MEDIA",$D2109*0.97,
IF($F2109="BAJA",$D2109*0.9,
IF($F2109="LIQUIDAR",_xlfn.XLOOKUP(A2109,Rotación!$A:$A,Rotación!$O:$O,0,0,-1),"")))),"")</f>
        <v>12726400</v>
      </c>
      <c r="I2109" s="13">
        <f>IFERROR(IF($F2109="ALTA",$D2109*0.97,
IF($F2109="MEDIA",$D2109*0.94,
IF($F2109="BAJA",$D2109*0.87,
IF($F2109="LIQUIDAR",_xlfn.XLOOKUP(A2109,Rotación!$A:$A,Rotación!$O:$O,0,0,-1),"")))),"")</f>
        <v>12332800</v>
      </c>
      <c r="J2109" s="13">
        <f>IFERROR(IF($F2109="ALTA",$D2109*0.94,
IF($F2109="MEDIA",$D2109*0.9,
IF($F2109="BAJA",$D2109*0.85,
IF($F2109="LIQUIDAR",_xlfn.XLOOKUP(A2109,Rotación!$A:$A,Rotación!$O:$O,0,0,-1),"")))),"")</f>
        <v>11808000</v>
      </c>
      <c r="K2109" s="13" t="str">
        <f>_xlfn.XLOOKUP(A2109,Rotación!$A:$A,Rotación!$P:$P,"",0,-1)</f>
        <v/>
      </c>
      <c r="L2109" s="25" t="e">
        <f t="shared" si="144"/>
        <v>#VALUE!</v>
      </c>
      <c r="M2109" s="26">
        <f t="shared" si="145"/>
        <v>0.80792682926829273</v>
      </c>
      <c r="N2109" s="22" t="str">
        <f>IFERROR(VLOOKUP(A2109,'Base ATR'!$1:$1048576,2,0),"")</f>
        <v/>
      </c>
      <c r="O2109" s="23" t="str">
        <f t="shared" ca="1" si="146"/>
        <v/>
      </c>
      <c r="P2109" t="str">
        <f t="shared" si="147"/>
        <v/>
      </c>
    </row>
    <row r="2110" spans="1:16" x14ac:dyDescent="0.3">
      <c r="A2110" t="s">
        <v>4054</v>
      </c>
      <c r="D2110" s="29">
        <v>13120000</v>
      </c>
      <c r="E2110" s="29">
        <v>10600000</v>
      </c>
      <c r="F2110" t="s">
        <v>4033</v>
      </c>
      <c r="G2110" s="13">
        <f>IFERROR(IF($F2110="ALTA",$D2110*1.03,
IF($F2110="MEDIA",$D2110*1,
IF($F2110="BAJA",$D2110*0.92,
IF($F2110="LIQUIDAR",_xlfn.XLOOKUP(A2110,Rotación!$A:$A,Rotación!$O:$O,0,0,-1),"")))),"")</f>
        <v>13120000</v>
      </c>
      <c r="H2110" s="13">
        <f>IFERROR(IF($F2110="ALTA",$D2110*1,
IF($F2110="MEDIA",$D2110*0.97,
IF($F2110="BAJA",$D2110*0.9,
IF($F2110="LIQUIDAR",_xlfn.XLOOKUP(A2110,Rotación!$A:$A,Rotación!$O:$O,0,0,-1),"")))),"")</f>
        <v>12726400</v>
      </c>
      <c r="I2110" s="13">
        <f>IFERROR(IF($F2110="ALTA",$D2110*0.97,
IF($F2110="MEDIA",$D2110*0.94,
IF($F2110="BAJA",$D2110*0.87,
IF($F2110="LIQUIDAR",_xlfn.XLOOKUP(A2110,Rotación!$A:$A,Rotación!$O:$O,0,0,-1),"")))),"")</f>
        <v>12332800</v>
      </c>
      <c r="J2110" s="13">
        <f>IFERROR(IF($F2110="ALTA",$D2110*0.94,
IF($F2110="MEDIA",$D2110*0.9,
IF($F2110="BAJA",$D2110*0.85,
IF($F2110="LIQUIDAR",_xlfn.XLOOKUP(A2110,Rotación!$A:$A,Rotación!$O:$O,0,0,-1),"")))),"")</f>
        <v>11808000</v>
      </c>
      <c r="K2110" s="13" t="str">
        <f>_xlfn.XLOOKUP(A2110,Rotación!$A:$A,Rotación!$P:$P,"",0,-1)</f>
        <v/>
      </c>
      <c r="L2110" s="25" t="e">
        <f t="shared" si="144"/>
        <v>#VALUE!</v>
      </c>
      <c r="M2110" s="26">
        <f t="shared" si="145"/>
        <v>0.80792682926829273</v>
      </c>
      <c r="N2110" s="22">
        <f>IFERROR(VLOOKUP(A2110,'Base ATR'!$1:$1048576,2,0),"")</f>
        <v>46035.711111111108</v>
      </c>
      <c r="O2110" s="23">
        <f t="shared" ca="1" si="146"/>
        <v>252.28888888889196</v>
      </c>
      <c r="P2110" t="str">
        <f t="shared" si="147"/>
        <v>SOBRE MERCADO</v>
      </c>
    </row>
    <row r="2111" spans="1:16" x14ac:dyDescent="0.3">
      <c r="A2111" t="s">
        <v>4309</v>
      </c>
      <c r="D2111" s="29">
        <v>23300000</v>
      </c>
      <c r="E2111" s="29">
        <v>19000000</v>
      </c>
      <c r="F2111" t="s">
        <v>4033</v>
      </c>
      <c r="G2111" s="13">
        <f>IFERROR(IF($F2111="ALTA",$D2111*1.03,
IF($F2111="MEDIA",$D2111*1,
IF($F2111="BAJA",$D2111*0.92,
IF($F2111="LIQUIDAR",_xlfn.XLOOKUP(A2111,Rotación!$A:$A,Rotación!$O:$O,0,0,-1),"")))),"")</f>
        <v>23300000</v>
      </c>
      <c r="H2111" s="13">
        <f>IFERROR(IF($F2111="ALTA",$D2111*1,
IF($F2111="MEDIA",$D2111*0.97,
IF($F2111="BAJA",$D2111*0.9,
IF($F2111="LIQUIDAR",_xlfn.XLOOKUP(A2111,Rotación!$A:$A,Rotación!$O:$O,0,0,-1),"")))),"")</f>
        <v>22601000</v>
      </c>
      <c r="I2111" s="13">
        <f>IFERROR(IF($F2111="ALTA",$D2111*0.97,
IF($F2111="MEDIA",$D2111*0.94,
IF($F2111="BAJA",$D2111*0.87,
IF($F2111="LIQUIDAR",_xlfn.XLOOKUP(A2111,Rotación!$A:$A,Rotación!$O:$O,0,0,-1),"")))),"")</f>
        <v>21902000</v>
      </c>
      <c r="J2111" s="13">
        <f>IFERROR(IF($F2111="ALTA",$D2111*0.94,
IF($F2111="MEDIA",$D2111*0.9,
IF($F2111="BAJA",$D2111*0.85,
IF($F2111="LIQUIDAR",_xlfn.XLOOKUP(A2111,Rotación!$A:$A,Rotación!$O:$O,0,0,-1),"")))),"")</f>
        <v>20970000</v>
      </c>
      <c r="K2111" s="13" t="str">
        <f>_xlfn.XLOOKUP(A2111,Rotación!$A:$A,Rotación!$P:$P,"",0,-1)</f>
        <v/>
      </c>
      <c r="L2111" s="25" t="e">
        <f t="shared" si="144"/>
        <v>#VALUE!</v>
      </c>
      <c r="M2111" s="26">
        <f t="shared" si="145"/>
        <v>0.81545064377682408</v>
      </c>
      <c r="N2111" s="22" t="str">
        <f>IFERROR(VLOOKUP(A2111,'Base ATR'!$1:$1048576,2,0),"")</f>
        <v/>
      </c>
      <c r="O2111" s="23" t="str">
        <f t="shared" ca="1" si="146"/>
        <v/>
      </c>
      <c r="P2111" t="str">
        <f t="shared" si="147"/>
        <v/>
      </c>
    </row>
    <row r="2112" spans="1:16" x14ac:dyDescent="0.3">
      <c r="A2112" t="s">
        <v>5280</v>
      </c>
      <c r="D2112" s="29">
        <v>28610000</v>
      </c>
      <c r="E2112" s="29">
        <v>21000000</v>
      </c>
      <c r="F2112" t="s">
        <v>4033</v>
      </c>
      <c r="G2112" s="13">
        <f>IFERROR(IF($F2112="ALTA",$D2112*1.03,
IF($F2112="MEDIA",$D2112*1,
IF($F2112="BAJA",$D2112*0.92,
IF($F2112="LIQUIDAR",_xlfn.XLOOKUP(A2112,Rotación!$A:$A,Rotación!$O:$O,0,0,-1),"")))),"")</f>
        <v>28610000</v>
      </c>
      <c r="H2112" s="13">
        <f>IFERROR(IF($F2112="ALTA",$D2112*1,
IF($F2112="MEDIA",$D2112*0.97,
IF($F2112="BAJA",$D2112*0.9,
IF($F2112="LIQUIDAR",_xlfn.XLOOKUP(A2112,Rotación!$A:$A,Rotación!$O:$O,0,0,-1),"")))),"")</f>
        <v>27751700</v>
      </c>
      <c r="I2112" s="13">
        <f>IFERROR(IF($F2112="ALTA",$D2112*0.97,
IF($F2112="MEDIA",$D2112*0.94,
IF($F2112="BAJA",$D2112*0.87,
IF($F2112="LIQUIDAR",_xlfn.XLOOKUP(A2112,Rotación!$A:$A,Rotación!$O:$O,0,0,-1),"")))),"")</f>
        <v>26893400</v>
      </c>
      <c r="J2112" s="13">
        <f>IFERROR(IF($F2112="ALTA",$D2112*0.94,
IF($F2112="MEDIA",$D2112*0.9,
IF($F2112="BAJA",$D2112*0.85,
IF($F2112="LIQUIDAR",_xlfn.XLOOKUP(A2112,Rotación!$A:$A,Rotación!$O:$O,0,0,-1),"")))),"")</f>
        <v>25749000</v>
      </c>
      <c r="K2112" s="13" t="str">
        <f>_xlfn.XLOOKUP(A2112,Rotación!$A:$A,Rotación!$P:$P,"",0,-1)</f>
        <v/>
      </c>
      <c r="L2112" s="25" t="e">
        <f t="shared" si="144"/>
        <v>#VALUE!</v>
      </c>
      <c r="M2112" s="26">
        <f t="shared" si="145"/>
        <v>0.73400908773156237</v>
      </c>
      <c r="N2112" s="22" t="str">
        <f>IFERROR(VLOOKUP(A2112,'Base ATR'!$1:$1048576,2,0),"")</f>
        <v/>
      </c>
      <c r="O2112" s="23" t="str">
        <f t="shared" ca="1" si="146"/>
        <v/>
      </c>
      <c r="P2112" t="str">
        <f t="shared" si="147"/>
        <v/>
      </c>
    </row>
    <row r="2113" spans="1:16" x14ac:dyDescent="0.3">
      <c r="A2113" t="s">
        <v>4317</v>
      </c>
      <c r="D2113" s="29">
        <v>18500000</v>
      </c>
      <c r="E2113" s="29">
        <v>15800000</v>
      </c>
      <c r="F2113" t="s">
        <v>4033</v>
      </c>
      <c r="G2113" s="13">
        <f>IFERROR(IF($F2113="ALTA",$D2113*1.03,
IF($F2113="MEDIA",$D2113*1,
IF($F2113="BAJA",$D2113*0.92,
IF($F2113="LIQUIDAR",_xlfn.XLOOKUP(A2113,Rotación!$A:$A,Rotación!$O:$O,0,0,-1),"")))),"")</f>
        <v>18500000</v>
      </c>
      <c r="H2113" s="13">
        <f>IFERROR(IF($F2113="ALTA",$D2113*1,
IF($F2113="MEDIA",$D2113*0.97,
IF($F2113="BAJA",$D2113*0.9,
IF($F2113="LIQUIDAR",_xlfn.XLOOKUP(A2113,Rotación!$A:$A,Rotación!$O:$O,0,0,-1),"")))),"")</f>
        <v>17945000</v>
      </c>
      <c r="I2113" s="13">
        <f>IFERROR(IF($F2113="ALTA",$D2113*0.97,
IF($F2113="MEDIA",$D2113*0.94,
IF($F2113="BAJA",$D2113*0.87,
IF($F2113="LIQUIDAR",_xlfn.XLOOKUP(A2113,Rotación!$A:$A,Rotación!$O:$O,0,0,-1),"")))),"")</f>
        <v>17390000</v>
      </c>
      <c r="J2113" s="13">
        <f>IFERROR(IF($F2113="ALTA",$D2113*0.94,
IF($F2113="MEDIA",$D2113*0.9,
IF($F2113="BAJA",$D2113*0.85,
IF($F2113="LIQUIDAR",_xlfn.XLOOKUP(A2113,Rotación!$A:$A,Rotación!$O:$O,0,0,-1),"")))),"")</f>
        <v>16650000</v>
      </c>
      <c r="K2113" s="13" t="str">
        <f>_xlfn.XLOOKUP(A2113,Rotación!$A:$A,Rotación!$P:$P,"",0,-1)</f>
        <v/>
      </c>
      <c r="L2113" s="25" t="e">
        <f t="shared" si="144"/>
        <v>#VALUE!</v>
      </c>
      <c r="M2113" s="26">
        <f t="shared" si="145"/>
        <v>0.8540540540540541</v>
      </c>
      <c r="N2113" s="22" t="str">
        <f>IFERROR(VLOOKUP(A2113,'Base ATR'!$1:$1048576,2,0),"")</f>
        <v/>
      </c>
      <c r="O2113" s="23" t="str">
        <f t="shared" ca="1" si="146"/>
        <v/>
      </c>
      <c r="P2113" t="str">
        <f t="shared" si="147"/>
        <v/>
      </c>
    </row>
    <row r="2114" spans="1:16" x14ac:dyDescent="0.3">
      <c r="A2114" t="s">
        <v>4321</v>
      </c>
      <c r="D2114" s="29">
        <v>31490000</v>
      </c>
      <c r="E2114" s="29">
        <v>25000000</v>
      </c>
      <c r="F2114" t="s">
        <v>5391</v>
      </c>
      <c r="G2114" s="13">
        <f>IFERROR(IF($F2114="ALTA",$D2114*1.03,
IF($F2114="MEDIA",$D2114*1,
IF($F2114="BAJA",$D2114*0.92,
IF($F2114="LIQUIDAR",_xlfn.XLOOKUP(A2114,Rotación!$A:$A,Rotación!$O:$O,0,0,-1),"")))),"")</f>
        <v>28970800</v>
      </c>
      <c r="H2114" s="13">
        <f>IFERROR(IF($F2114="ALTA",$D2114*1,
IF($F2114="MEDIA",$D2114*0.97,
IF($F2114="BAJA",$D2114*0.9,
IF($F2114="LIQUIDAR",_xlfn.XLOOKUP(A2114,Rotación!$A:$A,Rotación!$O:$O,0,0,-1),"")))),"")</f>
        <v>28341000</v>
      </c>
      <c r="I2114" s="13">
        <f>IFERROR(IF($F2114="ALTA",$D2114*0.97,
IF($F2114="MEDIA",$D2114*0.94,
IF($F2114="BAJA",$D2114*0.87,
IF($F2114="LIQUIDAR",_xlfn.XLOOKUP(A2114,Rotación!$A:$A,Rotación!$O:$O,0,0,-1),"")))),"")</f>
        <v>27396300</v>
      </c>
      <c r="J2114" s="13">
        <f>IFERROR(IF($F2114="ALTA",$D2114*0.94,
IF($F2114="MEDIA",$D2114*0.9,
IF($F2114="BAJA",$D2114*0.85,
IF($F2114="LIQUIDAR",_xlfn.XLOOKUP(A2114,Rotación!$A:$A,Rotación!$O:$O,0,0,-1),"")))),"")</f>
        <v>26766500</v>
      </c>
      <c r="K2114" s="13" t="str">
        <f>_xlfn.XLOOKUP(A2114,Rotación!$A:$A,Rotación!$P:$P,"",0,-1)</f>
        <v/>
      </c>
      <c r="L2114" s="25" t="e">
        <f t="shared" si="144"/>
        <v>#VALUE!</v>
      </c>
      <c r="M2114" s="26">
        <f t="shared" si="145"/>
        <v>0.79390282629406161</v>
      </c>
      <c r="N2114" s="22">
        <f>IFERROR(VLOOKUP(A2114,'Base ATR'!$1:$1048576,2,0),"")</f>
        <v>46052.737500000003</v>
      </c>
      <c r="O2114" s="23">
        <f t="shared" ca="1" si="146"/>
        <v>235.26249999999709</v>
      </c>
      <c r="P2114" t="str">
        <f t="shared" si="147"/>
        <v>SOBRE MERCADO</v>
      </c>
    </row>
    <row r="2115" spans="1:16" x14ac:dyDescent="0.3">
      <c r="A2115" t="s">
        <v>29</v>
      </c>
      <c r="B2115" t="s">
        <v>24</v>
      </c>
      <c r="C2115" t="s">
        <v>5632</v>
      </c>
      <c r="D2115" s="29">
        <v>49700000</v>
      </c>
      <c r="E2115" s="29">
        <v>46000000</v>
      </c>
      <c r="F2115" t="s">
        <v>4033</v>
      </c>
      <c r="G2115" s="13">
        <f>IFERROR(IF($F2115="ALTA",$D2115*1.03,
IF($F2115="MEDIA",$D2115*1,
IF($F2115="BAJA",$D2115*0.92,
IF($F2115="LIQUIDAR",_xlfn.XLOOKUP(A2115,Rotación!$A:$A,Rotación!$O:$O,0,0,-1),"")))),"")</f>
        <v>49700000</v>
      </c>
      <c r="H2115" s="13">
        <f>IFERROR(IF($F2115="ALTA",$D2115*1,
IF($F2115="MEDIA",$D2115*0.97,
IF($F2115="BAJA",$D2115*0.9,
IF($F2115="LIQUIDAR",_xlfn.XLOOKUP(A2115,Rotación!$A:$A,Rotación!$O:$O,0,0,-1),"")))),"")</f>
        <v>48209000</v>
      </c>
      <c r="I2115" s="13">
        <f>IFERROR(IF($F2115="ALTA",$D2115*0.97,
IF($F2115="MEDIA",$D2115*0.94,
IF($F2115="BAJA",$D2115*0.87,
IF($F2115="LIQUIDAR",_xlfn.XLOOKUP(A2115,Rotación!$A:$A,Rotación!$O:$O,0,0,-1),"")))),"")</f>
        <v>46718000</v>
      </c>
      <c r="J2115" s="13">
        <f>IFERROR(IF($F2115="ALTA",$D2115*0.94,
IF($F2115="MEDIA",$D2115*0.9,
IF($F2115="BAJA",$D2115*0.85,
IF($F2115="LIQUIDAR",_xlfn.XLOOKUP(A2115,Rotación!$A:$A,Rotación!$O:$O,0,0,-1),"")))),"")</f>
        <v>44730000</v>
      </c>
      <c r="K2115" s="13" t="str">
        <f>_xlfn.XLOOKUP(A2115,Rotación!$A:$A,Rotación!$P:$P,"",0,-1)</f>
        <v/>
      </c>
      <c r="L2115" s="25" t="e">
        <f t="shared" si="144"/>
        <v>#VALUE!</v>
      </c>
      <c r="M2115" s="26">
        <f t="shared" si="145"/>
        <v>0.92555331991951706</v>
      </c>
      <c r="N2115" s="22">
        <f>IFERROR(VLOOKUP(A2115,'Base ATR'!$1:$1048576,2,0),"")</f>
        <v>46003.512499999997</v>
      </c>
      <c r="O2115" s="23">
        <f t="shared" ca="1" si="146"/>
        <v>284.48750000000291</v>
      </c>
      <c r="P2115" t="str">
        <f t="shared" si="147"/>
        <v>SOBRE MERCADO</v>
      </c>
    </row>
    <row r="2116" spans="1:16" x14ac:dyDescent="0.3">
      <c r="A2116" t="s">
        <v>103</v>
      </c>
      <c r="B2116" t="s">
        <v>36</v>
      </c>
      <c r="C2116" t="s">
        <v>4426</v>
      </c>
      <c r="D2116" s="29">
        <v>7050000</v>
      </c>
      <c r="E2116" s="29">
        <v>4500000</v>
      </c>
      <c r="F2116" t="s">
        <v>5390</v>
      </c>
      <c r="G2116" s="13">
        <f>IFERROR(IF($F2116="ALTA",$D2116*1.03,
IF($F2116="MEDIA",$D2116*1,
IF($F2116="BAJA",$D2116*0.92,
IF($F2116="LIQUIDAR",_xlfn.XLOOKUP(A2116,Rotación!$A:$A,Rotación!$O:$O,0,0,-1),"")))),"")</f>
        <v>7261500</v>
      </c>
      <c r="H2116" s="13">
        <f>IFERROR(IF($F2116="ALTA",$D2116*1,
IF($F2116="MEDIA",$D2116*0.97,
IF($F2116="BAJA",$D2116*0.9,
IF($F2116="LIQUIDAR",_xlfn.XLOOKUP(A2116,Rotación!$A:$A,Rotación!$O:$O,0,0,-1),"")))),"")</f>
        <v>7050000</v>
      </c>
      <c r="I2116" s="13">
        <f>IFERROR(IF($F2116="ALTA",$D2116*0.97,
IF($F2116="MEDIA",$D2116*0.94,
IF($F2116="BAJA",$D2116*0.87,
IF($F2116="LIQUIDAR",_xlfn.XLOOKUP(A2116,Rotación!$A:$A,Rotación!$O:$O,0,0,-1),"")))),"")</f>
        <v>6838500</v>
      </c>
      <c r="J2116" s="13">
        <f>IFERROR(IF($F2116="ALTA",$D2116*0.94,
IF($F2116="MEDIA",$D2116*0.9,
IF($F2116="BAJA",$D2116*0.85,
IF($F2116="LIQUIDAR",_xlfn.XLOOKUP(A2116,Rotación!$A:$A,Rotación!$O:$O,0,0,-1),"")))),"")</f>
        <v>6627000</v>
      </c>
      <c r="K2116" s="13" t="str">
        <f>_xlfn.XLOOKUP(A2116,Rotación!$A:$A,Rotación!$P:$P,"",0,-1)</f>
        <v/>
      </c>
      <c r="L2116" s="25" t="e">
        <f t="shared" si="144"/>
        <v>#VALUE!</v>
      </c>
      <c r="M2116" s="26">
        <f t="shared" si="145"/>
        <v>0.63829787234042556</v>
      </c>
      <c r="N2116" s="22">
        <f>IFERROR(VLOOKUP(A2116,'Base ATR'!$1:$1048576,2,0),"")</f>
        <v>45996.744444444441</v>
      </c>
      <c r="O2116" s="23">
        <f t="shared" ca="1" si="146"/>
        <v>291.25555555555911</v>
      </c>
      <c r="P2116" t="str">
        <f t="shared" si="147"/>
        <v>SOBRE MERCADO</v>
      </c>
    </row>
    <row r="2117" spans="1:16" x14ac:dyDescent="0.3">
      <c r="A2117" t="s">
        <v>97</v>
      </c>
      <c r="B2117" t="s">
        <v>3981</v>
      </c>
      <c r="C2117" t="s">
        <v>5639</v>
      </c>
      <c r="D2117" s="29">
        <v>12700000</v>
      </c>
      <c r="E2117" s="29">
        <v>10700000</v>
      </c>
      <c r="F2117" t="s">
        <v>4033</v>
      </c>
      <c r="G2117" s="13">
        <f>IFERROR(IF($F2117="ALTA",$D2117*1.03,
IF($F2117="MEDIA",$D2117*1,
IF($F2117="BAJA",$D2117*0.92,
IF($F2117="LIQUIDAR",_xlfn.XLOOKUP(A2117,Rotación!$A:$A,Rotación!$O:$O,0,0,-1),"")))),"")</f>
        <v>12700000</v>
      </c>
      <c r="H2117" s="13">
        <f>IFERROR(IF($F2117="ALTA",$D2117*1,
IF($F2117="MEDIA",$D2117*0.97,
IF($F2117="BAJA",$D2117*0.9,
IF($F2117="LIQUIDAR",_xlfn.XLOOKUP(A2117,Rotación!$A:$A,Rotación!$O:$O,0,0,-1),"")))),"")</f>
        <v>12319000</v>
      </c>
      <c r="I2117" s="13">
        <f>IFERROR(IF($F2117="ALTA",$D2117*0.97,
IF($F2117="MEDIA",$D2117*0.94,
IF($F2117="BAJA",$D2117*0.87,
IF($F2117="LIQUIDAR",_xlfn.XLOOKUP(A2117,Rotación!$A:$A,Rotación!$O:$O,0,0,-1),"")))),"")</f>
        <v>11938000</v>
      </c>
      <c r="J2117" s="13">
        <f>IFERROR(IF($F2117="ALTA",$D2117*0.94,
IF($F2117="MEDIA",$D2117*0.9,
IF($F2117="BAJA",$D2117*0.85,
IF($F2117="LIQUIDAR",_xlfn.XLOOKUP(A2117,Rotación!$A:$A,Rotación!$O:$O,0,0,-1),"")))),"")</f>
        <v>11430000</v>
      </c>
      <c r="K2117" s="13" t="str">
        <f>_xlfn.XLOOKUP(A2117,Rotación!$A:$A,Rotación!$P:$P,"",0,-1)</f>
        <v/>
      </c>
      <c r="L2117" s="25" t="e">
        <f t="shared" si="144"/>
        <v>#VALUE!</v>
      </c>
      <c r="M2117" s="26">
        <f t="shared" si="145"/>
        <v>0.84251968503937003</v>
      </c>
      <c r="N2117" s="22">
        <f>IFERROR(VLOOKUP(A2117,'Base ATR'!$1:$1048576,2,0),"")</f>
        <v>46000.73541666667</v>
      </c>
      <c r="O2117" s="23">
        <f t="shared" ca="1" si="146"/>
        <v>287.26458333332994</v>
      </c>
      <c r="P2117" t="str">
        <f t="shared" si="147"/>
        <v>SOBRE MERCADO</v>
      </c>
    </row>
    <row r="2118" spans="1:16" x14ac:dyDescent="0.3">
      <c r="A2118" t="s">
        <v>267</v>
      </c>
      <c r="B2118" t="s">
        <v>45</v>
      </c>
      <c r="C2118" t="s">
        <v>4933</v>
      </c>
      <c r="D2118" s="29">
        <v>11500000</v>
      </c>
      <c r="E2118" s="29">
        <v>10000000</v>
      </c>
      <c r="F2118" t="s">
        <v>4033</v>
      </c>
      <c r="G2118" s="13">
        <f>IFERROR(IF($F2118="ALTA",$D2118*1.03,
IF($F2118="MEDIA",$D2118*1,
IF($F2118="BAJA",$D2118*0.92,
IF($F2118="LIQUIDAR",_xlfn.XLOOKUP(A2118,Rotación!$A:$A,Rotación!$O:$O,0,0,-1),"")))),"")</f>
        <v>11500000</v>
      </c>
      <c r="H2118" s="13">
        <f>IFERROR(IF($F2118="ALTA",$D2118*1,
IF($F2118="MEDIA",$D2118*0.97,
IF($F2118="BAJA",$D2118*0.9,
IF($F2118="LIQUIDAR",_xlfn.XLOOKUP(A2118,Rotación!$A:$A,Rotación!$O:$O,0,0,-1),"")))),"")</f>
        <v>11155000</v>
      </c>
      <c r="I2118" s="13">
        <f>IFERROR(IF($F2118="ALTA",$D2118*0.97,
IF($F2118="MEDIA",$D2118*0.94,
IF($F2118="BAJA",$D2118*0.87,
IF($F2118="LIQUIDAR",_xlfn.XLOOKUP(A2118,Rotación!$A:$A,Rotación!$O:$O,0,0,-1),"")))),"")</f>
        <v>10810000</v>
      </c>
      <c r="J2118" s="13">
        <f>IFERROR(IF($F2118="ALTA",$D2118*0.94,
IF($F2118="MEDIA",$D2118*0.9,
IF($F2118="BAJA",$D2118*0.85,
IF($F2118="LIQUIDAR",_xlfn.XLOOKUP(A2118,Rotación!$A:$A,Rotación!$O:$O,0,0,-1),"")))),"")</f>
        <v>10350000</v>
      </c>
      <c r="K2118" s="13" t="str">
        <f>_xlfn.XLOOKUP(A2118,Rotación!$A:$A,Rotación!$P:$P,"",0,-1)</f>
        <v/>
      </c>
      <c r="L2118" s="25" t="e">
        <f t="shared" si="144"/>
        <v>#VALUE!</v>
      </c>
      <c r="M2118" s="26">
        <f t="shared" si="145"/>
        <v>0.86956521739130432</v>
      </c>
      <c r="N2118" s="22">
        <f>IFERROR(VLOOKUP(A2118,'Base ATR'!$1:$1048576,2,0),"")</f>
        <v>46000.795138888891</v>
      </c>
      <c r="O2118" s="23">
        <f t="shared" ca="1" si="146"/>
        <v>287.20486111110949</v>
      </c>
      <c r="P2118" t="str">
        <f t="shared" si="147"/>
        <v>SOBRE MERCADO</v>
      </c>
    </row>
    <row r="2119" spans="1:16" x14ac:dyDescent="0.3">
      <c r="A2119" t="s">
        <v>326</v>
      </c>
      <c r="B2119" t="s">
        <v>62</v>
      </c>
      <c r="C2119" t="s">
        <v>4231</v>
      </c>
      <c r="D2119" s="29">
        <v>9400000</v>
      </c>
      <c r="E2119" s="29">
        <v>7400000</v>
      </c>
      <c r="F2119" t="s">
        <v>5391</v>
      </c>
      <c r="G2119" s="13">
        <f>IFERROR(IF($F2119="ALTA",$D2119*1.03,
IF($F2119="MEDIA",$D2119*1,
IF($F2119="BAJA",$D2119*0.92,
IF($F2119="LIQUIDAR",_xlfn.XLOOKUP(A2119,Rotación!$A:$A,Rotación!$O:$O,0,0,-1),"")))),"")</f>
        <v>8648000</v>
      </c>
      <c r="H2119" s="13">
        <f>IFERROR(IF($F2119="ALTA",$D2119*1,
IF($F2119="MEDIA",$D2119*0.97,
IF($F2119="BAJA",$D2119*0.9,
IF($F2119="LIQUIDAR",_xlfn.XLOOKUP(A2119,Rotación!$A:$A,Rotación!$O:$O,0,0,-1),"")))),"")</f>
        <v>8460000</v>
      </c>
      <c r="I2119" s="13">
        <f>IFERROR(IF($F2119="ALTA",$D2119*0.97,
IF($F2119="MEDIA",$D2119*0.94,
IF($F2119="BAJA",$D2119*0.87,
IF($F2119="LIQUIDAR",_xlfn.XLOOKUP(A2119,Rotación!$A:$A,Rotación!$O:$O,0,0,-1),"")))),"")</f>
        <v>8178000</v>
      </c>
      <c r="J2119" s="13">
        <f>IFERROR(IF($F2119="ALTA",$D2119*0.94,
IF($F2119="MEDIA",$D2119*0.9,
IF($F2119="BAJA",$D2119*0.85,
IF($F2119="LIQUIDAR",_xlfn.XLOOKUP(A2119,Rotación!$A:$A,Rotación!$O:$O,0,0,-1),"")))),"")</f>
        <v>7990000</v>
      </c>
      <c r="K2119" s="13" t="str">
        <f>_xlfn.XLOOKUP(A2119,Rotación!$A:$A,Rotación!$P:$P,"",0,-1)</f>
        <v/>
      </c>
      <c r="L2119" s="25" t="e">
        <f t="shared" si="144"/>
        <v>#VALUE!</v>
      </c>
      <c r="M2119" s="26">
        <f t="shared" si="145"/>
        <v>0.78723404255319152</v>
      </c>
      <c r="N2119" s="22">
        <f>IFERROR(VLOOKUP(A2119,'Base ATR'!$1:$1048576,2,0),"")</f>
        <v>46003.509027777778</v>
      </c>
      <c r="O2119" s="23">
        <f t="shared" ca="1" si="146"/>
        <v>284.4909722222219</v>
      </c>
      <c r="P2119" t="str">
        <f t="shared" si="147"/>
        <v>SOBRE MERCADO</v>
      </c>
    </row>
    <row r="2120" spans="1:16" x14ac:dyDescent="0.3">
      <c r="A2120" t="s">
        <v>271</v>
      </c>
      <c r="D2120" s="29">
        <v>13340000</v>
      </c>
      <c r="E2120" s="29">
        <v>10600000</v>
      </c>
      <c r="F2120" t="s">
        <v>4033</v>
      </c>
      <c r="G2120" s="13">
        <f>IFERROR(IF($F2120="ALTA",$D2120*1.03,
IF($F2120="MEDIA",$D2120*1,
IF($F2120="BAJA",$D2120*0.92,
IF($F2120="LIQUIDAR",_xlfn.XLOOKUP(A2120,Rotación!$A:$A,Rotación!$O:$O,0,0,-1),"")))),"")</f>
        <v>13340000</v>
      </c>
      <c r="H2120" s="13">
        <f>IFERROR(IF($F2120="ALTA",$D2120*1,
IF($F2120="MEDIA",$D2120*0.97,
IF($F2120="BAJA",$D2120*0.9,
IF($F2120="LIQUIDAR",_xlfn.XLOOKUP(A2120,Rotación!$A:$A,Rotación!$O:$O,0,0,-1),"")))),"")</f>
        <v>12939800</v>
      </c>
      <c r="I2120" s="13">
        <f>IFERROR(IF($F2120="ALTA",$D2120*0.97,
IF($F2120="MEDIA",$D2120*0.94,
IF($F2120="BAJA",$D2120*0.87,
IF($F2120="LIQUIDAR",_xlfn.XLOOKUP(A2120,Rotación!$A:$A,Rotación!$O:$O,0,0,-1),"")))),"")</f>
        <v>12539600</v>
      </c>
      <c r="J2120" s="13">
        <f>IFERROR(IF($F2120="ALTA",$D2120*0.94,
IF($F2120="MEDIA",$D2120*0.9,
IF($F2120="BAJA",$D2120*0.85,
IF($F2120="LIQUIDAR",_xlfn.XLOOKUP(A2120,Rotación!$A:$A,Rotación!$O:$O,0,0,-1),"")))),"")</f>
        <v>12006000</v>
      </c>
      <c r="K2120" s="13" t="str">
        <f>_xlfn.XLOOKUP(A2120,Rotación!$A:$A,Rotación!$P:$P,"",0,-1)</f>
        <v/>
      </c>
      <c r="L2120" s="25" t="e">
        <f t="shared" si="144"/>
        <v>#VALUE!</v>
      </c>
      <c r="M2120" s="26">
        <f t="shared" si="145"/>
        <v>0.79460269865067468</v>
      </c>
      <c r="N2120" s="22">
        <f>IFERROR(VLOOKUP(A2120,'Base ATR'!$1:$1048576,2,0),"")</f>
        <v>46001.736111111109</v>
      </c>
      <c r="O2120" s="23">
        <f t="shared" ca="1" si="146"/>
        <v>286.26388888889051</v>
      </c>
      <c r="P2120" t="str">
        <f t="shared" si="147"/>
        <v>SOBRE MERCADO</v>
      </c>
    </row>
    <row r="2121" spans="1:16" x14ac:dyDescent="0.3">
      <c r="A2121" t="s">
        <v>81</v>
      </c>
      <c r="B2121" t="s">
        <v>24</v>
      </c>
      <c r="C2121" t="s">
        <v>4448</v>
      </c>
      <c r="D2121" s="29">
        <v>28900000</v>
      </c>
      <c r="E2121" s="29">
        <v>24000000</v>
      </c>
      <c r="F2121" t="s">
        <v>4033</v>
      </c>
      <c r="G2121" s="13">
        <f>IFERROR(IF($F2121="ALTA",$D2121*1.03,
IF($F2121="MEDIA",$D2121*1,
IF($F2121="BAJA",$D2121*0.92,
IF($F2121="LIQUIDAR",_xlfn.XLOOKUP(A2121,Rotación!$A:$A,Rotación!$O:$O,0,0,-1),"")))),"")</f>
        <v>28900000</v>
      </c>
      <c r="H2121" s="13">
        <f>IFERROR(IF($F2121="ALTA",$D2121*1,
IF($F2121="MEDIA",$D2121*0.97,
IF($F2121="BAJA",$D2121*0.9,
IF($F2121="LIQUIDAR",_xlfn.XLOOKUP(A2121,Rotación!$A:$A,Rotación!$O:$O,0,0,-1),"")))),"")</f>
        <v>28033000</v>
      </c>
      <c r="I2121" s="13">
        <f>IFERROR(IF($F2121="ALTA",$D2121*0.97,
IF($F2121="MEDIA",$D2121*0.94,
IF($F2121="BAJA",$D2121*0.87,
IF($F2121="LIQUIDAR",_xlfn.XLOOKUP(A2121,Rotación!$A:$A,Rotación!$O:$O,0,0,-1),"")))),"")</f>
        <v>27166000</v>
      </c>
      <c r="J2121" s="13">
        <f>IFERROR(IF($F2121="ALTA",$D2121*0.94,
IF($F2121="MEDIA",$D2121*0.9,
IF($F2121="BAJA",$D2121*0.85,
IF($F2121="LIQUIDAR",_xlfn.XLOOKUP(A2121,Rotación!$A:$A,Rotación!$O:$O,0,0,-1),"")))),"")</f>
        <v>26010000</v>
      </c>
      <c r="K2121" s="13" t="str">
        <f>_xlfn.XLOOKUP(A2121,Rotación!$A:$A,Rotación!$P:$P,"",0,-1)</f>
        <v/>
      </c>
      <c r="L2121" s="25" t="e">
        <f t="shared" si="144"/>
        <v>#VALUE!</v>
      </c>
      <c r="M2121" s="26">
        <f t="shared" si="145"/>
        <v>0.83044982698961933</v>
      </c>
      <c r="N2121" s="22">
        <f>IFERROR(VLOOKUP(A2121,'Base ATR'!$1:$1048576,2,0),"")</f>
        <v>45992.670138888891</v>
      </c>
      <c r="O2121" s="23">
        <f t="shared" ca="1" si="146"/>
        <v>295.32986111110949</v>
      </c>
      <c r="P2121" t="str">
        <f t="shared" si="147"/>
        <v>SOBRE MERCADO</v>
      </c>
    </row>
    <row r="2122" spans="1:16" x14ac:dyDescent="0.3">
      <c r="A2122" t="s">
        <v>4870</v>
      </c>
      <c r="D2122" s="29">
        <v>19570000</v>
      </c>
      <c r="E2122" s="29">
        <v>15800000</v>
      </c>
      <c r="F2122" t="s">
        <v>4033</v>
      </c>
      <c r="G2122" s="13">
        <f>IFERROR(IF($F2122="ALTA",$D2122*1.03,
IF($F2122="MEDIA",$D2122*1,
IF($F2122="BAJA",$D2122*0.92,
IF($F2122="LIQUIDAR",_xlfn.XLOOKUP(A2122,Rotación!$A:$A,Rotación!$O:$O,0,0,-1),"")))),"")</f>
        <v>19570000</v>
      </c>
      <c r="H2122" s="13">
        <f>IFERROR(IF($F2122="ALTA",$D2122*1,
IF($F2122="MEDIA",$D2122*0.97,
IF($F2122="BAJA",$D2122*0.9,
IF($F2122="LIQUIDAR",_xlfn.XLOOKUP(A2122,Rotación!$A:$A,Rotación!$O:$O,0,0,-1),"")))),"")</f>
        <v>18982900</v>
      </c>
      <c r="I2122" s="13">
        <f>IFERROR(IF($F2122="ALTA",$D2122*0.97,
IF($F2122="MEDIA",$D2122*0.94,
IF($F2122="BAJA",$D2122*0.87,
IF($F2122="LIQUIDAR",_xlfn.XLOOKUP(A2122,Rotación!$A:$A,Rotación!$O:$O,0,0,-1),"")))),"")</f>
        <v>18395800</v>
      </c>
      <c r="J2122" s="13">
        <f>IFERROR(IF($F2122="ALTA",$D2122*0.94,
IF($F2122="MEDIA",$D2122*0.9,
IF($F2122="BAJA",$D2122*0.85,
IF($F2122="LIQUIDAR",_xlfn.XLOOKUP(A2122,Rotación!$A:$A,Rotación!$O:$O,0,0,-1),"")))),"")</f>
        <v>17613000</v>
      </c>
      <c r="K2122" s="13" t="str">
        <f>_xlfn.XLOOKUP(A2122,Rotación!$A:$A,Rotación!$P:$P,"",0,-1)</f>
        <v/>
      </c>
      <c r="L2122" s="25" t="e">
        <f t="shared" si="144"/>
        <v>#VALUE!</v>
      </c>
      <c r="M2122" s="26">
        <f t="shared" si="145"/>
        <v>0.80735820132856417</v>
      </c>
      <c r="N2122" s="22" t="str">
        <f>IFERROR(VLOOKUP(A2122,'Base ATR'!$1:$1048576,2,0),"")</f>
        <v/>
      </c>
      <c r="O2122" s="23" t="str">
        <f t="shared" ca="1" si="146"/>
        <v/>
      </c>
      <c r="P2122" t="str">
        <f t="shared" si="147"/>
        <v/>
      </c>
    </row>
    <row r="2123" spans="1:16" x14ac:dyDescent="0.3">
      <c r="A2123" t="s">
        <v>4873</v>
      </c>
      <c r="D2123" s="29">
        <v>9680000</v>
      </c>
      <c r="E2123" s="29">
        <v>7200000</v>
      </c>
      <c r="F2123" t="s">
        <v>4033</v>
      </c>
      <c r="G2123" s="13">
        <f>IFERROR(IF($F2123="ALTA",$D2123*1.03,
IF($F2123="MEDIA",$D2123*1,
IF($F2123="BAJA",$D2123*0.92,
IF($F2123="LIQUIDAR",_xlfn.XLOOKUP(A2123,Rotación!$A:$A,Rotación!$O:$O,0,0,-1),"")))),"")</f>
        <v>9680000</v>
      </c>
      <c r="H2123" s="13">
        <f>IFERROR(IF($F2123="ALTA",$D2123*1,
IF($F2123="MEDIA",$D2123*0.97,
IF($F2123="BAJA",$D2123*0.9,
IF($F2123="LIQUIDAR",_xlfn.XLOOKUP(A2123,Rotación!$A:$A,Rotación!$O:$O,0,0,-1),"")))),"")</f>
        <v>9389600</v>
      </c>
      <c r="I2123" s="13">
        <f>IFERROR(IF($F2123="ALTA",$D2123*0.97,
IF($F2123="MEDIA",$D2123*0.94,
IF($F2123="BAJA",$D2123*0.87,
IF($F2123="LIQUIDAR",_xlfn.XLOOKUP(A2123,Rotación!$A:$A,Rotación!$O:$O,0,0,-1),"")))),"")</f>
        <v>9099200</v>
      </c>
      <c r="J2123" s="13">
        <f>IFERROR(IF($F2123="ALTA",$D2123*0.94,
IF($F2123="MEDIA",$D2123*0.9,
IF($F2123="BAJA",$D2123*0.85,
IF($F2123="LIQUIDAR",_xlfn.XLOOKUP(A2123,Rotación!$A:$A,Rotación!$O:$O,0,0,-1),"")))),"")</f>
        <v>8712000</v>
      </c>
      <c r="K2123" s="13" t="str">
        <f>_xlfn.XLOOKUP(A2123,Rotación!$A:$A,Rotación!$P:$P,"",0,-1)</f>
        <v/>
      </c>
      <c r="L2123" s="25" t="e">
        <f t="shared" si="144"/>
        <v>#VALUE!</v>
      </c>
      <c r="M2123" s="26">
        <f t="shared" si="145"/>
        <v>0.74380165289256195</v>
      </c>
      <c r="N2123" s="22" t="str">
        <f>IFERROR(VLOOKUP(A2123,'Base ATR'!$1:$1048576,2,0),"")</f>
        <v/>
      </c>
      <c r="O2123" s="23" t="str">
        <f t="shared" ca="1" si="146"/>
        <v/>
      </c>
      <c r="P2123" t="str">
        <f t="shared" si="147"/>
        <v/>
      </c>
    </row>
    <row r="2124" spans="1:16" x14ac:dyDescent="0.3">
      <c r="A2124" t="s">
        <v>4083</v>
      </c>
      <c r="D2124" s="29">
        <v>8880000</v>
      </c>
      <c r="E2124" s="29">
        <v>7500000</v>
      </c>
      <c r="F2124" t="s">
        <v>5390</v>
      </c>
      <c r="G2124" s="13">
        <f>IFERROR(IF($F2124="ALTA",$D2124*1.03,
IF($F2124="MEDIA",$D2124*1,
IF($F2124="BAJA",$D2124*0.92,
IF($F2124="LIQUIDAR",_xlfn.XLOOKUP(A2124,Rotación!$A:$A,Rotación!$O:$O,0,0,-1),"")))),"")</f>
        <v>9146400</v>
      </c>
      <c r="H2124" s="13">
        <f>IFERROR(IF($F2124="ALTA",$D2124*1,
IF($F2124="MEDIA",$D2124*0.97,
IF($F2124="BAJA",$D2124*0.9,
IF($F2124="LIQUIDAR",_xlfn.XLOOKUP(A2124,Rotación!$A:$A,Rotación!$O:$O,0,0,-1),"")))),"")</f>
        <v>8880000</v>
      </c>
      <c r="I2124" s="13">
        <f>IFERROR(IF($F2124="ALTA",$D2124*0.97,
IF($F2124="MEDIA",$D2124*0.94,
IF($F2124="BAJA",$D2124*0.87,
IF($F2124="LIQUIDAR",_xlfn.XLOOKUP(A2124,Rotación!$A:$A,Rotación!$O:$O,0,0,-1),"")))),"")</f>
        <v>8613600</v>
      </c>
      <c r="J2124" s="13">
        <f>IFERROR(IF($F2124="ALTA",$D2124*0.94,
IF($F2124="MEDIA",$D2124*0.9,
IF($F2124="BAJA",$D2124*0.85,
IF($F2124="LIQUIDAR",_xlfn.XLOOKUP(A2124,Rotación!$A:$A,Rotación!$O:$O,0,0,-1),"")))),"")</f>
        <v>8347199.9999999991</v>
      </c>
      <c r="K2124" s="13" t="str">
        <f>_xlfn.XLOOKUP(A2124,Rotación!$A:$A,Rotación!$P:$P,"",0,-1)</f>
        <v/>
      </c>
      <c r="L2124" s="25" t="e">
        <f t="shared" si="144"/>
        <v>#VALUE!</v>
      </c>
      <c r="M2124" s="26">
        <f t="shared" si="145"/>
        <v>0.84459459459459463</v>
      </c>
      <c r="N2124" s="22">
        <f>IFERROR(VLOOKUP(A2124,'Base ATR'!$1:$1048576,2,0),"")</f>
        <v>46036.79583333333</v>
      </c>
      <c r="O2124" s="23">
        <f t="shared" ca="1" si="146"/>
        <v>251.20416666667006</v>
      </c>
      <c r="P2124" t="str">
        <f t="shared" si="147"/>
        <v>SOBRE MERCADO</v>
      </c>
    </row>
    <row r="2125" spans="1:16" x14ac:dyDescent="0.3">
      <c r="A2125" t="s">
        <v>4881</v>
      </c>
      <c r="D2125" s="29">
        <v>7080000</v>
      </c>
      <c r="E2125" s="29">
        <v>5500000</v>
      </c>
      <c r="F2125" t="s">
        <v>4033</v>
      </c>
      <c r="G2125" s="13">
        <f>IFERROR(IF($F2125="ALTA",$D2125*1.03,
IF($F2125="MEDIA",$D2125*1,
IF($F2125="BAJA",$D2125*0.92,
IF($F2125="LIQUIDAR",_xlfn.XLOOKUP(A2125,Rotación!$A:$A,Rotación!$O:$O,0,0,-1),"")))),"")</f>
        <v>7080000</v>
      </c>
      <c r="H2125" s="13">
        <f>IFERROR(IF($F2125="ALTA",$D2125*1,
IF($F2125="MEDIA",$D2125*0.97,
IF($F2125="BAJA",$D2125*0.9,
IF($F2125="LIQUIDAR",_xlfn.XLOOKUP(A2125,Rotación!$A:$A,Rotación!$O:$O,0,0,-1),"")))),"")</f>
        <v>6867600</v>
      </c>
      <c r="I2125" s="13">
        <f>IFERROR(IF($F2125="ALTA",$D2125*0.97,
IF($F2125="MEDIA",$D2125*0.94,
IF($F2125="BAJA",$D2125*0.87,
IF($F2125="LIQUIDAR",_xlfn.XLOOKUP(A2125,Rotación!$A:$A,Rotación!$O:$O,0,0,-1),"")))),"")</f>
        <v>6655200</v>
      </c>
      <c r="J2125" s="13">
        <f>IFERROR(IF($F2125="ALTA",$D2125*0.94,
IF($F2125="MEDIA",$D2125*0.9,
IF($F2125="BAJA",$D2125*0.85,
IF($F2125="LIQUIDAR",_xlfn.XLOOKUP(A2125,Rotación!$A:$A,Rotación!$O:$O,0,0,-1),"")))),"")</f>
        <v>6372000</v>
      </c>
      <c r="K2125" s="13" t="str">
        <f>_xlfn.XLOOKUP(A2125,Rotación!$A:$A,Rotación!$P:$P,"",0,-1)</f>
        <v/>
      </c>
      <c r="L2125" s="25" t="e">
        <f t="shared" si="144"/>
        <v>#VALUE!</v>
      </c>
      <c r="M2125" s="26">
        <f t="shared" si="145"/>
        <v>0.7768361581920904</v>
      </c>
      <c r="N2125" s="22" t="str">
        <f>IFERROR(VLOOKUP(A2125,'Base ATR'!$1:$1048576,2,0),"")</f>
        <v/>
      </c>
      <c r="O2125" s="23" t="str">
        <f t="shared" ca="1" si="146"/>
        <v/>
      </c>
      <c r="P2125" t="str">
        <f t="shared" si="147"/>
        <v/>
      </c>
    </row>
    <row r="2126" spans="1:16" x14ac:dyDescent="0.3">
      <c r="A2126" t="s">
        <v>4085</v>
      </c>
      <c r="D2126" s="29">
        <v>8230000</v>
      </c>
      <c r="E2126" s="29">
        <v>7000000</v>
      </c>
      <c r="F2126" t="s">
        <v>5390</v>
      </c>
      <c r="G2126" s="13">
        <f>IFERROR(IF($F2126="ALTA",$D2126*1.03,
IF($F2126="MEDIA",$D2126*1,
IF($F2126="BAJA",$D2126*0.92,
IF($F2126="LIQUIDAR",_xlfn.XLOOKUP(A2126,Rotación!$A:$A,Rotación!$O:$O,0,0,-1),"")))),"")</f>
        <v>8476900</v>
      </c>
      <c r="H2126" s="13">
        <f>IFERROR(IF($F2126="ALTA",$D2126*1,
IF($F2126="MEDIA",$D2126*0.97,
IF($F2126="BAJA",$D2126*0.9,
IF($F2126="LIQUIDAR",_xlfn.XLOOKUP(A2126,Rotación!$A:$A,Rotación!$O:$O,0,0,-1),"")))),"")</f>
        <v>8230000</v>
      </c>
      <c r="I2126" s="13">
        <f>IFERROR(IF($F2126="ALTA",$D2126*0.97,
IF($F2126="MEDIA",$D2126*0.94,
IF($F2126="BAJA",$D2126*0.87,
IF($F2126="LIQUIDAR",_xlfn.XLOOKUP(A2126,Rotación!$A:$A,Rotación!$O:$O,0,0,-1),"")))),"")</f>
        <v>7983100</v>
      </c>
      <c r="J2126" s="13">
        <f>IFERROR(IF($F2126="ALTA",$D2126*0.94,
IF($F2126="MEDIA",$D2126*0.9,
IF($F2126="BAJA",$D2126*0.85,
IF($F2126="LIQUIDAR",_xlfn.XLOOKUP(A2126,Rotación!$A:$A,Rotación!$O:$O,0,0,-1),"")))),"")</f>
        <v>7736200</v>
      </c>
      <c r="K2126" s="13" t="str">
        <f>_xlfn.XLOOKUP(A2126,Rotación!$A:$A,Rotación!$P:$P,"",0,-1)</f>
        <v/>
      </c>
      <c r="L2126" s="25" t="e">
        <f t="shared" si="144"/>
        <v>#VALUE!</v>
      </c>
      <c r="M2126" s="26">
        <f t="shared" si="145"/>
        <v>0.85054678007290396</v>
      </c>
      <c r="N2126" s="22">
        <f>IFERROR(VLOOKUP(A2126,'Base ATR'!$1:$1048576,2,0),"")</f>
        <v>46036.793055555558</v>
      </c>
      <c r="O2126" s="23">
        <f t="shared" ca="1" si="146"/>
        <v>251.20694444444234</v>
      </c>
      <c r="P2126" t="str">
        <f t="shared" si="147"/>
        <v>SOBRE MERCADO</v>
      </c>
    </row>
    <row r="2127" spans="1:16" x14ac:dyDescent="0.3">
      <c r="A2127" t="s">
        <v>4883</v>
      </c>
      <c r="D2127" s="29">
        <v>22200000</v>
      </c>
      <c r="E2127" s="29">
        <v>18000000</v>
      </c>
      <c r="F2127" t="s">
        <v>4033</v>
      </c>
      <c r="G2127" s="13">
        <f>IFERROR(IF($F2127="ALTA",$D2127*1.03,
IF($F2127="MEDIA",$D2127*1,
IF($F2127="BAJA",$D2127*0.92,
IF($F2127="LIQUIDAR",_xlfn.XLOOKUP(A2127,Rotación!$A:$A,Rotación!$O:$O,0,0,-1),"")))),"")</f>
        <v>22200000</v>
      </c>
      <c r="H2127" s="13">
        <f>IFERROR(IF($F2127="ALTA",$D2127*1,
IF($F2127="MEDIA",$D2127*0.97,
IF($F2127="BAJA",$D2127*0.9,
IF($F2127="LIQUIDAR",_xlfn.XLOOKUP(A2127,Rotación!$A:$A,Rotación!$O:$O,0,0,-1),"")))),"")</f>
        <v>21534000</v>
      </c>
      <c r="I2127" s="13">
        <f>IFERROR(IF($F2127="ALTA",$D2127*0.97,
IF($F2127="MEDIA",$D2127*0.94,
IF($F2127="BAJA",$D2127*0.87,
IF($F2127="LIQUIDAR",_xlfn.XLOOKUP(A2127,Rotación!$A:$A,Rotación!$O:$O,0,0,-1),"")))),"")</f>
        <v>20868000</v>
      </c>
      <c r="J2127" s="13">
        <f>IFERROR(IF($F2127="ALTA",$D2127*0.94,
IF($F2127="MEDIA",$D2127*0.9,
IF($F2127="BAJA",$D2127*0.85,
IF($F2127="LIQUIDAR",_xlfn.XLOOKUP(A2127,Rotación!$A:$A,Rotación!$O:$O,0,0,-1),"")))),"")</f>
        <v>19980000</v>
      </c>
      <c r="K2127" s="13" t="str">
        <f>_xlfn.XLOOKUP(A2127,Rotación!$A:$A,Rotación!$P:$P,"",0,-1)</f>
        <v/>
      </c>
      <c r="L2127" s="25" t="e">
        <f t="shared" si="144"/>
        <v>#VALUE!</v>
      </c>
      <c r="M2127" s="26">
        <f t="shared" si="145"/>
        <v>0.81081081081081086</v>
      </c>
      <c r="N2127" s="22" t="str">
        <f>IFERROR(VLOOKUP(A2127,'Base ATR'!$1:$1048576,2,0),"")</f>
        <v/>
      </c>
      <c r="O2127" s="23" t="str">
        <f t="shared" ca="1" si="146"/>
        <v/>
      </c>
      <c r="P2127" t="str">
        <f t="shared" si="147"/>
        <v/>
      </c>
    </row>
    <row r="2128" spans="1:16" x14ac:dyDescent="0.3">
      <c r="A2128" t="s">
        <v>5281</v>
      </c>
      <c r="D2128" s="29">
        <v>7970000</v>
      </c>
      <c r="E2128" s="29">
        <v>6200000</v>
      </c>
      <c r="F2128" t="s">
        <v>4033</v>
      </c>
      <c r="G2128" s="13">
        <f>IFERROR(IF($F2128="ALTA",$D2128*1.03,
IF($F2128="MEDIA",$D2128*1,
IF($F2128="BAJA",$D2128*0.92,
IF($F2128="LIQUIDAR",_xlfn.XLOOKUP(A2128,Rotación!$A:$A,Rotación!$O:$O,0,0,-1),"")))),"")</f>
        <v>7970000</v>
      </c>
      <c r="H2128" s="13">
        <f>IFERROR(IF($F2128="ALTA",$D2128*1,
IF($F2128="MEDIA",$D2128*0.97,
IF($F2128="BAJA",$D2128*0.9,
IF($F2128="LIQUIDAR",_xlfn.XLOOKUP(A2128,Rotación!$A:$A,Rotación!$O:$O,0,0,-1),"")))),"")</f>
        <v>7730900</v>
      </c>
      <c r="I2128" s="13">
        <f>IFERROR(IF($F2128="ALTA",$D2128*0.97,
IF($F2128="MEDIA",$D2128*0.94,
IF($F2128="BAJA",$D2128*0.87,
IF($F2128="LIQUIDAR",_xlfn.XLOOKUP(A2128,Rotación!$A:$A,Rotación!$O:$O,0,0,-1),"")))),"")</f>
        <v>7491800</v>
      </c>
      <c r="J2128" s="13">
        <f>IFERROR(IF($F2128="ALTA",$D2128*0.94,
IF($F2128="MEDIA",$D2128*0.9,
IF($F2128="BAJA",$D2128*0.85,
IF($F2128="LIQUIDAR",_xlfn.XLOOKUP(A2128,Rotación!$A:$A,Rotación!$O:$O,0,0,-1),"")))),"")</f>
        <v>7173000</v>
      </c>
      <c r="K2128" s="13" t="str">
        <f>_xlfn.XLOOKUP(A2128,Rotación!$A:$A,Rotación!$P:$P,"",0,-1)</f>
        <v/>
      </c>
      <c r="L2128" s="25" t="e">
        <f t="shared" si="144"/>
        <v>#VALUE!</v>
      </c>
      <c r="M2128" s="26">
        <f t="shared" si="145"/>
        <v>0.77791718946047683</v>
      </c>
      <c r="N2128" s="22" t="str">
        <f>IFERROR(VLOOKUP(A2128,'Base ATR'!$1:$1048576,2,0),"")</f>
        <v/>
      </c>
      <c r="O2128" s="23" t="str">
        <f t="shared" ca="1" si="146"/>
        <v/>
      </c>
      <c r="P2128" t="str">
        <f t="shared" si="147"/>
        <v/>
      </c>
    </row>
    <row r="2129" spans="1:16" x14ac:dyDescent="0.3">
      <c r="A2129" t="s">
        <v>4890</v>
      </c>
      <c r="D2129" s="29">
        <v>33600000</v>
      </c>
      <c r="E2129" s="29">
        <v>21500000</v>
      </c>
      <c r="F2129" t="s">
        <v>5391</v>
      </c>
      <c r="G2129" s="13">
        <f>IFERROR(IF($F2129="ALTA",$D2129*1.03,
IF($F2129="MEDIA",$D2129*1,
IF($F2129="BAJA",$D2129*0.92,
IF($F2129="LIQUIDAR",_xlfn.XLOOKUP(A2129,Rotación!$A:$A,Rotación!$O:$O,0,0,-1),"")))),"")</f>
        <v>30912000</v>
      </c>
      <c r="H2129" s="13">
        <f>IFERROR(IF($F2129="ALTA",$D2129*1,
IF($F2129="MEDIA",$D2129*0.97,
IF($F2129="BAJA",$D2129*0.9,
IF($F2129="LIQUIDAR",_xlfn.XLOOKUP(A2129,Rotación!$A:$A,Rotación!$O:$O,0,0,-1),"")))),"")</f>
        <v>30240000</v>
      </c>
      <c r="I2129" s="13">
        <f>IFERROR(IF($F2129="ALTA",$D2129*0.97,
IF($F2129="MEDIA",$D2129*0.94,
IF($F2129="BAJA",$D2129*0.87,
IF($F2129="LIQUIDAR",_xlfn.XLOOKUP(A2129,Rotación!$A:$A,Rotación!$O:$O,0,0,-1),"")))),"")</f>
        <v>29232000</v>
      </c>
      <c r="J2129" s="13">
        <f>IFERROR(IF($F2129="ALTA",$D2129*0.94,
IF($F2129="MEDIA",$D2129*0.9,
IF($F2129="BAJA",$D2129*0.85,
IF($F2129="LIQUIDAR",_xlfn.XLOOKUP(A2129,Rotación!$A:$A,Rotación!$O:$O,0,0,-1),"")))),"")</f>
        <v>28560000</v>
      </c>
      <c r="K2129" s="13" t="str">
        <f>_xlfn.XLOOKUP(A2129,Rotación!$A:$A,Rotación!$P:$P,"",0,-1)</f>
        <v/>
      </c>
      <c r="L2129" s="25" t="e">
        <f t="shared" si="144"/>
        <v>#VALUE!</v>
      </c>
      <c r="M2129" s="26">
        <f t="shared" si="145"/>
        <v>0.63988095238095233</v>
      </c>
      <c r="N2129" s="22" t="str">
        <f>IFERROR(VLOOKUP(A2129,'Base ATR'!$1:$1048576,2,0),"")</f>
        <v/>
      </c>
      <c r="O2129" s="23" t="str">
        <f t="shared" ca="1" si="146"/>
        <v/>
      </c>
      <c r="P2129" t="str">
        <f t="shared" si="147"/>
        <v/>
      </c>
    </row>
    <row r="2130" spans="1:16" x14ac:dyDescent="0.3">
      <c r="A2130" t="s">
        <v>4084</v>
      </c>
      <c r="B2130" t="s">
        <v>24</v>
      </c>
      <c r="C2130" t="s">
        <v>4404</v>
      </c>
      <c r="D2130" s="29">
        <v>40200000</v>
      </c>
      <c r="E2130" s="29">
        <v>36000000</v>
      </c>
      <c r="F2130" t="s">
        <v>4033</v>
      </c>
      <c r="G2130" s="13">
        <f>IFERROR(IF($F2130="ALTA",$D2130*1.03,
IF($F2130="MEDIA",$D2130*1,
IF($F2130="BAJA",$D2130*0.92,
IF($F2130="LIQUIDAR",_xlfn.XLOOKUP(A2130,Rotación!$A:$A,Rotación!$O:$O,0,0,-1),"")))),"")</f>
        <v>40200000</v>
      </c>
      <c r="H2130" s="13">
        <f>IFERROR(IF($F2130="ALTA",$D2130*1,
IF($F2130="MEDIA",$D2130*0.97,
IF($F2130="BAJA",$D2130*0.9,
IF($F2130="LIQUIDAR",_xlfn.XLOOKUP(A2130,Rotación!$A:$A,Rotación!$O:$O,0,0,-1),"")))),"")</f>
        <v>38994000</v>
      </c>
      <c r="I2130" s="13">
        <f>IFERROR(IF($F2130="ALTA",$D2130*0.97,
IF($F2130="MEDIA",$D2130*0.94,
IF($F2130="BAJA",$D2130*0.87,
IF($F2130="LIQUIDAR",_xlfn.XLOOKUP(A2130,Rotación!$A:$A,Rotación!$O:$O,0,0,-1),"")))),"")</f>
        <v>37788000</v>
      </c>
      <c r="J2130" s="13">
        <f>IFERROR(IF($F2130="ALTA",$D2130*0.94,
IF($F2130="MEDIA",$D2130*0.9,
IF($F2130="BAJA",$D2130*0.85,
IF($F2130="LIQUIDAR",_xlfn.XLOOKUP(A2130,Rotación!$A:$A,Rotación!$O:$O,0,0,-1),"")))),"")</f>
        <v>36180000</v>
      </c>
      <c r="K2130" s="13" t="str">
        <f>_xlfn.XLOOKUP(A2130,Rotación!$A:$A,Rotación!$P:$P,"",0,-1)</f>
        <v/>
      </c>
      <c r="L2130" s="25" t="e">
        <f t="shared" si="144"/>
        <v>#VALUE!</v>
      </c>
      <c r="M2130" s="26">
        <f t="shared" si="145"/>
        <v>0.89552238805970152</v>
      </c>
      <c r="N2130" s="22">
        <f>IFERROR(VLOOKUP(A2130,'Base ATR'!$1:$1048576,2,0),"")</f>
        <v>46036.793749999997</v>
      </c>
      <c r="O2130" s="23">
        <f t="shared" ca="1" si="146"/>
        <v>251.20625000000291</v>
      </c>
      <c r="P2130" t="str">
        <f t="shared" si="147"/>
        <v>SOBRE MERCADO</v>
      </c>
    </row>
    <row r="2131" spans="1:16" x14ac:dyDescent="0.3">
      <c r="A2131" t="s">
        <v>4893</v>
      </c>
      <c r="D2131" s="29">
        <v>10000000</v>
      </c>
      <c r="E2131" s="29">
        <v>8200000</v>
      </c>
      <c r="F2131" t="s">
        <v>4033</v>
      </c>
      <c r="G2131" s="13">
        <f>IFERROR(IF($F2131="ALTA",$D2131*1.03,
IF($F2131="MEDIA",$D2131*1,
IF($F2131="BAJA",$D2131*0.92,
IF($F2131="LIQUIDAR",_xlfn.XLOOKUP(A2131,Rotación!$A:$A,Rotación!$O:$O,0,0,-1),"")))),"")</f>
        <v>10000000</v>
      </c>
      <c r="H2131" s="13">
        <f>IFERROR(IF($F2131="ALTA",$D2131*1,
IF($F2131="MEDIA",$D2131*0.97,
IF($F2131="BAJA",$D2131*0.9,
IF($F2131="LIQUIDAR",_xlfn.XLOOKUP(A2131,Rotación!$A:$A,Rotación!$O:$O,0,0,-1),"")))),"")</f>
        <v>9700000</v>
      </c>
      <c r="I2131" s="13">
        <f>IFERROR(IF($F2131="ALTA",$D2131*0.97,
IF($F2131="MEDIA",$D2131*0.94,
IF($F2131="BAJA",$D2131*0.87,
IF($F2131="LIQUIDAR",_xlfn.XLOOKUP(A2131,Rotación!$A:$A,Rotación!$O:$O,0,0,-1),"")))),"")</f>
        <v>9400000</v>
      </c>
      <c r="J2131" s="13">
        <f>IFERROR(IF($F2131="ALTA",$D2131*0.94,
IF($F2131="MEDIA",$D2131*0.9,
IF($F2131="BAJA",$D2131*0.85,
IF($F2131="LIQUIDAR",_xlfn.XLOOKUP(A2131,Rotación!$A:$A,Rotación!$O:$O,0,0,-1),"")))),"")</f>
        <v>9000000</v>
      </c>
      <c r="K2131" s="13" t="str">
        <f>_xlfn.XLOOKUP(A2131,Rotación!$A:$A,Rotación!$P:$P,"",0,-1)</f>
        <v/>
      </c>
      <c r="L2131" s="25" t="e">
        <f t="shared" si="144"/>
        <v>#VALUE!</v>
      </c>
      <c r="M2131" s="26">
        <f t="shared" si="145"/>
        <v>0.82</v>
      </c>
      <c r="N2131" s="22" t="str">
        <f>IFERROR(VLOOKUP(A2131,'Base ATR'!$1:$1048576,2,0),"")</f>
        <v/>
      </c>
      <c r="O2131" s="23" t="str">
        <f t="shared" ca="1" si="146"/>
        <v/>
      </c>
      <c r="P2131" t="str">
        <f t="shared" si="147"/>
        <v/>
      </c>
    </row>
    <row r="2132" spans="1:16" x14ac:dyDescent="0.3">
      <c r="A2132" t="s">
        <v>4898</v>
      </c>
      <c r="D2132" s="29">
        <v>16100000</v>
      </c>
      <c r="E2132" s="29">
        <v>13500000</v>
      </c>
      <c r="F2132" t="s">
        <v>4033</v>
      </c>
      <c r="G2132" s="13">
        <f>IFERROR(IF($F2132="ALTA",$D2132*1.03,
IF($F2132="MEDIA",$D2132*1,
IF($F2132="BAJA",$D2132*0.92,
IF($F2132="LIQUIDAR",_xlfn.XLOOKUP(A2132,Rotación!$A:$A,Rotación!$O:$O,0,0,-1),"")))),"")</f>
        <v>16100000</v>
      </c>
      <c r="H2132" s="13">
        <f>IFERROR(IF($F2132="ALTA",$D2132*1,
IF($F2132="MEDIA",$D2132*0.97,
IF($F2132="BAJA",$D2132*0.9,
IF($F2132="LIQUIDAR",_xlfn.XLOOKUP(A2132,Rotación!$A:$A,Rotación!$O:$O,0,0,-1),"")))),"")</f>
        <v>15617000</v>
      </c>
      <c r="I2132" s="13">
        <f>IFERROR(IF($F2132="ALTA",$D2132*0.97,
IF($F2132="MEDIA",$D2132*0.94,
IF($F2132="BAJA",$D2132*0.87,
IF($F2132="LIQUIDAR",_xlfn.XLOOKUP(A2132,Rotación!$A:$A,Rotación!$O:$O,0,0,-1),"")))),"")</f>
        <v>15134000</v>
      </c>
      <c r="J2132" s="13">
        <f>IFERROR(IF($F2132="ALTA",$D2132*0.94,
IF($F2132="MEDIA",$D2132*0.9,
IF($F2132="BAJA",$D2132*0.85,
IF($F2132="LIQUIDAR",_xlfn.XLOOKUP(A2132,Rotación!$A:$A,Rotación!$O:$O,0,0,-1),"")))),"")</f>
        <v>14490000</v>
      </c>
      <c r="K2132" s="13" t="str">
        <f>_xlfn.XLOOKUP(A2132,Rotación!$A:$A,Rotación!$P:$P,"",0,-1)</f>
        <v/>
      </c>
      <c r="L2132" s="25" t="e">
        <f t="shared" si="144"/>
        <v>#VALUE!</v>
      </c>
      <c r="M2132" s="26">
        <f t="shared" si="145"/>
        <v>0.83850931677018636</v>
      </c>
      <c r="N2132" s="22" t="str">
        <f>IFERROR(VLOOKUP(A2132,'Base ATR'!$1:$1048576,2,0),"")</f>
        <v/>
      </c>
      <c r="O2132" s="23" t="str">
        <f t="shared" ca="1" si="146"/>
        <v/>
      </c>
      <c r="P2132" t="str">
        <f t="shared" si="147"/>
        <v/>
      </c>
    </row>
    <row r="2133" spans="1:16" x14ac:dyDescent="0.3">
      <c r="A2133" t="s">
        <v>4076</v>
      </c>
      <c r="D2133" s="29">
        <v>14300000</v>
      </c>
      <c r="E2133" s="29">
        <v>12000000</v>
      </c>
      <c r="F2133" t="s">
        <v>4033</v>
      </c>
      <c r="G2133" s="13">
        <f>IFERROR(IF($F2133="ALTA",$D2133*1.03,
IF($F2133="MEDIA",$D2133*1,
IF($F2133="BAJA",$D2133*0.92,
IF($F2133="LIQUIDAR",_xlfn.XLOOKUP(A2133,Rotación!$A:$A,Rotación!$O:$O,0,0,-1),"")))),"")</f>
        <v>14300000</v>
      </c>
      <c r="H2133" s="13">
        <f>IFERROR(IF($F2133="ALTA",$D2133*1,
IF($F2133="MEDIA",$D2133*0.97,
IF($F2133="BAJA",$D2133*0.9,
IF($F2133="LIQUIDAR",_xlfn.XLOOKUP(A2133,Rotación!$A:$A,Rotación!$O:$O,0,0,-1),"")))),"")</f>
        <v>13871000</v>
      </c>
      <c r="I2133" s="13">
        <f>IFERROR(IF($F2133="ALTA",$D2133*0.97,
IF($F2133="MEDIA",$D2133*0.94,
IF($F2133="BAJA",$D2133*0.87,
IF($F2133="LIQUIDAR",_xlfn.XLOOKUP(A2133,Rotación!$A:$A,Rotación!$O:$O,0,0,-1),"")))),"")</f>
        <v>13442000</v>
      </c>
      <c r="J2133" s="13">
        <f>IFERROR(IF($F2133="ALTA",$D2133*0.94,
IF($F2133="MEDIA",$D2133*0.9,
IF($F2133="BAJA",$D2133*0.85,
IF($F2133="LIQUIDAR",_xlfn.XLOOKUP(A2133,Rotación!$A:$A,Rotación!$O:$O,0,0,-1),"")))),"")</f>
        <v>12870000</v>
      </c>
      <c r="K2133" s="13" t="str">
        <f>_xlfn.XLOOKUP(A2133,Rotación!$A:$A,Rotación!$P:$P,"",0,-1)</f>
        <v/>
      </c>
      <c r="L2133" s="25" t="e">
        <f t="shared" si="144"/>
        <v>#VALUE!</v>
      </c>
      <c r="M2133" s="26">
        <f t="shared" si="145"/>
        <v>0.83916083916083917</v>
      </c>
      <c r="N2133" s="22">
        <f>IFERROR(VLOOKUP(A2133,'Base ATR'!$1:$1048576,2,0),"")</f>
        <v>46041.772222222222</v>
      </c>
      <c r="O2133" s="23">
        <f t="shared" ca="1" si="146"/>
        <v>246.2277777777781</v>
      </c>
      <c r="P2133" t="str">
        <f t="shared" si="147"/>
        <v>SOBRE MERCADO</v>
      </c>
    </row>
    <row r="2134" spans="1:16" x14ac:dyDescent="0.3">
      <c r="A2134" t="s">
        <v>4902</v>
      </c>
      <c r="D2134" s="29">
        <v>20200000</v>
      </c>
      <c r="E2134" s="29">
        <v>17100000</v>
      </c>
      <c r="F2134" t="s">
        <v>4033</v>
      </c>
      <c r="G2134" s="13">
        <f>IFERROR(IF($F2134="ALTA",$D2134*1.03,
IF($F2134="MEDIA",$D2134*1,
IF($F2134="BAJA",$D2134*0.92,
IF($F2134="LIQUIDAR",_xlfn.XLOOKUP(A2134,Rotación!$A:$A,Rotación!$O:$O,0,0,-1),"")))),"")</f>
        <v>20200000</v>
      </c>
      <c r="H2134" s="13">
        <f>IFERROR(IF($F2134="ALTA",$D2134*1,
IF($F2134="MEDIA",$D2134*0.97,
IF($F2134="BAJA",$D2134*0.9,
IF($F2134="LIQUIDAR",_xlfn.XLOOKUP(A2134,Rotación!$A:$A,Rotación!$O:$O,0,0,-1),"")))),"")</f>
        <v>19594000</v>
      </c>
      <c r="I2134" s="13">
        <f>IFERROR(IF($F2134="ALTA",$D2134*0.97,
IF($F2134="MEDIA",$D2134*0.94,
IF($F2134="BAJA",$D2134*0.87,
IF($F2134="LIQUIDAR",_xlfn.XLOOKUP(A2134,Rotación!$A:$A,Rotación!$O:$O,0,0,-1),"")))),"")</f>
        <v>18988000</v>
      </c>
      <c r="J2134" s="13">
        <f>IFERROR(IF($F2134="ALTA",$D2134*0.94,
IF($F2134="MEDIA",$D2134*0.9,
IF($F2134="BAJA",$D2134*0.85,
IF($F2134="LIQUIDAR",_xlfn.XLOOKUP(A2134,Rotación!$A:$A,Rotación!$O:$O,0,0,-1),"")))),"")</f>
        <v>18180000</v>
      </c>
      <c r="K2134" s="13" t="str">
        <f>_xlfn.XLOOKUP(A2134,Rotación!$A:$A,Rotación!$P:$P,"",0,-1)</f>
        <v/>
      </c>
      <c r="L2134" s="25" t="e">
        <f t="shared" si="144"/>
        <v>#VALUE!</v>
      </c>
      <c r="M2134" s="26">
        <f t="shared" si="145"/>
        <v>0.84653465346534651</v>
      </c>
      <c r="N2134" s="22" t="str">
        <f>IFERROR(VLOOKUP(A2134,'Base ATR'!$1:$1048576,2,0),"")</f>
        <v/>
      </c>
      <c r="O2134" s="23" t="str">
        <f t="shared" ca="1" si="146"/>
        <v/>
      </c>
      <c r="P2134" t="str">
        <f t="shared" si="147"/>
        <v/>
      </c>
    </row>
    <row r="2135" spans="1:16" x14ac:dyDescent="0.3">
      <c r="A2135" t="s">
        <v>4907</v>
      </c>
      <c r="D2135" s="29">
        <v>7730000</v>
      </c>
      <c r="E2135" s="29">
        <v>6600000</v>
      </c>
      <c r="F2135" t="s">
        <v>5390</v>
      </c>
      <c r="G2135" s="13">
        <f>IFERROR(IF($F2135="ALTA",$D2135*1.03,
IF($F2135="MEDIA",$D2135*1,
IF($F2135="BAJA",$D2135*0.92,
IF($F2135="LIQUIDAR",_xlfn.XLOOKUP(A2135,Rotación!$A:$A,Rotación!$O:$O,0,0,-1),"")))),"")</f>
        <v>7961900</v>
      </c>
      <c r="H2135" s="13">
        <f>IFERROR(IF($F2135="ALTA",$D2135*1,
IF($F2135="MEDIA",$D2135*0.97,
IF($F2135="BAJA",$D2135*0.9,
IF($F2135="LIQUIDAR",_xlfn.XLOOKUP(A2135,Rotación!$A:$A,Rotación!$O:$O,0,0,-1),"")))),"")</f>
        <v>7730000</v>
      </c>
      <c r="I2135" s="13">
        <f>IFERROR(IF($F2135="ALTA",$D2135*0.97,
IF($F2135="MEDIA",$D2135*0.94,
IF($F2135="BAJA",$D2135*0.87,
IF($F2135="LIQUIDAR",_xlfn.XLOOKUP(A2135,Rotación!$A:$A,Rotación!$O:$O,0,0,-1),"")))),"")</f>
        <v>7498100</v>
      </c>
      <c r="J2135" s="13">
        <f>IFERROR(IF($F2135="ALTA",$D2135*0.94,
IF($F2135="MEDIA",$D2135*0.9,
IF($F2135="BAJA",$D2135*0.85,
IF($F2135="LIQUIDAR",_xlfn.XLOOKUP(A2135,Rotación!$A:$A,Rotación!$O:$O,0,0,-1),"")))),"")</f>
        <v>7266200</v>
      </c>
      <c r="K2135" s="13" t="str">
        <f>_xlfn.XLOOKUP(A2135,Rotación!$A:$A,Rotación!$P:$P,"",0,-1)</f>
        <v/>
      </c>
      <c r="L2135" s="25" t="e">
        <f t="shared" si="144"/>
        <v>#VALUE!</v>
      </c>
      <c r="M2135" s="26">
        <f t="shared" si="145"/>
        <v>0.85381630012936616</v>
      </c>
      <c r="N2135" s="22" t="str">
        <f>IFERROR(VLOOKUP(A2135,'Base ATR'!$1:$1048576,2,0),"")</f>
        <v/>
      </c>
      <c r="O2135" s="23" t="str">
        <f t="shared" ca="1" si="146"/>
        <v/>
      </c>
      <c r="P2135" t="str">
        <f t="shared" si="147"/>
        <v/>
      </c>
    </row>
    <row r="2136" spans="1:16" x14ac:dyDescent="0.3">
      <c r="A2136" t="s">
        <v>4907</v>
      </c>
      <c r="D2136" s="29">
        <v>19300000</v>
      </c>
      <c r="E2136" s="29">
        <v>15500000</v>
      </c>
      <c r="F2136" t="s">
        <v>5391</v>
      </c>
      <c r="G2136" s="13">
        <f>IFERROR(IF($F2136="ALTA",$D2136*1.03,
IF($F2136="MEDIA",$D2136*1,
IF($F2136="BAJA",$D2136*0.92,
IF($F2136="LIQUIDAR",_xlfn.XLOOKUP(A2136,Rotación!$A:$A,Rotación!$O:$O,0,0,-1),"")))),"")</f>
        <v>17756000</v>
      </c>
      <c r="H2136" s="13">
        <f>IFERROR(IF($F2136="ALTA",$D2136*1,
IF($F2136="MEDIA",$D2136*0.97,
IF($F2136="BAJA",$D2136*0.9,
IF($F2136="LIQUIDAR",_xlfn.XLOOKUP(A2136,Rotación!$A:$A,Rotación!$O:$O,0,0,-1),"")))),"")</f>
        <v>17370000</v>
      </c>
      <c r="I2136" s="13">
        <f>IFERROR(IF($F2136="ALTA",$D2136*0.97,
IF($F2136="MEDIA",$D2136*0.94,
IF($F2136="BAJA",$D2136*0.87,
IF($F2136="LIQUIDAR",_xlfn.XLOOKUP(A2136,Rotación!$A:$A,Rotación!$O:$O,0,0,-1),"")))),"")</f>
        <v>16791000</v>
      </c>
      <c r="J2136" s="13">
        <f>IFERROR(IF($F2136="ALTA",$D2136*0.94,
IF($F2136="MEDIA",$D2136*0.9,
IF($F2136="BAJA",$D2136*0.85,
IF($F2136="LIQUIDAR",_xlfn.XLOOKUP(A2136,Rotación!$A:$A,Rotación!$O:$O,0,0,-1),"")))),"")</f>
        <v>16405000</v>
      </c>
      <c r="K2136" s="13" t="str">
        <f>_xlfn.XLOOKUP(A2136,Rotación!$A:$A,Rotación!$P:$P,"",0,-1)</f>
        <v/>
      </c>
      <c r="L2136" s="25" t="e">
        <f t="shared" si="144"/>
        <v>#VALUE!</v>
      </c>
      <c r="M2136" s="26">
        <f t="shared" si="145"/>
        <v>0.80310880829015541</v>
      </c>
      <c r="N2136" s="22" t="str">
        <f>IFERROR(VLOOKUP(A2136,'Base ATR'!$1:$1048576,2,0),"")</f>
        <v/>
      </c>
      <c r="O2136" s="23" t="str">
        <f t="shared" ca="1" si="146"/>
        <v/>
      </c>
      <c r="P2136" t="str">
        <f t="shared" si="147"/>
        <v/>
      </c>
    </row>
    <row r="2137" spans="1:16" x14ac:dyDescent="0.3">
      <c r="A2137" t="s">
        <v>124</v>
      </c>
      <c r="B2137" t="s">
        <v>62</v>
      </c>
      <c r="C2137" t="s">
        <v>4206</v>
      </c>
      <c r="D2137" s="29">
        <v>17800000</v>
      </c>
      <c r="E2137" s="29">
        <v>15150000</v>
      </c>
      <c r="F2137" t="s">
        <v>5391</v>
      </c>
      <c r="G2137" s="13">
        <f>IFERROR(IF($F2137="ALTA",$D2137*1.03,
IF($F2137="MEDIA",$D2137*1,
IF($F2137="BAJA",$D2137*0.92,
IF($F2137="LIQUIDAR",_xlfn.XLOOKUP(A2137,Rotación!$A:$A,Rotación!$O:$O,0,0,-1),"")))),"")</f>
        <v>16376000</v>
      </c>
      <c r="H2137" s="13">
        <f>IFERROR(IF($F2137="ALTA",$D2137*1,
IF($F2137="MEDIA",$D2137*0.97,
IF($F2137="BAJA",$D2137*0.9,
IF($F2137="LIQUIDAR",_xlfn.XLOOKUP(A2137,Rotación!$A:$A,Rotación!$O:$O,0,0,-1),"")))),"")</f>
        <v>16020000</v>
      </c>
      <c r="I2137" s="13">
        <f>IFERROR(IF($F2137="ALTA",$D2137*0.97,
IF($F2137="MEDIA",$D2137*0.94,
IF($F2137="BAJA",$D2137*0.87,
IF($F2137="LIQUIDAR",_xlfn.XLOOKUP(A2137,Rotación!$A:$A,Rotación!$O:$O,0,0,-1),"")))),"")</f>
        <v>15486000</v>
      </c>
      <c r="J2137" s="13">
        <f>IFERROR(IF($F2137="ALTA",$D2137*0.94,
IF($F2137="MEDIA",$D2137*0.9,
IF($F2137="BAJA",$D2137*0.85,
IF($F2137="LIQUIDAR",_xlfn.XLOOKUP(A2137,Rotación!$A:$A,Rotación!$O:$O,0,0,-1),"")))),"")</f>
        <v>15130000</v>
      </c>
      <c r="K2137" s="13" t="str">
        <f>_xlfn.XLOOKUP(A2137,Rotación!$A:$A,Rotación!$P:$P,"",0,-1)</f>
        <v/>
      </c>
      <c r="L2137" s="25" t="e">
        <f t="shared" si="144"/>
        <v>#VALUE!</v>
      </c>
      <c r="M2137" s="26">
        <f t="shared" si="145"/>
        <v>0.851123595505618</v>
      </c>
      <c r="N2137" s="22">
        <f>IFERROR(VLOOKUP(A2137,'Base ATR'!$1:$1048576,2,0),"")</f>
        <v>45877.645833333336</v>
      </c>
      <c r="O2137" s="23">
        <f t="shared" ca="1" si="146"/>
        <v>410.35416666666424</v>
      </c>
      <c r="P2137" t="str">
        <f t="shared" si="147"/>
        <v>SOBRE MERCADO</v>
      </c>
    </row>
    <row r="2138" spans="1:16" x14ac:dyDescent="0.3">
      <c r="A2138" t="s">
        <v>4913</v>
      </c>
      <c r="D2138" s="29">
        <v>6970000</v>
      </c>
      <c r="E2138" s="29">
        <v>5500000</v>
      </c>
      <c r="F2138" t="s">
        <v>4033</v>
      </c>
      <c r="G2138" s="13">
        <f>IFERROR(IF($F2138="ALTA",$D2138*1.03,
IF($F2138="MEDIA",$D2138*1,
IF($F2138="BAJA",$D2138*0.92,
IF($F2138="LIQUIDAR",_xlfn.XLOOKUP(A2138,Rotación!$A:$A,Rotación!$O:$O,0,0,-1),"")))),"")</f>
        <v>6970000</v>
      </c>
      <c r="H2138" s="13">
        <f>IFERROR(IF($F2138="ALTA",$D2138*1,
IF($F2138="MEDIA",$D2138*0.97,
IF($F2138="BAJA",$D2138*0.9,
IF($F2138="LIQUIDAR",_xlfn.XLOOKUP(A2138,Rotación!$A:$A,Rotación!$O:$O,0,0,-1),"")))),"")</f>
        <v>6760900</v>
      </c>
      <c r="I2138" s="13">
        <f>IFERROR(IF($F2138="ALTA",$D2138*0.97,
IF($F2138="MEDIA",$D2138*0.94,
IF($F2138="BAJA",$D2138*0.87,
IF($F2138="LIQUIDAR",_xlfn.XLOOKUP(A2138,Rotación!$A:$A,Rotación!$O:$O,0,0,-1),"")))),"")</f>
        <v>6551800</v>
      </c>
      <c r="J2138" s="13">
        <f>IFERROR(IF($F2138="ALTA",$D2138*0.94,
IF($F2138="MEDIA",$D2138*0.9,
IF($F2138="BAJA",$D2138*0.85,
IF($F2138="LIQUIDAR",_xlfn.XLOOKUP(A2138,Rotación!$A:$A,Rotación!$O:$O,0,0,-1),"")))),"")</f>
        <v>6273000</v>
      </c>
      <c r="K2138" s="13" t="str">
        <f>_xlfn.XLOOKUP(A2138,Rotación!$A:$A,Rotación!$P:$P,"",0,-1)</f>
        <v/>
      </c>
      <c r="L2138" s="25" t="e">
        <f t="shared" ref="L2138:L2201" si="148">K2138-D2138</f>
        <v>#VALUE!</v>
      </c>
      <c r="M2138" s="26">
        <f t="shared" ref="M2138:M2201" si="149">E2138/D2138</f>
        <v>0.78909612625538017</v>
      </c>
      <c r="N2138" s="22">
        <f>IFERROR(VLOOKUP(A2138,'Base ATR'!$1:$1048576,2,0),"")</f>
        <v>46052.730555555558</v>
      </c>
      <c r="O2138" s="23">
        <f t="shared" ref="O2138:O2201" ca="1" si="150">IF(N2138="","",TODAY()-N2138)</f>
        <v>235.26944444444234</v>
      </c>
      <c r="P2138" t="str">
        <f t="shared" ref="P2138:P2201" si="151">IF(N2138="", "", IF(K2138 &gt; D2138, "SOBRE MERCADO", IF(K2138 &lt; D2138, "BAJO MERCADO", "ALINEADO")))</f>
        <v>SOBRE MERCADO</v>
      </c>
    </row>
    <row r="2139" spans="1:16" x14ac:dyDescent="0.3">
      <c r="A2139" t="s">
        <v>5282</v>
      </c>
      <c r="D2139" s="29">
        <v>7890000</v>
      </c>
      <c r="E2139" s="29">
        <v>5500000</v>
      </c>
      <c r="F2139" t="s">
        <v>5391</v>
      </c>
      <c r="G2139" s="13">
        <f>IFERROR(IF($F2139="ALTA",$D2139*1.03,
IF($F2139="MEDIA",$D2139*1,
IF($F2139="BAJA",$D2139*0.92,
IF($F2139="LIQUIDAR",_xlfn.XLOOKUP(A2139,Rotación!$A:$A,Rotación!$O:$O,0,0,-1),"")))),"")</f>
        <v>7258800</v>
      </c>
      <c r="H2139" s="13">
        <f>IFERROR(IF($F2139="ALTA",$D2139*1,
IF($F2139="MEDIA",$D2139*0.97,
IF($F2139="BAJA",$D2139*0.9,
IF($F2139="LIQUIDAR",_xlfn.XLOOKUP(A2139,Rotación!$A:$A,Rotación!$O:$O,0,0,-1),"")))),"")</f>
        <v>7101000</v>
      </c>
      <c r="I2139" s="13">
        <f>IFERROR(IF($F2139="ALTA",$D2139*0.97,
IF($F2139="MEDIA",$D2139*0.94,
IF($F2139="BAJA",$D2139*0.87,
IF($F2139="LIQUIDAR",_xlfn.XLOOKUP(A2139,Rotación!$A:$A,Rotación!$O:$O,0,0,-1),"")))),"")</f>
        <v>6864300</v>
      </c>
      <c r="J2139" s="13">
        <f>IFERROR(IF($F2139="ALTA",$D2139*0.94,
IF($F2139="MEDIA",$D2139*0.9,
IF($F2139="BAJA",$D2139*0.85,
IF($F2139="LIQUIDAR",_xlfn.XLOOKUP(A2139,Rotación!$A:$A,Rotación!$O:$O,0,0,-1),"")))),"")</f>
        <v>6706500</v>
      </c>
      <c r="K2139" s="13" t="str">
        <f>_xlfn.XLOOKUP(A2139,Rotación!$A:$A,Rotación!$P:$P,"",0,-1)</f>
        <v/>
      </c>
      <c r="L2139" s="25" t="e">
        <f t="shared" si="148"/>
        <v>#VALUE!</v>
      </c>
      <c r="M2139" s="26">
        <f t="shared" si="149"/>
        <v>0.69708491761723701</v>
      </c>
      <c r="N2139" s="22" t="str">
        <f>IFERROR(VLOOKUP(A2139,'Base ATR'!$1:$1048576,2,0),"")</f>
        <v/>
      </c>
      <c r="O2139" s="23" t="str">
        <f t="shared" ca="1" si="150"/>
        <v/>
      </c>
      <c r="P2139" t="str">
        <f t="shared" si="151"/>
        <v/>
      </c>
    </row>
    <row r="2140" spans="1:16" x14ac:dyDescent="0.3">
      <c r="A2140" t="s">
        <v>4027</v>
      </c>
      <c r="B2140" t="s">
        <v>137</v>
      </c>
      <c r="C2140" t="s">
        <v>4436</v>
      </c>
      <c r="D2140" s="29">
        <v>9700000</v>
      </c>
      <c r="E2140" s="29">
        <v>6300000</v>
      </c>
      <c r="F2140" t="s">
        <v>4033</v>
      </c>
      <c r="G2140" s="13">
        <f>IFERROR(IF($F2140="ALTA",$D2140*1.03,
IF($F2140="MEDIA",$D2140*1,
IF($F2140="BAJA",$D2140*0.92,
IF($F2140="LIQUIDAR",_xlfn.XLOOKUP(A2140,Rotación!$A:$A,Rotación!$O:$O,0,0,-1),"")))),"")</f>
        <v>9700000</v>
      </c>
      <c r="H2140" s="13">
        <f>IFERROR(IF($F2140="ALTA",$D2140*1,
IF($F2140="MEDIA",$D2140*0.97,
IF($F2140="BAJA",$D2140*0.9,
IF($F2140="LIQUIDAR",_xlfn.XLOOKUP(A2140,Rotación!$A:$A,Rotación!$O:$O,0,0,-1),"")))),"")</f>
        <v>9409000</v>
      </c>
      <c r="I2140" s="13">
        <f>IFERROR(IF($F2140="ALTA",$D2140*0.97,
IF($F2140="MEDIA",$D2140*0.94,
IF($F2140="BAJA",$D2140*0.87,
IF($F2140="LIQUIDAR",_xlfn.XLOOKUP(A2140,Rotación!$A:$A,Rotación!$O:$O,0,0,-1),"")))),"")</f>
        <v>9118000</v>
      </c>
      <c r="J2140" s="13">
        <f>IFERROR(IF($F2140="ALTA",$D2140*0.94,
IF($F2140="MEDIA",$D2140*0.9,
IF($F2140="BAJA",$D2140*0.85,
IF($F2140="LIQUIDAR",_xlfn.XLOOKUP(A2140,Rotación!$A:$A,Rotación!$O:$O,0,0,-1),"")))),"")</f>
        <v>8730000</v>
      </c>
      <c r="K2140" s="13" t="str">
        <f>_xlfn.XLOOKUP(A2140,Rotación!$A:$A,Rotación!$P:$P,"",0,-1)</f>
        <v/>
      </c>
      <c r="L2140" s="25" t="e">
        <f t="shared" si="148"/>
        <v>#VALUE!</v>
      </c>
      <c r="M2140" s="26">
        <f t="shared" si="149"/>
        <v>0.64948453608247425</v>
      </c>
      <c r="N2140" s="22">
        <f>IFERROR(VLOOKUP(A2140,'Base ATR'!$1:$1048576,2,0),"")</f>
        <v>46031.718055555553</v>
      </c>
      <c r="O2140" s="23">
        <f t="shared" ca="1" si="150"/>
        <v>256.28194444444671</v>
      </c>
      <c r="P2140" t="str">
        <f t="shared" si="151"/>
        <v>SOBRE MERCADO</v>
      </c>
    </row>
    <row r="2141" spans="1:16" x14ac:dyDescent="0.3">
      <c r="A2141" t="s">
        <v>3997</v>
      </c>
      <c r="B2141" t="s">
        <v>62</v>
      </c>
      <c r="C2141" t="s">
        <v>4445</v>
      </c>
      <c r="D2141" s="29">
        <v>12900000</v>
      </c>
      <c r="E2141" s="29">
        <v>11000000</v>
      </c>
      <c r="F2141" t="s">
        <v>4033</v>
      </c>
      <c r="G2141" s="13">
        <f>IFERROR(IF($F2141="ALTA",$D2141*1.03,
IF($F2141="MEDIA",$D2141*1,
IF($F2141="BAJA",$D2141*0.92,
IF($F2141="LIQUIDAR",_xlfn.XLOOKUP(A2141,Rotación!$A:$A,Rotación!$O:$O,0,0,-1),"")))),"")</f>
        <v>12900000</v>
      </c>
      <c r="H2141" s="13">
        <f>IFERROR(IF($F2141="ALTA",$D2141*1,
IF($F2141="MEDIA",$D2141*0.97,
IF($F2141="BAJA",$D2141*0.9,
IF($F2141="LIQUIDAR",_xlfn.XLOOKUP(A2141,Rotación!$A:$A,Rotación!$O:$O,0,0,-1),"")))),"")</f>
        <v>12513000</v>
      </c>
      <c r="I2141" s="13">
        <f>IFERROR(IF($F2141="ALTA",$D2141*0.97,
IF($F2141="MEDIA",$D2141*0.94,
IF($F2141="BAJA",$D2141*0.87,
IF($F2141="LIQUIDAR",_xlfn.XLOOKUP(A2141,Rotación!$A:$A,Rotación!$O:$O,0,0,-1),"")))),"")</f>
        <v>12126000</v>
      </c>
      <c r="J2141" s="13">
        <f>IFERROR(IF($F2141="ALTA",$D2141*0.94,
IF($F2141="MEDIA",$D2141*0.9,
IF($F2141="BAJA",$D2141*0.85,
IF($F2141="LIQUIDAR",_xlfn.XLOOKUP(A2141,Rotación!$A:$A,Rotación!$O:$O,0,0,-1),"")))),"")</f>
        <v>11610000</v>
      </c>
      <c r="K2141" s="13" t="str">
        <f>_xlfn.XLOOKUP(A2141,Rotación!$A:$A,Rotación!$P:$P,"",0,-1)</f>
        <v/>
      </c>
      <c r="L2141" s="25" t="e">
        <f t="shared" si="148"/>
        <v>#VALUE!</v>
      </c>
      <c r="M2141" s="26">
        <f t="shared" si="149"/>
        <v>0.8527131782945736</v>
      </c>
      <c r="N2141" s="22">
        <f>IFERROR(VLOOKUP(A2141,'Base ATR'!$1:$1048576,2,0),"")</f>
        <v>46029.395833333336</v>
      </c>
      <c r="O2141" s="23">
        <f t="shared" ca="1" si="150"/>
        <v>258.60416666666424</v>
      </c>
      <c r="P2141" t="str">
        <f t="shared" si="151"/>
        <v>SOBRE MERCADO</v>
      </c>
    </row>
    <row r="2142" spans="1:16" x14ac:dyDescent="0.3">
      <c r="A2142" t="s">
        <v>4054</v>
      </c>
      <c r="D2142" s="29">
        <v>40200000</v>
      </c>
      <c r="E2142" s="29">
        <v>36000000</v>
      </c>
      <c r="F2142" t="s">
        <v>4033</v>
      </c>
      <c r="G2142" s="13">
        <f>IFERROR(IF($F2142="ALTA",$D2142*1.03,
IF($F2142="MEDIA",$D2142*1,
IF($F2142="BAJA",$D2142*0.92,
IF($F2142="LIQUIDAR",_xlfn.XLOOKUP(A2142,Rotación!$A:$A,Rotación!$O:$O,0,0,-1),"")))),"")</f>
        <v>40200000</v>
      </c>
      <c r="H2142" s="13">
        <f>IFERROR(IF($F2142="ALTA",$D2142*1,
IF($F2142="MEDIA",$D2142*0.97,
IF($F2142="BAJA",$D2142*0.9,
IF($F2142="LIQUIDAR",_xlfn.XLOOKUP(A2142,Rotación!$A:$A,Rotación!$O:$O,0,0,-1),"")))),"")</f>
        <v>38994000</v>
      </c>
      <c r="I2142" s="13">
        <f>IFERROR(IF($F2142="ALTA",$D2142*0.97,
IF($F2142="MEDIA",$D2142*0.94,
IF($F2142="BAJA",$D2142*0.87,
IF($F2142="LIQUIDAR",_xlfn.XLOOKUP(A2142,Rotación!$A:$A,Rotación!$O:$O,0,0,-1),"")))),"")</f>
        <v>37788000</v>
      </c>
      <c r="J2142" s="13">
        <f>IFERROR(IF($F2142="ALTA",$D2142*0.94,
IF($F2142="MEDIA",$D2142*0.9,
IF($F2142="BAJA",$D2142*0.85,
IF($F2142="LIQUIDAR",_xlfn.XLOOKUP(A2142,Rotación!$A:$A,Rotación!$O:$O,0,0,-1),"")))),"")</f>
        <v>36180000</v>
      </c>
      <c r="K2142" s="13" t="str">
        <f>_xlfn.XLOOKUP(A2142,Rotación!$A:$A,Rotación!$P:$P,"",0,-1)</f>
        <v/>
      </c>
      <c r="L2142" s="25" t="e">
        <f t="shared" si="148"/>
        <v>#VALUE!</v>
      </c>
      <c r="M2142" s="26">
        <f t="shared" si="149"/>
        <v>0.89552238805970152</v>
      </c>
      <c r="N2142" s="22">
        <f>IFERROR(VLOOKUP(A2142,'Base ATR'!$1:$1048576,2,0),"")</f>
        <v>46035.711111111108</v>
      </c>
      <c r="O2142" s="23">
        <f t="shared" ca="1" si="150"/>
        <v>252.28888888889196</v>
      </c>
      <c r="P2142" t="str">
        <f t="shared" si="151"/>
        <v>SOBRE MERCADO</v>
      </c>
    </row>
    <row r="2143" spans="1:16" x14ac:dyDescent="0.3">
      <c r="A2143" t="s">
        <v>4065</v>
      </c>
      <c r="D2143" s="29">
        <v>11000000</v>
      </c>
      <c r="E2143" s="29">
        <v>8800000</v>
      </c>
      <c r="F2143" t="s">
        <v>5390</v>
      </c>
      <c r="G2143" s="13">
        <f>IFERROR(IF($F2143="ALTA",$D2143*1.03,
IF($F2143="MEDIA",$D2143*1,
IF($F2143="BAJA",$D2143*0.92,
IF($F2143="LIQUIDAR",_xlfn.XLOOKUP(A2143,Rotación!$A:$A,Rotación!$O:$O,0,0,-1),"")))),"")</f>
        <v>11330000</v>
      </c>
      <c r="H2143" s="13">
        <f>IFERROR(IF($F2143="ALTA",$D2143*1,
IF($F2143="MEDIA",$D2143*0.97,
IF($F2143="BAJA",$D2143*0.9,
IF($F2143="LIQUIDAR",_xlfn.XLOOKUP(A2143,Rotación!$A:$A,Rotación!$O:$O,0,0,-1),"")))),"")</f>
        <v>11000000</v>
      </c>
      <c r="I2143" s="13">
        <f>IFERROR(IF($F2143="ALTA",$D2143*0.97,
IF($F2143="MEDIA",$D2143*0.94,
IF($F2143="BAJA",$D2143*0.87,
IF($F2143="LIQUIDAR",_xlfn.XLOOKUP(A2143,Rotación!$A:$A,Rotación!$O:$O,0,0,-1),"")))),"")</f>
        <v>10670000</v>
      </c>
      <c r="J2143" s="13">
        <f>IFERROR(IF($F2143="ALTA",$D2143*0.94,
IF($F2143="MEDIA",$D2143*0.9,
IF($F2143="BAJA",$D2143*0.85,
IF($F2143="LIQUIDAR",_xlfn.XLOOKUP(A2143,Rotación!$A:$A,Rotación!$O:$O,0,0,-1),"")))),"")</f>
        <v>10340000</v>
      </c>
      <c r="K2143" s="13" t="str">
        <f>_xlfn.XLOOKUP(A2143,Rotación!$A:$A,Rotación!$P:$P,"",0,-1)</f>
        <v/>
      </c>
      <c r="L2143" s="25" t="e">
        <f t="shared" si="148"/>
        <v>#VALUE!</v>
      </c>
      <c r="M2143" s="26">
        <f t="shared" si="149"/>
        <v>0.8</v>
      </c>
      <c r="N2143" s="22">
        <f>IFERROR(VLOOKUP(A2143,'Base ATR'!$1:$1048576,2,0),"")</f>
        <v>46048.447916666664</v>
      </c>
      <c r="O2143" s="23">
        <f t="shared" ca="1" si="150"/>
        <v>239.55208333333576</v>
      </c>
      <c r="P2143" t="str">
        <f t="shared" si="151"/>
        <v>SOBRE MERCADO</v>
      </c>
    </row>
    <row r="2144" spans="1:16" x14ac:dyDescent="0.3">
      <c r="A2144" t="s">
        <v>4920</v>
      </c>
      <c r="D2144" s="29">
        <v>17100000</v>
      </c>
      <c r="E2144" s="29">
        <v>14500000</v>
      </c>
      <c r="F2144" t="s">
        <v>4033</v>
      </c>
      <c r="G2144" s="13">
        <f>IFERROR(IF($F2144="ALTA",$D2144*1.03,
IF($F2144="MEDIA",$D2144*1,
IF($F2144="BAJA",$D2144*0.92,
IF($F2144="LIQUIDAR",_xlfn.XLOOKUP(A2144,Rotación!$A:$A,Rotación!$O:$O,0,0,-1),"")))),"")</f>
        <v>17100000</v>
      </c>
      <c r="H2144" s="13">
        <f>IFERROR(IF($F2144="ALTA",$D2144*1,
IF($F2144="MEDIA",$D2144*0.97,
IF($F2144="BAJA",$D2144*0.9,
IF($F2144="LIQUIDAR",_xlfn.XLOOKUP(A2144,Rotación!$A:$A,Rotación!$O:$O,0,0,-1),"")))),"")</f>
        <v>16587000</v>
      </c>
      <c r="I2144" s="13">
        <f>IFERROR(IF($F2144="ALTA",$D2144*0.97,
IF($F2144="MEDIA",$D2144*0.94,
IF($F2144="BAJA",$D2144*0.87,
IF($F2144="LIQUIDAR",_xlfn.XLOOKUP(A2144,Rotación!$A:$A,Rotación!$O:$O,0,0,-1),"")))),"")</f>
        <v>16074000</v>
      </c>
      <c r="J2144" s="13">
        <f>IFERROR(IF($F2144="ALTA",$D2144*0.94,
IF($F2144="MEDIA",$D2144*0.9,
IF($F2144="BAJA",$D2144*0.85,
IF($F2144="LIQUIDAR",_xlfn.XLOOKUP(A2144,Rotación!$A:$A,Rotación!$O:$O,0,0,-1),"")))),"")</f>
        <v>15390000</v>
      </c>
      <c r="K2144" s="13" t="str">
        <f>_xlfn.XLOOKUP(A2144,Rotación!$A:$A,Rotación!$P:$P,"",0,-1)</f>
        <v/>
      </c>
      <c r="L2144" s="25" t="e">
        <f t="shared" si="148"/>
        <v>#VALUE!</v>
      </c>
      <c r="M2144" s="26">
        <f t="shared" si="149"/>
        <v>0.84795321637426901</v>
      </c>
      <c r="N2144" s="22" t="str">
        <f>IFERROR(VLOOKUP(A2144,'Base ATR'!$1:$1048576,2,0),"")</f>
        <v/>
      </c>
      <c r="O2144" s="23" t="str">
        <f t="shared" ca="1" si="150"/>
        <v/>
      </c>
      <c r="P2144" t="str">
        <f t="shared" si="151"/>
        <v/>
      </c>
    </row>
    <row r="2145" spans="1:16" x14ac:dyDescent="0.3">
      <c r="A2145" t="s">
        <v>4080</v>
      </c>
      <c r="D2145" s="29">
        <v>10170000</v>
      </c>
      <c r="E2145" s="29">
        <v>8650000</v>
      </c>
      <c r="F2145" t="s">
        <v>5390</v>
      </c>
      <c r="G2145" s="13">
        <f>IFERROR(IF($F2145="ALTA",$D2145*1.03,
IF($F2145="MEDIA",$D2145*1,
IF($F2145="BAJA",$D2145*0.92,
IF($F2145="LIQUIDAR",_xlfn.XLOOKUP(A2145,Rotación!$A:$A,Rotación!$O:$O,0,0,-1),"")))),"")</f>
        <v>10475100</v>
      </c>
      <c r="H2145" s="13">
        <f>IFERROR(IF($F2145="ALTA",$D2145*1,
IF($F2145="MEDIA",$D2145*0.97,
IF($F2145="BAJA",$D2145*0.9,
IF($F2145="LIQUIDAR",_xlfn.XLOOKUP(A2145,Rotación!$A:$A,Rotación!$O:$O,0,0,-1),"")))),"")</f>
        <v>10170000</v>
      </c>
      <c r="I2145" s="13">
        <f>IFERROR(IF($F2145="ALTA",$D2145*0.97,
IF($F2145="MEDIA",$D2145*0.94,
IF($F2145="BAJA",$D2145*0.87,
IF($F2145="LIQUIDAR",_xlfn.XLOOKUP(A2145,Rotación!$A:$A,Rotación!$O:$O,0,0,-1),"")))),"")</f>
        <v>9864900</v>
      </c>
      <c r="J2145" s="13">
        <f>IFERROR(IF($F2145="ALTA",$D2145*0.94,
IF($F2145="MEDIA",$D2145*0.9,
IF($F2145="BAJA",$D2145*0.85,
IF($F2145="LIQUIDAR",_xlfn.XLOOKUP(A2145,Rotación!$A:$A,Rotación!$O:$O,0,0,-1),"")))),"")</f>
        <v>9559800</v>
      </c>
      <c r="K2145" s="13" t="str">
        <f>_xlfn.XLOOKUP(A2145,Rotación!$A:$A,Rotación!$P:$P,"",0,-1)</f>
        <v/>
      </c>
      <c r="L2145" s="25" t="e">
        <f t="shared" si="148"/>
        <v>#VALUE!</v>
      </c>
      <c r="M2145" s="26">
        <f t="shared" si="149"/>
        <v>0.85054080629301865</v>
      </c>
      <c r="N2145" s="22">
        <f>IFERROR(VLOOKUP(A2145,'Base ATR'!$1:$1048576,2,0),"")</f>
        <v>46039.507638888892</v>
      </c>
      <c r="O2145" s="23">
        <f t="shared" ca="1" si="150"/>
        <v>248.49236111110804</v>
      </c>
      <c r="P2145" t="str">
        <f t="shared" si="151"/>
        <v>SOBRE MERCADO</v>
      </c>
    </row>
    <row r="2146" spans="1:16" x14ac:dyDescent="0.3">
      <c r="A2146" t="s">
        <v>4925</v>
      </c>
      <c r="D2146" s="29">
        <v>19570000</v>
      </c>
      <c r="E2146" s="29">
        <v>15700000</v>
      </c>
      <c r="F2146" t="s">
        <v>4033</v>
      </c>
      <c r="G2146" s="13">
        <f>IFERROR(IF($F2146="ALTA",$D2146*1.03,
IF($F2146="MEDIA",$D2146*1,
IF($F2146="BAJA",$D2146*0.92,
IF($F2146="LIQUIDAR",_xlfn.XLOOKUP(A2146,Rotación!$A:$A,Rotación!$O:$O,0,0,-1),"")))),"")</f>
        <v>19570000</v>
      </c>
      <c r="H2146" s="13">
        <f>IFERROR(IF($F2146="ALTA",$D2146*1,
IF($F2146="MEDIA",$D2146*0.97,
IF($F2146="BAJA",$D2146*0.9,
IF($F2146="LIQUIDAR",_xlfn.XLOOKUP(A2146,Rotación!$A:$A,Rotación!$O:$O,0,0,-1),"")))),"")</f>
        <v>18982900</v>
      </c>
      <c r="I2146" s="13">
        <f>IFERROR(IF($F2146="ALTA",$D2146*0.97,
IF($F2146="MEDIA",$D2146*0.94,
IF($F2146="BAJA",$D2146*0.87,
IF($F2146="LIQUIDAR",_xlfn.XLOOKUP(A2146,Rotación!$A:$A,Rotación!$O:$O,0,0,-1),"")))),"")</f>
        <v>18395800</v>
      </c>
      <c r="J2146" s="13">
        <f>IFERROR(IF($F2146="ALTA",$D2146*0.94,
IF($F2146="MEDIA",$D2146*0.9,
IF($F2146="BAJA",$D2146*0.85,
IF($F2146="LIQUIDAR",_xlfn.XLOOKUP(A2146,Rotación!$A:$A,Rotación!$O:$O,0,0,-1),"")))),"")</f>
        <v>17613000</v>
      </c>
      <c r="K2146" s="13" t="str">
        <f>_xlfn.XLOOKUP(A2146,Rotación!$A:$A,Rotación!$P:$P,"",0,-1)</f>
        <v/>
      </c>
      <c r="L2146" s="25" t="e">
        <f t="shared" si="148"/>
        <v>#VALUE!</v>
      </c>
      <c r="M2146" s="26">
        <f t="shared" si="149"/>
        <v>0.80224833929483907</v>
      </c>
      <c r="N2146" s="22" t="str">
        <f>IFERROR(VLOOKUP(A2146,'Base ATR'!$1:$1048576,2,0),"")</f>
        <v/>
      </c>
      <c r="O2146" s="23" t="str">
        <f t="shared" ca="1" si="150"/>
        <v/>
      </c>
      <c r="P2146" t="str">
        <f t="shared" si="151"/>
        <v/>
      </c>
    </row>
    <row r="2147" spans="1:16" x14ac:dyDescent="0.3">
      <c r="A2147" t="s">
        <v>4927</v>
      </c>
      <c r="D2147" s="29">
        <v>19570000</v>
      </c>
      <c r="E2147" s="29">
        <v>15850000</v>
      </c>
      <c r="F2147" t="s">
        <v>4033</v>
      </c>
      <c r="G2147" s="13">
        <f>IFERROR(IF($F2147="ALTA",$D2147*1.03,
IF($F2147="MEDIA",$D2147*1,
IF($F2147="BAJA",$D2147*0.92,
IF($F2147="LIQUIDAR",_xlfn.XLOOKUP(A2147,Rotación!$A:$A,Rotación!$O:$O,0,0,-1),"")))),"")</f>
        <v>19570000</v>
      </c>
      <c r="H2147" s="13">
        <f>IFERROR(IF($F2147="ALTA",$D2147*1,
IF($F2147="MEDIA",$D2147*0.97,
IF($F2147="BAJA",$D2147*0.9,
IF($F2147="LIQUIDAR",_xlfn.XLOOKUP(A2147,Rotación!$A:$A,Rotación!$O:$O,0,0,-1),"")))),"")</f>
        <v>18982900</v>
      </c>
      <c r="I2147" s="13">
        <f>IFERROR(IF($F2147="ALTA",$D2147*0.97,
IF($F2147="MEDIA",$D2147*0.94,
IF($F2147="BAJA",$D2147*0.87,
IF($F2147="LIQUIDAR",_xlfn.XLOOKUP(A2147,Rotación!$A:$A,Rotación!$O:$O,0,0,-1),"")))),"")</f>
        <v>18395800</v>
      </c>
      <c r="J2147" s="13">
        <f>IFERROR(IF($F2147="ALTA",$D2147*0.94,
IF($F2147="MEDIA",$D2147*0.9,
IF($F2147="BAJA",$D2147*0.85,
IF($F2147="LIQUIDAR",_xlfn.XLOOKUP(A2147,Rotación!$A:$A,Rotación!$O:$O,0,0,-1),"")))),"")</f>
        <v>17613000</v>
      </c>
      <c r="K2147" s="13" t="str">
        <f>_xlfn.XLOOKUP(A2147,Rotación!$A:$A,Rotación!$P:$P,"",0,-1)</f>
        <v/>
      </c>
      <c r="L2147" s="25" t="e">
        <f t="shared" si="148"/>
        <v>#VALUE!</v>
      </c>
      <c r="M2147" s="26">
        <f t="shared" si="149"/>
        <v>0.80991313234542672</v>
      </c>
      <c r="N2147" s="22" t="str">
        <f>IFERROR(VLOOKUP(A2147,'Base ATR'!$1:$1048576,2,0),"")</f>
        <v/>
      </c>
      <c r="O2147" s="23" t="str">
        <f t="shared" ca="1" si="150"/>
        <v/>
      </c>
      <c r="P2147" t="str">
        <f t="shared" si="151"/>
        <v/>
      </c>
    </row>
    <row r="2148" spans="1:16" x14ac:dyDescent="0.3">
      <c r="A2148" t="s">
        <v>4082</v>
      </c>
      <c r="B2148" t="s">
        <v>24</v>
      </c>
      <c r="C2148" t="s">
        <v>4404</v>
      </c>
      <c r="D2148" s="29">
        <v>35000000</v>
      </c>
      <c r="E2148" s="29">
        <v>30000000</v>
      </c>
      <c r="F2148" t="s">
        <v>4033</v>
      </c>
      <c r="G2148" s="13">
        <f>IFERROR(IF($F2148="ALTA",$D2148*1.03,
IF($F2148="MEDIA",$D2148*1,
IF($F2148="BAJA",$D2148*0.92,
IF($F2148="LIQUIDAR",_xlfn.XLOOKUP(A2148,Rotación!$A:$A,Rotación!$O:$O,0,0,-1),"")))),"")</f>
        <v>35000000</v>
      </c>
      <c r="H2148" s="13">
        <f>IFERROR(IF($F2148="ALTA",$D2148*1,
IF($F2148="MEDIA",$D2148*0.97,
IF($F2148="BAJA",$D2148*0.9,
IF($F2148="LIQUIDAR",_xlfn.XLOOKUP(A2148,Rotación!$A:$A,Rotación!$O:$O,0,0,-1),"")))),"")</f>
        <v>33950000</v>
      </c>
      <c r="I2148" s="13">
        <f>IFERROR(IF($F2148="ALTA",$D2148*0.97,
IF($F2148="MEDIA",$D2148*0.94,
IF($F2148="BAJA",$D2148*0.87,
IF($F2148="LIQUIDAR",_xlfn.XLOOKUP(A2148,Rotación!$A:$A,Rotación!$O:$O,0,0,-1),"")))),"")</f>
        <v>32899999.999999996</v>
      </c>
      <c r="J2148" s="13">
        <f>IFERROR(IF($F2148="ALTA",$D2148*0.94,
IF($F2148="MEDIA",$D2148*0.9,
IF($F2148="BAJA",$D2148*0.85,
IF($F2148="LIQUIDAR",_xlfn.XLOOKUP(A2148,Rotación!$A:$A,Rotación!$O:$O,0,0,-1),"")))),"")</f>
        <v>31500000</v>
      </c>
      <c r="K2148" s="13" t="str">
        <f>_xlfn.XLOOKUP(A2148,Rotación!$A:$A,Rotación!$P:$P,"",0,-1)</f>
        <v/>
      </c>
      <c r="L2148" s="25" t="e">
        <f t="shared" si="148"/>
        <v>#VALUE!</v>
      </c>
      <c r="M2148" s="26">
        <f t="shared" si="149"/>
        <v>0.8571428571428571</v>
      </c>
      <c r="N2148" s="22">
        <f>IFERROR(VLOOKUP(A2148,'Base ATR'!$1:$1048576,2,0),"")</f>
        <v>46037.74722222222</v>
      </c>
      <c r="O2148" s="23">
        <f t="shared" ca="1" si="150"/>
        <v>250.25277777777956</v>
      </c>
      <c r="P2148" t="str">
        <f t="shared" si="151"/>
        <v>SOBRE MERCADO</v>
      </c>
    </row>
    <row r="2149" spans="1:16" x14ac:dyDescent="0.3">
      <c r="A2149" t="s">
        <v>4929</v>
      </c>
      <c r="D2149" s="29">
        <v>15450000</v>
      </c>
      <c r="E2149" s="29">
        <v>12000000</v>
      </c>
      <c r="F2149" t="s">
        <v>5391</v>
      </c>
      <c r="G2149" s="13">
        <f>IFERROR(IF($F2149="ALTA",$D2149*1.03,
IF($F2149="MEDIA",$D2149*1,
IF($F2149="BAJA",$D2149*0.92,
IF($F2149="LIQUIDAR",_xlfn.XLOOKUP(A2149,Rotación!$A:$A,Rotación!$O:$O,0,0,-1),"")))),"")</f>
        <v>14214000</v>
      </c>
      <c r="H2149" s="13">
        <f>IFERROR(IF($F2149="ALTA",$D2149*1,
IF($F2149="MEDIA",$D2149*0.97,
IF($F2149="BAJA",$D2149*0.9,
IF($F2149="LIQUIDAR",_xlfn.XLOOKUP(A2149,Rotación!$A:$A,Rotación!$O:$O,0,0,-1),"")))),"")</f>
        <v>13905000</v>
      </c>
      <c r="I2149" s="13">
        <f>IFERROR(IF($F2149="ALTA",$D2149*0.97,
IF($F2149="MEDIA",$D2149*0.94,
IF($F2149="BAJA",$D2149*0.87,
IF($F2149="LIQUIDAR",_xlfn.XLOOKUP(A2149,Rotación!$A:$A,Rotación!$O:$O,0,0,-1),"")))),"")</f>
        <v>13441500</v>
      </c>
      <c r="J2149" s="13">
        <f>IFERROR(IF($F2149="ALTA",$D2149*0.94,
IF($F2149="MEDIA",$D2149*0.9,
IF($F2149="BAJA",$D2149*0.85,
IF($F2149="LIQUIDAR",_xlfn.XLOOKUP(A2149,Rotación!$A:$A,Rotación!$O:$O,0,0,-1),"")))),"")</f>
        <v>13132500</v>
      </c>
      <c r="K2149" s="13" t="str">
        <f>_xlfn.XLOOKUP(A2149,Rotación!$A:$A,Rotación!$P:$P,"",0,-1)</f>
        <v/>
      </c>
      <c r="L2149" s="25" t="e">
        <f t="shared" si="148"/>
        <v>#VALUE!</v>
      </c>
      <c r="M2149" s="26">
        <f t="shared" si="149"/>
        <v>0.77669902912621358</v>
      </c>
      <c r="N2149" s="22">
        <f>IFERROR(VLOOKUP(A2149,'Base ATR'!$1:$1048576,2,0),"")</f>
        <v>46051.561805555553</v>
      </c>
      <c r="O2149" s="23">
        <f t="shared" ca="1" si="150"/>
        <v>236.43819444444671</v>
      </c>
      <c r="P2149" t="str">
        <f t="shared" si="151"/>
        <v>SOBRE MERCADO</v>
      </c>
    </row>
    <row r="2150" spans="1:16" x14ac:dyDescent="0.3">
      <c r="A2150" t="s">
        <v>4932</v>
      </c>
      <c r="D2150" s="29">
        <v>11050000</v>
      </c>
      <c r="E2150" s="29">
        <v>9000000</v>
      </c>
      <c r="F2150" t="s">
        <v>4033</v>
      </c>
      <c r="G2150" s="13">
        <f>IFERROR(IF($F2150="ALTA",$D2150*1.03,
IF($F2150="MEDIA",$D2150*1,
IF($F2150="BAJA",$D2150*0.92,
IF($F2150="LIQUIDAR",_xlfn.XLOOKUP(A2150,Rotación!$A:$A,Rotación!$O:$O,0,0,-1),"")))),"")</f>
        <v>11050000</v>
      </c>
      <c r="H2150" s="13">
        <f>IFERROR(IF($F2150="ALTA",$D2150*1,
IF($F2150="MEDIA",$D2150*0.97,
IF($F2150="BAJA",$D2150*0.9,
IF($F2150="LIQUIDAR",_xlfn.XLOOKUP(A2150,Rotación!$A:$A,Rotación!$O:$O,0,0,-1),"")))),"")</f>
        <v>10718500</v>
      </c>
      <c r="I2150" s="13">
        <f>IFERROR(IF($F2150="ALTA",$D2150*0.97,
IF($F2150="MEDIA",$D2150*0.94,
IF($F2150="BAJA",$D2150*0.87,
IF($F2150="LIQUIDAR",_xlfn.XLOOKUP(A2150,Rotación!$A:$A,Rotación!$O:$O,0,0,-1),"")))),"")</f>
        <v>10387000</v>
      </c>
      <c r="J2150" s="13">
        <f>IFERROR(IF($F2150="ALTA",$D2150*0.94,
IF($F2150="MEDIA",$D2150*0.9,
IF($F2150="BAJA",$D2150*0.85,
IF($F2150="LIQUIDAR",_xlfn.XLOOKUP(A2150,Rotación!$A:$A,Rotación!$O:$O,0,0,-1),"")))),"")</f>
        <v>9945000</v>
      </c>
      <c r="K2150" s="13" t="str">
        <f>_xlfn.XLOOKUP(A2150,Rotación!$A:$A,Rotación!$P:$P,"",0,-1)</f>
        <v/>
      </c>
      <c r="L2150" s="25" t="e">
        <f t="shared" si="148"/>
        <v>#VALUE!</v>
      </c>
      <c r="M2150" s="26">
        <f t="shared" si="149"/>
        <v>0.81447963800904977</v>
      </c>
      <c r="N2150" s="22" t="str">
        <f>IFERROR(VLOOKUP(A2150,'Base ATR'!$1:$1048576,2,0),"")</f>
        <v/>
      </c>
      <c r="O2150" s="23" t="str">
        <f t="shared" ca="1" si="150"/>
        <v/>
      </c>
      <c r="P2150" t="str">
        <f t="shared" si="151"/>
        <v/>
      </c>
    </row>
    <row r="2151" spans="1:16" x14ac:dyDescent="0.3">
      <c r="A2151" t="s">
        <v>4936</v>
      </c>
      <c r="D2151" s="29">
        <v>8700000</v>
      </c>
      <c r="E2151" s="29">
        <v>6100000</v>
      </c>
      <c r="F2151" t="s">
        <v>5391</v>
      </c>
      <c r="G2151" s="13">
        <f>IFERROR(IF($F2151="ALTA",$D2151*1.03,
IF($F2151="MEDIA",$D2151*1,
IF($F2151="BAJA",$D2151*0.92,
IF($F2151="LIQUIDAR",_xlfn.XLOOKUP(A2151,Rotación!$A:$A,Rotación!$O:$O,0,0,-1),"")))),"")</f>
        <v>8004000</v>
      </c>
      <c r="H2151" s="13">
        <f>IFERROR(IF($F2151="ALTA",$D2151*1,
IF($F2151="MEDIA",$D2151*0.97,
IF($F2151="BAJA",$D2151*0.9,
IF($F2151="LIQUIDAR",_xlfn.XLOOKUP(A2151,Rotación!$A:$A,Rotación!$O:$O,0,0,-1),"")))),"")</f>
        <v>7830000</v>
      </c>
      <c r="I2151" s="13">
        <f>IFERROR(IF($F2151="ALTA",$D2151*0.97,
IF($F2151="MEDIA",$D2151*0.94,
IF($F2151="BAJA",$D2151*0.87,
IF($F2151="LIQUIDAR",_xlfn.XLOOKUP(A2151,Rotación!$A:$A,Rotación!$O:$O,0,0,-1),"")))),"")</f>
        <v>7569000</v>
      </c>
      <c r="J2151" s="13">
        <f>IFERROR(IF($F2151="ALTA",$D2151*0.94,
IF($F2151="MEDIA",$D2151*0.9,
IF($F2151="BAJA",$D2151*0.85,
IF($F2151="LIQUIDAR",_xlfn.XLOOKUP(A2151,Rotación!$A:$A,Rotación!$O:$O,0,0,-1),"")))),"")</f>
        <v>7395000</v>
      </c>
      <c r="K2151" s="13" t="str">
        <f>_xlfn.XLOOKUP(A2151,Rotación!$A:$A,Rotación!$P:$P,"",0,-1)</f>
        <v/>
      </c>
      <c r="L2151" s="25" t="e">
        <f t="shared" si="148"/>
        <v>#VALUE!</v>
      </c>
      <c r="M2151" s="26">
        <f t="shared" si="149"/>
        <v>0.70114942528735635</v>
      </c>
      <c r="N2151" s="22" t="str">
        <f>IFERROR(VLOOKUP(A2151,'Base ATR'!$1:$1048576,2,0),"")</f>
        <v/>
      </c>
      <c r="O2151" s="23" t="str">
        <f t="shared" ca="1" si="150"/>
        <v/>
      </c>
      <c r="P2151" t="str">
        <f t="shared" si="151"/>
        <v/>
      </c>
    </row>
    <row r="2152" spans="1:16" x14ac:dyDescent="0.3">
      <c r="A2152" t="s">
        <v>4086</v>
      </c>
      <c r="B2152" t="s">
        <v>36</v>
      </c>
      <c r="C2152" t="s">
        <v>4426</v>
      </c>
      <c r="D2152" s="29">
        <v>7760000</v>
      </c>
      <c r="E2152" s="29">
        <v>6600000</v>
      </c>
      <c r="F2152" t="s">
        <v>5390</v>
      </c>
      <c r="G2152" s="13">
        <f>IFERROR(IF($F2152="ALTA",$D2152*1.03,
IF($F2152="MEDIA",$D2152*1,
IF($F2152="BAJA",$D2152*0.92,
IF($F2152="LIQUIDAR",_xlfn.XLOOKUP(A2152,Rotación!$A:$A,Rotación!$O:$O,0,0,-1),"")))),"")</f>
        <v>7992800</v>
      </c>
      <c r="H2152" s="13">
        <f>IFERROR(IF($F2152="ALTA",$D2152*1,
IF($F2152="MEDIA",$D2152*0.97,
IF($F2152="BAJA",$D2152*0.9,
IF($F2152="LIQUIDAR",_xlfn.XLOOKUP(A2152,Rotación!$A:$A,Rotación!$O:$O,0,0,-1),"")))),"")</f>
        <v>7760000</v>
      </c>
      <c r="I2152" s="13">
        <f>IFERROR(IF($F2152="ALTA",$D2152*0.97,
IF($F2152="MEDIA",$D2152*0.94,
IF($F2152="BAJA",$D2152*0.87,
IF($F2152="LIQUIDAR",_xlfn.XLOOKUP(A2152,Rotación!$A:$A,Rotación!$O:$O,0,0,-1),"")))),"")</f>
        <v>7527200</v>
      </c>
      <c r="J2152" s="13">
        <f>IFERROR(IF($F2152="ALTA",$D2152*0.94,
IF($F2152="MEDIA",$D2152*0.9,
IF($F2152="BAJA",$D2152*0.85,
IF($F2152="LIQUIDAR",_xlfn.XLOOKUP(A2152,Rotación!$A:$A,Rotación!$O:$O,0,0,-1),"")))),"")</f>
        <v>7294400</v>
      </c>
      <c r="K2152" s="13" t="str">
        <f>_xlfn.XLOOKUP(A2152,Rotación!$A:$A,Rotación!$P:$P,"",0,-1)</f>
        <v/>
      </c>
      <c r="L2152" s="25" t="e">
        <f t="shared" si="148"/>
        <v>#VALUE!</v>
      </c>
      <c r="M2152" s="26">
        <f t="shared" si="149"/>
        <v>0.85051546391752575</v>
      </c>
      <c r="N2152" s="22">
        <f>IFERROR(VLOOKUP(A2152,'Base ATR'!$1:$1048576,2,0),"")</f>
        <v>46036.459722222222</v>
      </c>
      <c r="O2152" s="23">
        <f t="shared" ca="1" si="150"/>
        <v>251.5402777777781</v>
      </c>
      <c r="P2152" t="str">
        <f t="shared" si="151"/>
        <v>SOBRE MERCADO</v>
      </c>
    </row>
    <row r="2153" spans="1:16" x14ac:dyDescent="0.3">
      <c r="A2153" t="s">
        <v>4075</v>
      </c>
      <c r="D2153" s="29">
        <v>34600000</v>
      </c>
      <c r="E2153" s="29">
        <v>24500000</v>
      </c>
      <c r="F2153" t="s">
        <v>5391</v>
      </c>
      <c r="G2153" s="13">
        <f>IFERROR(IF($F2153="ALTA",$D2153*1.03,
IF($F2153="MEDIA",$D2153*1,
IF($F2153="BAJA",$D2153*0.92,
IF($F2153="LIQUIDAR",_xlfn.XLOOKUP(A2153,Rotación!$A:$A,Rotación!$O:$O,0,0,-1),"")))),"")</f>
        <v>31832000</v>
      </c>
      <c r="H2153" s="13">
        <f>IFERROR(IF($F2153="ALTA",$D2153*1,
IF($F2153="MEDIA",$D2153*0.97,
IF($F2153="BAJA",$D2153*0.9,
IF($F2153="LIQUIDAR",_xlfn.XLOOKUP(A2153,Rotación!$A:$A,Rotación!$O:$O,0,0,-1),"")))),"")</f>
        <v>31140000</v>
      </c>
      <c r="I2153" s="13">
        <f>IFERROR(IF($F2153="ALTA",$D2153*0.97,
IF($F2153="MEDIA",$D2153*0.94,
IF($F2153="BAJA",$D2153*0.87,
IF($F2153="LIQUIDAR",_xlfn.XLOOKUP(A2153,Rotación!$A:$A,Rotación!$O:$O,0,0,-1),"")))),"")</f>
        <v>30102000</v>
      </c>
      <c r="J2153" s="13">
        <f>IFERROR(IF($F2153="ALTA",$D2153*0.94,
IF($F2153="MEDIA",$D2153*0.9,
IF($F2153="BAJA",$D2153*0.85,
IF($F2153="LIQUIDAR",_xlfn.XLOOKUP(A2153,Rotación!$A:$A,Rotación!$O:$O,0,0,-1),"")))),"")</f>
        <v>29410000</v>
      </c>
      <c r="K2153" s="13">
        <f>_xlfn.XLOOKUP(A2153,Rotación!$A:$A,Rotación!$P:$P,"",0,-1)</f>
        <v>31490000</v>
      </c>
      <c r="L2153" s="25">
        <f t="shared" si="148"/>
        <v>-3110000</v>
      </c>
      <c r="M2153" s="26">
        <f t="shared" si="149"/>
        <v>0.70809248554913296</v>
      </c>
      <c r="N2153" s="22">
        <f>IFERROR(VLOOKUP(A2153,'Base ATR'!$1:$1048576,2,0),"")</f>
        <v>46041.796527777777</v>
      </c>
      <c r="O2153" s="23">
        <f t="shared" ca="1" si="150"/>
        <v>246.20347222222335</v>
      </c>
      <c r="P2153" t="str">
        <f t="shared" si="151"/>
        <v>BAJO MERCADO</v>
      </c>
    </row>
    <row r="2154" spans="1:16" x14ac:dyDescent="0.3">
      <c r="A2154" t="s">
        <v>4943</v>
      </c>
      <c r="D2154" s="29">
        <v>12400000</v>
      </c>
      <c r="E2154" s="29">
        <v>10000000</v>
      </c>
      <c r="F2154" t="s">
        <v>4033</v>
      </c>
      <c r="G2154" s="13">
        <f>IFERROR(IF($F2154="ALTA",$D2154*1.03,
IF($F2154="MEDIA",$D2154*1,
IF($F2154="BAJA",$D2154*0.92,
IF($F2154="LIQUIDAR",_xlfn.XLOOKUP(A2154,Rotación!$A:$A,Rotación!$O:$O,0,0,-1),"")))),"")</f>
        <v>12400000</v>
      </c>
      <c r="H2154" s="13">
        <f>IFERROR(IF($F2154="ALTA",$D2154*1,
IF($F2154="MEDIA",$D2154*0.97,
IF($F2154="BAJA",$D2154*0.9,
IF($F2154="LIQUIDAR",_xlfn.XLOOKUP(A2154,Rotación!$A:$A,Rotación!$O:$O,0,0,-1),"")))),"")</f>
        <v>12028000</v>
      </c>
      <c r="I2154" s="13">
        <f>IFERROR(IF($F2154="ALTA",$D2154*0.97,
IF($F2154="MEDIA",$D2154*0.94,
IF($F2154="BAJA",$D2154*0.87,
IF($F2154="LIQUIDAR",_xlfn.XLOOKUP(A2154,Rotación!$A:$A,Rotación!$O:$O,0,0,-1),"")))),"")</f>
        <v>11656000</v>
      </c>
      <c r="J2154" s="13">
        <f>IFERROR(IF($F2154="ALTA",$D2154*0.94,
IF($F2154="MEDIA",$D2154*0.9,
IF($F2154="BAJA",$D2154*0.85,
IF($F2154="LIQUIDAR",_xlfn.XLOOKUP(A2154,Rotación!$A:$A,Rotación!$O:$O,0,0,-1),"")))),"")</f>
        <v>11160000</v>
      </c>
      <c r="K2154" s="13" t="str">
        <f>_xlfn.XLOOKUP(A2154,Rotación!$A:$A,Rotación!$P:$P,"",0,-1)</f>
        <v/>
      </c>
      <c r="L2154" s="25" t="e">
        <f t="shared" si="148"/>
        <v>#VALUE!</v>
      </c>
      <c r="M2154" s="26">
        <f t="shared" si="149"/>
        <v>0.80645161290322576</v>
      </c>
      <c r="N2154" s="22" t="str">
        <f>IFERROR(VLOOKUP(A2154,'Base ATR'!$1:$1048576,2,0),"")</f>
        <v/>
      </c>
      <c r="O2154" s="23" t="str">
        <f t="shared" ca="1" si="150"/>
        <v/>
      </c>
      <c r="P2154" t="str">
        <f t="shared" si="151"/>
        <v/>
      </c>
    </row>
    <row r="2155" spans="1:16" x14ac:dyDescent="0.3">
      <c r="A2155" t="s">
        <v>4947</v>
      </c>
      <c r="D2155" s="29">
        <v>12400000</v>
      </c>
      <c r="E2155" s="29">
        <v>10300000</v>
      </c>
      <c r="F2155" t="s">
        <v>4033</v>
      </c>
      <c r="G2155" s="13">
        <f>IFERROR(IF($F2155="ALTA",$D2155*1.03,
IF($F2155="MEDIA",$D2155*1,
IF($F2155="BAJA",$D2155*0.92,
IF($F2155="LIQUIDAR",_xlfn.XLOOKUP(A2155,Rotación!$A:$A,Rotación!$O:$O,0,0,-1),"")))),"")</f>
        <v>12400000</v>
      </c>
      <c r="H2155" s="13">
        <f>IFERROR(IF($F2155="ALTA",$D2155*1,
IF($F2155="MEDIA",$D2155*0.97,
IF($F2155="BAJA",$D2155*0.9,
IF($F2155="LIQUIDAR",_xlfn.XLOOKUP(A2155,Rotación!$A:$A,Rotación!$O:$O,0,0,-1),"")))),"")</f>
        <v>12028000</v>
      </c>
      <c r="I2155" s="13">
        <f>IFERROR(IF($F2155="ALTA",$D2155*0.97,
IF($F2155="MEDIA",$D2155*0.94,
IF($F2155="BAJA",$D2155*0.87,
IF($F2155="LIQUIDAR",_xlfn.XLOOKUP(A2155,Rotación!$A:$A,Rotación!$O:$O,0,0,-1),"")))),"")</f>
        <v>11656000</v>
      </c>
      <c r="J2155" s="13">
        <f>IFERROR(IF($F2155="ALTA",$D2155*0.94,
IF($F2155="MEDIA",$D2155*0.9,
IF($F2155="BAJA",$D2155*0.85,
IF($F2155="LIQUIDAR",_xlfn.XLOOKUP(A2155,Rotación!$A:$A,Rotación!$O:$O,0,0,-1),"")))),"")</f>
        <v>11160000</v>
      </c>
      <c r="K2155" s="13" t="str">
        <f>_xlfn.XLOOKUP(A2155,Rotación!$A:$A,Rotación!$P:$P,"",0,-1)</f>
        <v/>
      </c>
      <c r="L2155" s="25" t="e">
        <f t="shared" si="148"/>
        <v>#VALUE!</v>
      </c>
      <c r="M2155" s="26">
        <f t="shared" si="149"/>
        <v>0.83064516129032262</v>
      </c>
      <c r="N2155" s="22" t="str">
        <f>IFERROR(VLOOKUP(A2155,'Base ATR'!$1:$1048576,2,0),"")</f>
        <v/>
      </c>
      <c r="O2155" s="23" t="str">
        <f t="shared" ca="1" si="150"/>
        <v/>
      </c>
      <c r="P2155" t="str">
        <f t="shared" si="151"/>
        <v/>
      </c>
    </row>
    <row r="2156" spans="1:16" x14ac:dyDescent="0.3">
      <c r="A2156" t="s">
        <v>1791</v>
      </c>
      <c r="D2156" s="29">
        <v>12800000</v>
      </c>
      <c r="E2156" s="29">
        <v>10500000</v>
      </c>
      <c r="F2156" t="s">
        <v>4033</v>
      </c>
      <c r="G2156" s="13">
        <f>IFERROR(IF($F2156="ALTA",$D2156*1.03,
IF($F2156="MEDIA",$D2156*1,
IF($F2156="BAJA",$D2156*0.92,
IF($F2156="LIQUIDAR",_xlfn.XLOOKUP(A2156,Rotación!$A:$A,Rotación!$O:$O,0,0,-1),"")))),"")</f>
        <v>12800000</v>
      </c>
      <c r="H2156" s="13">
        <f>IFERROR(IF($F2156="ALTA",$D2156*1,
IF($F2156="MEDIA",$D2156*0.97,
IF($F2156="BAJA",$D2156*0.9,
IF($F2156="LIQUIDAR",_xlfn.XLOOKUP(A2156,Rotación!$A:$A,Rotación!$O:$O,0,0,-1),"")))),"")</f>
        <v>12416000</v>
      </c>
      <c r="I2156" s="13">
        <f>IFERROR(IF($F2156="ALTA",$D2156*0.97,
IF($F2156="MEDIA",$D2156*0.94,
IF($F2156="BAJA",$D2156*0.87,
IF($F2156="LIQUIDAR",_xlfn.XLOOKUP(A2156,Rotación!$A:$A,Rotación!$O:$O,0,0,-1),"")))),"")</f>
        <v>12032000</v>
      </c>
      <c r="J2156" s="13">
        <f>IFERROR(IF($F2156="ALTA",$D2156*0.94,
IF($F2156="MEDIA",$D2156*0.9,
IF($F2156="BAJA",$D2156*0.85,
IF($F2156="LIQUIDAR",_xlfn.XLOOKUP(A2156,Rotación!$A:$A,Rotación!$O:$O,0,0,-1),"")))),"")</f>
        <v>11520000</v>
      </c>
      <c r="K2156" s="13" t="str">
        <f>_xlfn.XLOOKUP(A2156,Rotación!$A:$A,Rotación!$P:$P,"",0,-1)</f>
        <v/>
      </c>
      <c r="L2156" s="25" t="e">
        <f t="shared" si="148"/>
        <v>#VALUE!</v>
      </c>
      <c r="M2156" s="26">
        <f t="shared" si="149"/>
        <v>0.8203125</v>
      </c>
      <c r="N2156" s="22">
        <f>IFERROR(VLOOKUP(A2156,'Base ATR'!$1:$1048576,2,0),"")</f>
        <v>45222.452777777777</v>
      </c>
      <c r="O2156" s="23">
        <f t="shared" ca="1" si="150"/>
        <v>1065.5472222222234</v>
      </c>
      <c r="P2156" t="str">
        <f t="shared" si="151"/>
        <v>SOBRE MERCADO</v>
      </c>
    </row>
    <row r="2157" spans="1:16" x14ac:dyDescent="0.3">
      <c r="A2157" t="s">
        <v>4078</v>
      </c>
      <c r="D2157" s="29">
        <v>6070000</v>
      </c>
      <c r="E2157" s="29">
        <v>4900000</v>
      </c>
      <c r="F2157" t="s">
        <v>4033</v>
      </c>
      <c r="G2157" s="13">
        <f>IFERROR(IF($F2157="ALTA",$D2157*1.03,
IF($F2157="MEDIA",$D2157*1,
IF($F2157="BAJA",$D2157*0.92,
IF($F2157="LIQUIDAR",_xlfn.XLOOKUP(A2157,Rotación!$A:$A,Rotación!$O:$O,0,0,-1),"")))),"")</f>
        <v>6070000</v>
      </c>
      <c r="H2157" s="13">
        <f>IFERROR(IF($F2157="ALTA",$D2157*1,
IF($F2157="MEDIA",$D2157*0.97,
IF($F2157="BAJA",$D2157*0.9,
IF($F2157="LIQUIDAR",_xlfn.XLOOKUP(A2157,Rotación!$A:$A,Rotación!$O:$O,0,0,-1),"")))),"")</f>
        <v>5887900</v>
      </c>
      <c r="I2157" s="13">
        <f>IFERROR(IF($F2157="ALTA",$D2157*0.97,
IF($F2157="MEDIA",$D2157*0.94,
IF($F2157="BAJA",$D2157*0.87,
IF($F2157="LIQUIDAR",_xlfn.XLOOKUP(A2157,Rotación!$A:$A,Rotación!$O:$O,0,0,-1),"")))),"")</f>
        <v>5705800</v>
      </c>
      <c r="J2157" s="13">
        <f>IFERROR(IF($F2157="ALTA",$D2157*0.94,
IF($F2157="MEDIA",$D2157*0.9,
IF($F2157="BAJA",$D2157*0.85,
IF($F2157="LIQUIDAR",_xlfn.XLOOKUP(A2157,Rotación!$A:$A,Rotación!$O:$O,0,0,-1),"")))),"")</f>
        <v>5463000</v>
      </c>
      <c r="K2157" s="13" t="str">
        <f>_xlfn.XLOOKUP(A2157,Rotación!$A:$A,Rotación!$P:$P,"",0,-1)</f>
        <v/>
      </c>
      <c r="L2157" s="25" t="e">
        <f t="shared" si="148"/>
        <v>#VALUE!</v>
      </c>
      <c r="M2157" s="26">
        <f t="shared" si="149"/>
        <v>0.80724876441515647</v>
      </c>
      <c r="N2157" s="22">
        <f>IFERROR(VLOOKUP(A2157,'Base ATR'!$1:$1048576,2,0),"")</f>
        <v>46041.513194444444</v>
      </c>
      <c r="O2157" s="23">
        <f t="shared" ca="1" si="150"/>
        <v>246.4868055555562</v>
      </c>
      <c r="P2157" t="str">
        <f t="shared" si="151"/>
        <v>SOBRE MERCADO</v>
      </c>
    </row>
    <row r="2158" spans="1:16" x14ac:dyDescent="0.3">
      <c r="A2158" t="s">
        <v>4956</v>
      </c>
      <c r="D2158" s="29">
        <v>20270000</v>
      </c>
      <c r="E2158" s="29">
        <v>16000000</v>
      </c>
      <c r="F2158" t="s">
        <v>5391</v>
      </c>
      <c r="G2158" s="13">
        <f>IFERROR(IF($F2158="ALTA",$D2158*1.03,
IF($F2158="MEDIA",$D2158*1,
IF($F2158="BAJA",$D2158*0.92,
IF($F2158="LIQUIDAR",_xlfn.XLOOKUP(A2158,Rotación!$A:$A,Rotación!$O:$O,0,0,-1),"")))),"")</f>
        <v>18648400</v>
      </c>
      <c r="H2158" s="13">
        <f>IFERROR(IF($F2158="ALTA",$D2158*1,
IF($F2158="MEDIA",$D2158*0.97,
IF($F2158="BAJA",$D2158*0.9,
IF($F2158="LIQUIDAR",_xlfn.XLOOKUP(A2158,Rotación!$A:$A,Rotación!$O:$O,0,0,-1),"")))),"")</f>
        <v>18243000</v>
      </c>
      <c r="I2158" s="13">
        <f>IFERROR(IF($F2158="ALTA",$D2158*0.97,
IF($F2158="MEDIA",$D2158*0.94,
IF($F2158="BAJA",$D2158*0.87,
IF($F2158="LIQUIDAR",_xlfn.XLOOKUP(A2158,Rotación!$A:$A,Rotación!$O:$O,0,0,-1),"")))),"")</f>
        <v>17634900</v>
      </c>
      <c r="J2158" s="13">
        <f>IFERROR(IF($F2158="ALTA",$D2158*0.94,
IF($F2158="MEDIA",$D2158*0.9,
IF($F2158="BAJA",$D2158*0.85,
IF($F2158="LIQUIDAR",_xlfn.XLOOKUP(A2158,Rotación!$A:$A,Rotación!$O:$O,0,0,-1),"")))),"")</f>
        <v>17229500</v>
      </c>
      <c r="K2158" s="13" t="str">
        <f>_xlfn.XLOOKUP(A2158,Rotación!$A:$A,Rotación!$P:$P,"",0,-1)</f>
        <v/>
      </c>
      <c r="L2158" s="25" t="e">
        <f t="shared" si="148"/>
        <v>#VALUE!</v>
      </c>
      <c r="M2158" s="26">
        <f t="shared" si="149"/>
        <v>0.78934385791810557</v>
      </c>
      <c r="N2158" s="22" t="str">
        <f>IFERROR(VLOOKUP(A2158,'Base ATR'!$1:$1048576,2,0),"")</f>
        <v/>
      </c>
      <c r="O2158" s="23" t="str">
        <f t="shared" ca="1" si="150"/>
        <v/>
      </c>
      <c r="P2158" t="str">
        <f t="shared" si="151"/>
        <v/>
      </c>
    </row>
    <row r="2159" spans="1:16" x14ac:dyDescent="0.3">
      <c r="A2159" t="s">
        <v>4067</v>
      </c>
      <c r="D2159" s="29">
        <v>22100000</v>
      </c>
      <c r="E2159" s="29">
        <v>17500000</v>
      </c>
      <c r="F2159" t="s">
        <v>5391</v>
      </c>
      <c r="G2159" s="13">
        <f>IFERROR(IF($F2159="ALTA",$D2159*1.03,
IF($F2159="MEDIA",$D2159*1,
IF($F2159="BAJA",$D2159*0.92,
IF($F2159="LIQUIDAR",_xlfn.XLOOKUP(A2159,Rotación!$A:$A,Rotación!$O:$O,0,0,-1),"")))),"")</f>
        <v>20332000</v>
      </c>
      <c r="H2159" s="13">
        <f>IFERROR(IF($F2159="ALTA",$D2159*1,
IF($F2159="MEDIA",$D2159*0.97,
IF($F2159="BAJA",$D2159*0.9,
IF($F2159="LIQUIDAR",_xlfn.XLOOKUP(A2159,Rotación!$A:$A,Rotación!$O:$O,0,0,-1),"")))),"")</f>
        <v>19890000</v>
      </c>
      <c r="I2159" s="13">
        <f>IFERROR(IF($F2159="ALTA",$D2159*0.97,
IF($F2159="MEDIA",$D2159*0.94,
IF($F2159="BAJA",$D2159*0.87,
IF($F2159="LIQUIDAR",_xlfn.XLOOKUP(A2159,Rotación!$A:$A,Rotación!$O:$O,0,0,-1),"")))),"")</f>
        <v>19227000</v>
      </c>
      <c r="J2159" s="13">
        <f>IFERROR(IF($F2159="ALTA",$D2159*0.94,
IF($F2159="MEDIA",$D2159*0.9,
IF($F2159="BAJA",$D2159*0.85,
IF($F2159="LIQUIDAR",_xlfn.XLOOKUP(A2159,Rotación!$A:$A,Rotación!$O:$O,0,0,-1),"")))),"")</f>
        <v>18785000</v>
      </c>
      <c r="K2159" s="13">
        <f>_xlfn.XLOOKUP(A2159,Rotación!$A:$A,Rotación!$P:$P,"",0,-1)</f>
        <v>18990000</v>
      </c>
      <c r="L2159" s="25">
        <f t="shared" si="148"/>
        <v>-3110000</v>
      </c>
      <c r="M2159" s="26">
        <f t="shared" si="149"/>
        <v>0.79185520361990946</v>
      </c>
      <c r="N2159" s="22">
        <f>IFERROR(VLOOKUP(A2159,'Base ATR'!$1:$1048576,2,0),"")</f>
        <v>46045.573611111111</v>
      </c>
      <c r="O2159" s="23">
        <f t="shared" ca="1" si="150"/>
        <v>242.42638888888905</v>
      </c>
      <c r="P2159" t="str">
        <f t="shared" si="151"/>
        <v>BAJO MERCADO</v>
      </c>
    </row>
    <row r="2160" spans="1:16" x14ac:dyDescent="0.3">
      <c r="A2160" t="s">
        <v>4957</v>
      </c>
      <c r="D2160" s="29">
        <v>13270000</v>
      </c>
      <c r="E2160" s="29">
        <v>11000000</v>
      </c>
      <c r="F2160" t="s">
        <v>4033</v>
      </c>
      <c r="G2160" s="13">
        <f>IFERROR(IF($F2160="ALTA",$D2160*1.03,
IF($F2160="MEDIA",$D2160*1,
IF($F2160="BAJA",$D2160*0.92,
IF($F2160="LIQUIDAR",_xlfn.XLOOKUP(A2160,Rotación!$A:$A,Rotación!$O:$O,0,0,-1),"")))),"")</f>
        <v>13270000</v>
      </c>
      <c r="H2160" s="13">
        <f>IFERROR(IF($F2160="ALTA",$D2160*1,
IF($F2160="MEDIA",$D2160*0.97,
IF($F2160="BAJA",$D2160*0.9,
IF($F2160="LIQUIDAR",_xlfn.XLOOKUP(A2160,Rotación!$A:$A,Rotación!$O:$O,0,0,-1),"")))),"")</f>
        <v>12871900</v>
      </c>
      <c r="I2160" s="13">
        <f>IFERROR(IF($F2160="ALTA",$D2160*0.97,
IF($F2160="MEDIA",$D2160*0.94,
IF($F2160="BAJA",$D2160*0.87,
IF($F2160="LIQUIDAR",_xlfn.XLOOKUP(A2160,Rotación!$A:$A,Rotación!$O:$O,0,0,-1),"")))),"")</f>
        <v>12473800</v>
      </c>
      <c r="J2160" s="13">
        <f>IFERROR(IF($F2160="ALTA",$D2160*0.94,
IF($F2160="MEDIA",$D2160*0.9,
IF($F2160="BAJA",$D2160*0.85,
IF($F2160="LIQUIDAR",_xlfn.XLOOKUP(A2160,Rotación!$A:$A,Rotación!$O:$O,0,0,-1),"")))),"")</f>
        <v>11943000</v>
      </c>
      <c r="K2160" s="13" t="str">
        <f>_xlfn.XLOOKUP(A2160,Rotación!$A:$A,Rotación!$P:$P,"",0,-1)</f>
        <v/>
      </c>
      <c r="L2160" s="25" t="e">
        <f t="shared" si="148"/>
        <v>#VALUE!</v>
      </c>
      <c r="M2160" s="26">
        <f t="shared" si="149"/>
        <v>0.82893745290128107</v>
      </c>
      <c r="N2160" s="22" t="str">
        <f>IFERROR(VLOOKUP(A2160,'Base ATR'!$1:$1048576,2,0),"")</f>
        <v/>
      </c>
      <c r="O2160" s="23" t="str">
        <f t="shared" ca="1" si="150"/>
        <v/>
      </c>
      <c r="P2160" t="str">
        <f t="shared" si="151"/>
        <v/>
      </c>
    </row>
    <row r="2161" spans="1:16" x14ac:dyDescent="0.3">
      <c r="A2161" t="s">
        <v>4959</v>
      </c>
      <c r="D2161" s="29">
        <v>14700000</v>
      </c>
      <c r="E2161" s="29">
        <v>12000000</v>
      </c>
      <c r="F2161" t="s">
        <v>4033</v>
      </c>
      <c r="G2161" s="13">
        <f>IFERROR(IF($F2161="ALTA",$D2161*1.03,
IF($F2161="MEDIA",$D2161*1,
IF($F2161="BAJA",$D2161*0.92,
IF($F2161="LIQUIDAR",_xlfn.XLOOKUP(A2161,Rotación!$A:$A,Rotación!$O:$O,0,0,-1),"")))),"")</f>
        <v>14700000</v>
      </c>
      <c r="H2161" s="13">
        <f>IFERROR(IF($F2161="ALTA",$D2161*1,
IF($F2161="MEDIA",$D2161*0.97,
IF($F2161="BAJA",$D2161*0.9,
IF($F2161="LIQUIDAR",_xlfn.XLOOKUP(A2161,Rotación!$A:$A,Rotación!$O:$O,0,0,-1),"")))),"")</f>
        <v>14259000</v>
      </c>
      <c r="I2161" s="13">
        <f>IFERROR(IF($F2161="ALTA",$D2161*0.97,
IF($F2161="MEDIA",$D2161*0.94,
IF($F2161="BAJA",$D2161*0.87,
IF($F2161="LIQUIDAR",_xlfn.XLOOKUP(A2161,Rotación!$A:$A,Rotación!$O:$O,0,0,-1),"")))),"")</f>
        <v>13818000</v>
      </c>
      <c r="J2161" s="13">
        <f>IFERROR(IF($F2161="ALTA",$D2161*0.94,
IF($F2161="MEDIA",$D2161*0.9,
IF($F2161="BAJA",$D2161*0.85,
IF($F2161="LIQUIDAR",_xlfn.XLOOKUP(A2161,Rotación!$A:$A,Rotación!$O:$O,0,0,-1),"")))),"")</f>
        <v>13230000</v>
      </c>
      <c r="K2161" s="13" t="str">
        <f>_xlfn.XLOOKUP(A2161,Rotación!$A:$A,Rotación!$P:$P,"",0,-1)</f>
        <v/>
      </c>
      <c r="L2161" s="25" t="e">
        <f t="shared" si="148"/>
        <v>#VALUE!</v>
      </c>
      <c r="M2161" s="26">
        <f t="shared" si="149"/>
        <v>0.81632653061224492</v>
      </c>
      <c r="N2161" s="22" t="str">
        <f>IFERROR(VLOOKUP(A2161,'Base ATR'!$1:$1048576,2,0),"")</f>
        <v/>
      </c>
      <c r="O2161" s="23" t="str">
        <f t="shared" ca="1" si="150"/>
        <v/>
      </c>
      <c r="P2161" t="str">
        <f t="shared" si="151"/>
        <v/>
      </c>
    </row>
    <row r="2162" spans="1:16" x14ac:dyDescent="0.3">
      <c r="A2162" t="s">
        <v>4962</v>
      </c>
      <c r="D2162" s="29">
        <v>36000000</v>
      </c>
      <c r="E2162" s="29">
        <v>29700000</v>
      </c>
      <c r="F2162" t="s">
        <v>4033</v>
      </c>
      <c r="G2162" s="13">
        <f>IFERROR(IF($F2162="ALTA",$D2162*1.03,
IF($F2162="MEDIA",$D2162*1,
IF($F2162="BAJA",$D2162*0.92,
IF($F2162="LIQUIDAR",_xlfn.XLOOKUP(A2162,Rotación!$A:$A,Rotación!$O:$O,0,0,-1),"")))),"")</f>
        <v>36000000</v>
      </c>
      <c r="H2162" s="13">
        <f>IFERROR(IF($F2162="ALTA",$D2162*1,
IF($F2162="MEDIA",$D2162*0.97,
IF($F2162="BAJA",$D2162*0.9,
IF($F2162="LIQUIDAR",_xlfn.XLOOKUP(A2162,Rotación!$A:$A,Rotación!$O:$O,0,0,-1),"")))),"")</f>
        <v>34920000</v>
      </c>
      <c r="I2162" s="13">
        <f>IFERROR(IF($F2162="ALTA",$D2162*0.97,
IF($F2162="MEDIA",$D2162*0.94,
IF($F2162="BAJA",$D2162*0.87,
IF($F2162="LIQUIDAR",_xlfn.XLOOKUP(A2162,Rotación!$A:$A,Rotación!$O:$O,0,0,-1),"")))),"")</f>
        <v>33840000</v>
      </c>
      <c r="J2162" s="13">
        <f>IFERROR(IF($F2162="ALTA",$D2162*0.94,
IF($F2162="MEDIA",$D2162*0.9,
IF($F2162="BAJA",$D2162*0.85,
IF($F2162="LIQUIDAR",_xlfn.XLOOKUP(A2162,Rotación!$A:$A,Rotación!$O:$O,0,0,-1),"")))),"")</f>
        <v>32400000</v>
      </c>
      <c r="K2162" s="13" t="str">
        <f>_xlfn.XLOOKUP(A2162,Rotación!$A:$A,Rotación!$P:$P,"",0,-1)</f>
        <v/>
      </c>
      <c r="L2162" s="25" t="e">
        <f t="shared" si="148"/>
        <v>#VALUE!</v>
      </c>
      <c r="M2162" s="26">
        <f t="shared" si="149"/>
        <v>0.82499999999999996</v>
      </c>
      <c r="N2162" s="22" t="str">
        <f>IFERROR(VLOOKUP(A2162,'Base ATR'!$1:$1048576,2,0),"")</f>
        <v/>
      </c>
      <c r="O2162" s="23" t="str">
        <f t="shared" ca="1" si="150"/>
        <v/>
      </c>
      <c r="P2162" t="str">
        <f t="shared" si="151"/>
        <v/>
      </c>
    </row>
    <row r="2163" spans="1:16" x14ac:dyDescent="0.3">
      <c r="A2163" t="s">
        <v>4967</v>
      </c>
      <c r="D2163" s="29">
        <v>14500000</v>
      </c>
      <c r="E2163" s="29">
        <v>12600000</v>
      </c>
      <c r="F2163" t="s">
        <v>5390</v>
      </c>
      <c r="G2163" s="13">
        <f>IFERROR(IF($F2163="ALTA",$D2163*1.03,
IF($F2163="MEDIA",$D2163*1,
IF($F2163="BAJA",$D2163*0.92,
IF($F2163="LIQUIDAR",_xlfn.XLOOKUP(A2163,Rotación!$A:$A,Rotación!$O:$O,0,0,-1),"")))),"")</f>
        <v>14935000</v>
      </c>
      <c r="H2163" s="13">
        <f>IFERROR(IF($F2163="ALTA",$D2163*1,
IF($F2163="MEDIA",$D2163*0.97,
IF($F2163="BAJA",$D2163*0.9,
IF($F2163="LIQUIDAR",_xlfn.XLOOKUP(A2163,Rotación!$A:$A,Rotación!$O:$O,0,0,-1),"")))),"")</f>
        <v>14500000</v>
      </c>
      <c r="I2163" s="13">
        <f>IFERROR(IF($F2163="ALTA",$D2163*0.97,
IF($F2163="MEDIA",$D2163*0.94,
IF($F2163="BAJA",$D2163*0.87,
IF($F2163="LIQUIDAR",_xlfn.XLOOKUP(A2163,Rotación!$A:$A,Rotación!$O:$O,0,0,-1),"")))),"")</f>
        <v>14065000</v>
      </c>
      <c r="J2163" s="13">
        <f>IFERROR(IF($F2163="ALTA",$D2163*0.94,
IF($F2163="MEDIA",$D2163*0.9,
IF($F2163="BAJA",$D2163*0.85,
IF($F2163="LIQUIDAR",_xlfn.XLOOKUP(A2163,Rotación!$A:$A,Rotación!$O:$O,0,0,-1),"")))),"")</f>
        <v>13630000</v>
      </c>
      <c r="K2163" s="13" t="str">
        <f>_xlfn.XLOOKUP(A2163,Rotación!$A:$A,Rotación!$P:$P,"",0,-1)</f>
        <v/>
      </c>
      <c r="L2163" s="25" t="e">
        <f t="shared" si="148"/>
        <v>#VALUE!</v>
      </c>
      <c r="M2163" s="26">
        <f t="shared" si="149"/>
        <v>0.86896551724137927</v>
      </c>
      <c r="N2163" s="22" t="str">
        <f>IFERROR(VLOOKUP(A2163,'Base ATR'!$1:$1048576,2,0),"")</f>
        <v/>
      </c>
      <c r="O2163" s="23" t="str">
        <f t="shared" ca="1" si="150"/>
        <v/>
      </c>
      <c r="P2163" t="str">
        <f t="shared" si="151"/>
        <v/>
      </c>
    </row>
    <row r="2164" spans="1:16" x14ac:dyDescent="0.3">
      <c r="A2164" t="s">
        <v>4911</v>
      </c>
      <c r="D2164" s="29">
        <v>19300000</v>
      </c>
      <c r="E2164" s="29">
        <v>16000000</v>
      </c>
      <c r="F2164" t="s">
        <v>4033</v>
      </c>
      <c r="G2164" s="13">
        <f>IFERROR(IF($F2164="ALTA",$D2164*1.03,
IF($F2164="MEDIA",$D2164*1,
IF($F2164="BAJA",$D2164*0.92,
IF($F2164="LIQUIDAR",_xlfn.XLOOKUP(A2164,Rotación!$A:$A,Rotación!$O:$O,0,0,-1),"")))),"")</f>
        <v>19300000</v>
      </c>
      <c r="H2164" s="13">
        <f>IFERROR(IF($F2164="ALTA",$D2164*1,
IF($F2164="MEDIA",$D2164*0.97,
IF($F2164="BAJA",$D2164*0.9,
IF($F2164="LIQUIDAR",_xlfn.XLOOKUP(A2164,Rotación!$A:$A,Rotación!$O:$O,0,0,-1),"")))),"")</f>
        <v>18721000</v>
      </c>
      <c r="I2164" s="13">
        <f>IFERROR(IF($F2164="ALTA",$D2164*0.97,
IF($F2164="MEDIA",$D2164*0.94,
IF($F2164="BAJA",$D2164*0.87,
IF($F2164="LIQUIDAR",_xlfn.XLOOKUP(A2164,Rotación!$A:$A,Rotación!$O:$O,0,0,-1),"")))),"")</f>
        <v>18142000</v>
      </c>
      <c r="J2164" s="13">
        <f>IFERROR(IF($F2164="ALTA",$D2164*0.94,
IF($F2164="MEDIA",$D2164*0.9,
IF($F2164="BAJA",$D2164*0.85,
IF($F2164="LIQUIDAR",_xlfn.XLOOKUP(A2164,Rotación!$A:$A,Rotación!$O:$O,0,0,-1),"")))),"")</f>
        <v>17370000</v>
      </c>
      <c r="K2164" s="13" t="str">
        <f>_xlfn.XLOOKUP(A2164,Rotación!$A:$A,Rotación!$P:$P,"",0,-1)</f>
        <v/>
      </c>
      <c r="L2164" s="25" t="e">
        <f t="shared" si="148"/>
        <v>#VALUE!</v>
      </c>
      <c r="M2164" s="26">
        <f t="shared" si="149"/>
        <v>0.82901554404145072</v>
      </c>
      <c r="N2164" s="22">
        <f>IFERROR(VLOOKUP(A2164,'Base ATR'!$1:$1048576,2,0),"")</f>
        <v>46051.706944444442</v>
      </c>
      <c r="O2164" s="23">
        <f t="shared" ca="1" si="150"/>
        <v>236.29305555555766</v>
      </c>
      <c r="P2164" t="str">
        <f t="shared" si="151"/>
        <v>SOBRE MERCADO</v>
      </c>
    </row>
    <row r="2165" spans="1:16" x14ac:dyDescent="0.3">
      <c r="A2165" t="s">
        <v>4911</v>
      </c>
      <c r="D2165" s="29">
        <v>19300000</v>
      </c>
      <c r="E2165" s="29">
        <v>16000000</v>
      </c>
      <c r="F2165" t="s">
        <v>4033</v>
      </c>
      <c r="G2165" s="13">
        <f>IFERROR(IF($F2165="ALTA",$D2165*1.03,
IF($F2165="MEDIA",$D2165*1,
IF($F2165="BAJA",$D2165*0.92,
IF($F2165="LIQUIDAR",_xlfn.XLOOKUP(A2165,Rotación!$A:$A,Rotación!$O:$O,0,0,-1),"")))),"")</f>
        <v>19300000</v>
      </c>
      <c r="H2165" s="13">
        <f>IFERROR(IF($F2165="ALTA",$D2165*1,
IF($F2165="MEDIA",$D2165*0.97,
IF($F2165="BAJA",$D2165*0.9,
IF($F2165="LIQUIDAR",_xlfn.XLOOKUP(A2165,Rotación!$A:$A,Rotación!$O:$O,0,0,-1),"")))),"")</f>
        <v>18721000</v>
      </c>
      <c r="I2165" s="13">
        <f>IFERROR(IF($F2165="ALTA",$D2165*0.97,
IF($F2165="MEDIA",$D2165*0.94,
IF($F2165="BAJA",$D2165*0.87,
IF($F2165="LIQUIDAR",_xlfn.XLOOKUP(A2165,Rotación!$A:$A,Rotación!$O:$O,0,0,-1),"")))),"")</f>
        <v>18142000</v>
      </c>
      <c r="J2165" s="13">
        <f>IFERROR(IF($F2165="ALTA",$D2165*0.94,
IF($F2165="MEDIA",$D2165*0.9,
IF($F2165="BAJA",$D2165*0.85,
IF($F2165="LIQUIDAR",_xlfn.XLOOKUP(A2165,Rotación!$A:$A,Rotación!$O:$O,0,0,-1),"")))),"")</f>
        <v>17370000</v>
      </c>
      <c r="K2165" s="13" t="str">
        <f>_xlfn.XLOOKUP(A2165,Rotación!$A:$A,Rotación!$P:$P,"",0,-1)</f>
        <v/>
      </c>
      <c r="L2165" s="25" t="e">
        <f t="shared" si="148"/>
        <v>#VALUE!</v>
      </c>
      <c r="M2165" s="26">
        <f t="shared" si="149"/>
        <v>0.82901554404145072</v>
      </c>
      <c r="N2165" s="22">
        <f>IFERROR(VLOOKUP(A2165,'Base ATR'!$1:$1048576,2,0),"")</f>
        <v>46051.706944444442</v>
      </c>
      <c r="O2165" s="23">
        <f t="shared" ca="1" si="150"/>
        <v>236.29305555555766</v>
      </c>
      <c r="P2165" t="str">
        <f t="shared" si="151"/>
        <v>SOBRE MERCADO</v>
      </c>
    </row>
    <row r="2166" spans="1:16" x14ac:dyDescent="0.3">
      <c r="A2166" t="s">
        <v>4077</v>
      </c>
      <c r="D2166" s="29">
        <v>7100000</v>
      </c>
      <c r="E2166" s="29">
        <v>6000000</v>
      </c>
      <c r="F2166" t="s">
        <v>5390</v>
      </c>
      <c r="G2166" s="13">
        <f>IFERROR(IF($F2166="ALTA",$D2166*1.03,
IF($F2166="MEDIA",$D2166*1,
IF($F2166="BAJA",$D2166*0.92,
IF($F2166="LIQUIDAR",_xlfn.XLOOKUP(A2166,Rotación!$A:$A,Rotación!$O:$O,0,0,-1),"")))),"")</f>
        <v>7313000</v>
      </c>
      <c r="H2166" s="13">
        <f>IFERROR(IF($F2166="ALTA",$D2166*1,
IF($F2166="MEDIA",$D2166*0.97,
IF($F2166="BAJA",$D2166*0.9,
IF($F2166="LIQUIDAR",_xlfn.XLOOKUP(A2166,Rotación!$A:$A,Rotación!$O:$O,0,0,-1),"")))),"")</f>
        <v>7100000</v>
      </c>
      <c r="I2166" s="13">
        <f>IFERROR(IF($F2166="ALTA",$D2166*0.97,
IF($F2166="MEDIA",$D2166*0.94,
IF($F2166="BAJA",$D2166*0.87,
IF($F2166="LIQUIDAR",_xlfn.XLOOKUP(A2166,Rotación!$A:$A,Rotación!$O:$O,0,0,-1),"")))),"")</f>
        <v>6887000</v>
      </c>
      <c r="J2166" s="13">
        <f>IFERROR(IF($F2166="ALTA",$D2166*0.94,
IF($F2166="MEDIA",$D2166*0.9,
IF($F2166="BAJA",$D2166*0.85,
IF($F2166="LIQUIDAR",_xlfn.XLOOKUP(A2166,Rotación!$A:$A,Rotación!$O:$O,0,0,-1),"")))),"")</f>
        <v>6674000</v>
      </c>
      <c r="K2166" s="13" t="str">
        <f>_xlfn.XLOOKUP(A2166,Rotación!$A:$A,Rotación!$P:$P,"",0,-1)</f>
        <v/>
      </c>
      <c r="L2166" s="25" t="e">
        <f t="shared" si="148"/>
        <v>#VALUE!</v>
      </c>
      <c r="M2166" s="26">
        <f t="shared" si="149"/>
        <v>0.84507042253521125</v>
      </c>
      <c r="N2166" s="22">
        <f>IFERROR(VLOOKUP(A2166,'Base ATR'!$1:$1048576,2,0),"")</f>
        <v>46041.517361111109</v>
      </c>
      <c r="O2166" s="23">
        <f t="shared" ca="1" si="150"/>
        <v>246.48263888889051</v>
      </c>
      <c r="P2166" t="str">
        <f t="shared" si="151"/>
        <v>SOBRE MERCADO</v>
      </c>
    </row>
    <row r="2167" spans="1:16" x14ac:dyDescent="0.3">
      <c r="A2167" t="s">
        <v>4972</v>
      </c>
      <c r="D2167" s="29">
        <v>7840000</v>
      </c>
      <c r="E2167" s="29">
        <v>6400000</v>
      </c>
      <c r="F2167" t="s">
        <v>4033</v>
      </c>
      <c r="G2167" s="13">
        <f>IFERROR(IF($F2167="ALTA",$D2167*1.03,
IF($F2167="MEDIA",$D2167*1,
IF($F2167="BAJA",$D2167*0.92,
IF($F2167="LIQUIDAR",_xlfn.XLOOKUP(A2167,Rotación!$A:$A,Rotación!$O:$O,0,0,-1),"")))),"")</f>
        <v>7840000</v>
      </c>
      <c r="H2167" s="13">
        <f>IFERROR(IF($F2167="ALTA",$D2167*1,
IF($F2167="MEDIA",$D2167*0.97,
IF($F2167="BAJA",$D2167*0.9,
IF($F2167="LIQUIDAR",_xlfn.XLOOKUP(A2167,Rotación!$A:$A,Rotación!$O:$O,0,0,-1),"")))),"")</f>
        <v>7604800</v>
      </c>
      <c r="I2167" s="13">
        <f>IFERROR(IF($F2167="ALTA",$D2167*0.97,
IF($F2167="MEDIA",$D2167*0.94,
IF($F2167="BAJA",$D2167*0.87,
IF($F2167="LIQUIDAR",_xlfn.XLOOKUP(A2167,Rotación!$A:$A,Rotación!$O:$O,0,0,-1),"")))),"")</f>
        <v>7369600</v>
      </c>
      <c r="J2167" s="13">
        <f>IFERROR(IF($F2167="ALTA",$D2167*0.94,
IF($F2167="MEDIA",$D2167*0.9,
IF($F2167="BAJA",$D2167*0.85,
IF($F2167="LIQUIDAR",_xlfn.XLOOKUP(A2167,Rotación!$A:$A,Rotación!$O:$O,0,0,-1),"")))),"")</f>
        <v>7056000</v>
      </c>
      <c r="K2167" s="13" t="str">
        <f>_xlfn.XLOOKUP(A2167,Rotación!$A:$A,Rotación!$P:$P,"",0,-1)</f>
        <v/>
      </c>
      <c r="L2167" s="25" t="e">
        <f t="shared" si="148"/>
        <v>#VALUE!</v>
      </c>
      <c r="M2167" s="26">
        <f t="shared" si="149"/>
        <v>0.81632653061224492</v>
      </c>
      <c r="N2167" s="22" t="str">
        <f>IFERROR(VLOOKUP(A2167,'Base ATR'!$1:$1048576,2,0),"")</f>
        <v/>
      </c>
      <c r="O2167" s="23" t="str">
        <f t="shared" ca="1" si="150"/>
        <v/>
      </c>
      <c r="P2167" t="str">
        <f t="shared" si="151"/>
        <v/>
      </c>
    </row>
    <row r="2168" spans="1:16" x14ac:dyDescent="0.3">
      <c r="A2168" t="s">
        <v>4975</v>
      </c>
      <c r="D2168" s="29">
        <v>31500000</v>
      </c>
      <c r="E2168" s="29">
        <v>26000000</v>
      </c>
      <c r="F2168" t="s">
        <v>4033</v>
      </c>
      <c r="G2168" s="13">
        <f>IFERROR(IF($F2168="ALTA",$D2168*1.03,
IF($F2168="MEDIA",$D2168*1,
IF($F2168="BAJA",$D2168*0.92,
IF($F2168="LIQUIDAR",_xlfn.XLOOKUP(A2168,Rotación!$A:$A,Rotación!$O:$O,0,0,-1),"")))),"")</f>
        <v>31500000</v>
      </c>
      <c r="H2168" s="13">
        <f>IFERROR(IF($F2168="ALTA",$D2168*1,
IF($F2168="MEDIA",$D2168*0.97,
IF($F2168="BAJA",$D2168*0.9,
IF($F2168="LIQUIDAR",_xlfn.XLOOKUP(A2168,Rotación!$A:$A,Rotación!$O:$O,0,0,-1),"")))),"")</f>
        <v>30555000</v>
      </c>
      <c r="I2168" s="13">
        <f>IFERROR(IF($F2168="ALTA",$D2168*0.97,
IF($F2168="MEDIA",$D2168*0.94,
IF($F2168="BAJA",$D2168*0.87,
IF($F2168="LIQUIDAR",_xlfn.XLOOKUP(A2168,Rotación!$A:$A,Rotación!$O:$O,0,0,-1),"")))),"")</f>
        <v>29610000</v>
      </c>
      <c r="J2168" s="13">
        <f>IFERROR(IF($F2168="ALTA",$D2168*0.94,
IF($F2168="MEDIA",$D2168*0.9,
IF($F2168="BAJA",$D2168*0.85,
IF($F2168="LIQUIDAR",_xlfn.XLOOKUP(A2168,Rotación!$A:$A,Rotación!$O:$O,0,0,-1),"")))),"")</f>
        <v>28350000</v>
      </c>
      <c r="K2168" s="13" t="str">
        <f>_xlfn.XLOOKUP(A2168,Rotación!$A:$A,Rotación!$P:$P,"",0,-1)</f>
        <v/>
      </c>
      <c r="L2168" s="25" t="e">
        <f t="shared" si="148"/>
        <v>#VALUE!</v>
      </c>
      <c r="M2168" s="26">
        <f t="shared" si="149"/>
        <v>0.82539682539682535</v>
      </c>
      <c r="N2168" s="22">
        <f>IFERROR(VLOOKUP(A2168,'Base ATR'!$1:$1048576,2,0),"")</f>
        <v>46111.387499999997</v>
      </c>
      <c r="O2168" s="23">
        <f t="shared" ca="1" si="150"/>
        <v>176.61250000000291</v>
      </c>
      <c r="P2168" t="str">
        <f t="shared" si="151"/>
        <v>SOBRE MERCADO</v>
      </c>
    </row>
    <row r="2169" spans="1:16" x14ac:dyDescent="0.3">
      <c r="A2169" t="s">
        <v>4849</v>
      </c>
      <c r="D2169" s="29">
        <v>9000000</v>
      </c>
      <c r="E2169" s="29">
        <v>7500000</v>
      </c>
      <c r="F2169" t="s">
        <v>4033</v>
      </c>
      <c r="G2169" s="13">
        <f>IFERROR(IF($F2169="ALTA",$D2169*1.03,
IF($F2169="MEDIA",$D2169*1,
IF($F2169="BAJA",$D2169*0.92,
IF($F2169="LIQUIDAR",_xlfn.XLOOKUP(A2169,Rotación!$A:$A,Rotación!$O:$O,0,0,-1),"")))),"")</f>
        <v>9000000</v>
      </c>
      <c r="H2169" s="13">
        <f>IFERROR(IF($F2169="ALTA",$D2169*1,
IF($F2169="MEDIA",$D2169*0.97,
IF($F2169="BAJA",$D2169*0.9,
IF($F2169="LIQUIDAR",_xlfn.XLOOKUP(A2169,Rotación!$A:$A,Rotación!$O:$O,0,0,-1),"")))),"")</f>
        <v>8730000</v>
      </c>
      <c r="I2169" s="13">
        <f>IFERROR(IF($F2169="ALTA",$D2169*0.97,
IF($F2169="MEDIA",$D2169*0.94,
IF($F2169="BAJA",$D2169*0.87,
IF($F2169="LIQUIDAR",_xlfn.XLOOKUP(A2169,Rotación!$A:$A,Rotación!$O:$O,0,0,-1),"")))),"")</f>
        <v>8460000</v>
      </c>
      <c r="J2169" s="13">
        <f>IFERROR(IF($F2169="ALTA",$D2169*0.94,
IF($F2169="MEDIA",$D2169*0.9,
IF($F2169="BAJA",$D2169*0.85,
IF($F2169="LIQUIDAR",_xlfn.XLOOKUP(A2169,Rotación!$A:$A,Rotación!$O:$O,0,0,-1),"")))),"")</f>
        <v>8100000</v>
      </c>
      <c r="K2169" s="13" t="str">
        <f>_xlfn.XLOOKUP(A2169,Rotación!$A:$A,Rotación!$P:$P,"",0,-1)</f>
        <v/>
      </c>
      <c r="L2169" s="25" t="e">
        <f t="shared" si="148"/>
        <v>#VALUE!</v>
      </c>
      <c r="M2169" s="26">
        <f t="shared" si="149"/>
        <v>0.83333333333333337</v>
      </c>
      <c r="N2169" s="22" t="str">
        <f>IFERROR(VLOOKUP(A2169,'Base ATR'!$1:$1048576,2,0),"")</f>
        <v/>
      </c>
      <c r="O2169" s="23" t="str">
        <f t="shared" ca="1" si="150"/>
        <v/>
      </c>
      <c r="P2169" t="str">
        <f t="shared" si="151"/>
        <v/>
      </c>
    </row>
    <row r="2170" spans="1:16" x14ac:dyDescent="0.3">
      <c r="A2170" t="s">
        <v>4977</v>
      </c>
      <c r="D2170" s="29">
        <v>15500000</v>
      </c>
      <c r="E2170" s="29">
        <v>12500000</v>
      </c>
      <c r="F2170" t="s">
        <v>4033</v>
      </c>
      <c r="G2170" s="13">
        <f>IFERROR(IF($F2170="ALTA",$D2170*1.03,
IF($F2170="MEDIA",$D2170*1,
IF($F2170="BAJA",$D2170*0.92,
IF($F2170="LIQUIDAR",_xlfn.XLOOKUP(A2170,Rotación!$A:$A,Rotación!$O:$O,0,0,-1),"")))),"")</f>
        <v>15500000</v>
      </c>
      <c r="H2170" s="13">
        <f>IFERROR(IF($F2170="ALTA",$D2170*1,
IF($F2170="MEDIA",$D2170*0.97,
IF($F2170="BAJA",$D2170*0.9,
IF($F2170="LIQUIDAR",_xlfn.XLOOKUP(A2170,Rotación!$A:$A,Rotación!$O:$O,0,0,-1),"")))),"")</f>
        <v>15035000</v>
      </c>
      <c r="I2170" s="13">
        <f>IFERROR(IF($F2170="ALTA",$D2170*0.97,
IF($F2170="MEDIA",$D2170*0.94,
IF($F2170="BAJA",$D2170*0.87,
IF($F2170="LIQUIDAR",_xlfn.XLOOKUP(A2170,Rotación!$A:$A,Rotación!$O:$O,0,0,-1),"")))),"")</f>
        <v>14570000</v>
      </c>
      <c r="J2170" s="13">
        <f>IFERROR(IF($F2170="ALTA",$D2170*0.94,
IF($F2170="MEDIA",$D2170*0.9,
IF($F2170="BAJA",$D2170*0.85,
IF($F2170="LIQUIDAR",_xlfn.XLOOKUP(A2170,Rotación!$A:$A,Rotación!$O:$O,0,0,-1),"")))),"")</f>
        <v>13950000</v>
      </c>
      <c r="K2170" s="13" t="str">
        <f>_xlfn.XLOOKUP(A2170,Rotación!$A:$A,Rotación!$P:$P,"",0,-1)</f>
        <v/>
      </c>
      <c r="L2170" s="25" t="e">
        <f t="shared" si="148"/>
        <v>#VALUE!</v>
      </c>
      <c r="M2170" s="26">
        <f t="shared" si="149"/>
        <v>0.80645161290322576</v>
      </c>
      <c r="N2170" s="22" t="str">
        <f>IFERROR(VLOOKUP(A2170,'Base ATR'!$1:$1048576,2,0),"")</f>
        <v/>
      </c>
      <c r="O2170" s="23" t="str">
        <f t="shared" ca="1" si="150"/>
        <v/>
      </c>
      <c r="P2170" t="str">
        <f t="shared" si="151"/>
        <v/>
      </c>
    </row>
    <row r="2171" spans="1:16" x14ac:dyDescent="0.3">
      <c r="A2171" t="s">
        <v>4982</v>
      </c>
      <c r="D2171" s="29">
        <v>8100000</v>
      </c>
      <c r="E2171" s="29">
        <v>7000000</v>
      </c>
      <c r="F2171" t="s">
        <v>5390</v>
      </c>
      <c r="G2171" s="13">
        <f>IFERROR(IF($F2171="ALTA",$D2171*1.03,
IF($F2171="MEDIA",$D2171*1,
IF($F2171="BAJA",$D2171*0.92,
IF($F2171="LIQUIDAR",_xlfn.XLOOKUP(A2171,Rotación!$A:$A,Rotación!$O:$O,0,0,-1),"")))),"")</f>
        <v>8343000</v>
      </c>
      <c r="H2171" s="13">
        <f>IFERROR(IF($F2171="ALTA",$D2171*1,
IF($F2171="MEDIA",$D2171*0.97,
IF($F2171="BAJA",$D2171*0.9,
IF($F2171="LIQUIDAR",_xlfn.XLOOKUP(A2171,Rotación!$A:$A,Rotación!$O:$O,0,0,-1),"")))),"")</f>
        <v>8100000</v>
      </c>
      <c r="I2171" s="13">
        <f>IFERROR(IF($F2171="ALTA",$D2171*0.97,
IF($F2171="MEDIA",$D2171*0.94,
IF($F2171="BAJA",$D2171*0.87,
IF($F2171="LIQUIDAR",_xlfn.XLOOKUP(A2171,Rotación!$A:$A,Rotación!$O:$O,0,0,-1),"")))),"")</f>
        <v>7857000</v>
      </c>
      <c r="J2171" s="13">
        <f>IFERROR(IF($F2171="ALTA",$D2171*0.94,
IF($F2171="MEDIA",$D2171*0.9,
IF($F2171="BAJA",$D2171*0.85,
IF($F2171="LIQUIDAR",_xlfn.XLOOKUP(A2171,Rotación!$A:$A,Rotación!$O:$O,0,0,-1),"")))),"")</f>
        <v>7614000</v>
      </c>
      <c r="K2171" s="13" t="str">
        <f>_xlfn.XLOOKUP(A2171,Rotación!$A:$A,Rotación!$P:$P,"",0,-1)</f>
        <v/>
      </c>
      <c r="L2171" s="25" t="e">
        <f t="shared" si="148"/>
        <v>#VALUE!</v>
      </c>
      <c r="M2171" s="26">
        <f t="shared" si="149"/>
        <v>0.86419753086419748</v>
      </c>
      <c r="N2171" s="22">
        <f>IFERROR(VLOOKUP(A2171,'Base ATR'!$1:$1048576,2,0),"")</f>
        <v>46052.754166666666</v>
      </c>
      <c r="O2171" s="23">
        <f t="shared" ca="1" si="150"/>
        <v>235.2458333333343</v>
      </c>
      <c r="P2171" t="str">
        <f t="shared" si="151"/>
        <v>SOBRE MERCADO</v>
      </c>
    </row>
    <row r="2172" spans="1:16" x14ac:dyDescent="0.3">
      <c r="A2172" t="s">
        <v>4983</v>
      </c>
      <c r="D2172" s="29">
        <v>10600000</v>
      </c>
      <c r="E2172" s="29">
        <v>8700000</v>
      </c>
      <c r="F2172" t="s">
        <v>4033</v>
      </c>
      <c r="G2172" s="13">
        <f>IFERROR(IF($F2172="ALTA",$D2172*1.03,
IF($F2172="MEDIA",$D2172*1,
IF($F2172="BAJA",$D2172*0.92,
IF($F2172="LIQUIDAR",_xlfn.XLOOKUP(A2172,Rotación!$A:$A,Rotación!$O:$O,0,0,-1),"")))),"")</f>
        <v>10600000</v>
      </c>
      <c r="H2172" s="13">
        <f>IFERROR(IF($F2172="ALTA",$D2172*1,
IF($F2172="MEDIA",$D2172*0.97,
IF($F2172="BAJA",$D2172*0.9,
IF($F2172="LIQUIDAR",_xlfn.XLOOKUP(A2172,Rotación!$A:$A,Rotación!$O:$O,0,0,-1),"")))),"")</f>
        <v>10282000</v>
      </c>
      <c r="I2172" s="13">
        <f>IFERROR(IF($F2172="ALTA",$D2172*0.97,
IF($F2172="MEDIA",$D2172*0.94,
IF($F2172="BAJA",$D2172*0.87,
IF($F2172="LIQUIDAR",_xlfn.XLOOKUP(A2172,Rotación!$A:$A,Rotación!$O:$O,0,0,-1),"")))),"")</f>
        <v>9964000</v>
      </c>
      <c r="J2172" s="13">
        <f>IFERROR(IF($F2172="ALTA",$D2172*0.94,
IF($F2172="MEDIA",$D2172*0.9,
IF($F2172="BAJA",$D2172*0.85,
IF($F2172="LIQUIDAR",_xlfn.XLOOKUP(A2172,Rotación!$A:$A,Rotación!$O:$O,0,0,-1),"")))),"")</f>
        <v>9540000</v>
      </c>
      <c r="K2172" s="13" t="str">
        <f>_xlfn.XLOOKUP(A2172,Rotación!$A:$A,Rotación!$P:$P,"",0,-1)</f>
        <v/>
      </c>
      <c r="L2172" s="25" t="e">
        <f t="shared" si="148"/>
        <v>#VALUE!</v>
      </c>
      <c r="M2172" s="26">
        <f t="shared" si="149"/>
        <v>0.82075471698113212</v>
      </c>
      <c r="N2172" s="22" t="str">
        <f>IFERROR(VLOOKUP(A2172,'Base ATR'!$1:$1048576,2,0),"")</f>
        <v/>
      </c>
      <c r="O2172" s="23" t="str">
        <f t="shared" ca="1" si="150"/>
        <v/>
      </c>
      <c r="P2172" t="str">
        <f t="shared" si="151"/>
        <v/>
      </c>
    </row>
    <row r="2173" spans="1:16" x14ac:dyDescent="0.3">
      <c r="A2173" t="s">
        <v>4964</v>
      </c>
      <c r="D2173" s="29">
        <v>28100000</v>
      </c>
      <c r="E2173" s="29">
        <v>23350000</v>
      </c>
      <c r="F2173" t="s">
        <v>5390</v>
      </c>
      <c r="G2173" s="13">
        <f>IFERROR(IF($F2173="ALTA",$D2173*1.03,
IF($F2173="MEDIA",$D2173*1,
IF($F2173="BAJA",$D2173*0.92,
IF($F2173="LIQUIDAR",_xlfn.XLOOKUP(A2173,Rotación!$A:$A,Rotación!$O:$O,0,0,-1),"")))),"")</f>
        <v>28943000</v>
      </c>
      <c r="H2173" s="13">
        <f>IFERROR(IF($F2173="ALTA",$D2173*1,
IF($F2173="MEDIA",$D2173*0.97,
IF($F2173="BAJA",$D2173*0.9,
IF($F2173="LIQUIDAR",_xlfn.XLOOKUP(A2173,Rotación!$A:$A,Rotación!$O:$O,0,0,-1),"")))),"")</f>
        <v>28100000</v>
      </c>
      <c r="I2173" s="13">
        <f>IFERROR(IF($F2173="ALTA",$D2173*0.97,
IF($F2173="MEDIA",$D2173*0.94,
IF($F2173="BAJA",$D2173*0.87,
IF($F2173="LIQUIDAR",_xlfn.XLOOKUP(A2173,Rotación!$A:$A,Rotación!$O:$O,0,0,-1),"")))),"")</f>
        <v>27257000</v>
      </c>
      <c r="J2173" s="13">
        <f>IFERROR(IF($F2173="ALTA",$D2173*0.94,
IF($F2173="MEDIA",$D2173*0.9,
IF($F2173="BAJA",$D2173*0.85,
IF($F2173="LIQUIDAR",_xlfn.XLOOKUP(A2173,Rotación!$A:$A,Rotación!$O:$O,0,0,-1),"")))),"")</f>
        <v>26414000</v>
      </c>
      <c r="K2173" s="13" t="str">
        <f>_xlfn.XLOOKUP(A2173,Rotación!$A:$A,Rotación!$P:$P,"",0,-1)</f>
        <v/>
      </c>
      <c r="L2173" s="25" t="e">
        <f t="shared" si="148"/>
        <v>#VALUE!</v>
      </c>
      <c r="M2173" s="26">
        <f t="shared" si="149"/>
        <v>0.83096085409252674</v>
      </c>
      <c r="N2173" s="22" t="str">
        <f>IFERROR(VLOOKUP(A2173,'Base ATR'!$1:$1048576,2,0),"")</f>
        <v/>
      </c>
      <c r="O2173" s="23" t="str">
        <f t="shared" ca="1" si="150"/>
        <v/>
      </c>
      <c r="P2173" t="str">
        <f t="shared" si="151"/>
        <v/>
      </c>
    </row>
    <row r="2174" spans="1:16" x14ac:dyDescent="0.3">
      <c r="A2174" t="s">
        <v>5283</v>
      </c>
      <c r="D2174" s="29">
        <v>15500000</v>
      </c>
      <c r="E2174" s="29">
        <v>12800000</v>
      </c>
      <c r="F2174" t="s">
        <v>4033</v>
      </c>
      <c r="G2174" s="13">
        <f>IFERROR(IF($F2174="ALTA",$D2174*1.03,
IF($F2174="MEDIA",$D2174*1,
IF($F2174="BAJA",$D2174*0.92,
IF($F2174="LIQUIDAR",_xlfn.XLOOKUP(A2174,Rotación!$A:$A,Rotación!$O:$O,0,0,-1),"")))),"")</f>
        <v>15500000</v>
      </c>
      <c r="H2174" s="13">
        <f>IFERROR(IF($F2174="ALTA",$D2174*1,
IF($F2174="MEDIA",$D2174*0.97,
IF($F2174="BAJA",$D2174*0.9,
IF($F2174="LIQUIDAR",_xlfn.XLOOKUP(A2174,Rotación!$A:$A,Rotación!$O:$O,0,0,-1),"")))),"")</f>
        <v>15035000</v>
      </c>
      <c r="I2174" s="13">
        <f>IFERROR(IF($F2174="ALTA",$D2174*0.97,
IF($F2174="MEDIA",$D2174*0.94,
IF($F2174="BAJA",$D2174*0.87,
IF($F2174="LIQUIDAR",_xlfn.XLOOKUP(A2174,Rotación!$A:$A,Rotación!$O:$O,0,0,-1),"")))),"")</f>
        <v>14570000</v>
      </c>
      <c r="J2174" s="13">
        <f>IFERROR(IF($F2174="ALTA",$D2174*0.94,
IF($F2174="MEDIA",$D2174*0.9,
IF($F2174="BAJA",$D2174*0.85,
IF($F2174="LIQUIDAR",_xlfn.XLOOKUP(A2174,Rotación!$A:$A,Rotación!$O:$O,0,0,-1),"")))),"")</f>
        <v>13950000</v>
      </c>
      <c r="K2174" s="13" t="str">
        <f>_xlfn.XLOOKUP(A2174,Rotación!$A:$A,Rotación!$P:$P,"",0,-1)</f>
        <v/>
      </c>
      <c r="L2174" s="25" t="e">
        <f t="shared" si="148"/>
        <v>#VALUE!</v>
      </c>
      <c r="M2174" s="26">
        <f t="shared" si="149"/>
        <v>0.82580645161290323</v>
      </c>
      <c r="N2174" s="22" t="str">
        <f>IFERROR(VLOOKUP(A2174,'Base ATR'!$1:$1048576,2,0),"")</f>
        <v/>
      </c>
      <c r="O2174" s="23" t="str">
        <f t="shared" ca="1" si="150"/>
        <v/>
      </c>
      <c r="P2174" t="str">
        <f t="shared" si="151"/>
        <v/>
      </c>
    </row>
    <row r="2175" spans="1:16" x14ac:dyDescent="0.3">
      <c r="A2175" t="s">
        <v>4985</v>
      </c>
      <c r="D2175" s="29">
        <v>14900000</v>
      </c>
      <c r="E2175" s="29">
        <v>12500000</v>
      </c>
      <c r="F2175" t="s">
        <v>5390</v>
      </c>
      <c r="G2175" s="13">
        <f>IFERROR(IF($F2175="ALTA",$D2175*1.03,
IF($F2175="MEDIA",$D2175*1,
IF($F2175="BAJA",$D2175*0.92,
IF($F2175="LIQUIDAR",_xlfn.XLOOKUP(A2175,Rotación!$A:$A,Rotación!$O:$O,0,0,-1),"")))),"")</f>
        <v>15347000</v>
      </c>
      <c r="H2175" s="13">
        <f>IFERROR(IF($F2175="ALTA",$D2175*1,
IF($F2175="MEDIA",$D2175*0.97,
IF($F2175="BAJA",$D2175*0.9,
IF($F2175="LIQUIDAR",_xlfn.XLOOKUP(A2175,Rotación!$A:$A,Rotación!$O:$O,0,0,-1),"")))),"")</f>
        <v>14900000</v>
      </c>
      <c r="I2175" s="13">
        <f>IFERROR(IF($F2175="ALTA",$D2175*0.97,
IF($F2175="MEDIA",$D2175*0.94,
IF($F2175="BAJA",$D2175*0.87,
IF($F2175="LIQUIDAR",_xlfn.XLOOKUP(A2175,Rotación!$A:$A,Rotación!$O:$O,0,0,-1),"")))),"")</f>
        <v>14453000</v>
      </c>
      <c r="J2175" s="13">
        <f>IFERROR(IF($F2175="ALTA",$D2175*0.94,
IF($F2175="MEDIA",$D2175*0.9,
IF($F2175="BAJA",$D2175*0.85,
IF($F2175="LIQUIDAR",_xlfn.XLOOKUP(A2175,Rotación!$A:$A,Rotación!$O:$O,0,0,-1),"")))),"")</f>
        <v>14006000</v>
      </c>
      <c r="K2175" s="13" t="str">
        <f>_xlfn.XLOOKUP(A2175,Rotación!$A:$A,Rotación!$P:$P,"",0,-1)</f>
        <v/>
      </c>
      <c r="L2175" s="25" t="e">
        <f t="shared" si="148"/>
        <v>#VALUE!</v>
      </c>
      <c r="M2175" s="26">
        <f t="shared" si="149"/>
        <v>0.83892617449664431</v>
      </c>
      <c r="N2175" s="22">
        <f>IFERROR(VLOOKUP(A2175,'Base ATR'!$1:$1048576,2,0),"")</f>
        <v>46052.456944444442</v>
      </c>
      <c r="O2175" s="23">
        <f t="shared" ca="1" si="150"/>
        <v>235.54305555555766</v>
      </c>
      <c r="P2175" t="str">
        <f t="shared" si="151"/>
        <v>SOBRE MERCADO</v>
      </c>
    </row>
    <row r="2176" spans="1:16" x14ac:dyDescent="0.3">
      <c r="A2176" t="s">
        <v>4978</v>
      </c>
      <c r="D2176" s="29">
        <v>11600000</v>
      </c>
      <c r="E2176" s="29">
        <v>8100000</v>
      </c>
      <c r="F2176" t="s">
        <v>5391</v>
      </c>
      <c r="G2176" s="13">
        <f>IFERROR(IF($F2176="ALTA",$D2176*1.03,
IF($F2176="MEDIA",$D2176*1,
IF($F2176="BAJA",$D2176*0.92,
IF($F2176="LIQUIDAR",_xlfn.XLOOKUP(A2176,Rotación!$A:$A,Rotación!$O:$O,0,0,-1),"")))),"")</f>
        <v>10672000</v>
      </c>
      <c r="H2176" s="13">
        <f>IFERROR(IF($F2176="ALTA",$D2176*1,
IF($F2176="MEDIA",$D2176*0.97,
IF($F2176="BAJA",$D2176*0.9,
IF($F2176="LIQUIDAR",_xlfn.XLOOKUP(A2176,Rotación!$A:$A,Rotación!$O:$O,0,0,-1),"")))),"")</f>
        <v>10440000</v>
      </c>
      <c r="I2176" s="13">
        <f>IFERROR(IF($F2176="ALTA",$D2176*0.97,
IF($F2176="MEDIA",$D2176*0.94,
IF($F2176="BAJA",$D2176*0.87,
IF($F2176="LIQUIDAR",_xlfn.XLOOKUP(A2176,Rotación!$A:$A,Rotación!$O:$O,0,0,-1),"")))),"")</f>
        <v>10092000</v>
      </c>
      <c r="J2176" s="13">
        <f>IFERROR(IF($F2176="ALTA",$D2176*0.94,
IF($F2176="MEDIA",$D2176*0.9,
IF($F2176="BAJA",$D2176*0.85,
IF($F2176="LIQUIDAR",_xlfn.XLOOKUP(A2176,Rotación!$A:$A,Rotación!$O:$O,0,0,-1),"")))),"")</f>
        <v>9860000</v>
      </c>
      <c r="K2176" s="13" t="str">
        <f>_xlfn.XLOOKUP(A2176,Rotación!$A:$A,Rotación!$P:$P,"",0,-1)</f>
        <v/>
      </c>
      <c r="L2176" s="25" t="e">
        <f t="shared" si="148"/>
        <v>#VALUE!</v>
      </c>
      <c r="M2176" s="26">
        <f t="shared" si="149"/>
        <v>0.69827586206896552</v>
      </c>
      <c r="N2176" s="22" t="str">
        <f>IFERROR(VLOOKUP(A2176,'Base ATR'!$1:$1048576,2,0),"")</f>
        <v/>
      </c>
      <c r="O2176" s="23" t="str">
        <f t="shared" ca="1" si="150"/>
        <v/>
      </c>
      <c r="P2176" t="str">
        <f t="shared" si="151"/>
        <v/>
      </c>
    </row>
    <row r="2177" spans="1:16" x14ac:dyDescent="0.3">
      <c r="A2177" t="s">
        <v>219</v>
      </c>
      <c r="B2177" t="s">
        <v>62</v>
      </c>
      <c r="C2177" t="s">
        <v>4249</v>
      </c>
      <c r="D2177" s="29">
        <v>17900000</v>
      </c>
      <c r="E2177" s="29">
        <v>17000000</v>
      </c>
      <c r="F2177" t="s">
        <v>4033</v>
      </c>
      <c r="G2177" s="13">
        <f>IFERROR(IF($F2177="ALTA",$D2177*1.03,
IF($F2177="MEDIA",$D2177*1,
IF($F2177="BAJA",$D2177*0.92,
IF($F2177="LIQUIDAR",_xlfn.XLOOKUP(A2177,Rotación!$A:$A,Rotación!$O:$O,0,0,-1),"")))),"")</f>
        <v>17900000</v>
      </c>
      <c r="H2177" s="13">
        <f>IFERROR(IF($F2177="ALTA",$D2177*1,
IF($F2177="MEDIA",$D2177*0.97,
IF($F2177="BAJA",$D2177*0.9,
IF($F2177="LIQUIDAR",_xlfn.XLOOKUP(A2177,Rotación!$A:$A,Rotación!$O:$O,0,0,-1),"")))),"")</f>
        <v>17363000</v>
      </c>
      <c r="I2177" s="13">
        <f>IFERROR(IF($F2177="ALTA",$D2177*0.97,
IF($F2177="MEDIA",$D2177*0.94,
IF($F2177="BAJA",$D2177*0.87,
IF($F2177="LIQUIDAR",_xlfn.XLOOKUP(A2177,Rotación!$A:$A,Rotación!$O:$O,0,0,-1),"")))),"")</f>
        <v>16826000</v>
      </c>
      <c r="J2177" s="13">
        <f>IFERROR(IF($F2177="ALTA",$D2177*0.94,
IF($F2177="MEDIA",$D2177*0.9,
IF($F2177="BAJA",$D2177*0.85,
IF($F2177="LIQUIDAR",_xlfn.XLOOKUP(A2177,Rotación!$A:$A,Rotación!$O:$O,0,0,-1),"")))),"")</f>
        <v>16110000</v>
      </c>
      <c r="K2177" s="13" t="str">
        <f>_xlfn.XLOOKUP(A2177,Rotación!$A:$A,Rotación!$P:$P,"",0,-1)</f>
        <v/>
      </c>
      <c r="L2177" s="25" t="e">
        <f t="shared" si="148"/>
        <v>#VALUE!</v>
      </c>
      <c r="M2177" s="26">
        <f t="shared" si="149"/>
        <v>0.94972067039106145</v>
      </c>
      <c r="N2177" s="22">
        <f>IFERROR(VLOOKUP(A2177,'Base ATR'!$1:$1048576,2,0),"")</f>
        <v>45888.433333333334</v>
      </c>
      <c r="O2177" s="23">
        <f t="shared" ca="1" si="150"/>
        <v>399.5666666666657</v>
      </c>
      <c r="P2177" t="str">
        <f t="shared" si="151"/>
        <v>SOBRE MERCADO</v>
      </c>
    </row>
    <row r="2178" spans="1:16" x14ac:dyDescent="0.3">
      <c r="A2178" t="s">
        <v>69</v>
      </c>
      <c r="B2178" t="s">
        <v>62</v>
      </c>
      <c r="C2178" t="s">
        <v>4249</v>
      </c>
      <c r="D2178" s="29">
        <v>22900000</v>
      </c>
      <c r="E2178" s="29">
        <v>27919100</v>
      </c>
      <c r="F2178" t="s">
        <v>4033</v>
      </c>
      <c r="G2178" s="13">
        <f>IFERROR(IF($F2178="ALTA",$D2178*1.03,
IF($F2178="MEDIA",$D2178*1,
IF($F2178="BAJA",$D2178*0.92,
IF($F2178="LIQUIDAR",_xlfn.XLOOKUP(A2178,Rotación!$A:$A,Rotación!$O:$O,0,0,-1),"")))),"")</f>
        <v>22900000</v>
      </c>
      <c r="H2178" s="13">
        <f>IFERROR(IF($F2178="ALTA",$D2178*1,
IF($F2178="MEDIA",$D2178*0.97,
IF($F2178="BAJA",$D2178*0.9,
IF($F2178="LIQUIDAR",_xlfn.XLOOKUP(A2178,Rotación!$A:$A,Rotación!$O:$O,0,0,-1),"")))),"")</f>
        <v>22213000</v>
      </c>
      <c r="I2178" s="13">
        <f>IFERROR(IF($F2178="ALTA",$D2178*0.97,
IF($F2178="MEDIA",$D2178*0.94,
IF($F2178="BAJA",$D2178*0.87,
IF($F2178="LIQUIDAR",_xlfn.XLOOKUP(A2178,Rotación!$A:$A,Rotación!$O:$O,0,0,-1),"")))),"")</f>
        <v>21526000</v>
      </c>
      <c r="J2178" s="13">
        <f>IFERROR(IF($F2178="ALTA",$D2178*0.94,
IF($F2178="MEDIA",$D2178*0.9,
IF($F2178="BAJA",$D2178*0.85,
IF($F2178="LIQUIDAR",_xlfn.XLOOKUP(A2178,Rotación!$A:$A,Rotación!$O:$O,0,0,-1),"")))),"")</f>
        <v>20610000</v>
      </c>
      <c r="K2178" s="13">
        <f>_xlfn.XLOOKUP(A2178,Rotación!$A:$A,Rotación!$P:$P,"",0,-1)</f>
        <v>20990000</v>
      </c>
      <c r="L2178" s="25">
        <f t="shared" si="148"/>
        <v>-1910000</v>
      </c>
      <c r="M2178" s="26">
        <f t="shared" si="149"/>
        <v>1.2191746724890831</v>
      </c>
      <c r="N2178" s="22">
        <f>IFERROR(VLOOKUP(A2178,'Base ATR'!$1:$1048576,2,0),"")</f>
        <v>45896.441666666666</v>
      </c>
      <c r="O2178" s="23">
        <f t="shared" ca="1" si="150"/>
        <v>391.5583333333343</v>
      </c>
      <c r="P2178" t="str">
        <f t="shared" si="151"/>
        <v>BAJO MERCADO</v>
      </c>
    </row>
    <row r="2179" spans="1:16" x14ac:dyDescent="0.3">
      <c r="A2179" t="s">
        <v>249</v>
      </c>
      <c r="B2179" t="s">
        <v>250</v>
      </c>
      <c r="C2179" t="s">
        <v>5676</v>
      </c>
      <c r="D2179" s="29">
        <v>43290000</v>
      </c>
      <c r="E2179" s="29">
        <v>35000000</v>
      </c>
      <c r="F2179" t="s">
        <v>5391</v>
      </c>
      <c r="G2179" s="13">
        <f>IFERROR(IF($F2179="ALTA",$D2179*1.03,
IF($F2179="MEDIA",$D2179*1,
IF($F2179="BAJA",$D2179*0.92,
IF($F2179="LIQUIDAR",_xlfn.XLOOKUP(A2179,Rotación!$A:$A,Rotación!$O:$O,0,0,-1),"")))),"")</f>
        <v>39826800</v>
      </c>
      <c r="H2179" s="13">
        <f>IFERROR(IF($F2179="ALTA",$D2179*1,
IF($F2179="MEDIA",$D2179*0.97,
IF($F2179="BAJA",$D2179*0.9,
IF($F2179="LIQUIDAR",_xlfn.XLOOKUP(A2179,Rotación!$A:$A,Rotación!$O:$O,0,0,-1),"")))),"")</f>
        <v>38961000</v>
      </c>
      <c r="I2179" s="13">
        <f>IFERROR(IF($F2179="ALTA",$D2179*0.97,
IF($F2179="MEDIA",$D2179*0.94,
IF($F2179="BAJA",$D2179*0.87,
IF($F2179="LIQUIDAR",_xlfn.XLOOKUP(A2179,Rotación!$A:$A,Rotación!$O:$O,0,0,-1),"")))),"")</f>
        <v>37662300</v>
      </c>
      <c r="J2179" s="13">
        <f>IFERROR(IF($F2179="ALTA",$D2179*0.94,
IF($F2179="MEDIA",$D2179*0.9,
IF($F2179="BAJA",$D2179*0.85,
IF($F2179="LIQUIDAR",_xlfn.XLOOKUP(A2179,Rotación!$A:$A,Rotación!$O:$O,0,0,-1),"")))),"")</f>
        <v>36796500</v>
      </c>
      <c r="K2179" s="13">
        <f>_xlfn.XLOOKUP(A2179,Rotación!$A:$A,Rotación!$P:$P,"",0,-1)</f>
        <v>36990000</v>
      </c>
      <c r="L2179" s="25">
        <f t="shared" si="148"/>
        <v>-6300000</v>
      </c>
      <c r="M2179" s="26">
        <f t="shared" si="149"/>
        <v>0.80850080850080852</v>
      </c>
      <c r="N2179" s="22">
        <f>IFERROR(VLOOKUP(A2179,'Base ATR'!$1:$1048576,2,0),"")</f>
        <v>45930.617361111108</v>
      </c>
      <c r="O2179" s="23">
        <f t="shared" ca="1" si="150"/>
        <v>357.38263888889196</v>
      </c>
      <c r="P2179" t="str">
        <f t="shared" si="151"/>
        <v>BAJO MERCADO</v>
      </c>
    </row>
    <row r="2180" spans="1:16" x14ac:dyDescent="0.3">
      <c r="A2180" t="s">
        <v>4068</v>
      </c>
      <c r="D2180" s="29">
        <v>13580000</v>
      </c>
      <c r="E2180" s="29">
        <v>11000000</v>
      </c>
      <c r="F2180" t="s">
        <v>4033</v>
      </c>
      <c r="G2180" s="13">
        <f>IFERROR(IF($F2180="ALTA",$D2180*1.03,
IF($F2180="MEDIA",$D2180*1,
IF($F2180="BAJA",$D2180*0.92,
IF($F2180="LIQUIDAR",_xlfn.XLOOKUP(A2180,Rotación!$A:$A,Rotación!$O:$O,0,0,-1),"")))),"")</f>
        <v>13580000</v>
      </c>
      <c r="H2180" s="13">
        <f>IFERROR(IF($F2180="ALTA",$D2180*1,
IF($F2180="MEDIA",$D2180*0.97,
IF($F2180="BAJA",$D2180*0.9,
IF($F2180="LIQUIDAR",_xlfn.XLOOKUP(A2180,Rotación!$A:$A,Rotación!$O:$O,0,0,-1),"")))),"")</f>
        <v>13172600</v>
      </c>
      <c r="I2180" s="13">
        <f>IFERROR(IF($F2180="ALTA",$D2180*0.97,
IF($F2180="MEDIA",$D2180*0.94,
IF($F2180="BAJA",$D2180*0.87,
IF($F2180="LIQUIDAR",_xlfn.XLOOKUP(A2180,Rotación!$A:$A,Rotación!$O:$O,0,0,-1),"")))),"")</f>
        <v>12765200</v>
      </c>
      <c r="J2180" s="13">
        <f>IFERROR(IF($F2180="ALTA",$D2180*0.94,
IF($F2180="MEDIA",$D2180*0.9,
IF($F2180="BAJA",$D2180*0.85,
IF($F2180="LIQUIDAR",_xlfn.XLOOKUP(A2180,Rotación!$A:$A,Rotación!$O:$O,0,0,-1),"")))),"")</f>
        <v>12222000</v>
      </c>
      <c r="K2180" s="13" t="str">
        <f>_xlfn.XLOOKUP(A2180,Rotación!$A:$A,Rotación!$P:$P,"",0,-1)</f>
        <v/>
      </c>
      <c r="L2180" s="25" t="e">
        <f t="shared" si="148"/>
        <v>#VALUE!</v>
      </c>
      <c r="M2180" s="26">
        <f t="shared" si="149"/>
        <v>0.81001472754050075</v>
      </c>
      <c r="N2180" s="22">
        <f>IFERROR(VLOOKUP(A2180,'Base ATR'!$1:$1048576,2,0),"")</f>
        <v>46045.529166666667</v>
      </c>
      <c r="O2180" s="23">
        <f t="shared" ca="1" si="150"/>
        <v>242.47083333333285</v>
      </c>
      <c r="P2180" t="str">
        <f t="shared" si="151"/>
        <v>SOBRE MERCADO</v>
      </c>
    </row>
    <row r="2181" spans="1:16" x14ac:dyDescent="0.3">
      <c r="A2181" t="s">
        <v>4991</v>
      </c>
      <c r="D2181" s="29">
        <v>18100000</v>
      </c>
      <c r="E2181" s="29">
        <v>15200000</v>
      </c>
      <c r="F2181" t="s">
        <v>5390</v>
      </c>
      <c r="G2181" s="13">
        <f>IFERROR(IF($F2181="ALTA",$D2181*1.03,
IF($F2181="MEDIA",$D2181*1,
IF($F2181="BAJA",$D2181*0.92,
IF($F2181="LIQUIDAR",_xlfn.XLOOKUP(A2181,Rotación!$A:$A,Rotación!$O:$O,0,0,-1),"")))),"")</f>
        <v>18643000</v>
      </c>
      <c r="H2181" s="13">
        <f>IFERROR(IF($F2181="ALTA",$D2181*1,
IF($F2181="MEDIA",$D2181*0.97,
IF($F2181="BAJA",$D2181*0.9,
IF($F2181="LIQUIDAR",_xlfn.XLOOKUP(A2181,Rotación!$A:$A,Rotación!$O:$O,0,0,-1),"")))),"")</f>
        <v>18100000</v>
      </c>
      <c r="I2181" s="13">
        <f>IFERROR(IF($F2181="ALTA",$D2181*0.97,
IF($F2181="MEDIA",$D2181*0.94,
IF($F2181="BAJA",$D2181*0.87,
IF($F2181="LIQUIDAR",_xlfn.XLOOKUP(A2181,Rotación!$A:$A,Rotación!$O:$O,0,0,-1),"")))),"")</f>
        <v>17557000</v>
      </c>
      <c r="J2181" s="13">
        <f>IFERROR(IF($F2181="ALTA",$D2181*0.94,
IF($F2181="MEDIA",$D2181*0.9,
IF($F2181="BAJA",$D2181*0.85,
IF($F2181="LIQUIDAR",_xlfn.XLOOKUP(A2181,Rotación!$A:$A,Rotación!$O:$O,0,0,-1),"")))),"")</f>
        <v>17014000</v>
      </c>
      <c r="K2181" s="13" t="str">
        <f>_xlfn.XLOOKUP(A2181,Rotación!$A:$A,Rotación!$P:$P,"",0,-1)</f>
        <v/>
      </c>
      <c r="L2181" s="25" t="e">
        <f t="shared" si="148"/>
        <v>#VALUE!</v>
      </c>
      <c r="M2181" s="26">
        <f t="shared" si="149"/>
        <v>0.83977900552486184</v>
      </c>
      <c r="N2181" s="22" t="str">
        <f>IFERROR(VLOOKUP(A2181,'Base ATR'!$1:$1048576,2,0),"")</f>
        <v/>
      </c>
      <c r="O2181" s="23" t="str">
        <f t="shared" ca="1" si="150"/>
        <v/>
      </c>
      <c r="P2181" t="str">
        <f t="shared" si="151"/>
        <v/>
      </c>
    </row>
    <row r="2182" spans="1:16" x14ac:dyDescent="0.3">
      <c r="A2182" t="s">
        <v>4994</v>
      </c>
      <c r="D2182" s="29">
        <v>14320000</v>
      </c>
      <c r="E2182" s="29">
        <v>11500000</v>
      </c>
      <c r="F2182" t="s">
        <v>4033</v>
      </c>
      <c r="G2182" s="13">
        <f>IFERROR(IF($F2182="ALTA",$D2182*1.03,
IF($F2182="MEDIA",$D2182*1,
IF($F2182="BAJA",$D2182*0.92,
IF($F2182="LIQUIDAR",_xlfn.XLOOKUP(A2182,Rotación!$A:$A,Rotación!$O:$O,0,0,-1),"")))),"")</f>
        <v>14320000</v>
      </c>
      <c r="H2182" s="13">
        <f>IFERROR(IF($F2182="ALTA",$D2182*1,
IF($F2182="MEDIA",$D2182*0.97,
IF($F2182="BAJA",$D2182*0.9,
IF($F2182="LIQUIDAR",_xlfn.XLOOKUP(A2182,Rotación!$A:$A,Rotación!$O:$O,0,0,-1),"")))),"")</f>
        <v>13890400</v>
      </c>
      <c r="I2182" s="13">
        <f>IFERROR(IF($F2182="ALTA",$D2182*0.97,
IF($F2182="MEDIA",$D2182*0.94,
IF($F2182="BAJA",$D2182*0.87,
IF($F2182="LIQUIDAR",_xlfn.XLOOKUP(A2182,Rotación!$A:$A,Rotación!$O:$O,0,0,-1),"")))),"")</f>
        <v>13460800</v>
      </c>
      <c r="J2182" s="13">
        <f>IFERROR(IF($F2182="ALTA",$D2182*0.94,
IF($F2182="MEDIA",$D2182*0.9,
IF($F2182="BAJA",$D2182*0.85,
IF($F2182="LIQUIDAR",_xlfn.XLOOKUP(A2182,Rotación!$A:$A,Rotación!$O:$O,0,0,-1),"")))),"")</f>
        <v>12888000</v>
      </c>
      <c r="K2182" s="13" t="str">
        <f>_xlfn.XLOOKUP(A2182,Rotación!$A:$A,Rotación!$P:$P,"",0,-1)</f>
        <v/>
      </c>
      <c r="L2182" s="25" t="e">
        <f t="shared" si="148"/>
        <v>#VALUE!</v>
      </c>
      <c r="M2182" s="26">
        <f t="shared" si="149"/>
        <v>0.80307262569832405</v>
      </c>
      <c r="N2182" s="22" t="str">
        <f>IFERROR(VLOOKUP(A2182,'Base ATR'!$1:$1048576,2,0),"")</f>
        <v/>
      </c>
      <c r="O2182" s="23" t="str">
        <f t="shared" ca="1" si="150"/>
        <v/>
      </c>
      <c r="P2182" t="str">
        <f t="shared" si="151"/>
        <v/>
      </c>
    </row>
    <row r="2183" spans="1:16" x14ac:dyDescent="0.3">
      <c r="A2183" t="s">
        <v>4996</v>
      </c>
      <c r="D2183" s="29">
        <v>20900000</v>
      </c>
      <c r="E2183" s="29">
        <v>17000000</v>
      </c>
      <c r="F2183" t="s">
        <v>4033</v>
      </c>
      <c r="G2183" s="13">
        <f>IFERROR(IF($F2183="ALTA",$D2183*1.03,
IF($F2183="MEDIA",$D2183*1,
IF($F2183="BAJA",$D2183*0.92,
IF($F2183="LIQUIDAR",_xlfn.XLOOKUP(A2183,Rotación!$A:$A,Rotación!$O:$O,0,0,-1),"")))),"")</f>
        <v>20900000</v>
      </c>
      <c r="H2183" s="13">
        <f>IFERROR(IF($F2183="ALTA",$D2183*1,
IF($F2183="MEDIA",$D2183*0.97,
IF($F2183="BAJA",$D2183*0.9,
IF($F2183="LIQUIDAR",_xlfn.XLOOKUP(A2183,Rotación!$A:$A,Rotación!$O:$O,0,0,-1),"")))),"")</f>
        <v>20273000</v>
      </c>
      <c r="I2183" s="13">
        <f>IFERROR(IF($F2183="ALTA",$D2183*0.97,
IF($F2183="MEDIA",$D2183*0.94,
IF($F2183="BAJA",$D2183*0.87,
IF($F2183="LIQUIDAR",_xlfn.XLOOKUP(A2183,Rotación!$A:$A,Rotación!$O:$O,0,0,-1),"")))),"")</f>
        <v>19646000</v>
      </c>
      <c r="J2183" s="13">
        <f>IFERROR(IF($F2183="ALTA",$D2183*0.94,
IF($F2183="MEDIA",$D2183*0.9,
IF($F2183="BAJA",$D2183*0.85,
IF($F2183="LIQUIDAR",_xlfn.XLOOKUP(A2183,Rotación!$A:$A,Rotación!$O:$O,0,0,-1),"")))),"")</f>
        <v>18810000</v>
      </c>
      <c r="K2183" s="13" t="str">
        <f>_xlfn.XLOOKUP(A2183,Rotación!$A:$A,Rotación!$P:$P,"",0,-1)</f>
        <v/>
      </c>
      <c r="L2183" s="25" t="e">
        <f t="shared" si="148"/>
        <v>#VALUE!</v>
      </c>
      <c r="M2183" s="26">
        <f t="shared" si="149"/>
        <v>0.8133971291866029</v>
      </c>
      <c r="N2183" s="22" t="str">
        <f>IFERROR(VLOOKUP(A2183,'Base ATR'!$1:$1048576,2,0),"")</f>
        <v/>
      </c>
      <c r="O2183" s="23" t="str">
        <f t="shared" ca="1" si="150"/>
        <v/>
      </c>
      <c r="P2183" t="str">
        <f t="shared" si="151"/>
        <v/>
      </c>
    </row>
    <row r="2184" spans="1:16" x14ac:dyDescent="0.3">
      <c r="A2184" t="s">
        <v>4999</v>
      </c>
      <c r="D2184" s="29">
        <v>15610000</v>
      </c>
      <c r="E2184" s="29">
        <v>12800000</v>
      </c>
      <c r="F2184" t="s">
        <v>4033</v>
      </c>
      <c r="G2184" s="13">
        <f>IFERROR(IF($F2184="ALTA",$D2184*1.03,
IF($F2184="MEDIA",$D2184*1,
IF($F2184="BAJA",$D2184*0.92,
IF($F2184="LIQUIDAR",_xlfn.XLOOKUP(A2184,Rotación!$A:$A,Rotación!$O:$O,0,0,-1),"")))),"")</f>
        <v>15610000</v>
      </c>
      <c r="H2184" s="13">
        <f>IFERROR(IF($F2184="ALTA",$D2184*1,
IF($F2184="MEDIA",$D2184*0.97,
IF($F2184="BAJA",$D2184*0.9,
IF($F2184="LIQUIDAR",_xlfn.XLOOKUP(A2184,Rotación!$A:$A,Rotación!$O:$O,0,0,-1),"")))),"")</f>
        <v>15141700</v>
      </c>
      <c r="I2184" s="13">
        <f>IFERROR(IF($F2184="ALTA",$D2184*0.97,
IF($F2184="MEDIA",$D2184*0.94,
IF($F2184="BAJA",$D2184*0.87,
IF($F2184="LIQUIDAR",_xlfn.XLOOKUP(A2184,Rotación!$A:$A,Rotación!$O:$O,0,0,-1),"")))),"")</f>
        <v>14673400</v>
      </c>
      <c r="J2184" s="13">
        <f>IFERROR(IF($F2184="ALTA",$D2184*0.94,
IF($F2184="MEDIA",$D2184*0.9,
IF($F2184="BAJA",$D2184*0.85,
IF($F2184="LIQUIDAR",_xlfn.XLOOKUP(A2184,Rotación!$A:$A,Rotación!$O:$O,0,0,-1),"")))),"")</f>
        <v>14049000</v>
      </c>
      <c r="K2184" s="13" t="str">
        <f>_xlfn.XLOOKUP(A2184,Rotación!$A:$A,Rotación!$P:$P,"",0,-1)</f>
        <v/>
      </c>
      <c r="L2184" s="25" t="e">
        <f t="shared" si="148"/>
        <v>#VALUE!</v>
      </c>
      <c r="M2184" s="26">
        <f t="shared" si="149"/>
        <v>0.81998718770019219</v>
      </c>
      <c r="N2184" s="22" t="str">
        <f>IFERROR(VLOOKUP(A2184,'Base ATR'!$1:$1048576,2,0),"")</f>
        <v/>
      </c>
      <c r="O2184" s="23" t="str">
        <f t="shared" ca="1" si="150"/>
        <v/>
      </c>
      <c r="P2184" t="str">
        <f t="shared" si="151"/>
        <v/>
      </c>
    </row>
    <row r="2185" spans="1:16" x14ac:dyDescent="0.3">
      <c r="A2185" t="s">
        <v>4060</v>
      </c>
      <c r="D2185" s="29">
        <v>28300000</v>
      </c>
      <c r="E2185" s="29">
        <v>22800000</v>
      </c>
      <c r="F2185" t="s">
        <v>4033</v>
      </c>
      <c r="G2185" s="13">
        <f>IFERROR(IF($F2185="ALTA",$D2185*1.03,
IF($F2185="MEDIA",$D2185*1,
IF($F2185="BAJA",$D2185*0.92,
IF($F2185="LIQUIDAR",_xlfn.XLOOKUP(A2185,Rotación!$A:$A,Rotación!$O:$O,0,0,-1),"")))),"")</f>
        <v>28300000</v>
      </c>
      <c r="H2185" s="13">
        <f>IFERROR(IF($F2185="ALTA",$D2185*1,
IF($F2185="MEDIA",$D2185*0.97,
IF($F2185="BAJA",$D2185*0.9,
IF($F2185="LIQUIDAR",_xlfn.XLOOKUP(A2185,Rotación!$A:$A,Rotación!$O:$O,0,0,-1),"")))),"")</f>
        <v>27451000</v>
      </c>
      <c r="I2185" s="13">
        <f>IFERROR(IF($F2185="ALTA",$D2185*0.97,
IF($F2185="MEDIA",$D2185*0.94,
IF($F2185="BAJA",$D2185*0.87,
IF($F2185="LIQUIDAR",_xlfn.XLOOKUP(A2185,Rotación!$A:$A,Rotación!$O:$O,0,0,-1),"")))),"")</f>
        <v>26602000</v>
      </c>
      <c r="J2185" s="13">
        <f>IFERROR(IF($F2185="ALTA",$D2185*0.94,
IF($F2185="MEDIA",$D2185*0.9,
IF($F2185="BAJA",$D2185*0.85,
IF($F2185="LIQUIDAR",_xlfn.XLOOKUP(A2185,Rotación!$A:$A,Rotación!$O:$O,0,0,-1),"")))),"")</f>
        <v>25470000</v>
      </c>
      <c r="K2185" s="13" t="str">
        <f>_xlfn.XLOOKUP(A2185,Rotación!$A:$A,Rotación!$P:$P,"",0,-1)</f>
        <v/>
      </c>
      <c r="L2185" s="25" t="e">
        <f t="shared" si="148"/>
        <v>#VALUE!</v>
      </c>
      <c r="M2185" s="26">
        <f t="shared" si="149"/>
        <v>0.80565371024734977</v>
      </c>
      <c r="N2185" s="22">
        <f>IFERROR(VLOOKUP(A2185,'Base ATR'!$1:$1048576,2,0),"")</f>
        <v>46049.506249999999</v>
      </c>
      <c r="O2185" s="23">
        <f t="shared" ca="1" si="150"/>
        <v>238.49375000000146</v>
      </c>
      <c r="P2185" t="str">
        <f t="shared" si="151"/>
        <v>SOBRE MERCADO</v>
      </c>
    </row>
    <row r="2186" spans="1:16" x14ac:dyDescent="0.3">
      <c r="A2186" t="s">
        <v>5006</v>
      </c>
      <c r="D2186" s="29">
        <v>7100000</v>
      </c>
      <c r="E2186" s="29">
        <v>5600000</v>
      </c>
      <c r="F2186" t="s">
        <v>4033</v>
      </c>
      <c r="G2186" s="13">
        <f>IFERROR(IF($F2186="ALTA",$D2186*1.03,
IF($F2186="MEDIA",$D2186*1,
IF($F2186="BAJA",$D2186*0.92,
IF($F2186="LIQUIDAR",_xlfn.XLOOKUP(A2186,Rotación!$A:$A,Rotación!$O:$O,0,0,-1),"")))),"")</f>
        <v>7100000</v>
      </c>
      <c r="H2186" s="13">
        <f>IFERROR(IF($F2186="ALTA",$D2186*1,
IF($F2186="MEDIA",$D2186*0.97,
IF($F2186="BAJA",$D2186*0.9,
IF($F2186="LIQUIDAR",_xlfn.XLOOKUP(A2186,Rotación!$A:$A,Rotación!$O:$O,0,0,-1),"")))),"")</f>
        <v>6887000</v>
      </c>
      <c r="I2186" s="13">
        <f>IFERROR(IF($F2186="ALTA",$D2186*0.97,
IF($F2186="MEDIA",$D2186*0.94,
IF($F2186="BAJA",$D2186*0.87,
IF($F2186="LIQUIDAR",_xlfn.XLOOKUP(A2186,Rotación!$A:$A,Rotación!$O:$O,0,0,-1),"")))),"")</f>
        <v>6674000</v>
      </c>
      <c r="J2186" s="13">
        <f>IFERROR(IF($F2186="ALTA",$D2186*0.94,
IF($F2186="MEDIA",$D2186*0.9,
IF($F2186="BAJA",$D2186*0.85,
IF($F2186="LIQUIDAR",_xlfn.XLOOKUP(A2186,Rotación!$A:$A,Rotación!$O:$O,0,0,-1),"")))),"")</f>
        <v>6390000</v>
      </c>
      <c r="K2186" s="13" t="str">
        <f>_xlfn.XLOOKUP(A2186,Rotación!$A:$A,Rotación!$P:$P,"",0,-1)</f>
        <v/>
      </c>
      <c r="L2186" s="25" t="e">
        <f t="shared" si="148"/>
        <v>#VALUE!</v>
      </c>
      <c r="M2186" s="26">
        <f t="shared" si="149"/>
        <v>0.78873239436619713</v>
      </c>
      <c r="N2186" s="22" t="str">
        <f>IFERROR(VLOOKUP(A2186,'Base ATR'!$1:$1048576,2,0),"")</f>
        <v/>
      </c>
      <c r="O2186" s="23" t="str">
        <f t="shared" ca="1" si="150"/>
        <v/>
      </c>
      <c r="P2186" t="str">
        <f t="shared" si="151"/>
        <v/>
      </c>
    </row>
    <row r="2187" spans="1:16" x14ac:dyDescent="0.3">
      <c r="A2187" t="s">
        <v>189</v>
      </c>
      <c r="B2187" t="s">
        <v>137</v>
      </c>
      <c r="C2187" t="s">
        <v>4702</v>
      </c>
      <c r="D2187" s="29">
        <v>11800000</v>
      </c>
      <c r="E2187" s="29">
        <v>10900000</v>
      </c>
      <c r="F2187" t="s">
        <v>5390</v>
      </c>
      <c r="G2187" s="13">
        <f>IFERROR(IF($F2187="ALTA",$D2187*1.03,
IF($F2187="MEDIA",$D2187*1,
IF($F2187="BAJA",$D2187*0.92,
IF($F2187="LIQUIDAR",_xlfn.XLOOKUP(A2187,Rotación!$A:$A,Rotación!$O:$O,0,0,-1),"")))),"")</f>
        <v>12154000</v>
      </c>
      <c r="H2187" s="13">
        <f>IFERROR(IF($F2187="ALTA",$D2187*1,
IF($F2187="MEDIA",$D2187*0.97,
IF($F2187="BAJA",$D2187*0.9,
IF($F2187="LIQUIDAR",_xlfn.XLOOKUP(A2187,Rotación!$A:$A,Rotación!$O:$O,0,0,-1),"")))),"")</f>
        <v>11800000</v>
      </c>
      <c r="I2187" s="13">
        <f>IFERROR(IF($F2187="ALTA",$D2187*0.97,
IF($F2187="MEDIA",$D2187*0.94,
IF($F2187="BAJA",$D2187*0.87,
IF($F2187="LIQUIDAR",_xlfn.XLOOKUP(A2187,Rotación!$A:$A,Rotación!$O:$O,0,0,-1),"")))),"")</f>
        <v>11446000</v>
      </c>
      <c r="J2187" s="13">
        <f>IFERROR(IF($F2187="ALTA",$D2187*0.94,
IF($F2187="MEDIA",$D2187*0.9,
IF($F2187="BAJA",$D2187*0.85,
IF($F2187="LIQUIDAR",_xlfn.XLOOKUP(A2187,Rotación!$A:$A,Rotación!$O:$O,0,0,-1),"")))),"")</f>
        <v>11092000</v>
      </c>
      <c r="K2187" s="13" t="str">
        <f>_xlfn.XLOOKUP(A2187,Rotación!$A:$A,Rotación!$P:$P,"",0,-1)</f>
        <v/>
      </c>
      <c r="L2187" s="25" t="e">
        <f t="shared" si="148"/>
        <v>#VALUE!</v>
      </c>
      <c r="M2187" s="26">
        <f t="shared" si="149"/>
        <v>0.92372881355932202</v>
      </c>
      <c r="N2187" s="22">
        <f>IFERROR(VLOOKUP(A2187,'Base ATR'!$1:$1048576,2,0),"")</f>
        <v>45986.681250000001</v>
      </c>
      <c r="O2187" s="23">
        <f t="shared" ca="1" si="150"/>
        <v>301.31874999999854</v>
      </c>
      <c r="P2187" t="str">
        <f t="shared" si="151"/>
        <v>SOBRE MERCADO</v>
      </c>
    </row>
    <row r="2188" spans="1:16" x14ac:dyDescent="0.3">
      <c r="A2188" t="s">
        <v>147</v>
      </c>
      <c r="B2188" t="s">
        <v>137</v>
      </c>
      <c r="C2188" t="s">
        <v>4702</v>
      </c>
      <c r="D2188" s="29">
        <v>10290000</v>
      </c>
      <c r="E2188" s="29">
        <v>8300000</v>
      </c>
      <c r="F2188" t="s">
        <v>5390</v>
      </c>
      <c r="G2188" s="13">
        <f>IFERROR(IF($F2188="ALTA",$D2188*1.03,
IF($F2188="MEDIA",$D2188*1,
IF($F2188="BAJA",$D2188*0.92,
IF($F2188="LIQUIDAR",_xlfn.XLOOKUP(A2188,Rotación!$A:$A,Rotación!$O:$O,0,0,-1),"")))),"")</f>
        <v>10598700</v>
      </c>
      <c r="H2188" s="13">
        <f>IFERROR(IF($F2188="ALTA",$D2188*1,
IF($F2188="MEDIA",$D2188*0.97,
IF($F2188="BAJA",$D2188*0.9,
IF($F2188="LIQUIDAR",_xlfn.XLOOKUP(A2188,Rotación!$A:$A,Rotación!$O:$O,0,0,-1),"")))),"")</f>
        <v>10290000</v>
      </c>
      <c r="I2188" s="13">
        <f>IFERROR(IF($F2188="ALTA",$D2188*0.97,
IF($F2188="MEDIA",$D2188*0.94,
IF($F2188="BAJA",$D2188*0.87,
IF($F2188="LIQUIDAR",_xlfn.XLOOKUP(A2188,Rotación!$A:$A,Rotación!$O:$O,0,0,-1),"")))),"")</f>
        <v>9981300</v>
      </c>
      <c r="J2188" s="13">
        <f>IFERROR(IF($F2188="ALTA",$D2188*0.94,
IF($F2188="MEDIA",$D2188*0.9,
IF($F2188="BAJA",$D2188*0.85,
IF($F2188="LIQUIDAR",_xlfn.XLOOKUP(A2188,Rotación!$A:$A,Rotación!$O:$O,0,0,-1),"")))),"")</f>
        <v>9672600</v>
      </c>
      <c r="K2188" s="13" t="str">
        <f>_xlfn.XLOOKUP(A2188,Rotación!$A:$A,Rotación!$P:$P,"",0,-1)</f>
        <v/>
      </c>
      <c r="L2188" s="25" t="e">
        <f t="shared" si="148"/>
        <v>#VALUE!</v>
      </c>
      <c r="M2188" s="26">
        <f t="shared" si="149"/>
        <v>0.80660835762876582</v>
      </c>
      <c r="N2188" s="22">
        <f>IFERROR(VLOOKUP(A2188,'Base ATR'!$1:$1048576,2,0),"")</f>
        <v>45986.679166666669</v>
      </c>
      <c r="O2188" s="23">
        <f t="shared" ca="1" si="150"/>
        <v>301.32083333333139</v>
      </c>
      <c r="P2188" t="str">
        <f t="shared" si="151"/>
        <v>SOBRE MERCADO</v>
      </c>
    </row>
    <row r="2189" spans="1:16" x14ac:dyDescent="0.3">
      <c r="A2189" t="s">
        <v>134</v>
      </c>
      <c r="B2189" t="s">
        <v>108</v>
      </c>
      <c r="C2189" t="s">
        <v>4476</v>
      </c>
      <c r="D2189" s="29">
        <v>9500000</v>
      </c>
      <c r="E2189" s="29">
        <v>8000000</v>
      </c>
      <c r="F2189" t="s">
        <v>4033</v>
      </c>
      <c r="G2189" s="13">
        <f>IFERROR(IF($F2189="ALTA",$D2189*1.03,
IF($F2189="MEDIA",$D2189*1,
IF($F2189="BAJA",$D2189*0.92,
IF($F2189="LIQUIDAR",_xlfn.XLOOKUP(A2189,Rotación!$A:$A,Rotación!$O:$O,0,0,-1),"")))),"")</f>
        <v>9500000</v>
      </c>
      <c r="H2189" s="13">
        <f>IFERROR(IF($F2189="ALTA",$D2189*1,
IF($F2189="MEDIA",$D2189*0.97,
IF($F2189="BAJA",$D2189*0.9,
IF($F2189="LIQUIDAR",_xlfn.XLOOKUP(A2189,Rotación!$A:$A,Rotación!$O:$O,0,0,-1),"")))),"")</f>
        <v>9215000</v>
      </c>
      <c r="I2189" s="13">
        <f>IFERROR(IF($F2189="ALTA",$D2189*0.97,
IF($F2189="MEDIA",$D2189*0.94,
IF($F2189="BAJA",$D2189*0.87,
IF($F2189="LIQUIDAR",_xlfn.XLOOKUP(A2189,Rotación!$A:$A,Rotación!$O:$O,0,0,-1),"")))),"")</f>
        <v>8930000</v>
      </c>
      <c r="J2189" s="13">
        <f>IFERROR(IF($F2189="ALTA",$D2189*0.94,
IF($F2189="MEDIA",$D2189*0.9,
IF($F2189="BAJA",$D2189*0.85,
IF($F2189="LIQUIDAR",_xlfn.XLOOKUP(A2189,Rotación!$A:$A,Rotación!$O:$O,0,0,-1),"")))),"")</f>
        <v>8550000</v>
      </c>
      <c r="K2189" s="13" t="str">
        <f>_xlfn.XLOOKUP(A2189,Rotación!$A:$A,Rotación!$P:$P,"",0,-1)</f>
        <v/>
      </c>
      <c r="L2189" s="25" t="e">
        <f t="shared" si="148"/>
        <v>#VALUE!</v>
      </c>
      <c r="M2189" s="26">
        <f t="shared" si="149"/>
        <v>0.84210526315789469</v>
      </c>
      <c r="N2189" s="22">
        <f>IFERROR(VLOOKUP(A2189,'Base ATR'!$1:$1048576,2,0),"")</f>
        <v>45985.734722222223</v>
      </c>
      <c r="O2189" s="23">
        <f t="shared" ca="1" si="150"/>
        <v>302.26527777777665</v>
      </c>
      <c r="P2189" t="str">
        <f t="shared" si="151"/>
        <v>SOBRE MERCADO</v>
      </c>
    </row>
    <row r="2190" spans="1:16" x14ac:dyDescent="0.3">
      <c r="A2190" t="s">
        <v>75</v>
      </c>
      <c r="B2190" t="s">
        <v>62</v>
      </c>
      <c r="C2190" t="s">
        <v>4249</v>
      </c>
      <c r="D2190" s="29">
        <v>15300000</v>
      </c>
      <c r="E2190" s="29">
        <v>14000000</v>
      </c>
      <c r="F2190" t="s">
        <v>4033</v>
      </c>
      <c r="G2190" s="13">
        <f>IFERROR(IF($F2190="ALTA",$D2190*1.03,
IF($F2190="MEDIA",$D2190*1,
IF($F2190="BAJA",$D2190*0.92,
IF($F2190="LIQUIDAR",_xlfn.XLOOKUP(A2190,Rotación!$A:$A,Rotación!$O:$O,0,0,-1),"")))),"")</f>
        <v>15300000</v>
      </c>
      <c r="H2190" s="13">
        <f>IFERROR(IF($F2190="ALTA",$D2190*1,
IF($F2190="MEDIA",$D2190*0.97,
IF($F2190="BAJA",$D2190*0.9,
IF($F2190="LIQUIDAR",_xlfn.XLOOKUP(A2190,Rotación!$A:$A,Rotación!$O:$O,0,0,-1),"")))),"")</f>
        <v>14841000</v>
      </c>
      <c r="I2190" s="13">
        <f>IFERROR(IF($F2190="ALTA",$D2190*0.97,
IF($F2190="MEDIA",$D2190*0.94,
IF($F2190="BAJA",$D2190*0.87,
IF($F2190="LIQUIDAR",_xlfn.XLOOKUP(A2190,Rotación!$A:$A,Rotación!$O:$O,0,0,-1),"")))),"")</f>
        <v>14382000</v>
      </c>
      <c r="J2190" s="13">
        <f>IFERROR(IF($F2190="ALTA",$D2190*0.94,
IF($F2190="MEDIA",$D2190*0.9,
IF($F2190="BAJA",$D2190*0.85,
IF($F2190="LIQUIDAR",_xlfn.XLOOKUP(A2190,Rotación!$A:$A,Rotación!$O:$O,0,0,-1),"")))),"")</f>
        <v>13770000</v>
      </c>
      <c r="K2190" s="13">
        <f>_xlfn.XLOOKUP(A2190,Rotación!$A:$A,Rotación!$P:$P,"",0,-1)</f>
        <v>13750000</v>
      </c>
      <c r="L2190" s="25">
        <f t="shared" si="148"/>
        <v>-1550000</v>
      </c>
      <c r="M2190" s="26">
        <f t="shared" si="149"/>
        <v>0.91503267973856206</v>
      </c>
      <c r="N2190" s="22">
        <f>IFERROR(VLOOKUP(A2190,'Base ATR'!$1:$1048576,2,0),"")</f>
        <v>45895.552777777775</v>
      </c>
      <c r="O2190" s="23">
        <f t="shared" ca="1" si="150"/>
        <v>392.44722222222481</v>
      </c>
      <c r="P2190" t="str">
        <f t="shared" si="151"/>
        <v>BAJO MERCADO</v>
      </c>
    </row>
    <row r="2191" spans="1:16" x14ac:dyDescent="0.3">
      <c r="A2191" t="s">
        <v>168</v>
      </c>
      <c r="B2191" t="s">
        <v>166</v>
      </c>
      <c r="C2191" t="s">
        <v>5684</v>
      </c>
      <c r="D2191" s="29">
        <v>19000000</v>
      </c>
      <c r="E2191" s="29">
        <v>16350000</v>
      </c>
      <c r="F2191" t="s">
        <v>4033</v>
      </c>
      <c r="G2191" s="13">
        <f>IFERROR(IF($F2191="ALTA",$D2191*1.03,
IF($F2191="MEDIA",$D2191*1,
IF($F2191="BAJA",$D2191*0.92,
IF($F2191="LIQUIDAR",_xlfn.XLOOKUP(A2191,Rotación!$A:$A,Rotación!$O:$O,0,0,-1),"")))),"")</f>
        <v>19000000</v>
      </c>
      <c r="H2191" s="13">
        <f>IFERROR(IF($F2191="ALTA",$D2191*1,
IF($F2191="MEDIA",$D2191*0.97,
IF($F2191="BAJA",$D2191*0.9,
IF($F2191="LIQUIDAR",_xlfn.XLOOKUP(A2191,Rotación!$A:$A,Rotación!$O:$O,0,0,-1),"")))),"")</f>
        <v>18430000</v>
      </c>
      <c r="I2191" s="13">
        <f>IFERROR(IF($F2191="ALTA",$D2191*0.97,
IF($F2191="MEDIA",$D2191*0.94,
IF($F2191="BAJA",$D2191*0.87,
IF($F2191="LIQUIDAR",_xlfn.XLOOKUP(A2191,Rotación!$A:$A,Rotación!$O:$O,0,0,-1),"")))),"")</f>
        <v>17860000</v>
      </c>
      <c r="J2191" s="13">
        <f>IFERROR(IF($F2191="ALTA",$D2191*0.94,
IF($F2191="MEDIA",$D2191*0.9,
IF($F2191="BAJA",$D2191*0.85,
IF($F2191="LIQUIDAR",_xlfn.XLOOKUP(A2191,Rotación!$A:$A,Rotación!$O:$O,0,0,-1),"")))),"")</f>
        <v>17100000</v>
      </c>
      <c r="K2191" s="13" t="str">
        <f>_xlfn.XLOOKUP(A2191,Rotación!$A:$A,Rotación!$P:$P,"",0,-1)</f>
        <v/>
      </c>
      <c r="L2191" s="25" t="e">
        <f t="shared" si="148"/>
        <v>#VALUE!</v>
      </c>
      <c r="M2191" s="26">
        <f t="shared" si="149"/>
        <v>0.86052631578947369</v>
      </c>
      <c r="N2191" s="22">
        <f>IFERROR(VLOOKUP(A2191,'Base ATR'!$1:$1048576,2,0),"")</f>
        <v>45897.724305555559</v>
      </c>
      <c r="O2191" s="23">
        <f t="shared" ca="1" si="150"/>
        <v>390.27569444444089</v>
      </c>
      <c r="P2191" t="str">
        <f t="shared" si="151"/>
        <v>SOBRE MERCADO</v>
      </c>
    </row>
    <row r="2192" spans="1:16" x14ac:dyDescent="0.3">
      <c r="A2192" t="s">
        <v>153</v>
      </c>
      <c r="B2192" t="s">
        <v>154</v>
      </c>
      <c r="C2192" t="s">
        <v>5681</v>
      </c>
      <c r="D2192" s="29">
        <v>24400000</v>
      </c>
      <c r="E2192" s="29">
        <v>21500000</v>
      </c>
      <c r="F2192" t="s">
        <v>4033</v>
      </c>
      <c r="G2192" s="13">
        <f>IFERROR(IF($F2192="ALTA",$D2192*1.03,
IF($F2192="MEDIA",$D2192*1,
IF($F2192="BAJA",$D2192*0.92,
IF($F2192="LIQUIDAR",_xlfn.XLOOKUP(A2192,Rotación!$A:$A,Rotación!$O:$O,0,0,-1),"")))),"")</f>
        <v>24400000</v>
      </c>
      <c r="H2192" s="13">
        <f>IFERROR(IF($F2192="ALTA",$D2192*1,
IF($F2192="MEDIA",$D2192*0.97,
IF($F2192="BAJA",$D2192*0.9,
IF($F2192="LIQUIDAR",_xlfn.XLOOKUP(A2192,Rotación!$A:$A,Rotación!$O:$O,0,0,-1),"")))),"")</f>
        <v>23668000</v>
      </c>
      <c r="I2192" s="13">
        <f>IFERROR(IF($F2192="ALTA",$D2192*0.97,
IF($F2192="MEDIA",$D2192*0.94,
IF($F2192="BAJA",$D2192*0.87,
IF($F2192="LIQUIDAR",_xlfn.XLOOKUP(A2192,Rotación!$A:$A,Rotación!$O:$O,0,0,-1),"")))),"")</f>
        <v>22936000</v>
      </c>
      <c r="J2192" s="13">
        <f>IFERROR(IF($F2192="ALTA",$D2192*0.94,
IF($F2192="MEDIA",$D2192*0.9,
IF($F2192="BAJA",$D2192*0.85,
IF($F2192="LIQUIDAR",_xlfn.XLOOKUP(A2192,Rotación!$A:$A,Rotación!$O:$O,0,0,-1),"")))),"")</f>
        <v>21960000</v>
      </c>
      <c r="K2192" s="13" t="str">
        <f>_xlfn.XLOOKUP(A2192,Rotación!$A:$A,Rotación!$P:$P,"",0,-1)</f>
        <v/>
      </c>
      <c r="L2192" s="25" t="e">
        <f t="shared" si="148"/>
        <v>#VALUE!</v>
      </c>
      <c r="M2192" s="26">
        <f t="shared" si="149"/>
        <v>0.88114754098360659</v>
      </c>
      <c r="N2192" s="22">
        <f>IFERROR(VLOOKUP(A2192,'Base ATR'!$1:$1048576,2,0),"")</f>
        <v>45899.45208333333</v>
      </c>
      <c r="O2192" s="23">
        <f t="shared" ca="1" si="150"/>
        <v>388.54791666667006</v>
      </c>
      <c r="P2192" t="str">
        <f t="shared" si="151"/>
        <v>SOBRE MERCADO</v>
      </c>
    </row>
    <row r="2193" spans="1:16" x14ac:dyDescent="0.3">
      <c r="A2193" t="s">
        <v>306</v>
      </c>
      <c r="B2193" t="s">
        <v>194</v>
      </c>
      <c r="C2193" t="s">
        <v>4322</v>
      </c>
      <c r="D2193" s="29">
        <v>17800000</v>
      </c>
      <c r="E2193" s="29">
        <v>17000000</v>
      </c>
      <c r="F2193" t="s">
        <v>5390</v>
      </c>
      <c r="G2193" s="13">
        <f>IFERROR(IF($F2193="ALTA",$D2193*1.03,
IF($F2193="MEDIA",$D2193*1,
IF($F2193="BAJA",$D2193*0.92,
IF($F2193="LIQUIDAR",_xlfn.XLOOKUP(A2193,Rotación!$A:$A,Rotación!$O:$O,0,0,-1),"")))),"")</f>
        <v>18334000</v>
      </c>
      <c r="H2193" s="13">
        <f>IFERROR(IF($F2193="ALTA",$D2193*1,
IF($F2193="MEDIA",$D2193*0.97,
IF($F2193="BAJA",$D2193*0.9,
IF($F2193="LIQUIDAR",_xlfn.XLOOKUP(A2193,Rotación!$A:$A,Rotación!$O:$O,0,0,-1),"")))),"")</f>
        <v>17800000</v>
      </c>
      <c r="I2193" s="13">
        <f>IFERROR(IF($F2193="ALTA",$D2193*0.97,
IF($F2193="MEDIA",$D2193*0.94,
IF($F2193="BAJA",$D2193*0.87,
IF($F2193="LIQUIDAR",_xlfn.XLOOKUP(A2193,Rotación!$A:$A,Rotación!$O:$O,0,0,-1),"")))),"")</f>
        <v>17266000</v>
      </c>
      <c r="J2193" s="13">
        <f>IFERROR(IF($F2193="ALTA",$D2193*0.94,
IF($F2193="MEDIA",$D2193*0.9,
IF($F2193="BAJA",$D2193*0.85,
IF($F2193="LIQUIDAR",_xlfn.XLOOKUP(A2193,Rotación!$A:$A,Rotación!$O:$O,0,0,-1),"")))),"")</f>
        <v>16731999.999999998</v>
      </c>
      <c r="K2193" s="13" t="str">
        <f>_xlfn.XLOOKUP(A2193,Rotación!$A:$A,Rotación!$P:$P,"",0,-1)</f>
        <v/>
      </c>
      <c r="L2193" s="25" t="e">
        <f t="shared" si="148"/>
        <v>#VALUE!</v>
      </c>
      <c r="M2193" s="26">
        <f t="shared" si="149"/>
        <v>0.9550561797752809</v>
      </c>
      <c r="N2193" s="22">
        <f>IFERROR(VLOOKUP(A2193,'Base ATR'!$1:$1048576,2,0),"")</f>
        <v>45987.724305555559</v>
      </c>
      <c r="O2193" s="23">
        <f t="shared" ca="1" si="150"/>
        <v>300.27569444444089</v>
      </c>
      <c r="P2193" t="str">
        <f t="shared" si="151"/>
        <v>SOBRE MERCADO</v>
      </c>
    </row>
    <row r="2194" spans="1:16" x14ac:dyDescent="0.3">
      <c r="A2194" t="s">
        <v>311</v>
      </c>
      <c r="B2194" t="s">
        <v>36</v>
      </c>
      <c r="C2194" t="s">
        <v>4371</v>
      </c>
      <c r="D2194" s="29">
        <v>13900000</v>
      </c>
      <c r="E2194" s="29">
        <v>12000000</v>
      </c>
      <c r="F2194" t="s">
        <v>5390</v>
      </c>
      <c r="G2194" s="13">
        <f>IFERROR(IF($F2194="ALTA",$D2194*1.03,
IF($F2194="MEDIA",$D2194*1,
IF($F2194="BAJA",$D2194*0.92,
IF($F2194="LIQUIDAR",_xlfn.XLOOKUP(A2194,Rotación!$A:$A,Rotación!$O:$O,0,0,-1),"")))),"")</f>
        <v>14317000</v>
      </c>
      <c r="H2194" s="13">
        <f>IFERROR(IF($F2194="ALTA",$D2194*1,
IF($F2194="MEDIA",$D2194*0.97,
IF($F2194="BAJA",$D2194*0.9,
IF($F2194="LIQUIDAR",_xlfn.XLOOKUP(A2194,Rotación!$A:$A,Rotación!$O:$O,0,0,-1),"")))),"")</f>
        <v>13900000</v>
      </c>
      <c r="I2194" s="13">
        <f>IFERROR(IF($F2194="ALTA",$D2194*0.97,
IF($F2194="MEDIA",$D2194*0.94,
IF($F2194="BAJA",$D2194*0.87,
IF($F2194="LIQUIDAR",_xlfn.XLOOKUP(A2194,Rotación!$A:$A,Rotación!$O:$O,0,0,-1),"")))),"")</f>
        <v>13483000</v>
      </c>
      <c r="J2194" s="13">
        <f>IFERROR(IF($F2194="ALTA",$D2194*0.94,
IF($F2194="MEDIA",$D2194*0.9,
IF($F2194="BAJA",$D2194*0.85,
IF($F2194="LIQUIDAR",_xlfn.XLOOKUP(A2194,Rotación!$A:$A,Rotación!$O:$O,0,0,-1),"")))),"")</f>
        <v>13066000</v>
      </c>
      <c r="K2194" s="13" t="str">
        <f>_xlfn.XLOOKUP(A2194,Rotación!$A:$A,Rotación!$P:$P,"",0,-1)</f>
        <v/>
      </c>
      <c r="L2194" s="25" t="e">
        <f t="shared" si="148"/>
        <v>#VALUE!</v>
      </c>
      <c r="M2194" s="26">
        <f t="shared" si="149"/>
        <v>0.86330935251798557</v>
      </c>
      <c r="N2194" s="22">
        <f>IFERROR(VLOOKUP(A2194,'Base ATR'!$1:$1048576,2,0),"")</f>
        <v>45987.488888888889</v>
      </c>
      <c r="O2194" s="23">
        <f t="shared" ca="1" si="150"/>
        <v>300.51111111111095</v>
      </c>
      <c r="P2194" t="str">
        <f t="shared" si="151"/>
        <v>SOBRE MERCADO</v>
      </c>
    </row>
    <row r="2195" spans="1:16" x14ac:dyDescent="0.3">
      <c r="A2195" t="s">
        <v>290</v>
      </c>
      <c r="B2195" t="s">
        <v>62</v>
      </c>
      <c r="C2195" t="s">
        <v>4206</v>
      </c>
      <c r="D2195" s="29">
        <v>18200000</v>
      </c>
      <c r="E2195" s="29">
        <v>16000000</v>
      </c>
      <c r="F2195" t="s">
        <v>4033</v>
      </c>
      <c r="G2195" s="13">
        <f>IFERROR(IF($F2195="ALTA",$D2195*1.03,
IF($F2195="MEDIA",$D2195*1,
IF($F2195="BAJA",$D2195*0.92,
IF($F2195="LIQUIDAR",_xlfn.XLOOKUP(A2195,Rotación!$A:$A,Rotación!$O:$O,0,0,-1),"")))),"")</f>
        <v>18200000</v>
      </c>
      <c r="H2195" s="13">
        <f>IFERROR(IF($F2195="ALTA",$D2195*1,
IF($F2195="MEDIA",$D2195*0.97,
IF($F2195="BAJA",$D2195*0.9,
IF($F2195="LIQUIDAR",_xlfn.XLOOKUP(A2195,Rotación!$A:$A,Rotación!$O:$O,0,0,-1),"")))),"")</f>
        <v>17654000</v>
      </c>
      <c r="I2195" s="13">
        <f>IFERROR(IF($F2195="ALTA",$D2195*0.97,
IF($F2195="MEDIA",$D2195*0.94,
IF($F2195="BAJA",$D2195*0.87,
IF($F2195="LIQUIDAR",_xlfn.XLOOKUP(A2195,Rotación!$A:$A,Rotación!$O:$O,0,0,-1),"")))),"")</f>
        <v>17108000</v>
      </c>
      <c r="J2195" s="13">
        <f>IFERROR(IF($F2195="ALTA",$D2195*0.94,
IF($F2195="MEDIA",$D2195*0.9,
IF($F2195="BAJA",$D2195*0.85,
IF($F2195="LIQUIDAR",_xlfn.XLOOKUP(A2195,Rotación!$A:$A,Rotación!$O:$O,0,0,-1),"")))),"")</f>
        <v>16380000</v>
      </c>
      <c r="K2195" s="13">
        <f>_xlfn.XLOOKUP(A2195,Rotación!$A:$A,Rotación!$P:$P,"",0,-1)</f>
        <v>16490000</v>
      </c>
      <c r="L2195" s="25">
        <f t="shared" si="148"/>
        <v>-1710000</v>
      </c>
      <c r="M2195" s="26">
        <f t="shared" si="149"/>
        <v>0.87912087912087911</v>
      </c>
      <c r="N2195" s="22">
        <f>IFERROR(VLOOKUP(A2195,'Base ATR'!$1:$1048576,2,0),"")</f>
        <v>45775.439583333333</v>
      </c>
      <c r="O2195" s="23">
        <f t="shared" ca="1" si="150"/>
        <v>512.56041666666715</v>
      </c>
      <c r="P2195" t="str">
        <f t="shared" si="151"/>
        <v>BAJO MERCADO</v>
      </c>
    </row>
    <row r="2196" spans="1:16" x14ac:dyDescent="0.3">
      <c r="A2196" t="s">
        <v>285</v>
      </c>
      <c r="B2196" t="s">
        <v>188</v>
      </c>
      <c r="C2196" t="s">
        <v>5699</v>
      </c>
      <c r="D2196" s="29">
        <v>23900000</v>
      </c>
      <c r="E2196" s="29">
        <v>20000000</v>
      </c>
      <c r="F2196" t="s">
        <v>4033</v>
      </c>
      <c r="G2196" s="13">
        <f>IFERROR(IF($F2196="ALTA",$D2196*1.03,
IF($F2196="MEDIA",$D2196*1,
IF($F2196="BAJA",$D2196*0.92,
IF($F2196="LIQUIDAR",_xlfn.XLOOKUP(A2196,Rotación!$A:$A,Rotación!$O:$O,0,0,-1),"")))),"")</f>
        <v>23900000</v>
      </c>
      <c r="H2196" s="13">
        <f>IFERROR(IF($F2196="ALTA",$D2196*1,
IF($F2196="MEDIA",$D2196*0.97,
IF($F2196="BAJA",$D2196*0.9,
IF($F2196="LIQUIDAR",_xlfn.XLOOKUP(A2196,Rotación!$A:$A,Rotación!$O:$O,0,0,-1),"")))),"")</f>
        <v>23183000</v>
      </c>
      <c r="I2196" s="13">
        <f>IFERROR(IF($F2196="ALTA",$D2196*0.97,
IF($F2196="MEDIA",$D2196*0.94,
IF($F2196="BAJA",$D2196*0.87,
IF($F2196="LIQUIDAR",_xlfn.XLOOKUP(A2196,Rotación!$A:$A,Rotación!$O:$O,0,0,-1),"")))),"")</f>
        <v>22466000</v>
      </c>
      <c r="J2196" s="13">
        <f>IFERROR(IF($F2196="ALTA",$D2196*0.94,
IF($F2196="MEDIA",$D2196*0.9,
IF($F2196="BAJA",$D2196*0.85,
IF($F2196="LIQUIDAR",_xlfn.XLOOKUP(A2196,Rotación!$A:$A,Rotación!$O:$O,0,0,-1),"")))),"")</f>
        <v>21510000</v>
      </c>
      <c r="K2196" s="13" t="str">
        <f>_xlfn.XLOOKUP(A2196,Rotación!$A:$A,Rotación!$P:$P,"",0,-1)</f>
        <v/>
      </c>
      <c r="L2196" s="25" t="e">
        <f t="shared" si="148"/>
        <v>#VALUE!</v>
      </c>
      <c r="M2196" s="26">
        <f t="shared" si="149"/>
        <v>0.83682008368200833</v>
      </c>
      <c r="N2196" s="22">
        <f>IFERROR(VLOOKUP(A2196,'Base ATR'!$1:$1048576,2,0),"")</f>
        <v>45899.588888888888</v>
      </c>
      <c r="O2196" s="23">
        <f t="shared" ca="1" si="150"/>
        <v>388.4111111111124</v>
      </c>
      <c r="P2196" t="str">
        <f t="shared" si="151"/>
        <v>SOBRE MERCADO</v>
      </c>
    </row>
    <row r="2197" spans="1:16" x14ac:dyDescent="0.3">
      <c r="A2197" t="s">
        <v>190</v>
      </c>
      <c r="D2197" s="29">
        <v>25200000</v>
      </c>
      <c r="E2197" s="29">
        <v>22200000</v>
      </c>
      <c r="F2197" t="s">
        <v>4033</v>
      </c>
      <c r="G2197" s="13">
        <f>IFERROR(IF($F2197="ALTA",$D2197*1.03,
IF($F2197="MEDIA",$D2197*1,
IF($F2197="BAJA",$D2197*0.92,
IF($F2197="LIQUIDAR",_xlfn.XLOOKUP(A2197,Rotación!$A:$A,Rotación!$O:$O,0,0,-1),"")))),"")</f>
        <v>25200000</v>
      </c>
      <c r="H2197" s="13">
        <f>IFERROR(IF($F2197="ALTA",$D2197*1,
IF($F2197="MEDIA",$D2197*0.97,
IF($F2197="BAJA",$D2197*0.9,
IF($F2197="LIQUIDAR",_xlfn.XLOOKUP(A2197,Rotación!$A:$A,Rotación!$O:$O,0,0,-1),"")))),"")</f>
        <v>24444000</v>
      </c>
      <c r="I2197" s="13">
        <f>IFERROR(IF($F2197="ALTA",$D2197*0.97,
IF($F2197="MEDIA",$D2197*0.94,
IF($F2197="BAJA",$D2197*0.87,
IF($F2197="LIQUIDAR",_xlfn.XLOOKUP(A2197,Rotación!$A:$A,Rotación!$O:$O,0,0,-1),"")))),"")</f>
        <v>23688000</v>
      </c>
      <c r="J2197" s="13">
        <f>IFERROR(IF($F2197="ALTA",$D2197*0.94,
IF($F2197="MEDIA",$D2197*0.9,
IF($F2197="BAJA",$D2197*0.85,
IF($F2197="LIQUIDAR",_xlfn.XLOOKUP(A2197,Rotación!$A:$A,Rotación!$O:$O,0,0,-1),"")))),"")</f>
        <v>22680000</v>
      </c>
      <c r="K2197" s="13" t="str">
        <f>_xlfn.XLOOKUP(A2197,Rotación!$A:$A,Rotación!$P:$P,"",0,-1)</f>
        <v/>
      </c>
      <c r="L2197" s="25" t="e">
        <f t="shared" si="148"/>
        <v>#VALUE!</v>
      </c>
      <c r="M2197" s="26">
        <f t="shared" si="149"/>
        <v>0.88095238095238093</v>
      </c>
      <c r="N2197" s="22">
        <f>IFERROR(VLOOKUP(A2197,'Base ATR'!$1:$1048576,2,0),"")</f>
        <v>45982.4375</v>
      </c>
      <c r="O2197" s="23">
        <f t="shared" ca="1" si="150"/>
        <v>305.5625</v>
      </c>
      <c r="P2197" t="str">
        <f t="shared" si="151"/>
        <v>SOBRE MERCADO</v>
      </c>
    </row>
    <row r="2198" spans="1:16" x14ac:dyDescent="0.3">
      <c r="A2198" t="s">
        <v>53</v>
      </c>
      <c r="B2198" t="s">
        <v>4268</v>
      </c>
      <c r="C2198" t="s">
        <v>4418</v>
      </c>
      <c r="D2198" s="29">
        <v>19300000</v>
      </c>
      <c r="E2198" s="29">
        <v>17800000</v>
      </c>
      <c r="F2198" t="s">
        <v>4033</v>
      </c>
      <c r="G2198" s="13">
        <f>IFERROR(IF($F2198="ALTA",$D2198*1.03,
IF($F2198="MEDIA",$D2198*1,
IF($F2198="BAJA",$D2198*0.92,
IF($F2198="LIQUIDAR",_xlfn.XLOOKUP(A2198,Rotación!$A:$A,Rotación!$O:$O,0,0,-1),"")))),"")</f>
        <v>19300000</v>
      </c>
      <c r="H2198" s="13">
        <f>IFERROR(IF($F2198="ALTA",$D2198*1,
IF($F2198="MEDIA",$D2198*0.97,
IF($F2198="BAJA",$D2198*0.9,
IF($F2198="LIQUIDAR",_xlfn.XLOOKUP(A2198,Rotación!$A:$A,Rotación!$O:$O,0,0,-1),"")))),"")</f>
        <v>18721000</v>
      </c>
      <c r="I2198" s="13">
        <f>IFERROR(IF($F2198="ALTA",$D2198*0.97,
IF($F2198="MEDIA",$D2198*0.94,
IF($F2198="BAJA",$D2198*0.87,
IF($F2198="LIQUIDAR",_xlfn.XLOOKUP(A2198,Rotación!$A:$A,Rotación!$O:$O,0,0,-1),"")))),"")</f>
        <v>18142000</v>
      </c>
      <c r="J2198" s="13">
        <f>IFERROR(IF($F2198="ALTA",$D2198*0.94,
IF($F2198="MEDIA",$D2198*0.9,
IF($F2198="BAJA",$D2198*0.85,
IF($F2198="LIQUIDAR",_xlfn.XLOOKUP(A2198,Rotación!$A:$A,Rotación!$O:$O,0,0,-1),"")))),"")</f>
        <v>17370000</v>
      </c>
      <c r="K2198" s="13" t="str">
        <f>_xlfn.XLOOKUP(A2198,Rotación!$A:$A,Rotación!$P:$P,"",0,-1)</f>
        <v/>
      </c>
      <c r="L2198" s="25" t="e">
        <f t="shared" si="148"/>
        <v>#VALUE!</v>
      </c>
      <c r="M2198" s="26">
        <f t="shared" si="149"/>
        <v>0.92227979274611394</v>
      </c>
      <c r="N2198" s="22">
        <f>IFERROR(VLOOKUP(A2198,'Base ATR'!$1:$1048576,2,0),"")</f>
        <v>45957.502083333333</v>
      </c>
      <c r="O2198" s="23">
        <f t="shared" ca="1" si="150"/>
        <v>330.49791666666715</v>
      </c>
      <c r="P2198" t="str">
        <f t="shared" si="151"/>
        <v>SOBRE MERCADO</v>
      </c>
    </row>
    <row r="2199" spans="1:16" x14ac:dyDescent="0.3">
      <c r="A2199" t="s">
        <v>5014</v>
      </c>
      <c r="D2199" s="29">
        <v>14300000</v>
      </c>
      <c r="E2199" s="29">
        <v>11400000</v>
      </c>
      <c r="F2199" t="s">
        <v>5391</v>
      </c>
      <c r="G2199" s="13">
        <f>IFERROR(IF($F2199="ALTA",$D2199*1.03,
IF($F2199="MEDIA",$D2199*1,
IF($F2199="BAJA",$D2199*0.92,
IF($F2199="LIQUIDAR",_xlfn.XLOOKUP(A2199,Rotación!$A:$A,Rotación!$O:$O,0,0,-1),"")))),"")</f>
        <v>13156000</v>
      </c>
      <c r="H2199" s="13">
        <f>IFERROR(IF($F2199="ALTA",$D2199*1,
IF($F2199="MEDIA",$D2199*0.97,
IF($F2199="BAJA",$D2199*0.9,
IF($F2199="LIQUIDAR",_xlfn.XLOOKUP(A2199,Rotación!$A:$A,Rotación!$O:$O,0,0,-1),"")))),"")</f>
        <v>12870000</v>
      </c>
      <c r="I2199" s="13">
        <f>IFERROR(IF($F2199="ALTA",$D2199*0.97,
IF($F2199="MEDIA",$D2199*0.94,
IF($F2199="BAJA",$D2199*0.87,
IF($F2199="LIQUIDAR",_xlfn.XLOOKUP(A2199,Rotación!$A:$A,Rotación!$O:$O,0,0,-1),"")))),"")</f>
        <v>12441000</v>
      </c>
      <c r="J2199" s="13">
        <f>IFERROR(IF($F2199="ALTA",$D2199*0.94,
IF($F2199="MEDIA",$D2199*0.9,
IF($F2199="BAJA",$D2199*0.85,
IF($F2199="LIQUIDAR",_xlfn.XLOOKUP(A2199,Rotación!$A:$A,Rotación!$O:$O,0,0,-1),"")))),"")</f>
        <v>12155000</v>
      </c>
      <c r="K2199" s="13" t="str">
        <f>_xlfn.XLOOKUP(A2199,Rotación!$A:$A,Rotación!$P:$P,"",0,-1)</f>
        <v/>
      </c>
      <c r="L2199" s="25" t="e">
        <f t="shared" si="148"/>
        <v>#VALUE!</v>
      </c>
      <c r="M2199" s="26">
        <f t="shared" si="149"/>
        <v>0.79720279720279719</v>
      </c>
      <c r="N2199" s="22" t="str">
        <f>IFERROR(VLOOKUP(A2199,'Base ATR'!$1:$1048576,2,0),"")</f>
        <v/>
      </c>
      <c r="O2199" s="23" t="str">
        <f t="shared" ca="1" si="150"/>
        <v/>
      </c>
      <c r="P2199" t="str">
        <f t="shared" si="151"/>
        <v/>
      </c>
    </row>
    <row r="2200" spans="1:16" x14ac:dyDescent="0.3">
      <c r="A2200" t="s">
        <v>5016</v>
      </c>
      <c r="D2200" s="29">
        <v>13900000</v>
      </c>
      <c r="E2200" s="29">
        <v>11500000</v>
      </c>
      <c r="F2200" t="s">
        <v>4033</v>
      </c>
      <c r="G2200" s="13">
        <f>IFERROR(IF($F2200="ALTA",$D2200*1.03,
IF($F2200="MEDIA",$D2200*1,
IF($F2200="BAJA",$D2200*0.92,
IF($F2200="LIQUIDAR",_xlfn.XLOOKUP(A2200,Rotación!$A:$A,Rotación!$O:$O,0,0,-1),"")))),"")</f>
        <v>13900000</v>
      </c>
      <c r="H2200" s="13">
        <f>IFERROR(IF($F2200="ALTA",$D2200*1,
IF($F2200="MEDIA",$D2200*0.97,
IF($F2200="BAJA",$D2200*0.9,
IF($F2200="LIQUIDAR",_xlfn.XLOOKUP(A2200,Rotación!$A:$A,Rotación!$O:$O,0,0,-1),"")))),"")</f>
        <v>13483000</v>
      </c>
      <c r="I2200" s="13">
        <f>IFERROR(IF($F2200="ALTA",$D2200*0.97,
IF($F2200="MEDIA",$D2200*0.94,
IF($F2200="BAJA",$D2200*0.87,
IF($F2200="LIQUIDAR",_xlfn.XLOOKUP(A2200,Rotación!$A:$A,Rotación!$O:$O,0,0,-1),"")))),"")</f>
        <v>13066000</v>
      </c>
      <c r="J2200" s="13">
        <f>IFERROR(IF($F2200="ALTA",$D2200*0.94,
IF($F2200="MEDIA",$D2200*0.9,
IF($F2200="BAJA",$D2200*0.85,
IF($F2200="LIQUIDAR",_xlfn.XLOOKUP(A2200,Rotación!$A:$A,Rotación!$O:$O,0,0,-1),"")))),"")</f>
        <v>12510000</v>
      </c>
      <c r="K2200" s="13" t="str">
        <f>_xlfn.XLOOKUP(A2200,Rotación!$A:$A,Rotación!$P:$P,"",0,-1)</f>
        <v/>
      </c>
      <c r="L2200" s="25" t="e">
        <f t="shared" si="148"/>
        <v>#VALUE!</v>
      </c>
      <c r="M2200" s="26">
        <f t="shared" si="149"/>
        <v>0.82733812949640284</v>
      </c>
      <c r="N2200" s="22" t="str">
        <f>IFERROR(VLOOKUP(A2200,'Base ATR'!$1:$1048576,2,0),"")</f>
        <v/>
      </c>
      <c r="O2200" s="23" t="str">
        <f t="shared" ca="1" si="150"/>
        <v/>
      </c>
      <c r="P2200" t="str">
        <f t="shared" si="151"/>
        <v/>
      </c>
    </row>
    <row r="2201" spans="1:16" x14ac:dyDescent="0.3">
      <c r="A2201" t="s">
        <v>5019</v>
      </c>
      <c r="D2201" s="29">
        <v>11990000</v>
      </c>
      <c r="E2201" s="29">
        <v>10000000</v>
      </c>
      <c r="F2201" t="s">
        <v>4033</v>
      </c>
      <c r="G2201" s="13">
        <f>IFERROR(IF($F2201="ALTA",$D2201*1.03,
IF($F2201="MEDIA",$D2201*1,
IF($F2201="BAJA",$D2201*0.92,
IF($F2201="LIQUIDAR",_xlfn.XLOOKUP(A2201,Rotación!$A:$A,Rotación!$O:$O,0,0,-1),"")))),"")</f>
        <v>11990000</v>
      </c>
      <c r="H2201" s="13">
        <f>IFERROR(IF($F2201="ALTA",$D2201*1,
IF($F2201="MEDIA",$D2201*0.97,
IF($F2201="BAJA",$D2201*0.9,
IF($F2201="LIQUIDAR",_xlfn.XLOOKUP(A2201,Rotación!$A:$A,Rotación!$O:$O,0,0,-1),"")))),"")</f>
        <v>11630300</v>
      </c>
      <c r="I2201" s="13">
        <f>IFERROR(IF($F2201="ALTA",$D2201*0.97,
IF($F2201="MEDIA",$D2201*0.94,
IF($F2201="BAJA",$D2201*0.87,
IF($F2201="LIQUIDAR",_xlfn.XLOOKUP(A2201,Rotación!$A:$A,Rotación!$O:$O,0,0,-1),"")))),"")</f>
        <v>11270600</v>
      </c>
      <c r="J2201" s="13">
        <f>IFERROR(IF($F2201="ALTA",$D2201*0.94,
IF($F2201="MEDIA",$D2201*0.9,
IF($F2201="BAJA",$D2201*0.85,
IF($F2201="LIQUIDAR",_xlfn.XLOOKUP(A2201,Rotación!$A:$A,Rotación!$O:$O,0,0,-1),"")))),"")</f>
        <v>10791000</v>
      </c>
      <c r="K2201" s="13" t="str">
        <f>_xlfn.XLOOKUP(A2201,Rotación!$A:$A,Rotación!$P:$P,"",0,-1)</f>
        <v/>
      </c>
      <c r="L2201" s="25" t="e">
        <f t="shared" si="148"/>
        <v>#VALUE!</v>
      </c>
      <c r="M2201" s="26">
        <f t="shared" si="149"/>
        <v>0.8340283569641368</v>
      </c>
      <c r="N2201" s="22">
        <f>IFERROR(VLOOKUP(A2201,'Base ATR'!$1:$1048576,2,0),"")</f>
        <v>46053.512499999997</v>
      </c>
      <c r="O2201" s="23">
        <f t="shared" ca="1" si="150"/>
        <v>234.48750000000291</v>
      </c>
      <c r="P2201" t="str">
        <f t="shared" si="151"/>
        <v>SOBRE MERCADO</v>
      </c>
    </row>
    <row r="2202" spans="1:16" x14ac:dyDescent="0.3">
      <c r="A2202" t="s">
        <v>5021</v>
      </c>
      <c r="D2202" s="29">
        <v>11880000</v>
      </c>
      <c r="E2202" s="29">
        <v>10000000</v>
      </c>
      <c r="F2202" t="s">
        <v>4033</v>
      </c>
      <c r="G2202" s="13">
        <f>IFERROR(IF($F2202="ALTA",$D2202*1.03,
IF($F2202="MEDIA",$D2202*1,
IF($F2202="BAJA",$D2202*0.92,
IF($F2202="LIQUIDAR",_xlfn.XLOOKUP(A2202,Rotación!$A:$A,Rotación!$O:$O,0,0,-1),"")))),"")</f>
        <v>11880000</v>
      </c>
      <c r="H2202" s="13">
        <f>IFERROR(IF($F2202="ALTA",$D2202*1,
IF($F2202="MEDIA",$D2202*0.97,
IF($F2202="BAJA",$D2202*0.9,
IF($F2202="LIQUIDAR",_xlfn.XLOOKUP(A2202,Rotación!$A:$A,Rotación!$O:$O,0,0,-1),"")))),"")</f>
        <v>11523600</v>
      </c>
      <c r="I2202" s="13">
        <f>IFERROR(IF($F2202="ALTA",$D2202*0.97,
IF($F2202="MEDIA",$D2202*0.94,
IF($F2202="BAJA",$D2202*0.87,
IF($F2202="LIQUIDAR",_xlfn.XLOOKUP(A2202,Rotación!$A:$A,Rotación!$O:$O,0,0,-1),"")))),"")</f>
        <v>11167200</v>
      </c>
      <c r="J2202" s="13">
        <f>IFERROR(IF($F2202="ALTA",$D2202*0.94,
IF($F2202="MEDIA",$D2202*0.9,
IF($F2202="BAJA",$D2202*0.85,
IF($F2202="LIQUIDAR",_xlfn.XLOOKUP(A2202,Rotación!$A:$A,Rotación!$O:$O,0,0,-1),"")))),"")</f>
        <v>10692000</v>
      </c>
      <c r="K2202" s="13" t="str">
        <f>_xlfn.XLOOKUP(A2202,Rotación!$A:$A,Rotación!$P:$P,"",0,-1)</f>
        <v/>
      </c>
      <c r="L2202" s="25" t="e">
        <f t="shared" ref="L2202:L2265" si="152">K2202-D2202</f>
        <v>#VALUE!</v>
      </c>
      <c r="M2202" s="26">
        <f t="shared" ref="M2202:M2265" si="153">E2202/D2202</f>
        <v>0.84175084175084181</v>
      </c>
      <c r="N2202" s="22" t="str">
        <f>IFERROR(VLOOKUP(A2202,'Base ATR'!$1:$1048576,2,0),"")</f>
        <v/>
      </c>
      <c r="O2202" s="23" t="str">
        <f t="shared" ref="O2202:O2265" ca="1" si="154">IF(N2202="","",TODAY()-N2202)</f>
        <v/>
      </c>
      <c r="P2202" t="str">
        <f t="shared" ref="P2202:P2265" si="155">IF(N2202="", "", IF(K2202 &gt; D2202, "SOBRE MERCADO", IF(K2202 &lt; D2202, "BAJO MERCADO", "ALINEADO")))</f>
        <v/>
      </c>
    </row>
    <row r="2203" spans="1:16" x14ac:dyDescent="0.3">
      <c r="A2203" t="s">
        <v>5024</v>
      </c>
      <c r="D2203" s="29">
        <v>10100000</v>
      </c>
      <c r="E2203" s="29">
        <v>7500000</v>
      </c>
      <c r="F2203" t="s">
        <v>5391</v>
      </c>
      <c r="G2203" s="13">
        <f>IFERROR(IF($F2203="ALTA",$D2203*1.03,
IF($F2203="MEDIA",$D2203*1,
IF($F2203="BAJA",$D2203*0.92,
IF($F2203="LIQUIDAR",_xlfn.XLOOKUP(A2203,Rotación!$A:$A,Rotación!$O:$O,0,0,-1),"")))),"")</f>
        <v>9292000</v>
      </c>
      <c r="H2203" s="13">
        <f>IFERROR(IF($F2203="ALTA",$D2203*1,
IF($F2203="MEDIA",$D2203*0.97,
IF($F2203="BAJA",$D2203*0.9,
IF($F2203="LIQUIDAR",_xlfn.XLOOKUP(A2203,Rotación!$A:$A,Rotación!$O:$O,0,0,-1),"")))),"")</f>
        <v>9090000</v>
      </c>
      <c r="I2203" s="13">
        <f>IFERROR(IF($F2203="ALTA",$D2203*0.97,
IF($F2203="MEDIA",$D2203*0.94,
IF($F2203="BAJA",$D2203*0.87,
IF($F2203="LIQUIDAR",_xlfn.XLOOKUP(A2203,Rotación!$A:$A,Rotación!$O:$O,0,0,-1),"")))),"")</f>
        <v>8787000</v>
      </c>
      <c r="J2203" s="13">
        <f>IFERROR(IF($F2203="ALTA",$D2203*0.94,
IF($F2203="MEDIA",$D2203*0.9,
IF($F2203="BAJA",$D2203*0.85,
IF($F2203="LIQUIDAR",_xlfn.XLOOKUP(A2203,Rotación!$A:$A,Rotación!$O:$O,0,0,-1),"")))),"")</f>
        <v>8585000</v>
      </c>
      <c r="K2203" s="13" t="str">
        <f>_xlfn.XLOOKUP(A2203,Rotación!$A:$A,Rotación!$P:$P,"",0,-1)</f>
        <v/>
      </c>
      <c r="L2203" s="25" t="e">
        <f t="shared" si="152"/>
        <v>#VALUE!</v>
      </c>
      <c r="M2203" s="26">
        <f t="shared" si="153"/>
        <v>0.74257425742574257</v>
      </c>
      <c r="N2203" s="22" t="str">
        <f>IFERROR(VLOOKUP(A2203,'Base ATR'!$1:$1048576,2,0),"")</f>
        <v/>
      </c>
      <c r="O2203" s="23" t="str">
        <f t="shared" ca="1" si="154"/>
        <v/>
      </c>
      <c r="P2203" t="str">
        <f t="shared" si="155"/>
        <v/>
      </c>
    </row>
    <row r="2204" spans="1:16" x14ac:dyDescent="0.3">
      <c r="A2204" t="s">
        <v>318</v>
      </c>
      <c r="B2204" t="s">
        <v>24</v>
      </c>
      <c r="C2204" t="s">
        <v>4466</v>
      </c>
      <c r="D2204" s="29">
        <v>42400000</v>
      </c>
      <c r="E2204" s="29">
        <v>34200000</v>
      </c>
      <c r="F2204" t="s">
        <v>5391</v>
      </c>
      <c r="G2204" s="13">
        <f>IFERROR(IF($F2204="ALTA",$D2204*1.03,
IF($F2204="MEDIA",$D2204*1,
IF($F2204="BAJA",$D2204*0.92,
IF($F2204="LIQUIDAR",_xlfn.XLOOKUP(A2204,Rotación!$A:$A,Rotación!$O:$O,0,0,-1),"")))),"")</f>
        <v>39008000</v>
      </c>
      <c r="H2204" s="13">
        <f>IFERROR(IF($F2204="ALTA",$D2204*1,
IF($F2204="MEDIA",$D2204*0.97,
IF($F2204="BAJA",$D2204*0.9,
IF($F2204="LIQUIDAR",_xlfn.XLOOKUP(A2204,Rotación!$A:$A,Rotación!$O:$O,0,0,-1),"")))),"")</f>
        <v>38160000</v>
      </c>
      <c r="I2204" s="13">
        <f>IFERROR(IF($F2204="ALTA",$D2204*0.97,
IF($F2204="MEDIA",$D2204*0.94,
IF($F2204="BAJA",$D2204*0.87,
IF($F2204="LIQUIDAR",_xlfn.XLOOKUP(A2204,Rotación!$A:$A,Rotación!$O:$O,0,0,-1),"")))),"")</f>
        <v>36888000</v>
      </c>
      <c r="J2204" s="13">
        <f>IFERROR(IF($F2204="ALTA",$D2204*0.94,
IF($F2204="MEDIA",$D2204*0.9,
IF($F2204="BAJA",$D2204*0.85,
IF($F2204="LIQUIDAR",_xlfn.XLOOKUP(A2204,Rotación!$A:$A,Rotación!$O:$O,0,0,-1),"")))),"")</f>
        <v>36040000</v>
      </c>
      <c r="K2204" s="13" t="str">
        <f>_xlfn.XLOOKUP(A2204,Rotación!$A:$A,Rotación!$P:$P,"",0,-1)</f>
        <v/>
      </c>
      <c r="L2204" s="25" t="e">
        <f t="shared" si="152"/>
        <v>#VALUE!</v>
      </c>
      <c r="M2204" s="26">
        <f t="shared" si="153"/>
        <v>0.80660377358490565</v>
      </c>
      <c r="N2204" s="22">
        <f>IFERROR(VLOOKUP(A2204,'Base ATR'!$1:$1048576,2,0),"")</f>
        <v>45959.523611111108</v>
      </c>
      <c r="O2204" s="23">
        <f t="shared" ca="1" si="154"/>
        <v>328.47638888889196</v>
      </c>
      <c r="P2204" t="str">
        <f t="shared" si="155"/>
        <v>SOBRE MERCADO</v>
      </c>
    </row>
    <row r="2205" spans="1:16" x14ac:dyDescent="0.3">
      <c r="A2205" t="s">
        <v>5026</v>
      </c>
      <c r="D2205" s="29">
        <v>9970000</v>
      </c>
      <c r="E2205" s="29">
        <v>7700000</v>
      </c>
      <c r="F2205" t="s">
        <v>4033</v>
      </c>
      <c r="G2205" s="13">
        <f>IFERROR(IF($F2205="ALTA",$D2205*1.03,
IF($F2205="MEDIA",$D2205*1,
IF($F2205="BAJA",$D2205*0.92,
IF($F2205="LIQUIDAR",_xlfn.XLOOKUP(A2205,Rotación!$A:$A,Rotación!$O:$O,0,0,-1),"")))),"")</f>
        <v>9970000</v>
      </c>
      <c r="H2205" s="13">
        <f>IFERROR(IF($F2205="ALTA",$D2205*1,
IF($F2205="MEDIA",$D2205*0.97,
IF($F2205="BAJA",$D2205*0.9,
IF($F2205="LIQUIDAR",_xlfn.XLOOKUP(A2205,Rotación!$A:$A,Rotación!$O:$O,0,0,-1),"")))),"")</f>
        <v>9670900</v>
      </c>
      <c r="I2205" s="13">
        <f>IFERROR(IF($F2205="ALTA",$D2205*0.97,
IF($F2205="MEDIA",$D2205*0.94,
IF($F2205="BAJA",$D2205*0.87,
IF($F2205="LIQUIDAR",_xlfn.XLOOKUP(A2205,Rotación!$A:$A,Rotación!$O:$O,0,0,-1),"")))),"")</f>
        <v>9371800</v>
      </c>
      <c r="J2205" s="13">
        <f>IFERROR(IF($F2205="ALTA",$D2205*0.94,
IF($F2205="MEDIA",$D2205*0.9,
IF($F2205="BAJA",$D2205*0.85,
IF($F2205="LIQUIDAR",_xlfn.XLOOKUP(A2205,Rotación!$A:$A,Rotación!$O:$O,0,0,-1),"")))),"")</f>
        <v>8973000</v>
      </c>
      <c r="K2205" s="13" t="str">
        <f>_xlfn.XLOOKUP(A2205,Rotación!$A:$A,Rotación!$P:$P,"",0,-1)</f>
        <v/>
      </c>
      <c r="L2205" s="25" t="e">
        <f t="shared" si="152"/>
        <v>#VALUE!</v>
      </c>
      <c r="M2205" s="26">
        <f t="shared" si="153"/>
        <v>0.77231695085255769</v>
      </c>
      <c r="N2205" s="22" t="str">
        <f>IFERROR(VLOOKUP(A2205,'Base ATR'!$1:$1048576,2,0),"")</f>
        <v/>
      </c>
      <c r="O2205" s="23" t="str">
        <f t="shared" ca="1" si="154"/>
        <v/>
      </c>
      <c r="P2205" t="str">
        <f t="shared" si="155"/>
        <v/>
      </c>
    </row>
    <row r="2206" spans="1:16" x14ac:dyDescent="0.3">
      <c r="A2206" t="s">
        <v>5028</v>
      </c>
      <c r="D2206" s="29">
        <v>16180000</v>
      </c>
      <c r="E2206" s="29">
        <v>13500000</v>
      </c>
      <c r="F2206" t="s">
        <v>4033</v>
      </c>
      <c r="G2206" s="13">
        <f>IFERROR(IF($F2206="ALTA",$D2206*1.03,
IF($F2206="MEDIA",$D2206*1,
IF($F2206="BAJA",$D2206*0.92,
IF($F2206="LIQUIDAR",_xlfn.XLOOKUP(A2206,Rotación!$A:$A,Rotación!$O:$O,0,0,-1),"")))),"")</f>
        <v>16180000</v>
      </c>
      <c r="H2206" s="13">
        <f>IFERROR(IF($F2206="ALTA",$D2206*1,
IF($F2206="MEDIA",$D2206*0.97,
IF($F2206="BAJA",$D2206*0.9,
IF($F2206="LIQUIDAR",_xlfn.XLOOKUP(A2206,Rotación!$A:$A,Rotación!$O:$O,0,0,-1),"")))),"")</f>
        <v>15694600</v>
      </c>
      <c r="I2206" s="13">
        <f>IFERROR(IF($F2206="ALTA",$D2206*0.97,
IF($F2206="MEDIA",$D2206*0.94,
IF($F2206="BAJA",$D2206*0.87,
IF($F2206="LIQUIDAR",_xlfn.XLOOKUP(A2206,Rotación!$A:$A,Rotación!$O:$O,0,0,-1),"")))),"")</f>
        <v>15209200</v>
      </c>
      <c r="J2206" s="13">
        <f>IFERROR(IF($F2206="ALTA",$D2206*0.94,
IF($F2206="MEDIA",$D2206*0.9,
IF($F2206="BAJA",$D2206*0.85,
IF($F2206="LIQUIDAR",_xlfn.XLOOKUP(A2206,Rotación!$A:$A,Rotación!$O:$O,0,0,-1),"")))),"")</f>
        <v>14562000</v>
      </c>
      <c r="K2206" s="13" t="str">
        <f>_xlfn.XLOOKUP(A2206,Rotación!$A:$A,Rotación!$P:$P,"",0,-1)</f>
        <v/>
      </c>
      <c r="L2206" s="25" t="e">
        <f t="shared" si="152"/>
        <v>#VALUE!</v>
      </c>
      <c r="M2206" s="26">
        <f t="shared" si="153"/>
        <v>0.83436341161928307</v>
      </c>
      <c r="N2206" s="22" t="str">
        <f>IFERROR(VLOOKUP(A2206,'Base ATR'!$1:$1048576,2,0),"")</f>
        <v/>
      </c>
      <c r="O2206" s="23" t="str">
        <f t="shared" ca="1" si="154"/>
        <v/>
      </c>
      <c r="P2206" t="str">
        <f t="shared" si="155"/>
        <v/>
      </c>
    </row>
    <row r="2207" spans="1:16" x14ac:dyDescent="0.3">
      <c r="A2207" t="s">
        <v>5029</v>
      </c>
      <c r="D2207" s="29">
        <v>11700000</v>
      </c>
      <c r="E2207" s="29">
        <v>9500000</v>
      </c>
      <c r="F2207" t="s">
        <v>4033</v>
      </c>
      <c r="G2207" s="13">
        <f>IFERROR(IF($F2207="ALTA",$D2207*1.03,
IF($F2207="MEDIA",$D2207*1,
IF($F2207="BAJA",$D2207*0.92,
IF($F2207="LIQUIDAR",_xlfn.XLOOKUP(A2207,Rotación!$A:$A,Rotación!$O:$O,0,0,-1),"")))),"")</f>
        <v>11700000</v>
      </c>
      <c r="H2207" s="13">
        <f>IFERROR(IF($F2207="ALTA",$D2207*1,
IF($F2207="MEDIA",$D2207*0.97,
IF($F2207="BAJA",$D2207*0.9,
IF($F2207="LIQUIDAR",_xlfn.XLOOKUP(A2207,Rotación!$A:$A,Rotación!$O:$O,0,0,-1),"")))),"")</f>
        <v>11349000</v>
      </c>
      <c r="I2207" s="13">
        <f>IFERROR(IF($F2207="ALTA",$D2207*0.97,
IF($F2207="MEDIA",$D2207*0.94,
IF($F2207="BAJA",$D2207*0.87,
IF($F2207="LIQUIDAR",_xlfn.XLOOKUP(A2207,Rotación!$A:$A,Rotación!$O:$O,0,0,-1),"")))),"")</f>
        <v>10998000</v>
      </c>
      <c r="J2207" s="13">
        <f>IFERROR(IF($F2207="ALTA",$D2207*0.94,
IF($F2207="MEDIA",$D2207*0.9,
IF($F2207="BAJA",$D2207*0.85,
IF($F2207="LIQUIDAR",_xlfn.XLOOKUP(A2207,Rotación!$A:$A,Rotación!$O:$O,0,0,-1),"")))),"")</f>
        <v>10530000</v>
      </c>
      <c r="K2207" s="13" t="str">
        <f>_xlfn.XLOOKUP(A2207,Rotación!$A:$A,Rotación!$P:$P,"",0,-1)</f>
        <v/>
      </c>
      <c r="L2207" s="25" t="e">
        <f t="shared" si="152"/>
        <v>#VALUE!</v>
      </c>
      <c r="M2207" s="26">
        <f t="shared" si="153"/>
        <v>0.81196581196581197</v>
      </c>
      <c r="N2207" s="22" t="str">
        <f>IFERROR(VLOOKUP(A2207,'Base ATR'!$1:$1048576,2,0),"")</f>
        <v/>
      </c>
      <c r="O2207" s="23" t="str">
        <f t="shared" ca="1" si="154"/>
        <v/>
      </c>
      <c r="P2207" t="str">
        <f t="shared" si="155"/>
        <v/>
      </c>
    </row>
    <row r="2208" spans="1:16" x14ac:dyDescent="0.3">
      <c r="A2208" t="s">
        <v>5032</v>
      </c>
      <c r="D2208" s="29">
        <v>6810000</v>
      </c>
      <c r="E2208" s="29">
        <v>5200000</v>
      </c>
      <c r="F2208" t="s">
        <v>4033</v>
      </c>
      <c r="G2208" s="13">
        <f>IFERROR(IF($F2208="ALTA",$D2208*1.03,
IF($F2208="MEDIA",$D2208*1,
IF($F2208="BAJA",$D2208*0.92,
IF($F2208="LIQUIDAR",_xlfn.XLOOKUP(A2208,Rotación!$A:$A,Rotación!$O:$O,0,0,-1),"")))),"")</f>
        <v>6810000</v>
      </c>
      <c r="H2208" s="13">
        <f>IFERROR(IF($F2208="ALTA",$D2208*1,
IF($F2208="MEDIA",$D2208*0.97,
IF($F2208="BAJA",$D2208*0.9,
IF($F2208="LIQUIDAR",_xlfn.XLOOKUP(A2208,Rotación!$A:$A,Rotación!$O:$O,0,0,-1),"")))),"")</f>
        <v>6605700</v>
      </c>
      <c r="I2208" s="13">
        <f>IFERROR(IF($F2208="ALTA",$D2208*0.97,
IF($F2208="MEDIA",$D2208*0.94,
IF($F2208="BAJA",$D2208*0.87,
IF($F2208="LIQUIDAR",_xlfn.XLOOKUP(A2208,Rotación!$A:$A,Rotación!$O:$O,0,0,-1),"")))),"")</f>
        <v>6401400</v>
      </c>
      <c r="J2208" s="13">
        <f>IFERROR(IF($F2208="ALTA",$D2208*0.94,
IF($F2208="MEDIA",$D2208*0.9,
IF($F2208="BAJA",$D2208*0.85,
IF($F2208="LIQUIDAR",_xlfn.XLOOKUP(A2208,Rotación!$A:$A,Rotación!$O:$O,0,0,-1),"")))),"")</f>
        <v>6129000</v>
      </c>
      <c r="K2208" s="13" t="str">
        <f>_xlfn.XLOOKUP(A2208,Rotación!$A:$A,Rotación!$P:$P,"",0,-1)</f>
        <v/>
      </c>
      <c r="L2208" s="25" t="e">
        <f t="shared" si="152"/>
        <v>#VALUE!</v>
      </c>
      <c r="M2208" s="26">
        <f t="shared" si="153"/>
        <v>0.76358296622613808</v>
      </c>
      <c r="N2208" s="22" t="str">
        <f>IFERROR(VLOOKUP(A2208,'Base ATR'!$1:$1048576,2,0),"")</f>
        <v/>
      </c>
      <c r="O2208" s="23" t="str">
        <f t="shared" ca="1" si="154"/>
        <v/>
      </c>
      <c r="P2208" t="str">
        <f t="shared" si="155"/>
        <v/>
      </c>
    </row>
    <row r="2209" spans="1:16" x14ac:dyDescent="0.3">
      <c r="A2209" t="s">
        <v>5035</v>
      </c>
      <c r="D2209" s="29">
        <v>7730000</v>
      </c>
      <c r="E2209" s="29">
        <v>6200000</v>
      </c>
      <c r="F2209" t="s">
        <v>5390</v>
      </c>
      <c r="G2209" s="13">
        <f>IFERROR(IF($F2209="ALTA",$D2209*1.03,
IF($F2209="MEDIA",$D2209*1,
IF($F2209="BAJA",$D2209*0.92,
IF($F2209="LIQUIDAR",_xlfn.XLOOKUP(A2209,Rotación!$A:$A,Rotación!$O:$O,0,0,-1),"")))),"")</f>
        <v>7961900</v>
      </c>
      <c r="H2209" s="13">
        <f>IFERROR(IF($F2209="ALTA",$D2209*1,
IF($F2209="MEDIA",$D2209*0.97,
IF($F2209="BAJA",$D2209*0.9,
IF($F2209="LIQUIDAR",_xlfn.XLOOKUP(A2209,Rotación!$A:$A,Rotación!$O:$O,0,0,-1),"")))),"")</f>
        <v>7730000</v>
      </c>
      <c r="I2209" s="13">
        <f>IFERROR(IF($F2209="ALTA",$D2209*0.97,
IF($F2209="MEDIA",$D2209*0.94,
IF($F2209="BAJA",$D2209*0.87,
IF($F2209="LIQUIDAR",_xlfn.XLOOKUP(A2209,Rotación!$A:$A,Rotación!$O:$O,0,0,-1),"")))),"")</f>
        <v>7498100</v>
      </c>
      <c r="J2209" s="13">
        <f>IFERROR(IF($F2209="ALTA",$D2209*0.94,
IF($F2209="MEDIA",$D2209*0.9,
IF($F2209="BAJA",$D2209*0.85,
IF($F2209="LIQUIDAR",_xlfn.XLOOKUP(A2209,Rotación!$A:$A,Rotación!$O:$O,0,0,-1),"")))),"")</f>
        <v>7266200</v>
      </c>
      <c r="K2209" s="13" t="str">
        <f>_xlfn.XLOOKUP(A2209,Rotación!$A:$A,Rotación!$P:$P,"",0,-1)</f>
        <v/>
      </c>
      <c r="L2209" s="25" t="e">
        <f t="shared" si="152"/>
        <v>#VALUE!</v>
      </c>
      <c r="M2209" s="26">
        <f t="shared" si="153"/>
        <v>0.80206985769728334</v>
      </c>
      <c r="N2209" s="22" t="str">
        <f>IFERROR(VLOOKUP(A2209,'Base ATR'!$1:$1048576,2,0),"")</f>
        <v/>
      </c>
      <c r="O2209" s="23" t="str">
        <f t="shared" ca="1" si="154"/>
        <v/>
      </c>
      <c r="P2209" t="str">
        <f t="shared" si="155"/>
        <v/>
      </c>
    </row>
    <row r="2210" spans="1:16" x14ac:dyDescent="0.3">
      <c r="A2210" t="s">
        <v>5036</v>
      </c>
      <c r="D2210" s="29">
        <v>33170000</v>
      </c>
      <c r="E2210" s="29">
        <v>27000000</v>
      </c>
      <c r="F2210" t="s">
        <v>5391</v>
      </c>
      <c r="G2210" s="13">
        <f>IFERROR(IF($F2210="ALTA",$D2210*1.03,
IF($F2210="MEDIA",$D2210*1,
IF($F2210="BAJA",$D2210*0.92,
IF($F2210="LIQUIDAR",_xlfn.XLOOKUP(A2210,Rotación!$A:$A,Rotación!$O:$O,0,0,-1),"")))),"")</f>
        <v>30516400</v>
      </c>
      <c r="H2210" s="13">
        <f>IFERROR(IF($F2210="ALTA",$D2210*1,
IF($F2210="MEDIA",$D2210*0.97,
IF($F2210="BAJA",$D2210*0.9,
IF($F2210="LIQUIDAR",_xlfn.XLOOKUP(A2210,Rotación!$A:$A,Rotación!$O:$O,0,0,-1),"")))),"")</f>
        <v>29853000</v>
      </c>
      <c r="I2210" s="13">
        <f>IFERROR(IF($F2210="ALTA",$D2210*0.97,
IF($F2210="MEDIA",$D2210*0.94,
IF($F2210="BAJA",$D2210*0.87,
IF($F2210="LIQUIDAR",_xlfn.XLOOKUP(A2210,Rotación!$A:$A,Rotación!$O:$O,0,0,-1),"")))),"")</f>
        <v>28857900</v>
      </c>
      <c r="J2210" s="13">
        <f>IFERROR(IF($F2210="ALTA",$D2210*0.94,
IF($F2210="MEDIA",$D2210*0.9,
IF($F2210="BAJA",$D2210*0.85,
IF($F2210="LIQUIDAR",_xlfn.XLOOKUP(A2210,Rotación!$A:$A,Rotación!$O:$O,0,0,-1),"")))),"")</f>
        <v>28194500</v>
      </c>
      <c r="K2210" s="13" t="str">
        <f>_xlfn.XLOOKUP(A2210,Rotación!$A:$A,Rotación!$P:$P,"",0,-1)</f>
        <v/>
      </c>
      <c r="L2210" s="25" t="e">
        <f t="shared" si="152"/>
        <v>#VALUE!</v>
      </c>
      <c r="M2210" s="26">
        <f t="shared" si="153"/>
        <v>0.81398854386493824</v>
      </c>
      <c r="N2210" s="22" t="str">
        <f>IFERROR(VLOOKUP(A2210,'Base ATR'!$1:$1048576,2,0),"")</f>
        <v/>
      </c>
      <c r="O2210" s="23" t="str">
        <f t="shared" ca="1" si="154"/>
        <v/>
      </c>
      <c r="P2210" t="str">
        <f t="shared" si="155"/>
        <v/>
      </c>
    </row>
    <row r="2211" spans="1:16" x14ac:dyDescent="0.3">
      <c r="A2211" t="s">
        <v>5038</v>
      </c>
      <c r="D2211" s="29">
        <v>20540000</v>
      </c>
      <c r="E2211" s="29">
        <v>16000000</v>
      </c>
      <c r="F2211" t="s">
        <v>4033</v>
      </c>
      <c r="G2211" s="13">
        <f>IFERROR(IF($F2211="ALTA",$D2211*1.03,
IF($F2211="MEDIA",$D2211*1,
IF($F2211="BAJA",$D2211*0.92,
IF($F2211="LIQUIDAR",_xlfn.XLOOKUP(A2211,Rotación!$A:$A,Rotación!$O:$O,0,0,-1),"")))),"")</f>
        <v>20540000</v>
      </c>
      <c r="H2211" s="13">
        <f>IFERROR(IF($F2211="ALTA",$D2211*1,
IF($F2211="MEDIA",$D2211*0.97,
IF($F2211="BAJA",$D2211*0.9,
IF($F2211="LIQUIDAR",_xlfn.XLOOKUP(A2211,Rotación!$A:$A,Rotación!$O:$O,0,0,-1),"")))),"")</f>
        <v>19923800</v>
      </c>
      <c r="I2211" s="13">
        <f>IFERROR(IF($F2211="ALTA",$D2211*0.97,
IF($F2211="MEDIA",$D2211*0.94,
IF($F2211="BAJA",$D2211*0.87,
IF($F2211="LIQUIDAR",_xlfn.XLOOKUP(A2211,Rotación!$A:$A,Rotación!$O:$O,0,0,-1),"")))),"")</f>
        <v>19307600</v>
      </c>
      <c r="J2211" s="13">
        <f>IFERROR(IF($F2211="ALTA",$D2211*0.94,
IF($F2211="MEDIA",$D2211*0.9,
IF($F2211="BAJA",$D2211*0.85,
IF($F2211="LIQUIDAR",_xlfn.XLOOKUP(A2211,Rotación!$A:$A,Rotación!$O:$O,0,0,-1),"")))),"")</f>
        <v>18486000</v>
      </c>
      <c r="K2211" s="13" t="str">
        <f>_xlfn.XLOOKUP(A2211,Rotación!$A:$A,Rotación!$P:$P,"",0,-1)</f>
        <v/>
      </c>
      <c r="L2211" s="25" t="e">
        <f t="shared" si="152"/>
        <v>#VALUE!</v>
      </c>
      <c r="M2211" s="26">
        <f t="shared" si="153"/>
        <v>0.77896786757546255</v>
      </c>
      <c r="N2211" s="22" t="str">
        <f>IFERROR(VLOOKUP(A2211,'Base ATR'!$1:$1048576,2,0),"")</f>
        <v/>
      </c>
      <c r="O2211" s="23" t="str">
        <f t="shared" ca="1" si="154"/>
        <v/>
      </c>
      <c r="P2211" t="str">
        <f t="shared" si="155"/>
        <v/>
      </c>
    </row>
    <row r="2212" spans="1:16" x14ac:dyDescent="0.3">
      <c r="A2212" t="s">
        <v>5041</v>
      </c>
      <c r="D2212" s="29">
        <v>10540000</v>
      </c>
      <c r="E2212" s="29">
        <v>8200000</v>
      </c>
      <c r="F2212" t="s">
        <v>4033</v>
      </c>
      <c r="G2212" s="13">
        <f>IFERROR(IF($F2212="ALTA",$D2212*1.03,
IF($F2212="MEDIA",$D2212*1,
IF($F2212="BAJA",$D2212*0.92,
IF($F2212="LIQUIDAR",_xlfn.XLOOKUP(A2212,Rotación!$A:$A,Rotación!$O:$O,0,0,-1),"")))),"")</f>
        <v>10540000</v>
      </c>
      <c r="H2212" s="13">
        <f>IFERROR(IF($F2212="ALTA",$D2212*1,
IF($F2212="MEDIA",$D2212*0.97,
IF($F2212="BAJA",$D2212*0.9,
IF($F2212="LIQUIDAR",_xlfn.XLOOKUP(A2212,Rotación!$A:$A,Rotación!$O:$O,0,0,-1),"")))),"")</f>
        <v>10223800</v>
      </c>
      <c r="I2212" s="13">
        <f>IFERROR(IF($F2212="ALTA",$D2212*0.97,
IF($F2212="MEDIA",$D2212*0.94,
IF($F2212="BAJA",$D2212*0.87,
IF($F2212="LIQUIDAR",_xlfn.XLOOKUP(A2212,Rotación!$A:$A,Rotación!$O:$O,0,0,-1),"")))),"")</f>
        <v>9907600</v>
      </c>
      <c r="J2212" s="13">
        <f>IFERROR(IF($F2212="ALTA",$D2212*0.94,
IF($F2212="MEDIA",$D2212*0.9,
IF($F2212="BAJA",$D2212*0.85,
IF($F2212="LIQUIDAR",_xlfn.XLOOKUP(A2212,Rotación!$A:$A,Rotación!$O:$O,0,0,-1),"")))),"")</f>
        <v>9486000</v>
      </c>
      <c r="K2212" s="13" t="str">
        <f>_xlfn.XLOOKUP(A2212,Rotación!$A:$A,Rotación!$P:$P,"",0,-1)</f>
        <v/>
      </c>
      <c r="L2212" s="25" t="e">
        <f t="shared" si="152"/>
        <v>#VALUE!</v>
      </c>
      <c r="M2212" s="26">
        <f t="shared" si="153"/>
        <v>0.77798861480075898</v>
      </c>
      <c r="N2212" s="22" t="str">
        <f>IFERROR(VLOOKUP(A2212,'Base ATR'!$1:$1048576,2,0),"")</f>
        <v/>
      </c>
      <c r="O2212" s="23" t="str">
        <f t="shared" ca="1" si="154"/>
        <v/>
      </c>
      <c r="P2212" t="str">
        <f t="shared" si="155"/>
        <v/>
      </c>
    </row>
    <row r="2213" spans="1:16" x14ac:dyDescent="0.3">
      <c r="A2213" t="s">
        <v>5043</v>
      </c>
      <c r="D2213" s="29">
        <v>18900000</v>
      </c>
      <c r="E2213" s="29">
        <v>15100000</v>
      </c>
      <c r="F2213" t="s">
        <v>4033</v>
      </c>
      <c r="G2213" s="13">
        <f>IFERROR(IF($F2213="ALTA",$D2213*1.03,
IF($F2213="MEDIA",$D2213*1,
IF($F2213="BAJA",$D2213*0.92,
IF($F2213="LIQUIDAR",_xlfn.XLOOKUP(A2213,Rotación!$A:$A,Rotación!$O:$O,0,0,-1),"")))),"")</f>
        <v>18900000</v>
      </c>
      <c r="H2213" s="13">
        <f>IFERROR(IF($F2213="ALTA",$D2213*1,
IF($F2213="MEDIA",$D2213*0.97,
IF($F2213="BAJA",$D2213*0.9,
IF($F2213="LIQUIDAR",_xlfn.XLOOKUP(A2213,Rotación!$A:$A,Rotación!$O:$O,0,0,-1),"")))),"")</f>
        <v>18333000</v>
      </c>
      <c r="I2213" s="13">
        <f>IFERROR(IF($F2213="ALTA",$D2213*0.97,
IF($F2213="MEDIA",$D2213*0.94,
IF($F2213="BAJA",$D2213*0.87,
IF($F2213="LIQUIDAR",_xlfn.XLOOKUP(A2213,Rotación!$A:$A,Rotación!$O:$O,0,0,-1),"")))),"")</f>
        <v>17766000</v>
      </c>
      <c r="J2213" s="13">
        <f>IFERROR(IF($F2213="ALTA",$D2213*0.94,
IF($F2213="MEDIA",$D2213*0.9,
IF($F2213="BAJA",$D2213*0.85,
IF($F2213="LIQUIDAR",_xlfn.XLOOKUP(A2213,Rotación!$A:$A,Rotación!$O:$O,0,0,-1),"")))),"")</f>
        <v>17010000</v>
      </c>
      <c r="K2213" s="13" t="str">
        <f>_xlfn.XLOOKUP(A2213,Rotación!$A:$A,Rotación!$P:$P,"",0,-1)</f>
        <v/>
      </c>
      <c r="L2213" s="25" t="e">
        <f t="shared" si="152"/>
        <v>#VALUE!</v>
      </c>
      <c r="M2213" s="26">
        <f t="shared" si="153"/>
        <v>0.79894179894179895</v>
      </c>
      <c r="N2213" s="22" t="str">
        <f>IFERROR(VLOOKUP(A2213,'Base ATR'!$1:$1048576,2,0),"")</f>
        <v/>
      </c>
      <c r="O2213" s="23" t="str">
        <f t="shared" ca="1" si="154"/>
        <v/>
      </c>
      <c r="P2213" t="str">
        <f t="shared" si="155"/>
        <v/>
      </c>
    </row>
    <row r="2214" spans="1:16" x14ac:dyDescent="0.3">
      <c r="A2214" t="s">
        <v>5045</v>
      </c>
      <c r="D2214" s="29">
        <v>14800000</v>
      </c>
      <c r="E2214" s="29">
        <v>11200000</v>
      </c>
      <c r="F2214" t="s">
        <v>5391</v>
      </c>
      <c r="G2214" s="13">
        <f>IFERROR(IF($F2214="ALTA",$D2214*1.03,
IF($F2214="MEDIA",$D2214*1,
IF($F2214="BAJA",$D2214*0.92,
IF($F2214="LIQUIDAR",_xlfn.XLOOKUP(A2214,Rotación!$A:$A,Rotación!$O:$O,0,0,-1),"")))),"")</f>
        <v>13616000</v>
      </c>
      <c r="H2214" s="13">
        <f>IFERROR(IF($F2214="ALTA",$D2214*1,
IF($F2214="MEDIA",$D2214*0.97,
IF($F2214="BAJA",$D2214*0.9,
IF($F2214="LIQUIDAR",_xlfn.XLOOKUP(A2214,Rotación!$A:$A,Rotación!$O:$O,0,0,-1),"")))),"")</f>
        <v>13320000</v>
      </c>
      <c r="I2214" s="13">
        <f>IFERROR(IF($F2214="ALTA",$D2214*0.97,
IF($F2214="MEDIA",$D2214*0.94,
IF($F2214="BAJA",$D2214*0.87,
IF($F2214="LIQUIDAR",_xlfn.XLOOKUP(A2214,Rotación!$A:$A,Rotación!$O:$O,0,0,-1),"")))),"")</f>
        <v>12876000</v>
      </c>
      <c r="J2214" s="13">
        <f>IFERROR(IF($F2214="ALTA",$D2214*0.94,
IF($F2214="MEDIA",$D2214*0.9,
IF($F2214="BAJA",$D2214*0.85,
IF($F2214="LIQUIDAR",_xlfn.XLOOKUP(A2214,Rotación!$A:$A,Rotación!$O:$O,0,0,-1),"")))),"")</f>
        <v>12580000</v>
      </c>
      <c r="K2214" s="13" t="str">
        <f>_xlfn.XLOOKUP(A2214,Rotación!$A:$A,Rotación!$P:$P,"",0,-1)</f>
        <v/>
      </c>
      <c r="L2214" s="25" t="e">
        <f t="shared" si="152"/>
        <v>#VALUE!</v>
      </c>
      <c r="M2214" s="26">
        <f t="shared" si="153"/>
        <v>0.7567567567567568</v>
      </c>
      <c r="N2214" s="22" t="str">
        <f>IFERROR(VLOOKUP(A2214,'Base ATR'!$1:$1048576,2,0),"")</f>
        <v/>
      </c>
      <c r="O2214" s="23" t="str">
        <f t="shared" ca="1" si="154"/>
        <v/>
      </c>
      <c r="P2214" t="str">
        <f t="shared" si="155"/>
        <v/>
      </c>
    </row>
    <row r="2215" spans="1:16" x14ac:dyDescent="0.3">
      <c r="A2215" t="s">
        <v>4069</v>
      </c>
      <c r="D2215" s="29">
        <v>14300000</v>
      </c>
      <c r="E2215" s="29">
        <v>11300000</v>
      </c>
      <c r="F2215" t="s">
        <v>4033</v>
      </c>
      <c r="G2215" s="13">
        <f>IFERROR(IF($F2215="ALTA",$D2215*1.03,
IF($F2215="MEDIA",$D2215*1,
IF($F2215="BAJA",$D2215*0.92,
IF($F2215="LIQUIDAR",_xlfn.XLOOKUP(A2215,Rotación!$A:$A,Rotación!$O:$O,0,0,-1),"")))),"")</f>
        <v>14300000</v>
      </c>
      <c r="H2215" s="13">
        <f>IFERROR(IF($F2215="ALTA",$D2215*1,
IF($F2215="MEDIA",$D2215*0.97,
IF($F2215="BAJA",$D2215*0.9,
IF($F2215="LIQUIDAR",_xlfn.XLOOKUP(A2215,Rotación!$A:$A,Rotación!$O:$O,0,0,-1),"")))),"")</f>
        <v>13871000</v>
      </c>
      <c r="I2215" s="13">
        <f>IFERROR(IF($F2215="ALTA",$D2215*0.97,
IF($F2215="MEDIA",$D2215*0.94,
IF($F2215="BAJA",$D2215*0.87,
IF($F2215="LIQUIDAR",_xlfn.XLOOKUP(A2215,Rotación!$A:$A,Rotación!$O:$O,0,0,-1),"")))),"")</f>
        <v>13442000</v>
      </c>
      <c r="J2215" s="13">
        <f>IFERROR(IF($F2215="ALTA",$D2215*0.94,
IF($F2215="MEDIA",$D2215*0.9,
IF($F2215="BAJA",$D2215*0.85,
IF($F2215="LIQUIDAR",_xlfn.XLOOKUP(A2215,Rotación!$A:$A,Rotación!$O:$O,0,0,-1),"")))),"")</f>
        <v>12870000</v>
      </c>
      <c r="K2215" s="13" t="str">
        <f>_xlfn.XLOOKUP(A2215,Rotación!$A:$A,Rotación!$P:$P,"",0,-1)</f>
        <v/>
      </c>
      <c r="L2215" s="25" t="e">
        <f t="shared" si="152"/>
        <v>#VALUE!</v>
      </c>
      <c r="M2215" s="26">
        <f t="shared" si="153"/>
        <v>0.79020979020979021</v>
      </c>
      <c r="N2215" s="22">
        <f>IFERROR(VLOOKUP(A2215,'Base ATR'!$1:$1048576,2,0),"")</f>
        <v>46044.707638888889</v>
      </c>
      <c r="O2215" s="23">
        <f t="shared" ca="1" si="154"/>
        <v>243.29236111111095</v>
      </c>
      <c r="P2215" t="str">
        <f t="shared" si="155"/>
        <v>SOBRE MERCADO</v>
      </c>
    </row>
    <row r="2216" spans="1:16" x14ac:dyDescent="0.3">
      <c r="A2216" t="s">
        <v>1519</v>
      </c>
      <c r="D2216" s="29">
        <v>12400000</v>
      </c>
      <c r="E2216" s="29">
        <v>10200000</v>
      </c>
      <c r="F2216" t="s">
        <v>4033</v>
      </c>
      <c r="G2216" s="13">
        <f>IFERROR(IF($F2216="ALTA",$D2216*1.03,
IF($F2216="MEDIA",$D2216*1,
IF($F2216="BAJA",$D2216*0.92,
IF($F2216="LIQUIDAR",_xlfn.XLOOKUP(A2216,Rotación!$A:$A,Rotación!$O:$O,0,0,-1),"")))),"")</f>
        <v>12400000</v>
      </c>
      <c r="H2216" s="13">
        <f>IFERROR(IF($F2216="ALTA",$D2216*1,
IF($F2216="MEDIA",$D2216*0.97,
IF($F2216="BAJA",$D2216*0.9,
IF($F2216="LIQUIDAR",_xlfn.XLOOKUP(A2216,Rotación!$A:$A,Rotación!$O:$O,0,0,-1),"")))),"")</f>
        <v>12028000</v>
      </c>
      <c r="I2216" s="13">
        <f>IFERROR(IF($F2216="ALTA",$D2216*0.97,
IF($F2216="MEDIA",$D2216*0.94,
IF($F2216="BAJA",$D2216*0.87,
IF($F2216="LIQUIDAR",_xlfn.XLOOKUP(A2216,Rotación!$A:$A,Rotación!$O:$O,0,0,-1),"")))),"")</f>
        <v>11656000</v>
      </c>
      <c r="J2216" s="13">
        <f>IFERROR(IF($F2216="ALTA",$D2216*0.94,
IF($F2216="MEDIA",$D2216*0.9,
IF($F2216="BAJA",$D2216*0.85,
IF($F2216="LIQUIDAR",_xlfn.XLOOKUP(A2216,Rotación!$A:$A,Rotación!$O:$O,0,0,-1),"")))),"")</f>
        <v>11160000</v>
      </c>
      <c r="K2216" s="13" t="str">
        <f>_xlfn.XLOOKUP(A2216,Rotación!$A:$A,Rotación!$P:$P,"",0,-1)</f>
        <v/>
      </c>
      <c r="L2216" s="25" t="e">
        <f t="shared" si="152"/>
        <v>#VALUE!</v>
      </c>
      <c r="M2216" s="26">
        <f t="shared" si="153"/>
        <v>0.82258064516129037</v>
      </c>
      <c r="N2216" s="22">
        <f>IFERROR(VLOOKUP(A2216,'Base ATR'!$1:$1048576,2,0),"")</f>
        <v>45394.740972222222</v>
      </c>
      <c r="O2216" s="23">
        <f t="shared" ca="1" si="154"/>
        <v>893.2590277777781</v>
      </c>
      <c r="P2216" t="str">
        <f t="shared" si="155"/>
        <v>SOBRE MERCADO</v>
      </c>
    </row>
    <row r="2217" spans="1:16" x14ac:dyDescent="0.3">
      <c r="A2217" t="s">
        <v>4072</v>
      </c>
      <c r="D2217" s="29">
        <v>5490000</v>
      </c>
      <c r="E2217" s="29">
        <v>4450000</v>
      </c>
      <c r="F2217" t="s">
        <v>4033</v>
      </c>
      <c r="G2217" s="13">
        <f>IFERROR(IF($F2217="ALTA",$D2217*1.03,
IF($F2217="MEDIA",$D2217*1,
IF($F2217="BAJA",$D2217*0.92,
IF($F2217="LIQUIDAR",_xlfn.XLOOKUP(A2217,Rotación!$A:$A,Rotación!$O:$O,0,0,-1),"")))),"")</f>
        <v>5490000</v>
      </c>
      <c r="H2217" s="13">
        <f>IFERROR(IF($F2217="ALTA",$D2217*1,
IF($F2217="MEDIA",$D2217*0.97,
IF($F2217="BAJA",$D2217*0.9,
IF($F2217="LIQUIDAR",_xlfn.XLOOKUP(A2217,Rotación!$A:$A,Rotación!$O:$O,0,0,-1),"")))),"")</f>
        <v>5325300</v>
      </c>
      <c r="I2217" s="13">
        <f>IFERROR(IF($F2217="ALTA",$D2217*0.97,
IF($F2217="MEDIA",$D2217*0.94,
IF($F2217="BAJA",$D2217*0.87,
IF($F2217="LIQUIDAR",_xlfn.XLOOKUP(A2217,Rotación!$A:$A,Rotación!$O:$O,0,0,-1),"")))),"")</f>
        <v>5160600</v>
      </c>
      <c r="J2217" s="13">
        <f>IFERROR(IF($F2217="ALTA",$D2217*0.94,
IF($F2217="MEDIA",$D2217*0.9,
IF($F2217="BAJA",$D2217*0.85,
IF($F2217="LIQUIDAR",_xlfn.XLOOKUP(A2217,Rotación!$A:$A,Rotación!$O:$O,0,0,-1),"")))),"")</f>
        <v>4941000</v>
      </c>
      <c r="K2217" s="13" t="str">
        <f>_xlfn.XLOOKUP(A2217,Rotación!$A:$A,Rotación!$P:$P,"",0,-1)</f>
        <v/>
      </c>
      <c r="L2217" s="25" t="e">
        <f t="shared" si="152"/>
        <v>#VALUE!</v>
      </c>
      <c r="M2217" s="26">
        <f t="shared" si="153"/>
        <v>0.81056466302367947</v>
      </c>
      <c r="N2217" s="22">
        <f>IFERROR(VLOOKUP(A2217,'Base ATR'!$1:$1048576,2,0),"")</f>
        <v>46042.682638888888</v>
      </c>
      <c r="O2217" s="23">
        <f t="shared" ca="1" si="154"/>
        <v>245.3173611111124</v>
      </c>
      <c r="P2217" t="str">
        <f t="shared" si="155"/>
        <v>SOBRE MERCADO</v>
      </c>
    </row>
    <row r="2218" spans="1:16" x14ac:dyDescent="0.3">
      <c r="A2218" t="s">
        <v>4074</v>
      </c>
      <c r="B2218" t="s">
        <v>4091</v>
      </c>
      <c r="C2218" t="s">
        <v>4764</v>
      </c>
      <c r="D2218" s="29">
        <v>12800000</v>
      </c>
      <c r="E2218" s="29">
        <v>9000000</v>
      </c>
      <c r="F2218" t="s">
        <v>5391</v>
      </c>
      <c r="G2218" s="13">
        <f>IFERROR(IF($F2218="ALTA",$D2218*1.03,
IF($F2218="MEDIA",$D2218*1,
IF($F2218="BAJA",$D2218*0.92,
IF($F2218="LIQUIDAR",_xlfn.XLOOKUP(A2218,Rotación!$A:$A,Rotación!$O:$O,0,0,-1),"")))),"")</f>
        <v>11776000</v>
      </c>
      <c r="H2218" s="13">
        <f>IFERROR(IF($F2218="ALTA",$D2218*1,
IF($F2218="MEDIA",$D2218*0.97,
IF($F2218="BAJA",$D2218*0.9,
IF($F2218="LIQUIDAR",_xlfn.XLOOKUP(A2218,Rotación!$A:$A,Rotación!$O:$O,0,0,-1),"")))),"")</f>
        <v>11520000</v>
      </c>
      <c r="I2218" s="13">
        <f>IFERROR(IF($F2218="ALTA",$D2218*0.97,
IF($F2218="MEDIA",$D2218*0.94,
IF($F2218="BAJA",$D2218*0.87,
IF($F2218="LIQUIDAR",_xlfn.XLOOKUP(A2218,Rotación!$A:$A,Rotación!$O:$O,0,0,-1),"")))),"")</f>
        <v>11136000</v>
      </c>
      <c r="J2218" s="13">
        <f>IFERROR(IF($F2218="ALTA",$D2218*0.94,
IF($F2218="MEDIA",$D2218*0.9,
IF($F2218="BAJA",$D2218*0.85,
IF($F2218="LIQUIDAR",_xlfn.XLOOKUP(A2218,Rotación!$A:$A,Rotación!$O:$O,0,0,-1),"")))),"")</f>
        <v>10880000</v>
      </c>
      <c r="K2218" s="13" t="str">
        <f>_xlfn.XLOOKUP(A2218,Rotación!$A:$A,Rotación!$P:$P,"",0,-1)</f>
        <v/>
      </c>
      <c r="L2218" s="25" t="e">
        <f t="shared" si="152"/>
        <v>#VALUE!</v>
      </c>
      <c r="M2218" s="26">
        <f t="shared" si="153"/>
        <v>0.703125</v>
      </c>
      <c r="N2218" s="22">
        <f>IFERROR(VLOOKUP(A2218,'Base ATR'!$1:$1048576,2,0),"")</f>
        <v>46042.442361111112</v>
      </c>
      <c r="O2218" s="23">
        <f t="shared" ca="1" si="154"/>
        <v>245.5576388888876</v>
      </c>
      <c r="P2218" t="str">
        <f t="shared" si="155"/>
        <v>SOBRE MERCADO</v>
      </c>
    </row>
    <row r="2219" spans="1:16" x14ac:dyDescent="0.3">
      <c r="A2219" t="s">
        <v>4075</v>
      </c>
      <c r="D2219" s="29">
        <v>34600000</v>
      </c>
      <c r="E2219" s="29">
        <v>28000000</v>
      </c>
      <c r="F2219" t="s">
        <v>4033</v>
      </c>
      <c r="G2219" s="13">
        <f>IFERROR(IF($F2219="ALTA",$D2219*1.03,
IF($F2219="MEDIA",$D2219*1,
IF($F2219="BAJA",$D2219*0.92,
IF($F2219="LIQUIDAR",_xlfn.XLOOKUP(A2219,Rotación!$A:$A,Rotación!$O:$O,0,0,-1),"")))),"")</f>
        <v>34600000</v>
      </c>
      <c r="H2219" s="13">
        <f>IFERROR(IF($F2219="ALTA",$D2219*1,
IF($F2219="MEDIA",$D2219*0.97,
IF($F2219="BAJA",$D2219*0.9,
IF($F2219="LIQUIDAR",_xlfn.XLOOKUP(A2219,Rotación!$A:$A,Rotación!$O:$O,0,0,-1),"")))),"")</f>
        <v>33562000</v>
      </c>
      <c r="I2219" s="13">
        <f>IFERROR(IF($F2219="ALTA",$D2219*0.97,
IF($F2219="MEDIA",$D2219*0.94,
IF($F2219="BAJA",$D2219*0.87,
IF($F2219="LIQUIDAR",_xlfn.XLOOKUP(A2219,Rotación!$A:$A,Rotación!$O:$O,0,0,-1),"")))),"")</f>
        <v>32524000</v>
      </c>
      <c r="J2219" s="13">
        <f>IFERROR(IF($F2219="ALTA",$D2219*0.94,
IF($F2219="MEDIA",$D2219*0.9,
IF($F2219="BAJA",$D2219*0.85,
IF($F2219="LIQUIDAR",_xlfn.XLOOKUP(A2219,Rotación!$A:$A,Rotación!$O:$O,0,0,-1),"")))),"")</f>
        <v>31140000</v>
      </c>
      <c r="K2219" s="13">
        <f>_xlfn.XLOOKUP(A2219,Rotación!$A:$A,Rotación!$P:$P,"",0,-1)</f>
        <v>31490000</v>
      </c>
      <c r="L2219" s="25">
        <f t="shared" si="152"/>
        <v>-3110000</v>
      </c>
      <c r="M2219" s="26">
        <f t="shared" si="153"/>
        <v>0.80924855491329484</v>
      </c>
      <c r="N2219" s="22">
        <f>IFERROR(VLOOKUP(A2219,'Base ATR'!$1:$1048576,2,0),"")</f>
        <v>46041.796527777777</v>
      </c>
      <c r="O2219" s="23">
        <f t="shared" ca="1" si="154"/>
        <v>246.20347222222335</v>
      </c>
      <c r="P2219" t="str">
        <f t="shared" si="155"/>
        <v>BAJO MERCADO</v>
      </c>
    </row>
    <row r="2220" spans="1:16" x14ac:dyDescent="0.3">
      <c r="A2220" t="s">
        <v>4079</v>
      </c>
      <c r="D2220" s="29">
        <v>21000000</v>
      </c>
      <c r="E2220" s="29">
        <v>18000000</v>
      </c>
      <c r="F2220" t="s">
        <v>4033</v>
      </c>
      <c r="G2220" s="13">
        <f>IFERROR(IF($F2220="ALTA",$D2220*1.03,
IF($F2220="MEDIA",$D2220*1,
IF($F2220="BAJA",$D2220*0.92,
IF($F2220="LIQUIDAR",_xlfn.XLOOKUP(A2220,Rotación!$A:$A,Rotación!$O:$O,0,0,-1),"")))),"")</f>
        <v>21000000</v>
      </c>
      <c r="H2220" s="13">
        <f>IFERROR(IF($F2220="ALTA",$D2220*1,
IF($F2220="MEDIA",$D2220*0.97,
IF($F2220="BAJA",$D2220*0.9,
IF($F2220="LIQUIDAR",_xlfn.XLOOKUP(A2220,Rotación!$A:$A,Rotación!$O:$O,0,0,-1),"")))),"")</f>
        <v>20370000</v>
      </c>
      <c r="I2220" s="13">
        <f>IFERROR(IF($F2220="ALTA",$D2220*0.97,
IF($F2220="MEDIA",$D2220*0.94,
IF($F2220="BAJA",$D2220*0.87,
IF($F2220="LIQUIDAR",_xlfn.XLOOKUP(A2220,Rotación!$A:$A,Rotación!$O:$O,0,0,-1),"")))),"")</f>
        <v>19740000</v>
      </c>
      <c r="J2220" s="13">
        <f>IFERROR(IF($F2220="ALTA",$D2220*0.94,
IF($F2220="MEDIA",$D2220*0.9,
IF($F2220="BAJA",$D2220*0.85,
IF($F2220="LIQUIDAR",_xlfn.XLOOKUP(A2220,Rotación!$A:$A,Rotación!$O:$O,0,0,-1),"")))),"")</f>
        <v>18900000</v>
      </c>
      <c r="K2220" s="13" t="str">
        <f>_xlfn.XLOOKUP(A2220,Rotación!$A:$A,Rotación!$P:$P,"",0,-1)</f>
        <v/>
      </c>
      <c r="L2220" s="25" t="e">
        <f t="shared" si="152"/>
        <v>#VALUE!</v>
      </c>
      <c r="M2220" s="26">
        <f t="shared" si="153"/>
        <v>0.8571428571428571</v>
      </c>
      <c r="N2220" s="22">
        <f>IFERROR(VLOOKUP(A2220,'Base ATR'!$1:$1048576,2,0),"")</f>
        <v>46041.492361111108</v>
      </c>
      <c r="O2220" s="23">
        <f t="shared" ca="1" si="154"/>
        <v>246.50763888889196</v>
      </c>
      <c r="P2220" t="str">
        <f t="shared" si="155"/>
        <v>SOBRE MERCADO</v>
      </c>
    </row>
    <row r="2221" spans="1:16" x14ac:dyDescent="0.3">
      <c r="A2221" t="s">
        <v>4081</v>
      </c>
      <c r="D2221" s="29">
        <v>13180000</v>
      </c>
      <c r="E2221" s="29">
        <v>10000000</v>
      </c>
      <c r="F2221" t="s">
        <v>4033</v>
      </c>
      <c r="G2221" s="13">
        <f>IFERROR(IF($F2221="ALTA",$D2221*1.03,
IF($F2221="MEDIA",$D2221*1,
IF($F2221="BAJA",$D2221*0.92,
IF($F2221="LIQUIDAR",_xlfn.XLOOKUP(A2221,Rotación!$A:$A,Rotación!$O:$O,0,0,-1),"")))),"")</f>
        <v>13180000</v>
      </c>
      <c r="H2221" s="13">
        <f>IFERROR(IF($F2221="ALTA",$D2221*1,
IF($F2221="MEDIA",$D2221*0.97,
IF($F2221="BAJA",$D2221*0.9,
IF($F2221="LIQUIDAR",_xlfn.XLOOKUP(A2221,Rotación!$A:$A,Rotación!$O:$O,0,0,-1),"")))),"")</f>
        <v>12784600</v>
      </c>
      <c r="I2221" s="13">
        <f>IFERROR(IF($F2221="ALTA",$D2221*0.97,
IF($F2221="MEDIA",$D2221*0.94,
IF($F2221="BAJA",$D2221*0.87,
IF($F2221="LIQUIDAR",_xlfn.XLOOKUP(A2221,Rotación!$A:$A,Rotación!$O:$O,0,0,-1),"")))),"")</f>
        <v>12389200</v>
      </c>
      <c r="J2221" s="13">
        <f>IFERROR(IF($F2221="ALTA",$D2221*0.94,
IF($F2221="MEDIA",$D2221*0.9,
IF($F2221="BAJA",$D2221*0.85,
IF($F2221="LIQUIDAR",_xlfn.XLOOKUP(A2221,Rotación!$A:$A,Rotación!$O:$O,0,0,-1),"")))),"")</f>
        <v>11862000</v>
      </c>
      <c r="K2221" s="13" t="str">
        <f>_xlfn.XLOOKUP(A2221,Rotación!$A:$A,Rotación!$P:$P,"",0,-1)</f>
        <v/>
      </c>
      <c r="L2221" s="25" t="e">
        <f t="shared" si="152"/>
        <v>#VALUE!</v>
      </c>
      <c r="M2221" s="26">
        <f t="shared" si="153"/>
        <v>0.75872534142640369</v>
      </c>
      <c r="N2221" s="22">
        <f>IFERROR(VLOOKUP(A2221,'Base ATR'!$1:$1048576,2,0),"")</f>
        <v>46038.670138888891</v>
      </c>
      <c r="O2221" s="23">
        <f t="shared" ca="1" si="154"/>
        <v>249.32986111110949</v>
      </c>
      <c r="P2221" t="str">
        <f t="shared" si="155"/>
        <v>SOBRE MERCADO</v>
      </c>
    </row>
    <row r="2222" spans="1:16" x14ac:dyDescent="0.3">
      <c r="A2222" t="s">
        <v>5050</v>
      </c>
      <c r="D2222" s="29">
        <v>33300000</v>
      </c>
      <c r="E2222" s="29">
        <v>25000000</v>
      </c>
      <c r="F2222" t="s">
        <v>5391</v>
      </c>
      <c r="G2222" s="13">
        <f>IFERROR(IF($F2222="ALTA",$D2222*1.03,
IF($F2222="MEDIA",$D2222*1,
IF($F2222="BAJA",$D2222*0.92,
IF($F2222="LIQUIDAR",_xlfn.XLOOKUP(A2222,Rotación!$A:$A,Rotación!$O:$O,0,0,-1),"")))),"")</f>
        <v>30636000</v>
      </c>
      <c r="H2222" s="13">
        <f>IFERROR(IF($F2222="ALTA",$D2222*1,
IF($F2222="MEDIA",$D2222*0.97,
IF($F2222="BAJA",$D2222*0.9,
IF($F2222="LIQUIDAR",_xlfn.XLOOKUP(A2222,Rotación!$A:$A,Rotación!$O:$O,0,0,-1),"")))),"")</f>
        <v>29970000</v>
      </c>
      <c r="I2222" s="13">
        <f>IFERROR(IF($F2222="ALTA",$D2222*0.97,
IF($F2222="MEDIA",$D2222*0.94,
IF($F2222="BAJA",$D2222*0.87,
IF($F2222="LIQUIDAR",_xlfn.XLOOKUP(A2222,Rotación!$A:$A,Rotación!$O:$O,0,0,-1),"")))),"")</f>
        <v>28971000</v>
      </c>
      <c r="J2222" s="13">
        <f>IFERROR(IF($F2222="ALTA",$D2222*0.94,
IF($F2222="MEDIA",$D2222*0.9,
IF($F2222="BAJA",$D2222*0.85,
IF($F2222="LIQUIDAR",_xlfn.XLOOKUP(A2222,Rotación!$A:$A,Rotación!$O:$O,0,0,-1),"")))),"")</f>
        <v>28305000</v>
      </c>
      <c r="K2222" s="13" t="str">
        <f>_xlfn.XLOOKUP(A2222,Rotación!$A:$A,Rotación!$P:$P,"",0,-1)</f>
        <v/>
      </c>
      <c r="L2222" s="25" t="e">
        <f t="shared" si="152"/>
        <v>#VALUE!</v>
      </c>
      <c r="M2222" s="26">
        <f t="shared" si="153"/>
        <v>0.75075075075075071</v>
      </c>
      <c r="N2222" s="22" t="str">
        <f>IFERROR(VLOOKUP(A2222,'Base ATR'!$1:$1048576,2,0),"")</f>
        <v/>
      </c>
      <c r="O2222" s="23" t="str">
        <f t="shared" ca="1" si="154"/>
        <v/>
      </c>
      <c r="P2222" t="str">
        <f t="shared" si="155"/>
        <v/>
      </c>
    </row>
    <row r="2223" spans="1:16" x14ac:dyDescent="0.3">
      <c r="A2223" t="s">
        <v>5053</v>
      </c>
      <c r="D2223" s="29">
        <v>9800000</v>
      </c>
      <c r="E2223" s="29">
        <v>7500000</v>
      </c>
      <c r="F2223" t="s">
        <v>5391</v>
      </c>
      <c r="G2223" s="13">
        <f>IFERROR(IF($F2223="ALTA",$D2223*1.03,
IF($F2223="MEDIA",$D2223*1,
IF($F2223="BAJA",$D2223*0.92,
IF($F2223="LIQUIDAR",_xlfn.XLOOKUP(A2223,Rotación!$A:$A,Rotación!$O:$O,0,0,-1),"")))),"")</f>
        <v>9016000</v>
      </c>
      <c r="H2223" s="13">
        <f>IFERROR(IF($F2223="ALTA",$D2223*1,
IF($F2223="MEDIA",$D2223*0.97,
IF($F2223="BAJA",$D2223*0.9,
IF($F2223="LIQUIDAR",_xlfn.XLOOKUP(A2223,Rotación!$A:$A,Rotación!$O:$O,0,0,-1),"")))),"")</f>
        <v>8820000</v>
      </c>
      <c r="I2223" s="13">
        <f>IFERROR(IF($F2223="ALTA",$D2223*0.97,
IF($F2223="MEDIA",$D2223*0.94,
IF($F2223="BAJA",$D2223*0.87,
IF($F2223="LIQUIDAR",_xlfn.XLOOKUP(A2223,Rotación!$A:$A,Rotación!$O:$O,0,0,-1),"")))),"")</f>
        <v>8526000</v>
      </c>
      <c r="J2223" s="13">
        <f>IFERROR(IF($F2223="ALTA",$D2223*0.94,
IF($F2223="MEDIA",$D2223*0.9,
IF($F2223="BAJA",$D2223*0.85,
IF($F2223="LIQUIDAR",_xlfn.XLOOKUP(A2223,Rotación!$A:$A,Rotación!$O:$O,0,0,-1),"")))),"")</f>
        <v>8330000</v>
      </c>
      <c r="K2223" s="13" t="str">
        <f>_xlfn.XLOOKUP(A2223,Rotación!$A:$A,Rotación!$P:$P,"",0,-1)</f>
        <v/>
      </c>
      <c r="L2223" s="25" t="e">
        <f t="shared" si="152"/>
        <v>#VALUE!</v>
      </c>
      <c r="M2223" s="26">
        <f t="shared" si="153"/>
        <v>0.76530612244897955</v>
      </c>
      <c r="N2223" s="22" t="str">
        <f>IFERROR(VLOOKUP(A2223,'Base ATR'!$1:$1048576,2,0),"")</f>
        <v/>
      </c>
      <c r="O2223" s="23" t="str">
        <f t="shared" ca="1" si="154"/>
        <v/>
      </c>
      <c r="P2223" t="str">
        <f t="shared" si="155"/>
        <v/>
      </c>
    </row>
    <row r="2224" spans="1:16" x14ac:dyDescent="0.3">
      <c r="A2224" t="s">
        <v>5056</v>
      </c>
      <c r="D2224" s="29">
        <v>29200000</v>
      </c>
      <c r="E2224" s="29">
        <v>23800000</v>
      </c>
      <c r="F2224" t="s">
        <v>4033</v>
      </c>
      <c r="G2224" s="13">
        <f>IFERROR(IF($F2224="ALTA",$D2224*1.03,
IF($F2224="MEDIA",$D2224*1,
IF($F2224="BAJA",$D2224*0.92,
IF($F2224="LIQUIDAR",_xlfn.XLOOKUP(A2224,Rotación!$A:$A,Rotación!$O:$O,0,0,-1),"")))),"")</f>
        <v>29200000</v>
      </c>
      <c r="H2224" s="13">
        <f>IFERROR(IF($F2224="ALTA",$D2224*1,
IF($F2224="MEDIA",$D2224*0.97,
IF($F2224="BAJA",$D2224*0.9,
IF($F2224="LIQUIDAR",_xlfn.XLOOKUP(A2224,Rotación!$A:$A,Rotación!$O:$O,0,0,-1),"")))),"")</f>
        <v>28324000</v>
      </c>
      <c r="I2224" s="13">
        <f>IFERROR(IF($F2224="ALTA",$D2224*0.97,
IF($F2224="MEDIA",$D2224*0.94,
IF($F2224="BAJA",$D2224*0.87,
IF($F2224="LIQUIDAR",_xlfn.XLOOKUP(A2224,Rotación!$A:$A,Rotación!$O:$O,0,0,-1),"")))),"")</f>
        <v>27448000</v>
      </c>
      <c r="J2224" s="13">
        <f>IFERROR(IF($F2224="ALTA",$D2224*0.94,
IF($F2224="MEDIA",$D2224*0.9,
IF($F2224="BAJA",$D2224*0.85,
IF($F2224="LIQUIDAR",_xlfn.XLOOKUP(A2224,Rotación!$A:$A,Rotación!$O:$O,0,0,-1),"")))),"")</f>
        <v>26280000</v>
      </c>
      <c r="K2224" s="13" t="str">
        <f>_xlfn.XLOOKUP(A2224,Rotación!$A:$A,Rotación!$P:$P,"",0,-1)</f>
        <v/>
      </c>
      <c r="L2224" s="25" t="e">
        <f t="shared" si="152"/>
        <v>#VALUE!</v>
      </c>
      <c r="M2224" s="26">
        <f t="shared" si="153"/>
        <v>0.81506849315068497</v>
      </c>
      <c r="N2224" s="22" t="str">
        <f>IFERROR(VLOOKUP(A2224,'Base ATR'!$1:$1048576,2,0),"")</f>
        <v/>
      </c>
      <c r="O2224" s="23" t="str">
        <f t="shared" ca="1" si="154"/>
        <v/>
      </c>
      <c r="P2224" t="str">
        <f t="shared" si="155"/>
        <v/>
      </c>
    </row>
    <row r="2225" spans="1:16" x14ac:dyDescent="0.3">
      <c r="A2225" t="s">
        <v>5057</v>
      </c>
      <c r="D2225" s="29">
        <v>28000000</v>
      </c>
      <c r="E2225" s="29">
        <v>23000000</v>
      </c>
      <c r="F2225" t="s">
        <v>4033</v>
      </c>
      <c r="G2225" s="13">
        <f>IFERROR(IF($F2225="ALTA",$D2225*1.03,
IF($F2225="MEDIA",$D2225*1,
IF($F2225="BAJA",$D2225*0.92,
IF($F2225="LIQUIDAR",_xlfn.XLOOKUP(A2225,Rotación!$A:$A,Rotación!$O:$O,0,0,-1),"")))),"")</f>
        <v>28000000</v>
      </c>
      <c r="H2225" s="13">
        <f>IFERROR(IF($F2225="ALTA",$D2225*1,
IF($F2225="MEDIA",$D2225*0.97,
IF($F2225="BAJA",$D2225*0.9,
IF($F2225="LIQUIDAR",_xlfn.XLOOKUP(A2225,Rotación!$A:$A,Rotación!$O:$O,0,0,-1),"")))),"")</f>
        <v>27160000</v>
      </c>
      <c r="I2225" s="13">
        <f>IFERROR(IF($F2225="ALTA",$D2225*0.97,
IF($F2225="MEDIA",$D2225*0.94,
IF($F2225="BAJA",$D2225*0.87,
IF($F2225="LIQUIDAR",_xlfn.XLOOKUP(A2225,Rotación!$A:$A,Rotación!$O:$O,0,0,-1),"")))),"")</f>
        <v>26320000</v>
      </c>
      <c r="J2225" s="13">
        <f>IFERROR(IF($F2225="ALTA",$D2225*0.94,
IF($F2225="MEDIA",$D2225*0.9,
IF($F2225="BAJA",$D2225*0.85,
IF($F2225="LIQUIDAR",_xlfn.XLOOKUP(A2225,Rotación!$A:$A,Rotación!$O:$O,0,0,-1),"")))),"")</f>
        <v>25200000</v>
      </c>
      <c r="K2225" s="13" t="str">
        <f>_xlfn.XLOOKUP(A2225,Rotación!$A:$A,Rotación!$P:$P,"",0,-1)</f>
        <v/>
      </c>
      <c r="L2225" s="25" t="e">
        <f t="shared" si="152"/>
        <v>#VALUE!</v>
      </c>
      <c r="M2225" s="26">
        <f t="shared" si="153"/>
        <v>0.8214285714285714</v>
      </c>
      <c r="N2225" s="22" t="str">
        <f>IFERROR(VLOOKUP(A2225,'Base ATR'!$1:$1048576,2,0),"")</f>
        <v/>
      </c>
      <c r="O2225" s="23" t="str">
        <f t="shared" ca="1" si="154"/>
        <v/>
      </c>
      <c r="P2225" t="str">
        <f t="shared" si="155"/>
        <v/>
      </c>
    </row>
    <row r="2226" spans="1:16" x14ac:dyDescent="0.3">
      <c r="A2226" t="s">
        <v>5060</v>
      </c>
      <c r="D2226" s="29">
        <v>15200000</v>
      </c>
      <c r="E2226" s="29">
        <v>11500000</v>
      </c>
      <c r="F2226" t="s">
        <v>5391</v>
      </c>
      <c r="G2226" s="13">
        <f>IFERROR(IF($F2226="ALTA",$D2226*1.03,
IF($F2226="MEDIA",$D2226*1,
IF($F2226="BAJA",$D2226*0.92,
IF($F2226="LIQUIDAR",_xlfn.XLOOKUP(A2226,Rotación!$A:$A,Rotación!$O:$O,0,0,-1),"")))),"")</f>
        <v>13984000</v>
      </c>
      <c r="H2226" s="13">
        <f>IFERROR(IF($F2226="ALTA",$D2226*1,
IF($F2226="MEDIA",$D2226*0.97,
IF($F2226="BAJA",$D2226*0.9,
IF($F2226="LIQUIDAR",_xlfn.XLOOKUP(A2226,Rotación!$A:$A,Rotación!$O:$O,0,0,-1),"")))),"")</f>
        <v>13680000</v>
      </c>
      <c r="I2226" s="13">
        <f>IFERROR(IF($F2226="ALTA",$D2226*0.97,
IF($F2226="MEDIA",$D2226*0.94,
IF($F2226="BAJA",$D2226*0.87,
IF($F2226="LIQUIDAR",_xlfn.XLOOKUP(A2226,Rotación!$A:$A,Rotación!$O:$O,0,0,-1),"")))),"")</f>
        <v>13224000</v>
      </c>
      <c r="J2226" s="13">
        <f>IFERROR(IF($F2226="ALTA",$D2226*0.94,
IF($F2226="MEDIA",$D2226*0.9,
IF($F2226="BAJA",$D2226*0.85,
IF($F2226="LIQUIDAR",_xlfn.XLOOKUP(A2226,Rotación!$A:$A,Rotación!$O:$O,0,0,-1),"")))),"")</f>
        <v>12920000</v>
      </c>
      <c r="K2226" s="13" t="str">
        <f>_xlfn.XLOOKUP(A2226,Rotación!$A:$A,Rotación!$P:$P,"",0,-1)</f>
        <v/>
      </c>
      <c r="L2226" s="25" t="e">
        <f t="shared" si="152"/>
        <v>#VALUE!</v>
      </c>
      <c r="M2226" s="26">
        <f t="shared" si="153"/>
        <v>0.75657894736842102</v>
      </c>
      <c r="N2226" s="22" t="str">
        <f>IFERROR(VLOOKUP(A2226,'Base ATR'!$1:$1048576,2,0),"")</f>
        <v/>
      </c>
      <c r="O2226" s="23" t="str">
        <f t="shared" ca="1" si="154"/>
        <v/>
      </c>
      <c r="P2226" t="str">
        <f t="shared" si="155"/>
        <v/>
      </c>
    </row>
    <row r="2227" spans="1:16" x14ac:dyDescent="0.3">
      <c r="A2227" t="s">
        <v>5061</v>
      </c>
      <c r="D2227" s="29">
        <v>8400000</v>
      </c>
      <c r="E2227" s="29">
        <v>6500000</v>
      </c>
      <c r="F2227" t="s">
        <v>5391</v>
      </c>
      <c r="G2227" s="13">
        <f>IFERROR(IF($F2227="ALTA",$D2227*1.03,
IF($F2227="MEDIA",$D2227*1,
IF($F2227="BAJA",$D2227*0.92,
IF($F2227="LIQUIDAR",_xlfn.XLOOKUP(A2227,Rotación!$A:$A,Rotación!$O:$O,0,0,-1),"")))),"")</f>
        <v>7728000</v>
      </c>
      <c r="H2227" s="13">
        <f>IFERROR(IF($F2227="ALTA",$D2227*1,
IF($F2227="MEDIA",$D2227*0.97,
IF($F2227="BAJA",$D2227*0.9,
IF($F2227="LIQUIDAR",_xlfn.XLOOKUP(A2227,Rotación!$A:$A,Rotación!$O:$O,0,0,-1),"")))),"")</f>
        <v>7560000</v>
      </c>
      <c r="I2227" s="13">
        <f>IFERROR(IF($F2227="ALTA",$D2227*0.97,
IF($F2227="MEDIA",$D2227*0.94,
IF($F2227="BAJA",$D2227*0.87,
IF($F2227="LIQUIDAR",_xlfn.XLOOKUP(A2227,Rotación!$A:$A,Rotación!$O:$O,0,0,-1),"")))),"")</f>
        <v>7308000</v>
      </c>
      <c r="J2227" s="13">
        <f>IFERROR(IF($F2227="ALTA",$D2227*0.94,
IF($F2227="MEDIA",$D2227*0.9,
IF($F2227="BAJA",$D2227*0.85,
IF($F2227="LIQUIDAR",_xlfn.XLOOKUP(A2227,Rotación!$A:$A,Rotación!$O:$O,0,0,-1),"")))),"")</f>
        <v>7140000</v>
      </c>
      <c r="K2227" s="13" t="str">
        <f>_xlfn.XLOOKUP(A2227,Rotación!$A:$A,Rotación!$P:$P,"",0,-1)</f>
        <v/>
      </c>
      <c r="L2227" s="25" t="e">
        <f t="shared" si="152"/>
        <v>#VALUE!</v>
      </c>
      <c r="M2227" s="26">
        <f t="shared" si="153"/>
        <v>0.77380952380952384</v>
      </c>
      <c r="N2227" s="22" t="str">
        <f>IFERROR(VLOOKUP(A2227,'Base ATR'!$1:$1048576,2,0),"")</f>
        <v/>
      </c>
      <c r="O2227" s="23" t="str">
        <f t="shared" ca="1" si="154"/>
        <v/>
      </c>
      <c r="P2227" t="str">
        <f t="shared" si="155"/>
        <v/>
      </c>
    </row>
    <row r="2228" spans="1:16" x14ac:dyDescent="0.3">
      <c r="A2228" t="s">
        <v>5284</v>
      </c>
      <c r="D2228" s="29">
        <v>8400000</v>
      </c>
      <c r="E2228" s="29">
        <v>6500000</v>
      </c>
      <c r="F2228" t="s">
        <v>5391</v>
      </c>
      <c r="G2228" s="13">
        <f>IFERROR(IF($F2228="ALTA",$D2228*1.03,
IF($F2228="MEDIA",$D2228*1,
IF($F2228="BAJA",$D2228*0.92,
IF($F2228="LIQUIDAR",_xlfn.XLOOKUP(A2228,Rotación!$A:$A,Rotación!$O:$O,0,0,-1),"")))),"")</f>
        <v>7728000</v>
      </c>
      <c r="H2228" s="13">
        <f>IFERROR(IF($F2228="ALTA",$D2228*1,
IF($F2228="MEDIA",$D2228*0.97,
IF($F2228="BAJA",$D2228*0.9,
IF($F2228="LIQUIDAR",_xlfn.XLOOKUP(A2228,Rotación!$A:$A,Rotación!$O:$O,0,0,-1),"")))),"")</f>
        <v>7560000</v>
      </c>
      <c r="I2228" s="13">
        <f>IFERROR(IF($F2228="ALTA",$D2228*0.97,
IF($F2228="MEDIA",$D2228*0.94,
IF($F2228="BAJA",$D2228*0.87,
IF($F2228="LIQUIDAR",_xlfn.XLOOKUP(A2228,Rotación!$A:$A,Rotación!$O:$O,0,0,-1),"")))),"")</f>
        <v>7308000</v>
      </c>
      <c r="J2228" s="13">
        <f>IFERROR(IF($F2228="ALTA",$D2228*0.94,
IF($F2228="MEDIA",$D2228*0.9,
IF($F2228="BAJA",$D2228*0.85,
IF($F2228="LIQUIDAR",_xlfn.XLOOKUP(A2228,Rotación!$A:$A,Rotación!$O:$O,0,0,-1),"")))),"")</f>
        <v>7140000</v>
      </c>
      <c r="K2228" s="13" t="str">
        <f>_xlfn.XLOOKUP(A2228,Rotación!$A:$A,Rotación!$P:$P,"",0,-1)</f>
        <v/>
      </c>
      <c r="L2228" s="25" t="e">
        <f t="shared" si="152"/>
        <v>#VALUE!</v>
      </c>
      <c r="M2228" s="26">
        <f t="shared" si="153"/>
        <v>0.77380952380952384</v>
      </c>
      <c r="N2228" s="22" t="str">
        <f>IFERROR(VLOOKUP(A2228,'Base ATR'!$1:$1048576,2,0),"")</f>
        <v/>
      </c>
      <c r="O2228" s="23" t="str">
        <f t="shared" ca="1" si="154"/>
        <v/>
      </c>
      <c r="P2228" t="str">
        <f t="shared" si="155"/>
        <v/>
      </c>
    </row>
    <row r="2229" spans="1:16" x14ac:dyDescent="0.3">
      <c r="A2229" t="s">
        <v>5062</v>
      </c>
      <c r="D2229" s="29">
        <v>13210000</v>
      </c>
      <c r="E2229" s="29">
        <v>11300000</v>
      </c>
      <c r="F2229" t="s">
        <v>5390</v>
      </c>
      <c r="G2229" s="13">
        <f>IFERROR(IF($F2229="ALTA",$D2229*1.03,
IF($F2229="MEDIA",$D2229*1,
IF($F2229="BAJA",$D2229*0.92,
IF($F2229="LIQUIDAR",_xlfn.XLOOKUP(A2229,Rotación!$A:$A,Rotación!$O:$O,0,0,-1),"")))),"")</f>
        <v>13606300</v>
      </c>
      <c r="H2229" s="13">
        <f>IFERROR(IF($F2229="ALTA",$D2229*1,
IF($F2229="MEDIA",$D2229*0.97,
IF($F2229="BAJA",$D2229*0.9,
IF($F2229="LIQUIDAR",_xlfn.XLOOKUP(A2229,Rotación!$A:$A,Rotación!$O:$O,0,0,-1),"")))),"")</f>
        <v>13210000</v>
      </c>
      <c r="I2229" s="13">
        <f>IFERROR(IF($F2229="ALTA",$D2229*0.97,
IF($F2229="MEDIA",$D2229*0.94,
IF($F2229="BAJA",$D2229*0.87,
IF($F2229="LIQUIDAR",_xlfn.XLOOKUP(A2229,Rotación!$A:$A,Rotación!$O:$O,0,0,-1),"")))),"")</f>
        <v>12813700</v>
      </c>
      <c r="J2229" s="13">
        <f>IFERROR(IF($F2229="ALTA",$D2229*0.94,
IF($F2229="MEDIA",$D2229*0.9,
IF($F2229="BAJA",$D2229*0.85,
IF($F2229="LIQUIDAR",_xlfn.XLOOKUP(A2229,Rotación!$A:$A,Rotación!$O:$O,0,0,-1),"")))),"")</f>
        <v>12417400</v>
      </c>
      <c r="K2229" s="13" t="str">
        <f>_xlfn.XLOOKUP(A2229,Rotación!$A:$A,Rotación!$P:$P,"",0,-1)</f>
        <v/>
      </c>
      <c r="L2229" s="25" t="e">
        <f t="shared" si="152"/>
        <v>#VALUE!</v>
      </c>
      <c r="M2229" s="26">
        <f t="shared" si="153"/>
        <v>0.85541256623769868</v>
      </c>
      <c r="N2229" s="22">
        <f>IFERROR(VLOOKUP(A2229,'Base ATR'!$1:$1048576,2,0),"")</f>
        <v>46058.682638888888</v>
      </c>
      <c r="O2229" s="23">
        <f t="shared" ca="1" si="154"/>
        <v>229.3173611111124</v>
      </c>
      <c r="P2229" t="str">
        <f t="shared" si="155"/>
        <v>SOBRE MERCADO</v>
      </c>
    </row>
    <row r="2230" spans="1:16" x14ac:dyDescent="0.3">
      <c r="A2230" t="s">
        <v>5059</v>
      </c>
      <c r="D2230" s="29">
        <v>7880000</v>
      </c>
      <c r="E2230" s="29">
        <v>6500000</v>
      </c>
      <c r="F2230" t="s">
        <v>5390</v>
      </c>
      <c r="G2230" s="13">
        <f>IFERROR(IF($F2230="ALTA",$D2230*1.03,
IF($F2230="MEDIA",$D2230*1,
IF($F2230="BAJA",$D2230*0.92,
IF($F2230="LIQUIDAR",_xlfn.XLOOKUP(A2230,Rotación!$A:$A,Rotación!$O:$O,0,0,-1),"")))),"")</f>
        <v>8116400</v>
      </c>
      <c r="H2230" s="13">
        <f>IFERROR(IF($F2230="ALTA",$D2230*1,
IF($F2230="MEDIA",$D2230*0.97,
IF($F2230="BAJA",$D2230*0.9,
IF($F2230="LIQUIDAR",_xlfn.XLOOKUP(A2230,Rotación!$A:$A,Rotación!$O:$O,0,0,-1),"")))),"")</f>
        <v>7880000</v>
      </c>
      <c r="I2230" s="13">
        <f>IFERROR(IF($F2230="ALTA",$D2230*0.97,
IF($F2230="MEDIA",$D2230*0.94,
IF($F2230="BAJA",$D2230*0.87,
IF($F2230="LIQUIDAR",_xlfn.XLOOKUP(A2230,Rotación!$A:$A,Rotación!$O:$O,0,0,-1),"")))),"")</f>
        <v>7643600</v>
      </c>
      <c r="J2230" s="13">
        <f>IFERROR(IF($F2230="ALTA",$D2230*0.94,
IF($F2230="MEDIA",$D2230*0.9,
IF($F2230="BAJA",$D2230*0.85,
IF($F2230="LIQUIDAR",_xlfn.XLOOKUP(A2230,Rotación!$A:$A,Rotación!$O:$O,0,0,-1),"")))),"")</f>
        <v>7407200</v>
      </c>
      <c r="K2230" s="13" t="str">
        <f>_xlfn.XLOOKUP(A2230,Rotación!$A:$A,Rotación!$P:$P,"",0,-1)</f>
        <v/>
      </c>
      <c r="L2230" s="25" t="e">
        <f t="shared" si="152"/>
        <v>#VALUE!</v>
      </c>
      <c r="M2230" s="26">
        <f t="shared" si="153"/>
        <v>0.82487309644670048</v>
      </c>
      <c r="N2230" s="22" t="str">
        <f>IFERROR(VLOOKUP(A2230,'Base ATR'!$1:$1048576,2,0),"")</f>
        <v/>
      </c>
      <c r="O2230" s="23" t="str">
        <f t="shared" ca="1" si="154"/>
        <v/>
      </c>
      <c r="P2230" t="str">
        <f t="shared" si="155"/>
        <v/>
      </c>
    </row>
    <row r="2231" spans="1:16" x14ac:dyDescent="0.3">
      <c r="A2231" t="s">
        <v>5067</v>
      </c>
      <c r="D2231" s="29">
        <v>9960000</v>
      </c>
      <c r="E2231" s="29">
        <v>8500000</v>
      </c>
      <c r="F2231" t="s">
        <v>4033</v>
      </c>
      <c r="G2231" s="13">
        <f>IFERROR(IF($F2231="ALTA",$D2231*1.03,
IF($F2231="MEDIA",$D2231*1,
IF($F2231="BAJA",$D2231*0.92,
IF($F2231="LIQUIDAR",_xlfn.XLOOKUP(A2231,Rotación!$A:$A,Rotación!$O:$O,0,0,-1),"")))),"")</f>
        <v>9960000</v>
      </c>
      <c r="H2231" s="13">
        <f>IFERROR(IF($F2231="ALTA",$D2231*1,
IF($F2231="MEDIA",$D2231*0.97,
IF($F2231="BAJA",$D2231*0.9,
IF($F2231="LIQUIDAR",_xlfn.XLOOKUP(A2231,Rotación!$A:$A,Rotación!$O:$O,0,0,-1),"")))),"")</f>
        <v>9661200</v>
      </c>
      <c r="I2231" s="13">
        <f>IFERROR(IF($F2231="ALTA",$D2231*0.97,
IF($F2231="MEDIA",$D2231*0.94,
IF($F2231="BAJA",$D2231*0.87,
IF($F2231="LIQUIDAR",_xlfn.XLOOKUP(A2231,Rotación!$A:$A,Rotación!$O:$O,0,0,-1),"")))),"")</f>
        <v>9362400</v>
      </c>
      <c r="J2231" s="13">
        <f>IFERROR(IF($F2231="ALTA",$D2231*0.94,
IF($F2231="MEDIA",$D2231*0.9,
IF($F2231="BAJA",$D2231*0.85,
IF($F2231="LIQUIDAR",_xlfn.XLOOKUP(A2231,Rotación!$A:$A,Rotación!$O:$O,0,0,-1),"")))),"")</f>
        <v>8964000</v>
      </c>
      <c r="K2231" s="13" t="str">
        <f>_xlfn.XLOOKUP(A2231,Rotación!$A:$A,Rotación!$P:$P,"",0,-1)</f>
        <v/>
      </c>
      <c r="L2231" s="25" t="e">
        <f t="shared" si="152"/>
        <v>#VALUE!</v>
      </c>
      <c r="M2231" s="26">
        <f t="shared" si="153"/>
        <v>0.85341365461847385</v>
      </c>
      <c r="N2231" s="22" t="str">
        <f>IFERROR(VLOOKUP(A2231,'Base ATR'!$1:$1048576,2,0),"")</f>
        <v/>
      </c>
      <c r="O2231" s="23" t="str">
        <f t="shared" ca="1" si="154"/>
        <v/>
      </c>
      <c r="P2231" t="str">
        <f t="shared" si="155"/>
        <v/>
      </c>
    </row>
    <row r="2232" spans="1:16" x14ac:dyDescent="0.3">
      <c r="A2232" t="s">
        <v>4063</v>
      </c>
      <c r="D2232" s="29">
        <v>22800000</v>
      </c>
      <c r="E2232" s="29">
        <v>16500000</v>
      </c>
      <c r="F2232" t="s">
        <v>5391</v>
      </c>
      <c r="G2232" s="13">
        <f>IFERROR(IF($F2232="ALTA",$D2232*1.03,
IF($F2232="MEDIA",$D2232*1,
IF($F2232="BAJA",$D2232*0.92,
IF($F2232="LIQUIDAR",_xlfn.XLOOKUP(A2232,Rotación!$A:$A,Rotación!$O:$O,0,0,-1),"")))),"")</f>
        <v>20976000</v>
      </c>
      <c r="H2232" s="13">
        <f>IFERROR(IF($F2232="ALTA",$D2232*1,
IF($F2232="MEDIA",$D2232*0.97,
IF($F2232="BAJA",$D2232*0.9,
IF($F2232="LIQUIDAR",_xlfn.XLOOKUP(A2232,Rotación!$A:$A,Rotación!$O:$O,0,0,-1),"")))),"")</f>
        <v>20520000</v>
      </c>
      <c r="I2232" s="13">
        <f>IFERROR(IF($F2232="ALTA",$D2232*0.97,
IF($F2232="MEDIA",$D2232*0.94,
IF($F2232="BAJA",$D2232*0.87,
IF($F2232="LIQUIDAR",_xlfn.XLOOKUP(A2232,Rotación!$A:$A,Rotación!$O:$O,0,0,-1),"")))),"")</f>
        <v>19836000</v>
      </c>
      <c r="J2232" s="13">
        <f>IFERROR(IF($F2232="ALTA",$D2232*0.94,
IF($F2232="MEDIA",$D2232*0.9,
IF($F2232="BAJA",$D2232*0.85,
IF($F2232="LIQUIDAR",_xlfn.XLOOKUP(A2232,Rotación!$A:$A,Rotación!$O:$O,0,0,-1),"")))),"")</f>
        <v>19380000</v>
      </c>
      <c r="K2232" s="13">
        <f>_xlfn.XLOOKUP(A2232,Rotación!$A:$A,Rotación!$P:$P,"",0,-1)</f>
        <v>17990000</v>
      </c>
      <c r="L2232" s="25">
        <f t="shared" si="152"/>
        <v>-4810000</v>
      </c>
      <c r="M2232" s="26">
        <f t="shared" si="153"/>
        <v>0.72368421052631582</v>
      </c>
      <c r="N2232" s="22">
        <f>IFERROR(VLOOKUP(A2232,'Base ATR'!$1:$1048576,2,0),"")</f>
        <v>46049.478472222225</v>
      </c>
      <c r="O2232" s="23">
        <f t="shared" ca="1" si="154"/>
        <v>238.52152777777519</v>
      </c>
      <c r="P2232" t="str">
        <f t="shared" si="155"/>
        <v>BAJO MERCADO</v>
      </c>
    </row>
    <row r="2233" spans="1:16" x14ac:dyDescent="0.3">
      <c r="A2233" t="s">
        <v>5071</v>
      </c>
      <c r="D2233" s="29">
        <v>21800000</v>
      </c>
      <c r="E2233" s="29">
        <v>18000000</v>
      </c>
      <c r="F2233" t="s">
        <v>4033</v>
      </c>
      <c r="G2233" s="13">
        <f>IFERROR(IF($F2233="ALTA",$D2233*1.03,
IF($F2233="MEDIA",$D2233*1,
IF($F2233="BAJA",$D2233*0.92,
IF($F2233="LIQUIDAR",_xlfn.XLOOKUP(A2233,Rotación!$A:$A,Rotación!$O:$O,0,0,-1),"")))),"")</f>
        <v>21800000</v>
      </c>
      <c r="H2233" s="13">
        <f>IFERROR(IF($F2233="ALTA",$D2233*1,
IF($F2233="MEDIA",$D2233*0.97,
IF($F2233="BAJA",$D2233*0.9,
IF($F2233="LIQUIDAR",_xlfn.XLOOKUP(A2233,Rotación!$A:$A,Rotación!$O:$O,0,0,-1),"")))),"")</f>
        <v>21146000</v>
      </c>
      <c r="I2233" s="13">
        <f>IFERROR(IF($F2233="ALTA",$D2233*0.97,
IF($F2233="MEDIA",$D2233*0.94,
IF($F2233="BAJA",$D2233*0.87,
IF($F2233="LIQUIDAR",_xlfn.XLOOKUP(A2233,Rotación!$A:$A,Rotación!$O:$O,0,0,-1),"")))),"")</f>
        <v>20492000</v>
      </c>
      <c r="J2233" s="13">
        <f>IFERROR(IF($F2233="ALTA",$D2233*0.94,
IF($F2233="MEDIA",$D2233*0.9,
IF($F2233="BAJA",$D2233*0.85,
IF($F2233="LIQUIDAR",_xlfn.XLOOKUP(A2233,Rotación!$A:$A,Rotación!$O:$O,0,0,-1),"")))),"")</f>
        <v>19620000</v>
      </c>
      <c r="K2233" s="13">
        <f>_xlfn.XLOOKUP(A2233,Rotación!$A:$A,Rotación!$P:$P,"",0,-1)</f>
        <v>20290000</v>
      </c>
      <c r="L2233" s="25">
        <f t="shared" si="152"/>
        <v>-1510000</v>
      </c>
      <c r="M2233" s="26">
        <f t="shared" si="153"/>
        <v>0.82568807339449546</v>
      </c>
      <c r="N2233" s="22">
        <f>IFERROR(VLOOKUP(A2233,'Base ATR'!$1:$1048576,2,0),"")</f>
        <v>46203.474999999999</v>
      </c>
      <c r="O2233" s="23">
        <f t="shared" ca="1" si="154"/>
        <v>84.525000000001455</v>
      </c>
      <c r="P2233" t="str">
        <f t="shared" si="155"/>
        <v>BAJO MERCADO</v>
      </c>
    </row>
    <row r="2234" spans="1:16" x14ac:dyDescent="0.3">
      <c r="A2234" t="s">
        <v>4071</v>
      </c>
      <c r="D2234" s="29">
        <v>9100000</v>
      </c>
      <c r="E2234" s="29">
        <v>6953610</v>
      </c>
      <c r="F2234" t="s">
        <v>4033</v>
      </c>
      <c r="G2234" s="13">
        <f>IFERROR(IF($F2234="ALTA",$D2234*1.03,
IF($F2234="MEDIA",$D2234*1,
IF($F2234="BAJA",$D2234*0.92,
IF($F2234="LIQUIDAR",_xlfn.XLOOKUP(A2234,Rotación!$A:$A,Rotación!$O:$O,0,0,-1),"")))),"")</f>
        <v>9100000</v>
      </c>
      <c r="H2234" s="13">
        <f>IFERROR(IF($F2234="ALTA",$D2234*1,
IF($F2234="MEDIA",$D2234*0.97,
IF($F2234="BAJA",$D2234*0.9,
IF($F2234="LIQUIDAR",_xlfn.XLOOKUP(A2234,Rotación!$A:$A,Rotación!$O:$O,0,0,-1),"")))),"")</f>
        <v>8827000</v>
      </c>
      <c r="I2234" s="13">
        <f>IFERROR(IF($F2234="ALTA",$D2234*0.97,
IF($F2234="MEDIA",$D2234*0.94,
IF($F2234="BAJA",$D2234*0.87,
IF($F2234="LIQUIDAR",_xlfn.XLOOKUP(A2234,Rotación!$A:$A,Rotación!$O:$O,0,0,-1),"")))),"")</f>
        <v>8554000</v>
      </c>
      <c r="J2234" s="13">
        <f>IFERROR(IF($F2234="ALTA",$D2234*0.94,
IF($F2234="MEDIA",$D2234*0.9,
IF($F2234="BAJA",$D2234*0.85,
IF($F2234="LIQUIDAR",_xlfn.XLOOKUP(A2234,Rotación!$A:$A,Rotación!$O:$O,0,0,-1),"")))),"")</f>
        <v>8190000</v>
      </c>
      <c r="K2234" s="13" t="str">
        <f>_xlfn.XLOOKUP(A2234,Rotación!$A:$A,Rotación!$P:$P,"",0,-1)</f>
        <v/>
      </c>
      <c r="L2234" s="25" t="e">
        <f t="shared" si="152"/>
        <v>#VALUE!</v>
      </c>
      <c r="M2234" s="26">
        <f t="shared" si="153"/>
        <v>0.76413296703296707</v>
      </c>
      <c r="N2234" s="22">
        <f>IFERROR(VLOOKUP(A2234,'Base ATR'!$1:$1048576,2,0),"")</f>
        <v>46044.644444444442</v>
      </c>
      <c r="O2234" s="23">
        <f t="shared" ca="1" si="154"/>
        <v>243.35555555555766</v>
      </c>
      <c r="P2234" t="str">
        <f t="shared" si="155"/>
        <v>SOBRE MERCADO</v>
      </c>
    </row>
    <row r="2235" spans="1:16" x14ac:dyDescent="0.3">
      <c r="A2235" t="s">
        <v>5076</v>
      </c>
      <c r="D2235" s="29">
        <v>12200000</v>
      </c>
      <c r="E2235" s="29">
        <v>9800000</v>
      </c>
      <c r="F2235" t="s">
        <v>4033</v>
      </c>
      <c r="G2235" s="13">
        <f>IFERROR(IF($F2235="ALTA",$D2235*1.03,
IF($F2235="MEDIA",$D2235*1,
IF($F2235="BAJA",$D2235*0.92,
IF($F2235="LIQUIDAR",_xlfn.XLOOKUP(A2235,Rotación!$A:$A,Rotación!$O:$O,0,0,-1),"")))),"")</f>
        <v>12200000</v>
      </c>
      <c r="H2235" s="13">
        <f>IFERROR(IF($F2235="ALTA",$D2235*1,
IF($F2235="MEDIA",$D2235*0.97,
IF($F2235="BAJA",$D2235*0.9,
IF($F2235="LIQUIDAR",_xlfn.XLOOKUP(A2235,Rotación!$A:$A,Rotación!$O:$O,0,0,-1),"")))),"")</f>
        <v>11834000</v>
      </c>
      <c r="I2235" s="13">
        <f>IFERROR(IF($F2235="ALTA",$D2235*0.97,
IF($F2235="MEDIA",$D2235*0.94,
IF($F2235="BAJA",$D2235*0.87,
IF($F2235="LIQUIDAR",_xlfn.XLOOKUP(A2235,Rotación!$A:$A,Rotación!$O:$O,0,0,-1),"")))),"")</f>
        <v>11468000</v>
      </c>
      <c r="J2235" s="13">
        <f>IFERROR(IF($F2235="ALTA",$D2235*0.94,
IF($F2235="MEDIA",$D2235*0.9,
IF($F2235="BAJA",$D2235*0.85,
IF($F2235="LIQUIDAR",_xlfn.XLOOKUP(A2235,Rotación!$A:$A,Rotación!$O:$O,0,0,-1),"")))),"")</f>
        <v>10980000</v>
      </c>
      <c r="K2235" s="13" t="str">
        <f>_xlfn.XLOOKUP(A2235,Rotación!$A:$A,Rotación!$P:$P,"",0,-1)</f>
        <v/>
      </c>
      <c r="L2235" s="25" t="e">
        <f t="shared" si="152"/>
        <v>#VALUE!</v>
      </c>
      <c r="M2235" s="26">
        <f t="shared" si="153"/>
        <v>0.80327868852459017</v>
      </c>
      <c r="N2235" s="22" t="str">
        <f>IFERROR(VLOOKUP(A2235,'Base ATR'!$1:$1048576,2,0),"")</f>
        <v/>
      </c>
      <c r="O2235" s="23" t="str">
        <f t="shared" ca="1" si="154"/>
        <v/>
      </c>
      <c r="P2235" t="str">
        <f t="shared" si="155"/>
        <v/>
      </c>
    </row>
    <row r="2236" spans="1:16" x14ac:dyDescent="0.3">
      <c r="A2236" t="s">
        <v>5078</v>
      </c>
      <c r="D2236" s="29">
        <v>6530000</v>
      </c>
      <c r="E2236" s="29">
        <v>5000000</v>
      </c>
      <c r="F2236" t="s">
        <v>5390</v>
      </c>
      <c r="G2236" s="13">
        <f>IFERROR(IF($F2236="ALTA",$D2236*1.03,
IF($F2236="MEDIA",$D2236*1,
IF($F2236="BAJA",$D2236*0.92,
IF($F2236="LIQUIDAR",_xlfn.XLOOKUP(A2236,Rotación!$A:$A,Rotación!$O:$O,0,0,-1),"")))),"")</f>
        <v>6725900</v>
      </c>
      <c r="H2236" s="13">
        <f>IFERROR(IF($F2236="ALTA",$D2236*1,
IF($F2236="MEDIA",$D2236*0.97,
IF($F2236="BAJA",$D2236*0.9,
IF($F2236="LIQUIDAR",_xlfn.XLOOKUP(A2236,Rotación!$A:$A,Rotación!$O:$O,0,0,-1),"")))),"")</f>
        <v>6530000</v>
      </c>
      <c r="I2236" s="13">
        <f>IFERROR(IF($F2236="ALTA",$D2236*0.97,
IF($F2236="MEDIA",$D2236*0.94,
IF($F2236="BAJA",$D2236*0.87,
IF($F2236="LIQUIDAR",_xlfn.XLOOKUP(A2236,Rotación!$A:$A,Rotación!$O:$O,0,0,-1),"")))),"")</f>
        <v>6334100</v>
      </c>
      <c r="J2236" s="13">
        <f>IFERROR(IF($F2236="ALTA",$D2236*0.94,
IF($F2236="MEDIA",$D2236*0.9,
IF($F2236="BAJA",$D2236*0.85,
IF($F2236="LIQUIDAR",_xlfn.XLOOKUP(A2236,Rotación!$A:$A,Rotación!$O:$O,0,0,-1),"")))),"")</f>
        <v>6138200</v>
      </c>
      <c r="K2236" s="13" t="str">
        <f>_xlfn.XLOOKUP(A2236,Rotación!$A:$A,Rotación!$P:$P,"",0,-1)</f>
        <v/>
      </c>
      <c r="L2236" s="25" t="e">
        <f t="shared" si="152"/>
        <v>#VALUE!</v>
      </c>
      <c r="M2236" s="26">
        <f t="shared" si="153"/>
        <v>0.76569678407350694</v>
      </c>
      <c r="N2236" s="22" t="str">
        <f>IFERROR(VLOOKUP(A2236,'Base ATR'!$1:$1048576,2,0),"")</f>
        <v/>
      </c>
      <c r="O2236" s="23" t="str">
        <f t="shared" ca="1" si="154"/>
        <v/>
      </c>
      <c r="P2236" t="str">
        <f t="shared" si="155"/>
        <v/>
      </c>
    </row>
    <row r="2237" spans="1:16" x14ac:dyDescent="0.3">
      <c r="A2237" t="s">
        <v>5081</v>
      </c>
      <c r="D2237" s="29">
        <v>9500000</v>
      </c>
      <c r="E2237" s="29">
        <v>7600000</v>
      </c>
      <c r="F2237" t="s">
        <v>5391</v>
      </c>
      <c r="G2237" s="13">
        <f>IFERROR(IF($F2237="ALTA",$D2237*1.03,
IF($F2237="MEDIA",$D2237*1,
IF($F2237="BAJA",$D2237*0.92,
IF($F2237="LIQUIDAR",_xlfn.XLOOKUP(A2237,Rotación!$A:$A,Rotación!$O:$O,0,0,-1),"")))),"")</f>
        <v>8740000</v>
      </c>
      <c r="H2237" s="13">
        <f>IFERROR(IF($F2237="ALTA",$D2237*1,
IF($F2237="MEDIA",$D2237*0.97,
IF($F2237="BAJA",$D2237*0.9,
IF($F2237="LIQUIDAR",_xlfn.XLOOKUP(A2237,Rotación!$A:$A,Rotación!$O:$O,0,0,-1),"")))),"")</f>
        <v>8550000</v>
      </c>
      <c r="I2237" s="13">
        <f>IFERROR(IF($F2237="ALTA",$D2237*0.97,
IF($F2237="MEDIA",$D2237*0.94,
IF($F2237="BAJA",$D2237*0.87,
IF($F2237="LIQUIDAR",_xlfn.XLOOKUP(A2237,Rotación!$A:$A,Rotación!$O:$O,0,0,-1),"")))),"")</f>
        <v>8265000</v>
      </c>
      <c r="J2237" s="13">
        <f>IFERROR(IF($F2237="ALTA",$D2237*0.94,
IF($F2237="MEDIA",$D2237*0.9,
IF($F2237="BAJA",$D2237*0.85,
IF($F2237="LIQUIDAR",_xlfn.XLOOKUP(A2237,Rotación!$A:$A,Rotación!$O:$O,0,0,-1),"")))),"")</f>
        <v>8075000</v>
      </c>
      <c r="K2237" s="13" t="str">
        <f>_xlfn.XLOOKUP(A2237,Rotación!$A:$A,Rotación!$P:$P,"",0,-1)</f>
        <v/>
      </c>
      <c r="L2237" s="25" t="e">
        <f t="shared" si="152"/>
        <v>#VALUE!</v>
      </c>
      <c r="M2237" s="26">
        <f t="shared" si="153"/>
        <v>0.8</v>
      </c>
      <c r="N2237" s="22" t="str">
        <f>IFERROR(VLOOKUP(A2237,'Base ATR'!$1:$1048576,2,0),"")</f>
        <v/>
      </c>
      <c r="O2237" s="23" t="str">
        <f t="shared" ca="1" si="154"/>
        <v/>
      </c>
      <c r="P2237" t="str">
        <f t="shared" si="155"/>
        <v/>
      </c>
    </row>
    <row r="2238" spans="1:16" x14ac:dyDescent="0.3">
      <c r="A2238" t="s">
        <v>5084</v>
      </c>
      <c r="D2238" s="29">
        <v>20000000</v>
      </c>
      <c r="E2238" s="29">
        <v>16000000</v>
      </c>
      <c r="F2238" t="s">
        <v>5391</v>
      </c>
      <c r="G2238" s="13">
        <f>IFERROR(IF($F2238="ALTA",$D2238*1.03,
IF($F2238="MEDIA",$D2238*1,
IF($F2238="BAJA",$D2238*0.92,
IF($F2238="LIQUIDAR",_xlfn.XLOOKUP(A2238,Rotación!$A:$A,Rotación!$O:$O,0,0,-1),"")))),"")</f>
        <v>18400000</v>
      </c>
      <c r="H2238" s="13">
        <f>IFERROR(IF($F2238="ALTA",$D2238*1,
IF($F2238="MEDIA",$D2238*0.97,
IF($F2238="BAJA",$D2238*0.9,
IF($F2238="LIQUIDAR",_xlfn.XLOOKUP(A2238,Rotación!$A:$A,Rotación!$O:$O,0,0,-1),"")))),"")</f>
        <v>18000000</v>
      </c>
      <c r="I2238" s="13">
        <f>IFERROR(IF($F2238="ALTA",$D2238*0.97,
IF($F2238="MEDIA",$D2238*0.94,
IF($F2238="BAJA",$D2238*0.87,
IF($F2238="LIQUIDAR",_xlfn.XLOOKUP(A2238,Rotación!$A:$A,Rotación!$O:$O,0,0,-1),"")))),"")</f>
        <v>17400000</v>
      </c>
      <c r="J2238" s="13">
        <f>IFERROR(IF($F2238="ALTA",$D2238*0.94,
IF($F2238="MEDIA",$D2238*0.9,
IF($F2238="BAJA",$D2238*0.85,
IF($F2238="LIQUIDAR",_xlfn.XLOOKUP(A2238,Rotación!$A:$A,Rotación!$O:$O,0,0,-1),"")))),"")</f>
        <v>17000000</v>
      </c>
      <c r="K2238" s="13" t="str">
        <f>_xlfn.XLOOKUP(A2238,Rotación!$A:$A,Rotación!$P:$P,"",0,-1)</f>
        <v/>
      </c>
      <c r="L2238" s="25" t="e">
        <f t="shared" si="152"/>
        <v>#VALUE!</v>
      </c>
      <c r="M2238" s="26">
        <f t="shared" si="153"/>
        <v>0.8</v>
      </c>
      <c r="N2238" s="22" t="str">
        <f>IFERROR(VLOOKUP(A2238,'Base ATR'!$1:$1048576,2,0),"")</f>
        <v/>
      </c>
      <c r="O2238" s="23" t="str">
        <f t="shared" ca="1" si="154"/>
        <v/>
      </c>
      <c r="P2238" t="str">
        <f t="shared" si="155"/>
        <v/>
      </c>
    </row>
    <row r="2239" spans="1:16" x14ac:dyDescent="0.3">
      <c r="A2239" t="s">
        <v>5086</v>
      </c>
      <c r="D2239" s="29">
        <v>8740000</v>
      </c>
      <c r="E2239" s="29">
        <v>7300000</v>
      </c>
      <c r="F2239" t="s">
        <v>5390</v>
      </c>
      <c r="G2239" s="13">
        <f>IFERROR(IF($F2239="ALTA",$D2239*1.03,
IF($F2239="MEDIA",$D2239*1,
IF($F2239="BAJA",$D2239*0.92,
IF($F2239="LIQUIDAR",_xlfn.XLOOKUP(A2239,Rotación!$A:$A,Rotación!$O:$O,0,0,-1),"")))),"")</f>
        <v>9002200</v>
      </c>
      <c r="H2239" s="13">
        <f>IFERROR(IF($F2239="ALTA",$D2239*1,
IF($F2239="MEDIA",$D2239*0.97,
IF($F2239="BAJA",$D2239*0.9,
IF($F2239="LIQUIDAR",_xlfn.XLOOKUP(A2239,Rotación!$A:$A,Rotación!$O:$O,0,0,-1),"")))),"")</f>
        <v>8740000</v>
      </c>
      <c r="I2239" s="13">
        <f>IFERROR(IF($F2239="ALTA",$D2239*0.97,
IF($F2239="MEDIA",$D2239*0.94,
IF($F2239="BAJA",$D2239*0.87,
IF($F2239="LIQUIDAR",_xlfn.XLOOKUP(A2239,Rotación!$A:$A,Rotación!$O:$O,0,0,-1),"")))),"")</f>
        <v>8477800</v>
      </c>
      <c r="J2239" s="13">
        <f>IFERROR(IF($F2239="ALTA",$D2239*0.94,
IF($F2239="MEDIA",$D2239*0.9,
IF($F2239="BAJA",$D2239*0.85,
IF($F2239="LIQUIDAR",_xlfn.XLOOKUP(A2239,Rotación!$A:$A,Rotación!$O:$O,0,0,-1),"")))),"")</f>
        <v>8215600</v>
      </c>
      <c r="K2239" s="13" t="str">
        <f>_xlfn.XLOOKUP(A2239,Rotación!$A:$A,Rotación!$P:$P,"",0,-1)</f>
        <v/>
      </c>
      <c r="L2239" s="25" t="e">
        <f t="shared" si="152"/>
        <v>#VALUE!</v>
      </c>
      <c r="M2239" s="26">
        <f t="shared" si="153"/>
        <v>0.83524027459954231</v>
      </c>
      <c r="N2239" s="22" t="str">
        <f>IFERROR(VLOOKUP(A2239,'Base ATR'!$1:$1048576,2,0),"")</f>
        <v/>
      </c>
      <c r="O2239" s="23" t="str">
        <f t="shared" ca="1" si="154"/>
        <v/>
      </c>
      <c r="P2239" t="str">
        <f t="shared" si="155"/>
        <v/>
      </c>
    </row>
    <row r="2240" spans="1:16" x14ac:dyDescent="0.3">
      <c r="A2240" t="s">
        <v>5089</v>
      </c>
      <c r="D2240" s="29">
        <v>22570000</v>
      </c>
      <c r="E2240" s="29">
        <v>17000000</v>
      </c>
      <c r="F2240" t="s">
        <v>4033</v>
      </c>
      <c r="G2240" s="13">
        <f>IFERROR(IF($F2240="ALTA",$D2240*1.03,
IF($F2240="MEDIA",$D2240*1,
IF($F2240="BAJA",$D2240*0.92,
IF($F2240="LIQUIDAR",_xlfn.XLOOKUP(A2240,Rotación!$A:$A,Rotación!$O:$O,0,0,-1),"")))),"")</f>
        <v>22570000</v>
      </c>
      <c r="H2240" s="13">
        <f>IFERROR(IF($F2240="ALTA",$D2240*1,
IF($F2240="MEDIA",$D2240*0.97,
IF($F2240="BAJA",$D2240*0.9,
IF($F2240="LIQUIDAR",_xlfn.XLOOKUP(A2240,Rotación!$A:$A,Rotación!$O:$O,0,0,-1),"")))),"")</f>
        <v>21892900</v>
      </c>
      <c r="I2240" s="13">
        <f>IFERROR(IF($F2240="ALTA",$D2240*0.97,
IF($F2240="MEDIA",$D2240*0.94,
IF($F2240="BAJA",$D2240*0.87,
IF($F2240="LIQUIDAR",_xlfn.XLOOKUP(A2240,Rotación!$A:$A,Rotación!$O:$O,0,0,-1),"")))),"")</f>
        <v>21215800</v>
      </c>
      <c r="J2240" s="13">
        <f>IFERROR(IF($F2240="ALTA",$D2240*0.94,
IF($F2240="MEDIA",$D2240*0.9,
IF($F2240="BAJA",$D2240*0.85,
IF($F2240="LIQUIDAR",_xlfn.XLOOKUP(A2240,Rotación!$A:$A,Rotación!$O:$O,0,0,-1),"")))),"")</f>
        <v>20313000</v>
      </c>
      <c r="K2240" s="13" t="str">
        <f>_xlfn.XLOOKUP(A2240,Rotación!$A:$A,Rotación!$P:$P,"",0,-1)</f>
        <v/>
      </c>
      <c r="L2240" s="25" t="e">
        <f t="shared" si="152"/>
        <v>#VALUE!</v>
      </c>
      <c r="M2240" s="26">
        <f t="shared" si="153"/>
        <v>0.75321222862206472</v>
      </c>
      <c r="N2240" s="22" t="str">
        <f>IFERROR(VLOOKUP(A2240,'Base ATR'!$1:$1048576,2,0),"")</f>
        <v/>
      </c>
      <c r="O2240" s="23" t="str">
        <f t="shared" ca="1" si="154"/>
        <v/>
      </c>
      <c r="P2240" t="str">
        <f t="shared" si="155"/>
        <v/>
      </c>
    </row>
    <row r="2241" spans="1:16" x14ac:dyDescent="0.3">
      <c r="A2241" t="s">
        <v>5091</v>
      </c>
      <c r="D2241" s="29">
        <v>10400000</v>
      </c>
      <c r="E2241" s="29">
        <v>8600000</v>
      </c>
      <c r="F2241" t="s">
        <v>5390</v>
      </c>
      <c r="G2241" s="13">
        <f>IFERROR(IF($F2241="ALTA",$D2241*1.03,
IF($F2241="MEDIA",$D2241*1,
IF($F2241="BAJA",$D2241*0.92,
IF($F2241="LIQUIDAR",_xlfn.XLOOKUP(A2241,Rotación!$A:$A,Rotación!$O:$O,0,0,-1),"")))),"")</f>
        <v>10712000</v>
      </c>
      <c r="H2241" s="13">
        <f>IFERROR(IF($F2241="ALTA",$D2241*1,
IF($F2241="MEDIA",$D2241*0.97,
IF($F2241="BAJA",$D2241*0.9,
IF($F2241="LIQUIDAR",_xlfn.XLOOKUP(A2241,Rotación!$A:$A,Rotación!$O:$O,0,0,-1),"")))),"")</f>
        <v>10400000</v>
      </c>
      <c r="I2241" s="13">
        <f>IFERROR(IF($F2241="ALTA",$D2241*0.97,
IF($F2241="MEDIA",$D2241*0.94,
IF($F2241="BAJA",$D2241*0.87,
IF($F2241="LIQUIDAR",_xlfn.XLOOKUP(A2241,Rotación!$A:$A,Rotación!$O:$O,0,0,-1),"")))),"")</f>
        <v>10088000</v>
      </c>
      <c r="J2241" s="13">
        <f>IFERROR(IF($F2241="ALTA",$D2241*0.94,
IF($F2241="MEDIA",$D2241*0.9,
IF($F2241="BAJA",$D2241*0.85,
IF($F2241="LIQUIDAR",_xlfn.XLOOKUP(A2241,Rotación!$A:$A,Rotación!$O:$O,0,0,-1),"")))),"")</f>
        <v>9776000</v>
      </c>
      <c r="K2241" s="13" t="str">
        <f>_xlfn.XLOOKUP(A2241,Rotación!$A:$A,Rotación!$P:$P,"",0,-1)</f>
        <v/>
      </c>
      <c r="L2241" s="25" t="e">
        <f t="shared" si="152"/>
        <v>#VALUE!</v>
      </c>
      <c r="M2241" s="26">
        <f t="shared" si="153"/>
        <v>0.82692307692307687</v>
      </c>
      <c r="N2241" s="22" t="str">
        <f>IFERROR(VLOOKUP(A2241,'Base ATR'!$1:$1048576,2,0),"")</f>
        <v/>
      </c>
      <c r="O2241" s="23" t="str">
        <f t="shared" ca="1" si="154"/>
        <v/>
      </c>
      <c r="P2241" t="str">
        <f t="shared" si="155"/>
        <v/>
      </c>
    </row>
    <row r="2242" spans="1:16" x14ac:dyDescent="0.3">
      <c r="A2242" t="s">
        <v>5094</v>
      </c>
      <c r="D2242" s="29">
        <v>13980000</v>
      </c>
      <c r="E2242" s="29">
        <v>11000000</v>
      </c>
      <c r="F2242" t="s">
        <v>5391</v>
      </c>
      <c r="G2242" s="13">
        <f>IFERROR(IF($F2242="ALTA",$D2242*1.03,
IF($F2242="MEDIA",$D2242*1,
IF($F2242="BAJA",$D2242*0.92,
IF($F2242="LIQUIDAR",_xlfn.XLOOKUP(A2242,Rotación!$A:$A,Rotación!$O:$O,0,0,-1),"")))),"")</f>
        <v>12861600</v>
      </c>
      <c r="H2242" s="13">
        <f>IFERROR(IF($F2242="ALTA",$D2242*1,
IF($F2242="MEDIA",$D2242*0.97,
IF($F2242="BAJA",$D2242*0.9,
IF($F2242="LIQUIDAR",_xlfn.XLOOKUP(A2242,Rotación!$A:$A,Rotación!$O:$O,0,0,-1),"")))),"")</f>
        <v>12582000</v>
      </c>
      <c r="I2242" s="13">
        <f>IFERROR(IF($F2242="ALTA",$D2242*0.97,
IF($F2242="MEDIA",$D2242*0.94,
IF($F2242="BAJA",$D2242*0.87,
IF($F2242="LIQUIDAR",_xlfn.XLOOKUP(A2242,Rotación!$A:$A,Rotación!$O:$O,0,0,-1),"")))),"")</f>
        <v>12162600</v>
      </c>
      <c r="J2242" s="13">
        <f>IFERROR(IF($F2242="ALTA",$D2242*0.94,
IF($F2242="MEDIA",$D2242*0.9,
IF($F2242="BAJA",$D2242*0.85,
IF($F2242="LIQUIDAR",_xlfn.XLOOKUP(A2242,Rotación!$A:$A,Rotación!$O:$O,0,0,-1),"")))),"")</f>
        <v>11883000</v>
      </c>
      <c r="K2242" s="13" t="str">
        <f>_xlfn.XLOOKUP(A2242,Rotación!$A:$A,Rotación!$P:$P,"",0,-1)</f>
        <v/>
      </c>
      <c r="L2242" s="25" t="e">
        <f t="shared" si="152"/>
        <v>#VALUE!</v>
      </c>
      <c r="M2242" s="26">
        <f t="shared" si="153"/>
        <v>0.7868383404864091</v>
      </c>
      <c r="N2242" s="22" t="str">
        <f>IFERROR(VLOOKUP(A2242,'Base ATR'!$1:$1048576,2,0),"")</f>
        <v/>
      </c>
      <c r="O2242" s="23" t="str">
        <f t="shared" ca="1" si="154"/>
        <v/>
      </c>
      <c r="P2242" t="str">
        <f t="shared" si="155"/>
        <v/>
      </c>
    </row>
    <row r="2243" spans="1:16" x14ac:dyDescent="0.3">
      <c r="A2243" t="s">
        <v>4059</v>
      </c>
      <c r="D2243" s="29">
        <v>12420000</v>
      </c>
      <c r="E2243" s="29">
        <v>10200000</v>
      </c>
      <c r="F2243" t="s">
        <v>4033</v>
      </c>
      <c r="G2243" s="13">
        <f>IFERROR(IF($F2243="ALTA",$D2243*1.03,
IF($F2243="MEDIA",$D2243*1,
IF($F2243="BAJA",$D2243*0.92,
IF($F2243="LIQUIDAR",_xlfn.XLOOKUP(A2243,Rotación!$A:$A,Rotación!$O:$O,0,0,-1),"")))),"")</f>
        <v>12420000</v>
      </c>
      <c r="H2243" s="13">
        <f>IFERROR(IF($F2243="ALTA",$D2243*1,
IF($F2243="MEDIA",$D2243*0.97,
IF($F2243="BAJA",$D2243*0.9,
IF($F2243="LIQUIDAR",_xlfn.XLOOKUP(A2243,Rotación!$A:$A,Rotación!$O:$O,0,0,-1),"")))),"")</f>
        <v>12047400</v>
      </c>
      <c r="I2243" s="13">
        <f>IFERROR(IF($F2243="ALTA",$D2243*0.97,
IF($F2243="MEDIA",$D2243*0.94,
IF($F2243="BAJA",$D2243*0.87,
IF($F2243="LIQUIDAR",_xlfn.XLOOKUP(A2243,Rotación!$A:$A,Rotación!$O:$O,0,0,-1),"")))),"")</f>
        <v>11674800</v>
      </c>
      <c r="J2243" s="13">
        <f>IFERROR(IF($F2243="ALTA",$D2243*0.94,
IF($F2243="MEDIA",$D2243*0.9,
IF($F2243="BAJA",$D2243*0.85,
IF($F2243="LIQUIDAR",_xlfn.XLOOKUP(A2243,Rotación!$A:$A,Rotación!$O:$O,0,0,-1),"")))),"")</f>
        <v>11178000</v>
      </c>
      <c r="K2243" s="13" t="str">
        <f>_xlfn.XLOOKUP(A2243,Rotación!$A:$A,Rotación!$P:$P,"",0,-1)</f>
        <v/>
      </c>
      <c r="L2243" s="25" t="e">
        <f t="shared" si="152"/>
        <v>#VALUE!</v>
      </c>
      <c r="M2243" s="26">
        <f t="shared" si="153"/>
        <v>0.82125603864734298</v>
      </c>
      <c r="N2243" s="22">
        <f>IFERROR(VLOOKUP(A2243,'Base ATR'!$1:$1048576,2,0),"")</f>
        <v>46049.683333333334</v>
      </c>
      <c r="O2243" s="23">
        <f t="shared" ca="1" si="154"/>
        <v>238.3166666666657</v>
      </c>
      <c r="P2243" t="str">
        <f t="shared" si="155"/>
        <v>SOBRE MERCADO</v>
      </c>
    </row>
    <row r="2244" spans="1:16" x14ac:dyDescent="0.3">
      <c r="A2244" t="s">
        <v>5098</v>
      </c>
      <c r="D2244" s="29">
        <v>9420000</v>
      </c>
      <c r="E2244" s="29">
        <v>7700000</v>
      </c>
      <c r="F2244" t="s">
        <v>4033</v>
      </c>
      <c r="G2244" s="13">
        <f>IFERROR(IF($F2244="ALTA",$D2244*1.03,
IF($F2244="MEDIA",$D2244*1,
IF($F2244="BAJA",$D2244*0.92,
IF($F2244="LIQUIDAR",_xlfn.XLOOKUP(A2244,Rotación!$A:$A,Rotación!$O:$O,0,0,-1),"")))),"")</f>
        <v>9420000</v>
      </c>
      <c r="H2244" s="13">
        <f>IFERROR(IF($F2244="ALTA",$D2244*1,
IF($F2244="MEDIA",$D2244*0.97,
IF($F2244="BAJA",$D2244*0.9,
IF($F2244="LIQUIDAR",_xlfn.XLOOKUP(A2244,Rotación!$A:$A,Rotación!$O:$O,0,0,-1),"")))),"")</f>
        <v>9137400</v>
      </c>
      <c r="I2244" s="13">
        <f>IFERROR(IF($F2244="ALTA",$D2244*0.97,
IF($F2244="MEDIA",$D2244*0.94,
IF($F2244="BAJA",$D2244*0.87,
IF($F2244="LIQUIDAR",_xlfn.XLOOKUP(A2244,Rotación!$A:$A,Rotación!$O:$O,0,0,-1),"")))),"")</f>
        <v>8854800</v>
      </c>
      <c r="J2244" s="13">
        <f>IFERROR(IF($F2244="ALTA",$D2244*0.94,
IF($F2244="MEDIA",$D2244*0.9,
IF($F2244="BAJA",$D2244*0.85,
IF($F2244="LIQUIDAR",_xlfn.XLOOKUP(A2244,Rotación!$A:$A,Rotación!$O:$O,0,0,-1),"")))),"")</f>
        <v>8478000</v>
      </c>
      <c r="K2244" s="13" t="str">
        <f>_xlfn.XLOOKUP(A2244,Rotación!$A:$A,Rotación!$P:$P,"",0,-1)</f>
        <v/>
      </c>
      <c r="L2244" s="25" t="e">
        <f t="shared" si="152"/>
        <v>#VALUE!</v>
      </c>
      <c r="M2244" s="26">
        <f t="shared" si="153"/>
        <v>0.81740976645435248</v>
      </c>
      <c r="N2244" s="22" t="str">
        <f>IFERROR(VLOOKUP(A2244,'Base ATR'!$1:$1048576,2,0),"")</f>
        <v/>
      </c>
      <c r="O2244" s="23" t="str">
        <f t="shared" ca="1" si="154"/>
        <v/>
      </c>
      <c r="P2244" t="str">
        <f t="shared" si="155"/>
        <v/>
      </c>
    </row>
    <row r="2245" spans="1:16" x14ac:dyDescent="0.3">
      <c r="A2245" t="s">
        <v>4066</v>
      </c>
      <c r="D2245" s="29">
        <v>8450000</v>
      </c>
      <c r="E2245" s="29">
        <v>6600000</v>
      </c>
      <c r="F2245" t="s">
        <v>4033</v>
      </c>
      <c r="G2245" s="13">
        <f>IFERROR(IF($F2245="ALTA",$D2245*1.03,
IF($F2245="MEDIA",$D2245*1,
IF($F2245="BAJA",$D2245*0.92,
IF($F2245="LIQUIDAR",_xlfn.XLOOKUP(A2245,Rotación!$A:$A,Rotación!$O:$O,0,0,-1),"")))),"")</f>
        <v>8450000</v>
      </c>
      <c r="H2245" s="13">
        <f>IFERROR(IF($F2245="ALTA",$D2245*1,
IF($F2245="MEDIA",$D2245*0.97,
IF($F2245="BAJA",$D2245*0.9,
IF($F2245="LIQUIDAR",_xlfn.XLOOKUP(A2245,Rotación!$A:$A,Rotación!$O:$O,0,0,-1),"")))),"")</f>
        <v>8196500</v>
      </c>
      <c r="I2245" s="13">
        <f>IFERROR(IF($F2245="ALTA",$D2245*0.97,
IF($F2245="MEDIA",$D2245*0.94,
IF($F2245="BAJA",$D2245*0.87,
IF($F2245="LIQUIDAR",_xlfn.XLOOKUP(A2245,Rotación!$A:$A,Rotación!$O:$O,0,0,-1),"")))),"")</f>
        <v>7943000</v>
      </c>
      <c r="J2245" s="13">
        <f>IFERROR(IF($F2245="ALTA",$D2245*0.94,
IF($F2245="MEDIA",$D2245*0.9,
IF($F2245="BAJA",$D2245*0.85,
IF($F2245="LIQUIDAR",_xlfn.XLOOKUP(A2245,Rotación!$A:$A,Rotación!$O:$O,0,0,-1),"")))),"")</f>
        <v>7605000</v>
      </c>
      <c r="K2245" s="13" t="str">
        <f>_xlfn.XLOOKUP(A2245,Rotación!$A:$A,Rotación!$P:$P,"",0,-1)</f>
        <v/>
      </c>
      <c r="L2245" s="25" t="e">
        <f t="shared" si="152"/>
        <v>#VALUE!</v>
      </c>
      <c r="M2245" s="26">
        <f t="shared" si="153"/>
        <v>0.78106508875739644</v>
      </c>
      <c r="N2245" s="22">
        <f>IFERROR(VLOOKUP(A2245,'Base ATR'!$1:$1048576,2,0),"")</f>
        <v>46046.463194444441</v>
      </c>
      <c r="O2245" s="23">
        <f t="shared" ca="1" si="154"/>
        <v>241.53680555555911</v>
      </c>
      <c r="P2245" t="str">
        <f t="shared" si="155"/>
        <v>SOBRE MERCADO</v>
      </c>
    </row>
    <row r="2246" spans="1:16" x14ac:dyDescent="0.3">
      <c r="A2246" t="s">
        <v>5102</v>
      </c>
      <c r="D2246" s="29">
        <v>7830000</v>
      </c>
      <c r="E2246" s="29">
        <v>6300000</v>
      </c>
      <c r="F2246" t="s">
        <v>4033</v>
      </c>
      <c r="G2246" s="13">
        <f>IFERROR(IF($F2246="ALTA",$D2246*1.03,
IF($F2246="MEDIA",$D2246*1,
IF($F2246="BAJA",$D2246*0.92,
IF($F2246="LIQUIDAR",_xlfn.XLOOKUP(A2246,Rotación!$A:$A,Rotación!$O:$O,0,0,-1),"")))),"")</f>
        <v>7830000</v>
      </c>
      <c r="H2246" s="13">
        <f>IFERROR(IF($F2246="ALTA",$D2246*1,
IF($F2246="MEDIA",$D2246*0.97,
IF($F2246="BAJA",$D2246*0.9,
IF($F2246="LIQUIDAR",_xlfn.XLOOKUP(A2246,Rotación!$A:$A,Rotación!$O:$O,0,0,-1),"")))),"")</f>
        <v>7595100</v>
      </c>
      <c r="I2246" s="13">
        <f>IFERROR(IF($F2246="ALTA",$D2246*0.97,
IF($F2246="MEDIA",$D2246*0.94,
IF($F2246="BAJA",$D2246*0.87,
IF($F2246="LIQUIDAR",_xlfn.XLOOKUP(A2246,Rotación!$A:$A,Rotación!$O:$O,0,0,-1),"")))),"")</f>
        <v>7360200</v>
      </c>
      <c r="J2246" s="13">
        <f>IFERROR(IF($F2246="ALTA",$D2246*0.94,
IF($F2246="MEDIA",$D2246*0.9,
IF($F2246="BAJA",$D2246*0.85,
IF($F2246="LIQUIDAR",_xlfn.XLOOKUP(A2246,Rotación!$A:$A,Rotación!$O:$O,0,0,-1),"")))),"")</f>
        <v>7047000</v>
      </c>
      <c r="K2246" s="13" t="str">
        <f>_xlfn.XLOOKUP(A2246,Rotación!$A:$A,Rotación!$P:$P,"",0,-1)</f>
        <v/>
      </c>
      <c r="L2246" s="25" t="e">
        <f t="shared" si="152"/>
        <v>#VALUE!</v>
      </c>
      <c r="M2246" s="26">
        <f t="shared" si="153"/>
        <v>0.8045977011494253</v>
      </c>
      <c r="N2246" s="22" t="str">
        <f>IFERROR(VLOOKUP(A2246,'Base ATR'!$1:$1048576,2,0),"")</f>
        <v/>
      </c>
      <c r="O2246" s="23" t="str">
        <f t="shared" ca="1" si="154"/>
        <v/>
      </c>
      <c r="P2246" t="str">
        <f t="shared" si="155"/>
        <v/>
      </c>
    </row>
    <row r="2247" spans="1:16" x14ac:dyDescent="0.3">
      <c r="A2247" t="s">
        <v>4061</v>
      </c>
      <c r="D2247" s="29">
        <v>4860000</v>
      </c>
      <c r="E2247" s="29">
        <v>3500000</v>
      </c>
      <c r="F2247" t="s">
        <v>4033</v>
      </c>
      <c r="G2247" s="13">
        <f>IFERROR(IF($F2247="ALTA",$D2247*1.03,
IF($F2247="MEDIA",$D2247*1,
IF($F2247="BAJA",$D2247*0.92,
IF($F2247="LIQUIDAR",_xlfn.XLOOKUP(A2247,Rotación!$A:$A,Rotación!$O:$O,0,0,-1),"")))),"")</f>
        <v>4860000</v>
      </c>
      <c r="H2247" s="13">
        <f>IFERROR(IF($F2247="ALTA",$D2247*1,
IF($F2247="MEDIA",$D2247*0.97,
IF($F2247="BAJA",$D2247*0.9,
IF($F2247="LIQUIDAR",_xlfn.XLOOKUP(A2247,Rotación!$A:$A,Rotación!$O:$O,0,0,-1),"")))),"")</f>
        <v>4714200</v>
      </c>
      <c r="I2247" s="13">
        <f>IFERROR(IF($F2247="ALTA",$D2247*0.97,
IF($F2247="MEDIA",$D2247*0.94,
IF($F2247="BAJA",$D2247*0.87,
IF($F2247="LIQUIDAR",_xlfn.XLOOKUP(A2247,Rotación!$A:$A,Rotación!$O:$O,0,0,-1),"")))),"")</f>
        <v>4568400</v>
      </c>
      <c r="J2247" s="13">
        <f>IFERROR(IF($F2247="ALTA",$D2247*0.94,
IF($F2247="MEDIA",$D2247*0.9,
IF($F2247="BAJA",$D2247*0.85,
IF($F2247="LIQUIDAR",_xlfn.XLOOKUP(A2247,Rotación!$A:$A,Rotación!$O:$O,0,0,-1),"")))),"")</f>
        <v>4374000</v>
      </c>
      <c r="K2247" s="13" t="str">
        <f>_xlfn.XLOOKUP(A2247,Rotación!$A:$A,Rotación!$P:$P,"",0,-1)</f>
        <v/>
      </c>
      <c r="L2247" s="25" t="e">
        <f t="shared" si="152"/>
        <v>#VALUE!</v>
      </c>
      <c r="M2247" s="26">
        <f t="shared" si="153"/>
        <v>0.72016460905349799</v>
      </c>
      <c r="N2247" s="22">
        <f>IFERROR(VLOOKUP(A2247,'Base ATR'!$1:$1048576,2,0),"")</f>
        <v>46049.498611111114</v>
      </c>
      <c r="O2247" s="23">
        <f t="shared" ca="1" si="154"/>
        <v>238.50138888888614</v>
      </c>
      <c r="P2247" t="str">
        <f t="shared" si="155"/>
        <v>SOBRE MERCADO</v>
      </c>
    </row>
    <row r="2248" spans="1:16" x14ac:dyDescent="0.3">
      <c r="A2248" t="s">
        <v>5105</v>
      </c>
      <c r="D2248" s="29">
        <v>8900000</v>
      </c>
      <c r="E2248" s="29">
        <v>7600000</v>
      </c>
      <c r="F2248" t="s">
        <v>5390</v>
      </c>
      <c r="G2248" s="13">
        <f>IFERROR(IF($F2248="ALTA",$D2248*1.03,
IF($F2248="MEDIA",$D2248*1,
IF($F2248="BAJA",$D2248*0.92,
IF($F2248="LIQUIDAR",_xlfn.XLOOKUP(A2248,Rotación!$A:$A,Rotación!$O:$O,0,0,-1),"")))),"")</f>
        <v>9167000</v>
      </c>
      <c r="H2248" s="13">
        <f>IFERROR(IF($F2248="ALTA",$D2248*1,
IF($F2248="MEDIA",$D2248*0.97,
IF($F2248="BAJA",$D2248*0.9,
IF($F2248="LIQUIDAR",_xlfn.XLOOKUP(A2248,Rotación!$A:$A,Rotación!$O:$O,0,0,-1),"")))),"")</f>
        <v>8900000</v>
      </c>
      <c r="I2248" s="13">
        <f>IFERROR(IF($F2248="ALTA",$D2248*0.97,
IF($F2248="MEDIA",$D2248*0.94,
IF($F2248="BAJA",$D2248*0.87,
IF($F2248="LIQUIDAR",_xlfn.XLOOKUP(A2248,Rotación!$A:$A,Rotación!$O:$O,0,0,-1),"")))),"")</f>
        <v>8633000</v>
      </c>
      <c r="J2248" s="13">
        <f>IFERROR(IF($F2248="ALTA",$D2248*0.94,
IF($F2248="MEDIA",$D2248*0.9,
IF($F2248="BAJA",$D2248*0.85,
IF($F2248="LIQUIDAR",_xlfn.XLOOKUP(A2248,Rotación!$A:$A,Rotación!$O:$O,0,0,-1),"")))),"")</f>
        <v>8365999.9999999991</v>
      </c>
      <c r="K2248" s="13" t="str">
        <f>_xlfn.XLOOKUP(A2248,Rotación!$A:$A,Rotación!$P:$P,"",0,-1)</f>
        <v/>
      </c>
      <c r="L2248" s="25" t="e">
        <f t="shared" si="152"/>
        <v>#VALUE!</v>
      </c>
      <c r="M2248" s="26">
        <f t="shared" si="153"/>
        <v>0.8539325842696629</v>
      </c>
      <c r="N2248" s="22" t="str">
        <f>IFERROR(VLOOKUP(A2248,'Base ATR'!$1:$1048576,2,0),"")</f>
        <v/>
      </c>
      <c r="O2248" s="23" t="str">
        <f t="shared" ca="1" si="154"/>
        <v/>
      </c>
      <c r="P2248" t="str">
        <f t="shared" si="155"/>
        <v/>
      </c>
    </row>
    <row r="2249" spans="1:16" x14ac:dyDescent="0.3">
      <c r="A2249" t="s">
        <v>4064</v>
      </c>
      <c r="D2249" s="29">
        <v>16000000</v>
      </c>
      <c r="E2249" s="29">
        <v>13000000</v>
      </c>
      <c r="F2249" t="s">
        <v>4033</v>
      </c>
      <c r="G2249" s="13">
        <f>IFERROR(IF($F2249="ALTA",$D2249*1.03,
IF($F2249="MEDIA",$D2249*1,
IF($F2249="BAJA",$D2249*0.92,
IF($F2249="LIQUIDAR",_xlfn.XLOOKUP(A2249,Rotación!$A:$A,Rotación!$O:$O,0,0,-1),"")))),"")</f>
        <v>16000000</v>
      </c>
      <c r="H2249" s="13">
        <f>IFERROR(IF($F2249="ALTA",$D2249*1,
IF($F2249="MEDIA",$D2249*0.97,
IF($F2249="BAJA",$D2249*0.9,
IF($F2249="LIQUIDAR",_xlfn.XLOOKUP(A2249,Rotación!$A:$A,Rotación!$O:$O,0,0,-1),"")))),"")</f>
        <v>15520000</v>
      </c>
      <c r="I2249" s="13">
        <f>IFERROR(IF($F2249="ALTA",$D2249*0.97,
IF($F2249="MEDIA",$D2249*0.94,
IF($F2249="BAJA",$D2249*0.87,
IF($F2249="LIQUIDAR",_xlfn.XLOOKUP(A2249,Rotación!$A:$A,Rotación!$O:$O,0,0,-1),"")))),"")</f>
        <v>15040000</v>
      </c>
      <c r="J2249" s="13">
        <f>IFERROR(IF($F2249="ALTA",$D2249*0.94,
IF($F2249="MEDIA",$D2249*0.9,
IF($F2249="BAJA",$D2249*0.85,
IF($F2249="LIQUIDAR",_xlfn.XLOOKUP(A2249,Rotación!$A:$A,Rotación!$O:$O,0,0,-1),"")))),"")</f>
        <v>14400000</v>
      </c>
      <c r="K2249" s="13" t="str">
        <f>_xlfn.XLOOKUP(A2249,Rotación!$A:$A,Rotación!$P:$P,"",0,-1)</f>
        <v/>
      </c>
      <c r="L2249" s="25" t="e">
        <f t="shared" si="152"/>
        <v>#VALUE!</v>
      </c>
      <c r="M2249" s="26">
        <f t="shared" si="153"/>
        <v>0.8125</v>
      </c>
      <c r="N2249" s="22">
        <f>IFERROR(VLOOKUP(A2249,'Base ATR'!$1:$1048576,2,0),"")</f>
        <v>46048.677083333336</v>
      </c>
      <c r="O2249" s="23">
        <f t="shared" ca="1" si="154"/>
        <v>239.32291666666424</v>
      </c>
      <c r="P2249" t="str">
        <f t="shared" si="155"/>
        <v>SOBRE MERCADO</v>
      </c>
    </row>
    <row r="2250" spans="1:16" x14ac:dyDescent="0.3">
      <c r="A2250" t="s">
        <v>4062</v>
      </c>
      <c r="D2250" s="29">
        <v>22890000</v>
      </c>
      <c r="E2250" s="29">
        <v>18200000</v>
      </c>
      <c r="F2250" t="s">
        <v>4033</v>
      </c>
      <c r="G2250" s="13">
        <f>IFERROR(IF($F2250="ALTA",$D2250*1.03,
IF($F2250="MEDIA",$D2250*1,
IF($F2250="BAJA",$D2250*0.92,
IF($F2250="LIQUIDAR",_xlfn.XLOOKUP(A2250,Rotación!$A:$A,Rotación!$O:$O,0,0,-1),"")))),"")</f>
        <v>22890000</v>
      </c>
      <c r="H2250" s="13">
        <f>IFERROR(IF($F2250="ALTA",$D2250*1,
IF($F2250="MEDIA",$D2250*0.97,
IF($F2250="BAJA",$D2250*0.9,
IF($F2250="LIQUIDAR",_xlfn.XLOOKUP(A2250,Rotación!$A:$A,Rotación!$O:$O,0,0,-1),"")))),"")</f>
        <v>22203300</v>
      </c>
      <c r="I2250" s="13">
        <f>IFERROR(IF($F2250="ALTA",$D2250*0.97,
IF($F2250="MEDIA",$D2250*0.94,
IF($F2250="BAJA",$D2250*0.87,
IF($F2250="LIQUIDAR",_xlfn.XLOOKUP(A2250,Rotación!$A:$A,Rotación!$O:$O,0,0,-1),"")))),"")</f>
        <v>21516600</v>
      </c>
      <c r="J2250" s="13">
        <f>IFERROR(IF($F2250="ALTA",$D2250*0.94,
IF($F2250="MEDIA",$D2250*0.9,
IF($F2250="BAJA",$D2250*0.85,
IF($F2250="LIQUIDAR",_xlfn.XLOOKUP(A2250,Rotación!$A:$A,Rotación!$O:$O,0,0,-1),"")))),"")</f>
        <v>20601000</v>
      </c>
      <c r="K2250" s="13" t="str">
        <f>_xlfn.XLOOKUP(A2250,Rotación!$A:$A,Rotación!$P:$P,"",0,-1)</f>
        <v/>
      </c>
      <c r="L2250" s="25" t="e">
        <f t="shared" si="152"/>
        <v>#VALUE!</v>
      </c>
      <c r="M2250" s="26">
        <f t="shared" si="153"/>
        <v>0.7951070336391437</v>
      </c>
      <c r="N2250" s="22">
        <f>IFERROR(VLOOKUP(A2250,'Base ATR'!$1:$1048576,2,0),"")</f>
        <v>46049.479166666664</v>
      </c>
      <c r="O2250" s="23">
        <f t="shared" ca="1" si="154"/>
        <v>238.52083333333576</v>
      </c>
      <c r="P2250" t="str">
        <f t="shared" si="155"/>
        <v>SOBRE MERCADO</v>
      </c>
    </row>
    <row r="2251" spans="1:16" x14ac:dyDescent="0.3">
      <c r="A2251" t="s">
        <v>5109</v>
      </c>
      <c r="D2251" s="29">
        <v>9000000</v>
      </c>
      <c r="E2251" s="29">
        <v>7200000</v>
      </c>
      <c r="F2251" t="s">
        <v>4033</v>
      </c>
      <c r="G2251" s="13">
        <f>IFERROR(IF($F2251="ALTA",$D2251*1.03,
IF($F2251="MEDIA",$D2251*1,
IF($F2251="BAJA",$D2251*0.92,
IF($F2251="LIQUIDAR",_xlfn.XLOOKUP(A2251,Rotación!$A:$A,Rotación!$O:$O,0,0,-1),"")))),"")</f>
        <v>9000000</v>
      </c>
      <c r="H2251" s="13">
        <f>IFERROR(IF($F2251="ALTA",$D2251*1,
IF($F2251="MEDIA",$D2251*0.97,
IF($F2251="BAJA",$D2251*0.9,
IF($F2251="LIQUIDAR",_xlfn.XLOOKUP(A2251,Rotación!$A:$A,Rotación!$O:$O,0,0,-1),"")))),"")</f>
        <v>8730000</v>
      </c>
      <c r="I2251" s="13">
        <f>IFERROR(IF($F2251="ALTA",$D2251*0.97,
IF($F2251="MEDIA",$D2251*0.94,
IF($F2251="BAJA",$D2251*0.87,
IF($F2251="LIQUIDAR",_xlfn.XLOOKUP(A2251,Rotación!$A:$A,Rotación!$O:$O,0,0,-1),"")))),"")</f>
        <v>8460000</v>
      </c>
      <c r="J2251" s="13">
        <f>IFERROR(IF($F2251="ALTA",$D2251*0.94,
IF($F2251="MEDIA",$D2251*0.9,
IF($F2251="BAJA",$D2251*0.85,
IF($F2251="LIQUIDAR",_xlfn.XLOOKUP(A2251,Rotación!$A:$A,Rotación!$O:$O,0,0,-1),"")))),"")</f>
        <v>8100000</v>
      </c>
      <c r="K2251" s="13" t="str">
        <f>_xlfn.XLOOKUP(A2251,Rotación!$A:$A,Rotación!$P:$P,"",0,-1)</f>
        <v/>
      </c>
      <c r="L2251" s="25" t="e">
        <f t="shared" si="152"/>
        <v>#VALUE!</v>
      </c>
      <c r="M2251" s="26">
        <f t="shared" si="153"/>
        <v>0.8</v>
      </c>
      <c r="N2251" s="22" t="str">
        <f>IFERROR(VLOOKUP(A2251,'Base ATR'!$1:$1048576,2,0),"")</f>
        <v/>
      </c>
      <c r="O2251" s="23" t="str">
        <f t="shared" ca="1" si="154"/>
        <v/>
      </c>
      <c r="P2251" t="str">
        <f t="shared" si="155"/>
        <v/>
      </c>
    </row>
    <row r="2252" spans="1:16" x14ac:dyDescent="0.3">
      <c r="A2252" t="s">
        <v>5073</v>
      </c>
      <c r="D2252" s="29">
        <v>11000000</v>
      </c>
      <c r="E2252" s="29">
        <v>8400000</v>
      </c>
      <c r="F2252" t="s">
        <v>4033</v>
      </c>
      <c r="G2252" s="13">
        <f>IFERROR(IF($F2252="ALTA",$D2252*1.03,
IF($F2252="MEDIA",$D2252*1,
IF($F2252="BAJA",$D2252*0.92,
IF($F2252="LIQUIDAR",_xlfn.XLOOKUP(A2252,Rotación!$A:$A,Rotación!$O:$O,0,0,-1),"")))),"")</f>
        <v>11000000</v>
      </c>
      <c r="H2252" s="13">
        <f>IFERROR(IF($F2252="ALTA",$D2252*1,
IF($F2252="MEDIA",$D2252*0.97,
IF($F2252="BAJA",$D2252*0.9,
IF($F2252="LIQUIDAR",_xlfn.XLOOKUP(A2252,Rotación!$A:$A,Rotación!$O:$O,0,0,-1),"")))),"")</f>
        <v>10670000</v>
      </c>
      <c r="I2252" s="13">
        <f>IFERROR(IF($F2252="ALTA",$D2252*0.97,
IF($F2252="MEDIA",$D2252*0.94,
IF($F2252="BAJA",$D2252*0.87,
IF($F2252="LIQUIDAR",_xlfn.XLOOKUP(A2252,Rotación!$A:$A,Rotación!$O:$O,0,0,-1),"")))),"")</f>
        <v>10340000</v>
      </c>
      <c r="J2252" s="13">
        <f>IFERROR(IF($F2252="ALTA",$D2252*0.94,
IF($F2252="MEDIA",$D2252*0.9,
IF($F2252="BAJA",$D2252*0.85,
IF($F2252="LIQUIDAR",_xlfn.XLOOKUP(A2252,Rotación!$A:$A,Rotación!$O:$O,0,0,-1),"")))),"")</f>
        <v>9900000</v>
      </c>
      <c r="K2252" s="13" t="str">
        <f>_xlfn.XLOOKUP(A2252,Rotación!$A:$A,Rotación!$P:$P,"",0,-1)</f>
        <v/>
      </c>
      <c r="L2252" s="25" t="e">
        <f t="shared" si="152"/>
        <v>#VALUE!</v>
      </c>
      <c r="M2252" s="26">
        <f t="shared" si="153"/>
        <v>0.76363636363636367</v>
      </c>
      <c r="N2252" s="22" t="str">
        <f>IFERROR(VLOOKUP(A2252,'Base ATR'!$1:$1048576,2,0),"")</f>
        <v/>
      </c>
      <c r="O2252" s="23" t="str">
        <f t="shared" ca="1" si="154"/>
        <v/>
      </c>
      <c r="P2252" t="str">
        <f t="shared" si="155"/>
        <v/>
      </c>
    </row>
    <row r="2253" spans="1:16" x14ac:dyDescent="0.3">
      <c r="A2253" t="s">
        <v>5110</v>
      </c>
      <c r="D2253" s="29">
        <v>18670000</v>
      </c>
      <c r="E2253" s="29">
        <v>14000000</v>
      </c>
      <c r="F2253" t="s">
        <v>5391</v>
      </c>
      <c r="G2253" s="13">
        <f>IFERROR(IF($F2253="ALTA",$D2253*1.03,
IF($F2253="MEDIA",$D2253*1,
IF($F2253="BAJA",$D2253*0.92,
IF($F2253="LIQUIDAR",_xlfn.XLOOKUP(A2253,Rotación!$A:$A,Rotación!$O:$O,0,0,-1),"")))),"")</f>
        <v>17176400</v>
      </c>
      <c r="H2253" s="13">
        <f>IFERROR(IF($F2253="ALTA",$D2253*1,
IF($F2253="MEDIA",$D2253*0.97,
IF($F2253="BAJA",$D2253*0.9,
IF($F2253="LIQUIDAR",_xlfn.XLOOKUP(A2253,Rotación!$A:$A,Rotación!$O:$O,0,0,-1),"")))),"")</f>
        <v>16803000</v>
      </c>
      <c r="I2253" s="13">
        <f>IFERROR(IF($F2253="ALTA",$D2253*0.97,
IF($F2253="MEDIA",$D2253*0.94,
IF($F2253="BAJA",$D2253*0.87,
IF($F2253="LIQUIDAR",_xlfn.XLOOKUP(A2253,Rotación!$A:$A,Rotación!$O:$O,0,0,-1),"")))),"")</f>
        <v>16242900</v>
      </c>
      <c r="J2253" s="13">
        <f>IFERROR(IF($F2253="ALTA",$D2253*0.94,
IF($F2253="MEDIA",$D2253*0.9,
IF($F2253="BAJA",$D2253*0.85,
IF($F2253="LIQUIDAR",_xlfn.XLOOKUP(A2253,Rotación!$A:$A,Rotación!$O:$O,0,0,-1),"")))),"")</f>
        <v>15869500</v>
      </c>
      <c r="K2253" s="13" t="str">
        <f>_xlfn.XLOOKUP(A2253,Rotación!$A:$A,Rotación!$P:$P,"",0,-1)</f>
        <v/>
      </c>
      <c r="L2253" s="25" t="e">
        <f t="shared" si="152"/>
        <v>#VALUE!</v>
      </c>
      <c r="M2253" s="26">
        <f t="shared" si="153"/>
        <v>0.74986609534011783</v>
      </c>
      <c r="N2253" s="22" t="str">
        <f>IFERROR(VLOOKUP(A2253,'Base ATR'!$1:$1048576,2,0),"")</f>
        <v/>
      </c>
      <c r="O2253" s="23" t="str">
        <f t="shared" ca="1" si="154"/>
        <v/>
      </c>
      <c r="P2253" t="str">
        <f t="shared" si="155"/>
        <v/>
      </c>
    </row>
    <row r="2254" spans="1:16" x14ac:dyDescent="0.3">
      <c r="A2254" t="s">
        <v>5112</v>
      </c>
      <c r="D2254" s="29">
        <v>23700000</v>
      </c>
      <c r="E2254" s="29">
        <v>19500000</v>
      </c>
      <c r="F2254" t="s">
        <v>4033</v>
      </c>
      <c r="G2254" s="13">
        <f>IFERROR(IF($F2254="ALTA",$D2254*1.03,
IF($F2254="MEDIA",$D2254*1,
IF($F2254="BAJA",$D2254*0.92,
IF($F2254="LIQUIDAR",_xlfn.XLOOKUP(A2254,Rotación!$A:$A,Rotación!$O:$O,0,0,-1),"")))),"")</f>
        <v>23700000</v>
      </c>
      <c r="H2254" s="13">
        <f>IFERROR(IF($F2254="ALTA",$D2254*1,
IF($F2254="MEDIA",$D2254*0.97,
IF($F2254="BAJA",$D2254*0.9,
IF($F2254="LIQUIDAR",_xlfn.XLOOKUP(A2254,Rotación!$A:$A,Rotación!$O:$O,0,0,-1),"")))),"")</f>
        <v>22989000</v>
      </c>
      <c r="I2254" s="13">
        <f>IFERROR(IF($F2254="ALTA",$D2254*0.97,
IF($F2254="MEDIA",$D2254*0.94,
IF($F2254="BAJA",$D2254*0.87,
IF($F2254="LIQUIDAR",_xlfn.XLOOKUP(A2254,Rotación!$A:$A,Rotación!$O:$O,0,0,-1),"")))),"")</f>
        <v>22278000</v>
      </c>
      <c r="J2254" s="13">
        <f>IFERROR(IF($F2254="ALTA",$D2254*0.94,
IF($F2254="MEDIA",$D2254*0.9,
IF($F2254="BAJA",$D2254*0.85,
IF($F2254="LIQUIDAR",_xlfn.XLOOKUP(A2254,Rotación!$A:$A,Rotación!$O:$O,0,0,-1),"")))),"")</f>
        <v>21330000</v>
      </c>
      <c r="K2254" s="13" t="str">
        <f>_xlfn.XLOOKUP(A2254,Rotación!$A:$A,Rotación!$P:$P,"",0,-1)</f>
        <v/>
      </c>
      <c r="L2254" s="25" t="e">
        <f t="shared" si="152"/>
        <v>#VALUE!</v>
      </c>
      <c r="M2254" s="26">
        <f t="shared" si="153"/>
        <v>0.82278481012658233</v>
      </c>
      <c r="N2254" s="22" t="str">
        <f>IFERROR(VLOOKUP(A2254,'Base ATR'!$1:$1048576,2,0),"")</f>
        <v/>
      </c>
      <c r="O2254" s="23" t="str">
        <f t="shared" ca="1" si="154"/>
        <v/>
      </c>
      <c r="P2254" t="str">
        <f t="shared" si="155"/>
        <v/>
      </c>
    </row>
    <row r="2255" spans="1:16" x14ac:dyDescent="0.3">
      <c r="A2255" t="s">
        <v>5113</v>
      </c>
      <c r="D2255" s="29">
        <v>17490000</v>
      </c>
      <c r="E2255" s="29">
        <v>14000000</v>
      </c>
      <c r="F2255" t="s">
        <v>4033</v>
      </c>
      <c r="G2255" s="13">
        <f>IFERROR(IF($F2255="ALTA",$D2255*1.03,
IF($F2255="MEDIA",$D2255*1,
IF($F2255="BAJA",$D2255*0.92,
IF($F2255="LIQUIDAR",_xlfn.XLOOKUP(A2255,Rotación!$A:$A,Rotación!$O:$O,0,0,-1),"")))),"")</f>
        <v>17490000</v>
      </c>
      <c r="H2255" s="13">
        <f>IFERROR(IF($F2255="ALTA",$D2255*1,
IF($F2255="MEDIA",$D2255*0.97,
IF($F2255="BAJA",$D2255*0.9,
IF($F2255="LIQUIDAR",_xlfn.XLOOKUP(A2255,Rotación!$A:$A,Rotación!$O:$O,0,0,-1),"")))),"")</f>
        <v>16965300</v>
      </c>
      <c r="I2255" s="13">
        <f>IFERROR(IF($F2255="ALTA",$D2255*0.97,
IF($F2255="MEDIA",$D2255*0.94,
IF($F2255="BAJA",$D2255*0.87,
IF($F2255="LIQUIDAR",_xlfn.XLOOKUP(A2255,Rotación!$A:$A,Rotación!$O:$O,0,0,-1),"")))),"")</f>
        <v>16440599.999999998</v>
      </c>
      <c r="J2255" s="13">
        <f>IFERROR(IF($F2255="ALTA",$D2255*0.94,
IF($F2255="MEDIA",$D2255*0.9,
IF($F2255="BAJA",$D2255*0.85,
IF($F2255="LIQUIDAR",_xlfn.XLOOKUP(A2255,Rotación!$A:$A,Rotación!$O:$O,0,0,-1),"")))),"")</f>
        <v>15741000</v>
      </c>
      <c r="K2255" s="13" t="str">
        <f>_xlfn.XLOOKUP(A2255,Rotación!$A:$A,Rotación!$P:$P,"",0,-1)</f>
        <v/>
      </c>
      <c r="L2255" s="25" t="e">
        <f t="shared" si="152"/>
        <v>#VALUE!</v>
      </c>
      <c r="M2255" s="26">
        <f t="shared" si="153"/>
        <v>0.8004574042309891</v>
      </c>
      <c r="N2255" s="22" t="str">
        <f>IFERROR(VLOOKUP(A2255,'Base ATR'!$1:$1048576,2,0),"")</f>
        <v/>
      </c>
      <c r="O2255" s="23" t="str">
        <f t="shared" ca="1" si="154"/>
        <v/>
      </c>
      <c r="P2255" t="str">
        <f t="shared" si="155"/>
        <v/>
      </c>
    </row>
    <row r="2256" spans="1:16" x14ac:dyDescent="0.3">
      <c r="A2256" t="s">
        <v>5116</v>
      </c>
      <c r="D2256" s="29">
        <v>6240000</v>
      </c>
      <c r="E2256" s="29">
        <v>4800000</v>
      </c>
      <c r="F2256" t="s">
        <v>4033</v>
      </c>
      <c r="G2256" s="13">
        <f>IFERROR(IF($F2256="ALTA",$D2256*1.03,
IF($F2256="MEDIA",$D2256*1,
IF($F2256="BAJA",$D2256*0.92,
IF($F2256="LIQUIDAR",_xlfn.XLOOKUP(A2256,Rotación!$A:$A,Rotación!$O:$O,0,0,-1),"")))),"")</f>
        <v>6240000</v>
      </c>
      <c r="H2256" s="13">
        <f>IFERROR(IF($F2256="ALTA",$D2256*1,
IF($F2256="MEDIA",$D2256*0.97,
IF($F2256="BAJA",$D2256*0.9,
IF($F2256="LIQUIDAR",_xlfn.XLOOKUP(A2256,Rotación!$A:$A,Rotación!$O:$O,0,0,-1),"")))),"")</f>
        <v>6052800</v>
      </c>
      <c r="I2256" s="13">
        <f>IFERROR(IF($F2256="ALTA",$D2256*0.97,
IF($F2256="MEDIA",$D2256*0.94,
IF($F2256="BAJA",$D2256*0.87,
IF($F2256="LIQUIDAR",_xlfn.XLOOKUP(A2256,Rotación!$A:$A,Rotación!$O:$O,0,0,-1),"")))),"")</f>
        <v>5865600</v>
      </c>
      <c r="J2256" s="13">
        <f>IFERROR(IF($F2256="ALTA",$D2256*0.94,
IF($F2256="MEDIA",$D2256*0.9,
IF($F2256="BAJA",$D2256*0.85,
IF($F2256="LIQUIDAR",_xlfn.XLOOKUP(A2256,Rotación!$A:$A,Rotación!$O:$O,0,0,-1),"")))),"")</f>
        <v>5616000</v>
      </c>
      <c r="K2256" s="13" t="str">
        <f>_xlfn.XLOOKUP(A2256,Rotación!$A:$A,Rotación!$P:$P,"",0,-1)</f>
        <v/>
      </c>
      <c r="L2256" s="25" t="e">
        <f t="shared" si="152"/>
        <v>#VALUE!</v>
      </c>
      <c r="M2256" s="26">
        <f t="shared" si="153"/>
        <v>0.76923076923076927</v>
      </c>
      <c r="N2256" s="22" t="str">
        <f>IFERROR(VLOOKUP(A2256,'Base ATR'!$1:$1048576,2,0),"")</f>
        <v/>
      </c>
      <c r="O2256" s="23" t="str">
        <f t="shared" ca="1" si="154"/>
        <v/>
      </c>
      <c r="P2256" t="str">
        <f t="shared" si="155"/>
        <v/>
      </c>
    </row>
    <row r="2257" spans="1:16" x14ac:dyDescent="0.3">
      <c r="A2257" t="s">
        <v>5119</v>
      </c>
      <c r="D2257" s="29">
        <v>21100000</v>
      </c>
      <c r="E2257" s="29">
        <v>18300000</v>
      </c>
      <c r="F2257" t="s">
        <v>4033</v>
      </c>
      <c r="G2257" s="13">
        <f>IFERROR(IF($F2257="ALTA",$D2257*1.03,
IF($F2257="MEDIA",$D2257*1,
IF($F2257="BAJA",$D2257*0.92,
IF($F2257="LIQUIDAR",_xlfn.XLOOKUP(A2257,Rotación!$A:$A,Rotación!$O:$O,0,0,-1),"")))),"")</f>
        <v>21100000</v>
      </c>
      <c r="H2257" s="13">
        <f>IFERROR(IF($F2257="ALTA",$D2257*1,
IF($F2257="MEDIA",$D2257*0.97,
IF($F2257="BAJA",$D2257*0.9,
IF($F2257="LIQUIDAR",_xlfn.XLOOKUP(A2257,Rotación!$A:$A,Rotación!$O:$O,0,0,-1),"")))),"")</f>
        <v>20467000</v>
      </c>
      <c r="I2257" s="13">
        <f>IFERROR(IF($F2257="ALTA",$D2257*0.97,
IF($F2257="MEDIA",$D2257*0.94,
IF($F2257="BAJA",$D2257*0.87,
IF($F2257="LIQUIDAR",_xlfn.XLOOKUP(A2257,Rotación!$A:$A,Rotación!$O:$O,0,0,-1),"")))),"")</f>
        <v>19834000</v>
      </c>
      <c r="J2257" s="13">
        <f>IFERROR(IF($F2257="ALTA",$D2257*0.94,
IF($F2257="MEDIA",$D2257*0.9,
IF($F2257="BAJA",$D2257*0.85,
IF($F2257="LIQUIDAR",_xlfn.XLOOKUP(A2257,Rotación!$A:$A,Rotación!$O:$O,0,0,-1),"")))),"")</f>
        <v>18990000</v>
      </c>
      <c r="K2257" s="13">
        <f>_xlfn.XLOOKUP(A2257,Rotación!$A:$A,Rotación!$P:$P,"",0,-1)</f>
        <v>20990000</v>
      </c>
      <c r="L2257" s="25">
        <f t="shared" si="152"/>
        <v>-110000</v>
      </c>
      <c r="M2257" s="26">
        <f t="shared" si="153"/>
        <v>0.86729857819905209</v>
      </c>
      <c r="N2257" s="22">
        <f>IFERROR(VLOOKUP(A2257,'Base ATR'!$1:$1048576,2,0),"")</f>
        <v>46052.539583333331</v>
      </c>
      <c r="O2257" s="23">
        <f t="shared" ca="1" si="154"/>
        <v>235.46041666666861</v>
      </c>
      <c r="P2257" t="str">
        <f t="shared" si="155"/>
        <v>BAJO MERCADO</v>
      </c>
    </row>
    <row r="2258" spans="1:16" x14ac:dyDescent="0.3">
      <c r="A2258" t="s">
        <v>4060</v>
      </c>
      <c r="D2258" s="29">
        <v>28400000</v>
      </c>
      <c r="E2258" s="29">
        <v>23500000</v>
      </c>
      <c r="F2258" t="s">
        <v>4033</v>
      </c>
      <c r="G2258" s="13">
        <f>IFERROR(IF($F2258="ALTA",$D2258*1.03,
IF($F2258="MEDIA",$D2258*1,
IF($F2258="BAJA",$D2258*0.92,
IF($F2258="LIQUIDAR",_xlfn.XLOOKUP(A2258,Rotación!$A:$A,Rotación!$O:$O,0,0,-1),"")))),"")</f>
        <v>28400000</v>
      </c>
      <c r="H2258" s="13">
        <f>IFERROR(IF($F2258="ALTA",$D2258*1,
IF($F2258="MEDIA",$D2258*0.97,
IF($F2258="BAJA",$D2258*0.9,
IF($F2258="LIQUIDAR",_xlfn.XLOOKUP(A2258,Rotación!$A:$A,Rotación!$O:$O,0,0,-1),"")))),"")</f>
        <v>27548000</v>
      </c>
      <c r="I2258" s="13">
        <f>IFERROR(IF($F2258="ALTA",$D2258*0.97,
IF($F2258="MEDIA",$D2258*0.94,
IF($F2258="BAJA",$D2258*0.87,
IF($F2258="LIQUIDAR",_xlfn.XLOOKUP(A2258,Rotación!$A:$A,Rotación!$O:$O,0,0,-1),"")))),"")</f>
        <v>26696000</v>
      </c>
      <c r="J2258" s="13">
        <f>IFERROR(IF($F2258="ALTA",$D2258*0.94,
IF($F2258="MEDIA",$D2258*0.9,
IF($F2258="BAJA",$D2258*0.85,
IF($F2258="LIQUIDAR",_xlfn.XLOOKUP(A2258,Rotación!$A:$A,Rotación!$O:$O,0,0,-1),"")))),"")</f>
        <v>25560000</v>
      </c>
      <c r="K2258" s="13" t="str">
        <f>_xlfn.XLOOKUP(A2258,Rotación!$A:$A,Rotación!$P:$P,"",0,-1)</f>
        <v/>
      </c>
      <c r="L2258" s="25" t="e">
        <f t="shared" si="152"/>
        <v>#VALUE!</v>
      </c>
      <c r="M2258" s="26">
        <f t="shared" si="153"/>
        <v>0.82746478873239437</v>
      </c>
      <c r="N2258" s="22">
        <f>IFERROR(VLOOKUP(A2258,'Base ATR'!$1:$1048576,2,0),"")</f>
        <v>46049.506249999999</v>
      </c>
      <c r="O2258" s="23">
        <f t="shared" ca="1" si="154"/>
        <v>238.49375000000146</v>
      </c>
      <c r="P2258" t="str">
        <f t="shared" si="155"/>
        <v>SOBRE MERCADO</v>
      </c>
    </row>
    <row r="2259" spans="1:16" x14ac:dyDescent="0.3">
      <c r="A2259" t="s">
        <v>4724</v>
      </c>
      <c r="B2259" t="s">
        <v>108</v>
      </c>
      <c r="C2259" t="s">
        <v>4476</v>
      </c>
      <c r="D2259" s="29">
        <v>10600000</v>
      </c>
      <c r="E2259" s="29">
        <v>8600000</v>
      </c>
      <c r="F2259" t="s">
        <v>4033</v>
      </c>
      <c r="G2259" s="13">
        <f>IFERROR(IF($F2259="ALTA",$D2259*1.03,
IF($F2259="MEDIA",$D2259*1,
IF($F2259="BAJA",$D2259*0.92,
IF($F2259="LIQUIDAR",_xlfn.XLOOKUP(A2259,Rotación!$A:$A,Rotación!$O:$O,0,0,-1),"")))),"")</f>
        <v>10600000</v>
      </c>
      <c r="H2259" s="13">
        <f>IFERROR(IF($F2259="ALTA",$D2259*1,
IF($F2259="MEDIA",$D2259*0.97,
IF($F2259="BAJA",$D2259*0.9,
IF($F2259="LIQUIDAR",_xlfn.XLOOKUP(A2259,Rotación!$A:$A,Rotación!$O:$O,0,0,-1),"")))),"")</f>
        <v>10282000</v>
      </c>
      <c r="I2259" s="13">
        <f>IFERROR(IF($F2259="ALTA",$D2259*0.97,
IF($F2259="MEDIA",$D2259*0.94,
IF($F2259="BAJA",$D2259*0.87,
IF($F2259="LIQUIDAR",_xlfn.XLOOKUP(A2259,Rotación!$A:$A,Rotación!$O:$O,0,0,-1),"")))),"")</f>
        <v>9964000</v>
      </c>
      <c r="J2259" s="13">
        <f>IFERROR(IF($F2259="ALTA",$D2259*0.94,
IF($F2259="MEDIA",$D2259*0.9,
IF($F2259="BAJA",$D2259*0.85,
IF($F2259="LIQUIDAR",_xlfn.XLOOKUP(A2259,Rotación!$A:$A,Rotación!$O:$O,0,0,-1),"")))),"")</f>
        <v>9540000</v>
      </c>
      <c r="K2259" s="13" t="str">
        <f>_xlfn.XLOOKUP(A2259,Rotación!$A:$A,Rotación!$P:$P,"",0,-1)</f>
        <v/>
      </c>
      <c r="L2259" s="25" t="e">
        <f t="shared" si="152"/>
        <v>#VALUE!</v>
      </c>
      <c r="M2259" s="26">
        <f t="shared" si="153"/>
        <v>0.81132075471698117</v>
      </c>
      <c r="N2259" s="22" t="str">
        <f>IFERROR(VLOOKUP(A2259,'Base ATR'!$1:$1048576,2,0),"")</f>
        <v/>
      </c>
      <c r="O2259" s="23" t="str">
        <f t="shared" ca="1" si="154"/>
        <v/>
      </c>
      <c r="P2259" t="str">
        <f t="shared" si="155"/>
        <v/>
      </c>
    </row>
    <row r="2260" spans="1:16" x14ac:dyDescent="0.3">
      <c r="A2260" t="s">
        <v>5121</v>
      </c>
      <c r="D2260" s="29">
        <v>17400000</v>
      </c>
      <c r="E2260" s="29">
        <v>14000000</v>
      </c>
      <c r="F2260" t="s">
        <v>4033</v>
      </c>
      <c r="G2260" s="13">
        <f>IFERROR(IF($F2260="ALTA",$D2260*1.03,
IF($F2260="MEDIA",$D2260*1,
IF($F2260="BAJA",$D2260*0.92,
IF($F2260="LIQUIDAR",_xlfn.XLOOKUP(A2260,Rotación!$A:$A,Rotación!$O:$O,0,0,-1),"")))),"")</f>
        <v>17400000</v>
      </c>
      <c r="H2260" s="13">
        <f>IFERROR(IF($F2260="ALTA",$D2260*1,
IF($F2260="MEDIA",$D2260*0.97,
IF($F2260="BAJA",$D2260*0.9,
IF($F2260="LIQUIDAR",_xlfn.XLOOKUP(A2260,Rotación!$A:$A,Rotación!$O:$O,0,0,-1),"")))),"")</f>
        <v>16878000</v>
      </c>
      <c r="I2260" s="13">
        <f>IFERROR(IF($F2260="ALTA",$D2260*0.97,
IF($F2260="MEDIA",$D2260*0.94,
IF($F2260="BAJA",$D2260*0.87,
IF($F2260="LIQUIDAR",_xlfn.XLOOKUP(A2260,Rotación!$A:$A,Rotación!$O:$O,0,0,-1),"")))),"")</f>
        <v>16356000</v>
      </c>
      <c r="J2260" s="13">
        <f>IFERROR(IF($F2260="ALTA",$D2260*0.94,
IF($F2260="MEDIA",$D2260*0.9,
IF($F2260="BAJA",$D2260*0.85,
IF($F2260="LIQUIDAR",_xlfn.XLOOKUP(A2260,Rotación!$A:$A,Rotación!$O:$O,0,0,-1),"")))),"")</f>
        <v>15660000</v>
      </c>
      <c r="K2260" s="13" t="str">
        <f>_xlfn.XLOOKUP(A2260,Rotación!$A:$A,Rotación!$P:$P,"",0,-1)</f>
        <v/>
      </c>
      <c r="L2260" s="25" t="e">
        <f t="shared" si="152"/>
        <v>#VALUE!</v>
      </c>
      <c r="M2260" s="26">
        <f t="shared" si="153"/>
        <v>0.8045977011494253</v>
      </c>
      <c r="N2260" s="22" t="str">
        <f>IFERROR(VLOOKUP(A2260,'Base ATR'!$1:$1048576,2,0),"")</f>
        <v/>
      </c>
      <c r="O2260" s="23" t="str">
        <f t="shared" ca="1" si="154"/>
        <v/>
      </c>
      <c r="P2260" t="str">
        <f t="shared" si="155"/>
        <v/>
      </c>
    </row>
    <row r="2261" spans="1:16" x14ac:dyDescent="0.3">
      <c r="A2261" t="s">
        <v>5285</v>
      </c>
      <c r="D2261" s="29">
        <v>9800000</v>
      </c>
      <c r="E2261" s="29">
        <v>7500000</v>
      </c>
      <c r="F2261" t="s">
        <v>5391</v>
      </c>
      <c r="G2261" s="13">
        <f>IFERROR(IF($F2261="ALTA",$D2261*1.03,
IF($F2261="MEDIA",$D2261*1,
IF($F2261="BAJA",$D2261*0.92,
IF($F2261="LIQUIDAR",_xlfn.XLOOKUP(A2261,Rotación!$A:$A,Rotación!$O:$O,0,0,-1),"")))),"")</f>
        <v>9016000</v>
      </c>
      <c r="H2261" s="13">
        <f>IFERROR(IF($F2261="ALTA",$D2261*1,
IF($F2261="MEDIA",$D2261*0.97,
IF($F2261="BAJA",$D2261*0.9,
IF($F2261="LIQUIDAR",_xlfn.XLOOKUP(A2261,Rotación!$A:$A,Rotación!$O:$O,0,0,-1),"")))),"")</f>
        <v>8820000</v>
      </c>
      <c r="I2261" s="13">
        <f>IFERROR(IF($F2261="ALTA",$D2261*0.97,
IF($F2261="MEDIA",$D2261*0.94,
IF($F2261="BAJA",$D2261*0.87,
IF($F2261="LIQUIDAR",_xlfn.XLOOKUP(A2261,Rotación!$A:$A,Rotación!$O:$O,0,0,-1),"")))),"")</f>
        <v>8526000</v>
      </c>
      <c r="J2261" s="13">
        <f>IFERROR(IF($F2261="ALTA",$D2261*0.94,
IF($F2261="MEDIA",$D2261*0.9,
IF($F2261="BAJA",$D2261*0.85,
IF($F2261="LIQUIDAR",_xlfn.XLOOKUP(A2261,Rotación!$A:$A,Rotación!$O:$O,0,0,-1),"")))),"")</f>
        <v>8330000</v>
      </c>
      <c r="K2261" s="13" t="str">
        <f>_xlfn.XLOOKUP(A2261,Rotación!$A:$A,Rotación!$P:$P,"",0,-1)</f>
        <v/>
      </c>
      <c r="L2261" s="25" t="e">
        <f t="shared" si="152"/>
        <v>#VALUE!</v>
      </c>
      <c r="M2261" s="26">
        <f t="shared" si="153"/>
        <v>0.76530612244897955</v>
      </c>
      <c r="N2261" s="22" t="str">
        <f>IFERROR(VLOOKUP(A2261,'Base ATR'!$1:$1048576,2,0),"")</f>
        <v/>
      </c>
      <c r="O2261" s="23" t="str">
        <f t="shared" ca="1" si="154"/>
        <v/>
      </c>
      <c r="P2261" t="str">
        <f t="shared" si="155"/>
        <v/>
      </c>
    </row>
    <row r="2262" spans="1:16" x14ac:dyDescent="0.3">
      <c r="A2262" t="s">
        <v>5123</v>
      </c>
      <c r="D2262" s="29">
        <v>57000000</v>
      </c>
      <c r="E2262" s="29">
        <v>48000000</v>
      </c>
      <c r="F2262" t="s">
        <v>5391</v>
      </c>
      <c r="G2262" s="13">
        <f>IFERROR(IF($F2262="ALTA",$D2262*1.03,
IF($F2262="MEDIA",$D2262*1,
IF($F2262="BAJA",$D2262*0.92,
IF($F2262="LIQUIDAR",_xlfn.XLOOKUP(A2262,Rotación!$A:$A,Rotación!$O:$O,0,0,-1),"")))),"")</f>
        <v>52440000</v>
      </c>
      <c r="H2262" s="13">
        <f>IFERROR(IF($F2262="ALTA",$D2262*1,
IF($F2262="MEDIA",$D2262*0.97,
IF($F2262="BAJA",$D2262*0.9,
IF($F2262="LIQUIDAR",_xlfn.XLOOKUP(A2262,Rotación!$A:$A,Rotación!$O:$O,0,0,-1),"")))),"")</f>
        <v>51300000</v>
      </c>
      <c r="I2262" s="13">
        <f>IFERROR(IF($F2262="ALTA",$D2262*0.97,
IF($F2262="MEDIA",$D2262*0.94,
IF($F2262="BAJA",$D2262*0.87,
IF($F2262="LIQUIDAR",_xlfn.XLOOKUP(A2262,Rotación!$A:$A,Rotación!$O:$O,0,0,-1),"")))),"")</f>
        <v>49590000</v>
      </c>
      <c r="J2262" s="13">
        <f>IFERROR(IF($F2262="ALTA",$D2262*0.94,
IF($F2262="MEDIA",$D2262*0.9,
IF($F2262="BAJA",$D2262*0.85,
IF($F2262="LIQUIDAR",_xlfn.XLOOKUP(A2262,Rotación!$A:$A,Rotación!$O:$O,0,0,-1),"")))),"")</f>
        <v>48450000</v>
      </c>
      <c r="K2262" s="13" t="str">
        <f>_xlfn.XLOOKUP(A2262,Rotación!$A:$A,Rotación!$P:$P,"",0,-1)</f>
        <v/>
      </c>
      <c r="L2262" s="25" t="e">
        <f t="shared" si="152"/>
        <v>#VALUE!</v>
      </c>
      <c r="M2262" s="26">
        <f t="shared" si="153"/>
        <v>0.84210526315789469</v>
      </c>
      <c r="N2262" s="22" t="str">
        <f>IFERROR(VLOOKUP(A2262,'Base ATR'!$1:$1048576,2,0),"")</f>
        <v/>
      </c>
      <c r="O2262" s="23" t="str">
        <f t="shared" ca="1" si="154"/>
        <v/>
      </c>
      <c r="P2262" t="str">
        <f t="shared" si="155"/>
        <v/>
      </c>
    </row>
    <row r="2263" spans="1:16" x14ac:dyDescent="0.3">
      <c r="A2263" t="s">
        <v>5124</v>
      </c>
      <c r="D2263" s="29">
        <v>30500000</v>
      </c>
      <c r="E2263" s="29">
        <v>23500000</v>
      </c>
      <c r="F2263" t="s">
        <v>4033</v>
      </c>
      <c r="G2263" s="13">
        <f>IFERROR(IF($F2263="ALTA",$D2263*1.03,
IF($F2263="MEDIA",$D2263*1,
IF($F2263="BAJA",$D2263*0.92,
IF($F2263="LIQUIDAR",_xlfn.XLOOKUP(A2263,Rotación!$A:$A,Rotación!$O:$O,0,0,-1),"")))),"")</f>
        <v>30500000</v>
      </c>
      <c r="H2263" s="13">
        <f>IFERROR(IF($F2263="ALTA",$D2263*1,
IF($F2263="MEDIA",$D2263*0.97,
IF($F2263="BAJA",$D2263*0.9,
IF($F2263="LIQUIDAR",_xlfn.XLOOKUP(A2263,Rotación!$A:$A,Rotación!$O:$O,0,0,-1),"")))),"")</f>
        <v>29585000</v>
      </c>
      <c r="I2263" s="13">
        <f>IFERROR(IF($F2263="ALTA",$D2263*0.97,
IF($F2263="MEDIA",$D2263*0.94,
IF($F2263="BAJA",$D2263*0.87,
IF($F2263="LIQUIDAR",_xlfn.XLOOKUP(A2263,Rotación!$A:$A,Rotación!$O:$O,0,0,-1),"")))),"")</f>
        <v>28670000</v>
      </c>
      <c r="J2263" s="13">
        <f>IFERROR(IF($F2263="ALTA",$D2263*0.94,
IF($F2263="MEDIA",$D2263*0.9,
IF($F2263="BAJA",$D2263*0.85,
IF($F2263="LIQUIDAR",_xlfn.XLOOKUP(A2263,Rotación!$A:$A,Rotación!$O:$O,0,0,-1),"")))),"")</f>
        <v>27450000</v>
      </c>
      <c r="K2263" s="13" t="str">
        <f>_xlfn.XLOOKUP(A2263,Rotación!$A:$A,Rotación!$P:$P,"",0,-1)</f>
        <v/>
      </c>
      <c r="L2263" s="25" t="e">
        <f t="shared" si="152"/>
        <v>#VALUE!</v>
      </c>
      <c r="M2263" s="26">
        <f t="shared" si="153"/>
        <v>0.77049180327868849</v>
      </c>
      <c r="N2263" s="22" t="str">
        <f>IFERROR(VLOOKUP(A2263,'Base ATR'!$1:$1048576,2,0),"")</f>
        <v/>
      </c>
      <c r="O2263" s="23" t="str">
        <f t="shared" ca="1" si="154"/>
        <v/>
      </c>
      <c r="P2263" t="str">
        <f t="shared" si="155"/>
        <v/>
      </c>
    </row>
    <row r="2264" spans="1:16" x14ac:dyDescent="0.3">
      <c r="A2264" t="s">
        <v>5126</v>
      </c>
      <c r="D2264" s="29">
        <v>9900000</v>
      </c>
      <c r="E2264" s="29">
        <v>8400000</v>
      </c>
      <c r="F2264" t="s">
        <v>4033</v>
      </c>
      <c r="G2264" s="13">
        <f>IFERROR(IF($F2264="ALTA",$D2264*1.03,
IF($F2264="MEDIA",$D2264*1,
IF($F2264="BAJA",$D2264*0.92,
IF($F2264="LIQUIDAR",_xlfn.XLOOKUP(A2264,Rotación!$A:$A,Rotación!$O:$O,0,0,-1),"")))),"")</f>
        <v>9900000</v>
      </c>
      <c r="H2264" s="13">
        <f>IFERROR(IF($F2264="ALTA",$D2264*1,
IF($F2264="MEDIA",$D2264*0.97,
IF($F2264="BAJA",$D2264*0.9,
IF($F2264="LIQUIDAR",_xlfn.XLOOKUP(A2264,Rotación!$A:$A,Rotación!$O:$O,0,0,-1),"")))),"")</f>
        <v>9603000</v>
      </c>
      <c r="I2264" s="13">
        <f>IFERROR(IF($F2264="ALTA",$D2264*0.97,
IF($F2264="MEDIA",$D2264*0.94,
IF($F2264="BAJA",$D2264*0.87,
IF($F2264="LIQUIDAR",_xlfn.XLOOKUP(A2264,Rotación!$A:$A,Rotación!$O:$O,0,0,-1),"")))),"")</f>
        <v>9306000</v>
      </c>
      <c r="J2264" s="13">
        <f>IFERROR(IF($F2264="ALTA",$D2264*0.94,
IF($F2264="MEDIA",$D2264*0.9,
IF($F2264="BAJA",$D2264*0.85,
IF($F2264="LIQUIDAR",_xlfn.XLOOKUP(A2264,Rotación!$A:$A,Rotación!$O:$O,0,0,-1),"")))),"")</f>
        <v>8910000</v>
      </c>
      <c r="K2264" s="13" t="str">
        <f>_xlfn.XLOOKUP(A2264,Rotación!$A:$A,Rotación!$P:$P,"",0,-1)</f>
        <v/>
      </c>
      <c r="L2264" s="25" t="e">
        <f t="shared" si="152"/>
        <v>#VALUE!</v>
      </c>
      <c r="M2264" s="26">
        <f t="shared" si="153"/>
        <v>0.84848484848484851</v>
      </c>
      <c r="N2264" s="22" t="str">
        <f>IFERROR(VLOOKUP(A2264,'Base ATR'!$1:$1048576,2,0),"")</f>
        <v/>
      </c>
      <c r="O2264" s="23" t="str">
        <f t="shared" ca="1" si="154"/>
        <v/>
      </c>
      <c r="P2264" t="str">
        <f t="shared" si="155"/>
        <v/>
      </c>
    </row>
    <row r="2265" spans="1:16" x14ac:dyDescent="0.3">
      <c r="A2265" t="s">
        <v>5128</v>
      </c>
      <c r="D2265" s="29">
        <v>12450000</v>
      </c>
      <c r="E2265" s="29">
        <v>10600000</v>
      </c>
      <c r="F2265" t="s">
        <v>4033</v>
      </c>
      <c r="G2265" s="13">
        <f>IFERROR(IF($F2265="ALTA",$D2265*1.03,
IF($F2265="MEDIA",$D2265*1,
IF($F2265="BAJA",$D2265*0.92,
IF($F2265="LIQUIDAR",_xlfn.XLOOKUP(A2265,Rotación!$A:$A,Rotación!$O:$O,0,0,-1),"")))),"")</f>
        <v>12450000</v>
      </c>
      <c r="H2265" s="13">
        <f>IFERROR(IF($F2265="ALTA",$D2265*1,
IF($F2265="MEDIA",$D2265*0.97,
IF($F2265="BAJA",$D2265*0.9,
IF($F2265="LIQUIDAR",_xlfn.XLOOKUP(A2265,Rotación!$A:$A,Rotación!$O:$O,0,0,-1),"")))),"")</f>
        <v>12076500</v>
      </c>
      <c r="I2265" s="13">
        <f>IFERROR(IF($F2265="ALTA",$D2265*0.97,
IF($F2265="MEDIA",$D2265*0.94,
IF($F2265="BAJA",$D2265*0.87,
IF($F2265="LIQUIDAR",_xlfn.XLOOKUP(A2265,Rotación!$A:$A,Rotación!$O:$O,0,0,-1),"")))),"")</f>
        <v>11703000</v>
      </c>
      <c r="J2265" s="13">
        <f>IFERROR(IF($F2265="ALTA",$D2265*0.94,
IF($F2265="MEDIA",$D2265*0.9,
IF($F2265="BAJA",$D2265*0.85,
IF($F2265="LIQUIDAR",_xlfn.XLOOKUP(A2265,Rotación!$A:$A,Rotación!$O:$O,0,0,-1),"")))),"")</f>
        <v>11205000</v>
      </c>
      <c r="K2265" s="13" t="str">
        <f>_xlfn.XLOOKUP(A2265,Rotación!$A:$A,Rotación!$P:$P,"",0,-1)</f>
        <v/>
      </c>
      <c r="L2265" s="25" t="e">
        <f t="shared" si="152"/>
        <v>#VALUE!</v>
      </c>
      <c r="M2265" s="26">
        <f t="shared" si="153"/>
        <v>0.85140562248995988</v>
      </c>
      <c r="N2265" s="22" t="str">
        <f>IFERROR(VLOOKUP(A2265,'Base ATR'!$1:$1048576,2,0),"")</f>
        <v/>
      </c>
      <c r="O2265" s="23" t="str">
        <f t="shared" ca="1" si="154"/>
        <v/>
      </c>
      <c r="P2265" t="str">
        <f t="shared" si="155"/>
        <v/>
      </c>
    </row>
    <row r="2266" spans="1:16" x14ac:dyDescent="0.3">
      <c r="A2266" t="s">
        <v>5130</v>
      </c>
      <c r="D2266" s="29">
        <v>17500000</v>
      </c>
      <c r="E2266" s="29">
        <v>14000000</v>
      </c>
      <c r="F2266" t="s">
        <v>4033</v>
      </c>
      <c r="G2266" s="13">
        <f>IFERROR(IF($F2266="ALTA",$D2266*1.03,
IF($F2266="MEDIA",$D2266*1,
IF($F2266="BAJA",$D2266*0.92,
IF($F2266="LIQUIDAR",_xlfn.XLOOKUP(A2266,Rotación!$A:$A,Rotación!$O:$O,0,0,-1),"")))),"")</f>
        <v>17500000</v>
      </c>
      <c r="H2266" s="13">
        <f>IFERROR(IF($F2266="ALTA",$D2266*1,
IF($F2266="MEDIA",$D2266*0.97,
IF($F2266="BAJA",$D2266*0.9,
IF($F2266="LIQUIDAR",_xlfn.XLOOKUP(A2266,Rotación!$A:$A,Rotación!$O:$O,0,0,-1),"")))),"")</f>
        <v>16975000</v>
      </c>
      <c r="I2266" s="13">
        <f>IFERROR(IF($F2266="ALTA",$D2266*0.97,
IF($F2266="MEDIA",$D2266*0.94,
IF($F2266="BAJA",$D2266*0.87,
IF($F2266="LIQUIDAR",_xlfn.XLOOKUP(A2266,Rotación!$A:$A,Rotación!$O:$O,0,0,-1),"")))),"")</f>
        <v>16449999.999999998</v>
      </c>
      <c r="J2266" s="13">
        <f>IFERROR(IF($F2266="ALTA",$D2266*0.94,
IF($F2266="MEDIA",$D2266*0.9,
IF($F2266="BAJA",$D2266*0.85,
IF($F2266="LIQUIDAR",_xlfn.XLOOKUP(A2266,Rotación!$A:$A,Rotación!$O:$O,0,0,-1),"")))),"")</f>
        <v>15750000</v>
      </c>
      <c r="K2266" s="13" t="str">
        <f>_xlfn.XLOOKUP(A2266,Rotación!$A:$A,Rotación!$P:$P,"",0,-1)</f>
        <v/>
      </c>
      <c r="L2266" s="25" t="e">
        <f t="shared" ref="L2266:L2329" si="156">K2266-D2266</f>
        <v>#VALUE!</v>
      </c>
      <c r="M2266" s="26">
        <f t="shared" ref="M2266:M2329" si="157">E2266/D2266</f>
        <v>0.8</v>
      </c>
      <c r="N2266" s="22" t="str">
        <f>IFERROR(VLOOKUP(A2266,'Base ATR'!$1:$1048576,2,0),"")</f>
        <v/>
      </c>
      <c r="O2266" s="23" t="str">
        <f t="shared" ref="O2266:O2329" ca="1" si="158">IF(N2266="","",TODAY()-N2266)</f>
        <v/>
      </c>
      <c r="P2266" t="str">
        <f t="shared" ref="P2266:P2329" si="159">IF(N2266="", "", IF(K2266 &gt; D2266, "SOBRE MERCADO", IF(K2266 &lt; D2266, "BAJO MERCADO", "ALINEADO")))</f>
        <v/>
      </c>
    </row>
    <row r="2267" spans="1:16" x14ac:dyDescent="0.3">
      <c r="A2267" t="s">
        <v>5133</v>
      </c>
      <c r="D2267" s="29">
        <v>24500000</v>
      </c>
      <c r="E2267" s="29">
        <v>19000000</v>
      </c>
      <c r="F2267" t="s">
        <v>5391</v>
      </c>
      <c r="G2267" s="13">
        <f>IFERROR(IF($F2267="ALTA",$D2267*1.03,
IF($F2267="MEDIA",$D2267*1,
IF($F2267="BAJA",$D2267*0.92,
IF($F2267="LIQUIDAR",_xlfn.XLOOKUP(A2267,Rotación!$A:$A,Rotación!$O:$O,0,0,-1),"")))),"")</f>
        <v>22540000</v>
      </c>
      <c r="H2267" s="13">
        <f>IFERROR(IF($F2267="ALTA",$D2267*1,
IF($F2267="MEDIA",$D2267*0.97,
IF($F2267="BAJA",$D2267*0.9,
IF($F2267="LIQUIDAR",_xlfn.XLOOKUP(A2267,Rotación!$A:$A,Rotación!$O:$O,0,0,-1),"")))),"")</f>
        <v>22050000</v>
      </c>
      <c r="I2267" s="13">
        <f>IFERROR(IF($F2267="ALTA",$D2267*0.97,
IF($F2267="MEDIA",$D2267*0.94,
IF($F2267="BAJA",$D2267*0.87,
IF($F2267="LIQUIDAR",_xlfn.XLOOKUP(A2267,Rotación!$A:$A,Rotación!$O:$O,0,0,-1),"")))),"")</f>
        <v>21315000</v>
      </c>
      <c r="J2267" s="13">
        <f>IFERROR(IF($F2267="ALTA",$D2267*0.94,
IF($F2267="MEDIA",$D2267*0.9,
IF($F2267="BAJA",$D2267*0.85,
IF($F2267="LIQUIDAR",_xlfn.XLOOKUP(A2267,Rotación!$A:$A,Rotación!$O:$O,0,0,-1),"")))),"")</f>
        <v>20825000</v>
      </c>
      <c r="K2267" s="13" t="str">
        <f>_xlfn.XLOOKUP(A2267,Rotación!$A:$A,Rotación!$P:$P,"",0,-1)</f>
        <v/>
      </c>
      <c r="L2267" s="25" t="e">
        <f t="shared" si="156"/>
        <v>#VALUE!</v>
      </c>
      <c r="M2267" s="26">
        <f t="shared" si="157"/>
        <v>0.77551020408163263</v>
      </c>
      <c r="N2267" s="22" t="str">
        <f>IFERROR(VLOOKUP(A2267,'Base ATR'!$1:$1048576,2,0),"")</f>
        <v/>
      </c>
      <c r="O2267" s="23" t="str">
        <f t="shared" ca="1" si="158"/>
        <v/>
      </c>
      <c r="P2267" t="str">
        <f t="shared" si="159"/>
        <v/>
      </c>
    </row>
    <row r="2268" spans="1:16" x14ac:dyDescent="0.3">
      <c r="A2268" t="s">
        <v>5130</v>
      </c>
      <c r="D2268" s="29">
        <v>17500000</v>
      </c>
      <c r="E2268" s="29">
        <v>15000000</v>
      </c>
      <c r="F2268" t="s">
        <v>4033</v>
      </c>
      <c r="G2268" s="13">
        <f>IFERROR(IF($F2268="ALTA",$D2268*1.03,
IF($F2268="MEDIA",$D2268*1,
IF($F2268="BAJA",$D2268*0.92,
IF($F2268="LIQUIDAR",_xlfn.XLOOKUP(A2268,Rotación!$A:$A,Rotación!$O:$O,0,0,-1),"")))),"")</f>
        <v>17500000</v>
      </c>
      <c r="H2268" s="13">
        <f>IFERROR(IF($F2268="ALTA",$D2268*1,
IF($F2268="MEDIA",$D2268*0.97,
IF($F2268="BAJA",$D2268*0.9,
IF($F2268="LIQUIDAR",_xlfn.XLOOKUP(A2268,Rotación!$A:$A,Rotación!$O:$O,0,0,-1),"")))),"")</f>
        <v>16975000</v>
      </c>
      <c r="I2268" s="13">
        <f>IFERROR(IF($F2268="ALTA",$D2268*0.97,
IF($F2268="MEDIA",$D2268*0.94,
IF($F2268="BAJA",$D2268*0.87,
IF($F2268="LIQUIDAR",_xlfn.XLOOKUP(A2268,Rotación!$A:$A,Rotación!$O:$O,0,0,-1),"")))),"")</f>
        <v>16449999.999999998</v>
      </c>
      <c r="J2268" s="13">
        <f>IFERROR(IF($F2268="ALTA",$D2268*0.94,
IF($F2268="MEDIA",$D2268*0.9,
IF($F2268="BAJA",$D2268*0.85,
IF($F2268="LIQUIDAR",_xlfn.XLOOKUP(A2268,Rotación!$A:$A,Rotación!$O:$O,0,0,-1),"")))),"")</f>
        <v>15750000</v>
      </c>
      <c r="K2268" s="13" t="str">
        <f>_xlfn.XLOOKUP(A2268,Rotación!$A:$A,Rotación!$P:$P,"",0,-1)</f>
        <v/>
      </c>
      <c r="L2268" s="25" t="e">
        <f t="shared" si="156"/>
        <v>#VALUE!</v>
      </c>
      <c r="M2268" s="26">
        <f t="shared" si="157"/>
        <v>0.8571428571428571</v>
      </c>
      <c r="N2268" s="22" t="str">
        <f>IFERROR(VLOOKUP(A2268,'Base ATR'!$1:$1048576,2,0),"")</f>
        <v/>
      </c>
      <c r="O2268" s="23" t="str">
        <f t="shared" ca="1" si="158"/>
        <v/>
      </c>
      <c r="P2268" t="str">
        <f t="shared" si="159"/>
        <v/>
      </c>
    </row>
    <row r="2269" spans="1:16" x14ac:dyDescent="0.3">
      <c r="A2269" t="s">
        <v>4071</v>
      </c>
      <c r="D2269" s="29">
        <v>9100000</v>
      </c>
      <c r="E2269" s="29">
        <v>6900000</v>
      </c>
      <c r="F2269" t="s">
        <v>4033</v>
      </c>
      <c r="G2269" s="13">
        <f>IFERROR(IF($F2269="ALTA",$D2269*1.03,
IF($F2269="MEDIA",$D2269*1,
IF($F2269="BAJA",$D2269*0.92,
IF($F2269="LIQUIDAR",_xlfn.XLOOKUP(A2269,Rotación!$A:$A,Rotación!$O:$O,0,0,-1),"")))),"")</f>
        <v>9100000</v>
      </c>
      <c r="H2269" s="13">
        <f>IFERROR(IF($F2269="ALTA",$D2269*1,
IF($F2269="MEDIA",$D2269*0.97,
IF($F2269="BAJA",$D2269*0.9,
IF($F2269="LIQUIDAR",_xlfn.XLOOKUP(A2269,Rotación!$A:$A,Rotación!$O:$O,0,0,-1),"")))),"")</f>
        <v>8827000</v>
      </c>
      <c r="I2269" s="13">
        <f>IFERROR(IF($F2269="ALTA",$D2269*0.97,
IF($F2269="MEDIA",$D2269*0.94,
IF($F2269="BAJA",$D2269*0.87,
IF($F2269="LIQUIDAR",_xlfn.XLOOKUP(A2269,Rotación!$A:$A,Rotación!$O:$O,0,0,-1),"")))),"")</f>
        <v>8554000</v>
      </c>
      <c r="J2269" s="13">
        <f>IFERROR(IF($F2269="ALTA",$D2269*0.94,
IF($F2269="MEDIA",$D2269*0.9,
IF($F2269="BAJA",$D2269*0.85,
IF($F2269="LIQUIDAR",_xlfn.XLOOKUP(A2269,Rotación!$A:$A,Rotación!$O:$O,0,0,-1),"")))),"")</f>
        <v>8190000</v>
      </c>
      <c r="K2269" s="13" t="str">
        <f>_xlfn.XLOOKUP(A2269,Rotación!$A:$A,Rotación!$P:$P,"",0,-1)</f>
        <v/>
      </c>
      <c r="L2269" s="25" t="e">
        <f t="shared" si="156"/>
        <v>#VALUE!</v>
      </c>
      <c r="M2269" s="26">
        <f t="shared" si="157"/>
        <v>0.75824175824175821</v>
      </c>
      <c r="N2269" s="22">
        <f>IFERROR(VLOOKUP(A2269,'Base ATR'!$1:$1048576,2,0),"")</f>
        <v>46044.644444444442</v>
      </c>
      <c r="O2269" s="23">
        <f t="shared" ca="1" si="158"/>
        <v>243.35555555555766</v>
      </c>
      <c r="P2269" t="str">
        <f t="shared" si="159"/>
        <v>SOBRE MERCADO</v>
      </c>
    </row>
    <row r="2270" spans="1:16" x14ac:dyDescent="0.3">
      <c r="A2270" t="s">
        <v>5136</v>
      </c>
      <c r="D2270" s="29">
        <v>29900000</v>
      </c>
      <c r="E2270" s="29">
        <v>23300000</v>
      </c>
      <c r="F2270" t="s">
        <v>5391</v>
      </c>
      <c r="G2270" s="13">
        <f>IFERROR(IF($F2270="ALTA",$D2270*1.03,
IF($F2270="MEDIA",$D2270*1,
IF($F2270="BAJA",$D2270*0.92,
IF($F2270="LIQUIDAR",_xlfn.XLOOKUP(A2270,Rotación!$A:$A,Rotación!$O:$O,0,0,-1),"")))),"")</f>
        <v>27508000</v>
      </c>
      <c r="H2270" s="13">
        <f>IFERROR(IF($F2270="ALTA",$D2270*1,
IF($F2270="MEDIA",$D2270*0.97,
IF($F2270="BAJA",$D2270*0.9,
IF($F2270="LIQUIDAR",_xlfn.XLOOKUP(A2270,Rotación!$A:$A,Rotación!$O:$O,0,0,-1),"")))),"")</f>
        <v>26910000</v>
      </c>
      <c r="I2270" s="13">
        <f>IFERROR(IF($F2270="ALTA",$D2270*0.97,
IF($F2270="MEDIA",$D2270*0.94,
IF($F2270="BAJA",$D2270*0.87,
IF($F2270="LIQUIDAR",_xlfn.XLOOKUP(A2270,Rotación!$A:$A,Rotación!$O:$O,0,0,-1),"")))),"")</f>
        <v>26013000</v>
      </c>
      <c r="J2270" s="13">
        <f>IFERROR(IF($F2270="ALTA",$D2270*0.94,
IF($F2270="MEDIA",$D2270*0.9,
IF($F2270="BAJA",$D2270*0.85,
IF($F2270="LIQUIDAR",_xlfn.XLOOKUP(A2270,Rotación!$A:$A,Rotación!$O:$O,0,0,-1),"")))),"")</f>
        <v>25415000</v>
      </c>
      <c r="K2270" s="13" t="str">
        <f>_xlfn.XLOOKUP(A2270,Rotación!$A:$A,Rotación!$P:$P,"",0,-1)</f>
        <v/>
      </c>
      <c r="L2270" s="25" t="e">
        <f t="shared" si="156"/>
        <v>#VALUE!</v>
      </c>
      <c r="M2270" s="26">
        <f t="shared" si="157"/>
        <v>0.77926421404682278</v>
      </c>
      <c r="N2270" s="22" t="str">
        <f>IFERROR(VLOOKUP(A2270,'Base ATR'!$1:$1048576,2,0),"")</f>
        <v/>
      </c>
      <c r="O2270" s="23" t="str">
        <f t="shared" ca="1" si="158"/>
        <v/>
      </c>
      <c r="P2270" t="str">
        <f t="shared" si="159"/>
        <v/>
      </c>
    </row>
    <row r="2271" spans="1:16" x14ac:dyDescent="0.3">
      <c r="A2271" t="s">
        <v>5138</v>
      </c>
      <c r="D2271" s="29">
        <v>14520000</v>
      </c>
      <c r="E2271" s="29">
        <v>11700000</v>
      </c>
      <c r="F2271" t="s">
        <v>4033</v>
      </c>
      <c r="G2271" s="13">
        <f>IFERROR(IF($F2271="ALTA",$D2271*1.03,
IF($F2271="MEDIA",$D2271*1,
IF($F2271="BAJA",$D2271*0.92,
IF($F2271="LIQUIDAR",_xlfn.XLOOKUP(A2271,Rotación!$A:$A,Rotación!$O:$O,0,0,-1),"")))),"")</f>
        <v>14520000</v>
      </c>
      <c r="H2271" s="13">
        <f>IFERROR(IF($F2271="ALTA",$D2271*1,
IF($F2271="MEDIA",$D2271*0.97,
IF($F2271="BAJA",$D2271*0.9,
IF($F2271="LIQUIDAR",_xlfn.XLOOKUP(A2271,Rotación!$A:$A,Rotación!$O:$O,0,0,-1),"")))),"")</f>
        <v>14084400</v>
      </c>
      <c r="I2271" s="13">
        <f>IFERROR(IF($F2271="ALTA",$D2271*0.97,
IF($F2271="MEDIA",$D2271*0.94,
IF($F2271="BAJA",$D2271*0.87,
IF($F2271="LIQUIDAR",_xlfn.XLOOKUP(A2271,Rotación!$A:$A,Rotación!$O:$O,0,0,-1),"")))),"")</f>
        <v>13648800</v>
      </c>
      <c r="J2271" s="13">
        <f>IFERROR(IF($F2271="ALTA",$D2271*0.94,
IF($F2271="MEDIA",$D2271*0.9,
IF($F2271="BAJA",$D2271*0.85,
IF($F2271="LIQUIDAR",_xlfn.XLOOKUP(A2271,Rotación!$A:$A,Rotación!$O:$O,0,0,-1),"")))),"")</f>
        <v>13068000</v>
      </c>
      <c r="K2271" s="13" t="str">
        <f>_xlfn.XLOOKUP(A2271,Rotación!$A:$A,Rotación!$P:$P,"",0,-1)</f>
        <v/>
      </c>
      <c r="L2271" s="25" t="e">
        <f t="shared" si="156"/>
        <v>#VALUE!</v>
      </c>
      <c r="M2271" s="26">
        <f t="shared" si="157"/>
        <v>0.80578512396694213</v>
      </c>
      <c r="N2271" s="22" t="str">
        <f>IFERROR(VLOOKUP(A2271,'Base ATR'!$1:$1048576,2,0),"")</f>
        <v/>
      </c>
      <c r="O2271" s="23" t="str">
        <f t="shared" ca="1" si="158"/>
        <v/>
      </c>
      <c r="P2271" t="str">
        <f t="shared" si="159"/>
        <v/>
      </c>
    </row>
    <row r="2272" spans="1:16" x14ac:dyDescent="0.3">
      <c r="A2272" t="s">
        <v>5141</v>
      </c>
      <c r="D2272" s="29">
        <v>12840000</v>
      </c>
      <c r="E2272" s="29">
        <v>10700000</v>
      </c>
      <c r="F2272" t="s">
        <v>4033</v>
      </c>
      <c r="G2272" s="13">
        <f>IFERROR(IF($F2272="ALTA",$D2272*1.03,
IF($F2272="MEDIA",$D2272*1,
IF($F2272="BAJA",$D2272*0.92,
IF($F2272="LIQUIDAR",_xlfn.XLOOKUP(A2272,Rotación!$A:$A,Rotación!$O:$O,0,0,-1),"")))),"")</f>
        <v>12840000</v>
      </c>
      <c r="H2272" s="13">
        <f>IFERROR(IF($F2272="ALTA",$D2272*1,
IF($F2272="MEDIA",$D2272*0.97,
IF($F2272="BAJA",$D2272*0.9,
IF($F2272="LIQUIDAR",_xlfn.XLOOKUP(A2272,Rotación!$A:$A,Rotación!$O:$O,0,0,-1),"")))),"")</f>
        <v>12454800</v>
      </c>
      <c r="I2272" s="13">
        <f>IFERROR(IF($F2272="ALTA",$D2272*0.97,
IF($F2272="MEDIA",$D2272*0.94,
IF($F2272="BAJA",$D2272*0.87,
IF($F2272="LIQUIDAR",_xlfn.XLOOKUP(A2272,Rotación!$A:$A,Rotación!$O:$O,0,0,-1),"")))),"")</f>
        <v>12069600</v>
      </c>
      <c r="J2272" s="13">
        <f>IFERROR(IF($F2272="ALTA",$D2272*0.94,
IF($F2272="MEDIA",$D2272*0.9,
IF($F2272="BAJA",$D2272*0.85,
IF($F2272="LIQUIDAR",_xlfn.XLOOKUP(A2272,Rotación!$A:$A,Rotación!$O:$O,0,0,-1),"")))),"")</f>
        <v>11556000</v>
      </c>
      <c r="K2272" s="13" t="str">
        <f>_xlfn.XLOOKUP(A2272,Rotación!$A:$A,Rotación!$P:$P,"",0,-1)</f>
        <v/>
      </c>
      <c r="L2272" s="25" t="e">
        <f t="shared" si="156"/>
        <v>#VALUE!</v>
      </c>
      <c r="M2272" s="26">
        <f t="shared" si="157"/>
        <v>0.83333333333333337</v>
      </c>
      <c r="N2272" s="22">
        <f>IFERROR(VLOOKUP(A2272,'Base ATR'!$1:$1048576,2,0),"")</f>
        <v>46051.563194444447</v>
      </c>
      <c r="O2272" s="23">
        <f t="shared" ca="1" si="158"/>
        <v>236.43680555555329</v>
      </c>
      <c r="P2272" t="str">
        <f t="shared" si="159"/>
        <v>SOBRE MERCADO</v>
      </c>
    </row>
    <row r="2273" spans="1:16" x14ac:dyDescent="0.3">
      <c r="A2273" t="s">
        <v>5241</v>
      </c>
      <c r="D2273" s="29">
        <v>16190000</v>
      </c>
      <c r="E2273" s="29">
        <v>13200000</v>
      </c>
      <c r="F2273" t="s">
        <v>5390</v>
      </c>
      <c r="G2273" s="13">
        <f>IFERROR(IF($F2273="ALTA",$D2273*1.03,
IF($F2273="MEDIA",$D2273*1,
IF($F2273="BAJA",$D2273*0.92,
IF($F2273="LIQUIDAR",_xlfn.XLOOKUP(A2273,Rotación!$A:$A,Rotación!$O:$O,0,0,-1),"")))),"")</f>
        <v>16675700</v>
      </c>
      <c r="H2273" s="13">
        <f>IFERROR(IF($F2273="ALTA",$D2273*1,
IF($F2273="MEDIA",$D2273*0.97,
IF($F2273="BAJA",$D2273*0.9,
IF($F2273="LIQUIDAR",_xlfn.XLOOKUP(A2273,Rotación!$A:$A,Rotación!$O:$O,0,0,-1),"")))),"")</f>
        <v>16190000</v>
      </c>
      <c r="I2273" s="13">
        <f>IFERROR(IF($F2273="ALTA",$D2273*0.97,
IF($F2273="MEDIA",$D2273*0.94,
IF($F2273="BAJA",$D2273*0.87,
IF($F2273="LIQUIDAR",_xlfn.XLOOKUP(A2273,Rotación!$A:$A,Rotación!$O:$O,0,0,-1),"")))),"")</f>
        <v>15704300</v>
      </c>
      <c r="J2273" s="13">
        <f>IFERROR(IF($F2273="ALTA",$D2273*0.94,
IF($F2273="MEDIA",$D2273*0.9,
IF($F2273="BAJA",$D2273*0.85,
IF($F2273="LIQUIDAR",_xlfn.XLOOKUP(A2273,Rotación!$A:$A,Rotación!$O:$O,0,0,-1),"")))),"")</f>
        <v>15218600</v>
      </c>
      <c r="K2273" s="13" t="str">
        <f>_xlfn.XLOOKUP(A2273,Rotación!$A:$A,Rotación!$P:$P,"",0,-1)</f>
        <v/>
      </c>
      <c r="L2273" s="25" t="e">
        <f t="shared" si="156"/>
        <v>#VALUE!</v>
      </c>
      <c r="M2273" s="26">
        <f t="shared" si="157"/>
        <v>0.81531809759110563</v>
      </c>
      <c r="N2273" s="22" t="str">
        <f>IFERROR(VLOOKUP(A2273,'Base ATR'!$1:$1048576,2,0),"")</f>
        <v/>
      </c>
      <c r="O2273" s="23" t="str">
        <f t="shared" ca="1" si="158"/>
        <v/>
      </c>
      <c r="P2273" t="str">
        <f t="shared" si="159"/>
        <v/>
      </c>
    </row>
    <row r="2274" spans="1:16" x14ac:dyDescent="0.3">
      <c r="A2274" t="s">
        <v>5142</v>
      </c>
      <c r="D2274" s="29">
        <v>7100000</v>
      </c>
      <c r="E2274" s="29">
        <v>5200000</v>
      </c>
      <c r="F2274" t="s">
        <v>5390</v>
      </c>
      <c r="G2274" s="13">
        <f>IFERROR(IF($F2274="ALTA",$D2274*1.03,
IF($F2274="MEDIA",$D2274*1,
IF($F2274="BAJA",$D2274*0.92,
IF($F2274="LIQUIDAR",_xlfn.XLOOKUP(A2274,Rotación!$A:$A,Rotación!$O:$O,0,0,-1),"")))),"")</f>
        <v>7313000</v>
      </c>
      <c r="H2274" s="13">
        <f>IFERROR(IF($F2274="ALTA",$D2274*1,
IF($F2274="MEDIA",$D2274*0.97,
IF($F2274="BAJA",$D2274*0.9,
IF($F2274="LIQUIDAR",_xlfn.XLOOKUP(A2274,Rotación!$A:$A,Rotación!$O:$O,0,0,-1),"")))),"")</f>
        <v>7100000</v>
      </c>
      <c r="I2274" s="13">
        <f>IFERROR(IF($F2274="ALTA",$D2274*0.97,
IF($F2274="MEDIA",$D2274*0.94,
IF($F2274="BAJA",$D2274*0.87,
IF($F2274="LIQUIDAR",_xlfn.XLOOKUP(A2274,Rotación!$A:$A,Rotación!$O:$O,0,0,-1),"")))),"")</f>
        <v>6887000</v>
      </c>
      <c r="J2274" s="13">
        <f>IFERROR(IF($F2274="ALTA",$D2274*0.94,
IF($F2274="MEDIA",$D2274*0.9,
IF($F2274="BAJA",$D2274*0.85,
IF($F2274="LIQUIDAR",_xlfn.XLOOKUP(A2274,Rotación!$A:$A,Rotación!$O:$O,0,0,-1),"")))),"")</f>
        <v>6674000</v>
      </c>
      <c r="K2274" s="13" t="str">
        <f>_xlfn.XLOOKUP(A2274,Rotación!$A:$A,Rotación!$P:$P,"",0,-1)</f>
        <v/>
      </c>
      <c r="L2274" s="25" t="e">
        <f t="shared" si="156"/>
        <v>#VALUE!</v>
      </c>
      <c r="M2274" s="26">
        <f t="shared" si="157"/>
        <v>0.73239436619718312</v>
      </c>
      <c r="N2274" s="22" t="str">
        <f>IFERROR(VLOOKUP(A2274,'Base ATR'!$1:$1048576,2,0),"")</f>
        <v/>
      </c>
      <c r="O2274" s="23" t="str">
        <f t="shared" ca="1" si="158"/>
        <v/>
      </c>
      <c r="P2274" t="str">
        <f t="shared" si="159"/>
        <v/>
      </c>
    </row>
    <row r="2275" spans="1:16" x14ac:dyDescent="0.3">
      <c r="A2275" t="s">
        <v>5143</v>
      </c>
      <c r="D2275" s="29">
        <v>8650000</v>
      </c>
      <c r="E2275" s="29">
        <v>6000000</v>
      </c>
      <c r="F2275" t="s">
        <v>5391</v>
      </c>
      <c r="G2275" s="13">
        <f>IFERROR(IF($F2275="ALTA",$D2275*1.03,
IF($F2275="MEDIA",$D2275*1,
IF($F2275="BAJA",$D2275*0.92,
IF($F2275="LIQUIDAR",_xlfn.XLOOKUP(A2275,Rotación!$A:$A,Rotación!$O:$O,0,0,-1),"")))),"")</f>
        <v>7958000</v>
      </c>
      <c r="H2275" s="13">
        <f>IFERROR(IF($F2275="ALTA",$D2275*1,
IF($F2275="MEDIA",$D2275*0.97,
IF($F2275="BAJA",$D2275*0.9,
IF($F2275="LIQUIDAR",_xlfn.XLOOKUP(A2275,Rotación!$A:$A,Rotación!$O:$O,0,0,-1),"")))),"")</f>
        <v>7785000</v>
      </c>
      <c r="I2275" s="13">
        <f>IFERROR(IF($F2275="ALTA",$D2275*0.97,
IF($F2275="MEDIA",$D2275*0.94,
IF($F2275="BAJA",$D2275*0.87,
IF($F2275="LIQUIDAR",_xlfn.XLOOKUP(A2275,Rotación!$A:$A,Rotación!$O:$O,0,0,-1),"")))),"")</f>
        <v>7525500</v>
      </c>
      <c r="J2275" s="13">
        <f>IFERROR(IF($F2275="ALTA",$D2275*0.94,
IF($F2275="MEDIA",$D2275*0.9,
IF($F2275="BAJA",$D2275*0.85,
IF($F2275="LIQUIDAR",_xlfn.XLOOKUP(A2275,Rotación!$A:$A,Rotación!$O:$O,0,0,-1),"")))),"")</f>
        <v>7352500</v>
      </c>
      <c r="K2275" s="13" t="str">
        <f>_xlfn.XLOOKUP(A2275,Rotación!$A:$A,Rotación!$P:$P,"",0,-1)</f>
        <v/>
      </c>
      <c r="L2275" s="25" t="e">
        <f t="shared" si="156"/>
        <v>#VALUE!</v>
      </c>
      <c r="M2275" s="26">
        <f t="shared" si="157"/>
        <v>0.69364161849710981</v>
      </c>
      <c r="N2275" s="22" t="str">
        <f>IFERROR(VLOOKUP(A2275,'Base ATR'!$1:$1048576,2,0),"")</f>
        <v/>
      </c>
      <c r="O2275" s="23" t="str">
        <f t="shared" ca="1" si="158"/>
        <v/>
      </c>
      <c r="P2275" t="str">
        <f t="shared" si="159"/>
        <v/>
      </c>
    </row>
    <row r="2276" spans="1:16" x14ac:dyDescent="0.3">
      <c r="A2276" t="s">
        <v>5144</v>
      </c>
      <c r="D2276" s="29">
        <v>6400000</v>
      </c>
      <c r="E2276" s="29">
        <v>5100000</v>
      </c>
      <c r="F2276" t="s">
        <v>4033</v>
      </c>
      <c r="G2276" s="13">
        <f>IFERROR(IF($F2276="ALTA",$D2276*1.03,
IF($F2276="MEDIA",$D2276*1,
IF($F2276="BAJA",$D2276*0.92,
IF($F2276="LIQUIDAR",_xlfn.XLOOKUP(A2276,Rotación!$A:$A,Rotación!$O:$O,0,0,-1),"")))),"")</f>
        <v>6400000</v>
      </c>
      <c r="H2276" s="13">
        <f>IFERROR(IF($F2276="ALTA",$D2276*1,
IF($F2276="MEDIA",$D2276*0.97,
IF($F2276="BAJA",$D2276*0.9,
IF($F2276="LIQUIDAR",_xlfn.XLOOKUP(A2276,Rotación!$A:$A,Rotación!$O:$O,0,0,-1),"")))),"")</f>
        <v>6208000</v>
      </c>
      <c r="I2276" s="13">
        <f>IFERROR(IF($F2276="ALTA",$D2276*0.97,
IF($F2276="MEDIA",$D2276*0.94,
IF($F2276="BAJA",$D2276*0.87,
IF($F2276="LIQUIDAR",_xlfn.XLOOKUP(A2276,Rotación!$A:$A,Rotación!$O:$O,0,0,-1),"")))),"")</f>
        <v>6016000</v>
      </c>
      <c r="J2276" s="13">
        <f>IFERROR(IF($F2276="ALTA",$D2276*0.94,
IF($F2276="MEDIA",$D2276*0.9,
IF($F2276="BAJA",$D2276*0.85,
IF($F2276="LIQUIDAR",_xlfn.XLOOKUP(A2276,Rotación!$A:$A,Rotación!$O:$O,0,0,-1),"")))),"")</f>
        <v>5760000</v>
      </c>
      <c r="K2276" s="13" t="str">
        <f>_xlfn.XLOOKUP(A2276,Rotación!$A:$A,Rotación!$P:$P,"",0,-1)</f>
        <v/>
      </c>
      <c r="L2276" s="25" t="e">
        <f t="shared" si="156"/>
        <v>#VALUE!</v>
      </c>
      <c r="M2276" s="26">
        <f t="shared" si="157"/>
        <v>0.796875</v>
      </c>
      <c r="N2276" s="22" t="str">
        <f>IFERROR(VLOOKUP(A2276,'Base ATR'!$1:$1048576,2,0),"")</f>
        <v/>
      </c>
      <c r="O2276" s="23" t="str">
        <f t="shared" ca="1" si="158"/>
        <v/>
      </c>
      <c r="P2276" t="str">
        <f t="shared" si="159"/>
        <v/>
      </c>
    </row>
    <row r="2277" spans="1:16" x14ac:dyDescent="0.3">
      <c r="A2277" t="s">
        <v>5146</v>
      </c>
      <c r="D2277" s="29">
        <v>15070000</v>
      </c>
      <c r="E2277" s="29">
        <v>12500000</v>
      </c>
      <c r="F2277" t="s">
        <v>4033</v>
      </c>
      <c r="G2277" s="13">
        <f>IFERROR(IF($F2277="ALTA",$D2277*1.03,
IF($F2277="MEDIA",$D2277*1,
IF($F2277="BAJA",$D2277*0.92,
IF($F2277="LIQUIDAR",_xlfn.XLOOKUP(A2277,Rotación!$A:$A,Rotación!$O:$O,0,0,-1),"")))),"")</f>
        <v>15070000</v>
      </c>
      <c r="H2277" s="13">
        <f>IFERROR(IF($F2277="ALTA",$D2277*1,
IF($F2277="MEDIA",$D2277*0.97,
IF($F2277="BAJA",$D2277*0.9,
IF($F2277="LIQUIDAR",_xlfn.XLOOKUP(A2277,Rotación!$A:$A,Rotación!$O:$O,0,0,-1),"")))),"")</f>
        <v>14617900</v>
      </c>
      <c r="I2277" s="13">
        <f>IFERROR(IF($F2277="ALTA",$D2277*0.97,
IF($F2277="MEDIA",$D2277*0.94,
IF($F2277="BAJA",$D2277*0.87,
IF($F2277="LIQUIDAR",_xlfn.XLOOKUP(A2277,Rotación!$A:$A,Rotación!$O:$O,0,0,-1),"")))),"")</f>
        <v>14165800</v>
      </c>
      <c r="J2277" s="13">
        <f>IFERROR(IF($F2277="ALTA",$D2277*0.94,
IF($F2277="MEDIA",$D2277*0.9,
IF($F2277="BAJA",$D2277*0.85,
IF($F2277="LIQUIDAR",_xlfn.XLOOKUP(A2277,Rotación!$A:$A,Rotación!$O:$O,0,0,-1),"")))),"")</f>
        <v>13563000</v>
      </c>
      <c r="K2277" s="13" t="str">
        <f>_xlfn.XLOOKUP(A2277,Rotación!$A:$A,Rotación!$P:$P,"",0,-1)</f>
        <v/>
      </c>
      <c r="L2277" s="25" t="e">
        <f t="shared" si="156"/>
        <v>#VALUE!</v>
      </c>
      <c r="M2277" s="26">
        <f t="shared" si="157"/>
        <v>0.82946250829462509</v>
      </c>
      <c r="N2277" s="22" t="str">
        <f>IFERROR(VLOOKUP(A2277,'Base ATR'!$1:$1048576,2,0),"")</f>
        <v/>
      </c>
      <c r="O2277" s="23" t="str">
        <f t="shared" ca="1" si="158"/>
        <v/>
      </c>
      <c r="P2277" t="str">
        <f t="shared" si="159"/>
        <v/>
      </c>
    </row>
    <row r="2278" spans="1:16" x14ac:dyDescent="0.3">
      <c r="A2278" t="s">
        <v>5148</v>
      </c>
      <c r="D2278" s="29">
        <v>9100000</v>
      </c>
      <c r="E2278" s="29">
        <v>7300000</v>
      </c>
      <c r="F2278" t="s">
        <v>4033</v>
      </c>
      <c r="G2278" s="13">
        <f>IFERROR(IF($F2278="ALTA",$D2278*1.03,
IF($F2278="MEDIA",$D2278*1,
IF($F2278="BAJA",$D2278*0.92,
IF($F2278="LIQUIDAR",_xlfn.XLOOKUP(A2278,Rotación!$A:$A,Rotación!$O:$O,0,0,-1),"")))),"")</f>
        <v>9100000</v>
      </c>
      <c r="H2278" s="13">
        <f>IFERROR(IF($F2278="ALTA",$D2278*1,
IF($F2278="MEDIA",$D2278*0.97,
IF($F2278="BAJA",$D2278*0.9,
IF($F2278="LIQUIDAR",_xlfn.XLOOKUP(A2278,Rotación!$A:$A,Rotación!$O:$O,0,0,-1),"")))),"")</f>
        <v>8827000</v>
      </c>
      <c r="I2278" s="13">
        <f>IFERROR(IF($F2278="ALTA",$D2278*0.97,
IF($F2278="MEDIA",$D2278*0.94,
IF($F2278="BAJA",$D2278*0.87,
IF($F2278="LIQUIDAR",_xlfn.XLOOKUP(A2278,Rotación!$A:$A,Rotación!$O:$O,0,0,-1),"")))),"")</f>
        <v>8554000</v>
      </c>
      <c r="J2278" s="13">
        <f>IFERROR(IF($F2278="ALTA",$D2278*0.94,
IF($F2278="MEDIA",$D2278*0.9,
IF($F2278="BAJA",$D2278*0.85,
IF($F2278="LIQUIDAR",_xlfn.XLOOKUP(A2278,Rotación!$A:$A,Rotación!$O:$O,0,0,-1),"")))),"")</f>
        <v>8190000</v>
      </c>
      <c r="K2278" s="13" t="str">
        <f>_xlfn.XLOOKUP(A2278,Rotación!$A:$A,Rotación!$P:$P,"",0,-1)</f>
        <v/>
      </c>
      <c r="L2278" s="25" t="e">
        <f t="shared" si="156"/>
        <v>#VALUE!</v>
      </c>
      <c r="M2278" s="26">
        <f t="shared" si="157"/>
        <v>0.80219780219780223</v>
      </c>
      <c r="N2278" s="22" t="str">
        <f>IFERROR(VLOOKUP(A2278,'Base ATR'!$1:$1048576,2,0),"")</f>
        <v/>
      </c>
      <c r="O2278" s="23" t="str">
        <f t="shared" ca="1" si="158"/>
        <v/>
      </c>
      <c r="P2278" t="str">
        <f t="shared" si="159"/>
        <v/>
      </c>
    </row>
    <row r="2279" spans="1:16" x14ac:dyDescent="0.3">
      <c r="A2279" t="s">
        <v>5150</v>
      </c>
      <c r="D2279" s="29">
        <v>13580000</v>
      </c>
      <c r="E2279" s="29">
        <v>10800000</v>
      </c>
      <c r="F2279" t="s">
        <v>5391</v>
      </c>
      <c r="G2279" s="13">
        <f>IFERROR(IF($F2279="ALTA",$D2279*1.03,
IF($F2279="MEDIA",$D2279*1,
IF($F2279="BAJA",$D2279*0.92,
IF($F2279="LIQUIDAR",_xlfn.XLOOKUP(A2279,Rotación!$A:$A,Rotación!$O:$O,0,0,-1),"")))),"")</f>
        <v>12493600</v>
      </c>
      <c r="H2279" s="13">
        <f>IFERROR(IF($F2279="ALTA",$D2279*1,
IF($F2279="MEDIA",$D2279*0.97,
IF($F2279="BAJA",$D2279*0.9,
IF($F2279="LIQUIDAR",_xlfn.XLOOKUP(A2279,Rotación!$A:$A,Rotación!$O:$O,0,0,-1),"")))),"")</f>
        <v>12222000</v>
      </c>
      <c r="I2279" s="13">
        <f>IFERROR(IF($F2279="ALTA",$D2279*0.97,
IF($F2279="MEDIA",$D2279*0.94,
IF($F2279="BAJA",$D2279*0.87,
IF($F2279="LIQUIDAR",_xlfn.XLOOKUP(A2279,Rotación!$A:$A,Rotación!$O:$O,0,0,-1),"")))),"")</f>
        <v>11814600</v>
      </c>
      <c r="J2279" s="13">
        <f>IFERROR(IF($F2279="ALTA",$D2279*0.94,
IF($F2279="MEDIA",$D2279*0.9,
IF($F2279="BAJA",$D2279*0.85,
IF($F2279="LIQUIDAR",_xlfn.XLOOKUP(A2279,Rotación!$A:$A,Rotación!$O:$O,0,0,-1),"")))),"")</f>
        <v>11543000</v>
      </c>
      <c r="K2279" s="13" t="str">
        <f>_xlfn.XLOOKUP(A2279,Rotación!$A:$A,Rotación!$P:$P,"",0,-1)</f>
        <v/>
      </c>
      <c r="L2279" s="25" t="e">
        <f t="shared" si="156"/>
        <v>#VALUE!</v>
      </c>
      <c r="M2279" s="26">
        <f t="shared" si="157"/>
        <v>0.79528718703976431</v>
      </c>
      <c r="N2279" s="22" t="str">
        <f>IFERROR(VLOOKUP(A2279,'Base ATR'!$1:$1048576,2,0),"")</f>
        <v/>
      </c>
      <c r="O2279" s="23" t="str">
        <f t="shared" ca="1" si="158"/>
        <v/>
      </c>
      <c r="P2279" t="str">
        <f t="shared" si="159"/>
        <v/>
      </c>
    </row>
    <row r="2280" spans="1:16" x14ac:dyDescent="0.3">
      <c r="A2280" t="s">
        <v>5286</v>
      </c>
      <c r="D2280" s="29">
        <v>14880000</v>
      </c>
      <c r="E2280" s="29">
        <v>11800000</v>
      </c>
      <c r="F2280" t="s">
        <v>4033</v>
      </c>
      <c r="G2280" s="13">
        <f>IFERROR(IF($F2280="ALTA",$D2280*1.03,
IF($F2280="MEDIA",$D2280*1,
IF($F2280="BAJA",$D2280*0.92,
IF($F2280="LIQUIDAR",_xlfn.XLOOKUP(A2280,Rotación!$A:$A,Rotación!$O:$O,0,0,-1),"")))),"")</f>
        <v>14880000</v>
      </c>
      <c r="H2280" s="13">
        <f>IFERROR(IF($F2280="ALTA",$D2280*1,
IF($F2280="MEDIA",$D2280*0.97,
IF($F2280="BAJA",$D2280*0.9,
IF($F2280="LIQUIDAR",_xlfn.XLOOKUP(A2280,Rotación!$A:$A,Rotación!$O:$O,0,0,-1),"")))),"")</f>
        <v>14433600</v>
      </c>
      <c r="I2280" s="13">
        <f>IFERROR(IF($F2280="ALTA",$D2280*0.97,
IF($F2280="MEDIA",$D2280*0.94,
IF($F2280="BAJA",$D2280*0.87,
IF($F2280="LIQUIDAR",_xlfn.XLOOKUP(A2280,Rotación!$A:$A,Rotación!$O:$O,0,0,-1),"")))),"")</f>
        <v>13987200</v>
      </c>
      <c r="J2280" s="13">
        <f>IFERROR(IF($F2280="ALTA",$D2280*0.94,
IF($F2280="MEDIA",$D2280*0.9,
IF($F2280="BAJA",$D2280*0.85,
IF($F2280="LIQUIDAR",_xlfn.XLOOKUP(A2280,Rotación!$A:$A,Rotación!$O:$O,0,0,-1),"")))),"")</f>
        <v>13392000</v>
      </c>
      <c r="K2280" s="13" t="str">
        <f>_xlfn.XLOOKUP(A2280,Rotación!$A:$A,Rotación!$P:$P,"",0,-1)</f>
        <v/>
      </c>
      <c r="L2280" s="25" t="e">
        <f t="shared" si="156"/>
        <v>#VALUE!</v>
      </c>
      <c r="M2280" s="26">
        <f t="shared" si="157"/>
        <v>0.793010752688172</v>
      </c>
      <c r="N2280" s="22" t="str">
        <f>IFERROR(VLOOKUP(A2280,'Base ATR'!$1:$1048576,2,0),"")</f>
        <v/>
      </c>
      <c r="O2280" s="23" t="str">
        <f t="shared" ca="1" si="158"/>
        <v/>
      </c>
      <c r="P2280" t="str">
        <f t="shared" si="159"/>
        <v/>
      </c>
    </row>
    <row r="2281" spans="1:16" x14ac:dyDescent="0.3">
      <c r="A2281" t="s">
        <v>5152</v>
      </c>
      <c r="D2281" s="29">
        <v>9320000</v>
      </c>
      <c r="E2281" s="29">
        <v>7550000</v>
      </c>
      <c r="F2281" t="s">
        <v>4033</v>
      </c>
      <c r="G2281" s="13">
        <f>IFERROR(IF($F2281="ALTA",$D2281*1.03,
IF($F2281="MEDIA",$D2281*1,
IF($F2281="BAJA",$D2281*0.92,
IF($F2281="LIQUIDAR",_xlfn.XLOOKUP(A2281,Rotación!$A:$A,Rotación!$O:$O,0,0,-1),"")))),"")</f>
        <v>9320000</v>
      </c>
      <c r="H2281" s="13">
        <f>IFERROR(IF($F2281="ALTA",$D2281*1,
IF($F2281="MEDIA",$D2281*0.97,
IF($F2281="BAJA",$D2281*0.9,
IF($F2281="LIQUIDAR",_xlfn.XLOOKUP(A2281,Rotación!$A:$A,Rotación!$O:$O,0,0,-1),"")))),"")</f>
        <v>9040400</v>
      </c>
      <c r="I2281" s="13">
        <f>IFERROR(IF($F2281="ALTA",$D2281*0.97,
IF($F2281="MEDIA",$D2281*0.94,
IF($F2281="BAJA",$D2281*0.87,
IF($F2281="LIQUIDAR",_xlfn.XLOOKUP(A2281,Rotación!$A:$A,Rotación!$O:$O,0,0,-1),"")))),"")</f>
        <v>8760800</v>
      </c>
      <c r="J2281" s="13">
        <f>IFERROR(IF($F2281="ALTA",$D2281*0.94,
IF($F2281="MEDIA",$D2281*0.9,
IF($F2281="BAJA",$D2281*0.85,
IF($F2281="LIQUIDAR",_xlfn.XLOOKUP(A2281,Rotación!$A:$A,Rotación!$O:$O,0,0,-1),"")))),"")</f>
        <v>8388000</v>
      </c>
      <c r="K2281" s="13" t="str">
        <f>_xlfn.XLOOKUP(A2281,Rotación!$A:$A,Rotación!$P:$P,"",0,-1)</f>
        <v/>
      </c>
      <c r="L2281" s="25" t="e">
        <f t="shared" si="156"/>
        <v>#VALUE!</v>
      </c>
      <c r="M2281" s="26">
        <f t="shared" si="157"/>
        <v>0.81008583690987124</v>
      </c>
      <c r="N2281" s="22" t="str">
        <f>IFERROR(VLOOKUP(A2281,'Base ATR'!$1:$1048576,2,0),"")</f>
        <v/>
      </c>
      <c r="O2281" s="23" t="str">
        <f t="shared" ca="1" si="158"/>
        <v/>
      </c>
      <c r="P2281" t="str">
        <f t="shared" si="159"/>
        <v/>
      </c>
    </row>
    <row r="2282" spans="1:16" x14ac:dyDescent="0.3">
      <c r="A2282" t="s">
        <v>5154</v>
      </c>
      <c r="D2282" s="29">
        <v>16700000</v>
      </c>
      <c r="E2282" s="29">
        <v>14000000</v>
      </c>
      <c r="F2282" t="s">
        <v>4033</v>
      </c>
      <c r="G2282" s="13">
        <f>IFERROR(IF($F2282="ALTA",$D2282*1.03,
IF($F2282="MEDIA",$D2282*1,
IF($F2282="BAJA",$D2282*0.92,
IF($F2282="LIQUIDAR",_xlfn.XLOOKUP(A2282,Rotación!$A:$A,Rotación!$O:$O,0,0,-1),"")))),"")</f>
        <v>16700000</v>
      </c>
      <c r="H2282" s="13">
        <f>IFERROR(IF($F2282="ALTA",$D2282*1,
IF($F2282="MEDIA",$D2282*0.97,
IF($F2282="BAJA",$D2282*0.9,
IF($F2282="LIQUIDAR",_xlfn.XLOOKUP(A2282,Rotación!$A:$A,Rotación!$O:$O,0,0,-1),"")))),"")</f>
        <v>16199000</v>
      </c>
      <c r="I2282" s="13">
        <f>IFERROR(IF($F2282="ALTA",$D2282*0.97,
IF($F2282="MEDIA",$D2282*0.94,
IF($F2282="BAJA",$D2282*0.87,
IF($F2282="LIQUIDAR",_xlfn.XLOOKUP(A2282,Rotación!$A:$A,Rotación!$O:$O,0,0,-1),"")))),"")</f>
        <v>15698000</v>
      </c>
      <c r="J2282" s="13">
        <f>IFERROR(IF($F2282="ALTA",$D2282*0.94,
IF($F2282="MEDIA",$D2282*0.9,
IF($F2282="BAJA",$D2282*0.85,
IF($F2282="LIQUIDAR",_xlfn.XLOOKUP(A2282,Rotación!$A:$A,Rotación!$O:$O,0,0,-1),"")))),"")</f>
        <v>15030000</v>
      </c>
      <c r="K2282" s="13" t="str">
        <f>_xlfn.XLOOKUP(A2282,Rotación!$A:$A,Rotación!$P:$P,"",0,-1)</f>
        <v/>
      </c>
      <c r="L2282" s="25" t="e">
        <f t="shared" si="156"/>
        <v>#VALUE!</v>
      </c>
      <c r="M2282" s="26">
        <f t="shared" si="157"/>
        <v>0.83832335329341312</v>
      </c>
      <c r="N2282" s="22" t="str">
        <f>IFERROR(VLOOKUP(A2282,'Base ATR'!$1:$1048576,2,0),"")</f>
        <v/>
      </c>
      <c r="O2282" s="23" t="str">
        <f t="shared" ca="1" si="158"/>
        <v/>
      </c>
      <c r="P2282" t="str">
        <f t="shared" si="159"/>
        <v/>
      </c>
    </row>
    <row r="2283" spans="1:16" x14ac:dyDescent="0.3">
      <c r="A2283" t="s">
        <v>5157</v>
      </c>
      <c r="D2283" s="29">
        <v>8400000</v>
      </c>
      <c r="E2283" s="29">
        <v>6900000</v>
      </c>
      <c r="F2283" t="s">
        <v>4033</v>
      </c>
      <c r="G2283" s="13">
        <f>IFERROR(IF($F2283="ALTA",$D2283*1.03,
IF($F2283="MEDIA",$D2283*1,
IF($F2283="BAJA",$D2283*0.92,
IF($F2283="LIQUIDAR",_xlfn.XLOOKUP(A2283,Rotación!$A:$A,Rotación!$O:$O,0,0,-1),"")))),"")</f>
        <v>8400000</v>
      </c>
      <c r="H2283" s="13">
        <f>IFERROR(IF($F2283="ALTA",$D2283*1,
IF($F2283="MEDIA",$D2283*0.97,
IF($F2283="BAJA",$D2283*0.9,
IF($F2283="LIQUIDAR",_xlfn.XLOOKUP(A2283,Rotación!$A:$A,Rotación!$O:$O,0,0,-1),"")))),"")</f>
        <v>8148000</v>
      </c>
      <c r="I2283" s="13">
        <f>IFERROR(IF($F2283="ALTA",$D2283*0.97,
IF($F2283="MEDIA",$D2283*0.94,
IF($F2283="BAJA",$D2283*0.87,
IF($F2283="LIQUIDAR",_xlfn.XLOOKUP(A2283,Rotación!$A:$A,Rotación!$O:$O,0,0,-1),"")))),"")</f>
        <v>7896000</v>
      </c>
      <c r="J2283" s="13">
        <f>IFERROR(IF($F2283="ALTA",$D2283*0.94,
IF($F2283="MEDIA",$D2283*0.9,
IF($F2283="BAJA",$D2283*0.85,
IF($F2283="LIQUIDAR",_xlfn.XLOOKUP(A2283,Rotación!$A:$A,Rotación!$O:$O,0,0,-1),"")))),"")</f>
        <v>7560000</v>
      </c>
      <c r="K2283" s="13" t="str">
        <f>_xlfn.XLOOKUP(A2283,Rotación!$A:$A,Rotación!$P:$P,"",0,-1)</f>
        <v/>
      </c>
      <c r="L2283" s="25" t="e">
        <f t="shared" si="156"/>
        <v>#VALUE!</v>
      </c>
      <c r="M2283" s="26">
        <f t="shared" si="157"/>
        <v>0.8214285714285714</v>
      </c>
      <c r="N2283" s="22" t="str">
        <f>IFERROR(VLOOKUP(A2283,'Base ATR'!$1:$1048576,2,0),"")</f>
        <v/>
      </c>
      <c r="O2283" s="23" t="str">
        <f t="shared" ca="1" si="158"/>
        <v/>
      </c>
      <c r="P2283" t="str">
        <f t="shared" si="159"/>
        <v/>
      </c>
    </row>
    <row r="2284" spans="1:16" x14ac:dyDescent="0.3">
      <c r="A2284" t="s">
        <v>5163</v>
      </c>
      <c r="D2284" s="29">
        <v>17700000</v>
      </c>
      <c r="E2284" s="29">
        <v>15000000</v>
      </c>
      <c r="F2284" t="s">
        <v>4033</v>
      </c>
      <c r="G2284" s="13">
        <f>IFERROR(IF($F2284="ALTA",$D2284*1.03,
IF($F2284="MEDIA",$D2284*1,
IF($F2284="BAJA",$D2284*0.92,
IF($F2284="LIQUIDAR",_xlfn.XLOOKUP(A2284,Rotación!$A:$A,Rotación!$O:$O,0,0,-1),"")))),"")</f>
        <v>17700000</v>
      </c>
      <c r="H2284" s="13">
        <f>IFERROR(IF($F2284="ALTA",$D2284*1,
IF($F2284="MEDIA",$D2284*0.97,
IF($F2284="BAJA",$D2284*0.9,
IF($F2284="LIQUIDAR",_xlfn.XLOOKUP(A2284,Rotación!$A:$A,Rotación!$O:$O,0,0,-1),"")))),"")</f>
        <v>17169000</v>
      </c>
      <c r="I2284" s="13">
        <f>IFERROR(IF($F2284="ALTA",$D2284*0.97,
IF($F2284="MEDIA",$D2284*0.94,
IF($F2284="BAJA",$D2284*0.87,
IF($F2284="LIQUIDAR",_xlfn.XLOOKUP(A2284,Rotación!$A:$A,Rotación!$O:$O,0,0,-1),"")))),"")</f>
        <v>16637999.999999998</v>
      </c>
      <c r="J2284" s="13">
        <f>IFERROR(IF($F2284="ALTA",$D2284*0.94,
IF($F2284="MEDIA",$D2284*0.9,
IF($F2284="BAJA",$D2284*0.85,
IF($F2284="LIQUIDAR",_xlfn.XLOOKUP(A2284,Rotación!$A:$A,Rotación!$O:$O,0,0,-1),"")))),"")</f>
        <v>15930000</v>
      </c>
      <c r="K2284" s="13" t="str">
        <f>_xlfn.XLOOKUP(A2284,Rotación!$A:$A,Rotación!$P:$P,"",0,-1)</f>
        <v/>
      </c>
      <c r="L2284" s="25" t="e">
        <f t="shared" si="156"/>
        <v>#VALUE!</v>
      </c>
      <c r="M2284" s="26">
        <f t="shared" si="157"/>
        <v>0.84745762711864403</v>
      </c>
      <c r="N2284" s="22" t="str">
        <f>IFERROR(VLOOKUP(A2284,'Base ATR'!$1:$1048576,2,0),"")</f>
        <v/>
      </c>
      <c r="O2284" s="23" t="str">
        <f t="shared" ca="1" si="158"/>
        <v/>
      </c>
      <c r="P2284" t="str">
        <f t="shared" si="159"/>
        <v/>
      </c>
    </row>
    <row r="2285" spans="1:16" x14ac:dyDescent="0.3">
      <c r="A2285" t="s">
        <v>1658</v>
      </c>
      <c r="D2285" s="29">
        <v>13000000</v>
      </c>
      <c r="E2285" s="29">
        <v>10700000</v>
      </c>
      <c r="F2285" t="s">
        <v>4033</v>
      </c>
      <c r="G2285" s="13">
        <f>IFERROR(IF($F2285="ALTA",$D2285*1.03,
IF($F2285="MEDIA",$D2285*1,
IF($F2285="BAJA",$D2285*0.92,
IF($F2285="LIQUIDAR",_xlfn.XLOOKUP(A2285,Rotación!$A:$A,Rotación!$O:$O,0,0,-1),"")))),"")</f>
        <v>13000000</v>
      </c>
      <c r="H2285" s="13">
        <f>IFERROR(IF($F2285="ALTA",$D2285*1,
IF($F2285="MEDIA",$D2285*0.97,
IF($F2285="BAJA",$D2285*0.9,
IF($F2285="LIQUIDAR",_xlfn.XLOOKUP(A2285,Rotación!$A:$A,Rotación!$O:$O,0,0,-1),"")))),"")</f>
        <v>12610000</v>
      </c>
      <c r="I2285" s="13">
        <f>IFERROR(IF($F2285="ALTA",$D2285*0.97,
IF($F2285="MEDIA",$D2285*0.94,
IF($F2285="BAJA",$D2285*0.87,
IF($F2285="LIQUIDAR",_xlfn.XLOOKUP(A2285,Rotación!$A:$A,Rotación!$O:$O,0,0,-1),"")))),"")</f>
        <v>12220000</v>
      </c>
      <c r="J2285" s="13">
        <f>IFERROR(IF($F2285="ALTA",$D2285*0.94,
IF($F2285="MEDIA",$D2285*0.9,
IF($F2285="BAJA",$D2285*0.85,
IF($F2285="LIQUIDAR",_xlfn.XLOOKUP(A2285,Rotación!$A:$A,Rotación!$O:$O,0,0,-1),"")))),"")</f>
        <v>11700000</v>
      </c>
      <c r="K2285" s="13" t="str">
        <f>_xlfn.XLOOKUP(A2285,Rotación!$A:$A,Rotación!$P:$P,"",0,-1)</f>
        <v/>
      </c>
      <c r="L2285" s="25" t="e">
        <f t="shared" si="156"/>
        <v>#VALUE!</v>
      </c>
      <c r="M2285" s="26">
        <f t="shared" si="157"/>
        <v>0.82307692307692304</v>
      </c>
      <c r="N2285" s="22">
        <f>IFERROR(VLOOKUP(A2285,'Base ATR'!$1:$1048576,2,0),"")</f>
        <v>45320.717361111114</v>
      </c>
      <c r="O2285" s="23">
        <f t="shared" ca="1" si="158"/>
        <v>967.28263888888614</v>
      </c>
      <c r="P2285" t="str">
        <f t="shared" si="159"/>
        <v>SOBRE MERCADO</v>
      </c>
    </row>
    <row r="2286" spans="1:16" x14ac:dyDescent="0.3">
      <c r="A2286" t="s">
        <v>4058</v>
      </c>
      <c r="D2286" s="29">
        <v>12030000</v>
      </c>
      <c r="E2286" s="29">
        <v>9700000</v>
      </c>
      <c r="F2286" t="s">
        <v>4033</v>
      </c>
      <c r="G2286" s="13">
        <f>IFERROR(IF($F2286="ALTA",$D2286*1.03,
IF($F2286="MEDIA",$D2286*1,
IF($F2286="BAJA",$D2286*0.92,
IF($F2286="LIQUIDAR",_xlfn.XLOOKUP(A2286,Rotación!$A:$A,Rotación!$O:$O,0,0,-1),"")))),"")</f>
        <v>12030000</v>
      </c>
      <c r="H2286" s="13">
        <f>IFERROR(IF($F2286="ALTA",$D2286*1,
IF($F2286="MEDIA",$D2286*0.97,
IF($F2286="BAJA",$D2286*0.9,
IF($F2286="LIQUIDAR",_xlfn.XLOOKUP(A2286,Rotación!$A:$A,Rotación!$O:$O,0,0,-1),"")))),"")</f>
        <v>11669100</v>
      </c>
      <c r="I2286" s="13">
        <f>IFERROR(IF($F2286="ALTA",$D2286*0.97,
IF($F2286="MEDIA",$D2286*0.94,
IF($F2286="BAJA",$D2286*0.87,
IF($F2286="LIQUIDAR",_xlfn.XLOOKUP(A2286,Rotación!$A:$A,Rotación!$O:$O,0,0,-1),"")))),"")</f>
        <v>11308200</v>
      </c>
      <c r="J2286" s="13">
        <f>IFERROR(IF($F2286="ALTA",$D2286*0.94,
IF($F2286="MEDIA",$D2286*0.9,
IF($F2286="BAJA",$D2286*0.85,
IF($F2286="LIQUIDAR",_xlfn.XLOOKUP(A2286,Rotación!$A:$A,Rotación!$O:$O,0,0,-1),"")))),"")</f>
        <v>10827000</v>
      </c>
      <c r="K2286" s="13" t="str">
        <f>_xlfn.XLOOKUP(A2286,Rotación!$A:$A,Rotación!$P:$P,"",0,-1)</f>
        <v/>
      </c>
      <c r="L2286" s="25" t="e">
        <f t="shared" si="156"/>
        <v>#VALUE!</v>
      </c>
      <c r="M2286" s="26">
        <f t="shared" si="157"/>
        <v>0.80631753948462181</v>
      </c>
      <c r="N2286" s="22">
        <f>IFERROR(VLOOKUP(A2286,'Base ATR'!$1:$1048576,2,0),"")</f>
        <v>46050.477777777778</v>
      </c>
      <c r="O2286" s="23">
        <f t="shared" ca="1" si="158"/>
        <v>237.5222222222219</v>
      </c>
      <c r="P2286" t="str">
        <f t="shared" si="159"/>
        <v>SOBRE MERCADO</v>
      </c>
    </row>
    <row r="2287" spans="1:16" x14ac:dyDescent="0.3">
      <c r="A2287" t="s">
        <v>716</v>
      </c>
      <c r="D2287" s="29">
        <v>17700000</v>
      </c>
      <c r="E2287" s="29">
        <v>15000000</v>
      </c>
      <c r="F2287" t="s">
        <v>4033</v>
      </c>
      <c r="G2287" s="13">
        <f>IFERROR(IF($F2287="ALTA",$D2287*1.03,
IF($F2287="MEDIA",$D2287*1,
IF($F2287="BAJA",$D2287*0.92,
IF($F2287="LIQUIDAR",_xlfn.XLOOKUP(A2287,Rotación!$A:$A,Rotación!$O:$O,0,0,-1),"")))),"")</f>
        <v>17700000</v>
      </c>
      <c r="H2287" s="13">
        <f>IFERROR(IF($F2287="ALTA",$D2287*1,
IF($F2287="MEDIA",$D2287*0.97,
IF($F2287="BAJA",$D2287*0.9,
IF($F2287="LIQUIDAR",_xlfn.XLOOKUP(A2287,Rotación!$A:$A,Rotación!$O:$O,0,0,-1),"")))),"")</f>
        <v>17169000</v>
      </c>
      <c r="I2287" s="13">
        <f>IFERROR(IF($F2287="ALTA",$D2287*0.97,
IF($F2287="MEDIA",$D2287*0.94,
IF($F2287="BAJA",$D2287*0.87,
IF($F2287="LIQUIDAR",_xlfn.XLOOKUP(A2287,Rotación!$A:$A,Rotación!$O:$O,0,0,-1),"")))),"")</f>
        <v>16637999.999999998</v>
      </c>
      <c r="J2287" s="13">
        <f>IFERROR(IF($F2287="ALTA",$D2287*0.94,
IF($F2287="MEDIA",$D2287*0.9,
IF($F2287="BAJA",$D2287*0.85,
IF($F2287="LIQUIDAR",_xlfn.XLOOKUP(A2287,Rotación!$A:$A,Rotación!$O:$O,0,0,-1),"")))),"")</f>
        <v>15930000</v>
      </c>
      <c r="K2287" s="13" t="str">
        <f>_xlfn.XLOOKUP(A2287,Rotación!$A:$A,Rotación!$P:$P,"",0,-1)</f>
        <v/>
      </c>
      <c r="L2287" s="25" t="e">
        <f t="shared" si="156"/>
        <v>#VALUE!</v>
      </c>
      <c r="M2287" s="26">
        <f t="shared" si="157"/>
        <v>0.84745762711864403</v>
      </c>
      <c r="N2287" s="22">
        <f>IFERROR(VLOOKUP(A2287,'Base ATR'!$1:$1048576,2,0),"")</f>
        <v>45831.714583333334</v>
      </c>
      <c r="O2287" s="23">
        <f t="shared" ca="1" si="158"/>
        <v>456.2854166666657</v>
      </c>
      <c r="P2287" t="str">
        <f t="shared" si="159"/>
        <v>SOBRE MERCADO</v>
      </c>
    </row>
    <row r="2288" spans="1:16" x14ac:dyDescent="0.3">
      <c r="A2288" t="s">
        <v>1087</v>
      </c>
      <c r="D2288" s="29">
        <v>11470000</v>
      </c>
      <c r="E2288" s="29">
        <v>9000000</v>
      </c>
      <c r="F2288" t="s">
        <v>4033</v>
      </c>
      <c r="G2288" s="13">
        <f>IFERROR(IF($F2288="ALTA",$D2288*1.03,
IF($F2288="MEDIA",$D2288*1,
IF($F2288="BAJA",$D2288*0.92,
IF($F2288="LIQUIDAR",_xlfn.XLOOKUP(A2288,Rotación!$A:$A,Rotación!$O:$O,0,0,-1),"")))),"")</f>
        <v>11470000</v>
      </c>
      <c r="H2288" s="13">
        <f>IFERROR(IF($F2288="ALTA",$D2288*1,
IF($F2288="MEDIA",$D2288*0.97,
IF($F2288="BAJA",$D2288*0.9,
IF($F2288="LIQUIDAR",_xlfn.XLOOKUP(A2288,Rotación!$A:$A,Rotación!$O:$O,0,0,-1),"")))),"")</f>
        <v>11125900</v>
      </c>
      <c r="I2288" s="13">
        <f>IFERROR(IF($F2288="ALTA",$D2288*0.97,
IF($F2288="MEDIA",$D2288*0.94,
IF($F2288="BAJA",$D2288*0.87,
IF($F2288="LIQUIDAR",_xlfn.XLOOKUP(A2288,Rotación!$A:$A,Rotación!$O:$O,0,0,-1),"")))),"")</f>
        <v>10781800</v>
      </c>
      <c r="J2288" s="13">
        <f>IFERROR(IF($F2288="ALTA",$D2288*0.94,
IF($F2288="MEDIA",$D2288*0.9,
IF($F2288="BAJA",$D2288*0.85,
IF($F2288="LIQUIDAR",_xlfn.XLOOKUP(A2288,Rotación!$A:$A,Rotación!$O:$O,0,0,-1),"")))),"")</f>
        <v>10323000</v>
      </c>
      <c r="K2288" s="13">
        <f>_xlfn.XLOOKUP(A2288,Rotación!$A:$A,Rotación!$P:$P,"",0,-1)</f>
        <v>9490000</v>
      </c>
      <c r="L2288" s="25">
        <f t="shared" si="156"/>
        <v>-1980000</v>
      </c>
      <c r="M2288" s="26">
        <f t="shared" si="157"/>
        <v>0.78465562336530081</v>
      </c>
      <c r="N2288" s="22">
        <f>IFERROR(VLOOKUP(A2288,'Base ATR'!$1:$1048576,2,0),"")</f>
        <v>45623.522916666669</v>
      </c>
      <c r="O2288" s="23">
        <f t="shared" ca="1" si="158"/>
        <v>664.47708333333139</v>
      </c>
      <c r="P2288" t="str">
        <f t="shared" si="159"/>
        <v>BAJO MERCADO</v>
      </c>
    </row>
    <row r="2289" spans="1:16" x14ac:dyDescent="0.3">
      <c r="A2289" t="s">
        <v>5174</v>
      </c>
      <c r="D2289" s="29">
        <v>9500000</v>
      </c>
      <c r="E2289" s="29">
        <v>7500000</v>
      </c>
      <c r="F2289" t="s">
        <v>4033</v>
      </c>
      <c r="G2289" s="13">
        <f>IFERROR(IF($F2289="ALTA",$D2289*1.03,
IF($F2289="MEDIA",$D2289*1,
IF($F2289="BAJA",$D2289*0.92,
IF($F2289="LIQUIDAR",_xlfn.XLOOKUP(A2289,Rotación!$A:$A,Rotación!$O:$O,0,0,-1),"")))),"")</f>
        <v>9500000</v>
      </c>
      <c r="H2289" s="13">
        <f>IFERROR(IF($F2289="ALTA",$D2289*1,
IF($F2289="MEDIA",$D2289*0.97,
IF($F2289="BAJA",$D2289*0.9,
IF($F2289="LIQUIDAR",_xlfn.XLOOKUP(A2289,Rotación!$A:$A,Rotación!$O:$O,0,0,-1),"")))),"")</f>
        <v>9215000</v>
      </c>
      <c r="I2289" s="13">
        <f>IFERROR(IF($F2289="ALTA",$D2289*0.97,
IF($F2289="MEDIA",$D2289*0.94,
IF($F2289="BAJA",$D2289*0.87,
IF($F2289="LIQUIDAR",_xlfn.XLOOKUP(A2289,Rotación!$A:$A,Rotación!$O:$O,0,0,-1),"")))),"")</f>
        <v>8930000</v>
      </c>
      <c r="J2289" s="13">
        <f>IFERROR(IF($F2289="ALTA",$D2289*0.94,
IF($F2289="MEDIA",$D2289*0.9,
IF($F2289="BAJA",$D2289*0.85,
IF($F2289="LIQUIDAR",_xlfn.XLOOKUP(A2289,Rotación!$A:$A,Rotación!$O:$O,0,0,-1),"")))),"")</f>
        <v>8550000</v>
      </c>
      <c r="K2289" s="13" t="str">
        <f>_xlfn.XLOOKUP(A2289,Rotación!$A:$A,Rotación!$P:$P,"",0,-1)</f>
        <v/>
      </c>
      <c r="L2289" s="25" t="e">
        <f t="shared" si="156"/>
        <v>#VALUE!</v>
      </c>
      <c r="M2289" s="26">
        <f t="shared" si="157"/>
        <v>0.78947368421052633</v>
      </c>
      <c r="N2289" s="22" t="str">
        <f>IFERROR(VLOOKUP(A2289,'Base ATR'!$1:$1048576,2,0),"")</f>
        <v/>
      </c>
      <c r="O2289" s="23" t="str">
        <f t="shared" ca="1" si="158"/>
        <v/>
      </c>
      <c r="P2289" t="str">
        <f t="shared" si="159"/>
        <v/>
      </c>
    </row>
    <row r="2290" spans="1:16" x14ac:dyDescent="0.3">
      <c r="A2290" t="s">
        <v>5181</v>
      </c>
      <c r="D2290" s="29">
        <v>20600000</v>
      </c>
      <c r="E2290" s="29">
        <v>17500000</v>
      </c>
      <c r="F2290" t="s">
        <v>4033</v>
      </c>
      <c r="G2290" s="13">
        <f>IFERROR(IF($F2290="ALTA",$D2290*1.03,
IF($F2290="MEDIA",$D2290*1,
IF($F2290="BAJA",$D2290*0.92,
IF($F2290="LIQUIDAR",_xlfn.XLOOKUP(A2290,Rotación!$A:$A,Rotación!$O:$O,0,0,-1),"")))),"")</f>
        <v>20600000</v>
      </c>
      <c r="H2290" s="13">
        <f>IFERROR(IF($F2290="ALTA",$D2290*1,
IF($F2290="MEDIA",$D2290*0.97,
IF($F2290="BAJA",$D2290*0.9,
IF($F2290="LIQUIDAR",_xlfn.XLOOKUP(A2290,Rotación!$A:$A,Rotación!$O:$O,0,0,-1),"")))),"")</f>
        <v>19982000</v>
      </c>
      <c r="I2290" s="13">
        <f>IFERROR(IF($F2290="ALTA",$D2290*0.97,
IF($F2290="MEDIA",$D2290*0.94,
IF($F2290="BAJA",$D2290*0.87,
IF($F2290="LIQUIDAR",_xlfn.XLOOKUP(A2290,Rotación!$A:$A,Rotación!$O:$O,0,0,-1),"")))),"")</f>
        <v>19364000</v>
      </c>
      <c r="J2290" s="13">
        <f>IFERROR(IF($F2290="ALTA",$D2290*0.94,
IF($F2290="MEDIA",$D2290*0.9,
IF($F2290="BAJA",$D2290*0.85,
IF($F2290="LIQUIDAR",_xlfn.XLOOKUP(A2290,Rotación!$A:$A,Rotación!$O:$O,0,0,-1),"")))),"")</f>
        <v>18540000</v>
      </c>
      <c r="K2290" s="13" t="str">
        <f>_xlfn.XLOOKUP(A2290,Rotación!$A:$A,Rotación!$P:$P,"",0,-1)</f>
        <v/>
      </c>
      <c r="L2290" s="25" t="e">
        <f t="shared" si="156"/>
        <v>#VALUE!</v>
      </c>
      <c r="M2290" s="26">
        <f t="shared" si="157"/>
        <v>0.84951456310679607</v>
      </c>
      <c r="N2290" s="22" t="str">
        <f>IFERROR(VLOOKUP(A2290,'Base ATR'!$1:$1048576,2,0),"")</f>
        <v/>
      </c>
      <c r="O2290" s="23" t="str">
        <f t="shared" ca="1" si="158"/>
        <v/>
      </c>
      <c r="P2290" t="str">
        <f t="shared" si="159"/>
        <v/>
      </c>
    </row>
    <row r="2291" spans="1:16" x14ac:dyDescent="0.3">
      <c r="A2291" t="s">
        <v>5183</v>
      </c>
      <c r="D2291" s="29">
        <v>9060000</v>
      </c>
      <c r="E2291" s="29">
        <v>7300000</v>
      </c>
      <c r="F2291" t="s">
        <v>4033</v>
      </c>
      <c r="G2291" s="13">
        <f>IFERROR(IF($F2291="ALTA",$D2291*1.03,
IF($F2291="MEDIA",$D2291*1,
IF($F2291="BAJA",$D2291*0.92,
IF($F2291="LIQUIDAR",_xlfn.XLOOKUP(A2291,Rotación!$A:$A,Rotación!$O:$O,0,0,-1),"")))),"")</f>
        <v>9060000</v>
      </c>
      <c r="H2291" s="13">
        <f>IFERROR(IF($F2291="ALTA",$D2291*1,
IF($F2291="MEDIA",$D2291*0.97,
IF($F2291="BAJA",$D2291*0.9,
IF($F2291="LIQUIDAR",_xlfn.XLOOKUP(A2291,Rotación!$A:$A,Rotación!$O:$O,0,0,-1),"")))),"")</f>
        <v>8788200</v>
      </c>
      <c r="I2291" s="13">
        <f>IFERROR(IF($F2291="ALTA",$D2291*0.97,
IF($F2291="MEDIA",$D2291*0.94,
IF($F2291="BAJA",$D2291*0.87,
IF($F2291="LIQUIDAR",_xlfn.XLOOKUP(A2291,Rotación!$A:$A,Rotación!$O:$O,0,0,-1),"")))),"")</f>
        <v>8516400</v>
      </c>
      <c r="J2291" s="13">
        <f>IFERROR(IF($F2291="ALTA",$D2291*0.94,
IF($F2291="MEDIA",$D2291*0.9,
IF($F2291="BAJA",$D2291*0.85,
IF($F2291="LIQUIDAR",_xlfn.XLOOKUP(A2291,Rotación!$A:$A,Rotación!$O:$O,0,0,-1),"")))),"")</f>
        <v>8154000</v>
      </c>
      <c r="K2291" s="13" t="str">
        <f>_xlfn.XLOOKUP(A2291,Rotación!$A:$A,Rotación!$P:$P,"",0,-1)</f>
        <v/>
      </c>
      <c r="L2291" s="25" t="e">
        <f t="shared" si="156"/>
        <v>#VALUE!</v>
      </c>
      <c r="M2291" s="26">
        <f t="shared" si="157"/>
        <v>0.80573951434878588</v>
      </c>
      <c r="N2291" s="22" t="str">
        <f>IFERROR(VLOOKUP(A2291,'Base ATR'!$1:$1048576,2,0),"")</f>
        <v/>
      </c>
      <c r="O2291" s="23" t="str">
        <f t="shared" ca="1" si="158"/>
        <v/>
      </c>
      <c r="P2291" t="str">
        <f t="shared" si="159"/>
        <v/>
      </c>
    </row>
    <row r="2292" spans="1:16" x14ac:dyDescent="0.3">
      <c r="A2292" t="s">
        <v>5185</v>
      </c>
      <c r="D2292" s="29">
        <v>10900000</v>
      </c>
      <c r="E2292" s="29">
        <v>8500000</v>
      </c>
      <c r="F2292" t="s">
        <v>5391</v>
      </c>
      <c r="G2292" s="13">
        <f>IFERROR(IF($F2292="ALTA",$D2292*1.03,
IF($F2292="MEDIA",$D2292*1,
IF($F2292="BAJA",$D2292*0.92,
IF($F2292="LIQUIDAR",_xlfn.XLOOKUP(A2292,Rotación!$A:$A,Rotación!$O:$O,0,0,-1),"")))),"")</f>
        <v>10028000</v>
      </c>
      <c r="H2292" s="13">
        <f>IFERROR(IF($F2292="ALTA",$D2292*1,
IF($F2292="MEDIA",$D2292*0.97,
IF($F2292="BAJA",$D2292*0.9,
IF($F2292="LIQUIDAR",_xlfn.XLOOKUP(A2292,Rotación!$A:$A,Rotación!$O:$O,0,0,-1),"")))),"")</f>
        <v>9810000</v>
      </c>
      <c r="I2292" s="13">
        <f>IFERROR(IF($F2292="ALTA",$D2292*0.97,
IF($F2292="MEDIA",$D2292*0.94,
IF($F2292="BAJA",$D2292*0.87,
IF($F2292="LIQUIDAR",_xlfn.XLOOKUP(A2292,Rotación!$A:$A,Rotación!$O:$O,0,0,-1),"")))),"")</f>
        <v>9483000</v>
      </c>
      <c r="J2292" s="13">
        <f>IFERROR(IF($F2292="ALTA",$D2292*0.94,
IF($F2292="MEDIA",$D2292*0.9,
IF($F2292="BAJA",$D2292*0.85,
IF($F2292="LIQUIDAR",_xlfn.XLOOKUP(A2292,Rotación!$A:$A,Rotación!$O:$O,0,0,-1),"")))),"")</f>
        <v>9265000</v>
      </c>
      <c r="K2292" s="13" t="str">
        <f>_xlfn.XLOOKUP(A2292,Rotación!$A:$A,Rotación!$P:$P,"",0,-1)</f>
        <v/>
      </c>
      <c r="L2292" s="25" t="e">
        <f t="shared" si="156"/>
        <v>#VALUE!</v>
      </c>
      <c r="M2292" s="26">
        <f t="shared" si="157"/>
        <v>0.77981651376146788</v>
      </c>
      <c r="N2292" s="22" t="str">
        <f>IFERROR(VLOOKUP(A2292,'Base ATR'!$1:$1048576,2,0),"")</f>
        <v/>
      </c>
      <c r="O2292" s="23" t="str">
        <f t="shared" ca="1" si="158"/>
        <v/>
      </c>
      <c r="P2292" t="str">
        <f t="shared" si="159"/>
        <v/>
      </c>
    </row>
    <row r="2293" spans="1:16" x14ac:dyDescent="0.3">
      <c r="A2293" t="s">
        <v>5190</v>
      </c>
      <c r="D2293" s="29">
        <v>29000000</v>
      </c>
      <c r="E2293" s="29">
        <v>25000000</v>
      </c>
      <c r="F2293" t="s">
        <v>5390</v>
      </c>
      <c r="G2293" s="13">
        <f>IFERROR(IF($F2293="ALTA",$D2293*1.03,
IF($F2293="MEDIA",$D2293*1,
IF($F2293="BAJA",$D2293*0.92,
IF($F2293="LIQUIDAR",_xlfn.XLOOKUP(A2293,Rotación!$A:$A,Rotación!$O:$O,0,0,-1),"")))),"")</f>
        <v>29870000</v>
      </c>
      <c r="H2293" s="13">
        <f>IFERROR(IF($F2293="ALTA",$D2293*1,
IF($F2293="MEDIA",$D2293*0.97,
IF($F2293="BAJA",$D2293*0.9,
IF($F2293="LIQUIDAR",_xlfn.XLOOKUP(A2293,Rotación!$A:$A,Rotación!$O:$O,0,0,-1),"")))),"")</f>
        <v>29000000</v>
      </c>
      <c r="I2293" s="13">
        <f>IFERROR(IF($F2293="ALTA",$D2293*0.97,
IF($F2293="MEDIA",$D2293*0.94,
IF($F2293="BAJA",$D2293*0.87,
IF($F2293="LIQUIDAR",_xlfn.XLOOKUP(A2293,Rotación!$A:$A,Rotación!$O:$O,0,0,-1),"")))),"")</f>
        <v>28130000</v>
      </c>
      <c r="J2293" s="13">
        <f>IFERROR(IF($F2293="ALTA",$D2293*0.94,
IF($F2293="MEDIA",$D2293*0.9,
IF($F2293="BAJA",$D2293*0.85,
IF($F2293="LIQUIDAR",_xlfn.XLOOKUP(A2293,Rotación!$A:$A,Rotación!$O:$O,0,0,-1),"")))),"")</f>
        <v>27260000</v>
      </c>
      <c r="K2293" s="13" t="str">
        <f>_xlfn.XLOOKUP(A2293,Rotación!$A:$A,Rotación!$P:$P,"",0,-1)</f>
        <v/>
      </c>
      <c r="L2293" s="25" t="e">
        <f t="shared" si="156"/>
        <v>#VALUE!</v>
      </c>
      <c r="M2293" s="26">
        <f t="shared" si="157"/>
        <v>0.86206896551724133</v>
      </c>
      <c r="N2293" s="22" t="str">
        <f>IFERROR(VLOOKUP(A2293,'Base ATR'!$1:$1048576,2,0),"")</f>
        <v/>
      </c>
      <c r="O2293" s="23" t="str">
        <f t="shared" ca="1" si="158"/>
        <v/>
      </c>
      <c r="P2293" t="str">
        <f t="shared" si="159"/>
        <v/>
      </c>
    </row>
    <row r="2294" spans="1:16" x14ac:dyDescent="0.3">
      <c r="A2294" t="s">
        <v>5192</v>
      </c>
      <c r="D2294" s="29">
        <v>10000000</v>
      </c>
      <c r="E2294" s="29">
        <v>8600000</v>
      </c>
      <c r="F2294" t="s">
        <v>5390</v>
      </c>
      <c r="G2294" s="13">
        <f>IFERROR(IF($F2294="ALTA",$D2294*1.03,
IF($F2294="MEDIA",$D2294*1,
IF($F2294="BAJA",$D2294*0.92,
IF($F2294="LIQUIDAR",_xlfn.XLOOKUP(A2294,Rotación!$A:$A,Rotación!$O:$O,0,0,-1),"")))),"")</f>
        <v>10300000</v>
      </c>
      <c r="H2294" s="13">
        <f>IFERROR(IF($F2294="ALTA",$D2294*1,
IF($F2294="MEDIA",$D2294*0.97,
IF($F2294="BAJA",$D2294*0.9,
IF($F2294="LIQUIDAR",_xlfn.XLOOKUP(A2294,Rotación!$A:$A,Rotación!$O:$O,0,0,-1),"")))),"")</f>
        <v>10000000</v>
      </c>
      <c r="I2294" s="13">
        <f>IFERROR(IF($F2294="ALTA",$D2294*0.97,
IF($F2294="MEDIA",$D2294*0.94,
IF($F2294="BAJA",$D2294*0.87,
IF($F2294="LIQUIDAR",_xlfn.XLOOKUP(A2294,Rotación!$A:$A,Rotación!$O:$O,0,0,-1),"")))),"")</f>
        <v>9700000</v>
      </c>
      <c r="J2294" s="13">
        <f>IFERROR(IF($F2294="ALTA",$D2294*0.94,
IF($F2294="MEDIA",$D2294*0.9,
IF($F2294="BAJA",$D2294*0.85,
IF($F2294="LIQUIDAR",_xlfn.XLOOKUP(A2294,Rotación!$A:$A,Rotación!$O:$O,0,0,-1),"")))),"")</f>
        <v>9400000</v>
      </c>
      <c r="K2294" s="13" t="str">
        <f>_xlfn.XLOOKUP(A2294,Rotación!$A:$A,Rotación!$P:$P,"",0,-1)</f>
        <v/>
      </c>
      <c r="L2294" s="25" t="e">
        <f t="shared" si="156"/>
        <v>#VALUE!</v>
      </c>
      <c r="M2294" s="26">
        <f t="shared" si="157"/>
        <v>0.86</v>
      </c>
      <c r="N2294" s="22" t="str">
        <f>IFERROR(VLOOKUP(A2294,'Base ATR'!$1:$1048576,2,0),"")</f>
        <v/>
      </c>
      <c r="O2294" s="23" t="str">
        <f t="shared" ca="1" si="158"/>
        <v/>
      </c>
      <c r="P2294" t="str">
        <f t="shared" si="159"/>
        <v/>
      </c>
    </row>
    <row r="2295" spans="1:16" x14ac:dyDescent="0.3">
      <c r="A2295" t="s">
        <v>5196</v>
      </c>
      <c r="D2295" s="29">
        <v>15400000</v>
      </c>
      <c r="E2295" s="29">
        <v>11700000</v>
      </c>
      <c r="F2295" t="s">
        <v>4033</v>
      </c>
      <c r="G2295" s="13">
        <f>IFERROR(IF($F2295="ALTA",$D2295*1.03,
IF($F2295="MEDIA",$D2295*1,
IF($F2295="BAJA",$D2295*0.92,
IF($F2295="LIQUIDAR",_xlfn.XLOOKUP(A2295,Rotación!$A:$A,Rotación!$O:$O,0,0,-1),"")))),"")</f>
        <v>15400000</v>
      </c>
      <c r="H2295" s="13">
        <f>IFERROR(IF($F2295="ALTA",$D2295*1,
IF($F2295="MEDIA",$D2295*0.97,
IF($F2295="BAJA",$D2295*0.9,
IF($F2295="LIQUIDAR",_xlfn.XLOOKUP(A2295,Rotación!$A:$A,Rotación!$O:$O,0,0,-1),"")))),"")</f>
        <v>14938000</v>
      </c>
      <c r="I2295" s="13">
        <f>IFERROR(IF($F2295="ALTA",$D2295*0.97,
IF($F2295="MEDIA",$D2295*0.94,
IF($F2295="BAJA",$D2295*0.87,
IF($F2295="LIQUIDAR",_xlfn.XLOOKUP(A2295,Rotación!$A:$A,Rotación!$O:$O,0,0,-1),"")))),"")</f>
        <v>14476000</v>
      </c>
      <c r="J2295" s="13">
        <f>IFERROR(IF($F2295="ALTA",$D2295*0.94,
IF($F2295="MEDIA",$D2295*0.9,
IF($F2295="BAJA",$D2295*0.85,
IF($F2295="LIQUIDAR",_xlfn.XLOOKUP(A2295,Rotación!$A:$A,Rotación!$O:$O,0,0,-1),"")))),"")</f>
        <v>13860000</v>
      </c>
      <c r="K2295" s="13" t="str">
        <f>_xlfn.XLOOKUP(A2295,Rotación!$A:$A,Rotación!$P:$P,"",0,-1)</f>
        <v/>
      </c>
      <c r="L2295" s="25" t="e">
        <f t="shared" si="156"/>
        <v>#VALUE!</v>
      </c>
      <c r="M2295" s="26">
        <f t="shared" si="157"/>
        <v>0.75974025974025972</v>
      </c>
      <c r="N2295" s="22" t="str">
        <f>IFERROR(VLOOKUP(A2295,'Base ATR'!$1:$1048576,2,0),"")</f>
        <v/>
      </c>
      <c r="O2295" s="23" t="str">
        <f t="shared" ca="1" si="158"/>
        <v/>
      </c>
      <c r="P2295" t="str">
        <f t="shared" si="159"/>
        <v/>
      </c>
    </row>
    <row r="2296" spans="1:16" x14ac:dyDescent="0.3">
      <c r="A2296" t="s">
        <v>5202</v>
      </c>
      <c r="D2296" s="29">
        <v>19100000</v>
      </c>
      <c r="E2296" s="29">
        <v>16500000</v>
      </c>
      <c r="F2296" t="s">
        <v>4033</v>
      </c>
      <c r="G2296" s="13">
        <f>IFERROR(IF($F2296="ALTA",$D2296*1.03,
IF($F2296="MEDIA",$D2296*1,
IF($F2296="BAJA",$D2296*0.92,
IF($F2296="LIQUIDAR",_xlfn.XLOOKUP(A2296,Rotación!$A:$A,Rotación!$O:$O,0,0,-1),"")))),"")</f>
        <v>19100000</v>
      </c>
      <c r="H2296" s="13">
        <f>IFERROR(IF($F2296="ALTA",$D2296*1,
IF($F2296="MEDIA",$D2296*0.97,
IF($F2296="BAJA",$D2296*0.9,
IF($F2296="LIQUIDAR",_xlfn.XLOOKUP(A2296,Rotación!$A:$A,Rotación!$O:$O,0,0,-1),"")))),"")</f>
        <v>18527000</v>
      </c>
      <c r="I2296" s="13">
        <f>IFERROR(IF($F2296="ALTA",$D2296*0.97,
IF($F2296="MEDIA",$D2296*0.94,
IF($F2296="BAJA",$D2296*0.87,
IF($F2296="LIQUIDAR",_xlfn.XLOOKUP(A2296,Rotación!$A:$A,Rotación!$O:$O,0,0,-1),"")))),"")</f>
        <v>17954000</v>
      </c>
      <c r="J2296" s="13">
        <f>IFERROR(IF($F2296="ALTA",$D2296*0.94,
IF($F2296="MEDIA",$D2296*0.9,
IF($F2296="BAJA",$D2296*0.85,
IF($F2296="LIQUIDAR",_xlfn.XLOOKUP(A2296,Rotación!$A:$A,Rotación!$O:$O,0,0,-1),"")))),"")</f>
        <v>17190000</v>
      </c>
      <c r="K2296" s="13" t="str">
        <f>_xlfn.XLOOKUP(A2296,Rotación!$A:$A,Rotación!$P:$P,"",0,-1)</f>
        <v/>
      </c>
      <c r="L2296" s="25" t="e">
        <f t="shared" si="156"/>
        <v>#VALUE!</v>
      </c>
      <c r="M2296" s="26">
        <f t="shared" si="157"/>
        <v>0.86387434554973819</v>
      </c>
      <c r="N2296" s="22">
        <f>IFERROR(VLOOKUP(A2296,'Base ATR'!$1:$1048576,2,0),"")</f>
        <v>46056.461805555555</v>
      </c>
      <c r="O2296" s="23">
        <f t="shared" ca="1" si="158"/>
        <v>231.53819444444525</v>
      </c>
      <c r="P2296" t="str">
        <f t="shared" si="159"/>
        <v>SOBRE MERCADO</v>
      </c>
    </row>
    <row r="2297" spans="1:16" x14ac:dyDescent="0.3">
      <c r="A2297" t="s">
        <v>5204</v>
      </c>
      <c r="D2297" s="29">
        <v>7880000</v>
      </c>
      <c r="E2297" s="29">
        <v>6300000</v>
      </c>
      <c r="F2297" t="s">
        <v>4033</v>
      </c>
      <c r="G2297" s="13">
        <f>IFERROR(IF($F2297="ALTA",$D2297*1.03,
IF($F2297="MEDIA",$D2297*1,
IF($F2297="BAJA",$D2297*0.92,
IF($F2297="LIQUIDAR",_xlfn.XLOOKUP(A2297,Rotación!$A:$A,Rotación!$O:$O,0,0,-1),"")))),"")</f>
        <v>7880000</v>
      </c>
      <c r="H2297" s="13">
        <f>IFERROR(IF($F2297="ALTA",$D2297*1,
IF($F2297="MEDIA",$D2297*0.97,
IF($F2297="BAJA",$D2297*0.9,
IF($F2297="LIQUIDAR",_xlfn.XLOOKUP(A2297,Rotación!$A:$A,Rotación!$O:$O,0,0,-1),"")))),"")</f>
        <v>7643600</v>
      </c>
      <c r="I2297" s="13">
        <f>IFERROR(IF($F2297="ALTA",$D2297*0.97,
IF($F2297="MEDIA",$D2297*0.94,
IF($F2297="BAJA",$D2297*0.87,
IF($F2297="LIQUIDAR",_xlfn.XLOOKUP(A2297,Rotación!$A:$A,Rotación!$O:$O,0,0,-1),"")))),"")</f>
        <v>7407200</v>
      </c>
      <c r="J2297" s="13">
        <f>IFERROR(IF($F2297="ALTA",$D2297*0.94,
IF($F2297="MEDIA",$D2297*0.9,
IF($F2297="BAJA",$D2297*0.85,
IF($F2297="LIQUIDAR",_xlfn.XLOOKUP(A2297,Rotación!$A:$A,Rotación!$O:$O,0,0,-1),"")))),"")</f>
        <v>7092000</v>
      </c>
      <c r="K2297" s="13" t="str">
        <f>_xlfn.XLOOKUP(A2297,Rotación!$A:$A,Rotación!$P:$P,"",0,-1)</f>
        <v/>
      </c>
      <c r="L2297" s="25" t="e">
        <f t="shared" si="156"/>
        <v>#VALUE!</v>
      </c>
      <c r="M2297" s="26">
        <f t="shared" si="157"/>
        <v>0.79949238578680204</v>
      </c>
      <c r="N2297" s="22" t="str">
        <f>IFERROR(VLOOKUP(A2297,'Base ATR'!$1:$1048576,2,0),"")</f>
        <v/>
      </c>
      <c r="O2297" s="23" t="str">
        <f t="shared" ca="1" si="158"/>
        <v/>
      </c>
      <c r="P2297" t="str">
        <f t="shared" si="159"/>
        <v/>
      </c>
    </row>
    <row r="2298" spans="1:16" x14ac:dyDescent="0.3">
      <c r="A2298" t="s">
        <v>5207</v>
      </c>
      <c r="D2298" s="29">
        <v>12300000</v>
      </c>
      <c r="E2298" s="29">
        <v>10200000</v>
      </c>
      <c r="F2298" t="s">
        <v>4033</v>
      </c>
      <c r="G2298" s="13">
        <f>IFERROR(IF($F2298="ALTA",$D2298*1.03,
IF($F2298="MEDIA",$D2298*1,
IF($F2298="BAJA",$D2298*0.92,
IF($F2298="LIQUIDAR",_xlfn.XLOOKUP(A2298,Rotación!$A:$A,Rotación!$O:$O,0,0,-1),"")))),"")</f>
        <v>12300000</v>
      </c>
      <c r="H2298" s="13">
        <f>IFERROR(IF($F2298="ALTA",$D2298*1,
IF($F2298="MEDIA",$D2298*0.97,
IF($F2298="BAJA",$D2298*0.9,
IF($F2298="LIQUIDAR",_xlfn.XLOOKUP(A2298,Rotación!$A:$A,Rotación!$O:$O,0,0,-1),"")))),"")</f>
        <v>11931000</v>
      </c>
      <c r="I2298" s="13">
        <f>IFERROR(IF($F2298="ALTA",$D2298*0.97,
IF($F2298="MEDIA",$D2298*0.94,
IF($F2298="BAJA",$D2298*0.87,
IF($F2298="LIQUIDAR",_xlfn.XLOOKUP(A2298,Rotación!$A:$A,Rotación!$O:$O,0,0,-1),"")))),"")</f>
        <v>11562000</v>
      </c>
      <c r="J2298" s="13">
        <f>IFERROR(IF($F2298="ALTA",$D2298*0.94,
IF($F2298="MEDIA",$D2298*0.9,
IF($F2298="BAJA",$D2298*0.85,
IF($F2298="LIQUIDAR",_xlfn.XLOOKUP(A2298,Rotación!$A:$A,Rotación!$O:$O,0,0,-1),"")))),"")</f>
        <v>11070000</v>
      </c>
      <c r="K2298" s="13" t="str">
        <f>_xlfn.XLOOKUP(A2298,Rotación!$A:$A,Rotación!$P:$P,"",0,-1)</f>
        <v/>
      </c>
      <c r="L2298" s="25" t="e">
        <f t="shared" si="156"/>
        <v>#VALUE!</v>
      </c>
      <c r="M2298" s="26">
        <f t="shared" si="157"/>
        <v>0.82926829268292679</v>
      </c>
      <c r="N2298" s="22">
        <f>IFERROR(VLOOKUP(A2298,'Base ATR'!$1:$1048576,2,0),"")</f>
        <v>46052.407638888886</v>
      </c>
      <c r="O2298" s="23">
        <f t="shared" ca="1" si="158"/>
        <v>235.59236111111386</v>
      </c>
      <c r="P2298" t="str">
        <f t="shared" si="159"/>
        <v>SOBRE MERCADO</v>
      </c>
    </row>
    <row r="2299" spans="1:16" x14ac:dyDescent="0.3">
      <c r="A2299" t="s">
        <v>5287</v>
      </c>
      <c r="D2299" s="29">
        <v>9200000</v>
      </c>
      <c r="E2299" s="29">
        <v>7700000</v>
      </c>
      <c r="F2299" t="s">
        <v>4033</v>
      </c>
      <c r="G2299" s="13">
        <f>IFERROR(IF($F2299="ALTA",$D2299*1.03,
IF($F2299="MEDIA",$D2299*1,
IF($F2299="BAJA",$D2299*0.92,
IF($F2299="LIQUIDAR",_xlfn.XLOOKUP(A2299,Rotación!$A:$A,Rotación!$O:$O,0,0,-1),"")))),"")</f>
        <v>9200000</v>
      </c>
      <c r="H2299" s="13">
        <f>IFERROR(IF($F2299="ALTA",$D2299*1,
IF($F2299="MEDIA",$D2299*0.97,
IF($F2299="BAJA",$D2299*0.9,
IF($F2299="LIQUIDAR",_xlfn.XLOOKUP(A2299,Rotación!$A:$A,Rotación!$O:$O,0,0,-1),"")))),"")</f>
        <v>8924000</v>
      </c>
      <c r="I2299" s="13">
        <f>IFERROR(IF($F2299="ALTA",$D2299*0.97,
IF($F2299="MEDIA",$D2299*0.94,
IF($F2299="BAJA",$D2299*0.87,
IF($F2299="LIQUIDAR",_xlfn.XLOOKUP(A2299,Rotación!$A:$A,Rotación!$O:$O,0,0,-1),"")))),"")</f>
        <v>8648000</v>
      </c>
      <c r="J2299" s="13">
        <f>IFERROR(IF($F2299="ALTA",$D2299*0.94,
IF($F2299="MEDIA",$D2299*0.9,
IF($F2299="BAJA",$D2299*0.85,
IF($F2299="LIQUIDAR",_xlfn.XLOOKUP(A2299,Rotación!$A:$A,Rotación!$O:$O,0,0,-1),"")))),"")</f>
        <v>8280000</v>
      </c>
      <c r="K2299" s="13" t="str">
        <f>_xlfn.XLOOKUP(A2299,Rotación!$A:$A,Rotación!$P:$P,"",0,-1)</f>
        <v/>
      </c>
      <c r="L2299" s="25" t="e">
        <f t="shared" si="156"/>
        <v>#VALUE!</v>
      </c>
      <c r="M2299" s="26">
        <f t="shared" si="157"/>
        <v>0.83695652173913049</v>
      </c>
      <c r="N2299" s="22" t="str">
        <f>IFERROR(VLOOKUP(A2299,'Base ATR'!$1:$1048576,2,0),"")</f>
        <v/>
      </c>
      <c r="O2299" s="23" t="str">
        <f t="shared" ca="1" si="158"/>
        <v/>
      </c>
      <c r="P2299" t="str">
        <f t="shared" si="159"/>
        <v/>
      </c>
    </row>
    <row r="2300" spans="1:16" x14ac:dyDescent="0.3">
      <c r="A2300" t="s">
        <v>5288</v>
      </c>
      <c r="D2300" s="29">
        <v>8900000</v>
      </c>
      <c r="E2300" s="29">
        <v>7300000</v>
      </c>
      <c r="F2300" t="s">
        <v>4033</v>
      </c>
      <c r="G2300" s="13">
        <f>IFERROR(IF($F2300="ALTA",$D2300*1.03,
IF($F2300="MEDIA",$D2300*1,
IF($F2300="BAJA",$D2300*0.92,
IF($F2300="LIQUIDAR",_xlfn.XLOOKUP(A2300,Rotación!$A:$A,Rotación!$O:$O,0,0,-1),"")))),"")</f>
        <v>8900000</v>
      </c>
      <c r="H2300" s="13">
        <f>IFERROR(IF($F2300="ALTA",$D2300*1,
IF($F2300="MEDIA",$D2300*0.97,
IF($F2300="BAJA",$D2300*0.9,
IF($F2300="LIQUIDAR",_xlfn.XLOOKUP(A2300,Rotación!$A:$A,Rotación!$O:$O,0,0,-1),"")))),"")</f>
        <v>8633000</v>
      </c>
      <c r="I2300" s="13">
        <f>IFERROR(IF($F2300="ALTA",$D2300*0.97,
IF($F2300="MEDIA",$D2300*0.94,
IF($F2300="BAJA",$D2300*0.87,
IF($F2300="LIQUIDAR",_xlfn.XLOOKUP(A2300,Rotación!$A:$A,Rotación!$O:$O,0,0,-1),"")))),"")</f>
        <v>8365999.9999999991</v>
      </c>
      <c r="J2300" s="13">
        <f>IFERROR(IF($F2300="ALTA",$D2300*0.94,
IF($F2300="MEDIA",$D2300*0.9,
IF($F2300="BAJA",$D2300*0.85,
IF($F2300="LIQUIDAR",_xlfn.XLOOKUP(A2300,Rotación!$A:$A,Rotación!$O:$O,0,0,-1),"")))),"")</f>
        <v>8010000</v>
      </c>
      <c r="K2300" s="13" t="str">
        <f>_xlfn.XLOOKUP(A2300,Rotación!$A:$A,Rotación!$P:$P,"",0,-1)</f>
        <v/>
      </c>
      <c r="L2300" s="25" t="e">
        <f t="shared" si="156"/>
        <v>#VALUE!</v>
      </c>
      <c r="M2300" s="26">
        <f t="shared" si="157"/>
        <v>0.8202247191011236</v>
      </c>
      <c r="N2300" s="22" t="str">
        <f>IFERROR(VLOOKUP(A2300,'Base ATR'!$1:$1048576,2,0),"")</f>
        <v/>
      </c>
      <c r="O2300" s="23" t="str">
        <f t="shared" ca="1" si="158"/>
        <v/>
      </c>
      <c r="P2300" t="str">
        <f t="shared" si="159"/>
        <v/>
      </c>
    </row>
    <row r="2301" spans="1:16" x14ac:dyDescent="0.3">
      <c r="A2301" t="s">
        <v>5213</v>
      </c>
      <c r="D2301" s="29">
        <v>11300000</v>
      </c>
      <c r="E2301" s="29">
        <v>9000000</v>
      </c>
      <c r="F2301" t="s">
        <v>4033</v>
      </c>
      <c r="G2301" s="13">
        <f>IFERROR(IF($F2301="ALTA",$D2301*1.03,
IF($F2301="MEDIA",$D2301*1,
IF($F2301="BAJA",$D2301*0.92,
IF($F2301="LIQUIDAR",_xlfn.XLOOKUP(A2301,Rotación!$A:$A,Rotación!$O:$O,0,0,-1),"")))),"")</f>
        <v>11300000</v>
      </c>
      <c r="H2301" s="13">
        <f>IFERROR(IF($F2301="ALTA",$D2301*1,
IF($F2301="MEDIA",$D2301*0.97,
IF($F2301="BAJA",$D2301*0.9,
IF($F2301="LIQUIDAR",_xlfn.XLOOKUP(A2301,Rotación!$A:$A,Rotación!$O:$O,0,0,-1),"")))),"")</f>
        <v>10961000</v>
      </c>
      <c r="I2301" s="13">
        <f>IFERROR(IF($F2301="ALTA",$D2301*0.97,
IF($F2301="MEDIA",$D2301*0.94,
IF($F2301="BAJA",$D2301*0.87,
IF($F2301="LIQUIDAR",_xlfn.XLOOKUP(A2301,Rotación!$A:$A,Rotación!$O:$O,0,0,-1),"")))),"")</f>
        <v>10622000</v>
      </c>
      <c r="J2301" s="13">
        <f>IFERROR(IF($F2301="ALTA",$D2301*0.94,
IF($F2301="MEDIA",$D2301*0.9,
IF($F2301="BAJA",$D2301*0.85,
IF($F2301="LIQUIDAR",_xlfn.XLOOKUP(A2301,Rotación!$A:$A,Rotación!$O:$O,0,0,-1),"")))),"")</f>
        <v>10170000</v>
      </c>
      <c r="K2301" s="13" t="str">
        <f>_xlfn.XLOOKUP(A2301,Rotación!$A:$A,Rotación!$P:$P,"",0,-1)</f>
        <v/>
      </c>
      <c r="L2301" s="25" t="e">
        <f t="shared" si="156"/>
        <v>#VALUE!</v>
      </c>
      <c r="M2301" s="26">
        <f t="shared" si="157"/>
        <v>0.79646017699115046</v>
      </c>
      <c r="N2301" s="22">
        <f>IFERROR(VLOOKUP(A2301,'Base ATR'!$1:$1048576,2,0),"")</f>
        <v>46058.723611111112</v>
      </c>
      <c r="O2301" s="23">
        <f t="shared" ca="1" si="158"/>
        <v>229.2763888888876</v>
      </c>
      <c r="P2301" t="str">
        <f t="shared" si="159"/>
        <v>SOBRE MERCADO</v>
      </c>
    </row>
    <row r="2302" spans="1:16" x14ac:dyDescent="0.3">
      <c r="A2302" t="s">
        <v>5217</v>
      </c>
      <c r="D2302" s="29">
        <v>14200000</v>
      </c>
      <c r="E2302" s="29">
        <v>11800000</v>
      </c>
      <c r="F2302" t="s">
        <v>4033</v>
      </c>
      <c r="G2302" s="13">
        <f>IFERROR(IF($F2302="ALTA",$D2302*1.03,
IF($F2302="MEDIA",$D2302*1,
IF($F2302="BAJA",$D2302*0.92,
IF($F2302="LIQUIDAR",_xlfn.XLOOKUP(A2302,Rotación!$A:$A,Rotación!$O:$O,0,0,-1),"")))),"")</f>
        <v>14200000</v>
      </c>
      <c r="H2302" s="13">
        <f>IFERROR(IF($F2302="ALTA",$D2302*1,
IF($F2302="MEDIA",$D2302*0.97,
IF($F2302="BAJA",$D2302*0.9,
IF($F2302="LIQUIDAR",_xlfn.XLOOKUP(A2302,Rotación!$A:$A,Rotación!$O:$O,0,0,-1),"")))),"")</f>
        <v>13774000</v>
      </c>
      <c r="I2302" s="13">
        <f>IFERROR(IF($F2302="ALTA",$D2302*0.97,
IF($F2302="MEDIA",$D2302*0.94,
IF($F2302="BAJA",$D2302*0.87,
IF($F2302="LIQUIDAR",_xlfn.XLOOKUP(A2302,Rotación!$A:$A,Rotación!$O:$O,0,0,-1),"")))),"")</f>
        <v>13348000</v>
      </c>
      <c r="J2302" s="13">
        <f>IFERROR(IF($F2302="ALTA",$D2302*0.94,
IF($F2302="MEDIA",$D2302*0.9,
IF($F2302="BAJA",$D2302*0.85,
IF($F2302="LIQUIDAR",_xlfn.XLOOKUP(A2302,Rotación!$A:$A,Rotación!$O:$O,0,0,-1),"")))),"")</f>
        <v>12780000</v>
      </c>
      <c r="K2302" s="13" t="str">
        <f>_xlfn.XLOOKUP(A2302,Rotación!$A:$A,Rotación!$P:$P,"",0,-1)</f>
        <v/>
      </c>
      <c r="L2302" s="25" t="e">
        <f t="shared" si="156"/>
        <v>#VALUE!</v>
      </c>
      <c r="M2302" s="26">
        <f t="shared" si="157"/>
        <v>0.83098591549295775</v>
      </c>
      <c r="N2302" s="22" t="str">
        <f>IFERROR(VLOOKUP(A2302,'Base ATR'!$1:$1048576,2,0),"")</f>
        <v/>
      </c>
      <c r="O2302" s="23" t="str">
        <f t="shared" ca="1" si="158"/>
        <v/>
      </c>
      <c r="P2302" t="str">
        <f t="shared" si="159"/>
        <v/>
      </c>
    </row>
    <row r="2303" spans="1:16" x14ac:dyDescent="0.3">
      <c r="A2303" t="s">
        <v>5219</v>
      </c>
      <c r="D2303" s="29">
        <v>8100000</v>
      </c>
      <c r="E2303" s="29">
        <v>6500000</v>
      </c>
      <c r="F2303" t="s">
        <v>5390</v>
      </c>
      <c r="G2303" s="13">
        <f>IFERROR(IF($F2303="ALTA",$D2303*1.03,
IF($F2303="MEDIA",$D2303*1,
IF($F2303="BAJA",$D2303*0.92,
IF($F2303="LIQUIDAR",_xlfn.XLOOKUP(A2303,Rotación!$A:$A,Rotación!$O:$O,0,0,-1),"")))),"")</f>
        <v>8343000</v>
      </c>
      <c r="H2303" s="13">
        <f>IFERROR(IF($F2303="ALTA",$D2303*1,
IF($F2303="MEDIA",$D2303*0.97,
IF($F2303="BAJA",$D2303*0.9,
IF($F2303="LIQUIDAR",_xlfn.XLOOKUP(A2303,Rotación!$A:$A,Rotación!$O:$O,0,0,-1),"")))),"")</f>
        <v>8100000</v>
      </c>
      <c r="I2303" s="13">
        <f>IFERROR(IF($F2303="ALTA",$D2303*0.97,
IF($F2303="MEDIA",$D2303*0.94,
IF($F2303="BAJA",$D2303*0.87,
IF($F2303="LIQUIDAR",_xlfn.XLOOKUP(A2303,Rotación!$A:$A,Rotación!$O:$O,0,0,-1),"")))),"")</f>
        <v>7857000</v>
      </c>
      <c r="J2303" s="13">
        <f>IFERROR(IF($F2303="ALTA",$D2303*0.94,
IF($F2303="MEDIA",$D2303*0.9,
IF($F2303="BAJA",$D2303*0.85,
IF($F2303="LIQUIDAR",_xlfn.XLOOKUP(A2303,Rotación!$A:$A,Rotación!$O:$O,0,0,-1),"")))),"")</f>
        <v>7614000</v>
      </c>
      <c r="K2303" s="13" t="str">
        <f>_xlfn.XLOOKUP(A2303,Rotación!$A:$A,Rotación!$P:$P,"",0,-1)</f>
        <v/>
      </c>
      <c r="L2303" s="25" t="e">
        <f t="shared" si="156"/>
        <v>#VALUE!</v>
      </c>
      <c r="M2303" s="26">
        <f t="shared" si="157"/>
        <v>0.80246913580246915</v>
      </c>
      <c r="N2303" s="22" t="str">
        <f>IFERROR(VLOOKUP(A2303,'Base ATR'!$1:$1048576,2,0),"")</f>
        <v/>
      </c>
      <c r="O2303" s="23" t="str">
        <f t="shared" ca="1" si="158"/>
        <v/>
      </c>
      <c r="P2303" t="str">
        <f t="shared" si="159"/>
        <v/>
      </c>
    </row>
    <row r="2304" spans="1:16" x14ac:dyDescent="0.3">
      <c r="A2304" t="s">
        <v>5225</v>
      </c>
      <c r="D2304" s="29">
        <v>11700000</v>
      </c>
      <c r="E2304" s="29">
        <v>9400000</v>
      </c>
      <c r="F2304" t="s">
        <v>5390</v>
      </c>
      <c r="G2304" s="13">
        <f>IFERROR(IF($F2304="ALTA",$D2304*1.03,
IF($F2304="MEDIA",$D2304*1,
IF($F2304="BAJA",$D2304*0.92,
IF($F2304="LIQUIDAR",_xlfn.XLOOKUP(A2304,Rotación!$A:$A,Rotación!$O:$O,0,0,-1),"")))),"")</f>
        <v>12051000</v>
      </c>
      <c r="H2304" s="13">
        <f>IFERROR(IF($F2304="ALTA",$D2304*1,
IF($F2304="MEDIA",$D2304*0.97,
IF($F2304="BAJA",$D2304*0.9,
IF($F2304="LIQUIDAR",_xlfn.XLOOKUP(A2304,Rotación!$A:$A,Rotación!$O:$O,0,0,-1),"")))),"")</f>
        <v>11700000</v>
      </c>
      <c r="I2304" s="13">
        <f>IFERROR(IF($F2304="ALTA",$D2304*0.97,
IF($F2304="MEDIA",$D2304*0.94,
IF($F2304="BAJA",$D2304*0.87,
IF($F2304="LIQUIDAR",_xlfn.XLOOKUP(A2304,Rotación!$A:$A,Rotación!$O:$O,0,0,-1),"")))),"")</f>
        <v>11349000</v>
      </c>
      <c r="J2304" s="13">
        <f>IFERROR(IF($F2304="ALTA",$D2304*0.94,
IF($F2304="MEDIA",$D2304*0.9,
IF($F2304="BAJA",$D2304*0.85,
IF($F2304="LIQUIDAR",_xlfn.XLOOKUP(A2304,Rotación!$A:$A,Rotación!$O:$O,0,0,-1),"")))),"")</f>
        <v>10998000</v>
      </c>
      <c r="K2304" s="13" t="str">
        <f>_xlfn.XLOOKUP(A2304,Rotación!$A:$A,Rotación!$P:$P,"",0,-1)</f>
        <v/>
      </c>
      <c r="L2304" s="25" t="e">
        <f t="shared" si="156"/>
        <v>#VALUE!</v>
      </c>
      <c r="M2304" s="26">
        <f t="shared" si="157"/>
        <v>0.80341880341880345</v>
      </c>
      <c r="N2304" s="22" t="str">
        <f>IFERROR(VLOOKUP(A2304,'Base ATR'!$1:$1048576,2,0),"")</f>
        <v/>
      </c>
      <c r="O2304" s="23" t="str">
        <f t="shared" ca="1" si="158"/>
        <v/>
      </c>
      <c r="P2304" t="str">
        <f t="shared" si="159"/>
        <v/>
      </c>
    </row>
    <row r="2305" spans="1:16" x14ac:dyDescent="0.3">
      <c r="A2305" t="s">
        <v>5229</v>
      </c>
      <c r="D2305" s="29">
        <v>12900000</v>
      </c>
      <c r="E2305" s="29">
        <v>10500000</v>
      </c>
      <c r="F2305" t="s">
        <v>4033</v>
      </c>
      <c r="G2305" s="13">
        <f>IFERROR(IF($F2305="ALTA",$D2305*1.03,
IF($F2305="MEDIA",$D2305*1,
IF($F2305="BAJA",$D2305*0.92,
IF($F2305="LIQUIDAR",_xlfn.XLOOKUP(A2305,Rotación!$A:$A,Rotación!$O:$O,0,0,-1),"")))),"")</f>
        <v>12900000</v>
      </c>
      <c r="H2305" s="13">
        <f>IFERROR(IF($F2305="ALTA",$D2305*1,
IF($F2305="MEDIA",$D2305*0.97,
IF($F2305="BAJA",$D2305*0.9,
IF($F2305="LIQUIDAR",_xlfn.XLOOKUP(A2305,Rotación!$A:$A,Rotación!$O:$O,0,0,-1),"")))),"")</f>
        <v>12513000</v>
      </c>
      <c r="I2305" s="13">
        <f>IFERROR(IF($F2305="ALTA",$D2305*0.97,
IF($F2305="MEDIA",$D2305*0.94,
IF($F2305="BAJA",$D2305*0.87,
IF($F2305="LIQUIDAR",_xlfn.XLOOKUP(A2305,Rotación!$A:$A,Rotación!$O:$O,0,0,-1),"")))),"")</f>
        <v>12126000</v>
      </c>
      <c r="J2305" s="13">
        <f>IFERROR(IF($F2305="ALTA",$D2305*0.94,
IF($F2305="MEDIA",$D2305*0.9,
IF($F2305="BAJA",$D2305*0.85,
IF($F2305="LIQUIDAR",_xlfn.XLOOKUP(A2305,Rotación!$A:$A,Rotación!$O:$O,0,0,-1),"")))),"")</f>
        <v>11610000</v>
      </c>
      <c r="K2305" s="13" t="str">
        <f>_xlfn.XLOOKUP(A2305,Rotación!$A:$A,Rotación!$P:$P,"",0,-1)</f>
        <v/>
      </c>
      <c r="L2305" s="25" t="e">
        <f t="shared" si="156"/>
        <v>#VALUE!</v>
      </c>
      <c r="M2305" s="26">
        <f t="shared" si="157"/>
        <v>0.81395348837209303</v>
      </c>
      <c r="N2305" s="22" t="str">
        <f>IFERROR(VLOOKUP(A2305,'Base ATR'!$1:$1048576,2,0),"")</f>
        <v/>
      </c>
      <c r="O2305" s="23" t="str">
        <f t="shared" ca="1" si="158"/>
        <v/>
      </c>
      <c r="P2305" t="str">
        <f t="shared" si="159"/>
        <v/>
      </c>
    </row>
    <row r="2306" spans="1:16" x14ac:dyDescent="0.3">
      <c r="A2306" t="s">
        <v>5234</v>
      </c>
      <c r="D2306" s="29">
        <v>24200000</v>
      </c>
      <c r="E2306" s="29">
        <v>20500000</v>
      </c>
      <c r="F2306" t="s">
        <v>4033</v>
      </c>
      <c r="G2306" s="13">
        <f>IFERROR(IF($F2306="ALTA",$D2306*1.03,
IF($F2306="MEDIA",$D2306*1,
IF($F2306="BAJA",$D2306*0.92,
IF($F2306="LIQUIDAR",_xlfn.XLOOKUP(A2306,Rotación!$A:$A,Rotación!$O:$O,0,0,-1),"")))),"")</f>
        <v>24200000</v>
      </c>
      <c r="H2306" s="13">
        <f>IFERROR(IF($F2306="ALTA",$D2306*1,
IF($F2306="MEDIA",$D2306*0.97,
IF($F2306="BAJA",$D2306*0.9,
IF($F2306="LIQUIDAR",_xlfn.XLOOKUP(A2306,Rotación!$A:$A,Rotación!$O:$O,0,0,-1),"")))),"")</f>
        <v>23474000</v>
      </c>
      <c r="I2306" s="13">
        <f>IFERROR(IF($F2306="ALTA",$D2306*0.97,
IF($F2306="MEDIA",$D2306*0.94,
IF($F2306="BAJA",$D2306*0.87,
IF($F2306="LIQUIDAR",_xlfn.XLOOKUP(A2306,Rotación!$A:$A,Rotación!$O:$O,0,0,-1),"")))),"")</f>
        <v>22748000</v>
      </c>
      <c r="J2306" s="13">
        <f>IFERROR(IF($F2306="ALTA",$D2306*0.94,
IF($F2306="MEDIA",$D2306*0.9,
IF($F2306="BAJA",$D2306*0.85,
IF($F2306="LIQUIDAR",_xlfn.XLOOKUP(A2306,Rotación!$A:$A,Rotación!$O:$O,0,0,-1),"")))),"")</f>
        <v>21780000</v>
      </c>
      <c r="K2306" s="13">
        <f>_xlfn.XLOOKUP(A2306,Rotación!$A:$A,Rotación!$P:$P,"",0,-1)</f>
        <v>23490000</v>
      </c>
      <c r="L2306" s="25">
        <f t="shared" si="156"/>
        <v>-710000</v>
      </c>
      <c r="M2306" s="26">
        <f t="shared" si="157"/>
        <v>0.84710743801652888</v>
      </c>
      <c r="N2306" s="22">
        <f>IFERROR(VLOOKUP(A2306,'Base ATR'!$1:$1048576,2,0),"")</f>
        <v>46057.647916666669</v>
      </c>
      <c r="O2306" s="23">
        <f t="shared" ca="1" si="158"/>
        <v>230.35208333333139</v>
      </c>
      <c r="P2306" t="str">
        <f t="shared" si="159"/>
        <v>BAJO MERCADO</v>
      </c>
    </row>
    <row r="2307" spans="1:16" x14ac:dyDescent="0.3">
      <c r="A2307" t="s">
        <v>5236</v>
      </c>
      <c r="D2307" s="29">
        <v>8600000</v>
      </c>
      <c r="E2307" s="29">
        <v>7300000</v>
      </c>
      <c r="F2307" t="s">
        <v>5390</v>
      </c>
      <c r="G2307" s="13">
        <f>IFERROR(IF($F2307="ALTA",$D2307*1.03,
IF($F2307="MEDIA",$D2307*1,
IF($F2307="BAJA",$D2307*0.92,
IF($F2307="LIQUIDAR",_xlfn.XLOOKUP(A2307,Rotación!$A:$A,Rotación!$O:$O,0,0,-1),"")))),"")</f>
        <v>8858000</v>
      </c>
      <c r="H2307" s="13">
        <f>IFERROR(IF($F2307="ALTA",$D2307*1,
IF($F2307="MEDIA",$D2307*0.97,
IF($F2307="BAJA",$D2307*0.9,
IF($F2307="LIQUIDAR",_xlfn.XLOOKUP(A2307,Rotación!$A:$A,Rotación!$O:$O,0,0,-1),"")))),"")</f>
        <v>8600000</v>
      </c>
      <c r="I2307" s="13">
        <f>IFERROR(IF($F2307="ALTA",$D2307*0.97,
IF($F2307="MEDIA",$D2307*0.94,
IF($F2307="BAJA",$D2307*0.87,
IF($F2307="LIQUIDAR",_xlfn.XLOOKUP(A2307,Rotación!$A:$A,Rotación!$O:$O,0,0,-1),"")))),"")</f>
        <v>8342000</v>
      </c>
      <c r="J2307" s="13">
        <f>IFERROR(IF($F2307="ALTA",$D2307*0.94,
IF($F2307="MEDIA",$D2307*0.9,
IF($F2307="BAJA",$D2307*0.85,
IF($F2307="LIQUIDAR",_xlfn.XLOOKUP(A2307,Rotación!$A:$A,Rotación!$O:$O,0,0,-1),"")))),"")</f>
        <v>8084000</v>
      </c>
      <c r="K2307" s="13" t="str">
        <f>_xlfn.XLOOKUP(A2307,Rotación!$A:$A,Rotación!$P:$P,"",0,-1)</f>
        <v/>
      </c>
      <c r="L2307" s="25" t="e">
        <f t="shared" si="156"/>
        <v>#VALUE!</v>
      </c>
      <c r="M2307" s="26">
        <f t="shared" si="157"/>
        <v>0.84883720930232553</v>
      </c>
      <c r="N2307" s="22" t="str">
        <f>IFERROR(VLOOKUP(A2307,'Base ATR'!$1:$1048576,2,0),"")</f>
        <v/>
      </c>
      <c r="O2307" s="23" t="str">
        <f t="shared" ca="1" si="158"/>
        <v/>
      </c>
      <c r="P2307" t="str">
        <f t="shared" si="159"/>
        <v/>
      </c>
    </row>
    <row r="2308" spans="1:16" x14ac:dyDescent="0.3">
      <c r="A2308" t="s">
        <v>5238</v>
      </c>
      <c r="D2308" s="29">
        <v>13710000</v>
      </c>
      <c r="E2308" s="29">
        <v>11000000</v>
      </c>
      <c r="F2308" t="s">
        <v>4033</v>
      </c>
      <c r="G2308" s="13">
        <f>IFERROR(IF($F2308="ALTA",$D2308*1.03,
IF($F2308="MEDIA",$D2308*1,
IF($F2308="BAJA",$D2308*0.92,
IF($F2308="LIQUIDAR",_xlfn.XLOOKUP(A2308,Rotación!$A:$A,Rotación!$O:$O,0,0,-1),"")))),"")</f>
        <v>13710000</v>
      </c>
      <c r="H2308" s="13">
        <f>IFERROR(IF($F2308="ALTA",$D2308*1,
IF($F2308="MEDIA",$D2308*0.97,
IF($F2308="BAJA",$D2308*0.9,
IF($F2308="LIQUIDAR",_xlfn.XLOOKUP(A2308,Rotación!$A:$A,Rotación!$O:$O,0,0,-1),"")))),"")</f>
        <v>13298700</v>
      </c>
      <c r="I2308" s="13">
        <f>IFERROR(IF($F2308="ALTA",$D2308*0.97,
IF($F2308="MEDIA",$D2308*0.94,
IF($F2308="BAJA",$D2308*0.87,
IF($F2308="LIQUIDAR",_xlfn.XLOOKUP(A2308,Rotación!$A:$A,Rotación!$O:$O,0,0,-1),"")))),"")</f>
        <v>12887400</v>
      </c>
      <c r="J2308" s="13">
        <f>IFERROR(IF($F2308="ALTA",$D2308*0.94,
IF($F2308="MEDIA",$D2308*0.9,
IF($F2308="BAJA",$D2308*0.85,
IF($F2308="LIQUIDAR",_xlfn.XLOOKUP(A2308,Rotación!$A:$A,Rotación!$O:$O,0,0,-1),"")))),"")</f>
        <v>12339000</v>
      </c>
      <c r="K2308" s="13" t="str">
        <f>_xlfn.XLOOKUP(A2308,Rotación!$A:$A,Rotación!$P:$P,"",0,-1)</f>
        <v/>
      </c>
      <c r="L2308" s="25" t="e">
        <f t="shared" si="156"/>
        <v>#VALUE!</v>
      </c>
      <c r="M2308" s="26">
        <f t="shared" si="157"/>
        <v>0.80233406272793584</v>
      </c>
      <c r="N2308" s="22">
        <f>IFERROR(VLOOKUP(A2308,'Base ATR'!$1:$1048576,2,0),"")</f>
        <v>46111.723611111112</v>
      </c>
      <c r="O2308" s="23">
        <f t="shared" ca="1" si="158"/>
        <v>176.2763888888876</v>
      </c>
      <c r="P2308" t="str">
        <f t="shared" si="159"/>
        <v>SOBRE MERCADO</v>
      </c>
    </row>
    <row r="2309" spans="1:16" x14ac:dyDescent="0.3">
      <c r="A2309" t="s">
        <v>5244</v>
      </c>
      <c r="D2309" s="29">
        <v>12800000</v>
      </c>
      <c r="E2309" s="29">
        <v>9800000</v>
      </c>
      <c r="F2309" t="s">
        <v>4033</v>
      </c>
      <c r="G2309" s="13">
        <f>IFERROR(IF($F2309="ALTA",$D2309*1.03,
IF($F2309="MEDIA",$D2309*1,
IF($F2309="BAJA",$D2309*0.92,
IF($F2309="LIQUIDAR",_xlfn.XLOOKUP(A2309,Rotación!$A:$A,Rotación!$O:$O,0,0,-1),"")))),"")</f>
        <v>12800000</v>
      </c>
      <c r="H2309" s="13">
        <f>IFERROR(IF($F2309="ALTA",$D2309*1,
IF($F2309="MEDIA",$D2309*0.97,
IF($F2309="BAJA",$D2309*0.9,
IF($F2309="LIQUIDAR",_xlfn.XLOOKUP(A2309,Rotación!$A:$A,Rotación!$O:$O,0,0,-1),"")))),"")</f>
        <v>12416000</v>
      </c>
      <c r="I2309" s="13">
        <f>IFERROR(IF($F2309="ALTA",$D2309*0.97,
IF($F2309="MEDIA",$D2309*0.94,
IF($F2309="BAJA",$D2309*0.87,
IF($F2309="LIQUIDAR",_xlfn.XLOOKUP(A2309,Rotación!$A:$A,Rotación!$O:$O,0,0,-1),"")))),"")</f>
        <v>12032000</v>
      </c>
      <c r="J2309" s="13">
        <f>IFERROR(IF($F2309="ALTA",$D2309*0.94,
IF($F2309="MEDIA",$D2309*0.9,
IF($F2309="BAJA",$D2309*0.85,
IF($F2309="LIQUIDAR",_xlfn.XLOOKUP(A2309,Rotación!$A:$A,Rotación!$O:$O,0,0,-1),"")))),"")</f>
        <v>11520000</v>
      </c>
      <c r="K2309" s="13" t="str">
        <f>_xlfn.XLOOKUP(A2309,Rotación!$A:$A,Rotación!$P:$P,"",0,-1)</f>
        <v/>
      </c>
      <c r="L2309" s="25" t="e">
        <f t="shared" si="156"/>
        <v>#VALUE!</v>
      </c>
      <c r="M2309" s="26">
        <f t="shared" si="157"/>
        <v>0.765625</v>
      </c>
      <c r="N2309" s="22" t="str">
        <f>IFERROR(VLOOKUP(A2309,'Base ATR'!$1:$1048576,2,0),"")</f>
        <v/>
      </c>
      <c r="O2309" s="23" t="str">
        <f t="shared" ca="1" si="158"/>
        <v/>
      </c>
      <c r="P2309" t="str">
        <f t="shared" si="159"/>
        <v/>
      </c>
    </row>
    <row r="2310" spans="1:16" x14ac:dyDescent="0.3">
      <c r="A2310" t="s">
        <v>6276</v>
      </c>
      <c r="D2310" s="29">
        <v>18900000</v>
      </c>
      <c r="E2310" s="29">
        <v>14000000</v>
      </c>
      <c r="F2310" t="s">
        <v>4033</v>
      </c>
      <c r="G2310" s="13">
        <f>IFERROR(IF($F2310="ALTA",$D2310*1.03,
IF($F2310="MEDIA",$D2310*1,
IF($F2310="BAJA",$D2310*0.92,
IF($F2310="LIQUIDAR",_xlfn.XLOOKUP(A2310,Rotación!$A:$A,Rotación!$O:$O,0,0,-1),"")))),"")</f>
        <v>18900000</v>
      </c>
      <c r="H2310" s="13">
        <f>IFERROR(IF($F2310="ALTA",$D2310*1,
IF($F2310="MEDIA",$D2310*0.97,
IF($F2310="BAJA",$D2310*0.9,
IF($F2310="LIQUIDAR",_xlfn.XLOOKUP(A2310,Rotación!$A:$A,Rotación!$O:$O,0,0,-1),"")))),"")</f>
        <v>18333000</v>
      </c>
      <c r="I2310" s="13">
        <f>IFERROR(IF($F2310="ALTA",$D2310*0.97,
IF($F2310="MEDIA",$D2310*0.94,
IF($F2310="BAJA",$D2310*0.87,
IF($F2310="LIQUIDAR",_xlfn.XLOOKUP(A2310,Rotación!$A:$A,Rotación!$O:$O,0,0,-1),"")))),"")</f>
        <v>17766000</v>
      </c>
      <c r="J2310" s="13">
        <f>IFERROR(IF($F2310="ALTA",$D2310*0.94,
IF($F2310="MEDIA",$D2310*0.9,
IF($F2310="BAJA",$D2310*0.85,
IF($F2310="LIQUIDAR",_xlfn.XLOOKUP(A2310,Rotación!$A:$A,Rotación!$O:$O,0,0,-1),"")))),"")</f>
        <v>17010000</v>
      </c>
      <c r="K2310" s="13" t="str">
        <f>_xlfn.XLOOKUP(A2310,Rotación!$A:$A,Rotación!$P:$P,"",0,-1)</f>
        <v/>
      </c>
      <c r="L2310" s="25" t="e">
        <f t="shared" si="156"/>
        <v>#VALUE!</v>
      </c>
      <c r="M2310" s="26">
        <f t="shared" si="157"/>
        <v>0.7407407407407407</v>
      </c>
      <c r="N2310" s="22" t="str">
        <f>IFERROR(VLOOKUP(A2310,'Base ATR'!$1:$1048576,2,0),"")</f>
        <v/>
      </c>
      <c r="O2310" s="23" t="str">
        <f t="shared" ca="1" si="158"/>
        <v/>
      </c>
      <c r="P2310" t="str">
        <f t="shared" si="159"/>
        <v/>
      </c>
    </row>
    <row r="2311" spans="1:16" x14ac:dyDescent="0.3">
      <c r="A2311" t="s">
        <v>5219</v>
      </c>
      <c r="D2311" s="29">
        <v>10000000</v>
      </c>
      <c r="E2311" s="29">
        <v>20000000</v>
      </c>
      <c r="F2311" t="s">
        <v>5391</v>
      </c>
      <c r="G2311" s="13">
        <f>IFERROR(IF($F2311="ALTA",$D2311*1.03,
IF($F2311="MEDIA",$D2311*1,
IF($F2311="BAJA",$D2311*0.92,
IF($F2311="LIQUIDAR",_xlfn.XLOOKUP(A2311,Rotación!$A:$A,Rotación!$O:$O,0,0,-1),"")))),"")</f>
        <v>9200000</v>
      </c>
      <c r="H2311" s="13">
        <f>IFERROR(IF($F2311="ALTA",$D2311*1,
IF($F2311="MEDIA",$D2311*0.97,
IF($F2311="BAJA",$D2311*0.9,
IF($F2311="LIQUIDAR",_xlfn.XLOOKUP(A2311,Rotación!$A:$A,Rotación!$O:$O,0,0,-1),"")))),"")</f>
        <v>9000000</v>
      </c>
      <c r="I2311" s="13">
        <f>IFERROR(IF($F2311="ALTA",$D2311*0.97,
IF($F2311="MEDIA",$D2311*0.94,
IF($F2311="BAJA",$D2311*0.87,
IF($F2311="LIQUIDAR",_xlfn.XLOOKUP(A2311,Rotación!$A:$A,Rotación!$O:$O,0,0,-1),"")))),"")</f>
        <v>8700000</v>
      </c>
      <c r="J2311" s="13">
        <f>IFERROR(IF($F2311="ALTA",$D2311*0.94,
IF($F2311="MEDIA",$D2311*0.9,
IF($F2311="BAJA",$D2311*0.85,
IF($F2311="LIQUIDAR",_xlfn.XLOOKUP(A2311,Rotación!$A:$A,Rotación!$O:$O,0,0,-1),"")))),"")</f>
        <v>8500000</v>
      </c>
      <c r="K2311" s="13" t="str">
        <f>_xlfn.XLOOKUP(A2311,Rotación!$A:$A,Rotación!$P:$P,"",0,-1)</f>
        <v/>
      </c>
      <c r="L2311" s="25" t="e">
        <f t="shared" si="156"/>
        <v>#VALUE!</v>
      </c>
      <c r="M2311" s="26">
        <f t="shared" si="157"/>
        <v>2</v>
      </c>
      <c r="N2311" s="22" t="str">
        <f>IFERROR(VLOOKUP(A2311,'Base ATR'!$1:$1048576,2,0),"")</f>
        <v/>
      </c>
      <c r="O2311" s="23" t="str">
        <f t="shared" ca="1" si="158"/>
        <v/>
      </c>
      <c r="P2311" t="str">
        <f t="shared" si="159"/>
        <v/>
      </c>
    </row>
    <row r="2312" spans="1:16" x14ac:dyDescent="0.3">
      <c r="A2312" t="s">
        <v>34</v>
      </c>
      <c r="B2312" t="s">
        <v>36</v>
      </c>
      <c r="C2312" t="s">
        <v>4774</v>
      </c>
      <c r="D2312" s="29">
        <v>11500000</v>
      </c>
      <c r="E2312" s="29">
        <v>9000000</v>
      </c>
      <c r="F2312" t="s">
        <v>4033</v>
      </c>
      <c r="G2312" s="13">
        <f>IFERROR(IF($F2312="ALTA",$D2312*1.03,
IF($F2312="MEDIA",$D2312*1,
IF($F2312="BAJA",$D2312*0.92,
IF($F2312="LIQUIDAR",_xlfn.XLOOKUP(A2312,Rotación!$A:$A,Rotación!$O:$O,0,0,-1),"")))),"")</f>
        <v>11500000</v>
      </c>
      <c r="H2312" s="13">
        <f>IFERROR(IF($F2312="ALTA",$D2312*1,
IF($F2312="MEDIA",$D2312*0.97,
IF($F2312="BAJA",$D2312*0.9,
IF($F2312="LIQUIDAR",_xlfn.XLOOKUP(A2312,Rotación!$A:$A,Rotación!$O:$O,0,0,-1),"")))),"")</f>
        <v>11155000</v>
      </c>
      <c r="I2312" s="13">
        <f>IFERROR(IF($F2312="ALTA",$D2312*0.97,
IF($F2312="MEDIA",$D2312*0.94,
IF($F2312="BAJA",$D2312*0.87,
IF($F2312="LIQUIDAR",_xlfn.XLOOKUP(A2312,Rotación!$A:$A,Rotación!$O:$O,0,0,-1),"")))),"")</f>
        <v>10810000</v>
      </c>
      <c r="J2312" s="13">
        <f>IFERROR(IF($F2312="ALTA",$D2312*0.94,
IF($F2312="MEDIA",$D2312*0.9,
IF($F2312="BAJA",$D2312*0.85,
IF($F2312="LIQUIDAR",_xlfn.XLOOKUP(A2312,Rotación!$A:$A,Rotación!$O:$O,0,0,-1),"")))),"")</f>
        <v>10350000</v>
      </c>
      <c r="K2312" s="13" t="str">
        <f>_xlfn.XLOOKUP(A2312,Rotación!$A:$A,Rotación!$P:$P,"",0,-1)</f>
        <v/>
      </c>
      <c r="L2312" s="25" t="e">
        <f t="shared" si="156"/>
        <v>#VALUE!</v>
      </c>
      <c r="M2312" s="26">
        <f t="shared" si="157"/>
        <v>0.78260869565217395</v>
      </c>
      <c r="N2312" s="22">
        <f>IFERROR(VLOOKUP(A2312,'Base ATR'!$1:$1048576,2,0),"")</f>
        <v>46013.524305555555</v>
      </c>
      <c r="O2312" s="23">
        <f t="shared" ca="1" si="158"/>
        <v>274.47569444444525</v>
      </c>
      <c r="P2312" t="str">
        <f t="shared" si="159"/>
        <v>SOBRE MERCADO</v>
      </c>
    </row>
    <row r="2313" spans="1:16" x14ac:dyDescent="0.3">
      <c r="A2313" t="s">
        <v>4105</v>
      </c>
      <c r="B2313" t="s">
        <v>4183</v>
      </c>
      <c r="C2313" t="s">
        <v>4227</v>
      </c>
      <c r="D2313" s="29">
        <v>15700000</v>
      </c>
      <c r="E2313" s="29">
        <v>16798319</v>
      </c>
      <c r="F2313" t="s">
        <v>4033</v>
      </c>
      <c r="G2313" s="13">
        <f>IFERROR(IF($F2313="ALTA",$D2313*1.03,
IF($F2313="MEDIA",$D2313*1,
IF($F2313="BAJA",$D2313*0.92,
IF($F2313="LIQUIDAR",_xlfn.XLOOKUP(A2313,Rotación!$A:$A,Rotación!$O:$O,0,0,-1),"")))),"")</f>
        <v>15700000</v>
      </c>
      <c r="H2313" s="13">
        <f>IFERROR(IF($F2313="ALTA",$D2313*1,
IF($F2313="MEDIA",$D2313*0.97,
IF($F2313="BAJA",$D2313*0.9,
IF($F2313="LIQUIDAR",_xlfn.XLOOKUP(A2313,Rotación!$A:$A,Rotación!$O:$O,0,0,-1),"")))),"")</f>
        <v>15229000</v>
      </c>
      <c r="I2313" s="13">
        <f>IFERROR(IF($F2313="ALTA",$D2313*0.97,
IF($F2313="MEDIA",$D2313*0.94,
IF($F2313="BAJA",$D2313*0.87,
IF($F2313="LIQUIDAR",_xlfn.XLOOKUP(A2313,Rotación!$A:$A,Rotación!$O:$O,0,0,-1),"")))),"")</f>
        <v>14758000</v>
      </c>
      <c r="J2313" s="13">
        <f>IFERROR(IF($F2313="ALTA",$D2313*0.94,
IF($F2313="MEDIA",$D2313*0.9,
IF($F2313="BAJA",$D2313*0.85,
IF($F2313="LIQUIDAR",_xlfn.XLOOKUP(A2313,Rotación!$A:$A,Rotación!$O:$O,0,0,-1),"")))),"")</f>
        <v>14130000</v>
      </c>
      <c r="K2313" s="13" t="str">
        <f>_xlfn.XLOOKUP(A2313,Rotación!$A:$A,Rotación!$P:$P,"",0,-1)</f>
        <v/>
      </c>
      <c r="L2313" s="25" t="e">
        <f t="shared" si="156"/>
        <v>#VALUE!</v>
      </c>
      <c r="M2313" s="26">
        <f t="shared" si="157"/>
        <v>1.0699566242038216</v>
      </c>
      <c r="N2313" s="22" t="str">
        <f>IFERROR(VLOOKUP(A2313,'Base ATR'!$1:$1048576,2,0),"")</f>
        <v/>
      </c>
      <c r="O2313" s="23" t="str">
        <f t="shared" ca="1" si="158"/>
        <v/>
      </c>
      <c r="P2313" t="str">
        <f t="shared" si="159"/>
        <v/>
      </c>
    </row>
    <row r="2314" spans="1:16" x14ac:dyDescent="0.3">
      <c r="A2314" t="s">
        <v>5392</v>
      </c>
      <c r="D2314" s="29">
        <v>13600000</v>
      </c>
      <c r="E2314" s="29">
        <v>11000000</v>
      </c>
      <c r="F2314" t="s">
        <v>4033</v>
      </c>
      <c r="G2314" s="13">
        <f>IFERROR(IF($F2314="ALTA",$D2314*1.03,
IF($F2314="MEDIA",$D2314*1,
IF($F2314="BAJA",$D2314*0.92,
IF($F2314="LIQUIDAR",_xlfn.XLOOKUP(A2314,Rotación!$A:$A,Rotación!$O:$O,0,0,-1),"")))),"")</f>
        <v>13600000</v>
      </c>
      <c r="H2314" s="13">
        <f>IFERROR(IF($F2314="ALTA",$D2314*1,
IF($F2314="MEDIA",$D2314*0.97,
IF($F2314="BAJA",$D2314*0.9,
IF($F2314="LIQUIDAR",_xlfn.XLOOKUP(A2314,Rotación!$A:$A,Rotación!$O:$O,0,0,-1),"")))),"")</f>
        <v>13192000</v>
      </c>
      <c r="I2314" s="13">
        <f>IFERROR(IF($F2314="ALTA",$D2314*0.97,
IF($F2314="MEDIA",$D2314*0.94,
IF($F2314="BAJA",$D2314*0.87,
IF($F2314="LIQUIDAR",_xlfn.XLOOKUP(A2314,Rotación!$A:$A,Rotación!$O:$O,0,0,-1),"")))),"")</f>
        <v>12784000</v>
      </c>
      <c r="J2314" s="13">
        <f>IFERROR(IF($F2314="ALTA",$D2314*0.94,
IF($F2314="MEDIA",$D2314*0.9,
IF($F2314="BAJA",$D2314*0.85,
IF($F2314="LIQUIDAR",_xlfn.XLOOKUP(A2314,Rotación!$A:$A,Rotación!$O:$O,0,0,-1),"")))),"")</f>
        <v>12240000</v>
      </c>
      <c r="K2314" s="13" t="str">
        <f>_xlfn.XLOOKUP(A2314,Rotación!$A:$A,Rotación!$P:$P,"",0,-1)</f>
        <v/>
      </c>
      <c r="L2314" s="25" t="e">
        <f t="shared" si="156"/>
        <v>#VALUE!</v>
      </c>
      <c r="M2314" s="26">
        <f t="shared" si="157"/>
        <v>0.80882352941176472</v>
      </c>
      <c r="N2314" s="22" t="str">
        <f>IFERROR(VLOOKUP(A2314,'Base ATR'!$1:$1048576,2,0),"")</f>
        <v/>
      </c>
      <c r="O2314" s="23" t="str">
        <f t="shared" ca="1" si="158"/>
        <v/>
      </c>
      <c r="P2314" t="str">
        <f t="shared" si="159"/>
        <v/>
      </c>
    </row>
    <row r="2315" spans="1:16" x14ac:dyDescent="0.3">
      <c r="A2315" t="s">
        <v>5393</v>
      </c>
      <c r="D2315" s="29">
        <v>12900000</v>
      </c>
      <c r="E2315" s="29">
        <v>10300000</v>
      </c>
      <c r="F2315" t="s">
        <v>4033</v>
      </c>
      <c r="G2315" s="13">
        <f>IFERROR(IF($F2315="ALTA",$D2315*1.03,
IF($F2315="MEDIA",$D2315*1,
IF($F2315="BAJA",$D2315*0.92,
IF($F2315="LIQUIDAR",_xlfn.XLOOKUP(A2315,Rotación!$A:$A,Rotación!$O:$O,0,0,-1),"")))),"")</f>
        <v>12900000</v>
      </c>
      <c r="H2315" s="13">
        <f>IFERROR(IF($F2315="ALTA",$D2315*1,
IF($F2315="MEDIA",$D2315*0.97,
IF($F2315="BAJA",$D2315*0.9,
IF($F2315="LIQUIDAR",_xlfn.XLOOKUP(A2315,Rotación!$A:$A,Rotación!$O:$O,0,0,-1),"")))),"")</f>
        <v>12513000</v>
      </c>
      <c r="I2315" s="13">
        <f>IFERROR(IF($F2315="ALTA",$D2315*0.97,
IF($F2315="MEDIA",$D2315*0.94,
IF($F2315="BAJA",$D2315*0.87,
IF($F2315="LIQUIDAR",_xlfn.XLOOKUP(A2315,Rotación!$A:$A,Rotación!$O:$O,0,0,-1),"")))),"")</f>
        <v>12126000</v>
      </c>
      <c r="J2315" s="13">
        <f>IFERROR(IF($F2315="ALTA",$D2315*0.94,
IF($F2315="MEDIA",$D2315*0.9,
IF($F2315="BAJA",$D2315*0.85,
IF($F2315="LIQUIDAR",_xlfn.XLOOKUP(A2315,Rotación!$A:$A,Rotación!$O:$O,0,0,-1),"")))),"")</f>
        <v>11610000</v>
      </c>
      <c r="K2315" s="13" t="str">
        <f>_xlfn.XLOOKUP(A2315,Rotación!$A:$A,Rotación!$P:$P,"",0,-1)</f>
        <v/>
      </c>
      <c r="L2315" s="25" t="e">
        <f t="shared" si="156"/>
        <v>#VALUE!</v>
      </c>
      <c r="M2315" s="26">
        <f t="shared" si="157"/>
        <v>0.79844961240310075</v>
      </c>
      <c r="N2315" s="22" t="str">
        <f>IFERROR(VLOOKUP(A2315,'Base ATR'!$1:$1048576,2,0),"")</f>
        <v/>
      </c>
      <c r="O2315" s="23" t="str">
        <f t="shared" ca="1" si="158"/>
        <v/>
      </c>
      <c r="P2315" t="str">
        <f t="shared" si="159"/>
        <v/>
      </c>
    </row>
    <row r="2316" spans="1:16" x14ac:dyDescent="0.3">
      <c r="A2316" t="s">
        <v>171</v>
      </c>
      <c r="B2316" t="s">
        <v>89</v>
      </c>
      <c r="C2316" t="s">
        <v>4422</v>
      </c>
      <c r="D2316" s="29">
        <v>8100000</v>
      </c>
      <c r="E2316" s="29">
        <v>6000000</v>
      </c>
      <c r="F2316" t="s">
        <v>4033</v>
      </c>
      <c r="G2316" s="13">
        <f>IFERROR(IF($F2316="ALTA",$D2316*1.03,
IF($F2316="MEDIA",$D2316*1,
IF($F2316="BAJA",$D2316*0.92,
IF($F2316="LIQUIDAR",_xlfn.XLOOKUP(A2316,Rotación!$A:$A,Rotación!$O:$O,0,0,-1),"")))),"")</f>
        <v>8100000</v>
      </c>
      <c r="H2316" s="13">
        <f>IFERROR(IF($F2316="ALTA",$D2316*1,
IF($F2316="MEDIA",$D2316*0.97,
IF($F2316="BAJA",$D2316*0.9,
IF($F2316="LIQUIDAR",_xlfn.XLOOKUP(A2316,Rotación!$A:$A,Rotación!$O:$O,0,0,-1),"")))),"")</f>
        <v>7857000</v>
      </c>
      <c r="I2316" s="13">
        <f>IFERROR(IF($F2316="ALTA",$D2316*0.97,
IF($F2316="MEDIA",$D2316*0.94,
IF($F2316="BAJA",$D2316*0.87,
IF($F2316="LIQUIDAR",_xlfn.XLOOKUP(A2316,Rotación!$A:$A,Rotación!$O:$O,0,0,-1),"")))),"")</f>
        <v>7614000</v>
      </c>
      <c r="J2316" s="13">
        <f>IFERROR(IF($F2316="ALTA",$D2316*0.94,
IF($F2316="MEDIA",$D2316*0.9,
IF($F2316="BAJA",$D2316*0.85,
IF($F2316="LIQUIDAR",_xlfn.XLOOKUP(A2316,Rotación!$A:$A,Rotación!$O:$O,0,0,-1),"")))),"")</f>
        <v>7290000</v>
      </c>
      <c r="K2316" s="13" t="str">
        <f>_xlfn.XLOOKUP(A2316,Rotación!$A:$A,Rotación!$P:$P,"",0,-1)</f>
        <v/>
      </c>
      <c r="L2316" s="25" t="e">
        <f t="shared" si="156"/>
        <v>#VALUE!</v>
      </c>
      <c r="M2316" s="26">
        <f t="shared" si="157"/>
        <v>0.7407407407407407</v>
      </c>
      <c r="N2316" s="22">
        <f>IFERROR(VLOOKUP(A2316,'Base ATR'!$1:$1048576,2,0),"")</f>
        <v>45835.4375</v>
      </c>
      <c r="O2316" s="23">
        <f t="shared" ca="1" si="158"/>
        <v>452.5625</v>
      </c>
      <c r="P2316" t="str">
        <f t="shared" si="159"/>
        <v>SOBRE MERCADO</v>
      </c>
    </row>
    <row r="2317" spans="1:16" x14ac:dyDescent="0.3">
      <c r="A2317" t="s">
        <v>5394</v>
      </c>
      <c r="D2317" s="29">
        <v>15290000</v>
      </c>
      <c r="E2317" s="29">
        <v>13500000</v>
      </c>
      <c r="F2317" t="s">
        <v>5390</v>
      </c>
      <c r="G2317" s="13">
        <f>IFERROR(IF($F2317="ALTA",$D2317*1.03,
IF($F2317="MEDIA",$D2317*1,
IF($F2317="BAJA",$D2317*0.92,
IF($F2317="LIQUIDAR",_xlfn.XLOOKUP(A2317,Rotación!$A:$A,Rotación!$O:$O,0,0,-1),"")))),"")</f>
        <v>15748700</v>
      </c>
      <c r="H2317" s="13">
        <f>IFERROR(IF($F2317="ALTA",$D2317*1,
IF($F2317="MEDIA",$D2317*0.97,
IF($F2317="BAJA",$D2317*0.9,
IF($F2317="LIQUIDAR",_xlfn.XLOOKUP(A2317,Rotación!$A:$A,Rotación!$O:$O,0,0,-1),"")))),"")</f>
        <v>15290000</v>
      </c>
      <c r="I2317" s="13">
        <f>IFERROR(IF($F2317="ALTA",$D2317*0.97,
IF($F2317="MEDIA",$D2317*0.94,
IF($F2317="BAJA",$D2317*0.87,
IF($F2317="LIQUIDAR",_xlfn.XLOOKUP(A2317,Rotación!$A:$A,Rotación!$O:$O,0,0,-1),"")))),"")</f>
        <v>14831300</v>
      </c>
      <c r="J2317" s="13">
        <f>IFERROR(IF($F2317="ALTA",$D2317*0.94,
IF($F2317="MEDIA",$D2317*0.9,
IF($F2317="BAJA",$D2317*0.85,
IF($F2317="LIQUIDAR",_xlfn.XLOOKUP(A2317,Rotación!$A:$A,Rotación!$O:$O,0,0,-1),"")))),"")</f>
        <v>14372600</v>
      </c>
      <c r="K2317" s="13" t="str">
        <f>_xlfn.XLOOKUP(A2317,Rotación!$A:$A,Rotación!$P:$P,"",0,-1)</f>
        <v/>
      </c>
      <c r="L2317" s="25" t="e">
        <f t="shared" si="156"/>
        <v>#VALUE!</v>
      </c>
      <c r="M2317" s="26">
        <f t="shared" si="157"/>
        <v>0.88293001962066708</v>
      </c>
      <c r="N2317" s="22" t="str">
        <f>IFERROR(VLOOKUP(A2317,'Base ATR'!$1:$1048576,2,0),"")</f>
        <v/>
      </c>
      <c r="O2317" s="23" t="str">
        <f t="shared" ca="1" si="158"/>
        <v/>
      </c>
      <c r="P2317" t="str">
        <f t="shared" si="159"/>
        <v/>
      </c>
    </row>
    <row r="2318" spans="1:16" x14ac:dyDescent="0.3">
      <c r="A2318" t="s">
        <v>5395</v>
      </c>
      <c r="D2318" s="29">
        <v>14800000</v>
      </c>
      <c r="E2318" s="29">
        <v>12200000</v>
      </c>
      <c r="F2318" t="s">
        <v>4033</v>
      </c>
      <c r="G2318" s="13">
        <f>IFERROR(IF($F2318="ALTA",$D2318*1.03,
IF($F2318="MEDIA",$D2318*1,
IF($F2318="BAJA",$D2318*0.92,
IF($F2318="LIQUIDAR",_xlfn.XLOOKUP(A2318,Rotación!$A:$A,Rotación!$O:$O,0,0,-1),"")))),"")</f>
        <v>14800000</v>
      </c>
      <c r="H2318" s="13">
        <f>IFERROR(IF($F2318="ALTA",$D2318*1,
IF($F2318="MEDIA",$D2318*0.97,
IF($F2318="BAJA",$D2318*0.9,
IF($F2318="LIQUIDAR",_xlfn.XLOOKUP(A2318,Rotación!$A:$A,Rotación!$O:$O,0,0,-1),"")))),"")</f>
        <v>14356000</v>
      </c>
      <c r="I2318" s="13">
        <f>IFERROR(IF($F2318="ALTA",$D2318*0.97,
IF($F2318="MEDIA",$D2318*0.94,
IF($F2318="BAJA",$D2318*0.87,
IF($F2318="LIQUIDAR",_xlfn.XLOOKUP(A2318,Rotación!$A:$A,Rotación!$O:$O,0,0,-1),"")))),"")</f>
        <v>13912000</v>
      </c>
      <c r="J2318" s="13">
        <f>IFERROR(IF($F2318="ALTA",$D2318*0.94,
IF($F2318="MEDIA",$D2318*0.9,
IF($F2318="BAJA",$D2318*0.85,
IF($F2318="LIQUIDAR",_xlfn.XLOOKUP(A2318,Rotación!$A:$A,Rotación!$O:$O,0,0,-1),"")))),"")</f>
        <v>13320000</v>
      </c>
      <c r="K2318" s="13" t="str">
        <f>_xlfn.XLOOKUP(A2318,Rotación!$A:$A,Rotación!$P:$P,"",0,-1)</f>
        <v/>
      </c>
      <c r="L2318" s="25" t="e">
        <f t="shared" si="156"/>
        <v>#VALUE!</v>
      </c>
      <c r="M2318" s="26">
        <f t="shared" si="157"/>
        <v>0.82432432432432434</v>
      </c>
      <c r="N2318" s="22" t="str">
        <f>IFERROR(VLOOKUP(A2318,'Base ATR'!$1:$1048576,2,0),"")</f>
        <v/>
      </c>
      <c r="O2318" s="23" t="str">
        <f t="shared" ca="1" si="158"/>
        <v/>
      </c>
      <c r="P2318" t="str">
        <f t="shared" si="159"/>
        <v/>
      </c>
    </row>
    <row r="2319" spans="1:16" x14ac:dyDescent="0.3">
      <c r="A2319" t="s">
        <v>238</v>
      </c>
      <c r="B2319" t="s">
        <v>137</v>
      </c>
      <c r="C2319" t="s">
        <v>4590</v>
      </c>
      <c r="D2319" s="29">
        <v>9200000</v>
      </c>
      <c r="E2319" s="29">
        <v>8990000</v>
      </c>
      <c r="F2319" t="s">
        <v>4033</v>
      </c>
      <c r="G2319" s="13">
        <f>IFERROR(IF($F2319="ALTA",$D2319*1.03,
IF($F2319="MEDIA",$D2319*1,
IF($F2319="BAJA",$D2319*0.92,
IF($F2319="LIQUIDAR",_xlfn.XLOOKUP(A2319,Rotación!$A:$A,Rotación!$O:$O,0,0,-1),"")))),"")</f>
        <v>9200000</v>
      </c>
      <c r="H2319" s="13">
        <f>IFERROR(IF($F2319="ALTA",$D2319*1,
IF($F2319="MEDIA",$D2319*0.97,
IF($F2319="BAJA",$D2319*0.9,
IF($F2319="LIQUIDAR",_xlfn.XLOOKUP(A2319,Rotación!$A:$A,Rotación!$O:$O,0,0,-1),"")))),"")</f>
        <v>8924000</v>
      </c>
      <c r="I2319" s="13">
        <f>IFERROR(IF($F2319="ALTA",$D2319*0.97,
IF($F2319="MEDIA",$D2319*0.94,
IF($F2319="BAJA",$D2319*0.87,
IF($F2319="LIQUIDAR",_xlfn.XLOOKUP(A2319,Rotación!$A:$A,Rotación!$O:$O,0,0,-1),"")))),"")</f>
        <v>8648000</v>
      </c>
      <c r="J2319" s="13">
        <f>IFERROR(IF($F2319="ALTA",$D2319*0.94,
IF($F2319="MEDIA",$D2319*0.9,
IF($F2319="BAJA",$D2319*0.85,
IF($F2319="LIQUIDAR",_xlfn.XLOOKUP(A2319,Rotación!$A:$A,Rotación!$O:$O,0,0,-1),"")))),"")</f>
        <v>8280000</v>
      </c>
      <c r="K2319" s="13" t="str">
        <f>_xlfn.XLOOKUP(A2319,Rotación!$A:$A,Rotación!$P:$P,"",0,-1)</f>
        <v/>
      </c>
      <c r="L2319" s="25" t="e">
        <f t="shared" si="156"/>
        <v>#VALUE!</v>
      </c>
      <c r="M2319" s="26">
        <f t="shared" si="157"/>
        <v>0.97717391304347823</v>
      </c>
      <c r="N2319" s="22">
        <f>IFERROR(VLOOKUP(A2319,'Base ATR'!$1:$1048576,2,0),"")</f>
        <v>45958.513888888891</v>
      </c>
      <c r="O2319" s="23">
        <f t="shared" ca="1" si="158"/>
        <v>329.48611111110949</v>
      </c>
      <c r="P2319" t="str">
        <f t="shared" si="159"/>
        <v>SOBRE MERCADO</v>
      </c>
    </row>
    <row r="2320" spans="1:16" x14ac:dyDescent="0.3">
      <c r="A2320" t="s">
        <v>1571</v>
      </c>
      <c r="D2320" s="29">
        <v>19470000</v>
      </c>
      <c r="E2320" s="29">
        <v>15700000</v>
      </c>
      <c r="F2320" t="s">
        <v>5391</v>
      </c>
      <c r="G2320" s="13">
        <f>IFERROR(IF($F2320="ALTA",$D2320*1.03,
IF($F2320="MEDIA",$D2320*1,
IF($F2320="BAJA",$D2320*0.92,
IF($F2320="LIQUIDAR",_xlfn.XLOOKUP(A2320,Rotación!$A:$A,Rotación!$O:$O,0,0,-1),"")))),"")</f>
        <v>17912400</v>
      </c>
      <c r="H2320" s="13">
        <f>IFERROR(IF($F2320="ALTA",$D2320*1,
IF($F2320="MEDIA",$D2320*0.97,
IF($F2320="BAJA",$D2320*0.9,
IF($F2320="LIQUIDAR",_xlfn.XLOOKUP(A2320,Rotación!$A:$A,Rotación!$O:$O,0,0,-1),"")))),"")</f>
        <v>17523000</v>
      </c>
      <c r="I2320" s="13">
        <f>IFERROR(IF($F2320="ALTA",$D2320*0.97,
IF($F2320="MEDIA",$D2320*0.94,
IF($F2320="BAJA",$D2320*0.87,
IF($F2320="LIQUIDAR",_xlfn.XLOOKUP(A2320,Rotación!$A:$A,Rotación!$O:$O,0,0,-1),"")))),"")</f>
        <v>16938900</v>
      </c>
      <c r="J2320" s="13">
        <f>IFERROR(IF($F2320="ALTA",$D2320*0.94,
IF($F2320="MEDIA",$D2320*0.9,
IF($F2320="BAJA",$D2320*0.85,
IF($F2320="LIQUIDAR",_xlfn.XLOOKUP(A2320,Rotación!$A:$A,Rotación!$O:$O,0,0,-1),"")))),"")</f>
        <v>16549500</v>
      </c>
      <c r="K2320" s="13" t="str">
        <f>_xlfn.XLOOKUP(A2320,Rotación!$A:$A,Rotación!$P:$P,"",0,-1)</f>
        <v/>
      </c>
      <c r="L2320" s="25" t="e">
        <f t="shared" si="156"/>
        <v>#VALUE!</v>
      </c>
      <c r="M2320" s="26">
        <f t="shared" si="157"/>
        <v>0.80636877247046734</v>
      </c>
      <c r="N2320" s="22">
        <f>IFERROR(VLOOKUP(A2320,'Base ATR'!$1:$1048576,2,0),"")</f>
        <v>45374.503472222219</v>
      </c>
      <c r="O2320" s="23">
        <f t="shared" ca="1" si="158"/>
        <v>913.49652777778101</v>
      </c>
      <c r="P2320" t="str">
        <f t="shared" si="159"/>
        <v>SOBRE MERCADO</v>
      </c>
    </row>
    <row r="2321" spans="1:16" x14ac:dyDescent="0.3">
      <c r="A2321" t="s">
        <v>5396</v>
      </c>
      <c r="D2321" s="29">
        <v>9840000</v>
      </c>
      <c r="E2321" s="29">
        <v>8200000</v>
      </c>
      <c r="F2321" t="s">
        <v>4033</v>
      </c>
      <c r="G2321" s="13">
        <f>IFERROR(IF($F2321="ALTA",$D2321*1.03,
IF($F2321="MEDIA",$D2321*1,
IF($F2321="BAJA",$D2321*0.92,
IF($F2321="LIQUIDAR",_xlfn.XLOOKUP(A2321,Rotación!$A:$A,Rotación!$O:$O,0,0,-1),"")))),"")</f>
        <v>9840000</v>
      </c>
      <c r="H2321" s="13">
        <f>IFERROR(IF($F2321="ALTA",$D2321*1,
IF($F2321="MEDIA",$D2321*0.97,
IF($F2321="BAJA",$D2321*0.9,
IF($F2321="LIQUIDAR",_xlfn.XLOOKUP(A2321,Rotación!$A:$A,Rotación!$O:$O,0,0,-1),"")))),"")</f>
        <v>9544800</v>
      </c>
      <c r="I2321" s="13">
        <f>IFERROR(IF($F2321="ALTA",$D2321*0.97,
IF($F2321="MEDIA",$D2321*0.94,
IF($F2321="BAJA",$D2321*0.87,
IF($F2321="LIQUIDAR",_xlfn.XLOOKUP(A2321,Rotación!$A:$A,Rotación!$O:$O,0,0,-1),"")))),"")</f>
        <v>9249600</v>
      </c>
      <c r="J2321" s="13">
        <f>IFERROR(IF($F2321="ALTA",$D2321*0.94,
IF($F2321="MEDIA",$D2321*0.9,
IF($F2321="BAJA",$D2321*0.85,
IF($F2321="LIQUIDAR",_xlfn.XLOOKUP(A2321,Rotación!$A:$A,Rotación!$O:$O,0,0,-1),"")))),"")</f>
        <v>8856000</v>
      </c>
      <c r="K2321" s="13" t="str">
        <f>_xlfn.XLOOKUP(A2321,Rotación!$A:$A,Rotación!$P:$P,"",0,-1)</f>
        <v/>
      </c>
      <c r="L2321" s="25" t="e">
        <f t="shared" si="156"/>
        <v>#VALUE!</v>
      </c>
      <c r="M2321" s="26">
        <f t="shared" si="157"/>
        <v>0.83333333333333337</v>
      </c>
      <c r="N2321" s="22" t="str">
        <f>IFERROR(VLOOKUP(A2321,'Base ATR'!$1:$1048576,2,0),"")</f>
        <v/>
      </c>
      <c r="O2321" s="23" t="str">
        <f t="shared" ca="1" si="158"/>
        <v/>
      </c>
      <c r="P2321" t="str">
        <f t="shared" si="159"/>
        <v/>
      </c>
    </row>
    <row r="2322" spans="1:16" x14ac:dyDescent="0.3">
      <c r="A2322" t="s">
        <v>5397</v>
      </c>
      <c r="D2322" s="29">
        <v>8600000</v>
      </c>
      <c r="E2322" s="29">
        <v>7300000</v>
      </c>
      <c r="F2322" t="s">
        <v>5390</v>
      </c>
      <c r="G2322" s="13">
        <f>IFERROR(IF($F2322="ALTA",$D2322*1.03,
IF($F2322="MEDIA",$D2322*1,
IF($F2322="BAJA",$D2322*0.92,
IF($F2322="LIQUIDAR",_xlfn.XLOOKUP(A2322,Rotación!$A:$A,Rotación!$O:$O,0,0,-1),"")))),"")</f>
        <v>8858000</v>
      </c>
      <c r="H2322" s="13">
        <f>IFERROR(IF($F2322="ALTA",$D2322*1,
IF($F2322="MEDIA",$D2322*0.97,
IF($F2322="BAJA",$D2322*0.9,
IF($F2322="LIQUIDAR",_xlfn.XLOOKUP(A2322,Rotación!$A:$A,Rotación!$O:$O,0,0,-1),"")))),"")</f>
        <v>8600000</v>
      </c>
      <c r="I2322" s="13">
        <f>IFERROR(IF($F2322="ALTA",$D2322*0.97,
IF($F2322="MEDIA",$D2322*0.94,
IF($F2322="BAJA",$D2322*0.87,
IF($F2322="LIQUIDAR",_xlfn.XLOOKUP(A2322,Rotación!$A:$A,Rotación!$O:$O,0,0,-1),"")))),"")</f>
        <v>8342000</v>
      </c>
      <c r="J2322" s="13">
        <f>IFERROR(IF($F2322="ALTA",$D2322*0.94,
IF($F2322="MEDIA",$D2322*0.9,
IF($F2322="BAJA",$D2322*0.85,
IF($F2322="LIQUIDAR",_xlfn.XLOOKUP(A2322,Rotación!$A:$A,Rotación!$O:$O,0,0,-1),"")))),"")</f>
        <v>8084000</v>
      </c>
      <c r="K2322" s="13" t="str">
        <f>_xlfn.XLOOKUP(A2322,Rotación!$A:$A,Rotación!$P:$P,"",0,-1)</f>
        <v/>
      </c>
      <c r="L2322" s="25" t="e">
        <f t="shared" si="156"/>
        <v>#VALUE!</v>
      </c>
      <c r="M2322" s="26">
        <f t="shared" si="157"/>
        <v>0.84883720930232553</v>
      </c>
      <c r="N2322" s="22" t="str">
        <f>IFERROR(VLOOKUP(A2322,'Base ATR'!$1:$1048576,2,0),"")</f>
        <v/>
      </c>
      <c r="O2322" s="23" t="str">
        <f t="shared" ca="1" si="158"/>
        <v/>
      </c>
      <c r="P2322" t="str">
        <f t="shared" si="159"/>
        <v/>
      </c>
    </row>
    <row r="2323" spans="1:16" x14ac:dyDescent="0.3">
      <c r="A2323" t="s">
        <v>5398</v>
      </c>
      <c r="D2323" s="29">
        <v>44430000</v>
      </c>
      <c r="E2323" s="29">
        <v>34000000</v>
      </c>
      <c r="F2323" t="s">
        <v>5391</v>
      </c>
      <c r="G2323" s="13">
        <f>IFERROR(IF($F2323="ALTA",$D2323*1.03,
IF($F2323="MEDIA",$D2323*1,
IF($F2323="BAJA",$D2323*0.92,
IF($F2323="LIQUIDAR",_xlfn.XLOOKUP(A2323,Rotación!$A:$A,Rotación!$O:$O,0,0,-1),"")))),"")</f>
        <v>40875600</v>
      </c>
      <c r="H2323" s="13">
        <f>IFERROR(IF($F2323="ALTA",$D2323*1,
IF($F2323="MEDIA",$D2323*0.97,
IF($F2323="BAJA",$D2323*0.9,
IF($F2323="LIQUIDAR",_xlfn.XLOOKUP(A2323,Rotación!$A:$A,Rotación!$O:$O,0,0,-1),"")))),"")</f>
        <v>39987000</v>
      </c>
      <c r="I2323" s="13">
        <f>IFERROR(IF($F2323="ALTA",$D2323*0.97,
IF($F2323="MEDIA",$D2323*0.94,
IF($F2323="BAJA",$D2323*0.87,
IF($F2323="LIQUIDAR",_xlfn.XLOOKUP(A2323,Rotación!$A:$A,Rotación!$O:$O,0,0,-1),"")))),"")</f>
        <v>38654100</v>
      </c>
      <c r="J2323" s="13">
        <f>IFERROR(IF($F2323="ALTA",$D2323*0.94,
IF($F2323="MEDIA",$D2323*0.9,
IF($F2323="BAJA",$D2323*0.85,
IF($F2323="LIQUIDAR",_xlfn.XLOOKUP(A2323,Rotación!$A:$A,Rotación!$O:$O,0,0,-1),"")))),"")</f>
        <v>37765500</v>
      </c>
      <c r="K2323" s="13" t="str">
        <f>_xlfn.XLOOKUP(A2323,Rotación!$A:$A,Rotación!$P:$P,"",0,-1)</f>
        <v/>
      </c>
      <c r="L2323" s="25" t="e">
        <f t="shared" si="156"/>
        <v>#VALUE!</v>
      </c>
      <c r="M2323" s="26">
        <f t="shared" si="157"/>
        <v>0.76524870582939453</v>
      </c>
      <c r="N2323" s="22" t="str">
        <f>IFERROR(VLOOKUP(A2323,'Base ATR'!$1:$1048576,2,0),"")</f>
        <v/>
      </c>
      <c r="O2323" s="23" t="str">
        <f t="shared" ca="1" si="158"/>
        <v/>
      </c>
      <c r="P2323" t="str">
        <f t="shared" si="159"/>
        <v/>
      </c>
    </row>
    <row r="2324" spans="1:16" x14ac:dyDescent="0.3">
      <c r="A2324" t="s">
        <v>5399</v>
      </c>
      <c r="D2324" s="29">
        <v>10200000</v>
      </c>
      <c r="E2324" s="29">
        <v>8300000</v>
      </c>
      <c r="F2324" t="s">
        <v>4033</v>
      </c>
      <c r="G2324" s="13">
        <f>IFERROR(IF($F2324="ALTA",$D2324*1.03,
IF($F2324="MEDIA",$D2324*1,
IF($F2324="BAJA",$D2324*0.92,
IF($F2324="LIQUIDAR",_xlfn.XLOOKUP(A2324,Rotación!$A:$A,Rotación!$O:$O,0,0,-1),"")))),"")</f>
        <v>10200000</v>
      </c>
      <c r="H2324" s="13">
        <f>IFERROR(IF($F2324="ALTA",$D2324*1,
IF($F2324="MEDIA",$D2324*0.97,
IF($F2324="BAJA",$D2324*0.9,
IF($F2324="LIQUIDAR",_xlfn.XLOOKUP(A2324,Rotación!$A:$A,Rotación!$O:$O,0,0,-1),"")))),"")</f>
        <v>9894000</v>
      </c>
      <c r="I2324" s="13">
        <f>IFERROR(IF($F2324="ALTA",$D2324*0.97,
IF($F2324="MEDIA",$D2324*0.94,
IF($F2324="BAJA",$D2324*0.87,
IF($F2324="LIQUIDAR",_xlfn.XLOOKUP(A2324,Rotación!$A:$A,Rotación!$O:$O,0,0,-1),"")))),"")</f>
        <v>9588000</v>
      </c>
      <c r="J2324" s="13">
        <f>IFERROR(IF($F2324="ALTA",$D2324*0.94,
IF($F2324="MEDIA",$D2324*0.9,
IF($F2324="BAJA",$D2324*0.85,
IF($F2324="LIQUIDAR",_xlfn.XLOOKUP(A2324,Rotación!$A:$A,Rotación!$O:$O,0,0,-1),"")))),"")</f>
        <v>9180000</v>
      </c>
      <c r="K2324" s="13" t="str">
        <f>_xlfn.XLOOKUP(A2324,Rotación!$A:$A,Rotación!$P:$P,"",0,-1)</f>
        <v/>
      </c>
      <c r="L2324" s="25" t="e">
        <f t="shared" si="156"/>
        <v>#VALUE!</v>
      </c>
      <c r="M2324" s="26">
        <f t="shared" si="157"/>
        <v>0.81372549019607843</v>
      </c>
      <c r="N2324" s="22" t="str">
        <f>IFERROR(VLOOKUP(A2324,'Base ATR'!$1:$1048576,2,0),"")</f>
        <v/>
      </c>
      <c r="O2324" s="23" t="str">
        <f t="shared" ca="1" si="158"/>
        <v/>
      </c>
      <c r="P2324" t="str">
        <f t="shared" si="159"/>
        <v/>
      </c>
    </row>
    <row r="2325" spans="1:16" x14ac:dyDescent="0.3">
      <c r="A2325" t="s">
        <v>4057</v>
      </c>
      <c r="D2325" s="29">
        <v>31700000</v>
      </c>
      <c r="E2325" s="29">
        <v>29000000</v>
      </c>
      <c r="F2325" t="s">
        <v>4033</v>
      </c>
      <c r="G2325" s="13">
        <f>IFERROR(IF($F2325="ALTA",$D2325*1.03,
IF($F2325="MEDIA",$D2325*1,
IF($F2325="BAJA",$D2325*0.92,
IF($F2325="LIQUIDAR",_xlfn.XLOOKUP(A2325,Rotación!$A:$A,Rotación!$O:$O,0,0,-1),"")))),"")</f>
        <v>31700000</v>
      </c>
      <c r="H2325" s="13">
        <f>IFERROR(IF($F2325="ALTA",$D2325*1,
IF($F2325="MEDIA",$D2325*0.97,
IF($F2325="BAJA",$D2325*0.9,
IF($F2325="LIQUIDAR",_xlfn.XLOOKUP(A2325,Rotación!$A:$A,Rotación!$O:$O,0,0,-1),"")))),"")</f>
        <v>30749000</v>
      </c>
      <c r="I2325" s="13">
        <f>IFERROR(IF($F2325="ALTA",$D2325*0.97,
IF($F2325="MEDIA",$D2325*0.94,
IF($F2325="BAJA",$D2325*0.87,
IF($F2325="LIQUIDAR",_xlfn.XLOOKUP(A2325,Rotación!$A:$A,Rotación!$O:$O,0,0,-1),"")))),"")</f>
        <v>29798000</v>
      </c>
      <c r="J2325" s="13">
        <f>IFERROR(IF($F2325="ALTA",$D2325*0.94,
IF($F2325="MEDIA",$D2325*0.9,
IF($F2325="BAJA",$D2325*0.85,
IF($F2325="LIQUIDAR",_xlfn.XLOOKUP(A2325,Rotación!$A:$A,Rotación!$O:$O,0,0,-1),"")))),"")</f>
        <v>28530000</v>
      </c>
      <c r="K2325" s="13">
        <f>_xlfn.XLOOKUP(A2325,Rotación!$A:$A,Rotación!$P:$P,"",0,-1)</f>
        <v>30990000</v>
      </c>
      <c r="L2325" s="25">
        <f t="shared" si="156"/>
        <v>-710000</v>
      </c>
      <c r="M2325" s="26">
        <f t="shared" si="157"/>
        <v>0.91482649842271291</v>
      </c>
      <c r="N2325" s="22">
        <f>IFERROR(VLOOKUP(A2325,'Base ATR'!$1:$1048576,2,0),"")</f>
        <v>46051.447916666664</v>
      </c>
      <c r="O2325" s="23">
        <f t="shared" ca="1" si="158"/>
        <v>236.55208333333576</v>
      </c>
      <c r="P2325" t="str">
        <f t="shared" si="159"/>
        <v>BAJO MERCADO</v>
      </c>
    </row>
    <row r="2326" spans="1:16" x14ac:dyDescent="0.3">
      <c r="A2326" t="s">
        <v>5400</v>
      </c>
      <c r="D2326" s="29">
        <v>18700000</v>
      </c>
      <c r="E2326" s="29">
        <v>15000000</v>
      </c>
      <c r="F2326" t="s">
        <v>4033</v>
      </c>
      <c r="G2326" s="13">
        <f>IFERROR(IF($F2326="ALTA",$D2326*1.03,
IF($F2326="MEDIA",$D2326*1,
IF($F2326="BAJA",$D2326*0.92,
IF($F2326="LIQUIDAR",_xlfn.XLOOKUP(A2326,Rotación!$A:$A,Rotación!$O:$O,0,0,-1),"")))),"")</f>
        <v>18700000</v>
      </c>
      <c r="H2326" s="13">
        <f>IFERROR(IF($F2326="ALTA",$D2326*1,
IF($F2326="MEDIA",$D2326*0.97,
IF($F2326="BAJA",$D2326*0.9,
IF($F2326="LIQUIDAR",_xlfn.XLOOKUP(A2326,Rotación!$A:$A,Rotación!$O:$O,0,0,-1),"")))),"")</f>
        <v>18139000</v>
      </c>
      <c r="I2326" s="13">
        <f>IFERROR(IF($F2326="ALTA",$D2326*0.97,
IF($F2326="MEDIA",$D2326*0.94,
IF($F2326="BAJA",$D2326*0.87,
IF($F2326="LIQUIDAR",_xlfn.XLOOKUP(A2326,Rotación!$A:$A,Rotación!$O:$O,0,0,-1),"")))),"")</f>
        <v>17578000</v>
      </c>
      <c r="J2326" s="13">
        <f>IFERROR(IF($F2326="ALTA",$D2326*0.94,
IF($F2326="MEDIA",$D2326*0.9,
IF($F2326="BAJA",$D2326*0.85,
IF($F2326="LIQUIDAR",_xlfn.XLOOKUP(A2326,Rotación!$A:$A,Rotación!$O:$O,0,0,-1),"")))),"")</f>
        <v>16830000</v>
      </c>
      <c r="K2326" s="13" t="str">
        <f>_xlfn.XLOOKUP(A2326,Rotación!$A:$A,Rotación!$P:$P,"",0,-1)</f>
        <v/>
      </c>
      <c r="L2326" s="25" t="e">
        <f t="shared" si="156"/>
        <v>#VALUE!</v>
      </c>
      <c r="M2326" s="26">
        <f t="shared" si="157"/>
        <v>0.80213903743315507</v>
      </c>
      <c r="N2326" s="22" t="str">
        <f>IFERROR(VLOOKUP(A2326,'Base ATR'!$1:$1048576,2,0),"")</f>
        <v/>
      </c>
      <c r="O2326" s="23" t="str">
        <f t="shared" ca="1" si="158"/>
        <v/>
      </c>
      <c r="P2326" t="str">
        <f t="shared" si="159"/>
        <v/>
      </c>
    </row>
    <row r="2327" spans="1:16" x14ac:dyDescent="0.3">
      <c r="A2327" t="s">
        <v>5401</v>
      </c>
      <c r="D2327" s="29">
        <v>18900000</v>
      </c>
      <c r="E2327" s="29">
        <v>16000000</v>
      </c>
      <c r="F2327" t="s">
        <v>4033</v>
      </c>
      <c r="G2327" s="13">
        <f>IFERROR(IF($F2327="ALTA",$D2327*1.03,
IF($F2327="MEDIA",$D2327*1,
IF($F2327="BAJA",$D2327*0.92,
IF($F2327="LIQUIDAR",_xlfn.XLOOKUP(A2327,Rotación!$A:$A,Rotación!$O:$O,0,0,-1),"")))),"")</f>
        <v>18900000</v>
      </c>
      <c r="H2327" s="13">
        <f>IFERROR(IF($F2327="ALTA",$D2327*1,
IF($F2327="MEDIA",$D2327*0.97,
IF($F2327="BAJA",$D2327*0.9,
IF($F2327="LIQUIDAR",_xlfn.XLOOKUP(A2327,Rotación!$A:$A,Rotación!$O:$O,0,0,-1),"")))),"")</f>
        <v>18333000</v>
      </c>
      <c r="I2327" s="13">
        <f>IFERROR(IF($F2327="ALTA",$D2327*0.97,
IF($F2327="MEDIA",$D2327*0.94,
IF($F2327="BAJA",$D2327*0.87,
IF($F2327="LIQUIDAR",_xlfn.XLOOKUP(A2327,Rotación!$A:$A,Rotación!$O:$O,0,0,-1),"")))),"")</f>
        <v>17766000</v>
      </c>
      <c r="J2327" s="13">
        <f>IFERROR(IF($F2327="ALTA",$D2327*0.94,
IF($F2327="MEDIA",$D2327*0.9,
IF($F2327="BAJA",$D2327*0.85,
IF($F2327="LIQUIDAR",_xlfn.XLOOKUP(A2327,Rotación!$A:$A,Rotación!$O:$O,0,0,-1),"")))),"")</f>
        <v>17010000</v>
      </c>
      <c r="K2327" s="13" t="str">
        <f>_xlfn.XLOOKUP(A2327,Rotación!$A:$A,Rotación!$P:$P,"",0,-1)</f>
        <v/>
      </c>
      <c r="L2327" s="25" t="e">
        <f t="shared" si="156"/>
        <v>#VALUE!</v>
      </c>
      <c r="M2327" s="26">
        <f t="shared" si="157"/>
        <v>0.84656084656084651</v>
      </c>
      <c r="N2327" s="22" t="str">
        <f>IFERROR(VLOOKUP(A2327,'Base ATR'!$1:$1048576,2,0),"")</f>
        <v/>
      </c>
      <c r="O2327" s="23" t="str">
        <f t="shared" ca="1" si="158"/>
        <v/>
      </c>
      <c r="P2327" t="str">
        <f t="shared" si="159"/>
        <v/>
      </c>
    </row>
    <row r="2328" spans="1:16" x14ac:dyDescent="0.3">
      <c r="A2328" t="s">
        <v>5402</v>
      </c>
      <c r="D2328" s="29">
        <v>28240000</v>
      </c>
      <c r="E2328" s="29">
        <v>24200000</v>
      </c>
      <c r="F2328" t="s">
        <v>4033</v>
      </c>
      <c r="G2328" s="13">
        <f>IFERROR(IF($F2328="ALTA",$D2328*1.03,
IF($F2328="MEDIA",$D2328*1,
IF($F2328="BAJA",$D2328*0.92,
IF($F2328="LIQUIDAR",_xlfn.XLOOKUP(A2328,Rotación!$A:$A,Rotación!$O:$O,0,0,-1),"")))),"")</f>
        <v>28240000</v>
      </c>
      <c r="H2328" s="13">
        <f>IFERROR(IF($F2328="ALTA",$D2328*1,
IF($F2328="MEDIA",$D2328*0.97,
IF($F2328="BAJA",$D2328*0.9,
IF($F2328="LIQUIDAR",_xlfn.XLOOKUP(A2328,Rotación!$A:$A,Rotación!$O:$O,0,0,-1),"")))),"")</f>
        <v>27392800</v>
      </c>
      <c r="I2328" s="13">
        <f>IFERROR(IF($F2328="ALTA",$D2328*0.97,
IF($F2328="MEDIA",$D2328*0.94,
IF($F2328="BAJA",$D2328*0.87,
IF($F2328="LIQUIDAR",_xlfn.XLOOKUP(A2328,Rotación!$A:$A,Rotación!$O:$O,0,0,-1),"")))),"")</f>
        <v>26545600</v>
      </c>
      <c r="J2328" s="13">
        <f>IFERROR(IF($F2328="ALTA",$D2328*0.94,
IF($F2328="MEDIA",$D2328*0.9,
IF($F2328="BAJA",$D2328*0.85,
IF($F2328="LIQUIDAR",_xlfn.XLOOKUP(A2328,Rotación!$A:$A,Rotación!$O:$O,0,0,-1),"")))),"")</f>
        <v>25416000</v>
      </c>
      <c r="K2328" s="13" t="str">
        <f>_xlfn.XLOOKUP(A2328,Rotación!$A:$A,Rotación!$P:$P,"",0,-1)</f>
        <v/>
      </c>
      <c r="L2328" s="25" t="e">
        <f t="shared" si="156"/>
        <v>#VALUE!</v>
      </c>
      <c r="M2328" s="26">
        <f t="shared" si="157"/>
        <v>0.85694050991501414</v>
      </c>
      <c r="N2328" s="22" t="str">
        <f>IFERROR(VLOOKUP(A2328,'Base ATR'!$1:$1048576,2,0),"")</f>
        <v/>
      </c>
      <c r="O2328" s="23" t="str">
        <f t="shared" ca="1" si="158"/>
        <v/>
      </c>
      <c r="P2328" t="str">
        <f t="shared" si="159"/>
        <v/>
      </c>
    </row>
    <row r="2329" spans="1:16" x14ac:dyDescent="0.3">
      <c r="A2329" t="s">
        <v>5403</v>
      </c>
      <c r="D2329" s="29">
        <v>15700000</v>
      </c>
      <c r="E2329" s="29">
        <v>13000000</v>
      </c>
      <c r="F2329" t="s">
        <v>4033</v>
      </c>
      <c r="G2329" s="13">
        <f>IFERROR(IF($F2329="ALTA",$D2329*1.03,
IF($F2329="MEDIA",$D2329*1,
IF($F2329="BAJA",$D2329*0.92,
IF($F2329="LIQUIDAR",_xlfn.XLOOKUP(A2329,Rotación!$A:$A,Rotación!$O:$O,0,0,-1),"")))),"")</f>
        <v>15700000</v>
      </c>
      <c r="H2329" s="13">
        <f>IFERROR(IF($F2329="ALTA",$D2329*1,
IF($F2329="MEDIA",$D2329*0.97,
IF($F2329="BAJA",$D2329*0.9,
IF($F2329="LIQUIDAR",_xlfn.XLOOKUP(A2329,Rotación!$A:$A,Rotación!$O:$O,0,0,-1),"")))),"")</f>
        <v>15229000</v>
      </c>
      <c r="I2329" s="13">
        <f>IFERROR(IF($F2329="ALTA",$D2329*0.97,
IF($F2329="MEDIA",$D2329*0.94,
IF($F2329="BAJA",$D2329*0.87,
IF($F2329="LIQUIDAR",_xlfn.XLOOKUP(A2329,Rotación!$A:$A,Rotación!$O:$O,0,0,-1),"")))),"")</f>
        <v>14758000</v>
      </c>
      <c r="J2329" s="13">
        <f>IFERROR(IF($F2329="ALTA",$D2329*0.94,
IF($F2329="MEDIA",$D2329*0.9,
IF($F2329="BAJA",$D2329*0.85,
IF($F2329="LIQUIDAR",_xlfn.XLOOKUP(A2329,Rotación!$A:$A,Rotación!$O:$O,0,0,-1),"")))),"")</f>
        <v>14130000</v>
      </c>
      <c r="K2329" s="13" t="str">
        <f>_xlfn.XLOOKUP(A2329,Rotación!$A:$A,Rotación!$P:$P,"",0,-1)</f>
        <v/>
      </c>
      <c r="L2329" s="25" t="e">
        <f t="shared" si="156"/>
        <v>#VALUE!</v>
      </c>
      <c r="M2329" s="26">
        <f t="shared" si="157"/>
        <v>0.82802547770700641</v>
      </c>
      <c r="N2329" s="22" t="str">
        <f>IFERROR(VLOOKUP(A2329,'Base ATR'!$1:$1048576,2,0),"")</f>
        <v/>
      </c>
      <c r="O2329" s="23" t="str">
        <f t="shared" ca="1" si="158"/>
        <v/>
      </c>
      <c r="P2329" t="str">
        <f t="shared" si="159"/>
        <v/>
      </c>
    </row>
    <row r="2330" spans="1:16" x14ac:dyDescent="0.3">
      <c r="A2330" t="s">
        <v>5404</v>
      </c>
      <c r="D2330" s="29">
        <v>8800000</v>
      </c>
      <c r="E2330" s="29">
        <v>6500000</v>
      </c>
      <c r="F2330" t="s">
        <v>4033</v>
      </c>
      <c r="G2330" s="13">
        <f>IFERROR(IF($F2330="ALTA",$D2330*1.03,
IF($F2330="MEDIA",$D2330*1,
IF($F2330="BAJA",$D2330*0.92,
IF($F2330="LIQUIDAR",_xlfn.XLOOKUP(A2330,Rotación!$A:$A,Rotación!$O:$O,0,0,-1),"")))),"")</f>
        <v>8800000</v>
      </c>
      <c r="H2330" s="13">
        <f>IFERROR(IF($F2330="ALTA",$D2330*1,
IF($F2330="MEDIA",$D2330*0.97,
IF($F2330="BAJA",$D2330*0.9,
IF($F2330="LIQUIDAR",_xlfn.XLOOKUP(A2330,Rotación!$A:$A,Rotación!$O:$O,0,0,-1),"")))),"")</f>
        <v>8536000</v>
      </c>
      <c r="I2330" s="13">
        <f>IFERROR(IF($F2330="ALTA",$D2330*0.97,
IF($F2330="MEDIA",$D2330*0.94,
IF($F2330="BAJA",$D2330*0.87,
IF($F2330="LIQUIDAR",_xlfn.XLOOKUP(A2330,Rotación!$A:$A,Rotación!$O:$O,0,0,-1),"")))),"")</f>
        <v>8271999.9999999991</v>
      </c>
      <c r="J2330" s="13">
        <f>IFERROR(IF($F2330="ALTA",$D2330*0.94,
IF($F2330="MEDIA",$D2330*0.9,
IF($F2330="BAJA",$D2330*0.85,
IF($F2330="LIQUIDAR",_xlfn.XLOOKUP(A2330,Rotación!$A:$A,Rotación!$O:$O,0,0,-1),"")))),"")</f>
        <v>7920000</v>
      </c>
      <c r="K2330" s="13" t="str">
        <f>_xlfn.XLOOKUP(A2330,Rotación!$A:$A,Rotación!$P:$P,"",0,-1)</f>
        <v/>
      </c>
      <c r="L2330" s="25" t="e">
        <f t="shared" ref="L2330:L2393" si="160">K2330-D2330</f>
        <v>#VALUE!</v>
      </c>
      <c r="M2330" s="26">
        <f t="shared" ref="M2330:M2393" si="161">E2330/D2330</f>
        <v>0.73863636363636365</v>
      </c>
      <c r="N2330" s="22" t="str">
        <f>IFERROR(VLOOKUP(A2330,'Base ATR'!$1:$1048576,2,0),"")</f>
        <v/>
      </c>
      <c r="O2330" s="23" t="str">
        <f t="shared" ref="O2330:O2393" ca="1" si="162">IF(N2330="","",TODAY()-N2330)</f>
        <v/>
      </c>
      <c r="P2330" t="str">
        <f t="shared" ref="P2330:P2393" si="163">IF(N2330="", "", IF(K2330 &gt; D2330, "SOBRE MERCADO", IF(K2330 &lt; D2330, "BAJO MERCADO", "ALINEADO")))</f>
        <v/>
      </c>
    </row>
    <row r="2331" spans="1:16" x14ac:dyDescent="0.3">
      <c r="A2331" t="s">
        <v>5405</v>
      </c>
      <c r="D2331" s="29">
        <v>13100000</v>
      </c>
      <c r="E2331" s="29">
        <v>10500000</v>
      </c>
      <c r="F2331" t="s">
        <v>4033</v>
      </c>
      <c r="G2331" s="13">
        <f>IFERROR(IF($F2331="ALTA",$D2331*1.03,
IF($F2331="MEDIA",$D2331*1,
IF($F2331="BAJA",$D2331*0.92,
IF($F2331="LIQUIDAR",_xlfn.XLOOKUP(A2331,Rotación!$A:$A,Rotación!$O:$O,0,0,-1),"")))),"")</f>
        <v>13100000</v>
      </c>
      <c r="H2331" s="13">
        <f>IFERROR(IF($F2331="ALTA",$D2331*1,
IF($F2331="MEDIA",$D2331*0.97,
IF($F2331="BAJA",$D2331*0.9,
IF($F2331="LIQUIDAR",_xlfn.XLOOKUP(A2331,Rotación!$A:$A,Rotación!$O:$O,0,0,-1),"")))),"")</f>
        <v>12707000</v>
      </c>
      <c r="I2331" s="13">
        <f>IFERROR(IF($F2331="ALTA",$D2331*0.97,
IF($F2331="MEDIA",$D2331*0.94,
IF($F2331="BAJA",$D2331*0.87,
IF($F2331="LIQUIDAR",_xlfn.XLOOKUP(A2331,Rotación!$A:$A,Rotación!$O:$O,0,0,-1),"")))),"")</f>
        <v>12314000</v>
      </c>
      <c r="J2331" s="13">
        <f>IFERROR(IF($F2331="ALTA",$D2331*0.94,
IF($F2331="MEDIA",$D2331*0.9,
IF($F2331="BAJA",$D2331*0.85,
IF($F2331="LIQUIDAR",_xlfn.XLOOKUP(A2331,Rotación!$A:$A,Rotación!$O:$O,0,0,-1),"")))),"")</f>
        <v>11790000</v>
      </c>
      <c r="K2331" s="13" t="str">
        <f>_xlfn.XLOOKUP(A2331,Rotación!$A:$A,Rotación!$P:$P,"",0,-1)</f>
        <v/>
      </c>
      <c r="L2331" s="25" t="e">
        <f t="shared" si="160"/>
        <v>#VALUE!</v>
      </c>
      <c r="M2331" s="26">
        <f t="shared" si="161"/>
        <v>0.80152671755725191</v>
      </c>
      <c r="N2331" s="22" t="str">
        <f>IFERROR(VLOOKUP(A2331,'Base ATR'!$1:$1048576,2,0),"")</f>
        <v/>
      </c>
      <c r="O2331" s="23" t="str">
        <f t="shared" ca="1" si="162"/>
        <v/>
      </c>
      <c r="P2331" t="str">
        <f t="shared" si="163"/>
        <v/>
      </c>
    </row>
    <row r="2332" spans="1:16" x14ac:dyDescent="0.3">
      <c r="A2332" t="s">
        <v>5345</v>
      </c>
      <c r="D2332" s="29">
        <v>16000000</v>
      </c>
      <c r="E2332" s="29">
        <v>13500000</v>
      </c>
      <c r="F2332" t="s">
        <v>4033</v>
      </c>
      <c r="G2332" s="13">
        <f>IFERROR(IF($F2332="ALTA",$D2332*1.03,
IF($F2332="MEDIA",$D2332*1,
IF($F2332="BAJA",$D2332*0.92,
IF($F2332="LIQUIDAR",_xlfn.XLOOKUP(A2332,Rotación!$A:$A,Rotación!$O:$O,0,0,-1),"")))),"")</f>
        <v>16000000</v>
      </c>
      <c r="H2332" s="13">
        <f>IFERROR(IF($F2332="ALTA",$D2332*1,
IF($F2332="MEDIA",$D2332*0.97,
IF($F2332="BAJA",$D2332*0.9,
IF($F2332="LIQUIDAR",_xlfn.XLOOKUP(A2332,Rotación!$A:$A,Rotación!$O:$O,0,0,-1),"")))),"")</f>
        <v>15520000</v>
      </c>
      <c r="I2332" s="13">
        <f>IFERROR(IF($F2332="ALTA",$D2332*0.97,
IF($F2332="MEDIA",$D2332*0.94,
IF($F2332="BAJA",$D2332*0.87,
IF($F2332="LIQUIDAR",_xlfn.XLOOKUP(A2332,Rotación!$A:$A,Rotación!$O:$O,0,0,-1),"")))),"")</f>
        <v>15040000</v>
      </c>
      <c r="J2332" s="13">
        <f>IFERROR(IF($F2332="ALTA",$D2332*0.94,
IF($F2332="MEDIA",$D2332*0.9,
IF($F2332="BAJA",$D2332*0.85,
IF($F2332="LIQUIDAR",_xlfn.XLOOKUP(A2332,Rotación!$A:$A,Rotación!$O:$O,0,0,-1),"")))),"")</f>
        <v>14400000</v>
      </c>
      <c r="K2332" s="13">
        <f>_xlfn.XLOOKUP(A2332,Rotación!$A:$A,Rotación!$P:$P,"",0,-1)</f>
        <v>14990000</v>
      </c>
      <c r="L2332" s="25">
        <f t="shared" si="160"/>
        <v>-1010000</v>
      </c>
      <c r="M2332" s="26">
        <f t="shared" si="161"/>
        <v>0.84375</v>
      </c>
      <c r="N2332" s="22">
        <f>IFERROR(VLOOKUP(A2332,'Base ATR'!$1:$1048576,2,0),"")</f>
        <v>46111.61041666667</v>
      </c>
      <c r="O2332" s="23">
        <f t="shared" ca="1" si="162"/>
        <v>176.38958333332994</v>
      </c>
      <c r="P2332" t="str">
        <f t="shared" si="163"/>
        <v>BAJO MERCADO</v>
      </c>
    </row>
    <row r="2333" spans="1:16" x14ac:dyDescent="0.3">
      <c r="A2333" t="s">
        <v>4982</v>
      </c>
      <c r="D2333" s="29">
        <v>8100000</v>
      </c>
      <c r="E2333" s="29">
        <v>6500000</v>
      </c>
      <c r="F2333" t="s">
        <v>4033</v>
      </c>
      <c r="G2333" s="13">
        <f>IFERROR(IF($F2333="ALTA",$D2333*1.03,
IF($F2333="MEDIA",$D2333*1,
IF($F2333="BAJA",$D2333*0.92,
IF($F2333="LIQUIDAR",_xlfn.XLOOKUP(A2333,Rotación!$A:$A,Rotación!$O:$O,0,0,-1),"")))),"")</f>
        <v>8100000</v>
      </c>
      <c r="H2333" s="13">
        <f>IFERROR(IF($F2333="ALTA",$D2333*1,
IF($F2333="MEDIA",$D2333*0.97,
IF($F2333="BAJA",$D2333*0.9,
IF($F2333="LIQUIDAR",_xlfn.XLOOKUP(A2333,Rotación!$A:$A,Rotación!$O:$O,0,0,-1),"")))),"")</f>
        <v>7857000</v>
      </c>
      <c r="I2333" s="13">
        <f>IFERROR(IF($F2333="ALTA",$D2333*0.97,
IF($F2333="MEDIA",$D2333*0.94,
IF($F2333="BAJA",$D2333*0.87,
IF($F2333="LIQUIDAR",_xlfn.XLOOKUP(A2333,Rotación!$A:$A,Rotación!$O:$O,0,0,-1),"")))),"")</f>
        <v>7614000</v>
      </c>
      <c r="J2333" s="13">
        <f>IFERROR(IF($F2333="ALTA",$D2333*0.94,
IF($F2333="MEDIA",$D2333*0.9,
IF($F2333="BAJA",$D2333*0.85,
IF($F2333="LIQUIDAR",_xlfn.XLOOKUP(A2333,Rotación!$A:$A,Rotación!$O:$O,0,0,-1),"")))),"")</f>
        <v>7290000</v>
      </c>
      <c r="K2333" s="13" t="str">
        <f>_xlfn.XLOOKUP(A2333,Rotación!$A:$A,Rotación!$P:$P,"",0,-1)</f>
        <v/>
      </c>
      <c r="L2333" s="25" t="e">
        <f t="shared" si="160"/>
        <v>#VALUE!</v>
      </c>
      <c r="M2333" s="26">
        <f t="shared" si="161"/>
        <v>0.80246913580246915</v>
      </c>
      <c r="N2333" s="22">
        <f>IFERROR(VLOOKUP(A2333,'Base ATR'!$1:$1048576,2,0),"")</f>
        <v>46052.754166666666</v>
      </c>
      <c r="O2333" s="23">
        <f t="shared" ca="1" si="162"/>
        <v>235.2458333333343</v>
      </c>
      <c r="P2333" t="str">
        <f t="shared" si="163"/>
        <v>SOBRE MERCADO</v>
      </c>
    </row>
    <row r="2334" spans="1:16" x14ac:dyDescent="0.3">
      <c r="A2334" t="s">
        <v>5406</v>
      </c>
      <c r="D2334" s="29">
        <v>13600000</v>
      </c>
      <c r="E2334" s="29">
        <v>11500000</v>
      </c>
      <c r="F2334" t="s">
        <v>4033</v>
      </c>
      <c r="G2334" s="13">
        <f>IFERROR(IF($F2334="ALTA",$D2334*1.03,
IF($F2334="MEDIA",$D2334*1,
IF($F2334="BAJA",$D2334*0.92,
IF($F2334="LIQUIDAR",_xlfn.XLOOKUP(A2334,Rotación!$A:$A,Rotación!$O:$O,0,0,-1),"")))),"")</f>
        <v>13600000</v>
      </c>
      <c r="H2334" s="13">
        <f>IFERROR(IF($F2334="ALTA",$D2334*1,
IF($F2334="MEDIA",$D2334*0.97,
IF($F2334="BAJA",$D2334*0.9,
IF($F2334="LIQUIDAR",_xlfn.XLOOKUP(A2334,Rotación!$A:$A,Rotación!$O:$O,0,0,-1),"")))),"")</f>
        <v>13192000</v>
      </c>
      <c r="I2334" s="13">
        <f>IFERROR(IF($F2334="ALTA",$D2334*0.97,
IF($F2334="MEDIA",$D2334*0.94,
IF($F2334="BAJA",$D2334*0.87,
IF($F2334="LIQUIDAR",_xlfn.XLOOKUP(A2334,Rotación!$A:$A,Rotación!$O:$O,0,0,-1),"")))),"")</f>
        <v>12784000</v>
      </c>
      <c r="J2334" s="13">
        <f>IFERROR(IF($F2334="ALTA",$D2334*0.94,
IF($F2334="MEDIA",$D2334*0.9,
IF($F2334="BAJA",$D2334*0.85,
IF($F2334="LIQUIDAR",_xlfn.XLOOKUP(A2334,Rotación!$A:$A,Rotación!$O:$O,0,0,-1),"")))),"")</f>
        <v>12240000</v>
      </c>
      <c r="K2334" s="13" t="str">
        <f>_xlfn.XLOOKUP(A2334,Rotación!$A:$A,Rotación!$P:$P,"",0,-1)</f>
        <v/>
      </c>
      <c r="L2334" s="25" t="e">
        <f t="shared" si="160"/>
        <v>#VALUE!</v>
      </c>
      <c r="M2334" s="26">
        <f t="shared" si="161"/>
        <v>0.84558823529411764</v>
      </c>
      <c r="N2334" s="22" t="str">
        <f>IFERROR(VLOOKUP(A2334,'Base ATR'!$1:$1048576,2,0),"")</f>
        <v/>
      </c>
      <c r="O2334" s="23" t="str">
        <f t="shared" ca="1" si="162"/>
        <v/>
      </c>
      <c r="P2334" t="str">
        <f t="shared" si="163"/>
        <v/>
      </c>
    </row>
    <row r="2335" spans="1:16" x14ac:dyDescent="0.3">
      <c r="A2335" t="s">
        <v>5407</v>
      </c>
      <c r="D2335" s="29">
        <v>10800000</v>
      </c>
      <c r="E2335" s="29">
        <v>8900000</v>
      </c>
      <c r="F2335" t="s">
        <v>4033</v>
      </c>
      <c r="G2335" s="13">
        <f>IFERROR(IF($F2335="ALTA",$D2335*1.03,
IF($F2335="MEDIA",$D2335*1,
IF($F2335="BAJA",$D2335*0.92,
IF($F2335="LIQUIDAR",_xlfn.XLOOKUP(A2335,Rotación!$A:$A,Rotación!$O:$O,0,0,-1),"")))),"")</f>
        <v>10800000</v>
      </c>
      <c r="H2335" s="13">
        <f>IFERROR(IF($F2335="ALTA",$D2335*1,
IF($F2335="MEDIA",$D2335*0.97,
IF($F2335="BAJA",$D2335*0.9,
IF($F2335="LIQUIDAR",_xlfn.XLOOKUP(A2335,Rotación!$A:$A,Rotación!$O:$O,0,0,-1),"")))),"")</f>
        <v>10476000</v>
      </c>
      <c r="I2335" s="13">
        <f>IFERROR(IF($F2335="ALTA",$D2335*0.97,
IF($F2335="MEDIA",$D2335*0.94,
IF($F2335="BAJA",$D2335*0.87,
IF($F2335="LIQUIDAR",_xlfn.XLOOKUP(A2335,Rotación!$A:$A,Rotación!$O:$O,0,0,-1),"")))),"")</f>
        <v>10152000</v>
      </c>
      <c r="J2335" s="13">
        <f>IFERROR(IF($F2335="ALTA",$D2335*0.94,
IF($F2335="MEDIA",$D2335*0.9,
IF($F2335="BAJA",$D2335*0.85,
IF($F2335="LIQUIDAR",_xlfn.XLOOKUP(A2335,Rotación!$A:$A,Rotación!$O:$O,0,0,-1),"")))),"")</f>
        <v>9720000</v>
      </c>
      <c r="K2335" s="13" t="str">
        <f>_xlfn.XLOOKUP(A2335,Rotación!$A:$A,Rotación!$P:$P,"",0,-1)</f>
        <v/>
      </c>
      <c r="L2335" s="25" t="e">
        <f t="shared" si="160"/>
        <v>#VALUE!</v>
      </c>
      <c r="M2335" s="26">
        <f t="shared" si="161"/>
        <v>0.82407407407407407</v>
      </c>
      <c r="N2335" s="22" t="str">
        <f>IFERROR(VLOOKUP(A2335,'Base ATR'!$1:$1048576,2,0),"")</f>
        <v/>
      </c>
      <c r="O2335" s="23" t="str">
        <f t="shared" ca="1" si="162"/>
        <v/>
      </c>
      <c r="P2335" t="str">
        <f t="shared" si="163"/>
        <v/>
      </c>
    </row>
    <row r="2336" spans="1:16" x14ac:dyDescent="0.3">
      <c r="A2336" t="s">
        <v>2088</v>
      </c>
      <c r="D2336" s="29">
        <v>14280000</v>
      </c>
      <c r="E2336" s="29">
        <v>11300000</v>
      </c>
      <c r="F2336" t="s">
        <v>4033</v>
      </c>
      <c r="G2336" s="13">
        <f>IFERROR(IF($F2336="ALTA",$D2336*1.03,
IF($F2336="MEDIA",$D2336*1,
IF($F2336="BAJA",$D2336*0.92,
IF($F2336="LIQUIDAR",_xlfn.XLOOKUP(A2336,Rotación!$A:$A,Rotación!$O:$O,0,0,-1),"")))),"")</f>
        <v>14280000</v>
      </c>
      <c r="H2336" s="13">
        <f>IFERROR(IF($F2336="ALTA",$D2336*1,
IF($F2336="MEDIA",$D2336*0.97,
IF($F2336="BAJA",$D2336*0.9,
IF($F2336="LIQUIDAR",_xlfn.XLOOKUP(A2336,Rotación!$A:$A,Rotación!$O:$O,0,0,-1),"")))),"")</f>
        <v>13851600</v>
      </c>
      <c r="I2336" s="13">
        <f>IFERROR(IF($F2336="ALTA",$D2336*0.97,
IF($F2336="MEDIA",$D2336*0.94,
IF($F2336="BAJA",$D2336*0.87,
IF($F2336="LIQUIDAR",_xlfn.XLOOKUP(A2336,Rotación!$A:$A,Rotación!$O:$O,0,0,-1),"")))),"")</f>
        <v>13423200</v>
      </c>
      <c r="J2336" s="13">
        <f>IFERROR(IF($F2336="ALTA",$D2336*0.94,
IF($F2336="MEDIA",$D2336*0.9,
IF($F2336="BAJA",$D2336*0.85,
IF($F2336="LIQUIDAR",_xlfn.XLOOKUP(A2336,Rotación!$A:$A,Rotación!$O:$O,0,0,-1),"")))),"")</f>
        <v>12852000</v>
      </c>
      <c r="K2336" s="13" t="str">
        <f>_xlfn.XLOOKUP(A2336,Rotación!$A:$A,Rotación!$P:$P,"",0,-1)</f>
        <v/>
      </c>
      <c r="L2336" s="25" t="e">
        <f t="shared" si="160"/>
        <v>#VALUE!</v>
      </c>
      <c r="M2336" s="26">
        <f t="shared" si="161"/>
        <v>0.79131652661064422</v>
      </c>
      <c r="N2336" s="22">
        <f>IFERROR(VLOOKUP(A2336,'Base ATR'!$1:$1048576,2,0),"")</f>
        <v>45005.679861111108</v>
      </c>
      <c r="O2336" s="23">
        <f t="shared" ca="1" si="162"/>
        <v>1282.320138888892</v>
      </c>
      <c r="P2336" t="str">
        <f t="shared" si="163"/>
        <v>SOBRE MERCADO</v>
      </c>
    </row>
    <row r="2337" spans="1:16" x14ac:dyDescent="0.3">
      <c r="A2337" t="s">
        <v>5296</v>
      </c>
      <c r="D2337" s="29">
        <v>8600000</v>
      </c>
      <c r="E2337" s="29">
        <v>7000000</v>
      </c>
      <c r="F2337" t="s">
        <v>4033</v>
      </c>
      <c r="G2337" s="13">
        <f>IFERROR(IF($F2337="ALTA",$D2337*1.03,
IF($F2337="MEDIA",$D2337*1,
IF($F2337="BAJA",$D2337*0.92,
IF($F2337="LIQUIDAR",_xlfn.XLOOKUP(A2337,Rotación!$A:$A,Rotación!$O:$O,0,0,-1),"")))),"")</f>
        <v>8600000</v>
      </c>
      <c r="H2337" s="13">
        <f>IFERROR(IF($F2337="ALTA",$D2337*1,
IF($F2337="MEDIA",$D2337*0.97,
IF($F2337="BAJA",$D2337*0.9,
IF($F2337="LIQUIDAR",_xlfn.XLOOKUP(A2337,Rotación!$A:$A,Rotación!$O:$O,0,0,-1),"")))),"")</f>
        <v>8342000</v>
      </c>
      <c r="I2337" s="13">
        <f>IFERROR(IF($F2337="ALTA",$D2337*0.97,
IF($F2337="MEDIA",$D2337*0.94,
IF($F2337="BAJA",$D2337*0.87,
IF($F2337="LIQUIDAR",_xlfn.XLOOKUP(A2337,Rotación!$A:$A,Rotación!$O:$O,0,0,-1),"")))),"")</f>
        <v>8084000</v>
      </c>
      <c r="J2337" s="13">
        <f>IFERROR(IF($F2337="ALTA",$D2337*0.94,
IF($F2337="MEDIA",$D2337*0.9,
IF($F2337="BAJA",$D2337*0.85,
IF($F2337="LIQUIDAR",_xlfn.XLOOKUP(A2337,Rotación!$A:$A,Rotación!$O:$O,0,0,-1),"")))),"")</f>
        <v>7740000</v>
      </c>
      <c r="K2337" s="13" t="str">
        <f>_xlfn.XLOOKUP(A2337,Rotación!$A:$A,Rotación!$P:$P,"",0,-1)</f>
        <v/>
      </c>
      <c r="L2337" s="25" t="e">
        <f t="shared" si="160"/>
        <v>#VALUE!</v>
      </c>
      <c r="M2337" s="26">
        <f t="shared" si="161"/>
        <v>0.81395348837209303</v>
      </c>
      <c r="N2337" s="22">
        <f>IFERROR(VLOOKUP(A2337,'Base ATR'!$1:$1048576,2,0),"")</f>
        <v>46059.695138888892</v>
      </c>
      <c r="O2337" s="23">
        <f t="shared" ca="1" si="162"/>
        <v>228.30486111110804</v>
      </c>
      <c r="P2337" t="str">
        <f t="shared" si="163"/>
        <v>SOBRE MERCADO</v>
      </c>
    </row>
    <row r="2338" spans="1:16" x14ac:dyDescent="0.3">
      <c r="A2338" t="s">
        <v>5408</v>
      </c>
      <c r="D2338" s="29">
        <v>16000000</v>
      </c>
      <c r="E2338" s="29">
        <v>13000000</v>
      </c>
      <c r="F2338" t="s">
        <v>4033</v>
      </c>
      <c r="G2338" s="13">
        <f>IFERROR(IF($F2338="ALTA",$D2338*1.03,
IF($F2338="MEDIA",$D2338*1,
IF($F2338="BAJA",$D2338*0.92,
IF($F2338="LIQUIDAR",_xlfn.XLOOKUP(A2338,Rotación!$A:$A,Rotación!$O:$O,0,0,-1),"")))),"")</f>
        <v>16000000</v>
      </c>
      <c r="H2338" s="13">
        <f>IFERROR(IF($F2338="ALTA",$D2338*1,
IF($F2338="MEDIA",$D2338*0.97,
IF($F2338="BAJA",$D2338*0.9,
IF($F2338="LIQUIDAR",_xlfn.XLOOKUP(A2338,Rotación!$A:$A,Rotación!$O:$O,0,0,-1),"")))),"")</f>
        <v>15520000</v>
      </c>
      <c r="I2338" s="13">
        <f>IFERROR(IF($F2338="ALTA",$D2338*0.97,
IF($F2338="MEDIA",$D2338*0.94,
IF($F2338="BAJA",$D2338*0.87,
IF($F2338="LIQUIDAR",_xlfn.XLOOKUP(A2338,Rotación!$A:$A,Rotación!$O:$O,0,0,-1),"")))),"")</f>
        <v>15040000</v>
      </c>
      <c r="J2338" s="13">
        <f>IFERROR(IF($F2338="ALTA",$D2338*0.94,
IF($F2338="MEDIA",$D2338*0.9,
IF($F2338="BAJA",$D2338*0.85,
IF($F2338="LIQUIDAR",_xlfn.XLOOKUP(A2338,Rotación!$A:$A,Rotación!$O:$O,0,0,-1),"")))),"")</f>
        <v>14400000</v>
      </c>
      <c r="K2338" s="13" t="str">
        <f>_xlfn.XLOOKUP(A2338,Rotación!$A:$A,Rotación!$P:$P,"",0,-1)</f>
        <v/>
      </c>
      <c r="L2338" s="25" t="e">
        <f t="shared" si="160"/>
        <v>#VALUE!</v>
      </c>
      <c r="M2338" s="26">
        <f t="shared" si="161"/>
        <v>0.8125</v>
      </c>
      <c r="N2338" s="22" t="str">
        <f>IFERROR(VLOOKUP(A2338,'Base ATR'!$1:$1048576,2,0),"")</f>
        <v/>
      </c>
      <c r="O2338" s="23" t="str">
        <f t="shared" ca="1" si="162"/>
        <v/>
      </c>
      <c r="P2338" t="str">
        <f t="shared" si="163"/>
        <v/>
      </c>
    </row>
    <row r="2339" spans="1:16" x14ac:dyDescent="0.3">
      <c r="A2339" t="s">
        <v>5409</v>
      </c>
      <c r="D2339" s="29">
        <v>11500000</v>
      </c>
      <c r="E2339" s="29">
        <v>8500000</v>
      </c>
      <c r="F2339" t="s">
        <v>5391</v>
      </c>
      <c r="G2339" s="13">
        <f>IFERROR(IF($F2339="ALTA",$D2339*1.03,
IF($F2339="MEDIA",$D2339*1,
IF($F2339="BAJA",$D2339*0.92,
IF($F2339="LIQUIDAR",_xlfn.XLOOKUP(A2339,Rotación!$A:$A,Rotación!$O:$O,0,0,-1),"")))),"")</f>
        <v>10580000</v>
      </c>
      <c r="H2339" s="13">
        <f>IFERROR(IF($F2339="ALTA",$D2339*1,
IF($F2339="MEDIA",$D2339*0.97,
IF($F2339="BAJA",$D2339*0.9,
IF($F2339="LIQUIDAR",_xlfn.XLOOKUP(A2339,Rotación!$A:$A,Rotación!$O:$O,0,0,-1),"")))),"")</f>
        <v>10350000</v>
      </c>
      <c r="I2339" s="13">
        <f>IFERROR(IF($F2339="ALTA",$D2339*0.97,
IF($F2339="MEDIA",$D2339*0.94,
IF($F2339="BAJA",$D2339*0.87,
IF($F2339="LIQUIDAR",_xlfn.XLOOKUP(A2339,Rotación!$A:$A,Rotación!$O:$O,0,0,-1),"")))),"")</f>
        <v>10005000</v>
      </c>
      <c r="J2339" s="13">
        <f>IFERROR(IF($F2339="ALTA",$D2339*0.94,
IF($F2339="MEDIA",$D2339*0.9,
IF($F2339="BAJA",$D2339*0.85,
IF($F2339="LIQUIDAR",_xlfn.XLOOKUP(A2339,Rotación!$A:$A,Rotación!$O:$O,0,0,-1),"")))),"")</f>
        <v>9775000</v>
      </c>
      <c r="K2339" s="13" t="str">
        <f>_xlfn.XLOOKUP(A2339,Rotación!$A:$A,Rotación!$P:$P,"",0,-1)</f>
        <v/>
      </c>
      <c r="L2339" s="25" t="e">
        <f t="shared" si="160"/>
        <v>#VALUE!</v>
      </c>
      <c r="M2339" s="26">
        <f t="shared" si="161"/>
        <v>0.73913043478260865</v>
      </c>
      <c r="N2339" s="22" t="str">
        <f>IFERROR(VLOOKUP(A2339,'Base ATR'!$1:$1048576,2,0),"")</f>
        <v/>
      </c>
      <c r="O2339" s="23" t="str">
        <f t="shared" ca="1" si="162"/>
        <v/>
      </c>
      <c r="P2339" t="str">
        <f t="shared" si="163"/>
        <v/>
      </c>
    </row>
    <row r="2340" spans="1:16" x14ac:dyDescent="0.3">
      <c r="A2340" t="s">
        <v>5410</v>
      </c>
      <c r="D2340" s="29">
        <v>25600000</v>
      </c>
      <c r="E2340" s="29">
        <v>20500000</v>
      </c>
      <c r="F2340" t="s">
        <v>5391</v>
      </c>
      <c r="G2340" s="13">
        <f>IFERROR(IF($F2340="ALTA",$D2340*1.03,
IF($F2340="MEDIA",$D2340*1,
IF($F2340="BAJA",$D2340*0.92,
IF($F2340="LIQUIDAR",_xlfn.XLOOKUP(A2340,Rotación!$A:$A,Rotación!$O:$O,0,0,-1),"")))),"")</f>
        <v>23552000</v>
      </c>
      <c r="H2340" s="13">
        <f>IFERROR(IF($F2340="ALTA",$D2340*1,
IF($F2340="MEDIA",$D2340*0.97,
IF($F2340="BAJA",$D2340*0.9,
IF($F2340="LIQUIDAR",_xlfn.XLOOKUP(A2340,Rotación!$A:$A,Rotación!$O:$O,0,0,-1),"")))),"")</f>
        <v>23040000</v>
      </c>
      <c r="I2340" s="13">
        <f>IFERROR(IF($F2340="ALTA",$D2340*0.97,
IF($F2340="MEDIA",$D2340*0.94,
IF($F2340="BAJA",$D2340*0.87,
IF($F2340="LIQUIDAR",_xlfn.XLOOKUP(A2340,Rotación!$A:$A,Rotación!$O:$O,0,0,-1),"")))),"")</f>
        <v>22272000</v>
      </c>
      <c r="J2340" s="13">
        <f>IFERROR(IF($F2340="ALTA",$D2340*0.94,
IF($F2340="MEDIA",$D2340*0.9,
IF($F2340="BAJA",$D2340*0.85,
IF($F2340="LIQUIDAR",_xlfn.XLOOKUP(A2340,Rotación!$A:$A,Rotación!$O:$O,0,0,-1),"")))),"")</f>
        <v>21760000</v>
      </c>
      <c r="K2340" s="13" t="str">
        <f>_xlfn.XLOOKUP(A2340,Rotación!$A:$A,Rotación!$P:$P,"",0,-1)</f>
        <v/>
      </c>
      <c r="L2340" s="25" t="e">
        <f t="shared" si="160"/>
        <v>#VALUE!</v>
      </c>
      <c r="M2340" s="26">
        <f t="shared" si="161"/>
        <v>0.80078125</v>
      </c>
      <c r="N2340" s="22" t="str">
        <f>IFERROR(VLOOKUP(A2340,'Base ATR'!$1:$1048576,2,0),"")</f>
        <v/>
      </c>
      <c r="O2340" s="23" t="str">
        <f t="shared" ca="1" si="162"/>
        <v/>
      </c>
      <c r="P2340" t="str">
        <f t="shared" si="163"/>
        <v/>
      </c>
    </row>
    <row r="2341" spans="1:16" x14ac:dyDescent="0.3">
      <c r="A2341" t="s">
        <v>5411</v>
      </c>
      <c r="D2341" s="29">
        <v>17500000</v>
      </c>
      <c r="E2341" s="29">
        <v>14500000</v>
      </c>
      <c r="F2341" t="s">
        <v>4033</v>
      </c>
      <c r="G2341" s="13">
        <f>IFERROR(IF($F2341="ALTA",$D2341*1.03,
IF($F2341="MEDIA",$D2341*1,
IF($F2341="BAJA",$D2341*0.92,
IF($F2341="LIQUIDAR",_xlfn.XLOOKUP(A2341,Rotación!$A:$A,Rotación!$O:$O,0,0,-1),"")))),"")</f>
        <v>17500000</v>
      </c>
      <c r="H2341" s="13">
        <f>IFERROR(IF($F2341="ALTA",$D2341*1,
IF($F2341="MEDIA",$D2341*0.97,
IF($F2341="BAJA",$D2341*0.9,
IF($F2341="LIQUIDAR",_xlfn.XLOOKUP(A2341,Rotación!$A:$A,Rotación!$O:$O,0,0,-1),"")))),"")</f>
        <v>16975000</v>
      </c>
      <c r="I2341" s="13">
        <f>IFERROR(IF($F2341="ALTA",$D2341*0.97,
IF($F2341="MEDIA",$D2341*0.94,
IF($F2341="BAJA",$D2341*0.87,
IF($F2341="LIQUIDAR",_xlfn.XLOOKUP(A2341,Rotación!$A:$A,Rotación!$O:$O,0,0,-1),"")))),"")</f>
        <v>16449999.999999998</v>
      </c>
      <c r="J2341" s="13">
        <f>IFERROR(IF($F2341="ALTA",$D2341*0.94,
IF($F2341="MEDIA",$D2341*0.9,
IF($F2341="BAJA",$D2341*0.85,
IF($F2341="LIQUIDAR",_xlfn.XLOOKUP(A2341,Rotación!$A:$A,Rotación!$O:$O,0,0,-1),"")))),"")</f>
        <v>15750000</v>
      </c>
      <c r="K2341" s="13" t="str">
        <f>_xlfn.XLOOKUP(A2341,Rotación!$A:$A,Rotación!$P:$P,"",0,-1)</f>
        <v/>
      </c>
      <c r="L2341" s="25" t="e">
        <f t="shared" si="160"/>
        <v>#VALUE!</v>
      </c>
      <c r="M2341" s="26">
        <f t="shared" si="161"/>
        <v>0.82857142857142863</v>
      </c>
      <c r="N2341" s="22" t="str">
        <f>IFERROR(VLOOKUP(A2341,'Base ATR'!$1:$1048576,2,0),"")</f>
        <v/>
      </c>
      <c r="O2341" s="23" t="str">
        <f t="shared" ca="1" si="162"/>
        <v/>
      </c>
      <c r="P2341" t="str">
        <f t="shared" si="163"/>
        <v/>
      </c>
    </row>
    <row r="2342" spans="1:16" x14ac:dyDescent="0.3">
      <c r="A2342" t="s">
        <v>5374</v>
      </c>
      <c r="D2342" s="29">
        <v>9700000</v>
      </c>
      <c r="E2342" s="29">
        <v>8100000</v>
      </c>
      <c r="F2342" t="s">
        <v>5390</v>
      </c>
      <c r="G2342" s="13">
        <f>IFERROR(IF($F2342="ALTA",$D2342*1.03,
IF($F2342="MEDIA",$D2342*1,
IF($F2342="BAJA",$D2342*0.92,
IF($F2342="LIQUIDAR",_xlfn.XLOOKUP(A2342,Rotación!$A:$A,Rotación!$O:$O,0,0,-1),"")))),"")</f>
        <v>9991000</v>
      </c>
      <c r="H2342" s="13">
        <f>IFERROR(IF($F2342="ALTA",$D2342*1,
IF($F2342="MEDIA",$D2342*0.97,
IF($F2342="BAJA",$D2342*0.9,
IF($F2342="LIQUIDAR",_xlfn.XLOOKUP(A2342,Rotación!$A:$A,Rotación!$O:$O,0,0,-1),"")))),"")</f>
        <v>9700000</v>
      </c>
      <c r="I2342" s="13">
        <f>IFERROR(IF($F2342="ALTA",$D2342*0.97,
IF($F2342="MEDIA",$D2342*0.94,
IF($F2342="BAJA",$D2342*0.87,
IF($F2342="LIQUIDAR",_xlfn.XLOOKUP(A2342,Rotación!$A:$A,Rotación!$O:$O,0,0,-1),"")))),"")</f>
        <v>9409000</v>
      </c>
      <c r="J2342" s="13">
        <f>IFERROR(IF($F2342="ALTA",$D2342*0.94,
IF($F2342="MEDIA",$D2342*0.9,
IF($F2342="BAJA",$D2342*0.85,
IF($F2342="LIQUIDAR",_xlfn.XLOOKUP(A2342,Rotación!$A:$A,Rotación!$O:$O,0,0,-1),"")))),"")</f>
        <v>9118000</v>
      </c>
      <c r="K2342" s="13" t="str">
        <f>_xlfn.XLOOKUP(A2342,Rotación!$A:$A,Rotación!$P:$P,"",0,-1)</f>
        <v/>
      </c>
      <c r="L2342" s="25" t="e">
        <f t="shared" si="160"/>
        <v>#VALUE!</v>
      </c>
      <c r="M2342" s="26">
        <f t="shared" si="161"/>
        <v>0.83505154639175261</v>
      </c>
      <c r="N2342" s="22">
        <f>IFERROR(VLOOKUP(A2342,'Base ATR'!$1:$1048576,2,0),"")</f>
        <v>46056.671527777777</v>
      </c>
      <c r="O2342" s="23">
        <f t="shared" ca="1" si="162"/>
        <v>231.32847222222335</v>
      </c>
      <c r="P2342" t="str">
        <f t="shared" si="163"/>
        <v>SOBRE MERCADO</v>
      </c>
    </row>
    <row r="2343" spans="1:16" x14ac:dyDescent="0.3">
      <c r="A2343" t="s">
        <v>5412</v>
      </c>
      <c r="D2343" s="29">
        <v>7900000</v>
      </c>
      <c r="E2343" s="29">
        <v>6700000</v>
      </c>
      <c r="F2343" t="s">
        <v>4033</v>
      </c>
      <c r="G2343" s="13">
        <f>IFERROR(IF($F2343="ALTA",$D2343*1.03,
IF($F2343="MEDIA",$D2343*1,
IF($F2343="BAJA",$D2343*0.92,
IF($F2343="LIQUIDAR",_xlfn.XLOOKUP(A2343,Rotación!$A:$A,Rotación!$O:$O,0,0,-1),"")))),"")</f>
        <v>7900000</v>
      </c>
      <c r="H2343" s="13">
        <f>IFERROR(IF($F2343="ALTA",$D2343*1,
IF($F2343="MEDIA",$D2343*0.97,
IF($F2343="BAJA",$D2343*0.9,
IF($F2343="LIQUIDAR",_xlfn.XLOOKUP(A2343,Rotación!$A:$A,Rotación!$O:$O,0,0,-1),"")))),"")</f>
        <v>7663000</v>
      </c>
      <c r="I2343" s="13">
        <f>IFERROR(IF($F2343="ALTA",$D2343*0.97,
IF($F2343="MEDIA",$D2343*0.94,
IF($F2343="BAJA",$D2343*0.87,
IF($F2343="LIQUIDAR",_xlfn.XLOOKUP(A2343,Rotación!$A:$A,Rotación!$O:$O,0,0,-1),"")))),"")</f>
        <v>7426000</v>
      </c>
      <c r="J2343" s="13">
        <f>IFERROR(IF($F2343="ALTA",$D2343*0.94,
IF($F2343="MEDIA",$D2343*0.9,
IF($F2343="BAJA",$D2343*0.85,
IF($F2343="LIQUIDAR",_xlfn.XLOOKUP(A2343,Rotación!$A:$A,Rotación!$O:$O,0,0,-1),"")))),"")</f>
        <v>7110000</v>
      </c>
      <c r="K2343" s="13" t="str">
        <f>_xlfn.XLOOKUP(A2343,Rotación!$A:$A,Rotación!$P:$P,"",0,-1)</f>
        <v/>
      </c>
      <c r="L2343" s="25" t="e">
        <f t="shared" si="160"/>
        <v>#VALUE!</v>
      </c>
      <c r="M2343" s="26">
        <f t="shared" si="161"/>
        <v>0.84810126582278478</v>
      </c>
      <c r="N2343" s="22" t="str">
        <f>IFERROR(VLOOKUP(A2343,'Base ATR'!$1:$1048576,2,0),"")</f>
        <v/>
      </c>
      <c r="O2343" s="23" t="str">
        <f t="shared" ca="1" si="162"/>
        <v/>
      </c>
      <c r="P2343" t="str">
        <f t="shared" si="163"/>
        <v/>
      </c>
    </row>
    <row r="2344" spans="1:16" x14ac:dyDescent="0.3">
      <c r="A2344" t="s">
        <v>5413</v>
      </c>
      <c r="D2344" s="29">
        <v>19510000</v>
      </c>
      <c r="E2344" s="29">
        <v>15200000</v>
      </c>
      <c r="F2344" t="s">
        <v>4033</v>
      </c>
      <c r="G2344" s="13">
        <f>IFERROR(IF($F2344="ALTA",$D2344*1.03,
IF($F2344="MEDIA",$D2344*1,
IF($F2344="BAJA",$D2344*0.92,
IF($F2344="LIQUIDAR",_xlfn.XLOOKUP(A2344,Rotación!$A:$A,Rotación!$O:$O,0,0,-1),"")))),"")</f>
        <v>19510000</v>
      </c>
      <c r="H2344" s="13">
        <f>IFERROR(IF($F2344="ALTA",$D2344*1,
IF($F2344="MEDIA",$D2344*0.97,
IF($F2344="BAJA",$D2344*0.9,
IF($F2344="LIQUIDAR",_xlfn.XLOOKUP(A2344,Rotación!$A:$A,Rotación!$O:$O,0,0,-1),"")))),"")</f>
        <v>18924700</v>
      </c>
      <c r="I2344" s="13">
        <f>IFERROR(IF($F2344="ALTA",$D2344*0.97,
IF($F2344="MEDIA",$D2344*0.94,
IF($F2344="BAJA",$D2344*0.87,
IF($F2344="LIQUIDAR",_xlfn.XLOOKUP(A2344,Rotación!$A:$A,Rotación!$O:$O,0,0,-1),"")))),"")</f>
        <v>18339400</v>
      </c>
      <c r="J2344" s="13">
        <f>IFERROR(IF($F2344="ALTA",$D2344*0.94,
IF($F2344="MEDIA",$D2344*0.9,
IF($F2344="BAJA",$D2344*0.85,
IF($F2344="LIQUIDAR",_xlfn.XLOOKUP(A2344,Rotación!$A:$A,Rotación!$O:$O,0,0,-1),"")))),"")</f>
        <v>17559000</v>
      </c>
      <c r="K2344" s="13" t="str">
        <f>_xlfn.XLOOKUP(A2344,Rotación!$A:$A,Rotación!$P:$P,"",0,-1)</f>
        <v/>
      </c>
      <c r="L2344" s="25" t="e">
        <f t="shared" si="160"/>
        <v>#VALUE!</v>
      </c>
      <c r="M2344" s="26">
        <f t="shared" si="161"/>
        <v>0.77908764736032798</v>
      </c>
      <c r="N2344" s="22" t="str">
        <f>IFERROR(VLOOKUP(A2344,'Base ATR'!$1:$1048576,2,0),"")</f>
        <v/>
      </c>
      <c r="O2344" s="23" t="str">
        <f t="shared" ca="1" si="162"/>
        <v/>
      </c>
      <c r="P2344" t="str">
        <f t="shared" si="163"/>
        <v/>
      </c>
    </row>
    <row r="2345" spans="1:16" x14ac:dyDescent="0.3">
      <c r="A2345" t="s">
        <v>5414</v>
      </c>
      <c r="D2345" s="29">
        <v>8600000</v>
      </c>
      <c r="E2345" s="29">
        <v>7300000</v>
      </c>
      <c r="F2345" t="s">
        <v>5390</v>
      </c>
      <c r="G2345" s="13">
        <f>IFERROR(IF($F2345="ALTA",$D2345*1.03,
IF($F2345="MEDIA",$D2345*1,
IF($F2345="BAJA",$D2345*0.92,
IF($F2345="LIQUIDAR",_xlfn.XLOOKUP(A2345,Rotación!$A:$A,Rotación!$O:$O,0,0,-1),"")))),"")</f>
        <v>8858000</v>
      </c>
      <c r="H2345" s="13">
        <f>IFERROR(IF($F2345="ALTA",$D2345*1,
IF($F2345="MEDIA",$D2345*0.97,
IF($F2345="BAJA",$D2345*0.9,
IF($F2345="LIQUIDAR",_xlfn.XLOOKUP(A2345,Rotación!$A:$A,Rotación!$O:$O,0,0,-1),"")))),"")</f>
        <v>8600000</v>
      </c>
      <c r="I2345" s="13">
        <f>IFERROR(IF($F2345="ALTA",$D2345*0.97,
IF($F2345="MEDIA",$D2345*0.94,
IF($F2345="BAJA",$D2345*0.87,
IF($F2345="LIQUIDAR",_xlfn.XLOOKUP(A2345,Rotación!$A:$A,Rotación!$O:$O,0,0,-1),"")))),"")</f>
        <v>8342000</v>
      </c>
      <c r="J2345" s="13">
        <f>IFERROR(IF($F2345="ALTA",$D2345*0.94,
IF($F2345="MEDIA",$D2345*0.9,
IF($F2345="BAJA",$D2345*0.85,
IF($F2345="LIQUIDAR",_xlfn.XLOOKUP(A2345,Rotación!$A:$A,Rotación!$O:$O,0,0,-1),"")))),"")</f>
        <v>8084000</v>
      </c>
      <c r="K2345" s="13" t="str">
        <f>_xlfn.XLOOKUP(A2345,Rotación!$A:$A,Rotación!$P:$P,"",0,-1)</f>
        <v/>
      </c>
      <c r="L2345" s="25" t="e">
        <f t="shared" si="160"/>
        <v>#VALUE!</v>
      </c>
      <c r="M2345" s="26">
        <f t="shared" si="161"/>
        <v>0.84883720930232553</v>
      </c>
      <c r="N2345" s="22" t="str">
        <f>IFERROR(VLOOKUP(A2345,'Base ATR'!$1:$1048576,2,0),"")</f>
        <v/>
      </c>
      <c r="O2345" s="23" t="str">
        <f t="shared" ca="1" si="162"/>
        <v/>
      </c>
      <c r="P2345" t="str">
        <f t="shared" si="163"/>
        <v/>
      </c>
    </row>
    <row r="2346" spans="1:16" x14ac:dyDescent="0.3">
      <c r="A2346" t="s">
        <v>5415</v>
      </c>
      <c r="D2346" s="29">
        <v>28630000</v>
      </c>
      <c r="E2346" s="29">
        <v>22800000</v>
      </c>
      <c r="F2346" t="s">
        <v>5391</v>
      </c>
      <c r="G2346" s="13">
        <f>IFERROR(IF($F2346="ALTA",$D2346*1.03,
IF($F2346="MEDIA",$D2346*1,
IF($F2346="BAJA",$D2346*0.92,
IF($F2346="LIQUIDAR",_xlfn.XLOOKUP(A2346,Rotación!$A:$A,Rotación!$O:$O,0,0,-1),"")))),"")</f>
        <v>26339600</v>
      </c>
      <c r="H2346" s="13">
        <f>IFERROR(IF($F2346="ALTA",$D2346*1,
IF($F2346="MEDIA",$D2346*0.97,
IF($F2346="BAJA",$D2346*0.9,
IF($F2346="LIQUIDAR",_xlfn.XLOOKUP(A2346,Rotación!$A:$A,Rotación!$O:$O,0,0,-1),"")))),"")</f>
        <v>25767000</v>
      </c>
      <c r="I2346" s="13">
        <f>IFERROR(IF($F2346="ALTA",$D2346*0.97,
IF($F2346="MEDIA",$D2346*0.94,
IF($F2346="BAJA",$D2346*0.87,
IF($F2346="LIQUIDAR",_xlfn.XLOOKUP(A2346,Rotación!$A:$A,Rotación!$O:$O,0,0,-1),"")))),"")</f>
        <v>24908100</v>
      </c>
      <c r="J2346" s="13">
        <f>IFERROR(IF($F2346="ALTA",$D2346*0.94,
IF($F2346="MEDIA",$D2346*0.9,
IF($F2346="BAJA",$D2346*0.85,
IF($F2346="LIQUIDAR",_xlfn.XLOOKUP(A2346,Rotación!$A:$A,Rotación!$O:$O,0,0,-1),"")))),"")</f>
        <v>24335500</v>
      </c>
      <c r="K2346" s="13" t="str">
        <f>_xlfn.XLOOKUP(A2346,Rotación!$A:$A,Rotación!$P:$P,"",0,-1)</f>
        <v/>
      </c>
      <c r="L2346" s="25" t="e">
        <f t="shared" si="160"/>
        <v>#VALUE!</v>
      </c>
      <c r="M2346" s="26">
        <f t="shared" si="161"/>
        <v>0.79636744673419491</v>
      </c>
      <c r="N2346" s="22" t="str">
        <f>IFERROR(VLOOKUP(A2346,'Base ATR'!$1:$1048576,2,0),"")</f>
        <v/>
      </c>
      <c r="O2346" s="23" t="str">
        <f t="shared" ca="1" si="162"/>
        <v/>
      </c>
      <c r="P2346" t="str">
        <f t="shared" si="163"/>
        <v/>
      </c>
    </row>
    <row r="2347" spans="1:16" x14ac:dyDescent="0.3">
      <c r="A2347" t="s">
        <v>5416</v>
      </c>
      <c r="D2347" s="29">
        <v>21290000</v>
      </c>
      <c r="E2347" s="29">
        <v>16800000</v>
      </c>
      <c r="F2347" t="s">
        <v>5391</v>
      </c>
      <c r="G2347" s="13">
        <f>IFERROR(IF($F2347="ALTA",$D2347*1.03,
IF($F2347="MEDIA",$D2347*1,
IF($F2347="BAJA",$D2347*0.92,
IF($F2347="LIQUIDAR",_xlfn.XLOOKUP(A2347,Rotación!$A:$A,Rotación!$O:$O,0,0,-1),"")))),"")</f>
        <v>19586800</v>
      </c>
      <c r="H2347" s="13">
        <f>IFERROR(IF($F2347="ALTA",$D2347*1,
IF($F2347="MEDIA",$D2347*0.97,
IF($F2347="BAJA",$D2347*0.9,
IF($F2347="LIQUIDAR",_xlfn.XLOOKUP(A2347,Rotación!$A:$A,Rotación!$O:$O,0,0,-1),"")))),"")</f>
        <v>19161000</v>
      </c>
      <c r="I2347" s="13">
        <f>IFERROR(IF($F2347="ALTA",$D2347*0.97,
IF($F2347="MEDIA",$D2347*0.94,
IF($F2347="BAJA",$D2347*0.87,
IF($F2347="LIQUIDAR",_xlfn.XLOOKUP(A2347,Rotación!$A:$A,Rotación!$O:$O,0,0,-1),"")))),"")</f>
        <v>18522300</v>
      </c>
      <c r="J2347" s="13">
        <f>IFERROR(IF($F2347="ALTA",$D2347*0.94,
IF($F2347="MEDIA",$D2347*0.9,
IF($F2347="BAJA",$D2347*0.85,
IF($F2347="LIQUIDAR",_xlfn.XLOOKUP(A2347,Rotación!$A:$A,Rotación!$O:$O,0,0,-1),"")))),"")</f>
        <v>18096500</v>
      </c>
      <c r="K2347" s="13" t="str">
        <f>_xlfn.XLOOKUP(A2347,Rotación!$A:$A,Rotación!$P:$P,"",0,-1)</f>
        <v/>
      </c>
      <c r="L2347" s="25" t="e">
        <f t="shared" si="160"/>
        <v>#VALUE!</v>
      </c>
      <c r="M2347" s="26">
        <f t="shared" si="161"/>
        <v>0.78910286519492723</v>
      </c>
      <c r="N2347" s="22" t="str">
        <f>IFERROR(VLOOKUP(A2347,'Base ATR'!$1:$1048576,2,0),"")</f>
        <v/>
      </c>
      <c r="O2347" s="23" t="str">
        <f t="shared" ca="1" si="162"/>
        <v/>
      </c>
      <c r="P2347" t="str">
        <f t="shared" si="163"/>
        <v/>
      </c>
    </row>
    <row r="2348" spans="1:16" x14ac:dyDescent="0.3">
      <c r="A2348" t="s">
        <v>5417</v>
      </c>
      <c r="D2348" s="29">
        <v>11600000</v>
      </c>
      <c r="E2348" s="29">
        <v>9500000</v>
      </c>
      <c r="F2348" t="s">
        <v>4033</v>
      </c>
      <c r="G2348" s="13">
        <f>IFERROR(IF($F2348="ALTA",$D2348*1.03,
IF($F2348="MEDIA",$D2348*1,
IF($F2348="BAJA",$D2348*0.92,
IF($F2348="LIQUIDAR",_xlfn.XLOOKUP(A2348,Rotación!$A:$A,Rotación!$O:$O,0,0,-1),"")))),"")</f>
        <v>11600000</v>
      </c>
      <c r="H2348" s="13">
        <f>IFERROR(IF($F2348="ALTA",$D2348*1,
IF($F2348="MEDIA",$D2348*0.97,
IF($F2348="BAJA",$D2348*0.9,
IF($F2348="LIQUIDAR",_xlfn.XLOOKUP(A2348,Rotación!$A:$A,Rotación!$O:$O,0,0,-1),"")))),"")</f>
        <v>11252000</v>
      </c>
      <c r="I2348" s="13">
        <f>IFERROR(IF($F2348="ALTA",$D2348*0.97,
IF($F2348="MEDIA",$D2348*0.94,
IF($F2348="BAJA",$D2348*0.87,
IF($F2348="LIQUIDAR",_xlfn.XLOOKUP(A2348,Rotación!$A:$A,Rotación!$O:$O,0,0,-1),"")))),"")</f>
        <v>10904000</v>
      </c>
      <c r="J2348" s="13">
        <f>IFERROR(IF($F2348="ALTA",$D2348*0.94,
IF($F2348="MEDIA",$D2348*0.9,
IF($F2348="BAJA",$D2348*0.85,
IF($F2348="LIQUIDAR",_xlfn.XLOOKUP(A2348,Rotación!$A:$A,Rotación!$O:$O,0,0,-1),"")))),"")</f>
        <v>10440000</v>
      </c>
      <c r="K2348" s="13" t="str">
        <f>_xlfn.XLOOKUP(A2348,Rotación!$A:$A,Rotación!$P:$P,"",0,-1)</f>
        <v/>
      </c>
      <c r="L2348" s="25" t="e">
        <f t="shared" si="160"/>
        <v>#VALUE!</v>
      </c>
      <c r="M2348" s="26">
        <f t="shared" si="161"/>
        <v>0.81896551724137934</v>
      </c>
      <c r="N2348" s="22">
        <f>IFERROR(VLOOKUP(A2348,'Base ATR'!$1:$1048576,2,0),"")</f>
        <v>46142.813194444447</v>
      </c>
      <c r="O2348" s="23">
        <f t="shared" ca="1" si="162"/>
        <v>145.18680555555329</v>
      </c>
      <c r="P2348" t="str">
        <f t="shared" si="163"/>
        <v>SOBRE MERCADO</v>
      </c>
    </row>
    <row r="2349" spans="1:16" x14ac:dyDescent="0.3">
      <c r="A2349" t="s">
        <v>5418</v>
      </c>
      <c r="D2349" s="29">
        <v>10500000</v>
      </c>
      <c r="E2349" s="29">
        <v>8800000</v>
      </c>
      <c r="F2349" t="s">
        <v>5390</v>
      </c>
      <c r="G2349" s="13">
        <f>IFERROR(IF($F2349="ALTA",$D2349*1.03,
IF($F2349="MEDIA",$D2349*1,
IF($F2349="BAJA",$D2349*0.92,
IF($F2349="LIQUIDAR",_xlfn.XLOOKUP(A2349,Rotación!$A:$A,Rotación!$O:$O,0,0,-1),"")))),"")</f>
        <v>10815000</v>
      </c>
      <c r="H2349" s="13">
        <f>IFERROR(IF($F2349="ALTA",$D2349*1,
IF($F2349="MEDIA",$D2349*0.97,
IF($F2349="BAJA",$D2349*0.9,
IF($F2349="LIQUIDAR",_xlfn.XLOOKUP(A2349,Rotación!$A:$A,Rotación!$O:$O,0,0,-1),"")))),"")</f>
        <v>10500000</v>
      </c>
      <c r="I2349" s="13">
        <f>IFERROR(IF($F2349="ALTA",$D2349*0.97,
IF($F2349="MEDIA",$D2349*0.94,
IF($F2349="BAJA",$D2349*0.87,
IF($F2349="LIQUIDAR",_xlfn.XLOOKUP(A2349,Rotación!$A:$A,Rotación!$O:$O,0,0,-1),"")))),"")</f>
        <v>10185000</v>
      </c>
      <c r="J2349" s="13">
        <f>IFERROR(IF($F2349="ALTA",$D2349*0.94,
IF($F2349="MEDIA",$D2349*0.9,
IF($F2349="BAJA",$D2349*0.85,
IF($F2349="LIQUIDAR",_xlfn.XLOOKUP(A2349,Rotación!$A:$A,Rotación!$O:$O,0,0,-1),"")))),"")</f>
        <v>9870000</v>
      </c>
      <c r="K2349" s="13" t="str">
        <f>_xlfn.XLOOKUP(A2349,Rotación!$A:$A,Rotación!$P:$P,"",0,-1)</f>
        <v/>
      </c>
      <c r="L2349" s="25" t="e">
        <f t="shared" si="160"/>
        <v>#VALUE!</v>
      </c>
      <c r="M2349" s="26">
        <f t="shared" si="161"/>
        <v>0.83809523809523812</v>
      </c>
      <c r="N2349" s="22" t="str">
        <f>IFERROR(VLOOKUP(A2349,'Base ATR'!$1:$1048576,2,0),"")</f>
        <v/>
      </c>
      <c r="O2349" s="23" t="str">
        <f t="shared" ca="1" si="162"/>
        <v/>
      </c>
      <c r="P2349" t="str">
        <f t="shared" si="163"/>
        <v/>
      </c>
    </row>
    <row r="2350" spans="1:16" x14ac:dyDescent="0.3">
      <c r="A2350" t="s">
        <v>5419</v>
      </c>
      <c r="D2350" s="29">
        <v>9200000</v>
      </c>
      <c r="E2350" s="29">
        <v>7900000</v>
      </c>
      <c r="F2350" t="s">
        <v>5390</v>
      </c>
      <c r="G2350" s="13">
        <f>IFERROR(IF($F2350="ALTA",$D2350*1.03,
IF($F2350="MEDIA",$D2350*1,
IF($F2350="BAJA",$D2350*0.92,
IF($F2350="LIQUIDAR",_xlfn.XLOOKUP(A2350,Rotación!$A:$A,Rotación!$O:$O,0,0,-1),"")))),"")</f>
        <v>9476000</v>
      </c>
      <c r="H2350" s="13">
        <f>IFERROR(IF($F2350="ALTA",$D2350*1,
IF($F2350="MEDIA",$D2350*0.97,
IF($F2350="BAJA",$D2350*0.9,
IF($F2350="LIQUIDAR",_xlfn.XLOOKUP(A2350,Rotación!$A:$A,Rotación!$O:$O,0,0,-1),"")))),"")</f>
        <v>9200000</v>
      </c>
      <c r="I2350" s="13">
        <f>IFERROR(IF($F2350="ALTA",$D2350*0.97,
IF($F2350="MEDIA",$D2350*0.94,
IF($F2350="BAJA",$D2350*0.87,
IF($F2350="LIQUIDAR",_xlfn.XLOOKUP(A2350,Rotación!$A:$A,Rotación!$O:$O,0,0,-1),"")))),"")</f>
        <v>8924000</v>
      </c>
      <c r="J2350" s="13">
        <f>IFERROR(IF($F2350="ALTA",$D2350*0.94,
IF($F2350="MEDIA",$D2350*0.9,
IF($F2350="BAJA",$D2350*0.85,
IF($F2350="LIQUIDAR",_xlfn.XLOOKUP(A2350,Rotación!$A:$A,Rotación!$O:$O,0,0,-1),"")))),"")</f>
        <v>8648000</v>
      </c>
      <c r="K2350" s="13" t="str">
        <f>_xlfn.XLOOKUP(A2350,Rotación!$A:$A,Rotación!$P:$P,"",0,-1)</f>
        <v/>
      </c>
      <c r="L2350" s="25" t="e">
        <f t="shared" si="160"/>
        <v>#VALUE!</v>
      </c>
      <c r="M2350" s="26">
        <f t="shared" si="161"/>
        <v>0.85869565217391308</v>
      </c>
      <c r="N2350" s="22" t="str">
        <f>IFERROR(VLOOKUP(A2350,'Base ATR'!$1:$1048576,2,0),"")</f>
        <v/>
      </c>
      <c r="O2350" s="23" t="str">
        <f t="shared" ca="1" si="162"/>
        <v/>
      </c>
      <c r="P2350" t="str">
        <f t="shared" si="163"/>
        <v/>
      </c>
    </row>
    <row r="2351" spans="1:16" x14ac:dyDescent="0.3">
      <c r="A2351" t="s">
        <v>5420</v>
      </c>
      <c r="D2351" s="29">
        <v>23700000</v>
      </c>
      <c r="E2351" s="29">
        <v>19000000</v>
      </c>
      <c r="F2351" t="s">
        <v>4033</v>
      </c>
      <c r="G2351" s="13">
        <f>IFERROR(IF($F2351="ALTA",$D2351*1.03,
IF($F2351="MEDIA",$D2351*1,
IF($F2351="BAJA",$D2351*0.92,
IF($F2351="LIQUIDAR",_xlfn.XLOOKUP(A2351,Rotación!$A:$A,Rotación!$O:$O,0,0,-1),"")))),"")</f>
        <v>23700000</v>
      </c>
      <c r="H2351" s="13">
        <f>IFERROR(IF($F2351="ALTA",$D2351*1,
IF($F2351="MEDIA",$D2351*0.97,
IF($F2351="BAJA",$D2351*0.9,
IF($F2351="LIQUIDAR",_xlfn.XLOOKUP(A2351,Rotación!$A:$A,Rotación!$O:$O,0,0,-1),"")))),"")</f>
        <v>22989000</v>
      </c>
      <c r="I2351" s="13">
        <f>IFERROR(IF($F2351="ALTA",$D2351*0.97,
IF($F2351="MEDIA",$D2351*0.94,
IF($F2351="BAJA",$D2351*0.87,
IF($F2351="LIQUIDAR",_xlfn.XLOOKUP(A2351,Rotación!$A:$A,Rotación!$O:$O,0,0,-1),"")))),"")</f>
        <v>22278000</v>
      </c>
      <c r="J2351" s="13">
        <f>IFERROR(IF($F2351="ALTA",$D2351*0.94,
IF($F2351="MEDIA",$D2351*0.9,
IF($F2351="BAJA",$D2351*0.85,
IF($F2351="LIQUIDAR",_xlfn.XLOOKUP(A2351,Rotación!$A:$A,Rotación!$O:$O,0,0,-1),"")))),"")</f>
        <v>21330000</v>
      </c>
      <c r="K2351" s="13" t="str">
        <f>_xlfn.XLOOKUP(A2351,Rotación!$A:$A,Rotación!$P:$P,"",0,-1)</f>
        <v/>
      </c>
      <c r="L2351" s="25" t="e">
        <f t="shared" si="160"/>
        <v>#VALUE!</v>
      </c>
      <c r="M2351" s="26">
        <f t="shared" si="161"/>
        <v>0.80168776371308015</v>
      </c>
      <c r="N2351" s="22" t="str">
        <f>IFERROR(VLOOKUP(A2351,'Base ATR'!$1:$1048576,2,0),"")</f>
        <v/>
      </c>
      <c r="O2351" s="23" t="str">
        <f t="shared" ca="1" si="162"/>
        <v/>
      </c>
      <c r="P2351" t="str">
        <f t="shared" si="163"/>
        <v/>
      </c>
    </row>
    <row r="2352" spans="1:16" x14ac:dyDescent="0.3">
      <c r="A2352" t="s">
        <v>5421</v>
      </c>
      <c r="D2352" s="29">
        <v>9400000</v>
      </c>
      <c r="E2352" s="29">
        <v>7500000</v>
      </c>
      <c r="F2352" t="s">
        <v>4033</v>
      </c>
      <c r="G2352" s="13">
        <f>IFERROR(IF($F2352="ALTA",$D2352*1.03,
IF($F2352="MEDIA",$D2352*1,
IF($F2352="BAJA",$D2352*0.92,
IF($F2352="LIQUIDAR",_xlfn.XLOOKUP(A2352,Rotación!$A:$A,Rotación!$O:$O,0,0,-1),"")))),"")</f>
        <v>9400000</v>
      </c>
      <c r="H2352" s="13">
        <f>IFERROR(IF($F2352="ALTA",$D2352*1,
IF($F2352="MEDIA",$D2352*0.97,
IF($F2352="BAJA",$D2352*0.9,
IF($F2352="LIQUIDAR",_xlfn.XLOOKUP(A2352,Rotación!$A:$A,Rotación!$O:$O,0,0,-1),"")))),"")</f>
        <v>9118000</v>
      </c>
      <c r="I2352" s="13">
        <f>IFERROR(IF($F2352="ALTA",$D2352*0.97,
IF($F2352="MEDIA",$D2352*0.94,
IF($F2352="BAJA",$D2352*0.87,
IF($F2352="LIQUIDAR",_xlfn.XLOOKUP(A2352,Rotación!$A:$A,Rotación!$O:$O,0,0,-1),"")))),"")</f>
        <v>8836000</v>
      </c>
      <c r="J2352" s="13">
        <f>IFERROR(IF($F2352="ALTA",$D2352*0.94,
IF($F2352="MEDIA",$D2352*0.9,
IF($F2352="BAJA",$D2352*0.85,
IF($F2352="LIQUIDAR",_xlfn.XLOOKUP(A2352,Rotación!$A:$A,Rotación!$O:$O,0,0,-1),"")))),"")</f>
        <v>8460000</v>
      </c>
      <c r="K2352" s="13" t="str">
        <f>_xlfn.XLOOKUP(A2352,Rotación!$A:$A,Rotación!$P:$P,"",0,-1)</f>
        <v/>
      </c>
      <c r="L2352" s="25" t="e">
        <f t="shared" si="160"/>
        <v>#VALUE!</v>
      </c>
      <c r="M2352" s="26">
        <f t="shared" si="161"/>
        <v>0.7978723404255319</v>
      </c>
      <c r="N2352" s="22" t="str">
        <f>IFERROR(VLOOKUP(A2352,'Base ATR'!$1:$1048576,2,0),"")</f>
        <v/>
      </c>
      <c r="O2352" s="23" t="str">
        <f t="shared" ca="1" si="162"/>
        <v/>
      </c>
      <c r="P2352" t="str">
        <f t="shared" si="163"/>
        <v/>
      </c>
    </row>
    <row r="2353" spans="1:16" x14ac:dyDescent="0.3">
      <c r="A2353" t="s">
        <v>5422</v>
      </c>
      <c r="D2353" s="29">
        <v>17500000</v>
      </c>
      <c r="E2353" s="29">
        <v>14200000</v>
      </c>
      <c r="F2353" t="s">
        <v>4033</v>
      </c>
      <c r="G2353" s="13">
        <f>IFERROR(IF($F2353="ALTA",$D2353*1.03,
IF($F2353="MEDIA",$D2353*1,
IF($F2353="BAJA",$D2353*0.92,
IF($F2353="LIQUIDAR",_xlfn.XLOOKUP(A2353,Rotación!$A:$A,Rotación!$O:$O,0,0,-1),"")))),"")</f>
        <v>17500000</v>
      </c>
      <c r="H2353" s="13">
        <f>IFERROR(IF($F2353="ALTA",$D2353*1,
IF($F2353="MEDIA",$D2353*0.97,
IF($F2353="BAJA",$D2353*0.9,
IF($F2353="LIQUIDAR",_xlfn.XLOOKUP(A2353,Rotación!$A:$A,Rotación!$O:$O,0,0,-1),"")))),"")</f>
        <v>16975000</v>
      </c>
      <c r="I2353" s="13">
        <f>IFERROR(IF($F2353="ALTA",$D2353*0.97,
IF($F2353="MEDIA",$D2353*0.94,
IF($F2353="BAJA",$D2353*0.87,
IF($F2353="LIQUIDAR",_xlfn.XLOOKUP(A2353,Rotación!$A:$A,Rotación!$O:$O,0,0,-1),"")))),"")</f>
        <v>16449999.999999998</v>
      </c>
      <c r="J2353" s="13">
        <f>IFERROR(IF($F2353="ALTA",$D2353*0.94,
IF($F2353="MEDIA",$D2353*0.9,
IF($F2353="BAJA",$D2353*0.85,
IF($F2353="LIQUIDAR",_xlfn.XLOOKUP(A2353,Rotación!$A:$A,Rotación!$O:$O,0,0,-1),"")))),"")</f>
        <v>15750000</v>
      </c>
      <c r="K2353" s="13" t="str">
        <f>_xlfn.XLOOKUP(A2353,Rotación!$A:$A,Rotación!$P:$P,"",0,-1)</f>
        <v/>
      </c>
      <c r="L2353" s="25" t="e">
        <f t="shared" si="160"/>
        <v>#VALUE!</v>
      </c>
      <c r="M2353" s="26">
        <f t="shared" si="161"/>
        <v>0.81142857142857139</v>
      </c>
      <c r="N2353" s="22" t="str">
        <f>IFERROR(VLOOKUP(A2353,'Base ATR'!$1:$1048576,2,0),"")</f>
        <v/>
      </c>
      <c r="O2353" s="23" t="str">
        <f t="shared" ca="1" si="162"/>
        <v/>
      </c>
      <c r="P2353" t="str">
        <f t="shared" si="163"/>
        <v/>
      </c>
    </row>
    <row r="2354" spans="1:16" x14ac:dyDescent="0.3">
      <c r="A2354" t="s">
        <v>5423</v>
      </c>
      <c r="D2354" s="29">
        <v>14600000</v>
      </c>
      <c r="E2354" s="29">
        <v>11900000</v>
      </c>
      <c r="F2354" t="s">
        <v>4033</v>
      </c>
      <c r="G2354" s="13">
        <f>IFERROR(IF($F2354="ALTA",$D2354*1.03,
IF($F2354="MEDIA",$D2354*1,
IF($F2354="BAJA",$D2354*0.92,
IF($F2354="LIQUIDAR",_xlfn.XLOOKUP(A2354,Rotación!$A:$A,Rotación!$O:$O,0,0,-1),"")))),"")</f>
        <v>14600000</v>
      </c>
      <c r="H2354" s="13">
        <f>IFERROR(IF($F2354="ALTA",$D2354*1,
IF($F2354="MEDIA",$D2354*0.97,
IF($F2354="BAJA",$D2354*0.9,
IF($F2354="LIQUIDAR",_xlfn.XLOOKUP(A2354,Rotación!$A:$A,Rotación!$O:$O,0,0,-1),"")))),"")</f>
        <v>14162000</v>
      </c>
      <c r="I2354" s="13">
        <f>IFERROR(IF($F2354="ALTA",$D2354*0.97,
IF($F2354="MEDIA",$D2354*0.94,
IF($F2354="BAJA",$D2354*0.87,
IF($F2354="LIQUIDAR",_xlfn.XLOOKUP(A2354,Rotación!$A:$A,Rotación!$O:$O,0,0,-1),"")))),"")</f>
        <v>13724000</v>
      </c>
      <c r="J2354" s="13">
        <f>IFERROR(IF($F2354="ALTA",$D2354*0.94,
IF($F2354="MEDIA",$D2354*0.9,
IF($F2354="BAJA",$D2354*0.85,
IF($F2354="LIQUIDAR",_xlfn.XLOOKUP(A2354,Rotación!$A:$A,Rotación!$O:$O,0,0,-1),"")))),"")</f>
        <v>13140000</v>
      </c>
      <c r="K2354" s="13" t="str">
        <f>_xlfn.XLOOKUP(A2354,Rotación!$A:$A,Rotación!$P:$P,"",0,-1)</f>
        <v/>
      </c>
      <c r="L2354" s="25" t="e">
        <f t="shared" si="160"/>
        <v>#VALUE!</v>
      </c>
      <c r="M2354" s="26">
        <f t="shared" si="161"/>
        <v>0.81506849315068497</v>
      </c>
      <c r="N2354" s="22" t="str">
        <f>IFERROR(VLOOKUP(A2354,'Base ATR'!$1:$1048576,2,0),"")</f>
        <v/>
      </c>
      <c r="O2354" s="23" t="str">
        <f t="shared" ca="1" si="162"/>
        <v/>
      </c>
      <c r="P2354" t="str">
        <f t="shared" si="163"/>
        <v/>
      </c>
    </row>
    <row r="2355" spans="1:16" x14ac:dyDescent="0.3">
      <c r="A2355" t="s">
        <v>5424</v>
      </c>
      <c r="D2355" s="29">
        <v>27200000</v>
      </c>
      <c r="E2355" s="29">
        <v>21500000</v>
      </c>
      <c r="F2355" t="s">
        <v>4033</v>
      </c>
      <c r="G2355" s="13">
        <f>IFERROR(IF($F2355="ALTA",$D2355*1.03,
IF($F2355="MEDIA",$D2355*1,
IF($F2355="BAJA",$D2355*0.92,
IF($F2355="LIQUIDAR",_xlfn.XLOOKUP(A2355,Rotación!$A:$A,Rotación!$O:$O,0,0,-1),"")))),"")</f>
        <v>27200000</v>
      </c>
      <c r="H2355" s="13">
        <f>IFERROR(IF($F2355="ALTA",$D2355*1,
IF($F2355="MEDIA",$D2355*0.97,
IF($F2355="BAJA",$D2355*0.9,
IF($F2355="LIQUIDAR",_xlfn.XLOOKUP(A2355,Rotación!$A:$A,Rotación!$O:$O,0,0,-1),"")))),"")</f>
        <v>26384000</v>
      </c>
      <c r="I2355" s="13">
        <f>IFERROR(IF($F2355="ALTA",$D2355*0.97,
IF($F2355="MEDIA",$D2355*0.94,
IF($F2355="BAJA",$D2355*0.87,
IF($F2355="LIQUIDAR",_xlfn.XLOOKUP(A2355,Rotación!$A:$A,Rotación!$O:$O,0,0,-1),"")))),"")</f>
        <v>25568000</v>
      </c>
      <c r="J2355" s="13">
        <f>IFERROR(IF($F2355="ALTA",$D2355*0.94,
IF($F2355="MEDIA",$D2355*0.9,
IF($F2355="BAJA",$D2355*0.85,
IF($F2355="LIQUIDAR",_xlfn.XLOOKUP(A2355,Rotación!$A:$A,Rotación!$O:$O,0,0,-1),"")))),"")</f>
        <v>24480000</v>
      </c>
      <c r="K2355" s="13" t="str">
        <f>_xlfn.XLOOKUP(A2355,Rotación!$A:$A,Rotación!$P:$P,"",0,-1)</f>
        <v/>
      </c>
      <c r="L2355" s="25" t="e">
        <f t="shared" si="160"/>
        <v>#VALUE!</v>
      </c>
      <c r="M2355" s="26">
        <f t="shared" si="161"/>
        <v>0.7904411764705882</v>
      </c>
      <c r="N2355" s="22" t="str">
        <f>IFERROR(VLOOKUP(A2355,'Base ATR'!$1:$1048576,2,0),"")</f>
        <v/>
      </c>
      <c r="O2355" s="23" t="str">
        <f t="shared" ca="1" si="162"/>
        <v/>
      </c>
      <c r="P2355" t="str">
        <f t="shared" si="163"/>
        <v/>
      </c>
    </row>
    <row r="2356" spans="1:16" x14ac:dyDescent="0.3">
      <c r="A2356" t="s">
        <v>5425</v>
      </c>
      <c r="D2356" s="29">
        <v>15480000</v>
      </c>
      <c r="E2356" s="29">
        <v>12800000</v>
      </c>
      <c r="F2356" t="s">
        <v>4033</v>
      </c>
      <c r="G2356" s="13">
        <f>IFERROR(IF($F2356="ALTA",$D2356*1.03,
IF($F2356="MEDIA",$D2356*1,
IF($F2356="BAJA",$D2356*0.92,
IF($F2356="LIQUIDAR",_xlfn.XLOOKUP(A2356,Rotación!$A:$A,Rotación!$O:$O,0,0,-1),"")))),"")</f>
        <v>15480000</v>
      </c>
      <c r="H2356" s="13">
        <f>IFERROR(IF($F2356="ALTA",$D2356*1,
IF($F2356="MEDIA",$D2356*0.97,
IF($F2356="BAJA",$D2356*0.9,
IF($F2356="LIQUIDAR",_xlfn.XLOOKUP(A2356,Rotación!$A:$A,Rotación!$O:$O,0,0,-1),"")))),"")</f>
        <v>15015600</v>
      </c>
      <c r="I2356" s="13">
        <f>IFERROR(IF($F2356="ALTA",$D2356*0.97,
IF($F2356="MEDIA",$D2356*0.94,
IF($F2356="BAJA",$D2356*0.87,
IF($F2356="LIQUIDAR",_xlfn.XLOOKUP(A2356,Rotación!$A:$A,Rotación!$O:$O,0,0,-1),"")))),"")</f>
        <v>14551200</v>
      </c>
      <c r="J2356" s="13">
        <f>IFERROR(IF($F2356="ALTA",$D2356*0.94,
IF($F2356="MEDIA",$D2356*0.9,
IF($F2356="BAJA",$D2356*0.85,
IF($F2356="LIQUIDAR",_xlfn.XLOOKUP(A2356,Rotación!$A:$A,Rotación!$O:$O,0,0,-1),"")))),"")</f>
        <v>13932000</v>
      </c>
      <c r="K2356" s="13" t="str">
        <f>_xlfn.XLOOKUP(A2356,Rotación!$A:$A,Rotación!$P:$P,"",0,-1)</f>
        <v/>
      </c>
      <c r="L2356" s="25" t="e">
        <f t="shared" si="160"/>
        <v>#VALUE!</v>
      </c>
      <c r="M2356" s="26">
        <f t="shared" si="161"/>
        <v>0.82687338501291985</v>
      </c>
      <c r="N2356" s="22" t="str">
        <f>IFERROR(VLOOKUP(A2356,'Base ATR'!$1:$1048576,2,0),"")</f>
        <v/>
      </c>
      <c r="O2356" s="23" t="str">
        <f t="shared" ca="1" si="162"/>
        <v/>
      </c>
      <c r="P2356" t="str">
        <f t="shared" si="163"/>
        <v/>
      </c>
    </row>
    <row r="2357" spans="1:16" x14ac:dyDescent="0.3">
      <c r="A2357" t="s">
        <v>5426</v>
      </c>
      <c r="D2357" s="29">
        <v>23100000</v>
      </c>
      <c r="E2357" s="29">
        <v>19800000</v>
      </c>
      <c r="F2357" t="s">
        <v>4033</v>
      </c>
      <c r="G2357" s="13">
        <f>IFERROR(IF($F2357="ALTA",$D2357*1.03,
IF($F2357="MEDIA",$D2357*1,
IF($F2357="BAJA",$D2357*0.92,
IF($F2357="LIQUIDAR",_xlfn.XLOOKUP(A2357,Rotación!$A:$A,Rotación!$O:$O,0,0,-1),"")))),"")</f>
        <v>23100000</v>
      </c>
      <c r="H2357" s="13">
        <f>IFERROR(IF($F2357="ALTA",$D2357*1,
IF($F2357="MEDIA",$D2357*0.97,
IF($F2357="BAJA",$D2357*0.9,
IF($F2357="LIQUIDAR",_xlfn.XLOOKUP(A2357,Rotación!$A:$A,Rotación!$O:$O,0,0,-1),"")))),"")</f>
        <v>22407000</v>
      </c>
      <c r="I2357" s="13">
        <f>IFERROR(IF($F2357="ALTA",$D2357*0.97,
IF($F2357="MEDIA",$D2357*0.94,
IF($F2357="BAJA",$D2357*0.87,
IF($F2357="LIQUIDAR",_xlfn.XLOOKUP(A2357,Rotación!$A:$A,Rotación!$O:$O,0,0,-1),"")))),"")</f>
        <v>21714000</v>
      </c>
      <c r="J2357" s="13">
        <f>IFERROR(IF($F2357="ALTA",$D2357*0.94,
IF($F2357="MEDIA",$D2357*0.9,
IF($F2357="BAJA",$D2357*0.85,
IF($F2357="LIQUIDAR",_xlfn.XLOOKUP(A2357,Rotación!$A:$A,Rotación!$O:$O,0,0,-1),"")))),"")</f>
        <v>20790000</v>
      </c>
      <c r="K2357" s="13" t="str">
        <f>_xlfn.XLOOKUP(A2357,Rotación!$A:$A,Rotación!$P:$P,"",0,-1)</f>
        <v/>
      </c>
      <c r="L2357" s="25" t="e">
        <f t="shared" si="160"/>
        <v>#VALUE!</v>
      </c>
      <c r="M2357" s="26">
        <f t="shared" si="161"/>
        <v>0.8571428571428571</v>
      </c>
      <c r="N2357" s="22" t="str">
        <f>IFERROR(VLOOKUP(A2357,'Base ATR'!$1:$1048576,2,0),"")</f>
        <v/>
      </c>
      <c r="O2357" s="23" t="str">
        <f t="shared" ca="1" si="162"/>
        <v/>
      </c>
      <c r="P2357" t="str">
        <f t="shared" si="163"/>
        <v/>
      </c>
    </row>
    <row r="2358" spans="1:16" x14ac:dyDescent="0.3">
      <c r="A2358" t="s">
        <v>5427</v>
      </c>
      <c r="B2358" t="s">
        <v>62</v>
      </c>
      <c r="C2358" t="s">
        <v>4433</v>
      </c>
      <c r="D2358" s="29">
        <v>23100000</v>
      </c>
      <c r="E2358" s="29">
        <v>19800000</v>
      </c>
      <c r="F2358" t="s">
        <v>4033</v>
      </c>
      <c r="G2358" s="13">
        <f>IFERROR(IF($F2358="ALTA",$D2358*1.03,
IF($F2358="MEDIA",$D2358*1,
IF($F2358="BAJA",$D2358*0.92,
IF($F2358="LIQUIDAR",_xlfn.XLOOKUP(A2358,Rotación!$A:$A,Rotación!$O:$O,0,0,-1),"")))),"")</f>
        <v>23100000</v>
      </c>
      <c r="H2358" s="13">
        <f>IFERROR(IF($F2358="ALTA",$D2358*1,
IF($F2358="MEDIA",$D2358*0.97,
IF($F2358="BAJA",$D2358*0.9,
IF($F2358="LIQUIDAR",_xlfn.XLOOKUP(A2358,Rotación!$A:$A,Rotación!$O:$O,0,0,-1),"")))),"")</f>
        <v>22407000</v>
      </c>
      <c r="I2358" s="13">
        <f>IFERROR(IF($F2358="ALTA",$D2358*0.97,
IF($F2358="MEDIA",$D2358*0.94,
IF($F2358="BAJA",$D2358*0.87,
IF($F2358="LIQUIDAR",_xlfn.XLOOKUP(A2358,Rotación!$A:$A,Rotación!$O:$O,0,0,-1),"")))),"")</f>
        <v>21714000</v>
      </c>
      <c r="J2358" s="13">
        <f>IFERROR(IF($F2358="ALTA",$D2358*0.94,
IF($F2358="MEDIA",$D2358*0.9,
IF($F2358="BAJA",$D2358*0.85,
IF($F2358="LIQUIDAR",_xlfn.XLOOKUP(A2358,Rotación!$A:$A,Rotación!$O:$O,0,0,-1),"")))),"")</f>
        <v>20790000</v>
      </c>
      <c r="K2358" s="13" t="str">
        <f>_xlfn.XLOOKUP(A2358,Rotación!$A:$A,Rotación!$P:$P,"",0,-1)</f>
        <v/>
      </c>
      <c r="L2358" s="25" t="e">
        <f t="shared" si="160"/>
        <v>#VALUE!</v>
      </c>
      <c r="M2358" s="26">
        <f t="shared" si="161"/>
        <v>0.8571428571428571</v>
      </c>
      <c r="N2358" s="22" t="str">
        <f>IFERROR(VLOOKUP(A2358,'Base ATR'!$1:$1048576,2,0),"")</f>
        <v/>
      </c>
      <c r="O2358" s="23" t="str">
        <f t="shared" ca="1" si="162"/>
        <v/>
      </c>
      <c r="P2358" t="str">
        <f t="shared" si="163"/>
        <v/>
      </c>
    </row>
    <row r="2359" spans="1:16" x14ac:dyDescent="0.3">
      <c r="A2359" t="s">
        <v>5428</v>
      </c>
      <c r="D2359" s="29">
        <v>21450000</v>
      </c>
      <c r="E2359" s="29">
        <v>17200000</v>
      </c>
      <c r="F2359" t="s">
        <v>5391</v>
      </c>
      <c r="G2359" s="13">
        <f>IFERROR(IF($F2359="ALTA",$D2359*1.03,
IF($F2359="MEDIA",$D2359*1,
IF($F2359="BAJA",$D2359*0.92,
IF($F2359="LIQUIDAR",_xlfn.XLOOKUP(A2359,Rotación!$A:$A,Rotación!$O:$O,0,0,-1),"")))),"")</f>
        <v>19734000</v>
      </c>
      <c r="H2359" s="13">
        <f>IFERROR(IF($F2359="ALTA",$D2359*1,
IF($F2359="MEDIA",$D2359*0.97,
IF($F2359="BAJA",$D2359*0.9,
IF($F2359="LIQUIDAR",_xlfn.XLOOKUP(A2359,Rotación!$A:$A,Rotación!$O:$O,0,0,-1),"")))),"")</f>
        <v>19305000</v>
      </c>
      <c r="I2359" s="13">
        <f>IFERROR(IF($F2359="ALTA",$D2359*0.97,
IF($F2359="MEDIA",$D2359*0.94,
IF($F2359="BAJA",$D2359*0.87,
IF($F2359="LIQUIDAR",_xlfn.XLOOKUP(A2359,Rotación!$A:$A,Rotación!$O:$O,0,0,-1),"")))),"")</f>
        <v>18661500</v>
      </c>
      <c r="J2359" s="13">
        <f>IFERROR(IF($F2359="ALTA",$D2359*0.94,
IF($F2359="MEDIA",$D2359*0.9,
IF($F2359="BAJA",$D2359*0.85,
IF($F2359="LIQUIDAR",_xlfn.XLOOKUP(A2359,Rotación!$A:$A,Rotación!$O:$O,0,0,-1),"")))),"")</f>
        <v>18232500</v>
      </c>
      <c r="K2359" s="13" t="str">
        <f>_xlfn.XLOOKUP(A2359,Rotación!$A:$A,Rotación!$P:$P,"",0,-1)</f>
        <v/>
      </c>
      <c r="L2359" s="25" t="e">
        <f t="shared" si="160"/>
        <v>#VALUE!</v>
      </c>
      <c r="M2359" s="26">
        <f t="shared" si="161"/>
        <v>0.80186480186480191</v>
      </c>
      <c r="N2359" s="22" t="str">
        <f>IFERROR(VLOOKUP(A2359,'Base ATR'!$1:$1048576,2,0),"")</f>
        <v/>
      </c>
      <c r="O2359" s="23" t="str">
        <f t="shared" ca="1" si="162"/>
        <v/>
      </c>
      <c r="P2359" t="str">
        <f t="shared" si="163"/>
        <v/>
      </c>
    </row>
    <row r="2360" spans="1:16" x14ac:dyDescent="0.3">
      <c r="A2360" t="s">
        <v>5375</v>
      </c>
      <c r="D2360" s="29">
        <v>33800000</v>
      </c>
      <c r="E2360" s="29">
        <v>27600000</v>
      </c>
      <c r="F2360" t="s">
        <v>4033</v>
      </c>
      <c r="G2360" s="13">
        <f>IFERROR(IF($F2360="ALTA",$D2360*1.03,
IF($F2360="MEDIA",$D2360*1,
IF($F2360="BAJA",$D2360*0.92,
IF($F2360="LIQUIDAR",_xlfn.XLOOKUP(A2360,Rotación!$A:$A,Rotación!$O:$O,0,0,-1),"")))),"")</f>
        <v>33800000</v>
      </c>
      <c r="H2360" s="13">
        <f>IFERROR(IF($F2360="ALTA",$D2360*1,
IF($F2360="MEDIA",$D2360*0.97,
IF($F2360="BAJA",$D2360*0.9,
IF($F2360="LIQUIDAR",_xlfn.XLOOKUP(A2360,Rotación!$A:$A,Rotación!$O:$O,0,0,-1),"")))),"")</f>
        <v>32786000</v>
      </c>
      <c r="I2360" s="13">
        <f>IFERROR(IF($F2360="ALTA",$D2360*0.97,
IF($F2360="MEDIA",$D2360*0.94,
IF($F2360="BAJA",$D2360*0.87,
IF($F2360="LIQUIDAR",_xlfn.XLOOKUP(A2360,Rotación!$A:$A,Rotación!$O:$O,0,0,-1),"")))),"")</f>
        <v>31772000</v>
      </c>
      <c r="J2360" s="13">
        <f>IFERROR(IF($F2360="ALTA",$D2360*0.94,
IF($F2360="MEDIA",$D2360*0.9,
IF($F2360="BAJA",$D2360*0.85,
IF($F2360="LIQUIDAR",_xlfn.XLOOKUP(A2360,Rotación!$A:$A,Rotación!$O:$O,0,0,-1),"")))),"")</f>
        <v>30420000</v>
      </c>
      <c r="K2360" s="13" t="str">
        <f>_xlfn.XLOOKUP(A2360,Rotación!$A:$A,Rotación!$P:$P,"",0,-1)</f>
        <v/>
      </c>
      <c r="L2360" s="25" t="e">
        <f t="shared" si="160"/>
        <v>#VALUE!</v>
      </c>
      <c r="M2360" s="26">
        <f t="shared" si="161"/>
        <v>0.81656804733727806</v>
      </c>
      <c r="N2360" s="22">
        <f>IFERROR(VLOOKUP(A2360,'Base ATR'!$1:$1048576,2,0),"")</f>
        <v>46055.652777777781</v>
      </c>
      <c r="O2360" s="23">
        <f t="shared" ca="1" si="162"/>
        <v>232.34722222221899</v>
      </c>
      <c r="P2360" t="str">
        <f t="shared" si="163"/>
        <v>SOBRE MERCADO</v>
      </c>
    </row>
    <row r="2361" spans="1:16" x14ac:dyDescent="0.3">
      <c r="A2361" t="s">
        <v>5429</v>
      </c>
      <c r="D2361" s="29">
        <v>17100000</v>
      </c>
      <c r="E2361" s="29">
        <v>13800000</v>
      </c>
      <c r="F2361" t="s">
        <v>4033</v>
      </c>
      <c r="G2361" s="13">
        <f>IFERROR(IF($F2361="ALTA",$D2361*1.03,
IF($F2361="MEDIA",$D2361*1,
IF($F2361="BAJA",$D2361*0.92,
IF($F2361="LIQUIDAR",_xlfn.XLOOKUP(A2361,Rotación!$A:$A,Rotación!$O:$O,0,0,-1),"")))),"")</f>
        <v>17100000</v>
      </c>
      <c r="H2361" s="13">
        <f>IFERROR(IF($F2361="ALTA",$D2361*1,
IF($F2361="MEDIA",$D2361*0.97,
IF($F2361="BAJA",$D2361*0.9,
IF($F2361="LIQUIDAR",_xlfn.XLOOKUP(A2361,Rotación!$A:$A,Rotación!$O:$O,0,0,-1),"")))),"")</f>
        <v>16587000</v>
      </c>
      <c r="I2361" s="13">
        <f>IFERROR(IF($F2361="ALTA",$D2361*0.97,
IF($F2361="MEDIA",$D2361*0.94,
IF($F2361="BAJA",$D2361*0.87,
IF($F2361="LIQUIDAR",_xlfn.XLOOKUP(A2361,Rotación!$A:$A,Rotación!$O:$O,0,0,-1),"")))),"")</f>
        <v>16074000</v>
      </c>
      <c r="J2361" s="13">
        <f>IFERROR(IF($F2361="ALTA",$D2361*0.94,
IF($F2361="MEDIA",$D2361*0.9,
IF($F2361="BAJA",$D2361*0.85,
IF($F2361="LIQUIDAR",_xlfn.XLOOKUP(A2361,Rotación!$A:$A,Rotación!$O:$O,0,0,-1),"")))),"")</f>
        <v>15390000</v>
      </c>
      <c r="K2361" s="13" t="str">
        <f>_xlfn.XLOOKUP(A2361,Rotación!$A:$A,Rotación!$P:$P,"",0,-1)</f>
        <v/>
      </c>
      <c r="L2361" s="25" t="e">
        <f t="shared" si="160"/>
        <v>#VALUE!</v>
      </c>
      <c r="M2361" s="26">
        <f t="shared" si="161"/>
        <v>0.80701754385964908</v>
      </c>
      <c r="N2361" s="22" t="str">
        <f>IFERROR(VLOOKUP(A2361,'Base ATR'!$1:$1048576,2,0),"")</f>
        <v/>
      </c>
      <c r="O2361" s="23" t="str">
        <f t="shared" ca="1" si="162"/>
        <v/>
      </c>
      <c r="P2361" t="str">
        <f t="shared" si="163"/>
        <v/>
      </c>
    </row>
    <row r="2362" spans="1:16" x14ac:dyDescent="0.3">
      <c r="A2362" t="s">
        <v>5430</v>
      </c>
      <c r="D2362" s="29">
        <v>15400000</v>
      </c>
      <c r="E2362" s="29">
        <v>12500000</v>
      </c>
      <c r="F2362" t="s">
        <v>4033</v>
      </c>
      <c r="G2362" s="13">
        <f>IFERROR(IF($F2362="ALTA",$D2362*1.03,
IF($F2362="MEDIA",$D2362*1,
IF($F2362="BAJA",$D2362*0.92,
IF($F2362="LIQUIDAR",_xlfn.XLOOKUP(A2362,Rotación!$A:$A,Rotación!$O:$O,0,0,-1),"")))),"")</f>
        <v>15400000</v>
      </c>
      <c r="H2362" s="13">
        <f>IFERROR(IF($F2362="ALTA",$D2362*1,
IF($F2362="MEDIA",$D2362*0.97,
IF($F2362="BAJA",$D2362*0.9,
IF($F2362="LIQUIDAR",_xlfn.XLOOKUP(A2362,Rotación!$A:$A,Rotación!$O:$O,0,0,-1),"")))),"")</f>
        <v>14938000</v>
      </c>
      <c r="I2362" s="13">
        <f>IFERROR(IF($F2362="ALTA",$D2362*0.97,
IF($F2362="MEDIA",$D2362*0.94,
IF($F2362="BAJA",$D2362*0.87,
IF($F2362="LIQUIDAR",_xlfn.XLOOKUP(A2362,Rotación!$A:$A,Rotación!$O:$O,0,0,-1),"")))),"")</f>
        <v>14476000</v>
      </c>
      <c r="J2362" s="13">
        <f>IFERROR(IF($F2362="ALTA",$D2362*0.94,
IF($F2362="MEDIA",$D2362*0.9,
IF($F2362="BAJA",$D2362*0.85,
IF($F2362="LIQUIDAR",_xlfn.XLOOKUP(A2362,Rotación!$A:$A,Rotación!$O:$O,0,0,-1),"")))),"")</f>
        <v>13860000</v>
      </c>
      <c r="K2362" s="13" t="str">
        <f>_xlfn.XLOOKUP(A2362,Rotación!$A:$A,Rotación!$P:$P,"",0,-1)</f>
        <v/>
      </c>
      <c r="L2362" s="25" t="e">
        <f t="shared" si="160"/>
        <v>#VALUE!</v>
      </c>
      <c r="M2362" s="26">
        <f t="shared" si="161"/>
        <v>0.81168831168831168</v>
      </c>
      <c r="N2362" s="22" t="str">
        <f>IFERROR(VLOOKUP(A2362,'Base ATR'!$1:$1048576,2,0),"")</f>
        <v/>
      </c>
      <c r="O2362" s="23" t="str">
        <f t="shared" ca="1" si="162"/>
        <v/>
      </c>
      <c r="P2362" t="str">
        <f t="shared" si="163"/>
        <v/>
      </c>
    </row>
    <row r="2363" spans="1:16" x14ac:dyDescent="0.3">
      <c r="A2363" t="s">
        <v>5431</v>
      </c>
      <c r="D2363" s="29">
        <v>14400000</v>
      </c>
      <c r="E2363" s="29">
        <v>11000000</v>
      </c>
      <c r="F2363" t="s">
        <v>5391</v>
      </c>
      <c r="G2363" s="13">
        <f>IFERROR(IF($F2363="ALTA",$D2363*1.03,
IF($F2363="MEDIA",$D2363*1,
IF($F2363="BAJA",$D2363*0.92,
IF($F2363="LIQUIDAR",_xlfn.XLOOKUP(A2363,Rotación!$A:$A,Rotación!$O:$O,0,0,-1),"")))),"")</f>
        <v>13248000</v>
      </c>
      <c r="H2363" s="13">
        <f>IFERROR(IF($F2363="ALTA",$D2363*1,
IF($F2363="MEDIA",$D2363*0.97,
IF($F2363="BAJA",$D2363*0.9,
IF($F2363="LIQUIDAR",_xlfn.XLOOKUP(A2363,Rotación!$A:$A,Rotación!$O:$O,0,0,-1),"")))),"")</f>
        <v>12960000</v>
      </c>
      <c r="I2363" s="13">
        <f>IFERROR(IF($F2363="ALTA",$D2363*0.97,
IF($F2363="MEDIA",$D2363*0.94,
IF($F2363="BAJA",$D2363*0.87,
IF($F2363="LIQUIDAR",_xlfn.XLOOKUP(A2363,Rotación!$A:$A,Rotación!$O:$O,0,0,-1),"")))),"")</f>
        <v>12528000</v>
      </c>
      <c r="J2363" s="13">
        <f>IFERROR(IF($F2363="ALTA",$D2363*0.94,
IF($F2363="MEDIA",$D2363*0.9,
IF($F2363="BAJA",$D2363*0.85,
IF($F2363="LIQUIDAR",_xlfn.XLOOKUP(A2363,Rotación!$A:$A,Rotación!$O:$O,0,0,-1),"")))),"")</f>
        <v>12240000</v>
      </c>
      <c r="K2363" s="13" t="str">
        <f>_xlfn.XLOOKUP(A2363,Rotación!$A:$A,Rotación!$P:$P,"",0,-1)</f>
        <v/>
      </c>
      <c r="L2363" s="25" t="e">
        <f t="shared" si="160"/>
        <v>#VALUE!</v>
      </c>
      <c r="M2363" s="26">
        <f t="shared" si="161"/>
        <v>0.76388888888888884</v>
      </c>
      <c r="N2363" s="22" t="str">
        <f>IFERROR(VLOOKUP(A2363,'Base ATR'!$1:$1048576,2,0),"")</f>
        <v/>
      </c>
      <c r="O2363" s="23" t="str">
        <f t="shared" ca="1" si="162"/>
        <v/>
      </c>
      <c r="P2363" t="str">
        <f t="shared" si="163"/>
        <v/>
      </c>
    </row>
    <row r="2364" spans="1:16" x14ac:dyDescent="0.3">
      <c r="A2364" t="s">
        <v>5268</v>
      </c>
      <c r="D2364" s="29">
        <v>30400000</v>
      </c>
      <c r="E2364" s="29">
        <v>23500000</v>
      </c>
      <c r="F2364" t="s">
        <v>5391</v>
      </c>
      <c r="G2364" s="13">
        <f>IFERROR(IF($F2364="ALTA",$D2364*1.03,
IF($F2364="MEDIA",$D2364*1,
IF($F2364="BAJA",$D2364*0.92,
IF($F2364="LIQUIDAR",_xlfn.XLOOKUP(A2364,Rotación!$A:$A,Rotación!$O:$O,0,0,-1),"")))),"")</f>
        <v>27968000</v>
      </c>
      <c r="H2364" s="13">
        <f>IFERROR(IF($F2364="ALTA",$D2364*1,
IF($F2364="MEDIA",$D2364*0.97,
IF($F2364="BAJA",$D2364*0.9,
IF($F2364="LIQUIDAR",_xlfn.XLOOKUP(A2364,Rotación!$A:$A,Rotación!$O:$O,0,0,-1),"")))),"")</f>
        <v>27360000</v>
      </c>
      <c r="I2364" s="13">
        <f>IFERROR(IF($F2364="ALTA",$D2364*0.97,
IF($F2364="MEDIA",$D2364*0.94,
IF($F2364="BAJA",$D2364*0.87,
IF($F2364="LIQUIDAR",_xlfn.XLOOKUP(A2364,Rotación!$A:$A,Rotación!$O:$O,0,0,-1),"")))),"")</f>
        <v>26448000</v>
      </c>
      <c r="J2364" s="13">
        <f>IFERROR(IF($F2364="ALTA",$D2364*0.94,
IF($F2364="MEDIA",$D2364*0.9,
IF($F2364="BAJA",$D2364*0.85,
IF($F2364="LIQUIDAR",_xlfn.XLOOKUP(A2364,Rotación!$A:$A,Rotación!$O:$O,0,0,-1),"")))),"")</f>
        <v>25840000</v>
      </c>
      <c r="K2364" s="13">
        <f>_xlfn.XLOOKUP(A2364,Rotación!$A:$A,Rotación!$P:$P,"",0,-1)</f>
        <v>25990000</v>
      </c>
      <c r="L2364" s="25">
        <f t="shared" si="160"/>
        <v>-4410000</v>
      </c>
      <c r="M2364" s="26">
        <f t="shared" si="161"/>
        <v>0.77302631578947367</v>
      </c>
      <c r="N2364" s="22">
        <f>IFERROR(VLOOKUP(A2364,'Base ATR'!$1:$1048576,2,0),"")</f>
        <v>46161.649305555555</v>
      </c>
      <c r="O2364" s="23">
        <f t="shared" ca="1" si="162"/>
        <v>126.35069444444525</v>
      </c>
      <c r="P2364" t="str">
        <f t="shared" si="163"/>
        <v>BAJO MERCADO</v>
      </c>
    </row>
    <row r="2365" spans="1:16" x14ac:dyDescent="0.3">
      <c r="A2365" t="s">
        <v>5432</v>
      </c>
      <c r="D2365" s="29">
        <v>15780000</v>
      </c>
      <c r="E2365" s="29">
        <v>12500000</v>
      </c>
      <c r="F2365" t="s">
        <v>5391</v>
      </c>
      <c r="G2365" s="13">
        <f>IFERROR(IF($F2365="ALTA",$D2365*1.03,
IF($F2365="MEDIA",$D2365*1,
IF($F2365="BAJA",$D2365*0.92,
IF($F2365="LIQUIDAR",_xlfn.XLOOKUP(A2365,Rotación!$A:$A,Rotación!$O:$O,0,0,-1),"")))),"")</f>
        <v>14517600</v>
      </c>
      <c r="H2365" s="13">
        <f>IFERROR(IF($F2365="ALTA",$D2365*1,
IF($F2365="MEDIA",$D2365*0.97,
IF($F2365="BAJA",$D2365*0.9,
IF($F2365="LIQUIDAR",_xlfn.XLOOKUP(A2365,Rotación!$A:$A,Rotación!$O:$O,0,0,-1),"")))),"")</f>
        <v>14202000</v>
      </c>
      <c r="I2365" s="13">
        <f>IFERROR(IF($F2365="ALTA",$D2365*0.97,
IF($F2365="MEDIA",$D2365*0.94,
IF($F2365="BAJA",$D2365*0.87,
IF($F2365="LIQUIDAR",_xlfn.XLOOKUP(A2365,Rotación!$A:$A,Rotación!$O:$O,0,0,-1),"")))),"")</f>
        <v>13728600</v>
      </c>
      <c r="J2365" s="13">
        <f>IFERROR(IF($F2365="ALTA",$D2365*0.94,
IF($F2365="MEDIA",$D2365*0.9,
IF($F2365="BAJA",$D2365*0.85,
IF($F2365="LIQUIDAR",_xlfn.XLOOKUP(A2365,Rotación!$A:$A,Rotación!$O:$O,0,0,-1),"")))),"")</f>
        <v>13413000</v>
      </c>
      <c r="K2365" s="13" t="str">
        <f>_xlfn.XLOOKUP(A2365,Rotación!$A:$A,Rotación!$P:$P,"",0,-1)</f>
        <v/>
      </c>
      <c r="L2365" s="25" t="e">
        <f t="shared" si="160"/>
        <v>#VALUE!</v>
      </c>
      <c r="M2365" s="26">
        <f t="shared" si="161"/>
        <v>0.79214195183776936</v>
      </c>
      <c r="N2365" s="22" t="str">
        <f>IFERROR(VLOOKUP(A2365,'Base ATR'!$1:$1048576,2,0),"")</f>
        <v/>
      </c>
      <c r="O2365" s="23" t="str">
        <f t="shared" ca="1" si="162"/>
        <v/>
      </c>
      <c r="P2365" t="str">
        <f t="shared" si="163"/>
        <v/>
      </c>
    </row>
    <row r="2366" spans="1:16" x14ac:dyDescent="0.3">
      <c r="A2366" t="s">
        <v>5433</v>
      </c>
      <c r="D2366" s="29">
        <v>9200000</v>
      </c>
      <c r="E2366" s="29">
        <v>7500000</v>
      </c>
      <c r="F2366" t="s">
        <v>4033</v>
      </c>
      <c r="G2366" s="13">
        <f>IFERROR(IF($F2366="ALTA",$D2366*1.03,
IF($F2366="MEDIA",$D2366*1,
IF($F2366="BAJA",$D2366*0.92,
IF($F2366="LIQUIDAR",_xlfn.XLOOKUP(A2366,Rotación!$A:$A,Rotación!$O:$O,0,0,-1),"")))),"")</f>
        <v>9200000</v>
      </c>
      <c r="H2366" s="13">
        <f>IFERROR(IF($F2366="ALTA",$D2366*1,
IF($F2366="MEDIA",$D2366*0.97,
IF($F2366="BAJA",$D2366*0.9,
IF($F2366="LIQUIDAR",_xlfn.XLOOKUP(A2366,Rotación!$A:$A,Rotación!$O:$O,0,0,-1),"")))),"")</f>
        <v>8924000</v>
      </c>
      <c r="I2366" s="13">
        <f>IFERROR(IF($F2366="ALTA",$D2366*0.97,
IF($F2366="MEDIA",$D2366*0.94,
IF($F2366="BAJA",$D2366*0.87,
IF($F2366="LIQUIDAR",_xlfn.XLOOKUP(A2366,Rotación!$A:$A,Rotación!$O:$O,0,0,-1),"")))),"")</f>
        <v>8648000</v>
      </c>
      <c r="J2366" s="13">
        <f>IFERROR(IF($F2366="ALTA",$D2366*0.94,
IF($F2366="MEDIA",$D2366*0.9,
IF($F2366="BAJA",$D2366*0.85,
IF($F2366="LIQUIDAR",_xlfn.XLOOKUP(A2366,Rotación!$A:$A,Rotación!$O:$O,0,0,-1),"")))),"")</f>
        <v>8280000</v>
      </c>
      <c r="K2366" s="13" t="str">
        <f>_xlfn.XLOOKUP(A2366,Rotación!$A:$A,Rotación!$P:$P,"",0,-1)</f>
        <v/>
      </c>
      <c r="L2366" s="25" t="e">
        <f t="shared" si="160"/>
        <v>#VALUE!</v>
      </c>
      <c r="M2366" s="26">
        <f t="shared" si="161"/>
        <v>0.81521739130434778</v>
      </c>
      <c r="N2366" s="22" t="str">
        <f>IFERROR(VLOOKUP(A2366,'Base ATR'!$1:$1048576,2,0),"")</f>
        <v/>
      </c>
      <c r="O2366" s="23" t="str">
        <f t="shared" ca="1" si="162"/>
        <v/>
      </c>
      <c r="P2366" t="str">
        <f t="shared" si="163"/>
        <v/>
      </c>
    </row>
    <row r="2367" spans="1:16" x14ac:dyDescent="0.3">
      <c r="A2367" t="s">
        <v>5434</v>
      </c>
      <c r="D2367" s="29">
        <v>9390000</v>
      </c>
      <c r="E2367" s="29">
        <v>7300000</v>
      </c>
      <c r="F2367" t="s">
        <v>4033</v>
      </c>
      <c r="G2367" s="13">
        <f>IFERROR(IF($F2367="ALTA",$D2367*1.03,
IF($F2367="MEDIA",$D2367*1,
IF($F2367="BAJA",$D2367*0.92,
IF($F2367="LIQUIDAR",_xlfn.XLOOKUP(A2367,Rotación!$A:$A,Rotación!$O:$O,0,0,-1),"")))),"")</f>
        <v>9390000</v>
      </c>
      <c r="H2367" s="13">
        <f>IFERROR(IF($F2367="ALTA",$D2367*1,
IF($F2367="MEDIA",$D2367*0.97,
IF($F2367="BAJA",$D2367*0.9,
IF($F2367="LIQUIDAR",_xlfn.XLOOKUP(A2367,Rotación!$A:$A,Rotación!$O:$O,0,0,-1),"")))),"")</f>
        <v>9108300</v>
      </c>
      <c r="I2367" s="13">
        <f>IFERROR(IF($F2367="ALTA",$D2367*0.97,
IF($F2367="MEDIA",$D2367*0.94,
IF($F2367="BAJA",$D2367*0.87,
IF($F2367="LIQUIDAR",_xlfn.XLOOKUP(A2367,Rotación!$A:$A,Rotación!$O:$O,0,0,-1),"")))),"")</f>
        <v>8826600</v>
      </c>
      <c r="J2367" s="13">
        <f>IFERROR(IF($F2367="ALTA",$D2367*0.94,
IF($F2367="MEDIA",$D2367*0.9,
IF($F2367="BAJA",$D2367*0.85,
IF($F2367="LIQUIDAR",_xlfn.XLOOKUP(A2367,Rotación!$A:$A,Rotación!$O:$O,0,0,-1),"")))),"")</f>
        <v>8451000</v>
      </c>
      <c r="K2367" s="13" t="str">
        <f>_xlfn.XLOOKUP(A2367,Rotación!$A:$A,Rotación!$P:$P,"",0,-1)</f>
        <v/>
      </c>
      <c r="L2367" s="25" t="e">
        <f t="shared" si="160"/>
        <v>#VALUE!</v>
      </c>
      <c r="M2367" s="26">
        <f t="shared" si="161"/>
        <v>0.77742279020234295</v>
      </c>
      <c r="N2367" s="22" t="str">
        <f>IFERROR(VLOOKUP(A2367,'Base ATR'!$1:$1048576,2,0),"")</f>
        <v/>
      </c>
      <c r="O2367" s="23" t="str">
        <f t="shared" ca="1" si="162"/>
        <v/>
      </c>
      <c r="P2367" t="str">
        <f t="shared" si="163"/>
        <v/>
      </c>
    </row>
    <row r="2368" spans="1:16" x14ac:dyDescent="0.3">
      <c r="A2368" t="s">
        <v>5435</v>
      </c>
      <c r="D2368" s="29">
        <v>12050000</v>
      </c>
      <c r="E2368" s="29">
        <v>10000000</v>
      </c>
      <c r="F2368" t="s">
        <v>4033</v>
      </c>
      <c r="G2368" s="13">
        <f>IFERROR(IF($F2368="ALTA",$D2368*1.03,
IF($F2368="MEDIA",$D2368*1,
IF($F2368="BAJA",$D2368*0.92,
IF($F2368="LIQUIDAR",_xlfn.XLOOKUP(A2368,Rotación!$A:$A,Rotación!$O:$O,0,0,-1),"")))),"")</f>
        <v>12050000</v>
      </c>
      <c r="H2368" s="13">
        <f>IFERROR(IF($F2368="ALTA",$D2368*1,
IF($F2368="MEDIA",$D2368*0.97,
IF($F2368="BAJA",$D2368*0.9,
IF($F2368="LIQUIDAR",_xlfn.XLOOKUP(A2368,Rotación!$A:$A,Rotación!$O:$O,0,0,-1),"")))),"")</f>
        <v>11688500</v>
      </c>
      <c r="I2368" s="13">
        <f>IFERROR(IF($F2368="ALTA",$D2368*0.97,
IF($F2368="MEDIA",$D2368*0.94,
IF($F2368="BAJA",$D2368*0.87,
IF($F2368="LIQUIDAR",_xlfn.XLOOKUP(A2368,Rotación!$A:$A,Rotación!$O:$O,0,0,-1),"")))),"")</f>
        <v>11327000</v>
      </c>
      <c r="J2368" s="13">
        <f>IFERROR(IF($F2368="ALTA",$D2368*0.94,
IF($F2368="MEDIA",$D2368*0.9,
IF($F2368="BAJA",$D2368*0.85,
IF($F2368="LIQUIDAR",_xlfn.XLOOKUP(A2368,Rotación!$A:$A,Rotación!$O:$O,0,0,-1),"")))),"")</f>
        <v>10845000</v>
      </c>
      <c r="K2368" s="13" t="str">
        <f>_xlfn.XLOOKUP(A2368,Rotación!$A:$A,Rotación!$P:$P,"",0,-1)</f>
        <v/>
      </c>
      <c r="L2368" s="25" t="e">
        <f t="shared" si="160"/>
        <v>#VALUE!</v>
      </c>
      <c r="M2368" s="26">
        <f t="shared" si="161"/>
        <v>0.82987551867219922</v>
      </c>
      <c r="N2368" s="22" t="str">
        <f>IFERROR(VLOOKUP(A2368,'Base ATR'!$1:$1048576,2,0),"")</f>
        <v/>
      </c>
      <c r="O2368" s="23" t="str">
        <f t="shared" ca="1" si="162"/>
        <v/>
      </c>
      <c r="P2368" t="str">
        <f t="shared" si="163"/>
        <v/>
      </c>
    </row>
    <row r="2369" spans="1:16" x14ac:dyDescent="0.3">
      <c r="A2369" t="s">
        <v>5436</v>
      </c>
      <c r="D2369" s="29">
        <v>15590000</v>
      </c>
      <c r="E2369" s="29">
        <v>12700000</v>
      </c>
      <c r="F2369" t="s">
        <v>4033</v>
      </c>
      <c r="G2369" s="13">
        <f>IFERROR(IF($F2369="ALTA",$D2369*1.03,
IF($F2369="MEDIA",$D2369*1,
IF($F2369="BAJA",$D2369*0.92,
IF($F2369="LIQUIDAR",_xlfn.XLOOKUP(A2369,Rotación!$A:$A,Rotación!$O:$O,0,0,-1),"")))),"")</f>
        <v>15590000</v>
      </c>
      <c r="H2369" s="13">
        <f>IFERROR(IF($F2369="ALTA",$D2369*1,
IF($F2369="MEDIA",$D2369*0.97,
IF($F2369="BAJA",$D2369*0.9,
IF($F2369="LIQUIDAR",_xlfn.XLOOKUP(A2369,Rotación!$A:$A,Rotación!$O:$O,0,0,-1),"")))),"")</f>
        <v>15122300</v>
      </c>
      <c r="I2369" s="13">
        <f>IFERROR(IF($F2369="ALTA",$D2369*0.97,
IF($F2369="MEDIA",$D2369*0.94,
IF($F2369="BAJA",$D2369*0.87,
IF($F2369="LIQUIDAR",_xlfn.XLOOKUP(A2369,Rotación!$A:$A,Rotación!$O:$O,0,0,-1),"")))),"")</f>
        <v>14654600</v>
      </c>
      <c r="J2369" s="13">
        <f>IFERROR(IF($F2369="ALTA",$D2369*0.94,
IF($F2369="MEDIA",$D2369*0.9,
IF($F2369="BAJA",$D2369*0.85,
IF($F2369="LIQUIDAR",_xlfn.XLOOKUP(A2369,Rotación!$A:$A,Rotación!$O:$O,0,0,-1),"")))),"")</f>
        <v>14031000</v>
      </c>
      <c r="K2369" s="13" t="str">
        <f>_xlfn.XLOOKUP(A2369,Rotación!$A:$A,Rotación!$P:$P,"",0,-1)</f>
        <v/>
      </c>
      <c r="L2369" s="25" t="e">
        <f t="shared" si="160"/>
        <v>#VALUE!</v>
      </c>
      <c r="M2369" s="26">
        <f t="shared" si="161"/>
        <v>0.81462475946119306</v>
      </c>
      <c r="N2369" s="22" t="str">
        <f>IFERROR(VLOOKUP(A2369,'Base ATR'!$1:$1048576,2,0),"")</f>
        <v/>
      </c>
      <c r="O2369" s="23" t="str">
        <f t="shared" ca="1" si="162"/>
        <v/>
      </c>
      <c r="P2369" t="str">
        <f t="shared" si="163"/>
        <v/>
      </c>
    </row>
    <row r="2370" spans="1:16" x14ac:dyDescent="0.3">
      <c r="A2370" t="s">
        <v>5297</v>
      </c>
      <c r="D2370" s="29">
        <v>10800000</v>
      </c>
      <c r="E2370" s="29">
        <v>9000000</v>
      </c>
      <c r="F2370" t="s">
        <v>4033</v>
      </c>
      <c r="G2370" s="13">
        <f>IFERROR(IF($F2370="ALTA",$D2370*1.03,
IF($F2370="MEDIA",$D2370*1,
IF($F2370="BAJA",$D2370*0.92,
IF($F2370="LIQUIDAR",_xlfn.XLOOKUP(A2370,Rotación!$A:$A,Rotación!$O:$O,0,0,-1),"")))),"")</f>
        <v>10800000</v>
      </c>
      <c r="H2370" s="13">
        <f>IFERROR(IF($F2370="ALTA",$D2370*1,
IF($F2370="MEDIA",$D2370*0.97,
IF($F2370="BAJA",$D2370*0.9,
IF($F2370="LIQUIDAR",_xlfn.XLOOKUP(A2370,Rotación!$A:$A,Rotación!$O:$O,0,0,-1),"")))),"")</f>
        <v>10476000</v>
      </c>
      <c r="I2370" s="13">
        <f>IFERROR(IF($F2370="ALTA",$D2370*0.97,
IF($F2370="MEDIA",$D2370*0.94,
IF($F2370="BAJA",$D2370*0.87,
IF($F2370="LIQUIDAR",_xlfn.XLOOKUP(A2370,Rotación!$A:$A,Rotación!$O:$O,0,0,-1),"")))),"")</f>
        <v>10152000</v>
      </c>
      <c r="J2370" s="13">
        <f>IFERROR(IF($F2370="ALTA",$D2370*0.94,
IF($F2370="MEDIA",$D2370*0.9,
IF($F2370="BAJA",$D2370*0.85,
IF($F2370="LIQUIDAR",_xlfn.XLOOKUP(A2370,Rotación!$A:$A,Rotación!$O:$O,0,0,-1),"")))),"")</f>
        <v>9720000</v>
      </c>
      <c r="K2370" s="13" t="str">
        <f>_xlfn.XLOOKUP(A2370,Rotación!$A:$A,Rotación!$P:$P,"",0,-1)</f>
        <v/>
      </c>
      <c r="L2370" s="25" t="e">
        <f t="shared" si="160"/>
        <v>#VALUE!</v>
      </c>
      <c r="M2370" s="26">
        <f t="shared" si="161"/>
        <v>0.83333333333333337</v>
      </c>
      <c r="N2370" s="22">
        <f>IFERROR(VLOOKUP(A2370,'Base ATR'!$1:$1048576,2,0),"")</f>
        <v>46064.667361111111</v>
      </c>
      <c r="O2370" s="23">
        <f t="shared" ca="1" si="162"/>
        <v>223.33263888888905</v>
      </c>
      <c r="P2370" t="str">
        <f t="shared" si="163"/>
        <v>SOBRE MERCADO</v>
      </c>
    </row>
    <row r="2371" spans="1:16" x14ac:dyDescent="0.3">
      <c r="A2371" t="s">
        <v>5359</v>
      </c>
      <c r="D2371" s="29">
        <v>13680000</v>
      </c>
      <c r="E2371" s="29">
        <v>11000000</v>
      </c>
      <c r="F2371" t="s">
        <v>4033</v>
      </c>
      <c r="G2371" s="13">
        <f>IFERROR(IF($F2371="ALTA",$D2371*1.03,
IF($F2371="MEDIA",$D2371*1,
IF($F2371="BAJA",$D2371*0.92,
IF($F2371="LIQUIDAR",_xlfn.XLOOKUP(A2371,Rotación!$A:$A,Rotación!$O:$O,0,0,-1),"")))),"")</f>
        <v>13680000</v>
      </c>
      <c r="H2371" s="13">
        <f>IFERROR(IF($F2371="ALTA",$D2371*1,
IF($F2371="MEDIA",$D2371*0.97,
IF($F2371="BAJA",$D2371*0.9,
IF($F2371="LIQUIDAR",_xlfn.XLOOKUP(A2371,Rotación!$A:$A,Rotación!$O:$O,0,0,-1),"")))),"")</f>
        <v>13269600</v>
      </c>
      <c r="I2371" s="13">
        <f>IFERROR(IF($F2371="ALTA",$D2371*0.97,
IF($F2371="MEDIA",$D2371*0.94,
IF($F2371="BAJA",$D2371*0.87,
IF($F2371="LIQUIDAR",_xlfn.XLOOKUP(A2371,Rotación!$A:$A,Rotación!$O:$O,0,0,-1),"")))),"")</f>
        <v>12859200</v>
      </c>
      <c r="J2371" s="13">
        <f>IFERROR(IF($F2371="ALTA",$D2371*0.94,
IF($F2371="MEDIA",$D2371*0.9,
IF($F2371="BAJA",$D2371*0.85,
IF($F2371="LIQUIDAR",_xlfn.XLOOKUP(A2371,Rotación!$A:$A,Rotación!$O:$O,0,0,-1),"")))),"")</f>
        <v>12312000</v>
      </c>
      <c r="K2371" s="13" t="str">
        <f>_xlfn.XLOOKUP(A2371,Rotación!$A:$A,Rotación!$P:$P,"",0,-1)</f>
        <v/>
      </c>
      <c r="L2371" s="25" t="e">
        <f t="shared" si="160"/>
        <v>#VALUE!</v>
      </c>
      <c r="M2371" s="26">
        <f t="shared" si="161"/>
        <v>0.80409356725146197</v>
      </c>
      <c r="N2371" s="22">
        <f>IFERROR(VLOOKUP(A2371,'Base ATR'!$1:$1048576,2,0),"")</f>
        <v>46080.716666666667</v>
      </c>
      <c r="O2371" s="23">
        <f t="shared" ca="1" si="162"/>
        <v>207.28333333333285</v>
      </c>
      <c r="P2371" t="str">
        <f t="shared" si="163"/>
        <v>SOBRE MERCADO</v>
      </c>
    </row>
    <row r="2372" spans="1:16" x14ac:dyDescent="0.3">
      <c r="A2372" t="s">
        <v>5298</v>
      </c>
      <c r="D2372" s="29">
        <v>19700000</v>
      </c>
      <c r="E2372" s="29">
        <v>15700000</v>
      </c>
      <c r="F2372" t="s">
        <v>4033</v>
      </c>
      <c r="G2372" s="13">
        <f>IFERROR(IF($F2372="ALTA",$D2372*1.03,
IF($F2372="MEDIA",$D2372*1,
IF($F2372="BAJA",$D2372*0.92,
IF($F2372="LIQUIDAR",_xlfn.XLOOKUP(A2372,Rotación!$A:$A,Rotación!$O:$O,0,0,-1),"")))),"")</f>
        <v>19700000</v>
      </c>
      <c r="H2372" s="13">
        <f>IFERROR(IF($F2372="ALTA",$D2372*1,
IF($F2372="MEDIA",$D2372*0.97,
IF($F2372="BAJA",$D2372*0.9,
IF($F2372="LIQUIDAR",_xlfn.XLOOKUP(A2372,Rotación!$A:$A,Rotación!$O:$O,0,0,-1),"")))),"")</f>
        <v>19109000</v>
      </c>
      <c r="I2372" s="13">
        <f>IFERROR(IF($F2372="ALTA",$D2372*0.97,
IF($F2372="MEDIA",$D2372*0.94,
IF($F2372="BAJA",$D2372*0.87,
IF($F2372="LIQUIDAR",_xlfn.XLOOKUP(A2372,Rotación!$A:$A,Rotación!$O:$O,0,0,-1),"")))),"")</f>
        <v>18518000</v>
      </c>
      <c r="J2372" s="13">
        <f>IFERROR(IF($F2372="ALTA",$D2372*0.94,
IF($F2372="MEDIA",$D2372*0.9,
IF($F2372="BAJA",$D2372*0.85,
IF($F2372="LIQUIDAR",_xlfn.XLOOKUP(A2372,Rotación!$A:$A,Rotación!$O:$O,0,0,-1),"")))),"")</f>
        <v>17730000</v>
      </c>
      <c r="K2372" s="13">
        <f>_xlfn.XLOOKUP(A2372,Rotación!$A:$A,Rotación!$P:$P,"",0,-1)</f>
        <v>16990000</v>
      </c>
      <c r="L2372" s="25">
        <f t="shared" si="160"/>
        <v>-2710000</v>
      </c>
      <c r="M2372" s="26">
        <f t="shared" si="161"/>
        <v>0.79695431472081213</v>
      </c>
      <c r="N2372" s="22">
        <f>IFERROR(VLOOKUP(A2372,'Base ATR'!$1:$1048576,2,0),"")</f>
        <v>46059.693055555559</v>
      </c>
      <c r="O2372" s="23">
        <f t="shared" ca="1" si="162"/>
        <v>228.30694444444089</v>
      </c>
      <c r="P2372" t="str">
        <f t="shared" si="163"/>
        <v>BAJO MERCADO</v>
      </c>
    </row>
    <row r="2373" spans="1:16" x14ac:dyDescent="0.3">
      <c r="A2373" t="s">
        <v>5437</v>
      </c>
      <c r="D2373" s="29">
        <v>10700000</v>
      </c>
      <c r="E2373" s="29">
        <v>8500000</v>
      </c>
      <c r="F2373" t="s">
        <v>4033</v>
      </c>
      <c r="G2373" s="13">
        <f>IFERROR(IF($F2373="ALTA",$D2373*1.03,
IF($F2373="MEDIA",$D2373*1,
IF($F2373="BAJA",$D2373*0.92,
IF($F2373="LIQUIDAR",_xlfn.XLOOKUP(A2373,Rotación!$A:$A,Rotación!$O:$O,0,0,-1),"")))),"")</f>
        <v>10700000</v>
      </c>
      <c r="H2373" s="13">
        <f>IFERROR(IF($F2373="ALTA",$D2373*1,
IF($F2373="MEDIA",$D2373*0.97,
IF($F2373="BAJA",$D2373*0.9,
IF($F2373="LIQUIDAR",_xlfn.XLOOKUP(A2373,Rotación!$A:$A,Rotación!$O:$O,0,0,-1),"")))),"")</f>
        <v>10379000</v>
      </c>
      <c r="I2373" s="13">
        <f>IFERROR(IF($F2373="ALTA",$D2373*0.97,
IF($F2373="MEDIA",$D2373*0.94,
IF($F2373="BAJA",$D2373*0.87,
IF($F2373="LIQUIDAR",_xlfn.XLOOKUP(A2373,Rotación!$A:$A,Rotación!$O:$O,0,0,-1),"")))),"")</f>
        <v>10058000</v>
      </c>
      <c r="J2373" s="13">
        <f>IFERROR(IF($F2373="ALTA",$D2373*0.94,
IF($F2373="MEDIA",$D2373*0.9,
IF($F2373="BAJA",$D2373*0.85,
IF($F2373="LIQUIDAR",_xlfn.XLOOKUP(A2373,Rotación!$A:$A,Rotación!$O:$O,0,0,-1),"")))),"")</f>
        <v>9630000</v>
      </c>
      <c r="K2373" s="13" t="str">
        <f>_xlfn.XLOOKUP(A2373,Rotación!$A:$A,Rotación!$P:$P,"",0,-1)</f>
        <v/>
      </c>
      <c r="L2373" s="25" t="e">
        <f t="shared" si="160"/>
        <v>#VALUE!</v>
      </c>
      <c r="M2373" s="26">
        <f t="shared" si="161"/>
        <v>0.79439252336448596</v>
      </c>
      <c r="N2373" s="22" t="str">
        <f>IFERROR(VLOOKUP(A2373,'Base ATR'!$1:$1048576,2,0),"")</f>
        <v/>
      </c>
      <c r="O2373" s="23" t="str">
        <f t="shared" ca="1" si="162"/>
        <v/>
      </c>
      <c r="P2373" t="str">
        <f t="shared" si="163"/>
        <v/>
      </c>
    </row>
    <row r="2374" spans="1:16" x14ac:dyDescent="0.3">
      <c r="A2374" t="s">
        <v>5304</v>
      </c>
      <c r="D2374" s="29">
        <v>28600000</v>
      </c>
      <c r="E2374" s="29">
        <v>24000000</v>
      </c>
      <c r="F2374" t="s">
        <v>4033</v>
      </c>
      <c r="G2374" s="13">
        <f>IFERROR(IF($F2374="ALTA",$D2374*1.03,
IF($F2374="MEDIA",$D2374*1,
IF($F2374="BAJA",$D2374*0.92,
IF($F2374="LIQUIDAR",_xlfn.XLOOKUP(A2374,Rotación!$A:$A,Rotación!$O:$O,0,0,-1),"")))),"")</f>
        <v>28600000</v>
      </c>
      <c r="H2374" s="13">
        <f>IFERROR(IF($F2374="ALTA",$D2374*1,
IF($F2374="MEDIA",$D2374*0.97,
IF($F2374="BAJA",$D2374*0.9,
IF($F2374="LIQUIDAR",_xlfn.XLOOKUP(A2374,Rotación!$A:$A,Rotación!$O:$O,0,0,-1),"")))),"")</f>
        <v>27742000</v>
      </c>
      <c r="I2374" s="13">
        <f>IFERROR(IF($F2374="ALTA",$D2374*0.97,
IF($F2374="MEDIA",$D2374*0.94,
IF($F2374="BAJA",$D2374*0.87,
IF($F2374="LIQUIDAR",_xlfn.XLOOKUP(A2374,Rotación!$A:$A,Rotación!$O:$O,0,0,-1),"")))),"")</f>
        <v>26884000</v>
      </c>
      <c r="J2374" s="13">
        <f>IFERROR(IF($F2374="ALTA",$D2374*0.94,
IF($F2374="MEDIA",$D2374*0.9,
IF($F2374="BAJA",$D2374*0.85,
IF($F2374="LIQUIDAR",_xlfn.XLOOKUP(A2374,Rotación!$A:$A,Rotación!$O:$O,0,0,-1),"")))),"")</f>
        <v>25740000</v>
      </c>
      <c r="K2374" s="13" t="str">
        <f>_xlfn.XLOOKUP(A2374,Rotación!$A:$A,Rotación!$P:$P,"",0,-1)</f>
        <v/>
      </c>
      <c r="L2374" s="25" t="e">
        <f t="shared" si="160"/>
        <v>#VALUE!</v>
      </c>
      <c r="M2374" s="26">
        <f t="shared" si="161"/>
        <v>0.83916083916083917</v>
      </c>
      <c r="N2374" s="22">
        <f>IFERROR(VLOOKUP(A2374,'Base ATR'!$1:$1048576,2,0),"")</f>
        <v>46079.561805555553</v>
      </c>
      <c r="O2374" s="23">
        <f t="shared" ca="1" si="162"/>
        <v>208.43819444444671</v>
      </c>
      <c r="P2374" t="str">
        <f t="shared" si="163"/>
        <v>SOBRE MERCADO</v>
      </c>
    </row>
    <row r="2375" spans="1:16" x14ac:dyDescent="0.3">
      <c r="A2375" t="s">
        <v>5438</v>
      </c>
      <c r="D2375" s="29">
        <v>11900000</v>
      </c>
      <c r="E2375" s="29">
        <v>10000000</v>
      </c>
      <c r="F2375" t="s">
        <v>5390</v>
      </c>
      <c r="G2375" s="13">
        <f>IFERROR(IF($F2375="ALTA",$D2375*1.03,
IF($F2375="MEDIA",$D2375*1,
IF($F2375="BAJA",$D2375*0.92,
IF($F2375="LIQUIDAR",_xlfn.XLOOKUP(A2375,Rotación!$A:$A,Rotación!$O:$O,0,0,-1),"")))),"")</f>
        <v>12257000</v>
      </c>
      <c r="H2375" s="13">
        <f>IFERROR(IF($F2375="ALTA",$D2375*1,
IF($F2375="MEDIA",$D2375*0.97,
IF($F2375="BAJA",$D2375*0.9,
IF($F2375="LIQUIDAR",_xlfn.XLOOKUP(A2375,Rotación!$A:$A,Rotación!$O:$O,0,0,-1),"")))),"")</f>
        <v>11900000</v>
      </c>
      <c r="I2375" s="13">
        <f>IFERROR(IF($F2375="ALTA",$D2375*0.97,
IF($F2375="MEDIA",$D2375*0.94,
IF($F2375="BAJA",$D2375*0.87,
IF($F2375="LIQUIDAR",_xlfn.XLOOKUP(A2375,Rotación!$A:$A,Rotación!$O:$O,0,0,-1),"")))),"")</f>
        <v>11543000</v>
      </c>
      <c r="J2375" s="13">
        <f>IFERROR(IF($F2375="ALTA",$D2375*0.94,
IF($F2375="MEDIA",$D2375*0.9,
IF($F2375="BAJA",$D2375*0.85,
IF($F2375="LIQUIDAR",_xlfn.XLOOKUP(A2375,Rotación!$A:$A,Rotación!$O:$O,0,0,-1),"")))),"")</f>
        <v>11186000</v>
      </c>
      <c r="K2375" s="13" t="str">
        <f>_xlfn.XLOOKUP(A2375,Rotación!$A:$A,Rotación!$P:$P,"",0,-1)</f>
        <v/>
      </c>
      <c r="L2375" s="25" t="e">
        <f t="shared" si="160"/>
        <v>#VALUE!</v>
      </c>
      <c r="M2375" s="26">
        <f t="shared" si="161"/>
        <v>0.84033613445378152</v>
      </c>
      <c r="N2375" s="22" t="str">
        <f>IFERROR(VLOOKUP(A2375,'Base ATR'!$1:$1048576,2,0),"")</f>
        <v/>
      </c>
      <c r="O2375" s="23" t="str">
        <f t="shared" ca="1" si="162"/>
        <v/>
      </c>
      <c r="P2375" t="str">
        <f t="shared" si="163"/>
        <v/>
      </c>
    </row>
    <row r="2376" spans="1:16" x14ac:dyDescent="0.3">
      <c r="A2376" t="s">
        <v>5439</v>
      </c>
      <c r="D2376" s="29">
        <v>11700000</v>
      </c>
      <c r="E2376" s="29">
        <v>9500000</v>
      </c>
      <c r="F2376" t="s">
        <v>5390</v>
      </c>
      <c r="G2376" s="13">
        <f>IFERROR(IF($F2376="ALTA",$D2376*1.03,
IF($F2376="MEDIA",$D2376*1,
IF($F2376="BAJA",$D2376*0.92,
IF($F2376="LIQUIDAR",_xlfn.XLOOKUP(A2376,Rotación!$A:$A,Rotación!$O:$O,0,0,-1),"")))),"")</f>
        <v>12051000</v>
      </c>
      <c r="H2376" s="13">
        <f>IFERROR(IF($F2376="ALTA",$D2376*1,
IF($F2376="MEDIA",$D2376*0.97,
IF($F2376="BAJA",$D2376*0.9,
IF($F2376="LIQUIDAR",_xlfn.XLOOKUP(A2376,Rotación!$A:$A,Rotación!$O:$O,0,0,-1),"")))),"")</f>
        <v>11700000</v>
      </c>
      <c r="I2376" s="13">
        <f>IFERROR(IF($F2376="ALTA",$D2376*0.97,
IF($F2376="MEDIA",$D2376*0.94,
IF($F2376="BAJA",$D2376*0.87,
IF($F2376="LIQUIDAR",_xlfn.XLOOKUP(A2376,Rotación!$A:$A,Rotación!$O:$O,0,0,-1),"")))),"")</f>
        <v>11349000</v>
      </c>
      <c r="J2376" s="13">
        <f>IFERROR(IF($F2376="ALTA",$D2376*0.94,
IF($F2376="MEDIA",$D2376*0.9,
IF($F2376="BAJA",$D2376*0.85,
IF($F2376="LIQUIDAR",_xlfn.XLOOKUP(A2376,Rotación!$A:$A,Rotación!$O:$O,0,0,-1),"")))),"")</f>
        <v>10998000</v>
      </c>
      <c r="K2376" s="13" t="str">
        <f>_xlfn.XLOOKUP(A2376,Rotación!$A:$A,Rotación!$P:$P,"",0,-1)</f>
        <v/>
      </c>
      <c r="L2376" s="25" t="e">
        <f t="shared" si="160"/>
        <v>#VALUE!</v>
      </c>
      <c r="M2376" s="26">
        <f t="shared" si="161"/>
        <v>0.81196581196581197</v>
      </c>
      <c r="N2376" s="22" t="str">
        <f>IFERROR(VLOOKUP(A2376,'Base ATR'!$1:$1048576,2,0),"")</f>
        <v/>
      </c>
      <c r="O2376" s="23" t="str">
        <f t="shared" ca="1" si="162"/>
        <v/>
      </c>
      <c r="P2376" t="str">
        <f t="shared" si="163"/>
        <v/>
      </c>
    </row>
    <row r="2377" spans="1:16" x14ac:dyDescent="0.3">
      <c r="A2377" t="s">
        <v>5440</v>
      </c>
      <c r="D2377" s="29">
        <v>20400000</v>
      </c>
      <c r="E2377" s="29">
        <v>16500000</v>
      </c>
      <c r="F2377" t="s">
        <v>4033</v>
      </c>
      <c r="G2377" s="13">
        <f>IFERROR(IF($F2377="ALTA",$D2377*1.03,
IF($F2377="MEDIA",$D2377*1,
IF($F2377="BAJA",$D2377*0.92,
IF($F2377="LIQUIDAR",_xlfn.XLOOKUP(A2377,Rotación!$A:$A,Rotación!$O:$O,0,0,-1),"")))),"")</f>
        <v>20400000</v>
      </c>
      <c r="H2377" s="13">
        <f>IFERROR(IF($F2377="ALTA",$D2377*1,
IF($F2377="MEDIA",$D2377*0.97,
IF($F2377="BAJA",$D2377*0.9,
IF($F2377="LIQUIDAR",_xlfn.XLOOKUP(A2377,Rotación!$A:$A,Rotación!$O:$O,0,0,-1),"")))),"")</f>
        <v>19788000</v>
      </c>
      <c r="I2377" s="13">
        <f>IFERROR(IF($F2377="ALTA",$D2377*0.97,
IF($F2377="MEDIA",$D2377*0.94,
IF($F2377="BAJA",$D2377*0.87,
IF($F2377="LIQUIDAR",_xlfn.XLOOKUP(A2377,Rotación!$A:$A,Rotación!$O:$O,0,0,-1),"")))),"")</f>
        <v>19176000</v>
      </c>
      <c r="J2377" s="13">
        <f>IFERROR(IF($F2377="ALTA",$D2377*0.94,
IF($F2377="MEDIA",$D2377*0.9,
IF($F2377="BAJA",$D2377*0.85,
IF($F2377="LIQUIDAR",_xlfn.XLOOKUP(A2377,Rotación!$A:$A,Rotación!$O:$O,0,0,-1),"")))),"")</f>
        <v>18360000</v>
      </c>
      <c r="K2377" s="13" t="str">
        <f>_xlfn.XLOOKUP(A2377,Rotación!$A:$A,Rotación!$P:$P,"",0,-1)</f>
        <v/>
      </c>
      <c r="L2377" s="25" t="e">
        <f t="shared" si="160"/>
        <v>#VALUE!</v>
      </c>
      <c r="M2377" s="26">
        <f t="shared" si="161"/>
        <v>0.80882352941176472</v>
      </c>
      <c r="N2377" s="22" t="str">
        <f>IFERROR(VLOOKUP(A2377,'Base ATR'!$1:$1048576,2,0),"")</f>
        <v/>
      </c>
      <c r="O2377" s="23" t="str">
        <f t="shared" ca="1" si="162"/>
        <v/>
      </c>
      <c r="P2377" t="str">
        <f t="shared" si="163"/>
        <v/>
      </c>
    </row>
    <row r="2378" spans="1:16" x14ac:dyDescent="0.3">
      <c r="A2378" t="s">
        <v>5373</v>
      </c>
      <c r="D2378" s="29">
        <v>46500000</v>
      </c>
      <c r="E2378" s="29">
        <v>39300000</v>
      </c>
      <c r="F2378" t="s">
        <v>4033</v>
      </c>
      <c r="G2378" s="13">
        <f>IFERROR(IF($F2378="ALTA",$D2378*1.03,
IF($F2378="MEDIA",$D2378*1,
IF($F2378="BAJA",$D2378*0.92,
IF($F2378="LIQUIDAR",_xlfn.XLOOKUP(A2378,Rotación!$A:$A,Rotación!$O:$O,0,0,-1),"")))),"")</f>
        <v>46500000</v>
      </c>
      <c r="H2378" s="13">
        <f>IFERROR(IF($F2378="ALTA",$D2378*1,
IF($F2378="MEDIA",$D2378*0.97,
IF($F2378="BAJA",$D2378*0.9,
IF($F2378="LIQUIDAR",_xlfn.XLOOKUP(A2378,Rotación!$A:$A,Rotación!$O:$O,0,0,-1),"")))),"")</f>
        <v>45105000</v>
      </c>
      <c r="I2378" s="13">
        <f>IFERROR(IF($F2378="ALTA",$D2378*0.97,
IF($F2378="MEDIA",$D2378*0.94,
IF($F2378="BAJA",$D2378*0.87,
IF($F2378="LIQUIDAR",_xlfn.XLOOKUP(A2378,Rotación!$A:$A,Rotación!$O:$O,0,0,-1),"")))),"")</f>
        <v>43710000</v>
      </c>
      <c r="J2378" s="13">
        <f>IFERROR(IF($F2378="ALTA",$D2378*0.94,
IF($F2378="MEDIA",$D2378*0.9,
IF($F2378="BAJA",$D2378*0.85,
IF($F2378="LIQUIDAR",_xlfn.XLOOKUP(A2378,Rotación!$A:$A,Rotación!$O:$O,0,0,-1),"")))),"")</f>
        <v>41850000</v>
      </c>
      <c r="K2378" s="13" t="str">
        <f>_xlfn.XLOOKUP(A2378,Rotación!$A:$A,Rotación!$P:$P,"",0,-1)</f>
        <v/>
      </c>
      <c r="L2378" s="25" t="e">
        <f t="shared" si="160"/>
        <v>#VALUE!</v>
      </c>
      <c r="M2378" s="26">
        <f t="shared" si="161"/>
        <v>0.84516129032258069</v>
      </c>
      <c r="N2378" s="22">
        <f>IFERROR(VLOOKUP(A2378,'Base ATR'!$1:$1048576,2,0),"")</f>
        <v>46063.456944444442</v>
      </c>
      <c r="O2378" s="23">
        <f t="shared" ca="1" si="162"/>
        <v>224.54305555555766</v>
      </c>
      <c r="P2378" t="str">
        <f t="shared" si="163"/>
        <v>SOBRE MERCADO</v>
      </c>
    </row>
    <row r="2379" spans="1:16" x14ac:dyDescent="0.3">
      <c r="A2379" t="s">
        <v>5441</v>
      </c>
      <c r="D2379" s="29">
        <v>7510000</v>
      </c>
      <c r="E2379" s="29">
        <v>6400000</v>
      </c>
      <c r="F2379" t="s">
        <v>5390</v>
      </c>
      <c r="G2379" s="13">
        <f>IFERROR(IF($F2379="ALTA",$D2379*1.03,
IF($F2379="MEDIA",$D2379*1,
IF($F2379="BAJA",$D2379*0.92,
IF($F2379="LIQUIDAR",_xlfn.XLOOKUP(A2379,Rotación!$A:$A,Rotación!$O:$O,0,0,-1),"")))),"")</f>
        <v>7735300</v>
      </c>
      <c r="H2379" s="13">
        <f>IFERROR(IF($F2379="ALTA",$D2379*1,
IF($F2379="MEDIA",$D2379*0.97,
IF($F2379="BAJA",$D2379*0.9,
IF($F2379="LIQUIDAR",_xlfn.XLOOKUP(A2379,Rotación!$A:$A,Rotación!$O:$O,0,0,-1),"")))),"")</f>
        <v>7510000</v>
      </c>
      <c r="I2379" s="13">
        <f>IFERROR(IF($F2379="ALTA",$D2379*0.97,
IF($F2379="MEDIA",$D2379*0.94,
IF($F2379="BAJA",$D2379*0.87,
IF($F2379="LIQUIDAR",_xlfn.XLOOKUP(A2379,Rotación!$A:$A,Rotación!$O:$O,0,0,-1),"")))),"")</f>
        <v>7284700</v>
      </c>
      <c r="J2379" s="13">
        <f>IFERROR(IF($F2379="ALTA",$D2379*0.94,
IF($F2379="MEDIA",$D2379*0.9,
IF($F2379="BAJA",$D2379*0.85,
IF($F2379="LIQUIDAR",_xlfn.XLOOKUP(A2379,Rotación!$A:$A,Rotación!$O:$O,0,0,-1),"")))),"")</f>
        <v>7059400</v>
      </c>
      <c r="K2379" s="13" t="str">
        <f>_xlfn.XLOOKUP(A2379,Rotación!$A:$A,Rotación!$P:$P,"",0,-1)</f>
        <v/>
      </c>
      <c r="L2379" s="25" t="e">
        <f t="shared" si="160"/>
        <v>#VALUE!</v>
      </c>
      <c r="M2379" s="26">
        <f t="shared" si="161"/>
        <v>0.85219707057256988</v>
      </c>
      <c r="N2379" s="22" t="str">
        <f>IFERROR(VLOOKUP(A2379,'Base ATR'!$1:$1048576,2,0),"")</f>
        <v/>
      </c>
      <c r="O2379" s="23" t="str">
        <f t="shared" ca="1" si="162"/>
        <v/>
      </c>
      <c r="P2379" t="str">
        <f t="shared" si="163"/>
        <v/>
      </c>
    </row>
    <row r="2380" spans="1:16" x14ac:dyDescent="0.3">
      <c r="A2380" t="s">
        <v>5442</v>
      </c>
      <c r="D2380" s="29">
        <v>7670000</v>
      </c>
      <c r="E2380" s="29">
        <v>6200000</v>
      </c>
      <c r="F2380" t="s">
        <v>4033</v>
      </c>
      <c r="G2380" s="13">
        <f>IFERROR(IF($F2380="ALTA",$D2380*1.03,
IF($F2380="MEDIA",$D2380*1,
IF($F2380="BAJA",$D2380*0.92,
IF($F2380="LIQUIDAR",_xlfn.XLOOKUP(A2380,Rotación!$A:$A,Rotación!$O:$O,0,0,-1),"")))),"")</f>
        <v>7670000</v>
      </c>
      <c r="H2380" s="13">
        <f>IFERROR(IF($F2380="ALTA",$D2380*1,
IF($F2380="MEDIA",$D2380*0.97,
IF($F2380="BAJA",$D2380*0.9,
IF($F2380="LIQUIDAR",_xlfn.XLOOKUP(A2380,Rotación!$A:$A,Rotación!$O:$O,0,0,-1),"")))),"")</f>
        <v>7439900</v>
      </c>
      <c r="I2380" s="13">
        <f>IFERROR(IF($F2380="ALTA",$D2380*0.97,
IF($F2380="MEDIA",$D2380*0.94,
IF($F2380="BAJA",$D2380*0.87,
IF($F2380="LIQUIDAR",_xlfn.XLOOKUP(A2380,Rotación!$A:$A,Rotación!$O:$O,0,0,-1),"")))),"")</f>
        <v>7209800</v>
      </c>
      <c r="J2380" s="13">
        <f>IFERROR(IF($F2380="ALTA",$D2380*0.94,
IF($F2380="MEDIA",$D2380*0.9,
IF($F2380="BAJA",$D2380*0.85,
IF($F2380="LIQUIDAR",_xlfn.XLOOKUP(A2380,Rotación!$A:$A,Rotación!$O:$O,0,0,-1),"")))),"")</f>
        <v>6903000</v>
      </c>
      <c r="K2380" s="13" t="str">
        <f>_xlfn.XLOOKUP(A2380,Rotación!$A:$A,Rotación!$P:$P,"",0,-1)</f>
        <v/>
      </c>
      <c r="L2380" s="25" t="e">
        <f t="shared" si="160"/>
        <v>#VALUE!</v>
      </c>
      <c r="M2380" s="26">
        <f t="shared" si="161"/>
        <v>0.8083441981747066</v>
      </c>
      <c r="N2380" s="22" t="str">
        <f>IFERROR(VLOOKUP(A2380,'Base ATR'!$1:$1048576,2,0),"")</f>
        <v/>
      </c>
      <c r="O2380" s="23" t="str">
        <f t="shared" ca="1" si="162"/>
        <v/>
      </c>
      <c r="P2380" t="str">
        <f t="shared" si="163"/>
        <v/>
      </c>
    </row>
    <row r="2381" spans="1:16" x14ac:dyDescent="0.3">
      <c r="A2381" t="s">
        <v>5302</v>
      </c>
      <c r="D2381" s="29">
        <v>8040000</v>
      </c>
      <c r="E2381" s="29">
        <v>6800000</v>
      </c>
      <c r="F2381" t="s">
        <v>4033</v>
      </c>
      <c r="G2381" s="13">
        <f>IFERROR(IF($F2381="ALTA",$D2381*1.03,
IF($F2381="MEDIA",$D2381*1,
IF($F2381="BAJA",$D2381*0.92,
IF($F2381="LIQUIDAR",_xlfn.XLOOKUP(A2381,Rotación!$A:$A,Rotación!$O:$O,0,0,-1),"")))),"")</f>
        <v>8040000</v>
      </c>
      <c r="H2381" s="13">
        <f>IFERROR(IF($F2381="ALTA",$D2381*1,
IF($F2381="MEDIA",$D2381*0.97,
IF($F2381="BAJA",$D2381*0.9,
IF($F2381="LIQUIDAR",_xlfn.XLOOKUP(A2381,Rotación!$A:$A,Rotación!$O:$O,0,0,-1),"")))),"")</f>
        <v>7798800</v>
      </c>
      <c r="I2381" s="13">
        <f>IFERROR(IF($F2381="ALTA",$D2381*0.97,
IF($F2381="MEDIA",$D2381*0.94,
IF($F2381="BAJA",$D2381*0.87,
IF($F2381="LIQUIDAR",_xlfn.XLOOKUP(A2381,Rotación!$A:$A,Rotación!$O:$O,0,0,-1),"")))),"")</f>
        <v>7557600</v>
      </c>
      <c r="J2381" s="13">
        <f>IFERROR(IF($F2381="ALTA",$D2381*0.94,
IF($F2381="MEDIA",$D2381*0.9,
IF($F2381="BAJA",$D2381*0.85,
IF($F2381="LIQUIDAR",_xlfn.XLOOKUP(A2381,Rotación!$A:$A,Rotación!$O:$O,0,0,-1),"")))),"")</f>
        <v>7236000</v>
      </c>
      <c r="K2381" s="13" t="str">
        <f>_xlfn.XLOOKUP(A2381,Rotación!$A:$A,Rotación!$P:$P,"",0,-1)</f>
        <v/>
      </c>
      <c r="L2381" s="25" t="e">
        <f t="shared" si="160"/>
        <v>#VALUE!</v>
      </c>
      <c r="M2381" s="26">
        <f t="shared" si="161"/>
        <v>0.845771144278607</v>
      </c>
      <c r="N2381" s="22">
        <f>IFERROR(VLOOKUP(A2381,'Base ATR'!$1:$1048576,2,0),"")</f>
        <v>46078.509027777778</v>
      </c>
      <c r="O2381" s="23">
        <f t="shared" ca="1" si="162"/>
        <v>209.4909722222219</v>
      </c>
      <c r="P2381" t="str">
        <f t="shared" si="163"/>
        <v>SOBRE MERCADO</v>
      </c>
    </row>
    <row r="2382" spans="1:16" x14ac:dyDescent="0.3">
      <c r="A2382" t="s">
        <v>5347</v>
      </c>
      <c r="D2382" s="29">
        <v>18700000</v>
      </c>
      <c r="E2382" s="29">
        <v>15000000</v>
      </c>
      <c r="F2382" t="s">
        <v>4033</v>
      </c>
      <c r="G2382" s="13">
        <f>IFERROR(IF($F2382="ALTA",$D2382*1.03,
IF($F2382="MEDIA",$D2382*1,
IF($F2382="BAJA",$D2382*0.92,
IF($F2382="LIQUIDAR",_xlfn.XLOOKUP(A2382,Rotación!$A:$A,Rotación!$O:$O,0,0,-1),"")))),"")</f>
        <v>18700000</v>
      </c>
      <c r="H2382" s="13">
        <f>IFERROR(IF($F2382="ALTA",$D2382*1,
IF($F2382="MEDIA",$D2382*0.97,
IF($F2382="BAJA",$D2382*0.9,
IF($F2382="LIQUIDAR",_xlfn.XLOOKUP(A2382,Rotación!$A:$A,Rotación!$O:$O,0,0,-1),"")))),"")</f>
        <v>18139000</v>
      </c>
      <c r="I2382" s="13">
        <f>IFERROR(IF($F2382="ALTA",$D2382*0.97,
IF($F2382="MEDIA",$D2382*0.94,
IF($F2382="BAJA",$D2382*0.87,
IF($F2382="LIQUIDAR",_xlfn.XLOOKUP(A2382,Rotación!$A:$A,Rotación!$O:$O,0,0,-1),"")))),"")</f>
        <v>17578000</v>
      </c>
      <c r="J2382" s="13">
        <f>IFERROR(IF($F2382="ALTA",$D2382*0.94,
IF($F2382="MEDIA",$D2382*0.9,
IF($F2382="BAJA",$D2382*0.85,
IF($F2382="LIQUIDAR",_xlfn.XLOOKUP(A2382,Rotación!$A:$A,Rotación!$O:$O,0,0,-1),"")))),"")</f>
        <v>16830000</v>
      </c>
      <c r="K2382" s="13">
        <f>_xlfn.XLOOKUP(A2382,Rotación!$A:$A,Rotación!$P:$P,"",0,-1)</f>
        <v>15990000</v>
      </c>
      <c r="L2382" s="25">
        <f t="shared" si="160"/>
        <v>-2710000</v>
      </c>
      <c r="M2382" s="26">
        <f t="shared" si="161"/>
        <v>0.80213903743315507</v>
      </c>
      <c r="N2382" s="22">
        <f>IFERROR(VLOOKUP(A2382,'Base ATR'!$1:$1048576,2,0),"")</f>
        <v>46097.568055555559</v>
      </c>
      <c r="O2382" s="23">
        <f t="shared" ca="1" si="162"/>
        <v>190.43194444444089</v>
      </c>
      <c r="P2382" t="str">
        <f t="shared" si="163"/>
        <v>BAJO MERCADO</v>
      </c>
    </row>
    <row r="2383" spans="1:16" x14ac:dyDescent="0.3">
      <c r="A2383" t="s">
        <v>5354</v>
      </c>
      <c r="D2383" s="29">
        <v>10000000</v>
      </c>
      <c r="E2383" s="29">
        <v>8700000</v>
      </c>
      <c r="F2383" t="s">
        <v>5390</v>
      </c>
      <c r="G2383" s="13">
        <f>IFERROR(IF($F2383="ALTA",$D2383*1.03,
IF($F2383="MEDIA",$D2383*1,
IF($F2383="BAJA",$D2383*0.92,
IF($F2383="LIQUIDAR",_xlfn.XLOOKUP(A2383,Rotación!$A:$A,Rotación!$O:$O,0,0,-1),"")))),"")</f>
        <v>10300000</v>
      </c>
      <c r="H2383" s="13">
        <f>IFERROR(IF($F2383="ALTA",$D2383*1,
IF($F2383="MEDIA",$D2383*0.97,
IF($F2383="BAJA",$D2383*0.9,
IF($F2383="LIQUIDAR",_xlfn.XLOOKUP(A2383,Rotación!$A:$A,Rotación!$O:$O,0,0,-1),"")))),"")</f>
        <v>10000000</v>
      </c>
      <c r="I2383" s="13">
        <f>IFERROR(IF($F2383="ALTA",$D2383*0.97,
IF($F2383="MEDIA",$D2383*0.94,
IF($F2383="BAJA",$D2383*0.87,
IF($F2383="LIQUIDAR",_xlfn.XLOOKUP(A2383,Rotación!$A:$A,Rotación!$O:$O,0,0,-1),"")))),"")</f>
        <v>9700000</v>
      </c>
      <c r="J2383" s="13">
        <f>IFERROR(IF($F2383="ALTA",$D2383*0.94,
IF($F2383="MEDIA",$D2383*0.9,
IF($F2383="BAJA",$D2383*0.85,
IF($F2383="LIQUIDAR",_xlfn.XLOOKUP(A2383,Rotación!$A:$A,Rotación!$O:$O,0,0,-1),"")))),"")</f>
        <v>9400000</v>
      </c>
      <c r="K2383" s="13" t="str">
        <f>_xlfn.XLOOKUP(A2383,Rotación!$A:$A,Rotación!$P:$P,"",0,-1)</f>
        <v/>
      </c>
      <c r="L2383" s="25" t="e">
        <f t="shared" si="160"/>
        <v>#VALUE!</v>
      </c>
      <c r="M2383" s="26">
        <f t="shared" si="161"/>
        <v>0.87</v>
      </c>
      <c r="N2383" s="22">
        <f>IFERROR(VLOOKUP(A2383,'Base ATR'!$1:$1048576,2,0),"")</f>
        <v>46091.6875</v>
      </c>
      <c r="O2383" s="23">
        <f t="shared" ca="1" si="162"/>
        <v>196.3125</v>
      </c>
      <c r="P2383" t="str">
        <f t="shared" si="163"/>
        <v>SOBRE MERCADO</v>
      </c>
    </row>
    <row r="2384" spans="1:16" x14ac:dyDescent="0.3">
      <c r="A2384" t="s">
        <v>5443</v>
      </c>
      <c r="D2384" s="29">
        <v>11800000</v>
      </c>
      <c r="E2384" s="29">
        <v>9600000</v>
      </c>
      <c r="F2384" t="s">
        <v>5390</v>
      </c>
      <c r="G2384" s="13">
        <f>IFERROR(IF($F2384="ALTA",$D2384*1.03,
IF($F2384="MEDIA",$D2384*1,
IF($F2384="BAJA",$D2384*0.92,
IF($F2384="LIQUIDAR",_xlfn.XLOOKUP(A2384,Rotación!$A:$A,Rotación!$O:$O,0,0,-1),"")))),"")</f>
        <v>12154000</v>
      </c>
      <c r="H2384" s="13">
        <f>IFERROR(IF($F2384="ALTA",$D2384*1,
IF($F2384="MEDIA",$D2384*0.97,
IF($F2384="BAJA",$D2384*0.9,
IF($F2384="LIQUIDAR",_xlfn.XLOOKUP(A2384,Rotación!$A:$A,Rotación!$O:$O,0,0,-1),"")))),"")</f>
        <v>11800000</v>
      </c>
      <c r="I2384" s="13">
        <f>IFERROR(IF($F2384="ALTA",$D2384*0.97,
IF($F2384="MEDIA",$D2384*0.94,
IF($F2384="BAJA",$D2384*0.87,
IF($F2384="LIQUIDAR",_xlfn.XLOOKUP(A2384,Rotación!$A:$A,Rotación!$O:$O,0,0,-1),"")))),"")</f>
        <v>11446000</v>
      </c>
      <c r="J2384" s="13">
        <f>IFERROR(IF($F2384="ALTA",$D2384*0.94,
IF($F2384="MEDIA",$D2384*0.9,
IF($F2384="BAJA",$D2384*0.85,
IF($F2384="LIQUIDAR",_xlfn.XLOOKUP(A2384,Rotación!$A:$A,Rotación!$O:$O,0,0,-1),"")))),"")</f>
        <v>11092000</v>
      </c>
      <c r="K2384" s="13" t="str">
        <f>_xlfn.XLOOKUP(A2384,Rotación!$A:$A,Rotación!$P:$P,"",0,-1)</f>
        <v/>
      </c>
      <c r="L2384" s="25" t="e">
        <f t="shared" si="160"/>
        <v>#VALUE!</v>
      </c>
      <c r="M2384" s="26">
        <f t="shared" si="161"/>
        <v>0.81355932203389836</v>
      </c>
      <c r="N2384" s="22" t="str">
        <f>IFERROR(VLOOKUP(A2384,'Base ATR'!$1:$1048576,2,0),"")</f>
        <v/>
      </c>
      <c r="O2384" s="23" t="str">
        <f t="shared" ca="1" si="162"/>
        <v/>
      </c>
      <c r="P2384" t="str">
        <f t="shared" si="163"/>
        <v/>
      </c>
    </row>
    <row r="2385" spans="1:16" x14ac:dyDescent="0.3">
      <c r="A2385" t="s">
        <v>5444</v>
      </c>
      <c r="D2385" s="29">
        <v>13500000</v>
      </c>
      <c r="E2385" s="29">
        <v>11200000</v>
      </c>
      <c r="F2385" t="s">
        <v>4033</v>
      </c>
      <c r="G2385" s="13">
        <f>IFERROR(IF($F2385="ALTA",$D2385*1.03,
IF($F2385="MEDIA",$D2385*1,
IF($F2385="BAJA",$D2385*0.92,
IF($F2385="LIQUIDAR",_xlfn.XLOOKUP(A2385,Rotación!$A:$A,Rotación!$O:$O,0,0,-1),"")))),"")</f>
        <v>13500000</v>
      </c>
      <c r="H2385" s="13">
        <f>IFERROR(IF($F2385="ALTA",$D2385*1,
IF($F2385="MEDIA",$D2385*0.97,
IF($F2385="BAJA",$D2385*0.9,
IF($F2385="LIQUIDAR",_xlfn.XLOOKUP(A2385,Rotación!$A:$A,Rotación!$O:$O,0,0,-1),"")))),"")</f>
        <v>13095000</v>
      </c>
      <c r="I2385" s="13">
        <f>IFERROR(IF($F2385="ALTA",$D2385*0.97,
IF($F2385="MEDIA",$D2385*0.94,
IF($F2385="BAJA",$D2385*0.87,
IF($F2385="LIQUIDAR",_xlfn.XLOOKUP(A2385,Rotación!$A:$A,Rotación!$O:$O,0,0,-1),"")))),"")</f>
        <v>12690000</v>
      </c>
      <c r="J2385" s="13">
        <f>IFERROR(IF($F2385="ALTA",$D2385*0.94,
IF($F2385="MEDIA",$D2385*0.9,
IF($F2385="BAJA",$D2385*0.85,
IF($F2385="LIQUIDAR",_xlfn.XLOOKUP(A2385,Rotación!$A:$A,Rotación!$O:$O,0,0,-1),"")))),"")</f>
        <v>12150000</v>
      </c>
      <c r="K2385" s="13" t="str">
        <f>_xlfn.XLOOKUP(A2385,Rotación!$A:$A,Rotación!$P:$P,"",0,-1)</f>
        <v/>
      </c>
      <c r="L2385" s="25" t="e">
        <f t="shared" si="160"/>
        <v>#VALUE!</v>
      </c>
      <c r="M2385" s="26">
        <f t="shared" si="161"/>
        <v>0.82962962962962961</v>
      </c>
      <c r="N2385" s="22" t="str">
        <f>IFERROR(VLOOKUP(A2385,'Base ATR'!$1:$1048576,2,0),"")</f>
        <v/>
      </c>
      <c r="O2385" s="23" t="str">
        <f t="shared" ca="1" si="162"/>
        <v/>
      </c>
      <c r="P2385" t="str">
        <f t="shared" si="163"/>
        <v/>
      </c>
    </row>
    <row r="2386" spans="1:16" x14ac:dyDescent="0.3">
      <c r="A2386" t="s">
        <v>5445</v>
      </c>
      <c r="D2386" s="29">
        <v>10200000</v>
      </c>
      <c r="E2386" s="29">
        <v>8300000</v>
      </c>
      <c r="F2386" t="s">
        <v>4033</v>
      </c>
      <c r="G2386" s="13">
        <f>IFERROR(IF($F2386="ALTA",$D2386*1.03,
IF($F2386="MEDIA",$D2386*1,
IF($F2386="BAJA",$D2386*0.92,
IF($F2386="LIQUIDAR",_xlfn.XLOOKUP(A2386,Rotación!$A:$A,Rotación!$O:$O,0,0,-1),"")))),"")</f>
        <v>10200000</v>
      </c>
      <c r="H2386" s="13">
        <f>IFERROR(IF($F2386="ALTA",$D2386*1,
IF($F2386="MEDIA",$D2386*0.97,
IF($F2386="BAJA",$D2386*0.9,
IF($F2386="LIQUIDAR",_xlfn.XLOOKUP(A2386,Rotación!$A:$A,Rotación!$O:$O,0,0,-1),"")))),"")</f>
        <v>9894000</v>
      </c>
      <c r="I2386" s="13">
        <f>IFERROR(IF($F2386="ALTA",$D2386*0.97,
IF($F2386="MEDIA",$D2386*0.94,
IF($F2386="BAJA",$D2386*0.87,
IF($F2386="LIQUIDAR",_xlfn.XLOOKUP(A2386,Rotación!$A:$A,Rotación!$O:$O,0,0,-1),"")))),"")</f>
        <v>9588000</v>
      </c>
      <c r="J2386" s="13">
        <f>IFERROR(IF($F2386="ALTA",$D2386*0.94,
IF($F2386="MEDIA",$D2386*0.9,
IF($F2386="BAJA",$D2386*0.85,
IF($F2386="LIQUIDAR",_xlfn.XLOOKUP(A2386,Rotación!$A:$A,Rotación!$O:$O,0,0,-1),"")))),"")</f>
        <v>9180000</v>
      </c>
      <c r="K2386" s="13" t="str">
        <f>_xlfn.XLOOKUP(A2386,Rotación!$A:$A,Rotación!$P:$P,"",0,-1)</f>
        <v/>
      </c>
      <c r="L2386" s="25" t="e">
        <f t="shared" si="160"/>
        <v>#VALUE!</v>
      </c>
      <c r="M2386" s="26">
        <f t="shared" si="161"/>
        <v>0.81372549019607843</v>
      </c>
      <c r="N2386" s="22" t="str">
        <f>IFERROR(VLOOKUP(A2386,'Base ATR'!$1:$1048576,2,0),"")</f>
        <v/>
      </c>
      <c r="O2386" s="23" t="str">
        <f t="shared" ca="1" si="162"/>
        <v/>
      </c>
      <c r="P2386" t="str">
        <f t="shared" si="163"/>
        <v/>
      </c>
    </row>
    <row r="2387" spans="1:16" x14ac:dyDescent="0.3">
      <c r="A2387" t="s">
        <v>5446</v>
      </c>
      <c r="D2387" s="29">
        <v>30200000</v>
      </c>
      <c r="E2387" s="29">
        <v>23500000</v>
      </c>
      <c r="F2387" t="s">
        <v>5391</v>
      </c>
      <c r="G2387" s="13">
        <f>IFERROR(IF($F2387="ALTA",$D2387*1.03,
IF($F2387="MEDIA",$D2387*1,
IF($F2387="BAJA",$D2387*0.92,
IF($F2387="LIQUIDAR",_xlfn.XLOOKUP(A2387,Rotación!$A:$A,Rotación!$O:$O,0,0,-1),"")))),"")</f>
        <v>27784000</v>
      </c>
      <c r="H2387" s="13">
        <f>IFERROR(IF($F2387="ALTA",$D2387*1,
IF($F2387="MEDIA",$D2387*0.97,
IF($F2387="BAJA",$D2387*0.9,
IF($F2387="LIQUIDAR",_xlfn.XLOOKUP(A2387,Rotación!$A:$A,Rotación!$O:$O,0,0,-1),"")))),"")</f>
        <v>27180000</v>
      </c>
      <c r="I2387" s="13">
        <f>IFERROR(IF($F2387="ALTA",$D2387*0.97,
IF($F2387="MEDIA",$D2387*0.94,
IF($F2387="BAJA",$D2387*0.87,
IF($F2387="LIQUIDAR",_xlfn.XLOOKUP(A2387,Rotación!$A:$A,Rotación!$O:$O,0,0,-1),"")))),"")</f>
        <v>26274000</v>
      </c>
      <c r="J2387" s="13">
        <f>IFERROR(IF($F2387="ALTA",$D2387*0.94,
IF($F2387="MEDIA",$D2387*0.9,
IF($F2387="BAJA",$D2387*0.85,
IF($F2387="LIQUIDAR",_xlfn.XLOOKUP(A2387,Rotación!$A:$A,Rotación!$O:$O,0,0,-1),"")))),"")</f>
        <v>25670000</v>
      </c>
      <c r="K2387" s="13" t="str">
        <f>_xlfn.XLOOKUP(A2387,Rotación!$A:$A,Rotación!$P:$P,"",0,-1)</f>
        <v/>
      </c>
      <c r="L2387" s="25" t="e">
        <f t="shared" si="160"/>
        <v>#VALUE!</v>
      </c>
      <c r="M2387" s="26">
        <f t="shared" si="161"/>
        <v>0.77814569536423839</v>
      </c>
      <c r="N2387" s="22" t="str">
        <f>IFERROR(VLOOKUP(A2387,'Base ATR'!$1:$1048576,2,0),"")</f>
        <v/>
      </c>
      <c r="O2387" s="23" t="str">
        <f t="shared" ca="1" si="162"/>
        <v/>
      </c>
      <c r="P2387" t="str">
        <f t="shared" si="163"/>
        <v/>
      </c>
    </row>
    <row r="2388" spans="1:16" x14ac:dyDescent="0.3">
      <c r="A2388" t="s">
        <v>5447</v>
      </c>
      <c r="D2388" s="29">
        <v>9000000</v>
      </c>
      <c r="E2388" s="29">
        <v>7300000</v>
      </c>
      <c r="F2388" t="s">
        <v>4033</v>
      </c>
      <c r="G2388" s="13">
        <f>IFERROR(IF($F2388="ALTA",$D2388*1.03,
IF($F2388="MEDIA",$D2388*1,
IF($F2388="BAJA",$D2388*0.92,
IF($F2388="LIQUIDAR",_xlfn.XLOOKUP(A2388,Rotación!$A:$A,Rotación!$O:$O,0,0,-1),"")))),"")</f>
        <v>9000000</v>
      </c>
      <c r="H2388" s="13">
        <f>IFERROR(IF($F2388="ALTA",$D2388*1,
IF($F2388="MEDIA",$D2388*0.97,
IF($F2388="BAJA",$D2388*0.9,
IF($F2388="LIQUIDAR",_xlfn.XLOOKUP(A2388,Rotación!$A:$A,Rotación!$O:$O,0,0,-1),"")))),"")</f>
        <v>8730000</v>
      </c>
      <c r="I2388" s="13">
        <f>IFERROR(IF($F2388="ALTA",$D2388*0.97,
IF($F2388="MEDIA",$D2388*0.94,
IF($F2388="BAJA",$D2388*0.87,
IF($F2388="LIQUIDAR",_xlfn.XLOOKUP(A2388,Rotación!$A:$A,Rotación!$O:$O,0,0,-1),"")))),"")</f>
        <v>8460000</v>
      </c>
      <c r="J2388" s="13">
        <f>IFERROR(IF($F2388="ALTA",$D2388*0.94,
IF($F2388="MEDIA",$D2388*0.9,
IF($F2388="BAJA",$D2388*0.85,
IF($F2388="LIQUIDAR",_xlfn.XLOOKUP(A2388,Rotación!$A:$A,Rotación!$O:$O,0,0,-1),"")))),"")</f>
        <v>8100000</v>
      </c>
      <c r="K2388" s="13" t="str">
        <f>_xlfn.XLOOKUP(A2388,Rotación!$A:$A,Rotación!$P:$P,"",0,-1)</f>
        <v/>
      </c>
      <c r="L2388" s="25" t="e">
        <f t="shared" si="160"/>
        <v>#VALUE!</v>
      </c>
      <c r="M2388" s="26">
        <f t="shared" si="161"/>
        <v>0.81111111111111112</v>
      </c>
      <c r="N2388" s="22" t="str">
        <f>IFERROR(VLOOKUP(A2388,'Base ATR'!$1:$1048576,2,0),"")</f>
        <v/>
      </c>
      <c r="O2388" s="23" t="str">
        <f t="shared" ca="1" si="162"/>
        <v/>
      </c>
      <c r="P2388" t="str">
        <f t="shared" si="163"/>
        <v/>
      </c>
    </row>
    <row r="2389" spans="1:16" x14ac:dyDescent="0.3">
      <c r="A2389" t="s">
        <v>5448</v>
      </c>
      <c r="D2389" s="29">
        <v>7590000</v>
      </c>
      <c r="E2389" s="29">
        <v>5900000</v>
      </c>
      <c r="F2389" t="s">
        <v>4033</v>
      </c>
      <c r="G2389" s="13">
        <f>IFERROR(IF($F2389="ALTA",$D2389*1.03,
IF($F2389="MEDIA",$D2389*1,
IF($F2389="BAJA",$D2389*0.92,
IF($F2389="LIQUIDAR",_xlfn.XLOOKUP(A2389,Rotación!$A:$A,Rotación!$O:$O,0,0,-1),"")))),"")</f>
        <v>7590000</v>
      </c>
      <c r="H2389" s="13">
        <f>IFERROR(IF($F2389="ALTA",$D2389*1,
IF($F2389="MEDIA",$D2389*0.97,
IF($F2389="BAJA",$D2389*0.9,
IF($F2389="LIQUIDAR",_xlfn.XLOOKUP(A2389,Rotación!$A:$A,Rotación!$O:$O,0,0,-1),"")))),"")</f>
        <v>7362300</v>
      </c>
      <c r="I2389" s="13">
        <f>IFERROR(IF($F2389="ALTA",$D2389*0.97,
IF($F2389="MEDIA",$D2389*0.94,
IF($F2389="BAJA",$D2389*0.87,
IF($F2389="LIQUIDAR",_xlfn.XLOOKUP(A2389,Rotación!$A:$A,Rotación!$O:$O,0,0,-1),"")))),"")</f>
        <v>7134600</v>
      </c>
      <c r="J2389" s="13">
        <f>IFERROR(IF($F2389="ALTA",$D2389*0.94,
IF($F2389="MEDIA",$D2389*0.9,
IF($F2389="BAJA",$D2389*0.85,
IF($F2389="LIQUIDAR",_xlfn.XLOOKUP(A2389,Rotación!$A:$A,Rotación!$O:$O,0,0,-1),"")))),"")</f>
        <v>6831000</v>
      </c>
      <c r="K2389" s="13" t="str">
        <f>_xlfn.XLOOKUP(A2389,Rotación!$A:$A,Rotación!$P:$P,"",0,-1)</f>
        <v/>
      </c>
      <c r="L2389" s="25" t="e">
        <f t="shared" si="160"/>
        <v>#VALUE!</v>
      </c>
      <c r="M2389" s="26">
        <f t="shared" si="161"/>
        <v>0.77733860342555994</v>
      </c>
      <c r="N2389" s="22" t="str">
        <f>IFERROR(VLOOKUP(A2389,'Base ATR'!$1:$1048576,2,0),"")</f>
        <v/>
      </c>
      <c r="O2389" s="23" t="str">
        <f t="shared" ca="1" si="162"/>
        <v/>
      </c>
      <c r="P2389" t="str">
        <f t="shared" si="163"/>
        <v/>
      </c>
    </row>
    <row r="2390" spans="1:16" x14ac:dyDescent="0.3">
      <c r="A2390" t="s">
        <v>5449</v>
      </c>
      <c r="D2390" s="29">
        <v>11800000</v>
      </c>
      <c r="E2390" s="29">
        <v>9500000</v>
      </c>
      <c r="F2390" t="s">
        <v>4033</v>
      </c>
      <c r="G2390" s="13">
        <f>IFERROR(IF($F2390="ALTA",$D2390*1.03,
IF($F2390="MEDIA",$D2390*1,
IF($F2390="BAJA",$D2390*0.92,
IF($F2390="LIQUIDAR",_xlfn.XLOOKUP(A2390,Rotación!$A:$A,Rotación!$O:$O,0,0,-1),"")))),"")</f>
        <v>11800000</v>
      </c>
      <c r="H2390" s="13">
        <f>IFERROR(IF($F2390="ALTA",$D2390*1,
IF($F2390="MEDIA",$D2390*0.97,
IF($F2390="BAJA",$D2390*0.9,
IF($F2390="LIQUIDAR",_xlfn.XLOOKUP(A2390,Rotación!$A:$A,Rotación!$O:$O,0,0,-1),"")))),"")</f>
        <v>11446000</v>
      </c>
      <c r="I2390" s="13">
        <f>IFERROR(IF($F2390="ALTA",$D2390*0.97,
IF($F2390="MEDIA",$D2390*0.94,
IF($F2390="BAJA",$D2390*0.87,
IF($F2390="LIQUIDAR",_xlfn.XLOOKUP(A2390,Rotación!$A:$A,Rotación!$O:$O,0,0,-1),"")))),"")</f>
        <v>11092000</v>
      </c>
      <c r="J2390" s="13">
        <f>IFERROR(IF($F2390="ALTA",$D2390*0.94,
IF($F2390="MEDIA",$D2390*0.9,
IF($F2390="BAJA",$D2390*0.85,
IF($F2390="LIQUIDAR",_xlfn.XLOOKUP(A2390,Rotación!$A:$A,Rotación!$O:$O,0,0,-1),"")))),"")</f>
        <v>10620000</v>
      </c>
      <c r="K2390" s="13" t="str">
        <f>_xlfn.XLOOKUP(A2390,Rotación!$A:$A,Rotación!$P:$P,"",0,-1)</f>
        <v/>
      </c>
      <c r="L2390" s="25" t="e">
        <f t="shared" si="160"/>
        <v>#VALUE!</v>
      </c>
      <c r="M2390" s="26">
        <f t="shared" si="161"/>
        <v>0.80508474576271183</v>
      </c>
      <c r="N2390" s="22" t="str">
        <f>IFERROR(VLOOKUP(A2390,'Base ATR'!$1:$1048576,2,0),"")</f>
        <v/>
      </c>
      <c r="O2390" s="23" t="str">
        <f t="shared" ca="1" si="162"/>
        <v/>
      </c>
      <c r="P2390" t="str">
        <f t="shared" si="163"/>
        <v/>
      </c>
    </row>
    <row r="2391" spans="1:16" x14ac:dyDescent="0.3">
      <c r="A2391" t="s">
        <v>5353</v>
      </c>
      <c r="D2391" s="29">
        <v>8800000</v>
      </c>
      <c r="E2391" s="29">
        <v>7000000</v>
      </c>
      <c r="F2391" t="s">
        <v>5390</v>
      </c>
      <c r="G2391" s="13">
        <f>IFERROR(IF($F2391="ALTA",$D2391*1.03,
IF($F2391="MEDIA",$D2391*1,
IF($F2391="BAJA",$D2391*0.92,
IF($F2391="LIQUIDAR",_xlfn.XLOOKUP(A2391,Rotación!$A:$A,Rotación!$O:$O,0,0,-1),"")))),"")</f>
        <v>9064000</v>
      </c>
      <c r="H2391" s="13">
        <f>IFERROR(IF($F2391="ALTA",$D2391*1,
IF($F2391="MEDIA",$D2391*0.97,
IF($F2391="BAJA",$D2391*0.9,
IF($F2391="LIQUIDAR",_xlfn.XLOOKUP(A2391,Rotación!$A:$A,Rotación!$O:$O,0,0,-1),"")))),"")</f>
        <v>8800000</v>
      </c>
      <c r="I2391" s="13">
        <f>IFERROR(IF($F2391="ALTA",$D2391*0.97,
IF($F2391="MEDIA",$D2391*0.94,
IF($F2391="BAJA",$D2391*0.87,
IF($F2391="LIQUIDAR",_xlfn.XLOOKUP(A2391,Rotación!$A:$A,Rotación!$O:$O,0,0,-1),"")))),"")</f>
        <v>8536000</v>
      </c>
      <c r="J2391" s="13">
        <f>IFERROR(IF($F2391="ALTA",$D2391*0.94,
IF($F2391="MEDIA",$D2391*0.9,
IF($F2391="BAJA",$D2391*0.85,
IF($F2391="LIQUIDAR",_xlfn.XLOOKUP(A2391,Rotación!$A:$A,Rotación!$O:$O,0,0,-1),"")))),"")</f>
        <v>8271999.9999999991</v>
      </c>
      <c r="K2391" s="13" t="str">
        <f>_xlfn.XLOOKUP(A2391,Rotación!$A:$A,Rotación!$P:$P,"",0,-1)</f>
        <v/>
      </c>
      <c r="L2391" s="25" t="e">
        <f t="shared" si="160"/>
        <v>#VALUE!</v>
      </c>
      <c r="M2391" s="26">
        <f t="shared" si="161"/>
        <v>0.79545454545454541</v>
      </c>
      <c r="N2391" s="22">
        <f>IFERROR(VLOOKUP(A2391,'Base ATR'!$1:$1048576,2,0),"")</f>
        <v>46091.694444444445</v>
      </c>
      <c r="O2391" s="23">
        <f t="shared" ca="1" si="162"/>
        <v>196.30555555555475</v>
      </c>
      <c r="P2391" t="str">
        <f t="shared" si="163"/>
        <v>SOBRE MERCADO</v>
      </c>
    </row>
    <row r="2392" spans="1:16" x14ac:dyDescent="0.3">
      <c r="A2392" t="s">
        <v>5450</v>
      </c>
      <c r="D2392" s="29">
        <v>8800000</v>
      </c>
      <c r="E2392" s="29">
        <v>7000000</v>
      </c>
      <c r="F2392" t="s">
        <v>5390</v>
      </c>
      <c r="G2392" s="13">
        <f>IFERROR(IF($F2392="ALTA",$D2392*1.03,
IF($F2392="MEDIA",$D2392*1,
IF($F2392="BAJA",$D2392*0.92,
IF($F2392="LIQUIDAR",_xlfn.XLOOKUP(A2392,Rotación!$A:$A,Rotación!$O:$O,0,0,-1),"")))),"")</f>
        <v>9064000</v>
      </c>
      <c r="H2392" s="13">
        <f>IFERROR(IF($F2392="ALTA",$D2392*1,
IF($F2392="MEDIA",$D2392*0.97,
IF($F2392="BAJA",$D2392*0.9,
IF($F2392="LIQUIDAR",_xlfn.XLOOKUP(A2392,Rotación!$A:$A,Rotación!$O:$O,0,0,-1),"")))),"")</f>
        <v>8800000</v>
      </c>
      <c r="I2392" s="13">
        <f>IFERROR(IF($F2392="ALTA",$D2392*0.97,
IF($F2392="MEDIA",$D2392*0.94,
IF($F2392="BAJA",$D2392*0.87,
IF($F2392="LIQUIDAR",_xlfn.XLOOKUP(A2392,Rotación!$A:$A,Rotación!$O:$O,0,0,-1),"")))),"")</f>
        <v>8536000</v>
      </c>
      <c r="J2392" s="13">
        <f>IFERROR(IF($F2392="ALTA",$D2392*0.94,
IF($F2392="MEDIA",$D2392*0.9,
IF($F2392="BAJA",$D2392*0.85,
IF($F2392="LIQUIDAR",_xlfn.XLOOKUP(A2392,Rotación!$A:$A,Rotación!$O:$O,0,0,-1),"")))),"")</f>
        <v>8271999.9999999991</v>
      </c>
      <c r="K2392" s="13" t="str">
        <f>_xlfn.XLOOKUP(A2392,Rotación!$A:$A,Rotación!$P:$P,"",0,-1)</f>
        <v/>
      </c>
      <c r="L2392" s="25" t="e">
        <f t="shared" si="160"/>
        <v>#VALUE!</v>
      </c>
      <c r="M2392" s="26">
        <f t="shared" si="161"/>
        <v>0.79545454545454541</v>
      </c>
      <c r="N2392" s="22" t="str">
        <f>IFERROR(VLOOKUP(A2392,'Base ATR'!$1:$1048576,2,0),"")</f>
        <v/>
      </c>
      <c r="O2392" s="23" t="str">
        <f t="shared" ca="1" si="162"/>
        <v/>
      </c>
      <c r="P2392" t="str">
        <f t="shared" si="163"/>
        <v/>
      </c>
    </row>
    <row r="2393" spans="1:16" x14ac:dyDescent="0.3">
      <c r="A2393" t="s">
        <v>5307</v>
      </c>
      <c r="D2393" s="29">
        <v>7540000</v>
      </c>
      <c r="E2393" s="29">
        <v>5700000</v>
      </c>
      <c r="F2393" t="s">
        <v>5390</v>
      </c>
      <c r="G2393" s="13">
        <f>IFERROR(IF($F2393="ALTA",$D2393*1.03,
IF($F2393="MEDIA",$D2393*1,
IF($F2393="BAJA",$D2393*0.92,
IF($F2393="LIQUIDAR",_xlfn.XLOOKUP(A2393,Rotación!$A:$A,Rotación!$O:$O,0,0,-1),"")))),"")</f>
        <v>7766200</v>
      </c>
      <c r="H2393" s="13">
        <f>IFERROR(IF($F2393="ALTA",$D2393*1,
IF($F2393="MEDIA",$D2393*0.97,
IF($F2393="BAJA",$D2393*0.9,
IF($F2393="LIQUIDAR",_xlfn.XLOOKUP(A2393,Rotación!$A:$A,Rotación!$O:$O,0,0,-1),"")))),"")</f>
        <v>7540000</v>
      </c>
      <c r="I2393" s="13">
        <f>IFERROR(IF($F2393="ALTA",$D2393*0.97,
IF($F2393="MEDIA",$D2393*0.94,
IF($F2393="BAJA",$D2393*0.87,
IF($F2393="LIQUIDAR",_xlfn.XLOOKUP(A2393,Rotación!$A:$A,Rotación!$O:$O,0,0,-1),"")))),"")</f>
        <v>7313800</v>
      </c>
      <c r="J2393" s="13">
        <f>IFERROR(IF($F2393="ALTA",$D2393*0.94,
IF($F2393="MEDIA",$D2393*0.9,
IF($F2393="BAJA",$D2393*0.85,
IF($F2393="LIQUIDAR",_xlfn.XLOOKUP(A2393,Rotación!$A:$A,Rotación!$O:$O,0,0,-1),"")))),"")</f>
        <v>7087600</v>
      </c>
      <c r="K2393" s="13" t="str">
        <f>_xlfn.XLOOKUP(A2393,Rotación!$A:$A,Rotación!$P:$P,"",0,-1)</f>
        <v/>
      </c>
      <c r="L2393" s="25" t="e">
        <f t="shared" si="160"/>
        <v>#VALUE!</v>
      </c>
      <c r="M2393" s="26">
        <f t="shared" si="161"/>
        <v>0.75596816976127323</v>
      </c>
      <c r="N2393" s="22">
        <f>IFERROR(VLOOKUP(A2393,'Base ATR'!$1:$1048576,2,0),"")</f>
        <v>46086.795138888891</v>
      </c>
      <c r="O2393" s="23">
        <f t="shared" ca="1" si="162"/>
        <v>201.20486111110949</v>
      </c>
      <c r="P2393" t="str">
        <f t="shared" si="163"/>
        <v>SOBRE MERCADO</v>
      </c>
    </row>
    <row r="2394" spans="1:16" x14ac:dyDescent="0.3">
      <c r="A2394" t="s">
        <v>5451</v>
      </c>
      <c r="D2394" s="29">
        <v>11300000</v>
      </c>
      <c r="E2394" s="29">
        <v>9000000</v>
      </c>
      <c r="F2394" t="s">
        <v>4033</v>
      </c>
      <c r="G2394" s="13">
        <f>IFERROR(IF($F2394="ALTA",$D2394*1.03,
IF($F2394="MEDIA",$D2394*1,
IF($F2394="BAJA",$D2394*0.92,
IF($F2394="LIQUIDAR",_xlfn.XLOOKUP(A2394,Rotación!$A:$A,Rotación!$O:$O,0,0,-1),"")))),"")</f>
        <v>11300000</v>
      </c>
      <c r="H2394" s="13">
        <f>IFERROR(IF($F2394="ALTA",$D2394*1,
IF($F2394="MEDIA",$D2394*0.97,
IF($F2394="BAJA",$D2394*0.9,
IF($F2394="LIQUIDAR",_xlfn.XLOOKUP(A2394,Rotación!$A:$A,Rotación!$O:$O,0,0,-1),"")))),"")</f>
        <v>10961000</v>
      </c>
      <c r="I2394" s="13">
        <f>IFERROR(IF($F2394="ALTA",$D2394*0.97,
IF($F2394="MEDIA",$D2394*0.94,
IF($F2394="BAJA",$D2394*0.87,
IF($F2394="LIQUIDAR",_xlfn.XLOOKUP(A2394,Rotación!$A:$A,Rotación!$O:$O,0,0,-1),"")))),"")</f>
        <v>10622000</v>
      </c>
      <c r="J2394" s="13">
        <f>IFERROR(IF($F2394="ALTA",$D2394*0.94,
IF($F2394="MEDIA",$D2394*0.9,
IF($F2394="BAJA",$D2394*0.85,
IF($F2394="LIQUIDAR",_xlfn.XLOOKUP(A2394,Rotación!$A:$A,Rotación!$O:$O,0,0,-1),"")))),"")</f>
        <v>10170000</v>
      </c>
      <c r="K2394" s="13" t="str">
        <f>_xlfn.XLOOKUP(A2394,Rotación!$A:$A,Rotación!$P:$P,"",0,-1)</f>
        <v/>
      </c>
      <c r="L2394" s="25" t="e">
        <f t="shared" ref="L2394:L2457" si="164">K2394-D2394</f>
        <v>#VALUE!</v>
      </c>
      <c r="M2394" s="26">
        <f t="shared" ref="M2394:M2457" si="165">E2394/D2394</f>
        <v>0.79646017699115046</v>
      </c>
      <c r="N2394" s="22" t="str">
        <f>IFERROR(VLOOKUP(A2394,'Base ATR'!$1:$1048576,2,0),"")</f>
        <v/>
      </c>
      <c r="O2394" s="23" t="str">
        <f t="shared" ref="O2394:O2457" ca="1" si="166">IF(N2394="","",TODAY()-N2394)</f>
        <v/>
      </c>
      <c r="P2394" t="str">
        <f t="shared" ref="P2394:P2457" si="167">IF(N2394="", "", IF(K2394 &gt; D2394, "SOBRE MERCADO", IF(K2394 &lt; D2394, "BAJO MERCADO", "ALINEADO")))</f>
        <v/>
      </c>
    </row>
    <row r="2395" spans="1:16" x14ac:dyDescent="0.3">
      <c r="A2395" t="s">
        <v>5452</v>
      </c>
      <c r="D2395" s="29">
        <v>21100000</v>
      </c>
      <c r="E2395" s="29">
        <v>16800000</v>
      </c>
      <c r="F2395" t="s">
        <v>5391</v>
      </c>
      <c r="G2395" s="13">
        <f>IFERROR(IF($F2395="ALTA",$D2395*1.03,
IF($F2395="MEDIA",$D2395*1,
IF($F2395="BAJA",$D2395*0.92,
IF($F2395="LIQUIDAR",_xlfn.XLOOKUP(A2395,Rotación!$A:$A,Rotación!$O:$O,0,0,-1),"")))),"")</f>
        <v>19412000</v>
      </c>
      <c r="H2395" s="13">
        <f>IFERROR(IF($F2395="ALTA",$D2395*1,
IF($F2395="MEDIA",$D2395*0.97,
IF($F2395="BAJA",$D2395*0.9,
IF($F2395="LIQUIDAR",_xlfn.XLOOKUP(A2395,Rotación!$A:$A,Rotación!$O:$O,0,0,-1),"")))),"")</f>
        <v>18990000</v>
      </c>
      <c r="I2395" s="13">
        <f>IFERROR(IF($F2395="ALTA",$D2395*0.97,
IF($F2395="MEDIA",$D2395*0.94,
IF($F2395="BAJA",$D2395*0.87,
IF($F2395="LIQUIDAR",_xlfn.XLOOKUP(A2395,Rotación!$A:$A,Rotación!$O:$O,0,0,-1),"")))),"")</f>
        <v>18357000</v>
      </c>
      <c r="J2395" s="13">
        <f>IFERROR(IF($F2395="ALTA",$D2395*0.94,
IF($F2395="MEDIA",$D2395*0.9,
IF($F2395="BAJA",$D2395*0.85,
IF($F2395="LIQUIDAR",_xlfn.XLOOKUP(A2395,Rotación!$A:$A,Rotación!$O:$O,0,0,-1),"")))),"")</f>
        <v>17935000</v>
      </c>
      <c r="K2395" s="13" t="str">
        <f>_xlfn.XLOOKUP(A2395,Rotación!$A:$A,Rotación!$P:$P,"",0,-1)</f>
        <v/>
      </c>
      <c r="L2395" s="25" t="e">
        <f t="shared" si="164"/>
        <v>#VALUE!</v>
      </c>
      <c r="M2395" s="26">
        <f t="shared" si="165"/>
        <v>0.79620853080568721</v>
      </c>
      <c r="N2395" s="22" t="str">
        <f>IFERROR(VLOOKUP(A2395,'Base ATR'!$1:$1048576,2,0),"")</f>
        <v/>
      </c>
      <c r="O2395" s="23" t="str">
        <f t="shared" ca="1" si="166"/>
        <v/>
      </c>
      <c r="P2395" t="str">
        <f t="shared" si="167"/>
        <v/>
      </c>
    </row>
    <row r="2396" spans="1:16" x14ac:dyDescent="0.3">
      <c r="A2396" t="s">
        <v>5453</v>
      </c>
      <c r="D2396" s="29">
        <v>8600000</v>
      </c>
      <c r="E2396" s="29">
        <v>7100000</v>
      </c>
      <c r="F2396" t="s">
        <v>4033</v>
      </c>
      <c r="G2396" s="13">
        <f>IFERROR(IF($F2396="ALTA",$D2396*1.03,
IF($F2396="MEDIA",$D2396*1,
IF($F2396="BAJA",$D2396*0.92,
IF($F2396="LIQUIDAR",_xlfn.XLOOKUP(A2396,Rotación!$A:$A,Rotación!$O:$O,0,0,-1),"")))),"")</f>
        <v>8600000</v>
      </c>
      <c r="H2396" s="13">
        <f>IFERROR(IF($F2396="ALTA",$D2396*1,
IF($F2396="MEDIA",$D2396*0.97,
IF($F2396="BAJA",$D2396*0.9,
IF($F2396="LIQUIDAR",_xlfn.XLOOKUP(A2396,Rotación!$A:$A,Rotación!$O:$O,0,0,-1),"")))),"")</f>
        <v>8342000</v>
      </c>
      <c r="I2396" s="13">
        <f>IFERROR(IF($F2396="ALTA",$D2396*0.97,
IF($F2396="MEDIA",$D2396*0.94,
IF($F2396="BAJA",$D2396*0.87,
IF($F2396="LIQUIDAR",_xlfn.XLOOKUP(A2396,Rotación!$A:$A,Rotación!$O:$O,0,0,-1),"")))),"")</f>
        <v>8084000</v>
      </c>
      <c r="J2396" s="13">
        <f>IFERROR(IF($F2396="ALTA",$D2396*0.94,
IF($F2396="MEDIA",$D2396*0.9,
IF($F2396="BAJA",$D2396*0.85,
IF($F2396="LIQUIDAR",_xlfn.XLOOKUP(A2396,Rotación!$A:$A,Rotación!$O:$O,0,0,-1),"")))),"")</f>
        <v>7740000</v>
      </c>
      <c r="K2396" s="13" t="str">
        <f>_xlfn.XLOOKUP(A2396,Rotación!$A:$A,Rotación!$P:$P,"",0,-1)</f>
        <v/>
      </c>
      <c r="L2396" s="25" t="e">
        <f t="shared" si="164"/>
        <v>#VALUE!</v>
      </c>
      <c r="M2396" s="26">
        <f t="shared" si="165"/>
        <v>0.82558139534883723</v>
      </c>
      <c r="N2396" s="22" t="str">
        <f>IFERROR(VLOOKUP(A2396,'Base ATR'!$1:$1048576,2,0),"")</f>
        <v/>
      </c>
      <c r="O2396" s="23" t="str">
        <f t="shared" ca="1" si="166"/>
        <v/>
      </c>
      <c r="P2396" t="str">
        <f t="shared" si="167"/>
        <v/>
      </c>
    </row>
    <row r="2397" spans="1:16" x14ac:dyDescent="0.3">
      <c r="A2397" t="s">
        <v>5454</v>
      </c>
      <c r="D2397" s="29">
        <v>5780000</v>
      </c>
      <c r="E2397" s="29">
        <v>4800000</v>
      </c>
      <c r="F2397" t="s">
        <v>5390</v>
      </c>
      <c r="G2397" s="13">
        <f>IFERROR(IF($F2397="ALTA",$D2397*1.03,
IF($F2397="MEDIA",$D2397*1,
IF($F2397="BAJA",$D2397*0.92,
IF($F2397="LIQUIDAR",_xlfn.XLOOKUP(A2397,Rotación!$A:$A,Rotación!$O:$O,0,0,-1),"")))),"")</f>
        <v>5953400</v>
      </c>
      <c r="H2397" s="13">
        <f>IFERROR(IF($F2397="ALTA",$D2397*1,
IF($F2397="MEDIA",$D2397*0.97,
IF($F2397="BAJA",$D2397*0.9,
IF($F2397="LIQUIDAR",_xlfn.XLOOKUP(A2397,Rotación!$A:$A,Rotación!$O:$O,0,0,-1),"")))),"")</f>
        <v>5780000</v>
      </c>
      <c r="I2397" s="13">
        <f>IFERROR(IF($F2397="ALTA",$D2397*0.97,
IF($F2397="MEDIA",$D2397*0.94,
IF($F2397="BAJA",$D2397*0.87,
IF($F2397="LIQUIDAR",_xlfn.XLOOKUP(A2397,Rotación!$A:$A,Rotación!$O:$O,0,0,-1),"")))),"")</f>
        <v>5606600</v>
      </c>
      <c r="J2397" s="13">
        <f>IFERROR(IF($F2397="ALTA",$D2397*0.94,
IF($F2397="MEDIA",$D2397*0.9,
IF($F2397="BAJA",$D2397*0.85,
IF($F2397="LIQUIDAR",_xlfn.XLOOKUP(A2397,Rotación!$A:$A,Rotación!$O:$O,0,0,-1),"")))),"")</f>
        <v>5433200</v>
      </c>
      <c r="K2397" s="13" t="str">
        <f>_xlfn.XLOOKUP(A2397,Rotación!$A:$A,Rotación!$P:$P,"",0,-1)</f>
        <v/>
      </c>
      <c r="L2397" s="25" t="e">
        <f t="shared" si="164"/>
        <v>#VALUE!</v>
      </c>
      <c r="M2397" s="26">
        <f t="shared" si="165"/>
        <v>0.83044982698961933</v>
      </c>
      <c r="N2397" s="22" t="str">
        <f>IFERROR(VLOOKUP(A2397,'Base ATR'!$1:$1048576,2,0),"")</f>
        <v/>
      </c>
      <c r="O2397" s="23" t="str">
        <f t="shared" ca="1" si="166"/>
        <v/>
      </c>
      <c r="P2397" t="str">
        <f t="shared" si="167"/>
        <v/>
      </c>
    </row>
    <row r="2398" spans="1:16" x14ac:dyDescent="0.3">
      <c r="A2398" t="s">
        <v>5455</v>
      </c>
      <c r="D2398" s="29">
        <v>9140000</v>
      </c>
      <c r="E2398" s="29">
        <v>7200000</v>
      </c>
      <c r="F2398" t="s">
        <v>4033</v>
      </c>
      <c r="G2398" s="13">
        <f>IFERROR(IF($F2398="ALTA",$D2398*1.03,
IF($F2398="MEDIA",$D2398*1,
IF($F2398="BAJA",$D2398*0.92,
IF($F2398="LIQUIDAR",_xlfn.XLOOKUP(A2398,Rotación!$A:$A,Rotación!$O:$O,0,0,-1),"")))),"")</f>
        <v>9140000</v>
      </c>
      <c r="H2398" s="13">
        <f>IFERROR(IF($F2398="ALTA",$D2398*1,
IF($F2398="MEDIA",$D2398*0.97,
IF($F2398="BAJA",$D2398*0.9,
IF($F2398="LIQUIDAR",_xlfn.XLOOKUP(A2398,Rotación!$A:$A,Rotación!$O:$O,0,0,-1),"")))),"")</f>
        <v>8865800</v>
      </c>
      <c r="I2398" s="13">
        <f>IFERROR(IF($F2398="ALTA",$D2398*0.97,
IF($F2398="MEDIA",$D2398*0.94,
IF($F2398="BAJA",$D2398*0.87,
IF($F2398="LIQUIDAR",_xlfn.XLOOKUP(A2398,Rotación!$A:$A,Rotación!$O:$O,0,0,-1),"")))),"")</f>
        <v>8591600</v>
      </c>
      <c r="J2398" s="13">
        <f>IFERROR(IF($F2398="ALTA",$D2398*0.94,
IF($F2398="MEDIA",$D2398*0.9,
IF($F2398="BAJA",$D2398*0.85,
IF($F2398="LIQUIDAR",_xlfn.XLOOKUP(A2398,Rotación!$A:$A,Rotación!$O:$O,0,0,-1),"")))),"")</f>
        <v>8226000</v>
      </c>
      <c r="K2398" s="13" t="str">
        <f>_xlfn.XLOOKUP(A2398,Rotación!$A:$A,Rotación!$P:$P,"",0,-1)</f>
        <v/>
      </c>
      <c r="L2398" s="25" t="e">
        <f t="shared" si="164"/>
        <v>#VALUE!</v>
      </c>
      <c r="M2398" s="26">
        <f t="shared" si="165"/>
        <v>0.78774617067833697</v>
      </c>
      <c r="N2398" s="22" t="str">
        <f>IFERROR(VLOOKUP(A2398,'Base ATR'!$1:$1048576,2,0),"")</f>
        <v/>
      </c>
      <c r="O2398" s="23" t="str">
        <f t="shared" ca="1" si="166"/>
        <v/>
      </c>
      <c r="P2398" t="str">
        <f t="shared" si="167"/>
        <v/>
      </c>
    </row>
    <row r="2399" spans="1:16" x14ac:dyDescent="0.3">
      <c r="A2399" t="s">
        <v>5456</v>
      </c>
      <c r="D2399" s="29">
        <v>19000000</v>
      </c>
      <c r="E2399" s="29">
        <v>15800000</v>
      </c>
      <c r="F2399" t="s">
        <v>4033</v>
      </c>
      <c r="G2399" s="13">
        <f>IFERROR(IF($F2399="ALTA",$D2399*1.03,
IF($F2399="MEDIA",$D2399*1,
IF($F2399="BAJA",$D2399*0.92,
IF($F2399="LIQUIDAR",_xlfn.XLOOKUP(A2399,Rotación!$A:$A,Rotación!$O:$O,0,0,-1),"")))),"")</f>
        <v>19000000</v>
      </c>
      <c r="H2399" s="13">
        <f>IFERROR(IF($F2399="ALTA",$D2399*1,
IF($F2399="MEDIA",$D2399*0.97,
IF($F2399="BAJA",$D2399*0.9,
IF($F2399="LIQUIDAR",_xlfn.XLOOKUP(A2399,Rotación!$A:$A,Rotación!$O:$O,0,0,-1),"")))),"")</f>
        <v>18430000</v>
      </c>
      <c r="I2399" s="13">
        <f>IFERROR(IF($F2399="ALTA",$D2399*0.97,
IF($F2399="MEDIA",$D2399*0.94,
IF($F2399="BAJA",$D2399*0.87,
IF($F2399="LIQUIDAR",_xlfn.XLOOKUP(A2399,Rotación!$A:$A,Rotación!$O:$O,0,0,-1),"")))),"")</f>
        <v>17860000</v>
      </c>
      <c r="J2399" s="13">
        <f>IFERROR(IF($F2399="ALTA",$D2399*0.94,
IF($F2399="MEDIA",$D2399*0.9,
IF($F2399="BAJA",$D2399*0.85,
IF($F2399="LIQUIDAR",_xlfn.XLOOKUP(A2399,Rotación!$A:$A,Rotación!$O:$O,0,0,-1),"")))),"")</f>
        <v>17100000</v>
      </c>
      <c r="K2399" s="13" t="str">
        <f>_xlfn.XLOOKUP(A2399,Rotación!$A:$A,Rotación!$P:$P,"",0,-1)</f>
        <v/>
      </c>
      <c r="L2399" s="25" t="e">
        <f t="shared" si="164"/>
        <v>#VALUE!</v>
      </c>
      <c r="M2399" s="26">
        <f t="shared" si="165"/>
        <v>0.83157894736842108</v>
      </c>
      <c r="N2399" s="22" t="str">
        <f>IFERROR(VLOOKUP(A2399,'Base ATR'!$1:$1048576,2,0),"")</f>
        <v/>
      </c>
      <c r="O2399" s="23" t="str">
        <f t="shared" ca="1" si="166"/>
        <v/>
      </c>
      <c r="P2399" t="str">
        <f t="shared" si="167"/>
        <v/>
      </c>
    </row>
    <row r="2400" spans="1:16" x14ac:dyDescent="0.3">
      <c r="A2400" t="s">
        <v>5457</v>
      </c>
      <c r="D2400" s="29">
        <v>14700000</v>
      </c>
      <c r="E2400" s="29">
        <v>11500000</v>
      </c>
      <c r="F2400" t="s">
        <v>5391</v>
      </c>
      <c r="G2400" s="13">
        <f>IFERROR(IF($F2400="ALTA",$D2400*1.03,
IF($F2400="MEDIA",$D2400*1,
IF($F2400="BAJA",$D2400*0.92,
IF($F2400="LIQUIDAR",_xlfn.XLOOKUP(A2400,Rotación!$A:$A,Rotación!$O:$O,0,0,-1),"")))),"")</f>
        <v>13524000</v>
      </c>
      <c r="H2400" s="13">
        <f>IFERROR(IF($F2400="ALTA",$D2400*1,
IF($F2400="MEDIA",$D2400*0.97,
IF($F2400="BAJA",$D2400*0.9,
IF($F2400="LIQUIDAR",_xlfn.XLOOKUP(A2400,Rotación!$A:$A,Rotación!$O:$O,0,0,-1),"")))),"")</f>
        <v>13230000</v>
      </c>
      <c r="I2400" s="13">
        <f>IFERROR(IF($F2400="ALTA",$D2400*0.97,
IF($F2400="MEDIA",$D2400*0.94,
IF($F2400="BAJA",$D2400*0.87,
IF($F2400="LIQUIDAR",_xlfn.XLOOKUP(A2400,Rotación!$A:$A,Rotación!$O:$O,0,0,-1),"")))),"")</f>
        <v>12789000</v>
      </c>
      <c r="J2400" s="13">
        <f>IFERROR(IF($F2400="ALTA",$D2400*0.94,
IF($F2400="MEDIA",$D2400*0.9,
IF($F2400="BAJA",$D2400*0.85,
IF($F2400="LIQUIDAR",_xlfn.XLOOKUP(A2400,Rotación!$A:$A,Rotación!$O:$O,0,0,-1),"")))),"")</f>
        <v>12495000</v>
      </c>
      <c r="K2400" s="13" t="str">
        <f>_xlfn.XLOOKUP(A2400,Rotación!$A:$A,Rotación!$P:$P,"",0,-1)</f>
        <v/>
      </c>
      <c r="L2400" s="25" t="e">
        <f t="shared" si="164"/>
        <v>#VALUE!</v>
      </c>
      <c r="M2400" s="26">
        <f t="shared" si="165"/>
        <v>0.78231292517006801</v>
      </c>
      <c r="N2400" s="22" t="str">
        <f>IFERROR(VLOOKUP(A2400,'Base ATR'!$1:$1048576,2,0),"")</f>
        <v/>
      </c>
      <c r="O2400" s="23" t="str">
        <f t="shared" ca="1" si="166"/>
        <v/>
      </c>
      <c r="P2400" t="str">
        <f t="shared" si="167"/>
        <v/>
      </c>
    </row>
    <row r="2401" spans="1:16" x14ac:dyDescent="0.3">
      <c r="A2401" t="s">
        <v>5458</v>
      </c>
      <c r="D2401" s="29">
        <v>11800000</v>
      </c>
      <c r="E2401" s="29">
        <v>9800000</v>
      </c>
      <c r="F2401" t="s">
        <v>4033</v>
      </c>
      <c r="G2401" s="13">
        <f>IFERROR(IF($F2401="ALTA",$D2401*1.03,
IF($F2401="MEDIA",$D2401*1,
IF($F2401="BAJA",$D2401*0.92,
IF($F2401="LIQUIDAR",_xlfn.XLOOKUP(A2401,Rotación!$A:$A,Rotación!$O:$O,0,0,-1),"")))),"")</f>
        <v>11800000</v>
      </c>
      <c r="H2401" s="13">
        <f>IFERROR(IF($F2401="ALTA",$D2401*1,
IF($F2401="MEDIA",$D2401*0.97,
IF($F2401="BAJA",$D2401*0.9,
IF($F2401="LIQUIDAR",_xlfn.XLOOKUP(A2401,Rotación!$A:$A,Rotación!$O:$O,0,0,-1),"")))),"")</f>
        <v>11446000</v>
      </c>
      <c r="I2401" s="13">
        <f>IFERROR(IF($F2401="ALTA",$D2401*0.97,
IF($F2401="MEDIA",$D2401*0.94,
IF($F2401="BAJA",$D2401*0.87,
IF($F2401="LIQUIDAR",_xlfn.XLOOKUP(A2401,Rotación!$A:$A,Rotación!$O:$O,0,0,-1),"")))),"")</f>
        <v>11092000</v>
      </c>
      <c r="J2401" s="13">
        <f>IFERROR(IF($F2401="ALTA",$D2401*0.94,
IF($F2401="MEDIA",$D2401*0.9,
IF($F2401="BAJA",$D2401*0.85,
IF($F2401="LIQUIDAR",_xlfn.XLOOKUP(A2401,Rotación!$A:$A,Rotación!$O:$O,0,0,-1),"")))),"")</f>
        <v>10620000</v>
      </c>
      <c r="K2401" s="13" t="str">
        <f>_xlfn.XLOOKUP(A2401,Rotación!$A:$A,Rotación!$P:$P,"",0,-1)</f>
        <v/>
      </c>
      <c r="L2401" s="25" t="e">
        <f t="shared" si="164"/>
        <v>#VALUE!</v>
      </c>
      <c r="M2401" s="26">
        <f t="shared" si="165"/>
        <v>0.83050847457627119</v>
      </c>
      <c r="N2401" s="22" t="str">
        <f>IFERROR(VLOOKUP(A2401,'Base ATR'!$1:$1048576,2,0),"")</f>
        <v/>
      </c>
      <c r="O2401" s="23" t="str">
        <f t="shared" ca="1" si="166"/>
        <v/>
      </c>
      <c r="P2401" t="str">
        <f t="shared" si="167"/>
        <v/>
      </c>
    </row>
    <row r="2402" spans="1:16" x14ac:dyDescent="0.3">
      <c r="A2402" t="s">
        <v>5459</v>
      </c>
      <c r="D2402" s="29">
        <v>17400000</v>
      </c>
      <c r="E2402" s="29">
        <v>14700000</v>
      </c>
      <c r="F2402" t="s">
        <v>4033</v>
      </c>
      <c r="G2402" s="13">
        <f>IFERROR(IF($F2402="ALTA",$D2402*1.03,
IF($F2402="MEDIA",$D2402*1,
IF($F2402="BAJA",$D2402*0.92,
IF($F2402="LIQUIDAR",_xlfn.XLOOKUP(A2402,Rotación!$A:$A,Rotación!$O:$O,0,0,-1),"")))),"")</f>
        <v>17400000</v>
      </c>
      <c r="H2402" s="13">
        <f>IFERROR(IF($F2402="ALTA",$D2402*1,
IF($F2402="MEDIA",$D2402*0.97,
IF($F2402="BAJA",$D2402*0.9,
IF($F2402="LIQUIDAR",_xlfn.XLOOKUP(A2402,Rotación!$A:$A,Rotación!$O:$O,0,0,-1),"")))),"")</f>
        <v>16878000</v>
      </c>
      <c r="I2402" s="13">
        <f>IFERROR(IF($F2402="ALTA",$D2402*0.97,
IF($F2402="MEDIA",$D2402*0.94,
IF($F2402="BAJA",$D2402*0.87,
IF($F2402="LIQUIDAR",_xlfn.XLOOKUP(A2402,Rotación!$A:$A,Rotación!$O:$O,0,0,-1),"")))),"")</f>
        <v>16356000</v>
      </c>
      <c r="J2402" s="13">
        <f>IFERROR(IF($F2402="ALTA",$D2402*0.94,
IF($F2402="MEDIA",$D2402*0.9,
IF($F2402="BAJA",$D2402*0.85,
IF($F2402="LIQUIDAR",_xlfn.XLOOKUP(A2402,Rotación!$A:$A,Rotación!$O:$O,0,0,-1),"")))),"")</f>
        <v>15660000</v>
      </c>
      <c r="K2402" s="13" t="str">
        <f>_xlfn.XLOOKUP(A2402,Rotación!$A:$A,Rotación!$P:$P,"",0,-1)</f>
        <v/>
      </c>
      <c r="L2402" s="25" t="e">
        <f t="shared" si="164"/>
        <v>#VALUE!</v>
      </c>
      <c r="M2402" s="26">
        <f t="shared" si="165"/>
        <v>0.84482758620689657</v>
      </c>
      <c r="N2402" s="22" t="str">
        <f>IFERROR(VLOOKUP(A2402,'Base ATR'!$1:$1048576,2,0),"")</f>
        <v/>
      </c>
      <c r="O2402" s="23" t="str">
        <f t="shared" ca="1" si="166"/>
        <v/>
      </c>
      <c r="P2402" t="str">
        <f t="shared" si="167"/>
        <v/>
      </c>
    </row>
    <row r="2403" spans="1:16" x14ac:dyDescent="0.3">
      <c r="A2403" t="s">
        <v>5460</v>
      </c>
      <c r="D2403" s="29">
        <v>12800000</v>
      </c>
      <c r="E2403" s="29">
        <v>10500000</v>
      </c>
      <c r="F2403" t="s">
        <v>4033</v>
      </c>
      <c r="G2403" s="13">
        <f>IFERROR(IF($F2403="ALTA",$D2403*1.03,
IF($F2403="MEDIA",$D2403*1,
IF($F2403="BAJA",$D2403*0.92,
IF($F2403="LIQUIDAR",_xlfn.XLOOKUP(A2403,Rotación!$A:$A,Rotación!$O:$O,0,0,-1),"")))),"")</f>
        <v>12800000</v>
      </c>
      <c r="H2403" s="13">
        <f>IFERROR(IF($F2403="ALTA",$D2403*1,
IF($F2403="MEDIA",$D2403*0.97,
IF($F2403="BAJA",$D2403*0.9,
IF($F2403="LIQUIDAR",_xlfn.XLOOKUP(A2403,Rotación!$A:$A,Rotación!$O:$O,0,0,-1),"")))),"")</f>
        <v>12416000</v>
      </c>
      <c r="I2403" s="13">
        <f>IFERROR(IF($F2403="ALTA",$D2403*0.97,
IF($F2403="MEDIA",$D2403*0.94,
IF($F2403="BAJA",$D2403*0.87,
IF($F2403="LIQUIDAR",_xlfn.XLOOKUP(A2403,Rotación!$A:$A,Rotación!$O:$O,0,0,-1),"")))),"")</f>
        <v>12032000</v>
      </c>
      <c r="J2403" s="13">
        <f>IFERROR(IF($F2403="ALTA",$D2403*0.94,
IF($F2403="MEDIA",$D2403*0.9,
IF($F2403="BAJA",$D2403*0.85,
IF($F2403="LIQUIDAR",_xlfn.XLOOKUP(A2403,Rotación!$A:$A,Rotación!$O:$O,0,0,-1),"")))),"")</f>
        <v>11520000</v>
      </c>
      <c r="K2403" s="13" t="str">
        <f>_xlfn.XLOOKUP(A2403,Rotación!$A:$A,Rotación!$P:$P,"",0,-1)</f>
        <v/>
      </c>
      <c r="L2403" s="25" t="e">
        <f t="shared" si="164"/>
        <v>#VALUE!</v>
      </c>
      <c r="M2403" s="26">
        <f t="shared" si="165"/>
        <v>0.8203125</v>
      </c>
      <c r="N2403" s="22" t="str">
        <f>IFERROR(VLOOKUP(A2403,'Base ATR'!$1:$1048576,2,0),"")</f>
        <v/>
      </c>
      <c r="O2403" s="23" t="str">
        <f t="shared" ca="1" si="166"/>
        <v/>
      </c>
      <c r="P2403" t="str">
        <f t="shared" si="167"/>
        <v/>
      </c>
    </row>
    <row r="2404" spans="1:16" x14ac:dyDescent="0.3">
      <c r="A2404" t="s">
        <v>5461</v>
      </c>
      <c r="D2404" s="29">
        <v>7700000</v>
      </c>
      <c r="E2404" s="29">
        <v>6000000</v>
      </c>
      <c r="F2404" t="s">
        <v>5390</v>
      </c>
      <c r="G2404" s="13">
        <f>IFERROR(IF($F2404="ALTA",$D2404*1.03,
IF($F2404="MEDIA",$D2404*1,
IF($F2404="BAJA",$D2404*0.92,
IF($F2404="LIQUIDAR",_xlfn.XLOOKUP(A2404,Rotación!$A:$A,Rotación!$O:$O,0,0,-1),"")))),"")</f>
        <v>7931000</v>
      </c>
      <c r="H2404" s="13">
        <f>IFERROR(IF($F2404="ALTA",$D2404*1,
IF($F2404="MEDIA",$D2404*0.97,
IF($F2404="BAJA",$D2404*0.9,
IF($F2404="LIQUIDAR",_xlfn.XLOOKUP(A2404,Rotación!$A:$A,Rotación!$O:$O,0,0,-1),"")))),"")</f>
        <v>7700000</v>
      </c>
      <c r="I2404" s="13">
        <f>IFERROR(IF($F2404="ALTA",$D2404*0.97,
IF($F2404="MEDIA",$D2404*0.94,
IF($F2404="BAJA",$D2404*0.87,
IF($F2404="LIQUIDAR",_xlfn.XLOOKUP(A2404,Rotación!$A:$A,Rotación!$O:$O,0,0,-1),"")))),"")</f>
        <v>7469000</v>
      </c>
      <c r="J2404" s="13">
        <f>IFERROR(IF($F2404="ALTA",$D2404*0.94,
IF($F2404="MEDIA",$D2404*0.9,
IF($F2404="BAJA",$D2404*0.85,
IF($F2404="LIQUIDAR",_xlfn.XLOOKUP(A2404,Rotación!$A:$A,Rotación!$O:$O,0,0,-1),"")))),"")</f>
        <v>7238000</v>
      </c>
      <c r="K2404" s="13" t="str">
        <f>_xlfn.XLOOKUP(A2404,Rotación!$A:$A,Rotación!$P:$P,"",0,-1)</f>
        <v/>
      </c>
      <c r="L2404" s="25" t="e">
        <f t="shared" si="164"/>
        <v>#VALUE!</v>
      </c>
      <c r="M2404" s="26">
        <f t="shared" si="165"/>
        <v>0.77922077922077926</v>
      </c>
      <c r="N2404" s="22">
        <f>IFERROR(VLOOKUP(A2404,'Base ATR'!$1:$1048576,2,0),"")</f>
        <v>46106.567361111112</v>
      </c>
      <c r="O2404" s="23">
        <f t="shared" ca="1" si="166"/>
        <v>181.4326388888876</v>
      </c>
      <c r="P2404" t="str">
        <f t="shared" si="167"/>
        <v>SOBRE MERCADO</v>
      </c>
    </row>
    <row r="2405" spans="1:16" x14ac:dyDescent="0.3">
      <c r="A2405" t="s">
        <v>5462</v>
      </c>
      <c r="D2405" s="29">
        <v>23600000</v>
      </c>
      <c r="E2405" s="29">
        <v>19200000</v>
      </c>
      <c r="F2405" t="s">
        <v>4033</v>
      </c>
      <c r="G2405" s="13">
        <f>IFERROR(IF($F2405="ALTA",$D2405*1.03,
IF($F2405="MEDIA",$D2405*1,
IF($F2405="BAJA",$D2405*0.92,
IF($F2405="LIQUIDAR",_xlfn.XLOOKUP(A2405,Rotación!$A:$A,Rotación!$O:$O,0,0,-1),"")))),"")</f>
        <v>23600000</v>
      </c>
      <c r="H2405" s="13">
        <f>IFERROR(IF($F2405="ALTA",$D2405*1,
IF($F2405="MEDIA",$D2405*0.97,
IF($F2405="BAJA",$D2405*0.9,
IF($F2405="LIQUIDAR",_xlfn.XLOOKUP(A2405,Rotación!$A:$A,Rotación!$O:$O,0,0,-1),"")))),"")</f>
        <v>22892000</v>
      </c>
      <c r="I2405" s="13">
        <f>IFERROR(IF($F2405="ALTA",$D2405*0.97,
IF($F2405="MEDIA",$D2405*0.94,
IF($F2405="BAJA",$D2405*0.87,
IF($F2405="LIQUIDAR",_xlfn.XLOOKUP(A2405,Rotación!$A:$A,Rotación!$O:$O,0,0,-1),"")))),"")</f>
        <v>22184000</v>
      </c>
      <c r="J2405" s="13">
        <f>IFERROR(IF($F2405="ALTA",$D2405*0.94,
IF($F2405="MEDIA",$D2405*0.9,
IF($F2405="BAJA",$D2405*0.85,
IF($F2405="LIQUIDAR",_xlfn.XLOOKUP(A2405,Rotación!$A:$A,Rotación!$O:$O,0,0,-1),"")))),"")</f>
        <v>21240000</v>
      </c>
      <c r="K2405" s="13" t="str">
        <f>_xlfn.XLOOKUP(A2405,Rotación!$A:$A,Rotación!$P:$P,"",0,-1)</f>
        <v/>
      </c>
      <c r="L2405" s="25" t="e">
        <f t="shared" si="164"/>
        <v>#VALUE!</v>
      </c>
      <c r="M2405" s="26">
        <f t="shared" si="165"/>
        <v>0.81355932203389836</v>
      </c>
      <c r="N2405" s="22">
        <f>IFERROR(VLOOKUP(A2405,'Base ATR'!$1:$1048576,2,0),"")</f>
        <v>46142.682638888888</v>
      </c>
      <c r="O2405" s="23">
        <f t="shared" ca="1" si="166"/>
        <v>145.3173611111124</v>
      </c>
      <c r="P2405" t="str">
        <f t="shared" si="167"/>
        <v>SOBRE MERCADO</v>
      </c>
    </row>
    <row r="2406" spans="1:16" x14ac:dyDescent="0.3">
      <c r="A2406" t="s">
        <v>5463</v>
      </c>
      <c r="D2406" s="29">
        <v>18480000</v>
      </c>
      <c r="E2406" s="29">
        <v>14500000</v>
      </c>
      <c r="F2406" t="s">
        <v>5391</v>
      </c>
      <c r="G2406" s="13">
        <f>IFERROR(IF($F2406="ALTA",$D2406*1.03,
IF($F2406="MEDIA",$D2406*1,
IF($F2406="BAJA",$D2406*0.92,
IF($F2406="LIQUIDAR",_xlfn.XLOOKUP(A2406,Rotación!$A:$A,Rotación!$O:$O,0,0,-1),"")))),"")</f>
        <v>17001600</v>
      </c>
      <c r="H2406" s="13">
        <f>IFERROR(IF($F2406="ALTA",$D2406*1,
IF($F2406="MEDIA",$D2406*0.97,
IF($F2406="BAJA",$D2406*0.9,
IF($F2406="LIQUIDAR",_xlfn.XLOOKUP(A2406,Rotación!$A:$A,Rotación!$O:$O,0,0,-1),"")))),"")</f>
        <v>16632000</v>
      </c>
      <c r="I2406" s="13">
        <f>IFERROR(IF($F2406="ALTA",$D2406*0.97,
IF($F2406="MEDIA",$D2406*0.94,
IF($F2406="BAJA",$D2406*0.87,
IF($F2406="LIQUIDAR",_xlfn.XLOOKUP(A2406,Rotación!$A:$A,Rotación!$O:$O,0,0,-1),"")))),"")</f>
        <v>16077600</v>
      </c>
      <c r="J2406" s="13">
        <f>IFERROR(IF($F2406="ALTA",$D2406*0.94,
IF($F2406="MEDIA",$D2406*0.9,
IF($F2406="BAJA",$D2406*0.85,
IF($F2406="LIQUIDAR",_xlfn.XLOOKUP(A2406,Rotación!$A:$A,Rotación!$O:$O,0,0,-1),"")))),"")</f>
        <v>15708000</v>
      </c>
      <c r="K2406" s="13" t="str">
        <f>_xlfn.XLOOKUP(A2406,Rotación!$A:$A,Rotación!$P:$P,"",0,-1)</f>
        <v/>
      </c>
      <c r="L2406" s="25" t="e">
        <f t="shared" si="164"/>
        <v>#VALUE!</v>
      </c>
      <c r="M2406" s="26">
        <f t="shared" si="165"/>
        <v>0.78463203463203468</v>
      </c>
      <c r="N2406" s="22" t="str">
        <f>IFERROR(VLOOKUP(A2406,'Base ATR'!$1:$1048576,2,0),"")</f>
        <v/>
      </c>
      <c r="O2406" s="23" t="str">
        <f t="shared" ca="1" si="166"/>
        <v/>
      </c>
      <c r="P2406" t="str">
        <f t="shared" si="167"/>
        <v/>
      </c>
    </row>
    <row r="2407" spans="1:16" x14ac:dyDescent="0.3">
      <c r="A2407" t="s">
        <v>5464</v>
      </c>
      <c r="D2407" s="29">
        <v>7130000</v>
      </c>
      <c r="E2407" s="29">
        <v>6200000</v>
      </c>
      <c r="F2407" t="s">
        <v>5390</v>
      </c>
      <c r="G2407" s="13">
        <f>IFERROR(IF($F2407="ALTA",$D2407*1.03,
IF($F2407="MEDIA",$D2407*1,
IF($F2407="BAJA",$D2407*0.92,
IF($F2407="LIQUIDAR",_xlfn.XLOOKUP(A2407,Rotación!$A:$A,Rotación!$O:$O,0,0,-1),"")))),"")</f>
        <v>7343900</v>
      </c>
      <c r="H2407" s="13">
        <f>IFERROR(IF($F2407="ALTA",$D2407*1,
IF($F2407="MEDIA",$D2407*0.97,
IF($F2407="BAJA",$D2407*0.9,
IF($F2407="LIQUIDAR",_xlfn.XLOOKUP(A2407,Rotación!$A:$A,Rotación!$O:$O,0,0,-1),"")))),"")</f>
        <v>7130000</v>
      </c>
      <c r="I2407" s="13">
        <f>IFERROR(IF($F2407="ALTA",$D2407*0.97,
IF($F2407="MEDIA",$D2407*0.94,
IF($F2407="BAJA",$D2407*0.87,
IF($F2407="LIQUIDAR",_xlfn.XLOOKUP(A2407,Rotación!$A:$A,Rotación!$O:$O,0,0,-1),"")))),"")</f>
        <v>6916100</v>
      </c>
      <c r="J2407" s="13">
        <f>IFERROR(IF($F2407="ALTA",$D2407*0.94,
IF($F2407="MEDIA",$D2407*0.9,
IF($F2407="BAJA",$D2407*0.85,
IF($F2407="LIQUIDAR",_xlfn.XLOOKUP(A2407,Rotación!$A:$A,Rotación!$O:$O,0,0,-1),"")))),"")</f>
        <v>6702200</v>
      </c>
      <c r="K2407" s="13" t="str">
        <f>_xlfn.XLOOKUP(A2407,Rotación!$A:$A,Rotación!$P:$P,"",0,-1)</f>
        <v/>
      </c>
      <c r="L2407" s="25" t="e">
        <f t="shared" si="164"/>
        <v>#VALUE!</v>
      </c>
      <c r="M2407" s="26">
        <f t="shared" si="165"/>
        <v>0.86956521739130432</v>
      </c>
      <c r="N2407" s="22">
        <f>IFERROR(VLOOKUP(A2407,'Base ATR'!$1:$1048576,2,0),"")</f>
        <v>46120.743750000001</v>
      </c>
      <c r="O2407" s="23">
        <f t="shared" ca="1" si="166"/>
        <v>167.25624999999854</v>
      </c>
      <c r="P2407" t="str">
        <f t="shared" si="167"/>
        <v>SOBRE MERCADO</v>
      </c>
    </row>
    <row r="2408" spans="1:16" x14ac:dyDescent="0.3">
      <c r="A2408" t="s">
        <v>5465</v>
      </c>
      <c r="D2408" s="29">
        <v>10180000</v>
      </c>
      <c r="E2408" s="29">
        <v>8000000</v>
      </c>
      <c r="F2408" t="s">
        <v>4033</v>
      </c>
      <c r="G2408" s="13">
        <f>IFERROR(IF($F2408="ALTA",$D2408*1.03,
IF($F2408="MEDIA",$D2408*1,
IF($F2408="BAJA",$D2408*0.92,
IF($F2408="LIQUIDAR",_xlfn.XLOOKUP(A2408,Rotación!$A:$A,Rotación!$O:$O,0,0,-1),"")))),"")</f>
        <v>10180000</v>
      </c>
      <c r="H2408" s="13">
        <f>IFERROR(IF($F2408="ALTA",$D2408*1,
IF($F2408="MEDIA",$D2408*0.97,
IF($F2408="BAJA",$D2408*0.9,
IF($F2408="LIQUIDAR",_xlfn.XLOOKUP(A2408,Rotación!$A:$A,Rotación!$O:$O,0,0,-1),"")))),"")</f>
        <v>9874600</v>
      </c>
      <c r="I2408" s="13">
        <f>IFERROR(IF($F2408="ALTA",$D2408*0.97,
IF($F2408="MEDIA",$D2408*0.94,
IF($F2408="BAJA",$D2408*0.87,
IF($F2408="LIQUIDAR",_xlfn.XLOOKUP(A2408,Rotación!$A:$A,Rotación!$O:$O,0,0,-1),"")))),"")</f>
        <v>9569200</v>
      </c>
      <c r="J2408" s="13">
        <f>IFERROR(IF($F2408="ALTA",$D2408*0.94,
IF($F2408="MEDIA",$D2408*0.9,
IF($F2408="BAJA",$D2408*0.85,
IF($F2408="LIQUIDAR",_xlfn.XLOOKUP(A2408,Rotación!$A:$A,Rotación!$O:$O,0,0,-1),"")))),"")</f>
        <v>9162000</v>
      </c>
      <c r="K2408" s="13" t="str">
        <f>_xlfn.XLOOKUP(A2408,Rotación!$A:$A,Rotación!$P:$P,"",0,-1)</f>
        <v/>
      </c>
      <c r="L2408" s="25" t="e">
        <f t="shared" si="164"/>
        <v>#VALUE!</v>
      </c>
      <c r="M2408" s="26">
        <f t="shared" si="165"/>
        <v>0.78585461689587421</v>
      </c>
      <c r="N2408" s="22" t="str">
        <f>IFERROR(VLOOKUP(A2408,'Base ATR'!$1:$1048576,2,0),"")</f>
        <v/>
      </c>
      <c r="O2408" s="23" t="str">
        <f t="shared" ca="1" si="166"/>
        <v/>
      </c>
      <c r="P2408" t="str">
        <f t="shared" si="167"/>
        <v/>
      </c>
    </row>
    <row r="2409" spans="1:16" x14ac:dyDescent="0.3">
      <c r="A2409" t="s">
        <v>5349</v>
      </c>
      <c r="D2409" s="29">
        <v>8200000</v>
      </c>
      <c r="E2409" s="29">
        <v>7000000</v>
      </c>
      <c r="F2409" t="s">
        <v>5390</v>
      </c>
      <c r="G2409" s="13">
        <f>IFERROR(IF($F2409="ALTA",$D2409*1.03,
IF($F2409="MEDIA",$D2409*1,
IF($F2409="BAJA",$D2409*0.92,
IF($F2409="LIQUIDAR",_xlfn.XLOOKUP(A2409,Rotación!$A:$A,Rotación!$O:$O,0,0,-1),"")))),"")</f>
        <v>8446000</v>
      </c>
      <c r="H2409" s="13">
        <f>IFERROR(IF($F2409="ALTA",$D2409*1,
IF($F2409="MEDIA",$D2409*0.97,
IF($F2409="BAJA",$D2409*0.9,
IF($F2409="LIQUIDAR",_xlfn.XLOOKUP(A2409,Rotación!$A:$A,Rotación!$O:$O,0,0,-1),"")))),"")</f>
        <v>8200000</v>
      </c>
      <c r="I2409" s="13">
        <f>IFERROR(IF($F2409="ALTA",$D2409*0.97,
IF($F2409="MEDIA",$D2409*0.94,
IF($F2409="BAJA",$D2409*0.87,
IF($F2409="LIQUIDAR",_xlfn.XLOOKUP(A2409,Rotación!$A:$A,Rotación!$O:$O,0,0,-1),"")))),"")</f>
        <v>7954000</v>
      </c>
      <c r="J2409" s="13">
        <f>IFERROR(IF($F2409="ALTA",$D2409*0.94,
IF($F2409="MEDIA",$D2409*0.9,
IF($F2409="BAJA",$D2409*0.85,
IF($F2409="LIQUIDAR",_xlfn.XLOOKUP(A2409,Rotación!$A:$A,Rotación!$O:$O,0,0,-1),"")))),"")</f>
        <v>7708000</v>
      </c>
      <c r="K2409" s="13" t="str">
        <f>_xlfn.XLOOKUP(A2409,Rotación!$A:$A,Rotación!$P:$P,"",0,-1)</f>
        <v/>
      </c>
      <c r="L2409" s="25" t="e">
        <f t="shared" si="164"/>
        <v>#VALUE!</v>
      </c>
      <c r="M2409" s="26">
        <f t="shared" si="165"/>
        <v>0.85365853658536583</v>
      </c>
      <c r="N2409" s="22">
        <f>IFERROR(VLOOKUP(A2409,'Base ATR'!$1:$1048576,2,0),"")</f>
        <v>46093.71597222222</v>
      </c>
      <c r="O2409" s="23">
        <f t="shared" ca="1" si="166"/>
        <v>194.28402777777956</v>
      </c>
      <c r="P2409" t="str">
        <f t="shared" si="167"/>
        <v>SOBRE MERCADO</v>
      </c>
    </row>
    <row r="2410" spans="1:16" x14ac:dyDescent="0.3">
      <c r="A2410" t="s">
        <v>5466</v>
      </c>
      <c r="D2410" s="29">
        <v>19600000</v>
      </c>
      <c r="E2410" s="29">
        <v>15000000</v>
      </c>
      <c r="F2410" t="s">
        <v>5391</v>
      </c>
      <c r="G2410" s="13">
        <f>IFERROR(IF($F2410="ALTA",$D2410*1.03,
IF($F2410="MEDIA",$D2410*1,
IF($F2410="BAJA",$D2410*0.92,
IF($F2410="LIQUIDAR",_xlfn.XLOOKUP(A2410,Rotación!$A:$A,Rotación!$O:$O,0,0,-1),"")))),"")</f>
        <v>18032000</v>
      </c>
      <c r="H2410" s="13">
        <f>IFERROR(IF($F2410="ALTA",$D2410*1,
IF($F2410="MEDIA",$D2410*0.97,
IF($F2410="BAJA",$D2410*0.9,
IF($F2410="LIQUIDAR",_xlfn.XLOOKUP(A2410,Rotación!$A:$A,Rotación!$O:$O,0,0,-1),"")))),"")</f>
        <v>17640000</v>
      </c>
      <c r="I2410" s="13">
        <f>IFERROR(IF($F2410="ALTA",$D2410*0.97,
IF($F2410="MEDIA",$D2410*0.94,
IF($F2410="BAJA",$D2410*0.87,
IF($F2410="LIQUIDAR",_xlfn.XLOOKUP(A2410,Rotación!$A:$A,Rotación!$O:$O,0,0,-1),"")))),"")</f>
        <v>17052000</v>
      </c>
      <c r="J2410" s="13">
        <f>IFERROR(IF($F2410="ALTA",$D2410*0.94,
IF($F2410="MEDIA",$D2410*0.9,
IF($F2410="BAJA",$D2410*0.85,
IF($F2410="LIQUIDAR",_xlfn.XLOOKUP(A2410,Rotación!$A:$A,Rotación!$O:$O,0,0,-1),"")))),"")</f>
        <v>16660000</v>
      </c>
      <c r="K2410" s="13" t="str">
        <f>_xlfn.XLOOKUP(A2410,Rotación!$A:$A,Rotación!$P:$P,"",0,-1)</f>
        <v/>
      </c>
      <c r="L2410" s="25" t="e">
        <f t="shared" si="164"/>
        <v>#VALUE!</v>
      </c>
      <c r="M2410" s="26">
        <f t="shared" si="165"/>
        <v>0.76530612244897955</v>
      </c>
      <c r="N2410" s="22" t="str">
        <f>IFERROR(VLOOKUP(A2410,'Base ATR'!$1:$1048576,2,0),"")</f>
        <v/>
      </c>
      <c r="O2410" s="23" t="str">
        <f t="shared" ca="1" si="166"/>
        <v/>
      </c>
      <c r="P2410" t="str">
        <f t="shared" si="167"/>
        <v/>
      </c>
    </row>
    <row r="2411" spans="1:16" x14ac:dyDescent="0.3">
      <c r="A2411" t="s">
        <v>5467</v>
      </c>
      <c r="D2411" s="29">
        <v>15000000</v>
      </c>
      <c r="E2411" s="29">
        <v>12500000</v>
      </c>
      <c r="F2411" t="s">
        <v>4033</v>
      </c>
      <c r="G2411" s="13">
        <f>IFERROR(IF($F2411="ALTA",$D2411*1.03,
IF($F2411="MEDIA",$D2411*1,
IF($F2411="BAJA",$D2411*0.92,
IF($F2411="LIQUIDAR",_xlfn.XLOOKUP(A2411,Rotación!$A:$A,Rotación!$O:$O,0,0,-1),"")))),"")</f>
        <v>15000000</v>
      </c>
      <c r="H2411" s="13">
        <f>IFERROR(IF($F2411="ALTA",$D2411*1,
IF($F2411="MEDIA",$D2411*0.97,
IF($F2411="BAJA",$D2411*0.9,
IF($F2411="LIQUIDAR",_xlfn.XLOOKUP(A2411,Rotación!$A:$A,Rotación!$O:$O,0,0,-1),"")))),"")</f>
        <v>14550000</v>
      </c>
      <c r="I2411" s="13">
        <f>IFERROR(IF($F2411="ALTA",$D2411*0.97,
IF($F2411="MEDIA",$D2411*0.94,
IF($F2411="BAJA",$D2411*0.87,
IF($F2411="LIQUIDAR",_xlfn.XLOOKUP(A2411,Rotación!$A:$A,Rotación!$O:$O,0,0,-1),"")))),"")</f>
        <v>14100000</v>
      </c>
      <c r="J2411" s="13">
        <f>IFERROR(IF($F2411="ALTA",$D2411*0.94,
IF($F2411="MEDIA",$D2411*0.9,
IF($F2411="BAJA",$D2411*0.85,
IF($F2411="LIQUIDAR",_xlfn.XLOOKUP(A2411,Rotación!$A:$A,Rotación!$O:$O,0,0,-1),"")))),"")</f>
        <v>13500000</v>
      </c>
      <c r="K2411" s="13" t="str">
        <f>_xlfn.XLOOKUP(A2411,Rotación!$A:$A,Rotación!$P:$P,"",0,-1)</f>
        <v/>
      </c>
      <c r="L2411" s="25" t="e">
        <f t="shared" si="164"/>
        <v>#VALUE!</v>
      </c>
      <c r="M2411" s="26">
        <f t="shared" si="165"/>
        <v>0.83333333333333337</v>
      </c>
      <c r="N2411" s="22" t="str">
        <f>IFERROR(VLOOKUP(A2411,'Base ATR'!$1:$1048576,2,0),"")</f>
        <v/>
      </c>
      <c r="O2411" s="23" t="str">
        <f t="shared" ca="1" si="166"/>
        <v/>
      </c>
      <c r="P2411" t="str">
        <f t="shared" si="167"/>
        <v/>
      </c>
    </row>
    <row r="2412" spans="1:16" x14ac:dyDescent="0.3">
      <c r="A2412" t="s">
        <v>5468</v>
      </c>
      <c r="D2412" s="29">
        <v>15000000</v>
      </c>
      <c r="E2412" s="29">
        <v>12500000</v>
      </c>
      <c r="F2412" t="s">
        <v>4033</v>
      </c>
      <c r="G2412" s="13">
        <f>IFERROR(IF($F2412="ALTA",$D2412*1.03,
IF($F2412="MEDIA",$D2412*1,
IF($F2412="BAJA",$D2412*0.92,
IF($F2412="LIQUIDAR",_xlfn.XLOOKUP(A2412,Rotación!$A:$A,Rotación!$O:$O,0,0,-1),"")))),"")</f>
        <v>15000000</v>
      </c>
      <c r="H2412" s="13">
        <f>IFERROR(IF($F2412="ALTA",$D2412*1,
IF($F2412="MEDIA",$D2412*0.97,
IF($F2412="BAJA",$D2412*0.9,
IF($F2412="LIQUIDAR",_xlfn.XLOOKUP(A2412,Rotación!$A:$A,Rotación!$O:$O,0,0,-1),"")))),"")</f>
        <v>14550000</v>
      </c>
      <c r="I2412" s="13">
        <f>IFERROR(IF($F2412="ALTA",$D2412*0.97,
IF($F2412="MEDIA",$D2412*0.94,
IF($F2412="BAJA",$D2412*0.87,
IF($F2412="LIQUIDAR",_xlfn.XLOOKUP(A2412,Rotación!$A:$A,Rotación!$O:$O,0,0,-1),"")))),"")</f>
        <v>14100000</v>
      </c>
      <c r="J2412" s="13">
        <f>IFERROR(IF($F2412="ALTA",$D2412*0.94,
IF($F2412="MEDIA",$D2412*0.9,
IF($F2412="BAJA",$D2412*0.85,
IF($F2412="LIQUIDAR",_xlfn.XLOOKUP(A2412,Rotación!$A:$A,Rotación!$O:$O,0,0,-1),"")))),"")</f>
        <v>13500000</v>
      </c>
      <c r="K2412" s="13" t="str">
        <f>_xlfn.XLOOKUP(A2412,Rotación!$A:$A,Rotación!$P:$P,"",0,-1)</f>
        <v/>
      </c>
      <c r="L2412" s="25" t="e">
        <f t="shared" si="164"/>
        <v>#VALUE!</v>
      </c>
      <c r="M2412" s="26">
        <f t="shared" si="165"/>
        <v>0.83333333333333337</v>
      </c>
      <c r="N2412" s="22" t="str">
        <f>IFERROR(VLOOKUP(A2412,'Base ATR'!$1:$1048576,2,0),"")</f>
        <v/>
      </c>
      <c r="O2412" s="23" t="str">
        <f t="shared" ca="1" si="166"/>
        <v/>
      </c>
      <c r="P2412" t="str">
        <f t="shared" si="167"/>
        <v/>
      </c>
    </row>
    <row r="2413" spans="1:16" x14ac:dyDescent="0.3">
      <c r="A2413" t="s">
        <v>5348</v>
      </c>
      <c r="D2413" s="29">
        <v>12100000</v>
      </c>
      <c r="E2413" s="29">
        <v>10300000</v>
      </c>
      <c r="F2413" t="s">
        <v>4033</v>
      </c>
      <c r="G2413" s="13">
        <f>IFERROR(IF($F2413="ALTA",$D2413*1.03,
IF($F2413="MEDIA",$D2413*1,
IF($F2413="BAJA",$D2413*0.92,
IF($F2413="LIQUIDAR",_xlfn.XLOOKUP(A2413,Rotación!$A:$A,Rotación!$O:$O,0,0,-1),"")))),"")</f>
        <v>12100000</v>
      </c>
      <c r="H2413" s="13">
        <f>IFERROR(IF($F2413="ALTA",$D2413*1,
IF($F2413="MEDIA",$D2413*0.97,
IF($F2413="BAJA",$D2413*0.9,
IF($F2413="LIQUIDAR",_xlfn.XLOOKUP(A2413,Rotación!$A:$A,Rotación!$O:$O,0,0,-1),"")))),"")</f>
        <v>11737000</v>
      </c>
      <c r="I2413" s="13">
        <f>IFERROR(IF($F2413="ALTA",$D2413*0.97,
IF($F2413="MEDIA",$D2413*0.94,
IF($F2413="BAJA",$D2413*0.87,
IF($F2413="LIQUIDAR",_xlfn.XLOOKUP(A2413,Rotación!$A:$A,Rotación!$O:$O,0,0,-1),"")))),"")</f>
        <v>11374000</v>
      </c>
      <c r="J2413" s="13">
        <f>IFERROR(IF($F2413="ALTA",$D2413*0.94,
IF($F2413="MEDIA",$D2413*0.9,
IF($F2413="BAJA",$D2413*0.85,
IF($F2413="LIQUIDAR",_xlfn.XLOOKUP(A2413,Rotación!$A:$A,Rotación!$O:$O,0,0,-1),"")))),"")</f>
        <v>10890000</v>
      </c>
      <c r="K2413" s="13" t="str">
        <f>_xlfn.XLOOKUP(A2413,Rotación!$A:$A,Rotación!$P:$P,"",0,-1)</f>
        <v/>
      </c>
      <c r="L2413" s="25" t="e">
        <f t="shared" si="164"/>
        <v>#VALUE!</v>
      </c>
      <c r="M2413" s="26">
        <f t="shared" si="165"/>
        <v>0.85123966942148765</v>
      </c>
      <c r="N2413" s="22">
        <f>IFERROR(VLOOKUP(A2413,'Base ATR'!$1:$1048576,2,0),"")</f>
        <v>46094.737500000003</v>
      </c>
      <c r="O2413" s="23">
        <f t="shared" ca="1" si="166"/>
        <v>193.26249999999709</v>
      </c>
      <c r="P2413" t="str">
        <f t="shared" si="167"/>
        <v>SOBRE MERCADO</v>
      </c>
    </row>
    <row r="2414" spans="1:16" x14ac:dyDescent="0.3">
      <c r="A2414" t="s">
        <v>5356</v>
      </c>
      <c r="D2414" s="29">
        <v>12000000</v>
      </c>
      <c r="E2414" s="29">
        <v>9000000</v>
      </c>
      <c r="F2414" t="s">
        <v>4033</v>
      </c>
      <c r="G2414" s="13">
        <f>IFERROR(IF($F2414="ALTA",$D2414*1.03,
IF($F2414="MEDIA",$D2414*1,
IF($F2414="BAJA",$D2414*0.92,
IF($F2414="LIQUIDAR",_xlfn.XLOOKUP(A2414,Rotación!$A:$A,Rotación!$O:$O,0,0,-1),"")))),"")</f>
        <v>12000000</v>
      </c>
      <c r="H2414" s="13">
        <f>IFERROR(IF($F2414="ALTA",$D2414*1,
IF($F2414="MEDIA",$D2414*0.97,
IF($F2414="BAJA",$D2414*0.9,
IF($F2414="LIQUIDAR",_xlfn.XLOOKUP(A2414,Rotación!$A:$A,Rotación!$O:$O,0,0,-1),"")))),"")</f>
        <v>11640000</v>
      </c>
      <c r="I2414" s="13">
        <f>IFERROR(IF($F2414="ALTA",$D2414*0.97,
IF($F2414="MEDIA",$D2414*0.94,
IF($F2414="BAJA",$D2414*0.87,
IF($F2414="LIQUIDAR",_xlfn.XLOOKUP(A2414,Rotación!$A:$A,Rotación!$O:$O,0,0,-1),"")))),"")</f>
        <v>11280000</v>
      </c>
      <c r="J2414" s="13">
        <f>IFERROR(IF($F2414="ALTA",$D2414*0.94,
IF($F2414="MEDIA",$D2414*0.9,
IF($F2414="BAJA",$D2414*0.85,
IF($F2414="LIQUIDAR",_xlfn.XLOOKUP(A2414,Rotación!$A:$A,Rotación!$O:$O,0,0,-1),"")))),"")</f>
        <v>10800000</v>
      </c>
      <c r="K2414" s="13" t="str">
        <f>_xlfn.XLOOKUP(A2414,Rotación!$A:$A,Rotación!$P:$P,"",0,-1)</f>
        <v/>
      </c>
      <c r="L2414" s="25" t="e">
        <f t="shared" si="164"/>
        <v>#VALUE!</v>
      </c>
      <c r="M2414" s="26">
        <f t="shared" si="165"/>
        <v>0.75</v>
      </c>
      <c r="N2414" s="22">
        <f>IFERROR(VLOOKUP(A2414,'Base ATR'!$1:$1048576,2,0),"")</f>
        <v>46084.777777777781</v>
      </c>
      <c r="O2414" s="23">
        <f t="shared" ca="1" si="166"/>
        <v>203.22222222221899</v>
      </c>
      <c r="P2414" t="str">
        <f t="shared" si="167"/>
        <v>SOBRE MERCADO</v>
      </c>
    </row>
    <row r="2415" spans="1:16" x14ac:dyDescent="0.3">
      <c r="A2415" t="s">
        <v>5469</v>
      </c>
      <c r="D2415" s="29">
        <v>17100000</v>
      </c>
      <c r="E2415" s="29">
        <v>13800000</v>
      </c>
      <c r="F2415" t="s">
        <v>4033</v>
      </c>
      <c r="G2415" s="13">
        <f>IFERROR(IF($F2415="ALTA",$D2415*1.03,
IF($F2415="MEDIA",$D2415*1,
IF($F2415="BAJA",$D2415*0.92,
IF($F2415="LIQUIDAR",_xlfn.XLOOKUP(A2415,Rotación!$A:$A,Rotación!$O:$O,0,0,-1),"")))),"")</f>
        <v>17100000</v>
      </c>
      <c r="H2415" s="13">
        <f>IFERROR(IF($F2415="ALTA",$D2415*1,
IF($F2415="MEDIA",$D2415*0.97,
IF($F2415="BAJA",$D2415*0.9,
IF($F2415="LIQUIDAR",_xlfn.XLOOKUP(A2415,Rotación!$A:$A,Rotación!$O:$O,0,0,-1),"")))),"")</f>
        <v>16587000</v>
      </c>
      <c r="I2415" s="13">
        <f>IFERROR(IF($F2415="ALTA",$D2415*0.97,
IF($F2415="MEDIA",$D2415*0.94,
IF($F2415="BAJA",$D2415*0.87,
IF($F2415="LIQUIDAR",_xlfn.XLOOKUP(A2415,Rotación!$A:$A,Rotación!$O:$O,0,0,-1),"")))),"")</f>
        <v>16074000</v>
      </c>
      <c r="J2415" s="13">
        <f>IFERROR(IF($F2415="ALTA",$D2415*0.94,
IF($F2415="MEDIA",$D2415*0.9,
IF($F2415="BAJA",$D2415*0.85,
IF($F2415="LIQUIDAR",_xlfn.XLOOKUP(A2415,Rotación!$A:$A,Rotación!$O:$O,0,0,-1),"")))),"")</f>
        <v>15390000</v>
      </c>
      <c r="K2415" s="13" t="str">
        <f>_xlfn.XLOOKUP(A2415,Rotación!$A:$A,Rotación!$P:$P,"",0,-1)</f>
        <v/>
      </c>
      <c r="L2415" s="25" t="e">
        <f t="shared" si="164"/>
        <v>#VALUE!</v>
      </c>
      <c r="M2415" s="26">
        <f t="shared" si="165"/>
        <v>0.80701754385964908</v>
      </c>
      <c r="N2415" s="22" t="str">
        <f>IFERROR(VLOOKUP(A2415,'Base ATR'!$1:$1048576,2,0),"")</f>
        <v/>
      </c>
      <c r="O2415" s="23" t="str">
        <f t="shared" ca="1" si="166"/>
        <v/>
      </c>
      <c r="P2415" t="str">
        <f t="shared" si="167"/>
        <v/>
      </c>
    </row>
    <row r="2416" spans="1:16" x14ac:dyDescent="0.3">
      <c r="A2416" t="s">
        <v>5470</v>
      </c>
      <c r="D2416" s="29">
        <v>15600000</v>
      </c>
      <c r="E2416" s="29">
        <v>12500000</v>
      </c>
      <c r="F2416" t="s">
        <v>4033</v>
      </c>
      <c r="G2416" s="13">
        <f>IFERROR(IF($F2416="ALTA",$D2416*1.03,
IF($F2416="MEDIA",$D2416*1,
IF($F2416="BAJA",$D2416*0.92,
IF($F2416="LIQUIDAR",_xlfn.XLOOKUP(A2416,Rotación!$A:$A,Rotación!$O:$O,0,0,-1),"")))),"")</f>
        <v>15600000</v>
      </c>
      <c r="H2416" s="13">
        <f>IFERROR(IF($F2416="ALTA",$D2416*1,
IF($F2416="MEDIA",$D2416*0.97,
IF($F2416="BAJA",$D2416*0.9,
IF($F2416="LIQUIDAR",_xlfn.XLOOKUP(A2416,Rotación!$A:$A,Rotación!$O:$O,0,0,-1),"")))),"")</f>
        <v>15132000</v>
      </c>
      <c r="I2416" s="13">
        <f>IFERROR(IF($F2416="ALTA",$D2416*0.97,
IF($F2416="MEDIA",$D2416*0.94,
IF($F2416="BAJA",$D2416*0.87,
IF($F2416="LIQUIDAR",_xlfn.XLOOKUP(A2416,Rotación!$A:$A,Rotación!$O:$O,0,0,-1),"")))),"")</f>
        <v>14664000</v>
      </c>
      <c r="J2416" s="13">
        <f>IFERROR(IF($F2416="ALTA",$D2416*0.94,
IF($F2416="MEDIA",$D2416*0.9,
IF($F2416="BAJA",$D2416*0.85,
IF($F2416="LIQUIDAR",_xlfn.XLOOKUP(A2416,Rotación!$A:$A,Rotación!$O:$O,0,0,-1),"")))),"")</f>
        <v>14040000</v>
      </c>
      <c r="K2416" s="13" t="str">
        <f>_xlfn.XLOOKUP(A2416,Rotación!$A:$A,Rotación!$P:$P,"",0,-1)</f>
        <v/>
      </c>
      <c r="L2416" s="25" t="e">
        <f t="shared" si="164"/>
        <v>#VALUE!</v>
      </c>
      <c r="M2416" s="26">
        <f t="shared" si="165"/>
        <v>0.80128205128205132</v>
      </c>
      <c r="N2416" s="22" t="str">
        <f>IFERROR(VLOOKUP(A2416,'Base ATR'!$1:$1048576,2,0),"")</f>
        <v/>
      </c>
      <c r="O2416" s="23" t="str">
        <f t="shared" ca="1" si="166"/>
        <v/>
      </c>
      <c r="P2416" t="str">
        <f t="shared" si="167"/>
        <v/>
      </c>
    </row>
    <row r="2417" spans="1:16" x14ac:dyDescent="0.3">
      <c r="A2417" t="s">
        <v>5471</v>
      </c>
      <c r="D2417" s="29">
        <v>8300000</v>
      </c>
      <c r="E2417" s="29">
        <v>6900000</v>
      </c>
      <c r="F2417" t="s">
        <v>5390</v>
      </c>
      <c r="G2417" s="13">
        <f>IFERROR(IF($F2417="ALTA",$D2417*1.03,
IF($F2417="MEDIA",$D2417*1,
IF($F2417="BAJA",$D2417*0.92,
IF($F2417="LIQUIDAR",_xlfn.XLOOKUP(A2417,Rotación!$A:$A,Rotación!$O:$O,0,0,-1),"")))),"")</f>
        <v>8549000</v>
      </c>
      <c r="H2417" s="13">
        <f>IFERROR(IF($F2417="ALTA",$D2417*1,
IF($F2417="MEDIA",$D2417*0.97,
IF($F2417="BAJA",$D2417*0.9,
IF($F2417="LIQUIDAR",_xlfn.XLOOKUP(A2417,Rotación!$A:$A,Rotación!$O:$O,0,0,-1),"")))),"")</f>
        <v>8300000</v>
      </c>
      <c r="I2417" s="13">
        <f>IFERROR(IF($F2417="ALTA",$D2417*0.97,
IF($F2417="MEDIA",$D2417*0.94,
IF($F2417="BAJA",$D2417*0.87,
IF($F2417="LIQUIDAR",_xlfn.XLOOKUP(A2417,Rotación!$A:$A,Rotación!$O:$O,0,0,-1),"")))),"")</f>
        <v>8051000</v>
      </c>
      <c r="J2417" s="13">
        <f>IFERROR(IF($F2417="ALTA",$D2417*0.94,
IF($F2417="MEDIA",$D2417*0.9,
IF($F2417="BAJA",$D2417*0.85,
IF($F2417="LIQUIDAR",_xlfn.XLOOKUP(A2417,Rotación!$A:$A,Rotación!$O:$O,0,0,-1),"")))),"")</f>
        <v>7802000</v>
      </c>
      <c r="K2417" s="13" t="str">
        <f>_xlfn.XLOOKUP(A2417,Rotación!$A:$A,Rotación!$P:$P,"",0,-1)</f>
        <v/>
      </c>
      <c r="L2417" s="25" t="e">
        <f t="shared" si="164"/>
        <v>#VALUE!</v>
      </c>
      <c r="M2417" s="26">
        <f t="shared" si="165"/>
        <v>0.83132530120481929</v>
      </c>
      <c r="N2417" s="22" t="str">
        <f>IFERROR(VLOOKUP(A2417,'Base ATR'!$1:$1048576,2,0),"")</f>
        <v/>
      </c>
      <c r="O2417" s="23" t="str">
        <f t="shared" ca="1" si="166"/>
        <v/>
      </c>
      <c r="P2417" t="str">
        <f t="shared" si="167"/>
        <v/>
      </c>
    </row>
    <row r="2418" spans="1:16" x14ac:dyDescent="0.3">
      <c r="A2418" t="s">
        <v>5472</v>
      </c>
      <c r="D2418" s="29">
        <v>11700000</v>
      </c>
      <c r="E2418" s="29">
        <v>9700000</v>
      </c>
      <c r="F2418" t="s">
        <v>4033</v>
      </c>
      <c r="G2418" s="13">
        <f>IFERROR(IF($F2418="ALTA",$D2418*1.03,
IF($F2418="MEDIA",$D2418*1,
IF($F2418="BAJA",$D2418*0.92,
IF($F2418="LIQUIDAR",_xlfn.XLOOKUP(A2418,Rotación!$A:$A,Rotación!$O:$O,0,0,-1),"")))),"")</f>
        <v>11700000</v>
      </c>
      <c r="H2418" s="13">
        <f>IFERROR(IF($F2418="ALTA",$D2418*1,
IF($F2418="MEDIA",$D2418*0.97,
IF($F2418="BAJA",$D2418*0.9,
IF($F2418="LIQUIDAR",_xlfn.XLOOKUP(A2418,Rotación!$A:$A,Rotación!$O:$O,0,0,-1),"")))),"")</f>
        <v>11349000</v>
      </c>
      <c r="I2418" s="13">
        <f>IFERROR(IF($F2418="ALTA",$D2418*0.97,
IF($F2418="MEDIA",$D2418*0.94,
IF($F2418="BAJA",$D2418*0.87,
IF($F2418="LIQUIDAR",_xlfn.XLOOKUP(A2418,Rotación!$A:$A,Rotación!$O:$O,0,0,-1),"")))),"")</f>
        <v>10998000</v>
      </c>
      <c r="J2418" s="13">
        <f>IFERROR(IF($F2418="ALTA",$D2418*0.94,
IF($F2418="MEDIA",$D2418*0.9,
IF($F2418="BAJA",$D2418*0.85,
IF($F2418="LIQUIDAR",_xlfn.XLOOKUP(A2418,Rotación!$A:$A,Rotación!$O:$O,0,0,-1),"")))),"")</f>
        <v>10530000</v>
      </c>
      <c r="K2418" s="13" t="str">
        <f>_xlfn.XLOOKUP(A2418,Rotación!$A:$A,Rotación!$P:$P,"",0,-1)</f>
        <v/>
      </c>
      <c r="L2418" s="25" t="e">
        <f t="shared" si="164"/>
        <v>#VALUE!</v>
      </c>
      <c r="M2418" s="26">
        <f t="shared" si="165"/>
        <v>0.82905982905982911</v>
      </c>
      <c r="N2418" s="22" t="str">
        <f>IFERROR(VLOOKUP(A2418,'Base ATR'!$1:$1048576,2,0),"")</f>
        <v/>
      </c>
      <c r="O2418" s="23" t="str">
        <f t="shared" ca="1" si="166"/>
        <v/>
      </c>
      <c r="P2418" t="str">
        <f t="shared" si="167"/>
        <v/>
      </c>
    </row>
    <row r="2419" spans="1:16" x14ac:dyDescent="0.3">
      <c r="A2419" t="s">
        <v>5473</v>
      </c>
      <c r="D2419" s="29">
        <v>22600000</v>
      </c>
      <c r="E2419" s="29">
        <v>20000000</v>
      </c>
      <c r="F2419" t="s">
        <v>4033</v>
      </c>
      <c r="G2419" s="13">
        <f>IFERROR(IF($F2419="ALTA",$D2419*1.03,
IF($F2419="MEDIA",$D2419*1,
IF($F2419="BAJA",$D2419*0.92,
IF($F2419="LIQUIDAR",_xlfn.XLOOKUP(A2419,Rotación!$A:$A,Rotación!$O:$O,0,0,-1),"")))),"")</f>
        <v>22600000</v>
      </c>
      <c r="H2419" s="13">
        <f>IFERROR(IF($F2419="ALTA",$D2419*1,
IF($F2419="MEDIA",$D2419*0.97,
IF($F2419="BAJA",$D2419*0.9,
IF($F2419="LIQUIDAR",_xlfn.XLOOKUP(A2419,Rotación!$A:$A,Rotación!$O:$O,0,0,-1),"")))),"")</f>
        <v>21922000</v>
      </c>
      <c r="I2419" s="13">
        <f>IFERROR(IF($F2419="ALTA",$D2419*0.97,
IF($F2419="MEDIA",$D2419*0.94,
IF($F2419="BAJA",$D2419*0.87,
IF($F2419="LIQUIDAR",_xlfn.XLOOKUP(A2419,Rotación!$A:$A,Rotación!$O:$O,0,0,-1),"")))),"")</f>
        <v>21244000</v>
      </c>
      <c r="J2419" s="13">
        <f>IFERROR(IF($F2419="ALTA",$D2419*0.94,
IF($F2419="MEDIA",$D2419*0.9,
IF($F2419="BAJA",$D2419*0.85,
IF($F2419="LIQUIDAR",_xlfn.XLOOKUP(A2419,Rotación!$A:$A,Rotación!$O:$O,0,0,-1),"")))),"")</f>
        <v>20340000</v>
      </c>
      <c r="K2419" s="13" t="str">
        <f>_xlfn.XLOOKUP(A2419,Rotación!$A:$A,Rotación!$P:$P,"",0,-1)</f>
        <v/>
      </c>
      <c r="L2419" s="25" t="e">
        <f t="shared" si="164"/>
        <v>#VALUE!</v>
      </c>
      <c r="M2419" s="26">
        <f t="shared" si="165"/>
        <v>0.88495575221238942</v>
      </c>
      <c r="N2419" s="22" t="str">
        <f>IFERROR(VLOOKUP(A2419,'Base ATR'!$1:$1048576,2,0),"")</f>
        <v/>
      </c>
      <c r="O2419" s="23" t="str">
        <f t="shared" ca="1" si="166"/>
        <v/>
      </c>
      <c r="P2419" t="str">
        <f t="shared" si="167"/>
        <v/>
      </c>
    </row>
    <row r="2420" spans="1:16" x14ac:dyDescent="0.3">
      <c r="A2420" t="s">
        <v>5474</v>
      </c>
      <c r="D2420" s="29">
        <v>18800000</v>
      </c>
      <c r="E2420" s="29">
        <v>15500000</v>
      </c>
      <c r="F2420" t="s">
        <v>4033</v>
      </c>
      <c r="G2420" s="13">
        <f>IFERROR(IF($F2420="ALTA",$D2420*1.03,
IF($F2420="MEDIA",$D2420*1,
IF($F2420="BAJA",$D2420*0.92,
IF($F2420="LIQUIDAR",_xlfn.XLOOKUP(A2420,Rotación!$A:$A,Rotación!$O:$O,0,0,-1),"")))),"")</f>
        <v>18800000</v>
      </c>
      <c r="H2420" s="13">
        <f>IFERROR(IF($F2420="ALTA",$D2420*1,
IF($F2420="MEDIA",$D2420*0.97,
IF($F2420="BAJA",$D2420*0.9,
IF($F2420="LIQUIDAR",_xlfn.XLOOKUP(A2420,Rotación!$A:$A,Rotación!$O:$O,0,0,-1),"")))),"")</f>
        <v>18236000</v>
      </c>
      <c r="I2420" s="13">
        <f>IFERROR(IF($F2420="ALTA",$D2420*0.97,
IF($F2420="MEDIA",$D2420*0.94,
IF($F2420="BAJA",$D2420*0.87,
IF($F2420="LIQUIDAR",_xlfn.XLOOKUP(A2420,Rotación!$A:$A,Rotación!$O:$O,0,0,-1),"")))),"")</f>
        <v>17672000</v>
      </c>
      <c r="J2420" s="13">
        <f>IFERROR(IF($F2420="ALTA",$D2420*0.94,
IF($F2420="MEDIA",$D2420*0.9,
IF($F2420="BAJA",$D2420*0.85,
IF($F2420="LIQUIDAR",_xlfn.XLOOKUP(A2420,Rotación!$A:$A,Rotación!$O:$O,0,0,-1),"")))),"")</f>
        <v>16920000</v>
      </c>
      <c r="K2420" s="13" t="str">
        <f>_xlfn.XLOOKUP(A2420,Rotación!$A:$A,Rotación!$P:$P,"",0,-1)</f>
        <v/>
      </c>
      <c r="L2420" s="25" t="e">
        <f t="shared" si="164"/>
        <v>#VALUE!</v>
      </c>
      <c r="M2420" s="26">
        <f t="shared" si="165"/>
        <v>0.82446808510638303</v>
      </c>
      <c r="N2420" s="22" t="str">
        <f>IFERROR(VLOOKUP(A2420,'Base ATR'!$1:$1048576,2,0),"")</f>
        <v/>
      </c>
      <c r="O2420" s="23" t="str">
        <f t="shared" ca="1" si="166"/>
        <v/>
      </c>
      <c r="P2420" t="str">
        <f t="shared" si="167"/>
        <v/>
      </c>
    </row>
    <row r="2421" spans="1:16" x14ac:dyDescent="0.3">
      <c r="A2421" t="s">
        <v>5309</v>
      </c>
      <c r="D2421" s="29">
        <v>18100000</v>
      </c>
      <c r="E2421" s="29">
        <v>15200000</v>
      </c>
      <c r="F2421" t="s">
        <v>4033</v>
      </c>
      <c r="G2421" s="13">
        <f>IFERROR(IF($F2421="ALTA",$D2421*1.03,
IF($F2421="MEDIA",$D2421*1,
IF($F2421="BAJA",$D2421*0.92,
IF($F2421="LIQUIDAR",_xlfn.XLOOKUP(A2421,Rotación!$A:$A,Rotación!$O:$O,0,0,-1),"")))),"")</f>
        <v>18100000</v>
      </c>
      <c r="H2421" s="13">
        <f>IFERROR(IF($F2421="ALTA",$D2421*1,
IF($F2421="MEDIA",$D2421*0.97,
IF($F2421="BAJA",$D2421*0.9,
IF($F2421="LIQUIDAR",_xlfn.XLOOKUP(A2421,Rotación!$A:$A,Rotación!$O:$O,0,0,-1),"")))),"")</f>
        <v>17557000</v>
      </c>
      <c r="I2421" s="13">
        <f>IFERROR(IF($F2421="ALTA",$D2421*0.97,
IF($F2421="MEDIA",$D2421*0.94,
IF($F2421="BAJA",$D2421*0.87,
IF($F2421="LIQUIDAR",_xlfn.XLOOKUP(A2421,Rotación!$A:$A,Rotación!$O:$O,0,0,-1),"")))),"")</f>
        <v>17014000</v>
      </c>
      <c r="J2421" s="13">
        <f>IFERROR(IF($F2421="ALTA",$D2421*0.94,
IF($F2421="MEDIA",$D2421*0.9,
IF($F2421="BAJA",$D2421*0.85,
IF($F2421="LIQUIDAR",_xlfn.XLOOKUP(A2421,Rotación!$A:$A,Rotación!$O:$O,0,0,-1),"")))),"")</f>
        <v>16290000</v>
      </c>
      <c r="K2421" s="13">
        <f>_xlfn.XLOOKUP(A2421,Rotación!$A:$A,Rotación!$P:$P,"",0,-1)</f>
        <v>16490000</v>
      </c>
      <c r="L2421" s="25">
        <f t="shared" si="164"/>
        <v>-1610000</v>
      </c>
      <c r="M2421" s="26">
        <f t="shared" si="165"/>
        <v>0.83977900552486184</v>
      </c>
      <c r="N2421" s="22">
        <f>IFERROR(VLOOKUP(A2421,'Base ATR'!$1:$1048576,2,0),"")</f>
        <v>46097.481944444444</v>
      </c>
      <c r="O2421" s="23">
        <f t="shared" ca="1" si="166"/>
        <v>190.5180555555562</v>
      </c>
      <c r="P2421" t="str">
        <f t="shared" si="167"/>
        <v>BAJO MERCADO</v>
      </c>
    </row>
    <row r="2422" spans="1:16" x14ac:dyDescent="0.3">
      <c r="A2422" t="s">
        <v>5475</v>
      </c>
      <c r="D2422" s="29">
        <v>11300000</v>
      </c>
      <c r="E2422" s="29">
        <v>9700000</v>
      </c>
      <c r="F2422" t="s">
        <v>5390</v>
      </c>
      <c r="G2422" s="13">
        <f>IFERROR(IF($F2422="ALTA",$D2422*1.03,
IF($F2422="MEDIA",$D2422*1,
IF($F2422="BAJA",$D2422*0.92,
IF($F2422="LIQUIDAR",_xlfn.XLOOKUP(A2422,Rotación!$A:$A,Rotación!$O:$O,0,0,-1),"")))),"")</f>
        <v>11639000</v>
      </c>
      <c r="H2422" s="13">
        <f>IFERROR(IF($F2422="ALTA",$D2422*1,
IF($F2422="MEDIA",$D2422*0.97,
IF($F2422="BAJA",$D2422*0.9,
IF($F2422="LIQUIDAR",_xlfn.XLOOKUP(A2422,Rotación!$A:$A,Rotación!$O:$O,0,0,-1),"")))),"")</f>
        <v>11300000</v>
      </c>
      <c r="I2422" s="13">
        <f>IFERROR(IF($F2422="ALTA",$D2422*0.97,
IF($F2422="MEDIA",$D2422*0.94,
IF($F2422="BAJA",$D2422*0.87,
IF($F2422="LIQUIDAR",_xlfn.XLOOKUP(A2422,Rotación!$A:$A,Rotación!$O:$O,0,0,-1),"")))),"")</f>
        <v>10961000</v>
      </c>
      <c r="J2422" s="13">
        <f>IFERROR(IF($F2422="ALTA",$D2422*0.94,
IF($F2422="MEDIA",$D2422*0.9,
IF($F2422="BAJA",$D2422*0.85,
IF($F2422="LIQUIDAR",_xlfn.XLOOKUP(A2422,Rotación!$A:$A,Rotación!$O:$O,0,0,-1),"")))),"")</f>
        <v>10622000</v>
      </c>
      <c r="K2422" s="13" t="str">
        <f>_xlfn.XLOOKUP(A2422,Rotación!$A:$A,Rotación!$P:$P,"",0,-1)</f>
        <v/>
      </c>
      <c r="L2422" s="25" t="e">
        <f t="shared" si="164"/>
        <v>#VALUE!</v>
      </c>
      <c r="M2422" s="26">
        <f t="shared" si="165"/>
        <v>0.8584070796460177</v>
      </c>
      <c r="N2422" s="22" t="str">
        <f>IFERROR(VLOOKUP(A2422,'Base ATR'!$1:$1048576,2,0),"")</f>
        <v/>
      </c>
      <c r="O2422" s="23" t="str">
        <f t="shared" ca="1" si="166"/>
        <v/>
      </c>
      <c r="P2422" t="str">
        <f t="shared" si="167"/>
        <v/>
      </c>
    </row>
    <row r="2423" spans="1:16" x14ac:dyDescent="0.3">
      <c r="A2423" t="s">
        <v>5476</v>
      </c>
      <c r="D2423" s="29">
        <v>6100000</v>
      </c>
      <c r="E2423" s="29">
        <v>5200000</v>
      </c>
      <c r="F2423" t="s">
        <v>5390</v>
      </c>
      <c r="G2423" s="13">
        <f>IFERROR(IF($F2423="ALTA",$D2423*1.03,
IF($F2423="MEDIA",$D2423*1,
IF($F2423="BAJA",$D2423*0.92,
IF($F2423="LIQUIDAR",_xlfn.XLOOKUP(A2423,Rotación!$A:$A,Rotación!$O:$O,0,0,-1),"")))),"")</f>
        <v>6283000</v>
      </c>
      <c r="H2423" s="13">
        <f>IFERROR(IF($F2423="ALTA",$D2423*1,
IF($F2423="MEDIA",$D2423*0.97,
IF($F2423="BAJA",$D2423*0.9,
IF($F2423="LIQUIDAR",_xlfn.XLOOKUP(A2423,Rotación!$A:$A,Rotación!$O:$O,0,0,-1),"")))),"")</f>
        <v>6100000</v>
      </c>
      <c r="I2423" s="13">
        <f>IFERROR(IF($F2423="ALTA",$D2423*0.97,
IF($F2423="MEDIA",$D2423*0.94,
IF($F2423="BAJA",$D2423*0.87,
IF($F2423="LIQUIDAR",_xlfn.XLOOKUP(A2423,Rotación!$A:$A,Rotación!$O:$O,0,0,-1),"")))),"")</f>
        <v>5917000</v>
      </c>
      <c r="J2423" s="13">
        <f>IFERROR(IF($F2423="ALTA",$D2423*0.94,
IF($F2423="MEDIA",$D2423*0.9,
IF($F2423="BAJA",$D2423*0.85,
IF($F2423="LIQUIDAR",_xlfn.XLOOKUP(A2423,Rotación!$A:$A,Rotación!$O:$O,0,0,-1),"")))),"")</f>
        <v>5734000</v>
      </c>
      <c r="K2423" s="13" t="str">
        <f>_xlfn.XLOOKUP(A2423,Rotación!$A:$A,Rotación!$P:$P,"",0,-1)</f>
        <v/>
      </c>
      <c r="L2423" s="25" t="e">
        <f t="shared" si="164"/>
        <v>#VALUE!</v>
      </c>
      <c r="M2423" s="26">
        <f t="shared" si="165"/>
        <v>0.85245901639344257</v>
      </c>
      <c r="N2423" s="22" t="str">
        <f>IFERROR(VLOOKUP(A2423,'Base ATR'!$1:$1048576,2,0),"")</f>
        <v/>
      </c>
      <c r="O2423" s="23" t="str">
        <f t="shared" ca="1" si="166"/>
        <v/>
      </c>
      <c r="P2423" t="str">
        <f t="shared" si="167"/>
        <v/>
      </c>
    </row>
    <row r="2424" spans="1:16" x14ac:dyDescent="0.3">
      <c r="A2424" t="s">
        <v>5477</v>
      </c>
      <c r="D2424" s="29">
        <v>9000000</v>
      </c>
      <c r="E2424" s="29">
        <v>7300000</v>
      </c>
      <c r="F2424" t="s">
        <v>4033</v>
      </c>
      <c r="G2424" s="13">
        <f>IFERROR(IF($F2424="ALTA",$D2424*1.03,
IF($F2424="MEDIA",$D2424*1,
IF($F2424="BAJA",$D2424*0.92,
IF($F2424="LIQUIDAR",_xlfn.XLOOKUP(A2424,Rotación!$A:$A,Rotación!$O:$O,0,0,-1),"")))),"")</f>
        <v>9000000</v>
      </c>
      <c r="H2424" s="13">
        <f>IFERROR(IF($F2424="ALTA",$D2424*1,
IF($F2424="MEDIA",$D2424*0.97,
IF($F2424="BAJA",$D2424*0.9,
IF($F2424="LIQUIDAR",_xlfn.XLOOKUP(A2424,Rotación!$A:$A,Rotación!$O:$O,0,0,-1),"")))),"")</f>
        <v>8730000</v>
      </c>
      <c r="I2424" s="13">
        <f>IFERROR(IF($F2424="ALTA",$D2424*0.97,
IF($F2424="MEDIA",$D2424*0.94,
IF($F2424="BAJA",$D2424*0.87,
IF($F2424="LIQUIDAR",_xlfn.XLOOKUP(A2424,Rotación!$A:$A,Rotación!$O:$O,0,0,-1),"")))),"")</f>
        <v>8460000</v>
      </c>
      <c r="J2424" s="13">
        <f>IFERROR(IF($F2424="ALTA",$D2424*0.94,
IF($F2424="MEDIA",$D2424*0.9,
IF($F2424="BAJA",$D2424*0.85,
IF($F2424="LIQUIDAR",_xlfn.XLOOKUP(A2424,Rotación!$A:$A,Rotación!$O:$O,0,0,-1),"")))),"")</f>
        <v>8100000</v>
      </c>
      <c r="K2424" s="13" t="str">
        <f>_xlfn.XLOOKUP(A2424,Rotación!$A:$A,Rotación!$P:$P,"",0,-1)</f>
        <v/>
      </c>
      <c r="L2424" s="25" t="e">
        <f t="shared" si="164"/>
        <v>#VALUE!</v>
      </c>
      <c r="M2424" s="26">
        <f t="shared" si="165"/>
        <v>0.81111111111111112</v>
      </c>
      <c r="N2424" s="22" t="str">
        <f>IFERROR(VLOOKUP(A2424,'Base ATR'!$1:$1048576,2,0),"")</f>
        <v/>
      </c>
      <c r="O2424" s="23" t="str">
        <f t="shared" ca="1" si="166"/>
        <v/>
      </c>
      <c r="P2424" t="str">
        <f t="shared" si="167"/>
        <v/>
      </c>
    </row>
    <row r="2425" spans="1:16" x14ac:dyDescent="0.3">
      <c r="A2425" t="s">
        <v>5478</v>
      </c>
      <c r="D2425" s="29">
        <v>7700000</v>
      </c>
      <c r="E2425" s="29">
        <v>5800000</v>
      </c>
      <c r="F2425" t="s">
        <v>4033</v>
      </c>
      <c r="G2425" s="13">
        <f>IFERROR(IF($F2425="ALTA",$D2425*1.03,
IF($F2425="MEDIA",$D2425*1,
IF($F2425="BAJA",$D2425*0.92,
IF($F2425="LIQUIDAR",_xlfn.XLOOKUP(A2425,Rotación!$A:$A,Rotación!$O:$O,0,0,-1),"")))),"")</f>
        <v>7700000</v>
      </c>
      <c r="H2425" s="13">
        <f>IFERROR(IF($F2425="ALTA",$D2425*1,
IF($F2425="MEDIA",$D2425*0.97,
IF($F2425="BAJA",$D2425*0.9,
IF($F2425="LIQUIDAR",_xlfn.XLOOKUP(A2425,Rotación!$A:$A,Rotación!$O:$O,0,0,-1),"")))),"")</f>
        <v>7469000</v>
      </c>
      <c r="I2425" s="13">
        <f>IFERROR(IF($F2425="ALTA",$D2425*0.97,
IF($F2425="MEDIA",$D2425*0.94,
IF($F2425="BAJA",$D2425*0.87,
IF($F2425="LIQUIDAR",_xlfn.XLOOKUP(A2425,Rotación!$A:$A,Rotación!$O:$O,0,0,-1),"")))),"")</f>
        <v>7238000</v>
      </c>
      <c r="J2425" s="13">
        <f>IFERROR(IF($F2425="ALTA",$D2425*0.94,
IF($F2425="MEDIA",$D2425*0.9,
IF($F2425="BAJA",$D2425*0.85,
IF($F2425="LIQUIDAR",_xlfn.XLOOKUP(A2425,Rotación!$A:$A,Rotación!$O:$O,0,0,-1),"")))),"")</f>
        <v>6930000</v>
      </c>
      <c r="K2425" s="13" t="str">
        <f>_xlfn.XLOOKUP(A2425,Rotación!$A:$A,Rotación!$P:$P,"",0,-1)</f>
        <v/>
      </c>
      <c r="L2425" s="25" t="e">
        <f t="shared" si="164"/>
        <v>#VALUE!</v>
      </c>
      <c r="M2425" s="26">
        <f t="shared" si="165"/>
        <v>0.75324675324675328</v>
      </c>
      <c r="N2425" s="22" t="str">
        <f>IFERROR(VLOOKUP(A2425,'Base ATR'!$1:$1048576,2,0),"")</f>
        <v/>
      </c>
      <c r="O2425" s="23" t="str">
        <f t="shared" ca="1" si="166"/>
        <v/>
      </c>
      <c r="P2425" t="str">
        <f t="shared" si="167"/>
        <v/>
      </c>
    </row>
    <row r="2426" spans="1:16" x14ac:dyDescent="0.3">
      <c r="A2426" t="s">
        <v>5352</v>
      </c>
      <c r="D2426" s="29">
        <v>8860000</v>
      </c>
      <c r="E2426" s="29">
        <v>7000000</v>
      </c>
      <c r="F2426" t="s">
        <v>4033</v>
      </c>
      <c r="G2426" s="13">
        <f>IFERROR(IF($F2426="ALTA",$D2426*1.03,
IF($F2426="MEDIA",$D2426*1,
IF($F2426="BAJA",$D2426*0.92,
IF($F2426="LIQUIDAR",_xlfn.XLOOKUP(A2426,Rotación!$A:$A,Rotación!$O:$O,0,0,-1),"")))),"")</f>
        <v>8860000</v>
      </c>
      <c r="H2426" s="13">
        <f>IFERROR(IF($F2426="ALTA",$D2426*1,
IF($F2426="MEDIA",$D2426*0.97,
IF($F2426="BAJA",$D2426*0.9,
IF($F2426="LIQUIDAR",_xlfn.XLOOKUP(A2426,Rotación!$A:$A,Rotación!$O:$O,0,0,-1),"")))),"")</f>
        <v>8594200</v>
      </c>
      <c r="I2426" s="13">
        <f>IFERROR(IF($F2426="ALTA",$D2426*0.97,
IF($F2426="MEDIA",$D2426*0.94,
IF($F2426="BAJA",$D2426*0.87,
IF($F2426="LIQUIDAR",_xlfn.XLOOKUP(A2426,Rotación!$A:$A,Rotación!$O:$O,0,0,-1),"")))),"")</f>
        <v>8328399.9999999991</v>
      </c>
      <c r="J2426" s="13">
        <f>IFERROR(IF($F2426="ALTA",$D2426*0.94,
IF($F2426="MEDIA",$D2426*0.9,
IF($F2426="BAJA",$D2426*0.85,
IF($F2426="LIQUIDAR",_xlfn.XLOOKUP(A2426,Rotación!$A:$A,Rotación!$O:$O,0,0,-1),"")))),"")</f>
        <v>7974000</v>
      </c>
      <c r="K2426" s="13" t="str">
        <f>_xlfn.XLOOKUP(A2426,Rotación!$A:$A,Rotación!$P:$P,"",0,-1)</f>
        <v/>
      </c>
      <c r="L2426" s="25" t="e">
        <f t="shared" si="164"/>
        <v>#VALUE!</v>
      </c>
      <c r="M2426" s="26">
        <f t="shared" si="165"/>
        <v>0.79006772009029347</v>
      </c>
      <c r="N2426" s="22">
        <f>IFERROR(VLOOKUP(A2426,'Base ATR'!$1:$1048576,2,0),"")</f>
        <v>46091.696527777778</v>
      </c>
      <c r="O2426" s="23">
        <f t="shared" ca="1" si="166"/>
        <v>196.3034722222219</v>
      </c>
      <c r="P2426" t="str">
        <f t="shared" si="167"/>
        <v>SOBRE MERCADO</v>
      </c>
    </row>
    <row r="2427" spans="1:16" x14ac:dyDescent="0.3">
      <c r="A2427" t="s">
        <v>5479</v>
      </c>
      <c r="D2427" s="29">
        <v>33700000</v>
      </c>
      <c r="E2427" s="29">
        <v>27500000</v>
      </c>
      <c r="F2427" t="s">
        <v>4033</v>
      </c>
      <c r="G2427" s="13">
        <f>IFERROR(IF($F2427="ALTA",$D2427*1.03,
IF($F2427="MEDIA",$D2427*1,
IF($F2427="BAJA",$D2427*0.92,
IF($F2427="LIQUIDAR",_xlfn.XLOOKUP(A2427,Rotación!$A:$A,Rotación!$O:$O,0,0,-1),"")))),"")</f>
        <v>33700000</v>
      </c>
      <c r="H2427" s="13">
        <f>IFERROR(IF($F2427="ALTA",$D2427*1,
IF($F2427="MEDIA",$D2427*0.97,
IF($F2427="BAJA",$D2427*0.9,
IF($F2427="LIQUIDAR",_xlfn.XLOOKUP(A2427,Rotación!$A:$A,Rotación!$O:$O,0,0,-1),"")))),"")</f>
        <v>32689000</v>
      </c>
      <c r="I2427" s="13">
        <f>IFERROR(IF($F2427="ALTA",$D2427*0.97,
IF($F2427="MEDIA",$D2427*0.94,
IF($F2427="BAJA",$D2427*0.87,
IF($F2427="LIQUIDAR",_xlfn.XLOOKUP(A2427,Rotación!$A:$A,Rotación!$O:$O,0,0,-1),"")))),"")</f>
        <v>31678000</v>
      </c>
      <c r="J2427" s="13">
        <f>IFERROR(IF($F2427="ALTA",$D2427*0.94,
IF($F2427="MEDIA",$D2427*0.9,
IF($F2427="BAJA",$D2427*0.85,
IF($F2427="LIQUIDAR",_xlfn.XLOOKUP(A2427,Rotación!$A:$A,Rotación!$O:$O,0,0,-1),"")))),"")</f>
        <v>30330000</v>
      </c>
      <c r="K2427" s="13" t="str">
        <f>_xlfn.XLOOKUP(A2427,Rotación!$A:$A,Rotación!$P:$P,"",0,-1)</f>
        <v/>
      </c>
      <c r="L2427" s="25" t="e">
        <f t="shared" si="164"/>
        <v>#VALUE!</v>
      </c>
      <c r="M2427" s="26">
        <f t="shared" si="165"/>
        <v>0.81602373887240354</v>
      </c>
      <c r="N2427" s="22" t="str">
        <f>IFERROR(VLOOKUP(A2427,'Base ATR'!$1:$1048576,2,0),"")</f>
        <v/>
      </c>
      <c r="O2427" s="23" t="str">
        <f t="shared" ca="1" si="166"/>
        <v/>
      </c>
      <c r="P2427" t="str">
        <f t="shared" si="167"/>
        <v/>
      </c>
    </row>
    <row r="2428" spans="1:16" x14ac:dyDescent="0.3">
      <c r="A2428" t="s">
        <v>5480</v>
      </c>
      <c r="D2428" s="29">
        <v>6580000</v>
      </c>
      <c r="E2428" s="29">
        <v>4800000</v>
      </c>
      <c r="F2428" t="s">
        <v>5391</v>
      </c>
      <c r="G2428" s="13">
        <f>IFERROR(IF($F2428="ALTA",$D2428*1.03,
IF($F2428="MEDIA",$D2428*1,
IF($F2428="BAJA",$D2428*0.92,
IF($F2428="LIQUIDAR",_xlfn.XLOOKUP(A2428,Rotación!$A:$A,Rotación!$O:$O,0,0,-1),"")))),"")</f>
        <v>6053600</v>
      </c>
      <c r="H2428" s="13">
        <f>IFERROR(IF($F2428="ALTA",$D2428*1,
IF($F2428="MEDIA",$D2428*0.97,
IF($F2428="BAJA",$D2428*0.9,
IF($F2428="LIQUIDAR",_xlfn.XLOOKUP(A2428,Rotación!$A:$A,Rotación!$O:$O,0,0,-1),"")))),"")</f>
        <v>5922000</v>
      </c>
      <c r="I2428" s="13">
        <f>IFERROR(IF($F2428="ALTA",$D2428*0.97,
IF($F2428="MEDIA",$D2428*0.94,
IF($F2428="BAJA",$D2428*0.87,
IF($F2428="LIQUIDAR",_xlfn.XLOOKUP(A2428,Rotación!$A:$A,Rotación!$O:$O,0,0,-1),"")))),"")</f>
        <v>5724600</v>
      </c>
      <c r="J2428" s="13">
        <f>IFERROR(IF($F2428="ALTA",$D2428*0.94,
IF($F2428="MEDIA",$D2428*0.9,
IF($F2428="BAJA",$D2428*0.85,
IF($F2428="LIQUIDAR",_xlfn.XLOOKUP(A2428,Rotación!$A:$A,Rotación!$O:$O,0,0,-1),"")))),"")</f>
        <v>5593000</v>
      </c>
      <c r="K2428" s="13" t="str">
        <f>_xlfn.XLOOKUP(A2428,Rotación!$A:$A,Rotación!$P:$P,"",0,-1)</f>
        <v/>
      </c>
      <c r="L2428" s="25" t="e">
        <f t="shared" si="164"/>
        <v>#VALUE!</v>
      </c>
      <c r="M2428" s="26">
        <f t="shared" si="165"/>
        <v>0.72948328267477203</v>
      </c>
      <c r="N2428" s="22" t="str">
        <f>IFERROR(VLOOKUP(A2428,'Base ATR'!$1:$1048576,2,0),"")</f>
        <v/>
      </c>
      <c r="O2428" s="23" t="str">
        <f t="shared" ca="1" si="166"/>
        <v/>
      </c>
      <c r="P2428" t="str">
        <f t="shared" si="167"/>
        <v/>
      </c>
    </row>
    <row r="2429" spans="1:16" x14ac:dyDescent="0.3">
      <c r="A2429" t="s">
        <v>5480</v>
      </c>
      <c r="D2429" s="29">
        <v>6580000</v>
      </c>
      <c r="E2429" s="29">
        <v>4500000</v>
      </c>
      <c r="F2429" t="s">
        <v>5391</v>
      </c>
      <c r="G2429" s="13">
        <f>IFERROR(IF($F2429="ALTA",$D2429*1.03,
IF($F2429="MEDIA",$D2429*1,
IF($F2429="BAJA",$D2429*0.92,
IF($F2429="LIQUIDAR",_xlfn.XLOOKUP(A2429,Rotación!$A:$A,Rotación!$O:$O,0,0,-1),"")))),"")</f>
        <v>6053600</v>
      </c>
      <c r="H2429" s="13">
        <f>IFERROR(IF($F2429="ALTA",$D2429*1,
IF($F2429="MEDIA",$D2429*0.97,
IF($F2429="BAJA",$D2429*0.9,
IF($F2429="LIQUIDAR",_xlfn.XLOOKUP(A2429,Rotación!$A:$A,Rotación!$O:$O,0,0,-1),"")))),"")</f>
        <v>5922000</v>
      </c>
      <c r="I2429" s="13">
        <f>IFERROR(IF($F2429="ALTA",$D2429*0.97,
IF($F2429="MEDIA",$D2429*0.94,
IF($F2429="BAJA",$D2429*0.87,
IF($F2429="LIQUIDAR",_xlfn.XLOOKUP(A2429,Rotación!$A:$A,Rotación!$O:$O,0,0,-1),"")))),"")</f>
        <v>5724600</v>
      </c>
      <c r="J2429" s="13">
        <f>IFERROR(IF($F2429="ALTA",$D2429*0.94,
IF($F2429="MEDIA",$D2429*0.9,
IF($F2429="BAJA",$D2429*0.85,
IF($F2429="LIQUIDAR",_xlfn.XLOOKUP(A2429,Rotación!$A:$A,Rotación!$O:$O,0,0,-1),"")))),"")</f>
        <v>5593000</v>
      </c>
      <c r="K2429" s="13" t="str">
        <f>_xlfn.XLOOKUP(A2429,Rotación!$A:$A,Rotación!$P:$P,"",0,-1)</f>
        <v/>
      </c>
      <c r="L2429" s="25" t="e">
        <f t="shared" si="164"/>
        <v>#VALUE!</v>
      </c>
      <c r="M2429" s="26">
        <f t="shared" si="165"/>
        <v>0.68389057750759874</v>
      </c>
      <c r="N2429" s="22" t="str">
        <f>IFERROR(VLOOKUP(A2429,'Base ATR'!$1:$1048576,2,0),"")</f>
        <v/>
      </c>
      <c r="O2429" s="23" t="str">
        <f t="shared" ca="1" si="166"/>
        <v/>
      </c>
      <c r="P2429" t="str">
        <f t="shared" si="167"/>
        <v/>
      </c>
    </row>
    <row r="2430" spans="1:16" x14ac:dyDescent="0.3">
      <c r="A2430" t="s">
        <v>5481</v>
      </c>
      <c r="D2430" s="29">
        <v>8300000</v>
      </c>
      <c r="E2430" s="29">
        <v>6500000</v>
      </c>
      <c r="F2430" t="s">
        <v>4033</v>
      </c>
      <c r="G2430" s="13">
        <f>IFERROR(IF($F2430="ALTA",$D2430*1.03,
IF($F2430="MEDIA",$D2430*1,
IF($F2430="BAJA",$D2430*0.92,
IF($F2430="LIQUIDAR",_xlfn.XLOOKUP(A2430,Rotación!$A:$A,Rotación!$O:$O,0,0,-1),"")))),"")</f>
        <v>8300000</v>
      </c>
      <c r="H2430" s="13">
        <f>IFERROR(IF($F2430="ALTA",$D2430*1,
IF($F2430="MEDIA",$D2430*0.97,
IF($F2430="BAJA",$D2430*0.9,
IF($F2430="LIQUIDAR",_xlfn.XLOOKUP(A2430,Rotación!$A:$A,Rotación!$O:$O,0,0,-1),"")))),"")</f>
        <v>8051000</v>
      </c>
      <c r="I2430" s="13">
        <f>IFERROR(IF($F2430="ALTA",$D2430*0.97,
IF($F2430="MEDIA",$D2430*0.94,
IF($F2430="BAJA",$D2430*0.87,
IF($F2430="LIQUIDAR",_xlfn.XLOOKUP(A2430,Rotación!$A:$A,Rotación!$O:$O,0,0,-1),"")))),"")</f>
        <v>7802000</v>
      </c>
      <c r="J2430" s="13">
        <f>IFERROR(IF($F2430="ALTA",$D2430*0.94,
IF($F2430="MEDIA",$D2430*0.9,
IF($F2430="BAJA",$D2430*0.85,
IF($F2430="LIQUIDAR",_xlfn.XLOOKUP(A2430,Rotación!$A:$A,Rotación!$O:$O,0,0,-1),"")))),"")</f>
        <v>7470000</v>
      </c>
      <c r="K2430" s="13" t="str">
        <f>_xlfn.XLOOKUP(A2430,Rotación!$A:$A,Rotación!$P:$P,"",0,-1)</f>
        <v/>
      </c>
      <c r="L2430" s="25" t="e">
        <f t="shared" si="164"/>
        <v>#VALUE!</v>
      </c>
      <c r="M2430" s="26">
        <f t="shared" si="165"/>
        <v>0.7831325301204819</v>
      </c>
      <c r="N2430" s="22" t="str">
        <f>IFERROR(VLOOKUP(A2430,'Base ATR'!$1:$1048576,2,0),"")</f>
        <v/>
      </c>
      <c r="O2430" s="23" t="str">
        <f t="shared" ca="1" si="166"/>
        <v/>
      </c>
      <c r="P2430" t="str">
        <f t="shared" si="167"/>
        <v/>
      </c>
    </row>
    <row r="2431" spans="1:16" x14ac:dyDescent="0.3">
      <c r="A2431" t="s">
        <v>5308</v>
      </c>
      <c r="D2431" s="29">
        <v>7500000</v>
      </c>
      <c r="E2431" s="29">
        <v>6000000</v>
      </c>
      <c r="F2431" t="s">
        <v>4033</v>
      </c>
      <c r="G2431" s="13">
        <f>IFERROR(IF($F2431="ALTA",$D2431*1.03,
IF($F2431="MEDIA",$D2431*1,
IF($F2431="BAJA",$D2431*0.92,
IF($F2431="LIQUIDAR",_xlfn.XLOOKUP(A2431,Rotación!$A:$A,Rotación!$O:$O,0,0,-1),"")))),"")</f>
        <v>7500000</v>
      </c>
      <c r="H2431" s="13">
        <f>IFERROR(IF($F2431="ALTA",$D2431*1,
IF($F2431="MEDIA",$D2431*0.97,
IF($F2431="BAJA",$D2431*0.9,
IF($F2431="LIQUIDAR",_xlfn.XLOOKUP(A2431,Rotación!$A:$A,Rotación!$O:$O,0,0,-1),"")))),"")</f>
        <v>7275000</v>
      </c>
      <c r="I2431" s="13">
        <f>IFERROR(IF($F2431="ALTA",$D2431*0.97,
IF($F2431="MEDIA",$D2431*0.94,
IF($F2431="BAJA",$D2431*0.87,
IF($F2431="LIQUIDAR",_xlfn.XLOOKUP(A2431,Rotación!$A:$A,Rotación!$O:$O,0,0,-1),"")))),"")</f>
        <v>7050000</v>
      </c>
      <c r="J2431" s="13">
        <f>IFERROR(IF($F2431="ALTA",$D2431*0.94,
IF($F2431="MEDIA",$D2431*0.9,
IF($F2431="BAJA",$D2431*0.85,
IF($F2431="LIQUIDAR",_xlfn.XLOOKUP(A2431,Rotación!$A:$A,Rotación!$O:$O,0,0,-1),"")))),"")</f>
        <v>6750000</v>
      </c>
      <c r="K2431" s="13" t="str">
        <f>_xlfn.XLOOKUP(A2431,Rotación!$A:$A,Rotación!$P:$P,"",0,-1)</f>
        <v/>
      </c>
      <c r="L2431" s="25" t="e">
        <f t="shared" si="164"/>
        <v>#VALUE!</v>
      </c>
      <c r="M2431" s="26">
        <f t="shared" si="165"/>
        <v>0.8</v>
      </c>
      <c r="N2431" s="22">
        <f>IFERROR(VLOOKUP(A2431,'Base ATR'!$1:$1048576,2,0),"")</f>
        <v>46090.727777777778</v>
      </c>
      <c r="O2431" s="23">
        <f t="shared" ca="1" si="166"/>
        <v>197.2722222222219</v>
      </c>
      <c r="P2431" t="str">
        <f t="shared" si="167"/>
        <v>SOBRE MERCADO</v>
      </c>
    </row>
    <row r="2432" spans="1:16" x14ac:dyDescent="0.3">
      <c r="A2432" t="s">
        <v>5482</v>
      </c>
      <c r="D2432" s="29">
        <v>12600000</v>
      </c>
      <c r="E2432" s="29">
        <v>10200000</v>
      </c>
      <c r="F2432" t="s">
        <v>4033</v>
      </c>
      <c r="G2432" s="13">
        <f>IFERROR(IF($F2432="ALTA",$D2432*1.03,
IF($F2432="MEDIA",$D2432*1,
IF($F2432="BAJA",$D2432*0.92,
IF($F2432="LIQUIDAR",_xlfn.XLOOKUP(A2432,Rotación!$A:$A,Rotación!$O:$O,0,0,-1),"")))),"")</f>
        <v>12600000</v>
      </c>
      <c r="H2432" s="13">
        <f>IFERROR(IF($F2432="ALTA",$D2432*1,
IF($F2432="MEDIA",$D2432*0.97,
IF($F2432="BAJA",$D2432*0.9,
IF($F2432="LIQUIDAR",_xlfn.XLOOKUP(A2432,Rotación!$A:$A,Rotación!$O:$O,0,0,-1),"")))),"")</f>
        <v>12222000</v>
      </c>
      <c r="I2432" s="13">
        <f>IFERROR(IF($F2432="ALTA",$D2432*0.97,
IF($F2432="MEDIA",$D2432*0.94,
IF($F2432="BAJA",$D2432*0.87,
IF($F2432="LIQUIDAR",_xlfn.XLOOKUP(A2432,Rotación!$A:$A,Rotación!$O:$O,0,0,-1),"")))),"")</f>
        <v>11844000</v>
      </c>
      <c r="J2432" s="13">
        <f>IFERROR(IF($F2432="ALTA",$D2432*0.94,
IF($F2432="MEDIA",$D2432*0.9,
IF($F2432="BAJA",$D2432*0.85,
IF($F2432="LIQUIDAR",_xlfn.XLOOKUP(A2432,Rotación!$A:$A,Rotación!$O:$O,0,0,-1),"")))),"")</f>
        <v>11340000</v>
      </c>
      <c r="K2432" s="13" t="str">
        <f>_xlfn.XLOOKUP(A2432,Rotación!$A:$A,Rotación!$P:$P,"",0,-1)</f>
        <v/>
      </c>
      <c r="L2432" s="25" t="e">
        <f t="shared" si="164"/>
        <v>#VALUE!</v>
      </c>
      <c r="M2432" s="26">
        <f t="shared" si="165"/>
        <v>0.80952380952380953</v>
      </c>
      <c r="N2432" s="22" t="str">
        <f>IFERROR(VLOOKUP(A2432,'Base ATR'!$1:$1048576,2,0),"")</f>
        <v/>
      </c>
      <c r="O2432" s="23" t="str">
        <f t="shared" ca="1" si="166"/>
        <v/>
      </c>
      <c r="P2432" t="str">
        <f t="shared" si="167"/>
        <v/>
      </c>
    </row>
    <row r="2433" spans="1:16" x14ac:dyDescent="0.3">
      <c r="A2433" t="s">
        <v>5483</v>
      </c>
      <c r="D2433" s="29">
        <v>26300000</v>
      </c>
      <c r="E2433" s="29">
        <v>10200000</v>
      </c>
      <c r="F2433" t="s">
        <v>4033</v>
      </c>
      <c r="G2433" s="13">
        <f>IFERROR(IF($F2433="ALTA",$D2433*1.03,
IF($F2433="MEDIA",$D2433*1,
IF($F2433="BAJA",$D2433*0.92,
IF($F2433="LIQUIDAR",_xlfn.XLOOKUP(A2433,Rotación!$A:$A,Rotación!$O:$O,0,0,-1),"")))),"")</f>
        <v>26300000</v>
      </c>
      <c r="H2433" s="13">
        <f>IFERROR(IF($F2433="ALTA",$D2433*1,
IF($F2433="MEDIA",$D2433*0.97,
IF($F2433="BAJA",$D2433*0.9,
IF($F2433="LIQUIDAR",_xlfn.XLOOKUP(A2433,Rotación!$A:$A,Rotación!$O:$O,0,0,-1),"")))),"")</f>
        <v>25511000</v>
      </c>
      <c r="I2433" s="13">
        <f>IFERROR(IF($F2433="ALTA",$D2433*0.97,
IF($F2433="MEDIA",$D2433*0.94,
IF($F2433="BAJA",$D2433*0.87,
IF($F2433="LIQUIDAR",_xlfn.XLOOKUP(A2433,Rotación!$A:$A,Rotación!$O:$O,0,0,-1),"")))),"")</f>
        <v>24722000</v>
      </c>
      <c r="J2433" s="13">
        <f>IFERROR(IF($F2433="ALTA",$D2433*0.94,
IF($F2433="MEDIA",$D2433*0.9,
IF($F2433="BAJA",$D2433*0.85,
IF($F2433="LIQUIDAR",_xlfn.XLOOKUP(A2433,Rotación!$A:$A,Rotación!$O:$O,0,0,-1),"")))),"")</f>
        <v>23670000</v>
      </c>
      <c r="K2433" s="13" t="str">
        <f>_xlfn.XLOOKUP(A2433,Rotación!$A:$A,Rotación!$P:$P,"",0,-1)</f>
        <v/>
      </c>
      <c r="L2433" s="25" t="e">
        <f t="shared" si="164"/>
        <v>#VALUE!</v>
      </c>
      <c r="M2433" s="26">
        <f t="shared" si="165"/>
        <v>0.38783269961977185</v>
      </c>
      <c r="N2433" s="22" t="str">
        <f>IFERROR(VLOOKUP(A2433,'Base ATR'!$1:$1048576,2,0),"")</f>
        <v/>
      </c>
      <c r="O2433" s="23" t="str">
        <f t="shared" ca="1" si="166"/>
        <v/>
      </c>
      <c r="P2433" t="str">
        <f t="shared" si="167"/>
        <v/>
      </c>
    </row>
    <row r="2434" spans="1:16" x14ac:dyDescent="0.3">
      <c r="A2434" t="s">
        <v>5484</v>
      </c>
      <c r="D2434" s="29">
        <v>19900000</v>
      </c>
      <c r="E2434" s="29">
        <v>15500000</v>
      </c>
      <c r="F2434" t="s">
        <v>5391</v>
      </c>
      <c r="G2434" s="13">
        <f>IFERROR(IF($F2434="ALTA",$D2434*1.03,
IF($F2434="MEDIA",$D2434*1,
IF($F2434="BAJA",$D2434*0.92,
IF($F2434="LIQUIDAR",_xlfn.XLOOKUP(A2434,Rotación!$A:$A,Rotación!$O:$O,0,0,-1),"")))),"")</f>
        <v>18308000</v>
      </c>
      <c r="H2434" s="13">
        <f>IFERROR(IF($F2434="ALTA",$D2434*1,
IF($F2434="MEDIA",$D2434*0.97,
IF($F2434="BAJA",$D2434*0.9,
IF($F2434="LIQUIDAR",_xlfn.XLOOKUP(A2434,Rotación!$A:$A,Rotación!$O:$O,0,0,-1),"")))),"")</f>
        <v>17910000</v>
      </c>
      <c r="I2434" s="13">
        <f>IFERROR(IF($F2434="ALTA",$D2434*0.97,
IF($F2434="MEDIA",$D2434*0.94,
IF($F2434="BAJA",$D2434*0.87,
IF($F2434="LIQUIDAR",_xlfn.XLOOKUP(A2434,Rotación!$A:$A,Rotación!$O:$O,0,0,-1),"")))),"")</f>
        <v>17313000</v>
      </c>
      <c r="J2434" s="13">
        <f>IFERROR(IF($F2434="ALTA",$D2434*0.94,
IF($F2434="MEDIA",$D2434*0.9,
IF($F2434="BAJA",$D2434*0.85,
IF($F2434="LIQUIDAR",_xlfn.XLOOKUP(A2434,Rotación!$A:$A,Rotación!$O:$O,0,0,-1),"")))),"")</f>
        <v>16915000</v>
      </c>
      <c r="K2434" s="13" t="str">
        <f>_xlfn.XLOOKUP(A2434,Rotación!$A:$A,Rotación!$P:$P,"",0,-1)</f>
        <v/>
      </c>
      <c r="L2434" s="25" t="e">
        <f t="shared" si="164"/>
        <v>#VALUE!</v>
      </c>
      <c r="M2434" s="26">
        <f t="shared" si="165"/>
        <v>0.77889447236180909</v>
      </c>
      <c r="N2434" s="22" t="str">
        <f>IFERROR(VLOOKUP(A2434,'Base ATR'!$1:$1048576,2,0),"")</f>
        <v/>
      </c>
      <c r="O2434" s="23" t="str">
        <f t="shared" ca="1" si="166"/>
        <v/>
      </c>
      <c r="P2434" t="str">
        <f t="shared" si="167"/>
        <v/>
      </c>
    </row>
    <row r="2435" spans="1:16" x14ac:dyDescent="0.3">
      <c r="A2435" t="s">
        <v>5485</v>
      </c>
      <c r="D2435" s="29">
        <v>6900000</v>
      </c>
      <c r="E2435" s="29">
        <v>5800000</v>
      </c>
      <c r="F2435" t="s">
        <v>5390</v>
      </c>
      <c r="G2435" s="13">
        <f>IFERROR(IF($F2435="ALTA",$D2435*1.03,
IF($F2435="MEDIA",$D2435*1,
IF($F2435="BAJA",$D2435*0.92,
IF($F2435="LIQUIDAR",_xlfn.XLOOKUP(A2435,Rotación!$A:$A,Rotación!$O:$O,0,0,-1),"")))),"")</f>
        <v>7107000</v>
      </c>
      <c r="H2435" s="13">
        <f>IFERROR(IF($F2435="ALTA",$D2435*1,
IF($F2435="MEDIA",$D2435*0.97,
IF($F2435="BAJA",$D2435*0.9,
IF($F2435="LIQUIDAR",_xlfn.XLOOKUP(A2435,Rotación!$A:$A,Rotación!$O:$O,0,0,-1),"")))),"")</f>
        <v>6900000</v>
      </c>
      <c r="I2435" s="13">
        <f>IFERROR(IF($F2435="ALTA",$D2435*0.97,
IF($F2435="MEDIA",$D2435*0.94,
IF($F2435="BAJA",$D2435*0.87,
IF($F2435="LIQUIDAR",_xlfn.XLOOKUP(A2435,Rotación!$A:$A,Rotación!$O:$O,0,0,-1),"")))),"")</f>
        <v>6693000</v>
      </c>
      <c r="J2435" s="13">
        <f>IFERROR(IF($F2435="ALTA",$D2435*0.94,
IF($F2435="MEDIA",$D2435*0.9,
IF($F2435="BAJA",$D2435*0.85,
IF($F2435="LIQUIDAR",_xlfn.XLOOKUP(A2435,Rotación!$A:$A,Rotación!$O:$O,0,0,-1),"")))),"")</f>
        <v>6486000</v>
      </c>
      <c r="K2435" s="13" t="str">
        <f>_xlfn.XLOOKUP(A2435,Rotación!$A:$A,Rotación!$P:$P,"",0,-1)</f>
        <v/>
      </c>
      <c r="L2435" s="25" t="e">
        <f t="shared" si="164"/>
        <v>#VALUE!</v>
      </c>
      <c r="M2435" s="26">
        <f t="shared" si="165"/>
        <v>0.84057971014492749</v>
      </c>
      <c r="N2435" s="22" t="str">
        <f>IFERROR(VLOOKUP(A2435,'Base ATR'!$1:$1048576,2,0),"")</f>
        <v/>
      </c>
      <c r="O2435" s="23" t="str">
        <f t="shared" ca="1" si="166"/>
        <v/>
      </c>
      <c r="P2435" t="str">
        <f t="shared" si="167"/>
        <v/>
      </c>
    </row>
    <row r="2436" spans="1:16" x14ac:dyDescent="0.3">
      <c r="A2436" t="s">
        <v>5486</v>
      </c>
      <c r="D2436" s="29">
        <v>17600000</v>
      </c>
      <c r="E2436" s="29">
        <v>14500000</v>
      </c>
      <c r="F2436" t="s">
        <v>4033</v>
      </c>
      <c r="G2436" s="13">
        <f>IFERROR(IF($F2436="ALTA",$D2436*1.03,
IF($F2436="MEDIA",$D2436*1,
IF($F2436="BAJA",$D2436*0.92,
IF($F2436="LIQUIDAR",_xlfn.XLOOKUP(A2436,Rotación!$A:$A,Rotación!$O:$O,0,0,-1),"")))),"")</f>
        <v>17600000</v>
      </c>
      <c r="H2436" s="13">
        <f>IFERROR(IF($F2436="ALTA",$D2436*1,
IF($F2436="MEDIA",$D2436*0.97,
IF($F2436="BAJA",$D2436*0.9,
IF($F2436="LIQUIDAR",_xlfn.XLOOKUP(A2436,Rotación!$A:$A,Rotación!$O:$O,0,0,-1),"")))),"")</f>
        <v>17072000</v>
      </c>
      <c r="I2436" s="13">
        <f>IFERROR(IF($F2436="ALTA",$D2436*0.97,
IF($F2436="MEDIA",$D2436*0.94,
IF($F2436="BAJA",$D2436*0.87,
IF($F2436="LIQUIDAR",_xlfn.XLOOKUP(A2436,Rotación!$A:$A,Rotación!$O:$O,0,0,-1),"")))),"")</f>
        <v>16543999.999999998</v>
      </c>
      <c r="J2436" s="13">
        <f>IFERROR(IF($F2436="ALTA",$D2436*0.94,
IF($F2436="MEDIA",$D2436*0.9,
IF($F2436="BAJA",$D2436*0.85,
IF($F2436="LIQUIDAR",_xlfn.XLOOKUP(A2436,Rotación!$A:$A,Rotación!$O:$O,0,0,-1),"")))),"")</f>
        <v>15840000</v>
      </c>
      <c r="K2436" s="13" t="str">
        <f>_xlfn.XLOOKUP(A2436,Rotación!$A:$A,Rotación!$P:$P,"",0,-1)</f>
        <v/>
      </c>
      <c r="L2436" s="25" t="e">
        <f t="shared" si="164"/>
        <v>#VALUE!</v>
      </c>
      <c r="M2436" s="26">
        <f t="shared" si="165"/>
        <v>0.82386363636363635</v>
      </c>
      <c r="N2436" s="22" t="str">
        <f>IFERROR(VLOOKUP(A2436,'Base ATR'!$1:$1048576,2,0),"")</f>
        <v/>
      </c>
      <c r="O2436" s="23" t="str">
        <f t="shared" ca="1" si="166"/>
        <v/>
      </c>
      <c r="P2436" t="str">
        <f t="shared" si="167"/>
        <v/>
      </c>
    </row>
    <row r="2437" spans="1:16" x14ac:dyDescent="0.3">
      <c r="A2437" t="s">
        <v>5487</v>
      </c>
      <c r="D2437" s="29">
        <v>8600000</v>
      </c>
      <c r="E2437" s="29">
        <v>7000000</v>
      </c>
      <c r="F2437" t="s">
        <v>4033</v>
      </c>
      <c r="G2437" s="13">
        <f>IFERROR(IF($F2437="ALTA",$D2437*1.03,
IF($F2437="MEDIA",$D2437*1,
IF($F2437="BAJA",$D2437*0.92,
IF($F2437="LIQUIDAR",_xlfn.XLOOKUP(A2437,Rotación!$A:$A,Rotación!$O:$O,0,0,-1),"")))),"")</f>
        <v>8600000</v>
      </c>
      <c r="H2437" s="13">
        <f>IFERROR(IF($F2437="ALTA",$D2437*1,
IF($F2437="MEDIA",$D2437*0.97,
IF($F2437="BAJA",$D2437*0.9,
IF($F2437="LIQUIDAR",_xlfn.XLOOKUP(A2437,Rotación!$A:$A,Rotación!$O:$O,0,0,-1),"")))),"")</f>
        <v>8342000</v>
      </c>
      <c r="I2437" s="13">
        <f>IFERROR(IF($F2437="ALTA",$D2437*0.97,
IF($F2437="MEDIA",$D2437*0.94,
IF($F2437="BAJA",$D2437*0.87,
IF($F2437="LIQUIDAR",_xlfn.XLOOKUP(A2437,Rotación!$A:$A,Rotación!$O:$O,0,0,-1),"")))),"")</f>
        <v>8084000</v>
      </c>
      <c r="J2437" s="13">
        <f>IFERROR(IF($F2437="ALTA",$D2437*0.94,
IF($F2437="MEDIA",$D2437*0.9,
IF($F2437="BAJA",$D2437*0.85,
IF($F2437="LIQUIDAR",_xlfn.XLOOKUP(A2437,Rotación!$A:$A,Rotación!$O:$O,0,0,-1),"")))),"")</f>
        <v>7740000</v>
      </c>
      <c r="K2437" s="13" t="str">
        <f>_xlfn.XLOOKUP(A2437,Rotación!$A:$A,Rotación!$P:$P,"",0,-1)</f>
        <v/>
      </c>
      <c r="L2437" s="25" t="e">
        <f t="shared" si="164"/>
        <v>#VALUE!</v>
      </c>
      <c r="M2437" s="26">
        <f t="shared" si="165"/>
        <v>0.81395348837209303</v>
      </c>
      <c r="N2437" s="22" t="str">
        <f>IFERROR(VLOOKUP(A2437,'Base ATR'!$1:$1048576,2,0),"")</f>
        <v/>
      </c>
      <c r="O2437" s="23" t="str">
        <f t="shared" ca="1" si="166"/>
        <v/>
      </c>
      <c r="P2437" t="str">
        <f t="shared" si="167"/>
        <v/>
      </c>
    </row>
    <row r="2438" spans="1:16" x14ac:dyDescent="0.3">
      <c r="A2438" t="s">
        <v>6277</v>
      </c>
      <c r="D2438" s="29">
        <v>18100000</v>
      </c>
      <c r="E2438" s="29">
        <v>15500000</v>
      </c>
      <c r="F2438" t="s">
        <v>4033</v>
      </c>
      <c r="G2438" s="13">
        <f>IFERROR(IF($F2438="ALTA",$D2438*1.03,
IF($F2438="MEDIA",$D2438*1,
IF($F2438="BAJA",$D2438*0.92,
IF($F2438="LIQUIDAR",_xlfn.XLOOKUP(A2438,Rotación!$A:$A,Rotación!$O:$O,0,0,-1),"")))),"")</f>
        <v>18100000</v>
      </c>
      <c r="H2438" s="13">
        <f>IFERROR(IF($F2438="ALTA",$D2438*1,
IF($F2438="MEDIA",$D2438*0.97,
IF($F2438="BAJA",$D2438*0.9,
IF($F2438="LIQUIDAR",_xlfn.XLOOKUP(A2438,Rotación!$A:$A,Rotación!$O:$O,0,0,-1),"")))),"")</f>
        <v>17557000</v>
      </c>
      <c r="I2438" s="13">
        <f>IFERROR(IF($F2438="ALTA",$D2438*0.97,
IF($F2438="MEDIA",$D2438*0.94,
IF($F2438="BAJA",$D2438*0.87,
IF($F2438="LIQUIDAR",_xlfn.XLOOKUP(A2438,Rotación!$A:$A,Rotación!$O:$O,0,0,-1),"")))),"")</f>
        <v>17014000</v>
      </c>
      <c r="J2438" s="13">
        <f>IFERROR(IF($F2438="ALTA",$D2438*0.94,
IF($F2438="MEDIA",$D2438*0.9,
IF($F2438="BAJA",$D2438*0.85,
IF($F2438="LIQUIDAR",_xlfn.XLOOKUP(A2438,Rotación!$A:$A,Rotación!$O:$O,0,0,-1),"")))),"")</f>
        <v>16290000</v>
      </c>
      <c r="K2438" s="13">
        <f>_xlfn.XLOOKUP(A2438,Rotación!$A:$A,Rotación!$P:$P,"",0,-1)</f>
        <v>16490000</v>
      </c>
      <c r="L2438" s="25">
        <f t="shared" si="164"/>
        <v>-1610000</v>
      </c>
      <c r="M2438" s="26">
        <f t="shared" si="165"/>
        <v>0.85635359116022103</v>
      </c>
      <c r="N2438" s="22">
        <f>IFERROR(VLOOKUP(A2438,'Base ATR'!$1:$1048576,2,0),"")</f>
        <v>46097.481944444444</v>
      </c>
      <c r="O2438" s="23">
        <f t="shared" ca="1" si="166"/>
        <v>190.5180555555562</v>
      </c>
      <c r="P2438" t="str">
        <f t="shared" si="167"/>
        <v>BAJO MERCADO</v>
      </c>
    </row>
    <row r="2439" spans="1:16" x14ac:dyDescent="0.3">
      <c r="A2439" t="s">
        <v>5488</v>
      </c>
      <c r="D2439" s="29">
        <v>11300000</v>
      </c>
      <c r="E2439" s="29">
        <v>8500000</v>
      </c>
      <c r="F2439" t="s">
        <v>4033</v>
      </c>
      <c r="G2439" s="13">
        <f>IFERROR(IF($F2439="ALTA",$D2439*1.03,
IF($F2439="MEDIA",$D2439*1,
IF($F2439="BAJA",$D2439*0.92,
IF($F2439="LIQUIDAR",_xlfn.XLOOKUP(A2439,Rotación!$A:$A,Rotación!$O:$O,0,0,-1),"")))),"")</f>
        <v>11300000</v>
      </c>
      <c r="H2439" s="13">
        <f>IFERROR(IF($F2439="ALTA",$D2439*1,
IF($F2439="MEDIA",$D2439*0.97,
IF($F2439="BAJA",$D2439*0.9,
IF($F2439="LIQUIDAR",_xlfn.XLOOKUP(A2439,Rotación!$A:$A,Rotación!$O:$O,0,0,-1),"")))),"")</f>
        <v>10961000</v>
      </c>
      <c r="I2439" s="13">
        <f>IFERROR(IF($F2439="ALTA",$D2439*0.97,
IF($F2439="MEDIA",$D2439*0.94,
IF($F2439="BAJA",$D2439*0.87,
IF($F2439="LIQUIDAR",_xlfn.XLOOKUP(A2439,Rotación!$A:$A,Rotación!$O:$O,0,0,-1),"")))),"")</f>
        <v>10622000</v>
      </c>
      <c r="J2439" s="13">
        <f>IFERROR(IF($F2439="ALTA",$D2439*0.94,
IF($F2439="MEDIA",$D2439*0.9,
IF($F2439="BAJA",$D2439*0.85,
IF($F2439="LIQUIDAR",_xlfn.XLOOKUP(A2439,Rotación!$A:$A,Rotación!$O:$O,0,0,-1),"")))),"")</f>
        <v>10170000</v>
      </c>
      <c r="K2439" s="13" t="str">
        <f>_xlfn.XLOOKUP(A2439,Rotación!$A:$A,Rotación!$P:$P,"",0,-1)</f>
        <v/>
      </c>
      <c r="L2439" s="25" t="e">
        <f t="shared" si="164"/>
        <v>#VALUE!</v>
      </c>
      <c r="M2439" s="26">
        <f t="shared" si="165"/>
        <v>0.75221238938053092</v>
      </c>
      <c r="N2439" s="22" t="str">
        <f>IFERROR(VLOOKUP(A2439,'Base ATR'!$1:$1048576,2,0),"")</f>
        <v/>
      </c>
      <c r="O2439" s="23" t="str">
        <f t="shared" ca="1" si="166"/>
        <v/>
      </c>
      <c r="P2439" t="str">
        <f t="shared" si="167"/>
        <v/>
      </c>
    </row>
    <row r="2440" spans="1:16" x14ac:dyDescent="0.3">
      <c r="A2440" t="s">
        <v>5489</v>
      </c>
      <c r="D2440" s="29">
        <v>12100000</v>
      </c>
      <c r="E2440" s="29">
        <v>9500000</v>
      </c>
      <c r="F2440" t="s">
        <v>4033</v>
      </c>
      <c r="G2440" s="13">
        <f>IFERROR(IF($F2440="ALTA",$D2440*1.03,
IF($F2440="MEDIA",$D2440*1,
IF($F2440="BAJA",$D2440*0.92,
IF($F2440="LIQUIDAR",_xlfn.XLOOKUP(A2440,Rotación!$A:$A,Rotación!$O:$O,0,0,-1),"")))),"")</f>
        <v>12100000</v>
      </c>
      <c r="H2440" s="13">
        <f>IFERROR(IF($F2440="ALTA",$D2440*1,
IF($F2440="MEDIA",$D2440*0.97,
IF($F2440="BAJA",$D2440*0.9,
IF($F2440="LIQUIDAR",_xlfn.XLOOKUP(A2440,Rotación!$A:$A,Rotación!$O:$O,0,0,-1),"")))),"")</f>
        <v>11737000</v>
      </c>
      <c r="I2440" s="13">
        <f>IFERROR(IF($F2440="ALTA",$D2440*0.97,
IF($F2440="MEDIA",$D2440*0.94,
IF($F2440="BAJA",$D2440*0.87,
IF($F2440="LIQUIDAR",_xlfn.XLOOKUP(A2440,Rotación!$A:$A,Rotación!$O:$O,0,0,-1),"")))),"")</f>
        <v>11374000</v>
      </c>
      <c r="J2440" s="13">
        <f>IFERROR(IF($F2440="ALTA",$D2440*0.94,
IF($F2440="MEDIA",$D2440*0.9,
IF($F2440="BAJA",$D2440*0.85,
IF($F2440="LIQUIDAR",_xlfn.XLOOKUP(A2440,Rotación!$A:$A,Rotación!$O:$O,0,0,-1),"")))),"")</f>
        <v>10890000</v>
      </c>
      <c r="K2440" s="13" t="str">
        <f>_xlfn.XLOOKUP(A2440,Rotación!$A:$A,Rotación!$P:$P,"",0,-1)</f>
        <v/>
      </c>
      <c r="L2440" s="25" t="e">
        <f t="shared" si="164"/>
        <v>#VALUE!</v>
      </c>
      <c r="M2440" s="26">
        <f t="shared" si="165"/>
        <v>0.78512396694214881</v>
      </c>
      <c r="N2440" s="22">
        <f>IFERROR(VLOOKUP(A2440,'Base ATR'!$1:$1048576,2,0),"")</f>
        <v>46164.535416666666</v>
      </c>
      <c r="O2440" s="23">
        <f t="shared" ca="1" si="166"/>
        <v>123.4645833333343</v>
      </c>
      <c r="P2440" t="str">
        <f t="shared" si="167"/>
        <v>SOBRE MERCADO</v>
      </c>
    </row>
    <row r="2441" spans="1:16" x14ac:dyDescent="0.3">
      <c r="A2441" t="s">
        <v>5486</v>
      </c>
      <c r="D2441" s="29">
        <v>17600000</v>
      </c>
      <c r="E2441" s="29">
        <v>15000000</v>
      </c>
      <c r="F2441" t="s">
        <v>4033</v>
      </c>
      <c r="G2441" s="13">
        <f>IFERROR(IF($F2441="ALTA",$D2441*1.03,
IF($F2441="MEDIA",$D2441*1,
IF($F2441="BAJA",$D2441*0.92,
IF($F2441="LIQUIDAR",_xlfn.XLOOKUP(A2441,Rotación!$A:$A,Rotación!$O:$O,0,0,-1),"")))),"")</f>
        <v>17600000</v>
      </c>
      <c r="H2441" s="13">
        <f>IFERROR(IF($F2441="ALTA",$D2441*1,
IF($F2441="MEDIA",$D2441*0.97,
IF($F2441="BAJA",$D2441*0.9,
IF($F2441="LIQUIDAR",_xlfn.XLOOKUP(A2441,Rotación!$A:$A,Rotación!$O:$O,0,0,-1),"")))),"")</f>
        <v>17072000</v>
      </c>
      <c r="I2441" s="13">
        <f>IFERROR(IF($F2441="ALTA",$D2441*0.97,
IF($F2441="MEDIA",$D2441*0.94,
IF($F2441="BAJA",$D2441*0.87,
IF($F2441="LIQUIDAR",_xlfn.XLOOKUP(A2441,Rotación!$A:$A,Rotación!$O:$O,0,0,-1),"")))),"")</f>
        <v>16543999.999999998</v>
      </c>
      <c r="J2441" s="13">
        <f>IFERROR(IF($F2441="ALTA",$D2441*0.94,
IF($F2441="MEDIA",$D2441*0.9,
IF($F2441="BAJA",$D2441*0.85,
IF($F2441="LIQUIDAR",_xlfn.XLOOKUP(A2441,Rotación!$A:$A,Rotación!$O:$O,0,0,-1),"")))),"")</f>
        <v>15840000</v>
      </c>
      <c r="K2441" s="13" t="str">
        <f>_xlfn.XLOOKUP(A2441,Rotación!$A:$A,Rotación!$P:$P,"",0,-1)</f>
        <v/>
      </c>
      <c r="L2441" s="25" t="e">
        <f t="shared" si="164"/>
        <v>#VALUE!</v>
      </c>
      <c r="M2441" s="26">
        <f t="shared" si="165"/>
        <v>0.85227272727272729</v>
      </c>
      <c r="N2441" s="22" t="str">
        <f>IFERROR(VLOOKUP(A2441,'Base ATR'!$1:$1048576,2,0),"")</f>
        <v/>
      </c>
      <c r="O2441" s="23" t="str">
        <f t="shared" ca="1" si="166"/>
        <v/>
      </c>
      <c r="P2441" t="str">
        <f t="shared" si="167"/>
        <v/>
      </c>
    </row>
    <row r="2442" spans="1:16" x14ac:dyDescent="0.3">
      <c r="A2442" t="s">
        <v>5306</v>
      </c>
      <c r="D2442" s="29">
        <v>11200000</v>
      </c>
      <c r="E2442" s="29">
        <v>8000000</v>
      </c>
      <c r="F2442" t="s">
        <v>4033</v>
      </c>
      <c r="G2442" s="13">
        <f>IFERROR(IF($F2442="ALTA",$D2442*1.03,
IF($F2442="MEDIA",$D2442*1,
IF($F2442="BAJA",$D2442*0.92,
IF($F2442="LIQUIDAR",_xlfn.XLOOKUP(A2442,Rotación!$A:$A,Rotación!$O:$O,0,0,-1),"")))),"")</f>
        <v>11200000</v>
      </c>
      <c r="H2442" s="13">
        <f>IFERROR(IF($F2442="ALTA",$D2442*1,
IF($F2442="MEDIA",$D2442*0.97,
IF($F2442="BAJA",$D2442*0.9,
IF($F2442="LIQUIDAR",_xlfn.XLOOKUP(A2442,Rotación!$A:$A,Rotación!$O:$O,0,0,-1),"")))),"")</f>
        <v>10864000</v>
      </c>
      <c r="I2442" s="13">
        <f>IFERROR(IF($F2442="ALTA",$D2442*0.97,
IF($F2442="MEDIA",$D2442*0.94,
IF($F2442="BAJA",$D2442*0.87,
IF($F2442="LIQUIDAR",_xlfn.XLOOKUP(A2442,Rotación!$A:$A,Rotación!$O:$O,0,0,-1),"")))),"")</f>
        <v>10528000</v>
      </c>
      <c r="J2442" s="13">
        <f>IFERROR(IF($F2442="ALTA",$D2442*0.94,
IF($F2442="MEDIA",$D2442*0.9,
IF($F2442="BAJA",$D2442*0.85,
IF($F2442="LIQUIDAR",_xlfn.XLOOKUP(A2442,Rotación!$A:$A,Rotación!$O:$O,0,0,-1),"")))),"")</f>
        <v>10080000</v>
      </c>
      <c r="K2442" s="13" t="str">
        <f>_xlfn.XLOOKUP(A2442,Rotación!$A:$A,Rotación!$P:$P,"",0,-1)</f>
        <v/>
      </c>
      <c r="L2442" s="25" t="e">
        <f t="shared" si="164"/>
        <v>#VALUE!</v>
      </c>
      <c r="M2442" s="26">
        <f t="shared" si="165"/>
        <v>0.7142857142857143</v>
      </c>
      <c r="N2442" s="22">
        <f>IFERROR(VLOOKUP(A2442,'Base ATR'!$1:$1048576,2,0),"")</f>
        <v>46086.40347222222</v>
      </c>
      <c r="O2442" s="23">
        <f t="shared" ca="1" si="166"/>
        <v>201.59652777777956</v>
      </c>
      <c r="P2442" t="str">
        <f t="shared" si="167"/>
        <v>SOBRE MERCADO</v>
      </c>
    </row>
    <row r="2443" spans="1:16" x14ac:dyDescent="0.3">
      <c r="A2443" t="s">
        <v>1414</v>
      </c>
      <c r="D2443" s="29">
        <v>9300000</v>
      </c>
      <c r="E2443" s="29">
        <v>6500000</v>
      </c>
      <c r="F2443" t="s">
        <v>4033</v>
      </c>
      <c r="G2443" s="13">
        <f>IFERROR(IF($F2443="ALTA",$D2443*1.03,
IF($F2443="MEDIA",$D2443*1,
IF($F2443="BAJA",$D2443*0.92,
IF($F2443="LIQUIDAR",_xlfn.XLOOKUP(A2443,Rotación!$A:$A,Rotación!$O:$O,0,0,-1),"")))),"")</f>
        <v>9300000</v>
      </c>
      <c r="H2443" s="13">
        <f>IFERROR(IF($F2443="ALTA",$D2443*1,
IF($F2443="MEDIA",$D2443*0.97,
IF($F2443="BAJA",$D2443*0.9,
IF($F2443="LIQUIDAR",_xlfn.XLOOKUP(A2443,Rotación!$A:$A,Rotación!$O:$O,0,0,-1),"")))),"")</f>
        <v>9021000</v>
      </c>
      <c r="I2443" s="13">
        <f>IFERROR(IF($F2443="ALTA",$D2443*0.97,
IF($F2443="MEDIA",$D2443*0.94,
IF($F2443="BAJA",$D2443*0.87,
IF($F2443="LIQUIDAR",_xlfn.XLOOKUP(A2443,Rotación!$A:$A,Rotación!$O:$O,0,0,-1),"")))),"")</f>
        <v>8742000</v>
      </c>
      <c r="J2443" s="13">
        <f>IFERROR(IF($F2443="ALTA",$D2443*0.94,
IF($F2443="MEDIA",$D2443*0.9,
IF($F2443="BAJA",$D2443*0.85,
IF($F2443="LIQUIDAR",_xlfn.XLOOKUP(A2443,Rotación!$A:$A,Rotación!$O:$O,0,0,-1),"")))),"")</f>
        <v>8370000</v>
      </c>
      <c r="K2443" s="13" t="str">
        <f>_xlfn.XLOOKUP(A2443,Rotación!$A:$A,Rotación!$P:$P,"",0,-1)</f>
        <v/>
      </c>
      <c r="L2443" s="25" t="e">
        <f t="shared" si="164"/>
        <v>#VALUE!</v>
      </c>
      <c r="M2443" s="26">
        <f t="shared" si="165"/>
        <v>0.69892473118279574</v>
      </c>
      <c r="N2443" s="22">
        <f>IFERROR(VLOOKUP(A2443,'Base ATR'!$1:$1048576,2,0),"")</f>
        <v>45448.765277777777</v>
      </c>
      <c r="O2443" s="23">
        <f t="shared" ca="1" si="166"/>
        <v>839.23472222222335</v>
      </c>
      <c r="P2443" t="str">
        <f t="shared" si="167"/>
        <v>SOBRE MERCADO</v>
      </c>
    </row>
    <row r="2444" spans="1:16" x14ac:dyDescent="0.3">
      <c r="A2444" t="s">
        <v>5490</v>
      </c>
      <c r="D2444" s="29">
        <v>7000000</v>
      </c>
      <c r="E2444" s="29">
        <v>5200000</v>
      </c>
      <c r="F2444" t="s">
        <v>4033</v>
      </c>
      <c r="G2444" s="13">
        <f>IFERROR(IF($F2444="ALTA",$D2444*1.03,
IF($F2444="MEDIA",$D2444*1,
IF($F2444="BAJA",$D2444*0.92,
IF($F2444="LIQUIDAR",_xlfn.XLOOKUP(A2444,Rotación!$A:$A,Rotación!$O:$O,0,0,-1),"")))),"")</f>
        <v>7000000</v>
      </c>
      <c r="H2444" s="13">
        <f>IFERROR(IF($F2444="ALTA",$D2444*1,
IF($F2444="MEDIA",$D2444*0.97,
IF($F2444="BAJA",$D2444*0.9,
IF($F2444="LIQUIDAR",_xlfn.XLOOKUP(A2444,Rotación!$A:$A,Rotación!$O:$O,0,0,-1),"")))),"")</f>
        <v>6790000</v>
      </c>
      <c r="I2444" s="13">
        <f>IFERROR(IF($F2444="ALTA",$D2444*0.97,
IF($F2444="MEDIA",$D2444*0.94,
IF($F2444="BAJA",$D2444*0.87,
IF($F2444="LIQUIDAR",_xlfn.XLOOKUP(A2444,Rotación!$A:$A,Rotación!$O:$O,0,0,-1),"")))),"")</f>
        <v>6580000</v>
      </c>
      <c r="J2444" s="13">
        <f>IFERROR(IF($F2444="ALTA",$D2444*0.94,
IF($F2444="MEDIA",$D2444*0.9,
IF($F2444="BAJA",$D2444*0.85,
IF($F2444="LIQUIDAR",_xlfn.XLOOKUP(A2444,Rotación!$A:$A,Rotación!$O:$O,0,0,-1),"")))),"")</f>
        <v>6300000</v>
      </c>
      <c r="K2444" s="13" t="str">
        <f>_xlfn.XLOOKUP(A2444,Rotación!$A:$A,Rotación!$P:$P,"",0,-1)</f>
        <v/>
      </c>
      <c r="L2444" s="25" t="e">
        <f t="shared" si="164"/>
        <v>#VALUE!</v>
      </c>
      <c r="M2444" s="26">
        <f t="shared" si="165"/>
        <v>0.74285714285714288</v>
      </c>
      <c r="N2444" s="22" t="str">
        <f>IFERROR(VLOOKUP(A2444,'Base ATR'!$1:$1048576,2,0),"")</f>
        <v/>
      </c>
      <c r="O2444" s="23" t="str">
        <f t="shared" ca="1" si="166"/>
        <v/>
      </c>
      <c r="P2444" t="str">
        <f t="shared" si="167"/>
        <v/>
      </c>
    </row>
    <row r="2445" spans="1:16" x14ac:dyDescent="0.3">
      <c r="A2445" t="s">
        <v>5491</v>
      </c>
      <c r="D2445" s="29">
        <v>11000000</v>
      </c>
      <c r="E2445" s="29">
        <v>8800000</v>
      </c>
      <c r="F2445" t="s">
        <v>4033</v>
      </c>
      <c r="G2445" s="13">
        <f>IFERROR(IF($F2445="ALTA",$D2445*1.03,
IF($F2445="MEDIA",$D2445*1,
IF($F2445="BAJA",$D2445*0.92,
IF($F2445="LIQUIDAR",_xlfn.XLOOKUP(A2445,Rotación!$A:$A,Rotación!$O:$O,0,0,-1),"")))),"")</f>
        <v>11000000</v>
      </c>
      <c r="H2445" s="13">
        <f>IFERROR(IF($F2445="ALTA",$D2445*1,
IF($F2445="MEDIA",$D2445*0.97,
IF($F2445="BAJA",$D2445*0.9,
IF($F2445="LIQUIDAR",_xlfn.XLOOKUP(A2445,Rotación!$A:$A,Rotación!$O:$O,0,0,-1),"")))),"")</f>
        <v>10670000</v>
      </c>
      <c r="I2445" s="13">
        <f>IFERROR(IF($F2445="ALTA",$D2445*0.97,
IF($F2445="MEDIA",$D2445*0.94,
IF($F2445="BAJA",$D2445*0.87,
IF($F2445="LIQUIDAR",_xlfn.XLOOKUP(A2445,Rotación!$A:$A,Rotación!$O:$O,0,0,-1),"")))),"")</f>
        <v>10340000</v>
      </c>
      <c r="J2445" s="13">
        <f>IFERROR(IF($F2445="ALTA",$D2445*0.94,
IF($F2445="MEDIA",$D2445*0.9,
IF($F2445="BAJA",$D2445*0.85,
IF($F2445="LIQUIDAR",_xlfn.XLOOKUP(A2445,Rotación!$A:$A,Rotación!$O:$O,0,0,-1),"")))),"")</f>
        <v>9900000</v>
      </c>
      <c r="K2445" s="13" t="str">
        <f>_xlfn.XLOOKUP(A2445,Rotación!$A:$A,Rotación!$P:$P,"",0,-1)</f>
        <v/>
      </c>
      <c r="L2445" s="25" t="e">
        <f t="shared" si="164"/>
        <v>#VALUE!</v>
      </c>
      <c r="M2445" s="26">
        <f t="shared" si="165"/>
        <v>0.8</v>
      </c>
      <c r="N2445" s="22" t="str">
        <f>IFERROR(VLOOKUP(A2445,'Base ATR'!$1:$1048576,2,0),"")</f>
        <v/>
      </c>
      <c r="O2445" s="23" t="str">
        <f t="shared" ca="1" si="166"/>
        <v/>
      </c>
      <c r="P2445" t="str">
        <f t="shared" si="167"/>
        <v/>
      </c>
    </row>
    <row r="2446" spans="1:16" x14ac:dyDescent="0.3">
      <c r="A2446" t="s">
        <v>5492</v>
      </c>
      <c r="D2446" s="29">
        <v>13800000</v>
      </c>
      <c r="E2446" s="29">
        <v>11500000</v>
      </c>
      <c r="F2446" t="s">
        <v>4033</v>
      </c>
      <c r="G2446" s="13">
        <f>IFERROR(IF($F2446="ALTA",$D2446*1.03,
IF($F2446="MEDIA",$D2446*1,
IF($F2446="BAJA",$D2446*0.92,
IF($F2446="LIQUIDAR",_xlfn.XLOOKUP(A2446,Rotación!$A:$A,Rotación!$O:$O,0,0,-1),"")))),"")</f>
        <v>13800000</v>
      </c>
      <c r="H2446" s="13">
        <f>IFERROR(IF($F2446="ALTA",$D2446*1,
IF($F2446="MEDIA",$D2446*0.97,
IF($F2446="BAJA",$D2446*0.9,
IF($F2446="LIQUIDAR",_xlfn.XLOOKUP(A2446,Rotación!$A:$A,Rotación!$O:$O,0,0,-1),"")))),"")</f>
        <v>13386000</v>
      </c>
      <c r="I2446" s="13">
        <f>IFERROR(IF($F2446="ALTA",$D2446*0.97,
IF($F2446="MEDIA",$D2446*0.94,
IF($F2446="BAJA",$D2446*0.87,
IF($F2446="LIQUIDAR",_xlfn.XLOOKUP(A2446,Rotación!$A:$A,Rotación!$O:$O,0,0,-1),"")))),"")</f>
        <v>12972000</v>
      </c>
      <c r="J2446" s="13">
        <f>IFERROR(IF($F2446="ALTA",$D2446*0.94,
IF($F2446="MEDIA",$D2446*0.9,
IF($F2446="BAJA",$D2446*0.85,
IF($F2446="LIQUIDAR",_xlfn.XLOOKUP(A2446,Rotación!$A:$A,Rotación!$O:$O,0,0,-1),"")))),"")</f>
        <v>12420000</v>
      </c>
      <c r="K2446" s="13" t="str">
        <f>_xlfn.XLOOKUP(A2446,Rotación!$A:$A,Rotación!$P:$P,"",0,-1)</f>
        <v/>
      </c>
      <c r="L2446" s="25" t="e">
        <f t="shared" si="164"/>
        <v>#VALUE!</v>
      </c>
      <c r="M2446" s="26">
        <f t="shared" si="165"/>
        <v>0.83333333333333337</v>
      </c>
      <c r="N2446" s="22" t="str">
        <f>IFERROR(VLOOKUP(A2446,'Base ATR'!$1:$1048576,2,0),"")</f>
        <v/>
      </c>
      <c r="O2446" s="23" t="str">
        <f t="shared" ca="1" si="166"/>
        <v/>
      </c>
      <c r="P2446" t="str">
        <f t="shared" si="167"/>
        <v/>
      </c>
    </row>
    <row r="2447" spans="1:16" x14ac:dyDescent="0.3">
      <c r="A2447" t="s">
        <v>5493</v>
      </c>
      <c r="D2447" s="29">
        <v>13300000</v>
      </c>
      <c r="E2447" s="29">
        <v>10700000</v>
      </c>
      <c r="F2447" t="s">
        <v>5391</v>
      </c>
      <c r="G2447" s="13">
        <f>IFERROR(IF($F2447="ALTA",$D2447*1.03,
IF($F2447="MEDIA",$D2447*1,
IF($F2447="BAJA",$D2447*0.92,
IF($F2447="LIQUIDAR",_xlfn.XLOOKUP(A2447,Rotación!$A:$A,Rotación!$O:$O,0,0,-1),"")))),"")</f>
        <v>12236000</v>
      </c>
      <c r="H2447" s="13">
        <f>IFERROR(IF($F2447="ALTA",$D2447*1,
IF($F2447="MEDIA",$D2447*0.97,
IF($F2447="BAJA",$D2447*0.9,
IF($F2447="LIQUIDAR",_xlfn.XLOOKUP(A2447,Rotación!$A:$A,Rotación!$O:$O,0,0,-1),"")))),"")</f>
        <v>11970000</v>
      </c>
      <c r="I2447" s="13">
        <f>IFERROR(IF($F2447="ALTA",$D2447*0.97,
IF($F2447="MEDIA",$D2447*0.94,
IF($F2447="BAJA",$D2447*0.87,
IF($F2447="LIQUIDAR",_xlfn.XLOOKUP(A2447,Rotación!$A:$A,Rotación!$O:$O,0,0,-1),"")))),"")</f>
        <v>11571000</v>
      </c>
      <c r="J2447" s="13">
        <f>IFERROR(IF($F2447="ALTA",$D2447*0.94,
IF($F2447="MEDIA",$D2447*0.9,
IF($F2447="BAJA",$D2447*0.85,
IF($F2447="LIQUIDAR",_xlfn.XLOOKUP(A2447,Rotación!$A:$A,Rotación!$O:$O,0,0,-1),"")))),"")</f>
        <v>11305000</v>
      </c>
      <c r="K2447" s="13" t="str">
        <f>_xlfn.XLOOKUP(A2447,Rotación!$A:$A,Rotación!$P:$P,"",0,-1)</f>
        <v/>
      </c>
      <c r="L2447" s="25" t="e">
        <f t="shared" si="164"/>
        <v>#VALUE!</v>
      </c>
      <c r="M2447" s="26">
        <f t="shared" si="165"/>
        <v>0.80451127819548873</v>
      </c>
      <c r="N2447" s="22">
        <f>IFERROR(VLOOKUP(A2447,'Base ATR'!$1:$1048576,2,0),"")</f>
        <v>46183.413888888892</v>
      </c>
      <c r="O2447" s="23">
        <f t="shared" ca="1" si="166"/>
        <v>104.58611111110804</v>
      </c>
      <c r="P2447" t="str">
        <f t="shared" si="167"/>
        <v>SOBRE MERCADO</v>
      </c>
    </row>
    <row r="2448" spans="1:16" x14ac:dyDescent="0.3">
      <c r="A2448" t="s">
        <v>5494</v>
      </c>
      <c r="D2448" s="29">
        <v>16200000</v>
      </c>
      <c r="E2448" s="29">
        <v>12500000</v>
      </c>
      <c r="F2448" t="s">
        <v>4033</v>
      </c>
      <c r="G2448" s="13">
        <f>IFERROR(IF($F2448="ALTA",$D2448*1.03,
IF($F2448="MEDIA",$D2448*1,
IF($F2448="BAJA",$D2448*0.92,
IF($F2448="LIQUIDAR",_xlfn.XLOOKUP(A2448,Rotación!$A:$A,Rotación!$O:$O,0,0,-1),"")))),"")</f>
        <v>16200000</v>
      </c>
      <c r="H2448" s="13">
        <f>IFERROR(IF($F2448="ALTA",$D2448*1,
IF($F2448="MEDIA",$D2448*0.97,
IF($F2448="BAJA",$D2448*0.9,
IF($F2448="LIQUIDAR",_xlfn.XLOOKUP(A2448,Rotación!$A:$A,Rotación!$O:$O,0,0,-1),"")))),"")</f>
        <v>15714000</v>
      </c>
      <c r="I2448" s="13">
        <f>IFERROR(IF($F2448="ALTA",$D2448*0.97,
IF($F2448="MEDIA",$D2448*0.94,
IF($F2448="BAJA",$D2448*0.87,
IF($F2448="LIQUIDAR",_xlfn.XLOOKUP(A2448,Rotación!$A:$A,Rotación!$O:$O,0,0,-1),"")))),"")</f>
        <v>15228000</v>
      </c>
      <c r="J2448" s="13">
        <f>IFERROR(IF($F2448="ALTA",$D2448*0.94,
IF($F2448="MEDIA",$D2448*0.9,
IF($F2448="BAJA",$D2448*0.85,
IF($F2448="LIQUIDAR",_xlfn.XLOOKUP(A2448,Rotación!$A:$A,Rotación!$O:$O,0,0,-1),"")))),"")</f>
        <v>14580000</v>
      </c>
      <c r="K2448" s="13" t="str">
        <f>_xlfn.XLOOKUP(A2448,Rotación!$A:$A,Rotación!$P:$P,"",0,-1)</f>
        <v/>
      </c>
      <c r="L2448" s="25" t="e">
        <f t="shared" si="164"/>
        <v>#VALUE!</v>
      </c>
      <c r="M2448" s="26">
        <f t="shared" si="165"/>
        <v>0.77160493827160492</v>
      </c>
      <c r="N2448" s="22" t="str">
        <f>IFERROR(VLOOKUP(A2448,'Base ATR'!$1:$1048576,2,0),"")</f>
        <v/>
      </c>
      <c r="O2448" s="23" t="str">
        <f t="shared" ca="1" si="166"/>
        <v/>
      </c>
      <c r="P2448" t="str">
        <f t="shared" si="167"/>
        <v/>
      </c>
    </row>
    <row r="2449" spans="1:16" x14ac:dyDescent="0.3">
      <c r="A2449" t="s">
        <v>5495</v>
      </c>
      <c r="D2449" s="29">
        <v>16800000</v>
      </c>
      <c r="E2449" s="29">
        <v>13800000</v>
      </c>
      <c r="F2449" t="s">
        <v>4033</v>
      </c>
      <c r="G2449" s="13">
        <f>IFERROR(IF($F2449="ALTA",$D2449*1.03,
IF($F2449="MEDIA",$D2449*1,
IF($F2449="BAJA",$D2449*0.92,
IF($F2449="LIQUIDAR",_xlfn.XLOOKUP(A2449,Rotación!$A:$A,Rotación!$O:$O,0,0,-1),"")))),"")</f>
        <v>16800000</v>
      </c>
      <c r="H2449" s="13">
        <f>IFERROR(IF($F2449="ALTA",$D2449*1,
IF($F2449="MEDIA",$D2449*0.97,
IF($F2449="BAJA",$D2449*0.9,
IF($F2449="LIQUIDAR",_xlfn.XLOOKUP(A2449,Rotación!$A:$A,Rotación!$O:$O,0,0,-1),"")))),"")</f>
        <v>16296000</v>
      </c>
      <c r="I2449" s="13">
        <f>IFERROR(IF($F2449="ALTA",$D2449*0.97,
IF($F2449="MEDIA",$D2449*0.94,
IF($F2449="BAJA",$D2449*0.87,
IF($F2449="LIQUIDAR",_xlfn.XLOOKUP(A2449,Rotación!$A:$A,Rotación!$O:$O,0,0,-1),"")))),"")</f>
        <v>15792000</v>
      </c>
      <c r="J2449" s="13">
        <f>IFERROR(IF($F2449="ALTA",$D2449*0.94,
IF($F2449="MEDIA",$D2449*0.9,
IF($F2449="BAJA",$D2449*0.85,
IF($F2449="LIQUIDAR",_xlfn.XLOOKUP(A2449,Rotación!$A:$A,Rotación!$O:$O,0,0,-1),"")))),"")</f>
        <v>15120000</v>
      </c>
      <c r="K2449" s="13" t="str">
        <f>_xlfn.XLOOKUP(A2449,Rotación!$A:$A,Rotación!$P:$P,"",0,-1)</f>
        <v/>
      </c>
      <c r="L2449" s="25" t="e">
        <f t="shared" si="164"/>
        <v>#VALUE!</v>
      </c>
      <c r="M2449" s="26">
        <f t="shared" si="165"/>
        <v>0.8214285714285714</v>
      </c>
      <c r="N2449" s="22" t="str">
        <f>IFERROR(VLOOKUP(A2449,'Base ATR'!$1:$1048576,2,0),"")</f>
        <v/>
      </c>
      <c r="O2449" s="23" t="str">
        <f t="shared" ca="1" si="166"/>
        <v/>
      </c>
      <c r="P2449" t="str">
        <f t="shared" si="167"/>
        <v/>
      </c>
    </row>
    <row r="2450" spans="1:16" x14ac:dyDescent="0.3">
      <c r="A2450" t="s">
        <v>5496</v>
      </c>
      <c r="D2450" s="29">
        <v>11300000</v>
      </c>
      <c r="E2450" s="29">
        <v>8800000</v>
      </c>
      <c r="F2450" t="s">
        <v>4033</v>
      </c>
      <c r="G2450" s="13">
        <f>IFERROR(IF($F2450="ALTA",$D2450*1.03,
IF($F2450="MEDIA",$D2450*1,
IF($F2450="BAJA",$D2450*0.92,
IF($F2450="LIQUIDAR",_xlfn.XLOOKUP(A2450,Rotación!$A:$A,Rotación!$O:$O,0,0,-1),"")))),"")</f>
        <v>11300000</v>
      </c>
      <c r="H2450" s="13">
        <f>IFERROR(IF($F2450="ALTA",$D2450*1,
IF($F2450="MEDIA",$D2450*0.97,
IF($F2450="BAJA",$D2450*0.9,
IF($F2450="LIQUIDAR",_xlfn.XLOOKUP(A2450,Rotación!$A:$A,Rotación!$O:$O,0,0,-1),"")))),"")</f>
        <v>10961000</v>
      </c>
      <c r="I2450" s="13">
        <f>IFERROR(IF($F2450="ALTA",$D2450*0.97,
IF($F2450="MEDIA",$D2450*0.94,
IF($F2450="BAJA",$D2450*0.87,
IF($F2450="LIQUIDAR",_xlfn.XLOOKUP(A2450,Rotación!$A:$A,Rotación!$O:$O,0,0,-1),"")))),"")</f>
        <v>10622000</v>
      </c>
      <c r="J2450" s="13">
        <f>IFERROR(IF($F2450="ALTA",$D2450*0.94,
IF($F2450="MEDIA",$D2450*0.9,
IF($F2450="BAJA",$D2450*0.85,
IF($F2450="LIQUIDAR",_xlfn.XLOOKUP(A2450,Rotación!$A:$A,Rotación!$O:$O,0,0,-1),"")))),"")</f>
        <v>10170000</v>
      </c>
      <c r="K2450" s="13" t="str">
        <f>_xlfn.XLOOKUP(A2450,Rotación!$A:$A,Rotación!$P:$P,"",0,-1)</f>
        <v/>
      </c>
      <c r="L2450" s="25" t="e">
        <f t="shared" si="164"/>
        <v>#VALUE!</v>
      </c>
      <c r="M2450" s="26">
        <f t="shared" si="165"/>
        <v>0.77876106194690264</v>
      </c>
      <c r="N2450" s="22" t="str">
        <f>IFERROR(VLOOKUP(A2450,'Base ATR'!$1:$1048576,2,0),"")</f>
        <v/>
      </c>
      <c r="O2450" s="23" t="str">
        <f t="shared" ca="1" si="166"/>
        <v/>
      </c>
      <c r="P2450" t="str">
        <f t="shared" si="167"/>
        <v/>
      </c>
    </row>
    <row r="2451" spans="1:16" x14ac:dyDescent="0.3">
      <c r="A2451" t="s">
        <v>5497</v>
      </c>
      <c r="D2451" s="29">
        <v>13660000</v>
      </c>
      <c r="E2451" s="29">
        <v>11500000</v>
      </c>
      <c r="F2451" t="s">
        <v>4033</v>
      </c>
      <c r="G2451" s="13">
        <f>IFERROR(IF($F2451="ALTA",$D2451*1.03,
IF($F2451="MEDIA",$D2451*1,
IF($F2451="BAJA",$D2451*0.92,
IF($F2451="LIQUIDAR",_xlfn.XLOOKUP(A2451,Rotación!$A:$A,Rotación!$O:$O,0,0,-1),"")))),"")</f>
        <v>13660000</v>
      </c>
      <c r="H2451" s="13">
        <f>IFERROR(IF($F2451="ALTA",$D2451*1,
IF($F2451="MEDIA",$D2451*0.97,
IF($F2451="BAJA",$D2451*0.9,
IF($F2451="LIQUIDAR",_xlfn.XLOOKUP(A2451,Rotación!$A:$A,Rotación!$O:$O,0,0,-1),"")))),"")</f>
        <v>13250200</v>
      </c>
      <c r="I2451" s="13">
        <f>IFERROR(IF($F2451="ALTA",$D2451*0.97,
IF($F2451="MEDIA",$D2451*0.94,
IF($F2451="BAJA",$D2451*0.87,
IF($F2451="LIQUIDAR",_xlfn.XLOOKUP(A2451,Rotación!$A:$A,Rotación!$O:$O,0,0,-1),"")))),"")</f>
        <v>12840400</v>
      </c>
      <c r="J2451" s="13">
        <f>IFERROR(IF($F2451="ALTA",$D2451*0.94,
IF($F2451="MEDIA",$D2451*0.9,
IF($F2451="BAJA",$D2451*0.85,
IF($F2451="LIQUIDAR",_xlfn.XLOOKUP(A2451,Rotación!$A:$A,Rotación!$O:$O,0,0,-1),"")))),"")</f>
        <v>12294000</v>
      </c>
      <c r="K2451" s="13" t="str">
        <f>_xlfn.XLOOKUP(A2451,Rotación!$A:$A,Rotación!$P:$P,"",0,-1)</f>
        <v/>
      </c>
      <c r="L2451" s="25" t="e">
        <f t="shared" si="164"/>
        <v>#VALUE!</v>
      </c>
      <c r="M2451" s="26">
        <f t="shared" si="165"/>
        <v>0.84187408491947291</v>
      </c>
      <c r="N2451" s="22" t="str">
        <f>IFERROR(VLOOKUP(A2451,'Base ATR'!$1:$1048576,2,0),"")</f>
        <v/>
      </c>
      <c r="O2451" s="23" t="str">
        <f t="shared" ca="1" si="166"/>
        <v/>
      </c>
      <c r="P2451" t="str">
        <f t="shared" si="167"/>
        <v/>
      </c>
    </row>
    <row r="2452" spans="1:16" x14ac:dyDescent="0.3">
      <c r="A2452" t="s">
        <v>5498</v>
      </c>
      <c r="D2452" s="29">
        <v>24830000</v>
      </c>
      <c r="E2452" s="29">
        <v>18500000</v>
      </c>
      <c r="F2452" t="s">
        <v>5391</v>
      </c>
      <c r="G2452" s="13">
        <f>IFERROR(IF($F2452="ALTA",$D2452*1.03,
IF($F2452="MEDIA",$D2452*1,
IF($F2452="BAJA",$D2452*0.92,
IF($F2452="LIQUIDAR",_xlfn.XLOOKUP(A2452,Rotación!$A:$A,Rotación!$O:$O,0,0,-1),"")))),"")</f>
        <v>22843600</v>
      </c>
      <c r="H2452" s="13">
        <f>IFERROR(IF($F2452="ALTA",$D2452*1,
IF($F2452="MEDIA",$D2452*0.97,
IF($F2452="BAJA",$D2452*0.9,
IF($F2452="LIQUIDAR",_xlfn.XLOOKUP(A2452,Rotación!$A:$A,Rotación!$O:$O,0,0,-1),"")))),"")</f>
        <v>22347000</v>
      </c>
      <c r="I2452" s="13">
        <f>IFERROR(IF($F2452="ALTA",$D2452*0.97,
IF($F2452="MEDIA",$D2452*0.94,
IF($F2452="BAJA",$D2452*0.87,
IF($F2452="LIQUIDAR",_xlfn.XLOOKUP(A2452,Rotación!$A:$A,Rotación!$O:$O,0,0,-1),"")))),"")</f>
        <v>21602100</v>
      </c>
      <c r="J2452" s="13">
        <f>IFERROR(IF($F2452="ALTA",$D2452*0.94,
IF($F2452="MEDIA",$D2452*0.9,
IF($F2452="BAJA",$D2452*0.85,
IF($F2452="LIQUIDAR",_xlfn.XLOOKUP(A2452,Rotación!$A:$A,Rotación!$O:$O,0,0,-1),"")))),"")</f>
        <v>21105500</v>
      </c>
      <c r="K2452" s="13" t="str">
        <f>_xlfn.XLOOKUP(A2452,Rotación!$A:$A,Rotación!$P:$P,"",0,-1)</f>
        <v/>
      </c>
      <c r="L2452" s="25" t="e">
        <f t="shared" si="164"/>
        <v>#VALUE!</v>
      </c>
      <c r="M2452" s="26">
        <f t="shared" si="165"/>
        <v>0.74506645187273457</v>
      </c>
      <c r="N2452" s="22" t="str">
        <f>IFERROR(VLOOKUP(A2452,'Base ATR'!$1:$1048576,2,0),"")</f>
        <v/>
      </c>
      <c r="O2452" s="23" t="str">
        <f t="shared" ca="1" si="166"/>
        <v/>
      </c>
      <c r="P2452" t="str">
        <f t="shared" si="167"/>
        <v/>
      </c>
    </row>
    <row r="2453" spans="1:16" x14ac:dyDescent="0.3">
      <c r="A2453" t="s">
        <v>5499</v>
      </c>
      <c r="D2453" s="29">
        <v>11300000</v>
      </c>
      <c r="E2453" s="29">
        <v>9200000</v>
      </c>
      <c r="F2453" t="s">
        <v>4033</v>
      </c>
      <c r="G2453" s="13">
        <f>IFERROR(IF($F2453="ALTA",$D2453*1.03,
IF($F2453="MEDIA",$D2453*1,
IF($F2453="BAJA",$D2453*0.92,
IF($F2453="LIQUIDAR",_xlfn.XLOOKUP(A2453,Rotación!$A:$A,Rotación!$O:$O,0,0,-1),"")))),"")</f>
        <v>11300000</v>
      </c>
      <c r="H2453" s="13">
        <f>IFERROR(IF($F2453="ALTA",$D2453*1,
IF($F2453="MEDIA",$D2453*0.97,
IF($F2453="BAJA",$D2453*0.9,
IF($F2453="LIQUIDAR",_xlfn.XLOOKUP(A2453,Rotación!$A:$A,Rotación!$O:$O,0,0,-1),"")))),"")</f>
        <v>10961000</v>
      </c>
      <c r="I2453" s="13">
        <f>IFERROR(IF($F2453="ALTA",$D2453*0.97,
IF($F2453="MEDIA",$D2453*0.94,
IF($F2453="BAJA",$D2453*0.87,
IF($F2453="LIQUIDAR",_xlfn.XLOOKUP(A2453,Rotación!$A:$A,Rotación!$O:$O,0,0,-1),"")))),"")</f>
        <v>10622000</v>
      </c>
      <c r="J2453" s="13">
        <f>IFERROR(IF($F2453="ALTA",$D2453*0.94,
IF($F2453="MEDIA",$D2453*0.9,
IF($F2453="BAJA",$D2453*0.85,
IF($F2453="LIQUIDAR",_xlfn.XLOOKUP(A2453,Rotación!$A:$A,Rotación!$O:$O,0,0,-1),"")))),"")</f>
        <v>10170000</v>
      </c>
      <c r="K2453" s="13" t="str">
        <f>_xlfn.XLOOKUP(A2453,Rotación!$A:$A,Rotación!$P:$P,"",0,-1)</f>
        <v/>
      </c>
      <c r="L2453" s="25" t="e">
        <f t="shared" si="164"/>
        <v>#VALUE!</v>
      </c>
      <c r="M2453" s="26">
        <f t="shared" si="165"/>
        <v>0.81415929203539827</v>
      </c>
      <c r="N2453" s="22" t="str">
        <f>IFERROR(VLOOKUP(A2453,'Base ATR'!$1:$1048576,2,0),"")</f>
        <v/>
      </c>
      <c r="O2453" s="23" t="str">
        <f t="shared" ca="1" si="166"/>
        <v/>
      </c>
      <c r="P2453" t="str">
        <f t="shared" si="167"/>
        <v/>
      </c>
    </row>
    <row r="2454" spans="1:16" x14ac:dyDescent="0.3">
      <c r="A2454" t="s">
        <v>5500</v>
      </c>
      <c r="D2454" s="29">
        <v>14200000</v>
      </c>
      <c r="E2454" s="29">
        <v>11500000</v>
      </c>
      <c r="F2454" t="s">
        <v>4033</v>
      </c>
      <c r="G2454" s="13">
        <f>IFERROR(IF($F2454="ALTA",$D2454*1.03,
IF($F2454="MEDIA",$D2454*1,
IF($F2454="BAJA",$D2454*0.92,
IF($F2454="LIQUIDAR",_xlfn.XLOOKUP(A2454,Rotación!$A:$A,Rotación!$O:$O,0,0,-1),"")))),"")</f>
        <v>14200000</v>
      </c>
      <c r="H2454" s="13">
        <f>IFERROR(IF($F2454="ALTA",$D2454*1,
IF($F2454="MEDIA",$D2454*0.97,
IF($F2454="BAJA",$D2454*0.9,
IF($F2454="LIQUIDAR",_xlfn.XLOOKUP(A2454,Rotación!$A:$A,Rotación!$O:$O,0,0,-1),"")))),"")</f>
        <v>13774000</v>
      </c>
      <c r="I2454" s="13">
        <f>IFERROR(IF($F2454="ALTA",$D2454*0.97,
IF($F2454="MEDIA",$D2454*0.94,
IF($F2454="BAJA",$D2454*0.87,
IF($F2454="LIQUIDAR",_xlfn.XLOOKUP(A2454,Rotación!$A:$A,Rotación!$O:$O,0,0,-1),"")))),"")</f>
        <v>13348000</v>
      </c>
      <c r="J2454" s="13">
        <f>IFERROR(IF($F2454="ALTA",$D2454*0.94,
IF($F2454="MEDIA",$D2454*0.9,
IF($F2454="BAJA",$D2454*0.85,
IF($F2454="LIQUIDAR",_xlfn.XLOOKUP(A2454,Rotación!$A:$A,Rotación!$O:$O,0,0,-1),"")))),"")</f>
        <v>12780000</v>
      </c>
      <c r="K2454" s="13" t="str">
        <f>_xlfn.XLOOKUP(A2454,Rotación!$A:$A,Rotación!$P:$P,"",0,-1)</f>
        <v/>
      </c>
      <c r="L2454" s="25" t="e">
        <f t="shared" si="164"/>
        <v>#VALUE!</v>
      </c>
      <c r="M2454" s="26">
        <f t="shared" si="165"/>
        <v>0.8098591549295775</v>
      </c>
      <c r="N2454" s="22" t="str">
        <f>IFERROR(VLOOKUP(A2454,'Base ATR'!$1:$1048576,2,0),"")</f>
        <v/>
      </c>
      <c r="O2454" s="23" t="str">
        <f t="shared" ca="1" si="166"/>
        <v/>
      </c>
      <c r="P2454" t="str">
        <f t="shared" si="167"/>
        <v/>
      </c>
    </row>
    <row r="2455" spans="1:16" x14ac:dyDescent="0.3">
      <c r="A2455" t="s">
        <v>5501</v>
      </c>
      <c r="D2455" s="29">
        <v>13600000</v>
      </c>
      <c r="E2455" s="29">
        <v>11000000</v>
      </c>
      <c r="F2455" t="s">
        <v>4033</v>
      </c>
      <c r="G2455" s="13">
        <f>IFERROR(IF($F2455="ALTA",$D2455*1.03,
IF($F2455="MEDIA",$D2455*1,
IF($F2455="BAJA",$D2455*0.92,
IF($F2455="LIQUIDAR",_xlfn.XLOOKUP(A2455,Rotación!$A:$A,Rotación!$O:$O,0,0,-1),"")))),"")</f>
        <v>13600000</v>
      </c>
      <c r="H2455" s="13">
        <f>IFERROR(IF($F2455="ALTA",$D2455*1,
IF($F2455="MEDIA",$D2455*0.97,
IF($F2455="BAJA",$D2455*0.9,
IF($F2455="LIQUIDAR",_xlfn.XLOOKUP(A2455,Rotación!$A:$A,Rotación!$O:$O,0,0,-1),"")))),"")</f>
        <v>13192000</v>
      </c>
      <c r="I2455" s="13">
        <f>IFERROR(IF($F2455="ALTA",$D2455*0.97,
IF($F2455="MEDIA",$D2455*0.94,
IF($F2455="BAJA",$D2455*0.87,
IF($F2455="LIQUIDAR",_xlfn.XLOOKUP(A2455,Rotación!$A:$A,Rotación!$O:$O,0,0,-1),"")))),"")</f>
        <v>12784000</v>
      </c>
      <c r="J2455" s="13">
        <f>IFERROR(IF($F2455="ALTA",$D2455*0.94,
IF($F2455="MEDIA",$D2455*0.9,
IF($F2455="BAJA",$D2455*0.85,
IF($F2455="LIQUIDAR",_xlfn.XLOOKUP(A2455,Rotación!$A:$A,Rotación!$O:$O,0,0,-1),"")))),"")</f>
        <v>12240000</v>
      </c>
      <c r="K2455" s="13" t="str">
        <f>_xlfn.XLOOKUP(A2455,Rotación!$A:$A,Rotación!$P:$P,"",0,-1)</f>
        <v/>
      </c>
      <c r="L2455" s="25" t="e">
        <f t="shared" si="164"/>
        <v>#VALUE!</v>
      </c>
      <c r="M2455" s="26">
        <f t="shared" si="165"/>
        <v>0.80882352941176472</v>
      </c>
      <c r="N2455" s="22" t="str">
        <f>IFERROR(VLOOKUP(A2455,'Base ATR'!$1:$1048576,2,0),"")</f>
        <v/>
      </c>
      <c r="O2455" s="23" t="str">
        <f t="shared" ca="1" si="166"/>
        <v/>
      </c>
      <c r="P2455" t="str">
        <f t="shared" si="167"/>
        <v/>
      </c>
    </row>
    <row r="2456" spans="1:16" x14ac:dyDescent="0.3">
      <c r="A2456" t="s">
        <v>5502</v>
      </c>
      <c r="D2456" s="29">
        <v>8400000</v>
      </c>
      <c r="E2456" s="29">
        <v>6500000</v>
      </c>
      <c r="F2456" t="s">
        <v>4033</v>
      </c>
      <c r="G2456" s="13">
        <f>IFERROR(IF($F2456="ALTA",$D2456*1.03,
IF($F2456="MEDIA",$D2456*1,
IF($F2456="BAJA",$D2456*0.92,
IF($F2456="LIQUIDAR",_xlfn.XLOOKUP(A2456,Rotación!$A:$A,Rotación!$O:$O,0,0,-1),"")))),"")</f>
        <v>8400000</v>
      </c>
      <c r="H2456" s="13">
        <f>IFERROR(IF($F2456="ALTA",$D2456*1,
IF($F2456="MEDIA",$D2456*0.97,
IF($F2456="BAJA",$D2456*0.9,
IF($F2456="LIQUIDAR",_xlfn.XLOOKUP(A2456,Rotación!$A:$A,Rotación!$O:$O,0,0,-1),"")))),"")</f>
        <v>8148000</v>
      </c>
      <c r="I2456" s="13">
        <f>IFERROR(IF($F2456="ALTA",$D2456*0.97,
IF($F2456="MEDIA",$D2456*0.94,
IF($F2456="BAJA",$D2456*0.87,
IF($F2456="LIQUIDAR",_xlfn.XLOOKUP(A2456,Rotación!$A:$A,Rotación!$O:$O,0,0,-1),"")))),"")</f>
        <v>7896000</v>
      </c>
      <c r="J2456" s="13">
        <f>IFERROR(IF($F2456="ALTA",$D2456*0.94,
IF($F2456="MEDIA",$D2456*0.9,
IF($F2456="BAJA",$D2456*0.85,
IF($F2456="LIQUIDAR",_xlfn.XLOOKUP(A2456,Rotación!$A:$A,Rotación!$O:$O,0,0,-1),"")))),"")</f>
        <v>7560000</v>
      </c>
      <c r="K2456" s="13" t="str">
        <f>_xlfn.XLOOKUP(A2456,Rotación!$A:$A,Rotación!$P:$P,"",0,-1)</f>
        <v/>
      </c>
      <c r="L2456" s="25" t="e">
        <f t="shared" si="164"/>
        <v>#VALUE!</v>
      </c>
      <c r="M2456" s="26">
        <f t="shared" si="165"/>
        <v>0.77380952380952384</v>
      </c>
      <c r="N2456" s="22" t="str">
        <f>IFERROR(VLOOKUP(A2456,'Base ATR'!$1:$1048576,2,0),"")</f>
        <v/>
      </c>
      <c r="O2456" s="23" t="str">
        <f t="shared" ca="1" si="166"/>
        <v/>
      </c>
      <c r="P2456" t="str">
        <f t="shared" si="167"/>
        <v/>
      </c>
    </row>
    <row r="2457" spans="1:16" x14ac:dyDescent="0.3">
      <c r="A2457" t="s">
        <v>5503</v>
      </c>
      <c r="D2457" s="29">
        <v>14500000</v>
      </c>
      <c r="E2457" s="29">
        <v>11800000</v>
      </c>
      <c r="F2457" t="s">
        <v>4033</v>
      </c>
      <c r="G2457" s="13">
        <f>IFERROR(IF($F2457="ALTA",$D2457*1.03,
IF($F2457="MEDIA",$D2457*1,
IF($F2457="BAJA",$D2457*0.92,
IF($F2457="LIQUIDAR",_xlfn.XLOOKUP(A2457,Rotación!$A:$A,Rotación!$O:$O,0,0,-1),"")))),"")</f>
        <v>14500000</v>
      </c>
      <c r="H2457" s="13">
        <f>IFERROR(IF($F2457="ALTA",$D2457*1,
IF($F2457="MEDIA",$D2457*0.97,
IF($F2457="BAJA",$D2457*0.9,
IF($F2457="LIQUIDAR",_xlfn.XLOOKUP(A2457,Rotación!$A:$A,Rotación!$O:$O,0,0,-1),"")))),"")</f>
        <v>14065000</v>
      </c>
      <c r="I2457" s="13">
        <f>IFERROR(IF($F2457="ALTA",$D2457*0.97,
IF($F2457="MEDIA",$D2457*0.94,
IF($F2457="BAJA",$D2457*0.87,
IF($F2457="LIQUIDAR",_xlfn.XLOOKUP(A2457,Rotación!$A:$A,Rotación!$O:$O,0,0,-1),"")))),"")</f>
        <v>13630000</v>
      </c>
      <c r="J2457" s="13">
        <f>IFERROR(IF($F2457="ALTA",$D2457*0.94,
IF($F2457="MEDIA",$D2457*0.9,
IF($F2457="BAJA",$D2457*0.85,
IF($F2457="LIQUIDAR",_xlfn.XLOOKUP(A2457,Rotación!$A:$A,Rotación!$O:$O,0,0,-1),"")))),"")</f>
        <v>13050000</v>
      </c>
      <c r="K2457" s="13" t="str">
        <f>_xlfn.XLOOKUP(A2457,Rotación!$A:$A,Rotación!$P:$P,"",0,-1)</f>
        <v/>
      </c>
      <c r="L2457" s="25" t="e">
        <f t="shared" si="164"/>
        <v>#VALUE!</v>
      </c>
      <c r="M2457" s="26">
        <f t="shared" si="165"/>
        <v>0.81379310344827582</v>
      </c>
      <c r="N2457" s="22" t="str">
        <f>IFERROR(VLOOKUP(A2457,'Base ATR'!$1:$1048576,2,0),"")</f>
        <v/>
      </c>
      <c r="O2457" s="23" t="str">
        <f t="shared" ca="1" si="166"/>
        <v/>
      </c>
      <c r="P2457" t="str">
        <f t="shared" si="167"/>
        <v/>
      </c>
    </row>
    <row r="2458" spans="1:16" x14ac:dyDescent="0.3">
      <c r="A2458" t="s">
        <v>5504</v>
      </c>
      <c r="D2458" s="29">
        <v>11000000</v>
      </c>
      <c r="E2458" s="29">
        <v>8500000</v>
      </c>
      <c r="F2458" t="s">
        <v>4033</v>
      </c>
      <c r="G2458" s="13">
        <f>IFERROR(IF($F2458="ALTA",$D2458*1.03,
IF($F2458="MEDIA",$D2458*1,
IF($F2458="BAJA",$D2458*0.92,
IF($F2458="LIQUIDAR",_xlfn.XLOOKUP(A2458,Rotación!$A:$A,Rotación!$O:$O,0,0,-1),"")))),"")</f>
        <v>11000000</v>
      </c>
      <c r="H2458" s="13">
        <f>IFERROR(IF($F2458="ALTA",$D2458*1,
IF($F2458="MEDIA",$D2458*0.97,
IF($F2458="BAJA",$D2458*0.9,
IF($F2458="LIQUIDAR",_xlfn.XLOOKUP(A2458,Rotación!$A:$A,Rotación!$O:$O,0,0,-1),"")))),"")</f>
        <v>10670000</v>
      </c>
      <c r="I2458" s="13">
        <f>IFERROR(IF($F2458="ALTA",$D2458*0.97,
IF($F2458="MEDIA",$D2458*0.94,
IF($F2458="BAJA",$D2458*0.87,
IF($F2458="LIQUIDAR",_xlfn.XLOOKUP(A2458,Rotación!$A:$A,Rotación!$O:$O,0,0,-1),"")))),"")</f>
        <v>10340000</v>
      </c>
      <c r="J2458" s="13">
        <f>IFERROR(IF($F2458="ALTA",$D2458*0.94,
IF($F2458="MEDIA",$D2458*0.9,
IF($F2458="BAJA",$D2458*0.85,
IF($F2458="LIQUIDAR",_xlfn.XLOOKUP(A2458,Rotación!$A:$A,Rotación!$O:$O,0,0,-1),"")))),"")</f>
        <v>9900000</v>
      </c>
      <c r="K2458" s="13" t="str">
        <f>_xlfn.XLOOKUP(A2458,Rotación!$A:$A,Rotación!$P:$P,"",0,-1)</f>
        <v/>
      </c>
      <c r="L2458" s="25" t="e">
        <f t="shared" ref="L2458:L2521" si="168">K2458-D2458</f>
        <v>#VALUE!</v>
      </c>
      <c r="M2458" s="26">
        <f t="shared" ref="M2458:M2521" si="169">E2458/D2458</f>
        <v>0.77272727272727271</v>
      </c>
      <c r="N2458" s="22" t="str">
        <f>IFERROR(VLOOKUP(A2458,'Base ATR'!$1:$1048576,2,0),"")</f>
        <v/>
      </c>
      <c r="O2458" s="23" t="str">
        <f t="shared" ref="O2458:O2521" ca="1" si="170">IF(N2458="","",TODAY()-N2458)</f>
        <v/>
      </c>
      <c r="P2458" t="str">
        <f t="shared" ref="P2458:P2521" si="171">IF(N2458="", "", IF(K2458 &gt; D2458, "SOBRE MERCADO", IF(K2458 &lt; D2458, "BAJO MERCADO", "ALINEADO")))</f>
        <v/>
      </c>
    </row>
    <row r="2459" spans="1:16" x14ac:dyDescent="0.3">
      <c r="A2459" t="s">
        <v>5505</v>
      </c>
      <c r="D2459" s="29">
        <v>8900000</v>
      </c>
      <c r="E2459" s="29">
        <v>7300000</v>
      </c>
      <c r="F2459" t="s">
        <v>4033</v>
      </c>
      <c r="G2459" s="13">
        <f>IFERROR(IF($F2459="ALTA",$D2459*1.03,
IF($F2459="MEDIA",$D2459*1,
IF($F2459="BAJA",$D2459*0.92,
IF($F2459="LIQUIDAR",_xlfn.XLOOKUP(A2459,Rotación!$A:$A,Rotación!$O:$O,0,0,-1),"")))),"")</f>
        <v>8900000</v>
      </c>
      <c r="H2459" s="13">
        <f>IFERROR(IF($F2459="ALTA",$D2459*1,
IF($F2459="MEDIA",$D2459*0.97,
IF($F2459="BAJA",$D2459*0.9,
IF($F2459="LIQUIDAR",_xlfn.XLOOKUP(A2459,Rotación!$A:$A,Rotación!$O:$O,0,0,-1),"")))),"")</f>
        <v>8633000</v>
      </c>
      <c r="I2459" s="13">
        <f>IFERROR(IF($F2459="ALTA",$D2459*0.97,
IF($F2459="MEDIA",$D2459*0.94,
IF($F2459="BAJA",$D2459*0.87,
IF($F2459="LIQUIDAR",_xlfn.XLOOKUP(A2459,Rotación!$A:$A,Rotación!$O:$O,0,0,-1),"")))),"")</f>
        <v>8365999.9999999991</v>
      </c>
      <c r="J2459" s="13">
        <f>IFERROR(IF($F2459="ALTA",$D2459*0.94,
IF($F2459="MEDIA",$D2459*0.9,
IF($F2459="BAJA",$D2459*0.85,
IF($F2459="LIQUIDAR",_xlfn.XLOOKUP(A2459,Rotación!$A:$A,Rotación!$O:$O,0,0,-1),"")))),"")</f>
        <v>8010000</v>
      </c>
      <c r="K2459" s="13" t="str">
        <f>_xlfn.XLOOKUP(A2459,Rotación!$A:$A,Rotación!$P:$P,"",0,-1)</f>
        <v/>
      </c>
      <c r="L2459" s="25" t="e">
        <f t="shared" si="168"/>
        <v>#VALUE!</v>
      </c>
      <c r="M2459" s="26">
        <f t="shared" si="169"/>
        <v>0.8202247191011236</v>
      </c>
      <c r="N2459" s="22" t="str">
        <f>IFERROR(VLOOKUP(A2459,'Base ATR'!$1:$1048576,2,0),"")</f>
        <v/>
      </c>
      <c r="O2459" s="23" t="str">
        <f t="shared" ca="1" si="170"/>
        <v/>
      </c>
      <c r="P2459" t="str">
        <f t="shared" si="171"/>
        <v/>
      </c>
    </row>
    <row r="2460" spans="1:16" x14ac:dyDescent="0.3">
      <c r="A2460" t="s">
        <v>5468</v>
      </c>
      <c r="D2460" s="29">
        <v>8300000</v>
      </c>
      <c r="E2460" s="29">
        <v>6900000</v>
      </c>
      <c r="F2460" t="s">
        <v>4033</v>
      </c>
      <c r="G2460" s="13">
        <f>IFERROR(IF($F2460="ALTA",$D2460*1.03,
IF($F2460="MEDIA",$D2460*1,
IF($F2460="BAJA",$D2460*0.92,
IF($F2460="LIQUIDAR",_xlfn.XLOOKUP(A2460,Rotación!$A:$A,Rotación!$O:$O,0,0,-1),"")))),"")</f>
        <v>8300000</v>
      </c>
      <c r="H2460" s="13">
        <f>IFERROR(IF($F2460="ALTA",$D2460*1,
IF($F2460="MEDIA",$D2460*0.97,
IF($F2460="BAJA",$D2460*0.9,
IF($F2460="LIQUIDAR",_xlfn.XLOOKUP(A2460,Rotación!$A:$A,Rotación!$O:$O,0,0,-1),"")))),"")</f>
        <v>8051000</v>
      </c>
      <c r="I2460" s="13">
        <f>IFERROR(IF($F2460="ALTA",$D2460*0.97,
IF($F2460="MEDIA",$D2460*0.94,
IF($F2460="BAJA",$D2460*0.87,
IF($F2460="LIQUIDAR",_xlfn.XLOOKUP(A2460,Rotación!$A:$A,Rotación!$O:$O,0,0,-1),"")))),"")</f>
        <v>7802000</v>
      </c>
      <c r="J2460" s="13">
        <f>IFERROR(IF($F2460="ALTA",$D2460*0.94,
IF($F2460="MEDIA",$D2460*0.9,
IF($F2460="BAJA",$D2460*0.85,
IF($F2460="LIQUIDAR",_xlfn.XLOOKUP(A2460,Rotación!$A:$A,Rotación!$O:$O,0,0,-1),"")))),"")</f>
        <v>7470000</v>
      </c>
      <c r="K2460" s="13" t="str">
        <f>_xlfn.XLOOKUP(A2460,Rotación!$A:$A,Rotación!$P:$P,"",0,-1)</f>
        <v/>
      </c>
      <c r="L2460" s="25" t="e">
        <f t="shared" si="168"/>
        <v>#VALUE!</v>
      </c>
      <c r="M2460" s="26">
        <f t="shared" si="169"/>
        <v>0.83132530120481929</v>
      </c>
      <c r="N2460" s="22" t="str">
        <f>IFERROR(VLOOKUP(A2460,'Base ATR'!$1:$1048576,2,0),"")</f>
        <v/>
      </c>
      <c r="O2460" s="23" t="str">
        <f t="shared" ca="1" si="170"/>
        <v/>
      </c>
      <c r="P2460" t="str">
        <f t="shared" si="171"/>
        <v/>
      </c>
    </row>
    <row r="2461" spans="1:16" x14ac:dyDescent="0.3">
      <c r="A2461" t="s">
        <v>5506</v>
      </c>
      <c r="D2461" s="29">
        <v>24400000</v>
      </c>
      <c r="E2461" s="29">
        <v>20000000</v>
      </c>
      <c r="F2461" t="s">
        <v>4033</v>
      </c>
      <c r="G2461" s="13">
        <f>IFERROR(IF($F2461="ALTA",$D2461*1.03,
IF($F2461="MEDIA",$D2461*1,
IF($F2461="BAJA",$D2461*0.92,
IF($F2461="LIQUIDAR",_xlfn.XLOOKUP(A2461,Rotación!$A:$A,Rotación!$O:$O,0,0,-1),"")))),"")</f>
        <v>24400000</v>
      </c>
      <c r="H2461" s="13">
        <f>IFERROR(IF($F2461="ALTA",$D2461*1,
IF($F2461="MEDIA",$D2461*0.97,
IF($F2461="BAJA",$D2461*0.9,
IF($F2461="LIQUIDAR",_xlfn.XLOOKUP(A2461,Rotación!$A:$A,Rotación!$O:$O,0,0,-1),"")))),"")</f>
        <v>23668000</v>
      </c>
      <c r="I2461" s="13">
        <f>IFERROR(IF($F2461="ALTA",$D2461*0.97,
IF($F2461="MEDIA",$D2461*0.94,
IF($F2461="BAJA",$D2461*0.87,
IF($F2461="LIQUIDAR",_xlfn.XLOOKUP(A2461,Rotación!$A:$A,Rotación!$O:$O,0,0,-1),"")))),"")</f>
        <v>22936000</v>
      </c>
      <c r="J2461" s="13">
        <f>IFERROR(IF($F2461="ALTA",$D2461*0.94,
IF($F2461="MEDIA",$D2461*0.9,
IF($F2461="BAJA",$D2461*0.85,
IF($F2461="LIQUIDAR",_xlfn.XLOOKUP(A2461,Rotación!$A:$A,Rotación!$O:$O,0,0,-1),"")))),"")</f>
        <v>21960000</v>
      </c>
      <c r="K2461" s="13" t="str">
        <f>_xlfn.XLOOKUP(A2461,Rotación!$A:$A,Rotación!$P:$P,"",0,-1)</f>
        <v/>
      </c>
      <c r="L2461" s="25" t="e">
        <f t="shared" si="168"/>
        <v>#VALUE!</v>
      </c>
      <c r="M2461" s="26">
        <f t="shared" si="169"/>
        <v>0.81967213114754101</v>
      </c>
      <c r="N2461" s="22" t="str">
        <f>IFERROR(VLOOKUP(A2461,'Base ATR'!$1:$1048576,2,0),"")</f>
        <v/>
      </c>
      <c r="O2461" s="23" t="str">
        <f t="shared" ca="1" si="170"/>
        <v/>
      </c>
      <c r="P2461" t="str">
        <f t="shared" si="171"/>
        <v/>
      </c>
    </row>
    <row r="2462" spans="1:16" x14ac:dyDescent="0.3">
      <c r="A2462" t="s">
        <v>5507</v>
      </c>
      <c r="D2462" s="29">
        <v>11000000</v>
      </c>
      <c r="E2462" s="29">
        <v>8800000</v>
      </c>
      <c r="F2462" t="s">
        <v>4033</v>
      </c>
      <c r="G2462" s="13">
        <f>IFERROR(IF($F2462="ALTA",$D2462*1.03,
IF($F2462="MEDIA",$D2462*1,
IF($F2462="BAJA",$D2462*0.92,
IF($F2462="LIQUIDAR",_xlfn.XLOOKUP(A2462,Rotación!$A:$A,Rotación!$O:$O,0,0,-1),"")))),"")</f>
        <v>11000000</v>
      </c>
      <c r="H2462" s="13">
        <f>IFERROR(IF($F2462="ALTA",$D2462*1,
IF($F2462="MEDIA",$D2462*0.97,
IF($F2462="BAJA",$D2462*0.9,
IF($F2462="LIQUIDAR",_xlfn.XLOOKUP(A2462,Rotación!$A:$A,Rotación!$O:$O,0,0,-1),"")))),"")</f>
        <v>10670000</v>
      </c>
      <c r="I2462" s="13">
        <f>IFERROR(IF($F2462="ALTA",$D2462*0.97,
IF($F2462="MEDIA",$D2462*0.94,
IF($F2462="BAJA",$D2462*0.87,
IF($F2462="LIQUIDAR",_xlfn.XLOOKUP(A2462,Rotación!$A:$A,Rotación!$O:$O,0,0,-1),"")))),"")</f>
        <v>10340000</v>
      </c>
      <c r="J2462" s="13">
        <f>IFERROR(IF($F2462="ALTA",$D2462*0.94,
IF($F2462="MEDIA",$D2462*0.9,
IF($F2462="BAJA",$D2462*0.85,
IF($F2462="LIQUIDAR",_xlfn.XLOOKUP(A2462,Rotación!$A:$A,Rotación!$O:$O,0,0,-1),"")))),"")</f>
        <v>9900000</v>
      </c>
      <c r="K2462" s="13" t="str">
        <f>_xlfn.XLOOKUP(A2462,Rotación!$A:$A,Rotación!$P:$P,"",0,-1)</f>
        <v/>
      </c>
      <c r="L2462" s="25" t="e">
        <f t="shared" si="168"/>
        <v>#VALUE!</v>
      </c>
      <c r="M2462" s="26">
        <f t="shared" si="169"/>
        <v>0.8</v>
      </c>
      <c r="N2462" s="22" t="str">
        <f>IFERROR(VLOOKUP(A2462,'Base ATR'!$1:$1048576,2,0),"")</f>
        <v/>
      </c>
      <c r="O2462" s="23" t="str">
        <f t="shared" ca="1" si="170"/>
        <v/>
      </c>
      <c r="P2462" t="str">
        <f t="shared" si="171"/>
        <v/>
      </c>
    </row>
    <row r="2463" spans="1:16" x14ac:dyDescent="0.3">
      <c r="A2463" t="s">
        <v>5508</v>
      </c>
      <c r="D2463" s="29">
        <v>24500000</v>
      </c>
      <c r="E2463" s="29">
        <v>20000000</v>
      </c>
      <c r="F2463" t="s">
        <v>4033</v>
      </c>
      <c r="G2463" s="13">
        <f>IFERROR(IF($F2463="ALTA",$D2463*1.03,
IF($F2463="MEDIA",$D2463*1,
IF($F2463="BAJA",$D2463*0.92,
IF($F2463="LIQUIDAR",_xlfn.XLOOKUP(A2463,Rotación!$A:$A,Rotación!$O:$O,0,0,-1),"")))),"")</f>
        <v>24500000</v>
      </c>
      <c r="H2463" s="13">
        <f>IFERROR(IF($F2463="ALTA",$D2463*1,
IF($F2463="MEDIA",$D2463*0.97,
IF($F2463="BAJA",$D2463*0.9,
IF($F2463="LIQUIDAR",_xlfn.XLOOKUP(A2463,Rotación!$A:$A,Rotación!$O:$O,0,0,-1),"")))),"")</f>
        <v>23765000</v>
      </c>
      <c r="I2463" s="13">
        <f>IFERROR(IF($F2463="ALTA",$D2463*0.97,
IF($F2463="MEDIA",$D2463*0.94,
IF($F2463="BAJA",$D2463*0.87,
IF($F2463="LIQUIDAR",_xlfn.XLOOKUP(A2463,Rotación!$A:$A,Rotación!$O:$O,0,0,-1),"")))),"")</f>
        <v>23030000</v>
      </c>
      <c r="J2463" s="13">
        <f>IFERROR(IF($F2463="ALTA",$D2463*0.94,
IF($F2463="MEDIA",$D2463*0.9,
IF($F2463="BAJA",$D2463*0.85,
IF($F2463="LIQUIDAR",_xlfn.XLOOKUP(A2463,Rotación!$A:$A,Rotación!$O:$O,0,0,-1),"")))),"")</f>
        <v>22050000</v>
      </c>
      <c r="K2463" s="13" t="str">
        <f>_xlfn.XLOOKUP(A2463,Rotación!$A:$A,Rotación!$P:$P,"",0,-1)</f>
        <v/>
      </c>
      <c r="L2463" s="25" t="e">
        <f t="shared" si="168"/>
        <v>#VALUE!</v>
      </c>
      <c r="M2463" s="26">
        <f t="shared" si="169"/>
        <v>0.81632653061224492</v>
      </c>
      <c r="N2463" s="22" t="str">
        <f>IFERROR(VLOOKUP(A2463,'Base ATR'!$1:$1048576,2,0),"")</f>
        <v/>
      </c>
      <c r="O2463" s="23" t="str">
        <f t="shared" ca="1" si="170"/>
        <v/>
      </c>
      <c r="P2463" t="str">
        <f t="shared" si="171"/>
        <v/>
      </c>
    </row>
    <row r="2464" spans="1:16" x14ac:dyDescent="0.3">
      <c r="A2464" t="s">
        <v>5509</v>
      </c>
      <c r="D2464" s="29">
        <v>24500000</v>
      </c>
      <c r="E2464" s="29">
        <v>20500000</v>
      </c>
      <c r="F2464" t="s">
        <v>4033</v>
      </c>
      <c r="G2464" s="13">
        <f>IFERROR(IF($F2464="ALTA",$D2464*1.03,
IF($F2464="MEDIA",$D2464*1,
IF($F2464="BAJA",$D2464*0.92,
IF($F2464="LIQUIDAR",_xlfn.XLOOKUP(A2464,Rotación!$A:$A,Rotación!$O:$O,0,0,-1),"")))),"")</f>
        <v>24500000</v>
      </c>
      <c r="H2464" s="13">
        <f>IFERROR(IF($F2464="ALTA",$D2464*1,
IF($F2464="MEDIA",$D2464*0.97,
IF($F2464="BAJA",$D2464*0.9,
IF($F2464="LIQUIDAR",_xlfn.XLOOKUP(A2464,Rotación!$A:$A,Rotación!$O:$O,0,0,-1),"")))),"")</f>
        <v>23765000</v>
      </c>
      <c r="I2464" s="13">
        <f>IFERROR(IF($F2464="ALTA",$D2464*0.97,
IF($F2464="MEDIA",$D2464*0.94,
IF($F2464="BAJA",$D2464*0.87,
IF($F2464="LIQUIDAR",_xlfn.XLOOKUP(A2464,Rotación!$A:$A,Rotación!$O:$O,0,0,-1),"")))),"")</f>
        <v>23030000</v>
      </c>
      <c r="J2464" s="13">
        <f>IFERROR(IF($F2464="ALTA",$D2464*0.94,
IF($F2464="MEDIA",$D2464*0.9,
IF($F2464="BAJA",$D2464*0.85,
IF($F2464="LIQUIDAR",_xlfn.XLOOKUP(A2464,Rotación!$A:$A,Rotación!$O:$O,0,0,-1),"")))),"")</f>
        <v>22050000</v>
      </c>
      <c r="K2464" s="13" t="str">
        <f>_xlfn.XLOOKUP(A2464,Rotación!$A:$A,Rotación!$P:$P,"",0,-1)</f>
        <v/>
      </c>
      <c r="L2464" s="25" t="e">
        <f t="shared" si="168"/>
        <v>#VALUE!</v>
      </c>
      <c r="M2464" s="26">
        <f t="shared" si="169"/>
        <v>0.83673469387755106</v>
      </c>
      <c r="N2464" s="22" t="str">
        <f>IFERROR(VLOOKUP(A2464,'Base ATR'!$1:$1048576,2,0),"")</f>
        <v/>
      </c>
      <c r="O2464" s="23" t="str">
        <f t="shared" ca="1" si="170"/>
        <v/>
      </c>
      <c r="P2464" t="str">
        <f t="shared" si="171"/>
        <v/>
      </c>
    </row>
    <row r="2465" spans="1:16" x14ac:dyDescent="0.3">
      <c r="A2465" t="s">
        <v>5510</v>
      </c>
      <c r="D2465" s="29">
        <v>7900000</v>
      </c>
      <c r="E2465" s="29">
        <v>6500000</v>
      </c>
      <c r="F2465" t="s">
        <v>4033</v>
      </c>
      <c r="G2465" s="13">
        <f>IFERROR(IF($F2465="ALTA",$D2465*1.03,
IF($F2465="MEDIA",$D2465*1,
IF($F2465="BAJA",$D2465*0.92,
IF($F2465="LIQUIDAR",_xlfn.XLOOKUP(A2465,Rotación!$A:$A,Rotación!$O:$O,0,0,-1),"")))),"")</f>
        <v>7900000</v>
      </c>
      <c r="H2465" s="13">
        <f>IFERROR(IF($F2465="ALTA",$D2465*1,
IF($F2465="MEDIA",$D2465*0.97,
IF($F2465="BAJA",$D2465*0.9,
IF($F2465="LIQUIDAR",_xlfn.XLOOKUP(A2465,Rotación!$A:$A,Rotación!$O:$O,0,0,-1),"")))),"")</f>
        <v>7663000</v>
      </c>
      <c r="I2465" s="13">
        <f>IFERROR(IF($F2465="ALTA",$D2465*0.97,
IF($F2465="MEDIA",$D2465*0.94,
IF($F2465="BAJA",$D2465*0.87,
IF($F2465="LIQUIDAR",_xlfn.XLOOKUP(A2465,Rotación!$A:$A,Rotación!$O:$O,0,0,-1),"")))),"")</f>
        <v>7426000</v>
      </c>
      <c r="J2465" s="13">
        <f>IFERROR(IF($F2465="ALTA",$D2465*0.94,
IF($F2465="MEDIA",$D2465*0.9,
IF($F2465="BAJA",$D2465*0.85,
IF($F2465="LIQUIDAR",_xlfn.XLOOKUP(A2465,Rotación!$A:$A,Rotación!$O:$O,0,0,-1),"")))),"")</f>
        <v>7110000</v>
      </c>
      <c r="K2465" s="13" t="str">
        <f>_xlfn.XLOOKUP(A2465,Rotación!$A:$A,Rotación!$P:$P,"",0,-1)</f>
        <v/>
      </c>
      <c r="L2465" s="25" t="e">
        <f t="shared" si="168"/>
        <v>#VALUE!</v>
      </c>
      <c r="M2465" s="26">
        <f t="shared" si="169"/>
        <v>0.82278481012658233</v>
      </c>
      <c r="N2465" s="22" t="str">
        <f>IFERROR(VLOOKUP(A2465,'Base ATR'!$1:$1048576,2,0),"")</f>
        <v/>
      </c>
      <c r="O2465" s="23" t="str">
        <f t="shared" ca="1" si="170"/>
        <v/>
      </c>
      <c r="P2465" t="str">
        <f t="shared" si="171"/>
        <v/>
      </c>
    </row>
    <row r="2466" spans="1:16" x14ac:dyDescent="0.3">
      <c r="A2466" t="s">
        <v>5511</v>
      </c>
      <c r="D2466" s="29">
        <v>7600000</v>
      </c>
      <c r="E2466" s="29">
        <v>6200000</v>
      </c>
      <c r="F2466" t="s">
        <v>4033</v>
      </c>
      <c r="G2466" s="13">
        <f>IFERROR(IF($F2466="ALTA",$D2466*1.03,
IF($F2466="MEDIA",$D2466*1,
IF($F2466="BAJA",$D2466*0.92,
IF($F2466="LIQUIDAR",_xlfn.XLOOKUP(A2466,Rotación!$A:$A,Rotación!$O:$O,0,0,-1),"")))),"")</f>
        <v>7600000</v>
      </c>
      <c r="H2466" s="13">
        <f>IFERROR(IF($F2466="ALTA",$D2466*1,
IF($F2466="MEDIA",$D2466*0.97,
IF($F2466="BAJA",$D2466*0.9,
IF($F2466="LIQUIDAR",_xlfn.XLOOKUP(A2466,Rotación!$A:$A,Rotación!$O:$O,0,0,-1),"")))),"")</f>
        <v>7372000</v>
      </c>
      <c r="I2466" s="13">
        <f>IFERROR(IF($F2466="ALTA",$D2466*0.97,
IF($F2466="MEDIA",$D2466*0.94,
IF($F2466="BAJA",$D2466*0.87,
IF($F2466="LIQUIDAR",_xlfn.XLOOKUP(A2466,Rotación!$A:$A,Rotación!$O:$O,0,0,-1),"")))),"")</f>
        <v>7144000</v>
      </c>
      <c r="J2466" s="13">
        <f>IFERROR(IF($F2466="ALTA",$D2466*0.94,
IF($F2466="MEDIA",$D2466*0.9,
IF($F2466="BAJA",$D2466*0.85,
IF($F2466="LIQUIDAR",_xlfn.XLOOKUP(A2466,Rotación!$A:$A,Rotación!$O:$O,0,0,-1),"")))),"")</f>
        <v>6840000</v>
      </c>
      <c r="K2466" s="13" t="str">
        <f>_xlfn.XLOOKUP(A2466,Rotación!$A:$A,Rotación!$P:$P,"",0,-1)</f>
        <v/>
      </c>
      <c r="L2466" s="25" t="e">
        <f t="shared" si="168"/>
        <v>#VALUE!</v>
      </c>
      <c r="M2466" s="26">
        <f t="shared" si="169"/>
        <v>0.81578947368421051</v>
      </c>
      <c r="N2466" s="22" t="str">
        <f>IFERROR(VLOOKUP(A2466,'Base ATR'!$1:$1048576,2,0),"")</f>
        <v/>
      </c>
      <c r="O2466" s="23" t="str">
        <f t="shared" ca="1" si="170"/>
        <v/>
      </c>
      <c r="P2466" t="str">
        <f t="shared" si="171"/>
        <v/>
      </c>
    </row>
    <row r="2467" spans="1:16" x14ac:dyDescent="0.3">
      <c r="A2467" t="s">
        <v>5512</v>
      </c>
      <c r="D2467" s="29">
        <v>18900000</v>
      </c>
      <c r="E2467" s="29">
        <v>16000000</v>
      </c>
      <c r="F2467" t="s">
        <v>4033</v>
      </c>
      <c r="G2467" s="13">
        <f>IFERROR(IF($F2467="ALTA",$D2467*1.03,
IF($F2467="MEDIA",$D2467*1,
IF($F2467="BAJA",$D2467*0.92,
IF($F2467="LIQUIDAR",_xlfn.XLOOKUP(A2467,Rotación!$A:$A,Rotación!$O:$O,0,0,-1),"")))),"")</f>
        <v>18900000</v>
      </c>
      <c r="H2467" s="13">
        <f>IFERROR(IF($F2467="ALTA",$D2467*1,
IF($F2467="MEDIA",$D2467*0.97,
IF($F2467="BAJA",$D2467*0.9,
IF($F2467="LIQUIDAR",_xlfn.XLOOKUP(A2467,Rotación!$A:$A,Rotación!$O:$O,0,0,-1),"")))),"")</f>
        <v>18333000</v>
      </c>
      <c r="I2467" s="13">
        <f>IFERROR(IF($F2467="ALTA",$D2467*0.97,
IF($F2467="MEDIA",$D2467*0.94,
IF($F2467="BAJA",$D2467*0.87,
IF($F2467="LIQUIDAR",_xlfn.XLOOKUP(A2467,Rotación!$A:$A,Rotación!$O:$O,0,0,-1),"")))),"")</f>
        <v>17766000</v>
      </c>
      <c r="J2467" s="13">
        <f>IFERROR(IF($F2467="ALTA",$D2467*0.94,
IF($F2467="MEDIA",$D2467*0.9,
IF($F2467="BAJA",$D2467*0.85,
IF($F2467="LIQUIDAR",_xlfn.XLOOKUP(A2467,Rotación!$A:$A,Rotación!$O:$O,0,0,-1),"")))),"")</f>
        <v>17010000</v>
      </c>
      <c r="K2467" s="13" t="str">
        <f>_xlfn.XLOOKUP(A2467,Rotación!$A:$A,Rotación!$P:$P,"",0,-1)</f>
        <v/>
      </c>
      <c r="L2467" s="25" t="e">
        <f t="shared" si="168"/>
        <v>#VALUE!</v>
      </c>
      <c r="M2467" s="26">
        <f t="shared" si="169"/>
        <v>0.84656084656084651</v>
      </c>
      <c r="N2467" s="22" t="str">
        <f>IFERROR(VLOOKUP(A2467,'Base ATR'!$1:$1048576,2,0),"")</f>
        <v/>
      </c>
      <c r="O2467" s="23" t="str">
        <f t="shared" ca="1" si="170"/>
        <v/>
      </c>
      <c r="P2467" t="str">
        <f t="shared" si="171"/>
        <v/>
      </c>
    </row>
    <row r="2468" spans="1:16" x14ac:dyDescent="0.3">
      <c r="A2468" t="s">
        <v>5513</v>
      </c>
      <c r="D2468" s="29">
        <v>7900000</v>
      </c>
      <c r="E2468" s="29">
        <v>5800000</v>
      </c>
      <c r="F2468" t="s">
        <v>4033</v>
      </c>
      <c r="G2468" s="13">
        <f>IFERROR(IF($F2468="ALTA",$D2468*1.03,
IF($F2468="MEDIA",$D2468*1,
IF($F2468="BAJA",$D2468*0.92,
IF($F2468="LIQUIDAR",_xlfn.XLOOKUP(A2468,Rotación!$A:$A,Rotación!$O:$O,0,0,-1),"")))),"")</f>
        <v>7900000</v>
      </c>
      <c r="H2468" s="13">
        <f>IFERROR(IF($F2468="ALTA",$D2468*1,
IF($F2468="MEDIA",$D2468*0.97,
IF($F2468="BAJA",$D2468*0.9,
IF($F2468="LIQUIDAR",_xlfn.XLOOKUP(A2468,Rotación!$A:$A,Rotación!$O:$O,0,0,-1),"")))),"")</f>
        <v>7663000</v>
      </c>
      <c r="I2468" s="13">
        <f>IFERROR(IF($F2468="ALTA",$D2468*0.97,
IF($F2468="MEDIA",$D2468*0.94,
IF($F2468="BAJA",$D2468*0.87,
IF($F2468="LIQUIDAR",_xlfn.XLOOKUP(A2468,Rotación!$A:$A,Rotación!$O:$O,0,0,-1),"")))),"")</f>
        <v>7426000</v>
      </c>
      <c r="J2468" s="13">
        <f>IFERROR(IF($F2468="ALTA",$D2468*0.94,
IF($F2468="MEDIA",$D2468*0.9,
IF($F2468="BAJA",$D2468*0.85,
IF($F2468="LIQUIDAR",_xlfn.XLOOKUP(A2468,Rotación!$A:$A,Rotación!$O:$O,0,0,-1),"")))),"")</f>
        <v>7110000</v>
      </c>
      <c r="K2468" s="13" t="str">
        <f>_xlfn.XLOOKUP(A2468,Rotación!$A:$A,Rotación!$P:$P,"",0,-1)</f>
        <v/>
      </c>
      <c r="L2468" s="25" t="e">
        <f t="shared" si="168"/>
        <v>#VALUE!</v>
      </c>
      <c r="M2468" s="26">
        <f t="shared" si="169"/>
        <v>0.73417721518987344</v>
      </c>
      <c r="N2468" s="22" t="str">
        <f>IFERROR(VLOOKUP(A2468,'Base ATR'!$1:$1048576,2,0),"")</f>
        <v/>
      </c>
      <c r="O2468" s="23" t="str">
        <f t="shared" ca="1" si="170"/>
        <v/>
      </c>
      <c r="P2468" t="str">
        <f t="shared" si="171"/>
        <v/>
      </c>
    </row>
    <row r="2469" spans="1:16" x14ac:dyDescent="0.3">
      <c r="A2469" t="s">
        <v>5514</v>
      </c>
      <c r="D2469" s="29">
        <v>10500000</v>
      </c>
      <c r="E2469" s="29">
        <v>9000000</v>
      </c>
      <c r="F2469" t="s">
        <v>5390</v>
      </c>
      <c r="G2469" s="13">
        <f>IFERROR(IF($F2469="ALTA",$D2469*1.03,
IF($F2469="MEDIA",$D2469*1,
IF($F2469="BAJA",$D2469*0.92,
IF($F2469="LIQUIDAR",_xlfn.XLOOKUP(A2469,Rotación!$A:$A,Rotación!$O:$O,0,0,-1),"")))),"")</f>
        <v>10815000</v>
      </c>
      <c r="H2469" s="13">
        <f>IFERROR(IF($F2469="ALTA",$D2469*1,
IF($F2469="MEDIA",$D2469*0.97,
IF($F2469="BAJA",$D2469*0.9,
IF($F2469="LIQUIDAR",_xlfn.XLOOKUP(A2469,Rotación!$A:$A,Rotación!$O:$O,0,0,-1),"")))),"")</f>
        <v>10500000</v>
      </c>
      <c r="I2469" s="13">
        <f>IFERROR(IF($F2469="ALTA",$D2469*0.97,
IF($F2469="MEDIA",$D2469*0.94,
IF($F2469="BAJA",$D2469*0.87,
IF($F2469="LIQUIDAR",_xlfn.XLOOKUP(A2469,Rotación!$A:$A,Rotación!$O:$O,0,0,-1),"")))),"")</f>
        <v>10185000</v>
      </c>
      <c r="J2469" s="13">
        <f>IFERROR(IF($F2469="ALTA",$D2469*0.94,
IF($F2469="MEDIA",$D2469*0.9,
IF($F2469="BAJA",$D2469*0.85,
IF($F2469="LIQUIDAR",_xlfn.XLOOKUP(A2469,Rotación!$A:$A,Rotación!$O:$O,0,0,-1),"")))),"")</f>
        <v>9870000</v>
      </c>
      <c r="K2469" s="13" t="str">
        <f>_xlfn.XLOOKUP(A2469,Rotación!$A:$A,Rotación!$P:$P,"",0,-1)</f>
        <v/>
      </c>
      <c r="L2469" s="25" t="e">
        <f t="shared" si="168"/>
        <v>#VALUE!</v>
      </c>
      <c r="M2469" s="26">
        <f t="shared" si="169"/>
        <v>0.8571428571428571</v>
      </c>
      <c r="N2469" s="22" t="str">
        <f>IFERROR(VLOOKUP(A2469,'Base ATR'!$1:$1048576,2,0),"")</f>
        <v/>
      </c>
      <c r="O2469" s="23" t="str">
        <f t="shared" ca="1" si="170"/>
        <v/>
      </c>
      <c r="P2469" t="str">
        <f t="shared" si="171"/>
        <v/>
      </c>
    </row>
    <row r="2470" spans="1:16" x14ac:dyDescent="0.3">
      <c r="A2470" t="s">
        <v>5515</v>
      </c>
      <c r="D2470" s="29">
        <v>7300000</v>
      </c>
      <c r="E2470" s="29">
        <v>6200000</v>
      </c>
      <c r="F2470" t="s">
        <v>5390</v>
      </c>
      <c r="G2470" s="13">
        <f>IFERROR(IF($F2470="ALTA",$D2470*1.03,
IF($F2470="MEDIA",$D2470*1,
IF($F2470="BAJA",$D2470*0.92,
IF($F2470="LIQUIDAR",_xlfn.XLOOKUP(A2470,Rotación!$A:$A,Rotación!$O:$O,0,0,-1),"")))),"")</f>
        <v>7519000</v>
      </c>
      <c r="H2470" s="13">
        <f>IFERROR(IF($F2470="ALTA",$D2470*1,
IF($F2470="MEDIA",$D2470*0.97,
IF($F2470="BAJA",$D2470*0.9,
IF($F2470="LIQUIDAR",_xlfn.XLOOKUP(A2470,Rotación!$A:$A,Rotación!$O:$O,0,0,-1),"")))),"")</f>
        <v>7300000</v>
      </c>
      <c r="I2470" s="13">
        <f>IFERROR(IF($F2470="ALTA",$D2470*0.97,
IF($F2470="MEDIA",$D2470*0.94,
IF($F2470="BAJA",$D2470*0.87,
IF($F2470="LIQUIDAR",_xlfn.XLOOKUP(A2470,Rotación!$A:$A,Rotación!$O:$O,0,0,-1),"")))),"")</f>
        <v>7081000</v>
      </c>
      <c r="J2470" s="13">
        <f>IFERROR(IF($F2470="ALTA",$D2470*0.94,
IF($F2470="MEDIA",$D2470*0.9,
IF($F2470="BAJA",$D2470*0.85,
IF($F2470="LIQUIDAR",_xlfn.XLOOKUP(A2470,Rotación!$A:$A,Rotación!$O:$O,0,0,-1),"")))),"")</f>
        <v>6862000</v>
      </c>
      <c r="K2470" s="13" t="str">
        <f>_xlfn.XLOOKUP(A2470,Rotación!$A:$A,Rotación!$P:$P,"",0,-1)</f>
        <v/>
      </c>
      <c r="L2470" s="25" t="e">
        <f t="shared" si="168"/>
        <v>#VALUE!</v>
      </c>
      <c r="M2470" s="26">
        <f t="shared" si="169"/>
        <v>0.84931506849315064</v>
      </c>
      <c r="N2470" s="22" t="str">
        <f>IFERROR(VLOOKUP(A2470,'Base ATR'!$1:$1048576,2,0),"")</f>
        <v/>
      </c>
      <c r="O2470" s="23" t="str">
        <f t="shared" ca="1" si="170"/>
        <v/>
      </c>
      <c r="P2470" t="str">
        <f t="shared" si="171"/>
        <v/>
      </c>
    </row>
    <row r="2471" spans="1:16" x14ac:dyDescent="0.3">
      <c r="A2471" t="s">
        <v>5516</v>
      </c>
      <c r="D2471" s="29">
        <v>7300000</v>
      </c>
      <c r="E2471" s="29">
        <v>6200000</v>
      </c>
      <c r="F2471" t="s">
        <v>5390</v>
      </c>
      <c r="G2471" s="13">
        <f>IFERROR(IF($F2471="ALTA",$D2471*1.03,
IF($F2471="MEDIA",$D2471*1,
IF($F2471="BAJA",$D2471*0.92,
IF($F2471="LIQUIDAR",_xlfn.XLOOKUP(A2471,Rotación!$A:$A,Rotación!$O:$O,0,0,-1),"")))),"")</f>
        <v>7519000</v>
      </c>
      <c r="H2471" s="13">
        <f>IFERROR(IF($F2471="ALTA",$D2471*1,
IF($F2471="MEDIA",$D2471*0.97,
IF($F2471="BAJA",$D2471*0.9,
IF($F2471="LIQUIDAR",_xlfn.XLOOKUP(A2471,Rotación!$A:$A,Rotación!$O:$O,0,0,-1),"")))),"")</f>
        <v>7300000</v>
      </c>
      <c r="I2471" s="13">
        <f>IFERROR(IF($F2471="ALTA",$D2471*0.97,
IF($F2471="MEDIA",$D2471*0.94,
IF($F2471="BAJA",$D2471*0.87,
IF($F2471="LIQUIDAR",_xlfn.XLOOKUP(A2471,Rotación!$A:$A,Rotación!$O:$O,0,0,-1),"")))),"")</f>
        <v>7081000</v>
      </c>
      <c r="J2471" s="13">
        <f>IFERROR(IF($F2471="ALTA",$D2471*0.94,
IF($F2471="MEDIA",$D2471*0.9,
IF($F2471="BAJA",$D2471*0.85,
IF($F2471="LIQUIDAR",_xlfn.XLOOKUP(A2471,Rotación!$A:$A,Rotación!$O:$O,0,0,-1),"")))),"")</f>
        <v>6862000</v>
      </c>
      <c r="K2471" s="13" t="str">
        <f>_xlfn.XLOOKUP(A2471,Rotación!$A:$A,Rotación!$P:$P,"",0,-1)</f>
        <v/>
      </c>
      <c r="L2471" s="25" t="e">
        <f t="shared" si="168"/>
        <v>#VALUE!</v>
      </c>
      <c r="M2471" s="26">
        <f t="shared" si="169"/>
        <v>0.84931506849315064</v>
      </c>
      <c r="N2471" s="22" t="str">
        <f>IFERROR(VLOOKUP(A2471,'Base ATR'!$1:$1048576,2,0),"")</f>
        <v/>
      </c>
      <c r="O2471" s="23" t="str">
        <f t="shared" ca="1" si="170"/>
        <v/>
      </c>
      <c r="P2471" t="str">
        <f t="shared" si="171"/>
        <v/>
      </c>
    </row>
    <row r="2472" spans="1:16" x14ac:dyDescent="0.3">
      <c r="A2472" t="s">
        <v>5517</v>
      </c>
      <c r="D2472" s="29">
        <v>12700000</v>
      </c>
      <c r="E2472" s="29">
        <v>11000000</v>
      </c>
      <c r="F2472" t="s">
        <v>5390</v>
      </c>
      <c r="G2472" s="13">
        <f>IFERROR(IF($F2472="ALTA",$D2472*1.03,
IF($F2472="MEDIA",$D2472*1,
IF($F2472="BAJA",$D2472*0.92,
IF($F2472="LIQUIDAR",_xlfn.XLOOKUP(A2472,Rotación!$A:$A,Rotación!$O:$O,0,0,-1),"")))),"")</f>
        <v>13081000</v>
      </c>
      <c r="H2472" s="13">
        <f>IFERROR(IF($F2472="ALTA",$D2472*1,
IF($F2472="MEDIA",$D2472*0.97,
IF($F2472="BAJA",$D2472*0.9,
IF($F2472="LIQUIDAR",_xlfn.XLOOKUP(A2472,Rotación!$A:$A,Rotación!$O:$O,0,0,-1),"")))),"")</f>
        <v>12700000</v>
      </c>
      <c r="I2472" s="13">
        <f>IFERROR(IF($F2472="ALTA",$D2472*0.97,
IF($F2472="MEDIA",$D2472*0.94,
IF($F2472="BAJA",$D2472*0.87,
IF($F2472="LIQUIDAR",_xlfn.XLOOKUP(A2472,Rotación!$A:$A,Rotación!$O:$O,0,0,-1),"")))),"")</f>
        <v>12319000</v>
      </c>
      <c r="J2472" s="13">
        <f>IFERROR(IF($F2472="ALTA",$D2472*0.94,
IF($F2472="MEDIA",$D2472*0.9,
IF($F2472="BAJA",$D2472*0.85,
IF($F2472="LIQUIDAR",_xlfn.XLOOKUP(A2472,Rotación!$A:$A,Rotación!$O:$O,0,0,-1),"")))),"")</f>
        <v>11938000</v>
      </c>
      <c r="K2472" s="13" t="str">
        <f>_xlfn.XLOOKUP(A2472,Rotación!$A:$A,Rotación!$P:$P,"",0,-1)</f>
        <v/>
      </c>
      <c r="L2472" s="25" t="e">
        <f t="shared" si="168"/>
        <v>#VALUE!</v>
      </c>
      <c r="M2472" s="26">
        <f t="shared" si="169"/>
        <v>0.86614173228346458</v>
      </c>
      <c r="N2472" s="22" t="str">
        <f>IFERROR(VLOOKUP(A2472,'Base ATR'!$1:$1048576,2,0),"")</f>
        <v/>
      </c>
      <c r="O2472" s="23" t="str">
        <f t="shared" ca="1" si="170"/>
        <v/>
      </c>
      <c r="P2472" t="str">
        <f t="shared" si="171"/>
        <v/>
      </c>
    </row>
    <row r="2473" spans="1:16" x14ac:dyDescent="0.3">
      <c r="A2473" t="s">
        <v>5518</v>
      </c>
      <c r="D2473" s="29">
        <v>16900000</v>
      </c>
      <c r="E2473" s="29">
        <v>14000000</v>
      </c>
      <c r="F2473" t="s">
        <v>4033</v>
      </c>
      <c r="G2473" s="13">
        <f>IFERROR(IF($F2473="ALTA",$D2473*1.03,
IF($F2473="MEDIA",$D2473*1,
IF($F2473="BAJA",$D2473*0.92,
IF($F2473="LIQUIDAR",_xlfn.XLOOKUP(A2473,Rotación!$A:$A,Rotación!$O:$O,0,0,-1),"")))),"")</f>
        <v>16900000</v>
      </c>
      <c r="H2473" s="13">
        <f>IFERROR(IF($F2473="ALTA",$D2473*1,
IF($F2473="MEDIA",$D2473*0.97,
IF($F2473="BAJA",$D2473*0.9,
IF($F2473="LIQUIDAR",_xlfn.XLOOKUP(A2473,Rotación!$A:$A,Rotación!$O:$O,0,0,-1),"")))),"")</f>
        <v>16393000</v>
      </c>
      <c r="I2473" s="13">
        <f>IFERROR(IF($F2473="ALTA",$D2473*0.97,
IF($F2473="MEDIA",$D2473*0.94,
IF($F2473="BAJA",$D2473*0.87,
IF($F2473="LIQUIDAR",_xlfn.XLOOKUP(A2473,Rotación!$A:$A,Rotación!$O:$O,0,0,-1),"")))),"")</f>
        <v>15886000</v>
      </c>
      <c r="J2473" s="13">
        <f>IFERROR(IF($F2473="ALTA",$D2473*0.94,
IF($F2473="MEDIA",$D2473*0.9,
IF($F2473="BAJA",$D2473*0.85,
IF($F2473="LIQUIDAR",_xlfn.XLOOKUP(A2473,Rotación!$A:$A,Rotación!$O:$O,0,0,-1),"")))),"")</f>
        <v>15210000</v>
      </c>
      <c r="K2473" s="13" t="str">
        <f>_xlfn.XLOOKUP(A2473,Rotación!$A:$A,Rotación!$P:$P,"",0,-1)</f>
        <v/>
      </c>
      <c r="L2473" s="25" t="e">
        <f t="shared" si="168"/>
        <v>#VALUE!</v>
      </c>
      <c r="M2473" s="26">
        <f t="shared" si="169"/>
        <v>0.82840236686390534</v>
      </c>
      <c r="N2473" s="22" t="str">
        <f>IFERROR(VLOOKUP(A2473,'Base ATR'!$1:$1048576,2,0),"")</f>
        <v/>
      </c>
      <c r="O2473" s="23" t="str">
        <f t="shared" ca="1" si="170"/>
        <v/>
      </c>
      <c r="P2473" t="str">
        <f t="shared" si="171"/>
        <v/>
      </c>
    </row>
    <row r="2474" spans="1:16" x14ac:dyDescent="0.3">
      <c r="A2474" t="s">
        <v>5519</v>
      </c>
      <c r="D2474" s="29">
        <v>14500000</v>
      </c>
      <c r="E2474" s="29">
        <v>11600000</v>
      </c>
      <c r="F2474" t="s">
        <v>5391</v>
      </c>
      <c r="G2474" s="13">
        <f>IFERROR(IF($F2474="ALTA",$D2474*1.03,
IF($F2474="MEDIA",$D2474*1,
IF($F2474="BAJA",$D2474*0.92,
IF($F2474="LIQUIDAR",_xlfn.XLOOKUP(A2474,Rotación!$A:$A,Rotación!$O:$O,0,0,-1),"")))),"")</f>
        <v>13340000</v>
      </c>
      <c r="H2474" s="13">
        <f>IFERROR(IF($F2474="ALTA",$D2474*1,
IF($F2474="MEDIA",$D2474*0.97,
IF($F2474="BAJA",$D2474*0.9,
IF($F2474="LIQUIDAR",_xlfn.XLOOKUP(A2474,Rotación!$A:$A,Rotación!$O:$O,0,0,-1),"")))),"")</f>
        <v>13050000</v>
      </c>
      <c r="I2474" s="13">
        <f>IFERROR(IF($F2474="ALTA",$D2474*0.97,
IF($F2474="MEDIA",$D2474*0.94,
IF($F2474="BAJA",$D2474*0.87,
IF($F2474="LIQUIDAR",_xlfn.XLOOKUP(A2474,Rotación!$A:$A,Rotación!$O:$O,0,0,-1),"")))),"")</f>
        <v>12615000</v>
      </c>
      <c r="J2474" s="13">
        <f>IFERROR(IF($F2474="ALTA",$D2474*0.94,
IF($F2474="MEDIA",$D2474*0.9,
IF($F2474="BAJA",$D2474*0.85,
IF($F2474="LIQUIDAR",_xlfn.XLOOKUP(A2474,Rotación!$A:$A,Rotación!$O:$O,0,0,-1),"")))),"")</f>
        <v>12325000</v>
      </c>
      <c r="K2474" s="13" t="str">
        <f>_xlfn.XLOOKUP(A2474,Rotación!$A:$A,Rotación!$P:$P,"",0,-1)</f>
        <v/>
      </c>
      <c r="L2474" s="25" t="e">
        <f t="shared" si="168"/>
        <v>#VALUE!</v>
      </c>
      <c r="M2474" s="26">
        <f t="shared" si="169"/>
        <v>0.8</v>
      </c>
      <c r="N2474" s="22" t="str">
        <f>IFERROR(VLOOKUP(A2474,'Base ATR'!$1:$1048576,2,0),"")</f>
        <v/>
      </c>
      <c r="O2474" s="23" t="str">
        <f t="shared" ca="1" si="170"/>
        <v/>
      </c>
      <c r="P2474" t="str">
        <f t="shared" si="171"/>
        <v/>
      </c>
    </row>
    <row r="2475" spans="1:16" x14ac:dyDescent="0.3">
      <c r="A2475" t="s">
        <v>5520</v>
      </c>
      <c r="D2475" s="29">
        <v>8600000</v>
      </c>
      <c r="E2475" s="29">
        <v>7500000</v>
      </c>
      <c r="F2475" t="s">
        <v>5390</v>
      </c>
      <c r="G2475" s="13">
        <f>IFERROR(IF($F2475="ALTA",$D2475*1.03,
IF($F2475="MEDIA",$D2475*1,
IF($F2475="BAJA",$D2475*0.92,
IF($F2475="LIQUIDAR",_xlfn.XLOOKUP(A2475,Rotación!$A:$A,Rotación!$O:$O,0,0,-1),"")))),"")</f>
        <v>8858000</v>
      </c>
      <c r="H2475" s="13">
        <f>IFERROR(IF($F2475="ALTA",$D2475*1,
IF($F2475="MEDIA",$D2475*0.97,
IF($F2475="BAJA",$D2475*0.9,
IF($F2475="LIQUIDAR",_xlfn.XLOOKUP(A2475,Rotación!$A:$A,Rotación!$O:$O,0,0,-1),"")))),"")</f>
        <v>8600000</v>
      </c>
      <c r="I2475" s="13">
        <f>IFERROR(IF($F2475="ALTA",$D2475*0.97,
IF($F2475="MEDIA",$D2475*0.94,
IF($F2475="BAJA",$D2475*0.87,
IF($F2475="LIQUIDAR",_xlfn.XLOOKUP(A2475,Rotación!$A:$A,Rotación!$O:$O,0,0,-1),"")))),"")</f>
        <v>8342000</v>
      </c>
      <c r="J2475" s="13">
        <f>IFERROR(IF($F2475="ALTA",$D2475*0.94,
IF($F2475="MEDIA",$D2475*0.9,
IF($F2475="BAJA",$D2475*0.85,
IF($F2475="LIQUIDAR",_xlfn.XLOOKUP(A2475,Rotación!$A:$A,Rotación!$O:$O,0,0,-1),"")))),"")</f>
        <v>8084000</v>
      </c>
      <c r="K2475" s="13" t="str">
        <f>_xlfn.XLOOKUP(A2475,Rotación!$A:$A,Rotación!$P:$P,"",0,-1)</f>
        <v/>
      </c>
      <c r="L2475" s="25" t="e">
        <f t="shared" si="168"/>
        <v>#VALUE!</v>
      </c>
      <c r="M2475" s="26">
        <f t="shared" si="169"/>
        <v>0.87209302325581395</v>
      </c>
      <c r="N2475" s="22" t="str">
        <f>IFERROR(VLOOKUP(A2475,'Base ATR'!$1:$1048576,2,0),"")</f>
        <v/>
      </c>
      <c r="O2475" s="23" t="str">
        <f t="shared" ca="1" si="170"/>
        <v/>
      </c>
      <c r="P2475" t="str">
        <f t="shared" si="171"/>
        <v/>
      </c>
    </row>
    <row r="2476" spans="1:16" x14ac:dyDescent="0.3">
      <c r="A2476" t="s">
        <v>5350</v>
      </c>
      <c r="D2476" s="29">
        <v>8600000</v>
      </c>
      <c r="E2476" s="29">
        <v>6700000</v>
      </c>
      <c r="F2476" t="s">
        <v>4033</v>
      </c>
      <c r="G2476" s="13">
        <f>IFERROR(IF($F2476="ALTA",$D2476*1.03,
IF($F2476="MEDIA",$D2476*1,
IF($F2476="BAJA",$D2476*0.92,
IF($F2476="LIQUIDAR",_xlfn.XLOOKUP(A2476,Rotación!$A:$A,Rotación!$O:$O,0,0,-1),"")))),"")</f>
        <v>8600000</v>
      </c>
      <c r="H2476" s="13">
        <f>IFERROR(IF($F2476="ALTA",$D2476*1,
IF($F2476="MEDIA",$D2476*0.97,
IF($F2476="BAJA",$D2476*0.9,
IF($F2476="LIQUIDAR",_xlfn.XLOOKUP(A2476,Rotación!$A:$A,Rotación!$O:$O,0,0,-1),"")))),"")</f>
        <v>8342000</v>
      </c>
      <c r="I2476" s="13">
        <f>IFERROR(IF($F2476="ALTA",$D2476*0.97,
IF($F2476="MEDIA",$D2476*0.94,
IF($F2476="BAJA",$D2476*0.87,
IF($F2476="LIQUIDAR",_xlfn.XLOOKUP(A2476,Rotación!$A:$A,Rotación!$O:$O,0,0,-1),"")))),"")</f>
        <v>8084000</v>
      </c>
      <c r="J2476" s="13">
        <f>IFERROR(IF($F2476="ALTA",$D2476*0.94,
IF($F2476="MEDIA",$D2476*0.9,
IF($F2476="BAJA",$D2476*0.85,
IF($F2476="LIQUIDAR",_xlfn.XLOOKUP(A2476,Rotación!$A:$A,Rotación!$O:$O,0,0,-1),"")))),"")</f>
        <v>7740000</v>
      </c>
      <c r="K2476" s="13" t="str">
        <f>_xlfn.XLOOKUP(A2476,Rotación!$A:$A,Rotación!$P:$P,"",0,-1)</f>
        <v/>
      </c>
      <c r="L2476" s="25" t="e">
        <f t="shared" si="168"/>
        <v>#VALUE!</v>
      </c>
      <c r="M2476" s="26">
        <f t="shared" si="169"/>
        <v>0.77906976744186052</v>
      </c>
      <c r="N2476" s="22">
        <f>IFERROR(VLOOKUP(A2476,'Base ATR'!$1:$1048576,2,0),"")</f>
        <v>46093.693749999999</v>
      </c>
      <c r="O2476" s="23">
        <f t="shared" ca="1" si="170"/>
        <v>194.30625000000146</v>
      </c>
      <c r="P2476" t="str">
        <f t="shared" si="171"/>
        <v>SOBRE MERCADO</v>
      </c>
    </row>
    <row r="2477" spans="1:16" x14ac:dyDescent="0.3">
      <c r="A2477" t="s">
        <v>5521</v>
      </c>
      <c r="D2477" s="29">
        <v>10000000</v>
      </c>
      <c r="E2477" s="29">
        <v>8700000</v>
      </c>
      <c r="F2477" t="s">
        <v>5390</v>
      </c>
      <c r="G2477" s="13">
        <f>IFERROR(IF($F2477="ALTA",$D2477*1.03,
IF($F2477="MEDIA",$D2477*1,
IF($F2477="BAJA",$D2477*0.92,
IF($F2477="LIQUIDAR",_xlfn.XLOOKUP(A2477,Rotación!$A:$A,Rotación!$O:$O,0,0,-1),"")))),"")</f>
        <v>10300000</v>
      </c>
      <c r="H2477" s="13">
        <f>IFERROR(IF($F2477="ALTA",$D2477*1,
IF($F2477="MEDIA",$D2477*0.97,
IF($F2477="BAJA",$D2477*0.9,
IF($F2477="LIQUIDAR",_xlfn.XLOOKUP(A2477,Rotación!$A:$A,Rotación!$O:$O,0,0,-1),"")))),"")</f>
        <v>10000000</v>
      </c>
      <c r="I2477" s="13">
        <f>IFERROR(IF($F2477="ALTA",$D2477*0.97,
IF($F2477="MEDIA",$D2477*0.94,
IF($F2477="BAJA",$D2477*0.87,
IF($F2477="LIQUIDAR",_xlfn.XLOOKUP(A2477,Rotación!$A:$A,Rotación!$O:$O,0,0,-1),"")))),"")</f>
        <v>9700000</v>
      </c>
      <c r="J2477" s="13">
        <f>IFERROR(IF($F2477="ALTA",$D2477*0.94,
IF($F2477="MEDIA",$D2477*0.9,
IF($F2477="BAJA",$D2477*0.85,
IF($F2477="LIQUIDAR",_xlfn.XLOOKUP(A2477,Rotación!$A:$A,Rotación!$O:$O,0,0,-1),"")))),"")</f>
        <v>9400000</v>
      </c>
      <c r="K2477" s="13" t="str">
        <f>_xlfn.XLOOKUP(A2477,Rotación!$A:$A,Rotación!$P:$P,"",0,-1)</f>
        <v/>
      </c>
      <c r="L2477" s="25" t="e">
        <f t="shared" si="168"/>
        <v>#VALUE!</v>
      </c>
      <c r="M2477" s="26">
        <f t="shared" si="169"/>
        <v>0.87</v>
      </c>
      <c r="N2477" s="22" t="str">
        <f>IFERROR(VLOOKUP(A2477,'Base ATR'!$1:$1048576,2,0),"")</f>
        <v/>
      </c>
      <c r="O2477" s="23" t="str">
        <f t="shared" ca="1" si="170"/>
        <v/>
      </c>
      <c r="P2477" t="str">
        <f t="shared" si="171"/>
        <v/>
      </c>
    </row>
    <row r="2478" spans="1:16" x14ac:dyDescent="0.3">
      <c r="A2478" t="s">
        <v>5522</v>
      </c>
      <c r="D2478" s="29">
        <v>7190000</v>
      </c>
      <c r="E2478" s="29">
        <v>5500000</v>
      </c>
      <c r="F2478" t="s">
        <v>4033</v>
      </c>
      <c r="G2478" s="13">
        <f>IFERROR(IF($F2478="ALTA",$D2478*1.03,
IF($F2478="MEDIA",$D2478*1,
IF($F2478="BAJA",$D2478*0.92,
IF($F2478="LIQUIDAR",_xlfn.XLOOKUP(A2478,Rotación!$A:$A,Rotación!$O:$O,0,0,-1),"")))),"")</f>
        <v>7190000</v>
      </c>
      <c r="H2478" s="13">
        <f>IFERROR(IF($F2478="ALTA",$D2478*1,
IF($F2478="MEDIA",$D2478*0.97,
IF($F2478="BAJA",$D2478*0.9,
IF($F2478="LIQUIDAR",_xlfn.XLOOKUP(A2478,Rotación!$A:$A,Rotación!$O:$O,0,0,-1),"")))),"")</f>
        <v>6974300</v>
      </c>
      <c r="I2478" s="13">
        <f>IFERROR(IF($F2478="ALTA",$D2478*0.97,
IF($F2478="MEDIA",$D2478*0.94,
IF($F2478="BAJA",$D2478*0.87,
IF($F2478="LIQUIDAR",_xlfn.XLOOKUP(A2478,Rotación!$A:$A,Rotación!$O:$O,0,0,-1),"")))),"")</f>
        <v>6758600</v>
      </c>
      <c r="J2478" s="13">
        <f>IFERROR(IF($F2478="ALTA",$D2478*0.94,
IF($F2478="MEDIA",$D2478*0.9,
IF($F2478="BAJA",$D2478*0.85,
IF($F2478="LIQUIDAR",_xlfn.XLOOKUP(A2478,Rotación!$A:$A,Rotación!$O:$O,0,0,-1),"")))),"")</f>
        <v>6471000</v>
      </c>
      <c r="K2478" s="13" t="str">
        <f>_xlfn.XLOOKUP(A2478,Rotación!$A:$A,Rotación!$P:$P,"",0,-1)</f>
        <v/>
      </c>
      <c r="L2478" s="25" t="e">
        <f t="shared" si="168"/>
        <v>#VALUE!</v>
      </c>
      <c r="M2478" s="26">
        <f t="shared" si="169"/>
        <v>0.7649513212795549</v>
      </c>
      <c r="N2478" s="22" t="str">
        <f>IFERROR(VLOOKUP(A2478,'Base ATR'!$1:$1048576,2,0),"")</f>
        <v/>
      </c>
      <c r="O2478" s="23" t="str">
        <f t="shared" ca="1" si="170"/>
        <v/>
      </c>
      <c r="P2478" t="str">
        <f t="shared" si="171"/>
        <v/>
      </c>
    </row>
    <row r="2479" spans="1:16" x14ac:dyDescent="0.3">
      <c r="A2479" t="s">
        <v>5523</v>
      </c>
      <c r="D2479" s="29">
        <v>7800000</v>
      </c>
      <c r="E2479" s="29">
        <v>5800000</v>
      </c>
      <c r="F2479" t="s">
        <v>5391</v>
      </c>
      <c r="G2479" s="13">
        <f>IFERROR(IF($F2479="ALTA",$D2479*1.03,
IF($F2479="MEDIA",$D2479*1,
IF($F2479="BAJA",$D2479*0.92,
IF($F2479="LIQUIDAR",_xlfn.XLOOKUP(A2479,Rotación!$A:$A,Rotación!$O:$O,0,0,-1),"")))),"")</f>
        <v>7176000</v>
      </c>
      <c r="H2479" s="13">
        <f>IFERROR(IF($F2479="ALTA",$D2479*1,
IF($F2479="MEDIA",$D2479*0.97,
IF($F2479="BAJA",$D2479*0.9,
IF($F2479="LIQUIDAR",_xlfn.XLOOKUP(A2479,Rotación!$A:$A,Rotación!$O:$O,0,0,-1),"")))),"")</f>
        <v>7020000</v>
      </c>
      <c r="I2479" s="13">
        <f>IFERROR(IF($F2479="ALTA",$D2479*0.97,
IF($F2479="MEDIA",$D2479*0.94,
IF($F2479="BAJA",$D2479*0.87,
IF($F2479="LIQUIDAR",_xlfn.XLOOKUP(A2479,Rotación!$A:$A,Rotación!$O:$O,0,0,-1),"")))),"")</f>
        <v>6786000</v>
      </c>
      <c r="J2479" s="13">
        <f>IFERROR(IF($F2479="ALTA",$D2479*0.94,
IF($F2479="MEDIA",$D2479*0.9,
IF($F2479="BAJA",$D2479*0.85,
IF($F2479="LIQUIDAR",_xlfn.XLOOKUP(A2479,Rotación!$A:$A,Rotación!$O:$O,0,0,-1),"")))),"")</f>
        <v>6630000</v>
      </c>
      <c r="K2479" s="13" t="str">
        <f>_xlfn.XLOOKUP(A2479,Rotación!$A:$A,Rotación!$P:$P,"",0,-1)</f>
        <v/>
      </c>
      <c r="L2479" s="25" t="e">
        <f t="shared" si="168"/>
        <v>#VALUE!</v>
      </c>
      <c r="M2479" s="26">
        <f t="shared" si="169"/>
        <v>0.74358974358974361</v>
      </c>
      <c r="N2479" s="22">
        <f>IFERROR(VLOOKUP(A2479,'Base ATR'!$1:$1048576,2,0),"")</f>
        <v>46119.713888888888</v>
      </c>
      <c r="O2479" s="23">
        <f t="shared" ca="1" si="170"/>
        <v>168.2861111111124</v>
      </c>
      <c r="P2479" t="str">
        <f t="shared" si="171"/>
        <v>SOBRE MERCADO</v>
      </c>
    </row>
    <row r="2480" spans="1:16" x14ac:dyDescent="0.3">
      <c r="A2480" t="s">
        <v>5524</v>
      </c>
      <c r="D2480" s="29">
        <v>13400000</v>
      </c>
      <c r="E2480" s="29">
        <v>11000000</v>
      </c>
      <c r="F2480" t="s">
        <v>4033</v>
      </c>
      <c r="G2480" s="13">
        <f>IFERROR(IF($F2480="ALTA",$D2480*1.03,
IF($F2480="MEDIA",$D2480*1,
IF($F2480="BAJA",$D2480*0.92,
IF($F2480="LIQUIDAR",_xlfn.XLOOKUP(A2480,Rotación!$A:$A,Rotación!$O:$O,0,0,-1),"")))),"")</f>
        <v>13400000</v>
      </c>
      <c r="H2480" s="13">
        <f>IFERROR(IF($F2480="ALTA",$D2480*1,
IF($F2480="MEDIA",$D2480*0.97,
IF($F2480="BAJA",$D2480*0.9,
IF($F2480="LIQUIDAR",_xlfn.XLOOKUP(A2480,Rotación!$A:$A,Rotación!$O:$O,0,0,-1),"")))),"")</f>
        <v>12998000</v>
      </c>
      <c r="I2480" s="13">
        <f>IFERROR(IF($F2480="ALTA",$D2480*0.97,
IF($F2480="MEDIA",$D2480*0.94,
IF($F2480="BAJA",$D2480*0.87,
IF($F2480="LIQUIDAR",_xlfn.XLOOKUP(A2480,Rotación!$A:$A,Rotación!$O:$O,0,0,-1),"")))),"")</f>
        <v>12596000</v>
      </c>
      <c r="J2480" s="13">
        <f>IFERROR(IF($F2480="ALTA",$D2480*0.94,
IF($F2480="MEDIA",$D2480*0.9,
IF($F2480="BAJA",$D2480*0.85,
IF($F2480="LIQUIDAR",_xlfn.XLOOKUP(A2480,Rotación!$A:$A,Rotación!$O:$O,0,0,-1),"")))),"")</f>
        <v>12060000</v>
      </c>
      <c r="K2480" s="13" t="str">
        <f>_xlfn.XLOOKUP(A2480,Rotación!$A:$A,Rotación!$P:$P,"",0,-1)</f>
        <v/>
      </c>
      <c r="L2480" s="25" t="e">
        <f t="shared" si="168"/>
        <v>#VALUE!</v>
      </c>
      <c r="M2480" s="26">
        <f t="shared" si="169"/>
        <v>0.82089552238805974</v>
      </c>
      <c r="N2480" s="22" t="str">
        <f>IFERROR(VLOOKUP(A2480,'Base ATR'!$1:$1048576,2,0),"")</f>
        <v/>
      </c>
      <c r="O2480" s="23" t="str">
        <f t="shared" ca="1" si="170"/>
        <v/>
      </c>
      <c r="P2480" t="str">
        <f t="shared" si="171"/>
        <v/>
      </c>
    </row>
    <row r="2481" spans="1:16" x14ac:dyDescent="0.3">
      <c r="A2481" t="s">
        <v>5525</v>
      </c>
      <c r="D2481" s="29">
        <v>12300000</v>
      </c>
      <c r="E2481" s="29">
        <v>10200000</v>
      </c>
      <c r="F2481" t="s">
        <v>4033</v>
      </c>
      <c r="G2481" s="13">
        <f>IFERROR(IF($F2481="ALTA",$D2481*1.03,
IF($F2481="MEDIA",$D2481*1,
IF($F2481="BAJA",$D2481*0.92,
IF($F2481="LIQUIDAR",_xlfn.XLOOKUP(A2481,Rotación!$A:$A,Rotación!$O:$O,0,0,-1),"")))),"")</f>
        <v>12300000</v>
      </c>
      <c r="H2481" s="13">
        <f>IFERROR(IF($F2481="ALTA",$D2481*1,
IF($F2481="MEDIA",$D2481*0.97,
IF($F2481="BAJA",$D2481*0.9,
IF($F2481="LIQUIDAR",_xlfn.XLOOKUP(A2481,Rotación!$A:$A,Rotación!$O:$O,0,0,-1),"")))),"")</f>
        <v>11931000</v>
      </c>
      <c r="I2481" s="13">
        <f>IFERROR(IF($F2481="ALTA",$D2481*0.97,
IF($F2481="MEDIA",$D2481*0.94,
IF($F2481="BAJA",$D2481*0.87,
IF($F2481="LIQUIDAR",_xlfn.XLOOKUP(A2481,Rotación!$A:$A,Rotación!$O:$O,0,0,-1),"")))),"")</f>
        <v>11562000</v>
      </c>
      <c r="J2481" s="13">
        <f>IFERROR(IF($F2481="ALTA",$D2481*0.94,
IF($F2481="MEDIA",$D2481*0.9,
IF($F2481="BAJA",$D2481*0.85,
IF($F2481="LIQUIDAR",_xlfn.XLOOKUP(A2481,Rotación!$A:$A,Rotación!$O:$O,0,0,-1),"")))),"")</f>
        <v>11070000</v>
      </c>
      <c r="K2481" s="13" t="str">
        <f>_xlfn.XLOOKUP(A2481,Rotación!$A:$A,Rotación!$P:$P,"",0,-1)</f>
        <v/>
      </c>
      <c r="L2481" s="25" t="e">
        <f t="shared" si="168"/>
        <v>#VALUE!</v>
      </c>
      <c r="M2481" s="26">
        <f t="shared" si="169"/>
        <v>0.82926829268292679</v>
      </c>
      <c r="N2481" s="22">
        <f>IFERROR(VLOOKUP(A2481,'Base ATR'!$1:$1048576,2,0),"")</f>
        <v>46112.557638888888</v>
      </c>
      <c r="O2481" s="23">
        <f t="shared" ca="1" si="170"/>
        <v>175.4423611111124</v>
      </c>
      <c r="P2481" t="str">
        <f t="shared" si="171"/>
        <v>SOBRE MERCADO</v>
      </c>
    </row>
    <row r="2482" spans="1:16" x14ac:dyDescent="0.3">
      <c r="A2482" t="s">
        <v>5526</v>
      </c>
      <c r="D2482" s="29">
        <v>12900000</v>
      </c>
      <c r="E2482" s="29">
        <v>10800000</v>
      </c>
      <c r="F2482" t="s">
        <v>4033</v>
      </c>
      <c r="G2482" s="13">
        <f>IFERROR(IF($F2482="ALTA",$D2482*1.03,
IF($F2482="MEDIA",$D2482*1,
IF($F2482="BAJA",$D2482*0.92,
IF($F2482="LIQUIDAR",_xlfn.XLOOKUP(A2482,Rotación!$A:$A,Rotación!$O:$O,0,0,-1),"")))),"")</f>
        <v>12900000</v>
      </c>
      <c r="H2482" s="13">
        <f>IFERROR(IF($F2482="ALTA",$D2482*1,
IF($F2482="MEDIA",$D2482*0.97,
IF($F2482="BAJA",$D2482*0.9,
IF($F2482="LIQUIDAR",_xlfn.XLOOKUP(A2482,Rotación!$A:$A,Rotación!$O:$O,0,0,-1),"")))),"")</f>
        <v>12513000</v>
      </c>
      <c r="I2482" s="13">
        <f>IFERROR(IF($F2482="ALTA",$D2482*0.97,
IF($F2482="MEDIA",$D2482*0.94,
IF($F2482="BAJA",$D2482*0.87,
IF($F2482="LIQUIDAR",_xlfn.XLOOKUP(A2482,Rotación!$A:$A,Rotación!$O:$O,0,0,-1),"")))),"")</f>
        <v>12126000</v>
      </c>
      <c r="J2482" s="13">
        <f>IFERROR(IF($F2482="ALTA",$D2482*0.94,
IF($F2482="MEDIA",$D2482*0.9,
IF($F2482="BAJA",$D2482*0.85,
IF($F2482="LIQUIDAR",_xlfn.XLOOKUP(A2482,Rotación!$A:$A,Rotación!$O:$O,0,0,-1),"")))),"")</f>
        <v>11610000</v>
      </c>
      <c r="K2482" s="13" t="str">
        <f>_xlfn.XLOOKUP(A2482,Rotación!$A:$A,Rotación!$P:$P,"",0,-1)</f>
        <v/>
      </c>
      <c r="L2482" s="25" t="e">
        <f t="shared" si="168"/>
        <v>#VALUE!</v>
      </c>
      <c r="M2482" s="26">
        <f t="shared" si="169"/>
        <v>0.83720930232558144</v>
      </c>
      <c r="N2482" s="22" t="str">
        <f>IFERROR(VLOOKUP(A2482,'Base ATR'!$1:$1048576,2,0),"")</f>
        <v/>
      </c>
      <c r="O2482" s="23" t="str">
        <f t="shared" ca="1" si="170"/>
        <v/>
      </c>
      <c r="P2482" t="str">
        <f t="shared" si="171"/>
        <v/>
      </c>
    </row>
    <row r="2483" spans="1:16" x14ac:dyDescent="0.3">
      <c r="A2483" t="s">
        <v>5527</v>
      </c>
      <c r="D2483" s="29">
        <v>35500000</v>
      </c>
      <c r="E2483" s="29">
        <v>30000000</v>
      </c>
      <c r="F2483" t="s">
        <v>4033</v>
      </c>
      <c r="G2483" s="13">
        <f>IFERROR(IF($F2483="ALTA",$D2483*1.03,
IF($F2483="MEDIA",$D2483*1,
IF($F2483="BAJA",$D2483*0.92,
IF($F2483="LIQUIDAR",_xlfn.XLOOKUP(A2483,Rotación!$A:$A,Rotación!$O:$O,0,0,-1),"")))),"")</f>
        <v>35500000</v>
      </c>
      <c r="H2483" s="13">
        <f>IFERROR(IF($F2483="ALTA",$D2483*1,
IF($F2483="MEDIA",$D2483*0.97,
IF($F2483="BAJA",$D2483*0.9,
IF($F2483="LIQUIDAR",_xlfn.XLOOKUP(A2483,Rotación!$A:$A,Rotación!$O:$O,0,0,-1),"")))),"")</f>
        <v>34435000</v>
      </c>
      <c r="I2483" s="13">
        <f>IFERROR(IF($F2483="ALTA",$D2483*0.97,
IF($F2483="MEDIA",$D2483*0.94,
IF($F2483="BAJA",$D2483*0.87,
IF($F2483="LIQUIDAR",_xlfn.XLOOKUP(A2483,Rotación!$A:$A,Rotación!$O:$O,0,0,-1),"")))),"")</f>
        <v>33369999.999999996</v>
      </c>
      <c r="J2483" s="13">
        <f>IFERROR(IF($F2483="ALTA",$D2483*0.94,
IF($F2483="MEDIA",$D2483*0.9,
IF($F2483="BAJA",$D2483*0.85,
IF($F2483="LIQUIDAR",_xlfn.XLOOKUP(A2483,Rotación!$A:$A,Rotación!$O:$O,0,0,-1),"")))),"")</f>
        <v>31950000</v>
      </c>
      <c r="K2483" s="13" t="str">
        <f>_xlfn.XLOOKUP(A2483,Rotación!$A:$A,Rotación!$P:$P,"",0,-1)</f>
        <v/>
      </c>
      <c r="L2483" s="25" t="e">
        <f t="shared" si="168"/>
        <v>#VALUE!</v>
      </c>
      <c r="M2483" s="26">
        <f t="shared" si="169"/>
        <v>0.84507042253521125</v>
      </c>
      <c r="N2483" s="22" t="str">
        <f>IFERROR(VLOOKUP(A2483,'Base ATR'!$1:$1048576,2,0),"")</f>
        <v/>
      </c>
      <c r="O2483" s="23" t="str">
        <f t="shared" ca="1" si="170"/>
        <v/>
      </c>
      <c r="P2483" t="str">
        <f t="shared" si="171"/>
        <v/>
      </c>
    </row>
    <row r="2484" spans="1:16" x14ac:dyDescent="0.3">
      <c r="A2484" t="s">
        <v>5528</v>
      </c>
      <c r="D2484" s="29">
        <v>31100000</v>
      </c>
      <c r="E2484" s="29">
        <v>26300000</v>
      </c>
      <c r="F2484" t="s">
        <v>4033</v>
      </c>
      <c r="G2484" s="13">
        <f>IFERROR(IF($F2484="ALTA",$D2484*1.03,
IF($F2484="MEDIA",$D2484*1,
IF($F2484="BAJA",$D2484*0.92,
IF($F2484="LIQUIDAR",_xlfn.XLOOKUP(A2484,Rotación!$A:$A,Rotación!$O:$O,0,0,-1),"")))),"")</f>
        <v>31100000</v>
      </c>
      <c r="H2484" s="13">
        <f>IFERROR(IF($F2484="ALTA",$D2484*1,
IF($F2484="MEDIA",$D2484*0.97,
IF($F2484="BAJA",$D2484*0.9,
IF($F2484="LIQUIDAR",_xlfn.XLOOKUP(A2484,Rotación!$A:$A,Rotación!$O:$O,0,0,-1),"")))),"")</f>
        <v>30167000</v>
      </c>
      <c r="I2484" s="13">
        <f>IFERROR(IF($F2484="ALTA",$D2484*0.97,
IF($F2484="MEDIA",$D2484*0.94,
IF($F2484="BAJA",$D2484*0.87,
IF($F2484="LIQUIDAR",_xlfn.XLOOKUP(A2484,Rotación!$A:$A,Rotación!$O:$O,0,0,-1),"")))),"")</f>
        <v>29234000</v>
      </c>
      <c r="J2484" s="13">
        <f>IFERROR(IF($F2484="ALTA",$D2484*0.94,
IF($F2484="MEDIA",$D2484*0.9,
IF($F2484="BAJA",$D2484*0.85,
IF($F2484="LIQUIDAR",_xlfn.XLOOKUP(A2484,Rotación!$A:$A,Rotación!$O:$O,0,0,-1),"")))),"")</f>
        <v>27990000</v>
      </c>
      <c r="K2484" s="13">
        <f>_xlfn.XLOOKUP(A2484,Rotación!$A:$A,Rotación!$P:$P,"",0,-1)</f>
        <v>29990000</v>
      </c>
      <c r="L2484" s="25">
        <f t="shared" si="168"/>
        <v>-1110000</v>
      </c>
      <c r="M2484" s="26">
        <f t="shared" si="169"/>
        <v>0.84565916398713825</v>
      </c>
      <c r="N2484" s="22">
        <f>IFERROR(VLOOKUP(A2484,'Base ATR'!$1:$1048576,2,0),"")</f>
        <v>46112.677777777775</v>
      </c>
      <c r="O2484" s="23">
        <f t="shared" ca="1" si="170"/>
        <v>175.32222222222481</v>
      </c>
      <c r="P2484" t="str">
        <f t="shared" si="171"/>
        <v>BAJO MERCADO</v>
      </c>
    </row>
    <row r="2485" spans="1:16" x14ac:dyDescent="0.3">
      <c r="A2485" t="s">
        <v>5529</v>
      </c>
      <c r="D2485" s="29">
        <v>7400000</v>
      </c>
      <c r="E2485" s="29">
        <v>5800000</v>
      </c>
      <c r="F2485" t="s">
        <v>4033</v>
      </c>
      <c r="G2485" s="13">
        <f>IFERROR(IF($F2485="ALTA",$D2485*1.03,
IF($F2485="MEDIA",$D2485*1,
IF($F2485="BAJA",$D2485*0.92,
IF($F2485="LIQUIDAR",_xlfn.XLOOKUP(A2485,Rotación!$A:$A,Rotación!$O:$O,0,0,-1),"")))),"")</f>
        <v>7400000</v>
      </c>
      <c r="H2485" s="13">
        <f>IFERROR(IF($F2485="ALTA",$D2485*1,
IF($F2485="MEDIA",$D2485*0.97,
IF($F2485="BAJA",$D2485*0.9,
IF($F2485="LIQUIDAR",_xlfn.XLOOKUP(A2485,Rotación!$A:$A,Rotación!$O:$O,0,0,-1),"")))),"")</f>
        <v>7178000</v>
      </c>
      <c r="I2485" s="13">
        <f>IFERROR(IF($F2485="ALTA",$D2485*0.97,
IF($F2485="MEDIA",$D2485*0.94,
IF($F2485="BAJA",$D2485*0.87,
IF($F2485="LIQUIDAR",_xlfn.XLOOKUP(A2485,Rotación!$A:$A,Rotación!$O:$O,0,0,-1),"")))),"")</f>
        <v>6956000</v>
      </c>
      <c r="J2485" s="13">
        <f>IFERROR(IF($F2485="ALTA",$D2485*0.94,
IF($F2485="MEDIA",$D2485*0.9,
IF($F2485="BAJA",$D2485*0.85,
IF($F2485="LIQUIDAR",_xlfn.XLOOKUP(A2485,Rotación!$A:$A,Rotación!$O:$O,0,0,-1),"")))),"")</f>
        <v>6660000</v>
      </c>
      <c r="K2485" s="13" t="str">
        <f>_xlfn.XLOOKUP(A2485,Rotación!$A:$A,Rotación!$P:$P,"",0,-1)</f>
        <v/>
      </c>
      <c r="L2485" s="25" t="e">
        <f t="shared" si="168"/>
        <v>#VALUE!</v>
      </c>
      <c r="M2485" s="26">
        <f t="shared" si="169"/>
        <v>0.78378378378378377</v>
      </c>
      <c r="N2485" s="22" t="str">
        <f>IFERROR(VLOOKUP(A2485,'Base ATR'!$1:$1048576,2,0),"")</f>
        <v/>
      </c>
      <c r="O2485" s="23" t="str">
        <f t="shared" ca="1" si="170"/>
        <v/>
      </c>
      <c r="P2485" t="str">
        <f t="shared" si="171"/>
        <v/>
      </c>
    </row>
    <row r="2486" spans="1:16" x14ac:dyDescent="0.3">
      <c r="A2486" t="s">
        <v>5530</v>
      </c>
      <c r="D2486" s="29">
        <v>5000000</v>
      </c>
      <c r="E2486" s="29">
        <v>3900000</v>
      </c>
      <c r="F2486" t="s">
        <v>4033</v>
      </c>
      <c r="G2486" s="13">
        <f>IFERROR(IF($F2486="ALTA",$D2486*1.03,
IF($F2486="MEDIA",$D2486*1,
IF($F2486="BAJA",$D2486*0.92,
IF($F2486="LIQUIDAR",_xlfn.XLOOKUP(A2486,Rotación!$A:$A,Rotación!$O:$O,0,0,-1),"")))),"")</f>
        <v>5000000</v>
      </c>
      <c r="H2486" s="13">
        <f>IFERROR(IF($F2486="ALTA",$D2486*1,
IF($F2486="MEDIA",$D2486*0.97,
IF($F2486="BAJA",$D2486*0.9,
IF($F2486="LIQUIDAR",_xlfn.XLOOKUP(A2486,Rotación!$A:$A,Rotación!$O:$O,0,0,-1),"")))),"")</f>
        <v>4850000</v>
      </c>
      <c r="I2486" s="13">
        <f>IFERROR(IF($F2486="ALTA",$D2486*0.97,
IF($F2486="MEDIA",$D2486*0.94,
IF($F2486="BAJA",$D2486*0.87,
IF($F2486="LIQUIDAR",_xlfn.XLOOKUP(A2486,Rotación!$A:$A,Rotación!$O:$O,0,0,-1),"")))),"")</f>
        <v>4700000</v>
      </c>
      <c r="J2486" s="13">
        <f>IFERROR(IF($F2486="ALTA",$D2486*0.94,
IF($F2486="MEDIA",$D2486*0.9,
IF($F2486="BAJA",$D2486*0.85,
IF($F2486="LIQUIDAR",_xlfn.XLOOKUP(A2486,Rotación!$A:$A,Rotación!$O:$O,0,0,-1),"")))),"")</f>
        <v>4500000</v>
      </c>
      <c r="K2486" s="13" t="str">
        <f>_xlfn.XLOOKUP(A2486,Rotación!$A:$A,Rotación!$P:$P,"",0,-1)</f>
        <v/>
      </c>
      <c r="L2486" s="25" t="e">
        <f t="shared" si="168"/>
        <v>#VALUE!</v>
      </c>
      <c r="M2486" s="26">
        <f t="shared" si="169"/>
        <v>0.78</v>
      </c>
      <c r="N2486" s="22" t="str">
        <f>IFERROR(VLOOKUP(A2486,'Base ATR'!$1:$1048576,2,0),"")</f>
        <v/>
      </c>
      <c r="O2486" s="23" t="str">
        <f t="shared" ca="1" si="170"/>
        <v/>
      </c>
      <c r="P2486" t="str">
        <f t="shared" si="171"/>
        <v/>
      </c>
    </row>
    <row r="2487" spans="1:16" x14ac:dyDescent="0.3">
      <c r="A2487" t="s">
        <v>5531</v>
      </c>
      <c r="D2487" s="29">
        <v>18700000</v>
      </c>
      <c r="E2487" s="29">
        <v>16000000</v>
      </c>
      <c r="F2487" t="s">
        <v>4033</v>
      </c>
      <c r="G2487" s="13">
        <f>IFERROR(IF($F2487="ALTA",$D2487*1.03,
IF($F2487="MEDIA",$D2487*1,
IF($F2487="BAJA",$D2487*0.92,
IF($F2487="LIQUIDAR",_xlfn.XLOOKUP(A2487,Rotación!$A:$A,Rotación!$O:$O,0,0,-1),"")))),"")</f>
        <v>18700000</v>
      </c>
      <c r="H2487" s="13">
        <f>IFERROR(IF($F2487="ALTA",$D2487*1,
IF($F2487="MEDIA",$D2487*0.97,
IF($F2487="BAJA",$D2487*0.9,
IF($F2487="LIQUIDAR",_xlfn.XLOOKUP(A2487,Rotación!$A:$A,Rotación!$O:$O,0,0,-1),"")))),"")</f>
        <v>18139000</v>
      </c>
      <c r="I2487" s="13">
        <f>IFERROR(IF($F2487="ALTA",$D2487*0.97,
IF($F2487="MEDIA",$D2487*0.94,
IF($F2487="BAJA",$D2487*0.87,
IF($F2487="LIQUIDAR",_xlfn.XLOOKUP(A2487,Rotación!$A:$A,Rotación!$O:$O,0,0,-1),"")))),"")</f>
        <v>17578000</v>
      </c>
      <c r="J2487" s="13">
        <f>IFERROR(IF($F2487="ALTA",$D2487*0.94,
IF($F2487="MEDIA",$D2487*0.9,
IF($F2487="BAJA",$D2487*0.85,
IF($F2487="LIQUIDAR",_xlfn.XLOOKUP(A2487,Rotación!$A:$A,Rotación!$O:$O,0,0,-1),"")))),"")</f>
        <v>16830000</v>
      </c>
      <c r="K2487" s="13" t="str">
        <f>_xlfn.XLOOKUP(A2487,Rotación!$A:$A,Rotación!$P:$P,"",0,-1)</f>
        <v/>
      </c>
      <c r="L2487" s="25" t="e">
        <f t="shared" si="168"/>
        <v>#VALUE!</v>
      </c>
      <c r="M2487" s="26">
        <f t="shared" si="169"/>
        <v>0.85561497326203206</v>
      </c>
      <c r="N2487" s="22" t="str">
        <f>IFERROR(VLOOKUP(A2487,'Base ATR'!$1:$1048576,2,0),"")</f>
        <v/>
      </c>
      <c r="O2487" s="23" t="str">
        <f t="shared" ca="1" si="170"/>
        <v/>
      </c>
      <c r="P2487" t="str">
        <f t="shared" si="171"/>
        <v/>
      </c>
    </row>
    <row r="2488" spans="1:16" x14ac:dyDescent="0.3">
      <c r="A2488" t="s">
        <v>5532</v>
      </c>
      <c r="D2488" s="29">
        <v>16600000</v>
      </c>
      <c r="E2488" s="29">
        <v>13000000</v>
      </c>
      <c r="F2488" t="s">
        <v>4033</v>
      </c>
      <c r="G2488" s="13">
        <f>IFERROR(IF($F2488="ALTA",$D2488*1.03,
IF($F2488="MEDIA",$D2488*1,
IF($F2488="BAJA",$D2488*0.92,
IF($F2488="LIQUIDAR",_xlfn.XLOOKUP(A2488,Rotación!$A:$A,Rotación!$O:$O,0,0,-1),"")))),"")</f>
        <v>16600000</v>
      </c>
      <c r="H2488" s="13">
        <f>IFERROR(IF($F2488="ALTA",$D2488*1,
IF($F2488="MEDIA",$D2488*0.97,
IF($F2488="BAJA",$D2488*0.9,
IF($F2488="LIQUIDAR",_xlfn.XLOOKUP(A2488,Rotación!$A:$A,Rotación!$O:$O,0,0,-1),"")))),"")</f>
        <v>16102000</v>
      </c>
      <c r="I2488" s="13">
        <f>IFERROR(IF($F2488="ALTA",$D2488*0.97,
IF($F2488="MEDIA",$D2488*0.94,
IF($F2488="BAJA",$D2488*0.87,
IF($F2488="LIQUIDAR",_xlfn.XLOOKUP(A2488,Rotación!$A:$A,Rotación!$O:$O,0,0,-1),"")))),"")</f>
        <v>15604000</v>
      </c>
      <c r="J2488" s="13">
        <f>IFERROR(IF($F2488="ALTA",$D2488*0.94,
IF($F2488="MEDIA",$D2488*0.9,
IF($F2488="BAJA",$D2488*0.85,
IF($F2488="LIQUIDAR",_xlfn.XLOOKUP(A2488,Rotación!$A:$A,Rotación!$O:$O,0,0,-1),"")))),"")</f>
        <v>14940000</v>
      </c>
      <c r="K2488" s="13" t="str">
        <f>_xlfn.XLOOKUP(A2488,Rotación!$A:$A,Rotación!$P:$P,"",0,-1)</f>
        <v/>
      </c>
      <c r="L2488" s="25" t="e">
        <f t="shared" si="168"/>
        <v>#VALUE!</v>
      </c>
      <c r="M2488" s="26">
        <f t="shared" si="169"/>
        <v>0.7831325301204819</v>
      </c>
      <c r="N2488" s="22" t="str">
        <f>IFERROR(VLOOKUP(A2488,'Base ATR'!$1:$1048576,2,0),"")</f>
        <v/>
      </c>
      <c r="O2488" s="23" t="str">
        <f t="shared" ca="1" si="170"/>
        <v/>
      </c>
      <c r="P2488" t="str">
        <f t="shared" si="171"/>
        <v/>
      </c>
    </row>
    <row r="2489" spans="1:16" x14ac:dyDescent="0.3">
      <c r="A2489" t="s">
        <v>5533</v>
      </c>
      <c r="D2489" s="29">
        <v>9000000</v>
      </c>
      <c r="E2489" s="29">
        <v>7300000</v>
      </c>
      <c r="F2489" t="s">
        <v>4033</v>
      </c>
      <c r="G2489" s="13">
        <f>IFERROR(IF($F2489="ALTA",$D2489*1.03,
IF($F2489="MEDIA",$D2489*1,
IF($F2489="BAJA",$D2489*0.92,
IF($F2489="LIQUIDAR",_xlfn.XLOOKUP(A2489,Rotación!$A:$A,Rotación!$O:$O,0,0,-1),"")))),"")</f>
        <v>9000000</v>
      </c>
      <c r="H2489" s="13">
        <f>IFERROR(IF($F2489="ALTA",$D2489*1,
IF($F2489="MEDIA",$D2489*0.97,
IF($F2489="BAJA",$D2489*0.9,
IF($F2489="LIQUIDAR",_xlfn.XLOOKUP(A2489,Rotación!$A:$A,Rotación!$O:$O,0,0,-1),"")))),"")</f>
        <v>8730000</v>
      </c>
      <c r="I2489" s="13">
        <f>IFERROR(IF($F2489="ALTA",$D2489*0.97,
IF($F2489="MEDIA",$D2489*0.94,
IF($F2489="BAJA",$D2489*0.87,
IF($F2489="LIQUIDAR",_xlfn.XLOOKUP(A2489,Rotación!$A:$A,Rotación!$O:$O,0,0,-1),"")))),"")</f>
        <v>8460000</v>
      </c>
      <c r="J2489" s="13">
        <f>IFERROR(IF($F2489="ALTA",$D2489*0.94,
IF($F2489="MEDIA",$D2489*0.9,
IF($F2489="BAJA",$D2489*0.85,
IF($F2489="LIQUIDAR",_xlfn.XLOOKUP(A2489,Rotación!$A:$A,Rotación!$O:$O,0,0,-1),"")))),"")</f>
        <v>8100000</v>
      </c>
      <c r="K2489" s="13" t="str">
        <f>_xlfn.XLOOKUP(A2489,Rotación!$A:$A,Rotación!$P:$P,"",0,-1)</f>
        <v/>
      </c>
      <c r="L2489" s="25" t="e">
        <f t="shared" si="168"/>
        <v>#VALUE!</v>
      </c>
      <c r="M2489" s="26">
        <f t="shared" si="169"/>
        <v>0.81111111111111112</v>
      </c>
      <c r="N2489" s="22" t="str">
        <f>IFERROR(VLOOKUP(A2489,'Base ATR'!$1:$1048576,2,0),"")</f>
        <v/>
      </c>
      <c r="O2489" s="23" t="str">
        <f t="shared" ca="1" si="170"/>
        <v/>
      </c>
      <c r="P2489" t="str">
        <f t="shared" si="171"/>
        <v/>
      </c>
    </row>
    <row r="2490" spans="1:16" x14ac:dyDescent="0.3">
      <c r="A2490" t="s">
        <v>5534</v>
      </c>
      <c r="D2490" s="29">
        <v>9100000</v>
      </c>
      <c r="E2490" s="29">
        <v>7300000</v>
      </c>
      <c r="F2490" t="s">
        <v>4033</v>
      </c>
      <c r="G2490" s="13">
        <f>IFERROR(IF($F2490="ALTA",$D2490*1.03,
IF($F2490="MEDIA",$D2490*1,
IF($F2490="BAJA",$D2490*0.92,
IF($F2490="LIQUIDAR",_xlfn.XLOOKUP(A2490,Rotación!$A:$A,Rotación!$O:$O,0,0,-1),"")))),"")</f>
        <v>9100000</v>
      </c>
      <c r="H2490" s="13">
        <f>IFERROR(IF($F2490="ALTA",$D2490*1,
IF($F2490="MEDIA",$D2490*0.97,
IF($F2490="BAJA",$D2490*0.9,
IF($F2490="LIQUIDAR",_xlfn.XLOOKUP(A2490,Rotación!$A:$A,Rotación!$O:$O,0,0,-1),"")))),"")</f>
        <v>8827000</v>
      </c>
      <c r="I2490" s="13">
        <f>IFERROR(IF($F2490="ALTA",$D2490*0.97,
IF($F2490="MEDIA",$D2490*0.94,
IF($F2490="BAJA",$D2490*0.87,
IF($F2490="LIQUIDAR",_xlfn.XLOOKUP(A2490,Rotación!$A:$A,Rotación!$O:$O,0,0,-1),"")))),"")</f>
        <v>8554000</v>
      </c>
      <c r="J2490" s="13">
        <f>IFERROR(IF($F2490="ALTA",$D2490*0.94,
IF($F2490="MEDIA",$D2490*0.9,
IF($F2490="BAJA",$D2490*0.85,
IF($F2490="LIQUIDAR",_xlfn.XLOOKUP(A2490,Rotación!$A:$A,Rotación!$O:$O,0,0,-1),"")))),"")</f>
        <v>8190000</v>
      </c>
      <c r="K2490" s="13" t="str">
        <f>_xlfn.XLOOKUP(A2490,Rotación!$A:$A,Rotación!$P:$P,"",0,-1)</f>
        <v/>
      </c>
      <c r="L2490" s="25" t="e">
        <f t="shared" si="168"/>
        <v>#VALUE!</v>
      </c>
      <c r="M2490" s="26">
        <f t="shared" si="169"/>
        <v>0.80219780219780223</v>
      </c>
      <c r="N2490" s="22" t="str">
        <f>IFERROR(VLOOKUP(A2490,'Base ATR'!$1:$1048576,2,0),"")</f>
        <v/>
      </c>
      <c r="O2490" s="23" t="str">
        <f t="shared" ca="1" si="170"/>
        <v/>
      </c>
      <c r="P2490" t="str">
        <f t="shared" si="171"/>
        <v/>
      </c>
    </row>
    <row r="2491" spans="1:16" x14ac:dyDescent="0.3">
      <c r="A2491" t="s">
        <v>5535</v>
      </c>
      <c r="D2491" s="29">
        <v>20900000</v>
      </c>
      <c r="E2491" s="29">
        <v>17500000</v>
      </c>
      <c r="F2491" t="s">
        <v>4033</v>
      </c>
      <c r="G2491" s="13">
        <f>IFERROR(IF($F2491="ALTA",$D2491*1.03,
IF($F2491="MEDIA",$D2491*1,
IF($F2491="BAJA",$D2491*0.92,
IF($F2491="LIQUIDAR",_xlfn.XLOOKUP(A2491,Rotación!$A:$A,Rotación!$O:$O,0,0,-1),"")))),"")</f>
        <v>20900000</v>
      </c>
      <c r="H2491" s="13">
        <f>IFERROR(IF($F2491="ALTA",$D2491*1,
IF($F2491="MEDIA",$D2491*0.97,
IF($F2491="BAJA",$D2491*0.9,
IF($F2491="LIQUIDAR",_xlfn.XLOOKUP(A2491,Rotación!$A:$A,Rotación!$O:$O,0,0,-1),"")))),"")</f>
        <v>20273000</v>
      </c>
      <c r="I2491" s="13">
        <f>IFERROR(IF($F2491="ALTA",$D2491*0.97,
IF($F2491="MEDIA",$D2491*0.94,
IF($F2491="BAJA",$D2491*0.87,
IF($F2491="LIQUIDAR",_xlfn.XLOOKUP(A2491,Rotación!$A:$A,Rotación!$O:$O,0,0,-1),"")))),"")</f>
        <v>19646000</v>
      </c>
      <c r="J2491" s="13">
        <f>IFERROR(IF($F2491="ALTA",$D2491*0.94,
IF($F2491="MEDIA",$D2491*0.9,
IF($F2491="BAJA",$D2491*0.85,
IF($F2491="LIQUIDAR",_xlfn.XLOOKUP(A2491,Rotación!$A:$A,Rotación!$O:$O,0,0,-1),"")))),"")</f>
        <v>18810000</v>
      </c>
      <c r="K2491" s="13" t="str">
        <f>_xlfn.XLOOKUP(A2491,Rotación!$A:$A,Rotación!$P:$P,"",0,-1)</f>
        <v/>
      </c>
      <c r="L2491" s="25" t="e">
        <f t="shared" si="168"/>
        <v>#VALUE!</v>
      </c>
      <c r="M2491" s="26">
        <f t="shared" si="169"/>
        <v>0.83732057416267947</v>
      </c>
      <c r="N2491" s="22" t="str">
        <f>IFERROR(VLOOKUP(A2491,'Base ATR'!$1:$1048576,2,0),"")</f>
        <v/>
      </c>
      <c r="O2491" s="23" t="str">
        <f t="shared" ca="1" si="170"/>
        <v/>
      </c>
      <c r="P2491" t="str">
        <f t="shared" si="171"/>
        <v/>
      </c>
    </row>
    <row r="2492" spans="1:16" x14ac:dyDescent="0.3">
      <c r="A2492" t="s">
        <v>5535</v>
      </c>
      <c r="D2492" s="29">
        <v>20900000</v>
      </c>
      <c r="E2492" s="29">
        <v>17600000</v>
      </c>
      <c r="F2492" t="s">
        <v>4033</v>
      </c>
      <c r="G2492" s="13">
        <f>IFERROR(IF($F2492="ALTA",$D2492*1.03,
IF($F2492="MEDIA",$D2492*1,
IF($F2492="BAJA",$D2492*0.92,
IF($F2492="LIQUIDAR",_xlfn.XLOOKUP(A2492,Rotación!$A:$A,Rotación!$O:$O,0,0,-1),"")))),"")</f>
        <v>20900000</v>
      </c>
      <c r="H2492" s="13">
        <f>IFERROR(IF($F2492="ALTA",$D2492*1,
IF($F2492="MEDIA",$D2492*0.97,
IF($F2492="BAJA",$D2492*0.9,
IF($F2492="LIQUIDAR",_xlfn.XLOOKUP(A2492,Rotación!$A:$A,Rotación!$O:$O,0,0,-1),"")))),"")</f>
        <v>20273000</v>
      </c>
      <c r="I2492" s="13">
        <f>IFERROR(IF($F2492="ALTA",$D2492*0.97,
IF($F2492="MEDIA",$D2492*0.94,
IF($F2492="BAJA",$D2492*0.87,
IF($F2492="LIQUIDAR",_xlfn.XLOOKUP(A2492,Rotación!$A:$A,Rotación!$O:$O,0,0,-1),"")))),"")</f>
        <v>19646000</v>
      </c>
      <c r="J2492" s="13">
        <f>IFERROR(IF($F2492="ALTA",$D2492*0.94,
IF($F2492="MEDIA",$D2492*0.9,
IF($F2492="BAJA",$D2492*0.85,
IF($F2492="LIQUIDAR",_xlfn.XLOOKUP(A2492,Rotación!$A:$A,Rotación!$O:$O,0,0,-1),"")))),"")</f>
        <v>18810000</v>
      </c>
      <c r="K2492" s="13" t="str">
        <f>_xlfn.XLOOKUP(A2492,Rotación!$A:$A,Rotación!$P:$P,"",0,-1)</f>
        <v/>
      </c>
      <c r="L2492" s="25" t="e">
        <f t="shared" si="168"/>
        <v>#VALUE!</v>
      </c>
      <c r="M2492" s="26">
        <f t="shared" si="169"/>
        <v>0.84210526315789469</v>
      </c>
      <c r="N2492" s="22" t="str">
        <f>IFERROR(VLOOKUP(A2492,'Base ATR'!$1:$1048576,2,0),"")</f>
        <v/>
      </c>
      <c r="O2492" s="23" t="str">
        <f t="shared" ca="1" si="170"/>
        <v/>
      </c>
      <c r="P2492" t="str">
        <f t="shared" si="171"/>
        <v/>
      </c>
    </row>
    <row r="2493" spans="1:16" x14ac:dyDescent="0.3">
      <c r="A2493" t="s">
        <v>5536</v>
      </c>
      <c r="D2493" s="29">
        <v>8600000</v>
      </c>
      <c r="E2493" s="29">
        <v>7000000</v>
      </c>
      <c r="F2493" t="s">
        <v>4033</v>
      </c>
      <c r="G2493" s="13">
        <f>IFERROR(IF($F2493="ALTA",$D2493*1.03,
IF($F2493="MEDIA",$D2493*1,
IF($F2493="BAJA",$D2493*0.92,
IF($F2493="LIQUIDAR",_xlfn.XLOOKUP(A2493,Rotación!$A:$A,Rotación!$O:$O,0,0,-1),"")))),"")</f>
        <v>8600000</v>
      </c>
      <c r="H2493" s="13">
        <f>IFERROR(IF($F2493="ALTA",$D2493*1,
IF($F2493="MEDIA",$D2493*0.97,
IF($F2493="BAJA",$D2493*0.9,
IF($F2493="LIQUIDAR",_xlfn.XLOOKUP(A2493,Rotación!$A:$A,Rotación!$O:$O,0,0,-1),"")))),"")</f>
        <v>8342000</v>
      </c>
      <c r="I2493" s="13">
        <f>IFERROR(IF($F2493="ALTA",$D2493*0.97,
IF($F2493="MEDIA",$D2493*0.94,
IF($F2493="BAJA",$D2493*0.87,
IF($F2493="LIQUIDAR",_xlfn.XLOOKUP(A2493,Rotación!$A:$A,Rotación!$O:$O,0,0,-1),"")))),"")</f>
        <v>8084000</v>
      </c>
      <c r="J2493" s="13">
        <f>IFERROR(IF($F2493="ALTA",$D2493*0.94,
IF($F2493="MEDIA",$D2493*0.9,
IF($F2493="BAJA",$D2493*0.85,
IF($F2493="LIQUIDAR",_xlfn.XLOOKUP(A2493,Rotación!$A:$A,Rotación!$O:$O,0,0,-1),"")))),"")</f>
        <v>7740000</v>
      </c>
      <c r="K2493" s="13" t="str">
        <f>_xlfn.XLOOKUP(A2493,Rotación!$A:$A,Rotación!$P:$P,"",0,-1)</f>
        <v/>
      </c>
      <c r="L2493" s="25" t="e">
        <f t="shared" si="168"/>
        <v>#VALUE!</v>
      </c>
      <c r="M2493" s="26">
        <f t="shared" si="169"/>
        <v>0.81395348837209303</v>
      </c>
      <c r="N2493" s="22">
        <f>IFERROR(VLOOKUP(A2493,'Base ATR'!$1:$1048576,2,0),"")</f>
        <v>46101.681250000001</v>
      </c>
      <c r="O2493" s="23">
        <f t="shared" ca="1" si="170"/>
        <v>186.31874999999854</v>
      </c>
      <c r="P2493" t="str">
        <f t="shared" si="171"/>
        <v>SOBRE MERCADO</v>
      </c>
    </row>
    <row r="2494" spans="1:16" x14ac:dyDescent="0.3">
      <c r="A2494" t="s">
        <v>5537</v>
      </c>
      <c r="D2494" s="29">
        <v>40600000</v>
      </c>
      <c r="E2494" s="29">
        <v>30000000</v>
      </c>
      <c r="F2494" t="s">
        <v>5391</v>
      </c>
      <c r="G2494" s="13">
        <f>IFERROR(IF($F2494="ALTA",$D2494*1.03,
IF($F2494="MEDIA",$D2494*1,
IF($F2494="BAJA",$D2494*0.92,
IF($F2494="LIQUIDAR",_xlfn.XLOOKUP(A2494,Rotación!$A:$A,Rotación!$O:$O,0,0,-1),"")))),"")</f>
        <v>37352000</v>
      </c>
      <c r="H2494" s="13">
        <f>IFERROR(IF($F2494="ALTA",$D2494*1,
IF($F2494="MEDIA",$D2494*0.97,
IF($F2494="BAJA",$D2494*0.9,
IF($F2494="LIQUIDAR",_xlfn.XLOOKUP(A2494,Rotación!$A:$A,Rotación!$O:$O,0,0,-1),"")))),"")</f>
        <v>36540000</v>
      </c>
      <c r="I2494" s="13">
        <f>IFERROR(IF($F2494="ALTA",$D2494*0.97,
IF($F2494="MEDIA",$D2494*0.94,
IF($F2494="BAJA",$D2494*0.87,
IF($F2494="LIQUIDAR",_xlfn.XLOOKUP(A2494,Rotación!$A:$A,Rotación!$O:$O,0,0,-1),"")))),"")</f>
        <v>35322000</v>
      </c>
      <c r="J2494" s="13">
        <f>IFERROR(IF($F2494="ALTA",$D2494*0.94,
IF($F2494="MEDIA",$D2494*0.9,
IF($F2494="BAJA",$D2494*0.85,
IF($F2494="LIQUIDAR",_xlfn.XLOOKUP(A2494,Rotación!$A:$A,Rotación!$O:$O,0,0,-1),"")))),"")</f>
        <v>34510000</v>
      </c>
      <c r="K2494" s="13" t="str">
        <f>_xlfn.XLOOKUP(A2494,Rotación!$A:$A,Rotación!$P:$P,"",0,-1)</f>
        <v/>
      </c>
      <c r="L2494" s="25" t="e">
        <f t="shared" si="168"/>
        <v>#VALUE!</v>
      </c>
      <c r="M2494" s="26">
        <f t="shared" si="169"/>
        <v>0.73891625615763545</v>
      </c>
      <c r="N2494" s="22">
        <f>IFERROR(VLOOKUP(A2494,'Base ATR'!$1:$1048576,2,0),"")</f>
        <v>46108.697222222225</v>
      </c>
      <c r="O2494" s="23">
        <f t="shared" ca="1" si="170"/>
        <v>179.30277777777519</v>
      </c>
      <c r="P2494" t="str">
        <f t="shared" si="171"/>
        <v>SOBRE MERCADO</v>
      </c>
    </row>
    <row r="2495" spans="1:16" x14ac:dyDescent="0.3">
      <c r="A2495" t="s">
        <v>5538</v>
      </c>
      <c r="D2495" s="29">
        <v>13900000</v>
      </c>
      <c r="E2495" s="29">
        <v>11500000</v>
      </c>
      <c r="F2495" t="s">
        <v>5391</v>
      </c>
      <c r="G2495" s="13">
        <f>IFERROR(IF($F2495="ALTA",$D2495*1.03,
IF($F2495="MEDIA",$D2495*1,
IF($F2495="BAJA",$D2495*0.92,
IF($F2495="LIQUIDAR",_xlfn.XLOOKUP(A2495,Rotación!$A:$A,Rotación!$O:$O,0,0,-1),"")))),"")</f>
        <v>12788000</v>
      </c>
      <c r="H2495" s="13">
        <f>IFERROR(IF($F2495="ALTA",$D2495*1,
IF($F2495="MEDIA",$D2495*0.97,
IF($F2495="BAJA",$D2495*0.9,
IF($F2495="LIQUIDAR",_xlfn.XLOOKUP(A2495,Rotación!$A:$A,Rotación!$O:$O,0,0,-1),"")))),"")</f>
        <v>12510000</v>
      </c>
      <c r="I2495" s="13">
        <f>IFERROR(IF($F2495="ALTA",$D2495*0.97,
IF($F2495="MEDIA",$D2495*0.94,
IF($F2495="BAJA",$D2495*0.87,
IF($F2495="LIQUIDAR",_xlfn.XLOOKUP(A2495,Rotación!$A:$A,Rotación!$O:$O,0,0,-1),"")))),"")</f>
        <v>12093000</v>
      </c>
      <c r="J2495" s="13">
        <f>IFERROR(IF($F2495="ALTA",$D2495*0.94,
IF($F2495="MEDIA",$D2495*0.9,
IF($F2495="BAJA",$D2495*0.85,
IF($F2495="LIQUIDAR",_xlfn.XLOOKUP(A2495,Rotación!$A:$A,Rotación!$O:$O,0,0,-1),"")))),"")</f>
        <v>11815000</v>
      </c>
      <c r="K2495" s="13" t="str">
        <f>_xlfn.XLOOKUP(A2495,Rotación!$A:$A,Rotación!$P:$P,"",0,-1)</f>
        <v/>
      </c>
      <c r="L2495" s="25" t="e">
        <f t="shared" si="168"/>
        <v>#VALUE!</v>
      </c>
      <c r="M2495" s="26">
        <f t="shared" si="169"/>
        <v>0.82733812949640284</v>
      </c>
      <c r="N2495" s="22">
        <f>IFERROR(VLOOKUP(A2495,'Base ATR'!$1:$1048576,2,0),"")</f>
        <v>46107.701388888891</v>
      </c>
      <c r="O2495" s="23">
        <f t="shared" ca="1" si="170"/>
        <v>180.29861111110949</v>
      </c>
      <c r="P2495" t="str">
        <f t="shared" si="171"/>
        <v>SOBRE MERCADO</v>
      </c>
    </row>
    <row r="2496" spans="1:16" x14ac:dyDescent="0.3">
      <c r="A2496" t="s">
        <v>5539</v>
      </c>
      <c r="D2496" s="29">
        <v>12900000</v>
      </c>
      <c r="E2496" s="29">
        <v>11100000</v>
      </c>
      <c r="F2496" t="s">
        <v>4033</v>
      </c>
      <c r="G2496" s="13">
        <f>IFERROR(IF($F2496="ALTA",$D2496*1.03,
IF($F2496="MEDIA",$D2496*1,
IF($F2496="BAJA",$D2496*0.92,
IF($F2496="LIQUIDAR",_xlfn.XLOOKUP(A2496,Rotación!$A:$A,Rotación!$O:$O,0,0,-1),"")))),"")</f>
        <v>12900000</v>
      </c>
      <c r="H2496" s="13">
        <f>IFERROR(IF($F2496="ALTA",$D2496*1,
IF($F2496="MEDIA",$D2496*0.97,
IF($F2496="BAJA",$D2496*0.9,
IF($F2496="LIQUIDAR",_xlfn.XLOOKUP(A2496,Rotación!$A:$A,Rotación!$O:$O,0,0,-1),"")))),"")</f>
        <v>12513000</v>
      </c>
      <c r="I2496" s="13">
        <f>IFERROR(IF($F2496="ALTA",$D2496*0.97,
IF($F2496="MEDIA",$D2496*0.94,
IF($F2496="BAJA",$D2496*0.87,
IF($F2496="LIQUIDAR",_xlfn.XLOOKUP(A2496,Rotación!$A:$A,Rotación!$O:$O,0,0,-1),"")))),"")</f>
        <v>12126000</v>
      </c>
      <c r="J2496" s="13">
        <f>IFERROR(IF($F2496="ALTA",$D2496*0.94,
IF($F2496="MEDIA",$D2496*0.9,
IF($F2496="BAJA",$D2496*0.85,
IF($F2496="LIQUIDAR",_xlfn.XLOOKUP(A2496,Rotación!$A:$A,Rotación!$O:$O,0,0,-1),"")))),"")</f>
        <v>11610000</v>
      </c>
      <c r="K2496" s="13" t="str">
        <f>_xlfn.XLOOKUP(A2496,Rotación!$A:$A,Rotación!$P:$P,"",0,-1)</f>
        <v/>
      </c>
      <c r="L2496" s="25" t="e">
        <f t="shared" si="168"/>
        <v>#VALUE!</v>
      </c>
      <c r="M2496" s="26">
        <f t="shared" si="169"/>
        <v>0.86046511627906974</v>
      </c>
      <c r="N2496" s="22" t="str">
        <f>IFERROR(VLOOKUP(A2496,'Base ATR'!$1:$1048576,2,0),"")</f>
        <v/>
      </c>
      <c r="O2496" s="23" t="str">
        <f t="shared" ca="1" si="170"/>
        <v/>
      </c>
      <c r="P2496" t="str">
        <f t="shared" si="171"/>
        <v/>
      </c>
    </row>
    <row r="2497" spans="1:16" x14ac:dyDescent="0.3">
      <c r="A2497" t="s">
        <v>5540</v>
      </c>
      <c r="D2497" s="29">
        <v>11400000</v>
      </c>
      <c r="E2497" s="29">
        <v>9500000</v>
      </c>
      <c r="F2497" t="s">
        <v>4033</v>
      </c>
      <c r="G2497" s="13">
        <f>IFERROR(IF($F2497="ALTA",$D2497*1.03,
IF($F2497="MEDIA",$D2497*1,
IF($F2497="BAJA",$D2497*0.92,
IF($F2497="LIQUIDAR",_xlfn.XLOOKUP(A2497,Rotación!$A:$A,Rotación!$O:$O,0,0,-1),"")))),"")</f>
        <v>11400000</v>
      </c>
      <c r="H2497" s="13">
        <f>IFERROR(IF($F2497="ALTA",$D2497*1,
IF($F2497="MEDIA",$D2497*0.97,
IF($F2497="BAJA",$D2497*0.9,
IF($F2497="LIQUIDAR",_xlfn.XLOOKUP(A2497,Rotación!$A:$A,Rotación!$O:$O,0,0,-1),"")))),"")</f>
        <v>11058000</v>
      </c>
      <c r="I2497" s="13">
        <f>IFERROR(IF($F2497="ALTA",$D2497*0.97,
IF($F2497="MEDIA",$D2497*0.94,
IF($F2497="BAJA",$D2497*0.87,
IF($F2497="LIQUIDAR",_xlfn.XLOOKUP(A2497,Rotación!$A:$A,Rotación!$O:$O,0,0,-1),"")))),"")</f>
        <v>10716000</v>
      </c>
      <c r="J2497" s="13">
        <f>IFERROR(IF($F2497="ALTA",$D2497*0.94,
IF($F2497="MEDIA",$D2497*0.9,
IF($F2497="BAJA",$D2497*0.85,
IF($F2497="LIQUIDAR",_xlfn.XLOOKUP(A2497,Rotación!$A:$A,Rotación!$O:$O,0,0,-1),"")))),"")</f>
        <v>10260000</v>
      </c>
      <c r="K2497" s="13" t="str">
        <f>_xlfn.XLOOKUP(A2497,Rotación!$A:$A,Rotación!$P:$P,"",0,-1)</f>
        <v/>
      </c>
      <c r="L2497" s="25" t="e">
        <f t="shared" si="168"/>
        <v>#VALUE!</v>
      </c>
      <c r="M2497" s="26">
        <f t="shared" si="169"/>
        <v>0.83333333333333337</v>
      </c>
      <c r="N2497" s="22" t="str">
        <f>IFERROR(VLOOKUP(A2497,'Base ATR'!$1:$1048576,2,0),"")</f>
        <v/>
      </c>
      <c r="O2497" s="23" t="str">
        <f t="shared" ca="1" si="170"/>
        <v/>
      </c>
      <c r="P2497" t="str">
        <f t="shared" si="171"/>
        <v/>
      </c>
    </row>
    <row r="2498" spans="1:16" x14ac:dyDescent="0.3">
      <c r="A2498" t="s">
        <v>5541</v>
      </c>
      <c r="D2498" s="29">
        <v>10400000</v>
      </c>
      <c r="E2498" s="29">
        <v>9500000</v>
      </c>
      <c r="F2498" t="s">
        <v>4033</v>
      </c>
      <c r="G2498" s="13">
        <f>IFERROR(IF($F2498="ALTA",$D2498*1.03,
IF($F2498="MEDIA",$D2498*1,
IF($F2498="BAJA",$D2498*0.92,
IF($F2498="LIQUIDAR",_xlfn.XLOOKUP(A2498,Rotación!$A:$A,Rotación!$O:$O,0,0,-1),"")))),"")</f>
        <v>10400000</v>
      </c>
      <c r="H2498" s="13">
        <f>IFERROR(IF($F2498="ALTA",$D2498*1,
IF($F2498="MEDIA",$D2498*0.97,
IF($F2498="BAJA",$D2498*0.9,
IF($F2498="LIQUIDAR",_xlfn.XLOOKUP(A2498,Rotación!$A:$A,Rotación!$O:$O,0,0,-1),"")))),"")</f>
        <v>10088000</v>
      </c>
      <c r="I2498" s="13">
        <f>IFERROR(IF($F2498="ALTA",$D2498*0.97,
IF($F2498="MEDIA",$D2498*0.94,
IF($F2498="BAJA",$D2498*0.87,
IF($F2498="LIQUIDAR",_xlfn.XLOOKUP(A2498,Rotación!$A:$A,Rotación!$O:$O,0,0,-1),"")))),"")</f>
        <v>9776000</v>
      </c>
      <c r="J2498" s="13">
        <f>IFERROR(IF($F2498="ALTA",$D2498*0.94,
IF($F2498="MEDIA",$D2498*0.9,
IF($F2498="BAJA",$D2498*0.85,
IF($F2498="LIQUIDAR",_xlfn.XLOOKUP(A2498,Rotación!$A:$A,Rotación!$O:$O,0,0,-1),"")))),"")</f>
        <v>9360000</v>
      </c>
      <c r="K2498" s="13">
        <f>_xlfn.XLOOKUP(A2498,Rotación!$A:$A,Rotación!$P:$P,"",0,-1)</f>
        <v>11990000</v>
      </c>
      <c r="L2498" s="25">
        <f t="shared" si="168"/>
        <v>1590000</v>
      </c>
      <c r="M2498" s="26">
        <f t="shared" si="169"/>
        <v>0.91346153846153844</v>
      </c>
      <c r="N2498" s="22">
        <f>IFERROR(VLOOKUP(A2498,'Base ATR'!$1:$1048576,2,0),"")</f>
        <v>45986.790972222225</v>
      </c>
      <c r="O2498" s="23">
        <f t="shared" ca="1" si="170"/>
        <v>301.20902777777519</v>
      </c>
      <c r="P2498" t="str">
        <f t="shared" si="171"/>
        <v>SOBRE MERCADO</v>
      </c>
    </row>
    <row r="2499" spans="1:16" x14ac:dyDescent="0.3">
      <c r="A2499" t="s">
        <v>5542</v>
      </c>
      <c r="D2499" s="29">
        <v>19400000</v>
      </c>
      <c r="E2499" s="29">
        <v>16000000</v>
      </c>
      <c r="F2499" t="s">
        <v>4033</v>
      </c>
      <c r="G2499" s="13">
        <f>IFERROR(IF($F2499="ALTA",$D2499*1.03,
IF($F2499="MEDIA",$D2499*1,
IF($F2499="BAJA",$D2499*0.92,
IF($F2499="LIQUIDAR",_xlfn.XLOOKUP(A2499,Rotación!$A:$A,Rotación!$O:$O,0,0,-1),"")))),"")</f>
        <v>19400000</v>
      </c>
      <c r="H2499" s="13">
        <f>IFERROR(IF($F2499="ALTA",$D2499*1,
IF($F2499="MEDIA",$D2499*0.97,
IF($F2499="BAJA",$D2499*0.9,
IF($F2499="LIQUIDAR",_xlfn.XLOOKUP(A2499,Rotación!$A:$A,Rotación!$O:$O,0,0,-1),"")))),"")</f>
        <v>18818000</v>
      </c>
      <c r="I2499" s="13">
        <f>IFERROR(IF($F2499="ALTA",$D2499*0.97,
IF($F2499="MEDIA",$D2499*0.94,
IF($F2499="BAJA",$D2499*0.87,
IF($F2499="LIQUIDAR",_xlfn.XLOOKUP(A2499,Rotación!$A:$A,Rotación!$O:$O,0,0,-1),"")))),"")</f>
        <v>18236000</v>
      </c>
      <c r="J2499" s="13">
        <f>IFERROR(IF($F2499="ALTA",$D2499*0.94,
IF($F2499="MEDIA",$D2499*0.9,
IF($F2499="BAJA",$D2499*0.85,
IF($F2499="LIQUIDAR",_xlfn.XLOOKUP(A2499,Rotación!$A:$A,Rotación!$O:$O,0,0,-1),"")))),"")</f>
        <v>17460000</v>
      </c>
      <c r="K2499" s="13" t="str">
        <f>_xlfn.XLOOKUP(A2499,Rotación!$A:$A,Rotación!$P:$P,"",0,-1)</f>
        <v/>
      </c>
      <c r="L2499" s="25" t="e">
        <f t="shared" si="168"/>
        <v>#VALUE!</v>
      </c>
      <c r="M2499" s="26">
        <f t="shared" si="169"/>
        <v>0.82474226804123707</v>
      </c>
      <c r="N2499" s="22" t="str">
        <f>IFERROR(VLOOKUP(A2499,'Base ATR'!$1:$1048576,2,0),"")</f>
        <v/>
      </c>
      <c r="O2499" s="23" t="str">
        <f t="shared" ca="1" si="170"/>
        <v/>
      </c>
      <c r="P2499" t="str">
        <f t="shared" si="171"/>
        <v/>
      </c>
    </row>
    <row r="2500" spans="1:16" x14ac:dyDescent="0.3">
      <c r="A2500" t="s">
        <v>5543</v>
      </c>
      <c r="D2500" s="29">
        <v>12500000</v>
      </c>
      <c r="E2500" s="29">
        <v>10300000</v>
      </c>
      <c r="F2500" t="s">
        <v>4033</v>
      </c>
      <c r="G2500" s="13">
        <f>IFERROR(IF($F2500="ALTA",$D2500*1.03,
IF($F2500="MEDIA",$D2500*1,
IF($F2500="BAJA",$D2500*0.92,
IF($F2500="LIQUIDAR",_xlfn.XLOOKUP(A2500,Rotación!$A:$A,Rotación!$O:$O,0,0,-1),"")))),"")</f>
        <v>12500000</v>
      </c>
      <c r="H2500" s="13">
        <f>IFERROR(IF($F2500="ALTA",$D2500*1,
IF($F2500="MEDIA",$D2500*0.97,
IF($F2500="BAJA",$D2500*0.9,
IF($F2500="LIQUIDAR",_xlfn.XLOOKUP(A2500,Rotación!$A:$A,Rotación!$O:$O,0,0,-1),"")))),"")</f>
        <v>12125000</v>
      </c>
      <c r="I2500" s="13">
        <f>IFERROR(IF($F2500="ALTA",$D2500*0.97,
IF($F2500="MEDIA",$D2500*0.94,
IF($F2500="BAJA",$D2500*0.87,
IF($F2500="LIQUIDAR",_xlfn.XLOOKUP(A2500,Rotación!$A:$A,Rotación!$O:$O,0,0,-1),"")))),"")</f>
        <v>11750000</v>
      </c>
      <c r="J2500" s="13">
        <f>IFERROR(IF($F2500="ALTA",$D2500*0.94,
IF($F2500="MEDIA",$D2500*0.9,
IF($F2500="BAJA",$D2500*0.85,
IF($F2500="LIQUIDAR",_xlfn.XLOOKUP(A2500,Rotación!$A:$A,Rotación!$O:$O,0,0,-1),"")))),"")</f>
        <v>11250000</v>
      </c>
      <c r="K2500" s="13" t="str">
        <f>_xlfn.XLOOKUP(A2500,Rotación!$A:$A,Rotación!$P:$P,"",0,-1)</f>
        <v/>
      </c>
      <c r="L2500" s="25" t="e">
        <f t="shared" si="168"/>
        <v>#VALUE!</v>
      </c>
      <c r="M2500" s="26">
        <f t="shared" si="169"/>
        <v>0.82399999999999995</v>
      </c>
      <c r="N2500" s="22" t="str">
        <f>IFERROR(VLOOKUP(A2500,'Base ATR'!$1:$1048576,2,0),"")</f>
        <v/>
      </c>
      <c r="O2500" s="23" t="str">
        <f t="shared" ca="1" si="170"/>
        <v/>
      </c>
      <c r="P2500" t="str">
        <f t="shared" si="171"/>
        <v/>
      </c>
    </row>
    <row r="2501" spans="1:16" x14ac:dyDescent="0.3">
      <c r="A2501" t="s">
        <v>5544</v>
      </c>
      <c r="D2501" s="29">
        <v>18500000</v>
      </c>
      <c r="E2501" s="29">
        <v>15000000</v>
      </c>
      <c r="F2501" t="s">
        <v>4033</v>
      </c>
      <c r="G2501" s="13">
        <f>IFERROR(IF($F2501="ALTA",$D2501*1.03,
IF($F2501="MEDIA",$D2501*1,
IF($F2501="BAJA",$D2501*0.92,
IF($F2501="LIQUIDAR",_xlfn.XLOOKUP(A2501,Rotación!$A:$A,Rotación!$O:$O,0,0,-1),"")))),"")</f>
        <v>18500000</v>
      </c>
      <c r="H2501" s="13">
        <f>IFERROR(IF($F2501="ALTA",$D2501*1,
IF($F2501="MEDIA",$D2501*0.97,
IF($F2501="BAJA",$D2501*0.9,
IF($F2501="LIQUIDAR",_xlfn.XLOOKUP(A2501,Rotación!$A:$A,Rotación!$O:$O,0,0,-1),"")))),"")</f>
        <v>17945000</v>
      </c>
      <c r="I2501" s="13">
        <f>IFERROR(IF($F2501="ALTA",$D2501*0.97,
IF($F2501="MEDIA",$D2501*0.94,
IF($F2501="BAJA",$D2501*0.87,
IF($F2501="LIQUIDAR",_xlfn.XLOOKUP(A2501,Rotación!$A:$A,Rotación!$O:$O,0,0,-1),"")))),"")</f>
        <v>17390000</v>
      </c>
      <c r="J2501" s="13">
        <f>IFERROR(IF($F2501="ALTA",$D2501*0.94,
IF($F2501="MEDIA",$D2501*0.9,
IF($F2501="BAJA",$D2501*0.85,
IF($F2501="LIQUIDAR",_xlfn.XLOOKUP(A2501,Rotación!$A:$A,Rotación!$O:$O,0,0,-1),"")))),"")</f>
        <v>16650000</v>
      </c>
      <c r="K2501" s="13" t="str">
        <f>_xlfn.XLOOKUP(A2501,Rotación!$A:$A,Rotación!$P:$P,"",0,-1)</f>
        <v/>
      </c>
      <c r="L2501" s="25" t="e">
        <f t="shared" si="168"/>
        <v>#VALUE!</v>
      </c>
      <c r="M2501" s="26">
        <f t="shared" si="169"/>
        <v>0.81081081081081086</v>
      </c>
      <c r="N2501" s="22">
        <f>IFERROR(VLOOKUP(A2501,'Base ATR'!$1:$1048576,2,0),"")</f>
        <v>46107.782638888886</v>
      </c>
      <c r="O2501" s="23">
        <f t="shared" ca="1" si="170"/>
        <v>180.21736111111386</v>
      </c>
      <c r="P2501" t="str">
        <f t="shared" si="171"/>
        <v>SOBRE MERCADO</v>
      </c>
    </row>
    <row r="2502" spans="1:16" x14ac:dyDescent="0.3">
      <c r="A2502" t="s">
        <v>5545</v>
      </c>
      <c r="D2502" s="29">
        <v>11400000</v>
      </c>
      <c r="E2502" s="29">
        <v>9300000</v>
      </c>
      <c r="F2502" t="s">
        <v>4033</v>
      </c>
      <c r="G2502" s="13">
        <f>IFERROR(IF($F2502="ALTA",$D2502*1.03,
IF($F2502="MEDIA",$D2502*1,
IF($F2502="BAJA",$D2502*0.92,
IF($F2502="LIQUIDAR",_xlfn.XLOOKUP(A2502,Rotación!$A:$A,Rotación!$O:$O,0,0,-1),"")))),"")</f>
        <v>11400000</v>
      </c>
      <c r="H2502" s="13">
        <f>IFERROR(IF($F2502="ALTA",$D2502*1,
IF($F2502="MEDIA",$D2502*0.97,
IF($F2502="BAJA",$D2502*0.9,
IF($F2502="LIQUIDAR",_xlfn.XLOOKUP(A2502,Rotación!$A:$A,Rotación!$O:$O,0,0,-1),"")))),"")</f>
        <v>11058000</v>
      </c>
      <c r="I2502" s="13">
        <f>IFERROR(IF($F2502="ALTA",$D2502*0.97,
IF($F2502="MEDIA",$D2502*0.94,
IF($F2502="BAJA",$D2502*0.87,
IF($F2502="LIQUIDAR",_xlfn.XLOOKUP(A2502,Rotación!$A:$A,Rotación!$O:$O,0,0,-1),"")))),"")</f>
        <v>10716000</v>
      </c>
      <c r="J2502" s="13">
        <f>IFERROR(IF($F2502="ALTA",$D2502*0.94,
IF($F2502="MEDIA",$D2502*0.9,
IF($F2502="BAJA",$D2502*0.85,
IF($F2502="LIQUIDAR",_xlfn.XLOOKUP(A2502,Rotación!$A:$A,Rotación!$O:$O,0,0,-1),"")))),"")</f>
        <v>10260000</v>
      </c>
      <c r="K2502" s="13" t="str">
        <f>_xlfn.XLOOKUP(A2502,Rotación!$A:$A,Rotación!$P:$P,"",0,-1)</f>
        <v/>
      </c>
      <c r="L2502" s="25" t="e">
        <f t="shared" si="168"/>
        <v>#VALUE!</v>
      </c>
      <c r="M2502" s="26">
        <f t="shared" si="169"/>
        <v>0.81578947368421051</v>
      </c>
      <c r="N2502" s="22" t="str">
        <f>IFERROR(VLOOKUP(A2502,'Base ATR'!$1:$1048576,2,0),"")</f>
        <v/>
      </c>
      <c r="O2502" s="23" t="str">
        <f t="shared" ca="1" si="170"/>
        <v/>
      </c>
      <c r="P2502" t="str">
        <f t="shared" si="171"/>
        <v/>
      </c>
    </row>
    <row r="2503" spans="1:16" x14ac:dyDescent="0.3">
      <c r="A2503" t="s">
        <v>5546</v>
      </c>
      <c r="D2503" s="29">
        <v>9500000</v>
      </c>
      <c r="E2503" s="29">
        <v>8000000</v>
      </c>
      <c r="F2503" t="s">
        <v>5390</v>
      </c>
      <c r="G2503" s="13">
        <f>IFERROR(IF($F2503="ALTA",$D2503*1.03,
IF($F2503="MEDIA",$D2503*1,
IF($F2503="BAJA",$D2503*0.92,
IF($F2503="LIQUIDAR",_xlfn.XLOOKUP(A2503,Rotación!$A:$A,Rotación!$O:$O,0,0,-1),"")))),"")</f>
        <v>9785000</v>
      </c>
      <c r="H2503" s="13">
        <f>IFERROR(IF($F2503="ALTA",$D2503*1,
IF($F2503="MEDIA",$D2503*0.97,
IF($F2503="BAJA",$D2503*0.9,
IF($F2503="LIQUIDAR",_xlfn.XLOOKUP(A2503,Rotación!$A:$A,Rotación!$O:$O,0,0,-1),"")))),"")</f>
        <v>9500000</v>
      </c>
      <c r="I2503" s="13">
        <f>IFERROR(IF($F2503="ALTA",$D2503*0.97,
IF($F2503="MEDIA",$D2503*0.94,
IF($F2503="BAJA",$D2503*0.87,
IF($F2503="LIQUIDAR",_xlfn.XLOOKUP(A2503,Rotación!$A:$A,Rotación!$O:$O,0,0,-1),"")))),"")</f>
        <v>9215000</v>
      </c>
      <c r="J2503" s="13">
        <f>IFERROR(IF($F2503="ALTA",$D2503*0.94,
IF($F2503="MEDIA",$D2503*0.9,
IF($F2503="BAJA",$D2503*0.85,
IF($F2503="LIQUIDAR",_xlfn.XLOOKUP(A2503,Rotación!$A:$A,Rotación!$O:$O,0,0,-1),"")))),"")</f>
        <v>8930000</v>
      </c>
      <c r="K2503" s="13" t="str">
        <f>_xlfn.XLOOKUP(A2503,Rotación!$A:$A,Rotación!$P:$P,"",0,-1)</f>
        <v/>
      </c>
      <c r="L2503" s="25" t="e">
        <f t="shared" si="168"/>
        <v>#VALUE!</v>
      </c>
      <c r="M2503" s="26">
        <f t="shared" si="169"/>
        <v>0.84210526315789469</v>
      </c>
      <c r="N2503" s="22" t="str">
        <f>IFERROR(VLOOKUP(A2503,'Base ATR'!$1:$1048576,2,0),"")</f>
        <v/>
      </c>
      <c r="O2503" s="23" t="str">
        <f t="shared" ca="1" si="170"/>
        <v/>
      </c>
      <c r="P2503" t="str">
        <f t="shared" si="171"/>
        <v/>
      </c>
    </row>
    <row r="2504" spans="1:16" x14ac:dyDescent="0.3">
      <c r="A2504" t="s">
        <v>5346</v>
      </c>
      <c r="D2504" s="29">
        <v>12300000</v>
      </c>
      <c r="E2504" s="29">
        <v>9300000</v>
      </c>
      <c r="F2504" t="s">
        <v>5390</v>
      </c>
      <c r="G2504" s="13">
        <f>IFERROR(IF($F2504="ALTA",$D2504*1.03,
IF($F2504="MEDIA",$D2504*1,
IF($F2504="BAJA",$D2504*0.92,
IF($F2504="LIQUIDAR",_xlfn.XLOOKUP(A2504,Rotación!$A:$A,Rotación!$O:$O,0,0,-1),"")))),"")</f>
        <v>12669000</v>
      </c>
      <c r="H2504" s="13">
        <f>IFERROR(IF($F2504="ALTA",$D2504*1,
IF($F2504="MEDIA",$D2504*0.97,
IF($F2504="BAJA",$D2504*0.9,
IF($F2504="LIQUIDAR",_xlfn.XLOOKUP(A2504,Rotación!$A:$A,Rotación!$O:$O,0,0,-1),"")))),"")</f>
        <v>12300000</v>
      </c>
      <c r="I2504" s="13">
        <f>IFERROR(IF($F2504="ALTA",$D2504*0.97,
IF($F2504="MEDIA",$D2504*0.94,
IF($F2504="BAJA",$D2504*0.87,
IF($F2504="LIQUIDAR",_xlfn.XLOOKUP(A2504,Rotación!$A:$A,Rotación!$O:$O,0,0,-1),"")))),"")</f>
        <v>11931000</v>
      </c>
      <c r="J2504" s="13">
        <f>IFERROR(IF($F2504="ALTA",$D2504*0.94,
IF($F2504="MEDIA",$D2504*0.9,
IF($F2504="BAJA",$D2504*0.85,
IF($F2504="LIQUIDAR",_xlfn.XLOOKUP(A2504,Rotación!$A:$A,Rotación!$O:$O,0,0,-1),"")))),"")</f>
        <v>11562000</v>
      </c>
      <c r="K2504" s="13" t="str">
        <f>_xlfn.XLOOKUP(A2504,Rotación!$A:$A,Rotación!$P:$P,"",0,-1)</f>
        <v/>
      </c>
      <c r="L2504" s="25" t="e">
        <f t="shared" si="168"/>
        <v>#VALUE!</v>
      </c>
      <c r="M2504" s="26">
        <f t="shared" si="169"/>
        <v>0.75609756097560976</v>
      </c>
      <c r="N2504" s="22">
        <f>IFERROR(VLOOKUP(A2504,'Base ATR'!$1:$1048576,2,0),"")</f>
        <v>46097.568749999999</v>
      </c>
      <c r="O2504" s="23">
        <f t="shared" ca="1" si="170"/>
        <v>190.43125000000146</v>
      </c>
      <c r="P2504" t="str">
        <f t="shared" si="171"/>
        <v>SOBRE MERCADO</v>
      </c>
    </row>
    <row r="2505" spans="1:16" x14ac:dyDescent="0.3">
      <c r="A2505" t="s">
        <v>5547</v>
      </c>
      <c r="D2505" s="29">
        <v>40300000</v>
      </c>
      <c r="E2505" s="29">
        <v>31000000</v>
      </c>
      <c r="F2505" t="s">
        <v>5391</v>
      </c>
      <c r="G2505" s="13">
        <f>IFERROR(IF($F2505="ALTA",$D2505*1.03,
IF($F2505="MEDIA",$D2505*1,
IF($F2505="BAJA",$D2505*0.92,
IF($F2505="LIQUIDAR",_xlfn.XLOOKUP(A2505,Rotación!$A:$A,Rotación!$O:$O,0,0,-1),"")))),"")</f>
        <v>37076000</v>
      </c>
      <c r="H2505" s="13">
        <f>IFERROR(IF($F2505="ALTA",$D2505*1,
IF($F2505="MEDIA",$D2505*0.97,
IF($F2505="BAJA",$D2505*0.9,
IF($F2505="LIQUIDAR",_xlfn.XLOOKUP(A2505,Rotación!$A:$A,Rotación!$O:$O,0,0,-1),"")))),"")</f>
        <v>36270000</v>
      </c>
      <c r="I2505" s="13">
        <f>IFERROR(IF($F2505="ALTA",$D2505*0.97,
IF($F2505="MEDIA",$D2505*0.94,
IF($F2505="BAJA",$D2505*0.87,
IF($F2505="LIQUIDAR",_xlfn.XLOOKUP(A2505,Rotación!$A:$A,Rotación!$O:$O,0,0,-1),"")))),"")</f>
        <v>35061000</v>
      </c>
      <c r="J2505" s="13">
        <f>IFERROR(IF($F2505="ALTA",$D2505*0.94,
IF($F2505="MEDIA",$D2505*0.9,
IF($F2505="BAJA",$D2505*0.85,
IF($F2505="LIQUIDAR",_xlfn.XLOOKUP(A2505,Rotación!$A:$A,Rotación!$O:$O,0,0,-1),"")))),"")</f>
        <v>34255000</v>
      </c>
      <c r="K2505" s="13" t="str">
        <f>_xlfn.XLOOKUP(A2505,Rotación!$A:$A,Rotación!$P:$P,"",0,-1)</f>
        <v/>
      </c>
      <c r="L2505" s="25" t="e">
        <f t="shared" si="168"/>
        <v>#VALUE!</v>
      </c>
      <c r="M2505" s="26">
        <f t="shared" si="169"/>
        <v>0.76923076923076927</v>
      </c>
      <c r="N2505" s="22">
        <f>IFERROR(VLOOKUP(A2505,'Base ATR'!$1:$1048576,2,0),"")</f>
        <v>46108.697222222225</v>
      </c>
      <c r="O2505" s="23">
        <f t="shared" ca="1" si="170"/>
        <v>179.30277777777519</v>
      </c>
      <c r="P2505" t="str">
        <f t="shared" si="171"/>
        <v>SOBRE MERCADO</v>
      </c>
    </row>
    <row r="2506" spans="1:16" x14ac:dyDescent="0.3">
      <c r="A2506" t="s">
        <v>5548</v>
      </c>
      <c r="D2506" s="29">
        <v>40300000</v>
      </c>
      <c r="E2506" s="29">
        <v>31000000</v>
      </c>
      <c r="F2506" t="s">
        <v>5391</v>
      </c>
      <c r="G2506" s="13">
        <f>IFERROR(IF($F2506="ALTA",$D2506*1.03,
IF($F2506="MEDIA",$D2506*1,
IF($F2506="BAJA",$D2506*0.92,
IF($F2506="LIQUIDAR",_xlfn.XLOOKUP(A2506,Rotación!$A:$A,Rotación!$O:$O,0,0,-1),"")))),"")</f>
        <v>37076000</v>
      </c>
      <c r="H2506" s="13">
        <f>IFERROR(IF($F2506="ALTA",$D2506*1,
IF($F2506="MEDIA",$D2506*0.97,
IF($F2506="BAJA",$D2506*0.9,
IF($F2506="LIQUIDAR",_xlfn.XLOOKUP(A2506,Rotación!$A:$A,Rotación!$O:$O,0,0,-1),"")))),"")</f>
        <v>36270000</v>
      </c>
      <c r="I2506" s="13">
        <f>IFERROR(IF($F2506="ALTA",$D2506*0.97,
IF($F2506="MEDIA",$D2506*0.94,
IF($F2506="BAJA",$D2506*0.87,
IF($F2506="LIQUIDAR",_xlfn.XLOOKUP(A2506,Rotación!$A:$A,Rotación!$O:$O,0,0,-1),"")))),"")</f>
        <v>35061000</v>
      </c>
      <c r="J2506" s="13">
        <f>IFERROR(IF($F2506="ALTA",$D2506*0.94,
IF($F2506="MEDIA",$D2506*0.9,
IF($F2506="BAJA",$D2506*0.85,
IF($F2506="LIQUIDAR",_xlfn.XLOOKUP(A2506,Rotación!$A:$A,Rotación!$O:$O,0,0,-1),"")))),"")</f>
        <v>34255000</v>
      </c>
      <c r="K2506" s="13" t="str">
        <f>_xlfn.XLOOKUP(A2506,Rotación!$A:$A,Rotación!$P:$P,"",0,-1)</f>
        <v/>
      </c>
      <c r="L2506" s="25" t="e">
        <f t="shared" si="168"/>
        <v>#VALUE!</v>
      </c>
      <c r="M2506" s="26">
        <f t="shared" si="169"/>
        <v>0.76923076923076927</v>
      </c>
      <c r="N2506" s="22">
        <f>IFERROR(VLOOKUP(A2506,'Base ATR'!$1:$1048576,2,0),"")</f>
        <v>46140.424305555556</v>
      </c>
      <c r="O2506" s="23">
        <f t="shared" ca="1" si="170"/>
        <v>147.5756944444438</v>
      </c>
      <c r="P2506" t="str">
        <f t="shared" si="171"/>
        <v>SOBRE MERCADO</v>
      </c>
    </row>
    <row r="2507" spans="1:16" x14ac:dyDescent="0.3">
      <c r="A2507" t="s">
        <v>4975</v>
      </c>
      <c r="D2507" s="29">
        <v>32100000</v>
      </c>
      <c r="E2507" s="29">
        <v>25500000</v>
      </c>
      <c r="F2507" t="s">
        <v>4033</v>
      </c>
      <c r="G2507" s="13">
        <f>IFERROR(IF($F2507="ALTA",$D2507*1.03,
IF($F2507="MEDIA",$D2507*1,
IF($F2507="BAJA",$D2507*0.92,
IF($F2507="LIQUIDAR",_xlfn.XLOOKUP(A2507,Rotación!$A:$A,Rotación!$O:$O,0,0,-1),"")))),"")</f>
        <v>32100000</v>
      </c>
      <c r="H2507" s="13">
        <f>IFERROR(IF($F2507="ALTA",$D2507*1,
IF($F2507="MEDIA",$D2507*0.97,
IF($F2507="BAJA",$D2507*0.9,
IF($F2507="LIQUIDAR",_xlfn.XLOOKUP(A2507,Rotación!$A:$A,Rotación!$O:$O,0,0,-1),"")))),"")</f>
        <v>31137000</v>
      </c>
      <c r="I2507" s="13">
        <f>IFERROR(IF($F2507="ALTA",$D2507*0.97,
IF($F2507="MEDIA",$D2507*0.94,
IF($F2507="BAJA",$D2507*0.87,
IF($F2507="LIQUIDAR",_xlfn.XLOOKUP(A2507,Rotación!$A:$A,Rotación!$O:$O,0,0,-1),"")))),"")</f>
        <v>30174000</v>
      </c>
      <c r="J2507" s="13">
        <f>IFERROR(IF($F2507="ALTA",$D2507*0.94,
IF($F2507="MEDIA",$D2507*0.9,
IF($F2507="BAJA",$D2507*0.85,
IF($F2507="LIQUIDAR",_xlfn.XLOOKUP(A2507,Rotación!$A:$A,Rotación!$O:$O,0,0,-1),"")))),"")</f>
        <v>28890000</v>
      </c>
      <c r="K2507" s="13" t="str">
        <f>_xlfn.XLOOKUP(A2507,Rotación!$A:$A,Rotación!$P:$P,"",0,-1)</f>
        <v/>
      </c>
      <c r="L2507" s="25" t="e">
        <f t="shared" si="168"/>
        <v>#VALUE!</v>
      </c>
      <c r="M2507" s="26">
        <f t="shared" si="169"/>
        <v>0.79439252336448596</v>
      </c>
      <c r="N2507" s="22">
        <f>IFERROR(VLOOKUP(A2507,'Base ATR'!$1:$1048576,2,0),"")</f>
        <v>46111.387499999997</v>
      </c>
      <c r="O2507" s="23">
        <f t="shared" ca="1" si="170"/>
        <v>176.61250000000291</v>
      </c>
      <c r="P2507" t="str">
        <f t="shared" si="171"/>
        <v>SOBRE MERCADO</v>
      </c>
    </row>
    <row r="2508" spans="1:16" x14ac:dyDescent="0.3">
      <c r="A2508" t="s">
        <v>5549</v>
      </c>
      <c r="D2508" s="29">
        <v>16300000</v>
      </c>
      <c r="E2508" s="29">
        <v>13500000</v>
      </c>
      <c r="F2508" t="s">
        <v>4033</v>
      </c>
      <c r="G2508" s="13">
        <f>IFERROR(IF($F2508="ALTA",$D2508*1.03,
IF($F2508="MEDIA",$D2508*1,
IF($F2508="BAJA",$D2508*0.92,
IF($F2508="LIQUIDAR",_xlfn.XLOOKUP(A2508,Rotación!$A:$A,Rotación!$O:$O,0,0,-1),"")))),"")</f>
        <v>16300000</v>
      </c>
      <c r="H2508" s="13">
        <f>IFERROR(IF($F2508="ALTA",$D2508*1,
IF($F2508="MEDIA",$D2508*0.97,
IF($F2508="BAJA",$D2508*0.9,
IF($F2508="LIQUIDAR",_xlfn.XLOOKUP(A2508,Rotación!$A:$A,Rotación!$O:$O,0,0,-1),"")))),"")</f>
        <v>15811000</v>
      </c>
      <c r="I2508" s="13">
        <f>IFERROR(IF($F2508="ALTA",$D2508*0.97,
IF($F2508="MEDIA",$D2508*0.94,
IF($F2508="BAJA",$D2508*0.87,
IF($F2508="LIQUIDAR",_xlfn.XLOOKUP(A2508,Rotación!$A:$A,Rotación!$O:$O,0,0,-1),"")))),"")</f>
        <v>15322000</v>
      </c>
      <c r="J2508" s="13">
        <f>IFERROR(IF($F2508="ALTA",$D2508*0.94,
IF($F2508="MEDIA",$D2508*0.9,
IF($F2508="BAJA",$D2508*0.85,
IF($F2508="LIQUIDAR",_xlfn.XLOOKUP(A2508,Rotación!$A:$A,Rotación!$O:$O,0,0,-1),"")))),"")</f>
        <v>14670000</v>
      </c>
      <c r="K2508" s="13" t="str">
        <f>_xlfn.XLOOKUP(A2508,Rotación!$A:$A,Rotación!$P:$P,"",0,-1)</f>
        <v/>
      </c>
      <c r="L2508" s="25" t="e">
        <f t="shared" si="168"/>
        <v>#VALUE!</v>
      </c>
      <c r="M2508" s="26">
        <f t="shared" si="169"/>
        <v>0.82822085889570551</v>
      </c>
      <c r="N2508" s="22" t="str">
        <f>IFERROR(VLOOKUP(A2508,'Base ATR'!$1:$1048576,2,0),"")</f>
        <v/>
      </c>
      <c r="O2508" s="23" t="str">
        <f t="shared" ca="1" si="170"/>
        <v/>
      </c>
      <c r="P2508" t="str">
        <f t="shared" si="171"/>
        <v/>
      </c>
    </row>
    <row r="2509" spans="1:16" x14ac:dyDescent="0.3">
      <c r="A2509" t="s">
        <v>5550</v>
      </c>
      <c r="D2509" s="29">
        <v>15400000</v>
      </c>
      <c r="E2509" s="29">
        <v>12500000</v>
      </c>
      <c r="F2509" t="s">
        <v>4033</v>
      </c>
      <c r="G2509" s="13">
        <f>IFERROR(IF($F2509="ALTA",$D2509*1.03,
IF($F2509="MEDIA",$D2509*1,
IF($F2509="BAJA",$D2509*0.92,
IF($F2509="LIQUIDAR",_xlfn.XLOOKUP(A2509,Rotación!$A:$A,Rotación!$O:$O,0,0,-1),"")))),"")</f>
        <v>15400000</v>
      </c>
      <c r="H2509" s="13">
        <f>IFERROR(IF($F2509="ALTA",$D2509*1,
IF($F2509="MEDIA",$D2509*0.97,
IF($F2509="BAJA",$D2509*0.9,
IF($F2509="LIQUIDAR",_xlfn.XLOOKUP(A2509,Rotación!$A:$A,Rotación!$O:$O,0,0,-1),"")))),"")</f>
        <v>14938000</v>
      </c>
      <c r="I2509" s="13">
        <f>IFERROR(IF($F2509="ALTA",$D2509*0.97,
IF($F2509="MEDIA",$D2509*0.94,
IF($F2509="BAJA",$D2509*0.87,
IF($F2509="LIQUIDAR",_xlfn.XLOOKUP(A2509,Rotación!$A:$A,Rotación!$O:$O,0,0,-1),"")))),"")</f>
        <v>14476000</v>
      </c>
      <c r="J2509" s="13">
        <f>IFERROR(IF($F2509="ALTA",$D2509*0.94,
IF($F2509="MEDIA",$D2509*0.9,
IF($F2509="BAJA",$D2509*0.85,
IF($F2509="LIQUIDAR",_xlfn.XLOOKUP(A2509,Rotación!$A:$A,Rotación!$O:$O,0,0,-1),"")))),"")</f>
        <v>13860000</v>
      </c>
      <c r="K2509" s="13" t="str">
        <f>_xlfn.XLOOKUP(A2509,Rotación!$A:$A,Rotación!$P:$P,"",0,-1)</f>
        <v/>
      </c>
      <c r="L2509" s="25" t="e">
        <f t="shared" si="168"/>
        <v>#VALUE!</v>
      </c>
      <c r="M2509" s="26">
        <f t="shared" si="169"/>
        <v>0.81168831168831168</v>
      </c>
      <c r="N2509" s="22" t="str">
        <f>IFERROR(VLOOKUP(A2509,'Base ATR'!$1:$1048576,2,0),"")</f>
        <v/>
      </c>
      <c r="O2509" s="23" t="str">
        <f t="shared" ca="1" si="170"/>
        <v/>
      </c>
      <c r="P2509" t="str">
        <f t="shared" si="171"/>
        <v/>
      </c>
    </row>
    <row r="2510" spans="1:16" x14ac:dyDescent="0.3">
      <c r="A2510" t="s">
        <v>5551</v>
      </c>
      <c r="D2510" s="29">
        <v>13000000</v>
      </c>
      <c r="E2510" s="29">
        <v>10800000</v>
      </c>
      <c r="F2510" t="s">
        <v>4033</v>
      </c>
      <c r="G2510" s="13">
        <f>IFERROR(IF($F2510="ALTA",$D2510*1.03,
IF($F2510="MEDIA",$D2510*1,
IF($F2510="BAJA",$D2510*0.92,
IF($F2510="LIQUIDAR",_xlfn.XLOOKUP(A2510,Rotación!$A:$A,Rotación!$O:$O,0,0,-1),"")))),"")</f>
        <v>13000000</v>
      </c>
      <c r="H2510" s="13">
        <f>IFERROR(IF($F2510="ALTA",$D2510*1,
IF($F2510="MEDIA",$D2510*0.97,
IF($F2510="BAJA",$D2510*0.9,
IF($F2510="LIQUIDAR",_xlfn.XLOOKUP(A2510,Rotación!$A:$A,Rotación!$O:$O,0,0,-1),"")))),"")</f>
        <v>12610000</v>
      </c>
      <c r="I2510" s="13">
        <f>IFERROR(IF($F2510="ALTA",$D2510*0.97,
IF($F2510="MEDIA",$D2510*0.94,
IF($F2510="BAJA",$D2510*0.87,
IF($F2510="LIQUIDAR",_xlfn.XLOOKUP(A2510,Rotación!$A:$A,Rotación!$O:$O,0,0,-1),"")))),"")</f>
        <v>12220000</v>
      </c>
      <c r="J2510" s="13">
        <f>IFERROR(IF($F2510="ALTA",$D2510*0.94,
IF($F2510="MEDIA",$D2510*0.9,
IF($F2510="BAJA",$D2510*0.85,
IF($F2510="LIQUIDAR",_xlfn.XLOOKUP(A2510,Rotación!$A:$A,Rotación!$O:$O,0,0,-1),"")))),"")</f>
        <v>11700000</v>
      </c>
      <c r="K2510" s="13" t="str">
        <f>_xlfn.XLOOKUP(A2510,Rotación!$A:$A,Rotación!$P:$P,"",0,-1)</f>
        <v/>
      </c>
      <c r="L2510" s="25" t="e">
        <f t="shared" si="168"/>
        <v>#VALUE!</v>
      </c>
      <c r="M2510" s="26">
        <f t="shared" si="169"/>
        <v>0.83076923076923082</v>
      </c>
      <c r="N2510" s="22" t="str">
        <f>IFERROR(VLOOKUP(A2510,'Base ATR'!$1:$1048576,2,0),"")</f>
        <v/>
      </c>
      <c r="O2510" s="23" t="str">
        <f t="shared" ca="1" si="170"/>
        <v/>
      </c>
      <c r="P2510" t="str">
        <f t="shared" si="171"/>
        <v/>
      </c>
    </row>
    <row r="2511" spans="1:16" x14ac:dyDescent="0.3">
      <c r="A2511" t="s">
        <v>5552</v>
      </c>
      <c r="D2511" s="29">
        <v>15600000</v>
      </c>
      <c r="E2511" s="29">
        <v>13000000</v>
      </c>
      <c r="F2511" t="s">
        <v>4033</v>
      </c>
      <c r="G2511" s="13">
        <f>IFERROR(IF($F2511="ALTA",$D2511*1.03,
IF($F2511="MEDIA",$D2511*1,
IF($F2511="BAJA",$D2511*0.92,
IF($F2511="LIQUIDAR",_xlfn.XLOOKUP(A2511,Rotación!$A:$A,Rotación!$O:$O,0,0,-1),"")))),"")</f>
        <v>15600000</v>
      </c>
      <c r="H2511" s="13">
        <f>IFERROR(IF($F2511="ALTA",$D2511*1,
IF($F2511="MEDIA",$D2511*0.97,
IF($F2511="BAJA",$D2511*0.9,
IF($F2511="LIQUIDAR",_xlfn.XLOOKUP(A2511,Rotación!$A:$A,Rotación!$O:$O,0,0,-1),"")))),"")</f>
        <v>15132000</v>
      </c>
      <c r="I2511" s="13">
        <f>IFERROR(IF($F2511="ALTA",$D2511*0.97,
IF($F2511="MEDIA",$D2511*0.94,
IF($F2511="BAJA",$D2511*0.87,
IF($F2511="LIQUIDAR",_xlfn.XLOOKUP(A2511,Rotación!$A:$A,Rotación!$O:$O,0,0,-1),"")))),"")</f>
        <v>14664000</v>
      </c>
      <c r="J2511" s="13">
        <f>IFERROR(IF($F2511="ALTA",$D2511*0.94,
IF($F2511="MEDIA",$D2511*0.9,
IF($F2511="BAJA",$D2511*0.85,
IF($F2511="LIQUIDAR",_xlfn.XLOOKUP(A2511,Rotación!$A:$A,Rotación!$O:$O,0,0,-1),"")))),"")</f>
        <v>14040000</v>
      </c>
      <c r="K2511" s="13" t="str">
        <f>_xlfn.XLOOKUP(A2511,Rotación!$A:$A,Rotación!$P:$P,"",0,-1)</f>
        <v/>
      </c>
      <c r="L2511" s="25" t="e">
        <f t="shared" si="168"/>
        <v>#VALUE!</v>
      </c>
      <c r="M2511" s="26">
        <f t="shared" si="169"/>
        <v>0.83333333333333337</v>
      </c>
      <c r="N2511" s="22" t="str">
        <f>IFERROR(VLOOKUP(A2511,'Base ATR'!$1:$1048576,2,0),"")</f>
        <v/>
      </c>
      <c r="O2511" s="23" t="str">
        <f t="shared" ca="1" si="170"/>
        <v/>
      </c>
      <c r="P2511" t="str">
        <f t="shared" si="171"/>
        <v/>
      </c>
    </row>
    <row r="2512" spans="1:16" x14ac:dyDescent="0.3">
      <c r="A2512" t="s">
        <v>5553</v>
      </c>
      <c r="D2512" s="29">
        <v>15500000</v>
      </c>
      <c r="E2512" s="29">
        <v>13000000</v>
      </c>
      <c r="F2512" t="s">
        <v>5391</v>
      </c>
      <c r="G2512" s="13">
        <f>IFERROR(IF($F2512="ALTA",$D2512*1.03,
IF($F2512="MEDIA",$D2512*1,
IF($F2512="BAJA",$D2512*0.92,
IF($F2512="LIQUIDAR",_xlfn.XLOOKUP(A2512,Rotación!$A:$A,Rotación!$O:$O,0,0,-1),"")))),"")</f>
        <v>14260000</v>
      </c>
      <c r="H2512" s="13">
        <f>IFERROR(IF($F2512="ALTA",$D2512*1,
IF($F2512="MEDIA",$D2512*0.97,
IF($F2512="BAJA",$D2512*0.9,
IF($F2512="LIQUIDAR",_xlfn.XLOOKUP(A2512,Rotación!$A:$A,Rotación!$O:$O,0,0,-1),"")))),"")</f>
        <v>13950000</v>
      </c>
      <c r="I2512" s="13">
        <f>IFERROR(IF($F2512="ALTA",$D2512*0.97,
IF($F2512="MEDIA",$D2512*0.94,
IF($F2512="BAJA",$D2512*0.87,
IF($F2512="LIQUIDAR",_xlfn.XLOOKUP(A2512,Rotación!$A:$A,Rotación!$O:$O,0,0,-1),"")))),"")</f>
        <v>13485000</v>
      </c>
      <c r="J2512" s="13">
        <f>IFERROR(IF($F2512="ALTA",$D2512*0.94,
IF($F2512="MEDIA",$D2512*0.9,
IF($F2512="BAJA",$D2512*0.85,
IF($F2512="LIQUIDAR",_xlfn.XLOOKUP(A2512,Rotación!$A:$A,Rotación!$O:$O,0,0,-1),"")))),"")</f>
        <v>13175000</v>
      </c>
      <c r="K2512" s="13" t="str">
        <f>_xlfn.XLOOKUP(A2512,Rotación!$A:$A,Rotación!$P:$P,"",0,-1)</f>
        <v/>
      </c>
      <c r="L2512" s="25" t="e">
        <f t="shared" si="168"/>
        <v>#VALUE!</v>
      </c>
      <c r="M2512" s="26">
        <f t="shared" si="169"/>
        <v>0.83870967741935487</v>
      </c>
      <c r="N2512" s="22" t="str">
        <f>IFERROR(VLOOKUP(A2512,'Base ATR'!$1:$1048576,2,0),"")</f>
        <v/>
      </c>
      <c r="O2512" s="23" t="str">
        <f t="shared" ca="1" si="170"/>
        <v/>
      </c>
      <c r="P2512" t="str">
        <f t="shared" si="171"/>
        <v/>
      </c>
    </row>
    <row r="2513" spans="1:16" x14ac:dyDescent="0.3">
      <c r="A2513" t="s">
        <v>5554</v>
      </c>
      <c r="D2513" s="29">
        <v>13200000</v>
      </c>
      <c r="E2513" s="29">
        <v>10500000</v>
      </c>
      <c r="F2513" t="s">
        <v>5391</v>
      </c>
      <c r="G2513" s="13">
        <f>IFERROR(IF($F2513="ALTA",$D2513*1.03,
IF($F2513="MEDIA",$D2513*1,
IF($F2513="BAJA",$D2513*0.92,
IF($F2513="LIQUIDAR",_xlfn.XLOOKUP(A2513,Rotación!$A:$A,Rotación!$O:$O,0,0,-1),"")))),"")</f>
        <v>12144000</v>
      </c>
      <c r="H2513" s="13">
        <f>IFERROR(IF($F2513="ALTA",$D2513*1,
IF($F2513="MEDIA",$D2513*0.97,
IF($F2513="BAJA",$D2513*0.9,
IF($F2513="LIQUIDAR",_xlfn.XLOOKUP(A2513,Rotación!$A:$A,Rotación!$O:$O,0,0,-1),"")))),"")</f>
        <v>11880000</v>
      </c>
      <c r="I2513" s="13">
        <f>IFERROR(IF($F2513="ALTA",$D2513*0.97,
IF($F2513="MEDIA",$D2513*0.94,
IF($F2513="BAJA",$D2513*0.87,
IF($F2513="LIQUIDAR",_xlfn.XLOOKUP(A2513,Rotación!$A:$A,Rotación!$O:$O,0,0,-1),"")))),"")</f>
        <v>11484000</v>
      </c>
      <c r="J2513" s="13">
        <f>IFERROR(IF($F2513="ALTA",$D2513*0.94,
IF($F2513="MEDIA",$D2513*0.9,
IF($F2513="BAJA",$D2513*0.85,
IF($F2513="LIQUIDAR",_xlfn.XLOOKUP(A2513,Rotación!$A:$A,Rotación!$O:$O,0,0,-1),"")))),"")</f>
        <v>11220000</v>
      </c>
      <c r="K2513" s="13" t="str">
        <f>_xlfn.XLOOKUP(A2513,Rotación!$A:$A,Rotación!$P:$P,"",0,-1)</f>
        <v/>
      </c>
      <c r="L2513" s="25" t="e">
        <f t="shared" si="168"/>
        <v>#VALUE!</v>
      </c>
      <c r="M2513" s="26">
        <f t="shared" si="169"/>
        <v>0.79545454545454541</v>
      </c>
      <c r="N2513" s="22" t="str">
        <f>IFERROR(VLOOKUP(A2513,'Base ATR'!$1:$1048576,2,0),"")</f>
        <v/>
      </c>
      <c r="O2513" s="23" t="str">
        <f t="shared" ca="1" si="170"/>
        <v/>
      </c>
      <c r="P2513" t="str">
        <f t="shared" si="171"/>
        <v/>
      </c>
    </row>
    <row r="2514" spans="1:16" x14ac:dyDescent="0.3">
      <c r="A2514" t="s">
        <v>5555</v>
      </c>
      <c r="D2514" s="29">
        <v>6700000</v>
      </c>
      <c r="E2514" s="29">
        <v>5100000</v>
      </c>
      <c r="F2514" t="s">
        <v>4033</v>
      </c>
      <c r="G2514" s="13">
        <f>IFERROR(IF($F2514="ALTA",$D2514*1.03,
IF($F2514="MEDIA",$D2514*1,
IF($F2514="BAJA",$D2514*0.92,
IF($F2514="LIQUIDAR",_xlfn.XLOOKUP(A2514,Rotación!$A:$A,Rotación!$O:$O,0,0,-1),"")))),"")</f>
        <v>6700000</v>
      </c>
      <c r="H2514" s="13">
        <f>IFERROR(IF($F2514="ALTA",$D2514*1,
IF($F2514="MEDIA",$D2514*0.97,
IF($F2514="BAJA",$D2514*0.9,
IF($F2514="LIQUIDAR",_xlfn.XLOOKUP(A2514,Rotación!$A:$A,Rotación!$O:$O,0,0,-1),"")))),"")</f>
        <v>6499000</v>
      </c>
      <c r="I2514" s="13">
        <f>IFERROR(IF($F2514="ALTA",$D2514*0.97,
IF($F2514="MEDIA",$D2514*0.94,
IF($F2514="BAJA",$D2514*0.87,
IF($F2514="LIQUIDAR",_xlfn.XLOOKUP(A2514,Rotación!$A:$A,Rotación!$O:$O,0,0,-1),"")))),"")</f>
        <v>6298000</v>
      </c>
      <c r="J2514" s="13">
        <f>IFERROR(IF($F2514="ALTA",$D2514*0.94,
IF($F2514="MEDIA",$D2514*0.9,
IF($F2514="BAJA",$D2514*0.85,
IF($F2514="LIQUIDAR",_xlfn.XLOOKUP(A2514,Rotación!$A:$A,Rotación!$O:$O,0,0,-1),"")))),"")</f>
        <v>6030000</v>
      </c>
      <c r="K2514" s="13" t="str">
        <f>_xlfn.XLOOKUP(A2514,Rotación!$A:$A,Rotación!$P:$P,"",0,-1)</f>
        <v/>
      </c>
      <c r="L2514" s="25" t="e">
        <f t="shared" si="168"/>
        <v>#VALUE!</v>
      </c>
      <c r="M2514" s="26">
        <f t="shared" si="169"/>
        <v>0.76119402985074625</v>
      </c>
      <c r="N2514" s="22" t="str">
        <f>IFERROR(VLOOKUP(A2514,'Base ATR'!$1:$1048576,2,0),"")</f>
        <v/>
      </c>
      <c r="O2514" s="23" t="str">
        <f t="shared" ca="1" si="170"/>
        <v/>
      </c>
      <c r="P2514" t="str">
        <f t="shared" si="171"/>
        <v/>
      </c>
    </row>
    <row r="2515" spans="1:16" x14ac:dyDescent="0.3">
      <c r="A2515" t="s">
        <v>5556</v>
      </c>
      <c r="D2515" s="29">
        <v>17800000</v>
      </c>
      <c r="E2515" s="29">
        <v>14500000</v>
      </c>
      <c r="F2515" t="s">
        <v>4033</v>
      </c>
      <c r="G2515" s="13">
        <f>IFERROR(IF($F2515="ALTA",$D2515*1.03,
IF($F2515="MEDIA",$D2515*1,
IF($F2515="BAJA",$D2515*0.92,
IF($F2515="LIQUIDAR",_xlfn.XLOOKUP(A2515,Rotación!$A:$A,Rotación!$O:$O,0,0,-1),"")))),"")</f>
        <v>17800000</v>
      </c>
      <c r="H2515" s="13">
        <f>IFERROR(IF($F2515="ALTA",$D2515*1,
IF($F2515="MEDIA",$D2515*0.97,
IF($F2515="BAJA",$D2515*0.9,
IF($F2515="LIQUIDAR",_xlfn.XLOOKUP(A2515,Rotación!$A:$A,Rotación!$O:$O,0,0,-1),"")))),"")</f>
        <v>17266000</v>
      </c>
      <c r="I2515" s="13">
        <f>IFERROR(IF($F2515="ALTA",$D2515*0.97,
IF($F2515="MEDIA",$D2515*0.94,
IF($F2515="BAJA",$D2515*0.87,
IF($F2515="LIQUIDAR",_xlfn.XLOOKUP(A2515,Rotación!$A:$A,Rotación!$O:$O,0,0,-1),"")))),"")</f>
        <v>16731999.999999998</v>
      </c>
      <c r="J2515" s="13">
        <f>IFERROR(IF($F2515="ALTA",$D2515*0.94,
IF($F2515="MEDIA",$D2515*0.9,
IF($F2515="BAJA",$D2515*0.85,
IF($F2515="LIQUIDAR",_xlfn.XLOOKUP(A2515,Rotación!$A:$A,Rotación!$O:$O,0,0,-1),"")))),"")</f>
        <v>16020000</v>
      </c>
      <c r="K2515" s="13" t="str">
        <f>_xlfn.XLOOKUP(A2515,Rotación!$A:$A,Rotación!$P:$P,"",0,-1)</f>
        <v/>
      </c>
      <c r="L2515" s="25" t="e">
        <f t="shared" si="168"/>
        <v>#VALUE!</v>
      </c>
      <c r="M2515" s="26">
        <f t="shared" si="169"/>
        <v>0.8146067415730337</v>
      </c>
      <c r="N2515" s="22" t="str">
        <f>IFERROR(VLOOKUP(A2515,'Base ATR'!$1:$1048576,2,0),"")</f>
        <v/>
      </c>
      <c r="O2515" s="23" t="str">
        <f t="shared" ca="1" si="170"/>
        <v/>
      </c>
      <c r="P2515" t="str">
        <f t="shared" si="171"/>
        <v/>
      </c>
    </row>
    <row r="2516" spans="1:16" x14ac:dyDescent="0.3">
      <c r="A2516" t="s">
        <v>5557</v>
      </c>
      <c r="D2516" s="29">
        <v>6900000</v>
      </c>
      <c r="E2516" s="29">
        <v>4800000</v>
      </c>
      <c r="F2516" t="s">
        <v>4033</v>
      </c>
      <c r="G2516" s="13">
        <f>IFERROR(IF($F2516="ALTA",$D2516*1.03,
IF($F2516="MEDIA",$D2516*1,
IF($F2516="BAJA",$D2516*0.92,
IF($F2516="LIQUIDAR",_xlfn.XLOOKUP(A2516,Rotación!$A:$A,Rotación!$O:$O,0,0,-1),"")))),"")</f>
        <v>6900000</v>
      </c>
      <c r="H2516" s="13">
        <f>IFERROR(IF($F2516="ALTA",$D2516*1,
IF($F2516="MEDIA",$D2516*0.97,
IF($F2516="BAJA",$D2516*0.9,
IF($F2516="LIQUIDAR",_xlfn.XLOOKUP(A2516,Rotación!$A:$A,Rotación!$O:$O,0,0,-1),"")))),"")</f>
        <v>6693000</v>
      </c>
      <c r="I2516" s="13">
        <f>IFERROR(IF($F2516="ALTA",$D2516*0.97,
IF($F2516="MEDIA",$D2516*0.94,
IF($F2516="BAJA",$D2516*0.87,
IF($F2516="LIQUIDAR",_xlfn.XLOOKUP(A2516,Rotación!$A:$A,Rotación!$O:$O,0,0,-1),"")))),"")</f>
        <v>6486000</v>
      </c>
      <c r="J2516" s="13">
        <f>IFERROR(IF($F2516="ALTA",$D2516*0.94,
IF($F2516="MEDIA",$D2516*0.9,
IF($F2516="BAJA",$D2516*0.85,
IF($F2516="LIQUIDAR",_xlfn.XLOOKUP(A2516,Rotación!$A:$A,Rotación!$O:$O,0,0,-1),"")))),"")</f>
        <v>6210000</v>
      </c>
      <c r="K2516" s="13" t="str">
        <f>_xlfn.XLOOKUP(A2516,Rotación!$A:$A,Rotación!$P:$P,"",0,-1)</f>
        <v/>
      </c>
      <c r="L2516" s="25" t="e">
        <f t="shared" si="168"/>
        <v>#VALUE!</v>
      </c>
      <c r="M2516" s="26">
        <f t="shared" si="169"/>
        <v>0.69565217391304346</v>
      </c>
      <c r="N2516" s="22" t="str">
        <f>IFERROR(VLOOKUP(A2516,'Base ATR'!$1:$1048576,2,0),"")</f>
        <v/>
      </c>
      <c r="O2516" s="23" t="str">
        <f t="shared" ca="1" si="170"/>
        <v/>
      </c>
      <c r="P2516" t="str">
        <f t="shared" si="171"/>
        <v/>
      </c>
    </row>
    <row r="2517" spans="1:16" x14ac:dyDescent="0.3">
      <c r="A2517" t="s">
        <v>5558</v>
      </c>
      <c r="D2517" s="29">
        <v>11600000</v>
      </c>
      <c r="E2517" s="29">
        <v>9600000</v>
      </c>
      <c r="F2517" t="s">
        <v>4033</v>
      </c>
      <c r="G2517" s="13">
        <f>IFERROR(IF($F2517="ALTA",$D2517*1.03,
IF($F2517="MEDIA",$D2517*1,
IF($F2517="BAJA",$D2517*0.92,
IF($F2517="LIQUIDAR",_xlfn.XLOOKUP(A2517,Rotación!$A:$A,Rotación!$O:$O,0,0,-1),"")))),"")</f>
        <v>11600000</v>
      </c>
      <c r="H2517" s="13">
        <f>IFERROR(IF($F2517="ALTA",$D2517*1,
IF($F2517="MEDIA",$D2517*0.97,
IF($F2517="BAJA",$D2517*0.9,
IF($F2517="LIQUIDAR",_xlfn.XLOOKUP(A2517,Rotación!$A:$A,Rotación!$O:$O,0,0,-1),"")))),"")</f>
        <v>11252000</v>
      </c>
      <c r="I2517" s="13">
        <f>IFERROR(IF($F2517="ALTA",$D2517*0.97,
IF($F2517="MEDIA",$D2517*0.94,
IF($F2517="BAJA",$D2517*0.87,
IF($F2517="LIQUIDAR",_xlfn.XLOOKUP(A2517,Rotación!$A:$A,Rotación!$O:$O,0,0,-1),"")))),"")</f>
        <v>10904000</v>
      </c>
      <c r="J2517" s="13">
        <f>IFERROR(IF($F2517="ALTA",$D2517*0.94,
IF($F2517="MEDIA",$D2517*0.9,
IF($F2517="BAJA",$D2517*0.85,
IF($F2517="LIQUIDAR",_xlfn.XLOOKUP(A2517,Rotación!$A:$A,Rotación!$O:$O,0,0,-1),"")))),"")</f>
        <v>10440000</v>
      </c>
      <c r="K2517" s="13" t="str">
        <f>_xlfn.XLOOKUP(A2517,Rotación!$A:$A,Rotación!$P:$P,"",0,-1)</f>
        <v/>
      </c>
      <c r="L2517" s="25" t="e">
        <f t="shared" si="168"/>
        <v>#VALUE!</v>
      </c>
      <c r="M2517" s="26">
        <f t="shared" si="169"/>
        <v>0.82758620689655171</v>
      </c>
      <c r="N2517" s="22" t="str">
        <f>IFERROR(VLOOKUP(A2517,'Base ATR'!$1:$1048576,2,0),"")</f>
        <v/>
      </c>
      <c r="O2517" s="23" t="str">
        <f t="shared" ca="1" si="170"/>
        <v/>
      </c>
      <c r="P2517" t="str">
        <f t="shared" si="171"/>
        <v/>
      </c>
    </row>
    <row r="2518" spans="1:16" x14ac:dyDescent="0.3">
      <c r="A2518" t="s">
        <v>5559</v>
      </c>
      <c r="D2518" s="29">
        <v>9900000</v>
      </c>
      <c r="E2518" s="29">
        <v>8200000</v>
      </c>
      <c r="F2518" t="s">
        <v>4033</v>
      </c>
      <c r="G2518" s="13">
        <f>IFERROR(IF($F2518="ALTA",$D2518*1.03,
IF($F2518="MEDIA",$D2518*1,
IF($F2518="BAJA",$D2518*0.92,
IF($F2518="LIQUIDAR",_xlfn.XLOOKUP(A2518,Rotación!$A:$A,Rotación!$O:$O,0,0,-1),"")))),"")</f>
        <v>9900000</v>
      </c>
      <c r="H2518" s="13">
        <f>IFERROR(IF($F2518="ALTA",$D2518*1,
IF($F2518="MEDIA",$D2518*0.97,
IF($F2518="BAJA",$D2518*0.9,
IF($F2518="LIQUIDAR",_xlfn.XLOOKUP(A2518,Rotación!$A:$A,Rotación!$O:$O,0,0,-1),"")))),"")</f>
        <v>9603000</v>
      </c>
      <c r="I2518" s="13">
        <f>IFERROR(IF($F2518="ALTA",$D2518*0.97,
IF($F2518="MEDIA",$D2518*0.94,
IF($F2518="BAJA",$D2518*0.87,
IF($F2518="LIQUIDAR",_xlfn.XLOOKUP(A2518,Rotación!$A:$A,Rotación!$O:$O,0,0,-1),"")))),"")</f>
        <v>9306000</v>
      </c>
      <c r="J2518" s="13">
        <f>IFERROR(IF($F2518="ALTA",$D2518*0.94,
IF($F2518="MEDIA",$D2518*0.9,
IF($F2518="BAJA",$D2518*0.85,
IF($F2518="LIQUIDAR",_xlfn.XLOOKUP(A2518,Rotación!$A:$A,Rotación!$O:$O,0,0,-1),"")))),"")</f>
        <v>8910000</v>
      </c>
      <c r="K2518" s="13" t="str">
        <f>_xlfn.XLOOKUP(A2518,Rotación!$A:$A,Rotación!$P:$P,"",0,-1)</f>
        <v/>
      </c>
      <c r="L2518" s="25" t="e">
        <f t="shared" si="168"/>
        <v>#VALUE!</v>
      </c>
      <c r="M2518" s="26">
        <f t="shared" si="169"/>
        <v>0.82828282828282829</v>
      </c>
      <c r="N2518" s="22" t="str">
        <f>IFERROR(VLOOKUP(A2518,'Base ATR'!$1:$1048576,2,0),"")</f>
        <v/>
      </c>
      <c r="O2518" s="23" t="str">
        <f t="shared" ca="1" si="170"/>
        <v/>
      </c>
      <c r="P2518" t="str">
        <f t="shared" si="171"/>
        <v/>
      </c>
    </row>
    <row r="2519" spans="1:16" x14ac:dyDescent="0.3">
      <c r="A2519" t="s">
        <v>5560</v>
      </c>
      <c r="D2519" s="29">
        <v>10900000</v>
      </c>
      <c r="E2519" s="29">
        <v>8700000</v>
      </c>
      <c r="F2519" t="s">
        <v>4033</v>
      </c>
      <c r="G2519" s="13">
        <f>IFERROR(IF($F2519="ALTA",$D2519*1.03,
IF($F2519="MEDIA",$D2519*1,
IF($F2519="BAJA",$D2519*0.92,
IF($F2519="LIQUIDAR",_xlfn.XLOOKUP(A2519,Rotación!$A:$A,Rotación!$O:$O,0,0,-1),"")))),"")</f>
        <v>10900000</v>
      </c>
      <c r="H2519" s="13">
        <f>IFERROR(IF($F2519="ALTA",$D2519*1,
IF($F2519="MEDIA",$D2519*0.97,
IF($F2519="BAJA",$D2519*0.9,
IF($F2519="LIQUIDAR",_xlfn.XLOOKUP(A2519,Rotación!$A:$A,Rotación!$O:$O,0,0,-1),"")))),"")</f>
        <v>10573000</v>
      </c>
      <c r="I2519" s="13">
        <f>IFERROR(IF($F2519="ALTA",$D2519*0.97,
IF($F2519="MEDIA",$D2519*0.94,
IF($F2519="BAJA",$D2519*0.87,
IF($F2519="LIQUIDAR",_xlfn.XLOOKUP(A2519,Rotación!$A:$A,Rotación!$O:$O,0,0,-1),"")))),"")</f>
        <v>10246000</v>
      </c>
      <c r="J2519" s="13">
        <f>IFERROR(IF($F2519="ALTA",$D2519*0.94,
IF($F2519="MEDIA",$D2519*0.9,
IF($F2519="BAJA",$D2519*0.85,
IF($F2519="LIQUIDAR",_xlfn.XLOOKUP(A2519,Rotación!$A:$A,Rotación!$O:$O,0,0,-1),"")))),"")</f>
        <v>9810000</v>
      </c>
      <c r="K2519" s="13" t="str">
        <f>_xlfn.XLOOKUP(A2519,Rotación!$A:$A,Rotación!$P:$P,"",0,-1)</f>
        <v/>
      </c>
      <c r="L2519" s="25" t="e">
        <f t="shared" si="168"/>
        <v>#VALUE!</v>
      </c>
      <c r="M2519" s="26">
        <f t="shared" si="169"/>
        <v>0.79816513761467889</v>
      </c>
      <c r="N2519" s="22" t="str">
        <f>IFERROR(VLOOKUP(A2519,'Base ATR'!$1:$1048576,2,0),"")</f>
        <v/>
      </c>
      <c r="O2519" s="23" t="str">
        <f t="shared" ca="1" si="170"/>
        <v/>
      </c>
      <c r="P2519" t="str">
        <f t="shared" si="171"/>
        <v/>
      </c>
    </row>
    <row r="2520" spans="1:16" x14ac:dyDescent="0.3">
      <c r="A2520" t="s">
        <v>5561</v>
      </c>
      <c r="D2520" s="29">
        <v>21100000</v>
      </c>
      <c r="E2520" s="29">
        <v>16000000</v>
      </c>
      <c r="F2520" t="s">
        <v>5391</v>
      </c>
      <c r="G2520" s="13">
        <f>IFERROR(IF($F2520="ALTA",$D2520*1.03,
IF($F2520="MEDIA",$D2520*1,
IF($F2520="BAJA",$D2520*0.92,
IF($F2520="LIQUIDAR",_xlfn.XLOOKUP(A2520,Rotación!$A:$A,Rotación!$O:$O,0,0,-1),"")))),"")</f>
        <v>19412000</v>
      </c>
      <c r="H2520" s="13">
        <f>IFERROR(IF($F2520="ALTA",$D2520*1,
IF($F2520="MEDIA",$D2520*0.97,
IF($F2520="BAJA",$D2520*0.9,
IF($F2520="LIQUIDAR",_xlfn.XLOOKUP(A2520,Rotación!$A:$A,Rotación!$O:$O,0,0,-1),"")))),"")</f>
        <v>18990000</v>
      </c>
      <c r="I2520" s="13">
        <f>IFERROR(IF($F2520="ALTA",$D2520*0.97,
IF($F2520="MEDIA",$D2520*0.94,
IF($F2520="BAJA",$D2520*0.87,
IF($F2520="LIQUIDAR",_xlfn.XLOOKUP(A2520,Rotación!$A:$A,Rotación!$O:$O,0,0,-1),"")))),"")</f>
        <v>18357000</v>
      </c>
      <c r="J2520" s="13">
        <f>IFERROR(IF($F2520="ALTA",$D2520*0.94,
IF($F2520="MEDIA",$D2520*0.9,
IF($F2520="BAJA",$D2520*0.85,
IF($F2520="LIQUIDAR",_xlfn.XLOOKUP(A2520,Rotación!$A:$A,Rotación!$O:$O,0,0,-1),"")))),"")</f>
        <v>17935000</v>
      </c>
      <c r="K2520" s="13" t="str">
        <f>_xlfn.XLOOKUP(A2520,Rotación!$A:$A,Rotación!$P:$P,"",0,-1)</f>
        <v/>
      </c>
      <c r="L2520" s="25" t="e">
        <f t="shared" si="168"/>
        <v>#VALUE!</v>
      </c>
      <c r="M2520" s="26">
        <f t="shared" si="169"/>
        <v>0.75829383886255919</v>
      </c>
      <c r="N2520" s="22" t="str">
        <f>IFERROR(VLOOKUP(A2520,'Base ATR'!$1:$1048576,2,0),"")</f>
        <v/>
      </c>
      <c r="O2520" s="23" t="str">
        <f t="shared" ca="1" si="170"/>
        <v/>
      </c>
      <c r="P2520" t="str">
        <f t="shared" si="171"/>
        <v/>
      </c>
    </row>
    <row r="2521" spans="1:16" x14ac:dyDescent="0.3">
      <c r="A2521" t="s">
        <v>5562</v>
      </c>
      <c r="D2521" s="29">
        <v>6000000</v>
      </c>
      <c r="E2521" s="29">
        <v>4500000</v>
      </c>
      <c r="F2521" t="s">
        <v>5391</v>
      </c>
      <c r="G2521" s="13">
        <f>IFERROR(IF($F2521="ALTA",$D2521*1.03,
IF($F2521="MEDIA",$D2521*1,
IF($F2521="BAJA",$D2521*0.92,
IF($F2521="LIQUIDAR",_xlfn.XLOOKUP(A2521,Rotación!$A:$A,Rotación!$O:$O,0,0,-1),"")))),"")</f>
        <v>5520000</v>
      </c>
      <c r="H2521" s="13">
        <f>IFERROR(IF($F2521="ALTA",$D2521*1,
IF($F2521="MEDIA",$D2521*0.97,
IF($F2521="BAJA",$D2521*0.9,
IF($F2521="LIQUIDAR",_xlfn.XLOOKUP(A2521,Rotación!$A:$A,Rotación!$O:$O,0,0,-1),"")))),"")</f>
        <v>5400000</v>
      </c>
      <c r="I2521" s="13">
        <f>IFERROR(IF($F2521="ALTA",$D2521*0.97,
IF($F2521="MEDIA",$D2521*0.94,
IF($F2521="BAJA",$D2521*0.87,
IF($F2521="LIQUIDAR",_xlfn.XLOOKUP(A2521,Rotación!$A:$A,Rotación!$O:$O,0,0,-1),"")))),"")</f>
        <v>5220000</v>
      </c>
      <c r="J2521" s="13">
        <f>IFERROR(IF($F2521="ALTA",$D2521*0.94,
IF($F2521="MEDIA",$D2521*0.9,
IF($F2521="BAJA",$D2521*0.85,
IF($F2521="LIQUIDAR",_xlfn.XLOOKUP(A2521,Rotación!$A:$A,Rotación!$O:$O,0,0,-1),"")))),"")</f>
        <v>5100000</v>
      </c>
      <c r="K2521" s="13" t="str">
        <f>_xlfn.XLOOKUP(A2521,Rotación!$A:$A,Rotación!$P:$P,"",0,-1)</f>
        <v/>
      </c>
      <c r="L2521" s="25" t="e">
        <f t="shared" si="168"/>
        <v>#VALUE!</v>
      </c>
      <c r="M2521" s="26">
        <f t="shared" si="169"/>
        <v>0.75</v>
      </c>
      <c r="N2521" s="22" t="str">
        <f>IFERROR(VLOOKUP(A2521,'Base ATR'!$1:$1048576,2,0),"")</f>
        <v/>
      </c>
      <c r="O2521" s="23" t="str">
        <f t="shared" ca="1" si="170"/>
        <v/>
      </c>
      <c r="P2521" t="str">
        <f t="shared" si="171"/>
        <v/>
      </c>
    </row>
    <row r="2522" spans="1:16" x14ac:dyDescent="0.3">
      <c r="A2522" t="s">
        <v>5344</v>
      </c>
      <c r="D2522" s="29">
        <v>7300000</v>
      </c>
      <c r="E2522" s="29">
        <v>6200000</v>
      </c>
      <c r="F2522" t="s">
        <v>5390</v>
      </c>
      <c r="G2522" s="13">
        <f>IFERROR(IF($F2522="ALTA",$D2522*1.03,
IF($F2522="MEDIA",$D2522*1,
IF($F2522="BAJA",$D2522*0.92,
IF($F2522="LIQUIDAR",_xlfn.XLOOKUP(A2522,Rotación!$A:$A,Rotación!$O:$O,0,0,-1),"")))),"")</f>
        <v>7519000</v>
      </c>
      <c r="H2522" s="13">
        <f>IFERROR(IF($F2522="ALTA",$D2522*1,
IF($F2522="MEDIA",$D2522*0.97,
IF($F2522="BAJA",$D2522*0.9,
IF($F2522="LIQUIDAR",_xlfn.XLOOKUP(A2522,Rotación!$A:$A,Rotación!$O:$O,0,0,-1),"")))),"")</f>
        <v>7300000</v>
      </c>
      <c r="I2522" s="13">
        <f>IFERROR(IF($F2522="ALTA",$D2522*0.97,
IF($F2522="MEDIA",$D2522*0.94,
IF($F2522="BAJA",$D2522*0.87,
IF($F2522="LIQUIDAR",_xlfn.XLOOKUP(A2522,Rotación!$A:$A,Rotación!$O:$O,0,0,-1),"")))),"")</f>
        <v>7081000</v>
      </c>
      <c r="J2522" s="13">
        <f>IFERROR(IF($F2522="ALTA",$D2522*0.94,
IF($F2522="MEDIA",$D2522*0.9,
IF($F2522="BAJA",$D2522*0.85,
IF($F2522="LIQUIDAR",_xlfn.XLOOKUP(A2522,Rotación!$A:$A,Rotación!$O:$O,0,0,-1),"")))),"")</f>
        <v>6862000</v>
      </c>
      <c r="K2522" s="13" t="str">
        <f>_xlfn.XLOOKUP(A2522,Rotación!$A:$A,Rotación!$P:$P,"",0,-1)</f>
        <v/>
      </c>
      <c r="L2522" s="25" t="e">
        <f t="shared" ref="L2522:L2585" si="172">K2522-D2522</f>
        <v>#VALUE!</v>
      </c>
      <c r="M2522" s="26">
        <f t="shared" ref="M2522:M2585" si="173">E2522/D2522</f>
        <v>0.84931506849315064</v>
      </c>
      <c r="N2522" s="22">
        <f>IFERROR(VLOOKUP(A2522,'Base ATR'!$1:$1048576,2,0),"")</f>
        <v>46099.411805555559</v>
      </c>
      <c r="O2522" s="23">
        <f t="shared" ref="O2522:O2585" ca="1" si="174">IF(N2522="","",TODAY()-N2522)</f>
        <v>188.58819444444089</v>
      </c>
      <c r="P2522" t="str">
        <f t="shared" ref="P2522:P2585" si="175">IF(N2522="", "", IF(K2522 &gt; D2522, "SOBRE MERCADO", IF(K2522 &lt; D2522, "BAJO MERCADO", "ALINEADO")))</f>
        <v>SOBRE MERCADO</v>
      </c>
    </row>
    <row r="2523" spans="1:16" x14ac:dyDescent="0.3">
      <c r="A2523" t="s">
        <v>5563</v>
      </c>
      <c r="D2523" s="29">
        <v>18500000</v>
      </c>
      <c r="E2523" s="29">
        <v>15000000</v>
      </c>
      <c r="F2523" t="s">
        <v>5390</v>
      </c>
      <c r="G2523" s="13">
        <f>IFERROR(IF($F2523="ALTA",$D2523*1.03,
IF($F2523="MEDIA",$D2523*1,
IF($F2523="BAJA",$D2523*0.92,
IF($F2523="LIQUIDAR",_xlfn.XLOOKUP(A2523,Rotación!$A:$A,Rotación!$O:$O,0,0,-1),"")))),"")</f>
        <v>19055000</v>
      </c>
      <c r="H2523" s="13">
        <f>IFERROR(IF($F2523="ALTA",$D2523*1,
IF($F2523="MEDIA",$D2523*0.97,
IF($F2523="BAJA",$D2523*0.9,
IF($F2523="LIQUIDAR",_xlfn.XLOOKUP(A2523,Rotación!$A:$A,Rotación!$O:$O,0,0,-1),"")))),"")</f>
        <v>18500000</v>
      </c>
      <c r="I2523" s="13">
        <f>IFERROR(IF($F2523="ALTA",$D2523*0.97,
IF($F2523="MEDIA",$D2523*0.94,
IF($F2523="BAJA",$D2523*0.87,
IF($F2523="LIQUIDAR",_xlfn.XLOOKUP(A2523,Rotación!$A:$A,Rotación!$O:$O,0,0,-1),"")))),"")</f>
        <v>17945000</v>
      </c>
      <c r="J2523" s="13">
        <f>IFERROR(IF($F2523="ALTA",$D2523*0.94,
IF($F2523="MEDIA",$D2523*0.9,
IF($F2523="BAJA",$D2523*0.85,
IF($F2523="LIQUIDAR",_xlfn.XLOOKUP(A2523,Rotación!$A:$A,Rotación!$O:$O,0,0,-1),"")))),"")</f>
        <v>17390000</v>
      </c>
      <c r="K2523" s="13" t="str">
        <f>_xlfn.XLOOKUP(A2523,Rotación!$A:$A,Rotación!$P:$P,"",0,-1)</f>
        <v/>
      </c>
      <c r="L2523" s="25" t="e">
        <f t="shared" si="172"/>
        <v>#VALUE!</v>
      </c>
      <c r="M2523" s="26">
        <f t="shared" si="173"/>
        <v>0.81081081081081086</v>
      </c>
      <c r="N2523" s="22" t="str">
        <f>IFERROR(VLOOKUP(A2523,'Base ATR'!$1:$1048576,2,0),"")</f>
        <v/>
      </c>
      <c r="O2523" s="23" t="str">
        <f t="shared" ca="1" si="174"/>
        <v/>
      </c>
      <c r="P2523" t="str">
        <f t="shared" si="175"/>
        <v/>
      </c>
    </row>
    <row r="2524" spans="1:16" x14ac:dyDescent="0.3">
      <c r="A2524" t="s">
        <v>5564</v>
      </c>
      <c r="D2524" s="29">
        <v>9400000</v>
      </c>
      <c r="E2524" s="29">
        <v>7800000</v>
      </c>
      <c r="F2524" t="s">
        <v>4033</v>
      </c>
      <c r="G2524" s="13">
        <f>IFERROR(IF($F2524="ALTA",$D2524*1.03,
IF($F2524="MEDIA",$D2524*1,
IF($F2524="BAJA",$D2524*0.92,
IF($F2524="LIQUIDAR",_xlfn.XLOOKUP(A2524,Rotación!$A:$A,Rotación!$O:$O,0,0,-1),"")))),"")</f>
        <v>9400000</v>
      </c>
      <c r="H2524" s="13">
        <f>IFERROR(IF($F2524="ALTA",$D2524*1,
IF($F2524="MEDIA",$D2524*0.97,
IF($F2524="BAJA",$D2524*0.9,
IF($F2524="LIQUIDAR",_xlfn.XLOOKUP(A2524,Rotación!$A:$A,Rotación!$O:$O,0,0,-1),"")))),"")</f>
        <v>9118000</v>
      </c>
      <c r="I2524" s="13">
        <f>IFERROR(IF($F2524="ALTA",$D2524*0.97,
IF($F2524="MEDIA",$D2524*0.94,
IF($F2524="BAJA",$D2524*0.87,
IF($F2524="LIQUIDAR",_xlfn.XLOOKUP(A2524,Rotación!$A:$A,Rotación!$O:$O,0,0,-1),"")))),"")</f>
        <v>8836000</v>
      </c>
      <c r="J2524" s="13">
        <f>IFERROR(IF($F2524="ALTA",$D2524*0.94,
IF($F2524="MEDIA",$D2524*0.9,
IF($F2524="BAJA",$D2524*0.85,
IF($F2524="LIQUIDAR",_xlfn.XLOOKUP(A2524,Rotación!$A:$A,Rotación!$O:$O,0,0,-1),"")))),"")</f>
        <v>8460000</v>
      </c>
      <c r="K2524" s="13" t="str">
        <f>_xlfn.XLOOKUP(A2524,Rotación!$A:$A,Rotación!$P:$P,"",0,-1)</f>
        <v/>
      </c>
      <c r="L2524" s="25" t="e">
        <f t="shared" si="172"/>
        <v>#VALUE!</v>
      </c>
      <c r="M2524" s="26">
        <f t="shared" si="173"/>
        <v>0.82978723404255317</v>
      </c>
      <c r="N2524" s="22" t="str">
        <f>IFERROR(VLOOKUP(A2524,'Base ATR'!$1:$1048576,2,0),"")</f>
        <v/>
      </c>
      <c r="O2524" s="23" t="str">
        <f t="shared" ca="1" si="174"/>
        <v/>
      </c>
      <c r="P2524" t="str">
        <f t="shared" si="175"/>
        <v/>
      </c>
    </row>
    <row r="2525" spans="1:16" x14ac:dyDescent="0.3">
      <c r="A2525" t="s">
        <v>5565</v>
      </c>
      <c r="D2525" s="29">
        <v>19300000</v>
      </c>
      <c r="E2525" s="29">
        <v>17500000</v>
      </c>
      <c r="F2525" t="s">
        <v>4033</v>
      </c>
      <c r="G2525" s="13">
        <f>IFERROR(IF($F2525="ALTA",$D2525*1.03,
IF($F2525="MEDIA",$D2525*1,
IF($F2525="BAJA",$D2525*0.92,
IF($F2525="LIQUIDAR",_xlfn.XLOOKUP(A2525,Rotación!$A:$A,Rotación!$O:$O,0,0,-1),"")))),"")</f>
        <v>19300000</v>
      </c>
      <c r="H2525" s="13">
        <f>IFERROR(IF($F2525="ALTA",$D2525*1,
IF($F2525="MEDIA",$D2525*0.97,
IF($F2525="BAJA",$D2525*0.9,
IF($F2525="LIQUIDAR",_xlfn.XLOOKUP(A2525,Rotación!$A:$A,Rotación!$O:$O,0,0,-1),"")))),"")</f>
        <v>18721000</v>
      </c>
      <c r="I2525" s="13">
        <f>IFERROR(IF($F2525="ALTA",$D2525*0.97,
IF($F2525="MEDIA",$D2525*0.94,
IF($F2525="BAJA",$D2525*0.87,
IF($F2525="LIQUIDAR",_xlfn.XLOOKUP(A2525,Rotación!$A:$A,Rotación!$O:$O,0,0,-1),"")))),"")</f>
        <v>18142000</v>
      </c>
      <c r="J2525" s="13">
        <f>IFERROR(IF($F2525="ALTA",$D2525*0.94,
IF($F2525="MEDIA",$D2525*0.9,
IF($F2525="BAJA",$D2525*0.85,
IF($F2525="LIQUIDAR",_xlfn.XLOOKUP(A2525,Rotación!$A:$A,Rotación!$O:$O,0,0,-1),"")))),"")</f>
        <v>17370000</v>
      </c>
      <c r="K2525" s="13" t="str">
        <f>_xlfn.XLOOKUP(A2525,Rotación!$A:$A,Rotación!$P:$P,"",0,-1)</f>
        <v/>
      </c>
      <c r="L2525" s="25" t="e">
        <f t="shared" si="172"/>
        <v>#VALUE!</v>
      </c>
      <c r="M2525" s="26">
        <f t="shared" si="173"/>
        <v>0.90673575129533679</v>
      </c>
      <c r="N2525" s="22" t="str">
        <f>IFERROR(VLOOKUP(A2525,'Base ATR'!$1:$1048576,2,0),"")</f>
        <v/>
      </c>
      <c r="O2525" s="23" t="str">
        <f t="shared" ca="1" si="174"/>
        <v/>
      </c>
      <c r="P2525" t="str">
        <f t="shared" si="175"/>
        <v/>
      </c>
    </row>
    <row r="2526" spans="1:16" x14ac:dyDescent="0.3">
      <c r="A2526" t="s">
        <v>5566</v>
      </c>
      <c r="D2526" s="29">
        <v>10400000</v>
      </c>
      <c r="E2526" s="29">
        <v>8300000</v>
      </c>
      <c r="F2526" t="s">
        <v>4033</v>
      </c>
      <c r="G2526" s="13">
        <f>IFERROR(IF($F2526="ALTA",$D2526*1.03,
IF($F2526="MEDIA",$D2526*1,
IF($F2526="BAJA",$D2526*0.92,
IF($F2526="LIQUIDAR",_xlfn.XLOOKUP(A2526,Rotación!$A:$A,Rotación!$O:$O,0,0,-1),"")))),"")</f>
        <v>10400000</v>
      </c>
      <c r="H2526" s="13">
        <f>IFERROR(IF($F2526="ALTA",$D2526*1,
IF($F2526="MEDIA",$D2526*0.97,
IF($F2526="BAJA",$D2526*0.9,
IF($F2526="LIQUIDAR",_xlfn.XLOOKUP(A2526,Rotación!$A:$A,Rotación!$O:$O,0,0,-1),"")))),"")</f>
        <v>10088000</v>
      </c>
      <c r="I2526" s="13">
        <f>IFERROR(IF($F2526="ALTA",$D2526*0.97,
IF($F2526="MEDIA",$D2526*0.94,
IF($F2526="BAJA",$D2526*0.87,
IF($F2526="LIQUIDAR",_xlfn.XLOOKUP(A2526,Rotación!$A:$A,Rotación!$O:$O,0,0,-1),"")))),"")</f>
        <v>9776000</v>
      </c>
      <c r="J2526" s="13">
        <f>IFERROR(IF($F2526="ALTA",$D2526*0.94,
IF($F2526="MEDIA",$D2526*0.9,
IF($F2526="BAJA",$D2526*0.85,
IF($F2526="LIQUIDAR",_xlfn.XLOOKUP(A2526,Rotación!$A:$A,Rotación!$O:$O,0,0,-1),"")))),"")</f>
        <v>9360000</v>
      </c>
      <c r="K2526" s="13" t="str">
        <f>_xlfn.XLOOKUP(A2526,Rotación!$A:$A,Rotación!$P:$P,"",0,-1)</f>
        <v/>
      </c>
      <c r="L2526" s="25" t="e">
        <f t="shared" si="172"/>
        <v>#VALUE!</v>
      </c>
      <c r="M2526" s="26">
        <f t="shared" si="173"/>
        <v>0.79807692307692313</v>
      </c>
      <c r="N2526" s="22" t="str">
        <f>IFERROR(VLOOKUP(A2526,'Base ATR'!$1:$1048576,2,0),"")</f>
        <v/>
      </c>
      <c r="O2526" s="23" t="str">
        <f t="shared" ca="1" si="174"/>
        <v/>
      </c>
      <c r="P2526" t="str">
        <f t="shared" si="175"/>
        <v/>
      </c>
    </row>
    <row r="2527" spans="1:16" x14ac:dyDescent="0.3">
      <c r="A2527" t="s">
        <v>5567</v>
      </c>
      <c r="D2527" s="29">
        <v>17500000</v>
      </c>
      <c r="E2527" s="29">
        <v>15000000</v>
      </c>
      <c r="F2527" t="s">
        <v>4033</v>
      </c>
      <c r="G2527" s="13">
        <f>IFERROR(IF($F2527="ALTA",$D2527*1.03,
IF($F2527="MEDIA",$D2527*1,
IF($F2527="BAJA",$D2527*0.92,
IF($F2527="LIQUIDAR",_xlfn.XLOOKUP(A2527,Rotación!$A:$A,Rotación!$O:$O,0,0,-1),"")))),"")</f>
        <v>17500000</v>
      </c>
      <c r="H2527" s="13">
        <f>IFERROR(IF($F2527="ALTA",$D2527*1,
IF($F2527="MEDIA",$D2527*0.97,
IF($F2527="BAJA",$D2527*0.9,
IF($F2527="LIQUIDAR",_xlfn.XLOOKUP(A2527,Rotación!$A:$A,Rotación!$O:$O,0,0,-1),"")))),"")</f>
        <v>16975000</v>
      </c>
      <c r="I2527" s="13">
        <f>IFERROR(IF($F2527="ALTA",$D2527*0.97,
IF($F2527="MEDIA",$D2527*0.94,
IF($F2527="BAJA",$D2527*0.87,
IF($F2527="LIQUIDAR",_xlfn.XLOOKUP(A2527,Rotación!$A:$A,Rotación!$O:$O,0,0,-1),"")))),"")</f>
        <v>16449999.999999998</v>
      </c>
      <c r="J2527" s="13">
        <f>IFERROR(IF($F2527="ALTA",$D2527*0.94,
IF($F2527="MEDIA",$D2527*0.9,
IF($F2527="BAJA",$D2527*0.85,
IF($F2527="LIQUIDAR",_xlfn.XLOOKUP(A2527,Rotación!$A:$A,Rotación!$O:$O,0,0,-1),"")))),"")</f>
        <v>15750000</v>
      </c>
      <c r="K2527" s="13" t="str">
        <f>_xlfn.XLOOKUP(A2527,Rotación!$A:$A,Rotación!$P:$P,"",0,-1)</f>
        <v/>
      </c>
      <c r="L2527" s="25" t="e">
        <f t="shared" si="172"/>
        <v>#VALUE!</v>
      </c>
      <c r="M2527" s="26">
        <f t="shared" si="173"/>
        <v>0.8571428571428571</v>
      </c>
      <c r="N2527" s="22" t="str">
        <f>IFERROR(VLOOKUP(A2527,'Base ATR'!$1:$1048576,2,0),"")</f>
        <v/>
      </c>
      <c r="O2527" s="23" t="str">
        <f t="shared" ca="1" si="174"/>
        <v/>
      </c>
      <c r="P2527" t="str">
        <f t="shared" si="175"/>
        <v/>
      </c>
    </row>
    <row r="2528" spans="1:16" x14ac:dyDescent="0.3">
      <c r="A2528" t="s">
        <v>5343</v>
      </c>
      <c r="D2528" s="29">
        <v>7700000</v>
      </c>
      <c r="E2528" s="29">
        <v>6500000</v>
      </c>
      <c r="F2528" t="s">
        <v>5390</v>
      </c>
      <c r="G2528" s="13">
        <f>IFERROR(IF($F2528="ALTA",$D2528*1.03,
IF($F2528="MEDIA",$D2528*1,
IF($F2528="BAJA",$D2528*0.92,
IF($F2528="LIQUIDAR",_xlfn.XLOOKUP(A2528,Rotación!$A:$A,Rotación!$O:$O,0,0,-1),"")))),"")</f>
        <v>7931000</v>
      </c>
      <c r="H2528" s="13">
        <f>IFERROR(IF($F2528="ALTA",$D2528*1,
IF($F2528="MEDIA",$D2528*0.97,
IF($F2528="BAJA",$D2528*0.9,
IF($F2528="LIQUIDAR",_xlfn.XLOOKUP(A2528,Rotación!$A:$A,Rotación!$O:$O,0,0,-1),"")))),"")</f>
        <v>7700000</v>
      </c>
      <c r="I2528" s="13">
        <f>IFERROR(IF($F2528="ALTA",$D2528*0.97,
IF($F2528="MEDIA",$D2528*0.94,
IF($F2528="BAJA",$D2528*0.87,
IF($F2528="LIQUIDAR",_xlfn.XLOOKUP(A2528,Rotación!$A:$A,Rotación!$O:$O,0,0,-1),"")))),"")</f>
        <v>7469000</v>
      </c>
      <c r="J2528" s="13">
        <f>IFERROR(IF($F2528="ALTA",$D2528*0.94,
IF($F2528="MEDIA",$D2528*0.9,
IF($F2528="BAJA",$D2528*0.85,
IF($F2528="LIQUIDAR",_xlfn.XLOOKUP(A2528,Rotación!$A:$A,Rotación!$O:$O,0,0,-1),"")))),"")</f>
        <v>7238000</v>
      </c>
      <c r="K2528" s="13" t="str">
        <f>_xlfn.XLOOKUP(A2528,Rotación!$A:$A,Rotación!$P:$P,"",0,-1)</f>
        <v/>
      </c>
      <c r="L2528" s="25" t="e">
        <f t="shared" si="172"/>
        <v>#VALUE!</v>
      </c>
      <c r="M2528" s="26">
        <f t="shared" si="173"/>
        <v>0.8441558441558441</v>
      </c>
      <c r="N2528" s="22">
        <f>IFERROR(VLOOKUP(A2528,'Base ATR'!$1:$1048576,2,0),"")</f>
        <v>46100.42083333333</v>
      </c>
      <c r="O2528" s="23">
        <f t="shared" ca="1" si="174"/>
        <v>187.57916666667006</v>
      </c>
      <c r="P2528" t="str">
        <f t="shared" si="175"/>
        <v>SOBRE MERCADO</v>
      </c>
    </row>
    <row r="2529" spans="1:16" x14ac:dyDescent="0.3">
      <c r="A2529" t="s">
        <v>5568</v>
      </c>
      <c r="D2529" s="29">
        <v>8600000</v>
      </c>
      <c r="E2529" s="29">
        <v>7300000</v>
      </c>
      <c r="F2529" t="s">
        <v>5390</v>
      </c>
      <c r="G2529" s="13">
        <f>IFERROR(IF($F2529="ALTA",$D2529*1.03,
IF($F2529="MEDIA",$D2529*1,
IF($F2529="BAJA",$D2529*0.92,
IF($F2529="LIQUIDAR",_xlfn.XLOOKUP(A2529,Rotación!$A:$A,Rotación!$O:$O,0,0,-1),"")))),"")</f>
        <v>8858000</v>
      </c>
      <c r="H2529" s="13">
        <f>IFERROR(IF($F2529="ALTA",$D2529*1,
IF($F2529="MEDIA",$D2529*0.97,
IF($F2529="BAJA",$D2529*0.9,
IF($F2529="LIQUIDAR",_xlfn.XLOOKUP(A2529,Rotación!$A:$A,Rotación!$O:$O,0,0,-1),"")))),"")</f>
        <v>8600000</v>
      </c>
      <c r="I2529" s="13">
        <f>IFERROR(IF($F2529="ALTA",$D2529*0.97,
IF($F2529="MEDIA",$D2529*0.94,
IF($F2529="BAJA",$D2529*0.87,
IF($F2529="LIQUIDAR",_xlfn.XLOOKUP(A2529,Rotación!$A:$A,Rotación!$O:$O,0,0,-1),"")))),"")</f>
        <v>8342000</v>
      </c>
      <c r="J2529" s="13">
        <f>IFERROR(IF($F2529="ALTA",$D2529*0.94,
IF($F2529="MEDIA",$D2529*0.9,
IF($F2529="BAJA",$D2529*0.85,
IF($F2529="LIQUIDAR",_xlfn.XLOOKUP(A2529,Rotación!$A:$A,Rotación!$O:$O,0,0,-1),"")))),"")</f>
        <v>8084000</v>
      </c>
      <c r="K2529" s="13" t="str">
        <f>_xlfn.XLOOKUP(A2529,Rotación!$A:$A,Rotación!$P:$P,"",0,-1)</f>
        <v/>
      </c>
      <c r="L2529" s="25" t="e">
        <f t="shared" si="172"/>
        <v>#VALUE!</v>
      </c>
      <c r="M2529" s="26">
        <f t="shared" si="173"/>
        <v>0.84883720930232553</v>
      </c>
      <c r="N2529" s="22" t="str">
        <f>IFERROR(VLOOKUP(A2529,'Base ATR'!$1:$1048576,2,0),"")</f>
        <v/>
      </c>
      <c r="O2529" s="23" t="str">
        <f t="shared" ca="1" si="174"/>
        <v/>
      </c>
      <c r="P2529" t="str">
        <f t="shared" si="175"/>
        <v/>
      </c>
    </row>
    <row r="2530" spans="1:16" x14ac:dyDescent="0.3">
      <c r="A2530" t="s">
        <v>5570</v>
      </c>
      <c r="D2530" s="29">
        <v>15800000</v>
      </c>
      <c r="E2530" s="29">
        <v>13200000</v>
      </c>
      <c r="F2530" t="s">
        <v>5391</v>
      </c>
      <c r="G2530" s="13">
        <f>IFERROR(IF($F2530="ALTA",$D2530*1.03,
IF($F2530="MEDIA",$D2530*1,
IF($F2530="BAJA",$D2530*0.92,
IF($F2530="LIQUIDAR",_xlfn.XLOOKUP(A2530,Rotación!$A:$A,Rotación!$O:$O,0,0,-1),"")))),"")</f>
        <v>14536000</v>
      </c>
      <c r="H2530" s="13">
        <f>IFERROR(IF($F2530="ALTA",$D2530*1,
IF($F2530="MEDIA",$D2530*0.97,
IF($F2530="BAJA",$D2530*0.9,
IF($F2530="LIQUIDAR",_xlfn.XLOOKUP(A2530,Rotación!$A:$A,Rotación!$O:$O,0,0,-1),"")))),"")</f>
        <v>14220000</v>
      </c>
      <c r="I2530" s="13">
        <f>IFERROR(IF($F2530="ALTA",$D2530*0.97,
IF($F2530="MEDIA",$D2530*0.94,
IF($F2530="BAJA",$D2530*0.87,
IF($F2530="LIQUIDAR",_xlfn.XLOOKUP(A2530,Rotación!$A:$A,Rotación!$O:$O,0,0,-1),"")))),"")</f>
        <v>13746000</v>
      </c>
      <c r="J2530" s="13">
        <f>IFERROR(IF($F2530="ALTA",$D2530*0.94,
IF($F2530="MEDIA",$D2530*0.9,
IF($F2530="BAJA",$D2530*0.85,
IF($F2530="LIQUIDAR",_xlfn.XLOOKUP(A2530,Rotación!$A:$A,Rotación!$O:$O,0,0,-1),"")))),"")</f>
        <v>13430000</v>
      </c>
      <c r="K2530" s="13" t="str">
        <f>_xlfn.XLOOKUP(A2530,Rotación!$A:$A,Rotación!$P:$P,"",0,-1)</f>
        <v/>
      </c>
      <c r="L2530" s="25" t="e">
        <f t="shared" si="172"/>
        <v>#VALUE!</v>
      </c>
      <c r="M2530" s="26">
        <f t="shared" si="173"/>
        <v>0.83544303797468356</v>
      </c>
      <c r="N2530" s="22">
        <f>IFERROR(VLOOKUP(A2530,'Base ATR'!$1:$1048576,2,0),"")</f>
        <v>46134.723611111112</v>
      </c>
      <c r="O2530" s="23">
        <f t="shared" ca="1" si="174"/>
        <v>153.2763888888876</v>
      </c>
      <c r="P2530" t="str">
        <f t="shared" si="175"/>
        <v>SOBRE MERCADO</v>
      </c>
    </row>
    <row r="2531" spans="1:16" x14ac:dyDescent="0.3">
      <c r="A2531" t="s">
        <v>5571</v>
      </c>
      <c r="D2531" s="29">
        <v>12600000</v>
      </c>
      <c r="E2531" s="29">
        <v>10200000</v>
      </c>
      <c r="F2531" t="s">
        <v>4033</v>
      </c>
      <c r="G2531" s="13">
        <f>IFERROR(IF($F2531="ALTA",$D2531*1.03,
IF($F2531="MEDIA",$D2531*1,
IF($F2531="BAJA",$D2531*0.92,
IF($F2531="LIQUIDAR",_xlfn.XLOOKUP(A2531,Rotación!$A:$A,Rotación!$O:$O,0,0,-1),"")))),"")</f>
        <v>12600000</v>
      </c>
      <c r="H2531" s="13">
        <f>IFERROR(IF($F2531="ALTA",$D2531*1,
IF($F2531="MEDIA",$D2531*0.97,
IF($F2531="BAJA",$D2531*0.9,
IF($F2531="LIQUIDAR",_xlfn.XLOOKUP(A2531,Rotación!$A:$A,Rotación!$O:$O,0,0,-1),"")))),"")</f>
        <v>12222000</v>
      </c>
      <c r="I2531" s="13">
        <f>IFERROR(IF($F2531="ALTA",$D2531*0.97,
IF($F2531="MEDIA",$D2531*0.94,
IF($F2531="BAJA",$D2531*0.87,
IF($F2531="LIQUIDAR",_xlfn.XLOOKUP(A2531,Rotación!$A:$A,Rotación!$O:$O,0,0,-1),"")))),"")</f>
        <v>11844000</v>
      </c>
      <c r="J2531" s="13">
        <f>IFERROR(IF($F2531="ALTA",$D2531*0.94,
IF($F2531="MEDIA",$D2531*0.9,
IF($F2531="BAJA",$D2531*0.85,
IF($F2531="LIQUIDAR",_xlfn.XLOOKUP(A2531,Rotación!$A:$A,Rotación!$O:$O,0,0,-1),"")))),"")</f>
        <v>11340000</v>
      </c>
      <c r="K2531" s="13" t="str">
        <f>_xlfn.XLOOKUP(A2531,Rotación!$A:$A,Rotación!$P:$P,"",0,-1)</f>
        <v/>
      </c>
      <c r="L2531" s="25" t="e">
        <f t="shared" si="172"/>
        <v>#VALUE!</v>
      </c>
      <c r="M2531" s="26">
        <f t="shared" si="173"/>
        <v>0.80952380952380953</v>
      </c>
      <c r="N2531" s="22" t="str">
        <f>IFERROR(VLOOKUP(A2531,'Base ATR'!$1:$1048576,2,0),"")</f>
        <v/>
      </c>
      <c r="O2531" s="23" t="str">
        <f t="shared" ca="1" si="174"/>
        <v/>
      </c>
      <c r="P2531" t="str">
        <f t="shared" si="175"/>
        <v/>
      </c>
    </row>
    <row r="2532" spans="1:16" x14ac:dyDescent="0.3">
      <c r="A2532" t="s">
        <v>5572</v>
      </c>
      <c r="D2532" s="29">
        <v>14200000</v>
      </c>
      <c r="E2532" s="29">
        <v>12000000</v>
      </c>
      <c r="F2532" t="s">
        <v>4033</v>
      </c>
      <c r="G2532" s="13">
        <f>IFERROR(IF($F2532="ALTA",$D2532*1.03,
IF($F2532="MEDIA",$D2532*1,
IF($F2532="BAJA",$D2532*0.92,
IF($F2532="LIQUIDAR",_xlfn.XLOOKUP(A2532,Rotación!$A:$A,Rotación!$O:$O,0,0,-1),"")))),"")</f>
        <v>14200000</v>
      </c>
      <c r="H2532" s="13">
        <f>IFERROR(IF($F2532="ALTA",$D2532*1,
IF($F2532="MEDIA",$D2532*0.97,
IF($F2532="BAJA",$D2532*0.9,
IF($F2532="LIQUIDAR",_xlfn.XLOOKUP(A2532,Rotación!$A:$A,Rotación!$O:$O,0,0,-1),"")))),"")</f>
        <v>13774000</v>
      </c>
      <c r="I2532" s="13">
        <f>IFERROR(IF($F2532="ALTA",$D2532*0.97,
IF($F2532="MEDIA",$D2532*0.94,
IF($F2532="BAJA",$D2532*0.87,
IF($F2532="LIQUIDAR",_xlfn.XLOOKUP(A2532,Rotación!$A:$A,Rotación!$O:$O,0,0,-1),"")))),"")</f>
        <v>13348000</v>
      </c>
      <c r="J2532" s="13">
        <f>IFERROR(IF($F2532="ALTA",$D2532*0.94,
IF($F2532="MEDIA",$D2532*0.9,
IF($F2532="BAJA",$D2532*0.85,
IF($F2532="LIQUIDAR",_xlfn.XLOOKUP(A2532,Rotación!$A:$A,Rotación!$O:$O,0,0,-1),"")))),"")</f>
        <v>12780000</v>
      </c>
      <c r="K2532" s="13" t="str">
        <f>_xlfn.XLOOKUP(A2532,Rotación!$A:$A,Rotación!$P:$P,"",0,-1)</f>
        <v/>
      </c>
      <c r="L2532" s="25" t="e">
        <f t="shared" si="172"/>
        <v>#VALUE!</v>
      </c>
      <c r="M2532" s="26">
        <f t="shared" si="173"/>
        <v>0.84507042253521125</v>
      </c>
      <c r="N2532" s="22" t="str">
        <f>IFERROR(VLOOKUP(A2532,'Base ATR'!$1:$1048576,2,0),"")</f>
        <v/>
      </c>
      <c r="O2532" s="23" t="str">
        <f t="shared" ca="1" si="174"/>
        <v/>
      </c>
      <c r="P2532" t="str">
        <f t="shared" si="175"/>
        <v/>
      </c>
    </row>
    <row r="2533" spans="1:16" x14ac:dyDescent="0.3">
      <c r="A2533" t="s">
        <v>5573</v>
      </c>
      <c r="D2533" s="29">
        <v>7900000</v>
      </c>
      <c r="E2533" s="29">
        <v>6000000</v>
      </c>
      <c r="F2533" t="s">
        <v>4033</v>
      </c>
      <c r="G2533" s="13">
        <f>IFERROR(IF($F2533="ALTA",$D2533*1.03,
IF($F2533="MEDIA",$D2533*1,
IF($F2533="BAJA",$D2533*0.92,
IF($F2533="LIQUIDAR",_xlfn.XLOOKUP(A2533,Rotación!$A:$A,Rotación!$O:$O,0,0,-1),"")))),"")</f>
        <v>7900000</v>
      </c>
      <c r="H2533" s="13">
        <f>IFERROR(IF($F2533="ALTA",$D2533*1,
IF($F2533="MEDIA",$D2533*0.97,
IF($F2533="BAJA",$D2533*0.9,
IF($F2533="LIQUIDAR",_xlfn.XLOOKUP(A2533,Rotación!$A:$A,Rotación!$O:$O,0,0,-1),"")))),"")</f>
        <v>7663000</v>
      </c>
      <c r="I2533" s="13">
        <f>IFERROR(IF($F2533="ALTA",$D2533*0.97,
IF($F2533="MEDIA",$D2533*0.94,
IF($F2533="BAJA",$D2533*0.87,
IF($F2533="LIQUIDAR",_xlfn.XLOOKUP(A2533,Rotación!$A:$A,Rotación!$O:$O,0,0,-1),"")))),"")</f>
        <v>7426000</v>
      </c>
      <c r="J2533" s="13">
        <f>IFERROR(IF($F2533="ALTA",$D2533*0.94,
IF($F2533="MEDIA",$D2533*0.9,
IF($F2533="BAJA",$D2533*0.85,
IF($F2533="LIQUIDAR",_xlfn.XLOOKUP(A2533,Rotación!$A:$A,Rotación!$O:$O,0,0,-1),"")))),"")</f>
        <v>7110000</v>
      </c>
      <c r="K2533" s="13" t="str">
        <f>_xlfn.XLOOKUP(A2533,Rotación!$A:$A,Rotación!$P:$P,"",0,-1)</f>
        <v/>
      </c>
      <c r="L2533" s="25" t="e">
        <f t="shared" si="172"/>
        <v>#VALUE!</v>
      </c>
      <c r="M2533" s="26">
        <f t="shared" si="173"/>
        <v>0.759493670886076</v>
      </c>
      <c r="N2533" s="22" t="str">
        <f>IFERROR(VLOOKUP(A2533,'Base ATR'!$1:$1048576,2,0),"")</f>
        <v/>
      </c>
      <c r="O2533" s="23" t="str">
        <f t="shared" ca="1" si="174"/>
        <v/>
      </c>
      <c r="P2533" t="str">
        <f t="shared" si="175"/>
        <v/>
      </c>
    </row>
    <row r="2534" spans="1:16" x14ac:dyDescent="0.3">
      <c r="A2534" t="s">
        <v>5574</v>
      </c>
      <c r="D2534" s="29">
        <v>37000000</v>
      </c>
      <c r="E2534" s="29">
        <v>29500000</v>
      </c>
      <c r="F2534" t="s">
        <v>5391</v>
      </c>
      <c r="G2534" s="13">
        <f>IFERROR(IF($F2534="ALTA",$D2534*1.03,
IF($F2534="MEDIA",$D2534*1,
IF($F2534="BAJA",$D2534*0.92,
IF($F2534="LIQUIDAR",_xlfn.XLOOKUP(A2534,Rotación!$A:$A,Rotación!$O:$O,0,0,-1),"")))),"")</f>
        <v>34040000</v>
      </c>
      <c r="H2534" s="13">
        <f>IFERROR(IF($F2534="ALTA",$D2534*1,
IF($F2534="MEDIA",$D2534*0.97,
IF($F2534="BAJA",$D2534*0.9,
IF($F2534="LIQUIDAR",_xlfn.XLOOKUP(A2534,Rotación!$A:$A,Rotación!$O:$O,0,0,-1),"")))),"")</f>
        <v>33300000</v>
      </c>
      <c r="I2534" s="13">
        <f>IFERROR(IF($F2534="ALTA",$D2534*0.97,
IF($F2534="MEDIA",$D2534*0.94,
IF($F2534="BAJA",$D2534*0.87,
IF($F2534="LIQUIDAR",_xlfn.XLOOKUP(A2534,Rotación!$A:$A,Rotación!$O:$O,0,0,-1),"")))),"")</f>
        <v>32190000</v>
      </c>
      <c r="J2534" s="13">
        <f>IFERROR(IF($F2534="ALTA",$D2534*0.94,
IF($F2534="MEDIA",$D2534*0.9,
IF($F2534="BAJA",$D2534*0.85,
IF($F2534="LIQUIDAR",_xlfn.XLOOKUP(A2534,Rotación!$A:$A,Rotación!$O:$O,0,0,-1),"")))),"")</f>
        <v>31450000</v>
      </c>
      <c r="K2534" s="13" t="str">
        <f>_xlfn.XLOOKUP(A2534,Rotación!$A:$A,Rotación!$P:$P,"",0,-1)</f>
        <v/>
      </c>
      <c r="L2534" s="25" t="e">
        <f t="shared" si="172"/>
        <v>#VALUE!</v>
      </c>
      <c r="M2534" s="26">
        <f t="shared" si="173"/>
        <v>0.79729729729729726</v>
      </c>
      <c r="N2534" s="22" t="str">
        <f>IFERROR(VLOOKUP(A2534,'Base ATR'!$1:$1048576,2,0),"")</f>
        <v/>
      </c>
      <c r="O2534" s="23" t="str">
        <f t="shared" ca="1" si="174"/>
        <v/>
      </c>
      <c r="P2534" t="str">
        <f t="shared" si="175"/>
        <v/>
      </c>
    </row>
    <row r="2535" spans="1:16" x14ac:dyDescent="0.3">
      <c r="A2535" t="s">
        <v>5575</v>
      </c>
      <c r="D2535" s="29">
        <v>23000000</v>
      </c>
      <c r="E2535" s="29">
        <v>18500000</v>
      </c>
      <c r="F2535" t="s">
        <v>5391</v>
      </c>
      <c r="G2535" s="13">
        <f>IFERROR(IF($F2535="ALTA",$D2535*1.03,
IF($F2535="MEDIA",$D2535*1,
IF($F2535="BAJA",$D2535*0.92,
IF($F2535="LIQUIDAR",_xlfn.XLOOKUP(A2535,Rotación!$A:$A,Rotación!$O:$O,0,0,-1),"")))),"")</f>
        <v>21160000</v>
      </c>
      <c r="H2535" s="13">
        <f>IFERROR(IF($F2535="ALTA",$D2535*1,
IF($F2535="MEDIA",$D2535*0.97,
IF($F2535="BAJA",$D2535*0.9,
IF($F2535="LIQUIDAR",_xlfn.XLOOKUP(A2535,Rotación!$A:$A,Rotación!$O:$O,0,0,-1),"")))),"")</f>
        <v>20700000</v>
      </c>
      <c r="I2535" s="13">
        <f>IFERROR(IF($F2535="ALTA",$D2535*0.97,
IF($F2535="MEDIA",$D2535*0.94,
IF($F2535="BAJA",$D2535*0.87,
IF($F2535="LIQUIDAR",_xlfn.XLOOKUP(A2535,Rotación!$A:$A,Rotación!$O:$O,0,0,-1),"")))),"")</f>
        <v>20010000</v>
      </c>
      <c r="J2535" s="13">
        <f>IFERROR(IF($F2535="ALTA",$D2535*0.94,
IF($F2535="MEDIA",$D2535*0.9,
IF($F2535="BAJA",$D2535*0.85,
IF($F2535="LIQUIDAR",_xlfn.XLOOKUP(A2535,Rotación!$A:$A,Rotación!$O:$O,0,0,-1),"")))),"")</f>
        <v>19550000</v>
      </c>
      <c r="K2535" s="13" t="str">
        <f>_xlfn.XLOOKUP(A2535,Rotación!$A:$A,Rotación!$P:$P,"",0,-1)</f>
        <v/>
      </c>
      <c r="L2535" s="25" t="e">
        <f t="shared" si="172"/>
        <v>#VALUE!</v>
      </c>
      <c r="M2535" s="26">
        <f t="shared" si="173"/>
        <v>0.80434782608695654</v>
      </c>
      <c r="N2535" s="22" t="str">
        <f>IFERROR(VLOOKUP(A2535,'Base ATR'!$1:$1048576,2,0),"")</f>
        <v/>
      </c>
      <c r="O2535" s="23" t="str">
        <f t="shared" ca="1" si="174"/>
        <v/>
      </c>
      <c r="P2535" t="str">
        <f t="shared" si="175"/>
        <v/>
      </c>
    </row>
    <row r="2536" spans="1:16" x14ac:dyDescent="0.3">
      <c r="A2536" t="s">
        <v>5576</v>
      </c>
      <c r="D2536" s="29">
        <v>22500000</v>
      </c>
      <c r="E2536" s="29">
        <v>17500000</v>
      </c>
      <c r="F2536" t="s">
        <v>5391</v>
      </c>
      <c r="G2536" s="13">
        <f>IFERROR(IF($F2536="ALTA",$D2536*1.03,
IF($F2536="MEDIA",$D2536*1,
IF($F2536="BAJA",$D2536*0.92,
IF($F2536="LIQUIDAR",_xlfn.XLOOKUP(A2536,Rotación!$A:$A,Rotación!$O:$O,0,0,-1),"")))),"")</f>
        <v>20700000</v>
      </c>
      <c r="H2536" s="13">
        <f>IFERROR(IF($F2536="ALTA",$D2536*1,
IF($F2536="MEDIA",$D2536*0.97,
IF($F2536="BAJA",$D2536*0.9,
IF($F2536="LIQUIDAR",_xlfn.XLOOKUP(A2536,Rotación!$A:$A,Rotación!$O:$O,0,0,-1),"")))),"")</f>
        <v>20250000</v>
      </c>
      <c r="I2536" s="13">
        <f>IFERROR(IF($F2536="ALTA",$D2536*0.97,
IF($F2536="MEDIA",$D2536*0.94,
IF($F2536="BAJA",$D2536*0.87,
IF($F2536="LIQUIDAR",_xlfn.XLOOKUP(A2536,Rotación!$A:$A,Rotación!$O:$O,0,0,-1),"")))),"")</f>
        <v>19575000</v>
      </c>
      <c r="J2536" s="13">
        <f>IFERROR(IF($F2536="ALTA",$D2536*0.94,
IF($F2536="MEDIA",$D2536*0.9,
IF($F2536="BAJA",$D2536*0.85,
IF($F2536="LIQUIDAR",_xlfn.XLOOKUP(A2536,Rotación!$A:$A,Rotación!$O:$O,0,0,-1),"")))),"")</f>
        <v>19125000</v>
      </c>
      <c r="K2536" s="13" t="str">
        <f>_xlfn.XLOOKUP(A2536,Rotación!$A:$A,Rotación!$P:$P,"",0,-1)</f>
        <v/>
      </c>
      <c r="L2536" s="25" t="e">
        <f t="shared" si="172"/>
        <v>#VALUE!</v>
      </c>
      <c r="M2536" s="26">
        <f t="shared" si="173"/>
        <v>0.77777777777777779</v>
      </c>
      <c r="N2536" s="22" t="str">
        <f>IFERROR(VLOOKUP(A2536,'Base ATR'!$1:$1048576,2,0),"")</f>
        <v/>
      </c>
      <c r="O2536" s="23" t="str">
        <f t="shared" ca="1" si="174"/>
        <v/>
      </c>
      <c r="P2536" t="str">
        <f t="shared" si="175"/>
        <v/>
      </c>
    </row>
    <row r="2537" spans="1:16" x14ac:dyDescent="0.3">
      <c r="A2537" t="s">
        <v>5577</v>
      </c>
      <c r="D2537" s="29">
        <v>9900000</v>
      </c>
      <c r="E2537" s="29">
        <v>7200000</v>
      </c>
      <c r="F2537" t="s">
        <v>5391</v>
      </c>
      <c r="G2537" s="13">
        <f>IFERROR(IF($F2537="ALTA",$D2537*1.03,
IF($F2537="MEDIA",$D2537*1,
IF($F2537="BAJA",$D2537*0.92,
IF($F2537="LIQUIDAR",_xlfn.XLOOKUP(A2537,Rotación!$A:$A,Rotación!$O:$O,0,0,-1),"")))),"")</f>
        <v>9108000</v>
      </c>
      <c r="H2537" s="13">
        <f>IFERROR(IF($F2537="ALTA",$D2537*1,
IF($F2537="MEDIA",$D2537*0.97,
IF($F2537="BAJA",$D2537*0.9,
IF($F2537="LIQUIDAR",_xlfn.XLOOKUP(A2537,Rotación!$A:$A,Rotación!$O:$O,0,0,-1),"")))),"")</f>
        <v>8910000</v>
      </c>
      <c r="I2537" s="13">
        <f>IFERROR(IF($F2537="ALTA",$D2537*0.97,
IF($F2537="MEDIA",$D2537*0.94,
IF($F2537="BAJA",$D2537*0.87,
IF($F2537="LIQUIDAR",_xlfn.XLOOKUP(A2537,Rotación!$A:$A,Rotación!$O:$O,0,0,-1),"")))),"")</f>
        <v>8613000</v>
      </c>
      <c r="J2537" s="13">
        <f>IFERROR(IF($F2537="ALTA",$D2537*0.94,
IF($F2537="MEDIA",$D2537*0.9,
IF($F2537="BAJA",$D2537*0.85,
IF($F2537="LIQUIDAR",_xlfn.XLOOKUP(A2537,Rotación!$A:$A,Rotación!$O:$O,0,0,-1),"")))),"")</f>
        <v>8415000</v>
      </c>
      <c r="K2537" s="13" t="str">
        <f>_xlfn.XLOOKUP(A2537,Rotación!$A:$A,Rotación!$P:$P,"",0,-1)</f>
        <v/>
      </c>
      <c r="L2537" s="25" t="e">
        <f t="shared" si="172"/>
        <v>#VALUE!</v>
      </c>
      <c r="M2537" s="26">
        <f t="shared" si="173"/>
        <v>0.72727272727272729</v>
      </c>
      <c r="N2537" s="22" t="str">
        <f>IFERROR(VLOOKUP(A2537,'Base ATR'!$1:$1048576,2,0),"")</f>
        <v/>
      </c>
      <c r="O2537" s="23" t="str">
        <f t="shared" ca="1" si="174"/>
        <v/>
      </c>
      <c r="P2537" t="str">
        <f t="shared" si="175"/>
        <v/>
      </c>
    </row>
    <row r="2538" spans="1:16" x14ac:dyDescent="0.3">
      <c r="A2538" t="s">
        <v>5351</v>
      </c>
      <c r="D2538" s="29">
        <v>9200000</v>
      </c>
      <c r="E2538" s="29">
        <v>7000000</v>
      </c>
      <c r="F2538" t="s">
        <v>5391</v>
      </c>
      <c r="G2538" s="13">
        <f>IFERROR(IF($F2538="ALTA",$D2538*1.03,
IF($F2538="MEDIA",$D2538*1,
IF($F2538="BAJA",$D2538*0.92,
IF($F2538="LIQUIDAR",_xlfn.XLOOKUP(A2538,Rotación!$A:$A,Rotación!$O:$O,0,0,-1),"")))),"")</f>
        <v>8464000</v>
      </c>
      <c r="H2538" s="13">
        <f>IFERROR(IF($F2538="ALTA",$D2538*1,
IF($F2538="MEDIA",$D2538*0.97,
IF($F2538="BAJA",$D2538*0.9,
IF($F2538="LIQUIDAR",_xlfn.XLOOKUP(A2538,Rotación!$A:$A,Rotación!$O:$O,0,0,-1),"")))),"")</f>
        <v>8280000</v>
      </c>
      <c r="I2538" s="13">
        <f>IFERROR(IF($F2538="ALTA",$D2538*0.97,
IF($F2538="MEDIA",$D2538*0.94,
IF($F2538="BAJA",$D2538*0.87,
IF($F2538="LIQUIDAR",_xlfn.XLOOKUP(A2538,Rotación!$A:$A,Rotación!$O:$O,0,0,-1),"")))),"")</f>
        <v>8004000</v>
      </c>
      <c r="J2538" s="13">
        <f>IFERROR(IF($F2538="ALTA",$D2538*0.94,
IF($F2538="MEDIA",$D2538*0.9,
IF($F2538="BAJA",$D2538*0.85,
IF($F2538="LIQUIDAR",_xlfn.XLOOKUP(A2538,Rotación!$A:$A,Rotación!$O:$O,0,0,-1),"")))),"")</f>
        <v>7820000</v>
      </c>
      <c r="K2538" s="13" t="str">
        <f>_xlfn.XLOOKUP(A2538,Rotación!$A:$A,Rotación!$P:$P,"",0,-1)</f>
        <v/>
      </c>
      <c r="L2538" s="25" t="e">
        <f t="shared" si="172"/>
        <v>#VALUE!</v>
      </c>
      <c r="M2538" s="26">
        <f t="shared" si="173"/>
        <v>0.76086956521739135</v>
      </c>
      <c r="N2538" s="22">
        <f>IFERROR(VLOOKUP(A2538,'Base ATR'!$1:$1048576,2,0),"")</f>
        <v>46092.474999999999</v>
      </c>
      <c r="O2538" s="23">
        <f t="shared" ca="1" si="174"/>
        <v>195.52500000000146</v>
      </c>
      <c r="P2538" t="str">
        <f t="shared" si="175"/>
        <v>SOBRE MERCADO</v>
      </c>
    </row>
    <row r="2539" spans="1:16" x14ac:dyDescent="0.3">
      <c r="A2539" t="s">
        <v>5578</v>
      </c>
      <c r="D2539" s="29">
        <v>7900000</v>
      </c>
      <c r="E2539" s="29">
        <v>6700000</v>
      </c>
      <c r="F2539" t="s">
        <v>5390</v>
      </c>
      <c r="G2539" s="13">
        <f>IFERROR(IF($F2539="ALTA",$D2539*1.03,
IF($F2539="MEDIA",$D2539*1,
IF($F2539="BAJA",$D2539*0.92,
IF($F2539="LIQUIDAR",_xlfn.XLOOKUP(A2539,Rotación!$A:$A,Rotación!$O:$O,0,0,-1),"")))),"")</f>
        <v>8137000</v>
      </c>
      <c r="H2539" s="13">
        <f>IFERROR(IF($F2539="ALTA",$D2539*1,
IF($F2539="MEDIA",$D2539*0.97,
IF($F2539="BAJA",$D2539*0.9,
IF($F2539="LIQUIDAR",_xlfn.XLOOKUP(A2539,Rotación!$A:$A,Rotación!$O:$O,0,0,-1),"")))),"")</f>
        <v>7900000</v>
      </c>
      <c r="I2539" s="13">
        <f>IFERROR(IF($F2539="ALTA",$D2539*0.97,
IF($F2539="MEDIA",$D2539*0.94,
IF($F2539="BAJA",$D2539*0.87,
IF($F2539="LIQUIDAR",_xlfn.XLOOKUP(A2539,Rotación!$A:$A,Rotación!$O:$O,0,0,-1),"")))),"")</f>
        <v>7663000</v>
      </c>
      <c r="J2539" s="13">
        <f>IFERROR(IF($F2539="ALTA",$D2539*0.94,
IF($F2539="MEDIA",$D2539*0.9,
IF($F2539="BAJA",$D2539*0.85,
IF($F2539="LIQUIDAR",_xlfn.XLOOKUP(A2539,Rotación!$A:$A,Rotación!$O:$O,0,0,-1),"")))),"")</f>
        <v>7426000</v>
      </c>
      <c r="K2539" s="13" t="str">
        <f>_xlfn.XLOOKUP(A2539,Rotación!$A:$A,Rotación!$P:$P,"",0,-1)</f>
        <v/>
      </c>
      <c r="L2539" s="25" t="e">
        <f t="shared" si="172"/>
        <v>#VALUE!</v>
      </c>
      <c r="M2539" s="26">
        <f t="shared" si="173"/>
        <v>0.84810126582278478</v>
      </c>
      <c r="N2539" s="22">
        <f>IFERROR(VLOOKUP(A2539,'Base ATR'!$1:$1048576,2,0),"")</f>
        <v>46107.478472222225</v>
      </c>
      <c r="O2539" s="23">
        <f t="shared" ca="1" si="174"/>
        <v>180.52152777777519</v>
      </c>
      <c r="P2539" t="str">
        <f t="shared" si="175"/>
        <v>SOBRE MERCADO</v>
      </c>
    </row>
    <row r="2540" spans="1:16" x14ac:dyDescent="0.3">
      <c r="A2540" t="s">
        <v>449</v>
      </c>
      <c r="D2540" s="29">
        <v>10400000</v>
      </c>
      <c r="E2540" s="29">
        <v>13000000</v>
      </c>
      <c r="F2540" t="s">
        <v>5390</v>
      </c>
      <c r="G2540" s="13">
        <f>IFERROR(IF($F2540="ALTA",$D2540*1.03,
IF($F2540="MEDIA",$D2540*1,
IF($F2540="BAJA",$D2540*0.92,
IF($F2540="LIQUIDAR",_xlfn.XLOOKUP(A2540,Rotación!$A:$A,Rotación!$O:$O,0,0,-1),"")))),"")</f>
        <v>10712000</v>
      </c>
      <c r="H2540" s="13">
        <f>IFERROR(IF($F2540="ALTA",$D2540*1,
IF($F2540="MEDIA",$D2540*0.97,
IF($F2540="BAJA",$D2540*0.9,
IF($F2540="LIQUIDAR",_xlfn.XLOOKUP(A2540,Rotación!$A:$A,Rotación!$O:$O,0,0,-1),"")))),"")</f>
        <v>10400000</v>
      </c>
      <c r="I2540" s="13">
        <f>IFERROR(IF($F2540="ALTA",$D2540*0.97,
IF($F2540="MEDIA",$D2540*0.94,
IF($F2540="BAJA",$D2540*0.87,
IF($F2540="LIQUIDAR",_xlfn.XLOOKUP(A2540,Rotación!$A:$A,Rotación!$O:$O,0,0,-1),"")))),"")</f>
        <v>10088000</v>
      </c>
      <c r="J2540" s="13">
        <f>IFERROR(IF($F2540="ALTA",$D2540*0.94,
IF($F2540="MEDIA",$D2540*0.9,
IF($F2540="BAJA",$D2540*0.85,
IF($F2540="LIQUIDAR",_xlfn.XLOOKUP(A2540,Rotación!$A:$A,Rotación!$O:$O,0,0,-1),"")))),"")</f>
        <v>9776000</v>
      </c>
      <c r="K2540" s="13">
        <f>_xlfn.XLOOKUP(A2540,Rotación!$A:$A,Rotación!$P:$P,"",0,-1)</f>
        <v>11990000</v>
      </c>
      <c r="L2540" s="25">
        <f t="shared" si="172"/>
        <v>1590000</v>
      </c>
      <c r="M2540" s="26">
        <f t="shared" si="173"/>
        <v>1.25</v>
      </c>
      <c r="N2540" s="22">
        <f>IFERROR(VLOOKUP(A2540,'Base ATR'!$1:$1048576,2,0),"")</f>
        <v>45986.790972222225</v>
      </c>
      <c r="O2540" s="23">
        <f t="shared" ca="1" si="174"/>
        <v>301.20902777777519</v>
      </c>
      <c r="P2540" t="str">
        <f t="shared" si="175"/>
        <v>SOBRE MERCADO</v>
      </c>
    </row>
    <row r="2541" spans="1:16" x14ac:dyDescent="0.3">
      <c r="A2541" t="s">
        <v>5579</v>
      </c>
      <c r="D2541" s="29">
        <v>8700000</v>
      </c>
      <c r="E2541" s="29">
        <v>6600000</v>
      </c>
      <c r="F2541" t="s">
        <v>5391</v>
      </c>
      <c r="G2541" s="13">
        <f>IFERROR(IF($F2541="ALTA",$D2541*1.03,
IF($F2541="MEDIA",$D2541*1,
IF($F2541="BAJA",$D2541*0.92,
IF($F2541="LIQUIDAR",_xlfn.XLOOKUP(A2541,Rotación!$A:$A,Rotación!$O:$O,0,0,-1),"")))),"")</f>
        <v>8004000</v>
      </c>
      <c r="H2541" s="13">
        <f>IFERROR(IF($F2541="ALTA",$D2541*1,
IF($F2541="MEDIA",$D2541*0.97,
IF($F2541="BAJA",$D2541*0.9,
IF($F2541="LIQUIDAR",_xlfn.XLOOKUP(A2541,Rotación!$A:$A,Rotación!$O:$O,0,0,-1),"")))),"")</f>
        <v>7830000</v>
      </c>
      <c r="I2541" s="13">
        <f>IFERROR(IF($F2541="ALTA",$D2541*0.97,
IF($F2541="MEDIA",$D2541*0.94,
IF($F2541="BAJA",$D2541*0.87,
IF($F2541="LIQUIDAR",_xlfn.XLOOKUP(A2541,Rotación!$A:$A,Rotación!$O:$O,0,0,-1),"")))),"")</f>
        <v>7569000</v>
      </c>
      <c r="J2541" s="13">
        <f>IFERROR(IF($F2541="ALTA",$D2541*0.94,
IF($F2541="MEDIA",$D2541*0.9,
IF($F2541="BAJA",$D2541*0.85,
IF($F2541="LIQUIDAR",_xlfn.XLOOKUP(A2541,Rotación!$A:$A,Rotación!$O:$O,0,0,-1),"")))),"")</f>
        <v>7395000</v>
      </c>
      <c r="K2541" s="13" t="str">
        <f>_xlfn.XLOOKUP(A2541,Rotación!$A:$A,Rotación!$P:$P,"",0,-1)</f>
        <v/>
      </c>
      <c r="L2541" s="25" t="e">
        <f t="shared" si="172"/>
        <v>#VALUE!</v>
      </c>
      <c r="M2541" s="26">
        <f t="shared" si="173"/>
        <v>0.75862068965517238</v>
      </c>
      <c r="N2541" s="22">
        <f>IFERROR(VLOOKUP(A2541,'Base ATR'!$1:$1048576,2,0),"")</f>
        <v>46182.408333333333</v>
      </c>
      <c r="O2541" s="23">
        <f t="shared" ca="1" si="174"/>
        <v>105.59166666666715</v>
      </c>
      <c r="P2541" t="str">
        <f t="shared" si="175"/>
        <v>SOBRE MERCADO</v>
      </c>
    </row>
    <row r="2542" spans="1:16" x14ac:dyDescent="0.3">
      <c r="A2542" t="s">
        <v>5580</v>
      </c>
      <c r="D2542" s="29">
        <v>13200000</v>
      </c>
      <c r="E2542" s="29">
        <v>11000000</v>
      </c>
      <c r="F2542" t="s">
        <v>5391</v>
      </c>
      <c r="G2542" s="13">
        <f>IFERROR(IF($F2542="ALTA",$D2542*1.03,
IF($F2542="MEDIA",$D2542*1,
IF($F2542="BAJA",$D2542*0.92,
IF($F2542="LIQUIDAR",_xlfn.XLOOKUP(A2542,Rotación!$A:$A,Rotación!$O:$O,0,0,-1),"")))),"")</f>
        <v>12144000</v>
      </c>
      <c r="H2542" s="13">
        <f>IFERROR(IF($F2542="ALTA",$D2542*1,
IF($F2542="MEDIA",$D2542*0.97,
IF($F2542="BAJA",$D2542*0.9,
IF($F2542="LIQUIDAR",_xlfn.XLOOKUP(A2542,Rotación!$A:$A,Rotación!$O:$O,0,0,-1),"")))),"")</f>
        <v>11880000</v>
      </c>
      <c r="I2542" s="13">
        <f>IFERROR(IF($F2542="ALTA",$D2542*0.97,
IF($F2542="MEDIA",$D2542*0.94,
IF($F2542="BAJA",$D2542*0.87,
IF($F2542="LIQUIDAR",_xlfn.XLOOKUP(A2542,Rotación!$A:$A,Rotación!$O:$O,0,0,-1),"")))),"")</f>
        <v>11484000</v>
      </c>
      <c r="J2542" s="13">
        <f>IFERROR(IF($F2542="ALTA",$D2542*0.94,
IF($F2542="MEDIA",$D2542*0.9,
IF($F2542="BAJA",$D2542*0.85,
IF($F2542="LIQUIDAR",_xlfn.XLOOKUP(A2542,Rotación!$A:$A,Rotación!$O:$O,0,0,-1),"")))),"")</f>
        <v>11220000</v>
      </c>
      <c r="K2542" s="13" t="str">
        <f>_xlfn.XLOOKUP(A2542,Rotación!$A:$A,Rotación!$P:$P,"",0,-1)</f>
        <v/>
      </c>
      <c r="L2542" s="25" t="e">
        <f t="shared" si="172"/>
        <v>#VALUE!</v>
      </c>
      <c r="M2542" s="26">
        <f t="shared" si="173"/>
        <v>0.83333333333333337</v>
      </c>
      <c r="N2542" s="22" t="str">
        <f>IFERROR(VLOOKUP(A2542,'Base ATR'!$1:$1048576,2,0),"")</f>
        <v/>
      </c>
      <c r="O2542" s="23" t="str">
        <f t="shared" ca="1" si="174"/>
        <v/>
      </c>
      <c r="P2542" t="str">
        <f t="shared" si="175"/>
        <v/>
      </c>
    </row>
    <row r="2543" spans="1:16" x14ac:dyDescent="0.3">
      <c r="A2543" t="s">
        <v>5581</v>
      </c>
      <c r="D2543" s="29">
        <v>19500000</v>
      </c>
      <c r="E2543" s="29">
        <v>16500000</v>
      </c>
      <c r="F2543" t="s">
        <v>4033</v>
      </c>
      <c r="G2543" s="13">
        <f>IFERROR(IF($F2543="ALTA",$D2543*1.03,
IF($F2543="MEDIA",$D2543*1,
IF($F2543="BAJA",$D2543*0.92,
IF($F2543="LIQUIDAR",_xlfn.XLOOKUP(A2543,Rotación!$A:$A,Rotación!$O:$O,0,0,-1),"")))),"")</f>
        <v>19500000</v>
      </c>
      <c r="H2543" s="13">
        <f>IFERROR(IF($F2543="ALTA",$D2543*1,
IF($F2543="MEDIA",$D2543*0.97,
IF($F2543="BAJA",$D2543*0.9,
IF($F2543="LIQUIDAR",_xlfn.XLOOKUP(A2543,Rotación!$A:$A,Rotación!$O:$O,0,0,-1),"")))),"")</f>
        <v>18915000</v>
      </c>
      <c r="I2543" s="13">
        <f>IFERROR(IF($F2543="ALTA",$D2543*0.97,
IF($F2543="MEDIA",$D2543*0.94,
IF($F2543="BAJA",$D2543*0.87,
IF($F2543="LIQUIDAR",_xlfn.XLOOKUP(A2543,Rotación!$A:$A,Rotación!$O:$O,0,0,-1),"")))),"")</f>
        <v>18330000</v>
      </c>
      <c r="J2543" s="13">
        <f>IFERROR(IF($F2543="ALTA",$D2543*0.94,
IF($F2543="MEDIA",$D2543*0.9,
IF($F2543="BAJA",$D2543*0.85,
IF($F2543="LIQUIDAR",_xlfn.XLOOKUP(A2543,Rotación!$A:$A,Rotación!$O:$O,0,0,-1),"")))),"")</f>
        <v>17550000</v>
      </c>
      <c r="K2543" s="13" t="str">
        <f>_xlfn.XLOOKUP(A2543,Rotación!$A:$A,Rotación!$P:$P,"",0,-1)</f>
        <v/>
      </c>
      <c r="L2543" s="25" t="e">
        <f t="shared" si="172"/>
        <v>#VALUE!</v>
      </c>
      <c r="M2543" s="26">
        <f t="shared" si="173"/>
        <v>0.84615384615384615</v>
      </c>
      <c r="N2543" s="22" t="str">
        <f>IFERROR(VLOOKUP(A2543,'Base ATR'!$1:$1048576,2,0),"")</f>
        <v/>
      </c>
      <c r="O2543" s="23" t="str">
        <f t="shared" ca="1" si="174"/>
        <v/>
      </c>
      <c r="P2543" t="str">
        <f t="shared" si="175"/>
        <v/>
      </c>
    </row>
    <row r="2544" spans="1:16" x14ac:dyDescent="0.3">
      <c r="A2544" t="s">
        <v>5582</v>
      </c>
      <c r="D2544" s="29">
        <v>7100000</v>
      </c>
      <c r="E2544" s="29">
        <v>5700000</v>
      </c>
      <c r="F2544" t="s">
        <v>4033</v>
      </c>
      <c r="G2544" s="13">
        <f>IFERROR(IF($F2544="ALTA",$D2544*1.03,
IF($F2544="MEDIA",$D2544*1,
IF($F2544="BAJA",$D2544*0.92,
IF($F2544="LIQUIDAR",_xlfn.XLOOKUP(A2544,Rotación!$A:$A,Rotación!$O:$O,0,0,-1),"")))),"")</f>
        <v>7100000</v>
      </c>
      <c r="H2544" s="13">
        <f>IFERROR(IF($F2544="ALTA",$D2544*1,
IF($F2544="MEDIA",$D2544*0.97,
IF($F2544="BAJA",$D2544*0.9,
IF($F2544="LIQUIDAR",_xlfn.XLOOKUP(A2544,Rotación!$A:$A,Rotación!$O:$O,0,0,-1),"")))),"")</f>
        <v>6887000</v>
      </c>
      <c r="I2544" s="13">
        <f>IFERROR(IF($F2544="ALTA",$D2544*0.97,
IF($F2544="MEDIA",$D2544*0.94,
IF($F2544="BAJA",$D2544*0.87,
IF($F2544="LIQUIDAR",_xlfn.XLOOKUP(A2544,Rotación!$A:$A,Rotación!$O:$O,0,0,-1),"")))),"")</f>
        <v>6674000</v>
      </c>
      <c r="J2544" s="13">
        <f>IFERROR(IF($F2544="ALTA",$D2544*0.94,
IF($F2544="MEDIA",$D2544*0.9,
IF($F2544="BAJA",$D2544*0.85,
IF($F2544="LIQUIDAR",_xlfn.XLOOKUP(A2544,Rotación!$A:$A,Rotación!$O:$O,0,0,-1),"")))),"")</f>
        <v>6390000</v>
      </c>
      <c r="K2544" s="13" t="str">
        <f>_xlfn.XLOOKUP(A2544,Rotación!$A:$A,Rotación!$P:$P,"",0,-1)</f>
        <v/>
      </c>
      <c r="L2544" s="25" t="e">
        <f t="shared" si="172"/>
        <v>#VALUE!</v>
      </c>
      <c r="M2544" s="26">
        <f t="shared" si="173"/>
        <v>0.80281690140845074</v>
      </c>
      <c r="N2544" s="22" t="str">
        <f>IFERROR(VLOOKUP(A2544,'Base ATR'!$1:$1048576,2,0),"")</f>
        <v/>
      </c>
      <c r="O2544" s="23" t="str">
        <f t="shared" ca="1" si="174"/>
        <v/>
      </c>
      <c r="P2544" t="str">
        <f t="shared" si="175"/>
        <v/>
      </c>
    </row>
    <row r="2545" spans="1:16" x14ac:dyDescent="0.3">
      <c r="A2545" t="s">
        <v>5583</v>
      </c>
      <c r="D2545" s="29">
        <v>8500000</v>
      </c>
      <c r="E2545" s="29">
        <v>7400000</v>
      </c>
      <c r="F2545" t="s">
        <v>5390</v>
      </c>
      <c r="G2545" s="13">
        <f>IFERROR(IF($F2545="ALTA",$D2545*1.03,
IF($F2545="MEDIA",$D2545*1,
IF($F2545="BAJA",$D2545*0.92,
IF($F2545="LIQUIDAR",_xlfn.XLOOKUP(A2545,Rotación!$A:$A,Rotación!$O:$O,0,0,-1),"")))),"")</f>
        <v>8755000</v>
      </c>
      <c r="H2545" s="13">
        <f>IFERROR(IF($F2545="ALTA",$D2545*1,
IF($F2545="MEDIA",$D2545*0.97,
IF($F2545="BAJA",$D2545*0.9,
IF($F2545="LIQUIDAR",_xlfn.XLOOKUP(A2545,Rotación!$A:$A,Rotación!$O:$O,0,0,-1),"")))),"")</f>
        <v>8500000</v>
      </c>
      <c r="I2545" s="13">
        <f>IFERROR(IF($F2545="ALTA",$D2545*0.97,
IF($F2545="MEDIA",$D2545*0.94,
IF($F2545="BAJA",$D2545*0.87,
IF($F2545="LIQUIDAR",_xlfn.XLOOKUP(A2545,Rotación!$A:$A,Rotación!$O:$O,0,0,-1),"")))),"")</f>
        <v>8245000</v>
      </c>
      <c r="J2545" s="13">
        <f>IFERROR(IF($F2545="ALTA",$D2545*0.94,
IF($F2545="MEDIA",$D2545*0.9,
IF($F2545="BAJA",$D2545*0.85,
IF($F2545="LIQUIDAR",_xlfn.XLOOKUP(A2545,Rotación!$A:$A,Rotación!$O:$O,0,0,-1),"")))),"")</f>
        <v>7990000</v>
      </c>
      <c r="K2545" s="13" t="str">
        <f>_xlfn.XLOOKUP(A2545,Rotación!$A:$A,Rotación!$P:$P,"",0,-1)</f>
        <v/>
      </c>
      <c r="L2545" s="25" t="e">
        <f t="shared" si="172"/>
        <v>#VALUE!</v>
      </c>
      <c r="M2545" s="26">
        <f t="shared" si="173"/>
        <v>0.87058823529411766</v>
      </c>
      <c r="N2545" s="22" t="str">
        <f>IFERROR(VLOOKUP(A2545,'Base ATR'!$1:$1048576,2,0),"")</f>
        <v/>
      </c>
      <c r="O2545" s="23" t="str">
        <f t="shared" ca="1" si="174"/>
        <v/>
      </c>
      <c r="P2545" t="str">
        <f t="shared" si="175"/>
        <v/>
      </c>
    </row>
    <row r="2546" spans="1:16" x14ac:dyDescent="0.3">
      <c r="A2546" t="s">
        <v>5584</v>
      </c>
      <c r="D2546" s="29">
        <v>23100000</v>
      </c>
      <c r="E2546" s="29">
        <v>19200000</v>
      </c>
      <c r="F2546" t="s">
        <v>4033</v>
      </c>
      <c r="G2546" s="13">
        <f>IFERROR(IF($F2546="ALTA",$D2546*1.03,
IF($F2546="MEDIA",$D2546*1,
IF($F2546="BAJA",$D2546*0.92,
IF($F2546="LIQUIDAR",_xlfn.XLOOKUP(A2546,Rotación!$A:$A,Rotación!$O:$O,0,0,-1),"")))),"")</f>
        <v>23100000</v>
      </c>
      <c r="H2546" s="13">
        <f>IFERROR(IF($F2546="ALTA",$D2546*1,
IF($F2546="MEDIA",$D2546*0.97,
IF($F2546="BAJA",$D2546*0.9,
IF($F2546="LIQUIDAR",_xlfn.XLOOKUP(A2546,Rotación!$A:$A,Rotación!$O:$O,0,0,-1),"")))),"")</f>
        <v>22407000</v>
      </c>
      <c r="I2546" s="13">
        <f>IFERROR(IF($F2546="ALTA",$D2546*0.97,
IF($F2546="MEDIA",$D2546*0.94,
IF($F2546="BAJA",$D2546*0.87,
IF($F2546="LIQUIDAR",_xlfn.XLOOKUP(A2546,Rotación!$A:$A,Rotación!$O:$O,0,0,-1),"")))),"")</f>
        <v>21714000</v>
      </c>
      <c r="J2546" s="13">
        <f>IFERROR(IF($F2546="ALTA",$D2546*0.94,
IF($F2546="MEDIA",$D2546*0.9,
IF($F2546="BAJA",$D2546*0.85,
IF($F2546="LIQUIDAR",_xlfn.XLOOKUP(A2546,Rotación!$A:$A,Rotación!$O:$O,0,0,-1),"")))),"")</f>
        <v>20790000</v>
      </c>
      <c r="K2546" s="13" t="str">
        <f>_xlfn.XLOOKUP(A2546,Rotación!$A:$A,Rotación!$P:$P,"",0,-1)</f>
        <v/>
      </c>
      <c r="L2546" s="25" t="e">
        <f t="shared" si="172"/>
        <v>#VALUE!</v>
      </c>
      <c r="M2546" s="26">
        <f t="shared" si="173"/>
        <v>0.83116883116883122</v>
      </c>
      <c r="N2546" s="22">
        <f>IFERROR(VLOOKUP(A2546,'Base ATR'!$1:$1048576,2,0),"")</f>
        <v>46101.654861111114</v>
      </c>
      <c r="O2546" s="23">
        <f t="shared" ca="1" si="174"/>
        <v>186.34513888888614</v>
      </c>
      <c r="P2546" t="str">
        <f t="shared" si="175"/>
        <v>SOBRE MERCADO</v>
      </c>
    </row>
    <row r="2547" spans="1:16" x14ac:dyDescent="0.3">
      <c r="A2547" t="s">
        <v>5585</v>
      </c>
      <c r="D2547" s="29">
        <v>9800000</v>
      </c>
      <c r="E2547" s="29">
        <v>8400000</v>
      </c>
      <c r="F2547" t="s">
        <v>5390</v>
      </c>
      <c r="G2547" s="13">
        <f>IFERROR(IF($F2547="ALTA",$D2547*1.03,
IF($F2547="MEDIA",$D2547*1,
IF($F2547="BAJA",$D2547*0.92,
IF($F2547="LIQUIDAR",_xlfn.XLOOKUP(A2547,Rotación!$A:$A,Rotación!$O:$O,0,0,-1),"")))),"")</f>
        <v>10094000</v>
      </c>
      <c r="H2547" s="13">
        <f>IFERROR(IF($F2547="ALTA",$D2547*1,
IF($F2547="MEDIA",$D2547*0.97,
IF($F2547="BAJA",$D2547*0.9,
IF($F2547="LIQUIDAR",_xlfn.XLOOKUP(A2547,Rotación!$A:$A,Rotación!$O:$O,0,0,-1),"")))),"")</f>
        <v>9800000</v>
      </c>
      <c r="I2547" s="13">
        <f>IFERROR(IF($F2547="ALTA",$D2547*0.97,
IF($F2547="MEDIA",$D2547*0.94,
IF($F2547="BAJA",$D2547*0.87,
IF($F2547="LIQUIDAR",_xlfn.XLOOKUP(A2547,Rotación!$A:$A,Rotación!$O:$O,0,0,-1),"")))),"")</f>
        <v>9506000</v>
      </c>
      <c r="J2547" s="13">
        <f>IFERROR(IF($F2547="ALTA",$D2547*0.94,
IF($F2547="MEDIA",$D2547*0.9,
IF($F2547="BAJA",$D2547*0.85,
IF($F2547="LIQUIDAR",_xlfn.XLOOKUP(A2547,Rotación!$A:$A,Rotación!$O:$O,0,0,-1),"")))),"")</f>
        <v>9212000</v>
      </c>
      <c r="K2547" s="13" t="str">
        <f>_xlfn.XLOOKUP(A2547,Rotación!$A:$A,Rotación!$P:$P,"",0,-1)</f>
        <v/>
      </c>
      <c r="L2547" s="25" t="e">
        <f t="shared" si="172"/>
        <v>#VALUE!</v>
      </c>
      <c r="M2547" s="26">
        <f t="shared" si="173"/>
        <v>0.8571428571428571</v>
      </c>
      <c r="N2547" s="22" t="str">
        <f>IFERROR(VLOOKUP(A2547,'Base ATR'!$1:$1048576,2,0),"")</f>
        <v/>
      </c>
      <c r="O2547" s="23" t="str">
        <f t="shared" ca="1" si="174"/>
        <v/>
      </c>
      <c r="P2547" t="str">
        <f t="shared" si="175"/>
        <v/>
      </c>
    </row>
    <row r="2548" spans="1:16" x14ac:dyDescent="0.3">
      <c r="A2548" t="s">
        <v>5586</v>
      </c>
      <c r="D2548" s="29">
        <v>19700000</v>
      </c>
      <c r="E2548" s="29">
        <v>16300000</v>
      </c>
      <c r="F2548" t="s">
        <v>5390</v>
      </c>
      <c r="G2548" s="13">
        <f>IFERROR(IF($F2548="ALTA",$D2548*1.03,
IF($F2548="MEDIA",$D2548*1,
IF($F2548="BAJA",$D2548*0.92,
IF($F2548="LIQUIDAR",_xlfn.XLOOKUP(A2548,Rotación!$A:$A,Rotación!$O:$O,0,0,-1),"")))),"")</f>
        <v>20291000</v>
      </c>
      <c r="H2548" s="13">
        <f>IFERROR(IF($F2548="ALTA",$D2548*1,
IF($F2548="MEDIA",$D2548*0.97,
IF($F2548="BAJA",$D2548*0.9,
IF($F2548="LIQUIDAR",_xlfn.XLOOKUP(A2548,Rotación!$A:$A,Rotación!$O:$O,0,0,-1),"")))),"")</f>
        <v>19700000</v>
      </c>
      <c r="I2548" s="13">
        <f>IFERROR(IF($F2548="ALTA",$D2548*0.97,
IF($F2548="MEDIA",$D2548*0.94,
IF($F2548="BAJA",$D2548*0.87,
IF($F2548="LIQUIDAR",_xlfn.XLOOKUP(A2548,Rotación!$A:$A,Rotación!$O:$O,0,0,-1),"")))),"")</f>
        <v>19109000</v>
      </c>
      <c r="J2548" s="13">
        <f>IFERROR(IF($F2548="ALTA",$D2548*0.94,
IF($F2548="MEDIA",$D2548*0.9,
IF($F2548="BAJA",$D2548*0.85,
IF($F2548="LIQUIDAR",_xlfn.XLOOKUP(A2548,Rotación!$A:$A,Rotación!$O:$O,0,0,-1),"")))),"")</f>
        <v>18518000</v>
      </c>
      <c r="K2548" s="13" t="str">
        <f>_xlfn.XLOOKUP(A2548,Rotación!$A:$A,Rotación!$P:$P,"",0,-1)</f>
        <v/>
      </c>
      <c r="L2548" s="25" t="e">
        <f t="shared" si="172"/>
        <v>#VALUE!</v>
      </c>
      <c r="M2548" s="26">
        <f t="shared" si="173"/>
        <v>0.82741116751269039</v>
      </c>
      <c r="N2548" s="22" t="str">
        <f>IFERROR(VLOOKUP(A2548,'Base ATR'!$1:$1048576,2,0),"")</f>
        <v/>
      </c>
      <c r="O2548" s="23" t="str">
        <f t="shared" ca="1" si="174"/>
        <v/>
      </c>
      <c r="P2548" t="str">
        <f t="shared" si="175"/>
        <v/>
      </c>
    </row>
    <row r="2549" spans="1:16" x14ac:dyDescent="0.3">
      <c r="A2549" t="s">
        <v>5587</v>
      </c>
      <c r="D2549" s="29">
        <v>24200000</v>
      </c>
      <c r="E2549" s="29">
        <v>21000000</v>
      </c>
      <c r="F2549" t="s">
        <v>5390</v>
      </c>
      <c r="G2549" s="13">
        <f>IFERROR(IF($F2549="ALTA",$D2549*1.03,
IF($F2549="MEDIA",$D2549*1,
IF($F2549="BAJA",$D2549*0.92,
IF($F2549="LIQUIDAR",_xlfn.XLOOKUP(A2549,Rotación!$A:$A,Rotación!$O:$O,0,0,-1),"")))),"")</f>
        <v>24926000</v>
      </c>
      <c r="H2549" s="13">
        <f>IFERROR(IF($F2549="ALTA",$D2549*1,
IF($F2549="MEDIA",$D2549*0.97,
IF($F2549="BAJA",$D2549*0.9,
IF($F2549="LIQUIDAR",_xlfn.XLOOKUP(A2549,Rotación!$A:$A,Rotación!$O:$O,0,0,-1),"")))),"")</f>
        <v>24200000</v>
      </c>
      <c r="I2549" s="13">
        <f>IFERROR(IF($F2549="ALTA",$D2549*0.97,
IF($F2549="MEDIA",$D2549*0.94,
IF($F2549="BAJA",$D2549*0.87,
IF($F2549="LIQUIDAR",_xlfn.XLOOKUP(A2549,Rotación!$A:$A,Rotación!$O:$O,0,0,-1),"")))),"")</f>
        <v>23474000</v>
      </c>
      <c r="J2549" s="13">
        <f>IFERROR(IF($F2549="ALTA",$D2549*0.94,
IF($F2549="MEDIA",$D2549*0.9,
IF($F2549="BAJA",$D2549*0.85,
IF($F2549="LIQUIDAR",_xlfn.XLOOKUP(A2549,Rotación!$A:$A,Rotación!$O:$O,0,0,-1),"")))),"")</f>
        <v>22748000</v>
      </c>
      <c r="K2549" s="13" t="str">
        <f>_xlfn.XLOOKUP(A2549,Rotación!$A:$A,Rotación!$P:$P,"",0,-1)</f>
        <v/>
      </c>
      <c r="L2549" s="25" t="e">
        <f t="shared" si="172"/>
        <v>#VALUE!</v>
      </c>
      <c r="M2549" s="26">
        <f t="shared" si="173"/>
        <v>0.86776859504132231</v>
      </c>
      <c r="N2549" s="22" t="str">
        <f>IFERROR(VLOOKUP(A2549,'Base ATR'!$1:$1048576,2,0),"")</f>
        <v/>
      </c>
      <c r="O2549" s="23" t="str">
        <f t="shared" ca="1" si="174"/>
        <v/>
      </c>
      <c r="P2549" t="str">
        <f t="shared" si="175"/>
        <v/>
      </c>
    </row>
    <row r="2550" spans="1:16" x14ac:dyDescent="0.3">
      <c r="A2550" t="s">
        <v>5588</v>
      </c>
      <c r="D2550" s="29">
        <v>14100000</v>
      </c>
      <c r="E2550" s="29">
        <v>11500000</v>
      </c>
      <c r="F2550" t="s">
        <v>4033</v>
      </c>
      <c r="G2550" s="13">
        <f>IFERROR(IF($F2550="ALTA",$D2550*1.03,
IF($F2550="MEDIA",$D2550*1,
IF($F2550="BAJA",$D2550*0.92,
IF($F2550="LIQUIDAR",_xlfn.XLOOKUP(A2550,Rotación!$A:$A,Rotación!$O:$O,0,0,-1),"")))),"")</f>
        <v>14100000</v>
      </c>
      <c r="H2550" s="13">
        <f>IFERROR(IF($F2550="ALTA",$D2550*1,
IF($F2550="MEDIA",$D2550*0.97,
IF($F2550="BAJA",$D2550*0.9,
IF($F2550="LIQUIDAR",_xlfn.XLOOKUP(A2550,Rotación!$A:$A,Rotación!$O:$O,0,0,-1),"")))),"")</f>
        <v>13677000</v>
      </c>
      <c r="I2550" s="13">
        <f>IFERROR(IF($F2550="ALTA",$D2550*0.97,
IF($F2550="MEDIA",$D2550*0.94,
IF($F2550="BAJA",$D2550*0.87,
IF($F2550="LIQUIDAR",_xlfn.XLOOKUP(A2550,Rotación!$A:$A,Rotación!$O:$O,0,0,-1),"")))),"")</f>
        <v>13254000</v>
      </c>
      <c r="J2550" s="13">
        <f>IFERROR(IF($F2550="ALTA",$D2550*0.94,
IF($F2550="MEDIA",$D2550*0.9,
IF($F2550="BAJA",$D2550*0.85,
IF($F2550="LIQUIDAR",_xlfn.XLOOKUP(A2550,Rotación!$A:$A,Rotación!$O:$O,0,0,-1),"")))),"")</f>
        <v>12690000</v>
      </c>
      <c r="K2550" s="13" t="str">
        <f>_xlfn.XLOOKUP(A2550,Rotación!$A:$A,Rotación!$P:$P,"",0,-1)</f>
        <v/>
      </c>
      <c r="L2550" s="25" t="e">
        <f t="shared" si="172"/>
        <v>#VALUE!</v>
      </c>
      <c r="M2550" s="26">
        <f t="shared" si="173"/>
        <v>0.81560283687943258</v>
      </c>
      <c r="N2550" s="22" t="str">
        <f>IFERROR(VLOOKUP(A2550,'Base ATR'!$1:$1048576,2,0),"")</f>
        <v/>
      </c>
      <c r="O2550" s="23" t="str">
        <f t="shared" ca="1" si="174"/>
        <v/>
      </c>
      <c r="P2550" t="str">
        <f t="shared" si="175"/>
        <v/>
      </c>
    </row>
    <row r="2551" spans="1:16" x14ac:dyDescent="0.3">
      <c r="A2551" t="s">
        <v>5589</v>
      </c>
      <c r="D2551" s="29">
        <v>8700000</v>
      </c>
      <c r="E2551" s="29">
        <v>7500000</v>
      </c>
      <c r="F2551" t="s">
        <v>5390</v>
      </c>
      <c r="G2551" s="13">
        <f>IFERROR(IF($F2551="ALTA",$D2551*1.03,
IF($F2551="MEDIA",$D2551*1,
IF($F2551="BAJA",$D2551*0.92,
IF($F2551="LIQUIDAR",_xlfn.XLOOKUP(A2551,Rotación!$A:$A,Rotación!$O:$O,0,0,-1),"")))),"")</f>
        <v>8961000</v>
      </c>
      <c r="H2551" s="13">
        <f>IFERROR(IF($F2551="ALTA",$D2551*1,
IF($F2551="MEDIA",$D2551*0.97,
IF($F2551="BAJA",$D2551*0.9,
IF($F2551="LIQUIDAR",_xlfn.XLOOKUP(A2551,Rotación!$A:$A,Rotación!$O:$O,0,0,-1),"")))),"")</f>
        <v>8700000</v>
      </c>
      <c r="I2551" s="13">
        <f>IFERROR(IF($F2551="ALTA",$D2551*0.97,
IF($F2551="MEDIA",$D2551*0.94,
IF($F2551="BAJA",$D2551*0.87,
IF($F2551="LIQUIDAR",_xlfn.XLOOKUP(A2551,Rotación!$A:$A,Rotación!$O:$O,0,0,-1),"")))),"")</f>
        <v>8439000</v>
      </c>
      <c r="J2551" s="13">
        <f>IFERROR(IF($F2551="ALTA",$D2551*0.94,
IF($F2551="MEDIA",$D2551*0.9,
IF($F2551="BAJA",$D2551*0.85,
IF($F2551="LIQUIDAR",_xlfn.XLOOKUP(A2551,Rotación!$A:$A,Rotación!$O:$O,0,0,-1),"")))),"")</f>
        <v>8178000</v>
      </c>
      <c r="K2551" s="13" t="str">
        <f>_xlfn.XLOOKUP(A2551,Rotación!$A:$A,Rotación!$P:$P,"",0,-1)</f>
        <v/>
      </c>
      <c r="L2551" s="25" t="e">
        <f t="shared" si="172"/>
        <v>#VALUE!</v>
      </c>
      <c r="M2551" s="26">
        <f t="shared" si="173"/>
        <v>0.86206896551724133</v>
      </c>
      <c r="N2551" s="22" t="str">
        <f>IFERROR(VLOOKUP(A2551,'Base ATR'!$1:$1048576,2,0),"")</f>
        <v/>
      </c>
      <c r="O2551" s="23" t="str">
        <f t="shared" ca="1" si="174"/>
        <v/>
      </c>
      <c r="P2551" t="str">
        <f t="shared" si="175"/>
        <v/>
      </c>
    </row>
    <row r="2552" spans="1:16" x14ac:dyDescent="0.3">
      <c r="A2552" t="s">
        <v>5590</v>
      </c>
      <c r="D2552" s="29">
        <v>7000000</v>
      </c>
      <c r="E2552" s="29">
        <v>5600000</v>
      </c>
      <c r="F2552" t="s">
        <v>5390</v>
      </c>
      <c r="G2552" s="13">
        <f>IFERROR(IF($F2552="ALTA",$D2552*1.03,
IF($F2552="MEDIA",$D2552*1,
IF($F2552="BAJA",$D2552*0.92,
IF($F2552="LIQUIDAR",_xlfn.XLOOKUP(A2552,Rotación!$A:$A,Rotación!$O:$O,0,0,-1),"")))),"")</f>
        <v>7210000</v>
      </c>
      <c r="H2552" s="13">
        <f>IFERROR(IF($F2552="ALTA",$D2552*1,
IF($F2552="MEDIA",$D2552*0.97,
IF($F2552="BAJA",$D2552*0.9,
IF($F2552="LIQUIDAR",_xlfn.XLOOKUP(A2552,Rotación!$A:$A,Rotación!$O:$O,0,0,-1),"")))),"")</f>
        <v>7000000</v>
      </c>
      <c r="I2552" s="13">
        <f>IFERROR(IF($F2552="ALTA",$D2552*0.97,
IF($F2552="MEDIA",$D2552*0.94,
IF($F2552="BAJA",$D2552*0.87,
IF($F2552="LIQUIDAR",_xlfn.XLOOKUP(A2552,Rotación!$A:$A,Rotación!$O:$O,0,0,-1),"")))),"")</f>
        <v>6790000</v>
      </c>
      <c r="J2552" s="13">
        <f>IFERROR(IF($F2552="ALTA",$D2552*0.94,
IF($F2552="MEDIA",$D2552*0.9,
IF($F2552="BAJA",$D2552*0.85,
IF($F2552="LIQUIDAR",_xlfn.XLOOKUP(A2552,Rotación!$A:$A,Rotación!$O:$O,0,0,-1),"")))),"")</f>
        <v>6580000</v>
      </c>
      <c r="K2552" s="13" t="str">
        <f>_xlfn.XLOOKUP(A2552,Rotación!$A:$A,Rotación!$P:$P,"",0,-1)</f>
        <v/>
      </c>
      <c r="L2552" s="25" t="e">
        <f t="shared" si="172"/>
        <v>#VALUE!</v>
      </c>
      <c r="M2552" s="26">
        <f t="shared" si="173"/>
        <v>0.8</v>
      </c>
      <c r="N2552" s="22" t="str">
        <f>IFERROR(VLOOKUP(A2552,'Base ATR'!$1:$1048576,2,0),"")</f>
        <v/>
      </c>
      <c r="O2552" s="23" t="str">
        <f t="shared" ca="1" si="174"/>
        <v/>
      </c>
      <c r="P2552" t="str">
        <f t="shared" si="175"/>
        <v/>
      </c>
    </row>
    <row r="2553" spans="1:16" x14ac:dyDescent="0.3">
      <c r="A2553" t="s">
        <v>5537</v>
      </c>
      <c r="D2553" s="29">
        <v>40600000</v>
      </c>
      <c r="E2553" s="29">
        <v>31000000</v>
      </c>
      <c r="F2553" t="s">
        <v>5391</v>
      </c>
      <c r="G2553" s="13">
        <f>IFERROR(IF($F2553="ALTA",$D2553*1.03,
IF($F2553="MEDIA",$D2553*1,
IF($F2553="BAJA",$D2553*0.92,
IF($F2553="LIQUIDAR",_xlfn.XLOOKUP(A2553,Rotación!$A:$A,Rotación!$O:$O,0,0,-1),"")))),"")</f>
        <v>37352000</v>
      </c>
      <c r="H2553" s="13">
        <f>IFERROR(IF($F2553="ALTA",$D2553*1,
IF($F2553="MEDIA",$D2553*0.97,
IF($F2553="BAJA",$D2553*0.9,
IF($F2553="LIQUIDAR",_xlfn.XLOOKUP(A2553,Rotación!$A:$A,Rotación!$O:$O,0,0,-1),"")))),"")</f>
        <v>36540000</v>
      </c>
      <c r="I2553" s="13">
        <f>IFERROR(IF($F2553="ALTA",$D2553*0.97,
IF($F2553="MEDIA",$D2553*0.94,
IF($F2553="BAJA",$D2553*0.87,
IF($F2553="LIQUIDAR",_xlfn.XLOOKUP(A2553,Rotación!$A:$A,Rotación!$O:$O,0,0,-1),"")))),"")</f>
        <v>35322000</v>
      </c>
      <c r="J2553" s="13">
        <f>IFERROR(IF($F2553="ALTA",$D2553*0.94,
IF($F2553="MEDIA",$D2553*0.9,
IF($F2553="BAJA",$D2553*0.85,
IF($F2553="LIQUIDAR",_xlfn.XLOOKUP(A2553,Rotación!$A:$A,Rotación!$O:$O,0,0,-1),"")))),"")</f>
        <v>34510000</v>
      </c>
      <c r="K2553" s="13" t="str">
        <f>_xlfn.XLOOKUP(A2553,Rotación!$A:$A,Rotación!$P:$P,"",0,-1)</f>
        <v/>
      </c>
      <c r="L2553" s="25" t="e">
        <f t="shared" si="172"/>
        <v>#VALUE!</v>
      </c>
      <c r="M2553" s="26">
        <f t="shared" si="173"/>
        <v>0.76354679802955661</v>
      </c>
      <c r="N2553" s="22">
        <f>IFERROR(VLOOKUP(A2553,'Base ATR'!$1:$1048576,2,0),"")</f>
        <v>46108.697222222225</v>
      </c>
      <c r="O2553" s="23">
        <f t="shared" ca="1" si="174"/>
        <v>179.30277777777519</v>
      </c>
      <c r="P2553" t="str">
        <f t="shared" si="175"/>
        <v>SOBRE MERCADO</v>
      </c>
    </row>
    <row r="2554" spans="1:16" x14ac:dyDescent="0.3">
      <c r="A2554" t="s">
        <v>5580</v>
      </c>
      <c r="D2554" s="29">
        <v>13300000</v>
      </c>
      <c r="E2554" s="29">
        <v>11200000</v>
      </c>
      <c r="F2554" t="s">
        <v>5391</v>
      </c>
      <c r="G2554" s="13">
        <f>IFERROR(IF($F2554="ALTA",$D2554*1.03,
IF($F2554="MEDIA",$D2554*1,
IF($F2554="BAJA",$D2554*0.92,
IF($F2554="LIQUIDAR",_xlfn.XLOOKUP(A2554,Rotación!$A:$A,Rotación!$O:$O,0,0,-1),"")))),"")</f>
        <v>12236000</v>
      </c>
      <c r="H2554" s="13">
        <f>IFERROR(IF($F2554="ALTA",$D2554*1,
IF($F2554="MEDIA",$D2554*0.97,
IF($F2554="BAJA",$D2554*0.9,
IF($F2554="LIQUIDAR",_xlfn.XLOOKUP(A2554,Rotación!$A:$A,Rotación!$O:$O,0,0,-1),"")))),"")</f>
        <v>11970000</v>
      </c>
      <c r="I2554" s="13">
        <f>IFERROR(IF($F2554="ALTA",$D2554*0.97,
IF($F2554="MEDIA",$D2554*0.94,
IF($F2554="BAJA",$D2554*0.87,
IF($F2554="LIQUIDAR",_xlfn.XLOOKUP(A2554,Rotación!$A:$A,Rotación!$O:$O,0,0,-1),"")))),"")</f>
        <v>11571000</v>
      </c>
      <c r="J2554" s="13">
        <f>IFERROR(IF($F2554="ALTA",$D2554*0.94,
IF($F2554="MEDIA",$D2554*0.9,
IF($F2554="BAJA",$D2554*0.85,
IF($F2554="LIQUIDAR",_xlfn.XLOOKUP(A2554,Rotación!$A:$A,Rotación!$O:$O,0,0,-1),"")))),"")</f>
        <v>11305000</v>
      </c>
      <c r="K2554" s="13" t="str">
        <f>_xlfn.XLOOKUP(A2554,Rotación!$A:$A,Rotación!$P:$P,"",0,-1)</f>
        <v/>
      </c>
      <c r="L2554" s="25" t="e">
        <f t="shared" si="172"/>
        <v>#VALUE!</v>
      </c>
      <c r="M2554" s="26">
        <f t="shared" si="173"/>
        <v>0.84210526315789469</v>
      </c>
      <c r="N2554" s="22" t="str">
        <f>IFERROR(VLOOKUP(A2554,'Base ATR'!$1:$1048576,2,0),"")</f>
        <v/>
      </c>
      <c r="O2554" s="23" t="str">
        <f t="shared" ca="1" si="174"/>
        <v/>
      </c>
      <c r="P2554" t="str">
        <f t="shared" si="175"/>
        <v/>
      </c>
    </row>
    <row r="2555" spans="1:16" x14ac:dyDescent="0.3">
      <c r="A2555" t="s">
        <v>5591</v>
      </c>
      <c r="D2555" s="29">
        <v>4910000</v>
      </c>
      <c r="E2555" s="29">
        <v>4000000</v>
      </c>
      <c r="F2555" t="s">
        <v>5391</v>
      </c>
      <c r="G2555" s="13">
        <f>IFERROR(IF($F2555="ALTA",$D2555*1.03,
IF($F2555="MEDIA",$D2555*1,
IF($F2555="BAJA",$D2555*0.92,
IF($F2555="LIQUIDAR",_xlfn.XLOOKUP(A2555,Rotación!$A:$A,Rotación!$O:$O,0,0,-1),"")))),"")</f>
        <v>4517200</v>
      </c>
      <c r="H2555" s="13">
        <f>IFERROR(IF($F2555="ALTA",$D2555*1,
IF($F2555="MEDIA",$D2555*0.97,
IF($F2555="BAJA",$D2555*0.9,
IF($F2555="LIQUIDAR",_xlfn.XLOOKUP(A2555,Rotación!$A:$A,Rotación!$O:$O,0,0,-1),"")))),"")</f>
        <v>4419000</v>
      </c>
      <c r="I2555" s="13">
        <f>IFERROR(IF($F2555="ALTA",$D2555*0.97,
IF($F2555="MEDIA",$D2555*0.94,
IF($F2555="BAJA",$D2555*0.87,
IF($F2555="LIQUIDAR",_xlfn.XLOOKUP(A2555,Rotación!$A:$A,Rotación!$O:$O,0,0,-1),"")))),"")</f>
        <v>4271700</v>
      </c>
      <c r="J2555" s="13">
        <f>IFERROR(IF($F2555="ALTA",$D2555*0.94,
IF($F2555="MEDIA",$D2555*0.9,
IF($F2555="BAJA",$D2555*0.85,
IF($F2555="LIQUIDAR",_xlfn.XLOOKUP(A2555,Rotación!$A:$A,Rotación!$O:$O,0,0,-1),"")))),"")</f>
        <v>4173500</v>
      </c>
      <c r="K2555" s="13" t="str">
        <f>_xlfn.XLOOKUP(A2555,Rotación!$A:$A,Rotación!$P:$P,"",0,-1)</f>
        <v/>
      </c>
      <c r="L2555" s="25" t="e">
        <f t="shared" si="172"/>
        <v>#VALUE!</v>
      </c>
      <c r="M2555" s="26">
        <f t="shared" si="173"/>
        <v>0.81466395112016299</v>
      </c>
      <c r="N2555" s="22" t="str">
        <f>IFERROR(VLOOKUP(A2555,'Base ATR'!$1:$1048576,2,0),"")</f>
        <v/>
      </c>
      <c r="O2555" s="23" t="str">
        <f t="shared" ca="1" si="174"/>
        <v/>
      </c>
      <c r="P2555" t="str">
        <f t="shared" si="175"/>
        <v/>
      </c>
    </row>
    <row r="2556" spans="1:16" x14ac:dyDescent="0.3">
      <c r="A2556" t="s">
        <v>5592</v>
      </c>
      <c r="D2556" s="29">
        <v>22800000</v>
      </c>
      <c r="E2556" s="29">
        <v>19000000</v>
      </c>
      <c r="F2556" t="s">
        <v>5391</v>
      </c>
      <c r="G2556" s="13">
        <f>IFERROR(IF($F2556="ALTA",$D2556*1.03,
IF($F2556="MEDIA",$D2556*1,
IF($F2556="BAJA",$D2556*0.92,
IF($F2556="LIQUIDAR",_xlfn.XLOOKUP(A2556,Rotación!$A:$A,Rotación!$O:$O,0,0,-1),"")))),"")</f>
        <v>20976000</v>
      </c>
      <c r="H2556" s="13">
        <f>IFERROR(IF($F2556="ALTA",$D2556*1,
IF($F2556="MEDIA",$D2556*0.97,
IF($F2556="BAJA",$D2556*0.9,
IF($F2556="LIQUIDAR",_xlfn.XLOOKUP(A2556,Rotación!$A:$A,Rotación!$O:$O,0,0,-1),"")))),"")</f>
        <v>20520000</v>
      </c>
      <c r="I2556" s="13">
        <f>IFERROR(IF($F2556="ALTA",$D2556*0.97,
IF($F2556="MEDIA",$D2556*0.94,
IF($F2556="BAJA",$D2556*0.87,
IF($F2556="LIQUIDAR",_xlfn.XLOOKUP(A2556,Rotación!$A:$A,Rotación!$O:$O,0,0,-1),"")))),"")</f>
        <v>19836000</v>
      </c>
      <c r="J2556" s="13">
        <f>IFERROR(IF($F2556="ALTA",$D2556*0.94,
IF($F2556="MEDIA",$D2556*0.9,
IF($F2556="BAJA",$D2556*0.85,
IF($F2556="LIQUIDAR",_xlfn.XLOOKUP(A2556,Rotación!$A:$A,Rotación!$O:$O,0,0,-1),"")))),"")</f>
        <v>19380000</v>
      </c>
      <c r="K2556" s="13">
        <f>_xlfn.XLOOKUP(A2556,Rotación!$A:$A,Rotación!$P:$P,"",0,-1)</f>
        <v>20490000</v>
      </c>
      <c r="L2556" s="25">
        <f t="shared" si="172"/>
        <v>-2310000</v>
      </c>
      <c r="M2556" s="26">
        <f t="shared" si="173"/>
        <v>0.83333333333333337</v>
      </c>
      <c r="N2556" s="22">
        <f>IFERROR(VLOOKUP(A2556,'Base ATR'!$1:$1048576,2,0),"")</f>
        <v>46167.386111111111</v>
      </c>
      <c r="O2556" s="23">
        <f t="shared" ca="1" si="174"/>
        <v>120.61388888888905</v>
      </c>
      <c r="P2556" t="str">
        <f t="shared" si="175"/>
        <v>BAJO MERCADO</v>
      </c>
    </row>
    <row r="2557" spans="1:16" x14ac:dyDescent="0.3">
      <c r="A2557" t="s">
        <v>5593</v>
      </c>
      <c r="D2557" s="29">
        <v>9600000</v>
      </c>
      <c r="E2557" s="29">
        <v>7300000</v>
      </c>
      <c r="F2557" t="s">
        <v>5391</v>
      </c>
      <c r="G2557" s="13">
        <f>IFERROR(IF($F2557="ALTA",$D2557*1.03,
IF($F2557="MEDIA",$D2557*1,
IF($F2557="BAJA",$D2557*0.92,
IF($F2557="LIQUIDAR",_xlfn.XLOOKUP(A2557,Rotación!$A:$A,Rotación!$O:$O,0,0,-1),"")))),"")</f>
        <v>8832000</v>
      </c>
      <c r="H2557" s="13">
        <f>IFERROR(IF($F2557="ALTA",$D2557*1,
IF($F2557="MEDIA",$D2557*0.97,
IF($F2557="BAJA",$D2557*0.9,
IF($F2557="LIQUIDAR",_xlfn.XLOOKUP(A2557,Rotación!$A:$A,Rotación!$O:$O,0,0,-1),"")))),"")</f>
        <v>8640000</v>
      </c>
      <c r="I2557" s="13">
        <f>IFERROR(IF($F2557="ALTA",$D2557*0.97,
IF($F2557="MEDIA",$D2557*0.94,
IF($F2557="BAJA",$D2557*0.87,
IF($F2557="LIQUIDAR",_xlfn.XLOOKUP(A2557,Rotación!$A:$A,Rotación!$O:$O,0,0,-1),"")))),"")</f>
        <v>8352000</v>
      </c>
      <c r="J2557" s="13">
        <f>IFERROR(IF($F2557="ALTA",$D2557*0.94,
IF($F2557="MEDIA",$D2557*0.9,
IF($F2557="BAJA",$D2557*0.85,
IF($F2557="LIQUIDAR",_xlfn.XLOOKUP(A2557,Rotación!$A:$A,Rotación!$O:$O,0,0,-1),"")))),"")</f>
        <v>8160000</v>
      </c>
      <c r="K2557" s="13" t="str">
        <f>_xlfn.XLOOKUP(A2557,Rotación!$A:$A,Rotación!$P:$P,"",0,-1)</f>
        <v/>
      </c>
      <c r="L2557" s="25" t="e">
        <f t="shared" si="172"/>
        <v>#VALUE!</v>
      </c>
      <c r="M2557" s="26">
        <f t="shared" si="173"/>
        <v>0.76041666666666663</v>
      </c>
      <c r="N2557" s="22" t="str">
        <f>IFERROR(VLOOKUP(A2557,'Base ATR'!$1:$1048576,2,0),"")</f>
        <v/>
      </c>
      <c r="O2557" s="23" t="str">
        <f t="shared" ca="1" si="174"/>
        <v/>
      </c>
      <c r="P2557" t="str">
        <f t="shared" si="175"/>
        <v/>
      </c>
    </row>
    <row r="2558" spans="1:16" x14ac:dyDescent="0.3">
      <c r="A2558" t="s">
        <v>5594</v>
      </c>
      <c r="D2558" s="29">
        <v>7800000</v>
      </c>
      <c r="E2558" s="29">
        <v>6600000</v>
      </c>
      <c r="F2558" t="s">
        <v>5390</v>
      </c>
      <c r="G2558" s="13">
        <f>IFERROR(IF($F2558="ALTA",$D2558*1.03,
IF($F2558="MEDIA",$D2558*1,
IF($F2558="BAJA",$D2558*0.92,
IF($F2558="LIQUIDAR",_xlfn.XLOOKUP(A2558,Rotación!$A:$A,Rotación!$O:$O,0,0,-1),"")))),"")</f>
        <v>8034000</v>
      </c>
      <c r="H2558" s="13">
        <f>IFERROR(IF($F2558="ALTA",$D2558*1,
IF($F2558="MEDIA",$D2558*0.97,
IF($F2558="BAJA",$D2558*0.9,
IF($F2558="LIQUIDAR",_xlfn.XLOOKUP(A2558,Rotación!$A:$A,Rotación!$O:$O,0,0,-1),"")))),"")</f>
        <v>7800000</v>
      </c>
      <c r="I2558" s="13">
        <f>IFERROR(IF($F2558="ALTA",$D2558*0.97,
IF($F2558="MEDIA",$D2558*0.94,
IF($F2558="BAJA",$D2558*0.87,
IF($F2558="LIQUIDAR",_xlfn.XLOOKUP(A2558,Rotación!$A:$A,Rotación!$O:$O,0,0,-1),"")))),"")</f>
        <v>7566000</v>
      </c>
      <c r="J2558" s="13">
        <f>IFERROR(IF($F2558="ALTA",$D2558*0.94,
IF($F2558="MEDIA",$D2558*0.9,
IF($F2558="BAJA",$D2558*0.85,
IF($F2558="LIQUIDAR",_xlfn.XLOOKUP(A2558,Rotación!$A:$A,Rotación!$O:$O,0,0,-1),"")))),"")</f>
        <v>7332000</v>
      </c>
      <c r="K2558" s="13" t="str">
        <f>_xlfn.XLOOKUP(A2558,Rotación!$A:$A,Rotación!$P:$P,"",0,-1)</f>
        <v/>
      </c>
      <c r="L2558" s="25" t="e">
        <f t="shared" si="172"/>
        <v>#VALUE!</v>
      </c>
      <c r="M2558" s="26">
        <f t="shared" si="173"/>
        <v>0.84615384615384615</v>
      </c>
      <c r="N2558" s="22" t="str">
        <f>IFERROR(VLOOKUP(A2558,'Base ATR'!$1:$1048576,2,0),"")</f>
        <v/>
      </c>
      <c r="O2558" s="23" t="str">
        <f t="shared" ca="1" si="174"/>
        <v/>
      </c>
      <c r="P2558" t="str">
        <f t="shared" si="175"/>
        <v/>
      </c>
    </row>
    <row r="2559" spans="1:16" x14ac:dyDescent="0.3">
      <c r="A2559" t="s">
        <v>5595</v>
      </c>
      <c r="D2559" s="29">
        <v>14100000</v>
      </c>
      <c r="E2559" s="29">
        <v>11700000</v>
      </c>
      <c r="F2559" t="s">
        <v>4033</v>
      </c>
      <c r="G2559" s="13">
        <f>IFERROR(IF($F2559="ALTA",$D2559*1.03,
IF($F2559="MEDIA",$D2559*1,
IF($F2559="BAJA",$D2559*0.92,
IF($F2559="LIQUIDAR",_xlfn.XLOOKUP(A2559,Rotación!$A:$A,Rotación!$O:$O,0,0,-1),"")))),"")</f>
        <v>14100000</v>
      </c>
      <c r="H2559" s="13">
        <f>IFERROR(IF($F2559="ALTA",$D2559*1,
IF($F2559="MEDIA",$D2559*0.97,
IF($F2559="BAJA",$D2559*0.9,
IF($F2559="LIQUIDAR",_xlfn.XLOOKUP(A2559,Rotación!$A:$A,Rotación!$O:$O,0,0,-1),"")))),"")</f>
        <v>13677000</v>
      </c>
      <c r="I2559" s="13">
        <f>IFERROR(IF($F2559="ALTA",$D2559*0.97,
IF($F2559="MEDIA",$D2559*0.94,
IF($F2559="BAJA",$D2559*0.87,
IF($F2559="LIQUIDAR",_xlfn.XLOOKUP(A2559,Rotación!$A:$A,Rotación!$O:$O,0,0,-1),"")))),"")</f>
        <v>13254000</v>
      </c>
      <c r="J2559" s="13">
        <f>IFERROR(IF($F2559="ALTA",$D2559*0.94,
IF($F2559="MEDIA",$D2559*0.9,
IF($F2559="BAJA",$D2559*0.85,
IF($F2559="LIQUIDAR",_xlfn.XLOOKUP(A2559,Rotación!$A:$A,Rotación!$O:$O,0,0,-1),"")))),"")</f>
        <v>12690000</v>
      </c>
      <c r="K2559" s="13" t="str">
        <f>_xlfn.XLOOKUP(A2559,Rotación!$A:$A,Rotación!$P:$P,"",0,-1)</f>
        <v/>
      </c>
      <c r="L2559" s="25" t="e">
        <f t="shared" si="172"/>
        <v>#VALUE!</v>
      </c>
      <c r="M2559" s="26">
        <f t="shared" si="173"/>
        <v>0.82978723404255317</v>
      </c>
      <c r="N2559" s="22" t="str">
        <f>IFERROR(VLOOKUP(A2559,'Base ATR'!$1:$1048576,2,0),"")</f>
        <v/>
      </c>
      <c r="O2559" s="23" t="str">
        <f t="shared" ca="1" si="174"/>
        <v/>
      </c>
      <c r="P2559" t="str">
        <f t="shared" si="175"/>
        <v/>
      </c>
    </row>
    <row r="2560" spans="1:16" x14ac:dyDescent="0.3">
      <c r="A2560" t="s">
        <v>5596</v>
      </c>
      <c r="D2560" s="29">
        <v>17900000</v>
      </c>
      <c r="E2560" s="29">
        <v>15000000</v>
      </c>
      <c r="F2560" t="s">
        <v>5391</v>
      </c>
      <c r="G2560" s="13">
        <f>IFERROR(IF($F2560="ALTA",$D2560*1.03,
IF($F2560="MEDIA",$D2560*1,
IF($F2560="BAJA",$D2560*0.92,
IF($F2560="LIQUIDAR",_xlfn.XLOOKUP(A2560,Rotación!$A:$A,Rotación!$O:$O,0,0,-1),"")))),"")</f>
        <v>16468000</v>
      </c>
      <c r="H2560" s="13">
        <f>IFERROR(IF($F2560="ALTA",$D2560*1,
IF($F2560="MEDIA",$D2560*0.97,
IF($F2560="BAJA",$D2560*0.9,
IF($F2560="LIQUIDAR",_xlfn.XLOOKUP(A2560,Rotación!$A:$A,Rotación!$O:$O,0,0,-1),"")))),"")</f>
        <v>16110000</v>
      </c>
      <c r="I2560" s="13">
        <f>IFERROR(IF($F2560="ALTA",$D2560*0.97,
IF($F2560="MEDIA",$D2560*0.94,
IF($F2560="BAJA",$D2560*0.87,
IF($F2560="LIQUIDAR",_xlfn.XLOOKUP(A2560,Rotación!$A:$A,Rotación!$O:$O,0,0,-1),"")))),"")</f>
        <v>15573000</v>
      </c>
      <c r="J2560" s="13">
        <f>IFERROR(IF($F2560="ALTA",$D2560*0.94,
IF($F2560="MEDIA",$D2560*0.9,
IF($F2560="BAJA",$D2560*0.85,
IF($F2560="LIQUIDAR",_xlfn.XLOOKUP(A2560,Rotación!$A:$A,Rotación!$O:$O,0,0,-1),"")))),"")</f>
        <v>15215000</v>
      </c>
      <c r="K2560" s="13">
        <f>_xlfn.XLOOKUP(A2560,Rotación!$A:$A,Rotación!$P:$P,"",0,-1)</f>
        <v>15990000</v>
      </c>
      <c r="L2560" s="25">
        <f t="shared" si="172"/>
        <v>-1910000</v>
      </c>
      <c r="M2560" s="26">
        <f t="shared" si="173"/>
        <v>0.83798882681564246</v>
      </c>
      <c r="N2560" s="22">
        <f>IFERROR(VLOOKUP(A2560,'Base ATR'!$1:$1048576,2,0),"")</f>
        <v>46111.667361111111</v>
      </c>
      <c r="O2560" s="23">
        <f t="shared" ca="1" si="174"/>
        <v>176.33263888888905</v>
      </c>
      <c r="P2560" t="str">
        <f t="shared" si="175"/>
        <v>BAJO MERCADO</v>
      </c>
    </row>
    <row r="2561" spans="1:16" x14ac:dyDescent="0.3">
      <c r="A2561" t="s">
        <v>5537</v>
      </c>
      <c r="D2561" s="29">
        <v>39400000</v>
      </c>
      <c r="E2561" s="29">
        <v>31627180</v>
      </c>
      <c r="F2561" t="s">
        <v>5391</v>
      </c>
      <c r="G2561" s="13">
        <f>IFERROR(IF($F2561="ALTA",$D2561*1.03,
IF($F2561="MEDIA",$D2561*1,
IF($F2561="BAJA",$D2561*0.92,
IF($F2561="LIQUIDAR",_xlfn.XLOOKUP(A2561,Rotación!$A:$A,Rotación!$O:$O,0,0,-1),"")))),"")</f>
        <v>36248000</v>
      </c>
      <c r="H2561" s="13">
        <f>IFERROR(IF($F2561="ALTA",$D2561*1,
IF($F2561="MEDIA",$D2561*0.97,
IF($F2561="BAJA",$D2561*0.9,
IF($F2561="LIQUIDAR",_xlfn.XLOOKUP(A2561,Rotación!$A:$A,Rotación!$O:$O,0,0,-1),"")))),"")</f>
        <v>35460000</v>
      </c>
      <c r="I2561" s="13">
        <f>IFERROR(IF($F2561="ALTA",$D2561*0.97,
IF($F2561="MEDIA",$D2561*0.94,
IF($F2561="BAJA",$D2561*0.87,
IF($F2561="LIQUIDAR",_xlfn.XLOOKUP(A2561,Rotación!$A:$A,Rotación!$O:$O,0,0,-1),"")))),"")</f>
        <v>34278000</v>
      </c>
      <c r="J2561" s="13">
        <f>IFERROR(IF($F2561="ALTA",$D2561*0.94,
IF($F2561="MEDIA",$D2561*0.9,
IF($F2561="BAJA",$D2561*0.85,
IF($F2561="LIQUIDAR",_xlfn.XLOOKUP(A2561,Rotación!$A:$A,Rotación!$O:$O,0,0,-1),"")))),"")</f>
        <v>33490000</v>
      </c>
      <c r="K2561" s="13" t="str">
        <f>_xlfn.XLOOKUP(A2561,Rotación!$A:$A,Rotación!$P:$P,"",0,-1)</f>
        <v/>
      </c>
      <c r="L2561" s="25" t="e">
        <f t="shared" si="172"/>
        <v>#VALUE!</v>
      </c>
      <c r="M2561" s="26">
        <f t="shared" si="173"/>
        <v>0.80272030456852794</v>
      </c>
      <c r="N2561" s="22">
        <f>IFERROR(VLOOKUP(A2561,'Base ATR'!$1:$1048576,2,0),"")</f>
        <v>46108.697222222225</v>
      </c>
      <c r="O2561" s="23">
        <f t="shared" ca="1" si="174"/>
        <v>179.30277777777519</v>
      </c>
      <c r="P2561" t="str">
        <f t="shared" si="175"/>
        <v>SOBRE MERCADO</v>
      </c>
    </row>
    <row r="2562" spans="1:16" x14ac:dyDescent="0.3">
      <c r="A2562" t="s">
        <v>5549</v>
      </c>
      <c r="D2562" s="29">
        <v>16400000</v>
      </c>
      <c r="E2562" s="29">
        <v>13500000</v>
      </c>
      <c r="F2562" t="s">
        <v>5391</v>
      </c>
      <c r="G2562" s="13">
        <f>IFERROR(IF($F2562="ALTA",$D2562*1.03,
IF($F2562="MEDIA",$D2562*1,
IF($F2562="BAJA",$D2562*0.92,
IF($F2562="LIQUIDAR",_xlfn.XLOOKUP(A2562,Rotación!$A:$A,Rotación!$O:$O,0,0,-1),"")))),"")</f>
        <v>15088000</v>
      </c>
      <c r="H2562" s="13">
        <f>IFERROR(IF($F2562="ALTA",$D2562*1,
IF($F2562="MEDIA",$D2562*0.97,
IF($F2562="BAJA",$D2562*0.9,
IF($F2562="LIQUIDAR",_xlfn.XLOOKUP(A2562,Rotación!$A:$A,Rotación!$O:$O,0,0,-1),"")))),"")</f>
        <v>14760000</v>
      </c>
      <c r="I2562" s="13">
        <f>IFERROR(IF($F2562="ALTA",$D2562*0.97,
IF($F2562="MEDIA",$D2562*0.94,
IF($F2562="BAJA",$D2562*0.87,
IF($F2562="LIQUIDAR",_xlfn.XLOOKUP(A2562,Rotación!$A:$A,Rotación!$O:$O,0,0,-1),"")))),"")</f>
        <v>14268000</v>
      </c>
      <c r="J2562" s="13">
        <f>IFERROR(IF($F2562="ALTA",$D2562*0.94,
IF($F2562="MEDIA",$D2562*0.9,
IF($F2562="BAJA",$D2562*0.85,
IF($F2562="LIQUIDAR",_xlfn.XLOOKUP(A2562,Rotación!$A:$A,Rotación!$O:$O,0,0,-1),"")))),"")</f>
        <v>13940000</v>
      </c>
      <c r="K2562" s="13" t="str">
        <f>_xlfn.XLOOKUP(A2562,Rotación!$A:$A,Rotación!$P:$P,"",0,-1)</f>
        <v/>
      </c>
      <c r="L2562" s="25" t="e">
        <f t="shared" si="172"/>
        <v>#VALUE!</v>
      </c>
      <c r="M2562" s="26">
        <f t="shared" si="173"/>
        <v>0.82317073170731703</v>
      </c>
      <c r="N2562" s="22" t="str">
        <f>IFERROR(VLOOKUP(A2562,'Base ATR'!$1:$1048576,2,0),"")</f>
        <v/>
      </c>
      <c r="O2562" s="23" t="str">
        <f t="shared" ca="1" si="174"/>
        <v/>
      </c>
      <c r="P2562" t="str">
        <f t="shared" si="175"/>
        <v/>
      </c>
    </row>
    <row r="2563" spans="1:16" x14ac:dyDescent="0.3">
      <c r="A2563" t="s">
        <v>5597</v>
      </c>
      <c r="D2563" s="29">
        <v>11800000</v>
      </c>
      <c r="E2563" s="29">
        <v>10300000</v>
      </c>
      <c r="F2563" t="s">
        <v>5390</v>
      </c>
      <c r="G2563" s="13">
        <f>IFERROR(IF($F2563="ALTA",$D2563*1.03,
IF($F2563="MEDIA",$D2563*1,
IF($F2563="BAJA",$D2563*0.92,
IF($F2563="LIQUIDAR",_xlfn.XLOOKUP(A2563,Rotación!$A:$A,Rotación!$O:$O,0,0,-1),"")))),"")</f>
        <v>12154000</v>
      </c>
      <c r="H2563" s="13">
        <f>IFERROR(IF($F2563="ALTA",$D2563*1,
IF($F2563="MEDIA",$D2563*0.97,
IF($F2563="BAJA",$D2563*0.9,
IF($F2563="LIQUIDAR",_xlfn.XLOOKUP(A2563,Rotación!$A:$A,Rotación!$O:$O,0,0,-1),"")))),"")</f>
        <v>11800000</v>
      </c>
      <c r="I2563" s="13">
        <f>IFERROR(IF($F2563="ALTA",$D2563*0.97,
IF($F2563="MEDIA",$D2563*0.94,
IF($F2563="BAJA",$D2563*0.87,
IF($F2563="LIQUIDAR",_xlfn.XLOOKUP(A2563,Rotación!$A:$A,Rotación!$O:$O,0,0,-1),"")))),"")</f>
        <v>11446000</v>
      </c>
      <c r="J2563" s="13">
        <f>IFERROR(IF($F2563="ALTA",$D2563*0.94,
IF($F2563="MEDIA",$D2563*0.9,
IF($F2563="BAJA",$D2563*0.85,
IF($F2563="LIQUIDAR",_xlfn.XLOOKUP(A2563,Rotación!$A:$A,Rotación!$O:$O,0,0,-1),"")))),"")</f>
        <v>11092000</v>
      </c>
      <c r="K2563" s="13" t="str">
        <f>_xlfn.XLOOKUP(A2563,Rotación!$A:$A,Rotación!$P:$P,"",0,-1)</f>
        <v/>
      </c>
      <c r="L2563" s="25" t="e">
        <f t="shared" si="172"/>
        <v>#VALUE!</v>
      </c>
      <c r="M2563" s="26">
        <f t="shared" si="173"/>
        <v>0.8728813559322034</v>
      </c>
      <c r="N2563" s="22" t="str">
        <f>IFERROR(VLOOKUP(A2563,'Base ATR'!$1:$1048576,2,0),"")</f>
        <v/>
      </c>
      <c r="O2563" s="23" t="str">
        <f t="shared" ca="1" si="174"/>
        <v/>
      </c>
      <c r="P2563" t="str">
        <f t="shared" si="175"/>
        <v/>
      </c>
    </row>
    <row r="2564" spans="1:16" x14ac:dyDescent="0.3">
      <c r="A2564" t="s">
        <v>5598</v>
      </c>
      <c r="D2564" s="29">
        <v>10990000</v>
      </c>
      <c r="E2564" s="29">
        <v>9100000</v>
      </c>
      <c r="F2564" t="s">
        <v>4033</v>
      </c>
      <c r="G2564" s="13">
        <f>IFERROR(IF($F2564="ALTA",$D2564*1.03,
IF($F2564="MEDIA",$D2564*1,
IF($F2564="BAJA",$D2564*0.92,
IF($F2564="LIQUIDAR",_xlfn.XLOOKUP(A2564,Rotación!$A:$A,Rotación!$O:$O,0,0,-1),"")))),"")</f>
        <v>10990000</v>
      </c>
      <c r="H2564" s="13">
        <f>IFERROR(IF($F2564="ALTA",$D2564*1,
IF($F2564="MEDIA",$D2564*0.97,
IF($F2564="BAJA",$D2564*0.9,
IF($F2564="LIQUIDAR",_xlfn.XLOOKUP(A2564,Rotación!$A:$A,Rotación!$O:$O,0,0,-1),"")))),"")</f>
        <v>10660300</v>
      </c>
      <c r="I2564" s="13">
        <f>IFERROR(IF($F2564="ALTA",$D2564*0.97,
IF($F2564="MEDIA",$D2564*0.94,
IF($F2564="BAJA",$D2564*0.87,
IF($F2564="LIQUIDAR",_xlfn.XLOOKUP(A2564,Rotación!$A:$A,Rotación!$O:$O,0,0,-1),"")))),"")</f>
        <v>10330600</v>
      </c>
      <c r="J2564" s="13">
        <f>IFERROR(IF($F2564="ALTA",$D2564*0.94,
IF($F2564="MEDIA",$D2564*0.9,
IF($F2564="BAJA",$D2564*0.85,
IF($F2564="LIQUIDAR",_xlfn.XLOOKUP(A2564,Rotación!$A:$A,Rotación!$O:$O,0,0,-1),"")))),"")</f>
        <v>9891000</v>
      </c>
      <c r="K2564" s="13" t="str">
        <f>_xlfn.XLOOKUP(A2564,Rotación!$A:$A,Rotación!$P:$P,"",0,-1)</f>
        <v/>
      </c>
      <c r="L2564" s="25" t="e">
        <f t="shared" si="172"/>
        <v>#VALUE!</v>
      </c>
      <c r="M2564" s="26">
        <f t="shared" si="173"/>
        <v>0.82802547770700641</v>
      </c>
      <c r="N2564" s="22" t="str">
        <f>IFERROR(VLOOKUP(A2564,'Base ATR'!$1:$1048576,2,0),"")</f>
        <v/>
      </c>
      <c r="O2564" s="23" t="str">
        <f t="shared" ca="1" si="174"/>
        <v/>
      </c>
      <c r="P2564" t="str">
        <f t="shared" si="175"/>
        <v/>
      </c>
    </row>
    <row r="2565" spans="1:16" x14ac:dyDescent="0.3">
      <c r="A2565" t="s">
        <v>5599</v>
      </c>
      <c r="D2565" s="29">
        <v>25100000</v>
      </c>
      <c r="E2565" s="29">
        <v>20500000</v>
      </c>
      <c r="F2565" t="s">
        <v>4033</v>
      </c>
      <c r="G2565" s="13">
        <f>IFERROR(IF($F2565="ALTA",$D2565*1.03,
IF($F2565="MEDIA",$D2565*1,
IF($F2565="BAJA",$D2565*0.92,
IF($F2565="LIQUIDAR",_xlfn.XLOOKUP(A2565,Rotación!$A:$A,Rotación!$O:$O,0,0,-1),"")))),"")</f>
        <v>25100000</v>
      </c>
      <c r="H2565" s="13">
        <f>IFERROR(IF($F2565="ALTA",$D2565*1,
IF($F2565="MEDIA",$D2565*0.97,
IF($F2565="BAJA",$D2565*0.9,
IF($F2565="LIQUIDAR",_xlfn.XLOOKUP(A2565,Rotación!$A:$A,Rotación!$O:$O,0,0,-1),"")))),"")</f>
        <v>24347000</v>
      </c>
      <c r="I2565" s="13">
        <f>IFERROR(IF($F2565="ALTA",$D2565*0.97,
IF($F2565="MEDIA",$D2565*0.94,
IF($F2565="BAJA",$D2565*0.87,
IF($F2565="LIQUIDAR",_xlfn.XLOOKUP(A2565,Rotación!$A:$A,Rotación!$O:$O,0,0,-1),"")))),"")</f>
        <v>23594000</v>
      </c>
      <c r="J2565" s="13">
        <f>IFERROR(IF($F2565="ALTA",$D2565*0.94,
IF($F2565="MEDIA",$D2565*0.9,
IF($F2565="BAJA",$D2565*0.85,
IF($F2565="LIQUIDAR",_xlfn.XLOOKUP(A2565,Rotación!$A:$A,Rotación!$O:$O,0,0,-1),"")))),"")</f>
        <v>22590000</v>
      </c>
      <c r="K2565" s="13" t="str">
        <f>_xlfn.XLOOKUP(A2565,Rotación!$A:$A,Rotación!$P:$P,"",0,-1)</f>
        <v/>
      </c>
      <c r="L2565" s="25" t="e">
        <f t="shared" si="172"/>
        <v>#VALUE!</v>
      </c>
      <c r="M2565" s="26">
        <f t="shared" si="173"/>
        <v>0.81673306772908372</v>
      </c>
      <c r="N2565" s="22">
        <f>IFERROR(VLOOKUP(A2565,'Base ATR'!$1:$1048576,2,0),"")</f>
        <v>46119.758333333331</v>
      </c>
      <c r="O2565" s="23">
        <f t="shared" ca="1" si="174"/>
        <v>168.24166666666861</v>
      </c>
      <c r="P2565" t="str">
        <f t="shared" si="175"/>
        <v>SOBRE MERCADO</v>
      </c>
    </row>
    <row r="2566" spans="1:16" x14ac:dyDescent="0.3">
      <c r="A2566" t="s">
        <v>5584</v>
      </c>
      <c r="D2566" s="29">
        <v>23100000</v>
      </c>
      <c r="E2566" s="29">
        <v>20000000</v>
      </c>
      <c r="F2566" t="s">
        <v>5390</v>
      </c>
      <c r="G2566" s="13">
        <f>IFERROR(IF($F2566="ALTA",$D2566*1.03,
IF($F2566="MEDIA",$D2566*1,
IF($F2566="BAJA",$D2566*0.92,
IF($F2566="LIQUIDAR",_xlfn.XLOOKUP(A2566,Rotación!$A:$A,Rotación!$O:$O,0,0,-1),"")))),"")</f>
        <v>23793000</v>
      </c>
      <c r="H2566" s="13">
        <f>IFERROR(IF($F2566="ALTA",$D2566*1,
IF($F2566="MEDIA",$D2566*0.97,
IF($F2566="BAJA",$D2566*0.9,
IF($F2566="LIQUIDAR",_xlfn.XLOOKUP(A2566,Rotación!$A:$A,Rotación!$O:$O,0,0,-1),"")))),"")</f>
        <v>23100000</v>
      </c>
      <c r="I2566" s="13">
        <f>IFERROR(IF($F2566="ALTA",$D2566*0.97,
IF($F2566="MEDIA",$D2566*0.94,
IF($F2566="BAJA",$D2566*0.87,
IF($F2566="LIQUIDAR",_xlfn.XLOOKUP(A2566,Rotación!$A:$A,Rotación!$O:$O,0,0,-1),"")))),"")</f>
        <v>22407000</v>
      </c>
      <c r="J2566" s="13">
        <f>IFERROR(IF($F2566="ALTA",$D2566*0.94,
IF($F2566="MEDIA",$D2566*0.9,
IF($F2566="BAJA",$D2566*0.85,
IF($F2566="LIQUIDAR",_xlfn.XLOOKUP(A2566,Rotación!$A:$A,Rotación!$O:$O,0,0,-1),"")))),"")</f>
        <v>21714000</v>
      </c>
      <c r="K2566" s="13" t="str">
        <f>_xlfn.XLOOKUP(A2566,Rotación!$A:$A,Rotación!$P:$P,"",0,-1)</f>
        <v/>
      </c>
      <c r="L2566" s="25" t="e">
        <f t="shared" si="172"/>
        <v>#VALUE!</v>
      </c>
      <c r="M2566" s="26">
        <f t="shared" si="173"/>
        <v>0.86580086580086579</v>
      </c>
      <c r="N2566" s="22">
        <f>IFERROR(VLOOKUP(A2566,'Base ATR'!$1:$1048576,2,0),"")</f>
        <v>46101.654861111114</v>
      </c>
      <c r="O2566" s="23">
        <f t="shared" ca="1" si="174"/>
        <v>186.34513888888614</v>
      </c>
      <c r="P2566" t="str">
        <f t="shared" si="175"/>
        <v>SOBRE MERCADO</v>
      </c>
    </row>
    <row r="2567" spans="1:16" x14ac:dyDescent="0.3">
      <c r="A2567" t="s">
        <v>5600</v>
      </c>
      <c r="D2567" s="29">
        <v>9500000</v>
      </c>
      <c r="E2567" s="29">
        <v>8200000</v>
      </c>
      <c r="F2567" t="s">
        <v>5390</v>
      </c>
      <c r="G2567" s="13">
        <f>IFERROR(IF($F2567="ALTA",$D2567*1.03,
IF($F2567="MEDIA",$D2567*1,
IF($F2567="BAJA",$D2567*0.92,
IF($F2567="LIQUIDAR",_xlfn.XLOOKUP(A2567,Rotación!$A:$A,Rotación!$O:$O,0,0,-1),"")))),"")</f>
        <v>9785000</v>
      </c>
      <c r="H2567" s="13">
        <f>IFERROR(IF($F2567="ALTA",$D2567*1,
IF($F2567="MEDIA",$D2567*0.97,
IF($F2567="BAJA",$D2567*0.9,
IF($F2567="LIQUIDAR",_xlfn.XLOOKUP(A2567,Rotación!$A:$A,Rotación!$O:$O,0,0,-1),"")))),"")</f>
        <v>9500000</v>
      </c>
      <c r="I2567" s="13">
        <f>IFERROR(IF($F2567="ALTA",$D2567*0.97,
IF($F2567="MEDIA",$D2567*0.94,
IF($F2567="BAJA",$D2567*0.87,
IF($F2567="LIQUIDAR",_xlfn.XLOOKUP(A2567,Rotación!$A:$A,Rotación!$O:$O,0,0,-1),"")))),"")</f>
        <v>9215000</v>
      </c>
      <c r="J2567" s="13">
        <f>IFERROR(IF($F2567="ALTA",$D2567*0.94,
IF($F2567="MEDIA",$D2567*0.9,
IF($F2567="BAJA",$D2567*0.85,
IF($F2567="LIQUIDAR",_xlfn.XLOOKUP(A2567,Rotación!$A:$A,Rotación!$O:$O,0,0,-1),"")))),"")</f>
        <v>8930000</v>
      </c>
      <c r="K2567" s="13" t="str">
        <f>_xlfn.XLOOKUP(A2567,Rotación!$A:$A,Rotación!$P:$P,"",0,-1)</f>
        <v/>
      </c>
      <c r="L2567" s="25" t="e">
        <f t="shared" si="172"/>
        <v>#VALUE!</v>
      </c>
      <c r="M2567" s="26">
        <f t="shared" si="173"/>
        <v>0.86315789473684212</v>
      </c>
      <c r="N2567" s="22" t="str">
        <f>IFERROR(VLOOKUP(A2567,'Base ATR'!$1:$1048576,2,0),"")</f>
        <v/>
      </c>
      <c r="O2567" s="23" t="str">
        <f t="shared" ca="1" si="174"/>
        <v/>
      </c>
      <c r="P2567" t="str">
        <f t="shared" si="175"/>
        <v/>
      </c>
    </row>
    <row r="2568" spans="1:16" x14ac:dyDescent="0.3">
      <c r="A2568" t="s">
        <v>5601</v>
      </c>
      <c r="D2568" s="29">
        <v>15800000</v>
      </c>
      <c r="E2568" s="29">
        <v>13500000</v>
      </c>
      <c r="F2568" t="s">
        <v>5390</v>
      </c>
      <c r="G2568" s="13">
        <f>IFERROR(IF($F2568="ALTA",$D2568*1.03,
IF($F2568="MEDIA",$D2568*1,
IF($F2568="BAJA",$D2568*0.92,
IF($F2568="LIQUIDAR",_xlfn.XLOOKUP(A2568,Rotación!$A:$A,Rotación!$O:$O,0,0,-1),"")))),"")</f>
        <v>16274000</v>
      </c>
      <c r="H2568" s="13">
        <f>IFERROR(IF($F2568="ALTA",$D2568*1,
IF($F2568="MEDIA",$D2568*0.97,
IF($F2568="BAJA",$D2568*0.9,
IF($F2568="LIQUIDAR",_xlfn.XLOOKUP(A2568,Rotación!$A:$A,Rotación!$O:$O,0,0,-1),"")))),"")</f>
        <v>15800000</v>
      </c>
      <c r="I2568" s="13">
        <f>IFERROR(IF($F2568="ALTA",$D2568*0.97,
IF($F2568="MEDIA",$D2568*0.94,
IF($F2568="BAJA",$D2568*0.87,
IF($F2568="LIQUIDAR",_xlfn.XLOOKUP(A2568,Rotación!$A:$A,Rotación!$O:$O,0,0,-1),"")))),"")</f>
        <v>15326000</v>
      </c>
      <c r="J2568" s="13">
        <f>IFERROR(IF($F2568="ALTA",$D2568*0.94,
IF($F2568="MEDIA",$D2568*0.9,
IF($F2568="BAJA",$D2568*0.85,
IF($F2568="LIQUIDAR",_xlfn.XLOOKUP(A2568,Rotación!$A:$A,Rotación!$O:$O,0,0,-1),"")))),"")</f>
        <v>14852000</v>
      </c>
      <c r="K2568" s="13" t="str">
        <f>_xlfn.XLOOKUP(A2568,Rotación!$A:$A,Rotación!$P:$P,"",0,-1)</f>
        <v/>
      </c>
      <c r="L2568" s="25" t="e">
        <f t="shared" si="172"/>
        <v>#VALUE!</v>
      </c>
      <c r="M2568" s="26">
        <f t="shared" si="173"/>
        <v>0.85443037974683544</v>
      </c>
      <c r="N2568" s="22" t="str">
        <f>IFERROR(VLOOKUP(A2568,'Base ATR'!$1:$1048576,2,0),"")</f>
        <v/>
      </c>
      <c r="O2568" s="23" t="str">
        <f t="shared" ca="1" si="174"/>
        <v/>
      </c>
      <c r="P2568" t="str">
        <f t="shared" si="175"/>
        <v/>
      </c>
    </row>
    <row r="2569" spans="1:16" x14ac:dyDescent="0.3">
      <c r="A2569" t="s">
        <v>5602</v>
      </c>
      <c r="D2569" s="29">
        <v>13500000</v>
      </c>
      <c r="E2569" s="29">
        <v>10500000</v>
      </c>
      <c r="F2569" t="s">
        <v>5390</v>
      </c>
      <c r="G2569" s="13">
        <f>IFERROR(IF($F2569="ALTA",$D2569*1.03,
IF($F2569="MEDIA",$D2569*1,
IF($F2569="BAJA",$D2569*0.92,
IF($F2569="LIQUIDAR",_xlfn.XLOOKUP(A2569,Rotación!$A:$A,Rotación!$O:$O,0,0,-1),"")))),"")</f>
        <v>13905000</v>
      </c>
      <c r="H2569" s="13">
        <f>IFERROR(IF($F2569="ALTA",$D2569*1,
IF($F2569="MEDIA",$D2569*0.97,
IF($F2569="BAJA",$D2569*0.9,
IF($F2569="LIQUIDAR",_xlfn.XLOOKUP(A2569,Rotación!$A:$A,Rotación!$O:$O,0,0,-1),"")))),"")</f>
        <v>13500000</v>
      </c>
      <c r="I2569" s="13">
        <f>IFERROR(IF($F2569="ALTA",$D2569*0.97,
IF($F2569="MEDIA",$D2569*0.94,
IF($F2569="BAJA",$D2569*0.87,
IF($F2569="LIQUIDAR",_xlfn.XLOOKUP(A2569,Rotación!$A:$A,Rotación!$O:$O,0,0,-1),"")))),"")</f>
        <v>13095000</v>
      </c>
      <c r="J2569" s="13">
        <f>IFERROR(IF($F2569="ALTA",$D2569*0.94,
IF($F2569="MEDIA",$D2569*0.9,
IF($F2569="BAJA",$D2569*0.85,
IF($F2569="LIQUIDAR",_xlfn.XLOOKUP(A2569,Rotación!$A:$A,Rotación!$O:$O,0,0,-1),"")))),"")</f>
        <v>12690000</v>
      </c>
      <c r="K2569" s="13" t="str">
        <f>_xlfn.XLOOKUP(A2569,Rotación!$A:$A,Rotación!$P:$P,"",0,-1)</f>
        <v/>
      </c>
      <c r="L2569" s="25" t="e">
        <f t="shared" si="172"/>
        <v>#VALUE!</v>
      </c>
      <c r="M2569" s="26">
        <f t="shared" si="173"/>
        <v>0.77777777777777779</v>
      </c>
      <c r="N2569" s="22" t="str">
        <f>IFERROR(VLOOKUP(A2569,'Base ATR'!$1:$1048576,2,0),"")</f>
        <v/>
      </c>
      <c r="O2569" s="23" t="str">
        <f t="shared" ca="1" si="174"/>
        <v/>
      </c>
      <c r="P2569" t="str">
        <f t="shared" si="175"/>
        <v/>
      </c>
    </row>
    <row r="2570" spans="1:16" x14ac:dyDescent="0.3">
      <c r="A2570" t="s">
        <v>5603</v>
      </c>
      <c r="D2570" s="29">
        <v>6700000</v>
      </c>
      <c r="E2570" s="29">
        <v>5400000</v>
      </c>
      <c r="F2570" t="s">
        <v>5390</v>
      </c>
      <c r="G2570" s="13">
        <f>IFERROR(IF($F2570="ALTA",$D2570*1.03,
IF($F2570="MEDIA",$D2570*1,
IF($F2570="BAJA",$D2570*0.92,
IF($F2570="LIQUIDAR",_xlfn.XLOOKUP(A2570,Rotación!$A:$A,Rotación!$O:$O,0,0,-1),"")))),"")</f>
        <v>6901000</v>
      </c>
      <c r="H2570" s="13">
        <f>IFERROR(IF($F2570="ALTA",$D2570*1,
IF($F2570="MEDIA",$D2570*0.97,
IF($F2570="BAJA",$D2570*0.9,
IF($F2570="LIQUIDAR",_xlfn.XLOOKUP(A2570,Rotación!$A:$A,Rotación!$O:$O,0,0,-1),"")))),"")</f>
        <v>6700000</v>
      </c>
      <c r="I2570" s="13">
        <f>IFERROR(IF($F2570="ALTA",$D2570*0.97,
IF($F2570="MEDIA",$D2570*0.94,
IF($F2570="BAJA",$D2570*0.87,
IF($F2570="LIQUIDAR",_xlfn.XLOOKUP(A2570,Rotación!$A:$A,Rotación!$O:$O,0,0,-1),"")))),"")</f>
        <v>6499000</v>
      </c>
      <c r="J2570" s="13">
        <f>IFERROR(IF($F2570="ALTA",$D2570*0.94,
IF($F2570="MEDIA",$D2570*0.9,
IF($F2570="BAJA",$D2570*0.85,
IF($F2570="LIQUIDAR",_xlfn.XLOOKUP(A2570,Rotación!$A:$A,Rotación!$O:$O,0,0,-1),"")))),"")</f>
        <v>6298000</v>
      </c>
      <c r="K2570" s="13" t="str">
        <f>_xlfn.XLOOKUP(A2570,Rotación!$A:$A,Rotación!$P:$P,"",0,-1)</f>
        <v/>
      </c>
      <c r="L2570" s="25" t="e">
        <f t="shared" si="172"/>
        <v>#VALUE!</v>
      </c>
      <c r="M2570" s="26">
        <f t="shared" si="173"/>
        <v>0.80597014925373134</v>
      </c>
      <c r="N2570" s="22" t="str">
        <f>IFERROR(VLOOKUP(A2570,'Base ATR'!$1:$1048576,2,0),"")</f>
        <v/>
      </c>
      <c r="O2570" s="23" t="str">
        <f t="shared" ca="1" si="174"/>
        <v/>
      </c>
      <c r="P2570" t="str">
        <f t="shared" si="175"/>
        <v/>
      </c>
    </row>
    <row r="2571" spans="1:16" x14ac:dyDescent="0.3">
      <c r="A2571" t="s">
        <v>5604</v>
      </c>
      <c r="D2571" s="29">
        <v>14800000</v>
      </c>
      <c r="E2571" s="29">
        <v>12300000</v>
      </c>
      <c r="F2571" t="s">
        <v>4033</v>
      </c>
      <c r="G2571" s="13">
        <f>IFERROR(IF($F2571="ALTA",$D2571*1.03,
IF($F2571="MEDIA",$D2571*1,
IF($F2571="BAJA",$D2571*0.92,
IF($F2571="LIQUIDAR",_xlfn.XLOOKUP(A2571,Rotación!$A:$A,Rotación!$O:$O,0,0,-1),"")))),"")</f>
        <v>14800000</v>
      </c>
      <c r="H2571" s="13">
        <f>IFERROR(IF($F2571="ALTA",$D2571*1,
IF($F2571="MEDIA",$D2571*0.97,
IF($F2571="BAJA",$D2571*0.9,
IF($F2571="LIQUIDAR",_xlfn.XLOOKUP(A2571,Rotación!$A:$A,Rotación!$O:$O,0,0,-1),"")))),"")</f>
        <v>14356000</v>
      </c>
      <c r="I2571" s="13">
        <f>IFERROR(IF($F2571="ALTA",$D2571*0.97,
IF($F2571="MEDIA",$D2571*0.94,
IF($F2571="BAJA",$D2571*0.87,
IF($F2571="LIQUIDAR",_xlfn.XLOOKUP(A2571,Rotación!$A:$A,Rotación!$O:$O,0,0,-1),"")))),"")</f>
        <v>13912000</v>
      </c>
      <c r="J2571" s="13">
        <f>IFERROR(IF($F2571="ALTA",$D2571*0.94,
IF($F2571="MEDIA",$D2571*0.9,
IF($F2571="BAJA",$D2571*0.85,
IF($F2571="LIQUIDAR",_xlfn.XLOOKUP(A2571,Rotación!$A:$A,Rotación!$O:$O,0,0,-1),"")))),"")</f>
        <v>13320000</v>
      </c>
      <c r="K2571" s="13" t="str">
        <f>_xlfn.XLOOKUP(A2571,Rotación!$A:$A,Rotación!$P:$P,"",0,-1)</f>
        <v/>
      </c>
      <c r="L2571" s="25" t="e">
        <f t="shared" si="172"/>
        <v>#VALUE!</v>
      </c>
      <c r="M2571" s="26">
        <f t="shared" si="173"/>
        <v>0.83108108108108103</v>
      </c>
      <c r="N2571" s="22" t="str">
        <f>IFERROR(VLOOKUP(A2571,'Base ATR'!$1:$1048576,2,0),"")</f>
        <v/>
      </c>
      <c r="O2571" s="23" t="str">
        <f t="shared" ca="1" si="174"/>
        <v/>
      </c>
      <c r="P2571" t="str">
        <f t="shared" si="175"/>
        <v/>
      </c>
    </row>
    <row r="2572" spans="1:16" x14ac:dyDescent="0.3">
      <c r="A2572" t="s">
        <v>5605</v>
      </c>
      <c r="D2572" s="29">
        <v>33300000</v>
      </c>
      <c r="E2572" s="29">
        <v>26000000</v>
      </c>
      <c r="F2572" t="s">
        <v>5390</v>
      </c>
      <c r="G2572" s="13">
        <f>IFERROR(IF($F2572="ALTA",$D2572*1.03,
IF($F2572="MEDIA",$D2572*1,
IF($F2572="BAJA",$D2572*0.92,
IF($F2572="LIQUIDAR",_xlfn.XLOOKUP(A2572,Rotación!$A:$A,Rotación!$O:$O,0,0,-1),"")))),"")</f>
        <v>34299000</v>
      </c>
      <c r="H2572" s="13">
        <f>IFERROR(IF($F2572="ALTA",$D2572*1,
IF($F2572="MEDIA",$D2572*0.97,
IF($F2572="BAJA",$D2572*0.9,
IF($F2572="LIQUIDAR",_xlfn.XLOOKUP(A2572,Rotación!$A:$A,Rotación!$O:$O,0,0,-1),"")))),"")</f>
        <v>33300000</v>
      </c>
      <c r="I2572" s="13">
        <f>IFERROR(IF($F2572="ALTA",$D2572*0.97,
IF($F2572="MEDIA",$D2572*0.94,
IF($F2572="BAJA",$D2572*0.87,
IF($F2572="LIQUIDAR",_xlfn.XLOOKUP(A2572,Rotación!$A:$A,Rotación!$O:$O,0,0,-1),"")))),"")</f>
        <v>32301000</v>
      </c>
      <c r="J2572" s="13">
        <f>IFERROR(IF($F2572="ALTA",$D2572*0.94,
IF($F2572="MEDIA",$D2572*0.9,
IF($F2572="BAJA",$D2572*0.85,
IF($F2572="LIQUIDAR",_xlfn.XLOOKUP(A2572,Rotación!$A:$A,Rotación!$O:$O,0,0,-1),"")))),"")</f>
        <v>31302000</v>
      </c>
      <c r="K2572" s="13" t="str">
        <f>_xlfn.XLOOKUP(A2572,Rotación!$A:$A,Rotación!$P:$P,"",0,-1)</f>
        <v/>
      </c>
      <c r="L2572" s="25" t="e">
        <f t="shared" si="172"/>
        <v>#VALUE!</v>
      </c>
      <c r="M2572" s="26">
        <f t="shared" si="173"/>
        <v>0.78078078078078073</v>
      </c>
      <c r="N2572" s="22" t="str">
        <f>IFERROR(VLOOKUP(A2572,'Base ATR'!$1:$1048576,2,0),"")</f>
        <v/>
      </c>
      <c r="O2572" s="23" t="str">
        <f t="shared" ca="1" si="174"/>
        <v/>
      </c>
      <c r="P2572" t="str">
        <f t="shared" si="175"/>
        <v/>
      </c>
    </row>
    <row r="2573" spans="1:16" x14ac:dyDescent="0.3">
      <c r="A2573" t="s">
        <v>5606</v>
      </c>
      <c r="D2573" s="29">
        <v>12200000</v>
      </c>
      <c r="E2573" s="29">
        <v>10000000</v>
      </c>
      <c r="F2573" t="s">
        <v>5390</v>
      </c>
      <c r="G2573" s="13">
        <f>IFERROR(IF($F2573="ALTA",$D2573*1.03,
IF($F2573="MEDIA",$D2573*1,
IF($F2573="BAJA",$D2573*0.92,
IF($F2573="LIQUIDAR",_xlfn.XLOOKUP(A2573,Rotación!$A:$A,Rotación!$O:$O,0,0,-1),"")))),"")</f>
        <v>12566000</v>
      </c>
      <c r="H2573" s="13">
        <f>IFERROR(IF($F2573="ALTA",$D2573*1,
IF($F2573="MEDIA",$D2573*0.97,
IF($F2573="BAJA",$D2573*0.9,
IF($F2573="LIQUIDAR",_xlfn.XLOOKUP(A2573,Rotación!$A:$A,Rotación!$O:$O,0,0,-1),"")))),"")</f>
        <v>12200000</v>
      </c>
      <c r="I2573" s="13">
        <f>IFERROR(IF($F2573="ALTA",$D2573*0.97,
IF($F2573="MEDIA",$D2573*0.94,
IF($F2573="BAJA",$D2573*0.87,
IF($F2573="LIQUIDAR",_xlfn.XLOOKUP(A2573,Rotación!$A:$A,Rotación!$O:$O,0,0,-1),"")))),"")</f>
        <v>11834000</v>
      </c>
      <c r="J2573" s="13">
        <f>IFERROR(IF($F2573="ALTA",$D2573*0.94,
IF($F2573="MEDIA",$D2573*0.9,
IF($F2573="BAJA",$D2573*0.85,
IF($F2573="LIQUIDAR",_xlfn.XLOOKUP(A2573,Rotación!$A:$A,Rotación!$O:$O,0,0,-1),"")))),"")</f>
        <v>11468000</v>
      </c>
      <c r="K2573" s="13" t="str">
        <f>_xlfn.XLOOKUP(A2573,Rotación!$A:$A,Rotación!$P:$P,"",0,-1)</f>
        <v/>
      </c>
      <c r="L2573" s="25" t="e">
        <f t="shared" si="172"/>
        <v>#VALUE!</v>
      </c>
      <c r="M2573" s="26">
        <f t="shared" si="173"/>
        <v>0.81967213114754101</v>
      </c>
      <c r="N2573" s="22" t="str">
        <f>IFERROR(VLOOKUP(A2573,'Base ATR'!$1:$1048576,2,0),"")</f>
        <v/>
      </c>
      <c r="O2573" s="23" t="str">
        <f t="shared" ca="1" si="174"/>
        <v/>
      </c>
      <c r="P2573" t="str">
        <f t="shared" si="175"/>
        <v/>
      </c>
    </row>
    <row r="2574" spans="1:16" x14ac:dyDescent="0.3">
      <c r="A2574" t="s">
        <v>5607</v>
      </c>
      <c r="D2574" s="29">
        <v>11900000</v>
      </c>
      <c r="E2574" s="29">
        <v>10000000</v>
      </c>
      <c r="F2574" t="s">
        <v>5390</v>
      </c>
      <c r="G2574" s="13">
        <f>IFERROR(IF($F2574="ALTA",$D2574*1.03,
IF($F2574="MEDIA",$D2574*1,
IF($F2574="BAJA",$D2574*0.92,
IF($F2574="LIQUIDAR",_xlfn.XLOOKUP(A2574,Rotación!$A:$A,Rotación!$O:$O,0,0,-1),"")))),"")</f>
        <v>12257000</v>
      </c>
      <c r="H2574" s="13">
        <f>IFERROR(IF($F2574="ALTA",$D2574*1,
IF($F2574="MEDIA",$D2574*0.97,
IF($F2574="BAJA",$D2574*0.9,
IF($F2574="LIQUIDAR",_xlfn.XLOOKUP(A2574,Rotación!$A:$A,Rotación!$O:$O,0,0,-1),"")))),"")</f>
        <v>11900000</v>
      </c>
      <c r="I2574" s="13">
        <f>IFERROR(IF($F2574="ALTA",$D2574*0.97,
IF($F2574="MEDIA",$D2574*0.94,
IF($F2574="BAJA",$D2574*0.87,
IF($F2574="LIQUIDAR",_xlfn.XLOOKUP(A2574,Rotación!$A:$A,Rotación!$O:$O,0,0,-1),"")))),"")</f>
        <v>11543000</v>
      </c>
      <c r="J2574" s="13">
        <f>IFERROR(IF($F2574="ALTA",$D2574*0.94,
IF($F2574="MEDIA",$D2574*0.9,
IF($F2574="BAJA",$D2574*0.85,
IF($F2574="LIQUIDAR",_xlfn.XLOOKUP(A2574,Rotación!$A:$A,Rotación!$O:$O,0,0,-1),"")))),"")</f>
        <v>11186000</v>
      </c>
      <c r="K2574" s="13" t="str">
        <f>_xlfn.XLOOKUP(A2574,Rotación!$A:$A,Rotación!$P:$P,"",0,-1)</f>
        <v/>
      </c>
      <c r="L2574" s="25" t="e">
        <f t="shared" si="172"/>
        <v>#VALUE!</v>
      </c>
      <c r="M2574" s="26">
        <f t="shared" si="173"/>
        <v>0.84033613445378152</v>
      </c>
      <c r="N2574" s="22" t="str">
        <f>IFERROR(VLOOKUP(A2574,'Base ATR'!$1:$1048576,2,0),"")</f>
        <v/>
      </c>
      <c r="O2574" s="23" t="str">
        <f t="shared" ca="1" si="174"/>
        <v/>
      </c>
      <c r="P2574" t="str">
        <f t="shared" si="175"/>
        <v/>
      </c>
    </row>
    <row r="2575" spans="1:16" x14ac:dyDescent="0.3">
      <c r="A2575" t="s">
        <v>5608</v>
      </c>
      <c r="D2575" s="29">
        <v>13000000</v>
      </c>
      <c r="E2575" s="29">
        <v>11000000</v>
      </c>
      <c r="F2575" t="s">
        <v>5390</v>
      </c>
      <c r="G2575" s="13">
        <f>IFERROR(IF($F2575="ALTA",$D2575*1.03,
IF($F2575="MEDIA",$D2575*1,
IF($F2575="BAJA",$D2575*0.92,
IF($F2575="LIQUIDAR",_xlfn.XLOOKUP(A2575,Rotación!$A:$A,Rotación!$O:$O,0,0,-1),"")))),"")</f>
        <v>13390000</v>
      </c>
      <c r="H2575" s="13">
        <f>IFERROR(IF($F2575="ALTA",$D2575*1,
IF($F2575="MEDIA",$D2575*0.97,
IF($F2575="BAJA",$D2575*0.9,
IF($F2575="LIQUIDAR",_xlfn.XLOOKUP(A2575,Rotación!$A:$A,Rotación!$O:$O,0,0,-1),"")))),"")</f>
        <v>13000000</v>
      </c>
      <c r="I2575" s="13">
        <f>IFERROR(IF($F2575="ALTA",$D2575*0.97,
IF($F2575="MEDIA",$D2575*0.94,
IF($F2575="BAJA",$D2575*0.87,
IF($F2575="LIQUIDAR",_xlfn.XLOOKUP(A2575,Rotación!$A:$A,Rotación!$O:$O,0,0,-1),"")))),"")</f>
        <v>12610000</v>
      </c>
      <c r="J2575" s="13">
        <f>IFERROR(IF($F2575="ALTA",$D2575*0.94,
IF($F2575="MEDIA",$D2575*0.9,
IF($F2575="BAJA",$D2575*0.85,
IF($F2575="LIQUIDAR",_xlfn.XLOOKUP(A2575,Rotación!$A:$A,Rotación!$O:$O,0,0,-1),"")))),"")</f>
        <v>12220000</v>
      </c>
      <c r="K2575" s="13" t="str">
        <f>_xlfn.XLOOKUP(A2575,Rotación!$A:$A,Rotación!$P:$P,"",0,-1)</f>
        <v/>
      </c>
      <c r="L2575" s="25" t="e">
        <f t="shared" si="172"/>
        <v>#VALUE!</v>
      </c>
      <c r="M2575" s="26">
        <f t="shared" si="173"/>
        <v>0.84615384615384615</v>
      </c>
      <c r="N2575" s="22" t="str">
        <f>IFERROR(VLOOKUP(A2575,'Base ATR'!$1:$1048576,2,0),"")</f>
        <v/>
      </c>
      <c r="O2575" s="23" t="str">
        <f t="shared" ca="1" si="174"/>
        <v/>
      </c>
      <c r="P2575" t="str">
        <f t="shared" si="175"/>
        <v/>
      </c>
    </row>
    <row r="2576" spans="1:16" x14ac:dyDescent="0.3">
      <c r="A2576" t="s">
        <v>5609</v>
      </c>
      <c r="D2576" s="29">
        <v>12900000</v>
      </c>
      <c r="E2576" s="29">
        <v>10000000</v>
      </c>
      <c r="F2576" t="s">
        <v>5390</v>
      </c>
      <c r="G2576" s="13">
        <f>IFERROR(IF($F2576="ALTA",$D2576*1.03,
IF($F2576="MEDIA",$D2576*1,
IF($F2576="BAJA",$D2576*0.92,
IF($F2576="LIQUIDAR",_xlfn.XLOOKUP(A2576,Rotación!$A:$A,Rotación!$O:$O,0,0,-1),"")))),"")</f>
        <v>13287000</v>
      </c>
      <c r="H2576" s="13">
        <f>IFERROR(IF($F2576="ALTA",$D2576*1,
IF($F2576="MEDIA",$D2576*0.97,
IF($F2576="BAJA",$D2576*0.9,
IF($F2576="LIQUIDAR",_xlfn.XLOOKUP(A2576,Rotación!$A:$A,Rotación!$O:$O,0,0,-1),"")))),"")</f>
        <v>12900000</v>
      </c>
      <c r="I2576" s="13">
        <f>IFERROR(IF($F2576="ALTA",$D2576*0.97,
IF($F2576="MEDIA",$D2576*0.94,
IF($F2576="BAJA",$D2576*0.87,
IF($F2576="LIQUIDAR",_xlfn.XLOOKUP(A2576,Rotación!$A:$A,Rotación!$O:$O,0,0,-1),"")))),"")</f>
        <v>12513000</v>
      </c>
      <c r="J2576" s="13">
        <f>IFERROR(IF($F2576="ALTA",$D2576*0.94,
IF($F2576="MEDIA",$D2576*0.9,
IF($F2576="BAJA",$D2576*0.85,
IF($F2576="LIQUIDAR",_xlfn.XLOOKUP(A2576,Rotación!$A:$A,Rotación!$O:$O,0,0,-1),"")))),"")</f>
        <v>12126000</v>
      </c>
      <c r="K2576" s="13" t="str">
        <f>_xlfn.XLOOKUP(A2576,Rotación!$A:$A,Rotación!$P:$P,"",0,-1)</f>
        <v/>
      </c>
      <c r="L2576" s="25" t="e">
        <f t="shared" si="172"/>
        <v>#VALUE!</v>
      </c>
      <c r="M2576" s="26">
        <f t="shared" si="173"/>
        <v>0.77519379844961245</v>
      </c>
      <c r="N2576" s="22" t="str">
        <f>IFERROR(VLOOKUP(A2576,'Base ATR'!$1:$1048576,2,0),"")</f>
        <v/>
      </c>
      <c r="O2576" s="23" t="str">
        <f t="shared" ca="1" si="174"/>
        <v/>
      </c>
      <c r="P2576" t="str">
        <f t="shared" si="175"/>
        <v/>
      </c>
    </row>
    <row r="2577" spans="1:16" x14ac:dyDescent="0.3">
      <c r="A2577" t="s">
        <v>5610</v>
      </c>
      <c r="D2577" s="29">
        <v>17200000</v>
      </c>
      <c r="E2577" s="29">
        <v>14000000</v>
      </c>
      <c r="F2577" t="s">
        <v>5390</v>
      </c>
      <c r="G2577" s="13">
        <f>IFERROR(IF($F2577="ALTA",$D2577*1.03,
IF($F2577="MEDIA",$D2577*1,
IF($F2577="BAJA",$D2577*0.92,
IF($F2577="LIQUIDAR",_xlfn.XLOOKUP(A2577,Rotación!$A:$A,Rotación!$O:$O,0,0,-1),"")))),"")</f>
        <v>17716000</v>
      </c>
      <c r="H2577" s="13">
        <f>IFERROR(IF($F2577="ALTA",$D2577*1,
IF($F2577="MEDIA",$D2577*0.97,
IF($F2577="BAJA",$D2577*0.9,
IF($F2577="LIQUIDAR",_xlfn.XLOOKUP(A2577,Rotación!$A:$A,Rotación!$O:$O,0,0,-1),"")))),"")</f>
        <v>17200000</v>
      </c>
      <c r="I2577" s="13">
        <f>IFERROR(IF($F2577="ALTA",$D2577*0.97,
IF($F2577="MEDIA",$D2577*0.94,
IF($F2577="BAJA",$D2577*0.87,
IF($F2577="LIQUIDAR",_xlfn.XLOOKUP(A2577,Rotación!$A:$A,Rotación!$O:$O,0,0,-1),"")))),"")</f>
        <v>16684000</v>
      </c>
      <c r="J2577" s="13">
        <f>IFERROR(IF($F2577="ALTA",$D2577*0.94,
IF($F2577="MEDIA",$D2577*0.9,
IF($F2577="BAJA",$D2577*0.85,
IF($F2577="LIQUIDAR",_xlfn.XLOOKUP(A2577,Rotación!$A:$A,Rotación!$O:$O,0,0,-1),"")))),"")</f>
        <v>16168000</v>
      </c>
      <c r="K2577" s="13" t="str">
        <f>_xlfn.XLOOKUP(A2577,Rotación!$A:$A,Rotación!$P:$P,"",0,-1)</f>
        <v/>
      </c>
      <c r="L2577" s="25" t="e">
        <f t="shared" si="172"/>
        <v>#VALUE!</v>
      </c>
      <c r="M2577" s="26">
        <f t="shared" si="173"/>
        <v>0.81395348837209303</v>
      </c>
      <c r="N2577" s="22" t="str">
        <f>IFERROR(VLOOKUP(A2577,'Base ATR'!$1:$1048576,2,0),"")</f>
        <v/>
      </c>
      <c r="O2577" s="23" t="str">
        <f t="shared" ca="1" si="174"/>
        <v/>
      </c>
      <c r="P2577" t="str">
        <f t="shared" si="175"/>
        <v/>
      </c>
    </row>
    <row r="2578" spans="1:16" x14ac:dyDescent="0.3">
      <c r="A2578" t="s">
        <v>5611</v>
      </c>
      <c r="D2578" s="29">
        <v>9100000</v>
      </c>
      <c r="E2578" s="29">
        <v>10000000</v>
      </c>
      <c r="F2578" t="s">
        <v>5390</v>
      </c>
      <c r="G2578" s="13">
        <f>IFERROR(IF($F2578="ALTA",$D2578*1.03,
IF($F2578="MEDIA",$D2578*1,
IF($F2578="BAJA",$D2578*0.92,
IF($F2578="LIQUIDAR",_xlfn.XLOOKUP(A2578,Rotación!$A:$A,Rotación!$O:$O,0,0,-1),"")))),"")</f>
        <v>9373000</v>
      </c>
      <c r="H2578" s="13">
        <f>IFERROR(IF($F2578="ALTA",$D2578*1,
IF($F2578="MEDIA",$D2578*0.97,
IF($F2578="BAJA",$D2578*0.9,
IF($F2578="LIQUIDAR",_xlfn.XLOOKUP(A2578,Rotación!$A:$A,Rotación!$O:$O,0,0,-1),"")))),"")</f>
        <v>9100000</v>
      </c>
      <c r="I2578" s="13">
        <f>IFERROR(IF($F2578="ALTA",$D2578*0.97,
IF($F2578="MEDIA",$D2578*0.94,
IF($F2578="BAJA",$D2578*0.87,
IF($F2578="LIQUIDAR",_xlfn.XLOOKUP(A2578,Rotación!$A:$A,Rotación!$O:$O,0,0,-1),"")))),"")</f>
        <v>8827000</v>
      </c>
      <c r="J2578" s="13">
        <f>IFERROR(IF($F2578="ALTA",$D2578*0.94,
IF($F2578="MEDIA",$D2578*0.9,
IF($F2578="BAJA",$D2578*0.85,
IF($F2578="LIQUIDAR",_xlfn.XLOOKUP(A2578,Rotación!$A:$A,Rotación!$O:$O,0,0,-1),"")))),"")</f>
        <v>8554000</v>
      </c>
      <c r="K2578" s="13" t="str">
        <f>_xlfn.XLOOKUP(A2578,Rotación!$A:$A,Rotación!$P:$P,"",0,-1)</f>
        <v/>
      </c>
      <c r="L2578" s="25" t="e">
        <f t="shared" si="172"/>
        <v>#VALUE!</v>
      </c>
      <c r="M2578" s="26">
        <f t="shared" si="173"/>
        <v>1.098901098901099</v>
      </c>
      <c r="N2578" s="22" t="str">
        <f>IFERROR(VLOOKUP(A2578,'Base ATR'!$1:$1048576,2,0),"")</f>
        <v/>
      </c>
      <c r="O2578" s="23" t="str">
        <f t="shared" ca="1" si="174"/>
        <v/>
      </c>
      <c r="P2578" t="str">
        <f t="shared" si="175"/>
        <v/>
      </c>
    </row>
    <row r="2579" spans="1:16" x14ac:dyDescent="0.3">
      <c r="A2579" t="s">
        <v>5612</v>
      </c>
      <c r="D2579" s="29">
        <v>9250000</v>
      </c>
      <c r="E2579" s="29">
        <v>7500000</v>
      </c>
      <c r="F2579" t="s">
        <v>5390</v>
      </c>
      <c r="G2579" s="13">
        <f>IFERROR(IF($F2579="ALTA",$D2579*1.03,
IF($F2579="MEDIA",$D2579*1,
IF($F2579="BAJA",$D2579*0.92,
IF($F2579="LIQUIDAR",_xlfn.XLOOKUP(A2579,Rotación!$A:$A,Rotación!$O:$O,0,0,-1),"")))),"")</f>
        <v>9527500</v>
      </c>
      <c r="H2579" s="13">
        <f>IFERROR(IF($F2579="ALTA",$D2579*1,
IF($F2579="MEDIA",$D2579*0.97,
IF($F2579="BAJA",$D2579*0.9,
IF($F2579="LIQUIDAR",_xlfn.XLOOKUP(A2579,Rotación!$A:$A,Rotación!$O:$O,0,0,-1),"")))),"")</f>
        <v>9250000</v>
      </c>
      <c r="I2579" s="13">
        <f>IFERROR(IF($F2579="ALTA",$D2579*0.97,
IF($F2579="MEDIA",$D2579*0.94,
IF($F2579="BAJA",$D2579*0.87,
IF($F2579="LIQUIDAR",_xlfn.XLOOKUP(A2579,Rotación!$A:$A,Rotación!$O:$O,0,0,-1),"")))),"")</f>
        <v>8972500</v>
      </c>
      <c r="J2579" s="13">
        <f>IFERROR(IF($F2579="ALTA",$D2579*0.94,
IF($F2579="MEDIA",$D2579*0.9,
IF($F2579="BAJA",$D2579*0.85,
IF($F2579="LIQUIDAR",_xlfn.XLOOKUP(A2579,Rotación!$A:$A,Rotación!$O:$O,0,0,-1),"")))),"")</f>
        <v>8695000</v>
      </c>
      <c r="K2579" s="13" t="str">
        <f>_xlfn.XLOOKUP(A2579,Rotación!$A:$A,Rotación!$P:$P,"",0,-1)</f>
        <v/>
      </c>
      <c r="L2579" s="25" t="e">
        <f t="shared" si="172"/>
        <v>#VALUE!</v>
      </c>
      <c r="M2579" s="26">
        <f t="shared" si="173"/>
        <v>0.81081081081081086</v>
      </c>
      <c r="N2579" s="22" t="str">
        <f>IFERROR(VLOOKUP(A2579,'Base ATR'!$1:$1048576,2,0),"")</f>
        <v/>
      </c>
      <c r="O2579" s="23" t="str">
        <f t="shared" ca="1" si="174"/>
        <v/>
      </c>
      <c r="P2579" t="str">
        <f t="shared" si="175"/>
        <v/>
      </c>
    </row>
    <row r="2580" spans="1:16" x14ac:dyDescent="0.3">
      <c r="A2580" t="s">
        <v>5599</v>
      </c>
      <c r="D2580" s="29">
        <v>25000000</v>
      </c>
      <c r="E2580" s="29">
        <v>21000000</v>
      </c>
      <c r="F2580" t="s">
        <v>5390</v>
      </c>
      <c r="G2580" s="13">
        <f>IFERROR(IF($F2580="ALTA",$D2580*1.03,
IF($F2580="MEDIA",$D2580*1,
IF($F2580="BAJA",$D2580*0.92,
IF($F2580="LIQUIDAR",_xlfn.XLOOKUP(A2580,Rotación!$A:$A,Rotación!$O:$O,0,0,-1),"")))),"")</f>
        <v>25750000</v>
      </c>
      <c r="H2580" s="13">
        <f>IFERROR(IF($F2580="ALTA",$D2580*1,
IF($F2580="MEDIA",$D2580*0.97,
IF($F2580="BAJA",$D2580*0.9,
IF($F2580="LIQUIDAR",_xlfn.XLOOKUP(A2580,Rotación!$A:$A,Rotación!$O:$O,0,0,-1),"")))),"")</f>
        <v>25000000</v>
      </c>
      <c r="I2580" s="13">
        <f>IFERROR(IF($F2580="ALTA",$D2580*0.97,
IF($F2580="MEDIA",$D2580*0.94,
IF($F2580="BAJA",$D2580*0.87,
IF($F2580="LIQUIDAR",_xlfn.XLOOKUP(A2580,Rotación!$A:$A,Rotación!$O:$O,0,0,-1),"")))),"")</f>
        <v>24250000</v>
      </c>
      <c r="J2580" s="13">
        <f>IFERROR(IF($F2580="ALTA",$D2580*0.94,
IF($F2580="MEDIA",$D2580*0.9,
IF($F2580="BAJA",$D2580*0.85,
IF($F2580="LIQUIDAR",_xlfn.XLOOKUP(A2580,Rotación!$A:$A,Rotación!$O:$O,0,0,-1),"")))),"")</f>
        <v>23500000</v>
      </c>
      <c r="K2580" s="13" t="str">
        <f>_xlfn.XLOOKUP(A2580,Rotación!$A:$A,Rotación!$P:$P,"",0,-1)</f>
        <v/>
      </c>
      <c r="L2580" s="25" t="e">
        <f t="shared" si="172"/>
        <v>#VALUE!</v>
      </c>
      <c r="M2580" s="26">
        <f t="shared" si="173"/>
        <v>0.84</v>
      </c>
      <c r="N2580" s="22">
        <f>IFERROR(VLOOKUP(A2580,'Base ATR'!$1:$1048576,2,0),"")</f>
        <v>46119.758333333331</v>
      </c>
      <c r="O2580" s="23">
        <f t="shared" ca="1" si="174"/>
        <v>168.24166666666861</v>
      </c>
      <c r="P2580" t="str">
        <f t="shared" si="175"/>
        <v>SOBRE MERCADO</v>
      </c>
    </row>
    <row r="2581" spans="1:16" x14ac:dyDescent="0.3">
      <c r="A2581" t="s">
        <v>5613</v>
      </c>
      <c r="D2581" s="29">
        <v>48600000</v>
      </c>
      <c r="E2581" s="29">
        <v>40000000</v>
      </c>
      <c r="F2581" t="s">
        <v>4033</v>
      </c>
      <c r="G2581" s="13">
        <f>IFERROR(IF($F2581="ALTA",$D2581*1.03,
IF($F2581="MEDIA",$D2581*1,
IF($F2581="BAJA",$D2581*0.92,
IF($F2581="LIQUIDAR",_xlfn.XLOOKUP(A2581,Rotación!$A:$A,Rotación!$O:$O,0,0,-1),"")))),"")</f>
        <v>48600000</v>
      </c>
      <c r="H2581" s="13">
        <f>IFERROR(IF($F2581="ALTA",$D2581*1,
IF($F2581="MEDIA",$D2581*0.97,
IF($F2581="BAJA",$D2581*0.9,
IF($F2581="LIQUIDAR",_xlfn.XLOOKUP(A2581,Rotación!$A:$A,Rotación!$O:$O,0,0,-1),"")))),"")</f>
        <v>47142000</v>
      </c>
      <c r="I2581" s="13">
        <f>IFERROR(IF($F2581="ALTA",$D2581*0.97,
IF($F2581="MEDIA",$D2581*0.94,
IF($F2581="BAJA",$D2581*0.87,
IF($F2581="LIQUIDAR",_xlfn.XLOOKUP(A2581,Rotación!$A:$A,Rotación!$O:$O,0,0,-1),"")))),"")</f>
        <v>45684000</v>
      </c>
      <c r="J2581" s="13">
        <f>IFERROR(IF($F2581="ALTA",$D2581*0.94,
IF($F2581="MEDIA",$D2581*0.9,
IF($F2581="BAJA",$D2581*0.85,
IF($F2581="LIQUIDAR",_xlfn.XLOOKUP(A2581,Rotación!$A:$A,Rotación!$O:$O,0,0,-1),"")))),"")</f>
        <v>43740000</v>
      </c>
      <c r="K2581" s="13" t="str">
        <f>_xlfn.XLOOKUP(A2581,Rotación!$A:$A,Rotación!$P:$P,"",0,-1)</f>
        <v/>
      </c>
      <c r="L2581" s="25" t="e">
        <f t="shared" si="172"/>
        <v>#VALUE!</v>
      </c>
      <c r="M2581" s="26">
        <f t="shared" si="173"/>
        <v>0.82304526748971196</v>
      </c>
      <c r="N2581" s="22" t="str">
        <f>IFERROR(VLOOKUP(A2581,'Base ATR'!$1:$1048576,2,0),"")</f>
        <v/>
      </c>
      <c r="O2581" s="23" t="str">
        <f t="shared" ca="1" si="174"/>
        <v/>
      </c>
      <c r="P2581" t="str">
        <f t="shared" si="175"/>
        <v/>
      </c>
    </row>
    <row r="2582" spans="1:16" x14ac:dyDescent="0.3">
      <c r="A2582" t="s">
        <v>5614</v>
      </c>
      <c r="D2582" s="29">
        <v>11500000</v>
      </c>
      <c r="E2582" s="29">
        <v>10000000</v>
      </c>
      <c r="F2582" t="s">
        <v>4033</v>
      </c>
      <c r="G2582" s="13">
        <f>IFERROR(IF($F2582="ALTA",$D2582*1.03,
IF($F2582="MEDIA",$D2582*1,
IF($F2582="BAJA",$D2582*0.92,
IF($F2582="LIQUIDAR",_xlfn.XLOOKUP(A2582,Rotación!$A:$A,Rotación!$O:$O,0,0,-1),"")))),"")</f>
        <v>11500000</v>
      </c>
      <c r="H2582" s="13">
        <f>IFERROR(IF($F2582="ALTA",$D2582*1,
IF($F2582="MEDIA",$D2582*0.97,
IF($F2582="BAJA",$D2582*0.9,
IF($F2582="LIQUIDAR",_xlfn.XLOOKUP(A2582,Rotación!$A:$A,Rotación!$O:$O,0,0,-1),"")))),"")</f>
        <v>11155000</v>
      </c>
      <c r="I2582" s="13">
        <f>IFERROR(IF($F2582="ALTA",$D2582*0.97,
IF($F2582="MEDIA",$D2582*0.94,
IF($F2582="BAJA",$D2582*0.87,
IF($F2582="LIQUIDAR",_xlfn.XLOOKUP(A2582,Rotación!$A:$A,Rotación!$O:$O,0,0,-1),"")))),"")</f>
        <v>10810000</v>
      </c>
      <c r="J2582" s="13">
        <f>IFERROR(IF($F2582="ALTA",$D2582*0.94,
IF($F2582="MEDIA",$D2582*0.9,
IF($F2582="BAJA",$D2582*0.85,
IF($F2582="LIQUIDAR",_xlfn.XLOOKUP(A2582,Rotación!$A:$A,Rotación!$O:$O,0,0,-1),"")))),"")</f>
        <v>10350000</v>
      </c>
      <c r="K2582" s="13" t="str">
        <f>_xlfn.XLOOKUP(A2582,Rotación!$A:$A,Rotación!$P:$P,"",0,-1)</f>
        <v/>
      </c>
      <c r="L2582" s="25" t="e">
        <f t="shared" si="172"/>
        <v>#VALUE!</v>
      </c>
      <c r="M2582" s="26">
        <f t="shared" si="173"/>
        <v>0.86956521739130432</v>
      </c>
      <c r="N2582" s="22" t="str">
        <f>IFERROR(VLOOKUP(A2582,'Base ATR'!$1:$1048576,2,0),"")</f>
        <v/>
      </c>
      <c r="O2582" s="23" t="str">
        <f t="shared" ca="1" si="174"/>
        <v/>
      </c>
      <c r="P2582" t="str">
        <f t="shared" si="175"/>
        <v/>
      </c>
    </row>
    <row r="2583" spans="1:16" x14ac:dyDescent="0.3">
      <c r="A2583" t="s">
        <v>5615</v>
      </c>
      <c r="D2583" s="29">
        <v>12600000</v>
      </c>
      <c r="E2583" s="29">
        <v>10000000</v>
      </c>
      <c r="F2583" t="s">
        <v>4033</v>
      </c>
      <c r="G2583" s="13">
        <f>IFERROR(IF($F2583="ALTA",$D2583*1.03,
IF($F2583="MEDIA",$D2583*1,
IF($F2583="BAJA",$D2583*0.92,
IF($F2583="LIQUIDAR",_xlfn.XLOOKUP(A2583,Rotación!$A:$A,Rotación!$O:$O,0,0,-1),"")))),"")</f>
        <v>12600000</v>
      </c>
      <c r="H2583" s="13">
        <f>IFERROR(IF($F2583="ALTA",$D2583*1,
IF($F2583="MEDIA",$D2583*0.97,
IF($F2583="BAJA",$D2583*0.9,
IF($F2583="LIQUIDAR",_xlfn.XLOOKUP(A2583,Rotación!$A:$A,Rotación!$O:$O,0,0,-1),"")))),"")</f>
        <v>12222000</v>
      </c>
      <c r="I2583" s="13">
        <f>IFERROR(IF($F2583="ALTA",$D2583*0.97,
IF($F2583="MEDIA",$D2583*0.94,
IF($F2583="BAJA",$D2583*0.87,
IF($F2583="LIQUIDAR",_xlfn.XLOOKUP(A2583,Rotación!$A:$A,Rotación!$O:$O,0,0,-1),"")))),"")</f>
        <v>11844000</v>
      </c>
      <c r="J2583" s="13">
        <f>IFERROR(IF($F2583="ALTA",$D2583*0.94,
IF($F2583="MEDIA",$D2583*0.9,
IF($F2583="BAJA",$D2583*0.85,
IF($F2583="LIQUIDAR",_xlfn.XLOOKUP(A2583,Rotación!$A:$A,Rotación!$O:$O,0,0,-1),"")))),"")</f>
        <v>11340000</v>
      </c>
      <c r="K2583" s="13" t="str">
        <f>_xlfn.XLOOKUP(A2583,Rotación!$A:$A,Rotación!$P:$P,"",0,-1)</f>
        <v/>
      </c>
      <c r="L2583" s="25" t="e">
        <f t="shared" si="172"/>
        <v>#VALUE!</v>
      </c>
      <c r="M2583" s="26">
        <f t="shared" si="173"/>
        <v>0.79365079365079361</v>
      </c>
      <c r="N2583" s="22" t="str">
        <f>IFERROR(VLOOKUP(A2583,'Base ATR'!$1:$1048576,2,0),"")</f>
        <v/>
      </c>
      <c r="O2583" s="23" t="str">
        <f t="shared" ca="1" si="174"/>
        <v/>
      </c>
      <c r="P2583" t="str">
        <f t="shared" si="175"/>
        <v/>
      </c>
    </row>
    <row r="2584" spans="1:16" x14ac:dyDescent="0.3">
      <c r="A2584" t="s">
        <v>5616</v>
      </c>
      <c r="D2584" s="29">
        <v>8600000</v>
      </c>
      <c r="E2584" s="29">
        <v>7500000</v>
      </c>
      <c r="F2584" t="s">
        <v>5390</v>
      </c>
      <c r="G2584" s="13">
        <f>IFERROR(IF($F2584="ALTA",$D2584*1.03,
IF($F2584="MEDIA",$D2584*1,
IF($F2584="BAJA",$D2584*0.92,
IF($F2584="LIQUIDAR",_xlfn.XLOOKUP(A2584,Rotación!$A:$A,Rotación!$O:$O,0,0,-1),"")))),"")</f>
        <v>8858000</v>
      </c>
      <c r="H2584" s="13">
        <f>IFERROR(IF($F2584="ALTA",$D2584*1,
IF($F2584="MEDIA",$D2584*0.97,
IF($F2584="BAJA",$D2584*0.9,
IF($F2584="LIQUIDAR",_xlfn.XLOOKUP(A2584,Rotación!$A:$A,Rotación!$O:$O,0,0,-1),"")))),"")</f>
        <v>8600000</v>
      </c>
      <c r="I2584" s="13">
        <f>IFERROR(IF($F2584="ALTA",$D2584*0.97,
IF($F2584="MEDIA",$D2584*0.94,
IF($F2584="BAJA",$D2584*0.87,
IF($F2584="LIQUIDAR",_xlfn.XLOOKUP(A2584,Rotación!$A:$A,Rotación!$O:$O,0,0,-1),"")))),"")</f>
        <v>8342000</v>
      </c>
      <c r="J2584" s="13">
        <f>IFERROR(IF($F2584="ALTA",$D2584*0.94,
IF($F2584="MEDIA",$D2584*0.9,
IF($F2584="BAJA",$D2584*0.85,
IF($F2584="LIQUIDAR",_xlfn.XLOOKUP(A2584,Rotación!$A:$A,Rotación!$O:$O,0,0,-1),"")))),"")</f>
        <v>8084000</v>
      </c>
      <c r="K2584" s="13" t="str">
        <f>_xlfn.XLOOKUP(A2584,Rotación!$A:$A,Rotación!$P:$P,"",0,-1)</f>
        <v/>
      </c>
      <c r="L2584" s="25" t="e">
        <f t="shared" si="172"/>
        <v>#VALUE!</v>
      </c>
      <c r="M2584" s="26">
        <f t="shared" si="173"/>
        <v>0.87209302325581395</v>
      </c>
      <c r="N2584" s="22" t="str">
        <f>IFERROR(VLOOKUP(A2584,'Base ATR'!$1:$1048576,2,0),"")</f>
        <v/>
      </c>
      <c r="O2584" s="23" t="str">
        <f t="shared" ca="1" si="174"/>
        <v/>
      </c>
      <c r="P2584" t="str">
        <f t="shared" si="175"/>
        <v/>
      </c>
    </row>
    <row r="2585" spans="1:16" x14ac:dyDescent="0.3">
      <c r="A2585" t="s">
        <v>5617</v>
      </c>
      <c r="D2585" s="29">
        <v>13900000</v>
      </c>
      <c r="E2585" s="29">
        <v>11700000</v>
      </c>
      <c r="F2585" t="s">
        <v>4033</v>
      </c>
      <c r="G2585" s="13">
        <f>IFERROR(IF($F2585="ALTA",$D2585*1.03,
IF($F2585="MEDIA",$D2585*1,
IF($F2585="BAJA",$D2585*0.92,
IF($F2585="LIQUIDAR",_xlfn.XLOOKUP(A2585,Rotación!$A:$A,Rotación!$O:$O,0,0,-1),"")))),"")</f>
        <v>13900000</v>
      </c>
      <c r="H2585" s="13">
        <f>IFERROR(IF($F2585="ALTA",$D2585*1,
IF($F2585="MEDIA",$D2585*0.97,
IF($F2585="BAJA",$D2585*0.9,
IF($F2585="LIQUIDAR",_xlfn.XLOOKUP(A2585,Rotación!$A:$A,Rotación!$O:$O,0,0,-1),"")))),"")</f>
        <v>13483000</v>
      </c>
      <c r="I2585" s="13">
        <f>IFERROR(IF($F2585="ALTA",$D2585*0.97,
IF($F2585="MEDIA",$D2585*0.94,
IF($F2585="BAJA",$D2585*0.87,
IF($F2585="LIQUIDAR",_xlfn.XLOOKUP(A2585,Rotación!$A:$A,Rotación!$O:$O,0,0,-1),"")))),"")</f>
        <v>13066000</v>
      </c>
      <c r="J2585" s="13">
        <f>IFERROR(IF($F2585="ALTA",$D2585*0.94,
IF($F2585="MEDIA",$D2585*0.9,
IF($F2585="BAJA",$D2585*0.85,
IF($F2585="LIQUIDAR",_xlfn.XLOOKUP(A2585,Rotación!$A:$A,Rotación!$O:$O,0,0,-1),"")))),"")</f>
        <v>12510000</v>
      </c>
      <c r="K2585" s="13" t="str">
        <f>_xlfn.XLOOKUP(A2585,Rotación!$A:$A,Rotación!$P:$P,"",0,-1)</f>
        <v/>
      </c>
      <c r="L2585" s="25" t="e">
        <f t="shared" si="172"/>
        <v>#VALUE!</v>
      </c>
      <c r="M2585" s="26">
        <f t="shared" si="173"/>
        <v>0.84172661870503596</v>
      </c>
      <c r="N2585" s="22" t="str">
        <f>IFERROR(VLOOKUP(A2585,'Base ATR'!$1:$1048576,2,0),"")</f>
        <v/>
      </c>
      <c r="O2585" s="23" t="str">
        <f t="shared" ca="1" si="174"/>
        <v/>
      </c>
      <c r="P2585" t="str">
        <f t="shared" si="175"/>
        <v/>
      </c>
    </row>
    <row r="2586" spans="1:16" x14ac:dyDescent="0.3">
      <c r="A2586" t="s">
        <v>5618</v>
      </c>
      <c r="D2586" s="29">
        <v>16100000</v>
      </c>
      <c r="E2586" s="29">
        <v>13300000</v>
      </c>
      <c r="F2586" t="s">
        <v>4033</v>
      </c>
      <c r="G2586" s="13">
        <f>IFERROR(IF($F2586="ALTA",$D2586*1.03,
IF($F2586="MEDIA",$D2586*1,
IF($F2586="BAJA",$D2586*0.92,
IF($F2586="LIQUIDAR",_xlfn.XLOOKUP(A2586,Rotación!$A:$A,Rotación!$O:$O,0,0,-1),"")))),"")</f>
        <v>16100000</v>
      </c>
      <c r="H2586" s="13">
        <f>IFERROR(IF($F2586="ALTA",$D2586*1,
IF($F2586="MEDIA",$D2586*0.97,
IF($F2586="BAJA",$D2586*0.9,
IF($F2586="LIQUIDAR",_xlfn.XLOOKUP(A2586,Rotación!$A:$A,Rotación!$O:$O,0,0,-1),"")))),"")</f>
        <v>15617000</v>
      </c>
      <c r="I2586" s="13">
        <f>IFERROR(IF($F2586="ALTA",$D2586*0.97,
IF($F2586="MEDIA",$D2586*0.94,
IF($F2586="BAJA",$D2586*0.87,
IF($F2586="LIQUIDAR",_xlfn.XLOOKUP(A2586,Rotación!$A:$A,Rotación!$O:$O,0,0,-1),"")))),"")</f>
        <v>15134000</v>
      </c>
      <c r="J2586" s="13">
        <f>IFERROR(IF($F2586="ALTA",$D2586*0.94,
IF($F2586="MEDIA",$D2586*0.9,
IF($F2586="BAJA",$D2586*0.85,
IF($F2586="LIQUIDAR",_xlfn.XLOOKUP(A2586,Rotación!$A:$A,Rotación!$O:$O,0,0,-1),"")))),"")</f>
        <v>14490000</v>
      </c>
      <c r="K2586" s="13" t="str">
        <f>_xlfn.XLOOKUP(A2586,Rotación!$A:$A,Rotación!$P:$P,"",0,-1)</f>
        <v/>
      </c>
      <c r="L2586" s="25" t="e">
        <f t="shared" ref="L2586:L2649" si="176">K2586-D2586</f>
        <v>#VALUE!</v>
      </c>
      <c r="M2586" s="26">
        <f t="shared" ref="M2586:M2649" si="177">E2586/D2586</f>
        <v>0.82608695652173914</v>
      </c>
      <c r="N2586" s="22" t="str">
        <f>IFERROR(VLOOKUP(A2586,'Base ATR'!$1:$1048576,2,0),"")</f>
        <v/>
      </c>
      <c r="O2586" s="23" t="str">
        <f t="shared" ref="O2586:O2649" ca="1" si="178">IF(N2586="","",TODAY()-N2586)</f>
        <v/>
      </c>
      <c r="P2586" t="str">
        <f t="shared" ref="P2586:P2649" si="179">IF(N2586="", "", IF(K2586 &gt; D2586, "SOBRE MERCADO", IF(K2586 &lt; D2586, "BAJO MERCADO", "ALINEADO")))</f>
        <v/>
      </c>
    </row>
    <row r="2587" spans="1:16" x14ac:dyDescent="0.3">
      <c r="A2587" t="s">
        <v>5619</v>
      </c>
      <c r="D2587" s="29">
        <v>16500000</v>
      </c>
      <c r="E2587" s="29">
        <v>13200000</v>
      </c>
      <c r="F2587" t="s">
        <v>5391</v>
      </c>
      <c r="G2587" s="13">
        <f>IFERROR(IF($F2587="ALTA",$D2587*1.03,
IF($F2587="MEDIA",$D2587*1,
IF($F2587="BAJA",$D2587*0.92,
IF($F2587="LIQUIDAR",_xlfn.XLOOKUP(A2587,Rotación!$A:$A,Rotación!$O:$O,0,0,-1),"")))),"")</f>
        <v>15180000</v>
      </c>
      <c r="H2587" s="13">
        <f>IFERROR(IF($F2587="ALTA",$D2587*1,
IF($F2587="MEDIA",$D2587*0.97,
IF($F2587="BAJA",$D2587*0.9,
IF($F2587="LIQUIDAR",_xlfn.XLOOKUP(A2587,Rotación!$A:$A,Rotación!$O:$O,0,0,-1),"")))),"")</f>
        <v>14850000</v>
      </c>
      <c r="I2587" s="13">
        <f>IFERROR(IF($F2587="ALTA",$D2587*0.97,
IF($F2587="MEDIA",$D2587*0.94,
IF($F2587="BAJA",$D2587*0.87,
IF($F2587="LIQUIDAR",_xlfn.XLOOKUP(A2587,Rotación!$A:$A,Rotación!$O:$O,0,0,-1),"")))),"")</f>
        <v>14355000</v>
      </c>
      <c r="J2587" s="13">
        <f>IFERROR(IF($F2587="ALTA",$D2587*0.94,
IF($F2587="MEDIA",$D2587*0.9,
IF($F2587="BAJA",$D2587*0.85,
IF($F2587="LIQUIDAR",_xlfn.XLOOKUP(A2587,Rotación!$A:$A,Rotación!$O:$O,0,0,-1),"")))),"")</f>
        <v>14025000</v>
      </c>
      <c r="K2587" s="13" t="str">
        <f>_xlfn.XLOOKUP(A2587,Rotación!$A:$A,Rotación!$P:$P,"",0,-1)</f>
        <v/>
      </c>
      <c r="L2587" s="25" t="e">
        <f t="shared" si="176"/>
        <v>#VALUE!</v>
      </c>
      <c r="M2587" s="26">
        <f t="shared" si="177"/>
        <v>0.8</v>
      </c>
      <c r="N2587" s="22" t="str">
        <f>IFERROR(VLOOKUP(A2587,'Base ATR'!$1:$1048576,2,0),"")</f>
        <v/>
      </c>
      <c r="O2587" s="23" t="str">
        <f t="shared" ca="1" si="178"/>
        <v/>
      </c>
      <c r="P2587" t="str">
        <f t="shared" si="179"/>
        <v/>
      </c>
    </row>
    <row r="2588" spans="1:16" x14ac:dyDescent="0.3">
      <c r="A2588" t="s">
        <v>1665</v>
      </c>
      <c r="D2588" s="29">
        <v>16300000</v>
      </c>
      <c r="E2588" s="29">
        <v>12500000</v>
      </c>
      <c r="F2588" t="s">
        <v>4033</v>
      </c>
      <c r="G2588" s="13">
        <f>IFERROR(IF($F2588="ALTA",$D2588*1.03,
IF($F2588="MEDIA",$D2588*1,
IF($F2588="BAJA",$D2588*0.92,
IF($F2588="LIQUIDAR",_xlfn.XLOOKUP(A2588,Rotación!$A:$A,Rotación!$O:$O,0,0,-1),"")))),"")</f>
        <v>16300000</v>
      </c>
      <c r="H2588" s="13">
        <f>IFERROR(IF($F2588="ALTA",$D2588*1,
IF($F2588="MEDIA",$D2588*0.97,
IF($F2588="BAJA",$D2588*0.9,
IF($F2588="LIQUIDAR",_xlfn.XLOOKUP(A2588,Rotación!$A:$A,Rotación!$O:$O,0,0,-1),"")))),"")</f>
        <v>15811000</v>
      </c>
      <c r="I2588" s="13">
        <f>IFERROR(IF($F2588="ALTA",$D2588*0.97,
IF($F2588="MEDIA",$D2588*0.94,
IF($F2588="BAJA",$D2588*0.87,
IF($F2588="LIQUIDAR",_xlfn.XLOOKUP(A2588,Rotación!$A:$A,Rotación!$O:$O,0,0,-1),"")))),"")</f>
        <v>15322000</v>
      </c>
      <c r="J2588" s="13">
        <f>IFERROR(IF($F2588="ALTA",$D2588*0.94,
IF($F2588="MEDIA",$D2588*0.9,
IF($F2588="BAJA",$D2588*0.85,
IF($F2588="LIQUIDAR",_xlfn.XLOOKUP(A2588,Rotación!$A:$A,Rotación!$O:$O,0,0,-1),"")))),"")</f>
        <v>14670000</v>
      </c>
      <c r="K2588" s="13" t="str">
        <f>_xlfn.XLOOKUP(A2588,Rotación!$A:$A,Rotación!$P:$P,"",0,-1)</f>
        <v/>
      </c>
      <c r="L2588" s="25" t="e">
        <f t="shared" si="176"/>
        <v>#VALUE!</v>
      </c>
      <c r="M2588" s="26">
        <f t="shared" si="177"/>
        <v>0.76687116564417179</v>
      </c>
      <c r="N2588" s="22">
        <f>IFERROR(VLOOKUP(A2588,'Base ATR'!$1:$1048576,2,0),"")</f>
        <v>45315.457638888889</v>
      </c>
      <c r="O2588" s="23">
        <f t="shared" ca="1" si="178"/>
        <v>972.54236111111095</v>
      </c>
      <c r="P2588" t="str">
        <f t="shared" si="179"/>
        <v>SOBRE MERCADO</v>
      </c>
    </row>
    <row r="2589" spans="1:16" x14ac:dyDescent="0.3">
      <c r="A2589" t="s">
        <v>5620</v>
      </c>
      <c r="D2589" s="29">
        <v>10300000</v>
      </c>
      <c r="E2589" s="29">
        <v>9000000</v>
      </c>
      <c r="F2589" t="s">
        <v>5390</v>
      </c>
      <c r="G2589" s="13">
        <f>IFERROR(IF($F2589="ALTA",$D2589*1.03,
IF($F2589="MEDIA",$D2589*1,
IF($F2589="BAJA",$D2589*0.92,
IF($F2589="LIQUIDAR",_xlfn.XLOOKUP(A2589,Rotación!$A:$A,Rotación!$O:$O,0,0,-1),"")))),"")</f>
        <v>10609000</v>
      </c>
      <c r="H2589" s="13">
        <f>IFERROR(IF($F2589="ALTA",$D2589*1,
IF($F2589="MEDIA",$D2589*0.97,
IF($F2589="BAJA",$D2589*0.9,
IF($F2589="LIQUIDAR",_xlfn.XLOOKUP(A2589,Rotación!$A:$A,Rotación!$O:$O,0,0,-1),"")))),"")</f>
        <v>10300000</v>
      </c>
      <c r="I2589" s="13">
        <f>IFERROR(IF($F2589="ALTA",$D2589*0.97,
IF($F2589="MEDIA",$D2589*0.94,
IF($F2589="BAJA",$D2589*0.87,
IF($F2589="LIQUIDAR",_xlfn.XLOOKUP(A2589,Rotación!$A:$A,Rotación!$O:$O,0,0,-1),"")))),"")</f>
        <v>9991000</v>
      </c>
      <c r="J2589" s="13">
        <f>IFERROR(IF($F2589="ALTA",$D2589*0.94,
IF($F2589="MEDIA",$D2589*0.9,
IF($F2589="BAJA",$D2589*0.85,
IF($F2589="LIQUIDAR",_xlfn.XLOOKUP(A2589,Rotación!$A:$A,Rotación!$O:$O,0,0,-1),"")))),"")</f>
        <v>9682000</v>
      </c>
      <c r="K2589" s="13" t="str">
        <f>_xlfn.XLOOKUP(A2589,Rotación!$A:$A,Rotación!$P:$P,"",0,-1)</f>
        <v/>
      </c>
      <c r="L2589" s="25" t="e">
        <f t="shared" si="176"/>
        <v>#VALUE!</v>
      </c>
      <c r="M2589" s="26">
        <f t="shared" si="177"/>
        <v>0.87378640776699024</v>
      </c>
      <c r="N2589" s="22">
        <f>IFERROR(VLOOKUP(A2589,'Base ATR'!$1:$1048576,2,0),"")</f>
        <v>46191.561805555553</v>
      </c>
      <c r="O2589" s="23">
        <f t="shared" ca="1" si="178"/>
        <v>96.438194444446708</v>
      </c>
      <c r="P2589" t="str">
        <f t="shared" si="179"/>
        <v>SOBRE MERCADO</v>
      </c>
    </row>
    <row r="2590" spans="1:16" x14ac:dyDescent="0.3">
      <c r="A2590" t="s">
        <v>5621</v>
      </c>
      <c r="D2590" s="29">
        <v>10200000</v>
      </c>
      <c r="E2590" s="29">
        <v>8500000</v>
      </c>
      <c r="F2590" t="s">
        <v>5390</v>
      </c>
      <c r="G2590" s="13">
        <f>IFERROR(IF($F2590="ALTA",$D2590*1.03,
IF($F2590="MEDIA",$D2590*1,
IF($F2590="BAJA",$D2590*0.92,
IF($F2590="LIQUIDAR",_xlfn.XLOOKUP(A2590,Rotación!$A:$A,Rotación!$O:$O,0,0,-1),"")))),"")</f>
        <v>10506000</v>
      </c>
      <c r="H2590" s="13">
        <f>IFERROR(IF($F2590="ALTA",$D2590*1,
IF($F2590="MEDIA",$D2590*0.97,
IF($F2590="BAJA",$D2590*0.9,
IF($F2590="LIQUIDAR",_xlfn.XLOOKUP(A2590,Rotación!$A:$A,Rotación!$O:$O,0,0,-1),"")))),"")</f>
        <v>10200000</v>
      </c>
      <c r="I2590" s="13">
        <f>IFERROR(IF($F2590="ALTA",$D2590*0.97,
IF($F2590="MEDIA",$D2590*0.94,
IF($F2590="BAJA",$D2590*0.87,
IF($F2590="LIQUIDAR",_xlfn.XLOOKUP(A2590,Rotación!$A:$A,Rotación!$O:$O,0,0,-1),"")))),"")</f>
        <v>9894000</v>
      </c>
      <c r="J2590" s="13">
        <f>IFERROR(IF($F2590="ALTA",$D2590*0.94,
IF($F2590="MEDIA",$D2590*0.9,
IF($F2590="BAJA",$D2590*0.85,
IF($F2590="LIQUIDAR",_xlfn.XLOOKUP(A2590,Rotación!$A:$A,Rotación!$O:$O,0,0,-1),"")))),"")</f>
        <v>9588000</v>
      </c>
      <c r="K2590" s="13" t="str">
        <f>_xlfn.XLOOKUP(A2590,Rotación!$A:$A,Rotación!$P:$P,"",0,-1)</f>
        <v/>
      </c>
      <c r="L2590" s="25" t="e">
        <f t="shared" si="176"/>
        <v>#VALUE!</v>
      </c>
      <c r="M2590" s="26">
        <f t="shared" si="177"/>
        <v>0.83333333333333337</v>
      </c>
      <c r="N2590" s="22" t="str">
        <f>IFERROR(VLOOKUP(A2590,'Base ATR'!$1:$1048576,2,0),"")</f>
        <v/>
      </c>
      <c r="O2590" s="23" t="str">
        <f t="shared" ca="1" si="178"/>
        <v/>
      </c>
      <c r="P2590" t="str">
        <f t="shared" si="179"/>
        <v/>
      </c>
    </row>
    <row r="2591" spans="1:16" x14ac:dyDescent="0.3">
      <c r="A2591" t="s">
        <v>5622</v>
      </c>
      <c r="D2591" s="29">
        <v>9400000</v>
      </c>
      <c r="E2591" s="29">
        <v>7500000</v>
      </c>
      <c r="F2591" t="s">
        <v>5391</v>
      </c>
      <c r="G2591" s="13">
        <f>IFERROR(IF($F2591="ALTA",$D2591*1.03,
IF($F2591="MEDIA",$D2591*1,
IF($F2591="BAJA",$D2591*0.92,
IF($F2591="LIQUIDAR",_xlfn.XLOOKUP(A2591,Rotación!$A:$A,Rotación!$O:$O,0,0,-1),"")))),"")</f>
        <v>8648000</v>
      </c>
      <c r="H2591" s="13">
        <f>IFERROR(IF($F2591="ALTA",$D2591*1,
IF($F2591="MEDIA",$D2591*0.97,
IF($F2591="BAJA",$D2591*0.9,
IF($F2591="LIQUIDAR",_xlfn.XLOOKUP(A2591,Rotación!$A:$A,Rotación!$O:$O,0,0,-1),"")))),"")</f>
        <v>8460000</v>
      </c>
      <c r="I2591" s="13">
        <f>IFERROR(IF($F2591="ALTA",$D2591*0.97,
IF($F2591="MEDIA",$D2591*0.94,
IF($F2591="BAJA",$D2591*0.87,
IF($F2591="LIQUIDAR",_xlfn.XLOOKUP(A2591,Rotación!$A:$A,Rotación!$O:$O,0,0,-1),"")))),"")</f>
        <v>8178000</v>
      </c>
      <c r="J2591" s="13">
        <f>IFERROR(IF($F2591="ALTA",$D2591*0.94,
IF($F2591="MEDIA",$D2591*0.9,
IF($F2591="BAJA",$D2591*0.85,
IF($F2591="LIQUIDAR",_xlfn.XLOOKUP(A2591,Rotación!$A:$A,Rotación!$O:$O,0,0,-1),"")))),"")</f>
        <v>7990000</v>
      </c>
      <c r="K2591" s="13" t="str">
        <f>_xlfn.XLOOKUP(A2591,Rotación!$A:$A,Rotación!$P:$P,"",0,-1)</f>
        <v/>
      </c>
      <c r="L2591" s="25" t="e">
        <f t="shared" si="176"/>
        <v>#VALUE!</v>
      </c>
      <c r="M2591" s="26">
        <f t="shared" si="177"/>
        <v>0.7978723404255319</v>
      </c>
      <c r="N2591" s="22">
        <f>IFERROR(VLOOKUP(A2591,'Base ATR'!$1:$1048576,2,0),"")</f>
        <v>46169.549305555556</v>
      </c>
      <c r="O2591" s="23">
        <f t="shared" ca="1" si="178"/>
        <v>118.4506944444438</v>
      </c>
      <c r="P2591" t="str">
        <f t="shared" si="179"/>
        <v>SOBRE MERCADO</v>
      </c>
    </row>
    <row r="2592" spans="1:16" x14ac:dyDescent="0.3">
      <c r="A2592" t="s">
        <v>5623</v>
      </c>
      <c r="D2592" s="29">
        <v>10200000</v>
      </c>
      <c r="E2592" s="29">
        <v>9000000</v>
      </c>
      <c r="F2592" t="s">
        <v>5390</v>
      </c>
      <c r="G2592" s="13">
        <f>IFERROR(IF($F2592="ALTA",$D2592*1.03,
IF($F2592="MEDIA",$D2592*1,
IF($F2592="BAJA",$D2592*0.92,
IF($F2592="LIQUIDAR",_xlfn.XLOOKUP(A2592,Rotación!$A:$A,Rotación!$O:$O,0,0,-1),"")))),"")</f>
        <v>10506000</v>
      </c>
      <c r="H2592" s="13">
        <f>IFERROR(IF($F2592="ALTA",$D2592*1,
IF($F2592="MEDIA",$D2592*0.97,
IF($F2592="BAJA",$D2592*0.9,
IF($F2592="LIQUIDAR",_xlfn.XLOOKUP(A2592,Rotación!$A:$A,Rotación!$O:$O,0,0,-1),"")))),"")</f>
        <v>10200000</v>
      </c>
      <c r="I2592" s="13">
        <f>IFERROR(IF($F2592="ALTA",$D2592*0.97,
IF($F2592="MEDIA",$D2592*0.94,
IF($F2592="BAJA",$D2592*0.87,
IF($F2592="LIQUIDAR",_xlfn.XLOOKUP(A2592,Rotación!$A:$A,Rotación!$O:$O,0,0,-1),"")))),"")</f>
        <v>9894000</v>
      </c>
      <c r="J2592" s="13">
        <f>IFERROR(IF($F2592="ALTA",$D2592*0.94,
IF($F2592="MEDIA",$D2592*0.9,
IF($F2592="BAJA",$D2592*0.85,
IF($F2592="LIQUIDAR",_xlfn.XLOOKUP(A2592,Rotación!$A:$A,Rotación!$O:$O,0,0,-1),"")))),"")</f>
        <v>9588000</v>
      </c>
      <c r="K2592" s="13" t="str">
        <f>_xlfn.XLOOKUP(A2592,Rotación!$A:$A,Rotación!$P:$P,"",0,-1)</f>
        <v/>
      </c>
      <c r="L2592" s="25" t="e">
        <f t="shared" si="176"/>
        <v>#VALUE!</v>
      </c>
      <c r="M2592" s="26">
        <f t="shared" si="177"/>
        <v>0.88235294117647056</v>
      </c>
      <c r="N2592" s="22" t="str">
        <f>IFERROR(VLOOKUP(A2592,'Base ATR'!$1:$1048576,2,0),"")</f>
        <v/>
      </c>
      <c r="O2592" s="23" t="str">
        <f t="shared" ca="1" si="178"/>
        <v/>
      </c>
      <c r="P2592" t="str">
        <f t="shared" si="179"/>
        <v/>
      </c>
    </row>
    <row r="2593" spans="1:16" x14ac:dyDescent="0.3">
      <c r="A2593" t="s">
        <v>5624</v>
      </c>
      <c r="D2593" s="29">
        <v>12400000</v>
      </c>
      <c r="E2593" s="29">
        <v>10000000</v>
      </c>
      <c r="F2593" t="s">
        <v>5390</v>
      </c>
      <c r="G2593" s="13">
        <f>IFERROR(IF($F2593="ALTA",$D2593*1.03,
IF($F2593="MEDIA",$D2593*1,
IF($F2593="BAJA",$D2593*0.92,
IF($F2593="LIQUIDAR",_xlfn.XLOOKUP(A2593,Rotación!$A:$A,Rotación!$O:$O,0,0,-1),"")))),"")</f>
        <v>12772000</v>
      </c>
      <c r="H2593" s="13">
        <f>IFERROR(IF($F2593="ALTA",$D2593*1,
IF($F2593="MEDIA",$D2593*0.97,
IF($F2593="BAJA",$D2593*0.9,
IF($F2593="LIQUIDAR",_xlfn.XLOOKUP(A2593,Rotación!$A:$A,Rotación!$O:$O,0,0,-1),"")))),"")</f>
        <v>12400000</v>
      </c>
      <c r="I2593" s="13">
        <f>IFERROR(IF($F2593="ALTA",$D2593*0.97,
IF($F2593="MEDIA",$D2593*0.94,
IF($F2593="BAJA",$D2593*0.87,
IF($F2593="LIQUIDAR",_xlfn.XLOOKUP(A2593,Rotación!$A:$A,Rotación!$O:$O,0,0,-1),"")))),"")</f>
        <v>12028000</v>
      </c>
      <c r="J2593" s="13">
        <f>IFERROR(IF($F2593="ALTA",$D2593*0.94,
IF($F2593="MEDIA",$D2593*0.9,
IF($F2593="BAJA",$D2593*0.85,
IF($F2593="LIQUIDAR",_xlfn.XLOOKUP(A2593,Rotación!$A:$A,Rotación!$O:$O,0,0,-1),"")))),"")</f>
        <v>11656000</v>
      </c>
      <c r="K2593" s="13" t="str">
        <f>_xlfn.XLOOKUP(A2593,Rotación!$A:$A,Rotación!$P:$P,"",0,-1)</f>
        <v/>
      </c>
      <c r="L2593" s="25" t="e">
        <f t="shared" si="176"/>
        <v>#VALUE!</v>
      </c>
      <c r="M2593" s="26">
        <f t="shared" si="177"/>
        <v>0.80645161290322576</v>
      </c>
      <c r="N2593" s="22" t="str">
        <f>IFERROR(VLOOKUP(A2593,'Base ATR'!$1:$1048576,2,0),"")</f>
        <v/>
      </c>
      <c r="O2593" s="23" t="str">
        <f t="shared" ca="1" si="178"/>
        <v/>
      </c>
      <c r="P2593" t="str">
        <f t="shared" si="179"/>
        <v/>
      </c>
    </row>
    <row r="2594" spans="1:16" x14ac:dyDescent="0.3">
      <c r="A2594" t="s">
        <v>5625</v>
      </c>
      <c r="D2594" s="29">
        <v>11200000</v>
      </c>
      <c r="E2594" s="29">
        <v>9200000</v>
      </c>
      <c r="F2594" t="s">
        <v>5390</v>
      </c>
      <c r="G2594" s="13">
        <f>IFERROR(IF($F2594="ALTA",$D2594*1.03,
IF($F2594="MEDIA",$D2594*1,
IF($F2594="BAJA",$D2594*0.92,
IF($F2594="LIQUIDAR",_xlfn.XLOOKUP(A2594,Rotación!$A:$A,Rotación!$O:$O,0,0,-1),"")))),"")</f>
        <v>11536000</v>
      </c>
      <c r="H2594" s="13">
        <f>IFERROR(IF($F2594="ALTA",$D2594*1,
IF($F2594="MEDIA",$D2594*0.97,
IF($F2594="BAJA",$D2594*0.9,
IF($F2594="LIQUIDAR",_xlfn.XLOOKUP(A2594,Rotación!$A:$A,Rotación!$O:$O,0,0,-1),"")))),"")</f>
        <v>11200000</v>
      </c>
      <c r="I2594" s="13">
        <f>IFERROR(IF($F2594="ALTA",$D2594*0.97,
IF($F2594="MEDIA",$D2594*0.94,
IF($F2594="BAJA",$D2594*0.87,
IF($F2594="LIQUIDAR",_xlfn.XLOOKUP(A2594,Rotación!$A:$A,Rotación!$O:$O,0,0,-1),"")))),"")</f>
        <v>10864000</v>
      </c>
      <c r="J2594" s="13">
        <f>IFERROR(IF($F2594="ALTA",$D2594*0.94,
IF($F2594="MEDIA",$D2594*0.9,
IF($F2594="BAJA",$D2594*0.85,
IF($F2594="LIQUIDAR",_xlfn.XLOOKUP(A2594,Rotación!$A:$A,Rotación!$O:$O,0,0,-1),"")))),"")</f>
        <v>10528000</v>
      </c>
      <c r="K2594" s="13" t="str">
        <f>_xlfn.XLOOKUP(A2594,Rotación!$A:$A,Rotación!$P:$P,"",0,-1)</f>
        <v/>
      </c>
      <c r="L2594" s="25" t="e">
        <f t="shared" si="176"/>
        <v>#VALUE!</v>
      </c>
      <c r="M2594" s="26">
        <f t="shared" si="177"/>
        <v>0.8214285714285714</v>
      </c>
      <c r="N2594" s="22" t="str">
        <f>IFERROR(VLOOKUP(A2594,'Base ATR'!$1:$1048576,2,0),"")</f>
        <v/>
      </c>
      <c r="O2594" s="23" t="str">
        <f t="shared" ca="1" si="178"/>
        <v/>
      </c>
      <c r="P2594" t="str">
        <f t="shared" si="179"/>
        <v/>
      </c>
    </row>
    <row r="2595" spans="1:16" x14ac:dyDescent="0.3">
      <c r="A2595" t="s">
        <v>5626</v>
      </c>
      <c r="D2595" s="29">
        <v>7300000</v>
      </c>
      <c r="E2595" s="29">
        <v>6000000</v>
      </c>
      <c r="F2595" t="s">
        <v>5390</v>
      </c>
      <c r="G2595" s="13">
        <f>IFERROR(IF($F2595="ALTA",$D2595*1.03,
IF($F2595="MEDIA",$D2595*1,
IF($F2595="BAJA",$D2595*0.92,
IF($F2595="LIQUIDAR",_xlfn.XLOOKUP(A2595,Rotación!$A:$A,Rotación!$O:$O,0,0,-1),"")))),"")</f>
        <v>7519000</v>
      </c>
      <c r="H2595" s="13">
        <f>IFERROR(IF($F2595="ALTA",$D2595*1,
IF($F2595="MEDIA",$D2595*0.97,
IF($F2595="BAJA",$D2595*0.9,
IF($F2595="LIQUIDAR",_xlfn.XLOOKUP(A2595,Rotación!$A:$A,Rotación!$O:$O,0,0,-1),"")))),"")</f>
        <v>7300000</v>
      </c>
      <c r="I2595" s="13">
        <f>IFERROR(IF($F2595="ALTA",$D2595*0.97,
IF($F2595="MEDIA",$D2595*0.94,
IF($F2595="BAJA",$D2595*0.87,
IF($F2595="LIQUIDAR",_xlfn.XLOOKUP(A2595,Rotación!$A:$A,Rotación!$O:$O,0,0,-1),"")))),"")</f>
        <v>7081000</v>
      </c>
      <c r="J2595" s="13">
        <f>IFERROR(IF($F2595="ALTA",$D2595*0.94,
IF($F2595="MEDIA",$D2595*0.9,
IF($F2595="BAJA",$D2595*0.85,
IF($F2595="LIQUIDAR",_xlfn.XLOOKUP(A2595,Rotación!$A:$A,Rotación!$O:$O,0,0,-1),"")))),"")</f>
        <v>6862000</v>
      </c>
      <c r="K2595" s="13" t="str">
        <f>_xlfn.XLOOKUP(A2595,Rotación!$A:$A,Rotación!$P:$P,"",0,-1)</f>
        <v/>
      </c>
      <c r="L2595" s="25" t="e">
        <f t="shared" si="176"/>
        <v>#VALUE!</v>
      </c>
      <c r="M2595" s="26">
        <f t="shared" si="177"/>
        <v>0.82191780821917804</v>
      </c>
      <c r="N2595" s="22" t="str">
        <f>IFERROR(VLOOKUP(A2595,'Base ATR'!$1:$1048576,2,0),"")</f>
        <v/>
      </c>
      <c r="O2595" s="23" t="str">
        <f t="shared" ca="1" si="178"/>
        <v/>
      </c>
      <c r="P2595" t="str">
        <f t="shared" si="179"/>
        <v/>
      </c>
    </row>
    <row r="2596" spans="1:16" x14ac:dyDescent="0.3">
      <c r="A2596" t="s">
        <v>417</v>
      </c>
      <c r="B2596" t="s">
        <v>392</v>
      </c>
      <c r="C2596" t="s">
        <v>4242</v>
      </c>
      <c r="D2596" s="29">
        <v>22100000</v>
      </c>
      <c r="E2596" s="29">
        <v>20000000</v>
      </c>
      <c r="F2596" t="s">
        <v>4033</v>
      </c>
      <c r="G2596" s="13">
        <f>IFERROR(IF($F2596="ALTA",$D2596*1.03,
IF($F2596="MEDIA",$D2596*1,
IF($F2596="BAJA",$D2596*0.92,
IF($F2596="LIQUIDAR",_xlfn.XLOOKUP(A2596,Rotación!$A:$A,Rotación!$O:$O,0,0,-1),"")))),"")</f>
        <v>22100000</v>
      </c>
      <c r="H2596" s="13">
        <f>IFERROR(IF($F2596="ALTA",$D2596*1,
IF($F2596="MEDIA",$D2596*0.97,
IF($F2596="BAJA",$D2596*0.9,
IF($F2596="LIQUIDAR",_xlfn.XLOOKUP(A2596,Rotación!$A:$A,Rotación!$O:$O,0,0,-1),"")))),"")</f>
        <v>21437000</v>
      </c>
      <c r="I2596" s="13">
        <f>IFERROR(IF($F2596="ALTA",$D2596*0.97,
IF($F2596="MEDIA",$D2596*0.94,
IF($F2596="BAJA",$D2596*0.87,
IF($F2596="LIQUIDAR",_xlfn.XLOOKUP(A2596,Rotación!$A:$A,Rotación!$O:$O,0,0,-1),"")))),"")</f>
        <v>20774000</v>
      </c>
      <c r="J2596" s="13">
        <f>IFERROR(IF($F2596="ALTA",$D2596*0.94,
IF($F2596="MEDIA",$D2596*0.9,
IF($F2596="BAJA",$D2596*0.85,
IF($F2596="LIQUIDAR",_xlfn.XLOOKUP(A2596,Rotación!$A:$A,Rotación!$O:$O,0,0,-1),"")))),"")</f>
        <v>19890000</v>
      </c>
      <c r="K2596" s="13">
        <f>_xlfn.XLOOKUP(A2596,Rotación!$A:$A,Rotación!$P:$P,"",0,-1)</f>
        <v>20990000</v>
      </c>
      <c r="L2596" s="25">
        <f t="shared" si="176"/>
        <v>-1110000</v>
      </c>
      <c r="M2596" s="26">
        <f t="shared" si="177"/>
        <v>0.90497737556561086</v>
      </c>
      <c r="N2596" s="22">
        <f>IFERROR(VLOOKUP(A2596,'Base ATR'!$1:$1048576,2,0),"")</f>
        <v>46013.522222222222</v>
      </c>
      <c r="O2596" s="23">
        <f t="shared" ca="1" si="178"/>
        <v>274.4777777777781</v>
      </c>
      <c r="P2596" t="str">
        <f t="shared" si="179"/>
        <v>BAJO MERCADO</v>
      </c>
    </row>
    <row r="2597" spans="1:16" x14ac:dyDescent="0.3">
      <c r="A2597" t="s">
        <v>6260</v>
      </c>
      <c r="D2597" s="29">
        <v>15000000</v>
      </c>
      <c r="E2597" s="29">
        <v>12000000</v>
      </c>
      <c r="F2597" t="s">
        <v>4033</v>
      </c>
      <c r="G2597" s="13">
        <f>IFERROR(IF($F2597="ALTA",$D2597*1.03,
IF($F2597="MEDIA",$D2597*1,
IF($F2597="BAJA",$D2597*0.92,
IF($F2597="LIQUIDAR",_xlfn.XLOOKUP(A2597,Rotación!$A:$A,Rotación!$O:$O,0,0,-1),"")))),"")</f>
        <v>15000000</v>
      </c>
      <c r="H2597" s="13">
        <f>IFERROR(IF($F2597="ALTA",$D2597*1,
IF($F2597="MEDIA",$D2597*0.97,
IF($F2597="BAJA",$D2597*0.9,
IF($F2597="LIQUIDAR",_xlfn.XLOOKUP(A2597,Rotación!$A:$A,Rotación!$O:$O,0,0,-1),"")))),"")</f>
        <v>14550000</v>
      </c>
      <c r="I2597" s="13">
        <f>IFERROR(IF($F2597="ALTA",$D2597*0.97,
IF($F2597="MEDIA",$D2597*0.94,
IF($F2597="BAJA",$D2597*0.87,
IF($F2597="LIQUIDAR",_xlfn.XLOOKUP(A2597,Rotación!$A:$A,Rotación!$O:$O,0,0,-1),"")))),"")</f>
        <v>14100000</v>
      </c>
      <c r="J2597" s="13">
        <f>IFERROR(IF($F2597="ALTA",$D2597*0.94,
IF($F2597="MEDIA",$D2597*0.9,
IF($F2597="BAJA",$D2597*0.85,
IF($F2597="LIQUIDAR",_xlfn.XLOOKUP(A2597,Rotación!$A:$A,Rotación!$O:$O,0,0,-1),"")))),"")</f>
        <v>13500000</v>
      </c>
      <c r="K2597" s="13" t="str">
        <f>_xlfn.XLOOKUP(A2597,Rotación!$A:$A,Rotación!$P:$P,"",0,-1)</f>
        <v/>
      </c>
      <c r="L2597" s="25" t="e">
        <f t="shared" si="176"/>
        <v>#VALUE!</v>
      </c>
      <c r="M2597" s="26">
        <f t="shared" si="177"/>
        <v>0.8</v>
      </c>
      <c r="N2597" s="22" t="str">
        <f>IFERROR(VLOOKUP(A2597,'Base ATR'!$1:$1048576,2,0),"")</f>
        <v/>
      </c>
      <c r="O2597" s="23" t="str">
        <f t="shared" ca="1" si="178"/>
        <v/>
      </c>
      <c r="P2597" t="str">
        <f t="shared" si="179"/>
        <v/>
      </c>
    </row>
    <row r="2598" spans="1:16" x14ac:dyDescent="0.3">
      <c r="A2598" t="s">
        <v>6261</v>
      </c>
      <c r="D2598" s="29">
        <v>17700000</v>
      </c>
      <c r="E2598" s="29">
        <v>14500000</v>
      </c>
      <c r="F2598" t="s">
        <v>4033</v>
      </c>
      <c r="G2598" s="13">
        <f>IFERROR(IF($F2598="ALTA",$D2598*1.03,
IF($F2598="MEDIA",$D2598*1,
IF($F2598="BAJA",$D2598*0.92,
IF($F2598="LIQUIDAR",_xlfn.XLOOKUP(A2598,Rotación!$A:$A,Rotación!$O:$O,0,0,-1),"")))),"")</f>
        <v>17700000</v>
      </c>
      <c r="H2598" s="13">
        <f>IFERROR(IF($F2598="ALTA",$D2598*1,
IF($F2598="MEDIA",$D2598*0.97,
IF($F2598="BAJA",$D2598*0.9,
IF($F2598="LIQUIDAR",_xlfn.XLOOKUP(A2598,Rotación!$A:$A,Rotación!$O:$O,0,0,-1),"")))),"")</f>
        <v>17169000</v>
      </c>
      <c r="I2598" s="13">
        <f>IFERROR(IF($F2598="ALTA",$D2598*0.97,
IF($F2598="MEDIA",$D2598*0.94,
IF($F2598="BAJA",$D2598*0.87,
IF($F2598="LIQUIDAR",_xlfn.XLOOKUP(A2598,Rotación!$A:$A,Rotación!$O:$O,0,0,-1),"")))),"")</f>
        <v>16637999.999999998</v>
      </c>
      <c r="J2598" s="13">
        <f>IFERROR(IF($F2598="ALTA",$D2598*0.94,
IF($F2598="MEDIA",$D2598*0.9,
IF($F2598="BAJA",$D2598*0.85,
IF($F2598="LIQUIDAR",_xlfn.XLOOKUP(A2598,Rotación!$A:$A,Rotación!$O:$O,0,0,-1),"")))),"")</f>
        <v>15930000</v>
      </c>
      <c r="K2598" s="13" t="str">
        <f>_xlfn.XLOOKUP(A2598,Rotación!$A:$A,Rotación!$P:$P,"",0,-1)</f>
        <v/>
      </c>
      <c r="L2598" s="25" t="e">
        <f t="shared" si="176"/>
        <v>#VALUE!</v>
      </c>
      <c r="M2598" s="26">
        <f t="shared" si="177"/>
        <v>0.8192090395480226</v>
      </c>
      <c r="N2598" s="22" t="str">
        <f>IFERROR(VLOOKUP(A2598,'Base ATR'!$1:$1048576,2,0),"")</f>
        <v/>
      </c>
      <c r="O2598" s="23" t="str">
        <f t="shared" ca="1" si="178"/>
        <v/>
      </c>
      <c r="P2598" t="str">
        <f t="shared" si="179"/>
        <v/>
      </c>
    </row>
    <row r="2599" spans="1:16" x14ac:dyDescent="0.3">
      <c r="A2599" t="s">
        <v>6262</v>
      </c>
      <c r="D2599" s="29">
        <v>13300000</v>
      </c>
      <c r="E2599" s="29">
        <v>10500000</v>
      </c>
      <c r="F2599" t="s">
        <v>5391</v>
      </c>
      <c r="G2599" s="13">
        <f>IFERROR(IF($F2599="ALTA",$D2599*1.03,
IF($F2599="MEDIA",$D2599*1,
IF($F2599="BAJA",$D2599*0.92,
IF($F2599="LIQUIDAR",_xlfn.XLOOKUP(A2599,Rotación!$A:$A,Rotación!$O:$O,0,0,-1),"")))),"")</f>
        <v>12236000</v>
      </c>
      <c r="H2599" s="13">
        <f>IFERROR(IF($F2599="ALTA",$D2599*1,
IF($F2599="MEDIA",$D2599*0.97,
IF($F2599="BAJA",$D2599*0.9,
IF($F2599="LIQUIDAR",_xlfn.XLOOKUP(A2599,Rotación!$A:$A,Rotación!$O:$O,0,0,-1),"")))),"")</f>
        <v>11970000</v>
      </c>
      <c r="I2599" s="13">
        <f>IFERROR(IF($F2599="ALTA",$D2599*0.97,
IF($F2599="MEDIA",$D2599*0.94,
IF($F2599="BAJA",$D2599*0.87,
IF($F2599="LIQUIDAR",_xlfn.XLOOKUP(A2599,Rotación!$A:$A,Rotación!$O:$O,0,0,-1),"")))),"")</f>
        <v>11571000</v>
      </c>
      <c r="J2599" s="13">
        <f>IFERROR(IF($F2599="ALTA",$D2599*0.94,
IF($F2599="MEDIA",$D2599*0.9,
IF($F2599="BAJA",$D2599*0.85,
IF($F2599="LIQUIDAR",_xlfn.XLOOKUP(A2599,Rotación!$A:$A,Rotación!$O:$O,0,0,-1),"")))),"")</f>
        <v>11305000</v>
      </c>
      <c r="K2599" s="13" t="str">
        <f>_xlfn.XLOOKUP(A2599,Rotación!$A:$A,Rotación!$P:$P,"",0,-1)</f>
        <v/>
      </c>
      <c r="L2599" s="25" t="e">
        <f t="shared" si="176"/>
        <v>#VALUE!</v>
      </c>
      <c r="M2599" s="26">
        <f t="shared" si="177"/>
        <v>0.78947368421052633</v>
      </c>
      <c r="N2599" s="22" t="str">
        <f>IFERROR(VLOOKUP(A2599,'Base ATR'!$1:$1048576,2,0),"")</f>
        <v/>
      </c>
      <c r="O2599" s="23" t="str">
        <f t="shared" ca="1" si="178"/>
        <v/>
      </c>
      <c r="P2599" t="str">
        <f t="shared" si="179"/>
        <v/>
      </c>
    </row>
    <row r="2600" spans="1:16" x14ac:dyDescent="0.3">
      <c r="A2600" t="s">
        <v>6263</v>
      </c>
      <c r="D2600" s="29">
        <v>12000000</v>
      </c>
      <c r="E2600" s="29">
        <v>11000000</v>
      </c>
      <c r="F2600" t="s">
        <v>4033</v>
      </c>
      <c r="G2600" s="13">
        <f>IFERROR(IF($F2600="ALTA",$D2600*1.03,
IF($F2600="MEDIA",$D2600*1,
IF($F2600="BAJA",$D2600*0.92,
IF($F2600="LIQUIDAR",_xlfn.XLOOKUP(A2600,Rotación!$A:$A,Rotación!$O:$O,0,0,-1),"")))),"")</f>
        <v>12000000</v>
      </c>
      <c r="H2600" s="13">
        <f>IFERROR(IF($F2600="ALTA",$D2600*1,
IF($F2600="MEDIA",$D2600*0.97,
IF($F2600="BAJA",$D2600*0.9,
IF($F2600="LIQUIDAR",_xlfn.XLOOKUP(A2600,Rotación!$A:$A,Rotación!$O:$O,0,0,-1),"")))),"")</f>
        <v>11640000</v>
      </c>
      <c r="I2600" s="13">
        <f>IFERROR(IF($F2600="ALTA",$D2600*0.97,
IF($F2600="MEDIA",$D2600*0.94,
IF($F2600="BAJA",$D2600*0.87,
IF($F2600="LIQUIDAR",_xlfn.XLOOKUP(A2600,Rotación!$A:$A,Rotación!$O:$O,0,0,-1),"")))),"")</f>
        <v>11280000</v>
      </c>
      <c r="J2600" s="13">
        <f>IFERROR(IF($F2600="ALTA",$D2600*0.94,
IF($F2600="MEDIA",$D2600*0.9,
IF($F2600="BAJA",$D2600*0.85,
IF($F2600="LIQUIDAR",_xlfn.XLOOKUP(A2600,Rotación!$A:$A,Rotación!$O:$O,0,0,-1),"")))),"")</f>
        <v>10800000</v>
      </c>
      <c r="K2600" s="13" t="str">
        <f>_xlfn.XLOOKUP(A2600,Rotación!$A:$A,Rotación!$P:$P,"",0,-1)</f>
        <v/>
      </c>
      <c r="L2600" s="25" t="e">
        <f t="shared" si="176"/>
        <v>#VALUE!</v>
      </c>
      <c r="M2600" s="26">
        <f t="shared" si="177"/>
        <v>0.91666666666666663</v>
      </c>
      <c r="N2600" s="22" t="str">
        <f>IFERROR(VLOOKUP(A2600,'Base ATR'!$1:$1048576,2,0),"")</f>
        <v/>
      </c>
      <c r="O2600" s="23" t="str">
        <f t="shared" ca="1" si="178"/>
        <v/>
      </c>
      <c r="P2600" t="str">
        <f t="shared" si="179"/>
        <v/>
      </c>
    </row>
    <row r="2601" spans="1:16" x14ac:dyDescent="0.3">
      <c r="A2601" t="s">
        <v>6264</v>
      </c>
      <c r="D2601" s="29">
        <v>9800000</v>
      </c>
      <c r="E2601" s="29">
        <v>8100000</v>
      </c>
      <c r="F2601" t="s">
        <v>4033</v>
      </c>
      <c r="G2601" s="13">
        <f>IFERROR(IF($F2601="ALTA",$D2601*1.03,
IF($F2601="MEDIA",$D2601*1,
IF($F2601="BAJA",$D2601*0.92,
IF($F2601="LIQUIDAR",_xlfn.XLOOKUP(A2601,Rotación!$A:$A,Rotación!$O:$O,0,0,-1),"")))),"")</f>
        <v>9800000</v>
      </c>
      <c r="H2601" s="13">
        <f>IFERROR(IF($F2601="ALTA",$D2601*1,
IF($F2601="MEDIA",$D2601*0.97,
IF($F2601="BAJA",$D2601*0.9,
IF($F2601="LIQUIDAR",_xlfn.XLOOKUP(A2601,Rotación!$A:$A,Rotación!$O:$O,0,0,-1),"")))),"")</f>
        <v>9506000</v>
      </c>
      <c r="I2601" s="13">
        <f>IFERROR(IF($F2601="ALTA",$D2601*0.97,
IF($F2601="MEDIA",$D2601*0.94,
IF($F2601="BAJA",$D2601*0.87,
IF($F2601="LIQUIDAR",_xlfn.XLOOKUP(A2601,Rotación!$A:$A,Rotación!$O:$O,0,0,-1),"")))),"")</f>
        <v>9212000</v>
      </c>
      <c r="J2601" s="13">
        <f>IFERROR(IF($F2601="ALTA",$D2601*0.94,
IF($F2601="MEDIA",$D2601*0.9,
IF($F2601="BAJA",$D2601*0.85,
IF($F2601="LIQUIDAR",_xlfn.XLOOKUP(A2601,Rotación!$A:$A,Rotación!$O:$O,0,0,-1),"")))),"")</f>
        <v>8820000</v>
      </c>
      <c r="K2601" s="13" t="str">
        <f>_xlfn.XLOOKUP(A2601,Rotación!$A:$A,Rotación!$P:$P,"",0,-1)</f>
        <v/>
      </c>
      <c r="L2601" s="25" t="e">
        <f t="shared" si="176"/>
        <v>#VALUE!</v>
      </c>
      <c r="M2601" s="26">
        <f t="shared" si="177"/>
        <v>0.82653061224489799</v>
      </c>
      <c r="N2601" s="22" t="str">
        <f>IFERROR(VLOOKUP(A2601,'Base ATR'!$1:$1048576,2,0),"")</f>
        <v/>
      </c>
      <c r="O2601" s="23" t="str">
        <f t="shared" ca="1" si="178"/>
        <v/>
      </c>
      <c r="P2601" t="str">
        <f t="shared" si="179"/>
        <v/>
      </c>
    </row>
    <row r="2602" spans="1:16" x14ac:dyDescent="0.3">
      <c r="A2602" t="s">
        <v>6265</v>
      </c>
      <c r="D2602" s="29">
        <v>22000000</v>
      </c>
      <c r="E2602" s="29">
        <v>20000000</v>
      </c>
      <c r="F2602" t="s">
        <v>4033</v>
      </c>
      <c r="G2602" s="13">
        <f>IFERROR(IF($F2602="ALTA",$D2602*1.03,
IF($F2602="MEDIA",$D2602*1,
IF($F2602="BAJA",$D2602*0.92,
IF($F2602="LIQUIDAR",_xlfn.XLOOKUP(A2602,Rotación!$A:$A,Rotación!$O:$O,0,0,-1),"")))),"")</f>
        <v>22000000</v>
      </c>
      <c r="H2602" s="13">
        <f>IFERROR(IF($F2602="ALTA",$D2602*1,
IF($F2602="MEDIA",$D2602*0.97,
IF($F2602="BAJA",$D2602*0.9,
IF($F2602="LIQUIDAR",_xlfn.XLOOKUP(A2602,Rotación!$A:$A,Rotación!$O:$O,0,0,-1),"")))),"")</f>
        <v>21340000</v>
      </c>
      <c r="I2602" s="13">
        <f>IFERROR(IF($F2602="ALTA",$D2602*0.97,
IF($F2602="MEDIA",$D2602*0.94,
IF($F2602="BAJA",$D2602*0.87,
IF($F2602="LIQUIDAR",_xlfn.XLOOKUP(A2602,Rotación!$A:$A,Rotación!$O:$O,0,0,-1),"")))),"")</f>
        <v>20680000</v>
      </c>
      <c r="J2602" s="13">
        <f>IFERROR(IF($F2602="ALTA",$D2602*0.94,
IF($F2602="MEDIA",$D2602*0.9,
IF($F2602="BAJA",$D2602*0.85,
IF($F2602="LIQUIDAR",_xlfn.XLOOKUP(A2602,Rotación!$A:$A,Rotación!$O:$O,0,0,-1),"")))),"")</f>
        <v>19800000</v>
      </c>
      <c r="K2602" s="13" t="str">
        <f>_xlfn.XLOOKUP(A2602,Rotación!$A:$A,Rotación!$P:$P,"",0,-1)</f>
        <v/>
      </c>
      <c r="L2602" s="25" t="e">
        <f t="shared" si="176"/>
        <v>#VALUE!</v>
      </c>
      <c r="M2602" s="26">
        <f t="shared" si="177"/>
        <v>0.90909090909090906</v>
      </c>
      <c r="N2602" s="22">
        <f>IFERROR(VLOOKUP(A2602,'Base ATR'!$1:$1048576,2,0),"")</f>
        <v>46108.480555555558</v>
      </c>
      <c r="O2602" s="23">
        <f t="shared" ca="1" si="178"/>
        <v>179.51944444444234</v>
      </c>
      <c r="P2602" t="str">
        <f t="shared" si="179"/>
        <v>SOBRE MERCADO</v>
      </c>
    </row>
    <row r="2603" spans="1:16" x14ac:dyDescent="0.3">
      <c r="A2603" t="s">
        <v>6266</v>
      </c>
      <c r="D2603" s="29">
        <v>24400000</v>
      </c>
      <c r="E2603" s="29">
        <v>20700000</v>
      </c>
      <c r="F2603" t="s">
        <v>4033</v>
      </c>
      <c r="G2603" s="13">
        <f>IFERROR(IF($F2603="ALTA",$D2603*1.03,
IF($F2603="MEDIA",$D2603*1,
IF($F2603="BAJA",$D2603*0.92,
IF($F2603="LIQUIDAR",_xlfn.XLOOKUP(A2603,Rotación!$A:$A,Rotación!$O:$O,0,0,-1),"")))),"")</f>
        <v>24400000</v>
      </c>
      <c r="H2603" s="13">
        <f>IFERROR(IF($F2603="ALTA",$D2603*1,
IF($F2603="MEDIA",$D2603*0.97,
IF($F2603="BAJA",$D2603*0.9,
IF($F2603="LIQUIDAR",_xlfn.XLOOKUP(A2603,Rotación!$A:$A,Rotación!$O:$O,0,0,-1),"")))),"")</f>
        <v>23668000</v>
      </c>
      <c r="I2603" s="13">
        <f>IFERROR(IF($F2603="ALTA",$D2603*0.97,
IF($F2603="MEDIA",$D2603*0.94,
IF($F2603="BAJA",$D2603*0.87,
IF($F2603="LIQUIDAR",_xlfn.XLOOKUP(A2603,Rotación!$A:$A,Rotación!$O:$O,0,0,-1),"")))),"")</f>
        <v>22936000</v>
      </c>
      <c r="J2603" s="13">
        <f>IFERROR(IF($F2603="ALTA",$D2603*0.94,
IF($F2603="MEDIA",$D2603*0.9,
IF($F2603="BAJA",$D2603*0.85,
IF($F2603="LIQUIDAR",_xlfn.XLOOKUP(A2603,Rotación!$A:$A,Rotación!$O:$O,0,0,-1),"")))),"")</f>
        <v>21960000</v>
      </c>
      <c r="K2603" s="13">
        <f>_xlfn.XLOOKUP(A2603,Rotación!$A:$A,Rotación!$P:$P,"",0,-1)</f>
        <v>24990000</v>
      </c>
      <c r="L2603" s="25">
        <f t="shared" si="176"/>
        <v>590000</v>
      </c>
      <c r="M2603" s="26">
        <f t="shared" si="177"/>
        <v>0.84836065573770492</v>
      </c>
      <c r="N2603" s="22">
        <f>IFERROR(VLOOKUP(A2603,'Base ATR'!$1:$1048576,2,0),"")</f>
        <v>46139.418749999997</v>
      </c>
      <c r="O2603" s="23">
        <f t="shared" ca="1" si="178"/>
        <v>148.58125000000291</v>
      </c>
      <c r="P2603" t="str">
        <f t="shared" si="179"/>
        <v>SOBRE MERCADO</v>
      </c>
    </row>
    <row r="2604" spans="1:16" x14ac:dyDescent="0.3">
      <c r="A2604" t="s">
        <v>4758</v>
      </c>
      <c r="B2604" t="s">
        <v>62</v>
      </c>
      <c r="C2604" t="s">
        <v>4433</v>
      </c>
      <c r="D2604" s="29">
        <v>17800000</v>
      </c>
      <c r="E2604" s="29">
        <v>14600000</v>
      </c>
      <c r="F2604" t="s">
        <v>5391</v>
      </c>
      <c r="G2604" s="13">
        <f>IFERROR(IF($F2604="ALTA",$D2604*1.03,
IF($F2604="MEDIA",$D2604*1,
IF($F2604="BAJA",$D2604*0.92,
IF($F2604="LIQUIDAR",_xlfn.XLOOKUP(A2604,Rotación!$A:$A,Rotación!$O:$O,0,0,-1),"")))),"")</f>
        <v>16376000</v>
      </c>
      <c r="H2604" s="13">
        <f>IFERROR(IF($F2604="ALTA",$D2604*1,
IF($F2604="MEDIA",$D2604*0.97,
IF($F2604="BAJA",$D2604*0.9,
IF($F2604="LIQUIDAR",_xlfn.XLOOKUP(A2604,Rotación!$A:$A,Rotación!$O:$O,0,0,-1),"")))),"")</f>
        <v>16020000</v>
      </c>
      <c r="I2604" s="13">
        <f>IFERROR(IF($F2604="ALTA",$D2604*0.97,
IF($F2604="MEDIA",$D2604*0.94,
IF($F2604="BAJA",$D2604*0.87,
IF($F2604="LIQUIDAR",_xlfn.XLOOKUP(A2604,Rotación!$A:$A,Rotación!$O:$O,0,0,-1),"")))),"")</f>
        <v>15486000</v>
      </c>
      <c r="J2604" s="13">
        <f>IFERROR(IF($F2604="ALTA",$D2604*0.94,
IF($F2604="MEDIA",$D2604*0.9,
IF($F2604="BAJA",$D2604*0.85,
IF($F2604="LIQUIDAR",_xlfn.XLOOKUP(A2604,Rotación!$A:$A,Rotación!$O:$O,0,0,-1),"")))),"")</f>
        <v>15130000</v>
      </c>
      <c r="K2604" s="13">
        <f>_xlfn.XLOOKUP(A2604,Rotación!$A:$A,Rotación!$P:$P,"",0,-1)</f>
        <v>15490000</v>
      </c>
      <c r="L2604" s="25">
        <f t="shared" si="176"/>
        <v>-2310000</v>
      </c>
      <c r="M2604" s="26">
        <f t="shared" si="177"/>
        <v>0.8202247191011236</v>
      </c>
      <c r="N2604" s="22">
        <f>IFERROR(VLOOKUP(A2604,'Base ATR'!$1:$1048576,2,0),"")</f>
        <v>46106.79583333333</v>
      </c>
      <c r="O2604" s="23">
        <f t="shared" ca="1" si="178"/>
        <v>181.20416666667006</v>
      </c>
      <c r="P2604" t="str">
        <f t="shared" si="179"/>
        <v>BAJO MERCADO</v>
      </c>
    </row>
    <row r="2605" spans="1:16" x14ac:dyDescent="0.3">
      <c r="A2605" t="s">
        <v>6267</v>
      </c>
      <c r="D2605" s="29">
        <v>14400000</v>
      </c>
      <c r="E2605" s="29">
        <v>11700000</v>
      </c>
      <c r="F2605" t="s">
        <v>4033</v>
      </c>
      <c r="G2605" s="13">
        <f>IFERROR(IF($F2605="ALTA",$D2605*1.03,
IF($F2605="MEDIA",$D2605*1,
IF($F2605="BAJA",$D2605*0.92,
IF($F2605="LIQUIDAR",_xlfn.XLOOKUP(A2605,Rotación!$A:$A,Rotación!$O:$O,0,0,-1),"")))),"")</f>
        <v>14400000</v>
      </c>
      <c r="H2605" s="13">
        <f>IFERROR(IF($F2605="ALTA",$D2605*1,
IF($F2605="MEDIA",$D2605*0.97,
IF($F2605="BAJA",$D2605*0.9,
IF($F2605="LIQUIDAR",_xlfn.XLOOKUP(A2605,Rotación!$A:$A,Rotación!$O:$O,0,0,-1),"")))),"")</f>
        <v>13968000</v>
      </c>
      <c r="I2605" s="13">
        <f>IFERROR(IF($F2605="ALTA",$D2605*0.97,
IF($F2605="MEDIA",$D2605*0.94,
IF($F2605="BAJA",$D2605*0.87,
IF($F2605="LIQUIDAR",_xlfn.XLOOKUP(A2605,Rotación!$A:$A,Rotación!$O:$O,0,0,-1),"")))),"")</f>
        <v>13536000</v>
      </c>
      <c r="J2605" s="13">
        <f>IFERROR(IF($F2605="ALTA",$D2605*0.94,
IF($F2605="MEDIA",$D2605*0.9,
IF($F2605="BAJA",$D2605*0.85,
IF($F2605="LIQUIDAR",_xlfn.XLOOKUP(A2605,Rotación!$A:$A,Rotación!$O:$O,0,0,-1),"")))),"")</f>
        <v>12960000</v>
      </c>
      <c r="K2605" s="13" t="str">
        <f>_xlfn.XLOOKUP(A2605,Rotación!$A:$A,Rotación!$P:$P,"",0,-1)</f>
        <v/>
      </c>
      <c r="L2605" s="25" t="e">
        <f t="shared" si="176"/>
        <v>#VALUE!</v>
      </c>
      <c r="M2605" s="26">
        <f t="shared" si="177"/>
        <v>0.8125</v>
      </c>
      <c r="N2605" s="22" t="str">
        <f>IFERROR(VLOOKUP(A2605,'Base ATR'!$1:$1048576,2,0),"")</f>
        <v/>
      </c>
      <c r="O2605" s="23" t="str">
        <f t="shared" ca="1" si="178"/>
        <v/>
      </c>
      <c r="P2605" t="str">
        <f t="shared" si="179"/>
        <v/>
      </c>
    </row>
    <row r="2606" spans="1:16" x14ac:dyDescent="0.3">
      <c r="A2606" t="s">
        <v>6268</v>
      </c>
      <c r="D2606" s="29">
        <v>16800000</v>
      </c>
      <c r="E2606" s="29">
        <v>14300000</v>
      </c>
      <c r="F2606" t="s">
        <v>4033</v>
      </c>
      <c r="G2606" s="13">
        <f>IFERROR(IF($F2606="ALTA",$D2606*1.03,
IF($F2606="MEDIA",$D2606*1,
IF($F2606="BAJA",$D2606*0.92,
IF($F2606="LIQUIDAR",_xlfn.XLOOKUP(A2606,Rotación!$A:$A,Rotación!$O:$O,0,0,-1),"")))),"")</f>
        <v>16800000</v>
      </c>
      <c r="H2606" s="13">
        <f>IFERROR(IF($F2606="ALTA",$D2606*1,
IF($F2606="MEDIA",$D2606*0.97,
IF($F2606="BAJA",$D2606*0.9,
IF($F2606="LIQUIDAR",_xlfn.XLOOKUP(A2606,Rotación!$A:$A,Rotación!$O:$O,0,0,-1),"")))),"")</f>
        <v>16296000</v>
      </c>
      <c r="I2606" s="13">
        <f>IFERROR(IF($F2606="ALTA",$D2606*0.97,
IF($F2606="MEDIA",$D2606*0.94,
IF($F2606="BAJA",$D2606*0.87,
IF($F2606="LIQUIDAR",_xlfn.XLOOKUP(A2606,Rotación!$A:$A,Rotación!$O:$O,0,0,-1),"")))),"")</f>
        <v>15792000</v>
      </c>
      <c r="J2606" s="13">
        <f>IFERROR(IF($F2606="ALTA",$D2606*0.94,
IF($F2606="MEDIA",$D2606*0.9,
IF($F2606="BAJA",$D2606*0.85,
IF($F2606="LIQUIDAR",_xlfn.XLOOKUP(A2606,Rotación!$A:$A,Rotación!$O:$O,0,0,-1),"")))),"")</f>
        <v>15120000</v>
      </c>
      <c r="K2606" s="13" t="str">
        <f>_xlfn.XLOOKUP(A2606,Rotación!$A:$A,Rotación!$P:$P,"",0,-1)</f>
        <v/>
      </c>
      <c r="L2606" s="25" t="e">
        <f t="shared" si="176"/>
        <v>#VALUE!</v>
      </c>
      <c r="M2606" s="26">
        <f t="shared" si="177"/>
        <v>0.85119047619047616</v>
      </c>
      <c r="N2606" s="22" t="str">
        <f>IFERROR(VLOOKUP(A2606,'Base ATR'!$1:$1048576,2,0),"")</f>
        <v/>
      </c>
      <c r="O2606" s="23" t="str">
        <f t="shared" ca="1" si="178"/>
        <v/>
      </c>
      <c r="P2606" t="str">
        <f t="shared" si="179"/>
        <v/>
      </c>
    </row>
    <row r="2607" spans="1:16" x14ac:dyDescent="0.3">
      <c r="A2607" t="s">
        <v>6269</v>
      </c>
      <c r="D2607" s="29">
        <v>7350000</v>
      </c>
      <c r="E2607" s="29">
        <v>6000000</v>
      </c>
      <c r="F2607" t="s">
        <v>4033</v>
      </c>
      <c r="G2607" s="13">
        <f>IFERROR(IF($F2607="ALTA",$D2607*1.03,
IF($F2607="MEDIA",$D2607*1,
IF($F2607="BAJA",$D2607*0.92,
IF($F2607="LIQUIDAR",_xlfn.XLOOKUP(A2607,Rotación!$A:$A,Rotación!$O:$O,0,0,-1),"")))),"")</f>
        <v>7350000</v>
      </c>
      <c r="H2607" s="13">
        <f>IFERROR(IF($F2607="ALTA",$D2607*1,
IF($F2607="MEDIA",$D2607*0.97,
IF($F2607="BAJA",$D2607*0.9,
IF($F2607="LIQUIDAR",_xlfn.XLOOKUP(A2607,Rotación!$A:$A,Rotación!$O:$O,0,0,-1),"")))),"")</f>
        <v>7129500</v>
      </c>
      <c r="I2607" s="13">
        <f>IFERROR(IF($F2607="ALTA",$D2607*0.97,
IF($F2607="MEDIA",$D2607*0.94,
IF($F2607="BAJA",$D2607*0.87,
IF($F2607="LIQUIDAR",_xlfn.XLOOKUP(A2607,Rotación!$A:$A,Rotación!$O:$O,0,0,-1),"")))),"")</f>
        <v>6909000</v>
      </c>
      <c r="J2607" s="13">
        <f>IFERROR(IF($F2607="ALTA",$D2607*0.94,
IF($F2607="MEDIA",$D2607*0.9,
IF($F2607="BAJA",$D2607*0.85,
IF($F2607="LIQUIDAR",_xlfn.XLOOKUP(A2607,Rotación!$A:$A,Rotación!$O:$O,0,0,-1),"")))),"")</f>
        <v>6615000</v>
      </c>
      <c r="K2607" s="13" t="str">
        <f>_xlfn.XLOOKUP(A2607,Rotación!$A:$A,Rotación!$P:$P,"",0,-1)</f>
        <v/>
      </c>
      <c r="L2607" s="25" t="e">
        <f t="shared" si="176"/>
        <v>#VALUE!</v>
      </c>
      <c r="M2607" s="26">
        <f t="shared" si="177"/>
        <v>0.81632653061224492</v>
      </c>
      <c r="N2607" s="22" t="str">
        <f>IFERROR(VLOOKUP(A2607,'Base ATR'!$1:$1048576,2,0),"")</f>
        <v/>
      </c>
      <c r="O2607" s="23" t="str">
        <f t="shared" ca="1" si="178"/>
        <v/>
      </c>
      <c r="P2607" t="str">
        <f t="shared" si="179"/>
        <v/>
      </c>
    </row>
    <row r="2608" spans="1:16" x14ac:dyDescent="0.3">
      <c r="A2608" t="s">
        <v>6270</v>
      </c>
      <c r="D2608" s="29">
        <v>18500000</v>
      </c>
      <c r="E2608" s="29">
        <v>15500000</v>
      </c>
      <c r="F2608" t="s">
        <v>4033</v>
      </c>
      <c r="G2608" s="13">
        <f>IFERROR(IF($F2608="ALTA",$D2608*1.03,
IF($F2608="MEDIA",$D2608*1,
IF($F2608="BAJA",$D2608*0.92,
IF($F2608="LIQUIDAR",_xlfn.XLOOKUP(A2608,Rotación!$A:$A,Rotación!$O:$O,0,0,-1),"")))),"")</f>
        <v>18500000</v>
      </c>
      <c r="H2608" s="13">
        <f>IFERROR(IF($F2608="ALTA",$D2608*1,
IF($F2608="MEDIA",$D2608*0.97,
IF($F2608="BAJA",$D2608*0.9,
IF($F2608="LIQUIDAR",_xlfn.XLOOKUP(A2608,Rotación!$A:$A,Rotación!$O:$O,0,0,-1),"")))),"")</f>
        <v>17945000</v>
      </c>
      <c r="I2608" s="13">
        <f>IFERROR(IF($F2608="ALTA",$D2608*0.97,
IF($F2608="MEDIA",$D2608*0.94,
IF($F2608="BAJA",$D2608*0.87,
IF($F2608="LIQUIDAR",_xlfn.XLOOKUP(A2608,Rotación!$A:$A,Rotación!$O:$O,0,0,-1),"")))),"")</f>
        <v>17390000</v>
      </c>
      <c r="J2608" s="13">
        <f>IFERROR(IF($F2608="ALTA",$D2608*0.94,
IF($F2608="MEDIA",$D2608*0.9,
IF($F2608="BAJA",$D2608*0.85,
IF($F2608="LIQUIDAR",_xlfn.XLOOKUP(A2608,Rotación!$A:$A,Rotación!$O:$O,0,0,-1),"")))),"")</f>
        <v>16650000</v>
      </c>
      <c r="K2608" s="13" t="str">
        <f>_xlfn.XLOOKUP(A2608,Rotación!$A:$A,Rotación!$P:$P,"",0,-1)</f>
        <v/>
      </c>
      <c r="L2608" s="25" t="e">
        <f t="shared" si="176"/>
        <v>#VALUE!</v>
      </c>
      <c r="M2608" s="26">
        <f t="shared" si="177"/>
        <v>0.83783783783783783</v>
      </c>
      <c r="N2608" s="22" t="str">
        <f>IFERROR(VLOOKUP(A2608,'Base ATR'!$1:$1048576,2,0),"")</f>
        <v/>
      </c>
      <c r="O2608" s="23" t="str">
        <f t="shared" ca="1" si="178"/>
        <v/>
      </c>
      <c r="P2608" t="str">
        <f t="shared" si="179"/>
        <v/>
      </c>
    </row>
    <row r="2609" spans="1:16" x14ac:dyDescent="0.3">
      <c r="A2609" t="s">
        <v>6271</v>
      </c>
      <c r="D2609" s="29">
        <v>13700000</v>
      </c>
      <c r="E2609" s="29">
        <v>11300000</v>
      </c>
      <c r="F2609" t="s">
        <v>4033</v>
      </c>
      <c r="G2609" s="13">
        <f>IFERROR(IF($F2609="ALTA",$D2609*1.03,
IF($F2609="MEDIA",$D2609*1,
IF($F2609="BAJA",$D2609*0.92,
IF($F2609="LIQUIDAR",_xlfn.XLOOKUP(A2609,Rotación!$A:$A,Rotación!$O:$O,0,0,-1),"")))),"")</f>
        <v>13700000</v>
      </c>
      <c r="H2609" s="13">
        <f>IFERROR(IF($F2609="ALTA",$D2609*1,
IF($F2609="MEDIA",$D2609*0.97,
IF($F2609="BAJA",$D2609*0.9,
IF($F2609="LIQUIDAR",_xlfn.XLOOKUP(A2609,Rotación!$A:$A,Rotación!$O:$O,0,0,-1),"")))),"")</f>
        <v>13289000</v>
      </c>
      <c r="I2609" s="13">
        <f>IFERROR(IF($F2609="ALTA",$D2609*0.97,
IF($F2609="MEDIA",$D2609*0.94,
IF($F2609="BAJA",$D2609*0.87,
IF($F2609="LIQUIDAR",_xlfn.XLOOKUP(A2609,Rotación!$A:$A,Rotación!$O:$O,0,0,-1),"")))),"")</f>
        <v>12878000</v>
      </c>
      <c r="J2609" s="13">
        <f>IFERROR(IF($F2609="ALTA",$D2609*0.94,
IF($F2609="MEDIA",$D2609*0.9,
IF($F2609="BAJA",$D2609*0.85,
IF($F2609="LIQUIDAR",_xlfn.XLOOKUP(A2609,Rotación!$A:$A,Rotación!$O:$O,0,0,-1),"")))),"")</f>
        <v>12330000</v>
      </c>
      <c r="K2609" s="13" t="str">
        <f>_xlfn.XLOOKUP(A2609,Rotación!$A:$A,Rotación!$P:$P,"",0,-1)</f>
        <v/>
      </c>
      <c r="L2609" s="25" t="e">
        <f t="shared" si="176"/>
        <v>#VALUE!</v>
      </c>
      <c r="M2609" s="26">
        <f t="shared" si="177"/>
        <v>0.82481751824817517</v>
      </c>
      <c r="N2609" s="22" t="str">
        <f>IFERROR(VLOOKUP(A2609,'Base ATR'!$1:$1048576,2,0),"")</f>
        <v/>
      </c>
      <c r="O2609" s="23" t="str">
        <f t="shared" ca="1" si="178"/>
        <v/>
      </c>
      <c r="P2609" t="str">
        <f t="shared" si="179"/>
        <v/>
      </c>
    </row>
    <row r="2610" spans="1:16" x14ac:dyDescent="0.3">
      <c r="A2610" t="s">
        <v>6272</v>
      </c>
      <c r="D2610" s="29">
        <v>11300000</v>
      </c>
      <c r="E2610" s="29">
        <v>9500000</v>
      </c>
      <c r="F2610" t="s">
        <v>4033</v>
      </c>
      <c r="G2610" s="13">
        <f>IFERROR(IF($F2610="ALTA",$D2610*1.03,
IF($F2610="MEDIA",$D2610*1,
IF($F2610="BAJA",$D2610*0.92,
IF($F2610="LIQUIDAR",_xlfn.XLOOKUP(A2610,Rotación!$A:$A,Rotación!$O:$O,0,0,-1),"")))),"")</f>
        <v>11300000</v>
      </c>
      <c r="H2610" s="13">
        <f>IFERROR(IF($F2610="ALTA",$D2610*1,
IF($F2610="MEDIA",$D2610*0.97,
IF($F2610="BAJA",$D2610*0.9,
IF($F2610="LIQUIDAR",_xlfn.XLOOKUP(A2610,Rotación!$A:$A,Rotación!$O:$O,0,0,-1),"")))),"")</f>
        <v>10961000</v>
      </c>
      <c r="I2610" s="13">
        <f>IFERROR(IF($F2610="ALTA",$D2610*0.97,
IF($F2610="MEDIA",$D2610*0.94,
IF($F2610="BAJA",$D2610*0.87,
IF($F2610="LIQUIDAR",_xlfn.XLOOKUP(A2610,Rotación!$A:$A,Rotación!$O:$O,0,0,-1),"")))),"")</f>
        <v>10622000</v>
      </c>
      <c r="J2610" s="13">
        <f>IFERROR(IF($F2610="ALTA",$D2610*0.94,
IF($F2610="MEDIA",$D2610*0.9,
IF($F2610="BAJA",$D2610*0.85,
IF($F2610="LIQUIDAR",_xlfn.XLOOKUP(A2610,Rotación!$A:$A,Rotación!$O:$O,0,0,-1),"")))),"")</f>
        <v>10170000</v>
      </c>
      <c r="K2610" s="13" t="str">
        <f>_xlfn.XLOOKUP(A2610,Rotación!$A:$A,Rotación!$P:$P,"",0,-1)</f>
        <v/>
      </c>
      <c r="L2610" s="25" t="e">
        <f t="shared" si="176"/>
        <v>#VALUE!</v>
      </c>
      <c r="M2610" s="26">
        <f t="shared" si="177"/>
        <v>0.84070796460176989</v>
      </c>
      <c r="N2610" s="22" t="str">
        <f>IFERROR(VLOOKUP(A2610,'Base ATR'!$1:$1048576,2,0),"")</f>
        <v/>
      </c>
      <c r="O2610" s="23" t="str">
        <f t="shared" ca="1" si="178"/>
        <v/>
      </c>
      <c r="P2610" t="str">
        <f t="shared" si="179"/>
        <v/>
      </c>
    </row>
    <row r="2611" spans="1:16" x14ac:dyDescent="0.3">
      <c r="A2611" t="s">
        <v>5299</v>
      </c>
      <c r="D2611" s="29">
        <v>21700000</v>
      </c>
      <c r="E2611" s="29">
        <v>17750000</v>
      </c>
      <c r="F2611" t="s">
        <v>4033</v>
      </c>
      <c r="G2611" s="13">
        <f>IFERROR(IF($F2611="ALTA",$D2611*1.03,
IF($F2611="MEDIA",$D2611*1,
IF($F2611="BAJA",$D2611*0.92,
IF($F2611="LIQUIDAR",_xlfn.XLOOKUP(A2611,Rotación!$A:$A,Rotación!$O:$O,0,0,-1),"")))),"")</f>
        <v>21700000</v>
      </c>
      <c r="H2611" s="13">
        <f>IFERROR(IF($F2611="ALTA",$D2611*1,
IF($F2611="MEDIA",$D2611*0.97,
IF($F2611="BAJA",$D2611*0.9,
IF($F2611="LIQUIDAR",_xlfn.XLOOKUP(A2611,Rotación!$A:$A,Rotación!$O:$O,0,0,-1),"")))),"")</f>
        <v>21049000</v>
      </c>
      <c r="I2611" s="13">
        <f>IFERROR(IF($F2611="ALTA",$D2611*0.97,
IF($F2611="MEDIA",$D2611*0.94,
IF($F2611="BAJA",$D2611*0.87,
IF($F2611="LIQUIDAR",_xlfn.XLOOKUP(A2611,Rotación!$A:$A,Rotación!$O:$O,0,0,-1),"")))),"")</f>
        <v>20398000</v>
      </c>
      <c r="J2611" s="13">
        <f>IFERROR(IF($F2611="ALTA",$D2611*0.94,
IF($F2611="MEDIA",$D2611*0.9,
IF($F2611="BAJA",$D2611*0.85,
IF($F2611="LIQUIDAR",_xlfn.XLOOKUP(A2611,Rotación!$A:$A,Rotación!$O:$O,0,0,-1),"")))),"")</f>
        <v>19530000</v>
      </c>
      <c r="K2611" s="13" t="str">
        <f>_xlfn.XLOOKUP(A2611,Rotación!$A:$A,Rotación!$P:$P,"",0,-1)</f>
        <v/>
      </c>
      <c r="L2611" s="25" t="e">
        <f t="shared" si="176"/>
        <v>#VALUE!</v>
      </c>
      <c r="M2611" s="26">
        <f t="shared" si="177"/>
        <v>0.8179723502304147</v>
      </c>
      <c r="N2611" s="22">
        <f>IFERROR(VLOOKUP(A2611,'Base ATR'!$1:$1048576,2,0),"")</f>
        <v>46069.759722222225</v>
      </c>
      <c r="O2611" s="23">
        <f t="shared" ca="1" si="178"/>
        <v>218.24027777777519</v>
      </c>
      <c r="P2611" t="str">
        <f t="shared" si="179"/>
        <v>SOBRE MERCADO</v>
      </c>
    </row>
    <row r="2612" spans="1:16" x14ac:dyDescent="0.3">
      <c r="A2612" t="s">
        <v>6273</v>
      </c>
      <c r="D2612" s="29">
        <v>29700000</v>
      </c>
      <c r="E2612" s="29">
        <v>22500000</v>
      </c>
      <c r="F2612" t="s">
        <v>4033</v>
      </c>
      <c r="G2612" s="13">
        <f>IFERROR(IF($F2612="ALTA",$D2612*1.03,
IF($F2612="MEDIA",$D2612*1,
IF($F2612="BAJA",$D2612*0.92,
IF($F2612="LIQUIDAR",_xlfn.XLOOKUP(A2612,Rotación!$A:$A,Rotación!$O:$O,0,0,-1),"")))),"")</f>
        <v>29700000</v>
      </c>
      <c r="H2612" s="13">
        <f>IFERROR(IF($F2612="ALTA",$D2612*1,
IF($F2612="MEDIA",$D2612*0.97,
IF($F2612="BAJA",$D2612*0.9,
IF($F2612="LIQUIDAR",_xlfn.XLOOKUP(A2612,Rotación!$A:$A,Rotación!$O:$O,0,0,-1),"")))),"")</f>
        <v>28809000</v>
      </c>
      <c r="I2612" s="13">
        <f>IFERROR(IF($F2612="ALTA",$D2612*0.97,
IF($F2612="MEDIA",$D2612*0.94,
IF($F2612="BAJA",$D2612*0.87,
IF($F2612="LIQUIDAR",_xlfn.XLOOKUP(A2612,Rotación!$A:$A,Rotación!$O:$O,0,0,-1),"")))),"")</f>
        <v>27918000</v>
      </c>
      <c r="J2612" s="13">
        <f>IFERROR(IF($F2612="ALTA",$D2612*0.94,
IF($F2612="MEDIA",$D2612*0.9,
IF($F2612="BAJA",$D2612*0.85,
IF($F2612="LIQUIDAR",_xlfn.XLOOKUP(A2612,Rotación!$A:$A,Rotación!$O:$O,0,0,-1),"")))),"")</f>
        <v>26730000</v>
      </c>
      <c r="K2612" s="13" t="str">
        <f>_xlfn.XLOOKUP(A2612,Rotación!$A:$A,Rotación!$P:$P,"",0,-1)</f>
        <v/>
      </c>
      <c r="L2612" s="25" t="e">
        <f t="shared" si="176"/>
        <v>#VALUE!</v>
      </c>
      <c r="M2612" s="26">
        <f t="shared" si="177"/>
        <v>0.75757575757575757</v>
      </c>
      <c r="N2612" s="22" t="str">
        <f>IFERROR(VLOOKUP(A2612,'Base ATR'!$1:$1048576,2,0),"")</f>
        <v/>
      </c>
      <c r="O2612" s="23" t="str">
        <f t="shared" ca="1" si="178"/>
        <v/>
      </c>
      <c r="P2612" t="str">
        <f t="shared" si="179"/>
        <v/>
      </c>
    </row>
    <row r="2613" spans="1:16" x14ac:dyDescent="0.3">
      <c r="A2613" t="s">
        <v>5536</v>
      </c>
      <c r="D2613" s="29">
        <v>8600000</v>
      </c>
      <c r="E2613" s="29">
        <v>6800000</v>
      </c>
      <c r="F2613" t="s">
        <v>4033</v>
      </c>
      <c r="G2613" s="13">
        <f>IFERROR(IF($F2613="ALTA",$D2613*1.03,
IF($F2613="MEDIA",$D2613*1,
IF($F2613="BAJA",$D2613*0.92,
IF($F2613="LIQUIDAR",_xlfn.XLOOKUP(A2613,Rotación!$A:$A,Rotación!$O:$O,0,0,-1),"")))),"")</f>
        <v>8600000</v>
      </c>
      <c r="H2613" s="13">
        <f>IFERROR(IF($F2613="ALTA",$D2613*1,
IF($F2613="MEDIA",$D2613*0.97,
IF($F2613="BAJA",$D2613*0.9,
IF($F2613="LIQUIDAR",_xlfn.XLOOKUP(A2613,Rotación!$A:$A,Rotación!$O:$O,0,0,-1),"")))),"")</f>
        <v>8342000</v>
      </c>
      <c r="I2613" s="13">
        <f>IFERROR(IF($F2613="ALTA",$D2613*0.97,
IF($F2613="MEDIA",$D2613*0.94,
IF($F2613="BAJA",$D2613*0.87,
IF($F2613="LIQUIDAR",_xlfn.XLOOKUP(A2613,Rotación!$A:$A,Rotación!$O:$O,0,0,-1),"")))),"")</f>
        <v>8084000</v>
      </c>
      <c r="J2613" s="13">
        <f>IFERROR(IF($F2613="ALTA",$D2613*0.94,
IF($F2613="MEDIA",$D2613*0.9,
IF($F2613="BAJA",$D2613*0.85,
IF($F2613="LIQUIDAR",_xlfn.XLOOKUP(A2613,Rotación!$A:$A,Rotación!$O:$O,0,0,-1),"")))),"")</f>
        <v>7740000</v>
      </c>
      <c r="K2613" s="13" t="str">
        <f>_xlfn.XLOOKUP(A2613,Rotación!$A:$A,Rotación!$P:$P,"",0,-1)</f>
        <v/>
      </c>
      <c r="L2613" s="25" t="e">
        <f t="shared" si="176"/>
        <v>#VALUE!</v>
      </c>
      <c r="M2613" s="26">
        <f t="shared" si="177"/>
        <v>0.79069767441860461</v>
      </c>
      <c r="N2613" s="22">
        <f>IFERROR(VLOOKUP(A2613,'Base ATR'!$1:$1048576,2,0),"")</f>
        <v>46101.681250000001</v>
      </c>
      <c r="O2613" s="23">
        <f t="shared" ca="1" si="178"/>
        <v>186.31874999999854</v>
      </c>
      <c r="P2613" t="str">
        <f t="shared" si="179"/>
        <v>SOBRE MERCADO</v>
      </c>
    </row>
    <row r="2614" spans="1:16" x14ac:dyDescent="0.3">
      <c r="A2614" t="s">
        <v>6274</v>
      </c>
      <c r="D2614" s="29">
        <v>13700000</v>
      </c>
      <c r="E2614" s="29">
        <v>11500000</v>
      </c>
      <c r="F2614" t="s">
        <v>4033</v>
      </c>
      <c r="G2614" s="13">
        <f>IFERROR(IF($F2614="ALTA",$D2614*1.03,
IF($F2614="MEDIA",$D2614*1,
IF($F2614="BAJA",$D2614*0.92,
IF($F2614="LIQUIDAR",_xlfn.XLOOKUP(A2614,Rotación!$A:$A,Rotación!$O:$O,0,0,-1),"")))),"")</f>
        <v>13700000</v>
      </c>
      <c r="H2614" s="13">
        <f>IFERROR(IF($F2614="ALTA",$D2614*1,
IF($F2614="MEDIA",$D2614*0.97,
IF($F2614="BAJA",$D2614*0.9,
IF($F2614="LIQUIDAR",_xlfn.XLOOKUP(A2614,Rotación!$A:$A,Rotación!$O:$O,0,0,-1),"")))),"")</f>
        <v>13289000</v>
      </c>
      <c r="I2614" s="13">
        <f>IFERROR(IF($F2614="ALTA",$D2614*0.97,
IF($F2614="MEDIA",$D2614*0.94,
IF($F2614="BAJA",$D2614*0.87,
IF($F2614="LIQUIDAR",_xlfn.XLOOKUP(A2614,Rotación!$A:$A,Rotación!$O:$O,0,0,-1),"")))),"")</f>
        <v>12878000</v>
      </c>
      <c r="J2614" s="13">
        <f>IFERROR(IF($F2614="ALTA",$D2614*0.94,
IF($F2614="MEDIA",$D2614*0.9,
IF($F2614="BAJA",$D2614*0.85,
IF($F2614="LIQUIDAR",_xlfn.XLOOKUP(A2614,Rotación!$A:$A,Rotación!$O:$O,0,0,-1),"")))),"")</f>
        <v>12330000</v>
      </c>
      <c r="K2614" s="13" t="str">
        <f>_xlfn.XLOOKUP(A2614,Rotación!$A:$A,Rotación!$P:$P,"",0,-1)</f>
        <v/>
      </c>
      <c r="L2614" s="25" t="e">
        <f t="shared" si="176"/>
        <v>#VALUE!</v>
      </c>
      <c r="M2614" s="26">
        <f t="shared" si="177"/>
        <v>0.83941605839416056</v>
      </c>
      <c r="N2614" s="22" t="str">
        <f>IFERROR(VLOOKUP(A2614,'Base ATR'!$1:$1048576,2,0),"")</f>
        <v/>
      </c>
      <c r="O2614" s="23" t="str">
        <f t="shared" ca="1" si="178"/>
        <v/>
      </c>
      <c r="P2614" t="str">
        <f t="shared" si="179"/>
        <v/>
      </c>
    </row>
    <row r="2615" spans="1:16" x14ac:dyDescent="0.3">
      <c r="A2615" t="s">
        <v>4732</v>
      </c>
      <c r="B2615" t="s">
        <v>194</v>
      </c>
      <c r="C2615" t="s">
        <v>4322</v>
      </c>
      <c r="D2615" s="29">
        <v>37100000</v>
      </c>
      <c r="E2615" s="29">
        <v>30400000</v>
      </c>
      <c r="F2615" t="s">
        <v>4033</v>
      </c>
      <c r="G2615" s="13">
        <f>IFERROR(IF($F2615="ALTA",$D2615*1.03,
IF($F2615="MEDIA",$D2615*1,
IF($F2615="BAJA",$D2615*0.92,
IF($F2615="LIQUIDAR",_xlfn.XLOOKUP(A2615,Rotación!$A:$A,Rotación!$O:$O,0,0,-1),"")))),"")</f>
        <v>37100000</v>
      </c>
      <c r="H2615" s="13">
        <f>IFERROR(IF($F2615="ALTA",$D2615*1,
IF($F2615="MEDIA",$D2615*0.97,
IF($F2615="BAJA",$D2615*0.9,
IF($F2615="LIQUIDAR",_xlfn.XLOOKUP(A2615,Rotación!$A:$A,Rotación!$O:$O,0,0,-1),"")))),"")</f>
        <v>35987000</v>
      </c>
      <c r="I2615" s="13">
        <f>IFERROR(IF($F2615="ALTA",$D2615*0.97,
IF($F2615="MEDIA",$D2615*0.94,
IF($F2615="BAJA",$D2615*0.87,
IF($F2615="LIQUIDAR",_xlfn.XLOOKUP(A2615,Rotación!$A:$A,Rotación!$O:$O,0,0,-1),"")))),"")</f>
        <v>34874000</v>
      </c>
      <c r="J2615" s="13">
        <f>IFERROR(IF($F2615="ALTA",$D2615*0.94,
IF($F2615="MEDIA",$D2615*0.9,
IF($F2615="BAJA",$D2615*0.85,
IF($F2615="LIQUIDAR",_xlfn.XLOOKUP(A2615,Rotación!$A:$A,Rotación!$O:$O,0,0,-1),"")))),"")</f>
        <v>33390000</v>
      </c>
      <c r="K2615" s="13" t="str">
        <f>_xlfn.XLOOKUP(A2615,Rotación!$A:$A,Rotación!$P:$P,"",0,-1)</f>
        <v/>
      </c>
      <c r="L2615" s="25" t="e">
        <f t="shared" si="176"/>
        <v>#VALUE!</v>
      </c>
      <c r="M2615" s="26">
        <f t="shared" si="177"/>
        <v>0.81940700808625333</v>
      </c>
      <c r="N2615" s="22">
        <f>IFERROR(VLOOKUP(A2615,'Base ATR'!$1:$1048576,2,0),"")</f>
        <v>46063.42083333333</v>
      </c>
      <c r="O2615" s="23">
        <f t="shared" ca="1" si="178"/>
        <v>224.57916666667006</v>
      </c>
      <c r="P2615" t="str">
        <f t="shared" si="179"/>
        <v>SOBRE MERCADO</v>
      </c>
    </row>
    <row r="2616" spans="1:16" x14ac:dyDescent="0.3">
      <c r="A2616" t="s">
        <v>5931</v>
      </c>
      <c r="D2616" s="29">
        <v>16000000</v>
      </c>
      <c r="E2616" s="29">
        <v>11800000</v>
      </c>
      <c r="F2616" t="s">
        <v>5391</v>
      </c>
      <c r="G2616" s="13">
        <f>IFERROR(IF($F2616="ALTA",$D2616*1.03,
IF($F2616="MEDIA",$D2616*1,
IF($F2616="BAJA",$D2616*0.92,
IF($F2616="LIQUIDAR",_xlfn.XLOOKUP(A2616,Rotación!$A:$A,Rotación!$O:$O,0,0,-1),"")))),"")</f>
        <v>14720000</v>
      </c>
      <c r="H2616" s="13">
        <f>IFERROR(IF($F2616="ALTA",$D2616*1,
IF($F2616="MEDIA",$D2616*0.97,
IF($F2616="BAJA",$D2616*0.9,
IF($F2616="LIQUIDAR",_xlfn.XLOOKUP(A2616,Rotación!$A:$A,Rotación!$O:$O,0,0,-1),"")))),"")</f>
        <v>14400000</v>
      </c>
      <c r="I2616" s="13">
        <f>IFERROR(IF($F2616="ALTA",$D2616*0.97,
IF($F2616="MEDIA",$D2616*0.94,
IF($F2616="BAJA",$D2616*0.87,
IF($F2616="LIQUIDAR",_xlfn.XLOOKUP(A2616,Rotación!$A:$A,Rotación!$O:$O,0,0,-1),"")))),"")</f>
        <v>13920000</v>
      </c>
      <c r="J2616" s="13">
        <f>IFERROR(IF($F2616="ALTA",$D2616*0.94,
IF($F2616="MEDIA",$D2616*0.9,
IF($F2616="BAJA",$D2616*0.85,
IF($F2616="LIQUIDAR",_xlfn.XLOOKUP(A2616,Rotación!$A:$A,Rotación!$O:$O,0,0,-1),"")))),"")</f>
        <v>13600000</v>
      </c>
      <c r="K2616" s="13" t="str">
        <f>_xlfn.XLOOKUP(A2616,Rotación!$A:$A,Rotación!$P:$P,"",0,-1)</f>
        <v/>
      </c>
      <c r="L2616" s="25" t="e">
        <f t="shared" si="176"/>
        <v>#VALUE!</v>
      </c>
      <c r="M2616" s="26">
        <f t="shared" si="177"/>
        <v>0.73750000000000004</v>
      </c>
      <c r="N2616" s="22">
        <f>IFERROR(VLOOKUP(A2616,'Base ATR'!$1:$1048576,2,0),"")</f>
        <v>46105.486111111109</v>
      </c>
      <c r="O2616" s="23">
        <f t="shared" ca="1" si="178"/>
        <v>182.51388888889051</v>
      </c>
      <c r="P2616" t="str">
        <f t="shared" si="179"/>
        <v>SOBRE MERCADO</v>
      </c>
    </row>
    <row r="2617" spans="1:16" x14ac:dyDescent="0.3">
      <c r="A2617" t="s">
        <v>5300</v>
      </c>
      <c r="D2617" s="29">
        <v>15600000</v>
      </c>
      <c r="E2617" s="29">
        <v>11000000</v>
      </c>
      <c r="F2617" t="s">
        <v>5391</v>
      </c>
      <c r="G2617" s="13">
        <f>IFERROR(IF($F2617="ALTA",$D2617*1.03,
IF($F2617="MEDIA",$D2617*1,
IF($F2617="BAJA",$D2617*0.92,
IF($F2617="LIQUIDAR",_xlfn.XLOOKUP(A2617,Rotación!$A:$A,Rotación!$O:$O,0,0,-1),"")))),"")</f>
        <v>14352000</v>
      </c>
      <c r="H2617" s="13">
        <f>IFERROR(IF($F2617="ALTA",$D2617*1,
IF($F2617="MEDIA",$D2617*0.97,
IF($F2617="BAJA",$D2617*0.9,
IF($F2617="LIQUIDAR",_xlfn.XLOOKUP(A2617,Rotación!$A:$A,Rotación!$O:$O,0,0,-1),"")))),"")</f>
        <v>14040000</v>
      </c>
      <c r="I2617" s="13">
        <f>IFERROR(IF($F2617="ALTA",$D2617*0.97,
IF($F2617="MEDIA",$D2617*0.94,
IF($F2617="BAJA",$D2617*0.87,
IF($F2617="LIQUIDAR",_xlfn.XLOOKUP(A2617,Rotación!$A:$A,Rotación!$O:$O,0,0,-1),"")))),"")</f>
        <v>13572000</v>
      </c>
      <c r="J2617" s="13">
        <f>IFERROR(IF($F2617="ALTA",$D2617*0.94,
IF($F2617="MEDIA",$D2617*0.9,
IF($F2617="BAJA",$D2617*0.85,
IF($F2617="LIQUIDAR",_xlfn.XLOOKUP(A2617,Rotación!$A:$A,Rotación!$O:$O,0,0,-1),"")))),"")</f>
        <v>13260000</v>
      </c>
      <c r="K2617" s="13" t="str">
        <f>_xlfn.XLOOKUP(A2617,Rotación!$A:$A,Rotación!$P:$P,"",0,-1)</f>
        <v/>
      </c>
      <c r="L2617" s="25" t="e">
        <f t="shared" si="176"/>
        <v>#VALUE!</v>
      </c>
      <c r="M2617" s="26">
        <f t="shared" si="177"/>
        <v>0.70512820512820518</v>
      </c>
      <c r="N2617" s="22">
        <f>IFERROR(VLOOKUP(A2617,'Base ATR'!$1:$1048576,2,0),"")</f>
        <v>46069.628472222219</v>
      </c>
      <c r="O2617" s="23">
        <f t="shared" ca="1" si="178"/>
        <v>218.37152777778101</v>
      </c>
      <c r="P2617" t="str">
        <f t="shared" si="179"/>
        <v>SOBRE MERCADO</v>
      </c>
    </row>
    <row r="2618" spans="1:16" x14ac:dyDescent="0.3">
      <c r="A2618" t="s">
        <v>6278</v>
      </c>
      <c r="D2618" s="29">
        <v>13800000</v>
      </c>
      <c r="E2618" s="29">
        <v>11500000</v>
      </c>
      <c r="F2618" t="s">
        <v>4033</v>
      </c>
      <c r="G2618" s="13">
        <f>IFERROR(IF($F2618="ALTA",$D2618*1.03,
IF($F2618="MEDIA",$D2618*1,
IF($F2618="BAJA",$D2618*0.92,
IF($F2618="LIQUIDAR",_xlfn.XLOOKUP(A2618,Rotación!$A:$A,Rotación!$O:$O,0,0,-1),"")))),"")</f>
        <v>13800000</v>
      </c>
      <c r="H2618" s="13">
        <f>IFERROR(IF($F2618="ALTA",$D2618*1,
IF($F2618="MEDIA",$D2618*0.97,
IF($F2618="BAJA",$D2618*0.9,
IF($F2618="LIQUIDAR",_xlfn.XLOOKUP(A2618,Rotación!$A:$A,Rotación!$O:$O,0,0,-1),"")))),"")</f>
        <v>13386000</v>
      </c>
      <c r="I2618" s="13">
        <f>IFERROR(IF($F2618="ALTA",$D2618*0.97,
IF($F2618="MEDIA",$D2618*0.94,
IF($F2618="BAJA",$D2618*0.87,
IF($F2618="LIQUIDAR",_xlfn.XLOOKUP(A2618,Rotación!$A:$A,Rotación!$O:$O,0,0,-1),"")))),"")</f>
        <v>12972000</v>
      </c>
      <c r="J2618" s="13">
        <f>IFERROR(IF($F2618="ALTA",$D2618*0.94,
IF($F2618="MEDIA",$D2618*0.9,
IF($F2618="BAJA",$D2618*0.85,
IF($F2618="LIQUIDAR",_xlfn.XLOOKUP(A2618,Rotación!$A:$A,Rotación!$O:$O,0,0,-1),"")))),"")</f>
        <v>12420000</v>
      </c>
      <c r="K2618" s="13" t="str">
        <f>_xlfn.XLOOKUP(A2618,Rotación!$A:$A,Rotación!$P:$P,"",0,-1)</f>
        <v/>
      </c>
      <c r="L2618" s="25" t="e">
        <f t="shared" si="176"/>
        <v>#VALUE!</v>
      </c>
      <c r="M2618" s="26">
        <f t="shared" si="177"/>
        <v>0.83333333333333337</v>
      </c>
      <c r="N2618" s="22" t="str">
        <f>IFERROR(VLOOKUP(A2618,'Base ATR'!$1:$1048576,2,0),"")</f>
        <v/>
      </c>
      <c r="O2618" s="23" t="str">
        <f t="shared" ca="1" si="178"/>
        <v/>
      </c>
      <c r="P2618" t="str">
        <f t="shared" si="179"/>
        <v/>
      </c>
    </row>
    <row r="2619" spans="1:16" x14ac:dyDescent="0.3">
      <c r="A2619" t="s">
        <v>6279</v>
      </c>
      <c r="D2619" s="29">
        <v>22800000</v>
      </c>
      <c r="E2619" s="29">
        <v>18500000</v>
      </c>
      <c r="F2619" t="s">
        <v>4033</v>
      </c>
      <c r="G2619" s="13">
        <f>IFERROR(IF($F2619="ALTA",$D2619*1.03,
IF($F2619="MEDIA",$D2619*1,
IF($F2619="BAJA",$D2619*0.92,
IF($F2619="LIQUIDAR",_xlfn.XLOOKUP(A2619,Rotación!$A:$A,Rotación!$O:$O,0,0,-1),"")))),"")</f>
        <v>22800000</v>
      </c>
      <c r="H2619" s="13">
        <f>IFERROR(IF($F2619="ALTA",$D2619*1,
IF($F2619="MEDIA",$D2619*0.97,
IF($F2619="BAJA",$D2619*0.9,
IF($F2619="LIQUIDAR",_xlfn.XLOOKUP(A2619,Rotación!$A:$A,Rotación!$O:$O,0,0,-1),"")))),"")</f>
        <v>22116000</v>
      </c>
      <c r="I2619" s="13">
        <f>IFERROR(IF($F2619="ALTA",$D2619*0.97,
IF($F2619="MEDIA",$D2619*0.94,
IF($F2619="BAJA",$D2619*0.87,
IF($F2619="LIQUIDAR",_xlfn.XLOOKUP(A2619,Rotación!$A:$A,Rotación!$O:$O,0,0,-1),"")))),"")</f>
        <v>21432000</v>
      </c>
      <c r="J2619" s="13">
        <f>IFERROR(IF($F2619="ALTA",$D2619*0.94,
IF($F2619="MEDIA",$D2619*0.9,
IF($F2619="BAJA",$D2619*0.85,
IF($F2619="LIQUIDAR",_xlfn.XLOOKUP(A2619,Rotación!$A:$A,Rotación!$O:$O,0,0,-1),"")))),"")</f>
        <v>20520000</v>
      </c>
      <c r="K2619" s="13" t="str">
        <f>_xlfn.XLOOKUP(A2619,Rotación!$A:$A,Rotación!$P:$P,"",0,-1)</f>
        <v/>
      </c>
      <c r="L2619" s="25" t="e">
        <f t="shared" si="176"/>
        <v>#VALUE!</v>
      </c>
      <c r="M2619" s="26">
        <f t="shared" si="177"/>
        <v>0.81140350877192979</v>
      </c>
      <c r="N2619" s="22">
        <f>IFERROR(VLOOKUP(A2619,'Base ATR'!$1:$1048576,2,0),"")</f>
        <v>46111.726388888892</v>
      </c>
      <c r="O2619" s="23">
        <f t="shared" ca="1" si="178"/>
        <v>176.27361111110804</v>
      </c>
      <c r="P2619" t="str">
        <f t="shared" si="179"/>
        <v>SOBRE MERCADO</v>
      </c>
    </row>
    <row r="2620" spans="1:16" x14ac:dyDescent="0.3">
      <c r="A2620" t="s">
        <v>6280</v>
      </c>
      <c r="D2620" s="29">
        <v>16000000</v>
      </c>
      <c r="E2620" s="29">
        <v>13000000</v>
      </c>
      <c r="F2620" t="s">
        <v>4033</v>
      </c>
      <c r="G2620" s="13">
        <f>IFERROR(IF($F2620="ALTA",$D2620*1.03,
IF($F2620="MEDIA",$D2620*1,
IF($F2620="BAJA",$D2620*0.92,
IF($F2620="LIQUIDAR",_xlfn.XLOOKUP(A2620,Rotación!$A:$A,Rotación!$O:$O,0,0,-1),"")))),"")</f>
        <v>16000000</v>
      </c>
      <c r="H2620" s="13">
        <f>IFERROR(IF($F2620="ALTA",$D2620*1,
IF($F2620="MEDIA",$D2620*0.97,
IF($F2620="BAJA",$D2620*0.9,
IF($F2620="LIQUIDAR",_xlfn.XLOOKUP(A2620,Rotación!$A:$A,Rotación!$O:$O,0,0,-1),"")))),"")</f>
        <v>15520000</v>
      </c>
      <c r="I2620" s="13">
        <f>IFERROR(IF($F2620="ALTA",$D2620*0.97,
IF($F2620="MEDIA",$D2620*0.94,
IF($F2620="BAJA",$D2620*0.87,
IF($F2620="LIQUIDAR",_xlfn.XLOOKUP(A2620,Rotación!$A:$A,Rotación!$O:$O,0,0,-1),"")))),"")</f>
        <v>15040000</v>
      </c>
      <c r="J2620" s="13">
        <f>IFERROR(IF($F2620="ALTA",$D2620*0.94,
IF($F2620="MEDIA",$D2620*0.9,
IF($F2620="BAJA",$D2620*0.85,
IF($F2620="LIQUIDAR",_xlfn.XLOOKUP(A2620,Rotación!$A:$A,Rotación!$O:$O,0,0,-1),"")))),"")</f>
        <v>14400000</v>
      </c>
      <c r="K2620" s="13" t="str">
        <f>_xlfn.XLOOKUP(A2620,Rotación!$A:$A,Rotación!$P:$P,"",0,-1)</f>
        <v/>
      </c>
      <c r="L2620" s="25" t="e">
        <f t="shared" si="176"/>
        <v>#VALUE!</v>
      </c>
      <c r="M2620" s="26">
        <f t="shared" si="177"/>
        <v>0.8125</v>
      </c>
      <c r="N2620" s="22" t="str">
        <f>IFERROR(VLOOKUP(A2620,'Base ATR'!$1:$1048576,2,0),"")</f>
        <v/>
      </c>
      <c r="O2620" s="23" t="str">
        <f t="shared" ca="1" si="178"/>
        <v/>
      </c>
      <c r="P2620" t="str">
        <f t="shared" si="179"/>
        <v/>
      </c>
    </row>
    <row r="2621" spans="1:16" x14ac:dyDescent="0.3">
      <c r="A2621" t="s">
        <v>469</v>
      </c>
      <c r="D2621" s="29">
        <v>17100000</v>
      </c>
      <c r="E2621" s="29">
        <v>15500000</v>
      </c>
      <c r="F2621" t="s">
        <v>5391</v>
      </c>
      <c r="G2621" s="13">
        <f>IFERROR(IF($F2621="ALTA",$D2621*1.03,
IF($F2621="MEDIA",$D2621*1,
IF($F2621="BAJA",$D2621*0.92,
IF($F2621="LIQUIDAR",_xlfn.XLOOKUP(A2621,Rotación!$A:$A,Rotación!$O:$O,0,0,-1),"")))),"")</f>
        <v>15732000</v>
      </c>
      <c r="H2621" s="13">
        <f>IFERROR(IF($F2621="ALTA",$D2621*1,
IF($F2621="MEDIA",$D2621*0.97,
IF($F2621="BAJA",$D2621*0.9,
IF($F2621="LIQUIDAR",_xlfn.XLOOKUP(A2621,Rotación!$A:$A,Rotación!$O:$O,0,0,-1),"")))),"")</f>
        <v>15390000</v>
      </c>
      <c r="I2621" s="13">
        <f>IFERROR(IF($F2621="ALTA",$D2621*0.97,
IF($F2621="MEDIA",$D2621*0.94,
IF($F2621="BAJA",$D2621*0.87,
IF($F2621="LIQUIDAR",_xlfn.XLOOKUP(A2621,Rotación!$A:$A,Rotación!$O:$O,0,0,-1),"")))),"")</f>
        <v>14877000</v>
      </c>
      <c r="J2621" s="13">
        <f>IFERROR(IF($F2621="ALTA",$D2621*0.94,
IF($F2621="MEDIA",$D2621*0.9,
IF($F2621="BAJA",$D2621*0.85,
IF($F2621="LIQUIDAR",_xlfn.XLOOKUP(A2621,Rotación!$A:$A,Rotación!$O:$O,0,0,-1),"")))),"")</f>
        <v>14535000</v>
      </c>
      <c r="K2621" s="13" t="str">
        <f>_xlfn.XLOOKUP(A2621,Rotación!$A:$A,Rotación!$P:$P,"",0,-1)</f>
        <v/>
      </c>
      <c r="L2621" s="25" t="e">
        <f t="shared" si="176"/>
        <v>#VALUE!</v>
      </c>
      <c r="M2621" s="26">
        <f t="shared" si="177"/>
        <v>0.9064327485380117</v>
      </c>
      <c r="N2621" s="22">
        <f>IFERROR(VLOOKUP(A2621,'Base ATR'!$1:$1048576,2,0),"")</f>
        <v>45979.481944444444</v>
      </c>
      <c r="O2621" s="23">
        <f t="shared" ca="1" si="178"/>
        <v>308.5180555555562</v>
      </c>
      <c r="P2621" t="str">
        <f t="shared" si="179"/>
        <v>SOBRE MERCADO</v>
      </c>
    </row>
    <row r="2622" spans="1:16" x14ac:dyDescent="0.3">
      <c r="A2622" t="s">
        <v>6281</v>
      </c>
      <c r="D2622" s="29">
        <v>6500000</v>
      </c>
      <c r="E2622" s="29">
        <v>5000000</v>
      </c>
      <c r="F2622" t="s">
        <v>5391</v>
      </c>
      <c r="G2622" s="13">
        <f>IFERROR(IF($F2622="ALTA",$D2622*1.03,
IF($F2622="MEDIA",$D2622*1,
IF($F2622="BAJA",$D2622*0.92,
IF($F2622="LIQUIDAR",_xlfn.XLOOKUP(A2622,Rotación!$A:$A,Rotación!$O:$O,0,0,-1),"")))),"")</f>
        <v>5980000</v>
      </c>
      <c r="H2622" s="13">
        <f>IFERROR(IF($F2622="ALTA",$D2622*1,
IF($F2622="MEDIA",$D2622*0.97,
IF($F2622="BAJA",$D2622*0.9,
IF($F2622="LIQUIDAR",_xlfn.XLOOKUP(A2622,Rotación!$A:$A,Rotación!$O:$O,0,0,-1),"")))),"")</f>
        <v>5850000</v>
      </c>
      <c r="I2622" s="13">
        <f>IFERROR(IF($F2622="ALTA",$D2622*0.97,
IF($F2622="MEDIA",$D2622*0.94,
IF($F2622="BAJA",$D2622*0.87,
IF($F2622="LIQUIDAR",_xlfn.XLOOKUP(A2622,Rotación!$A:$A,Rotación!$O:$O,0,0,-1),"")))),"")</f>
        <v>5655000</v>
      </c>
      <c r="J2622" s="13">
        <f>IFERROR(IF($F2622="ALTA",$D2622*0.94,
IF($F2622="MEDIA",$D2622*0.9,
IF($F2622="BAJA",$D2622*0.85,
IF($F2622="LIQUIDAR",_xlfn.XLOOKUP(A2622,Rotación!$A:$A,Rotación!$O:$O,0,0,-1),"")))),"")</f>
        <v>5525000</v>
      </c>
      <c r="K2622" s="13" t="str">
        <f>_xlfn.XLOOKUP(A2622,Rotación!$A:$A,Rotación!$P:$P,"",0,-1)</f>
        <v/>
      </c>
      <c r="L2622" s="25" t="e">
        <f t="shared" si="176"/>
        <v>#VALUE!</v>
      </c>
      <c r="M2622" s="26">
        <f t="shared" si="177"/>
        <v>0.76923076923076927</v>
      </c>
      <c r="N2622" s="22" t="str">
        <f>IFERROR(VLOOKUP(A2622,'Base ATR'!$1:$1048576,2,0),"")</f>
        <v/>
      </c>
      <c r="O2622" s="23" t="str">
        <f t="shared" ca="1" si="178"/>
        <v/>
      </c>
      <c r="P2622" t="str">
        <f t="shared" si="179"/>
        <v/>
      </c>
    </row>
    <row r="2623" spans="1:16" x14ac:dyDescent="0.3">
      <c r="A2623" t="s">
        <v>6282</v>
      </c>
      <c r="D2623" s="29">
        <v>10150000</v>
      </c>
      <c r="E2623" s="29">
        <v>8500000</v>
      </c>
      <c r="F2623" t="s">
        <v>5391</v>
      </c>
      <c r="G2623" s="13">
        <f>IFERROR(IF($F2623="ALTA",$D2623*1.03,
IF($F2623="MEDIA",$D2623*1,
IF($F2623="BAJA",$D2623*0.92,
IF($F2623="LIQUIDAR",_xlfn.XLOOKUP(A2623,Rotación!$A:$A,Rotación!$O:$O,0,0,-1),"")))),"")</f>
        <v>9338000</v>
      </c>
      <c r="H2623" s="13">
        <f>IFERROR(IF($F2623="ALTA",$D2623*1,
IF($F2623="MEDIA",$D2623*0.97,
IF($F2623="BAJA",$D2623*0.9,
IF($F2623="LIQUIDAR",_xlfn.XLOOKUP(A2623,Rotación!$A:$A,Rotación!$O:$O,0,0,-1),"")))),"")</f>
        <v>9135000</v>
      </c>
      <c r="I2623" s="13">
        <f>IFERROR(IF($F2623="ALTA",$D2623*0.97,
IF($F2623="MEDIA",$D2623*0.94,
IF($F2623="BAJA",$D2623*0.87,
IF($F2623="LIQUIDAR",_xlfn.XLOOKUP(A2623,Rotación!$A:$A,Rotación!$O:$O,0,0,-1),"")))),"")</f>
        <v>8830500</v>
      </c>
      <c r="J2623" s="13">
        <f>IFERROR(IF($F2623="ALTA",$D2623*0.94,
IF($F2623="MEDIA",$D2623*0.9,
IF($F2623="BAJA",$D2623*0.85,
IF($F2623="LIQUIDAR",_xlfn.XLOOKUP(A2623,Rotación!$A:$A,Rotación!$O:$O,0,0,-1),"")))),"")</f>
        <v>8627500</v>
      </c>
      <c r="K2623" s="13" t="str">
        <f>_xlfn.XLOOKUP(A2623,Rotación!$A:$A,Rotación!$P:$P,"",0,-1)</f>
        <v/>
      </c>
      <c r="L2623" s="25" t="e">
        <f t="shared" si="176"/>
        <v>#VALUE!</v>
      </c>
      <c r="M2623" s="26">
        <f t="shared" si="177"/>
        <v>0.83743842364532017</v>
      </c>
      <c r="N2623" s="22" t="str">
        <f>IFERROR(VLOOKUP(A2623,'Base ATR'!$1:$1048576,2,0),"")</f>
        <v/>
      </c>
      <c r="O2623" s="23" t="str">
        <f t="shared" ca="1" si="178"/>
        <v/>
      </c>
      <c r="P2623" t="str">
        <f t="shared" si="179"/>
        <v/>
      </c>
    </row>
    <row r="2624" spans="1:16" x14ac:dyDescent="0.3">
      <c r="A2624" t="s">
        <v>4070</v>
      </c>
      <c r="B2624" t="s">
        <v>24</v>
      </c>
      <c r="C2624" t="s">
        <v>4571</v>
      </c>
      <c r="D2624" s="29">
        <v>33500000</v>
      </c>
      <c r="E2624" s="29">
        <v>26500000</v>
      </c>
      <c r="F2624" t="s">
        <v>5391</v>
      </c>
      <c r="G2624" s="13">
        <f>IFERROR(IF($F2624="ALTA",$D2624*1.03,
IF($F2624="MEDIA",$D2624*1,
IF($F2624="BAJA",$D2624*0.92,
IF($F2624="LIQUIDAR",_xlfn.XLOOKUP(A2624,Rotación!$A:$A,Rotación!$O:$O,0,0,-1),"")))),"")</f>
        <v>30820000</v>
      </c>
      <c r="H2624" s="13">
        <f>IFERROR(IF($F2624="ALTA",$D2624*1,
IF($F2624="MEDIA",$D2624*0.97,
IF($F2624="BAJA",$D2624*0.9,
IF($F2624="LIQUIDAR",_xlfn.XLOOKUP(A2624,Rotación!$A:$A,Rotación!$O:$O,0,0,-1),"")))),"")</f>
        <v>30150000</v>
      </c>
      <c r="I2624" s="13">
        <f>IFERROR(IF($F2624="ALTA",$D2624*0.97,
IF($F2624="MEDIA",$D2624*0.94,
IF($F2624="BAJA",$D2624*0.87,
IF($F2624="LIQUIDAR",_xlfn.XLOOKUP(A2624,Rotación!$A:$A,Rotación!$O:$O,0,0,-1),"")))),"")</f>
        <v>29145000</v>
      </c>
      <c r="J2624" s="13">
        <f>IFERROR(IF($F2624="ALTA",$D2624*0.94,
IF($F2624="MEDIA",$D2624*0.9,
IF($F2624="BAJA",$D2624*0.85,
IF($F2624="LIQUIDAR",_xlfn.XLOOKUP(A2624,Rotación!$A:$A,Rotación!$O:$O,0,0,-1),"")))),"")</f>
        <v>28475000</v>
      </c>
      <c r="K2624" s="13">
        <f>_xlfn.XLOOKUP(A2624,Rotación!$A:$A,Rotación!$P:$P,"",0,-1)</f>
        <v>28990000</v>
      </c>
      <c r="L2624" s="25">
        <f t="shared" si="176"/>
        <v>-4510000</v>
      </c>
      <c r="M2624" s="26">
        <f t="shared" si="177"/>
        <v>0.79104477611940294</v>
      </c>
      <c r="N2624" s="22">
        <f>IFERROR(VLOOKUP(A2624,'Base ATR'!$1:$1048576,2,0),"")</f>
        <v>46044.65902777778</v>
      </c>
      <c r="O2624" s="23">
        <f t="shared" ca="1" si="178"/>
        <v>243.34097222222044</v>
      </c>
      <c r="P2624" t="str">
        <f t="shared" si="179"/>
        <v>BAJO MERCADO</v>
      </c>
    </row>
    <row r="2625" spans="1:16" x14ac:dyDescent="0.3">
      <c r="A2625" t="s">
        <v>5343</v>
      </c>
      <c r="D2625" s="29">
        <v>7900000</v>
      </c>
      <c r="E2625" s="29">
        <v>6300000</v>
      </c>
      <c r="F2625" t="s">
        <v>4033</v>
      </c>
      <c r="G2625" s="13">
        <f>IFERROR(IF($F2625="ALTA",$D2625*1.03,
IF($F2625="MEDIA",$D2625*1,
IF($F2625="BAJA",$D2625*0.92,
IF($F2625="LIQUIDAR",_xlfn.XLOOKUP(A2625,Rotación!$A:$A,Rotación!$O:$O,0,0,-1),"")))),"")</f>
        <v>7900000</v>
      </c>
      <c r="H2625" s="13">
        <f>IFERROR(IF($F2625="ALTA",$D2625*1,
IF($F2625="MEDIA",$D2625*0.97,
IF($F2625="BAJA",$D2625*0.9,
IF($F2625="LIQUIDAR",_xlfn.XLOOKUP(A2625,Rotación!$A:$A,Rotación!$O:$O,0,0,-1),"")))),"")</f>
        <v>7663000</v>
      </c>
      <c r="I2625" s="13">
        <f>IFERROR(IF($F2625="ALTA",$D2625*0.97,
IF($F2625="MEDIA",$D2625*0.94,
IF($F2625="BAJA",$D2625*0.87,
IF($F2625="LIQUIDAR",_xlfn.XLOOKUP(A2625,Rotación!$A:$A,Rotación!$O:$O,0,0,-1),"")))),"")</f>
        <v>7426000</v>
      </c>
      <c r="J2625" s="13">
        <f>IFERROR(IF($F2625="ALTA",$D2625*0.94,
IF($F2625="MEDIA",$D2625*0.9,
IF($F2625="BAJA",$D2625*0.85,
IF($F2625="LIQUIDAR",_xlfn.XLOOKUP(A2625,Rotación!$A:$A,Rotación!$O:$O,0,0,-1),"")))),"")</f>
        <v>7110000</v>
      </c>
      <c r="K2625" s="13" t="str">
        <f>_xlfn.XLOOKUP(A2625,Rotación!$A:$A,Rotación!$P:$P,"",0,-1)</f>
        <v/>
      </c>
      <c r="L2625" s="25" t="e">
        <f t="shared" si="176"/>
        <v>#VALUE!</v>
      </c>
      <c r="M2625" s="26">
        <f t="shared" si="177"/>
        <v>0.79746835443037978</v>
      </c>
      <c r="N2625" s="22">
        <f>IFERROR(VLOOKUP(A2625,'Base ATR'!$1:$1048576,2,0),"")</f>
        <v>46100.42083333333</v>
      </c>
      <c r="O2625" s="23">
        <f t="shared" ca="1" si="178"/>
        <v>187.57916666667006</v>
      </c>
      <c r="P2625" t="str">
        <f t="shared" si="179"/>
        <v>SOBRE MERCADO</v>
      </c>
    </row>
    <row r="2626" spans="1:16" x14ac:dyDescent="0.3">
      <c r="A2626" t="s">
        <v>6283</v>
      </c>
      <c r="D2626" s="29">
        <v>11000000</v>
      </c>
      <c r="E2626" s="29">
        <v>9200000</v>
      </c>
      <c r="F2626" t="s">
        <v>5390</v>
      </c>
      <c r="G2626" s="13">
        <f>IFERROR(IF($F2626="ALTA",$D2626*1.03,
IF($F2626="MEDIA",$D2626*1,
IF($F2626="BAJA",$D2626*0.92,
IF($F2626="LIQUIDAR",_xlfn.XLOOKUP(A2626,Rotación!$A:$A,Rotación!$O:$O,0,0,-1),"")))),"")</f>
        <v>11330000</v>
      </c>
      <c r="H2626" s="13">
        <f>IFERROR(IF($F2626="ALTA",$D2626*1,
IF($F2626="MEDIA",$D2626*0.97,
IF($F2626="BAJA",$D2626*0.9,
IF($F2626="LIQUIDAR",_xlfn.XLOOKUP(A2626,Rotación!$A:$A,Rotación!$O:$O,0,0,-1),"")))),"")</f>
        <v>11000000</v>
      </c>
      <c r="I2626" s="13">
        <f>IFERROR(IF($F2626="ALTA",$D2626*0.97,
IF($F2626="MEDIA",$D2626*0.94,
IF($F2626="BAJA",$D2626*0.87,
IF($F2626="LIQUIDAR",_xlfn.XLOOKUP(A2626,Rotación!$A:$A,Rotación!$O:$O,0,0,-1),"")))),"")</f>
        <v>10670000</v>
      </c>
      <c r="J2626" s="13">
        <f>IFERROR(IF($F2626="ALTA",$D2626*0.94,
IF($F2626="MEDIA",$D2626*0.9,
IF($F2626="BAJA",$D2626*0.85,
IF($F2626="LIQUIDAR",_xlfn.XLOOKUP(A2626,Rotación!$A:$A,Rotación!$O:$O,0,0,-1),"")))),"")</f>
        <v>10340000</v>
      </c>
      <c r="K2626" s="13" t="str">
        <f>_xlfn.XLOOKUP(A2626,Rotación!$A:$A,Rotación!$P:$P,"",0,-1)</f>
        <v/>
      </c>
      <c r="L2626" s="25" t="e">
        <f t="shared" si="176"/>
        <v>#VALUE!</v>
      </c>
      <c r="M2626" s="26">
        <f t="shared" si="177"/>
        <v>0.83636363636363631</v>
      </c>
      <c r="N2626" s="22" t="str">
        <f>IFERROR(VLOOKUP(A2626,'Base ATR'!$1:$1048576,2,0),"")</f>
        <v/>
      </c>
      <c r="O2626" s="23" t="str">
        <f t="shared" ca="1" si="178"/>
        <v/>
      </c>
      <c r="P2626" t="str">
        <f t="shared" si="179"/>
        <v/>
      </c>
    </row>
    <row r="2627" spans="1:16" x14ac:dyDescent="0.3">
      <c r="A2627" t="s">
        <v>6284</v>
      </c>
      <c r="D2627" s="29">
        <v>20500000</v>
      </c>
      <c r="E2627" s="29">
        <v>17000000</v>
      </c>
      <c r="F2627" t="s">
        <v>5390</v>
      </c>
      <c r="G2627" s="13">
        <f>IFERROR(IF($F2627="ALTA",$D2627*1.03,
IF($F2627="MEDIA",$D2627*1,
IF($F2627="BAJA",$D2627*0.92,
IF($F2627="LIQUIDAR",_xlfn.XLOOKUP(A2627,Rotación!$A:$A,Rotación!$O:$O,0,0,-1),"")))),"")</f>
        <v>21115000</v>
      </c>
      <c r="H2627" s="13">
        <f>IFERROR(IF($F2627="ALTA",$D2627*1,
IF($F2627="MEDIA",$D2627*0.97,
IF($F2627="BAJA",$D2627*0.9,
IF($F2627="LIQUIDAR",_xlfn.XLOOKUP(A2627,Rotación!$A:$A,Rotación!$O:$O,0,0,-1),"")))),"")</f>
        <v>20500000</v>
      </c>
      <c r="I2627" s="13">
        <f>IFERROR(IF($F2627="ALTA",$D2627*0.97,
IF($F2627="MEDIA",$D2627*0.94,
IF($F2627="BAJA",$D2627*0.87,
IF($F2627="LIQUIDAR",_xlfn.XLOOKUP(A2627,Rotación!$A:$A,Rotación!$O:$O,0,0,-1),"")))),"")</f>
        <v>19885000</v>
      </c>
      <c r="J2627" s="13">
        <f>IFERROR(IF($F2627="ALTA",$D2627*0.94,
IF($F2627="MEDIA",$D2627*0.9,
IF($F2627="BAJA",$D2627*0.85,
IF($F2627="LIQUIDAR",_xlfn.XLOOKUP(A2627,Rotación!$A:$A,Rotación!$O:$O,0,0,-1),"")))),"")</f>
        <v>19270000</v>
      </c>
      <c r="K2627" s="13" t="str">
        <f>_xlfn.XLOOKUP(A2627,Rotación!$A:$A,Rotación!$P:$P,"",0,-1)</f>
        <v/>
      </c>
      <c r="L2627" s="25" t="e">
        <f t="shared" si="176"/>
        <v>#VALUE!</v>
      </c>
      <c r="M2627" s="26">
        <f t="shared" si="177"/>
        <v>0.82926829268292679</v>
      </c>
      <c r="N2627" s="22" t="str">
        <f>IFERROR(VLOOKUP(A2627,'Base ATR'!$1:$1048576,2,0),"")</f>
        <v/>
      </c>
      <c r="O2627" s="23" t="str">
        <f t="shared" ca="1" si="178"/>
        <v/>
      </c>
      <c r="P2627" t="str">
        <f t="shared" si="179"/>
        <v/>
      </c>
    </row>
    <row r="2628" spans="1:16" x14ac:dyDescent="0.3">
      <c r="A2628" t="s">
        <v>5493</v>
      </c>
      <c r="D2628" s="29">
        <v>13100000</v>
      </c>
      <c r="E2628" s="29">
        <v>10000000</v>
      </c>
      <c r="F2628" t="s">
        <v>5391</v>
      </c>
      <c r="G2628" s="13">
        <f>IFERROR(IF($F2628="ALTA",$D2628*1.03,
IF($F2628="MEDIA",$D2628*1,
IF($F2628="BAJA",$D2628*0.92,
IF($F2628="LIQUIDAR",_xlfn.XLOOKUP(A2628,Rotación!$A:$A,Rotación!$O:$O,0,0,-1),"")))),"")</f>
        <v>12052000</v>
      </c>
      <c r="H2628" s="13">
        <f>IFERROR(IF($F2628="ALTA",$D2628*1,
IF($F2628="MEDIA",$D2628*0.97,
IF($F2628="BAJA",$D2628*0.9,
IF($F2628="LIQUIDAR",_xlfn.XLOOKUP(A2628,Rotación!$A:$A,Rotación!$O:$O,0,0,-1),"")))),"")</f>
        <v>11790000</v>
      </c>
      <c r="I2628" s="13">
        <f>IFERROR(IF($F2628="ALTA",$D2628*0.97,
IF($F2628="MEDIA",$D2628*0.94,
IF($F2628="BAJA",$D2628*0.87,
IF($F2628="LIQUIDAR",_xlfn.XLOOKUP(A2628,Rotación!$A:$A,Rotación!$O:$O,0,0,-1),"")))),"")</f>
        <v>11397000</v>
      </c>
      <c r="J2628" s="13">
        <f>IFERROR(IF($F2628="ALTA",$D2628*0.94,
IF($F2628="MEDIA",$D2628*0.9,
IF($F2628="BAJA",$D2628*0.85,
IF($F2628="LIQUIDAR",_xlfn.XLOOKUP(A2628,Rotación!$A:$A,Rotación!$O:$O,0,0,-1),"")))),"")</f>
        <v>11135000</v>
      </c>
      <c r="K2628" s="13" t="str">
        <f>_xlfn.XLOOKUP(A2628,Rotación!$A:$A,Rotación!$P:$P,"",0,-1)</f>
        <v/>
      </c>
      <c r="L2628" s="25" t="e">
        <f t="shared" si="176"/>
        <v>#VALUE!</v>
      </c>
      <c r="M2628" s="26">
        <f t="shared" si="177"/>
        <v>0.76335877862595425</v>
      </c>
      <c r="N2628" s="22">
        <f>IFERROR(VLOOKUP(A2628,'Base ATR'!$1:$1048576,2,0),"")</f>
        <v>46183.413888888892</v>
      </c>
      <c r="O2628" s="23">
        <f t="shared" ca="1" si="178"/>
        <v>104.58611111110804</v>
      </c>
      <c r="P2628" t="str">
        <f t="shared" si="179"/>
        <v>SOBRE MERCADO</v>
      </c>
    </row>
    <row r="2629" spans="1:16" x14ac:dyDescent="0.3">
      <c r="A2629" t="s">
        <v>1905</v>
      </c>
      <c r="D2629" s="29">
        <v>10900000</v>
      </c>
      <c r="E2629" s="29">
        <v>8500000</v>
      </c>
      <c r="F2629" t="s">
        <v>4033</v>
      </c>
      <c r="G2629" s="13">
        <f>IFERROR(IF($F2629="ALTA",$D2629*1.03,
IF($F2629="MEDIA",$D2629*1,
IF($F2629="BAJA",$D2629*0.92,
IF($F2629="LIQUIDAR",_xlfn.XLOOKUP(A2629,Rotación!$A:$A,Rotación!$O:$O,0,0,-1),"")))),"")</f>
        <v>10900000</v>
      </c>
      <c r="H2629" s="13">
        <f>IFERROR(IF($F2629="ALTA",$D2629*1,
IF($F2629="MEDIA",$D2629*0.97,
IF($F2629="BAJA",$D2629*0.9,
IF($F2629="LIQUIDAR",_xlfn.XLOOKUP(A2629,Rotación!$A:$A,Rotación!$O:$O,0,0,-1),"")))),"")</f>
        <v>10573000</v>
      </c>
      <c r="I2629" s="13">
        <f>IFERROR(IF($F2629="ALTA",$D2629*0.97,
IF($F2629="MEDIA",$D2629*0.94,
IF($F2629="BAJA",$D2629*0.87,
IF($F2629="LIQUIDAR",_xlfn.XLOOKUP(A2629,Rotación!$A:$A,Rotación!$O:$O,0,0,-1),"")))),"")</f>
        <v>10246000</v>
      </c>
      <c r="J2629" s="13">
        <f>IFERROR(IF($F2629="ALTA",$D2629*0.94,
IF($F2629="MEDIA",$D2629*0.9,
IF($F2629="BAJA",$D2629*0.85,
IF($F2629="LIQUIDAR",_xlfn.XLOOKUP(A2629,Rotación!$A:$A,Rotación!$O:$O,0,0,-1),"")))),"")</f>
        <v>9810000</v>
      </c>
      <c r="K2629" s="13" t="str">
        <f>_xlfn.XLOOKUP(A2629,Rotación!$A:$A,Rotación!$P:$P,"",0,-1)</f>
        <v/>
      </c>
      <c r="L2629" s="25" t="e">
        <f t="shared" si="176"/>
        <v>#VALUE!</v>
      </c>
      <c r="M2629" s="26">
        <f t="shared" si="177"/>
        <v>0.77981651376146788</v>
      </c>
      <c r="N2629" s="22">
        <f>IFERROR(VLOOKUP(A2629,'Base ATR'!$1:$1048576,2,0),"")</f>
        <v>45154.761111111111</v>
      </c>
      <c r="O2629" s="23">
        <f t="shared" ca="1" si="178"/>
        <v>1133.2388888888891</v>
      </c>
      <c r="P2629" t="str">
        <f t="shared" si="179"/>
        <v>SOBRE MERCADO</v>
      </c>
    </row>
    <row r="2630" spans="1:16" x14ac:dyDescent="0.3">
      <c r="A2630" t="s">
        <v>5303</v>
      </c>
      <c r="D2630" s="29">
        <v>18360000</v>
      </c>
      <c r="E2630" s="29">
        <v>15500000</v>
      </c>
      <c r="F2630" t="s">
        <v>4033</v>
      </c>
      <c r="G2630" s="13">
        <f>IFERROR(IF($F2630="ALTA",$D2630*1.03,
IF($F2630="MEDIA",$D2630*1,
IF($F2630="BAJA",$D2630*0.92,
IF($F2630="LIQUIDAR",_xlfn.XLOOKUP(A2630,Rotación!$A:$A,Rotación!$O:$O,0,0,-1),"")))),"")</f>
        <v>18360000</v>
      </c>
      <c r="H2630" s="13">
        <f>IFERROR(IF($F2630="ALTA",$D2630*1,
IF($F2630="MEDIA",$D2630*0.97,
IF($F2630="BAJA",$D2630*0.9,
IF($F2630="LIQUIDAR",_xlfn.XLOOKUP(A2630,Rotación!$A:$A,Rotación!$O:$O,0,0,-1),"")))),"")</f>
        <v>17809200</v>
      </c>
      <c r="I2630" s="13">
        <f>IFERROR(IF($F2630="ALTA",$D2630*0.97,
IF($F2630="MEDIA",$D2630*0.94,
IF($F2630="BAJA",$D2630*0.87,
IF($F2630="LIQUIDAR",_xlfn.XLOOKUP(A2630,Rotación!$A:$A,Rotación!$O:$O,0,0,-1),"")))),"")</f>
        <v>17258400</v>
      </c>
      <c r="J2630" s="13">
        <f>IFERROR(IF($F2630="ALTA",$D2630*0.94,
IF($F2630="MEDIA",$D2630*0.9,
IF($F2630="BAJA",$D2630*0.85,
IF($F2630="LIQUIDAR",_xlfn.XLOOKUP(A2630,Rotación!$A:$A,Rotación!$O:$O,0,0,-1),"")))),"")</f>
        <v>16524000</v>
      </c>
      <c r="K2630" s="13" t="str">
        <f>_xlfn.XLOOKUP(A2630,Rotación!$A:$A,Rotación!$P:$P,"",0,-1)</f>
        <v/>
      </c>
      <c r="L2630" s="25" t="e">
        <f t="shared" si="176"/>
        <v>#VALUE!</v>
      </c>
      <c r="M2630" s="26">
        <f t="shared" si="177"/>
        <v>0.84422657952069713</v>
      </c>
      <c r="N2630" s="22">
        <f>IFERROR(VLOOKUP(A2630,'Base ATR'!$1:$1048576,2,0),"")</f>
        <v>46080.742361111108</v>
      </c>
      <c r="O2630" s="23">
        <f t="shared" ca="1" si="178"/>
        <v>207.25763888889196</v>
      </c>
      <c r="P2630" t="str">
        <f t="shared" si="179"/>
        <v>SOBRE MERCADO</v>
      </c>
    </row>
    <row r="2631" spans="1:16" x14ac:dyDescent="0.3">
      <c r="A2631" t="s">
        <v>716</v>
      </c>
      <c r="D2631" s="29">
        <v>17700000</v>
      </c>
      <c r="E2631" s="29">
        <v>15000000</v>
      </c>
      <c r="F2631" t="s">
        <v>4033</v>
      </c>
      <c r="G2631" s="13">
        <f>IFERROR(IF($F2631="ALTA",$D2631*1.03,
IF($F2631="MEDIA",$D2631*1,
IF($F2631="BAJA",$D2631*0.92,
IF($F2631="LIQUIDAR",_xlfn.XLOOKUP(A2631,Rotación!$A:$A,Rotación!$O:$O,0,0,-1),"")))),"")</f>
        <v>17700000</v>
      </c>
      <c r="H2631" s="13">
        <f>IFERROR(IF($F2631="ALTA",$D2631*1,
IF($F2631="MEDIA",$D2631*0.97,
IF($F2631="BAJA",$D2631*0.9,
IF($F2631="LIQUIDAR",_xlfn.XLOOKUP(A2631,Rotación!$A:$A,Rotación!$O:$O,0,0,-1),"")))),"")</f>
        <v>17169000</v>
      </c>
      <c r="I2631" s="13">
        <f>IFERROR(IF($F2631="ALTA",$D2631*0.97,
IF($F2631="MEDIA",$D2631*0.94,
IF($F2631="BAJA",$D2631*0.87,
IF($F2631="LIQUIDAR",_xlfn.XLOOKUP(A2631,Rotación!$A:$A,Rotación!$O:$O,0,0,-1),"")))),"")</f>
        <v>16637999.999999998</v>
      </c>
      <c r="J2631" s="13">
        <f>IFERROR(IF($F2631="ALTA",$D2631*0.94,
IF($F2631="MEDIA",$D2631*0.9,
IF($F2631="BAJA",$D2631*0.85,
IF($F2631="LIQUIDAR",_xlfn.XLOOKUP(A2631,Rotación!$A:$A,Rotación!$O:$O,0,0,-1),"")))),"")</f>
        <v>15930000</v>
      </c>
      <c r="K2631" s="13" t="str">
        <f>_xlfn.XLOOKUP(A2631,Rotación!$A:$A,Rotación!$P:$P,"",0,-1)</f>
        <v/>
      </c>
      <c r="L2631" s="25" t="e">
        <f t="shared" si="176"/>
        <v>#VALUE!</v>
      </c>
      <c r="M2631" s="26">
        <f t="shared" si="177"/>
        <v>0.84745762711864403</v>
      </c>
      <c r="N2631" s="22">
        <f>IFERROR(VLOOKUP(A2631,'Base ATR'!$1:$1048576,2,0),"")</f>
        <v>45831.714583333334</v>
      </c>
      <c r="O2631" s="23">
        <f t="shared" ca="1" si="178"/>
        <v>456.2854166666657</v>
      </c>
      <c r="P2631" t="str">
        <f t="shared" si="179"/>
        <v>SOBRE MERCADO</v>
      </c>
    </row>
    <row r="2632" spans="1:16" x14ac:dyDescent="0.3">
      <c r="A2632" t="s">
        <v>6285</v>
      </c>
      <c r="D2632" s="29">
        <v>11690000</v>
      </c>
      <c r="E2632" s="29">
        <v>9700000</v>
      </c>
      <c r="F2632" t="s">
        <v>4033</v>
      </c>
      <c r="G2632" s="13">
        <f>IFERROR(IF($F2632="ALTA",$D2632*1.03,
IF($F2632="MEDIA",$D2632*1,
IF($F2632="BAJA",$D2632*0.92,
IF($F2632="LIQUIDAR",_xlfn.XLOOKUP(A2632,Rotación!$A:$A,Rotación!$O:$O,0,0,-1),"")))),"")</f>
        <v>11690000</v>
      </c>
      <c r="H2632" s="13">
        <f>IFERROR(IF($F2632="ALTA",$D2632*1,
IF($F2632="MEDIA",$D2632*0.97,
IF($F2632="BAJA",$D2632*0.9,
IF($F2632="LIQUIDAR",_xlfn.XLOOKUP(A2632,Rotación!$A:$A,Rotación!$O:$O,0,0,-1),"")))),"")</f>
        <v>11339300</v>
      </c>
      <c r="I2632" s="13">
        <f>IFERROR(IF($F2632="ALTA",$D2632*0.97,
IF($F2632="MEDIA",$D2632*0.94,
IF($F2632="BAJA",$D2632*0.87,
IF($F2632="LIQUIDAR",_xlfn.XLOOKUP(A2632,Rotación!$A:$A,Rotación!$O:$O,0,0,-1),"")))),"")</f>
        <v>10988600</v>
      </c>
      <c r="J2632" s="13">
        <f>IFERROR(IF($F2632="ALTA",$D2632*0.94,
IF($F2632="MEDIA",$D2632*0.9,
IF($F2632="BAJA",$D2632*0.85,
IF($F2632="LIQUIDAR",_xlfn.XLOOKUP(A2632,Rotación!$A:$A,Rotación!$O:$O,0,0,-1),"")))),"")</f>
        <v>10521000</v>
      </c>
      <c r="K2632" s="13" t="str">
        <f>_xlfn.XLOOKUP(A2632,Rotación!$A:$A,Rotación!$P:$P,"",0,-1)</f>
        <v/>
      </c>
      <c r="L2632" s="25" t="e">
        <f t="shared" si="176"/>
        <v>#VALUE!</v>
      </c>
      <c r="M2632" s="26">
        <f t="shared" si="177"/>
        <v>0.82976903336184771</v>
      </c>
      <c r="N2632" s="22" t="str">
        <f>IFERROR(VLOOKUP(A2632,'Base ATR'!$1:$1048576,2,0),"")</f>
        <v/>
      </c>
      <c r="O2632" s="23" t="str">
        <f t="shared" ca="1" si="178"/>
        <v/>
      </c>
      <c r="P2632" t="str">
        <f t="shared" si="179"/>
        <v/>
      </c>
    </row>
    <row r="2633" spans="1:16" x14ac:dyDescent="0.3">
      <c r="A2633" t="s">
        <v>208</v>
      </c>
      <c r="D2633" s="29">
        <v>8700000</v>
      </c>
      <c r="E2633" s="29">
        <v>0</v>
      </c>
      <c r="F2633" t="s">
        <v>4033</v>
      </c>
      <c r="G2633" s="13">
        <f>IFERROR(IF($F2633="ALTA",$D2633*1.03,
IF($F2633="MEDIA",$D2633*1,
IF($F2633="BAJA",$D2633*0.92,
IF($F2633="LIQUIDAR",_xlfn.XLOOKUP(A2633,Rotación!$A:$A,Rotación!$O:$O,0,0,-1),"")))),"")</f>
        <v>8700000</v>
      </c>
      <c r="H2633" s="13">
        <f>IFERROR(IF($F2633="ALTA",$D2633*1,
IF($F2633="MEDIA",$D2633*0.97,
IF($F2633="BAJA",$D2633*0.9,
IF($F2633="LIQUIDAR",_xlfn.XLOOKUP(A2633,Rotación!$A:$A,Rotación!$O:$O,0,0,-1),"")))),"")</f>
        <v>8439000</v>
      </c>
      <c r="I2633" s="13">
        <f>IFERROR(IF($F2633="ALTA",$D2633*0.97,
IF($F2633="MEDIA",$D2633*0.94,
IF($F2633="BAJA",$D2633*0.87,
IF($F2633="LIQUIDAR",_xlfn.XLOOKUP(A2633,Rotación!$A:$A,Rotación!$O:$O,0,0,-1),"")))),"")</f>
        <v>8178000</v>
      </c>
      <c r="J2633" s="13">
        <f>IFERROR(IF($F2633="ALTA",$D2633*0.94,
IF($F2633="MEDIA",$D2633*0.9,
IF($F2633="BAJA",$D2633*0.85,
IF($F2633="LIQUIDAR",_xlfn.XLOOKUP(A2633,Rotación!$A:$A,Rotación!$O:$O,0,0,-1),"")))),"")</f>
        <v>7830000</v>
      </c>
      <c r="K2633" s="13" t="str">
        <f>_xlfn.XLOOKUP(A2633,Rotación!$A:$A,Rotación!$P:$P,"",0,-1)</f>
        <v/>
      </c>
      <c r="L2633" s="25" t="e">
        <f t="shared" si="176"/>
        <v>#VALUE!</v>
      </c>
      <c r="M2633" s="26">
        <f t="shared" si="177"/>
        <v>0</v>
      </c>
      <c r="N2633" s="22">
        <f>IFERROR(VLOOKUP(A2633,'Base ATR'!$1:$1048576,2,0),"")</f>
        <v>44771.697222222225</v>
      </c>
      <c r="O2633" s="23">
        <f t="shared" ca="1" si="178"/>
        <v>1516.3027777777752</v>
      </c>
      <c r="P2633" t="str">
        <f t="shared" si="179"/>
        <v>SOBRE MERCADO</v>
      </c>
    </row>
    <row r="2634" spans="1:16" x14ac:dyDescent="0.3">
      <c r="A2634" t="s">
        <v>6286</v>
      </c>
      <c r="D2634" s="29">
        <v>17700000</v>
      </c>
      <c r="E2634" s="29">
        <v>14200000</v>
      </c>
      <c r="F2634" t="s">
        <v>5391</v>
      </c>
      <c r="G2634" s="13">
        <f>IFERROR(IF($F2634="ALTA",$D2634*1.03,
IF($F2634="MEDIA",$D2634*1,
IF($F2634="BAJA",$D2634*0.92,
IF($F2634="LIQUIDAR",_xlfn.XLOOKUP(A2634,Rotación!$A:$A,Rotación!$O:$O,0,0,-1),"")))),"")</f>
        <v>16284000</v>
      </c>
      <c r="H2634" s="13">
        <f>IFERROR(IF($F2634="ALTA",$D2634*1,
IF($F2634="MEDIA",$D2634*0.97,
IF($F2634="BAJA",$D2634*0.9,
IF($F2634="LIQUIDAR",_xlfn.XLOOKUP(A2634,Rotación!$A:$A,Rotación!$O:$O,0,0,-1),"")))),"")</f>
        <v>15930000</v>
      </c>
      <c r="I2634" s="13">
        <f>IFERROR(IF($F2634="ALTA",$D2634*0.97,
IF($F2634="MEDIA",$D2634*0.94,
IF($F2634="BAJA",$D2634*0.87,
IF($F2634="LIQUIDAR",_xlfn.XLOOKUP(A2634,Rotación!$A:$A,Rotación!$O:$O,0,0,-1),"")))),"")</f>
        <v>15399000</v>
      </c>
      <c r="J2634" s="13">
        <f>IFERROR(IF($F2634="ALTA",$D2634*0.94,
IF($F2634="MEDIA",$D2634*0.9,
IF($F2634="BAJA",$D2634*0.85,
IF($F2634="LIQUIDAR",_xlfn.XLOOKUP(A2634,Rotación!$A:$A,Rotación!$O:$O,0,0,-1),"")))),"")</f>
        <v>15045000</v>
      </c>
      <c r="K2634" s="13">
        <f>_xlfn.XLOOKUP(A2634,Rotación!$A:$A,Rotación!$P:$P,"",0,-1)</f>
        <v>15490000</v>
      </c>
      <c r="L2634" s="25">
        <f t="shared" si="176"/>
        <v>-2210000</v>
      </c>
      <c r="M2634" s="26">
        <f t="shared" si="177"/>
        <v>0.80225988700564976</v>
      </c>
      <c r="N2634" s="22">
        <f>IFERROR(VLOOKUP(A2634,'Base ATR'!$1:$1048576,2,0),"")</f>
        <v>46112.797222222223</v>
      </c>
      <c r="O2634" s="23">
        <f t="shared" ca="1" si="178"/>
        <v>175.20277777777665</v>
      </c>
      <c r="P2634" t="str">
        <f t="shared" si="179"/>
        <v>BAJO MERCADO</v>
      </c>
    </row>
    <row r="2635" spans="1:16" x14ac:dyDescent="0.3">
      <c r="A2635" t="s">
        <v>6287</v>
      </c>
      <c r="D2635" s="29">
        <v>9600000</v>
      </c>
      <c r="E2635" s="29">
        <v>8400000</v>
      </c>
      <c r="F2635" t="s">
        <v>5390</v>
      </c>
      <c r="G2635" s="13">
        <f>IFERROR(IF($F2635="ALTA",$D2635*1.03,
IF($F2635="MEDIA",$D2635*1,
IF($F2635="BAJA",$D2635*0.92,
IF($F2635="LIQUIDAR",_xlfn.XLOOKUP(A2635,Rotación!$A:$A,Rotación!$O:$O,0,0,-1),"")))),"")</f>
        <v>9888000</v>
      </c>
      <c r="H2635" s="13">
        <f>IFERROR(IF($F2635="ALTA",$D2635*1,
IF($F2635="MEDIA",$D2635*0.97,
IF($F2635="BAJA",$D2635*0.9,
IF($F2635="LIQUIDAR",_xlfn.XLOOKUP(A2635,Rotación!$A:$A,Rotación!$O:$O,0,0,-1),"")))),"")</f>
        <v>9600000</v>
      </c>
      <c r="I2635" s="13">
        <f>IFERROR(IF($F2635="ALTA",$D2635*0.97,
IF($F2635="MEDIA",$D2635*0.94,
IF($F2635="BAJA",$D2635*0.87,
IF($F2635="LIQUIDAR",_xlfn.XLOOKUP(A2635,Rotación!$A:$A,Rotación!$O:$O,0,0,-1),"")))),"")</f>
        <v>9312000</v>
      </c>
      <c r="J2635" s="13">
        <f>IFERROR(IF($F2635="ALTA",$D2635*0.94,
IF($F2635="MEDIA",$D2635*0.9,
IF($F2635="BAJA",$D2635*0.85,
IF($F2635="LIQUIDAR",_xlfn.XLOOKUP(A2635,Rotación!$A:$A,Rotación!$O:$O,0,0,-1),"")))),"")</f>
        <v>9024000</v>
      </c>
      <c r="K2635" s="13" t="str">
        <f>_xlfn.XLOOKUP(A2635,Rotación!$A:$A,Rotación!$P:$P,"",0,-1)</f>
        <v/>
      </c>
      <c r="L2635" s="25" t="e">
        <f t="shared" si="176"/>
        <v>#VALUE!</v>
      </c>
      <c r="M2635" s="26">
        <f t="shared" si="177"/>
        <v>0.875</v>
      </c>
      <c r="N2635" s="22" t="str">
        <f>IFERROR(VLOOKUP(A2635,'Base ATR'!$1:$1048576,2,0),"")</f>
        <v/>
      </c>
      <c r="O2635" s="23" t="str">
        <f t="shared" ca="1" si="178"/>
        <v/>
      </c>
      <c r="P2635" t="str">
        <f t="shared" si="179"/>
        <v/>
      </c>
    </row>
    <row r="2636" spans="1:16" x14ac:dyDescent="0.3">
      <c r="A2636" t="s">
        <v>6288</v>
      </c>
      <c r="D2636" s="29">
        <v>11700000</v>
      </c>
      <c r="E2636" s="29">
        <v>9200000</v>
      </c>
      <c r="F2636" t="s">
        <v>4033</v>
      </c>
      <c r="G2636" s="13">
        <f>IFERROR(IF($F2636="ALTA",$D2636*1.03,
IF($F2636="MEDIA",$D2636*1,
IF($F2636="BAJA",$D2636*0.92,
IF($F2636="LIQUIDAR",_xlfn.XLOOKUP(A2636,Rotación!$A:$A,Rotación!$O:$O,0,0,-1),"")))),"")</f>
        <v>11700000</v>
      </c>
      <c r="H2636" s="13">
        <f>IFERROR(IF($F2636="ALTA",$D2636*1,
IF($F2636="MEDIA",$D2636*0.97,
IF($F2636="BAJA",$D2636*0.9,
IF($F2636="LIQUIDAR",_xlfn.XLOOKUP(A2636,Rotación!$A:$A,Rotación!$O:$O,0,0,-1),"")))),"")</f>
        <v>11349000</v>
      </c>
      <c r="I2636" s="13">
        <f>IFERROR(IF($F2636="ALTA",$D2636*0.97,
IF($F2636="MEDIA",$D2636*0.94,
IF($F2636="BAJA",$D2636*0.87,
IF($F2636="LIQUIDAR",_xlfn.XLOOKUP(A2636,Rotación!$A:$A,Rotación!$O:$O,0,0,-1),"")))),"")</f>
        <v>10998000</v>
      </c>
      <c r="J2636" s="13">
        <f>IFERROR(IF($F2636="ALTA",$D2636*0.94,
IF($F2636="MEDIA",$D2636*0.9,
IF($F2636="BAJA",$D2636*0.85,
IF($F2636="LIQUIDAR",_xlfn.XLOOKUP(A2636,Rotación!$A:$A,Rotación!$O:$O,0,0,-1),"")))),"")</f>
        <v>10530000</v>
      </c>
      <c r="K2636" s="13" t="str">
        <f>_xlfn.XLOOKUP(A2636,Rotación!$A:$A,Rotación!$P:$P,"",0,-1)</f>
        <v/>
      </c>
      <c r="L2636" s="25" t="e">
        <f t="shared" si="176"/>
        <v>#VALUE!</v>
      </c>
      <c r="M2636" s="26">
        <f t="shared" si="177"/>
        <v>0.78632478632478631</v>
      </c>
      <c r="N2636" s="22" t="str">
        <f>IFERROR(VLOOKUP(A2636,'Base ATR'!$1:$1048576,2,0),"")</f>
        <v/>
      </c>
      <c r="O2636" s="23" t="str">
        <f t="shared" ca="1" si="178"/>
        <v/>
      </c>
      <c r="P2636" t="str">
        <f t="shared" si="179"/>
        <v/>
      </c>
    </row>
    <row r="2637" spans="1:16" x14ac:dyDescent="0.3">
      <c r="A2637" t="s">
        <v>6289</v>
      </c>
      <c r="D2637" s="29">
        <v>11850000</v>
      </c>
      <c r="E2637" s="29">
        <v>9500000</v>
      </c>
      <c r="F2637" t="s">
        <v>4033</v>
      </c>
      <c r="G2637" s="13">
        <f>IFERROR(IF($F2637="ALTA",$D2637*1.03,
IF($F2637="MEDIA",$D2637*1,
IF($F2637="BAJA",$D2637*0.92,
IF($F2637="LIQUIDAR",_xlfn.XLOOKUP(A2637,Rotación!$A:$A,Rotación!$O:$O,0,0,-1),"")))),"")</f>
        <v>11850000</v>
      </c>
      <c r="H2637" s="13">
        <f>IFERROR(IF($F2637="ALTA",$D2637*1,
IF($F2637="MEDIA",$D2637*0.97,
IF($F2637="BAJA",$D2637*0.9,
IF($F2637="LIQUIDAR",_xlfn.XLOOKUP(A2637,Rotación!$A:$A,Rotación!$O:$O,0,0,-1),"")))),"")</f>
        <v>11494500</v>
      </c>
      <c r="I2637" s="13">
        <f>IFERROR(IF($F2637="ALTA",$D2637*0.97,
IF($F2637="MEDIA",$D2637*0.94,
IF($F2637="BAJA",$D2637*0.87,
IF($F2637="LIQUIDAR",_xlfn.XLOOKUP(A2637,Rotación!$A:$A,Rotación!$O:$O,0,0,-1),"")))),"")</f>
        <v>11139000</v>
      </c>
      <c r="J2637" s="13">
        <f>IFERROR(IF($F2637="ALTA",$D2637*0.94,
IF($F2637="MEDIA",$D2637*0.9,
IF($F2637="BAJA",$D2637*0.85,
IF($F2637="LIQUIDAR",_xlfn.XLOOKUP(A2637,Rotación!$A:$A,Rotación!$O:$O,0,0,-1),"")))),"")</f>
        <v>10665000</v>
      </c>
      <c r="K2637" s="13" t="str">
        <f>_xlfn.XLOOKUP(A2637,Rotación!$A:$A,Rotación!$P:$P,"",0,-1)</f>
        <v/>
      </c>
      <c r="L2637" s="25" t="e">
        <f t="shared" si="176"/>
        <v>#VALUE!</v>
      </c>
      <c r="M2637" s="26">
        <f t="shared" si="177"/>
        <v>0.80168776371308015</v>
      </c>
      <c r="N2637" s="22">
        <f>IFERROR(VLOOKUP(A2637,'Base ATR'!$1:$1048576,2,0),"")</f>
        <v>46112.525000000001</v>
      </c>
      <c r="O2637" s="23">
        <f t="shared" ca="1" si="178"/>
        <v>175.47499999999854</v>
      </c>
      <c r="P2637" t="str">
        <f t="shared" si="179"/>
        <v>SOBRE MERCADO</v>
      </c>
    </row>
    <row r="2638" spans="1:16" x14ac:dyDescent="0.3">
      <c r="A2638" t="s">
        <v>6290</v>
      </c>
      <c r="D2638" s="29">
        <v>13200000</v>
      </c>
      <c r="E2638" s="29">
        <v>10200000</v>
      </c>
      <c r="F2638" t="s">
        <v>5391</v>
      </c>
      <c r="G2638" s="13">
        <f>IFERROR(IF($F2638="ALTA",$D2638*1.03,
IF($F2638="MEDIA",$D2638*1,
IF($F2638="BAJA",$D2638*0.92,
IF($F2638="LIQUIDAR",_xlfn.XLOOKUP(A2638,Rotación!$A:$A,Rotación!$O:$O,0,0,-1),"")))),"")</f>
        <v>12144000</v>
      </c>
      <c r="H2638" s="13">
        <f>IFERROR(IF($F2638="ALTA",$D2638*1,
IF($F2638="MEDIA",$D2638*0.97,
IF($F2638="BAJA",$D2638*0.9,
IF($F2638="LIQUIDAR",_xlfn.XLOOKUP(A2638,Rotación!$A:$A,Rotación!$O:$O,0,0,-1),"")))),"")</f>
        <v>11880000</v>
      </c>
      <c r="I2638" s="13">
        <f>IFERROR(IF($F2638="ALTA",$D2638*0.97,
IF($F2638="MEDIA",$D2638*0.94,
IF($F2638="BAJA",$D2638*0.87,
IF($F2638="LIQUIDAR",_xlfn.XLOOKUP(A2638,Rotación!$A:$A,Rotación!$O:$O,0,0,-1),"")))),"")</f>
        <v>11484000</v>
      </c>
      <c r="J2638" s="13">
        <f>IFERROR(IF($F2638="ALTA",$D2638*0.94,
IF($F2638="MEDIA",$D2638*0.9,
IF($F2638="BAJA",$D2638*0.85,
IF($F2638="LIQUIDAR",_xlfn.XLOOKUP(A2638,Rotación!$A:$A,Rotación!$O:$O,0,0,-1),"")))),"")</f>
        <v>11220000</v>
      </c>
      <c r="K2638" s="13" t="str">
        <f>_xlfn.XLOOKUP(A2638,Rotación!$A:$A,Rotación!$P:$P,"",0,-1)</f>
        <v/>
      </c>
      <c r="L2638" s="25" t="e">
        <f t="shared" si="176"/>
        <v>#VALUE!</v>
      </c>
      <c r="M2638" s="26">
        <f t="shared" si="177"/>
        <v>0.77272727272727271</v>
      </c>
      <c r="N2638" s="22">
        <f>IFERROR(VLOOKUP(A2638,'Base ATR'!$1:$1048576,2,0),"")</f>
        <v>46111.607638888891</v>
      </c>
      <c r="O2638" s="23">
        <f t="shared" ca="1" si="178"/>
        <v>176.39236111110949</v>
      </c>
      <c r="P2638" t="str">
        <f t="shared" si="179"/>
        <v>SOBRE MERCADO</v>
      </c>
    </row>
    <row r="2639" spans="1:16" x14ac:dyDescent="0.3">
      <c r="A2639" t="s">
        <v>6291</v>
      </c>
      <c r="D2639" s="29">
        <v>16300000</v>
      </c>
      <c r="E2639" s="29">
        <v>12700000</v>
      </c>
      <c r="F2639" t="s">
        <v>5391</v>
      </c>
      <c r="G2639" s="13">
        <f>IFERROR(IF($F2639="ALTA",$D2639*1.03,
IF($F2639="MEDIA",$D2639*1,
IF($F2639="BAJA",$D2639*0.92,
IF($F2639="LIQUIDAR",_xlfn.XLOOKUP(A2639,Rotación!$A:$A,Rotación!$O:$O,0,0,-1),"")))),"")</f>
        <v>14996000</v>
      </c>
      <c r="H2639" s="13">
        <f>IFERROR(IF($F2639="ALTA",$D2639*1,
IF($F2639="MEDIA",$D2639*0.97,
IF($F2639="BAJA",$D2639*0.9,
IF($F2639="LIQUIDAR",_xlfn.XLOOKUP(A2639,Rotación!$A:$A,Rotación!$O:$O,0,0,-1),"")))),"")</f>
        <v>14670000</v>
      </c>
      <c r="I2639" s="13">
        <f>IFERROR(IF($F2639="ALTA",$D2639*0.97,
IF($F2639="MEDIA",$D2639*0.94,
IF($F2639="BAJA",$D2639*0.87,
IF($F2639="LIQUIDAR",_xlfn.XLOOKUP(A2639,Rotación!$A:$A,Rotación!$O:$O,0,0,-1),"")))),"")</f>
        <v>14181000</v>
      </c>
      <c r="J2639" s="13">
        <f>IFERROR(IF($F2639="ALTA",$D2639*0.94,
IF($F2639="MEDIA",$D2639*0.9,
IF($F2639="BAJA",$D2639*0.85,
IF($F2639="LIQUIDAR",_xlfn.XLOOKUP(A2639,Rotación!$A:$A,Rotación!$O:$O,0,0,-1),"")))),"")</f>
        <v>13855000</v>
      </c>
      <c r="K2639" s="13" t="str">
        <f>_xlfn.XLOOKUP(A2639,Rotación!$A:$A,Rotación!$P:$P,"",0,-1)</f>
        <v/>
      </c>
      <c r="L2639" s="25" t="e">
        <f t="shared" si="176"/>
        <v>#VALUE!</v>
      </c>
      <c r="M2639" s="26">
        <f t="shared" si="177"/>
        <v>0.77914110429447858</v>
      </c>
      <c r="N2639" s="22" t="str">
        <f>IFERROR(VLOOKUP(A2639,'Base ATR'!$1:$1048576,2,0),"")</f>
        <v/>
      </c>
      <c r="O2639" s="23" t="str">
        <f t="shared" ca="1" si="178"/>
        <v/>
      </c>
      <c r="P2639" t="str">
        <f t="shared" si="179"/>
        <v/>
      </c>
    </row>
    <row r="2640" spans="1:16" x14ac:dyDescent="0.3">
      <c r="A2640" t="s">
        <v>6292</v>
      </c>
      <c r="D2640" s="29">
        <v>8800000</v>
      </c>
      <c r="E2640" s="29">
        <v>7300000</v>
      </c>
      <c r="F2640" t="s">
        <v>5391</v>
      </c>
      <c r="G2640" s="13">
        <f>IFERROR(IF($F2640="ALTA",$D2640*1.03,
IF($F2640="MEDIA",$D2640*1,
IF($F2640="BAJA",$D2640*0.92,
IF($F2640="LIQUIDAR",_xlfn.XLOOKUP(A2640,Rotación!$A:$A,Rotación!$O:$O,0,0,-1),"")))),"")</f>
        <v>8096000</v>
      </c>
      <c r="H2640" s="13">
        <f>IFERROR(IF($F2640="ALTA",$D2640*1,
IF($F2640="MEDIA",$D2640*0.97,
IF($F2640="BAJA",$D2640*0.9,
IF($F2640="LIQUIDAR",_xlfn.XLOOKUP(A2640,Rotación!$A:$A,Rotación!$O:$O,0,0,-1),"")))),"")</f>
        <v>7920000</v>
      </c>
      <c r="I2640" s="13">
        <f>IFERROR(IF($F2640="ALTA",$D2640*0.97,
IF($F2640="MEDIA",$D2640*0.94,
IF($F2640="BAJA",$D2640*0.87,
IF($F2640="LIQUIDAR",_xlfn.XLOOKUP(A2640,Rotación!$A:$A,Rotación!$O:$O,0,0,-1),"")))),"")</f>
        <v>7656000</v>
      </c>
      <c r="J2640" s="13">
        <f>IFERROR(IF($F2640="ALTA",$D2640*0.94,
IF($F2640="MEDIA",$D2640*0.9,
IF($F2640="BAJA",$D2640*0.85,
IF($F2640="LIQUIDAR",_xlfn.XLOOKUP(A2640,Rotación!$A:$A,Rotación!$O:$O,0,0,-1),"")))),"")</f>
        <v>7480000</v>
      </c>
      <c r="K2640" s="13" t="str">
        <f>_xlfn.XLOOKUP(A2640,Rotación!$A:$A,Rotación!$P:$P,"",0,-1)</f>
        <v/>
      </c>
      <c r="L2640" s="25" t="e">
        <f t="shared" si="176"/>
        <v>#VALUE!</v>
      </c>
      <c r="M2640" s="26">
        <f t="shared" si="177"/>
        <v>0.82954545454545459</v>
      </c>
      <c r="N2640" s="22">
        <f>IFERROR(VLOOKUP(A2640,'Base ATR'!$1:$1048576,2,0),"")</f>
        <v>46114.673611111109</v>
      </c>
      <c r="O2640" s="23">
        <f t="shared" ca="1" si="178"/>
        <v>173.32638888889051</v>
      </c>
      <c r="P2640" t="str">
        <f t="shared" si="179"/>
        <v>SOBRE MERCADO</v>
      </c>
    </row>
    <row r="2641" spans="1:16" x14ac:dyDescent="0.3">
      <c r="A2641" t="s">
        <v>6293</v>
      </c>
      <c r="D2641" s="29">
        <v>6850000</v>
      </c>
      <c r="E2641" s="29">
        <v>5600000</v>
      </c>
      <c r="F2641" t="s">
        <v>4033</v>
      </c>
      <c r="G2641" s="13">
        <f>IFERROR(IF($F2641="ALTA",$D2641*1.03,
IF($F2641="MEDIA",$D2641*1,
IF($F2641="BAJA",$D2641*0.92,
IF($F2641="LIQUIDAR",_xlfn.XLOOKUP(A2641,Rotación!$A:$A,Rotación!$O:$O,0,0,-1),"")))),"")</f>
        <v>6850000</v>
      </c>
      <c r="H2641" s="13">
        <f>IFERROR(IF($F2641="ALTA",$D2641*1,
IF($F2641="MEDIA",$D2641*0.97,
IF($F2641="BAJA",$D2641*0.9,
IF($F2641="LIQUIDAR",_xlfn.XLOOKUP(A2641,Rotación!$A:$A,Rotación!$O:$O,0,0,-1),"")))),"")</f>
        <v>6644500</v>
      </c>
      <c r="I2641" s="13">
        <f>IFERROR(IF($F2641="ALTA",$D2641*0.97,
IF($F2641="MEDIA",$D2641*0.94,
IF($F2641="BAJA",$D2641*0.87,
IF($F2641="LIQUIDAR",_xlfn.XLOOKUP(A2641,Rotación!$A:$A,Rotación!$O:$O,0,0,-1),"")))),"")</f>
        <v>6439000</v>
      </c>
      <c r="J2641" s="13">
        <f>IFERROR(IF($F2641="ALTA",$D2641*0.94,
IF($F2641="MEDIA",$D2641*0.9,
IF($F2641="BAJA",$D2641*0.85,
IF($F2641="LIQUIDAR",_xlfn.XLOOKUP(A2641,Rotación!$A:$A,Rotación!$O:$O,0,0,-1),"")))),"")</f>
        <v>6165000</v>
      </c>
      <c r="K2641" s="13" t="str">
        <f>_xlfn.XLOOKUP(A2641,Rotación!$A:$A,Rotación!$P:$P,"",0,-1)</f>
        <v/>
      </c>
      <c r="L2641" s="25" t="e">
        <f t="shared" si="176"/>
        <v>#VALUE!</v>
      </c>
      <c r="M2641" s="26">
        <f t="shared" si="177"/>
        <v>0.81751824817518248</v>
      </c>
      <c r="N2641" s="22" t="str">
        <f>IFERROR(VLOOKUP(A2641,'Base ATR'!$1:$1048576,2,0),"")</f>
        <v/>
      </c>
      <c r="O2641" s="23" t="str">
        <f t="shared" ca="1" si="178"/>
        <v/>
      </c>
      <c r="P2641" t="str">
        <f t="shared" si="179"/>
        <v/>
      </c>
    </row>
    <row r="2642" spans="1:16" x14ac:dyDescent="0.3">
      <c r="A2642" t="s">
        <v>6294</v>
      </c>
      <c r="D2642" s="29">
        <v>15300000</v>
      </c>
      <c r="E2642" s="29">
        <v>12000000</v>
      </c>
      <c r="F2642" t="s">
        <v>4033</v>
      </c>
      <c r="G2642" s="13">
        <f>IFERROR(IF($F2642="ALTA",$D2642*1.03,
IF($F2642="MEDIA",$D2642*1,
IF($F2642="BAJA",$D2642*0.92,
IF($F2642="LIQUIDAR",_xlfn.XLOOKUP(A2642,Rotación!$A:$A,Rotación!$O:$O,0,0,-1),"")))),"")</f>
        <v>15300000</v>
      </c>
      <c r="H2642" s="13">
        <f>IFERROR(IF($F2642="ALTA",$D2642*1,
IF($F2642="MEDIA",$D2642*0.97,
IF($F2642="BAJA",$D2642*0.9,
IF($F2642="LIQUIDAR",_xlfn.XLOOKUP(A2642,Rotación!$A:$A,Rotación!$O:$O,0,0,-1),"")))),"")</f>
        <v>14841000</v>
      </c>
      <c r="I2642" s="13">
        <f>IFERROR(IF($F2642="ALTA",$D2642*0.97,
IF($F2642="MEDIA",$D2642*0.94,
IF($F2642="BAJA",$D2642*0.87,
IF($F2642="LIQUIDAR",_xlfn.XLOOKUP(A2642,Rotación!$A:$A,Rotación!$O:$O,0,0,-1),"")))),"")</f>
        <v>14382000</v>
      </c>
      <c r="J2642" s="13">
        <f>IFERROR(IF($F2642="ALTA",$D2642*0.94,
IF($F2642="MEDIA",$D2642*0.9,
IF($F2642="BAJA",$D2642*0.85,
IF($F2642="LIQUIDAR",_xlfn.XLOOKUP(A2642,Rotación!$A:$A,Rotación!$O:$O,0,0,-1),"")))),"")</f>
        <v>13770000</v>
      </c>
      <c r="K2642" s="13" t="str">
        <f>_xlfn.XLOOKUP(A2642,Rotación!$A:$A,Rotación!$P:$P,"",0,-1)</f>
        <v/>
      </c>
      <c r="L2642" s="25" t="e">
        <f t="shared" si="176"/>
        <v>#VALUE!</v>
      </c>
      <c r="M2642" s="26">
        <f t="shared" si="177"/>
        <v>0.78431372549019607</v>
      </c>
      <c r="N2642" s="22" t="str">
        <f>IFERROR(VLOOKUP(A2642,'Base ATR'!$1:$1048576,2,0),"")</f>
        <v/>
      </c>
      <c r="O2642" s="23" t="str">
        <f t="shared" ca="1" si="178"/>
        <v/>
      </c>
      <c r="P2642" t="str">
        <f t="shared" si="179"/>
        <v/>
      </c>
    </row>
    <row r="2643" spans="1:16" x14ac:dyDescent="0.3">
      <c r="A2643" t="s">
        <v>6295</v>
      </c>
      <c r="D2643" s="29">
        <v>8900000</v>
      </c>
      <c r="E2643" s="29">
        <v>7200000</v>
      </c>
      <c r="F2643" t="s">
        <v>4033</v>
      </c>
      <c r="G2643" s="13">
        <f>IFERROR(IF($F2643="ALTA",$D2643*1.03,
IF($F2643="MEDIA",$D2643*1,
IF($F2643="BAJA",$D2643*0.92,
IF($F2643="LIQUIDAR",_xlfn.XLOOKUP(A2643,Rotación!$A:$A,Rotación!$O:$O,0,0,-1),"")))),"")</f>
        <v>8900000</v>
      </c>
      <c r="H2643" s="13">
        <f>IFERROR(IF($F2643="ALTA",$D2643*1,
IF($F2643="MEDIA",$D2643*0.97,
IF($F2643="BAJA",$D2643*0.9,
IF($F2643="LIQUIDAR",_xlfn.XLOOKUP(A2643,Rotación!$A:$A,Rotación!$O:$O,0,0,-1),"")))),"")</f>
        <v>8633000</v>
      </c>
      <c r="I2643" s="13">
        <f>IFERROR(IF($F2643="ALTA",$D2643*0.97,
IF($F2643="MEDIA",$D2643*0.94,
IF($F2643="BAJA",$D2643*0.87,
IF($F2643="LIQUIDAR",_xlfn.XLOOKUP(A2643,Rotación!$A:$A,Rotación!$O:$O,0,0,-1),"")))),"")</f>
        <v>8365999.9999999991</v>
      </c>
      <c r="J2643" s="13">
        <f>IFERROR(IF($F2643="ALTA",$D2643*0.94,
IF($F2643="MEDIA",$D2643*0.9,
IF($F2643="BAJA",$D2643*0.85,
IF($F2643="LIQUIDAR",_xlfn.XLOOKUP(A2643,Rotación!$A:$A,Rotación!$O:$O,0,0,-1),"")))),"")</f>
        <v>8010000</v>
      </c>
      <c r="K2643" s="13" t="str">
        <f>_xlfn.XLOOKUP(A2643,Rotación!$A:$A,Rotación!$P:$P,"",0,-1)</f>
        <v/>
      </c>
      <c r="L2643" s="25" t="e">
        <f t="shared" si="176"/>
        <v>#VALUE!</v>
      </c>
      <c r="M2643" s="26">
        <f t="shared" si="177"/>
        <v>0.8089887640449438</v>
      </c>
      <c r="N2643" s="22" t="str">
        <f>IFERROR(VLOOKUP(A2643,'Base ATR'!$1:$1048576,2,0),"")</f>
        <v/>
      </c>
      <c r="O2643" s="23" t="str">
        <f t="shared" ca="1" si="178"/>
        <v/>
      </c>
      <c r="P2643" t="str">
        <f t="shared" si="179"/>
        <v/>
      </c>
    </row>
    <row r="2644" spans="1:16" x14ac:dyDescent="0.3">
      <c r="A2644" t="s">
        <v>6296</v>
      </c>
      <c r="D2644" s="29">
        <v>12900000</v>
      </c>
      <c r="E2644" s="29">
        <v>10000000</v>
      </c>
      <c r="F2644" t="s">
        <v>4033</v>
      </c>
      <c r="G2644" s="13">
        <f>IFERROR(IF($F2644="ALTA",$D2644*1.03,
IF($F2644="MEDIA",$D2644*1,
IF($F2644="BAJA",$D2644*0.92,
IF($F2644="LIQUIDAR",_xlfn.XLOOKUP(A2644,Rotación!$A:$A,Rotación!$O:$O,0,0,-1),"")))),"")</f>
        <v>12900000</v>
      </c>
      <c r="H2644" s="13">
        <f>IFERROR(IF($F2644="ALTA",$D2644*1,
IF($F2644="MEDIA",$D2644*0.97,
IF($F2644="BAJA",$D2644*0.9,
IF($F2644="LIQUIDAR",_xlfn.XLOOKUP(A2644,Rotación!$A:$A,Rotación!$O:$O,0,0,-1),"")))),"")</f>
        <v>12513000</v>
      </c>
      <c r="I2644" s="13">
        <f>IFERROR(IF($F2644="ALTA",$D2644*0.97,
IF($F2644="MEDIA",$D2644*0.94,
IF($F2644="BAJA",$D2644*0.87,
IF($F2644="LIQUIDAR",_xlfn.XLOOKUP(A2644,Rotación!$A:$A,Rotación!$O:$O,0,0,-1),"")))),"")</f>
        <v>12126000</v>
      </c>
      <c r="J2644" s="13">
        <f>IFERROR(IF($F2644="ALTA",$D2644*0.94,
IF($F2644="MEDIA",$D2644*0.9,
IF($F2644="BAJA",$D2644*0.85,
IF($F2644="LIQUIDAR",_xlfn.XLOOKUP(A2644,Rotación!$A:$A,Rotación!$O:$O,0,0,-1),"")))),"")</f>
        <v>11610000</v>
      </c>
      <c r="K2644" s="13" t="str">
        <f>_xlfn.XLOOKUP(A2644,Rotación!$A:$A,Rotación!$P:$P,"",0,-1)</f>
        <v/>
      </c>
      <c r="L2644" s="25" t="e">
        <f t="shared" si="176"/>
        <v>#VALUE!</v>
      </c>
      <c r="M2644" s="26">
        <f t="shared" si="177"/>
        <v>0.77519379844961245</v>
      </c>
      <c r="N2644" s="22" t="str">
        <f>IFERROR(VLOOKUP(A2644,'Base ATR'!$1:$1048576,2,0),"")</f>
        <v/>
      </c>
      <c r="O2644" s="23" t="str">
        <f t="shared" ca="1" si="178"/>
        <v/>
      </c>
      <c r="P2644" t="str">
        <f t="shared" si="179"/>
        <v/>
      </c>
    </row>
    <row r="2645" spans="1:16" x14ac:dyDescent="0.3">
      <c r="A2645" t="s">
        <v>6297</v>
      </c>
      <c r="D2645" s="29">
        <v>12500000</v>
      </c>
      <c r="E2645" s="29">
        <v>10500000</v>
      </c>
      <c r="F2645" t="s">
        <v>4033</v>
      </c>
      <c r="G2645" s="13">
        <f>IFERROR(IF($F2645="ALTA",$D2645*1.03,
IF($F2645="MEDIA",$D2645*1,
IF($F2645="BAJA",$D2645*0.92,
IF($F2645="LIQUIDAR",_xlfn.XLOOKUP(A2645,Rotación!$A:$A,Rotación!$O:$O,0,0,-1),"")))),"")</f>
        <v>12500000</v>
      </c>
      <c r="H2645" s="13">
        <f>IFERROR(IF($F2645="ALTA",$D2645*1,
IF($F2645="MEDIA",$D2645*0.97,
IF($F2645="BAJA",$D2645*0.9,
IF($F2645="LIQUIDAR",_xlfn.XLOOKUP(A2645,Rotación!$A:$A,Rotación!$O:$O,0,0,-1),"")))),"")</f>
        <v>12125000</v>
      </c>
      <c r="I2645" s="13">
        <f>IFERROR(IF($F2645="ALTA",$D2645*0.97,
IF($F2645="MEDIA",$D2645*0.94,
IF($F2645="BAJA",$D2645*0.87,
IF($F2645="LIQUIDAR",_xlfn.XLOOKUP(A2645,Rotación!$A:$A,Rotación!$O:$O,0,0,-1),"")))),"")</f>
        <v>11750000</v>
      </c>
      <c r="J2645" s="13">
        <f>IFERROR(IF($F2645="ALTA",$D2645*0.94,
IF($F2645="MEDIA",$D2645*0.9,
IF($F2645="BAJA",$D2645*0.85,
IF($F2645="LIQUIDAR",_xlfn.XLOOKUP(A2645,Rotación!$A:$A,Rotación!$O:$O,0,0,-1),"")))),"")</f>
        <v>11250000</v>
      </c>
      <c r="K2645" s="13" t="str">
        <f>_xlfn.XLOOKUP(A2645,Rotación!$A:$A,Rotación!$P:$P,"",0,-1)</f>
        <v/>
      </c>
      <c r="L2645" s="25" t="e">
        <f t="shared" si="176"/>
        <v>#VALUE!</v>
      </c>
      <c r="M2645" s="26">
        <f t="shared" si="177"/>
        <v>0.84</v>
      </c>
      <c r="N2645" s="22" t="str">
        <f>IFERROR(VLOOKUP(A2645,'Base ATR'!$1:$1048576,2,0),"")</f>
        <v/>
      </c>
      <c r="O2645" s="23" t="str">
        <f t="shared" ca="1" si="178"/>
        <v/>
      </c>
      <c r="P2645" t="str">
        <f t="shared" si="179"/>
        <v/>
      </c>
    </row>
    <row r="2646" spans="1:16" x14ac:dyDescent="0.3">
      <c r="A2646" t="s">
        <v>6294</v>
      </c>
      <c r="D2646" s="29">
        <v>16900000</v>
      </c>
      <c r="E2646" s="29">
        <v>14300000</v>
      </c>
      <c r="F2646" t="s">
        <v>4033</v>
      </c>
      <c r="G2646" s="13">
        <f>IFERROR(IF($F2646="ALTA",$D2646*1.03,
IF($F2646="MEDIA",$D2646*1,
IF($F2646="BAJA",$D2646*0.92,
IF($F2646="LIQUIDAR",_xlfn.XLOOKUP(A2646,Rotación!$A:$A,Rotación!$O:$O,0,0,-1),"")))),"")</f>
        <v>16900000</v>
      </c>
      <c r="H2646" s="13">
        <f>IFERROR(IF($F2646="ALTA",$D2646*1,
IF($F2646="MEDIA",$D2646*0.97,
IF($F2646="BAJA",$D2646*0.9,
IF($F2646="LIQUIDAR",_xlfn.XLOOKUP(A2646,Rotación!$A:$A,Rotación!$O:$O,0,0,-1),"")))),"")</f>
        <v>16393000</v>
      </c>
      <c r="I2646" s="13">
        <f>IFERROR(IF($F2646="ALTA",$D2646*0.97,
IF($F2646="MEDIA",$D2646*0.94,
IF($F2646="BAJA",$D2646*0.87,
IF($F2646="LIQUIDAR",_xlfn.XLOOKUP(A2646,Rotación!$A:$A,Rotación!$O:$O,0,0,-1),"")))),"")</f>
        <v>15886000</v>
      </c>
      <c r="J2646" s="13">
        <f>IFERROR(IF($F2646="ALTA",$D2646*0.94,
IF($F2646="MEDIA",$D2646*0.9,
IF($F2646="BAJA",$D2646*0.85,
IF($F2646="LIQUIDAR",_xlfn.XLOOKUP(A2646,Rotación!$A:$A,Rotación!$O:$O,0,0,-1),"")))),"")</f>
        <v>15210000</v>
      </c>
      <c r="K2646" s="13" t="str">
        <f>_xlfn.XLOOKUP(A2646,Rotación!$A:$A,Rotación!$P:$P,"",0,-1)</f>
        <v/>
      </c>
      <c r="L2646" s="25" t="e">
        <f t="shared" si="176"/>
        <v>#VALUE!</v>
      </c>
      <c r="M2646" s="26">
        <f t="shared" si="177"/>
        <v>0.84615384615384615</v>
      </c>
      <c r="N2646" s="22" t="str">
        <f>IFERROR(VLOOKUP(A2646,'Base ATR'!$1:$1048576,2,0),"")</f>
        <v/>
      </c>
      <c r="O2646" s="23" t="str">
        <f t="shared" ca="1" si="178"/>
        <v/>
      </c>
      <c r="P2646" t="str">
        <f t="shared" si="179"/>
        <v/>
      </c>
    </row>
    <row r="2647" spans="1:16" x14ac:dyDescent="0.3">
      <c r="A2647" t="s">
        <v>6298</v>
      </c>
      <c r="D2647" s="29">
        <v>8500000</v>
      </c>
      <c r="E2647" s="29">
        <v>6800000</v>
      </c>
      <c r="F2647" t="s">
        <v>4033</v>
      </c>
      <c r="G2647" s="13">
        <f>IFERROR(IF($F2647="ALTA",$D2647*1.03,
IF($F2647="MEDIA",$D2647*1,
IF($F2647="BAJA",$D2647*0.92,
IF($F2647="LIQUIDAR",_xlfn.XLOOKUP(A2647,Rotación!$A:$A,Rotación!$O:$O,0,0,-1),"")))),"")</f>
        <v>8500000</v>
      </c>
      <c r="H2647" s="13">
        <f>IFERROR(IF($F2647="ALTA",$D2647*1,
IF($F2647="MEDIA",$D2647*0.97,
IF($F2647="BAJA",$D2647*0.9,
IF($F2647="LIQUIDAR",_xlfn.XLOOKUP(A2647,Rotación!$A:$A,Rotación!$O:$O,0,0,-1),"")))),"")</f>
        <v>8245000</v>
      </c>
      <c r="I2647" s="13">
        <f>IFERROR(IF($F2647="ALTA",$D2647*0.97,
IF($F2647="MEDIA",$D2647*0.94,
IF($F2647="BAJA",$D2647*0.87,
IF($F2647="LIQUIDAR",_xlfn.XLOOKUP(A2647,Rotación!$A:$A,Rotación!$O:$O,0,0,-1),"")))),"")</f>
        <v>7990000</v>
      </c>
      <c r="J2647" s="13">
        <f>IFERROR(IF($F2647="ALTA",$D2647*0.94,
IF($F2647="MEDIA",$D2647*0.9,
IF($F2647="BAJA",$D2647*0.85,
IF($F2647="LIQUIDAR",_xlfn.XLOOKUP(A2647,Rotación!$A:$A,Rotación!$O:$O,0,0,-1),"")))),"")</f>
        <v>7650000</v>
      </c>
      <c r="K2647" s="13" t="str">
        <f>_xlfn.XLOOKUP(A2647,Rotación!$A:$A,Rotación!$P:$P,"",0,-1)</f>
        <v/>
      </c>
      <c r="L2647" s="25" t="e">
        <f t="shared" si="176"/>
        <v>#VALUE!</v>
      </c>
      <c r="M2647" s="26">
        <f t="shared" si="177"/>
        <v>0.8</v>
      </c>
      <c r="N2647" s="22">
        <f>IFERROR(VLOOKUP(A2647,'Base ATR'!$1:$1048576,2,0),"")</f>
        <v>46111.731944444444</v>
      </c>
      <c r="O2647" s="23">
        <f t="shared" ca="1" si="178"/>
        <v>176.2680555555562</v>
      </c>
      <c r="P2647" t="str">
        <f t="shared" si="179"/>
        <v>SOBRE MERCADO</v>
      </c>
    </row>
    <row r="2648" spans="1:16" x14ac:dyDescent="0.3">
      <c r="A2648" t="s">
        <v>6299</v>
      </c>
      <c r="D2648" s="29">
        <v>8500000</v>
      </c>
      <c r="E2648" s="29">
        <v>5700000</v>
      </c>
      <c r="F2648" t="s">
        <v>4033</v>
      </c>
      <c r="G2648" s="13">
        <f>IFERROR(IF($F2648="ALTA",$D2648*1.03,
IF($F2648="MEDIA",$D2648*1,
IF($F2648="BAJA",$D2648*0.92,
IF($F2648="LIQUIDAR",_xlfn.XLOOKUP(A2648,Rotación!$A:$A,Rotación!$O:$O,0,0,-1),"")))),"")</f>
        <v>8500000</v>
      </c>
      <c r="H2648" s="13">
        <f>IFERROR(IF($F2648="ALTA",$D2648*1,
IF($F2648="MEDIA",$D2648*0.97,
IF($F2648="BAJA",$D2648*0.9,
IF($F2648="LIQUIDAR",_xlfn.XLOOKUP(A2648,Rotación!$A:$A,Rotación!$O:$O,0,0,-1),"")))),"")</f>
        <v>8245000</v>
      </c>
      <c r="I2648" s="13">
        <f>IFERROR(IF($F2648="ALTA",$D2648*0.97,
IF($F2648="MEDIA",$D2648*0.94,
IF($F2648="BAJA",$D2648*0.87,
IF($F2648="LIQUIDAR",_xlfn.XLOOKUP(A2648,Rotación!$A:$A,Rotación!$O:$O,0,0,-1),"")))),"")</f>
        <v>7990000</v>
      </c>
      <c r="J2648" s="13">
        <f>IFERROR(IF($F2648="ALTA",$D2648*0.94,
IF($F2648="MEDIA",$D2648*0.9,
IF($F2648="BAJA",$D2648*0.85,
IF($F2648="LIQUIDAR",_xlfn.XLOOKUP(A2648,Rotación!$A:$A,Rotación!$O:$O,0,0,-1),"")))),"")</f>
        <v>7650000</v>
      </c>
      <c r="K2648" s="13" t="str">
        <f>_xlfn.XLOOKUP(A2648,Rotación!$A:$A,Rotación!$P:$P,"",0,-1)</f>
        <v/>
      </c>
      <c r="L2648" s="25" t="e">
        <f t="shared" si="176"/>
        <v>#VALUE!</v>
      </c>
      <c r="M2648" s="26">
        <f t="shared" si="177"/>
        <v>0.6705882352941176</v>
      </c>
      <c r="N2648" s="22">
        <f>IFERROR(VLOOKUP(A2648,'Base ATR'!$1:$1048576,2,0),"")</f>
        <v>46105.447916666664</v>
      </c>
      <c r="O2648" s="23">
        <f t="shared" ca="1" si="178"/>
        <v>182.55208333333576</v>
      </c>
      <c r="P2648" t="str">
        <f t="shared" si="179"/>
        <v>SOBRE MERCADO</v>
      </c>
    </row>
    <row r="2649" spans="1:16" x14ac:dyDescent="0.3">
      <c r="A2649" t="s">
        <v>6300</v>
      </c>
      <c r="D2649" s="29">
        <v>7100000</v>
      </c>
      <c r="E2649" s="29">
        <v>5000000</v>
      </c>
      <c r="F2649" t="s">
        <v>4033</v>
      </c>
      <c r="G2649" s="13">
        <f>IFERROR(IF($F2649="ALTA",$D2649*1.03,
IF($F2649="MEDIA",$D2649*1,
IF($F2649="BAJA",$D2649*0.92,
IF($F2649="LIQUIDAR",_xlfn.XLOOKUP(A2649,Rotación!$A:$A,Rotación!$O:$O,0,0,-1),"")))),"")</f>
        <v>7100000</v>
      </c>
      <c r="H2649" s="13">
        <f>IFERROR(IF($F2649="ALTA",$D2649*1,
IF($F2649="MEDIA",$D2649*0.97,
IF($F2649="BAJA",$D2649*0.9,
IF($F2649="LIQUIDAR",_xlfn.XLOOKUP(A2649,Rotación!$A:$A,Rotación!$O:$O,0,0,-1),"")))),"")</f>
        <v>6887000</v>
      </c>
      <c r="I2649" s="13">
        <f>IFERROR(IF($F2649="ALTA",$D2649*0.97,
IF($F2649="MEDIA",$D2649*0.94,
IF($F2649="BAJA",$D2649*0.87,
IF($F2649="LIQUIDAR",_xlfn.XLOOKUP(A2649,Rotación!$A:$A,Rotación!$O:$O,0,0,-1),"")))),"")</f>
        <v>6674000</v>
      </c>
      <c r="J2649" s="13">
        <f>IFERROR(IF($F2649="ALTA",$D2649*0.94,
IF($F2649="MEDIA",$D2649*0.9,
IF($F2649="BAJA",$D2649*0.85,
IF($F2649="LIQUIDAR",_xlfn.XLOOKUP(A2649,Rotación!$A:$A,Rotación!$O:$O,0,0,-1),"")))),"")</f>
        <v>6390000</v>
      </c>
      <c r="K2649" s="13" t="str">
        <f>_xlfn.XLOOKUP(A2649,Rotación!$A:$A,Rotación!$P:$P,"",0,-1)</f>
        <v/>
      </c>
      <c r="L2649" s="25" t="e">
        <f t="shared" si="176"/>
        <v>#VALUE!</v>
      </c>
      <c r="M2649" s="26">
        <f t="shared" si="177"/>
        <v>0.70422535211267601</v>
      </c>
      <c r="N2649" s="22" t="str">
        <f>IFERROR(VLOOKUP(A2649,'Base ATR'!$1:$1048576,2,0),"")</f>
        <v/>
      </c>
      <c r="O2649" s="23" t="str">
        <f t="shared" ca="1" si="178"/>
        <v/>
      </c>
      <c r="P2649" t="str">
        <f t="shared" si="179"/>
        <v/>
      </c>
    </row>
    <row r="2650" spans="1:16" x14ac:dyDescent="0.3">
      <c r="A2650" t="s">
        <v>6301</v>
      </c>
      <c r="D2650" s="29">
        <v>12900000</v>
      </c>
      <c r="E2650" s="29">
        <v>11200000</v>
      </c>
      <c r="F2650" t="s">
        <v>5390</v>
      </c>
      <c r="G2650" s="13">
        <f>IFERROR(IF($F2650="ALTA",$D2650*1.03,
IF($F2650="MEDIA",$D2650*1,
IF($F2650="BAJA",$D2650*0.92,
IF($F2650="LIQUIDAR",_xlfn.XLOOKUP(A2650,Rotación!$A:$A,Rotación!$O:$O,0,0,-1),"")))),"")</f>
        <v>13287000</v>
      </c>
      <c r="H2650" s="13">
        <f>IFERROR(IF($F2650="ALTA",$D2650*1,
IF($F2650="MEDIA",$D2650*0.97,
IF($F2650="BAJA",$D2650*0.9,
IF($F2650="LIQUIDAR",_xlfn.XLOOKUP(A2650,Rotación!$A:$A,Rotación!$O:$O,0,0,-1),"")))),"")</f>
        <v>12900000</v>
      </c>
      <c r="I2650" s="13">
        <f>IFERROR(IF($F2650="ALTA",$D2650*0.97,
IF($F2650="MEDIA",$D2650*0.94,
IF($F2650="BAJA",$D2650*0.87,
IF($F2650="LIQUIDAR",_xlfn.XLOOKUP(A2650,Rotación!$A:$A,Rotación!$O:$O,0,0,-1),"")))),"")</f>
        <v>12513000</v>
      </c>
      <c r="J2650" s="13">
        <f>IFERROR(IF($F2650="ALTA",$D2650*0.94,
IF($F2650="MEDIA",$D2650*0.9,
IF($F2650="BAJA",$D2650*0.85,
IF($F2650="LIQUIDAR",_xlfn.XLOOKUP(A2650,Rotación!$A:$A,Rotación!$O:$O,0,0,-1),"")))),"")</f>
        <v>12126000</v>
      </c>
      <c r="K2650" s="13" t="str">
        <f>_xlfn.XLOOKUP(A2650,Rotación!$A:$A,Rotación!$P:$P,"",0,-1)</f>
        <v/>
      </c>
      <c r="L2650" s="25" t="e">
        <f t="shared" ref="L2650:L2713" si="180">K2650-D2650</f>
        <v>#VALUE!</v>
      </c>
      <c r="M2650" s="26">
        <f t="shared" ref="M2650:M2713" si="181">E2650/D2650</f>
        <v>0.86821705426356588</v>
      </c>
      <c r="N2650" s="22" t="str">
        <f>IFERROR(VLOOKUP(A2650,'Base ATR'!$1:$1048576,2,0),"")</f>
        <v/>
      </c>
      <c r="O2650" s="23" t="str">
        <f t="shared" ref="O2650:O2713" ca="1" si="182">IF(N2650="","",TODAY()-N2650)</f>
        <v/>
      </c>
      <c r="P2650" t="str">
        <f t="shared" ref="P2650:P2713" si="183">IF(N2650="", "", IF(K2650 &gt; D2650, "SOBRE MERCADO", IF(K2650 &lt; D2650, "BAJO MERCADO", "ALINEADO")))</f>
        <v/>
      </c>
    </row>
    <row r="2651" spans="1:16" x14ac:dyDescent="0.3">
      <c r="A2651" t="s">
        <v>6302</v>
      </c>
      <c r="D2651" s="29">
        <v>5400000</v>
      </c>
      <c r="E2651" s="29">
        <v>4300000</v>
      </c>
      <c r="F2651" t="s">
        <v>4033</v>
      </c>
      <c r="G2651" s="13">
        <f>IFERROR(IF($F2651="ALTA",$D2651*1.03,
IF($F2651="MEDIA",$D2651*1,
IF($F2651="BAJA",$D2651*0.92,
IF($F2651="LIQUIDAR",_xlfn.XLOOKUP(A2651,Rotación!$A:$A,Rotación!$O:$O,0,0,-1),"")))),"")</f>
        <v>5400000</v>
      </c>
      <c r="H2651" s="13">
        <f>IFERROR(IF($F2651="ALTA",$D2651*1,
IF($F2651="MEDIA",$D2651*0.97,
IF($F2651="BAJA",$D2651*0.9,
IF($F2651="LIQUIDAR",_xlfn.XLOOKUP(A2651,Rotación!$A:$A,Rotación!$O:$O,0,0,-1),"")))),"")</f>
        <v>5238000</v>
      </c>
      <c r="I2651" s="13">
        <f>IFERROR(IF($F2651="ALTA",$D2651*0.97,
IF($F2651="MEDIA",$D2651*0.94,
IF($F2651="BAJA",$D2651*0.87,
IF($F2651="LIQUIDAR",_xlfn.XLOOKUP(A2651,Rotación!$A:$A,Rotación!$O:$O,0,0,-1),"")))),"")</f>
        <v>5076000</v>
      </c>
      <c r="J2651" s="13">
        <f>IFERROR(IF($F2651="ALTA",$D2651*0.94,
IF($F2651="MEDIA",$D2651*0.9,
IF($F2651="BAJA",$D2651*0.85,
IF($F2651="LIQUIDAR",_xlfn.XLOOKUP(A2651,Rotación!$A:$A,Rotación!$O:$O,0,0,-1),"")))),"")</f>
        <v>4860000</v>
      </c>
      <c r="K2651" s="13" t="str">
        <f>_xlfn.XLOOKUP(A2651,Rotación!$A:$A,Rotación!$P:$P,"",0,-1)</f>
        <v/>
      </c>
      <c r="L2651" s="25" t="e">
        <f t="shared" si="180"/>
        <v>#VALUE!</v>
      </c>
      <c r="M2651" s="26">
        <f t="shared" si="181"/>
        <v>0.79629629629629628</v>
      </c>
      <c r="N2651" s="22" t="str">
        <f>IFERROR(VLOOKUP(A2651,'Base ATR'!$1:$1048576,2,0),"")</f>
        <v/>
      </c>
      <c r="O2651" s="23" t="str">
        <f t="shared" ca="1" si="182"/>
        <v/>
      </c>
      <c r="P2651" t="str">
        <f t="shared" si="183"/>
        <v/>
      </c>
    </row>
    <row r="2652" spans="1:16" x14ac:dyDescent="0.3">
      <c r="A2652" t="s">
        <v>6303</v>
      </c>
      <c r="D2652" s="29">
        <v>10500000</v>
      </c>
      <c r="E2652" s="29">
        <v>8500000</v>
      </c>
      <c r="F2652" t="s">
        <v>4033</v>
      </c>
      <c r="G2652" s="13">
        <f>IFERROR(IF($F2652="ALTA",$D2652*1.03,
IF($F2652="MEDIA",$D2652*1,
IF($F2652="BAJA",$D2652*0.92,
IF($F2652="LIQUIDAR",_xlfn.XLOOKUP(A2652,Rotación!$A:$A,Rotación!$O:$O,0,0,-1),"")))),"")</f>
        <v>10500000</v>
      </c>
      <c r="H2652" s="13">
        <f>IFERROR(IF($F2652="ALTA",$D2652*1,
IF($F2652="MEDIA",$D2652*0.97,
IF($F2652="BAJA",$D2652*0.9,
IF($F2652="LIQUIDAR",_xlfn.XLOOKUP(A2652,Rotación!$A:$A,Rotación!$O:$O,0,0,-1),"")))),"")</f>
        <v>10185000</v>
      </c>
      <c r="I2652" s="13">
        <f>IFERROR(IF($F2652="ALTA",$D2652*0.97,
IF($F2652="MEDIA",$D2652*0.94,
IF($F2652="BAJA",$D2652*0.87,
IF($F2652="LIQUIDAR",_xlfn.XLOOKUP(A2652,Rotación!$A:$A,Rotación!$O:$O,0,0,-1),"")))),"")</f>
        <v>9870000</v>
      </c>
      <c r="J2652" s="13">
        <f>IFERROR(IF($F2652="ALTA",$D2652*0.94,
IF($F2652="MEDIA",$D2652*0.9,
IF($F2652="BAJA",$D2652*0.85,
IF($F2652="LIQUIDAR",_xlfn.XLOOKUP(A2652,Rotación!$A:$A,Rotación!$O:$O,0,0,-1),"")))),"")</f>
        <v>9450000</v>
      </c>
      <c r="K2652" s="13" t="str">
        <f>_xlfn.XLOOKUP(A2652,Rotación!$A:$A,Rotación!$P:$P,"",0,-1)</f>
        <v/>
      </c>
      <c r="L2652" s="25" t="e">
        <f t="shared" si="180"/>
        <v>#VALUE!</v>
      </c>
      <c r="M2652" s="26">
        <f t="shared" si="181"/>
        <v>0.80952380952380953</v>
      </c>
      <c r="N2652" s="22" t="str">
        <f>IFERROR(VLOOKUP(A2652,'Base ATR'!$1:$1048576,2,0),"")</f>
        <v/>
      </c>
      <c r="O2652" s="23" t="str">
        <f t="shared" ca="1" si="182"/>
        <v/>
      </c>
      <c r="P2652" t="str">
        <f t="shared" si="183"/>
        <v/>
      </c>
    </row>
    <row r="2653" spans="1:16" x14ac:dyDescent="0.3">
      <c r="A2653" t="s">
        <v>6304</v>
      </c>
      <c r="D2653" s="29">
        <v>33700000</v>
      </c>
      <c r="E2653" s="29">
        <v>27000000</v>
      </c>
      <c r="F2653" t="s">
        <v>5391</v>
      </c>
      <c r="G2653" s="13">
        <f>IFERROR(IF($F2653="ALTA",$D2653*1.03,
IF($F2653="MEDIA",$D2653*1,
IF($F2653="BAJA",$D2653*0.92,
IF($F2653="LIQUIDAR",_xlfn.XLOOKUP(A2653,Rotación!$A:$A,Rotación!$O:$O,0,0,-1),"")))),"")</f>
        <v>31004000</v>
      </c>
      <c r="H2653" s="13">
        <f>IFERROR(IF($F2653="ALTA",$D2653*1,
IF($F2653="MEDIA",$D2653*0.97,
IF($F2653="BAJA",$D2653*0.9,
IF($F2653="LIQUIDAR",_xlfn.XLOOKUP(A2653,Rotación!$A:$A,Rotación!$O:$O,0,0,-1),"")))),"")</f>
        <v>30330000</v>
      </c>
      <c r="I2653" s="13">
        <f>IFERROR(IF($F2653="ALTA",$D2653*0.97,
IF($F2653="MEDIA",$D2653*0.94,
IF($F2653="BAJA",$D2653*0.87,
IF($F2653="LIQUIDAR",_xlfn.XLOOKUP(A2653,Rotación!$A:$A,Rotación!$O:$O,0,0,-1),"")))),"")</f>
        <v>29319000</v>
      </c>
      <c r="J2653" s="13">
        <f>IFERROR(IF($F2653="ALTA",$D2653*0.94,
IF($F2653="MEDIA",$D2653*0.9,
IF($F2653="BAJA",$D2653*0.85,
IF($F2653="LIQUIDAR",_xlfn.XLOOKUP(A2653,Rotación!$A:$A,Rotación!$O:$O,0,0,-1),"")))),"")</f>
        <v>28645000</v>
      </c>
      <c r="K2653" s="13" t="str">
        <f>_xlfn.XLOOKUP(A2653,Rotación!$A:$A,Rotación!$P:$P,"",0,-1)</f>
        <v/>
      </c>
      <c r="L2653" s="25" t="e">
        <f t="shared" si="180"/>
        <v>#VALUE!</v>
      </c>
      <c r="M2653" s="26">
        <f t="shared" si="181"/>
        <v>0.80118694362017806</v>
      </c>
      <c r="N2653" s="22" t="str">
        <f>IFERROR(VLOOKUP(A2653,'Base ATR'!$1:$1048576,2,0),"")</f>
        <v/>
      </c>
      <c r="O2653" s="23" t="str">
        <f t="shared" ca="1" si="182"/>
        <v/>
      </c>
      <c r="P2653" t="str">
        <f t="shared" si="183"/>
        <v/>
      </c>
    </row>
    <row r="2654" spans="1:16" x14ac:dyDescent="0.3">
      <c r="A2654" t="s">
        <v>6305</v>
      </c>
      <c r="D2654" s="29">
        <v>7500000</v>
      </c>
      <c r="E2654" s="29">
        <v>6500000</v>
      </c>
      <c r="F2654" t="s">
        <v>5390</v>
      </c>
      <c r="G2654" s="13">
        <f>IFERROR(IF($F2654="ALTA",$D2654*1.03,
IF($F2654="MEDIA",$D2654*1,
IF($F2654="BAJA",$D2654*0.92,
IF($F2654="LIQUIDAR",_xlfn.XLOOKUP(A2654,Rotación!$A:$A,Rotación!$O:$O,0,0,-1),"")))),"")</f>
        <v>7725000</v>
      </c>
      <c r="H2654" s="13">
        <f>IFERROR(IF($F2654="ALTA",$D2654*1,
IF($F2654="MEDIA",$D2654*0.97,
IF($F2654="BAJA",$D2654*0.9,
IF($F2654="LIQUIDAR",_xlfn.XLOOKUP(A2654,Rotación!$A:$A,Rotación!$O:$O,0,0,-1),"")))),"")</f>
        <v>7500000</v>
      </c>
      <c r="I2654" s="13">
        <f>IFERROR(IF($F2654="ALTA",$D2654*0.97,
IF($F2654="MEDIA",$D2654*0.94,
IF($F2654="BAJA",$D2654*0.87,
IF($F2654="LIQUIDAR",_xlfn.XLOOKUP(A2654,Rotación!$A:$A,Rotación!$O:$O,0,0,-1),"")))),"")</f>
        <v>7275000</v>
      </c>
      <c r="J2654" s="13">
        <f>IFERROR(IF($F2654="ALTA",$D2654*0.94,
IF($F2654="MEDIA",$D2654*0.9,
IF($F2654="BAJA",$D2654*0.85,
IF($F2654="LIQUIDAR",_xlfn.XLOOKUP(A2654,Rotación!$A:$A,Rotación!$O:$O,0,0,-1),"")))),"")</f>
        <v>7050000</v>
      </c>
      <c r="K2654" s="13" t="str">
        <f>_xlfn.XLOOKUP(A2654,Rotación!$A:$A,Rotación!$P:$P,"",0,-1)</f>
        <v/>
      </c>
      <c r="L2654" s="25" t="e">
        <f t="shared" si="180"/>
        <v>#VALUE!</v>
      </c>
      <c r="M2654" s="26">
        <f t="shared" si="181"/>
        <v>0.8666666666666667</v>
      </c>
      <c r="N2654" s="22" t="str">
        <f>IFERROR(VLOOKUP(A2654,'Base ATR'!$1:$1048576,2,0),"")</f>
        <v/>
      </c>
      <c r="O2654" s="23" t="str">
        <f t="shared" ca="1" si="182"/>
        <v/>
      </c>
      <c r="P2654" t="str">
        <f t="shared" si="183"/>
        <v/>
      </c>
    </row>
    <row r="2655" spans="1:16" x14ac:dyDescent="0.3">
      <c r="A2655" t="s">
        <v>6306</v>
      </c>
      <c r="D2655" s="29">
        <v>36500000</v>
      </c>
      <c r="E2655" s="29">
        <v>29200000</v>
      </c>
      <c r="F2655" t="s">
        <v>5391</v>
      </c>
      <c r="G2655" s="13">
        <f>IFERROR(IF($F2655="ALTA",$D2655*1.03,
IF($F2655="MEDIA",$D2655*1,
IF($F2655="BAJA",$D2655*0.92,
IF($F2655="LIQUIDAR",_xlfn.XLOOKUP(A2655,Rotación!$A:$A,Rotación!$O:$O,0,0,-1),"")))),"")</f>
        <v>33580000</v>
      </c>
      <c r="H2655" s="13">
        <f>IFERROR(IF($F2655="ALTA",$D2655*1,
IF($F2655="MEDIA",$D2655*0.97,
IF($F2655="BAJA",$D2655*0.9,
IF($F2655="LIQUIDAR",_xlfn.XLOOKUP(A2655,Rotación!$A:$A,Rotación!$O:$O,0,0,-1),"")))),"")</f>
        <v>32850000</v>
      </c>
      <c r="I2655" s="13">
        <f>IFERROR(IF($F2655="ALTA",$D2655*0.97,
IF($F2655="MEDIA",$D2655*0.94,
IF($F2655="BAJA",$D2655*0.87,
IF($F2655="LIQUIDAR",_xlfn.XLOOKUP(A2655,Rotación!$A:$A,Rotación!$O:$O,0,0,-1),"")))),"")</f>
        <v>31755000</v>
      </c>
      <c r="J2655" s="13">
        <f>IFERROR(IF($F2655="ALTA",$D2655*0.94,
IF($F2655="MEDIA",$D2655*0.9,
IF($F2655="BAJA",$D2655*0.85,
IF($F2655="LIQUIDAR",_xlfn.XLOOKUP(A2655,Rotación!$A:$A,Rotación!$O:$O,0,0,-1),"")))),"")</f>
        <v>31025000</v>
      </c>
      <c r="K2655" s="13" t="str">
        <f>_xlfn.XLOOKUP(A2655,Rotación!$A:$A,Rotación!$P:$P,"",0,-1)</f>
        <v/>
      </c>
      <c r="L2655" s="25" t="e">
        <f t="shared" si="180"/>
        <v>#VALUE!</v>
      </c>
      <c r="M2655" s="26">
        <f t="shared" si="181"/>
        <v>0.8</v>
      </c>
      <c r="N2655" s="22" t="str">
        <f>IFERROR(VLOOKUP(A2655,'Base ATR'!$1:$1048576,2,0),"")</f>
        <v/>
      </c>
      <c r="O2655" s="23" t="str">
        <f t="shared" ca="1" si="182"/>
        <v/>
      </c>
      <c r="P2655" t="str">
        <f t="shared" si="183"/>
        <v/>
      </c>
    </row>
    <row r="2656" spans="1:16" x14ac:dyDescent="0.3">
      <c r="A2656" t="s">
        <v>6307</v>
      </c>
      <c r="D2656" s="29">
        <v>37000000</v>
      </c>
      <c r="E2656" s="29">
        <v>31000000</v>
      </c>
      <c r="F2656" t="s">
        <v>4033</v>
      </c>
      <c r="G2656" s="13">
        <f>IFERROR(IF($F2656="ALTA",$D2656*1.03,
IF($F2656="MEDIA",$D2656*1,
IF($F2656="BAJA",$D2656*0.92,
IF($F2656="LIQUIDAR",_xlfn.XLOOKUP(A2656,Rotación!$A:$A,Rotación!$O:$O,0,0,-1),"")))),"")</f>
        <v>37000000</v>
      </c>
      <c r="H2656" s="13">
        <f>IFERROR(IF($F2656="ALTA",$D2656*1,
IF($F2656="MEDIA",$D2656*0.97,
IF($F2656="BAJA",$D2656*0.9,
IF($F2656="LIQUIDAR",_xlfn.XLOOKUP(A2656,Rotación!$A:$A,Rotación!$O:$O,0,0,-1),"")))),"")</f>
        <v>35890000</v>
      </c>
      <c r="I2656" s="13">
        <f>IFERROR(IF($F2656="ALTA",$D2656*0.97,
IF($F2656="MEDIA",$D2656*0.94,
IF($F2656="BAJA",$D2656*0.87,
IF($F2656="LIQUIDAR",_xlfn.XLOOKUP(A2656,Rotación!$A:$A,Rotación!$O:$O,0,0,-1),"")))),"")</f>
        <v>34780000</v>
      </c>
      <c r="J2656" s="13">
        <f>IFERROR(IF($F2656="ALTA",$D2656*0.94,
IF($F2656="MEDIA",$D2656*0.9,
IF($F2656="BAJA",$D2656*0.85,
IF($F2656="LIQUIDAR",_xlfn.XLOOKUP(A2656,Rotación!$A:$A,Rotación!$O:$O,0,0,-1),"")))),"")</f>
        <v>33300000</v>
      </c>
      <c r="K2656" s="13" t="str">
        <f>_xlfn.XLOOKUP(A2656,Rotación!$A:$A,Rotación!$P:$P,"",0,-1)</f>
        <v/>
      </c>
      <c r="L2656" s="25" t="e">
        <f t="shared" si="180"/>
        <v>#VALUE!</v>
      </c>
      <c r="M2656" s="26">
        <f t="shared" si="181"/>
        <v>0.83783783783783783</v>
      </c>
      <c r="N2656" s="22">
        <f>IFERROR(VLOOKUP(A2656,'Base ATR'!$1:$1048576,2,0),"")</f>
        <v>46112.681944444441</v>
      </c>
      <c r="O2656" s="23">
        <f t="shared" ca="1" si="182"/>
        <v>175.31805555555911</v>
      </c>
      <c r="P2656" t="str">
        <f t="shared" si="183"/>
        <v>SOBRE MERCADO</v>
      </c>
    </row>
    <row r="2657" spans="1:16" x14ac:dyDescent="0.3">
      <c r="A2657" t="s">
        <v>6308</v>
      </c>
      <c r="D2657" s="29">
        <v>11300000</v>
      </c>
      <c r="E2657" s="29">
        <v>9500000</v>
      </c>
      <c r="F2657" t="s">
        <v>5390</v>
      </c>
      <c r="G2657" s="13">
        <f>IFERROR(IF($F2657="ALTA",$D2657*1.03,
IF($F2657="MEDIA",$D2657*1,
IF($F2657="BAJA",$D2657*0.92,
IF($F2657="LIQUIDAR",_xlfn.XLOOKUP(A2657,Rotación!$A:$A,Rotación!$O:$O,0,0,-1),"")))),"")</f>
        <v>11639000</v>
      </c>
      <c r="H2657" s="13">
        <f>IFERROR(IF($F2657="ALTA",$D2657*1,
IF($F2657="MEDIA",$D2657*0.97,
IF($F2657="BAJA",$D2657*0.9,
IF($F2657="LIQUIDAR",_xlfn.XLOOKUP(A2657,Rotación!$A:$A,Rotación!$O:$O,0,0,-1),"")))),"")</f>
        <v>11300000</v>
      </c>
      <c r="I2657" s="13">
        <f>IFERROR(IF($F2657="ALTA",$D2657*0.97,
IF($F2657="MEDIA",$D2657*0.94,
IF($F2657="BAJA",$D2657*0.87,
IF($F2657="LIQUIDAR",_xlfn.XLOOKUP(A2657,Rotación!$A:$A,Rotación!$O:$O,0,0,-1),"")))),"")</f>
        <v>10961000</v>
      </c>
      <c r="J2657" s="13">
        <f>IFERROR(IF($F2657="ALTA",$D2657*0.94,
IF($F2657="MEDIA",$D2657*0.9,
IF($F2657="BAJA",$D2657*0.85,
IF($F2657="LIQUIDAR",_xlfn.XLOOKUP(A2657,Rotación!$A:$A,Rotación!$O:$O,0,0,-1),"")))),"")</f>
        <v>10622000</v>
      </c>
      <c r="K2657" s="13" t="str">
        <f>_xlfn.XLOOKUP(A2657,Rotación!$A:$A,Rotación!$P:$P,"",0,-1)</f>
        <v/>
      </c>
      <c r="L2657" s="25" t="e">
        <f t="shared" si="180"/>
        <v>#VALUE!</v>
      </c>
      <c r="M2657" s="26">
        <f t="shared" si="181"/>
        <v>0.84070796460176989</v>
      </c>
      <c r="N2657" s="22" t="str">
        <f>IFERROR(VLOOKUP(A2657,'Base ATR'!$1:$1048576,2,0),"")</f>
        <v/>
      </c>
      <c r="O2657" s="23" t="str">
        <f t="shared" ca="1" si="182"/>
        <v/>
      </c>
      <c r="P2657" t="str">
        <f t="shared" si="183"/>
        <v/>
      </c>
    </row>
    <row r="2658" spans="1:16" x14ac:dyDescent="0.3">
      <c r="A2658" t="s">
        <v>6309</v>
      </c>
      <c r="D2658" s="29">
        <v>13800000</v>
      </c>
      <c r="E2658" s="29">
        <v>11700000</v>
      </c>
      <c r="F2658" t="s">
        <v>5390</v>
      </c>
      <c r="G2658" s="13">
        <f>IFERROR(IF($F2658="ALTA",$D2658*1.03,
IF($F2658="MEDIA",$D2658*1,
IF($F2658="BAJA",$D2658*0.92,
IF($F2658="LIQUIDAR",_xlfn.XLOOKUP(A2658,Rotación!$A:$A,Rotación!$O:$O,0,0,-1),"")))),"")</f>
        <v>14214000</v>
      </c>
      <c r="H2658" s="13">
        <f>IFERROR(IF($F2658="ALTA",$D2658*1,
IF($F2658="MEDIA",$D2658*0.97,
IF($F2658="BAJA",$D2658*0.9,
IF($F2658="LIQUIDAR",_xlfn.XLOOKUP(A2658,Rotación!$A:$A,Rotación!$O:$O,0,0,-1),"")))),"")</f>
        <v>13800000</v>
      </c>
      <c r="I2658" s="13">
        <f>IFERROR(IF($F2658="ALTA",$D2658*0.97,
IF($F2658="MEDIA",$D2658*0.94,
IF($F2658="BAJA",$D2658*0.87,
IF($F2658="LIQUIDAR",_xlfn.XLOOKUP(A2658,Rotación!$A:$A,Rotación!$O:$O,0,0,-1),"")))),"")</f>
        <v>13386000</v>
      </c>
      <c r="J2658" s="13">
        <f>IFERROR(IF($F2658="ALTA",$D2658*0.94,
IF($F2658="MEDIA",$D2658*0.9,
IF($F2658="BAJA",$D2658*0.85,
IF($F2658="LIQUIDAR",_xlfn.XLOOKUP(A2658,Rotación!$A:$A,Rotación!$O:$O,0,0,-1),"")))),"")</f>
        <v>12972000</v>
      </c>
      <c r="K2658" s="13" t="str">
        <f>_xlfn.XLOOKUP(A2658,Rotación!$A:$A,Rotación!$P:$P,"",0,-1)</f>
        <v/>
      </c>
      <c r="L2658" s="25" t="e">
        <f t="shared" si="180"/>
        <v>#VALUE!</v>
      </c>
      <c r="M2658" s="26">
        <f t="shared" si="181"/>
        <v>0.84782608695652173</v>
      </c>
      <c r="N2658" s="22" t="str">
        <f>IFERROR(VLOOKUP(A2658,'Base ATR'!$1:$1048576,2,0),"")</f>
        <v/>
      </c>
      <c r="O2658" s="23" t="str">
        <f t="shared" ca="1" si="182"/>
        <v/>
      </c>
      <c r="P2658" t="str">
        <f t="shared" si="183"/>
        <v/>
      </c>
    </row>
    <row r="2659" spans="1:16" x14ac:dyDescent="0.3">
      <c r="A2659" t="s">
        <v>6310</v>
      </c>
      <c r="D2659" s="29">
        <v>7700000</v>
      </c>
      <c r="E2659" s="29">
        <v>6300000</v>
      </c>
      <c r="F2659" t="s">
        <v>5390</v>
      </c>
      <c r="G2659" s="13">
        <f>IFERROR(IF($F2659="ALTA",$D2659*1.03,
IF($F2659="MEDIA",$D2659*1,
IF($F2659="BAJA",$D2659*0.92,
IF($F2659="LIQUIDAR",_xlfn.XLOOKUP(A2659,Rotación!$A:$A,Rotación!$O:$O,0,0,-1),"")))),"")</f>
        <v>7931000</v>
      </c>
      <c r="H2659" s="13">
        <f>IFERROR(IF($F2659="ALTA",$D2659*1,
IF($F2659="MEDIA",$D2659*0.97,
IF($F2659="BAJA",$D2659*0.9,
IF($F2659="LIQUIDAR",_xlfn.XLOOKUP(A2659,Rotación!$A:$A,Rotación!$O:$O,0,0,-1),"")))),"")</f>
        <v>7700000</v>
      </c>
      <c r="I2659" s="13">
        <f>IFERROR(IF($F2659="ALTA",$D2659*0.97,
IF($F2659="MEDIA",$D2659*0.94,
IF($F2659="BAJA",$D2659*0.87,
IF($F2659="LIQUIDAR",_xlfn.XLOOKUP(A2659,Rotación!$A:$A,Rotación!$O:$O,0,0,-1),"")))),"")</f>
        <v>7469000</v>
      </c>
      <c r="J2659" s="13">
        <f>IFERROR(IF($F2659="ALTA",$D2659*0.94,
IF($F2659="MEDIA",$D2659*0.9,
IF($F2659="BAJA",$D2659*0.85,
IF($F2659="LIQUIDAR",_xlfn.XLOOKUP(A2659,Rotación!$A:$A,Rotación!$O:$O,0,0,-1),"")))),"")</f>
        <v>7238000</v>
      </c>
      <c r="K2659" s="13" t="str">
        <f>_xlfn.XLOOKUP(A2659,Rotación!$A:$A,Rotación!$P:$P,"",0,-1)</f>
        <v/>
      </c>
      <c r="L2659" s="25" t="e">
        <f t="shared" si="180"/>
        <v>#VALUE!</v>
      </c>
      <c r="M2659" s="26">
        <f t="shared" si="181"/>
        <v>0.81818181818181823</v>
      </c>
      <c r="N2659" s="22" t="str">
        <f>IFERROR(VLOOKUP(A2659,'Base ATR'!$1:$1048576,2,0),"")</f>
        <v/>
      </c>
      <c r="O2659" s="23" t="str">
        <f t="shared" ca="1" si="182"/>
        <v/>
      </c>
      <c r="P2659" t="str">
        <f t="shared" si="183"/>
        <v/>
      </c>
    </row>
    <row r="2660" spans="1:16" x14ac:dyDescent="0.3">
      <c r="A2660" t="s">
        <v>6144</v>
      </c>
      <c r="D2660" s="29">
        <v>18600000</v>
      </c>
      <c r="E2660" s="29">
        <v>15300000</v>
      </c>
      <c r="F2660" t="s">
        <v>5390</v>
      </c>
      <c r="G2660" s="13">
        <f>IFERROR(IF($F2660="ALTA",$D2660*1.03,
IF($F2660="MEDIA",$D2660*1,
IF($F2660="BAJA",$D2660*0.92,
IF($F2660="LIQUIDAR",_xlfn.XLOOKUP(A2660,Rotación!$A:$A,Rotación!$O:$O,0,0,-1),"")))),"")</f>
        <v>19158000</v>
      </c>
      <c r="H2660" s="13">
        <f>IFERROR(IF($F2660="ALTA",$D2660*1,
IF($F2660="MEDIA",$D2660*0.97,
IF($F2660="BAJA",$D2660*0.9,
IF($F2660="LIQUIDAR",_xlfn.XLOOKUP(A2660,Rotación!$A:$A,Rotación!$O:$O,0,0,-1),"")))),"")</f>
        <v>18600000</v>
      </c>
      <c r="I2660" s="13">
        <f>IFERROR(IF($F2660="ALTA",$D2660*0.97,
IF($F2660="MEDIA",$D2660*0.94,
IF($F2660="BAJA",$D2660*0.87,
IF($F2660="LIQUIDAR",_xlfn.XLOOKUP(A2660,Rotación!$A:$A,Rotación!$O:$O,0,0,-1),"")))),"")</f>
        <v>18042000</v>
      </c>
      <c r="J2660" s="13">
        <f>IFERROR(IF($F2660="ALTA",$D2660*0.94,
IF($F2660="MEDIA",$D2660*0.9,
IF($F2660="BAJA",$D2660*0.85,
IF($F2660="LIQUIDAR",_xlfn.XLOOKUP(A2660,Rotación!$A:$A,Rotación!$O:$O,0,0,-1),"")))),"")</f>
        <v>17484000</v>
      </c>
      <c r="K2660" s="13" t="str">
        <f>_xlfn.XLOOKUP(A2660,Rotación!$A:$A,Rotación!$P:$P,"",0,-1)</f>
        <v/>
      </c>
      <c r="L2660" s="25" t="e">
        <f t="shared" si="180"/>
        <v>#VALUE!</v>
      </c>
      <c r="M2660" s="26">
        <f t="shared" si="181"/>
        <v>0.82258064516129037</v>
      </c>
      <c r="N2660" s="22">
        <f>IFERROR(VLOOKUP(A2660,'Base ATR'!$1:$1048576,2,0),"")</f>
        <v>46101.742361111108</v>
      </c>
      <c r="O2660" s="23">
        <f t="shared" ca="1" si="182"/>
        <v>186.25763888889196</v>
      </c>
      <c r="P2660" t="str">
        <f t="shared" si="183"/>
        <v>SOBRE MERCADO</v>
      </c>
    </row>
    <row r="2661" spans="1:16" x14ac:dyDescent="0.3">
      <c r="A2661" t="s">
        <v>6311</v>
      </c>
      <c r="D2661" s="29">
        <v>8700000</v>
      </c>
      <c r="E2661" s="29">
        <v>7400000</v>
      </c>
      <c r="F2661" t="s">
        <v>5390</v>
      </c>
      <c r="G2661" s="13">
        <f>IFERROR(IF($F2661="ALTA",$D2661*1.03,
IF($F2661="MEDIA",$D2661*1,
IF($F2661="BAJA",$D2661*0.92,
IF($F2661="LIQUIDAR",_xlfn.XLOOKUP(A2661,Rotación!$A:$A,Rotación!$O:$O,0,0,-1),"")))),"")</f>
        <v>8961000</v>
      </c>
      <c r="H2661" s="13">
        <f>IFERROR(IF($F2661="ALTA",$D2661*1,
IF($F2661="MEDIA",$D2661*0.97,
IF($F2661="BAJA",$D2661*0.9,
IF($F2661="LIQUIDAR",_xlfn.XLOOKUP(A2661,Rotación!$A:$A,Rotación!$O:$O,0,0,-1),"")))),"")</f>
        <v>8700000</v>
      </c>
      <c r="I2661" s="13">
        <f>IFERROR(IF($F2661="ALTA",$D2661*0.97,
IF($F2661="MEDIA",$D2661*0.94,
IF($F2661="BAJA",$D2661*0.87,
IF($F2661="LIQUIDAR",_xlfn.XLOOKUP(A2661,Rotación!$A:$A,Rotación!$O:$O,0,0,-1),"")))),"")</f>
        <v>8439000</v>
      </c>
      <c r="J2661" s="13">
        <f>IFERROR(IF($F2661="ALTA",$D2661*0.94,
IF($F2661="MEDIA",$D2661*0.9,
IF($F2661="BAJA",$D2661*0.85,
IF($F2661="LIQUIDAR",_xlfn.XLOOKUP(A2661,Rotación!$A:$A,Rotación!$O:$O,0,0,-1),"")))),"")</f>
        <v>8178000</v>
      </c>
      <c r="K2661" s="13" t="str">
        <f>_xlfn.XLOOKUP(A2661,Rotación!$A:$A,Rotación!$P:$P,"",0,-1)</f>
        <v/>
      </c>
      <c r="L2661" s="25" t="e">
        <f t="shared" si="180"/>
        <v>#VALUE!</v>
      </c>
      <c r="M2661" s="26">
        <f t="shared" si="181"/>
        <v>0.85057471264367812</v>
      </c>
      <c r="N2661" s="22" t="str">
        <f>IFERROR(VLOOKUP(A2661,'Base ATR'!$1:$1048576,2,0),"")</f>
        <v/>
      </c>
      <c r="O2661" s="23" t="str">
        <f t="shared" ca="1" si="182"/>
        <v/>
      </c>
      <c r="P2661" t="str">
        <f t="shared" si="183"/>
        <v/>
      </c>
    </row>
    <row r="2662" spans="1:16" x14ac:dyDescent="0.3">
      <c r="A2662" t="s">
        <v>6312</v>
      </c>
      <c r="D2662" s="29">
        <v>8300000</v>
      </c>
      <c r="E2662" s="29">
        <v>7000000</v>
      </c>
      <c r="F2662" t="s">
        <v>5390</v>
      </c>
      <c r="G2662" s="13">
        <f>IFERROR(IF($F2662="ALTA",$D2662*1.03,
IF($F2662="MEDIA",$D2662*1,
IF($F2662="BAJA",$D2662*0.92,
IF($F2662="LIQUIDAR",_xlfn.XLOOKUP(A2662,Rotación!$A:$A,Rotación!$O:$O,0,0,-1),"")))),"")</f>
        <v>8549000</v>
      </c>
      <c r="H2662" s="13">
        <f>IFERROR(IF($F2662="ALTA",$D2662*1,
IF($F2662="MEDIA",$D2662*0.97,
IF($F2662="BAJA",$D2662*0.9,
IF($F2662="LIQUIDAR",_xlfn.XLOOKUP(A2662,Rotación!$A:$A,Rotación!$O:$O,0,0,-1),"")))),"")</f>
        <v>8300000</v>
      </c>
      <c r="I2662" s="13">
        <f>IFERROR(IF($F2662="ALTA",$D2662*0.97,
IF($F2662="MEDIA",$D2662*0.94,
IF($F2662="BAJA",$D2662*0.87,
IF($F2662="LIQUIDAR",_xlfn.XLOOKUP(A2662,Rotación!$A:$A,Rotación!$O:$O,0,0,-1),"")))),"")</f>
        <v>8051000</v>
      </c>
      <c r="J2662" s="13">
        <f>IFERROR(IF($F2662="ALTA",$D2662*0.94,
IF($F2662="MEDIA",$D2662*0.9,
IF($F2662="BAJA",$D2662*0.85,
IF($F2662="LIQUIDAR",_xlfn.XLOOKUP(A2662,Rotación!$A:$A,Rotación!$O:$O,0,0,-1),"")))),"")</f>
        <v>7802000</v>
      </c>
      <c r="K2662" s="13" t="str">
        <f>_xlfn.XLOOKUP(A2662,Rotación!$A:$A,Rotación!$P:$P,"",0,-1)</f>
        <v/>
      </c>
      <c r="L2662" s="25" t="e">
        <f t="shared" si="180"/>
        <v>#VALUE!</v>
      </c>
      <c r="M2662" s="26">
        <f t="shared" si="181"/>
        <v>0.84337349397590367</v>
      </c>
      <c r="N2662" s="22">
        <f>IFERROR(VLOOKUP(A2662,'Base ATR'!$1:$1048576,2,0),"")</f>
        <v>46181.474305555559</v>
      </c>
      <c r="O2662" s="23">
        <f t="shared" ca="1" si="182"/>
        <v>106.52569444444089</v>
      </c>
      <c r="P2662" t="str">
        <f t="shared" si="183"/>
        <v>SOBRE MERCADO</v>
      </c>
    </row>
    <row r="2663" spans="1:16" x14ac:dyDescent="0.3">
      <c r="A2663" t="s">
        <v>6313</v>
      </c>
      <c r="D2663" s="29">
        <v>11000000</v>
      </c>
      <c r="E2663" s="29">
        <v>9000000</v>
      </c>
      <c r="F2663" t="s">
        <v>5391</v>
      </c>
      <c r="G2663" s="13">
        <f>IFERROR(IF($F2663="ALTA",$D2663*1.03,
IF($F2663="MEDIA",$D2663*1,
IF($F2663="BAJA",$D2663*0.92,
IF($F2663="LIQUIDAR",_xlfn.XLOOKUP(A2663,Rotación!$A:$A,Rotación!$O:$O,0,0,-1),"")))),"")</f>
        <v>10120000</v>
      </c>
      <c r="H2663" s="13">
        <f>IFERROR(IF($F2663="ALTA",$D2663*1,
IF($F2663="MEDIA",$D2663*0.97,
IF($F2663="BAJA",$D2663*0.9,
IF($F2663="LIQUIDAR",_xlfn.XLOOKUP(A2663,Rotación!$A:$A,Rotación!$O:$O,0,0,-1),"")))),"")</f>
        <v>9900000</v>
      </c>
      <c r="I2663" s="13">
        <f>IFERROR(IF($F2663="ALTA",$D2663*0.97,
IF($F2663="MEDIA",$D2663*0.94,
IF($F2663="BAJA",$D2663*0.87,
IF($F2663="LIQUIDAR",_xlfn.XLOOKUP(A2663,Rotación!$A:$A,Rotación!$O:$O,0,0,-1),"")))),"")</f>
        <v>9570000</v>
      </c>
      <c r="J2663" s="13">
        <f>IFERROR(IF($F2663="ALTA",$D2663*0.94,
IF($F2663="MEDIA",$D2663*0.9,
IF($F2663="BAJA",$D2663*0.85,
IF($F2663="LIQUIDAR",_xlfn.XLOOKUP(A2663,Rotación!$A:$A,Rotación!$O:$O,0,0,-1),"")))),"")</f>
        <v>9350000</v>
      </c>
      <c r="K2663" s="13" t="str">
        <f>_xlfn.XLOOKUP(A2663,Rotación!$A:$A,Rotación!$P:$P,"",0,-1)</f>
        <v/>
      </c>
      <c r="L2663" s="25" t="e">
        <f t="shared" si="180"/>
        <v>#VALUE!</v>
      </c>
      <c r="M2663" s="26">
        <f t="shared" si="181"/>
        <v>0.81818181818181823</v>
      </c>
      <c r="N2663" s="22" t="str">
        <f>IFERROR(VLOOKUP(A2663,'Base ATR'!$1:$1048576,2,0),"")</f>
        <v/>
      </c>
      <c r="O2663" s="23" t="str">
        <f t="shared" ca="1" si="182"/>
        <v/>
      </c>
      <c r="P2663" t="str">
        <f t="shared" si="183"/>
        <v/>
      </c>
    </row>
    <row r="2664" spans="1:16" x14ac:dyDescent="0.3">
      <c r="A2664" t="s">
        <v>6314</v>
      </c>
      <c r="D2664" s="29">
        <v>12900000</v>
      </c>
      <c r="E2664" s="29">
        <v>10800000</v>
      </c>
      <c r="F2664" t="s">
        <v>5391</v>
      </c>
      <c r="G2664" s="13">
        <f>IFERROR(IF($F2664="ALTA",$D2664*1.03,
IF($F2664="MEDIA",$D2664*1,
IF($F2664="BAJA",$D2664*0.92,
IF($F2664="LIQUIDAR",_xlfn.XLOOKUP(A2664,Rotación!$A:$A,Rotación!$O:$O,0,0,-1),"")))),"")</f>
        <v>11868000</v>
      </c>
      <c r="H2664" s="13">
        <f>IFERROR(IF($F2664="ALTA",$D2664*1,
IF($F2664="MEDIA",$D2664*0.97,
IF($F2664="BAJA",$D2664*0.9,
IF($F2664="LIQUIDAR",_xlfn.XLOOKUP(A2664,Rotación!$A:$A,Rotación!$O:$O,0,0,-1),"")))),"")</f>
        <v>11610000</v>
      </c>
      <c r="I2664" s="13">
        <f>IFERROR(IF($F2664="ALTA",$D2664*0.97,
IF($F2664="MEDIA",$D2664*0.94,
IF($F2664="BAJA",$D2664*0.87,
IF($F2664="LIQUIDAR",_xlfn.XLOOKUP(A2664,Rotación!$A:$A,Rotación!$O:$O,0,0,-1),"")))),"")</f>
        <v>11223000</v>
      </c>
      <c r="J2664" s="13">
        <f>IFERROR(IF($F2664="ALTA",$D2664*0.94,
IF($F2664="MEDIA",$D2664*0.9,
IF($F2664="BAJA",$D2664*0.85,
IF($F2664="LIQUIDAR",_xlfn.XLOOKUP(A2664,Rotación!$A:$A,Rotación!$O:$O,0,0,-1),"")))),"")</f>
        <v>10965000</v>
      </c>
      <c r="K2664" s="13" t="str">
        <f>_xlfn.XLOOKUP(A2664,Rotación!$A:$A,Rotación!$P:$P,"",0,-1)</f>
        <v/>
      </c>
      <c r="L2664" s="25" t="e">
        <f t="shared" si="180"/>
        <v>#VALUE!</v>
      </c>
      <c r="M2664" s="26">
        <f t="shared" si="181"/>
        <v>0.83720930232558144</v>
      </c>
      <c r="N2664" s="22" t="str">
        <f>IFERROR(VLOOKUP(A2664,'Base ATR'!$1:$1048576,2,0),"")</f>
        <v/>
      </c>
      <c r="O2664" s="23" t="str">
        <f t="shared" ca="1" si="182"/>
        <v/>
      </c>
      <c r="P2664" t="str">
        <f t="shared" si="183"/>
        <v/>
      </c>
    </row>
    <row r="2665" spans="1:16" x14ac:dyDescent="0.3">
      <c r="A2665" t="s">
        <v>6315</v>
      </c>
      <c r="D2665" s="29">
        <v>7900000</v>
      </c>
      <c r="E2665" s="29">
        <v>6800000</v>
      </c>
      <c r="F2665" t="s">
        <v>5391</v>
      </c>
      <c r="G2665" s="13">
        <f>IFERROR(IF($F2665="ALTA",$D2665*1.03,
IF($F2665="MEDIA",$D2665*1,
IF($F2665="BAJA",$D2665*0.92,
IF($F2665="LIQUIDAR",_xlfn.XLOOKUP(A2665,Rotación!$A:$A,Rotación!$O:$O,0,0,-1),"")))),"")</f>
        <v>7268000</v>
      </c>
      <c r="H2665" s="13">
        <f>IFERROR(IF($F2665="ALTA",$D2665*1,
IF($F2665="MEDIA",$D2665*0.97,
IF($F2665="BAJA",$D2665*0.9,
IF($F2665="LIQUIDAR",_xlfn.XLOOKUP(A2665,Rotación!$A:$A,Rotación!$O:$O,0,0,-1),"")))),"")</f>
        <v>7110000</v>
      </c>
      <c r="I2665" s="13">
        <f>IFERROR(IF($F2665="ALTA",$D2665*0.97,
IF($F2665="MEDIA",$D2665*0.94,
IF($F2665="BAJA",$D2665*0.87,
IF($F2665="LIQUIDAR",_xlfn.XLOOKUP(A2665,Rotación!$A:$A,Rotación!$O:$O,0,0,-1),"")))),"")</f>
        <v>6873000</v>
      </c>
      <c r="J2665" s="13">
        <f>IFERROR(IF($F2665="ALTA",$D2665*0.94,
IF($F2665="MEDIA",$D2665*0.9,
IF($F2665="BAJA",$D2665*0.85,
IF($F2665="LIQUIDAR",_xlfn.XLOOKUP(A2665,Rotación!$A:$A,Rotación!$O:$O,0,0,-1),"")))),"")</f>
        <v>6715000</v>
      </c>
      <c r="K2665" s="13" t="str">
        <f>_xlfn.XLOOKUP(A2665,Rotación!$A:$A,Rotación!$P:$P,"",0,-1)</f>
        <v/>
      </c>
      <c r="L2665" s="25" t="e">
        <f t="shared" si="180"/>
        <v>#VALUE!</v>
      </c>
      <c r="M2665" s="26">
        <f t="shared" si="181"/>
        <v>0.86075949367088611</v>
      </c>
      <c r="N2665" s="22" t="str">
        <f>IFERROR(VLOOKUP(A2665,'Base ATR'!$1:$1048576,2,0),"")</f>
        <v/>
      </c>
      <c r="O2665" s="23" t="str">
        <f t="shared" ca="1" si="182"/>
        <v/>
      </c>
      <c r="P2665" t="str">
        <f t="shared" si="183"/>
        <v/>
      </c>
    </row>
    <row r="2666" spans="1:16" x14ac:dyDescent="0.3">
      <c r="A2666" t="s">
        <v>6316</v>
      </c>
      <c r="D2666" s="29">
        <v>13800000</v>
      </c>
      <c r="E2666" s="29">
        <v>11500000</v>
      </c>
      <c r="F2666" t="s">
        <v>4033</v>
      </c>
      <c r="G2666" s="13">
        <f>IFERROR(IF($F2666="ALTA",$D2666*1.03,
IF($F2666="MEDIA",$D2666*1,
IF($F2666="BAJA",$D2666*0.92,
IF($F2666="LIQUIDAR",_xlfn.XLOOKUP(A2666,Rotación!$A:$A,Rotación!$O:$O,0,0,-1),"")))),"")</f>
        <v>13800000</v>
      </c>
      <c r="H2666" s="13">
        <f>IFERROR(IF($F2666="ALTA",$D2666*1,
IF($F2666="MEDIA",$D2666*0.97,
IF($F2666="BAJA",$D2666*0.9,
IF($F2666="LIQUIDAR",_xlfn.XLOOKUP(A2666,Rotación!$A:$A,Rotación!$O:$O,0,0,-1),"")))),"")</f>
        <v>13386000</v>
      </c>
      <c r="I2666" s="13">
        <f>IFERROR(IF($F2666="ALTA",$D2666*0.97,
IF($F2666="MEDIA",$D2666*0.94,
IF($F2666="BAJA",$D2666*0.87,
IF($F2666="LIQUIDAR",_xlfn.XLOOKUP(A2666,Rotación!$A:$A,Rotación!$O:$O,0,0,-1),"")))),"")</f>
        <v>12972000</v>
      </c>
      <c r="J2666" s="13">
        <f>IFERROR(IF($F2666="ALTA",$D2666*0.94,
IF($F2666="MEDIA",$D2666*0.9,
IF($F2666="BAJA",$D2666*0.85,
IF($F2666="LIQUIDAR",_xlfn.XLOOKUP(A2666,Rotación!$A:$A,Rotación!$O:$O,0,0,-1),"")))),"")</f>
        <v>12420000</v>
      </c>
      <c r="K2666" s="13">
        <f>_xlfn.XLOOKUP(A2666,Rotación!$A:$A,Rotación!$P:$P,"",0,-1)</f>
        <v>13690000</v>
      </c>
      <c r="L2666" s="25">
        <f t="shared" si="180"/>
        <v>-110000</v>
      </c>
      <c r="M2666" s="26">
        <f t="shared" si="181"/>
        <v>0.83333333333333337</v>
      </c>
      <c r="N2666" s="22">
        <f>IFERROR(VLOOKUP(A2666,'Base ATR'!$1:$1048576,2,0),"")</f>
        <v>46111.787499999999</v>
      </c>
      <c r="O2666" s="23">
        <f t="shared" ca="1" si="182"/>
        <v>176.21250000000146</v>
      </c>
      <c r="P2666" t="str">
        <f t="shared" si="183"/>
        <v>BAJO MERCADO</v>
      </c>
    </row>
    <row r="2667" spans="1:16" x14ac:dyDescent="0.3">
      <c r="A2667" t="s">
        <v>6317</v>
      </c>
      <c r="D2667" s="29">
        <v>18380000</v>
      </c>
      <c r="E2667" s="29">
        <v>16000000</v>
      </c>
      <c r="F2667" t="s">
        <v>4033</v>
      </c>
      <c r="G2667" s="13">
        <f>IFERROR(IF($F2667="ALTA",$D2667*1.03,
IF($F2667="MEDIA",$D2667*1,
IF($F2667="BAJA",$D2667*0.92,
IF($F2667="LIQUIDAR",_xlfn.XLOOKUP(A2667,Rotación!$A:$A,Rotación!$O:$O,0,0,-1),"")))),"")</f>
        <v>18380000</v>
      </c>
      <c r="H2667" s="13">
        <f>IFERROR(IF($F2667="ALTA",$D2667*1,
IF($F2667="MEDIA",$D2667*0.97,
IF($F2667="BAJA",$D2667*0.9,
IF($F2667="LIQUIDAR",_xlfn.XLOOKUP(A2667,Rotación!$A:$A,Rotación!$O:$O,0,0,-1),"")))),"")</f>
        <v>17828600</v>
      </c>
      <c r="I2667" s="13">
        <f>IFERROR(IF($F2667="ALTA",$D2667*0.97,
IF($F2667="MEDIA",$D2667*0.94,
IF($F2667="BAJA",$D2667*0.87,
IF($F2667="LIQUIDAR",_xlfn.XLOOKUP(A2667,Rotación!$A:$A,Rotación!$O:$O,0,0,-1),"")))),"")</f>
        <v>17277200</v>
      </c>
      <c r="J2667" s="13">
        <f>IFERROR(IF($F2667="ALTA",$D2667*0.94,
IF($F2667="MEDIA",$D2667*0.9,
IF($F2667="BAJA",$D2667*0.85,
IF($F2667="LIQUIDAR",_xlfn.XLOOKUP(A2667,Rotación!$A:$A,Rotación!$O:$O,0,0,-1),"")))),"")</f>
        <v>16542000</v>
      </c>
      <c r="K2667" s="13" t="str">
        <f>_xlfn.XLOOKUP(A2667,Rotación!$A:$A,Rotación!$P:$P,"",0,-1)</f>
        <v/>
      </c>
      <c r="L2667" s="25" t="e">
        <f t="shared" si="180"/>
        <v>#VALUE!</v>
      </c>
      <c r="M2667" s="26">
        <f t="shared" si="181"/>
        <v>0.87051142546245919</v>
      </c>
      <c r="N2667" s="22">
        <f>IFERROR(VLOOKUP(A2667,'Base ATR'!$1:$1048576,2,0),"")</f>
        <v>46111.384722222225</v>
      </c>
      <c r="O2667" s="23">
        <f t="shared" ca="1" si="182"/>
        <v>176.61527777777519</v>
      </c>
      <c r="P2667" t="str">
        <f t="shared" si="183"/>
        <v>SOBRE MERCADO</v>
      </c>
    </row>
    <row r="2668" spans="1:16" x14ac:dyDescent="0.3">
      <c r="A2668" t="s">
        <v>6318</v>
      </c>
      <c r="D2668" s="29">
        <v>9200000</v>
      </c>
      <c r="E2668" s="29">
        <v>7800000</v>
      </c>
      <c r="F2668" t="s">
        <v>4033</v>
      </c>
      <c r="G2668" s="13">
        <f>IFERROR(IF($F2668="ALTA",$D2668*1.03,
IF($F2668="MEDIA",$D2668*1,
IF($F2668="BAJA",$D2668*0.92,
IF($F2668="LIQUIDAR",_xlfn.XLOOKUP(A2668,Rotación!$A:$A,Rotación!$O:$O,0,0,-1),"")))),"")</f>
        <v>9200000</v>
      </c>
      <c r="H2668" s="13">
        <f>IFERROR(IF($F2668="ALTA",$D2668*1,
IF($F2668="MEDIA",$D2668*0.97,
IF($F2668="BAJA",$D2668*0.9,
IF($F2668="LIQUIDAR",_xlfn.XLOOKUP(A2668,Rotación!$A:$A,Rotación!$O:$O,0,0,-1),"")))),"")</f>
        <v>8924000</v>
      </c>
      <c r="I2668" s="13">
        <f>IFERROR(IF($F2668="ALTA",$D2668*0.97,
IF($F2668="MEDIA",$D2668*0.94,
IF($F2668="BAJA",$D2668*0.87,
IF($F2668="LIQUIDAR",_xlfn.XLOOKUP(A2668,Rotación!$A:$A,Rotación!$O:$O,0,0,-1),"")))),"")</f>
        <v>8648000</v>
      </c>
      <c r="J2668" s="13">
        <f>IFERROR(IF($F2668="ALTA",$D2668*0.94,
IF($F2668="MEDIA",$D2668*0.9,
IF($F2668="BAJA",$D2668*0.85,
IF($F2668="LIQUIDAR",_xlfn.XLOOKUP(A2668,Rotación!$A:$A,Rotación!$O:$O,0,0,-1),"")))),"")</f>
        <v>8280000</v>
      </c>
      <c r="K2668" s="13" t="str">
        <f>_xlfn.XLOOKUP(A2668,Rotación!$A:$A,Rotación!$P:$P,"",0,-1)</f>
        <v/>
      </c>
      <c r="L2668" s="25" t="e">
        <f t="shared" si="180"/>
        <v>#VALUE!</v>
      </c>
      <c r="M2668" s="26">
        <f t="shared" si="181"/>
        <v>0.84782608695652173</v>
      </c>
      <c r="N2668" s="22" t="str">
        <f>IFERROR(VLOOKUP(A2668,'Base ATR'!$1:$1048576,2,0),"")</f>
        <v/>
      </c>
      <c r="O2668" s="23" t="str">
        <f t="shared" ca="1" si="182"/>
        <v/>
      </c>
      <c r="P2668" t="str">
        <f t="shared" si="183"/>
        <v/>
      </c>
    </row>
    <row r="2669" spans="1:16" x14ac:dyDescent="0.3">
      <c r="A2669" t="s">
        <v>6319</v>
      </c>
      <c r="D2669" s="29">
        <v>13400000</v>
      </c>
      <c r="E2669" s="29">
        <v>11300000</v>
      </c>
      <c r="F2669" t="s">
        <v>4033</v>
      </c>
      <c r="G2669" s="13">
        <f>IFERROR(IF($F2669="ALTA",$D2669*1.03,
IF($F2669="MEDIA",$D2669*1,
IF($F2669="BAJA",$D2669*0.92,
IF($F2669="LIQUIDAR",_xlfn.XLOOKUP(A2669,Rotación!$A:$A,Rotación!$O:$O,0,0,-1),"")))),"")</f>
        <v>13400000</v>
      </c>
      <c r="H2669" s="13">
        <f>IFERROR(IF($F2669="ALTA",$D2669*1,
IF($F2669="MEDIA",$D2669*0.97,
IF($F2669="BAJA",$D2669*0.9,
IF($F2669="LIQUIDAR",_xlfn.XLOOKUP(A2669,Rotación!$A:$A,Rotación!$O:$O,0,0,-1),"")))),"")</f>
        <v>12998000</v>
      </c>
      <c r="I2669" s="13">
        <f>IFERROR(IF($F2669="ALTA",$D2669*0.97,
IF($F2669="MEDIA",$D2669*0.94,
IF($F2669="BAJA",$D2669*0.87,
IF($F2669="LIQUIDAR",_xlfn.XLOOKUP(A2669,Rotación!$A:$A,Rotación!$O:$O,0,0,-1),"")))),"")</f>
        <v>12596000</v>
      </c>
      <c r="J2669" s="13">
        <f>IFERROR(IF($F2669="ALTA",$D2669*0.94,
IF($F2669="MEDIA",$D2669*0.9,
IF($F2669="BAJA",$D2669*0.85,
IF($F2669="LIQUIDAR",_xlfn.XLOOKUP(A2669,Rotación!$A:$A,Rotación!$O:$O,0,0,-1),"")))),"")</f>
        <v>12060000</v>
      </c>
      <c r="K2669" s="13" t="str">
        <f>_xlfn.XLOOKUP(A2669,Rotación!$A:$A,Rotación!$P:$P,"",0,-1)</f>
        <v/>
      </c>
      <c r="L2669" s="25" t="e">
        <f t="shared" si="180"/>
        <v>#VALUE!</v>
      </c>
      <c r="M2669" s="26">
        <f t="shared" si="181"/>
        <v>0.84328358208955223</v>
      </c>
      <c r="N2669" s="22">
        <f>IFERROR(VLOOKUP(A2669,'Base ATR'!$1:$1048576,2,0),"")</f>
        <v>46121.520138888889</v>
      </c>
      <c r="O2669" s="23">
        <f t="shared" ca="1" si="182"/>
        <v>166.47986111111095</v>
      </c>
      <c r="P2669" t="str">
        <f t="shared" si="183"/>
        <v>SOBRE MERCADO</v>
      </c>
    </row>
    <row r="2670" spans="1:16" x14ac:dyDescent="0.3">
      <c r="A2670" t="s">
        <v>6320</v>
      </c>
      <c r="D2670" s="29">
        <v>12400000</v>
      </c>
      <c r="E2670" s="29">
        <v>10100000</v>
      </c>
      <c r="F2670" t="s">
        <v>4033</v>
      </c>
      <c r="G2670" s="13">
        <f>IFERROR(IF($F2670="ALTA",$D2670*1.03,
IF($F2670="MEDIA",$D2670*1,
IF($F2670="BAJA",$D2670*0.92,
IF($F2670="LIQUIDAR",_xlfn.XLOOKUP(A2670,Rotación!$A:$A,Rotación!$O:$O,0,0,-1),"")))),"")</f>
        <v>12400000</v>
      </c>
      <c r="H2670" s="13">
        <f>IFERROR(IF($F2670="ALTA",$D2670*1,
IF($F2670="MEDIA",$D2670*0.97,
IF($F2670="BAJA",$D2670*0.9,
IF($F2670="LIQUIDAR",_xlfn.XLOOKUP(A2670,Rotación!$A:$A,Rotación!$O:$O,0,0,-1),"")))),"")</f>
        <v>12028000</v>
      </c>
      <c r="I2670" s="13">
        <f>IFERROR(IF($F2670="ALTA",$D2670*0.97,
IF($F2670="MEDIA",$D2670*0.94,
IF($F2670="BAJA",$D2670*0.87,
IF($F2670="LIQUIDAR",_xlfn.XLOOKUP(A2670,Rotación!$A:$A,Rotación!$O:$O,0,0,-1),"")))),"")</f>
        <v>11656000</v>
      </c>
      <c r="J2670" s="13">
        <f>IFERROR(IF($F2670="ALTA",$D2670*0.94,
IF($F2670="MEDIA",$D2670*0.9,
IF($F2670="BAJA",$D2670*0.85,
IF($F2670="LIQUIDAR",_xlfn.XLOOKUP(A2670,Rotación!$A:$A,Rotación!$O:$O,0,0,-1),"")))),"")</f>
        <v>11160000</v>
      </c>
      <c r="K2670" s="13" t="str">
        <f>_xlfn.XLOOKUP(A2670,Rotación!$A:$A,Rotación!$P:$P,"",0,-1)</f>
        <v/>
      </c>
      <c r="L2670" s="25" t="e">
        <f t="shared" si="180"/>
        <v>#VALUE!</v>
      </c>
      <c r="M2670" s="26">
        <f t="shared" si="181"/>
        <v>0.81451612903225812</v>
      </c>
      <c r="N2670" s="22">
        <f>IFERROR(VLOOKUP(A2670,'Base ATR'!$1:$1048576,2,0),"")</f>
        <v>46111.455555555556</v>
      </c>
      <c r="O2670" s="23">
        <f t="shared" ca="1" si="182"/>
        <v>176.5444444444438</v>
      </c>
      <c r="P2670" t="str">
        <f t="shared" si="183"/>
        <v>SOBRE MERCADO</v>
      </c>
    </row>
    <row r="2671" spans="1:16" x14ac:dyDescent="0.3">
      <c r="A2671" t="s">
        <v>6321</v>
      </c>
      <c r="D2671" s="29">
        <v>27400000</v>
      </c>
      <c r="E2671" s="29">
        <v>23000000</v>
      </c>
      <c r="F2671" t="s">
        <v>5391</v>
      </c>
      <c r="G2671" s="13">
        <f>IFERROR(IF($F2671="ALTA",$D2671*1.03,
IF($F2671="MEDIA",$D2671*1,
IF($F2671="BAJA",$D2671*0.92,
IF($F2671="LIQUIDAR",_xlfn.XLOOKUP(A2671,Rotación!$A:$A,Rotación!$O:$O,0,0,-1),"")))),"")</f>
        <v>25208000</v>
      </c>
      <c r="H2671" s="13">
        <f>IFERROR(IF($F2671="ALTA",$D2671*1,
IF($F2671="MEDIA",$D2671*0.97,
IF($F2671="BAJA",$D2671*0.9,
IF($F2671="LIQUIDAR",_xlfn.XLOOKUP(A2671,Rotación!$A:$A,Rotación!$O:$O,0,0,-1),"")))),"")</f>
        <v>24660000</v>
      </c>
      <c r="I2671" s="13">
        <f>IFERROR(IF($F2671="ALTA",$D2671*0.97,
IF($F2671="MEDIA",$D2671*0.94,
IF($F2671="BAJA",$D2671*0.87,
IF($F2671="LIQUIDAR",_xlfn.XLOOKUP(A2671,Rotación!$A:$A,Rotación!$O:$O,0,0,-1),"")))),"")</f>
        <v>23838000</v>
      </c>
      <c r="J2671" s="13">
        <f>IFERROR(IF($F2671="ALTA",$D2671*0.94,
IF($F2671="MEDIA",$D2671*0.9,
IF($F2671="BAJA",$D2671*0.85,
IF($F2671="LIQUIDAR",_xlfn.XLOOKUP(A2671,Rotación!$A:$A,Rotación!$O:$O,0,0,-1),"")))),"")</f>
        <v>23290000</v>
      </c>
      <c r="K2671" s="13">
        <f>_xlfn.XLOOKUP(A2671,Rotación!$A:$A,Rotación!$P:$P,"",0,-1)</f>
        <v>24990000</v>
      </c>
      <c r="L2671" s="25">
        <f t="shared" si="180"/>
        <v>-2410000</v>
      </c>
      <c r="M2671" s="26">
        <f t="shared" si="181"/>
        <v>0.83941605839416056</v>
      </c>
      <c r="N2671" s="22">
        <f>IFERROR(VLOOKUP(A2671,'Base ATR'!$1:$1048576,2,0),"")</f>
        <v>46108.558333333334</v>
      </c>
      <c r="O2671" s="23">
        <f t="shared" ca="1" si="182"/>
        <v>179.4416666666657</v>
      </c>
      <c r="P2671" t="str">
        <f t="shared" si="183"/>
        <v>BAJO MERCADO</v>
      </c>
    </row>
    <row r="2672" spans="1:16" x14ac:dyDescent="0.3">
      <c r="A2672" t="s">
        <v>6322</v>
      </c>
      <c r="D2672" s="29">
        <v>8400000</v>
      </c>
      <c r="E2672" s="29">
        <v>7000000</v>
      </c>
      <c r="F2672" t="s">
        <v>5390</v>
      </c>
      <c r="G2672" s="13">
        <f>IFERROR(IF($F2672="ALTA",$D2672*1.03,
IF($F2672="MEDIA",$D2672*1,
IF($F2672="BAJA",$D2672*0.92,
IF($F2672="LIQUIDAR",_xlfn.XLOOKUP(A2672,Rotación!$A:$A,Rotación!$O:$O,0,0,-1),"")))),"")</f>
        <v>8652000</v>
      </c>
      <c r="H2672" s="13">
        <f>IFERROR(IF($F2672="ALTA",$D2672*1,
IF($F2672="MEDIA",$D2672*0.97,
IF($F2672="BAJA",$D2672*0.9,
IF($F2672="LIQUIDAR",_xlfn.XLOOKUP(A2672,Rotación!$A:$A,Rotación!$O:$O,0,0,-1),"")))),"")</f>
        <v>8400000</v>
      </c>
      <c r="I2672" s="13">
        <f>IFERROR(IF($F2672="ALTA",$D2672*0.97,
IF($F2672="MEDIA",$D2672*0.94,
IF($F2672="BAJA",$D2672*0.87,
IF($F2672="LIQUIDAR",_xlfn.XLOOKUP(A2672,Rotación!$A:$A,Rotación!$O:$O,0,0,-1),"")))),"")</f>
        <v>8148000</v>
      </c>
      <c r="J2672" s="13">
        <f>IFERROR(IF($F2672="ALTA",$D2672*0.94,
IF($F2672="MEDIA",$D2672*0.9,
IF($F2672="BAJA",$D2672*0.85,
IF($F2672="LIQUIDAR",_xlfn.XLOOKUP(A2672,Rotación!$A:$A,Rotación!$O:$O,0,0,-1),"")))),"")</f>
        <v>7896000</v>
      </c>
      <c r="K2672" s="13" t="str">
        <f>_xlfn.XLOOKUP(A2672,Rotación!$A:$A,Rotación!$P:$P,"",0,-1)</f>
        <v/>
      </c>
      <c r="L2672" s="25" t="e">
        <f t="shared" si="180"/>
        <v>#VALUE!</v>
      </c>
      <c r="M2672" s="26">
        <f t="shared" si="181"/>
        <v>0.83333333333333337</v>
      </c>
      <c r="N2672" s="22" t="str">
        <f>IFERROR(VLOOKUP(A2672,'Base ATR'!$1:$1048576,2,0),"")</f>
        <v/>
      </c>
      <c r="O2672" s="23" t="str">
        <f t="shared" ca="1" si="182"/>
        <v/>
      </c>
      <c r="P2672" t="str">
        <f t="shared" si="183"/>
        <v/>
      </c>
    </row>
    <row r="2673" spans="1:16" x14ac:dyDescent="0.3">
      <c r="A2673" t="s">
        <v>5574</v>
      </c>
      <c r="D2673" s="29">
        <v>36900000</v>
      </c>
      <c r="E2673" s="29">
        <v>30500000</v>
      </c>
      <c r="F2673" t="s">
        <v>5390</v>
      </c>
      <c r="G2673" s="13">
        <f>IFERROR(IF($F2673="ALTA",$D2673*1.03,
IF($F2673="MEDIA",$D2673*1,
IF($F2673="BAJA",$D2673*0.92,
IF($F2673="LIQUIDAR",_xlfn.XLOOKUP(A2673,Rotación!$A:$A,Rotación!$O:$O,0,0,-1),"")))),"")</f>
        <v>38007000</v>
      </c>
      <c r="H2673" s="13">
        <f>IFERROR(IF($F2673="ALTA",$D2673*1,
IF($F2673="MEDIA",$D2673*0.97,
IF($F2673="BAJA",$D2673*0.9,
IF($F2673="LIQUIDAR",_xlfn.XLOOKUP(A2673,Rotación!$A:$A,Rotación!$O:$O,0,0,-1),"")))),"")</f>
        <v>36900000</v>
      </c>
      <c r="I2673" s="13">
        <f>IFERROR(IF($F2673="ALTA",$D2673*0.97,
IF($F2673="MEDIA",$D2673*0.94,
IF($F2673="BAJA",$D2673*0.87,
IF($F2673="LIQUIDAR",_xlfn.XLOOKUP(A2673,Rotación!$A:$A,Rotación!$O:$O,0,0,-1),"")))),"")</f>
        <v>35793000</v>
      </c>
      <c r="J2673" s="13">
        <f>IFERROR(IF($F2673="ALTA",$D2673*0.94,
IF($F2673="MEDIA",$D2673*0.9,
IF($F2673="BAJA",$D2673*0.85,
IF($F2673="LIQUIDAR",_xlfn.XLOOKUP(A2673,Rotación!$A:$A,Rotación!$O:$O,0,0,-1),"")))),"")</f>
        <v>34686000</v>
      </c>
      <c r="K2673" s="13" t="str">
        <f>_xlfn.XLOOKUP(A2673,Rotación!$A:$A,Rotación!$P:$P,"",0,-1)</f>
        <v/>
      </c>
      <c r="L2673" s="25" t="e">
        <f t="shared" si="180"/>
        <v>#VALUE!</v>
      </c>
      <c r="M2673" s="26">
        <f t="shared" si="181"/>
        <v>0.82655826558265577</v>
      </c>
      <c r="N2673" s="22" t="str">
        <f>IFERROR(VLOOKUP(A2673,'Base ATR'!$1:$1048576,2,0),"")</f>
        <v/>
      </c>
      <c r="O2673" s="23" t="str">
        <f t="shared" ca="1" si="182"/>
        <v/>
      </c>
      <c r="P2673" t="str">
        <f t="shared" si="183"/>
        <v/>
      </c>
    </row>
    <row r="2674" spans="1:16" x14ac:dyDescent="0.3">
      <c r="A2674" t="s">
        <v>5262</v>
      </c>
      <c r="B2674" t="s">
        <v>24</v>
      </c>
      <c r="C2674" t="s">
        <v>5721</v>
      </c>
      <c r="D2674" s="29">
        <v>45400000</v>
      </c>
      <c r="E2674" s="29">
        <v>40000000</v>
      </c>
      <c r="F2674" t="s">
        <v>5390</v>
      </c>
      <c r="G2674" s="13">
        <f>IFERROR(IF($F2674="ALTA",$D2674*1.03,
IF($F2674="MEDIA",$D2674*1,
IF($F2674="BAJA",$D2674*0.92,
IF($F2674="LIQUIDAR",_xlfn.XLOOKUP(A2674,Rotación!$A:$A,Rotación!$O:$O,0,0,-1),"")))),"")</f>
        <v>46762000</v>
      </c>
      <c r="H2674" s="13">
        <f>IFERROR(IF($F2674="ALTA",$D2674*1,
IF($F2674="MEDIA",$D2674*0.97,
IF($F2674="BAJA",$D2674*0.9,
IF($F2674="LIQUIDAR",_xlfn.XLOOKUP(A2674,Rotación!$A:$A,Rotación!$O:$O,0,0,-1),"")))),"")</f>
        <v>45400000</v>
      </c>
      <c r="I2674" s="13">
        <f>IFERROR(IF($F2674="ALTA",$D2674*0.97,
IF($F2674="MEDIA",$D2674*0.94,
IF($F2674="BAJA",$D2674*0.87,
IF($F2674="LIQUIDAR",_xlfn.XLOOKUP(A2674,Rotación!$A:$A,Rotación!$O:$O,0,0,-1),"")))),"")</f>
        <v>44038000</v>
      </c>
      <c r="J2674" s="13">
        <f>IFERROR(IF($F2674="ALTA",$D2674*0.94,
IF($F2674="MEDIA",$D2674*0.9,
IF($F2674="BAJA",$D2674*0.85,
IF($F2674="LIQUIDAR",_xlfn.XLOOKUP(A2674,Rotación!$A:$A,Rotación!$O:$O,0,0,-1),"")))),"")</f>
        <v>42676000</v>
      </c>
      <c r="K2674" s="13" t="str">
        <f>_xlfn.XLOOKUP(A2674,Rotación!$A:$A,Rotación!$P:$P,"",0,-1)</f>
        <v/>
      </c>
      <c r="L2674" s="25" t="e">
        <f t="shared" si="180"/>
        <v>#VALUE!</v>
      </c>
      <c r="M2674" s="26">
        <f t="shared" si="181"/>
        <v>0.88105726872246692</v>
      </c>
      <c r="N2674" s="22" t="str">
        <f>IFERROR(VLOOKUP(A2674,'Base ATR'!$1:$1048576,2,0),"")</f>
        <v/>
      </c>
      <c r="O2674" s="23" t="str">
        <f t="shared" ca="1" si="182"/>
        <v/>
      </c>
      <c r="P2674" t="str">
        <f t="shared" si="183"/>
        <v/>
      </c>
    </row>
    <row r="2675" spans="1:16" x14ac:dyDescent="0.3">
      <c r="A2675" t="s">
        <v>6323</v>
      </c>
      <c r="D2675" s="29">
        <v>6200000</v>
      </c>
      <c r="E2675" s="29">
        <v>5200000</v>
      </c>
      <c r="F2675" t="s">
        <v>5390</v>
      </c>
      <c r="G2675" s="13">
        <f>IFERROR(IF($F2675="ALTA",$D2675*1.03,
IF($F2675="MEDIA",$D2675*1,
IF($F2675="BAJA",$D2675*0.92,
IF($F2675="LIQUIDAR",_xlfn.XLOOKUP(A2675,Rotación!$A:$A,Rotación!$O:$O,0,0,-1),"")))),"")</f>
        <v>6386000</v>
      </c>
      <c r="H2675" s="13">
        <f>IFERROR(IF($F2675="ALTA",$D2675*1,
IF($F2675="MEDIA",$D2675*0.97,
IF($F2675="BAJA",$D2675*0.9,
IF($F2675="LIQUIDAR",_xlfn.XLOOKUP(A2675,Rotación!$A:$A,Rotación!$O:$O,0,0,-1),"")))),"")</f>
        <v>6200000</v>
      </c>
      <c r="I2675" s="13">
        <f>IFERROR(IF($F2675="ALTA",$D2675*0.97,
IF($F2675="MEDIA",$D2675*0.94,
IF($F2675="BAJA",$D2675*0.87,
IF($F2675="LIQUIDAR",_xlfn.XLOOKUP(A2675,Rotación!$A:$A,Rotación!$O:$O,0,0,-1),"")))),"")</f>
        <v>6014000</v>
      </c>
      <c r="J2675" s="13">
        <f>IFERROR(IF($F2675="ALTA",$D2675*0.94,
IF($F2675="MEDIA",$D2675*0.9,
IF($F2675="BAJA",$D2675*0.85,
IF($F2675="LIQUIDAR",_xlfn.XLOOKUP(A2675,Rotación!$A:$A,Rotación!$O:$O,0,0,-1),"")))),"")</f>
        <v>5828000</v>
      </c>
      <c r="K2675" s="13" t="str">
        <f>_xlfn.XLOOKUP(A2675,Rotación!$A:$A,Rotación!$P:$P,"",0,-1)</f>
        <v/>
      </c>
      <c r="L2675" s="25" t="e">
        <f t="shared" si="180"/>
        <v>#VALUE!</v>
      </c>
      <c r="M2675" s="26">
        <f t="shared" si="181"/>
        <v>0.83870967741935487</v>
      </c>
      <c r="N2675" s="22" t="str">
        <f>IFERROR(VLOOKUP(A2675,'Base ATR'!$1:$1048576,2,0),"")</f>
        <v/>
      </c>
      <c r="O2675" s="23" t="str">
        <f t="shared" ca="1" si="182"/>
        <v/>
      </c>
      <c r="P2675" t="str">
        <f t="shared" si="183"/>
        <v/>
      </c>
    </row>
    <row r="2676" spans="1:16" x14ac:dyDescent="0.3">
      <c r="A2676" t="s">
        <v>6324</v>
      </c>
      <c r="D2676" s="29">
        <v>30000000</v>
      </c>
      <c r="E2676" s="29">
        <v>25000000</v>
      </c>
      <c r="F2676" t="s">
        <v>5390</v>
      </c>
      <c r="G2676" s="13">
        <f>IFERROR(IF($F2676="ALTA",$D2676*1.03,
IF($F2676="MEDIA",$D2676*1,
IF($F2676="BAJA",$D2676*0.92,
IF($F2676="LIQUIDAR",_xlfn.XLOOKUP(A2676,Rotación!$A:$A,Rotación!$O:$O,0,0,-1),"")))),"")</f>
        <v>30900000</v>
      </c>
      <c r="H2676" s="13">
        <f>IFERROR(IF($F2676="ALTA",$D2676*1,
IF($F2676="MEDIA",$D2676*0.97,
IF($F2676="BAJA",$D2676*0.9,
IF($F2676="LIQUIDAR",_xlfn.XLOOKUP(A2676,Rotación!$A:$A,Rotación!$O:$O,0,0,-1),"")))),"")</f>
        <v>30000000</v>
      </c>
      <c r="I2676" s="13">
        <f>IFERROR(IF($F2676="ALTA",$D2676*0.97,
IF($F2676="MEDIA",$D2676*0.94,
IF($F2676="BAJA",$D2676*0.87,
IF($F2676="LIQUIDAR",_xlfn.XLOOKUP(A2676,Rotación!$A:$A,Rotación!$O:$O,0,0,-1),"")))),"")</f>
        <v>29100000</v>
      </c>
      <c r="J2676" s="13">
        <f>IFERROR(IF($F2676="ALTA",$D2676*0.94,
IF($F2676="MEDIA",$D2676*0.9,
IF($F2676="BAJA",$D2676*0.85,
IF($F2676="LIQUIDAR",_xlfn.XLOOKUP(A2676,Rotación!$A:$A,Rotación!$O:$O,0,0,-1),"")))),"")</f>
        <v>28200000</v>
      </c>
      <c r="K2676" s="13" t="str">
        <f>_xlfn.XLOOKUP(A2676,Rotación!$A:$A,Rotación!$P:$P,"",0,-1)</f>
        <v/>
      </c>
      <c r="L2676" s="25" t="e">
        <f t="shared" si="180"/>
        <v>#VALUE!</v>
      </c>
      <c r="M2676" s="26">
        <f t="shared" si="181"/>
        <v>0.83333333333333337</v>
      </c>
      <c r="N2676" s="22" t="str">
        <f>IFERROR(VLOOKUP(A2676,'Base ATR'!$1:$1048576,2,0),"")</f>
        <v/>
      </c>
      <c r="O2676" s="23" t="str">
        <f t="shared" ca="1" si="182"/>
        <v/>
      </c>
      <c r="P2676" t="str">
        <f t="shared" si="183"/>
        <v/>
      </c>
    </row>
    <row r="2677" spans="1:16" x14ac:dyDescent="0.3">
      <c r="A2677" t="s">
        <v>6325</v>
      </c>
      <c r="D2677" s="29">
        <v>64000000</v>
      </c>
      <c r="E2677" s="29">
        <v>52500000</v>
      </c>
      <c r="F2677" t="s">
        <v>5391</v>
      </c>
      <c r="G2677" s="13">
        <f>IFERROR(IF($F2677="ALTA",$D2677*1.03,
IF($F2677="MEDIA",$D2677*1,
IF($F2677="BAJA",$D2677*0.92,
IF($F2677="LIQUIDAR",_xlfn.XLOOKUP(A2677,Rotación!$A:$A,Rotación!$O:$O,0,0,-1),"")))),"")</f>
        <v>58880000</v>
      </c>
      <c r="H2677" s="13">
        <f>IFERROR(IF($F2677="ALTA",$D2677*1,
IF($F2677="MEDIA",$D2677*0.97,
IF($F2677="BAJA",$D2677*0.9,
IF($F2677="LIQUIDAR",_xlfn.XLOOKUP(A2677,Rotación!$A:$A,Rotación!$O:$O,0,0,-1),"")))),"")</f>
        <v>57600000</v>
      </c>
      <c r="I2677" s="13">
        <f>IFERROR(IF($F2677="ALTA",$D2677*0.97,
IF($F2677="MEDIA",$D2677*0.94,
IF($F2677="BAJA",$D2677*0.87,
IF($F2677="LIQUIDAR",_xlfn.XLOOKUP(A2677,Rotación!$A:$A,Rotación!$O:$O,0,0,-1),"")))),"")</f>
        <v>55680000</v>
      </c>
      <c r="J2677" s="13">
        <f>IFERROR(IF($F2677="ALTA",$D2677*0.94,
IF($F2677="MEDIA",$D2677*0.9,
IF($F2677="BAJA",$D2677*0.85,
IF($F2677="LIQUIDAR",_xlfn.XLOOKUP(A2677,Rotación!$A:$A,Rotación!$O:$O,0,0,-1),"")))),"")</f>
        <v>54400000</v>
      </c>
      <c r="K2677" s="13" t="str">
        <f>_xlfn.XLOOKUP(A2677,Rotación!$A:$A,Rotación!$P:$P,"",0,-1)</f>
        <v/>
      </c>
      <c r="L2677" s="25" t="e">
        <f t="shared" si="180"/>
        <v>#VALUE!</v>
      </c>
      <c r="M2677" s="26">
        <f t="shared" si="181"/>
        <v>0.8203125</v>
      </c>
      <c r="N2677" s="22" t="str">
        <f>IFERROR(VLOOKUP(A2677,'Base ATR'!$1:$1048576,2,0),"")</f>
        <v/>
      </c>
      <c r="O2677" s="23" t="str">
        <f t="shared" ca="1" si="182"/>
        <v/>
      </c>
      <c r="P2677" t="str">
        <f t="shared" si="183"/>
        <v/>
      </c>
    </row>
    <row r="2678" spans="1:16" x14ac:dyDescent="0.3">
      <c r="A2678" t="s">
        <v>6326</v>
      </c>
      <c r="D2678" s="29">
        <v>16000000</v>
      </c>
      <c r="E2678" s="29">
        <v>13900000</v>
      </c>
      <c r="F2678" t="s">
        <v>5390</v>
      </c>
      <c r="G2678" s="13">
        <f>IFERROR(IF($F2678="ALTA",$D2678*1.03,
IF($F2678="MEDIA",$D2678*1,
IF($F2678="BAJA",$D2678*0.92,
IF($F2678="LIQUIDAR",_xlfn.XLOOKUP(A2678,Rotación!$A:$A,Rotación!$O:$O,0,0,-1),"")))),"")</f>
        <v>16480000</v>
      </c>
      <c r="H2678" s="13">
        <f>IFERROR(IF($F2678="ALTA",$D2678*1,
IF($F2678="MEDIA",$D2678*0.97,
IF($F2678="BAJA",$D2678*0.9,
IF($F2678="LIQUIDAR",_xlfn.XLOOKUP(A2678,Rotación!$A:$A,Rotación!$O:$O,0,0,-1),"")))),"")</f>
        <v>16000000</v>
      </c>
      <c r="I2678" s="13">
        <f>IFERROR(IF($F2678="ALTA",$D2678*0.97,
IF($F2678="MEDIA",$D2678*0.94,
IF($F2678="BAJA",$D2678*0.87,
IF($F2678="LIQUIDAR",_xlfn.XLOOKUP(A2678,Rotación!$A:$A,Rotación!$O:$O,0,0,-1),"")))),"")</f>
        <v>15520000</v>
      </c>
      <c r="J2678" s="13">
        <f>IFERROR(IF($F2678="ALTA",$D2678*0.94,
IF($F2678="MEDIA",$D2678*0.9,
IF($F2678="BAJA",$D2678*0.85,
IF($F2678="LIQUIDAR",_xlfn.XLOOKUP(A2678,Rotación!$A:$A,Rotación!$O:$O,0,0,-1),"")))),"")</f>
        <v>15040000</v>
      </c>
      <c r="K2678" s="13" t="str">
        <f>_xlfn.XLOOKUP(A2678,Rotación!$A:$A,Rotación!$P:$P,"",0,-1)</f>
        <v/>
      </c>
      <c r="L2678" s="25" t="e">
        <f t="shared" si="180"/>
        <v>#VALUE!</v>
      </c>
      <c r="M2678" s="26">
        <f t="shared" si="181"/>
        <v>0.86875000000000002</v>
      </c>
      <c r="N2678" s="22" t="str">
        <f>IFERROR(VLOOKUP(A2678,'Base ATR'!$1:$1048576,2,0),"")</f>
        <v/>
      </c>
      <c r="O2678" s="23" t="str">
        <f t="shared" ca="1" si="182"/>
        <v/>
      </c>
      <c r="P2678" t="str">
        <f t="shared" si="183"/>
        <v/>
      </c>
    </row>
    <row r="2679" spans="1:16" x14ac:dyDescent="0.3">
      <c r="A2679" t="s">
        <v>6327</v>
      </c>
      <c r="D2679" s="29">
        <v>7000000</v>
      </c>
      <c r="E2679" s="29">
        <v>5700000</v>
      </c>
      <c r="F2679" t="s">
        <v>5390</v>
      </c>
      <c r="G2679" s="13">
        <f>IFERROR(IF($F2679="ALTA",$D2679*1.03,
IF($F2679="MEDIA",$D2679*1,
IF($F2679="BAJA",$D2679*0.92,
IF($F2679="LIQUIDAR",_xlfn.XLOOKUP(A2679,Rotación!$A:$A,Rotación!$O:$O,0,0,-1),"")))),"")</f>
        <v>7210000</v>
      </c>
      <c r="H2679" s="13">
        <f>IFERROR(IF($F2679="ALTA",$D2679*1,
IF($F2679="MEDIA",$D2679*0.97,
IF($F2679="BAJA",$D2679*0.9,
IF($F2679="LIQUIDAR",_xlfn.XLOOKUP(A2679,Rotación!$A:$A,Rotación!$O:$O,0,0,-1),"")))),"")</f>
        <v>7000000</v>
      </c>
      <c r="I2679" s="13">
        <f>IFERROR(IF($F2679="ALTA",$D2679*0.97,
IF($F2679="MEDIA",$D2679*0.94,
IF($F2679="BAJA",$D2679*0.87,
IF($F2679="LIQUIDAR",_xlfn.XLOOKUP(A2679,Rotación!$A:$A,Rotación!$O:$O,0,0,-1),"")))),"")</f>
        <v>6790000</v>
      </c>
      <c r="J2679" s="13">
        <f>IFERROR(IF($F2679="ALTA",$D2679*0.94,
IF($F2679="MEDIA",$D2679*0.9,
IF($F2679="BAJA",$D2679*0.85,
IF($F2679="LIQUIDAR",_xlfn.XLOOKUP(A2679,Rotación!$A:$A,Rotación!$O:$O,0,0,-1),"")))),"")</f>
        <v>6580000</v>
      </c>
      <c r="K2679" s="13" t="str">
        <f>_xlfn.XLOOKUP(A2679,Rotación!$A:$A,Rotación!$P:$P,"",0,-1)</f>
        <v/>
      </c>
      <c r="L2679" s="25" t="e">
        <f t="shared" si="180"/>
        <v>#VALUE!</v>
      </c>
      <c r="M2679" s="26">
        <f t="shared" si="181"/>
        <v>0.81428571428571428</v>
      </c>
      <c r="N2679" s="22" t="str">
        <f>IFERROR(VLOOKUP(A2679,'Base ATR'!$1:$1048576,2,0),"")</f>
        <v/>
      </c>
      <c r="O2679" s="23" t="str">
        <f t="shared" ca="1" si="182"/>
        <v/>
      </c>
      <c r="P2679" t="str">
        <f t="shared" si="183"/>
        <v/>
      </c>
    </row>
    <row r="2680" spans="1:16" x14ac:dyDescent="0.3">
      <c r="A2680" t="s">
        <v>6328</v>
      </c>
      <c r="D2680" s="29">
        <v>10900000</v>
      </c>
      <c r="E2680" s="29">
        <v>8900000</v>
      </c>
      <c r="F2680" t="s">
        <v>5390</v>
      </c>
      <c r="G2680" s="13">
        <f>IFERROR(IF($F2680="ALTA",$D2680*1.03,
IF($F2680="MEDIA",$D2680*1,
IF($F2680="BAJA",$D2680*0.92,
IF($F2680="LIQUIDAR",_xlfn.XLOOKUP(A2680,Rotación!$A:$A,Rotación!$O:$O,0,0,-1),"")))),"")</f>
        <v>11227000</v>
      </c>
      <c r="H2680" s="13">
        <f>IFERROR(IF($F2680="ALTA",$D2680*1,
IF($F2680="MEDIA",$D2680*0.97,
IF($F2680="BAJA",$D2680*0.9,
IF($F2680="LIQUIDAR",_xlfn.XLOOKUP(A2680,Rotación!$A:$A,Rotación!$O:$O,0,0,-1),"")))),"")</f>
        <v>10900000</v>
      </c>
      <c r="I2680" s="13">
        <f>IFERROR(IF($F2680="ALTA",$D2680*0.97,
IF($F2680="MEDIA",$D2680*0.94,
IF($F2680="BAJA",$D2680*0.87,
IF($F2680="LIQUIDAR",_xlfn.XLOOKUP(A2680,Rotación!$A:$A,Rotación!$O:$O,0,0,-1),"")))),"")</f>
        <v>10573000</v>
      </c>
      <c r="J2680" s="13">
        <f>IFERROR(IF($F2680="ALTA",$D2680*0.94,
IF($F2680="MEDIA",$D2680*0.9,
IF($F2680="BAJA",$D2680*0.85,
IF($F2680="LIQUIDAR",_xlfn.XLOOKUP(A2680,Rotación!$A:$A,Rotación!$O:$O,0,0,-1),"")))),"")</f>
        <v>10246000</v>
      </c>
      <c r="K2680" s="13" t="str">
        <f>_xlfn.XLOOKUP(A2680,Rotación!$A:$A,Rotación!$P:$P,"",0,-1)</f>
        <v/>
      </c>
      <c r="L2680" s="25" t="e">
        <f t="shared" si="180"/>
        <v>#VALUE!</v>
      </c>
      <c r="M2680" s="26">
        <f t="shared" si="181"/>
        <v>0.8165137614678899</v>
      </c>
      <c r="N2680" s="22">
        <f>IFERROR(VLOOKUP(A2680,'Base ATR'!$1:$1048576,2,0),"")</f>
        <v>46118.790972222225</v>
      </c>
      <c r="O2680" s="23">
        <f t="shared" ca="1" si="182"/>
        <v>169.20902777777519</v>
      </c>
      <c r="P2680" t="str">
        <f t="shared" si="183"/>
        <v>SOBRE MERCADO</v>
      </c>
    </row>
    <row r="2681" spans="1:16" x14ac:dyDescent="0.3">
      <c r="A2681" t="s">
        <v>6329</v>
      </c>
      <c r="D2681" s="29">
        <v>17000000</v>
      </c>
      <c r="E2681" s="29">
        <v>13500000</v>
      </c>
      <c r="F2681" t="s">
        <v>5390</v>
      </c>
      <c r="G2681" s="13">
        <f>IFERROR(IF($F2681="ALTA",$D2681*1.03,
IF($F2681="MEDIA",$D2681*1,
IF($F2681="BAJA",$D2681*0.92,
IF($F2681="LIQUIDAR",_xlfn.XLOOKUP(A2681,Rotación!$A:$A,Rotación!$O:$O,0,0,-1),"")))),"")</f>
        <v>17510000</v>
      </c>
      <c r="H2681" s="13">
        <f>IFERROR(IF($F2681="ALTA",$D2681*1,
IF($F2681="MEDIA",$D2681*0.97,
IF($F2681="BAJA",$D2681*0.9,
IF($F2681="LIQUIDAR",_xlfn.XLOOKUP(A2681,Rotación!$A:$A,Rotación!$O:$O,0,0,-1),"")))),"")</f>
        <v>17000000</v>
      </c>
      <c r="I2681" s="13">
        <f>IFERROR(IF($F2681="ALTA",$D2681*0.97,
IF($F2681="MEDIA",$D2681*0.94,
IF($F2681="BAJA",$D2681*0.87,
IF($F2681="LIQUIDAR",_xlfn.XLOOKUP(A2681,Rotación!$A:$A,Rotación!$O:$O,0,0,-1),"")))),"")</f>
        <v>16490000</v>
      </c>
      <c r="J2681" s="13">
        <f>IFERROR(IF($F2681="ALTA",$D2681*0.94,
IF($F2681="MEDIA",$D2681*0.9,
IF($F2681="BAJA",$D2681*0.85,
IF($F2681="LIQUIDAR",_xlfn.XLOOKUP(A2681,Rotación!$A:$A,Rotación!$O:$O,0,0,-1),"")))),"")</f>
        <v>15980000</v>
      </c>
      <c r="K2681" s="13" t="str">
        <f>_xlfn.XLOOKUP(A2681,Rotación!$A:$A,Rotación!$P:$P,"",0,-1)</f>
        <v/>
      </c>
      <c r="L2681" s="25" t="e">
        <f t="shared" si="180"/>
        <v>#VALUE!</v>
      </c>
      <c r="M2681" s="26">
        <f t="shared" si="181"/>
        <v>0.79411764705882348</v>
      </c>
      <c r="N2681" s="22">
        <f>IFERROR(VLOOKUP(A2681,'Base ATR'!$1:$1048576,2,0),"")</f>
        <v>46112.479861111111</v>
      </c>
      <c r="O2681" s="23">
        <f t="shared" ca="1" si="182"/>
        <v>175.52013888888905</v>
      </c>
      <c r="P2681" t="str">
        <f t="shared" si="183"/>
        <v>SOBRE MERCADO</v>
      </c>
    </row>
    <row r="2682" spans="1:16" x14ac:dyDescent="0.3">
      <c r="A2682" t="s">
        <v>6330</v>
      </c>
      <c r="D2682" s="29">
        <v>9400000</v>
      </c>
      <c r="E2682" s="29">
        <v>8000000</v>
      </c>
      <c r="F2682" t="s">
        <v>5390</v>
      </c>
      <c r="G2682" s="13">
        <f>IFERROR(IF($F2682="ALTA",$D2682*1.03,
IF($F2682="MEDIA",$D2682*1,
IF($F2682="BAJA",$D2682*0.92,
IF($F2682="LIQUIDAR",_xlfn.XLOOKUP(A2682,Rotación!$A:$A,Rotación!$O:$O,0,0,-1),"")))),"")</f>
        <v>9682000</v>
      </c>
      <c r="H2682" s="13">
        <f>IFERROR(IF($F2682="ALTA",$D2682*1,
IF($F2682="MEDIA",$D2682*0.97,
IF($F2682="BAJA",$D2682*0.9,
IF($F2682="LIQUIDAR",_xlfn.XLOOKUP(A2682,Rotación!$A:$A,Rotación!$O:$O,0,0,-1),"")))),"")</f>
        <v>9400000</v>
      </c>
      <c r="I2682" s="13">
        <f>IFERROR(IF($F2682="ALTA",$D2682*0.97,
IF($F2682="MEDIA",$D2682*0.94,
IF($F2682="BAJA",$D2682*0.87,
IF($F2682="LIQUIDAR",_xlfn.XLOOKUP(A2682,Rotación!$A:$A,Rotación!$O:$O,0,0,-1),"")))),"")</f>
        <v>9118000</v>
      </c>
      <c r="J2682" s="13">
        <f>IFERROR(IF($F2682="ALTA",$D2682*0.94,
IF($F2682="MEDIA",$D2682*0.9,
IF($F2682="BAJA",$D2682*0.85,
IF($F2682="LIQUIDAR",_xlfn.XLOOKUP(A2682,Rotación!$A:$A,Rotación!$O:$O,0,0,-1),"")))),"")</f>
        <v>8836000</v>
      </c>
      <c r="K2682" s="13" t="str">
        <f>_xlfn.XLOOKUP(A2682,Rotación!$A:$A,Rotación!$P:$P,"",0,-1)</f>
        <v/>
      </c>
      <c r="L2682" s="25" t="e">
        <f t="shared" si="180"/>
        <v>#VALUE!</v>
      </c>
      <c r="M2682" s="26">
        <f t="shared" si="181"/>
        <v>0.85106382978723405</v>
      </c>
      <c r="N2682" s="22" t="str">
        <f>IFERROR(VLOOKUP(A2682,'Base ATR'!$1:$1048576,2,0),"")</f>
        <v/>
      </c>
      <c r="O2682" s="23" t="str">
        <f t="shared" ca="1" si="182"/>
        <v/>
      </c>
      <c r="P2682" t="str">
        <f t="shared" si="183"/>
        <v/>
      </c>
    </row>
    <row r="2683" spans="1:16" x14ac:dyDescent="0.3">
      <c r="A2683" t="s">
        <v>6331</v>
      </c>
      <c r="D2683" s="29">
        <v>7900000</v>
      </c>
      <c r="E2683" s="29">
        <v>6600000</v>
      </c>
      <c r="F2683" t="s">
        <v>5390</v>
      </c>
      <c r="G2683" s="13">
        <f>IFERROR(IF($F2683="ALTA",$D2683*1.03,
IF($F2683="MEDIA",$D2683*1,
IF($F2683="BAJA",$D2683*0.92,
IF($F2683="LIQUIDAR",_xlfn.XLOOKUP(A2683,Rotación!$A:$A,Rotación!$O:$O,0,0,-1),"")))),"")</f>
        <v>8137000</v>
      </c>
      <c r="H2683" s="13">
        <f>IFERROR(IF($F2683="ALTA",$D2683*1,
IF($F2683="MEDIA",$D2683*0.97,
IF($F2683="BAJA",$D2683*0.9,
IF($F2683="LIQUIDAR",_xlfn.XLOOKUP(A2683,Rotación!$A:$A,Rotación!$O:$O,0,0,-1),"")))),"")</f>
        <v>7900000</v>
      </c>
      <c r="I2683" s="13">
        <f>IFERROR(IF($F2683="ALTA",$D2683*0.97,
IF($F2683="MEDIA",$D2683*0.94,
IF($F2683="BAJA",$D2683*0.87,
IF($F2683="LIQUIDAR",_xlfn.XLOOKUP(A2683,Rotación!$A:$A,Rotación!$O:$O,0,0,-1),"")))),"")</f>
        <v>7663000</v>
      </c>
      <c r="J2683" s="13">
        <f>IFERROR(IF($F2683="ALTA",$D2683*0.94,
IF($F2683="MEDIA",$D2683*0.9,
IF($F2683="BAJA",$D2683*0.85,
IF($F2683="LIQUIDAR",_xlfn.XLOOKUP(A2683,Rotación!$A:$A,Rotación!$O:$O,0,0,-1),"")))),"")</f>
        <v>7426000</v>
      </c>
      <c r="K2683" s="13" t="str">
        <f>_xlfn.XLOOKUP(A2683,Rotación!$A:$A,Rotación!$P:$P,"",0,-1)</f>
        <v/>
      </c>
      <c r="L2683" s="25" t="e">
        <f t="shared" si="180"/>
        <v>#VALUE!</v>
      </c>
      <c r="M2683" s="26">
        <f t="shared" si="181"/>
        <v>0.83544303797468356</v>
      </c>
      <c r="N2683" s="22" t="str">
        <f>IFERROR(VLOOKUP(A2683,'Base ATR'!$1:$1048576,2,0),"")</f>
        <v/>
      </c>
      <c r="O2683" s="23" t="str">
        <f t="shared" ca="1" si="182"/>
        <v/>
      </c>
      <c r="P2683" t="str">
        <f t="shared" si="183"/>
        <v/>
      </c>
    </row>
    <row r="2684" spans="1:16" x14ac:dyDescent="0.3">
      <c r="A2684" t="s">
        <v>6332</v>
      </c>
      <c r="D2684" s="29">
        <v>12800000</v>
      </c>
      <c r="E2684" s="29">
        <v>10700000</v>
      </c>
      <c r="F2684" t="s">
        <v>5390</v>
      </c>
      <c r="G2684" s="13">
        <f>IFERROR(IF($F2684="ALTA",$D2684*1.03,
IF($F2684="MEDIA",$D2684*1,
IF($F2684="BAJA",$D2684*0.92,
IF($F2684="LIQUIDAR",_xlfn.XLOOKUP(A2684,Rotación!$A:$A,Rotación!$O:$O,0,0,-1),"")))),"")</f>
        <v>13184000</v>
      </c>
      <c r="H2684" s="13">
        <f>IFERROR(IF($F2684="ALTA",$D2684*1,
IF($F2684="MEDIA",$D2684*0.97,
IF($F2684="BAJA",$D2684*0.9,
IF($F2684="LIQUIDAR",_xlfn.XLOOKUP(A2684,Rotación!$A:$A,Rotación!$O:$O,0,0,-1),"")))),"")</f>
        <v>12800000</v>
      </c>
      <c r="I2684" s="13">
        <f>IFERROR(IF($F2684="ALTA",$D2684*0.97,
IF($F2684="MEDIA",$D2684*0.94,
IF($F2684="BAJA",$D2684*0.87,
IF($F2684="LIQUIDAR",_xlfn.XLOOKUP(A2684,Rotación!$A:$A,Rotación!$O:$O,0,0,-1),"")))),"")</f>
        <v>12416000</v>
      </c>
      <c r="J2684" s="13">
        <f>IFERROR(IF($F2684="ALTA",$D2684*0.94,
IF($F2684="MEDIA",$D2684*0.9,
IF($F2684="BAJA",$D2684*0.85,
IF($F2684="LIQUIDAR",_xlfn.XLOOKUP(A2684,Rotación!$A:$A,Rotación!$O:$O,0,0,-1),"")))),"")</f>
        <v>12032000</v>
      </c>
      <c r="K2684" s="13" t="str">
        <f>_xlfn.XLOOKUP(A2684,Rotación!$A:$A,Rotación!$P:$P,"",0,-1)</f>
        <v/>
      </c>
      <c r="L2684" s="25" t="e">
        <f t="shared" si="180"/>
        <v>#VALUE!</v>
      </c>
      <c r="M2684" s="26">
        <f t="shared" si="181"/>
        <v>0.8359375</v>
      </c>
      <c r="N2684" s="22">
        <f>IFERROR(VLOOKUP(A2684,'Base ATR'!$1:$1048576,2,0),"")</f>
        <v>46125.577777777777</v>
      </c>
      <c r="O2684" s="23">
        <f t="shared" ca="1" si="182"/>
        <v>162.42222222222335</v>
      </c>
      <c r="P2684" t="str">
        <f t="shared" si="183"/>
        <v>SOBRE MERCADO</v>
      </c>
    </row>
    <row r="2685" spans="1:16" x14ac:dyDescent="0.3">
      <c r="A2685" t="s">
        <v>6333</v>
      </c>
      <c r="D2685" s="29">
        <v>14900000</v>
      </c>
      <c r="E2685" s="29">
        <v>12500000</v>
      </c>
      <c r="F2685" t="s">
        <v>5390</v>
      </c>
      <c r="G2685" s="13">
        <f>IFERROR(IF($F2685="ALTA",$D2685*1.03,
IF($F2685="MEDIA",$D2685*1,
IF($F2685="BAJA",$D2685*0.92,
IF($F2685="LIQUIDAR",_xlfn.XLOOKUP(A2685,Rotación!$A:$A,Rotación!$O:$O,0,0,-1),"")))),"")</f>
        <v>15347000</v>
      </c>
      <c r="H2685" s="13">
        <f>IFERROR(IF($F2685="ALTA",$D2685*1,
IF($F2685="MEDIA",$D2685*0.97,
IF($F2685="BAJA",$D2685*0.9,
IF($F2685="LIQUIDAR",_xlfn.XLOOKUP(A2685,Rotación!$A:$A,Rotación!$O:$O,0,0,-1),"")))),"")</f>
        <v>14900000</v>
      </c>
      <c r="I2685" s="13">
        <f>IFERROR(IF($F2685="ALTA",$D2685*0.97,
IF($F2685="MEDIA",$D2685*0.94,
IF($F2685="BAJA",$D2685*0.87,
IF($F2685="LIQUIDAR",_xlfn.XLOOKUP(A2685,Rotación!$A:$A,Rotación!$O:$O,0,0,-1),"")))),"")</f>
        <v>14453000</v>
      </c>
      <c r="J2685" s="13">
        <f>IFERROR(IF($F2685="ALTA",$D2685*0.94,
IF($F2685="MEDIA",$D2685*0.9,
IF($F2685="BAJA",$D2685*0.85,
IF($F2685="LIQUIDAR",_xlfn.XLOOKUP(A2685,Rotación!$A:$A,Rotación!$O:$O,0,0,-1),"")))),"")</f>
        <v>14006000</v>
      </c>
      <c r="K2685" s="13" t="str">
        <f>_xlfn.XLOOKUP(A2685,Rotación!$A:$A,Rotación!$P:$P,"",0,-1)</f>
        <v/>
      </c>
      <c r="L2685" s="25" t="e">
        <f t="shared" si="180"/>
        <v>#VALUE!</v>
      </c>
      <c r="M2685" s="26">
        <f t="shared" si="181"/>
        <v>0.83892617449664431</v>
      </c>
      <c r="N2685" s="22" t="str">
        <f>IFERROR(VLOOKUP(A2685,'Base ATR'!$1:$1048576,2,0),"")</f>
        <v/>
      </c>
      <c r="O2685" s="23" t="str">
        <f t="shared" ca="1" si="182"/>
        <v/>
      </c>
      <c r="P2685" t="str">
        <f t="shared" si="183"/>
        <v/>
      </c>
    </row>
    <row r="2686" spans="1:16" x14ac:dyDescent="0.3">
      <c r="A2686" t="s">
        <v>6334</v>
      </c>
      <c r="D2686" s="29">
        <v>11100000</v>
      </c>
      <c r="E2686" s="29">
        <v>9300000</v>
      </c>
      <c r="F2686" t="s">
        <v>5390</v>
      </c>
      <c r="G2686" s="13">
        <f>IFERROR(IF($F2686="ALTA",$D2686*1.03,
IF($F2686="MEDIA",$D2686*1,
IF($F2686="BAJA",$D2686*0.92,
IF($F2686="LIQUIDAR",_xlfn.XLOOKUP(A2686,Rotación!$A:$A,Rotación!$O:$O,0,0,-1),"")))),"")</f>
        <v>11433000</v>
      </c>
      <c r="H2686" s="13">
        <f>IFERROR(IF($F2686="ALTA",$D2686*1,
IF($F2686="MEDIA",$D2686*0.97,
IF($F2686="BAJA",$D2686*0.9,
IF($F2686="LIQUIDAR",_xlfn.XLOOKUP(A2686,Rotación!$A:$A,Rotación!$O:$O,0,0,-1),"")))),"")</f>
        <v>11100000</v>
      </c>
      <c r="I2686" s="13">
        <f>IFERROR(IF($F2686="ALTA",$D2686*0.97,
IF($F2686="MEDIA",$D2686*0.94,
IF($F2686="BAJA",$D2686*0.87,
IF($F2686="LIQUIDAR",_xlfn.XLOOKUP(A2686,Rotación!$A:$A,Rotación!$O:$O,0,0,-1),"")))),"")</f>
        <v>10767000</v>
      </c>
      <c r="J2686" s="13">
        <f>IFERROR(IF($F2686="ALTA",$D2686*0.94,
IF($F2686="MEDIA",$D2686*0.9,
IF($F2686="BAJA",$D2686*0.85,
IF($F2686="LIQUIDAR",_xlfn.XLOOKUP(A2686,Rotación!$A:$A,Rotación!$O:$O,0,0,-1),"")))),"")</f>
        <v>10434000</v>
      </c>
      <c r="K2686" s="13" t="str">
        <f>_xlfn.XLOOKUP(A2686,Rotación!$A:$A,Rotación!$P:$P,"",0,-1)</f>
        <v/>
      </c>
      <c r="L2686" s="25" t="e">
        <f t="shared" si="180"/>
        <v>#VALUE!</v>
      </c>
      <c r="M2686" s="26">
        <f t="shared" si="181"/>
        <v>0.83783783783783783</v>
      </c>
      <c r="N2686" s="22" t="str">
        <f>IFERROR(VLOOKUP(A2686,'Base ATR'!$1:$1048576,2,0),"")</f>
        <v/>
      </c>
      <c r="O2686" s="23" t="str">
        <f t="shared" ca="1" si="182"/>
        <v/>
      </c>
      <c r="P2686" t="str">
        <f t="shared" si="183"/>
        <v/>
      </c>
    </row>
    <row r="2687" spans="1:16" x14ac:dyDescent="0.3">
      <c r="A2687" t="s">
        <v>6335</v>
      </c>
      <c r="D2687" s="29">
        <v>8900000</v>
      </c>
      <c r="E2687" s="29">
        <v>7400000</v>
      </c>
      <c r="F2687" t="s">
        <v>5390</v>
      </c>
      <c r="G2687" s="13">
        <f>IFERROR(IF($F2687="ALTA",$D2687*1.03,
IF($F2687="MEDIA",$D2687*1,
IF($F2687="BAJA",$D2687*0.92,
IF($F2687="LIQUIDAR",_xlfn.XLOOKUP(A2687,Rotación!$A:$A,Rotación!$O:$O,0,0,-1),"")))),"")</f>
        <v>9167000</v>
      </c>
      <c r="H2687" s="13">
        <f>IFERROR(IF($F2687="ALTA",$D2687*1,
IF($F2687="MEDIA",$D2687*0.97,
IF($F2687="BAJA",$D2687*0.9,
IF($F2687="LIQUIDAR",_xlfn.XLOOKUP(A2687,Rotación!$A:$A,Rotación!$O:$O,0,0,-1),"")))),"")</f>
        <v>8900000</v>
      </c>
      <c r="I2687" s="13">
        <f>IFERROR(IF($F2687="ALTA",$D2687*0.97,
IF($F2687="MEDIA",$D2687*0.94,
IF($F2687="BAJA",$D2687*0.87,
IF($F2687="LIQUIDAR",_xlfn.XLOOKUP(A2687,Rotación!$A:$A,Rotación!$O:$O,0,0,-1),"")))),"")</f>
        <v>8633000</v>
      </c>
      <c r="J2687" s="13">
        <f>IFERROR(IF($F2687="ALTA",$D2687*0.94,
IF($F2687="MEDIA",$D2687*0.9,
IF($F2687="BAJA",$D2687*0.85,
IF($F2687="LIQUIDAR",_xlfn.XLOOKUP(A2687,Rotación!$A:$A,Rotación!$O:$O,0,0,-1),"")))),"")</f>
        <v>8365999.9999999991</v>
      </c>
      <c r="K2687" s="13" t="str">
        <f>_xlfn.XLOOKUP(A2687,Rotación!$A:$A,Rotación!$P:$P,"",0,-1)</f>
        <v/>
      </c>
      <c r="L2687" s="25" t="e">
        <f t="shared" si="180"/>
        <v>#VALUE!</v>
      </c>
      <c r="M2687" s="26">
        <f t="shared" si="181"/>
        <v>0.8314606741573034</v>
      </c>
      <c r="N2687" s="22" t="str">
        <f>IFERROR(VLOOKUP(A2687,'Base ATR'!$1:$1048576,2,0),"")</f>
        <v/>
      </c>
      <c r="O2687" s="23" t="str">
        <f t="shared" ca="1" si="182"/>
        <v/>
      </c>
      <c r="P2687" t="str">
        <f t="shared" si="183"/>
        <v/>
      </c>
    </row>
    <row r="2688" spans="1:16" x14ac:dyDescent="0.3">
      <c r="A2688" t="s">
        <v>6336</v>
      </c>
      <c r="D2688" s="29">
        <v>12200000</v>
      </c>
      <c r="E2688" s="29">
        <v>10000000</v>
      </c>
      <c r="F2688" t="s">
        <v>5390</v>
      </c>
      <c r="G2688" s="13">
        <f>IFERROR(IF($F2688="ALTA",$D2688*1.03,
IF($F2688="MEDIA",$D2688*1,
IF($F2688="BAJA",$D2688*0.92,
IF($F2688="LIQUIDAR",_xlfn.XLOOKUP(A2688,Rotación!$A:$A,Rotación!$O:$O,0,0,-1),"")))),"")</f>
        <v>12566000</v>
      </c>
      <c r="H2688" s="13">
        <f>IFERROR(IF($F2688="ALTA",$D2688*1,
IF($F2688="MEDIA",$D2688*0.97,
IF($F2688="BAJA",$D2688*0.9,
IF($F2688="LIQUIDAR",_xlfn.XLOOKUP(A2688,Rotación!$A:$A,Rotación!$O:$O,0,0,-1),"")))),"")</f>
        <v>12200000</v>
      </c>
      <c r="I2688" s="13">
        <f>IFERROR(IF($F2688="ALTA",$D2688*0.97,
IF($F2688="MEDIA",$D2688*0.94,
IF($F2688="BAJA",$D2688*0.87,
IF($F2688="LIQUIDAR",_xlfn.XLOOKUP(A2688,Rotación!$A:$A,Rotación!$O:$O,0,0,-1),"")))),"")</f>
        <v>11834000</v>
      </c>
      <c r="J2688" s="13">
        <f>IFERROR(IF($F2688="ALTA",$D2688*0.94,
IF($F2688="MEDIA",$D2688*0.9,
IF($F2688="BAJA",$D2688*0.85,
IF($F2688="LIQUIDAR",_xlfn.XLOOKUP(A2688,Rotación!$A:$A,Rotación!$O:$O,0,0,-1),"")))),"")</f>
        <v>11468000</v>
      </c>
      <c r="K2688" s="13" t="str">
        <f>_xlfn.XLOOKUP(A2688,Rotación!$A:$A,Rotación!$P:$P,"",0,-1)</f>
        <v/>
      </c>
      <c r="L2688" s="25" t="e">
        <f t="shared" si="180"/>
        <v>#VALUE!</v>
      </c>
      <c r="M2688" s="26">
        <f t="shared" si="181"/>
        <v>0.81967213114754101</v>
      </c>
      <c r="N2688" s="22" t="str">
        <f>IFERROR(VLOOKUP(A2688,'Base ATR'!$1:$1048576,2,0),"")</f>
        <v/>
      </c>
      <c r="O2688" s="23" t="str">
        <f t="shared" ca="1" si="182"/>
        <v/>
      </c>
      <c r="P2688" t="str">
        <f t="shared" si="183"/>
        <v/>
      </c>
    </row>
    <row r="2689" spans="1:16" x14ac:dyDescent="0.3">
      <c r="A2689" t="s">
        <v>5569</v>
      </c>
      <c r="D2689" s="29">
        <v>11300000</v>
      </c>
      <c r="E2689" s="29">
        <v>9000000</v>
      </c>
      <c r="F2689" t="s">
        <v>5390</v>
      </c>
      <c r="G2689" s="13">
        <f>IFERROR(IF($F2689="ALTA",$D2689*1.03,
IF($F2689="MEDIA",$D2689*1,
IF($F2689="BAJA",$D2689*0.92,
IF($F2689="LIQUIDAR",_xlfn.XLOOKUP(A2689,Rotación!$A:$A,Rotación!$O:$O,0,0,-1),"")))),"")</f>
        <v>11639000</v>
      </c>
      <c r="H2689" s="13">
        <f>IFERROR(IF($F2689="ALTA",$D2689*1,
IF($F2689="MEDIA",$D2689*0.97,
IF($F2689="BAJA",$D2689*0.9,
IF($F2689="LIQUIDAR",_xlfn.XLOOKUP(A2689,Rotación!$A:$A,Rotación!$O:$O,0,0,-1),"")))),"")</f>
        <v>11300000</v>
      </c>
      <c r="I2689" s="13">
        <f>IFERROR(IF($F2689="ALTA",$D2689*0.97,
IF($F2689="MEDIA",$D2689*0.94,
IF($F2689="BAJA",$D2689*0.87,
IF($F2689="LIQUIDAR",_xlfn.XLOOKUP(A2689,Rotación!$A:$A,Rotación!$O:$O,0,0,-1),"")))),"")</f>
        <v>10961000</v>
      </c>
      <c r="J2689" s="13">
        <f>IFERROR(IF($F2689="ALTA",$D2689*0.94,
IF($F2689="MEDIA",$D2689*0.9,
IF($F2689="BAJA",$D2689*0.85,
IF($F2689="LIQUIDAR",_xlfn.XLOOKUP(A2689,Rotación!$A:$A,Rotación!$O:$O,0,0,-1),"")))),"")</f>
        <v>10622000</v>
      </c>
      <c r="K2689" s="13" t="str">
        <f>_xlfn.XLOOKUP(A2689,Rotación!$A:$A,Rotación!$P:$P,"",0,-1)</f>
        <v/>
      </c>
      <c r="L2689" s="25" t="e">
        <f t="shared" si="180"/>
        <v>#VALUE!</v>
      </c>
      <c r="M2689" s="26">
        <f t="shared" si="181"/>
        <v>0.79646017699115046</v>
      </c>
      <c r="N2689" s="22">
        <f>IFERROR(VLOOKUP(A2689,'Base ATR'!$1:$1048576,2,0),"")</f>
        <v>46105.486111111109</v>
      </c>
      <c r="O2689" s="23">
        <f t="shared" ca="1" si="182"/>
        <v>182.51388888889051</v>
      </c>
      <c r="P2689" t="str">
        <f t="shared" si="183"/>
        <v>SOBRE MERCADO</v>
      </c>
    </row>
    <row r="2690" spans="1:16" x14ac:dyDescent="0.3">
      <c r="A2690" t="s">
        <v>6337</v>
      </c>
      <c r="D2690" s="29">
        <v>8400000</v>
      </c>
      <c r="E2690" s="29">
        <v>7000000</v>
      </c>
      <c r="F2690" t="s">
        <v>5390</v>
      </c>
      <c r="G2690" s="13">
        <f>IFERROR(IF($F2690="ALTA",$D2690*1.03,
IF($F2690="MEDIA",$D2690*1,
IF($F2690="BAJA",$D2690*0.92,
IF($F2690="LIQUIDAR",_xlfn.XLOOKUP(A2690,Rotación!$A:$A,Rotación!$O:$O,0,0,-1),"")))),"")</f>
        <v>8652000</v>
      </c>
      <c r="H2690" s="13">
        <f>IFERROR(IF($F2690="ALTA",$D2690*1,
IF($F2690="MEDIA",$D2690*0.97,
IF($F2690="BAJA",$D2690*0.9,
IF($F2690="LIQUIDAR",_xlfn.XLOOKUP(A2690,Rotación!$A:$A,Rotación!$O:$O,0,0,-1),"")))),"")</f>
        <v>8400000</v>
      </c>
      <c r="I2690" s="13">
        <f>IFERROR(IF($F2690="ALTA",$D2690*0.97,
IF($F2690="MEDIA",$D2690*0.94,
IF($F2690="BAJA",$D2690*0.87,
IF($F2690="LIQUIDAR",_xlfn.XLOOKUP(A2690,Rotación!$A:$A,Rotación!$O:$O,0,0,-1),"")))),"")</f>
        <v>8148000</v>
      </c>
      <c r="J2690" s="13">
        <f>IFERROR(IF($F2690="ALTA",$D2690*0.94,
IF($F2690="MEDIA",$D2690*0.9,
IF($F2690="BAJA",$D2690*0.85,
IF($F2690="LIQUIDAR",_xlfn.XLOOKUP(A2690,Rotación!$A:$A,Rotación!$O:$O,0,0,-1),"")))),"")</f>
        <v>7896000</v>
      </c>
      <c r="K2690" s="13" t="str">
        <f>_xlfn.XLOOKUP(A2690,Rotación!$A:$A,Rotación!$P:$P,"",0,-1)</f>
        <v/>
      </c>
      <c r="L2690" s="25" t="e">
        <f t="shared" si="180"/>
        <v>#VALUE!</v>
      </c>
      <c r="M2690" s="26">
        <f t="shared" si="181"/>
        <v>0.83333333333333337</v>
      </c>
      <c r="N2690" s="22" t="str">
        <f>IFERROR(VLOOKUP(A2690,'Base ATR'!$1:$1048576,2,0),"")</f>
        <v/>
      </c>
      <c r="O2690" s="23" t="str">
        <f t="shared" ca="1" si="182"/>
        <v/>
      </c>
      <c r="P2690" t="str">
        <f t="shared" si="183"/>
        <v/>
      </c>
    </row>
    <row r="2691" spans="1:16" x14ac:dyDescent="0.3">
      <c r="A2691" t="s">
        <v>6338</v>
      </c>
      <c r="D2691" s="29">
        <v>11100000</v>
      </c>
      <c r="E2691" s="29">
        <v>9600000</v>
      </c>
      <c r="F2691" t="s">
        <v>5390</v>
      </c>
      <c r="G2691" s="13">
        <f>IFERROR(IF($F2691="ALTA",$D2691*1.03,
IF($F2691="MEDIA",$D2691*1,
IF($F2691="BAJA",$D2691*0.92,
IF($F2691="LIQUIDAR",_xlfn.XLOOKUP(A2691,Rotación!$A:$A,Rotación!$O:$O,0,0,-1),"")))),"")</f>
        <v>11433000</v>
      </c>
      <c r="H2691" s="13">
        <f>IFERROR(IF($F2691="ALTA",$D2691*1,
IF($F2691="MEDIA",$D2691*0.97,
IF($F2691="BAJA",$D2691*0.9,
IF($F2691="LIQUIDAR",_xlfn.XLOOKUP(A2691,Rotación!$A:$A,Rotación!$O:$O,0,0,-1),"")))),"")</f>
        <v>11100000</v>
      </c>
      <c r="I2691" s="13">
        <f>IFERROR(IF($F2691="ALTA",$D2691*0.97,
IF($F2691="MEDIA",$D2691*0.94,
IF($F2691="BAJA",$D2691*0.87,
IF($F2691="LIQUIDAR",_xlfn.XLOOKUP(A2691,Rotación!$A:$A,Rotación!$O:$O,0,0,-1),"")))),"")</f>
        <v>10767000</v>
      </c>
      <c r="J2691" s="13">
        <f>IFERROR(IF($F2691="ALTA",$D2691*0.94,
IF($F2691="MEDIA",$D2691*0.9,
IF($F2691="BAJA",$D2691*0.85,
IF($F2691="LIQUIDAR",_xlfn.XLOOKUP(A2691,Rotación!$A:$A,Rotación!$O:$O,0,0,-1),"")))),"")</f>
        <v>10434000</v>
      </c>
      <c r="K2691" s="13" t="str">
        <f>_xlfn.XLOOKUP(A2691,Rotación!$A:$A,Rotación!$P:$P,"",0,-1)</f>
        <v/>
      </c>
      <c r="L2691" s="25" t="e">
        <f t="shared" si="180"/>
        <v>#VALUE!</v>
      </c>
      <c r="M2691" s="26">
        <f t="shared" si="181"/>
        <v>0.86486486486486491</v>
      </c>
      <c r="N2691" s="22" t="str">
        <f>IFERROR(VLOOKUP(A2691,'Base ATR'!$1:$1048576,2,0),"")</f>
        <v/>
      </c>
      <c r="O2691" s="23" t="str">
        <f t="shared" ca="1" si="182"/>
        <v/>
      </c>
      <c r="P2691" t="str">
        <f t="shared" si="183"/>
        <v/>
      </c>
    </row>
    <row r="2692" spans="1:16" x14ac:dyDescent="0.3">
      <c r="A2692" t="s">
        <v>6339</v>
      </c>
      <c r="D2692" s="29">
        <v>12100000</v>
      </c>
      <c r="E2692" s="29">
        <v>10300000</v>
      </c>
      <c r="F2692" t="s">
        <v>5390</v>
      </c>
      <c r="G2692" s="13">
        <f>IFERROR(IF($F2692="ALTA",$D2692*1.03,
IF($F2692="MEDIA",$D2692*1,
IF($F2692="BAJA",$D2692*0.92,
IF($F2692="LIQUIDAR",_xlfn.XLOOKUP(A2692,Rotación!$A:$A,Rotación!$O:$O,0,0,-1),"")))),"")</f>
        <v>12463000</v>
      </c>
      <c r="H2692" s="13">
        <f>IFERROR(IF($F2692="ALTA",$D2692*1,
IF($F2692="MEDIA",$D2692*0.97,
IF($F2692="BAJA",$D2692*0.9,
IF($F2692="LIQUIDAR",_xlfn.XLOOKUP(A2692,Rotación!$A:$A,Rotación!$O:$O,0,0,-1),"")))),"")</f>
        <v>12100000</v>
      </c>
      <c r="I2692" s="13">
        <f>IFERROR(IF($F2692="ALTA",$D2692*0.97,
IF($F2692="MEDIA",$D2692*0.94,
IF($F2692="BAJA",$D2692*0.87,
IF($F2692="LIQUIDAR",_xlfn.XLOOKUP(A2692,Rotación!$A:$A,Rotación!$O:$O,0,0,-1),"")))),"")</f>
        <v>11737000</v>
      </c>
      <c r="J2692" s="13">
        <f>IFERROR(IF($F2692="ALTA",$D2692*0.94,
IF($F2692="MEDIA",$D2692*0.9,
IF($F2692="BAJA",$D2692*0.85,
IF($F2692="LIQUIDAR",_xlfn.XLOOKUP(A2692,Rotación!$A:$A,Rotación!$O:$O,0,0,-1),"")))),"")</f>
        <v>11374000</v>
      </c>
      <c r="K2692" s="13" t="str">
        <f>_xlfn.XLOOKUP(A2692,Rotación!$A:$A,Rotación!$P:$P,"",0,-1)</f>
        <v/>
      </c>
      <c r="L2692" s="25" t="e">
        <f t="shared" si="180"/>
        <v>#VALUE!</v>
      </c>
      <c r="M2692" s="26">
        <f t="shared" si="181"/>
        <v>0.85123966942148765</v>
      </c>
      <c r="N2692" s="22" t="str">
        <f>IFERROR(VLOOKUP(A2692,'Base ATR'!$1:$1048576,2,0),"")</f>
        <v/>
      </c>
      <c r="O2692" s="23" t="str">
        <f t="shared" ca="1" si="182"/>
        <v/>
      </c>
      <c r="P2692" t="str">
        <f t="shared" si="183"/>
        <v/>
      </c>
    </row>
    <row r="2693" spans="1:16" x14ac:dyDescent="0.3">
      <c r="A2693" t="s">
        <v>6339</v>
      </c>
      <c r="D2693" s="29">
        <v>12100000</v>
      </c>
      <c r="E2693" s="29">
        <v>10000000</v>
      </c>
      <c r="F2693" t="s">
        <v>5390</v>
      </c>
      <c r="G2693" s="13">
        <f>IFERROR(IF($F2693="ALTA",$D2693*1.03,
IF($F2693="MEDIA",$D2693*1,
IF($F2693="BAJA",$D2693*0.92,
IF($F2693="LIQUIDAR",_xlfn.XLOOKUP(A2693,Rotación!$A:$A,Rotación!$O:$O,0,0,-1),"")))),"")</f>
        <v>12463000</v>
      </c>
      <c r="H2693" s="13">
        <f>IFERROR(IF($F2693="ALTA",$D2693*1,
IF($F2693="MEDIA",$D2693*0.97,
IF($F2693="BAJA",$D2693*0.9,
IF($F2693="LIQUIDAR",_xlfn.XLOOKUP(A2693,Rotación!$A:$A,Rotación!$O:$O,0,0,-1),"")))),"")</f>
        <v>12100000</v>
      </c>
      <c r="I2693" s="13">
        <f>IFERROR(IF($F2693="ALTA",$D2693*0.97,
IF($F2693="MEDIA",$D2693*0.94,
IF($F2693="BAJA",$D2693*0.87,
IF($F2693="LIQUIDAR",_xlfn.XLOOKUP(A2693,Rotación!$A:$A,Rotación!$O:$O,0,0,-1),"")))),"")</f>
        <v>11737000</v>
      </c>
      <c r="J2693" s="13">
        <f>IFERROR(IF($F2693="ALTA",$D2693*0.94,
IF($F2693="MEDIA",$D2693*0.9,
IF($F2693="BAJA",$D2693*0.85,
IF($F2693="LIQUIDAR",_xlfn.XLOOKUP(A2693,Rotación!$A:$A,Rotación!$O:$O,0,0,-1),"")))),"")</f>
        <v>11374000</v>
      </c>
      <c r="K2693" s="13" t="str">
        <f>_xlfn.XLOOKUP(A2693,Rotación!$A:$A,Rotación!$P:$P,"",0,-1)</f>
        <v/>
      </c>
      <c r="L2693" s="25" t="e">
        <f t="shared" si="180"/>
        <v>#VALUE!</v>
      </c>
      <c r="M2693" s="26">
        <f t="shared" si="181"/>
        <v>0.82644628099173556</v>
      </c>
      <c r="N2693" s="22" t="str">
        <f>IFERROR(VLOOKUP(A2693,'Base ATR'!$1:$1048576,2,0),"")</f>
        <v/>
      </c>
      <c r="O2693" s="23" t="str">
        <f t="shared" ca="1" si="182"/>
        <v/>
      </c>
      <c r="P2693" t="str">
        <f t="shared" si="183"/>
        <v/>
      </c>
    </row>
    <row r="2694" spans="1:16" x14ac:dyDescent="0.3">
      <c r="A2694" t="s">
        <v>6340</v>
      </c>
      <c r="D2694" s="29">
        <v>18800000</v>
      </c>
      <c r="E2694" s="29">
        <v>15000000</v>
      </c>
      <c r="F2694" t="s">
        <v>5390</v>
      </c>
      <c r="G2694" s="13">
        <f>IFERROR(IF($F2694="ALTA",$D2694*1.03,
IF($F2694="MEDIA",$D2694*1,
IF($F2694="BAJA",$D2694*0.92,
IF($F2694="LIQUIDAR",_xlfn.XLOOKUP(A2694,Rotación!$A:$A,Rotación!$O:$O,0,0,-1),"")))),"")</f>
        <v>19364000</v>
      </c>
      <c r="H2694" s="13">
        <f>IFERROR(IF($F2694="ALTA",$D2694*1,
IF($F2694="MEDIA",$D2694*0.97,
IF($F2694="BAJA",$D2694*0.9,
IF($F2694="LIQUIDAR",_xlfn.XLOOKUP(A2694,Rotación!$A:$A,Rotación!$O:$O,0,0,-1),"")))),"")</f>
        <v>18800000</v>
      </c>
      <c r="I2694" s="13">
        <f>IFERROR(IF($F2694="ALTA",$D2694*0.97,
IF($F2694="MEDIA",$D2694*0.94,
IF($F2694="BAJA",$D2694*0.87,
IF($F2694="LIQUIDAR",_xlfn.XLOOKUP(A2694,Rotación!$A:$A,Rotación!$O:$O,0,0,-1),"")))),"")</f>
        <v>18236000</v>
      </c>
      <c r="J2694" s="13">
        <f>IFERROR(IF($F2694="ALTA",$D2694*0.94,
IF($F2694="MEDIA",$D2694*0.9,
IF($F2694="BAJA",$D2694*0.85,
IF($F2694="LIQUIDAR",_xlfn.XLOOKUP(A2694,Rotación!$A:$A,Rotación!$O:$O,0,0,-1),"")))),"")</f>
        <v>17672000</v>
      </c>
      <c r="K2694" s="13" t="str">
        <f>_xlfn.XLOOKUP(A2694,Rotación!$A:$A,Rotación!$P:$P,"",0,-1)</f>
        <v/>
      </c>
      <c r="L2694" s="25" t="e">
        <f t="shared" si="180"/>
        <v>#VALUE!</v>
      </c>
      <c r="M2694" s="26">
        <f t="shared" si="181"/>
        <v>0.7978723404255319</v>
      </c>
      <c r="N2694" s="22" t="str">
        <f>IFERROR(VLOOKUP(A2694,'Base ATR'!$1:$1048576,2,0),"")</f>
        <v/>
      </c>
      <c r="O2694" s="23" t="str">
        <f t="shared" ca="1" si="182"/>
        <v/>
      </c>
      <c r="P2694" t="str">
        <f t="shared" si="183"/>
        <v/>
      </c>
    </row>
    <row r="2695" spans="1:16" x14ac:dyDescent="0.3">
      <c r="A2695" t="s">
        <v>6341</v>
      </c>
      <c r="D2695" s="29">
        <v>9000000</v>
      </c>
      <c r="E2695" s="29">
        <v>7400000</v>
      </c>
      <c r="F2695" t="s">
        <v>5390</v>
      </c>
      <c r="G2695" s="13">
        <f>IFERROR(IF($F2695="ALTA",$D2695*1.03,
IF($F2695="MEDIA",$D2695*1,
IF($F2695="BAJA",$D2695*0.92,
IF($F2695="LIQUIDAR",_xlfn.XLOOKUP(A2695,Rotación!$A:$A,Rotación!$O:$O,0,0,-1),"")))),"")</f>
        <v>9270000</v>
      </c>
      <c r="H2695" s="13">
        <f>IFERROR(IF($F2695="ALTA",$D2695*1,
IF($F2695="MEDIA",$D2695*0.97,
IF($F2695="BAJA",$D2695*0.9,
IF($F2695="LIQUIDAR",_xlfn.XLOOKUP(A2695,Rotación!$A:$A,Rotación!$O:$O,0,0,-1),"")))),"")</f>
        <v>9000000</v>
      </c>
      <c r="I2695" s="13">
        <f>IFERROR(IF($F2695="ALTA",$D2695*0.97,
IF($F2695="MEDIA",$D2695*0.94,
IF($F2695="BAJA",$D2695*0.87,
IF($F2695="LIQUIDAR",_xlfn.XLOOKUP(A2695,Rotación!$A:$A,Rotación!$O:$O,0,0,-1),"")))),"")</f>
        <v>8730000</v>
      </c>
      <c r="J2695" s="13">
        <f>IFERROR(IF($F2695="ALTA",$D2695*0.94,
IF($F2695="MEDIA",$D2695*0.9,
IF($F2695="BAJA",$D2695*0.85,
IF($F2695="LIQUIDAR",_xlfn.XLOOKUP(A2695,Rotación!$A:$A,Rotación!$O:$O,0,0,-1),"")))),"")</f>
        <v>8460000</v>
      </c>
      <c r="K2695" s="13" t="str">
        <f>_xlfn.XLOOKUP(A2695,Rotación!$A:$A,Rotación!$P:$P,"",0,-1)</f>
        <v/>
      </c>
      <c r="L2695" s="25" t="e">
        <f t="shared" si="180"/>
        <v>#VALUE!</v>
      </c>
      <c r="M2695" s="26">
        <f t="shared" si="181"/>
        <v>0.82222222222222219</v>
      </c>
      <c r="N2695" s="22">
        <f>IFERROR(VLOOKUP(A2695,'Base ATR'!$1:$1048576,2,0),"")</f>
        <v>46111.788194444445</v>
      </c>
      <c r="O2695" s="23">
        <f t="shared" ca="1" si="182"/>
        <v>176.21180555555475</v>
      </c>
      <c r="P2695" t="str">
        <f t="shared" si="183"/>
        <v>SOBRE MERCADO</v>
      </c>
    </row>
    <row r="2696" spans="1:16" x14ac:dyDescent="0.3">
      <c r="A2696" t="s">
        <v>6342</v>
      </c>
      <c r="D2696" s="29">
        <v>20800000</v>
      </c>
      <c r="E2696" s="29">
        <v>17300000</v>
      </c>
      <c r="F2696" t="s">
        <v>5391</v>
      </c>
      <c r="G2696" s="13">
        <f>IFERROR(IF($F2696="ALTA",$D2696*1.03,
IF($F2696="MEDIA",$D2696*1,
IF($F2696="BAJA",$D2696*0.92,
IF($F2696="LIQUIDAR",_xlfn.XLOOKUP(A2696,Rotación!$A:$A,Rotación!$O:$O,0,0,-1),"")))),"")</f>
        <v>19136000</v>
      </c>
      <c r="H2696" s="13">
        <f>IFERROR(IF($F2696="ALTA",$D2696*1,
IF($F2696="MEDIA",$D2696*0.97,
IF($F2696="BAJA",$D2696*0.9,
IF($F2696="LIQUIDAR",_xlfn.XLOOKUP(A2696,Rotación!$A:$A,Rotación!$O:$O,0,0,-1),"")))),"")</f>
        <v>18720000</v>
      </c>
      <c r="I2696" s="13">
        <f>IFERROR(IF($F2696="ALTA",$D2696*0.97,
IF($F2696="MEDIA",$D2696*0.94,
IF($F2696="BAJA",$D2696*0.87,
IF($F2696="LIQUIDAR",_xlfn.XLOOKUP(A2696,Rotación!$A:$A,Rotación!$O:$O,0,0,-1),"")))),"")</f>
        <v>18096000</v>
      </c>
      <c r="J2696" s="13">
        <f>IFERROR(IF($F2696="ALTA",$D2696*0.94,
IF($F2696="MEDIA",$D2696*0.9,
IF($F2696="BAJA",$D2696*0.85,
IF($F2696="LIQUIDAR",_xlfn.XLOOKUP(A2696,Rotación!$A:$A,Rotación!$O:$O,0,0,-1),"")))),"")</f>
        <v>17680000</v>
      </c>
      <c r="K2696" s="13" t="str">
        <f>_xlfn.XLOOKUP(A2696,Rotación!$A:$A,Rotación!$P:$P,"",0,-1)</f>
        <v/>
      </c>
      <c r="L2696" s="25" t="e">
        <f t="shared" si="180"/>
        <v>#VALUE!</v>
      </c>
      <c r="M2696" s="26">
        <f t="shared" si="181"/>
        <v>0.83173076923076927</v>
      </c>
      <c r="N2696" s="22" t="str">
        <f>IFERROR(VLOOKUP(A2696,'Base ATR'!$1:$1048576,2,0),"")</f>
        <v/>
      </c>
      <c r="O2696" s="23" t="str">
        <f t="shared" ca="1" si="182"/>
        <v/>
      </c>
      <c r="P2696" t="str">
        <f t="shared" si="183"/>
        <v/>
      </c>
    </row>
    <row r="2697" spans="1:16" x14ac:dyDescent="0.3">
      <c r="A2697" t="s">
        <v>6343</v>
      </c>
      <c r="D2697" s="29">
        <v>10900000</v>
      </c>
      <c r="E2697" s="29">
        <v>9000000</v>
      </c>
      <c r="F2697" t="s">
        <v>5391</v>
      </c>
      <c r="G2697" s="13">
        <f>IFERROR(IF($F2697="ALTA",$D2697*1.03,
IF($F2697="MEDIA",$D2697*1,
IF($F2697="BAJA",$D2697*0.92,
IF($F2697="LIQUIDAR",_xlfn.XLOOKUP(A2697,Rotación!$A:$A,Rotación!$O:$O,0,0,-1),"")))),"")</f>
        <v>10028000</v>
      </c>
      <c r="H2697" s="13">
        <f>IFERROR(IF($F2697="ALTA",$D2697*1,
IF($F2697="MEDIA",$D2697*0.97,
IF($F2697="BAJA",$D2697*0.9,
IF($F2697="LIQUIDAR",_xlfn.XLOOKUP(A2697,Rotación!$A:$A,Rotación!$O:$O,0,0,-1),"")))),"")</f>
        <v>9810000</v>
      </c>
      <c r="I2697" s="13">
        <f>IFERROR(IF($F2697="ALTA",$D2697*0.97,
IF($F2697="MEDIA",$D2697*0.94,
IF($F2697="BAJA",$D2697*0.87,
IF($F2697="LIQUIDAR",_xlfn.XLOOKUP(A2697,Rotación!$A:$A,Rotación!$O:$O,0,0,-1),"")))),"")</f>
        <v>9483000</v>
      </c>
      <c r="J2697" s="13">
        <f>IFERROR(IF($F2697="ALTA",$D2697*0.94,
IF($F2697="MEDIA",$D2697*0.9,
IF($F2697="BAJA",$D2697*0.85,
IF($F2697="LIQUIDAR",_xlfn.XLOOKUP(A2697,Rotación!$A:$A,Rotación!$O:$O,0,0,-1),"")))),"")</f>
        <v>9265000</v>
      </c>
      <c r="K2697" s="13" t="str">
        <f>_xlfn.XLOOKUP(A2697,Rotación!$A:$A,Rotación!$P:$P,"",0,-1)</f>
        <v/>
      </c>
      <c r="L2697" s="25" t="e">
        <f t="shared" si="180"/>
        <v>#VALUE!</v>
      </c>
      <c r="M2697" s="26">
        <f t="shared" si="181"/>
        <v>0.82568807339449546</v>
      </c>
      <c r="N2697" s="22" t="str">
        <f>IFERROR(VLOOKUP(A2697,'Base ATR'!$1:$1048576,2,0),"")</f>
        <v/>
      </c>
      <c r="O2697" s="23" t="str">
        <f t="shared" ca="1" si="182"/>
        <v/>
      </c>
      <c r="P2697" t="str">
        <f t="shared" si="183"/>
        <v/>
      </c>
    </row>
    <row r="2698" spans="1:16" x14ac:dyDescent="0.3">
      <c r="A2698" t="s">
        <v>6344</v>
      </c>
      <c r="D2698" s="29">
        <v>8500000</v>
      </c>
      <c r="E2698" s="29">
        <v>6700000</v>
      </c>
      <c r="F2698" t="s">
        <v>5391</v>
      </c>
      <c r="G2698" s="13">
        <f>IFERROR(IF($F2698="ALTA",$D2698*1.03,
IF($F2698="MEDIA",$D2698*1,
IF($F2698="BAJA",$D2698*0.92,
IF($F2698="LIQUIDAR",_xlfn.XLOOKUP(A2698,Rotación!$A:$A,Rotación!$O:$O,0,0,-1),"")))),"")</f>
        <v>7820000</v>
      </c>
      <c r="H2698" s="13">
        <f>IFERROR(IF($F2698="ALTA",$D2698*1,
IF($F2698="MEDIA",$D2698*0.97,
IF($F2698="BAJA",$D2698*0.9,
IF($F2698="LIQUIDAR",_xlfn.XLOOKUP(A2698,Rotación!$A:$A,Rotación!$O:$O,0,0,-1),"")))),"")</f>
        <v>7650000</v>
      </c>
      <c r="I2698" s="13">
        <f>IFERROR(IF($F2698="ALTA",$D2698*0.97,
IF($F2698="MEDIA",$D2698*0.94,
IF($F2698="BAJA",$D2698*0.87,
IF($F2698="LIQUIDAR",_xlfn.XLOOKUP(A2698,Rotación!$A:$A,Rotación!$O:$O,0,0,-1),"")))),"")</f>
        <v>7395000</v>
      </c>
      <c r="J2698" s="13">
        <f>IFERROR(IF($F2698="ALTA",$D2698*0.94,
IF($F2698="MEDIA",$D2698*0.9,
IF($F2698="BAJA",$D2698*0.85,
IF($F2698="LIQUIDAR",_xlfn.XLOOKUP(A2698,Rotación!$A:$A,Rotación!$O:$O,0,0,-1),"")))),"")</f>
        <v>7225000</v>
      </c>
      <c r="K2698" s="13" t="str">
        <f>_xlfn.XLOOKUP(A2698,Rotación!$A:$A,Rotación!$P:$P,"",0,-1)</f>
        <v/>
      </c>
      <c r="L2698" s="25" t="e">
        <f t="shared" si="180"/>
        <v>#VALUE!</v>
      </c>
      <c r="M2698" s="26">
        <f t="shared" si="181"/>
        <v>0.78823529411764703</v>
      </c>
      <c r="N2698" s="22" t="str">
        <f>IFERROR(VLOOKUP(A2698,'Base ATR'!$1:$1048576,2,0),"")</f>
        <v/>
      </c>
      <c r="O2698" s="23" t="str">
        <f t="shared" ca="1" si="182"/>
        <v/>
      </c>
      <c r="P2698" t="str">
        <f t="shared" si="183"/>
        <v/>
      </c>
    </row>
    <row r="2699" spans="1:16" x14ac:dyDescent="0.3">
      <c r="A2699" t="s">
        <v>6345</v>
      </c>
      <c r="D2699" s="29">
        <v>17300000</v>
      </c>
      <c r="E2699" s="29">
        <v>14200000</v>
      </c>
      <c r="F2699" t="s">
        <v>5391</v>
      </c>
      <c r="G2699" s="13">
        <f>IFERROR(IF($F2699="ALTA",$D2699*1.03,
IF($F2699="MEDIA",$D2699*1,
IF($F2699="BAJA",$D2699*0.92,
IF($F2699="LIQUIDAR",_xlfn.XLOOKUP(A2699,Rotación!$A:$A,Rotación!$O:$O,0,0,-1),"")))),"")</f>
        <v>15916000</v>
      </c>
      <c r="H2699" s="13">
        <f>IFERROR(IF($F2699="ALTA",$D2699*1,
IF($F2699="MEDIA",$D2699*0.97,
IF($F2699="BAJA",$D2699*0.9,
IF($F2699="LIQUIDAR",_xlfn.XLOOKUP(A2699,Rotación!$A:$A,Rotación!$O:$O,0,0,-1),"")))),"")</f>
        <v>15570000</v>
      </c>
      <c r="I2699" s="13">
        <f>IFERROR(IF($F2699="ALTA",$D2699*0.97,
IF($F2699="MEDIA",$D2699*0.94,
IF($F2699="BAJA",$D2699*0.87,
IF($F2699="LIQUIDAR",_xlfn.XLOOKUP(A2699,Rotación!$A:$A,Rotación!$O:$O,0,0,-1),"")))),"")</f>
        <v>15051000</v>
      </c>
      <c r="J2699" s="13">
        <f>IFERROR(IF($F2699="ALTA",$D2699*0.94,
IF($F2699="MEDIA",$D2699*0.9,
IF($F2699="BAJA",$D2699*0.85,
IF($F2699="LIQUIDAR",_xlfn.XLOOKUP(A2699,Rotación!$A:$A,Rotación!$O:$O,0,0,-1),"")))),"")</f>
        <v>14705000</v>
      </c>
      <c r="K2699" s="13" t="str">
        <f>_xlfn.XLOOKUP(A2699,Rotación!$A:$A,Rotación!$P:$P,"",0,-1)</f>
        <v/>
      </c>
      <c r="L2699" s="25" t="e">
        <f t="shared" si="180"/>
        <v>#VALUE!</v>
      </c>
      <c r="M2699" s="26">
        <f t="shared" si="181"/>
        <v>0.82080924855491333</v>
      </c>
      <c r="N2699" s="22" t="str">
        <f>IFERROR(VLOOKUP(A2699,'Base ATR'!$1:$1048576,2,0),"")</f>
        <v/>
      </c>
      <c r="O2699" s="23" t="str">
        <f t="shared" ca="1" si="182"/>
        <v/>
      </c>
      <c r="P2699" t="str">
        <f t="shared" si="183"/>
        <v/>
      </c>
    </row>
    <row r="2700" spans="1:16" x14ac:dyDescent="0.3">
      <c r="A2700" t="s">
        <v>6346</v>
      </c>
      <c r="D2700" s="29">
        <v>7850000</v>
      </c>
      <c r="E2700" s="29">
        <v>6400000</v>
      </c>
      <c r="F2700" t="s">
        <v>4033</v>
      </c>
      <c r="G2700" s="13">
        <f>IFERROR(IF($F2700="ALTA",$D2700*1.03,
IF($F2700="MEDIA",$D2700*1,
IF($F2700="BAJA",$D2700*0.92,
IF($F2700="LIQUIDAR",_xlfn.XLOOKUP(A2700,Rotación!$A:$A,Rotación!$O:$O,0,0,-1),"")))),"")</f>
        <v>7850000</v>
      </c>
      <c r="H2700" s="13">
        <f>IFERROR(IF($F2700="ALTA",$D2700*1,
IF($F2700="MEDIA",$D2700*0.97,
IF($F2700="BAJA",$D2700*0.9,
IF($F2700="LIQUIDAR",_xlfn.XLOOKUP(A2700,Rotación!$A:$A,Rotación!$O:$O,0,0,-1),"")))),"")</f>
        <v>7614500</v>
      </c>
      <c r="I2700" s="13">
        <f>IFERROR(IF($F2700="ALTA",$D2700*0.97,
IF($F2700="MEDIA",$D2700*0.94,
IF($F2700="BAJA",$D2700*0.87,
IF($F2700="LIQUIDAR",_xlfn.XLOOKUP(A2700,Rotación!$A:$A,Rotación!$O:$O,0,0,-1),"")))),"")</f>
        <v>7379000</v>
      </c>
      <c r="J2700" s="13">
        <f>IFERROR(IF($F2700="ALTA",$D2700*0.94,
IF($F2700="MEDIA",$D2700*0.9,
IF($F2700="BAJA",$D2700*0.85,
IF($F2700="LIQUIDAR",_xlfn.XLOOKUP(A2700,Rotación!$A:$A,Rotación!$O:$O,0,0,-1),"")))),"")</f>
        <v>7065000</v>
      </c>
      <c r="K2700" s="13" t="str">
        <f>_xlfn.XLOOKUP(A2700,Rotación!$A:$A,Rotación!$P:$P,"",0,-1)</f>
        <v/>
      </c>
      <c r="L2700" s="25" t="e">
        <f t="shared" si="180"/>
        <v>#VALUE!</v>
      </c>
      <c r="M2700" s="26">
        <f t="shared" si="181"/>
        <v>0.8152866242038217</v>
      </c>
      <c r="N2700" s="22" t="str">
        <f>IFERROR(VLOOKUP(A2700,'Base ATR'!$1:$1048576,2,0),"")</f>
        <v/>
      </c>
      <c r="O2700" s="23" t="str">
        <f t="shared" ca="1" si="182"/>
        <v/>
      </c>
      <c r="P2700" t="str">
        <f t="shared" si="183"/>
        <v/>
      </c>
    </row>
    <row r="2701" spans="1:16" x14ac:dyDescent="0.3">
      <c r="A2701" t="s">
        <v>6347</v>
      </c>
      <c r="D2701" s="29">
        <v>11700000</v>
      </c>
      <c r="E2701" s="29">
        <v>10000000</v>
      </c>
      <c r="F2701" t="s">
        <v>4033</v>
      </c>
      <c r="G2701" s="13">
        <f>IFERROR(IF($F2701="ALTA",$D2701*1.03,
IF($F2701="MEDIA",$D2701*1,
IF($F2701="BAJA",$D2701*0.92,
IF($F2701="LIQUIDAR",_xlfn.XLOOKUP(A2701,Rotación!$A:$A,Rotación!$O:$O,0,0,-1),"")))),"")</f>
        <v>11700000</v>
      </c>
      <c r="H2701" s="13">
        <f>IFERROR(IF($F2701="ALTA",$D2701*1,
IF($F2701="MEDIA",$D2701*0.97,
IF($F2701="BAJA",$D2701*0.9,
IF($F2701="LIQUIDAR",_xlfn.XLOOKUP(A2701,Rotación!$A:$A,Rotación!$O:$O,0,0,-1),"")))),"")</f>
        <v>11349000</v>
      </c>
      <c r="I2701" s="13">
        <f>IFERROR(IF($F2701="ALTA",$D2701*0.97,
IF($F2701="MEDIA",$D2701*0.94,
IF($F2701="BAJA",$D2701*0.87,
IF($F2701="LIQUIDAR",_xlfn.XLOOKUP(A2701,Rotación!$A:$A,Rotación!$O:$O,0,0,-1),"")))),"")</f>
        <v>10998000</v>
      </c>
      <c r="J2701" s="13">
        <f>IFERROR(IF($F2701="ALTA",$D2701*0.94,
IF($F2701="MEDIA",$D2701*0.9,
IF($F2701="BAJA",$D2701*0.85,
IF($F2701="LIQUIDAR",_xlfn.XLOOKUP(A2701,Rotación!$A:$A,Rotación!$O:$O,0,0,-1),"")))),"")</f>
        <v>10530000</v>
      </c>
      <c r="K2701" s="13" t="str">
        <f>_xlfn.XLOOKUP(A2701,Rotación!$A:$A,Rotación!$P:$P,"",0,-1)</f>
        <v/>
      </c>
      <c r="L2701" s="25" t="e">
        <f t="shared" si="180"/>
        <v>#VALUE!</v>
      </c>
      <c r="M2701" s="26">
        <f t="shared" si="181"/>
        <v>0.85470085470085466</v>
      </c>
      <c r="N2701" s="22" t="str">
        <f>IFERROR(VLOOKUP(A2701,'Base ATR'!$1:$1048576,2,0),"")</f>
        <v/>
      </c>
      <c r="O2701" s="23" t="str">
        <f t="shared" ca="1" si="182"/>
        <v/>
      </c>
      <c r="P2701" t="str">
        <f t="shared" si="183"/>
        <v/>
      </c>
    </row>
    <row r="2702" spans="1:16" x14ac:dyDescent="0.3">
      <c r="A2702" t="s">
        <v>6348</v>
      </c>
      <c r="D2702" s="29">
        <v>11200000</v>
      </c>
      <c r="E2702" s="29">
        <v>9300000</v>
      </c>
      <c r="F2702" t="s">
        <v>4033</v>
      </c>
      <c r="G2702" s="13">
        <f>IFERROR(IF($F2702="ALTA",$D2702*1.03,
IF($F2702="MEDIA",$D2702*1,
IF($F2702="BAJA",$D2702*0.92,
IF($F2702="LIQUIDAR",_xlfn.XLOOKUP(A2702,Rotación!$A:$A,Rotación!$O:$O,0,0,-1),"")))),"")</f>
        <v>11200000</v>
      </c>
      <c r="H2702" s="13">
        <f>IFERROR(IF($F2702="ALTA",$D2702*1,
IF($F2702="MEDIA",$D2702*0.97,
IF($F2702="BAJA",$D2702*0.9,
IF($F2702="LIQUIDAR",_xlfn.XLOOKUP(A2702,Rotación!$A:$A,Rotación!$O:$O,0,0,-1),"")))),"")</f>
        <v>10864000</v>
      </c>
      <c r="I2702" s="13">
        <f>IFERROR(IF($F2702="ALTA",$D2702*0.97,
IF($F2702="MEDIA",$D2702*0.94,
IF($F2702="BAJA",$D2702*0.87,
IF($F2702="LIQUIDAR",_xlfn.XLOOKUP(A2702,Rotación!$A:$A,Rotación!$O:$O,0,0,-1),"")))),"")</f>
        <v>10528000</v>
      </c>
      <c r="J2702" s="13">
        <f>IFERROR(IF($F2702="ALTA",$D2702*0.94,
IF($F2702="MEDIA",$D2702*0.9,
IF($F2702="BAJA",$D2702*0.85,
IF($F2702="LIQUIDAR",_xlfn.XLOOKUP(A2702,Rotación!$A:$A,Rotación!$O:$O,0,0,-1),"")))),"")</f>
        <v>10080000</v>
      </c>
      <c r="K2702" s="13" t="str">
        <f>_xlfn.XLOOKUP(A2702,Rotación!$A:$A,Rotación!$P:$P,"",0,-1)</f>
        <v/>
      </c>
      <c r="L2702" s="25" t="e">
        <f t="shared" si="180"/>
        <v>#VALUE!</v>
      </c>
      <c r="M2702" s="26">
        <f t="shared" si="181"/>
        <v>0.8303571428571429</v>
      </c>
      <c r="N2702" s="22" t="str">
        <f>IFERROR(VLOOKUP(A2702,'Base ATR'!$1:$1048576,2,0),"")</f>
        <v/>
      </c>
      <c r="O2702" s="23" t="str">
        <f t="shared" ca="1" si="182"/>
        <v/>
      </c>
      <c r="P2702" t="str">
        <f t="shared" si="183"/>
        <v/>
      </c>
    </row>
    <row r="2703" spans="1:16" x14ac:dyDescent="0.3">
      <c r="A2703" t="s">
        <v>6349</v>
      </c>
      <c r="D2703" s="29">
        <v>10900000</v>
      </c>
      <c r="E2703" s="29">
        <v>9000000</v>
      </c>
      <c r="F2703" t="s">
        <v>4033</v>
      </c>
      <c r="G2703" s="13">
        <f>IFERROR(IF($F2703="ALTA",$D2703*1.03,
IF($F2703="MEDIA",$D2703*1,
IF($F2703="BAJA",$D2703*0.92,
IF($F2703="LIQUIDAR",_xlfn.XLOOKUP(A2703,Rotación!$A:$A,Rotación!$O:$O,0,0,-1),"")))),"")</f>
        <v>10900000</v>
      </c>
      <c r="H2703" s="13">
        <f>IFERROR(IF($F2703="ALTA",$D2703*1,
IF($F2703="MEDIA",$D2703*0.97,
IF($F2703="BAJA",$D2703*0.9,
IF($F2703="LIQUIDAR",_xlfn.XLOOKUP(A2703,Rotación!$A:$A,Rotación!$O:$O,0,0,-1),"")))),"")</f>
        <v>10573000</v>
      </c>
      <c r="I2703" s="13">
        <f>IFERROR(IF($F2703="ALTA",$D2703*0.97,
IF($F2703="MEDIA",$D2703*0.94,
IF($F2703="BAJA",$D2703*0.87,
IF($F2703="LIQUIDAR",_xlfn.XLOOKUP(A2703,Rotación!$A:$A,Rotación!$O:$O,0,0,-1),"")))),"")</f>
        <v>10246000</v>
      </c>
      <c r="J2703" s="13">
        <f>IFERROR(IF($F2703="ALTA",$D2703*0.94,
IF($F2703="MEDIA",$D2703*0.9,
IF($F2703="BAJA",$D2703*0.85,
IF($F2703="LIQUIDAR",_xlfn.XLOOKUP(A2703,Rotación!$A:$A,Rotación!$O:$O,0,0,-1),"")))),"")</f>
        <v>9810000</v>
      </c>
      <c r="K2703" s="13" t="str">
        <f>_xlfn.XLOOKUP(A2703,Rotación!$A:$A,Rotación!$P:$P,"",0,-1)</f>
        <v/>
      </c>
      <c r="L2703" s="25" t="e">
        <f t="shared" si="180"/>
        <v>#VALUE!</v>
      </c>
      <c r="M2703" s="26">
        <f t="shared" si="181"/>
        <v>0.82568807339449546</v>
      </c>
      <c r="N2703" s="22" t="str">
        <f>IFERROR(VLOOKUP(A2703,'Base ATR'!$1:$1048576,2,0),"")</f>
        <v/>
      </c>
      <c r="O2703" s="23" t="str">
        <f t="shared" ca="1" si="182"/>
        <v/>
      </c>
      <c r="P2703" t="str">
        <f t="shared" si="183"/>
        <v/>
      </c>
    </row>
    <row r="2704" spans="1:16" x14ac:dyDescent="0.3">
      <c r="A2704" t="s">
        <v>6350</v>
      </c>
      <c r="D2704" s="29">
        <v>16200000</v>
      </c>
      <c r="E2704" s="29">
        <v>14000000</v>
      </c>
      <c r="F2704" t="s">
        <v>4033</v>
      </c>
      <c r="G2704" s="13">
        <f>IFERROR(IF($F2704="ALTA",$D2704*1.03,
IF($F2704="MEDIA",$D2704*1,
IF($F2704="BAJA",$D2704*0.92,
IF($F2704="LIQUIDAR",_xlfn.XLOOKUP(A2704,Rotación!$A:$A,Rotación!$O:$O,0,0,-1),"")))),"")</f>
        <v>16200000</v>
      </c>
      <c r="H2704" s="13">
        <f>IFERROR(IF($F2704="ALTA",$D2704*1,
IF($F2704="MEDIA",$D2704*0.97,
IF($F2704="BAJA",$D2704*0.9,
IF($F2704="LIQUIDAR",_xlfn.XLOOKUP(A2704,Rotación!$A:$A,Rotación!$O:$O,0,0,-1),"")))),"")</f>
        <v>15714000</v>
      </c>
      <c r="I2704" s="13">
        <f>IFERROR(IF($F2704="ALTA",$D2704*0.97,
IF($F2704="MEDIA",$D2704*0.94,
IF($F2704="BAJA",$D2704*0.87,
IF($F2704="LIQUIDAR",_xlfn.XLOOKUP(A2704,Rotación!$A:$A,Rotación!$O:$O,0,0,-1),"")))),"")</f>
        <v>15228000</v>
      </c>
      <c r="J2704" s="13">
        <f>IFERROR(IF($F2704="ALTA",$D2704*0.94,
IF($F2704="MEDIA",$D2704*0.9,
IF($F2704="BAJA",$D2704*0.85,
IF($F2704="LIQUIDAR",_xlfn.XLOOKUP(A2704,Rotación!$A:$A,Rotación!$O:$O,0,0,-1),"")))),"")</f>
        <v>14580000</v>
      </c>
      <c r="K2704" s="13" t="str">
        <f>_xlfn.XLOOKUP(A2704,Rotación!$A:$A,Rotación!$P:$P,"",0,-1)</f>
        <v/>
      </c>
      <c r="L2704" s="25" t="e">
        <f t="shared" si="180"/>
        <v>#VALUE!</v>
      </c>
      <c r="M2704" s="26">
        <f t="shared" si="181"/>
        <v>0.86419753086419748</v>
      </c>
      <c r="N2704" s="22" t="str">
        <f>IFERROR(VLOOKUP(A2704,'Base ATR'!$1:$1048576,2,0),"")</f>
        <v/>
      </c>
      <c r="O2704" s="23" t="str">
        <f t="shared" ca="1" si="182"/>
        <v/>
      </c>
      <c r="P2704" t="str">
        <f t="shared" si="183"/>
        <v/>
      </c>
    </row>
    <row r="2705" spans="1:16" x14ac:dyDescent="0.3">
      <c r="A2705" t="s">
        <v>6351</v>
      </c>
      <c r="D2705" s="29">
        <v>21800000</v>
      </c>
      <c r="E2705" s="29">
        <v>18000000</v>
      </c>
      <c r="F2705" t="s">
        <v>4033</v>
      </c>
      <c r="G2705" s="13">
        <f>IFERROR(IF($F2705="ALTA",$D2705*1.03,
IF($F2705="MEDIA",$D2705*1,
IF($F2705="BAJA",$D2705*0.92,
IF($F2705="LIQUIDAR",_xlfn.XLOOKUP(A2705,Rotación!$A:$A,Rotación!$O:$O,0,0,-1),"")))),"")</f>
        <v>21800000</v>
      </c>
      <c r="H2705" s="13">
        <f>IFERROR(IF($F2705="ALTA",$D2705*1,
IF($F2705="MEDIA",$D2705*0.97,
IF($F2705="BAJA",$D2705*0.9,
IF($F2705="LIQUIDAR",_xlfn.XLOOKUP(A2705,Rotación!$A:$A,Rotación!$O:$O,0,0,-1),"")))),"")</f>
        <v>21146000</v>
      </c>
      <c r="I2705" s="13">
        <f>IFERROR(IF($F2705="ALTA",$D2705*0.97,
IF($F2705="MEDIA",$D2705*0.94,
IF($F2705="BAJA",$D2705*0.87,
IF($F2705="LIQUIDAR",_xlfn.XLOOKUP(A2705,Rotación!$A:$A,Rotación!$O:$O,0,0,-1),"")))),"")</f>
        <v>20492000</v>
      </c>
      <c r="J2705" s="13">
        <f>IFERROR(IF($F2705="ALTA",$D2705*0.94,
IF($F2705="MEDIA",$D2705*0.9,
IF($F2705="BAJA",$D2705*0.85,
IF($F2705="LIQUIDAR",_xlfn.XLOOKUP(A2705,Rotación!$A:$A,Rotación!$O:$O,0,0,-1),"")))),"")</f>
        <v>19620000</v>
      </c>
      <c r="K2705" s="13" t="str">
        <f>_xlfn.XLOOKUP(A2705,Rotación!$A:$A,Rotación!$P:$P,"",0,-1)</f>
        <v/>
      </c>
      <c r="L2705" s="25" t="e">
        <f t="shared" si="180"/>
        <v>#VALUE!</v>
      </c>
      <c r="M2705" s="26">
        <f t="shared" si="181"/>
        <v>0.82568807339449546</v>
      </c>
      <c r="N2705" s="22" t="str">
        <f>IFERROR(VLOOKUP(A2705,'Base ATR'!$1:$1048576,2,0),"")</f>
        <v/>
      </c>
      <c r="O2705" s="23" t="str">
        <f t="shared" ca="1" si="182"/>
        <v/>
      </c>
      <c r="P2705" t="str">
        <f t="shared" si="183"/>
        <v/>
      </c>
    </row>
    <row r="2706" spans="1:16" x14ac:dyDescent="0.3">
      <c r="A2706" t="s">
        <v>6352</v>
      </c>
      <c r="D2706" s="29">
        <v>12400000</v>
      </c>
      <c r="E2706" s="29">
        <v>10000000</v>
      </c>
      <c r="F2706" t="s">
        <v>5391</v>
      </c>
      <c r="G2706" s="13">
        <f>IFERROR(IF($F2706="ALTA",$D2706*1.03,
IF($F2706="MEDIA",$D2706*1,
IF($F2706="BAJA",$D2706*0.92,
IF($F2706="LIQUIDAR",_xlfn.XLOOKUP(A2706,Rotación!$A:$A,Rotación!$O:$O,0,0,-1),"")))),"")</f>
        <v>11408000</v>
      </c>
      <c r="H2706" s="13">
        <f>IFERROR(IF($F2706="ALTA",$D2706*1,
IF($F2706="MEDIA",$D2706*0.97,
IF($F2706="BAJA",$D2706*0.9,
IF($F2706="LIQUIDAR",_xlfn.XLOOKUP(A2706,Rotación!$A:$A,Rotación!$O:$O,0,0,-1),"")))),"")</f>
        <v>11160000</v>
      </c>
      <c r="I2706" s="13">
        <f>IFERROR(IF($F2706="ALTA",$D2706*0.97,
IF($F2706="MEDIA",$D2706*0.94,
IF($F2706="BAJA",$D2706*0.87,
IF($F2706="LIQUIDAR",_xlfn.XLOOKUP(A2706,Rotación!$A:$A,Rotación!$O:$O,0,0,-1),"")))),"")</f>
        <v>10788000</v>
      </c>
      <c r="J2706" s="13">
        <f>IFERROR(IF($F2706="ALTA",$D2706*0.94,
IF($F2706="MEDIA",$D2706*0.9,
IF($F2706="BAJA",$D2706*0.85,
IF($F2706="LIQUIDAR",_xlfn.XLOOKUP(A2706,Rotación!$A:$A,Rotación!$O:$O,0,0,-1),"")))),"")</f>
        <v>10540000</v>
      </c>
      <c r="K2706" s="13" t="str">
        <f>_xlfn.XLOOKUP(A2706,Rotación!$A:$A,Rotación!$P:$P,"",0,-1)</f>
        <v/>
      </c>
      <c r="L2706" s="25" t="e">
        <f t="shared" si="180"/>
        <v>#VALUE!</v>
      </c>
      <c r="M2706" s="26">
        <f t="shared" si="181"/>
        <v>0.80645161290322576</v>
      </c>
      <c r="N2706" s="22" t="str">
        <f>IFERROR(VLOOKUP(A2706,'Base ATR'!$1:$1048576,2,0),"")</f>
        <v/>
      </c>
      <c r="O2706" s="23" t="str">
        <f t="shared" ca="1" si="182"/>
        <v/>
      </c>
      <c r="P2706" t="str">
        <f t="shared" si="183"/>
        <v/>
      </c>
    </row>
    <row r="2707" spans="1:16" x14ac:dyDescent="0.3">
      <c r="A2707" t="s">
        <v>6353</v>
      </c>
      <c r="D2707" s="29">
        <v>13000000</v>
      </c>
      <c r="E2707" s="29">
        <v>10700000</v>
      </c>
      <c r="F2707" t="s">
        <v>5391</v>
      </c>
      <c r="G2707" s="13">
        <f>IFERROR(IF($F2707="ALTA",$D2707*1.03,
IF($F2707="MEDIA",$D2707*1,
IF($F2707="BAJA",$D2707*0.92,
IF($F2707="LIQUIDAR",_xlfn.XLOOKUP(A2707,Rotación!$A:$A,Rotación!$O:$O,0,0,-1),"")))),"")</f>
        <v>11960000</v>
      </c>
      <c r="H2707" s="13">
        <f>IFERROR(IF($F2707="ALTA",$D2707*1,
IF($F2707="MEDIA",$D2707*0.97,
IF($F2707="BAJA",$D2707*0.9,
IF($F2707="LIQUIDAR",_xlfn.XLOOKUP(A2707,Rotación!$A:$A,Rotación!$O:$O,0,0,-1),"")))),"")</f>
        <v>11700000</v>
      </c>
      <c r="I2707" s="13">
        <f>IFERROR(IF($F2707="ALTA",$D2707*0.97,
IF($F2707="MEDIA",$D2707*0.94,
IF($F2707="BAJA",$D2707*0.87,
IF($F2707="LIQUIDAR",_xlfn.XLOOKUP(A2707,Rotación!$A:$A,Rotación!$O:$O,0,0,-1),"")))),"")</f>
        <v>11310000</v>
      </c>
      <c r="J2707" s="13">
        <f>IFERROR(IF($F2707="ALTA",$D2707*0.94,
IF($F2707="MEDIA",$D2707*0.9,
IF($F2707="BAJA",$D2707*0.85,
IF($F2707="LIQUIDAR",_xlfn.XLOOKUP(A2707,Rotación!$A:$A,Rotación!$O:$O,0,0,-1),"")))),"")</f>
        <v>11050000</v>
      </c>
      <c r="K2707" s="13" t="str">
        <f>_xlfn.XLOOKUP(A2707,Rotación!$A:$A,Rotación!$P:$P,"",0,-1)</f>
        <v/>
      </c>
      <c r="L2707" s="25" t="e">
        <f t="shared" si="180"/>
        <v>#VALUE!</v>
      </c>
      <c r="M2707" s="26">
        <f t="shared" si="181"/>
        <v>0.82307692307692304</v>
      </c>
      <c r="N2707" s="22">
        <f>IFERROR(VLOOKUP(A2707,'Base ATR'!$1:$1048576,2,0),"")</f>
        <v>46119.714583333334</v>
      </c>
      <c r="O2707" s="23">
        <f t="shared" ca="1" si="182"/>
        <v>168.2854166666657</v>
      </c>
      <c r="P2707" t="str">
        <f t="shared" si="183"/>
        <v>SOBRE MERCADO</v>
      </c>
    </row>
    <row r="2708" spans="1:16" x14ac:dyDescent="0.3">
      <c r="A2708" t="s">
        <v>6354</v>
      </c>
      <c r="D2708" s="29">
        <v>9000000</v>
      </c>
      <c r="E2708" s="29">
        <v>7500000</v>
      </c>
      <c r="F2708" t="s">
        <v>5391</v>
      </c>
      <c r="G2708" s="13">
        <f>IFERROR(IF($F2708="ALTA",$D2708*1.03,
IF($F2708="MEDIA",$D2708*1,
IF($F2708="BAJA",$D2708*0.92,
IF($F2708="LIQUIDAR",_xlfn.XLOOKUP(A2708,Rotación!$A:$A,Rotación!$O:$O,0,0,-1),"")))),"")</f>
        <v>8280000</v>
      </c>
      <c r="H2708" s="13">
        <f>IFERROR(IF($F2708="ALTA",$D2708*1,
IF($F2708="MEDIA",$D2708*0.97,
IF($F2708="BAJA",$D2708*0.9,
IF($F2708="LIQUIDAR",_xlfn.XLOOKUP(A2708,Rotación!$A:$A,Rotación!$O:$O,0,0,-1),"")))),"")</f>
        <v>8100000</v>
      </c>
      <c r="I2708" s="13">
        <f>IFERROR(IF($F2708="ALTA",$D2708*0.97,
IF($F2708="MEDIA",$D2708*0.94,
IF($F2708="BAJA",$D2708*0.87,
IF($F2708="LIQUIDAR",_xlfn.XLOOKUP(A2708,Rotación!$A:$A,Rotación!$O:$O,0,0,-1),"")))),"")</f>
        <v>7830000</v>
      </c>
      <c r="J2708" s="13">
        <f>IFERROR(IF($F2708="ALTA",$D2708*0.94,
IF($F2708="MEDIA",$D2708*0.9,
IF($F2708="BAJA",$D2708*0.85,
IF($F2708="LIQUIDAR",_xlfn.XLOOKUP(A2708,Rotación!$A:$A,Rotación!$O:$O,0,0,-1),"")))),"")</f>
        <v>7650000</v>
      </c>
      <c r="K2708" s="13" t="str">
        <f>_xlfn.XLOOKUP(A2708,Rotación!$A:$A,Rotación!$P:$P,"",0,-1)</f>
        <v/>
      </c>
      <c r="L2708" s="25" t="e">
        <f t="shared" si="180"/>
        <v>#VALUE!</v>
      </c>
      <c r="M2708" s="26">
        <f t="shared" si="181"/>
        <v>0.83333333333333337</v>
      </c>
      <c r="N2708" s="22">
        <f>IFERROR(VLOOKUP(A2708,'Base ATR'!$1:$1048576,2,0),"")</f>
        <v>46140.502083333333</v>
      </c>
      <c r="O2708" s="23">
        <f t="shared" ca="1" si="182"/>
        <v>147.49791666666715</v>
      </c>
      <c r="P2708" t="str">
        <f t="shared" si="183"/>
        <v>SOBRE MERCADO</v>
      </c>
    </row>
    <row r="2709" spans="1:16" x14ac:dyDescent="0.3">
      <c r="A2709" t="s">
        <v>6355</v>
      </c>
      <c r="D2709" s="29">
        <v>24500000</v>
      </c>
      <c r="E2709" s="29">
        <v>20500000</v>
      </c>
      <c r="F2709" t="s">
        <v>5391</v>
      </c>
      <c r="G2709" s="13">
        <f>IFERROR(IF($F2709="ALTA",$D2709*1.03,
IF($F2709="MEDIA",$D2709*1,
IF($F2709="BAJA",$D2709*0.92,
IF($F2709="LIQUIDAR",_xlfn.XLOOKUP(A2709,Rotación!$A:$A,Rotación!$O:$O,0,0,-1),"")))),"")</f>
        <v>22540000</v>
      </c>
      <c r="H2709" s="13">
        <f>IFERROR(IF($F2709="ALTA",$D2709*1,
IF($F2709="MEDIA",$D2709*0.97,
IF($F2709="BAJA",$D2709*0.9,
IF($F2709="LIQUIDAR",_xlfn.XLOOKUP(A2709,Rotación!$A:$A,Rotación!$O:$O,0,0,-1),"")))),"")</f>
        <v>22050000</v>
      </c>
      <c r="I2709" s="13">
        <f>IFERROR(IF($F2709="ALTA",$D2709*0.97,
IF($F2709="MEDIA",$D2709*0.94,
IF($F2709="BAJA",$D2709*0.87,
IF($F2709="LIQUIDAR",_xlfn.XLOOKUP(A2709,Rotación!$A:$A,Rotación!$O:$O,0,0,-1),"")))),"")</f>
        <v>21315000</v>
      </c>
      <c r="J2709" s="13">
        <f>IFERROR(IF($F2709="ALTA",$D2709*0.94,
IF($F2709="MEDIA",$D2709*0.9,
IF($F2709="BAJA",$D2709*0.85,
IF($F2709="LIQUIDAR",_xlfn.XLOOKUP(A2709,Rotación!$A:$A,Rotación!$O:$O,0,0,-1),"")))),"")</f>
        <v>20825000</v>
      </c>
      <c r="K2709" s="13" t="str">
        <f>_xlfn.XLOOKUP(A2709,Rotación!$A:$A,Rotación!$P:$P,"",0,-1)</f>
        <v/>
      </c>
      <c r="L2709" s="25" t="e">
        <f t="shared" si="180"/>
        <v>#VALUE!</v>
      </c>
      <c r="M2709" s="26">
        <f t="shared" si="181"/>
        <v>0.83673469387755106</v>
      </c>
      <c r="N2709" s="22" t="str">
        <f>IFERROR(VLOOKUP(A2709,'Base ATR'!$1:$1048576,2,0),"")</f>
        <v/>
      </c>
      <c r="O2709" s="23" t="str">
        <f t="shared" ca="1" si="182"/>
        <v/>
      </c>
      <c r="P2709" t="str">
        <f t="shared" si="183"/>
        <v/>
      </c>
    </row>
    <row r="2710" spans="1:16" x14ac:dyDescent="0.3">
      <c r="A2710" t="s">
        <v>6356</v>
      </c>
      <c r="D2710" s="29">
        <v>30100000</v>
      </c>
      <c r="E2710" s="29">
        <v>25500000</v>
      </c>
      <c r="F2710" t="s">
        <v>5391</v>
      </c>
      <c r="G2710" s="13">
        <f>IFERROR(IF($F2710="ALTA",$D2710*1.03,
IF($F2710="MEDIA",$D2710*1,
IF($F2710="BAJA",$D2710*0.92,
IF($F2710="LIQUIDAR",_xlfn.XLOOKUP(A2710,Rotación!$A:$A,Rotación!$O:$O,0,0,-1),"")))),"")</f>
        <v>27692000</v>
      </c>
      <c r="H2710" s="13">
        <f>IFERROR(IF($F2710="ALTA",$D2710*1,
IF($F2710="MEDIA",$D2710*0.97,
IF($F2710="BAJA",$D2710*0.9,
IF($F2710="LIQUIDAR",_xlfn.XLOOKUP(A2710,Rotación!$A:$A,Rotación!$O:$O,0,0,-1),"")))),"")</f>
        <v>27090000</v>
      </c>
      <c r="I2710" s="13">
        <f>IFERROR(IF($F2710="ALTA",$D2710*0.97,
IF($F2710="MEDIA",$D2710*0.94,
IF($F2710="BAJA",$D2710*0.87,
IF($F2710="LIQUIDAR",_xlfn.XLOOKUP(A2710,Rotación!$A:$A,Rotación!$O:$O,0,0,-1),"")))),"")</f>
        <v>26187000</v>
      </c>
      <c r="J2710" s="13">
        <f>IFERROR(IF($F2710="ALTA",$D2710*0.94,
IF($F2710="MEDIA",$D2710*0.9,
IF($F2710="BAJA",$D2710*0.85,
IF($F2710="LIQUIDAR",_xlfn.XLOOKUP(A2710,Rotación!$A:$A,Rotación!$O:$O,0,0,-1),"")))),"")</f>
        <v>25585000</v>
      </c>
      <c r="K2710" s="13" t="str">
        <f>_xlfn.XLOOKUP(A2710,Rotación!$A:$A,Rotación!$P:$P,"",0,-1)</f>
        <v/>
      </c>
      <c r="L2710" s="25" t="e">
        <f t="shared" si="180"/>
        <v>#VALUE!</v>
      </c>
      <c r="M2710" s="26">
        <f t="shared" si="181"/>
        <v>0.84717607973421927</v>
      </c>
      <c r="N2710" s="22" t="str">
        <f>IFERROR(VLOOKUP(A2710,'Base ATR'!$1:$1048576,2,0),"")</f>
        <v/>
      </c>
      <c r="O2710" s="23" t="str">
        <f t="shared" ca="1" si="182"/>
        <v/>
      </c>
      <c r="P2710" t="str">
        <f t="shared" si="183"/>
        <v/>
      </c>
    </row>
    <row r="2711" spans="1:16" x14ac:dyDescent="0.3">
      <c r="A2711" t="s">
        <v>6357</v>
      </c>
      <c r="D2711" s="29">
        <v>7700000</v>
      </c>
      <c r="E2711" s="29">
        <v>6400000</v>
      </c>
      <c r="F2711" t="s">
        <v>5391</v>
      </c>
      <c r="G2711" s="13">
        <f>IFERROR(IF($F2711="ALTA",$D2711*1.03,
IF($F2711="MEDIA",$D2711*1,
IF($F2711="BAJA",$D2711*0.92,
IF($F2711="LIQUIDAR",_xlfn.XLOOKUP(A2711,Rotación!$A:$A,Rotación!$O:$O,0,0,-1),"")))),"")</f>
        <v>7084000</v>
      </c>
      <c r="H2711" s="13">
        <f>IFERROR(IF($F2711="ALTA",$D2711*1,
IF($F2711="MEDIA",$D2711*0.97,
IF($F2711="BAJA",$D2711*0.9,
IF($F2711="LIQUIDAR",_xlfn.XLOOKUP(A2711,Rotación!$A:$A,Rotación!$O:$O,0,0,-1),"")))),"")</f>
        <v>6930000</v>
      </c>
      <c r="I2711" s="13">
        <f>IFERROR(IF($F2711="ALTA",$D2711*0.97,
IF($F2711="MEDIA",$D2711*0.94,
IF($F2711="BAJA",$D2711*0.87,
IF($F2711="LIQUIDAR",_xlfn.XLOOKUP(A2711,Rotación!$A:$A,Rotación!$O:$O,0,0,-1),"")))),"")</f>
        <v>6699000</v>
      </c>
      <c r="J2711" s="13">
        <f>IFERROR(IF($F2711="ALTA",$D2711*0.94,
IF($F2711="MEDIA",$D2711*0.9,
IF($F2711="BAJA",$D2711*0.85,
IF($F2711="LIQUIDAR",_xlfn.XLOOKUP(A2711,Rotación!$A:$A,Rotación!$O:$O,0,0,-1),"")))),"")</f>
        <v>6545000</v>
      </c>
      <c r="K2711" s="13" t="str">
        <f>_xlfn.XLOOKUP(A2711,Rotación!$A:$A,Rotación!$P:$P,"",0,-1)</f>
        <v/>
      </c>
      <c r="L2711" s="25" t="e">
        <f t="shared" si="180"/>
        <v>#VALUE!</v>
      </c>
      <c r="M2711" s="26">
        <f t="shared" si="181"/>
        <v>0.83116883116883122</v>
      </c>
      <c r="N2711" s="22" t="str">
        <f>IFERROR(VLOOKUP(A2711,'Base ATR'!$1:$1048576,2,0),"")</f>
        <v/>
      </c>
      <c r="O2711" s="23" t="str">
        <f t="shared" ca="1" si="182"/>
        <v/>
      </c>
      <c r="P2711" t="str">
        <f t="shared" si="183"/>
        <v/>
      </c>
    </row>
    <row r="2712" spans="1:16" x14ac:dyDescent="0.3">
      <c r="A2712" t="s">
        <v>6358</v>
      </c>
      <c r="D2712" s="29">
        <v>16300000</v>
      </c>
      <c r="E2712" s="29">
        <v>13300000</v>
      </c>
      <c r="F2712" t="s">
        <v>5391</v>
      </c>
      <c r="G2712" s="13">
        <f>IFERROR(IF($F2712="ALTA",$D2712*1.03,
IF($F2712="MEDIA",$D2712*1,
IF($F2712="BAJA",$D2712*0.92,
IF($F2712="LIQUIDAR",_xlfn.XLOOKUP(A2712,Rotación!$A:$A,Rotación!$O:$O,0,0,-1),"")))),"")</f>
        <v>14996000</v>
      </c>
      <c r="H2712" s="13">
        <f>IFERROR(IF($F2712="ALTA",$D2712*1,
IF($F2712="MEDIA",$D2712*0.97,
IF($F2712="BAJA",$D2712*0.9,
IF($F2712="LIQUIDAR",_xlfn.XLOOKUP(A2712,Rotación!$A:$A,Rotación!$O:$O,0,0,-1),"")))),"")</f>
        <v>14670000</v>
      </c>
      <c r="I2712" s="13">
        <f>IFERROR(IF($F2712="ALTA",$D2712*0.97,
IF($F2712="MEDIA",$D2712*0.94,
IF($F2712="BAJA",$D2712*0.87,
IF($F2712="LIQUIDAR",_xlfn.XLOOKUP(A2712,Rotación!$A:$A,Rotación!$O:$O,0,0,-1),"")))),"")</f>
        <v>14181000</v>
      </c>
      <c r="J2712" s="13">
        <f>IFERROR(IF($F2712="ALTA",$D2712*0.94,
IF($F2712="MEDIA",$D2712*0.9,
IF($F2712="BAJA",$D2712*0.85,
IF($F2712="LIQUIDAR",_xlfn.XLOOKUP(A2712,Rotación!$A:$A,Rotación!$O:$O,0,0,-1),"")))),"")</f>
        <v>13855000</v>
      </c>
      <c r="K2712" s="13" t="str">
        <f>_xlfn.XLOOKUP(A2712,Rotación!$A:$A,Rotación!$P:$P,"",0,-1)</f>
        <v/>
      </c>
      <c r="L2712" s="25" t="e">
        <f t="shared" si="180"/>
        <v>#VALUE!</v>
      </c>
      <c r="M2712" s="26">
        <f t="shared" si="181"/>
        <v>0.81595092024539873</v>
      </c>
      <c r="N2712" s="22">
        <f>IFERROR(VLOOKUP(A2712,'Base ATR'!$1:$1048576,2,0),"")</f>
        <v>46114.716666666667</v>
      </c>
      <c r="O2712" s="23">
        <f t="shared" ca="1" si="182"/>
        <v>173.28333333333285</v>
      </c>
      <c r="P2712" t="str">
        <f t="shared" si="183"/>
        <v>SOBRE MERCADO</v>
      </c>
    </row>
    <row r="2713" spans="1:16" x14ac:dyDescent="0.3">
      <c r="A2713" t="s">
        <v>6359</v>
      </c>
      <c r="D2713" s="29">
        <v>11500000</v>
      </c>
      <c r="E2713" s="29">
        <v>9500000</v>
      </c>
      <c r="F2713" t="s">
        <v>5391</v>
      </c>
      <c r="G2713" s="13">
        <f>IFERROR(IF($F2713="ALTA",$D2713*1.03,
IF($F2713="MEDIA",$D2713*1,
IF($F2713="BAJA",$D2713*0.92,
IF($F2713="LIQUIDAR",_xlfn.XLOOKUP(A2713,Rotación!$A:$A,Rotación!$O:$O,0,0,-1),"")))),"")</f>
        <v>10580000</v>
      </c>
      <c r="H2713" s="13">
        <f>IFERROR(IF($F2713="ALTA",$D2713*1,
IF($F2713="MEDIA",$D2713*0.97,
IF($F2713="BAJA",$D2713*0.9,
IF($F2713="LIQUIDAR",_xlfn.XLOOKUP(A2713,Rotación!$A:$A,Rotación!$O:$O,0,0,-1),"")))),"")</f>
        <v>10350000</v>
      </c>
      <c r="I2713" s="13">
        <f>IFERROR(IF($F2713="ALTA",$D2713*0.97,
IF($F2713="MEDIA",$D2713*0.94,
IF($F2713="BAJA",$D2713*0.87,
IF($F2713="LIQUIDAR",_xlfn.XLOOKUP(A2713,Rotación!$A:$A,Rotación!$O:$O,0,0,-1),"")))),"")</f>
        <v>10005000</v>
      </c>
      <c r="J2713" s="13">
        <f>IFERROR(IF($F2713="ALTA",$D2713*0.94,
IF($F2713="MEDIA",$D2713*0.9,
IF($F2713="BAJA",$D2713*0.85,
IF($F2713="LIQUIDAR",_xlfn.XLOOKUP(A2713,Rotación!$A:$A,Rotación!$O:$O,0,0,-1),"")))),"")</f>
        <v>9775000</v>
      </c>
      <c r="K2713" s="13" t="str">
        <f>_xlfn.XLOOKUP(A2713,Rotación!$A:$A,Rotación!$P:$P,"",0,-1)</f>
        <v/>
      </c>
      <c r="L2713" s="25" t="e">
        <f t="shared" si="180"/>
        <v>#VALUE!</v>
      </c>
      <c r="M2713" s="26">
        <f t="shared" si="181"/>
        <v>0.82608695652173914</v>
      </c>
      <c r="N2713" s="22" t="str">
        <f>IFERROR(VLOOKUP(A2713,'Base ATR'!$1:$1048576,2,0),"")</f>
        <v/>
      </c>
      <c r="O2713" s="23" t="str">
        <f t="shared" ca="1" si="182"/>
        <v/>
      </c>
      <c r="P2713" t="str">
        <f t="shared" si="183"/>
        <v/>
      </c>
    </row>
    <row r="2714" spans="1:16" x14ac:dyDescent="0.3">
      <c r="A2714" t="s">
        <v>6360</v>
      </c>
      <c r="D2714" s="29">
        <v>37500000</v>
      </c>
      <c r="E2714" s="29">
        <v>30700000</v>
      </c>
      <c r="F2714" t="s">
        <v>5391</v>
      </c>
      <c r="G2714" s="13">
        <f>IFERROR(IF($F2714="ALTA",$D2714*1.03,
IF($F2714="MEDIA",$D2714*1,
IF($F2714="BAJA",$D2714*0.92,
IF($F2714="LIQUIDAR",_xlfn.XLOOKUP(A2714,Rotación!$A:$A,Rotación!$O:$O,0,0,-1),"")))),"")</f>
        <v>34500000</v>
      </c>
      <c r="H2714" s="13">
        <f>IFERROR(IF($F2714="ALTA",$D2714*1,
IF($F2714="MEDIA",$D2714*0.97,
IF($F2714="BAJA",$D2714*0.9,
IF($F2714="LIQUIDAR",_xlfn.XLOOKUP(A2714,Rotación!$A:$A,Rotación!$O:$O,0,0,-1),"")))),"")</f>
        <v>33750000</v>
      </c>
      <c r="I2714" s="13">
        <f>IFERROR(IF($F2714="ALTA",$D2714*0.97,
IF($F2714="MEDIA",$D2714*0.94,
IF($F2714="BAJA",$D2714*0.87,
IF($F2714="LIQUIDAR",_xlfn.XLOOKUP(A2714,Rotación!$A:$A,Rotación!$O:$O,0,0,-1),"")))),"")</f>
        <v>32625000</v>
      </c>
      <c r="J2714" s="13">
        <f>IFERROR(IF($F2714="ALTA",$D2714*0.94,
IF($F2714="MEDIA",$D2714*0.9,
IF($F2714="BAJA",$D2714*0.85,
IF($F2714="LIQUIDAR",_xlfn.XLOOKUP(A2714,Rotación!$A:$A,Rotación!$O:$O,0,0,-1),"")))),"")</f>
        <v>31875000</v>
      </c>
      <c r="K2714" s="13" t="str">
        <f>_xlfn.XLOOKUP(A2714,Rotación!$A:$A,Rotación!$P:$P,"",0,-1)</f>
        <v/>
      </c>
      <c r="L2714" s="25" t="e">
        <f t="shared" ref="L2714:L2777" si="184">K2714-D2714</f>
        <v>#VALUE!</v>
      </c>
      <c r="M2714" s="26">
        <f t="shared" ref="M2714:M2777" si="185">E2714/D2714</f>
        <v>0.81866666666666665</v>
      </c>
      <c r="N2714" s="22" t="str">
        <f>IFERROR(VLOOKUP(A2714,'Base ATR'!$1:$1048576,2,0),"")</f>
        <v/>
      </c>
      <c r="O2714" s="23" t="str">
        <f t="shared" ref="O2714:O2777" ca="1" si="186">IF(N2714="","",TODAY()-N2714)</f>
        <v/>
      </c>
      <c r="P2714" t="str">
        <f t="shared" ref="P2714:P2777" si="187">IF(N2714="", "", IF(K2714 &gt; D2714, "SOBRE MERCADO", IF(K2714 &lt; D2714, "BAJO MERCADO", "ALINEADO")))</f>
        <v/>
      </c>
    </row>
    <row r="2715" spans="1:16" x14ac:dyDescent="0.3">
      <c r="A2715" t="s">
        <v>6337</v>
      </c>
      <c r="D2715" s="29">
        <v>8400000</v>
      </c>
      <c r="E2715" s="29">
        <v>8000000</v>
      </c>
      <c r="F2715" t="s">
        <v>5391</v>
      </c>
      <c r="G2715" s="13">
        <f>IFERROR(IF($F2715="ALTA",$D2715*1.03,
IF($F2715="MEDIA",$D2715*1,
IF($F2715="BAJA",$D2715*0.92,
IF($F2715="LIQUIDAR",_xlfn.XLOOKUP(A2715,Rotación!$A:$A,Rotación!$O:$O,0,0,-1),"")))),"")</f>
        <v>7728000</v>
      </c>
      <c r="H2715" s="13">
        <f>IFERROR(IF($F2715="ALTA",$D2715*1,
IF($F2715="MEDIA",$D2715*0.97,
IF($F2715="BAJA",$D2715*0.9,
IF($F2715="LIQUIDAR",_xlfn.XLOOKUP(A2715,Rotación!$A:$A,Rotación!$O:$O,0,0,-1),"")))),"")</f>
        <v>7560000</v>
      </c>
      <c r="I2715" s="13">
        <f>IFERROR(IF($F2715="ALTA",$D2715*0.97,
IF($F2715="MEDIA",$D2715*0.94,
IF($F2715="BAJA",$D2715*0.87,
IF($F2715="LIQUIDAR",_xlfn.XLOOKUP(A2715,Rotación!$A:$A,Rotación!$O:$O,0,0,-1),"")))),"")</f>
        <v>7308000</v>
      </c>
      <c r="J2715" s="13">
        <f>IFERROR(IF($F2715="ALTA",$D2715*0.94,
IF($F2715="MEDIA",$D2715*0.9,
IF($F2715="BAJA",$D2715*0.85,
IF($F2715="LIQUIDAR",_xlfn.XLOOKUP(A2715,Rotación!$A:$A,Rotación!$O:$O,0,0,-1),"")))),"")</f>
        <v>7140000</v>
      </c>
      <c r="K2715" s="13" t="str">
        <f>_xlfn.XLOOKUP(A2715,Rotación!$A:$A,Rotación!$P:$P,"",0,-1)</f>
        <v/>
      </c>
      <c r="L2715" s="25" t="e">
        <f t="shared" si="184"/>
        <v>#VALUE!</v>
      </c>
      <c r="M2715" s="26">
        <f t="shared" si="185"/>
        <v>0.95238095238095233</v>
      </c>
      <c r="N2715" s="22" t="str">
        <f>IFERROR(VLOOKUP(A2715,'Base ATR'!$1:$1048576,2,0),"")</f>
        <v/>
      </c>
      <c r="O2715" s="23" t="str">
        <f t="shared" ca="1" si="186"/>
        <v/>
      </c>
      <c r="P2715" t="str">
        <f t="shared" si="187"/>
        <v/>
      </c>
    </row>
    <row r="2716" spans="1:16" x14ac:dyDescent="0.3">
      <c r="A2716" t="s">
        <v>6361</v>
      </c>
      <c r="D2716" s="29">
        <v>20000000</v>
      </c>
      <c r="E2716" s="29">
        <v>17000000</v>
      </c>
      <c r="F2716" t="s">
        <v>5391</v>
      </c>
      <c r="G2716" s="13">
        <f>IFERROR(IF($F2716="ALTA",$D2716*1.03,
IF($F2716="MEDIA",$D2716*1,
IF($F2716="BAJA",$D2716*0.92,
IF($F2716="LIQUIDAR",_xlfn.XLOOKUP(A2716,Rotación!$A:$A,Rotación!$O:$O,0,0,-1),"")))),"")</f>
        <v>18400000</v>
      </c>
      <c r="H2716" s="13">
        <f>IFERROR(IF($F2716="ALTA",$D2716*1,
IF($F2716="MEDIA",$D2716*0.97,
IF($F2716="BAJA",$D2716*0.9,
IF($F2716="LIQUIDAR",_xlfn.XLOOKUP(A2716,Rotación!$A:$A,Rotación!$O:$O,0,0,-1),"")))),"")</f>
        <v>18000000</v>
      </c>
      <c r="I2716" s="13">
        <f>IFERROR(IF($F2716="ALTA",$D2716*0.97,
IF($F2716="MEDIA",$D2716*0.94,
IF($F2716="BAJA",$D2716*0.87,
IF($F2716="LIQUIDAR",_xlfn.XLOOKUP(A2716,Rotación!$A:$A,Rotación!$O:$O,0,0,-1),"")))),"")</f>
        <v>17400000</v>
      </c>
      <c r="J2716" s="13">
        <f>IFERROR(IF($F2716="ALTA",$D2716*0.94,
IF($F2716="MEDIA",$D2716*0.9,
IF($F2716="BAJA",$D2716*0.85,
IF($F2716="LIQUIDAR",_xlfn.XLOOKUP(A2716,Rotación!$A:$A,Rotación!$O:$O,0,0,-1),"")))),"")</f>
        <v>17000000</v>
      </c>
      <c r="K2716" s="13" t="str">
        <f>_xlfn.XLOOKUP(A2716,Rotación!$A:$A,Rotación!$P:$P,"",0,-1)</f>
        <v/>
      </c>
      <c r="L2716" s="25" t="e">
        <f t="shared" si="184"/>
        <v>#VALUE!</v>
      </c>
      <c r="M2716" s="26">
        <f t="shared" si="185"/>
        <v>0.85</v>
      </c>
      <c r="N2716" s="22" t="str">
        <f>IFERROR(VLOOKUP(A2716,'Base ATR'!$1:$1048576,2,0),"")</f>
        <v/>
      </c>
      <c r="O2716" s="23" t="str">
        <f t="shared" ca="1" si="186"/>
        <v/>
      </c>
      <c r="P2716" t="str">
        <f t="shared" si="187"/>
        <v/>
      </c>
    </row>
    <row r="2717" spans="1:16" x14ac:dyDescent="0.3">
      <c r="A2717" t="s">
        <v>6362</v>
      </c>
      <c r="D2717" s="29">
        <v>21400000</v>
      </c>
      <c r="E2717" s="29">
        <v>17700000</v>
      </c>
      <c r="F2717" t="s">
        <v>5391</v>
      </c>
      <c r="G2717" s="13">
        <f>IFERROR(IF($F2717="ALTA",$D2717*1.03,
IF($F2717="MEDIA",$D2717*1,
IF($F2717="BAJA",$D2717*0.92,
IF($F2717="LIQUIDAR",_xlfn.XLOOKUP(A2717,Rotación!$A:$A,Rotación!$O:$O,0,0,-1),"")))),"")</f>
        <v>19688000</v>
      </c>
      <c r="H2717" s="13">
        <f>IFERROR(IF($F2717="ALTA",$D2717*1,
IF($F2717="MEDIA",$D2717*0.97,
IF($F2717="BAJA",$D2717*0.9,
IF($F2717="LIQUIDAR",_xlfn.XLOOKUP(A2717,Rotación!$A:$A,Rotación!$O:$O,0,0,-1),"")))),"")</f>
        <v>19260000</v>
      </c>
      <c r="I2717" s="13">
        <f>IFERROR(IF($F2717="ALTA",$D2717*0.97,
IF($F2717="MEDIA",$D2717*0.94,
IF($F2717="BAJA",$D2717*0.87,
IF($F2717="LIQUIDAR",_xlfn.XLOOKUP(A2717,Rotación!$A:$A,Rotación!$O:$O,0,0,-1),"")))),"")</f>
        <v>18618000</v>
      </c>
      <c r="J2717" s="13">
        <f>IFERROR(IF($F2717="ALTA",$D2717*0.94,
IF($F2717="MEDIA",$D2717*0.9,
IF($F2717="BAJA",$D2717*0.85,
IF($F2717="LIQUIDAR",_xlfn.XLOOKUP(A2717,Rotación!$A:$A,Rotación!$O:$O,0,0,-1),"")))),"")</f>
        <v>18190000</v>
      </c>
      <c r="K2717" s="13" t="str">
        <f>_xlfn.XLOOKUP(A2717,Rotación!$A:$A,Rotación!$P:$P,"",0,-1)</f>
        <v/>
      </c>
      <c r="L2717" s="25" t="e">
        <f t="shared" si="184"/>
        <v>#VALUE!</v>
      </c>
      <c r="M2717" s="26">
        <f t="shared" si="185"/>
        <v>0.82710280373831779</v>
      </c>
      <c r="N2717" s="22" t="str">
        <f>IFERROR(VLOOKUP(A2717,'Base ATR'!$1:$1048576,2,0),"")</f>
        <v/>
      </c>
      <c r="O2717" s="23" t="str">
        <f t="shared" ca="1" si="186"/>
        <v/>
      </c>
      <c r="P2717" t="str">
        <f t="shared" si="187"/>
        <v/>
      </c>
    </row>
    <row r="2718" spans="1:16" x14ac:dyDescent="0.3">
      <c r="A2718" t="s">
        <v>6363</v>
      </c>
      <c r="D2718" s="29">
        <v>7100000</v>
      </c>
      <c r="E2718" s="29">
        <v>5900000</v>
      </c>
      <c r="F2718" t="s">
        <v>5391</v>
      </c>
      <c r="G2718" s="13">
        <f>IFERROR(IF($F2718="ALTA",$D2718*1.03,
IF($F2718="MEDIA",$D2718*1,
IF($F2718="BAJA",$D2718*0.92,
IF($F2718="LIQUIDAR",_xlfn.XLOOKUP(A2718,Rotación!$A:$A,Rotación!$O:$O,0,0,-1),"")))),"")</f>
        <v>6532000</v>
      </c>
      <c r="H2718" s="13">
        <f>IFERROR(IF($F2718="ALTA",$D2718*1,
IF($F2718="MEDIA",$D2718*0.97,
IF($F2718="BAJA",$D2718*0.9,
IF($F2718="LIQUIDAR",_xlfn.XLOOKUP(A2718,Rotación!$A:$A,Rotación!$O:$O,0,0,-1),"")))),"")</f>
        <v>6390000</v>
      </c>
      <c r="I2718" s="13">
        <f>IFERROR(IF($F2718="ALTA",$D2718*0.97,
IF($F2718="MEDIA",$D2718*0.94,
IF($F2718="BAJA",$D2718*0.87,
IF($F2718="LIQUIDAR",_xlfn.XLOOKUP(A2718,Rotación!$A:$A,Rotación!$O:$O,0,0,-1),"")))),"")</f>
        <v>6177000</v>
      </c>
      <c r="J2718" s="13">
        <f>IFERROR(IF($F2718="ALTA",$D2718*0.94,
IF($F2718="MEDIA",$D2718*0.9,
IF($F2718="BAJA",$D2718*0.85,
IF($F2718="LIQUIDAR",_xlfn.XLOOKUP(A2718,Rotación!$A:$A,Rotación!$O:$O,0,0,-1),"")))),"")</f>
        <v>6035000</v>
      </c>
      <c r="K2718" s="13" t="str">
        <f>_xlfn.XLOOKUP(A2718,Rotación!$A:$A,Rotación!$P:$P,"",0,-1)</f>
        <v/>
      </c>
      <c r="L2718" s="25" t="e">
        <f t="shared" si="184"/>
        <v>#VALUE!</v>
      </c>
      <c r="M2718" s="26">
        <f t="shared" si="185"/>
        <v>0.83098591549295775</v>
      </c>
      <c r="N2718" s="22" t="str">
        <f>IFERROR(VLOOKUP(A2718,'Base ATR'!$1:$1048576,2,0),"")</f>
        <v/>
      </c>
      <c r="O2718" s="23" t="str">
        <f t="shared" ca="1" si="186"/>
        <v/>
      </c>
      <c r="P2718" t="str">
        <f t="shared" si="187"/>
        <v/>
      </c>
    </row>
    <row r="2719" spans="1:16" x14ac:dyDescent="0.3">
      <c r="A2719" t="s">
        <v>6364</v>
      </c>
      <c r="D2719" s="29">
        <v>8900000</v>
      </c>
      <c r="E2719" s="29">
        <v>7300000</v>
      </c>
      <c r="F2719" t="s">
        <v>5391</v>
      </c>
      <c r="G2719" s="13">
        <f>IFERROR(IF($F2719="ALTA",$D2719*1.03,
IF($F2719="MEDIA",$D2719*1,
IF($F2719="BAJA",$D2719*0.92,
IF($F2719="LIQUIDAR",_xlfn.XLOOKUP(A2719,Rotación!$A:$A,Rotación!$O:$O,0,0,-1),"")))),"")</f>
        <v>8188000</v>
      </c>
      <c r="H2719" s="13">
        <f>IFERROR(IF($F2719="ALTA",$D2719*1,
IF($F2719="MEDIA",$D2719*0.97,
IF($F2719="BAJA",$D2719*0.9,
IF($F2719="LIQUIDAR",_xlfn.XLOOKUP(A2719,Rotación!$A:$A,Rotación!$O:$O,0,0,-1),"")))),"")</f>
        <v>8010000</v>
      </c>
      <c r="I2719" s="13">
        <f>IFERROR(IF($F2719="ALTA",$D2719*0.97,
IF($F2719="MEDIA",$D2719*0.94,
IF($F2719="BAJA",$D2719*0.87,
IF($F2719="LIQUIDAR",_xlfn.XLOOKUP(A2719,Rotación!$A:$A,Rotación!$O:$O,0,0,-1),"")))),"")</f>
        <v>7743000</v>
      </c>
      <c r="J2719" s="13">
        <f>IFERROR(IF($F2719="ALTA",$D2719*0.94,
IF($F2719="MEDIA",$D2719*0.9,
IF($F2719="BAJA",$D2719*0.85,
IF($F2719="LIQUIDAR",_xlfn.XLOOKUP(A2719,Rotación!$A:$A,Rotación!$O:$O,0,0,-1),"")))),"")</f>
        <v>7565000</v>
      </c>
      <c r="K2719" s="13" t="str">
        <f>_xlfn.XLOOKUP(A2719,Rotación!$A:$A,Rotación!$P:$P,"",0,-1)</f>
        <v/>
      </c>
      <c r="L2719" s="25" t="e">
        <f t="shared" si="184"/>
        <v>#VALUE!</v>
      </c>
      <c r="M2719" s="26">
        <f t="shared" si="185"/>
        <v>0.8202247191011236</v>
      </c>
      <c r="N2719" s="22" t="str">
        <f>IFERROR(VLOOKUP(A2719,'Base ATR'!$1:$1048576,2,0),"")</f>
        <v/>
      </c>
      <c r="O2719" s="23" t="str">
        <f t="shared" ca="1" si="186"/>
        <v/>
      </c>
      <c r="P2719" t="str">
        <f t="shared" si="187"/>
        <v/>
      </c>
    </row>
    <row r="2720" spans="1:16" x14ac:dyDescent="0.3">
      <c r="A2720" t="s">
        <v>6365</v>
      </c>
      <c r="D2720" s="29">
        <v>7900000</v>
      </c>
      <c r="E2720" s="29">
        <v>6500000</v>
      </c>
      <c r="F2720" t="s">
        <v>5391</v>
      </c>
      <c r="G2720" s="13">
        <f>IFERROR(IF($F2720="ALTA",$D2720*1.03,
IF($F2720="MEDIA",$D2720*1,
IF($F2720="BAJA",$D2720*0.92,
IF($F2720="LIQUIDAR",_xlfn.XLOOKUP(A2720,Rotación!$A:$A,Rotación!$O:$O,0,0,-1),"")))),"")</f>
        <v>7268000</v>
      </c>
      <c r="H2720" s="13">
        <f>IFERROR(IF($F2720="ALTA",$D2720*1,
IF($F2720="MEDIA",$D2720*0.97,
IF($F2720="BAJA",$D2720*0.9,
IF($F2720="LIQUIDAR",_xlfn.XLOOKUP(A2720,Rotación!$A:$A,Rotación!$O:$O,0,0,-1),"")))),"")</f>
        <v>7110000</v>
      </c>
      <c r="I2720" s="13">
        <f>IFERROR(IF($F2720="ALTA",$D2720*0.97,
IF($F2720="MEDIA",$D2720*0.94,
IF($F2720="BAJA",$D2720*0.87,
IF($F2720="LIQUIDAR",_xlfn.XLOOKUP(A2720,Rotación!$A:$A,Rotación!$O:$O,0,0,-1),"")))),"")</f>
        <v>6873000</v>
      </c>
      <c r="J2720" s="13">
        <f>IFERROR(IF($F2720="ALTA",$D2720*0.94,
IF($F2720="MEDIA",$D2720*0.9,
IF($F2720="BAJA",$D2720*0.85,
IF($F2720="LIQUIDAR",_xlfn.XLOOKUP(A2720,Rotación!$A:$A,Rotación!$O:$O,0,0,-1),"")))),"")</f>
        <v>6715000</v>
      </c>
      <c r="K2720" s="13" t="str">
        <f>_xlfn.XLOOKUP(A2720,Rotación!$A:$A,Rotación!$P:$P,"",0,-1)</f>
        <v/>
      </c>
      <c r="L2720" s="25" t="e">
        <f t="shared" si="184"/>
        <v>#VALUE!</v>
      </c>
      <c r="M2720" s="26">
        <f t="shared" si="185"/>
        <v>0.82278481012658233</v>
      </c>
      <c r="N2720" s="22" t="str">
        <f>IFERROR(VLOOKUP(A2720,'Base ATR'!$1:$1048576,2,0),"")</f>
        <v/>
      </c>
      <c r="O2720" s="23" t="str">
        <f t="shared" ca="1" si="186"/>
        <v/>
      </c>
      <c r="P2720" t="str">
        <f t="shared" si="187"/>
        <v/>
      </c>
    </row>
    <row r="2721" spans="1:16" x14ac:dyDescent="0.3">
      <c r="A2721" t="s">
        <v>6366</v>
      </c>
      <c r="D2721" s="29">
        <v>13750000</v>
      </c>
      <c r="E2721" s="29">
        <v>11600000</v>
      </c>
      <c r="F2721" t="s">
        <v>5391</v>
      </c>
      <c r="G2721" s="13">
        <f>IFERROR(IF($F2721="ALTA",$D2721*1.03,
IF($F2721="MEDIA",$D2721*1,
IF($F2721="BAJA",$D2721*0.92,
IF($F2721="LIQUIDAR",_xlfn.XLOOKUP(A2721,Rotación!$A:$A,Rotación!$O:$O,0,0,-1),"")))),"")</f>
        <v>12650000</v>
      </c>
      <c r="H2721" s="13">
        <f>IFERROR(IF($F2721="ALTA",$D2721*1,
IF($F2721="MEDIA",$D2721*0.97,
IF($F2721="BAJA",$D2721*0.9,
IF($F2721="LIQUIDAR",_xlfn.XLOOKUP(A2721,Rotación!$A:$A,Rotación!$O:$O,0,0,-1),"")))),"")</f>
        <v>12375000</v>
      </c>
      <c r="I2721" s="13">
        <f>IFERROR(IF($F2721="ALTA",$D2721*0.97,
IF($F2721="MEDIA",$D2721*0.94,
IF($F2721="BAJA",$D2721*0.87,
IF($F2721="LIQUIDAR",_xlfn.XLOOKUP(A2721,Rotación!$A:$A,Rotación!$O:$O,0,0,-1),"")))),"")</f>
        <v>11962500</v>
      </c>
      <c r="J2721" s="13">
        <f>IFERROR(IF($F2721="ALTA",$D2721*0.94,
IF($F2721="MEDIA",$D2721*0.9,
IF($F2721="BAJA",$D2721*0.85,
IF($F2721="LIQUIDAR",_xlfn.XLOOKUP(A2721,Rotación!$A:$A,Rotación!$O:$O,0,0,-1),"")))),"")</f>
        <v>11687500</v>
      </c>
      <c r="K2721" s="13" t="str">
        <f>_xlfn.XLOOKUP(A2721,Rotación!$A:$A,Rotación!$P:$P,"",0,-1)</f>
        <v/>
      </c>
      <c r="L2721" s="25" t="e">
        <f t="shared" si="184"/>
        <v>#VALUE!</v>
      </c>
      <c r="M2721" s="26">
        <f t="shared" si="185"/>
        <v>0.84363636363636363</v>
      </c>
      <c r="N2721" s="22" t="str">
        <f>IFERROR(VLOOKUP(A2721,'Base ATR'!$1:$1048576,2,0),"")</f>
        <v/>
      </c>
      <c r="O2721" s="23" t="str">
        <f t="shared" ca="1" si="186"/>
        <v/>
      </c>
      <c r="P2721" t="str">
        <f t="shared" si="187"/>
        <v/>
      </c>
    </row>
    <row r="2722" spans="1:16" x14ac:dyDescent="0.3">
      <c r="A2722" t="s">
        <v>6367</v>
      </c>
      <c r="D2722" s="29">
        <v>7600000</v>
      </c>
      <c r="E2722" s="29">
        <v>6300000</v>
      </c>
      <c r="F2722" t="s">
        <v>5391</v>
      </c>
      <c r="G2722" s="13">
        <f>IFERROR(IF($F2722="ALTA",$D2722*1.03,
IF($F2722="MEDIA",$D2722*1,
IF($F2722="BAJA",$D2722*0.92,
IF($F2722="LIQUIDAR",_xlfn.XLOOKUP(A2722,Rotación!$A:$A,Rotación!$O:$O,0,0,-1),"")))),"")</f>
        <v>6992000</v>
      </c>
      <c r="H2722" s="13">
        <f>IFERROR(IF($F2722="ALTA",$D2722*1,
IF($F2722="MEDIA",$D2722*0.97,
IF($F2722="BAJA",$D2722*0.9,
IF($F2722="LIQUIDAR",_xlfn.XLOOKUP(A2722,Rotación!$A:$A,Rotación!$O:$O,0,0,-1),"")))),"")</f>
        <v>6840000</v>
      </c>
      <c r="I2722" s="13">
        <f>IFERROR(IF($F2722="ALTA",$D2722*0.97,
IF($F2722="MEDIA",$D2722*0.94,
IF($F2722="BAJA",$D2722*0.87,
IF($F2722="LIQUIDAR",_xlfn.XLOOKUP(A2722,Rotación!$A:$A,Rotación!$O:$O,0,0,-1),"")))),"")</f>
        <v>6612000</v>
      </c>
      <c r="J2722" s="13">
        <f>IFERROR(IF($F2722="ALTA",$D2722*0.94,
IF($F2722="MEDIA",$D2722*0.9,
IF($F2722="BAJA",$D2722*0.85,
IF($F2722="LIQUIDAR",_xlfn.XLOOKUP(A2722,Rotación!$A:$A,Rotación!$O:$O,0,0,-1),"")))),"")</f>
        <v>6460000</v>
      </c>
      <c r="K2722" s="13" t="str">
        <f>_xlfn.XLOOKUP(A2722,Rotación!$A:$A,Rotación!$P:$P,"",0,-1)</f>
        <v/>
      </c>
      <c r="L2722" s="25" t="e">
        <f t="shared" si="184"/>
        <v>#VALUE!</v>
      </c>
      <c r="M2722" s="26">
        <f t="shared" si="185"/>
        <v>0.82894736842105265</v>
      </c>
      <c r="N2722" s="22" t="str">
        <f>IFERROR(VLOOKUP(A2722,'Base ATR'!$1:$1048576,2,0),"")</f>
        <v/>
      </c>
      <c r="O2722" s="23" t="str">
        <f t="shared" ca="1" si="186"/>
        <v/>
      </c>
      <c r="P2722" t="str">
        <f t="shared" si="187"/>
        <v/>
      </c>
    </row>
    <row r="2723" spans="1:16" x14ac:dyDescent="0.3">
      <c r="A2723" t="s">
        <v>6229</v>
      </c>
      <c r="D2723" s="29">
        <v>21500000</v>
      </c>
      <c r="E2723" s="29">
        <v>16000000</v>
      </c>
      <c r="F2723" t="s">
        <v>5391</v>
      </c>
      <c r="G2723" s="13">
        <f>IFERROR(IF($F2723="ALTA",$D2723*1.03,
IF($F2723="MEDIA",$D2723*1,
IF($F2723="BAJA",$D2723*0.92,
IF($F2723="LIQUIDAR",_xlfn.XLOOKUP(A2723,Rotación!$A:$A,Rotación!$O:$O,0,0,-1),"")))),"")</f>
        <v>19780000</v>
      </c>
      <c r="H2723" s="13">
        <f>IFERROR(IF($F2723="ALTA",$D2723*1,
IF($F2723="MEDIA",$D2723*0.97,
IF($F2723="BAJA",$D2723*0.9,
IF($F2723="LIQUIDAR",_xlfn.XLOOKUP(A2723,Rotación!$A:$A,Rotación!$O:$O,0,0,-1),"")))),"")</f>
        <v>19350000</v>
      </c>
      <c r="I2723" s="13">
        <f>IFERROR(IF($F2723="ALTA",$D2723*0.97,
IF($F2723="MEDIA",$D2723*0.94,
IF($F2723="BAJA",$D2723*0.87,
IF($F2723="LIQUIDAR",_xlfn.XLOOKUP(A2723,Rotación!$A:$A,Rotación!$O:$O,0,0,-1),"")))),"")</f>
        <v>18705000</v>
      </c>
      <c r="J2723" s="13">
        <f>IFERROR(IF($F2723="ALTA",$D2723*0.94,
IF($F2723="MEDIA",$D2723*0.9,
IF($F2723="BAJA",$D2723*0.85,
IF($F2723="LIQUIDAR",_xlfn.XLOOKUP(A2723,Rotación!$A:$A,Rotación!$O:$O,0,0,-1),"")))),"")</f>
        <v>18275000</v>
      </c>
      <c r="K2723" s="13">
        <f>_xlfn.XLOOKUP(A2723,Rotación!$A:$A,Rotación!$P:$P,"",0,-1)</f>
        <v>17990000</v>
      </c>
      <c r="L2723" s="25">
        <f t="shared" si="184"/>
        <v>-3510000</v>
      </c>
      <c r="M2723" s="26">
        <f t="shared" si="185"/>
        <v>0.7441860465116279</v>
      </c>
      <c r="N2723" s="22">
        <f>IFERROR(VLOOKUP(A2723,'Base ATR'!$1:$1048576,2,0),"")</f>
        <v>46108.678472222222</v>
      </c>
      <c r="O2723" s="23">
        <f t="shared" ca="1" si="186"/>
        <v>179.3215277777781</v>
      </c>
      <c r="P2723" t="str">
        <f t="shared" si="187"/>
        <v>BAJO MERCADO</v>
      </c>
    </row>
    <row r="2724" spans="1:16" x14ac:dyDescent="0.3">
      <c r="A2724" t="s">
        <v>6368</v>
      </c>
      <c r="D2724" s="29">
        <v>21000000</v>
      </c>
      <c r="E2724" s="29">
        <v>19000000</v>
      </c>
      <c r="F2724" t="s">
        <v>5391</v>
      </c>
      <c r="G2724" s="13">
        <f>IFERROR(IF($F2724="ALTA",$D2724*1.03,
IF($F2724="MEDIA",$D2724*1,
IF($F2724="BAJA",$D2724*0.92,
IF($F2724="LIQUIDAR",_xlfn.XLOOKUP(A2724,Rotación!$A:$A,Rotación!$O:$O,0,0,-1),"")))),"")</f>
        <v>19320000</v>
      </c>
      <c r="H2724" s="13">
        <f>IFERROR(IF($F2724="ALTA",$D2724*1,
IF($F2724="MEDIA",$D2724*0.97,
IF($F2724="BAJA",$D2724*0.9,
IF($F2724="LIQUIDAR",_xlfn.XLOOKUP(A2724,Rotación!$A:$A,Rotación!$O:$O,0,0,-1),"")))),"")</f>
        <v>18900000</v>
      </c>
      <c r="I2724" s="13">
        <f>IFERROR(IF($F2724="ALTA",$D2724*0.97,
IF($F2724="MEDIA",$D2724*0.94,
IF($F2724="BAJA",$D2724*0.87,
IF($F2724="LIQUIDAR",_xlfn.XLOOKUP(A2724,Rotación!$A:$A,Rotación!$O:$O,0,0,-1),"")))),"")</f>
        <v>18270000</v>
      </c>
      <c r="J2724" s="13">
        <f>IFERROR(IF($F2724="ALTA",$D2724*0.94,
IF($F2724="MEDIA",$D2724*0.9,
IF($F2724="BAJA",$D2724*0.85,
IF($F2724="LIQUIDAR",_xlfn.XLOOKUP(A2724,Rotación!$A:$A,Rotación!$O:$O,0,0,-1),"")))),"")</f>
        <v>17850000</v>
      </c>
      <c r="K2724" s="13" t="str">
        <f>_xlfn.XLOOKUP(A2724,Rotación!$A:$A,Rotación!$P:$P,"",0,-1)</f>
        <v/>
      </c>
      <c r="L2724" s="25" t="e">
        <f t="shared" si="184"/>
        <v>#VALUE!</v>
      </c>
      <c r="M2724" s="26">
        <f t="shared" si="185"/>
        <v>0.90476190476190477</v>
      </c>
      <c r="N2724" s="22" t="str">
        <f>IFERROR(VLOOKUP(A2724,'Base ATR'!$1:$1048576,2,0),"")</f>
        <v/>
      </c>
      <c r="O2724" s="23" t="str">
        <f t="shared" ca="1" si="186"/>
        <v/>
      </c>
      <c r="P2724" t="str">
        <f t="shared" si="187"/>
        <v/>
      </c>
    </row>
    <row r="2725" spans="1:16" x14ac:dyDescent="0.3">
      <c r="A2725" t="s">
        <v>6369</v>
      </c>
      <c r="D2725" s="29">
        <v>20900000</v>
      </c>
      <c r="E2725" s="29">
        <v>16700000</v>
      </c>
      <c r="F2725" t="s">
        <v>5391</v>
      </c>
      <c r="G2725" s="13">
        <f>IFERROR(IF($F2725="ALTA",$D2725*1.03,
IF($F2725="MEDIA",$D2725*1,
IF($F2725="BAJA",$D2725*0.92,
IF($F2725="LIQUIDAR",_xlfn.XLOOKUP(A2725,Rotación!$A:$A,Rotación!$O:$O,0,0,-1),"")))),"")</f>
        <v>19228000</v>
      </c>
      <c r="H2725" s="13">
        <f>IFERROR(IF($F2725="ALTA",$D2725*1,
IF($F2725="MEDIA",$D2725*0.97,
IF($F2725="BAJA",$D2725*0.9,
IF($F2725="LIQUIDAR",_xlfn.XLOOKUP(A2725,Rotación!$A:$A,Rotación!$O:$O,0,0,-1),"")))),"")</f>
        <v>18810000</v>
      </c>
      <c r="I2725" s="13">
        <f>IFERROR(IF($F2725="ALTA",$D2725*0.97,
IF($F2725="MEDIA",$D2725*0.94,
IF($F2725="BAJA",$D2725*0.87,
IF($F2725="LIQUIDAR",_xlfn.XLOOKUP(A2725,Rotación!$A:$A,Rotación!$O:$O,0,0,-1),"")))),"")</f>
        <v>18183000</v>
      </c>
      <c r="J2725" s="13">
        <f>IFERROR(IF($F2725="ALTA",$D2725*0.94,
IF($F2725="MEDIA",$D2725*0.9,
IF($F2725="BAJA",$D2725*0.85,
IF($F2725="LIQUIDAR",_xlfn.XLOOKUP(A2725,Rotación!$A:$A,Rotación!$O:$O,0,0,-1),"")))),"")</f>
        <v>17765000</v>
      </c>
      <c r="K2725" s="13" t="str">
        <f>_xlfn.XLOOKUP(A2725,Rotación!$A:$A,Rotación!$P:$P,"",0,-1)</f>
        <v/>
      </c>
      <c r="L2725" s="25" t="e">
        <f t="shared" si="184"/>
        <v>#VALUE!</v>
      </c>
      <c r="M2725" s="26">
        <f t="shared" si="185"/>
        <v>0.79904306220095689</v>
      </c>
      <c r="N2725" s="22" t="str">
        <f>IFERROR(VLOOKUP(A2725,'Base ATR'!$1:$1048576,2,0),"")</f>
        <v/>
      </c>
      <c r="O2725" s="23" t="str">
        <f t="shared" ca="1" si="186"/>
        <v/>
      </c>
      <c r="P2725" t="str">
        <f t="shared" si="187"/>
        <v/>
      </c>
    </row>
    <row r="2726" spans="1:16" x14ac:dyDescent="0.3">
      <c r="A2726" t="s">
        <v>6370</v>
      </c>
      <c r="D2726" s="29">
        <v>7800000</v>
      </c>
      <c r="E2726" s="29">
        <v>6500000</v>
      </c>
      <c r="F2726" t="s">
        <v>5391</v>
      </c>
      <c r="G2726" s="13">
        <f>IFERROR(IF($F2726="ALTA",$D2726*1.03,
IF($F2726="MEDIA",$D2726*1,
IF($F2726="BAJA",$D2726*0.92,
IF($F2726="LIQUIDAR",_xlfn.XLOOKUP(A2726,Rotación!$A:$A,Rotación!$O:$O,0,0,-1),"")))),"")</f>
        <v>7176000</v>
      </c>
      <c r="H2726" s="13">
        <f>IFERROR(IF($F2726="ALTA",$D2726*1,
IF($F2726="MEDIA",$D2726*0.97,
IF($F2726="BAJA",$D2726*0.9,
IF($F2726="LIQUIDAR",_xlfn.XLOOKUP(A2726,Rotación!$A:$A,Rotación!$O:$O,0,0,-1),"")))),"")</f>
        <v>7020000</v>
      </c>
      <c r="I2726" s="13">
        <f>IFERROR(IF($F2726="ALTA",$D2726*0.97,
IF($F2726="MEDIA",$D2726*0.94,
IF($F2726="BAJA",$D2726*0.87,
IF($F2726="LIQUIDAR",_xlfn.XLOOKUP(A2726,Rotación!$A:$A,Rotación!$O:$O,0,0,-1),"")))),"")</f>
        <v>6786000</v>
      </c>
      <c r="J2726" s="13">
        <f>IFERROR(IF($F2726="ALTA",$D2726*0.94,
IF($F2726="MEDIA",$D2726*0.9,
IF($F2726="BAJA",$D2726*0.85,
IF($F2726="LIQUIDAR",_xlfn.XLOOKUP(A2726,Rotación!$A:$A,Rotación!$O:$O,0,0,-1),"")))),"")</f>
        <v>6630000</v>
      </c>
      <c r="K2726" s="13" t="str">
        <f>_xlfn.XLOOKUP(A2726,Rotación!$A:$A,Rotación!$P:$P,"",0,-1)</f>
        <v/>
      </c>
      <c r="L2726" s="25" t="e">
        <f t="shared" si="184"/>
        <v>#VALUE!</v>
      </c>
      <c r="M2726" s="26">
        <f t="shared" si="185"/>
        <v>0.83333333333333337</v>
      </c>
      <c r="N2726" s="22" t="str">
        <f>IFERROR(VLOOKUP(A2726,'Base ATR'!$1:$1048576,2,0),"")</f>
        <v/>
      </c>
      <c r="O2726" s="23" t="str">
        <f t="shared" ca="1" si="186"/>
        <v/>
      </c>
      <c r="P2726" t="str">
        <f t="shared" si="187"/>
        <v/>
      </c>
    </row>
    <row r="2727" spans="1:16" x14ac:dyDescent="0.3">
      <c r="A2727" t="s">
        <v>6371</v>
      </c>
      <c r="D2727" s="29">
        <v>11200000</v>
      </c>
      <c r="E2727" s="29">
        <v>7600000</v>
      </c>
      <c r="F2727" t="s">
        <v>5391</v>
      </c>
      <c r="G2727" s="13">
        <f>IFERROR(IF($F2727="ALTA",$D2727*1.03,
IF($F2727="MEDIA",$D2727*1,
IF($F2727="BAJA",$D2727*0.92,
IF($F2727="LIQUIDAR",_xlfn.XLOOKUP(A2727,Rotación!$A:$A,Rotación!$O:$O,0,0,-1),"")))),"")</f>
        <v>10304000</v>
      </c>
      <c r="H2727" s="13">
        <f>IFERROR(IF($F2727="ALTA",$D2727*1,
IF($F2727="MEDIA",$D2727*0.97,
IF($F2727="BAJA",$D2727*0.9,
IF($F2727="LIQUIDAR",_xlfn.XLOOKUP(A2727,Rotación!$A:$A,Rotación!$O:$O,0,0,-1),"")))),"")</f>
        <v>10080000</v>
      </c>
      <c r="I2727" s="13">
        <f>IFERROR(IF($F2727="ALTA",$D2727*0.97,
IF($F2727="MEDIA",$D2727*0.94,
IF($F2727="BAJA",$D2727*0.87,
IF($F2727="LIQUIDAR",_xlfn.XLOOKUP(A2727,Rotación!$A:$A,Rotación!$O:$O,0,0,-1),"")))),"")</f>
        <v>9744000</v>
      </c>
      <c r="J2727" s="13">
        <f>IFERROR(IF($F2727="ALTA",$D2727*0.94,
IF($F2727="MEDIA",$D2727*0.9,
IF($F2727="BAJA",$D2727*0.85,
IF($F2727="LIQUIDAR",_xlfn.XLOOKUP(A2727,Rotación!$A:$A,Rotación!$O:$O,0,0,-1),"")))),"")</f>
        <v>9520000</v>
      </c>
      <c r="K2727" s="13" t="str">
        <f>_xlfn.XLOOKUP(A2727,Rotación!$A:$A,Rotación!$P:$P,"",0,-1)</f>
        <v/>
      </c>
      <c r="L2727" s="25" t="e">
        <f t="shared" si="184"/>
        <v>#VALUE!</v>
      </c>
      <c r="M2727" s="26">
        <f t="shared" si="185"/>
        <v>0.6785714285714286</v>
      </c>
      <c r="N2727" s="22">
        <f>IFERROR(VLOOKUP(A2727,'Base ATR'!$1:$1048576,2,0),"")</f>
        <v>46111.73333333333</v>
      </c>
      <c r="O2727" s="23">
        <f t="shared" ca="1" si="186"/>
        <v>176.26666666667006</v>
      </c>
      <c r="P2727" t="str">
        <f t="shared" si="187"/>
        <v>SOBRE MERCADO</v>
      </c>
    </row>
    <row r="2728" spans="1:16" x14ac:dyDescent="0.3">
      <c r="A2728" t="s">
        <v>6372</v>
      </c>
      <c r="D2728" s="29">
        <v>10200000</v>
      </c>
      <c r="E2728" s="29">
        <v>8500000</v>
      </c>
      <c r="F2728" t="s">
        <v>4033</v>
      </c>
      <c r="G2728" s="13">
        <f>IFERROR(IF($F2728="ALTA",$D2728*1.03,
IF($F2728="MEDIA",$D2728*1,
IF($F2728="BAJA",$D2728*0.92,
IF($F2728="LIQUIDAR",_xlfn.XLOOKUP(A2728,Rotación!$A:$A,Rotación!$O:$O,0,0,-1),"")))),"")</f>
        <v>10200000</v>
      </c>
      <c r="H2728" s="13">
        <f>IFERROR(IF($F2728="ALTA",$D2728*1,
IF($F2728="MEDIA",$D2728*0.97,
IF($F2728="BAJA",$D2728*0.9,
IF($F2728="LIQUIDAR",_xlfn.XLOOKUP(A2728,Rotación!$A:$A,Rotación!$O:$O,0,0,-1),"")))),"")</f>
        <v>9894000</v>
      </c>
      <c r="I2728" s="13">
        <f>IFERROR(IF($F2728="ALTA",$D2728*0.97,
IF($F2728="MEDIA",$D2728*0.94,
IF($F2728="BAJA",$D2728*0.87,
IF($F2728="LIQUIDAR",_xlfn.XLOOKUP(A2728,Rotación!$A:$A,Rotación!$O:$O,0,0,-1),"")))),"")</f>
        <v>9588000</v>
      </c>
      <c r="J2728" s="13">
        <f>IFERROR(IF($F2728="ALTA",$D2728*0.94,
IF($F2728="MEDIA",$D2728*0.9,
IF($F2728="BAJA",$D2728*0.85,
IF($F2728="LIQUIDAR",_xlfn.XLOOKUP(A2728,Rotación!$A:$A,Rotación!$O:$O,0,0,-1),"")))),"")</f>
        <v>9180000</v>
      </c>
      <c r="K2728" s="13" t="str">
        <f>_xlfn.XLOOKUP(A2728,Rotación!$A:$A,Rotación!$P:$P,"",0,-1)</f>
        <v/>
      </c>
      <c r="L2728" s="25" t="e">
        <f t="shared" si="184"/>
        <v>#VALUE!</v>
      </c>
      <c r="M2728" s="26">
        <f t="shared" si="185"/>
        <v>0.83333333333333337</v>
      </c>
      <c r="N2728" s="22" t="str">
        <f>IFERROR(VLOOKUP(A2728,'Base ATR'!$1:$1048576,2,0),"")</f>
        <v/>
      </c>
      <c r="O2728" s="23" t="str">
        <f t="shared" ca="1" si="186"/>
        <v/>
      </c>
      <c r="P2728" t="str">
        <f t="shared" si="187"/>
        <v/>
      </c>
    </row>
    <row r="2729" spans="1:16" x14ac:dyDescent="0.3">
      <c r="A2729" t="s">
        <v>6373</v>
      </c>
      <c r="D2729" s="29">
        <v>14000000</v>
      </c>
      <c r="E2729" s="29">
        <v>11500000</v>
      </c>
      <c r="F2729" t="s">
        <v>4033</v>
      </c>
      <c r="G2729" s="13">
        <f>IFERROR(IF($F2729="ALTA",$D2729*1.03,
IF($F2729="MEDIA",$D2729*1,
IF($F2729="BAJA",$D2729*0.92,
IF($F2729="LIQUIDAR",_xlfn.XLOOKUP(A2729,Rotación!$A:$A,Rotación!$O:$O,0,0,-1),"")))),"")</f>
        <v>14000000</v>
      </c>
      <c r="H2729" s="13">
        <f>IFERROR(IF($F2729="ALTA",$D2729*1,
IF($F2729="MEDIA",$D2729*0.97,
IF($F2729="BAJA",$D2729*0.9,
IF($F2729="LIQUIDAR",_xlfn.XLOOKUP(A2729,Rotación!$A:$A,Rotación!$O:$O,0,0,-1),"")))),"")</f>
        <v>13580000</v>
      </c>
      <c r="I2729" s="13">
        <f>IFERROR(IF($F2729="ALTA",$D2729*0.97,
IF($F2729="MEDIA",$D2729*0.94,
IF($F2729="BAJA",$D2729*0.87,
IF($F2729="LIQUIDAR",_xlfn.XLOOKUP(A2729,Rotación!$A:$A,Rotación!$O:$O,0,0,-1),"")))),"")</f>
        <v>13160000</v>
      </c>
      <c r="J2729" s="13">
        <f>IFERROR(IF($F2729="ALTA",$D2729*0.94,
IF($F2729="MEDIA",$D2729*0.9,
IF($F2729="BAJA",$D2729*0.85,
IF($F2729="LIQUIDAR",_xlfn.XLOOKUP(A2729,Rotación!$A:$A,Rotación!$O:$O,0,0,-1),"")))),"")</f>
        <v>12600000</v>
      </c>
      <c r="K2729" s="13" t="str">
        <f>_xlfn.XLOOKUP(A2729,Rotación!$A:$A,Rotación!$P:$P,"",0,-1)</f>
        <v/>
      </c>
      <c r="L2729" s="25" t="e">
        <f t="shared" si="184"/>
        <v>#VALUE!</v>
      </c>
      <c r="M2729" s="26">
        <f t="shared" si="185"/>
        <v>0.8214285714285714</v>
      </c>
      <c r="N2729" s="22" t="str">
        <f>IFERROR(VLOOKUP(A2729,'Base ATR'!$1:$1048576,2,0),"")</f>
        <v/>
      </c>
      <c r="O2729" s="23" t="str">
        <f t="shared" ca="1" si="186"/>
        <v/>
      </c>
      <c r="P2729" t="str">
        <f t="shared" si="187"/>
        <v/>
      </c>
    </row>
    <row r="2730" spans="1:16" x14ac:dyDescent="0.3">
      <c r="A2730" t="s">
        <v>6374</v>
      </c>
      <c r="D2730" s="29">
        <v>13000000</v>
      </c>
      <c r="E2730" s="29">
        <v>10800000</v>
      </c>
      <c r="F2730" t="s">
        <v>4033</v>
      </c>
      <c r="G2730" s="13">
        <f>IFERROR(IF($F2730="ALTA",$D2730*1.03,
IF($F2730="MEDIA",$D2730*1,
IF($F2730="BAJA",$D2730*0.92,
IF($F2730="LIQUIDAR",_xlfn.XLOOKUP(A2730,Rotación!$A:$A,Rotación!$O:$O,0,0,-1),"")))),"")</f>
        <v>13000000</v>
      </c>
      <c r="H2730" s="13">
        <f>IFERROR(IF($F2730="ALTA",$D2730*1,
IF($F2730="MEDIA",$D2730*0.97,
IF($F2730="BAJA",$D2730*0.9,
IF($F2730="LIQUIDAR",_xlfn.XLOOKUP(A2730,Rotación!$A:$A,Rotación!$O:$O,0,0,-1),"")))),"")</f>
        <v>12610000</v>
      </c>
      <c r="I2730" s="13">
        <f>IFERROR(IF($F2730="ALTA",$D2730*0.97,
IF($F2730="MEDIA",$D2730*0.94,
IF($F2730="BAJA",$D2730*0.87,
IF($F2730="LIQUIDAR",_xlfn.XLOOKUP(A2730,Rotación!$A:$A,Rotación!$O:$O,0,0,-1),"")))),"")</f>
        <v>12220000</v>
      </c>
      <c r="J2730" s="13">
        <f>IFERROR(IF($F2730="ALTA",$D2730*0.94,
IF($F2730="MEDIA",$D2730*0.9,
IF($F2730="BAJA",$D2730*0.85,
IF($F2730="LIQUIDAR",_xlfn.XLOOKUP(A2730,Rotación!$A:$A,Rotación!$O:$O,0,0,-1),"")))),"")</f>
        <v>11700000</v>
      </c>
      <c r="K2730" s="13" t="str">
        <f>_xlfn.XLOOKUP(A2730,Rotación!$A:$A,Rotación!$P:$P,"",0,-1)</f>
        <v/>
      </c>
      <c r="L2730" s="25" t="e">
        <f t="shared" si="184"/>
        <v>#VALUE!</v>
      </c>
      <c r="M2730" s="26">
        <f t="shared" si="185"/>
        <v>0.83076923076923082</v>
      </c>
      <c r="N2730" s="22" t="str">
        <f>IFERROR(VLOOKUP(A2730,'Base ATR'!$1:$1048576,2,0),"")</f>
        <v/>
      </c>
      <c r="O2730" s="23" t="str">
        <f t="shared" ca="1" si="186"/>
        <v/>
      </c>
      <c r="P2730" t="str">
        <f t="shared" si="187"/>
        <v/>
      </c>
    </row>
    <row r="2731" spans="1:16" x14ac:dyDescent="0.3">
      <c r="A2731" t="s">
        <v>6375</v>
      </c>
      <c r="D2731" s="29">
        <v>11600000</v>
      </c>
      <c r="E2731" s="29">
        <v>9500000</v>
      </c>
      <c r="F2731" t="s">
        <v>4033</v>
      </c>
      <c r="G2731" s="13">
        <f>IFERROR(IF($F2731="ALTA",$D2731*1.03,
IF($F2731="MEDIA",$D2731*1,
IF($F2731="BAJA",$D2731*0.92,
IF($F2731="LIQUIDAR",_xlfn.XLOOKUP(A2731,Rotación!$A:$A,Rotación!$O:$O,0,0,-1),"")))),"")</f>
        <v>11600000</v>
      </c>
      <c r="H2731" s="13">
        <f>IFERROR(IF($F2731="ALTA",$D2731*1,
IF($F2731="MEDIA",$D2731*0.97,
IF($F2731="BAJA",$D2731*0.9,
IF($F2731="LIQUIDAR",_xlfn.XLOOKUP(A2731,Rotación!$A:$A,Rotación!$O:$O,0,0,-1),"")))),"")</f>
        <v>11252000</v>
      </c>
      <c r="I2731" s="13">
        <f>IFERROR(IF($F2731="ALTA",$D2731*0.97,
IF($F2731="MEDIA",$D2731*0.94,
IF($F2731="BAJA",$D2731*0.87,
IF($F2731="LIQUIDAR",_xlfn.XLOOKUP(A2731,Rotación!$A:$A,Rotación!$O:$O,0,0,-1),"")))),"")</f>
        <v>10904000</v>
      </c>
      <c r="J2731" s="13">
        <f>IFERROR(IF($F2731="ALTA",$D2731*0.94,
IF($F2731="MEDIA",$D2731*0.9,
IF($F2731="BAJA",$D2731*0.85,
IF($F2731="LIQUIDAR",_xlfn.XLOOKUP(A2731,Rotación!$A:$A,Rotación!$O:$O,0,0,-1),"")))),"")</f>
        <v>10440000</v>
      </c>
      <c r="K2731" s="13" t="str">
        <f>_xlfn.XLOOKUP(A2731,Rotación!$A:$A,Rotación!$P:$P,"",0,-1)</f>
        <v/>
      </c>
      <c r="L2731" s="25" t="e">
        <f t="shared" si="184"/>
        <v>#VALUE!</v>
      </c>
      <c r="M2731" s="26">
        <f t="shared" si="185"/>
        <v>0.81896551724137934</v>
      </c>
      <c r="N2731" s="22" t="str">
        <f>IFERROR(VLOOKUP(A2731,'Base ATR'!$1:$1048576,2,0),"")</f>
        <v/>
      </c>
      <c r="O2731" s="23" t="str">
        <f t="shared" ca="1" si="186"/>
        <v/>
      </c>
      <c r="P2731" t="str">
        <f t="shared" si="187"/>
        <v/>
      </c>
    </row>
    <row r="2732" spans="1:16" x14ac:dyDescent="0.3">
      <c r="A2732" t="s">
        <v>6376</v>
      </c>
      <c r="D2732" s="29">
        <v>42700000</v>
      </c>
      <c r="E2732" s="29">
        <v>39000000</v>
      </c>
      <c r="F2732" t="s">
        <v>4033</v>
      </c>
      <c r="G2732" s="13">
        <f>IFERROR(IF($F2732="ALTA",$D2732*1.03,
IF($F2732="MEDIA",$D2732*1,
IF($F2732="BAJA",$D2732*0.92,
IF($F2732="LIQUIDAR",_xlfn.XLOOKUP(A2732,Rotación!$A:$A,Rotación!$O:$O,0,0,-1),"")))),"")</f>
        <v>42700000</v>
      </c>
      <c r="H2732" s="13">
        <f>IFERROR(IF($F2732="ALTA",$D2732*1,
IF($F2732="MEDIA",$D2732*0.97,
IF($F2732="BAJA",$D2732*0.9,
IF($F2732="LIQUIDAR",_xlfn.XLOOKUP(A2732,Rotación!$A:$A,Rotación!$O:$O,0,0,-1),"")))),"")</f>
        <v>41419000</v>
      </c>
      <c r="I2732" s="13">
        <f>IFERROR(IF($F2732="ALTA",$D2732*0.97,
IF($F2732="MEDIA",$D2732*0.94,
IF($F2732="BAJA",$D2732*0.87,
IF($F2732="LIQUIDAR",_xlfn.XLOOKUP(A2732,Rotación!$A:$A,Rotación!$O:$O,0,0,-1),"")))),"")</f>
        <v>40138000</v>
      </c>
      <c r="J2732" s="13">
        <f>IFERROR(IF($F2732="ALTA",$D2732*0.94,
IF($F2732="MEDIA",$D2732*0.9,
IF($F2732="BAJA",$D2732*0.85,
IF($F2732="LIQUIDAR",_xlfn.XLOOKUP(A2732,Rotación!$A:$A,Rotación!$O:$O,0,0,-1),"")))),"")</f>
        <v>38430000</v>
      </c>
      <c r="K2732" s="13" t="str">
        <f>_xlfn.XLOOKUP(A2732,Rotación!$A:$A,Rotación!$P:$P,"",0,-1)</f>
        <v/>
      </c>
      <c r="L2732" s="25" t="e">
        <f t="shared" si="184"/>
        <v>#VALUE!</v>
      </c>
      <c r="M2732" s="26">
        <f t="shared" si="185"/>
        <v>0.9133489461358314</v>
      </c>
      <c r="N2732" s="22" t="str">
        <f>IFERROR(VLOOKUP(A2732,'Base ATR'!$1:$1048576,2,0),"")</f>
        <v/>
      </c>
      <c r="O2732" s="23" t="str">
        <f t="shared" ca="1" si="186"/>
        <v/>
      </c>
      <c r="P2732" t="str">
        <f t="shared" si="187"/>
        <v/>
      </c>
    </row>
    <row r="2733" spans="1:16" x14ac:dyDescent="0.3">
      <c r="A2733" t="s">
        <v>6377</v>
      </c>
      <c r="D2733" s="29">
        <v>13800000</v>
      </c>
      <c r="E2733" s="29">
        <v>11700000</v>
      </c>
      <c r="F2733" t="s">
        <v>4033</v>
      </c>
      <c r="G2733" s="13">
        <f>IFERROR(IF($F2733="ALTA",$D2733*1.03,
IF($F2733="MEDIA",$D2733*1,
IF($F2733="BAJA",$D2733*0.92,
IF($F2733="LIQUIDAR",_xlfn.XLOOKUP(A2733,Rotación!$A:$A,Rotación!$O:$O,0,0,-1),"")))),"")</f>
        <v>13800000</v>
      </c>
      <c r="H2733" s="13">
        <f>IFERROR(IF($F2733="ALTA",$D2733*1,
IF($F2733="MEDIA",$D2733*0.97,
IF($F2733="BAJA",$D2733*0.9,
IF($F2733="LIQUIDAR",_xlfn.XLOOKUP(A2733,Rotación!$A:$A,Rotación!$O:$O,0,0,-1),"")))),"")</f>
        <v>13386000</v>
      </c>
      <c r="I2733" s="13">
        <f>IFERROR(IF($F2733="ALTA",$D2733*0.97,
IF($F2733="MEDIA",$D2733*0.94,
IF($F2733="BAJA",$D2733*0.87,
IF($F2733="LIQUIDAR",_xlfn.XLOOKUP(A2733,Rotación!$A:$A,Rotación!$O:$O,0,0,-1),"")))),"")</f>
        <v>12972000</v>
      </c>
      <c r="J2733" s="13">
        <f>IFERROR(IF($F2733="ALTA",$D2733*0.94,
IF($F2733="MEDIA",$D2733*0.9,
IF($F2733="BAJA",$D2733*0.85,
IF($F2733="LIQUIDAR",_xlfn.XLOOKUP(A2733,Rotación!$A:$A,Rotación!$O:$O,0,0,-1),"")))),"")</f>
        <v>12420000</v>
      </c>
      <c r="K2733" s="13" t="str">
        <f>_xlfn.XLOOKUP(A2733,Rotación!$A:$A,Rotación!$P:$P,"",0,-1)</f>
        <v/>
      </c>
      <c r="L2733" s="25" t="e">
        <f t="shared" si="184"/>
        <v>#VALUE!</v>
      </c>
      <c r="M2733" s="26">
        <f t="shared" si="185"/>
        <v>0.84782608695652173</v>
      </c>
      <c r="N2733" s="22" t="str">
        <f>IFERROR(VLOOKUP(A2733,'Base ATR'!$1:$1048576,2,0),"")</f>
        <v/>
      </c>
      <c r="O2733" s="23" t="str">
        <f t="shared" ca="1" si="186"/>
        <v/>
      </c>
      <c r="P2733" t="str">
        <f t="shared" si="187"/>
        <v/>
      </c>
    </row>
    <row r="2734" spans="1:16" x14ac:dyDescent="0.3">
      <c r="A2734" t="s">
        <v>6378</v>
      </c>
      <c r="D2734" s="29">
        <v>22800000</v>
      </c>
      <c r="E2734" s="29">
        <v>17500000</v>
      </c>
      <c r="F2734" t="s">
        <v>5391</v>
      </c>
      <c r="G2734" s="13">
        <f>IFERROR(IF($F2734="ALTA",$D2734*1.03,
IF($F2734="MEDIA",$D2734*1,
IF($F2734="BAJA",$D2734*0.92,
IF($F2734="LIQUIDAR",_xlfn.XLOOKUP(A2734,Rotación!$A:$A,Rotación!$O:$O,0,0,-1),"")))),"")</f>
        <v>20976000</v>
      </c>
      <c r="H2734" s="13">
        <f>IFERROR(IF($F2734="ALTA",$D2734*1,
IF($F2734="MEDIA",$D2734*0.97,
IF($F2734="BAJA",$D2734*0.9,
IF($F2734="LIQUIDAR",_xlfn.XLOOKUP(A2734,Rotación!$A:$A,Rotación!$O:$O,0,0,-1),"")))),"")</f>
        <v>20520000</v>
      </c>
      <c r="I2734" s="13">
        <f>IFERROR(IF($F2734="ALTA",$D2734*0.97,
IF($F2734="MEDIA",$D2734*0.94,
IF($F2734="BAJA",$D2734*0.87,
IF($F2734="LIQUIDAR",_xlfn.XLOOKUP(A2734,Rotación!$A:$A,Rotación!$O:$O,0,0,-1),"")))),"")</f>
        <v>19836000</v>
      </c>
      <c r="J2734" s="13">
        <f>IFERROR(IF($F2734="ALTA",$D2734*0.94,
IF($F2734="MEDIA",$D2734*0.9,
IF($F2734="BAJA",$D2734*0.85,
IF($F2734="LIQUIDAR",_xlfn.XLOOKUP(A2734,Rotación!$A:$A,Rotación!$O:$O,0,0,-1),"")))),"")</f>
        <v>19380000</v>
      </c>
      <c r="K2734" s="13" t="str">
        <f>_xlfn.XLOOKUP(A2734,Rotación!$A:$A,Rotación!$P:$P,"",0,-1)</f>
        <v/>
      </c>
      <c r="L2734" s="25" t="e">
        <f t="shared" si="184"/>
        <v>#VALUE!</v>
      </c>
      <c r="M2734" s="26">
        <f t="shared" si="185"/>
        <v>0.76754385964912286</v>
      </c>
      <c r="N2734" s="22" t="str">
        <f>IFERROR(VLOOKUP(A2734,'Base ATR'!$1:$1048576,2,0),"")</f>
        <v/>
      </c>
      <c r="O2734" s="23" t="str">
        <f t="shared" ca="1" si="186"/>
        <v/>
      </c>
      <c r="P2734" t="str">
        <f t="shared" si="187"/>
        <v/>
      </c>
    </row>
    <row r="2735" spans="1:16" x14ac:dyDescent="0.3">
      <c r="A2735" t="s">
        <v>5523</v>
      </c>
      <c r="D2735" s="29">
        <v>7700000</v>
      </c>
      <c r="E2735" s="29">
        <v>6500000</v>
      </c>
      <c r="F2735" t="s">
        <v>5391</v>
      </c>
      <c r="G2735" s="13">
        <f>IFERROR(IF($F2735="ALTA",$D2735*1.03,
IF($F2735="MEDIA",$D2735*1,
IF($F2735="BAJA",$D2735*0.92,
IF($F2735="LIQUIDAR",_xlfn.XLOOKUP(A2735,Rotación!$A:$A,Rotación!$O:$O,0,0,-1),"")))),"")</f>
        <v>7084000</v>
      </c>
      <c r="H2735" s="13">
        <f>IFERROR(IF($F2735="ALTA",$D2735*1,
IF($F2735="MEDIA",$D2735*0.97,
IF($F2735="BAJA",$D2735*0.9,
IF($F2735="LIQUIDAR",_xlfn.XLOOKUP(A2735,Rotación!$A:$A,Rotación!$O:$O,0,0,-1),"")))),"")</f>
        <v>6930000</v>
      </c>
      <c r="I2735" s="13">
        <f>IFERROR(IF($F2735="ALTA",$D2735*0.97,
IF($F2735="MEDIA",$D2735*0.94,
IF($F2735="BAJA",$D2735*0.87,
IF($F2735="LIQUIDAR",_xlfn.XLOOKUP(A2735,Rotación!$A:$A,Rotación!$O:$O,0,0,-1),"")))),"")</f>
        <v>6699000</v>
      </c>
      <c r="J2735" s="13">
        <f>IFERROR(IF($F2735="ALTA",$D2735*0.94,
IF($F2735="MEDIA",$D2735*0.9,
IF($F2735="BAJA",$D2735*0.85,
IF($F2735="LIQUIDAR",_xlfn.XLOOKUP(A2735,Rotación!$A:$A,Rotación!$O:$O,0,0,-1),"")))),"")</f>
        <v>6545000</v>
      </c>
      <c r="K2735" s="13" t="str">
        <f>_xlfn.XLOOKUP(A2735,Rotación!$A:$A,Rotación!$P:$P,"",0,-1)</f>
        <v/>
      </c>
      <c r="L2735" s="25" t="e">
        <f t="shared" si="184"/>
        <v>#VALUE!</v>
      </c>
      <c r="M2735" s="26">
        <f t="shared" si="185"/>
        <v>0.8441558441558441</v>
      </c>
      <c r="N2735" s="22">
        <f>IFERROR(VLOOKUP(A2735,'Base ATR'!$1:$1048576,2,0),"")</f>
        <v>46119.713888888888</v>
      </c>
      <c r="O2735" s="23">
        <f t="shared" ca="1" si="186"/>
        <v>168.2861111111124</v>
      </c>
      <c r="P2735" t="str">
        <f t="shared" si="187"/>
        <v>SOBRE MERCADO</v>
      </c>
    </row>
    <row r="2736" spans="1:16" x14ac:dyDescent="0.3">
      <c r="A2736" t="s">
        <v>6379</v>
      </c>
      <c r="D2736" s="29">
        <v>15900000</v>
      </c>
      <c r="E2736" s="29">
        <v>13100000</v>
      </c>
      <c r="F2736" t="s">
        <v>5391</v>
      </c>
      <c r="G2736" s="13">
        <f>IFERROR(IF($F2736="ALTA",$D2736*1.03,
IF($F2736="MEDIA",$D2736*1,
IF($F2736="BAJA",$D2736*0.92,
IF($F2736="LIQUIDAR",_xlfn.XLOOKUP(A2736,Rotación!$A:$A,Rotación!$O:$O,0,0,-1),"")))),"")</f>
        <v>14628000</v>
      </c>
      <c r="H2736" s="13">
        <f>IFERROR(IF($F2736="ALTA",$D2736*1,
IF($F2736="MEDIA",$D2736*0.97,
IF($F2736="BAJA",$D2736*0.9,
IF($F2736="LIQUIDAR",_xlfn.XLOOKUP(A2736,Rotación!$A:$A,Rotación!$O:$O,0,0,-1),"")))),"")</f>
        <v>14310000</v>
      </c>
      <c r="I2736" s="13">
        <f>IFERROR(IF($F2736="ALTA",$D2736*0.97,
IF($F2736="MEDIA",$D2736*0.94,
IF($F2736="BAJA",$D2736*0.87,
IF($F2736="LIQUIDAR",_xlfn.XLOOKUP(A2736,Rotación!$A:$A,Rotación!$O:$O,0,0,-1),"")))),"")</f>
        <v>13833000</v>
      </c>
      <c r="J2736" s="13">
        <f>IFERROR(IF($F2736="ALTA",$D2736*0.94,
IF($F2736="MEDIA",$D2736*0.9,
IF($F2736="BAJA",$D2736*0.85,
IF($F2736="LIQUIDAR",_xlfn.XLOOKUP(A2736,Rotación!$A:$A,Rotación!$O:$O,0,0,-1),"")))),"")</f>
        <v>13515000</v>
      </c>
      <c r="K2736" s="13" t="str">
        <f>_xlfn.XLOOKUP(A2736,Rotación!$A:$A,Rotación!$P:$P,"",0,-1)</f>
        <v/>
      </c>
      <c r="L2736" s="25" t="e">
        <f t="shared" si="184"/>
        <v>#VALUE!</v>
      </c>
      <c r="M2736" s="26">
        <f t="shared" si="185"/>
        <v>0.82389937106918243</v>
      </c>
      <c r="N2736" s="22" t="str">
        <f>IFERROR(VLOOKUP(A2736,'Base ATR'!$1:$1048576,2,0),"")</f>
        <v/>
      </c>
      <c r="O2736" s="23" t="str">
        <f t="shared" ca="1" si="186"/>
        <v/>
      </c>
      <c r="P2736" t="str">
        <f t="shared" si="187"/>
        <v/>
      </c>
    </row>
    <row r="2737" spans="1:16" x14ac:dyDescent="0.3">
      <c r="A2737" t="s">
        <v>6380</v>
      </c>
      <c r="D2737" s="29">
        <v>9500000</v>
      </c>
      <c r="E2737" s="29">
        <v>8600000</v>
      </c>
      <c r="F2737" t="s">
        <v>5391</v>
      </c>
      <c r="G2737" s="13">
        <f>IFERROR(IF($F2737="ALTA",$D2737*1.03,
IF($F2737="MEDIA",$D2737*1,
IF($F2737="BAJA",$D2737*0.92,
IF($F2737="LIQUIDAR",_xlfn.XLOOKUP(A2737,Rotación!$A:$A,Rotación!$O:$O,0,0,-1),"")))),"")</f>
        <v>8740000</v>
      </c>
      <c r="H2737" s="13">
        <f>IFERROR(IF($F2737="ALTA",$D2737*1,
IF($F2737="MEDIA",$D2737*0.97,
IF($F2737="BAJA",$D2737*0.9,
IF($F2737="LIQUIDAR",_xlfn.XLOOKUP(A2737,Rotación!$A:$A,Rotación!$O:$O,0,0,-1),"")))),"")</f>
        <v>8550000</v>
      </c>
      <c r="I2737" s="13">
        <f>IFERROR(IF($F2737="ALTA",$D2737*0.97,
IF($F2737="MEDIA",$D2737*0.94,
IF($F2737="BAJA",$D2737*0.87,
IF($F2737="LIQUIDAR",_xlfn.XLOOKUP(A2737,Rotación!$A:$A,Rotación!$O:$O,0,0,-1),"")))),"")</f>
        <v>8265000</v>
      </c>
      <c r="J2737" s="13">
        <f>IFERROR(IF($F2737="ALTA",$D2737*0.94,
IF($F2737="MEDIA",$D2737*0.9,
IF($F2737="BAJA",$D2737*0.85,
IF($F2737="LIQUIDAR",_xlfn.XLOOKUP(A2737,Rotación!$A:$A,Rotación!$O:$O,0,0,-1),"")))),"")</f>
        <v>8075000</v>
      </c>
      <c r="K2737" s="13" t="str">
        <f>_xlfn.XLOOKUP(A2737,Rotación!$A:$A,Rotación!$P:$P,"",0,-1)</f>
        <v/>
      </c>
      <c r="L2737" s="25" t="e">
        <f t="shared" si="184"/>
        <v>#VALUE!</v>
      </c>
      <c r="M2737" s="26">
        <f t="shared" si="185"/>
        <v>0.90526315789473688</v>
      </c>
      <c r="N2737" s="22" t="str">
        <f>IFERROR(VLOOKUP(A2737,'Base ATR'!$1:$1048576,2,0),"")</f>
        <v/>
      </c>
      <c r="O2737" s="23" t="str">
        <f t="shared" ca="1" si="186"/>
        <v/>
      </c>
      <c r="P2737" t="str">
        <f t="shared" si="187"/>
        <v/>
      </c>
    </row>
    <row r="2738" spans="1:16" x14ac:dyDescent="0.3">
      <c r="A2738" t="s">
        <v>6381</v>
      </c>
      <c r="D2738" s="29">
        <v>13800000</v>
      </c>
      <c r="E2738" s="29">
        <v>11700000</v>
      </c>
      <c r="F2738" t="s">
        <v>5391</v>
      </c>
      <c r="G2738" s="13">
        <f>IFERROR(IF($F2738="ALTA",$D2738*1.03,
IF($F2738="MEDIA",$D2738*1,
IF($F2738="BAJA",$D2738*0.92,
IF($F2738="LIQUIDAR",_xlfn.XLOOKUP(A2738,Rotación!$A:$A,Rotación!$O:$O,0,0,-1),"")))),"")</f>
        <v>12696000</v>
      </c>
      <c r="H2738" s="13">
        <f>IFERROR(IF($F2738="ALTA",$D2738*1,
IF($F2738="MEDIA",$D2738*0.97,
IF($F2738="BAJA",$D2738*0.9,
IF($F2738="LIQUIDAR",_xlfn.XLOOKUP(A2738,Rotación!$A:$A,Rotación!$O:$O,0,0,-1),"")))),"")</f>
        <v>12420000</v>
      </c>
      <c r="I2738" s="13">
        <f>IFERROR(IF($F2738="ALTA",$D2738*0.97,
IF($F2738="MEDIA",$D2738*0.94,
IF($F2738="BAJA",$D2738*0.87,
IF($F2738="LIQUIDAR",_xlfn.XLOOKUP(A2738,Rotación!$A:$A,Rotación!$O:$O,0,0,-1),"")))),"")</f>
        <v>12006000</v>
      </c>
      <c r="J2738" s="13">
        <f>IFERROR(IF($F2738="ALTA",$D2738*0.94,
IF($F2738="MEDIA",$D2738*0.9,
IF($F2738="BAJA",$D2738*0.85,
IF($F2738="LIQUIDAR",_xlfn.XLOOKUP(A2738,Rotación!$A:$A,Rotación!$O:$O,0,0,-1),"")))),"")</f>
        <v>11730000</v>
      </c>
      <c r="K2738" s="13" t="str">
        <f>_xlfn.XLOOKUP(A2738,Rotación!$A:$A,Rotación!$P:$P,"",0,-1)</f>
        <v/>
      </c>
      <c r="L2738" s="25" t="e">
        <f t="shared" si="184"/>
        <v>#VALUE!</v>
      </c>
      <c r="M2738" s="26">
        <f t="shared" si="185"/>
        <v>0.84782608695652173</v>
      </c>
      <c r="N2738" s="22" t="str">
        <f>IFERROR(VLOOKUP(A2738,'Base ATR'!$1:$1048576,2,0),"")</f>
        <v/>
      </c>
      <c r="O2738" s="23" t="str">
        <f t="shared" ca="1" si="186"/>
        <v/>
      </c>
      <c r="P2738" t="str">
        <f t="shared" si="187"/>
        <v/>
      </c>
    </row>
    <row r="2739" spans="1:16" x14ac:dyDescent="0.3">
      <c r="A2739" t="s">
        <v>6382</v>
      </c>
      <c r="D2739" s="29">
        <v>8300000</v>
      </c>
      <c r="E2739" s="29">
        <v>7000000</v>
      </c>
      <c r="F2739" t="s">
        <v>5391</v>
      </c>
      <c r="G2739" s="13">
        <f>IFERROR(IF($F2739="ALTA",$D2739*1.03,
IF($F2739="MEDIA",$D2739*1,
IF($F2739="BAJA",$D2739*0.92,
IF($F2739="LIQUIDAR",_xlfn.XLOOKUP(A2739,Rotación!$A:$A,Rotación!$O:$O,0,0,-1),"")))),"")</f>
        <v>7636000</v>
      </c>
      <c r="H2739" s="13">
        <f>IFERROR(IF($F2739="ALTA",$D2739*1,
IF($F2739="MEDIA",$D2739*0.97,
IF($F2739="BAJA",$D2739*0.9,
IF($F2739="LIQUIDAR",_xlfn.XLOOKUP(A2739,Rotación!$A:$A,Rotación!$O:$O,0,0,-1),"")))),"")</f>
        <v>7470000</v>
      </c>
      <c r="I2739" s="13">
        <f>IFERROR(IF($F2739="ALTA",$D2739*0.97,
IF($F2739="MEDIA",$D2739*0.94,
IF($F2739="BAJA",$D2739*0.87,
IF($F2739="LIQUIDAR",_xlfn.XLOOKUP(A2739,Rotación!$A:$A,Rotación!$O:$O,0,0,-1),"")))),"")</f>
        <v>7221000</v>
      </c>
      <c r="J2739" s="13">
        <f>IFERROR(IF($F2739="ALTA",$D2739*0.94,
IF($F2739="MEDIA",$D2739*0.9,
IF($F2739="BAJA",$D2739*0.85,
IF($F2739="LIQUIDAR",_xlfn.XLOOKUP(A2739,Rotación!$A:$A,Rotación!$O:$O,0,0,-1),"")))),"")</f>
        <v>7055000</v>
      </c>
      <c r="K2739" s="13" t="str">
        <f>_xlfn.XLOOKUP(A2739,Rotación!$A:$A,Rotación!$P:$P,"",0,-1)</f>
        <v/>
      </c>
      <c r="L2739" s="25" t="e">
        <f t="shared" si="184"/>
        <v>#VALUE!</v>
      </c>
      <c r="M2739" s="26">
        <f t="shared" si="185"/>
        <v>0.84337349397590367</v>
      </c>
      <c r="N2739" s="22" t="str">
        <f>IFERROR(VLOOKUP(A2739,'Base ATR'!$1:$1048576,2,0),"")</f>
        <v/>
      </c>
      <c r="O2739" s="23" t="str">
        <f t="shared" ca="1" si="186"/>
        <v/>
      </c>
      <c r="P2739" t="str">
        <f t="shared" si="187"/>
        <v/>
      </c>
    </row>
    <row r="2740" spans="1:16" x14ac:dyDescent="0.3">
      <c r="A2740" t="s">
        <v>6383</v>
      </c>
      <c r="D2740" s="29">
        <v>8500000</v>
      </c>
      <c r="E2740" s="29">
        <v>7000000</v>
      </c>
      <c r="F2740" t="s">
        <v>5391</v>
      </c>
      <c r="G2740" s="13">
        <f>IFERROR(IF($F2740="ALTA",$D2740*1.03,
IF($F2740="MEDIA",$D2740*1,
IF($F2740="BAJA",$D2740*0.92,
IF($F2740="LIQUIDAR",_xlfn.XLOOKUP(A2740,Rotación!$A:$A,Rotación!$O:$O,0,0,-1),"")))),"")</f>
        <v>7820000</v>
      </c>
      <c r="H2740" s="13">
        <f>IFERROR(IF($F2740="ALTA",$D2740*1,
IF($F2740="MEDIA",$D2740*0.97,
IF($F2740="BAJA",$D2740*0.9,
IF($F2740="LIQUIDAR",_xlfn.XLOOKUP(A2740,Rotación!$A:$A,Rotación!$O:$O,0,0,-1),"")))),"")</f>
        <v>7650000</v>
      </c>
      <c r="I2740" s="13">
        <f>IFERROR(IF($F2740="ALTA",$D2740*0.97,
IF($F2740="MEDIA",$D2740*0.94,
IF($F2740="BAJA",$D2740*0.87,
IF($F2740="LIQUIDAR",_xlfn.XLOOKUP(A2740,Rotación!$A:$A,Rotación!$O:$O,0,0,-1),"")))),"")</f>
        <v>7395000</v>
      </c>
      <c r="J2740" s="13">
        <f>IFERROR(IF($F2740="ALTA",$D2740*0.94,
IF($F2740="MEDIA",$D2740*0.9,
IF($F2740="BAJA",$D2740*0.85,
IF($F2740="LIQUIDAR",_xlfn.XLOOKUP(A2740,Rotación!$A:$A,Rotación!$O:$O,0,0,-1),"")))),"")</f>
        <v>7225000</v>
      </c>
      <c r="K2740" s="13" t="str">
        <f>_xlfn.XLOOKUP(A2740,Rotación!$A:$A,Rotación!$P:$P,"",0,-1)</f>
        <v/>
      </c>
      <c r="L2740" s="25" t="e">
        <f t="shared" si="184"/>
        <v>#VALUE!</v>
      </c>
      <c r="M2740" s="26">
        <f t="shared" si="185"/>
        <v>0.82352941176470584</v>
      </c>
      <c r="N2740" s="22">
        <f>IFERROR(VLOOKUP(A2740,'Base ATR'!$1:$1048576,2,0),"")</f>
        <v>46197.409722222219</v>
      </c>
      <c r="O2740" s="23">
        <f t="shared" ca="1" si="186"/>
        <v>90.590277777781012</v>
      </c>
      <c r="P2740" t="str">
        <f t="shared" si="187"/>
        <v>SOBRE MERCADO</v>
      </c>
    </row>
    <row r="2741" spans="1:16" x14ac:dyDescent="0.3">
      <c r="A2741" t="s">
        <v>6384</v>
      </c>
      <c r="D2741" s="29">
        <v>17700000</v>
      </c>
      <c r="E2741" s="29">
        <v>14500000</v>
      </c>
      <c r="F2741" t="s">
        <v>5391</v>
      </c>
      <c r="G2741" s="13">
        <f>IFERROR(IF($F2741="ALTA",$D2741*1.03,
IF($F2741="MEDIA",$D2741*1,
IF($F2741="BAJA",$D2741*0.92,
IF($F2741="LIQUIDAR",_xlfn.XLOOKUP(A2741,Rotación!$A:$A,Rotación!$O:$O,0,0,-1),"")))),"")</f>
        <v>16284000</v>
      </c>
      <c r="H2741" s="13">
        <f>IFERROR(IF($F2741="ALTA",$D2741*1,
IF($F2741="MEDIA",$D2741*0.97,
IF($F2741="BAJA",$D2741*0.9,
IF($F2741="LIQUIDAR",_xlfn.XLOOKUP(A2741,Rotación!$A:$A,Rotación!$O:$O,0,0,-1),"")))),"")</f>
        <v>15930000</v>
      </c>
      <c r="I2741" s="13">
        <f>IFERROR(IF($F2741="ALTA",$D2741*0.97,
IF($F2741="MEDIA",$D2741*0.94,
IF($F2741="BAJA",$D2741*0.87,
IF($F2741="LIQUIDAR",_xlfn.XLOOKUP(A2741,Rotación!$A:$A,Rotación!$O:$O,0,0,-1),"")))),"")</f>
        <v>15399000</v>
      </c>
      <c r="J2741" s="13">
        <f>IFERROR(IF($F2741="ALTA",$D2741*0.94,
IF($F2741="MEDIA",$D2741*0.9,
IF($F2741="BAJA",$D2741*0.85,
IF($F2741="LIQUIDAR",_xlfn.XLOOKUP(A2741,Rotación!$A:$A,Rotación!$O:$O,0,0,-1),"")))),"")</f>
        <v>15045000</v>
      </c>
      <c r="K2741" s="13" t="str">
        <f>_xlfn.XLOOKUP(A2741,Rotación!$A:$A,Rotación!$P:$P,"",0,-1)</f>
        <v/>
      </c>
      <c r="L2741" s="25" t="e">
        <f t="shared" si="184"/>
        <v>#VALUE!</v>
      </c>
      <c r="M2741" s="26">
        <f t="shared" si="185"/>
        <v>0.8192090395480226</v>
      </c>
      <c r="N2741" s="22" t="str">
        <f>IFERROR(VLOOKUP(A2741,'Base ATR'!$1:$1048576,2,0),"")</f>
        <v/>
      </c>
      <c r="O2741" s="23" t="str">
        <f t="shared" ca="1" si="186"/>
        <v/>
      </c>
      <c r="P2741" t="str">
        <f t="shared" si="187"/>
        <v/>
      </c>
    </row>
    <row r="2742" spans="1:16" x14ac:dyDescent="0.3">
      <c r="A2742" t="s">
        <v>6385</v>
      </c>
      <c r="D2742" s="29">
        <v>5600000</v>
      </c>
      <c r="E2742" s="29">
        <v>4300000</v>
      </c>
      <c r="F2742" t="s">
        <v>5391</v>
      </c>
      <c r="G2742" s="13">
        <f>IFERROR(IF($F2742="ALTA",$D2742*1.03,
IF($F2742="MEDIA",$D2742*1,
IF($F2742="BAJA",$D2742*0.92,
IF($F2742="LIQUIDAR",_xlfn.XLOOKUP(A2742,Rotación!$A:$A,Rotación!$O:$O,0,0,-1),"")))),"")</f>
        <v>5152000</v>
      </c>
      <c r="H2742" s="13">
        <f>IFERROR(IF($F2742="ALTA",$D2742*1,
IF($F2742="MEDIA",$D2742*0.97,
IF($F2742="BAJA",$D2742*0.9,
IF($F2742="LIQUIDAR",_xlfn.XLOOKUP(A2742,Rotación!$A:$A,Rotación!$O:$O,0,0,-1),"")))),"")</f>
        <v>5040000</v>
      </c>
      <c r="I2742" s="13">
        <f>IFERROR(IF($F2742="ALTA",$D2742*0.97,
IF($F2742="MEDIA",$D2742*0.94,
IF($F2742="BAJA",$D2742*0.87,
IF($F2742="LIQUIDAR",_xlfn.XLOOKUP(A2742,Rotación!$A:$A,Rotación!$O:$O,0,0,-1),"")))),"")</f>
        <v>4872000</v>
      </c>
      <c r="J2742" s="13">
        <f>IFERROR(IF($F2742="ALTA",$D2742*0.94,
IF($F2742="MEDIA",$D2742*0.9,
IF($F2742="BAJA",$D2742*0.85,
IF($F2742="LIQUIDAR",_xlfn.XLOOKUP(A2742,Rotación!$A:$A,Rotación!$O:$O,0,0,-1),"")))),"")</f>
        <v>4760000</v>
      </c>
      <c r="K2742" s="13" t="str">
        <f>_xlfn.XLOOKUP(A2742,Rotación!$A:$A,Rotación!$P:$P,"",0,-1)</f>
        <v/>
      </c>
      <c r="L2742" s="25" t="e">
        <f t="shared" si="184"/>
        <v>#VALUE!</v>
      </c>
      <c r="M2742" s="26">
        <f t="shared" si="185"/>
        <v>0.7678571428571429</v>
      </c>
      <c r="N2742" s="22" t="str">
        <f>IFERROR(VLOOKUP(A2742,'Base ATR'!$1:$1048576,2,0),"")</f>
        <v/>
      </c>
      <c r="O2742" s="23" t="str">
        <f t="shared" ca="1" si="186"/>
        <v/>
      </c>
      <c r="P2742" t="str">
        <f t="shared" si="187"/>
        <v/>
      </c>
    </row>
    <row r="2743" spans="1:16" x14ac:dyDescent="0.3">
      <c r="A2743" t="s">
        <v>6386</v>
      </c>
      <c r="D2743" s="29">
        <v>13800000</v>
      </c>
      <c r="E2743" s="29">
        <v>11600000</v>
      </c>
      <c r="F2743" t="s">
        <v>5391</v>
      </c>
      <c r="G2743" s="13">
        <f>IFERROR(IF($F2743="ALTA",$D2743*1.03,
IF($F2743="MEDIA",$D2743*1,
IF($F2743="BAJA",$D2743*0.92,
IF($F2743="LIQUIDAR",_xlfn.XLOOKUP(A2743,Rotación!$A:$A,Rotación!$O:$O,0,0,-1),"")))),"")</f>
        <v>12696000</v>
      </c>
      <c r="H2743" s="13">
        <f>IFERROR(IF($F2743="ALTA",$D2743*1,
IF($F2743="MEDIA",$D2743*0.97,
IF($F2743="BAJA",$D2743*0.9,
IF($F2743="LIQUIDAR",_xlfn.XLOOKUP(A2743,Rotación!$A:$A,Rotación!$O:$O,0,0,-1),"")))),"")</f>
        <v>12420000</v>
      </c>
      <c r="I2743" s="13">
        <f>IFERROR(IF($F2743="ALTA",$D2743*0.97,
IF($F2743="MEDIA",$D2743*0.94,
IF($F2743="BAJA",$D2743*0.87,
IF($F2743="LIQUIDAR",_xlfn.XLOOKUP(A2743,Rotación!$A:$A,Rotación!$O:$O,0,0,-1),"")))),"")</f>
        <v>12006000</v>
      </c>
      <c r="J2743" s="13">
        <f>IFERROR(IF($F2743="ALTA",$D2743*0.94,
IF($F2743="MEDIA",$D2743*0.9,
IF($F2743="BAJA",$D2743*0.85,
IF($F2743="LIQUIDAR",_xlfn.XLOOKUP(A2743,Rotación!$A:$A,Rotación!$O:$O,0,0,-1),"")))),"")</f>
        <v>11730000</v>
      </c>
      <c r="K2743" s="13" t="str">
        <f>_xlfn.XLOOKUP(A2743,Rotación!$A:$A,Rotación!$P:$P,"",0,-1)</f>
        <v/>
      </c>
      <c r="L2743" s="25" t="e">
        <f t="shared" si="184"/>
        <v>#VALUE!</v>
      </c>
      <c r="M2743" s="26">
        <f t="shared" si="185"/>
        <v>0.84057971014492749</v>
      </c>
      <c r="N2743" s="22" t="str">
        <f>IFERROR(VLOOKUP(A2743,'Base ATR'!$1:$1048576,2,0),"")</f>
        <v/>
      </c>
      <c r="O2743" s="23" t="str">
        <f t="shared" ca="1" si="186"/>
        <v/>
      </c>
      <c r="P2743" t="str">
        <f t="shared" si="187"/>
        <v/>
      </c>
    </row>
    <row r="2744" spans="1:16" x14ac:dyDescent="0.3">
      <c r="A2744" t="s">
        <v>6387</v>
      </c>
      <c r="D2744" s="29">
        <v>12200000</v>
      </c>
      <c r="E2744" s="29">
        <v>10000000</v>
      </c>
      <c r="F2744" t="s">
        <v>5391</v>
      </c>
      <c r="G2744" s="13">
        <f>IFERROR(IF($F2744="ALTA",$D2744*1.03,
IF($F2744="MEDIA",$D2744*1,
IF($F2744="BAJA",$D2744*0.92,
IF($F2744="LIQUIDAR",_xlfn.XLOOKUP(A2744,Rotación!$A:$A,Rotación!$O:$O,0,0,-1),"")))),"")</f>
        <v>11224000</v>
      </c>
      <c r="H2744" s="13">
        <f>IFERROR(IF($F2744="ALTA",$D2744*1,
IF($F2744="MEDIA",$D2744*0.97,
IF($F2744="BAJA",$D2744*0.9,
IF($F2744="LIQUIDAR",_xlfn.XLOOKUP(A2744,Rotación!$A:$A,Rotación!$O:$O,0,0,-1),"")))),"")</f>
        <v>10980000</v>
      </c>
      <c r="I2744" s="13">
        <f>IFERROR(IF($F2744="ALTA",$D2744*0.97,
IF($F2744="MEDIA",$D2744*0.94,
IF($F2744="BAJA",$D2744*0.87,
IF($F2744="LIQUIDAR",_xlfn.XLOOKUP(A2744,Rotación!$A:$A,Rotación!$O:$O,0,0,-1),"")))),"")</f>
        <v>10614000</v>
      </c>
      <c r="J2744" s="13">
        <f>IFERROR(IF($F2744="ALTA",$D2744*0.94,
IF($F2744="MEDIA",$D2744*0.9,
IF($F2744="BAJA",$D2744*0.85,
IF($F2744="LIQUIDAR",_xlfn.XLOOKUP(A2744,Rotación!$A:$A,Rotación!$O:$O,0,0,-1),"")))),"")</f>
        <v>10370000</v>
      </c>
      <c r="K2744" s="13" t="str">
        <f>_xlfn.XLOOKUP(A2744,Rotación!$A:$A,Rotación!$P:$P,"",0,-1)</f>
        <v/>
      </c>
      <c r="L2744" s="25" t="e">
        <f t="shared" si="184"/>
        <v>#VALUE!</v>
      </c>
      <c r="M2744" s="26">
        <f t="shared" si="185"/>
        <v>0.81967213114754101</v>
      </c>
      <c r="N2744" s="22" t="str">
        <f>IFERROR(VLOOKUP(A2744,'Base ATR'!$1:$1048576,2,0),"")</f>
        <v/>
      </c>
      <c r="O2744" s="23" t="str">
        <f t="shared" ca="1" si="186"/>
        <v/>
      </c>
      <c r="P2744" t="str">
        <f t="shared" si="187"/>
        <v/>
      </c>
    </row>
    <row r="2745" spans="1:16" x14ac:dyDescent="0.3">
      <c r="A2745" t="s">
        <v>6388</v>
      </c>
      <c r="D2745" s="29">
        <v>40200000</v>
      </c>
      <c r="E2745" s="29">
        <v>34000000</v>
      </c>
      <c r="F2745" t="s">
        <v>5391</v>
      </c>
      <c r="G2745" s="13">
        <f>IFERROR(IF($F2745="ALTA",$D2745*1.03,
IF($F2745="MEDIA",$D2745*1,
IF($F2745="BAJA",$D2745*0.92,
IF($F2745="LIQUIDAR",_xlfn.XLOOKUP(A2745,Rotación!$A:$A,Rotación!$O:$O,0,0,-1),"")))),"")</f>
        <v>36984000</v>
      </c>
      <c r="H2745" s="13">
        <f>IFERROR(IF($F2745="ALTA",$D2745*1,
IF($F2745="MEDIA",$D2745*0.97,
IF($F2745="BAJA",$D2745*0.9,
IF($F2745="LIQUIDAR",_xlfn.XLOOKUP(A2745,Rotación!$A:$A,Rotación!$O:$O,0,0,-1),"")))),"")</f>
        <v>36180000</v>
      </c>
      <c r="I2745" s="13">
        <f>IFERROR(IF($F2745="ALTA",$D2745*0.97,
IF($F2745="MEDIA",$D2745*0.94,
IF($F2745="BAJA",$D2745*0.87,
IF($F2745="LIQUIDAR",_xlfn.XLOOKUP(A2745,Rotación!$A:$A,Rotación!$O:$O,0,0,-1),"")))),"")</f>
        <v>34974000</v>
      </c>
      <c r="J2745" s="13">
        <f>IFERROR(IF($F2745="ALTA",$D2745*0.94,
IF($F2745="MEDIA",$D2745*0.9,
IF($F2745="BAJA",$D2745*0.85,
IF($F2745="LIQUIDAR",_xlfn.XLOOKUP(A2745,Rotación!$A:$A,Rotación!$O:$O,0,0,-1),"")))),"")</f>
        <v>34170000</v>
      </c>
      <c r="K2745" s="13" t="str">
        <f>_xlfn.XLOOKUP(A2745,Rotación!$A:$A,Rotación!$P:$P,"",0,-1)</f>
        <v/>
      </c>
      <c r="L2745" s="25" t="e">
        <f t="shared" si="184"/>
        <v>#VALUE!</v>
      </c>
      <c r="M2745" s="26">
        <f t="shared" si="185"/>
        <v>0.845771144278607</v>
      </c>
      <c r="N2745" s="22" t="str">
        <f>IFERROR(VLOOKUP(A2745,'Base ATR'!$1:$1048576,2,0),"")</f>
        <v/>
      </c>
      <c r="O2745" s="23" t="str">
        <f t="shared" ca="1" si="186"/>
        <v/>
      </c>
      <c r="P2745" t="str">
        <f t="shared" si="187"/>
        <v/>
      </c>
    </row>
    <row r="2746" spans="1:16" x14ac:dyDescent="0.3">
      <c r="A2746" t="s">
        <v>6389</v>
      </c>
      <c r="D2746" s="29">
        <v>7600000</v>
      </c>
      <c r="E2746" s="29">
        <v>6500000</v>
      </c>
      <c r="F2746" t="s">
        <v>5391</v>
      </c>
      <c r="G2746" s="13">
        <f>IFERROR(IF($F2746="ALTA",$D2746*1.03,
IF($F2746="MEDIA",$D2746*1,
IF($F2746="BAJA",$D2746*0.92,
IF($F2746="LIQUIDAR",_xlfn.XLOOKUP(A2746,Rotación!$A:$A,Rotación!$O:$O,0,0,-1),"")))),"")</f>
        <v>6992000</v>
      </c>
      <c r="H2746" s="13">
        <f>IFERROR(IF($F2746="ALTA",$D2746*1,
IF($F2746="MEDIA",$D2746*0.97,
IF($F2746="BAJA",$D2746*0.9,
IF($F2746="LIQUIDAR",_xlfn.XLOOKUP(A2746,Rotación!$A:$A,Rotación!$O:$O,0,0,-1),"")))),"")</f>
        <v>6840000</v>
      </c>
      <c r="I2746" s="13">
        <f>IFERROR(IF($F2746="ALTA",$D2746*0.97,
IF($F2746="MEDIA",$D2746*0.94,
IF($F2746="BAJA",$D2746*0.87,
IF($F2746="LIQUIDAR",_xlfn.XLOOKUP(A2746,Rotación!$A:$A,Rotación!$O:$O,0,0,-1),"")))),"")</f>
        <v>6612000</v>
      </c>
      <c r="J2746" s="13">
        <f>IFERROR(IF($F2746="ALTA",$D2746*0.94,
IF($F2746="MEDIA",$D2746*0.9,
IF($F2746="BAJA",$D2746*0.85,
IF($F2746="LIQUIDAR",_xlfn.XLOOKUP(A2746,Rotación!$A:$A,Rotación!$O:$O,0,0,-1),"")))),"")</f>
        <v>6460000</v>
      </c>
      <c r="K2746" s="13" t="str">
        <f>_xlfn.XLOOKUP(A2746,Rotación!$A:$A,Rotación!$P:$P,"",0,-1)</f>
        <v/>
      </c>
      <c r="L2746" s="25" t="e">
        <f t="shared" si="184"/>
        <v>#VALUE!</v>
      </c>
      <c r="M2746" s="26">
        <f t="shared" si="185"/>
        <v>0.85526315789473684</v>
      </c>
      <c r="N2746" s="22" t="str">
        <f>IFERROR(VLOOKUP(A2746,'Base ATR'!$1:$1048576,2,0),"")</f>
        <v/>
      </c>
      <c r="O2746" s="23" t="str">
        <f t="shared" ca="1" si="186"/>
        <v/>
      </c>
      <c r="P2746" t="str">
        <f t="shared" si="187"/>
        <v/>
      </c>
    </row>
    <row r="2747" spans="1:16" x14ac:dyDescent="0.3">
      <c r="A2747" t="s">
        <v>6390</v>
      </c>
      <c r="D2747" s="29">
        <v>11000000</v>
      </c>
      <c r="E2747" s="29">
        <v>9000000</v>
      </c>
      <c r="F2747" t="s">
        <v>5391</v>
      </c>
      <c r="G2747" s="13">
        <f>IFERROR(IF($F2747="ALTA",$D2747*1.03,
IF($F2747="MEDIA",$D2747*1,
IF($F2747="BAJA",$D2747*0.92,
IF($F2747="LIQUIDAR",_xlfn.XLOOKUP(A2747,Rotación!$A:$A,Rotación!$O:$O,0,0,-1),"")))),"")</f>
        <v>10120000</v>
      </c>
      <c r="H2747" s="13">
        <f>IFERROR(IF($F2747="ALTA",$D2747*1,
IF($F2747="MEDIA",$D2747*0.97,
IF($F2747="BAJA",$D2747*0.9,
IF($F2747="LIQUIDAR",_xlfn.XLOOKUP(A2747,Rotación!$A:$A,Rotación!$O:$O,0,0,-1),"")))),"")</f>
        <v>9900000</v>
      </c>
      <c r="I2747" s="13">
        <f>IFERROR(IF($F2747="ALTA",$D2747*0.97,
IF($F2747="MEDIA",$D2747*0.94,
IF($F2747="BAJA",$D2747*0.87,
IF($F2747="LIQUIDAR",_xlfn.XLOOKUP(A2747,Rotación!$A:$A,Rotación!$O:$O,0,0,-1),"")))),"")</f>
        <v>9570000</v>
      </c>
      <c r="J2747" s="13">
        <f>IFERROR(IF($F2747="ALTA",$D2747*0.94,
IF($F2747="MEDIA",$D2747*0.9,
IF($F2747="BAJA",$D2747*0.85,
IF($F2747="LIQUIDAR",_xlfn.XLOOKUP(A2747,Rotación!$A:$A,Rotación!$O:$O,0,0,-1),"")))),"")</f>
        <v>9350000</v>
      </c>
      <c r="K2747" s="13" t="str">
        <f>_xlfn.XLOOKUP(A2747,Rotación!$A:$A,Rotación!$P:$P,"",0,-1)</f>
        <v/>
      </c>
      <c r="L2747" s="25" t="e">
        <f t="shared" si="184"/>
        <v>#VALUE!</v>
      </c>
      <c r="M2747" s="26">
        <f t="shared" si="185"/>
        <v>0.81818181818181823</v>
      </c>
      <c r="N2747" s="22" t="str">
        <f>IFERROR(VLOOKUP(A2747,'Base ATR'!$1:$1048576,2,0),"")</f>
        <v/>
      </c>
      <c r="O2747" s="23" t="str">
        <f t="shared" ca="1" si="186"/>
        <v/>
      </c>
      <c r="P2747" t="str">
        <f t="shared" si="187"/>
        <v/>
      </c>
    </row>
    <row r="2748" spans="1:16" x14ac:dyDescent="0.3">
      <c r="A2748" t="s">
        <v>6391</v>
      </c>
      <c r="D2748" s="29">
        <v>44700000</v>
      </c>
      <c r="E2748" s="29">
        <v>37000000</v>
      </c>
      <c r="F2748" t="s">
        <v>5391</v>
      </c>
      <c r="G2748" s="13">
        <f>IFERROR(IF($F2748="ALTA",$D2748*1.03,
IF($F2748="MEDIA",$D2748*1,
IF($F2748="BAJA",$D2748*0.92,
IF($F2748="LIQUIDAR",_xlfn.XLOOKUP(A2748,Rotación!$A:$A,Rotación!$O:$O,0,0,-1),"")))),"")</f>
        <v>41124000</v>
      </c>
      <c r="H2748" s="13">
        <f>IFERROR(IF($F2748="ALTA",$D2748*1,
IF($F2748="MEDIA",$D2748*0.97,
IF($F2748="BAJA",$D2748*0.9,
IF($F2748="LIQUIDAR",_xlfn.XLOOKUP(A2748,Rotación!$A:$A,Rotación!$O:$O,0,0,-1),"")))),"")</f>
        <v>40230000</v>
      </c>
      <c r="I2748" s="13">
        <f>IFERROR(IF($F2748="ALTA",$D2748*0.97,
IF($F2748="MEDIA",$D2748*0.94,
IF($F2748="BAJA",$D2748*0.87,
IF($F2748="LIQUIDAR",_xlfn.XLOOKUP(A2748,Rotación!$A:$A,Rotación!$O:$O,0,0,-1),"")))),"")</f>
        <v>38889000</v>
      </c>
      <c r="J2748" s="13">
        <f>IFERROR(IF($F2748="ALTA",$D2748*0.94,
IF($F2748="MEDIA",$D2748*0.9,
IF($F2748="BAJA",$D2748*0.85,
IF($F2748="LIQUIDAR",_xlfn.XLOOKUP(A2748,Rotación!$A:$A,Rotación!$O:$O,0,0,-1),"")))),"")</f>
        <v>37995000</v>
      </c>
      <c r="K2748" s="13" t="str">
        <f>_xlfn.XLOOKUP(A2748,Rotación!$A:$A,Rotación!$P:$P,"",0,-1)</f>
        <v/>
      </c>
      <c r="L2748" s="25" t="e">
        <f t="shared" si="184"/>
        <v>#VALUE!</v>
      </c>
      <c r="M2748" s="26">
        <f t="shared" si="185"/>
        <v>0.82774049217002232</v>
      </c>
      <c r="N2748" s="22" t="str">
        <f>IFERROR(VLOOKUP(A2748,'Base ATR'!$1:$1048576,2,0),"")</f>
        <v/>
      </c>
      <c r="O2748" s="23" t="str">
        <f t="shared" ca="1" si="186"/>
        <v/>
      </c>
      <c r="P2748" t="str">
        <f t="shared" si="187"/>
        <v/>
      </c>
    </row>
    <row r="2749" spans="1:16" x14ac:dyDescent="0.3">
      <c r="A2749" t="s">
        <v>6392</v>
      </c>
      <c r="D2749" s="29">
        <v>13400000</v>
      </c>
      <c r="E2749" s="29">
        <v>11500000</v>
      </c>
      <c r="F2749" t="s">
        <v>5391</v>
      </c>
      <c r="G2749" s="13">
        <f>IFERROR(IF($F2749="ALTA",$D2749*1.03,
IF($F2749="MEDIA",$D2749*1,
IF($F2749="BAJA",$D2749*0.92,
IF($F2749="LIQUIDAR",_xlfn.XLOOKUP(A2749,Rotación!$A:$A,Rotación!$O:$O,0,0,-1),"")))),"")</f>
        <v>12328000</v>
      </c>
      <c r="H2749" s="13">
        <f>IFERROR(IF($F2749="ALTA",$D2749*1,
IF($F2749="MEDIA",$D2749*0.97,
IF($F2749="BAJA",$D2749*0.9,
IF($F2749="LIQUIDAR",_xlfn.XLOOKUP(A2749,Rotación!$A:$A,Rotación!$O:$O,0,0,-1),"")))),"")</f>
        <v>12060000</v>
      </c>
      <c r="I2749" s="13">
        <f>IFERROR(IF($F2749="ALTA",$D2749*0.97,
IF($F2749="MEDIA",$D2749*0.94,
IF($F2749="BAJA",$D2749*0.87,
IF($F2749="LIQUIDAR",_xlfn.XLOOKUP(A2749,Rotación!$A:$A,Rotación!$O:$O,0,0,-1),"")))),"")</f>
        <v>11658000</v>
      </c>
      <c r="J2749" s="13">
        <f>IFERROR(IF($F2749="ALTA",$D2749*0.94,
IF($F2749="MEDIA",$D2749*0.9,
IF($F2749="BAJA",$D2749*0.85,
IF($F2749="LIQUIDAR",_xlfn.XLOOKUP(A2749,Rotación!$A:$A,Rotación!$O:$O,0,0,-1),"")))),"")</f>
        <v>11390000</v>
      </c>
      <c r="K2749" s="13" t="str">
        <f>_xlfn.XLOOKUP(A2749,Rotación!$A:$A,Rotación!$P:$P,"",0,-1)</f>
        <v/>
      </c>
      <c r="L2749" s="25" t="e">
        <f t="shared" si="184"/>
        <v>#VALUE!</v>
      </c>
      <c r="M2749" s="26">
        <f t="shared" si="185"/>
        <v>0.85820895522388063</v>
      </c>
      <c r="N2749" s="22" t="str">
        <f>IFERROR(VLOOKUP(A2749,'Base ATR'!$1:$1048576,2,0),"")</f>
        <v/>
      </c>
      <c r="O2749" s="23" t="str">
        <f t="shared" ca="1" si="186"/>
        <v/>
      </c>
      <c r="P2749" t="str">
        <f t="shared" si="187"/>
        <v/>
      </c>
    </row>
    <row r="2750" spans="1:16" x14ac:dyDescent="0.3">
      <c r="A2750" t="s">
        <v>4852</v>
      </c>
      <c r="D2750" s="29">
        <v>16400000</v>
      </c>
      <c r="E2750" s="29">
        <v>13500000</v>
      </c>
      <c r="F2750" t="s">
        <v>5391</v>
      </c>
      <c r="G2750" s="13">
        <f>IFERROR(IF($F2750="ALTA",$D2750*1.03,
IF($F2750="MEDIA",$D2750*1,
IF($F2750="BAJA",$D2750*0.92,
IF($F2750="LIQUIDAR",_xlfn.XLOOKUP(A2750,Rotación!$A:$A,Rotación!$O:$O,0,0,-1),"")))),"")</f>
        <v>15088000</v>
      </c>
      <c r="H2750" s="13">
        <f>IFERROR(IF($F2750="ALTA",$D2750*1,
IF($F2750="MEDIA",$D2750*0.97,
IF($F2750="BAJA",$D2750*0.9,
IF($F2750="LIQUIDAR",_xlfn.XLOOKUP(A2750,Rotación!$A:$A,Rotación!$O:$O,0,0,-1),"")))),"")</f>
        <v>14760000</v>
      </c>
      <c r="I2750" s="13">
        <f>IFERROR(IF($F2750="ALTA",$D2750*0.97,
IF($F2750="MEDIA",$D2750*0.94,
IF($F2750="BAJA",$D2750*0.87,
IF($F2750="LIQUIDAR",_xlfn.XLOOKUP(A2750,Rotación!$A:$A,Rotación!$O:$O,0,0,-1),"")))),"")</f>
        <v>14268000</v>
      </c>
      <c r="J2750" s="13">
        <f>IFERROR(IF($F2750="ALTA",$D2750*0.94,
IF($F2750="MEDIA",$D2750*0.9,
IF($F2750="BAJA",$D2750*0.85,
IF($F2750="LIQUIDAR",_xlfn.XLOOKUP(A2750,Rotación!$A:$A,Rotación!$O:$O,0,0,-1),"")))),"")</f>
        <v>13940000</v>
      </c>
      <c r="K2750" s="13" t="str">
        <f>_xlfn.XLOOKUP(A2750,Rotación!$A:$A,Rotación!$P:$P,"",0,-1)</f>
        <v/>
      </c>
      <c r="L2750" s="25" t="e">
        <f t="shared" si="184"/>
        <v>#VALUE!</v>
      </c>
      <c r="M2750" s="26">
        <f t="shared" si="185"/>
        <v>0.82317073170731703</v>
      </c>
      <c r="N2750" s="22">
        <f>IFERROR(VLOOKUP(A2750,'Base ATR'!$1:$1048576,2,0),"")</f>
        <v>46200.563888888886</v>
      </c>
      <c r="O2750" s="23">
        <f t="shared" ca="1" si="186"/>
        <v>87.43611111111386</v>
      </c>
      <c r="P2750" t="str">
        <f t="shared" si="187"/>
        <v>SOBRE MERCADO</v>
      </c>
    </row>
    <row r="2751" spans="1:16" x14ac:dyDescent="0.3">
      <c r="A2751" t="s">
        <v>6393</v>
      </c>
      <c r="D2751" s="29">
        <v>7100000</v>
      </c>
      <c r="E2751" s="29">
        <v>5800000</v>
      </c>
      <c r="F2751" t="s">
        <v>5391</v>
      </c>
      <c r="G2751" s="13">
        <f>IFERROR(IF($F2751="ALTA",$D2751*1.03,
IF($F2751="MEDIA",$D2751*1,
IF($F2751="BAJA",$D2751*0.92,
IF($F2751="LIQUIDAR",_xlfn.XLOOKUP(A2751,Rotación!$A:$A,Rotación!$O:$O,0,0,-1),"")))),"")</f>
        <v>6532000</v>
      </c>
      <c r="H2751" s="13">
        <f>IFERROR(IF($F2751="ALTA",$D2751*1,
IF($F2751="MEDIA",$D2751*0.97,
IF($F2751="BAJA",$D2751*0.9,
IF($F2751="LIQUIDAR",_xlfn.XLOOKUP(A2751,Rotación!$A:$A,Rotación!$O:$O,0,0,-1),"")))),"")</f>
        <v>6390000</v>
      </c>
      <c r="I2751" s="13">
        <f>IFERROR(IF($F2751="ALTA",$D2751*0.97,
IF($F2751="MEDIA",$D2751*0.94,
IF($F2751="BAJA",$D2751*0.87,
IF($F2751="LIQUIDAR",_xlfn.XLOOKUP(A2751,Rotación!$A:$A,Rotación!$O:$O,0,0,-1),"")))),"")</f>
        <v>6177000</v>
      </c>
      <c r="J2751" s="13">
        <f>IFERROR(IF($F2751="ALTA",$D2751*0.94,
IF($F2751="MEDIA",$D2751*0.9,
IF($F2751="BAJA",$D2751*0.85,
IF($F2751="LIQUIDAR",_xlfn.XLOOKUP(A2751,Rotación!$A:$A,Rotación!$O:$O,0,0,-1),"")))),"")</f>
        <v>6035000</v>
      </c>
      <c r="K2751" s="13" t="str">
        <f>_xlfn.XLOOKUP(A2751,Rotación!$A:$A,Rotación!$P:$P,"",0,-1)</f>
        <v/>
      </c>
      <c r="L2751" s="25" t="e">
        <f t="shared" si="184"/>
        <v>#VALUE!</v>
      </c>
      <c r="M2751" s="26">
        <f t="shared" si="185"/>
        <v>0.81690140845070425</v>
      </c>
      <c r="N2751" s="22" t="str">
        <f>IFERROR(VLOOKUP(A2751,'Base ATR'!$1:$1048576,2,0),"")</f>
        <v/>
      </c>
      <c r="O2751" s="23" t="str">
        <f t="shared" ca="1" si="186"/>
        <v/>
      </c>
      <c r="P2751" t="str">
        <f t="shared" si="187"/>
        <v/>
      </c>
    </row>
    <row r="2752" spans="1:16" x14ac:dyDescent="0.3">
      <c r="A2752" t="s">
        <v>6394</v>
      </c>
      <c r="D2752" s="29">
        <v>11800000</v>
      </c>
      <c r="E2752" s="29">
        <v>10000000</v>
      </c>
      <c r="F2752" t="s">
        <v>5391</v>
      </c>
      <c r="G2752" s="13">
        <f>IFERROR(IF($F2752="ALTA",$D2752*1.03,
IF($F2752="MEDIA",$D2752*1,
IF($F2752="BAJA",$D2752*0.92,
IF($F2752="LIQUIDAR",_xlfn.XLOOKUP(A2752,Rotación!$A:$A,Rotación!$O:$O,0,0,-1),"")))),"")</f>
        <v>10856000</v>
      </c>
      <c r="H2752" s="13">
        <f>IFERROR(IF($F2752="ALTA",$D2752*1,
IF($F2752="MEDIA",$D2752*0.97,
IF($F2752="BAJA",$D2752*0.9,
IF($F2752="LIQUIDAR",_xlfn.XLOOKUP(A2752,Rotación!$A:$A,Rotación!$O:$O,0,0,-1),"")))),"")</f>
        <v>10620000</v>
      </c>
      <c r="I2752" s="13">
        <f>IFERROR(IF($F2752="ALTA",$D2752*0.97,
IF($F2752="MEDIA",$D2752*0.94,
IF($F2752="BAJA",$D2752*0.87,
IF($F2752="LIQUIDAR",_xlfn.XLOOKUP(A2752,Rotación!$A:$A,Rotación!$O:$O,0,0,-1),"")))),"")</f>
        <v>10266000</v>
      </c>
      <c r="J2752" s="13">
        <f>IFERROR(IF($F2752="ALTA",$D2752*0.94,
IF($F2752="MEDIA",$D2752*0.9,
IF($F2752="BAJA",$D2752*0.85,
IF($F2752="LIQUIDAR",_xlfn.XLOOKUP(A2752,Rotación!$A:$A,Rotación!$O:$O,0,0,-1),"")))),"")</f>
        <v>10030000</v>
      </c>
      <c r="K2752" s="13" t="str">
        <f>_xlfn.XLOOKUP(A2752,Rotación!$A:$A,Rotación!$P:$P,"",0,-1)</f>
        <v/>
      </c>
      <c r="L2752" s="25" t="e">
        <f t="shared" si="184"/>
        <v>#VALUE!</v>
      </c>
      <c r="M2752" s="26">
        <f t="shared" si="185"/>
        <v>0.84745762711864403</v>
      </c>
      <c r="N2752" s="22">
        <f>IFERROR(VLOOKUP(A2752,'Base ATR'!$1:$1048576,2,0),"")</f>
        <v>46126.559027777781</v>
      </c>
      <c r="O2752" s="23">
        <f t="shared" ca="1" si="186"/>
        <v>161.44097222221899</v>
      </c>
      <c r="P2752" t="str">
        <f t="shared" si="187"/>
        <v>SOBRE MERCADO</v>
      </c>
    </row>
    <row r="2753" spans="1:16" x14ac:dyDescent="0.3">
      <c r="A2753" t="s">
        <v>6395</v>
      </c>
      <c r="D2753" s="29">
        <v>17000000</v>
      </c>
      <c r="E2753" s="29">
        <v>14000000</v>
      </c>
      <c r="F2753" t="s">
        <v>5391</v>
      </c>
      <c r="G2753" s="13">
        <f>IFERROR(IF($F2753="ALTA",$D2753*1.03,
IF($F2753="MEDIA",$D2753*1,
IF($F2753="BAJA",$D2753*0.92,
IF($F2753="LIQUIDAR",_xlfn.XLOOKUP(A2753,Rotación!$A:$A,Rotación!$O:$O,0,0,-1),"")))),"")</f>
        <v>15640000</v>
      </c>
      <c r="H2753" s="13">
        <f>IFERROR(IF($F2753="ALTA",$D2753*1,
IF($F2753="MEDIA",$D2753*0.97,
IF($F2753="BAJA",$D2753*0.9,
IF($F2753="LIQUIDAR",_xlfn.XLOOKUP(A2753,Rotación!$A:$A,Rotación!$O:$O,0,0,-1),"")))),"")</f>
        <v>15300000</v>
      </c>
      <c r="I2753" s="13">
        <f>IFERROR(IF($F2753="ALTA",$D2753*0.97,
IF($F2753="MEDIA",$D2753*0.94,
IF($F2753="BAJA",$D2753*0.87,
IF($F2753="LIQUIDAR",_xlfn.XLOOKUP(A2753,Rotación!$A:$A,Rotación!$O:$O,0,0,-1),"")))),"")</f>
        <v>14790000</v>
      </c>
      <c r="J2753" s="13">
        <f>IFERROR(IF($F2753="ALTA",$D2753*0.94,
IF($F2753="MEDIA",$D2753*0.9,
IF($F2753="BAJA",$D2753*0.85,
IF($F2753="LIQUIDAR",_xlfn.XLOOKUP(A2753,Rotación!$A:$A,Rotación!$O:$O,0,0,-1),"")))),"")</f>
        <v>14450000</v>
      </c>
      <c r="K2753" s="13" t="str">
        <f>_xlfn.XLOOKUP(A2753,Rotación!$A:$A,Rotación!$P:$P,"",0,-1)</f>
        <v/>
      </c>
      <c r="L2753" s="25" t="e">
        <f t="shared" si="184"/>
        <v>#VALUE!</v>
      </c>
      <c r="M2753" s="26">
        <f t="shared" si="185"/>
        <v>0.82352941176470584</v>
      </c>
      <c r="N2753" s="22" t="str">
        <f>IFERROR(VLOOKUP(A2753,'Base ATR'!$1:$1048576,2,0),"")</f>
        <v/>
      </c>
      <c r="O2753" s="23" t="str">
        <f t="shared" ca="1" si="186"/>
        <v/>
      </c>
      <c r="P2753" t="str">
        <f t="shared" si="187"/>
        <v/>
      </c>
    </row>
    <row r="2754" spans="1:16" x14ac:dyDescent="0.3">
      <c r="A2754" t="s">
        <v>6395</v>
      </c>
      <c r="D2754" s="29">
        <v>17000000</v>
      </c>
      <c r="E2754" s="29">
        <v>14000000</v>
      </c>
      <c r="F2754" t="s">
        <v>5391</v>
      </c>
      <c r="G2754" s="13">
        <f>IFERROR(IF($F2754="ALTA",$D2754*1.03,
IF($F2754="MEDIA",$D2754*1,
IF($F2754="BAJA",$D2754*0.92,
IF($F2754="LIQUIDAR",_xlfn.XLOOKUP(A2754,Rotación!$A:$A,Rotación!$O:$O,0,0,-1),"")))),"")</f>
        <v>15640000</v>
      </c>
      <c r="H2754" s="13">
        <f>IFERROR(IF($F2754="ALTA",$D2754*1,
IF($F2754="MEDIA",$D2754*0.97,
IF($F2754="BAJA",$D2754*0.9,
IF($F2754="LIQUIDAR",_xlfn.XLOOKUP(A2754,Rotación!$A:$A,Rotación!$O:$O,0,0,-1),"")))),"")</f>
        <v>15300000</v>
      </c>
      <c r="I2754" s="13">
        <f>IFERROR(IF($F2754="ALTA",$D2754*0.97,
IF($F2754="MEDIA",$D2754*0.94,
IF($F2754="BAJA",$D2754*0.87,
IF($F2754="LIQUIDAR",_xlfn.XLOOKUP(A2754,Rotación!$A:$A,Rotación!$O:$O,0,0,-1),"")))),"")</f>
        <v>14790000</v>
      </c>
      <c r="J2754" s="13">
        <f>IFERROR(IF($F2754="ALTA",$D2754*0.94,
IF($F2754="MEDIA",$D2754*0.9,
IF($F2754="BAJA",$D2754*0.85,
IF($F2754="LIQUIDAR",_xlfn.XLOOKUP(A2754,Rotación!$A:$A,Rotación!$O:$O,0,0,-1),"")))),"")</f>
        <v>14450000</v>
      </c>
      <c r="K2754" s="13" t="str">
        <f>_xlfn.XLOOKUP(A2754,Rotación!$A:$A,Rotación!$P:$P,"",0,-1)</f>
        <v/>
      </c>
      <c r="L2754" s="25" t="e">
        <f t="shared" si="184"/>
        <v>#VALUE!</v>
      </c>
      <c r="M2754" s="26">
        <f t="shared" si="185"/>
        <v>0.82352941176470584</v>
      </c>
      <c r="N2754" s="22" t="str">
        <f>IFERROR(VLOOKUP(A2754,'Base ATR'!$1:$1048576,2,0),"")</f>
        <v/>
      </c>
      <c r="O2754" s="23" t="str">
        <f t="shared" ca="1" si="186"/>
        <v/>
      </c>
      <c r="P2754" t="str">
        <f t="shared" si="187"/>
        <v/>
      </c>
    </row>
    <row r="2755" spans="1:16" x14ac:dyDescent="0.3">
      <c r="A2755" t="s">
        <v>6396</v>
      </c>
      <c r="D2755" s="29">
        <v>9700000</v>
      </c>
      <c r="E2755" s="29">
        <v>8200000</v>
      </c>
      <c r="F2755" t="s">
        <v>5390</v>
      </c>
      <c r="G2755" s="13">
        <f>IFERROR(IF($F2755="ALTA",$D2755*1.03,
IF($F2755="MEDIA",$D2755*1,
IF($F2755="BAJA",$D2755*0.92,
IF($F2755="LIQUIDAR",_xlfn.XLOOKUP(A2755,Rotación!$A:$A,Rotación!$O:$O,0,0,-1),"")))),"")</f>
        <v>9991000</v>
      </c>
      <c r="H2755" s="13">
        <f>IFERROR(IF($F2755="ALTA",$D2755*1,
IF($F2755="MEDIA",$D2755*0.97,
IF($F2755="BAJA",$D2755*0.9,
IF($F2755="LIQUIDAR",_xlfn.XLOOKUP(A2755,Rotación!$A:$A,Rotación!$O:$O,0,0,-1),"")))),"")</f>
        <v>9700000</v>
      </c>
      <c r="I2755" s="13">
        <f>IFERROR(IF($F2755="ALTA",$D2755*0.97,
IF($F2755="MEDIA",$D2755*0.94,
IF($F2755="BAJA",$D2755*0.87,
IF($F2755="LIQUIDAR",_xlfn.XLOOKUP(A2755,Rotación!$A:$A,Rotación!$O:$O,0,0,-1),"")))),"")</f>
        <v>9409000</v>
      </c>
      <c r="J2755" s="13">
        <f>IFERROR(IF($F2755="ALTA",$D2755*0.94,
IF($F2755="MEDIA",$D2755*0.9,
IF($F2755="BAJA",$D2755*0.85,
IF($F2755="LIQUIDAR",_xlfn.XLOOKUP(A2755,Rotación!$A:$A,Rotación!$O:$O,0,0,-1),"")))),"")</f>
        <v>9118000</v>
      </c>
      <c r="K2755" s="13" t="str">
        <f>_xlfn.XLOOKUP(A2755,Rotación!$A:$A,Rotación!$P:$P,"",0,-1)</f>
        <v/>
      </c>
      <c r="L2755" s="25" t="e">
        <f t="shared" si="184"/>
        <v>#VALUE!</v>
      </c>
      <c r="M2755" s="26">
        <f t="shared" si="185"/>
        <v>0.84536082474226804</v>
      </c>
      <c r="N2755" s="22" t="str">
        <f>IFERROR(VLOOKUP(A2755,'Base ATR'!$1:$1048576,2,0),"")</f>
        <v/>
      </c>
      <c r="O2755" s="23" t="str">
        <f t="shared" ca="1" si="186"/>
        <v/>
      </c>
      <c r="P2755" t="str">
        <f t="shared" si="187"/>
        <v/>
      </c>
    </row>
    <row r="2756" spans="1:16" x14ac:dyDescent="0.3">
      <c r="A2756" t="s">
        <v>6397</v>
      </c>
      <c r="D2756" s="29">
        <v>14400000</v>
      </c>
      <c r="E2756" s="29">
        <v>11800000</v>
      </c>
      <c r="F2756" t="s">
        <v>5390</v>
      </c>
      <c r="G2756" s="13">
        <f>IFERROR(IF($F2756="ALTA",$D2756*1.03,
IF($F2756="MEDIA",$D2756*1,
IF($F2756="BAJA",$D2756*0.92,
IF($F2756="LIQUIDAR",_xlfn.XLOOKUP(A2756,Rotación!$A:$A,Rotación!$O:$O,0,0,-1),"")))),"")</f>
        <v>14832000</v>
      </c>
      <c r="H2756" s="13">
        <f>IFERROR(IF($F2756="ALTA",$D2756*1,
IF($F2756="MEDIA",$D2756*0.97,
IF($F2756="BAJA",$D2756*0.9,
IF($F2756="LIQUIDAR",_xlfn.XLOOKUP(A2756,Rotación!$A:$A,Rotación!$O:$O,0,0,-1),"")))),"")</f>
        <v>14400000</v>
      </c>
      <c r="I2756" s="13">
        <f>IFERROR(IF($F2756="ALTA",$D2756*0.97,
IF($F2756="MEDIA",$D2756*0.94,
IF($F2756="BAJA",$D2756*0.87,
IF($F2756="LIQUIDAR",_xlfn.XLOOKUP(A2756,Rotación!$A:$A,Rotación!$O:$O,0,0,-1),"")))),"")</f>
        <v>13968000</v>
      </c>
      <c r="J2756" s="13">
        <f>IFERROR(IF($F2756="ALTA",$D2756*0.94,
IF($F2756="MEDIA",$D2756*0.9,
IF($F2756="BAJA",$D2756*0.85,
IF($F2756="LIQUIDAR",_xlfn.XLOOKUP(A2756,Rotación!$A:$A,Rotación!$O:$O,0,0,-1),"")))),"")</f>
        <v>13536000</v>
      </c>
      <c r="K2756" s="13" t="str">
        <f>_xlfn.XLOOKUP(A2756,Rotación!$A:$A,Rotación!$P:$P,"",0,-1)</f>
        <v/>
      </c>
      <c r="L2756" s="25" t="e">
        <f t="shared" si="184"/>
        <v>#VALUE!</v>
      </c>
      <c r="M2756" s="26">
        <f t="shared" si="185"/>
        <v>0.81944444444444442</v>
      </c>
      <c r="N2756" s="22">
        <f>IFERROR(VLOOKUP(A2756,'Base ATR'!$1:$1048576,2,0),"")</f>
        <v>46195.663194444445</v>
      </c>
      <c r="O2756" s="23">
        <f t="shared" ca="1" si="186"/>
        <v>92.336805555554747</v>
      </c>
      <c r="P2756" t="str">
        <f t="shared" si="187"/>
        <v>SOBRE MERCADO</v>
      </c>
    </row>
    <row r="2757" spans="1:16" x14ac:dyDescent="0.3">
      <c r="A2757" t="s">
        <v>6398</v>
      </c>
      <c r="D2757" s="29">
        <v>7900000</v>
      </c>
      <c r="E2757" s="29">
        <v>6900000</v>
      </c>
      <c r="F2757" t="s">
        <v>5390</v>
      </c>
      <c r="G2757" s="13">
        <f>IFERROR(IF($F2757="ALTA",$D2757*1.03,
IF($F2757="MEDIA",$D2757*1,
IF($F2757="BAJA",$D2757*0.92,
IF($F2757="LIQUIDAR",_xlfn.XLOOKUP(A2757,Rotación!$A:$A,Rotación!$O:$O,0,0,-1),"")))),"")</f>
        <v>8137000</v>
      </c>
      <c r="H2757" s="13">
        <f>IFERROR(IF($F2757="ALTA",$D2757*1,
IF($F2757="MEDIA",$D2757*0.97,
IF($F2757="BAJA",$D2757*0.9,
IF($F2757="LIQUIDAR",_xlfn.XLOOKUP(A2757,Rotación!$A:$A,Rotación!$O:$O,0,0,-1),"")))),"")</f>
        <v>7900000</v>
      </c>
      <c r="I2757" s="13">
        <f>IFERROR(IF($F2757="ALTA",$D2757*0.97,
IF($F2757="MEDIA",$D2757*0.94,
IF($F2757="BAJA",$D2757*0.87,
IF($F2757="LIQUIDAR",_xlfn.XLOOKUP(A2757,Rotación!$A:$A,Rotación!$O:$O,0,0,-1),"")))),"")</f>
        <v>7663000</v>
      </c>
      <c r="J2757" s="13">
        <f>IFERROR(IF($F2757="ALTA",$D2757*0.94,
IF($F2757="MEDIA",$D2757*0.9,
IF($F2757="BAJA",$D2757*0.85,
IF($F2757="LIQUIDAR",_xlfn.XLOOKUP(A2757,Rotación!$A:$A,Rotación!$O:$O,0,0,-1),"")))),"")</f>
        <v>7426000</v>
      </c>
      <c r="K2757" s="13" t="str">
        <f>_xlfn.XLOOKUP(A2757,Rotación!$A:$A,Rotación!$P:$P,"",0,-1)</f>
        <v/>
      </c>
      <c r="L2757" s="25" t="e">
        <f t="shared" si="184"/>
        <v>#VALUE!</v>
      </c>
      <c r="M2757" s="26">
        <f t="shared" si="185"/>
        <v>0.87341772151898733</v>
      </c>
      <c r="N2757" s="22" t="str">
        <f>IFERROR(VLOOKUP(A2757,'Base ATR'!$1:$1048576,2,0),"")</f>
        <v/>
      </c>
      <c r="O2757" s="23" t="str">
        <f t="shared" ca="1" si="186"/>
        <v/>
      </c>
      <c r="P2757" t="str">
        <f t="shared" si="187"/>
        <v/>
      </c>
    </row>
    <row r="2758" spans="1:16" x14ac:dyDescent="0.3">
      <c r="A2758" t="s">
        <v>6399</v>
      </c>
      <c r="D2758" s="29">
        <v>13300000</v>
      </c>
      <c r="E2758" s="29">
        <v>10900000</v>
      </c>
      <c r="F2758" t="s">
        <v>5390</v>
      </c>
      <c r="G2758" s="13">
        <f>IFERROR(IF($F2758="ALTA",$D2758*1.03,
IF($F2758="MEDIA",$D2758*1,
IF($F2758="BAJA",$D2758*0.92,
IF($F2758="LIQUIDAR",_xlfn.XLOOKUP(A2758,Rotación!$A:$A,Rotación!$O:$O,0,0,-1),"")))),"")</f>
        <v>13699000</v>
      </c>
      <c r="H2758" s="13">
        <f>IFERROR(IF($F2758="ALTA",$D2758*1,
IF($F2758="MEDIA",$D2758*0.97,
IF($F2758="BAJA",$D2758*0.9,
IF($F2758="LIQUIDAR",_xlfn.XLOOKUP(A2758,Rotación!$A:$A,Rotación!$O:$O,0,0,-1),"")))),"")</f>
        <v>13300000</v>
      </c>
      <c r="I2758" s="13">
        <f>IFERROR(IF($F2758="ALTA",$D2758*0.97,
IF($F2758="MEDIA",$D2758*0.94,
IF($F2758="BAJA",$D2758*0.87,
IF($F2758="LIQUIDAR",_xlfn.XLOOKUP(A2758,Rotación!$A:$A,Rotación!$O:$O,0,0,-1),"")))),"")</f>
        <v>12901000</v>
      </c>
      <c r="J2758" s="13">
        <f>IFERROR(IF($F2758="ALTA",$D2758*0.94,
IF($F2758="MEDIA",$D2758*0.9,
IF($F2758="BAJA",$D2758*0.85,
IF($F2758="LIQUIDAR",_xlfn.XLOOKUP(A2758,Rotación!$A:$A,Rotación!$O:$O,0,0,-1),"")))),"")</f>
        <v>12502000</v>
      </c>
      <c r="K2758" s="13" t="str">
        <f>_xlfn.XLOOKUP(A2758,Rotación!$A:$A,Rotación!$P:$P,"",0,-1)</f>
        <v/>
      </c>
      <c r="L2758" s="25" t="e">
        <f t="shared" si="184"/>
        <v>#VALUE!</v>
      </c>
      <c r="M2758" s="26">
        <f t="shared" si="185"/>
        <v>0.81954887218045114</v>
      </c>
      <c r="N2758" s="22">
        <f>IFERROR(VLOOKUP(A2758,'Base ATR'!$1:$1048576,2,0),"")</f>
        <v>46129.680555555555</v>
      </c>
      <c r="O2758" s="23">
        <f t="shared" ca="1" si="186"/>
        <v>158.31944444444525</v>
      </c>
      <c r="P2758" t="str">
        <f t="shared" si="187"/>
        <v>SOBRE MERCADO</v>
      </c>
    </row>
    <row r="2759" spans="1:16" x14ac:dyDescent="0.3">
      <c r="A2759" t="s">
        <v>6400</v>
      </c>
      <c r="D2759" s="29">
        <v>9800000</v>
      </c>
      <c r="E2759" s="29">
        <v>8300000</v>
      </c>
      <c r="F2759" t="s">
        <v>5390</v>
      </c>
      <c r="G2759" s="13">
        <f>IFERROR(IF($F2759="ALTA",$D2759*1.03,
IF($F2759="MEDIA",$D2759*1,
IF($F2759="BAJA",$D2759*0.92,
IF($F2759="LIQUIDAR",_xlfn.XLOOKUP(A2759,Rotación!$A:$A,Rotación!$O:$O,0,0,-1),"")))),"")</f>
        <v>10094000</v>
      </c>
      <c r="H2759" s="13">
        <f>IFERROR(IF($F2759="ALTA",$D2759*1,
IF($F2759="MEDIA",$D2759*0.97,
IF($F2759="BAJA",$D2759*0.9,
IF($F2759="LIQUIDAR",_xlfn.XLOOKUP(A2759,Rotación!$A:$A,Rotación!$O:$O,0,0,-1),"")))),"")</f>
        <v>9800000</v>
      </c>
      <c r="I2759" s="13">
        <f>IFERROR(IF($F2759="ALTA",$D2759*0.97,
IF($F2759="MEDIA",$D2759*0.94,
IF($F2759="BAJA",$D2759*0.87,
IF($F2759="LIQUIDAR",_xlfn.XLOOKUP(A2759,Rotación!$A:$A,Rotación!$O:$O,0,0,-1),"")))),"")</f>
        <v>9506000</v>
      </c>
      <c r="J2759" s="13">
        <f>IFERROR(IF($F2759="ALTA",$D2759*0.94,
IF($F2759="MEDIA",$D2759*0.9,
IF($F2759="BAJA",$D2759*0.85,
IF($F2759="LIQUIDAR",_xlfn.XLOOKUP(A2759,Rotación!$A:$A,Rotación!$O:$O,0,0,-1),"")))),"")</f>
        <v>9212000</v>
      </c>
      <c r="K2759" s="13" t="str">
        <f>_xlfn.XLOOKUP(A2759,Rotación!$A:$A,Rotación!$P:$P,"",0,-1)</f>
        <v/>
      </c>
      <c r="L2759" s="25" t="e">
        <f t="shared" si="184"/>
        <v>#VALUE!</v>
      </c>
      <c r="M2759" s="26">
        <f t="shared" si="185"/>
        <v>0.84693877551020413</v>
      </c>
      <c r="N2759" s="22" t="str">
        <f>IFERROR(VLOOKUP(A2759,'Base ATR'!$1:$1048576,2,0),"")</f>
        <v/>
      </c>
      <c r="O2759" s="23" t="str">
        <f t="shared" ca="1" si="186"/>
        <v/>
      </c>
      <c r="P2759" t="str">
        <f t="shared" si="187"/>
        <v/>
      </c>
    </row>
    <row r="2760" spans="1:16" x14ac:dyDescent="0.3">
      <c r="A2760" t="s">
        <v>6401</v>
      </c>
      <c r="D2760" s="29">
        <v>13900000</v>
      </c>
      <c r="E2760" s="29">
        <v>11600000</v>
      </c>
      <c r="F2760" t="s">
        <v>5390</v>
      </c>
      <c r="G2760" s="13">
        <f>IFERROR(IF($F2760="ALTA",$D2760*1.03,
IF($F2760="MEDIA",$D2760*1,
IF($F2760="BAJA",$D2760*0.92,
IF($F2760="LIQUIDAR",_xlfn.XLOOKUP(A2760,Rotación!$A:$A,Rotación!$O:$O,0,0,-1),"")))),"")</f>
        <v>14317000</v>
      </c>
      <c r="H2760" s="13">
        <f>IFERROR(IF($F2760="ALTA",$D2760*1,
IF($F2760="MEDIA",$D2760*0.97,
IF($F2760="BAJA",$D2760*0.9,
IF($F2760="LIQUIDAR",_xlfn.XLOOKUP(A2760,Rotación!$A:$A,Rotación!$O:$O,0,0,-1),"")))),"")</f>
        <v>13900000</v>
      </c>
      <c r="I2760" s="13">
        <f>IFERROR(IF($F2760="ALTA",$D2760*0.97,
IF($F2760="MEDIA",$D2760*0.94,
IF($F2760="BAJA",$D2760*0.87,
IF($F2760="LIQUIDAR",_xlfn.XLOOKUP(A2760,Rotación!$A:$A,Rotación!$O:$O,0,0,-1),"")))),"")</f>
        <v>13483000</v>
      </c>
      <c r="J2760" s="13">
        <f>IFERROR(IF($F2760="ALTA",$D2760*0.94,
IF($F2760="MEDIA",$D2760*0.9,
IF($F2760="BAJA",$D2760*0.85,
IF($F2760="LIQUIDAR",_xlfn.XLOOKUP(A2760,Rotación!$A:$A,Rotación!$O:$O,0,0,-1),"")))),"")</f>
        <v>13066000</v>
      </c>
      <c r="K2760" s="13" t="str">
        <f>_xlfn.XLOOKUP(A2760,Rotación!$A:$A,Rotación!$P:$P,"",0,-1)</f>
        <v/>
      </c>
      <c r="L2760" s="25" t="e">
        <f t="shared" si="184"/>
        <v>#VALUE!</v>
      </c>
      <c r="M2760" s="26">
        <f t="shared" si="185"/>
        <v>0.83453237410071945</v>
      </c>
      <c r="N2760" s="22" t="str">
        <f>IFERROR(VLOOKUP(A2760,'Base ATR'!$1:$1048576,2,0),"")</f>
        <v/>
      </c>
      <c r="O2760" s="23" t="str">
        <f t="shared" ca="1" si="186"/>
        <v/>
      </c>
      <c r="P2760" t="str">
        <f t="shared" si="187"/>
        <v/>
      </c>
    </row>
    <row r="2761" spans="1:16" x14ac:dyDescent="0.3">
      <c r="A2761" t="s">
        <v>6402</v>
      </c>
      <c r="D2761" s="29">
        <v>8100000</v>
      </c>
      <c r="E2761" s="29">
        <v>6700000</v>
      </c>
      <c r="F2761" t="s">
        <v>5390</v>
      </c>
      <c r="G2761" s="13">
        <f>IFERROR(IF($F2761="ALTA",$D2761*1.03,
IF($F2761="MEDIA",$D2761*1,
IF($F2761="BAJA",$D2761*0.92,
IF($F2761="LIQUIDAR",_xlfn.XLOOKUP(A2761,Rotación!$A:$A,Rotación!$O:$O,0,0,-1),"")))),"")</f>
        <v>8343000</v>
      </c>
      <c r="H2761" s="13">
        <f>IFERROR(IF($F2761="ALTA",$D2761*1,
IF($F2761="MEDIA",$D2761*0.97,
IF($F2761="BAJA",$D2761*0.9,
IF($F2761="LIQUIDAR",_xlfn.XLOOKUP(A2761,Rotación!$A:$A,Rotación!$O:$O,0,0,-1),"")))),"")</f>
        <v>8100000</v>
      </c>
      <c r="I2761" s="13">
        <f>IFERROR(IF($F2761="ALTA",$D2761*0.97,
IF($F2761="MEDIA",$D2761*0.94,
IF($F2761="BAJA",$D2761*0.87,
IF($F2761="LIQUIDAR",_xlfn.XLOOKUP(A2761,Rotación!$A:$A,Rotación!$O:$O,0,0,-1),"")))),"")</f>
        <v>7857000</v>
      </c>
      <c r="J2761" s="13">
        <f>IFERROR(IF($F2761="ALTA",$D2761*0.94,
IF($F2761="MEDIA",$D2761*0.9,
IF($F2761="BAJA",$D2761*0.85,
IF($F2761="LIQUIDAR",_xlfn.XLOOKUP(A2761,Rotación!$A:$A,Rotación!$O:$O,0,0,-1),"")))),"")</f>
        <v>7614000</v>
      </c>
      <c r="K2761" s="13" t="str">
        <f>_xlfn.XLOOKUP(A2761,Rotación!$A:$A,Rotación!$P:$P,"",0,-1)</f>
        <v/>
      </c>
      <c r="L2761" s="25" t="e">
        <f t="shared" si="184"/>
        <v>#VALUE!</v>
      </c>
      <c r="M2761" s="26">
        <f t="shared" si="185"/>
        <v>0.8271604938271605</v>
      </c>
      <c r="N2761" s="22" t="str">
        <f>IFERROR(VLOOKUP(A2761,'Base ATR'!$1:$1048576,2,0),"")</f>
        <v/>
      </c>
      <c r="O2761" s="23" t="str">
        <f t="shared" ca="1" si="186"/>
        <v/>
      </c>
      <c r="P2761" t="str">
        <f t="shared" si="187"/>
        <v/>
      </c>
    </row>
    <row r="2762" spans="1:16" x14ac:dyDescent="0.3">
      <c r="A2762" t="s">
        <v>6403</v>
      </c>
      <c r="D2762" s="29">
        <v>8100000</v>
      </c>
      <c r="E2762" s="29">
        <v>7000000</v>
      </c>
      <c r="F2762" t="s">
        <v>5390</v>
      </c>
      <c r="G2762" s="13">
        <f>IFERROR(IF($F2762="ALTA",$D2762*1.03,
IF($F2762="MEDIA",$D2762*1,
IF($F2762="BAJA",$D2762*0.92,
IF($F2762="LIQUIDAR",_xlfn.XLOOKUP(A2762,Rotación!$A:$A,Rotación!$O:$O,0,0,-1),"")))),"")</f>
        <v>8343000</v>
      </c>
      <c r="H2762" s="13">
        <f>IFERROR(IF($F2762="ALTA",$D2762*1,
IF($F2762="MEDIA",$D2762*0.97,
IF($F2762="BAJA",$D2762*0.9,
IF($F2762="LIQUIDAR",_xlfn.XLOOKUP(A2762,Rotación!$A:$A,Rotación!$O:$O,0,0,-1),"")))),"")</f>
        <v>8100000</v>
      </c>
      <c r="I2762" s="13">
        <f>IFERROR(IF($F2762="ALTA",$D2762*0.97,
IF($F2762="MEDIA",$D2762*0.94,
IF($F2762="BAJA",$D2762*0.87,
IF($F2762="LIQUIDAR",_xlfn.XLOOKUP(A2762,Rotación!$A:$A,Rotación!$O:$O,0,0,-1),"")))),"")</f>
        <v>7857000</v>
      </c>
      <c r="J2762" s="13">
        <f>IFERROR(IF($F2762="ALTA",$D2762*0.94,
IF($F2762="MEDIA",$D2762*0.9,
IF($F2762="BAJA",$D2762*0.85,
IF($F2762="LIQUIDAR",_xlfn.XLOOKUP(A2762,Rotación!$A:$A,Rotación!$O:$O,0,0,-1),"")))),"")</f>
        <v>7614000</v>
      </c>
      <c r="K2762" s="13" t="str">
        <f>_xlfn.XLOOKUP(A2762,Rotación!$A:$A,Rotación!$P:$P,"",0,-1)</f>
        <v/>
      </c>
      <c r="L2762" s="25" t="e">
        <f t="shared" si="184"/>
        <v>#VALUE!</v>
      </c>
      <c r="M2762" s="26">
        <f t="shared" si="185"/>
        <v>0.86419753086419748</v>
      </c>
      <c r="N2762" s="22">
        <f>IFERROR(VLOOKUP(A2762,'Base ATR'!$1:$1048576,2,0),"")</f>
        <v>46126.683333333334</v>
      </c>
      <c r="O2762" s="23">
        <f t="shared" ca="1" si="186"/>
        <v>161.3166666666657</v>
      </c>
      <c r="P2762" t="str">
        <f t="shared" si="187"/>
        <v>SOBRE MERCADO</v>
      </c>
    </row>
    <row r="2763" spans="1:16" x14ac:dyDescent="0.3">
      <c r="A2763" t="s">
        <v>1573</v>
      </c>
      <c r="D2763" s="29">
        <v>31800000</v>
      </c>
      <c r="E2763" s="29">
        <v>27000000</v>
      </c>
      <c r="F2763" t="s">
        <v>5390</v>
      </c>
      <c r="G2763" s="13">
        <f>IFERROR(IF($F2763="ALTA",$D2763*1.03,
IF($F2763="MEDIA",$D2763*1,
IF($F2763="BAJA",$D2763*0.92,
IF($F2763="LIQUIDAR",_xlfn.XLOOKUP(A2763,Rotación!$A:$A,Rotación!$O:$O,0,0,-1),"")))),"")</f>
        <v>32754000</v>
      </c>
      <c r="H2763" s="13">
        <f>IFERROR(IF($F2763="ALTA",$D2763*1,
IF($F2763="MEDIA",$D2763*0.97,
IF($F2763="BAJA",$D2763*0.9,
IF($F2763="LIQUIDAR",_xlfn.XLOOKUP(A2763,Rotación!$A:$A,Rotación!$O:$O,0,0,-1),"")))),"")</f>
        <v>31800000</v>
      </c>
      <c r="I2763" s="13">
        <f>IFERROR(IF($F2763="ALTA",$D2763*0.97,
IF($F2763="MEDIA",$D2763*0.94,
IF($F2763="BAJA",$D2763*0.87,
IF($F2763="LIQUIDAR",_xlfn.XLOOKUP(A2763,Rotación!$A:$A,Rotación!$O:$O,0,0,-1),"")))),"")</f>
        <v>30846000</v>
      </c>
      <c r="J2763" s="13">
        <f>IFERROR(IF($F2763="ALTA",$D2763*0.94,
IF($F2763="MEDIA",$D2763*0.9,
IF($F2763="BAJA",$D2763*0.85,
IF($F2763="LIQUIDAR",_xlfn.XLOOKUP(A2763,Rotación!$A:$A,Rotación!$O:$O,0,0,-1),"")))),"")</f>
        <v>29892000</v>
      </c>
      <c r="K2763" s="13" t="str">
        <f>_xlfn.XLOOKUP(A2763,Rotación!$A:$A,Rotación!$P:$P,"",0,-1)</f>
        <v/>
      </c>
      <c r="L2763" s="25" t="e">
        <f t="shared" si="184"/>
        <v>#VALUE!</v>
      </c>
      <c r="M2763" s="26">
        <f t="shared" si="185"/>
        <v>0.84905660377358494</v>
      </c>
      <c r="N2763" s="22">
        <f>IFERROR(VLOOKUP(A2763,'Base ATR'!$1:$1048576,2,0),"")</f>
        <v>45373.388194444444</v>
      </c>
      <c r="O2763" s="23">
        <f t="shared" ca="1" si="186"/>
        <v>914.6118055555562</v>
      </c>
      <c r="P2763" t="str">
        <f t="shared" si="187"/>
        <v>SOBRE MERCADO</v>
      </c>
    </row>
    <row r="2764" spans="1:16" x14ac:dyDescent="0.3">
      <c r="A2764" t="s">
        <v>6404</v>
      </c>
      <c r="D2764" s="29">
        <v>12400000</v>
      </c>
      <c r="E2764" s="29">
        <v>10000000</v>
      </c>
      <c r="F2764" t="s">
        <v>4033</v>
      </c>
      <c r="G2764" s="13">
        <f>IFERROR(IF($F2764="ALTA",$D2764*1.03,
IF($F2764="MEDIA",$D2764*1,
IF($F2764="BAJA",$D2764*0.92,
IF($F2764="LIQUIDAR",_xlfn.XLOOKUP(A2764,Rotación!$A:$A,Rotación!$O:$O,0,0,-1),"")))),"")</f>
        <v>12400000</v>
      </c>
      <c r="H2764" s="13">
        <f>IFERROR(IF($F2764="ALTA",$D2764*1,
IF($F2764="MEDIA",$D2764*0.97,
IF($F2764="BAJA",$D2764*0.9,
IF($F2764="LIQUIDAR",_xlfn.XLOOKUP(A2764,Rotación!$A:$A,Rotación!$O:$O,0,0,-1),"")))),"")</f>
        <v>12028000</v>
      </c>
      <c r="I2764" s="13">
        <f>IFERROR(IF($F2764="ALTA",$D2764*0.97,
IF($F2764="MEDIA",$D2764*0.94,
IF($F2764="BAJA",$D2764*0.87,
IF($F2764="LIQUIDAR",_xlfn.XLOOKUP(A2764,Rotación!$A:$A,Rotación!$O:$O,0,0,-1),"")))),"")</f>
        <v>11656000</v>
      </c>
      <c r="J2764" s="13">
        <f>IFERROR(IF($F2764="ALTA",$D2764*0.94,
IF($F2764="MEDIA",$D2764*0.9,
IF($F2764="BAJA",$D2764*0.85,
IF($F2764="LIQUIDAR",_xlfn.XLOOKUP(A2764,Rotación!$A:$A,Rotación!$O:$O,0,0,-1),"")))),"")</f>
        <v>11160000</v>
      </c>
      <c r="K2764" s="13" t="str">
        <f>_xlfn.XLOOKUP(A2764,Rotación!$A:$A,Rotación!$P:$P,"",0,-1)</f>
        <v/>
      </c>
      <c r="L2764" s="25" t="e">
        <f t="shared" si="184"/>
        <v>#VALUE!</v>
      </c>
      <c r="M2764" s="26">
        <f t="shared" si="185"/>
        <v>0.80645161290322576</v>
      </c>
      <c r="N2764" s="22" t="str">
        <f>IFERROR(VLOOKUP(A2764,'Base ATR'!$1:$1048576,2,0),"")</f>
        <v/>
      </c>
      <c r="O2764" s="23" t="str">
        <f t="shared" ca="1" si="186"/>
        <v/>
      </c>
      <c r="P2764" t="str">
        <f t="shared" si="187"/>
        <v/>
      </c>
    </row>
    <row r="2765" spans="1:16" x14ac:dyDescent="0.3">
      <c r="A2765" t="s">
        <v>6405</v>
      </c>
      <c r="D2765" s="29">
        <v>7800000</v>
      </c>
      <c r="E2765" s="29">
        <v>6800000</v>
      </c>
      <c r="F2765" t="s">
        <v>5390</v>
      </c>
      <c r="G2765" s="13">
        <f>IFERROR(IF($F2765="ALTA",$D2765*1.03,
IF($F2765="MEDIA",$D2765*1,
IF($F2765="BAJA",$D2765*0.92,
IF($F2765="LIQUIDAR",_xlfn.XLOOKUP(A2765,Rotación!$A:$A,Rotación!$O:$O,0,0,-1),"")))),"")</f>
        <v>8034000</v>
      </c>
      <c r="H2765" s="13">
        <f>IFERROR(IF($F2765="ALTA",$D2765*1,
IF($F2765="MEDIA",$D2765*0.97,
IF($F2765="BAJA",$D2765*0.9,
IF($F2765="LIQUIDAR",_xlfn.XLOOKUP(A2765,Rotación!$A:$A,Rotación!$O:$O,0,0,-1),"")))),"")</f>
        <v>7800000</v>
      </c>
      <c r="I2765" s="13">
        <f>IFERROR(IF($F2765="ALTA",$D2765*0.97,
IF($F2765="MEDIA",$D2765*0.94,
IF($F2765="BAJA",$D2765*0.87,
IF($F2765="LIQUIDAR",_xlfn.XLOOKUP(A2765,Rotación!$A:$A,Rotación!$O:$O,0,0,-1),"")))),"")</f>
        <v>7566000</v>
      </c>
      <c r="J2765" s="13">
        <f>IFERROR(IF($F2765="ALTA",$D2765*0.94,
IF($F2765="MEDIA",$D2765*0.9,
IF($F2765="BAJA",$D2765*0.85,
IF($F2765="LIQUIDAR",_xlfn.XLOOKUP(A2765,Rotación!$A:$A,Rotación!$O:$O,0,0,-1),"")))),"")</f>
        <v>7332000</v>
      </c>
      <c r="K2765" s="13" t="str">
        <f>_xlfn.XLOOKUP(A2765,Rotación!$A:$A,Rotación!$P:$P,"",0,-1)</f>
        <v/>
      </c>
      <c r="L2765" s="25" t="e">
        <f t="shared" si="184"/>
        <v>#VALUE!</v>
      </c>
      <c r="M2765" s="26">
        <f t="shared" si="185"/>
        <v>0.87179487179487181</v>
      </c>
      <c r="N2765" s="22" t="str">
        <f>IFERROR(VLOOKUP(A2765,'Base ATR'!$1:$1048576,2,0),"")</f>
        <v/>
      </c>
      <c r="O2765" s="23" t="str">
        <f t="shared" ca="1" si="186"/>
        <v/>
      </c>
      <c r="P2765" t="str">
        <f t="shared" si="187"/>
        <v/>
      </c>
    </row>
    <row r="2766" spans="1:16" x14ac:dyDescent="0.3">
      <c r="A2766" t="s">
        <v>6406</v>
      </c>
      <c r="D2766" s="29">
        <v>11500000</v>
      </c>
      <c r="E2766" s="29">
        <v>9600000</v>
      </c>
      <c r="F2766" t="s">
        <v>5390</v>
      </c>
      <c r="G2766" s="13">
        <f>IFERROR(IF($F2766="ALTA",$D2766*1.03,
IF($F2766="MEDIA",$D2766*1,
IF($F2766="BAJA",$D2766*0.92,
IF($F2766="LIQUIDAR",_xlfn.XLOOKUP(A2766,Rotación!$A:$A,Rotación!$O:$O,0,0,-1),"")))),"")</f>
        <v>11845000</v>
      </c>
      <c r="H2766" s="13">
        <f>IFERROR(IF($F2766="ALTA",$D2766*1,
IF($F2766="MEDIA",$D2766*0.97,
IF($F2766="BAJA",$D2766*0.9,
IF($F2766="LIQUIDAR",_xlfn.XLOOKUP(A2766,Rotación!$A:$A,Rotación!$O:$O,0,0,-1),"")))),"")</f>
        <v>11500000</v>
      </c>
      <c r="I2766" s="13">
        <f>IFERROR(IF($F2766="ALTA",$D2766*0.97,
IF($F2766="MEDIA",$D2766*0.94,
IF($F2766="BAJA",$D2766*0.87,
IF($F2766="LIQUIDAR",_xlfn.XLOOKUP(A2766,Rotación!$A:$A,Rotación!$O:$O,0,0,-1),"")))),"")</f>
        <v>11155000</v>
      </c>
      <c r="J2766" s="13">
        <f>IFERROR(IF($F2766="ALTA",$D2766*0.94,
IF($F2766="MEDIA",$D2766*0.9,
IF($F2766="BAJA",$D2766*0.85,
IF($F2766="LIQUIDAR",_xlfn.XLOOKUP(A2766,Rotación!$A:$A,Rotación!$O:$O,0,0,-1),"")))),"")</f>
        <v>10810000</v>
      </c>
      <c r="K2766" s="13" t="str">
        <f>_xlfn.XLOOKUP(A2766,Rotación!$A:$A,Rotación!$P:$P,"",0,-1)</f>
        <v/>
      </c>
      <c r="L2766" s="25" t="e">
        <f t="shared" si="184"/>
        <v>#VALUE!</v>
      </c>
      <c r="M2766" s="26">
        <f t="shared" si="185"/>
        <v>0.83478260869565213</v>
      </c>
      <c r="N2766" s="22" t="str">
        <f>IFERROR(VLOOKUP(A2766,'Base ATR'!$1:$1048576,2,0),"")</f>
        <v/>
      </c>
      <c r="O2766" s="23" t="str">
        <f t="shared" ca="1" si="186"/>
        <v/>
      </c>
      <c r="P2766" t="str">
        <f t="shared" si="187"/>
        <v/>
      </c>
    </row>
    <row r="2767" spans="1:16" x14ac:dyDescent="0.3">
      <c r="A2767" t="s">
        <v>6407</v>
      </c>
      <c r="D2767" s="29">
        <v>13650000</v>
      </c>
      <c r="E2767" s="29">
        <v>10800000</v>
      </c>
      <c r="F2767" t="s">
        <v>5390</v>
      </c>
      <c r="G2767" s="13">
        <f>IFERROR(IF($F2767="ALTA",$D2767*1.03,
IF($F2767="MEDIA",$D2767*1,
IF($F2767="BAJA",$D2767*0.92,
IF($F2767="LIQUIDAR",_xlfn.XLOOKUP(A2767,Rotación!$A:$A,Rotación!$O:$O,0,0,-1),"")))),"")</f>
        <v>14059500</v>
      </c>
      <c r="H2767" s="13">
        <f>IFERROR(IF($F2767="ALTA",$D2767*1,
IF($F2767="MEDIA",$D2767*0.97,
IF($F2767="BAJA",$D2767*0.9,
IF($F2767="LIQUIDAR",_xlfn.XLOOKUP(A2767,Rotación!$A:$A,Rotación!$O:$O,0,0,-1),"")))),"")</f>
        <v>13650000</v>
      </c>
      <c r="I2767" s="13">
        <f>IFERROR(IF($F2767="ALTA",$D2767*0.97,
IF($F2767="MEDIA",$D2767*0.94,
IF($F2767="BAJA",$D2767*0.87,
IF($F2767="LIQUIDAR",_xlfn.XLOOKUP(A2767,Rotación!$A:$A,Rotación!$O:$O,0,0,-1),"")))),"")</f>
        <v>13240500</v>
      </c>
      <c r="J2767" s="13">
        <f>IFERROR(IF($F2767="ALTA",$D2767*0.94,
IF($F2767="MEDIA",$D2767*0.9,
IF($F2767="BAJA",$D2767*0.85,
IF($F2767="LIQUIDAR",_xlfn.XLOOKUP(A2767,Rotación!$A:$A,Rotación!$O:$O,0,0,-1),"")))),"")</f>
        <v>12831000</v>
      </c>
      <c r="K2767" s="13" t="str">
        <f>_xlfn.XLOOKUP(A2767,Rotación!$A:$A,Rotación!$P:$P,"",0,-1)</f>
        <v/>
      </c>
      <c r="L2767" s="25" t="e">
        <f t="shared" si="184"/>
        <v>#VALUE!</v>
      </c>
      <c r="M2767" s="26">
        <f t="shared" si="185"/>
        <v>0.79120879120879117</v>
      </c>
      <c r="N2767" s="22">
        <f>IFERROR(VLOOKUP(A2767,'Base ATR'!$1:$1048576,2,0),"")</f>
        <v>46140.554166666669</v>
      </c>
      <c r="O2767" s="23">
        <f t="shared" ca="1" si="186"/>
        <v>147.44583333333139</v>
      </c>
      <c r="P2767" t="str">
        <f t="shared" si="187"/>
        <v>SOBRE MERCADO</v>
      </c>
    </row>
    <row r="2768" spans="1:16" x14ac:dyDescent="0.3">
      <c r="A2768" t="s">
        <v>6408</v>
      </c>
      <c r="D2768" s="29">
        <v>6600000</v>
      </c>
      <c r="E2768" s="29">
        <v>5600000</v>
      </c>
      <c r="F2768" t="s">
        <v>5390</v>
      </c>
      <c r="G2768" s="13">
        <f>IFERROR(IF($F2768="ALTA",$D2768*1.03,
IF($F2768="MEDIA",$D2768*1,
IF($F2768="BAJA",$D2768*0.92,
IF($F2768="LIQUIDAR",_xlfn.XLOOKUP(A2768,Rotación!$A:$A,Rotación!$O:$O,0,0,-1),"")))),"")</f>
        <v>6798000</v>
      </c>
      <c r="H2768" s="13">
        <f>IFERROR(IF($F2768="ALTA",$D2768*1,
IF($F2768="MEDIA",$D2768*0.97,
IF($F2768="BAJA",$D2768*0.9,
IF($F2768="LIQUIDAR",_xlfn.XLOOKUP(A2768,Rotación!$A:$A,Rotación!$O:$O,0,0,-1),"")))),"")</f>
        <v>6600000</v>
      </c>
      <c r="I2768" s="13">
        <f>IFERROR(IF($F2768="ALTA",$D2768*0.97,
IF($F2768="MEDIA",$D2768*0.94,
IF($F2768="BAJA",$D2768*0.87,
IF($F2768="LIQUIDAR",_xlfn.XLOOKUP(A2768,Rotación!$A:$A,Rotación!$O:$O,0,0,-1),"")))),"")</f>
        <v>6402000</v>
      </c>
      <c r="J2768" s="13">
        <f>IFERROR(IF($F2768="ALTA",$D2768*0.94,
IF($F2768="MEDIA",$D2768*0.9,
IF($F2768="BAJA",$D2768*0.85,
IF($F2768="LIQUIDAR",_xlfn.XLOOKUP(A2768,Rotación!$A:$A,Rotación!$O:$O,0,0,-1),"")))),"")</f>
        <v>6204000</v>
      </c>
      <c r="K2768" s="13" t="str">
        <f>_xlfn.XLOOKUP(A2768,Rotación!$A:$A,Rotación!$P:$P,"",0,-1)</f>
        <v/>
      </c>
      <c r="L2768" s="25" t="e">
        <f t="shared" si="184"/>
        <v>#VALUE!</v>
      </c>
      <c r="M2768" s="26">
        <f t="shared" si="185"/>
        <v>0.84848484848484851</v>
      </c>
      <c r="N2768" s="22" t="str">
        <f>IFERROR(VLOOKUP(A2768,'Base ATR'!$1:$1048576,2,0),"")</f>
        <v/>
      </c>
      <c r="O2768" s="23" t="str">
        <f t="shared" ca="1" si="186"/>
        <v/>
      </c>
      <c r="P2768" t="str">
        <f t="shared" si="187"/>
        <v/>
      </c>
    </row>
    <row r="2769" spans="1:16" x14ac:dyDescent="0.3">
      <c r="A2769" t="s">
        <v>6409</v>
      </c>
      <c r="D2769" s="29">
        <v>13000000</v>
      </c>
      <c r="E2769" s="29">
        <v>10700000</v>
      </c>
      <c r="F2769" t="s">
        <v>4033</v>
      </c>
      <c r="G2769" s="13">
        <f>IFERROR(IF($F2769="ALTA",$D2769*1.03,
IF($F2769="MEDIA",$D2769*1,
IF($F2769="BAJA",$D2769*0.92,
IF($F2769="LIQUIDAR",_xlfn.XLOOKUP(A2769,Rotación!$A:$A,Rotación!$O:$O,0,0,-1),"")))),"")</f>
        <v>13000000</v>
      </c>
      <c r="H2769" s="13">
        <f>IFERROR(IF($F2769="ALTA",$D2769*1,
IF($F2769="MEDIA",$D2769*0.97,
IF($F2769="BAJA",$D2769*0.9,
IF($F2769="LIQUIDAR",_xlfn.XLOOKUP(A2769,Rotación!$A:$A,Rotación!$O:$O,0,0,-1),"")))),"")</f>
        <v>12610000</v>
      </c>
      <c r="I2769" s="13">
        <f>IFERROR(IF($F2769="ALTA",$D2769*0.97,
IF($F2769="MEDIA",$D2769*0.94,
IF($F2769="BAJA",$D2769*0.87,
IF($F2769="LIQUIDAR",_xlfn.XLOOKUP(A2769,Rotación!$A:$A,Rotación!$O:$O,0,0,-1),"")))),"")</f>
        <v>12220000</v>
      </c>
      <c r="J2769" s="13">
        <f>IFERROR(IF($F2769="ALTA",$D2769*0.94,
IF($F2769="MEDIA",$D2769*0.9,
IF($F2769="BAJA",$D2769*0.85,
IF($F2769="LIQUIDAR",_xlfn.XLOOKUP(A2769,Rotación!$A:$A,Rotación!$O:$O,0,0,-1),"")))),"")</f>
        <v>11700000</v>
      </c>
      <c r="K2769" s="13" t="str">
        <f>_xlfn.XLOOKUP(A2769,Rotación!$A:$A,Rotación!$P:$P,"",0,-1)</f>
        <v/>
      </c>
      <c r="L2769" s="25" t="e">
        <f t="shared" si="184"/>
        <v>#VALUE!</v>
      </c>
      <c r="M2769" s="26">
        <f t="shared" si="185"/>
        <v>0.82307692307692304</v>
      </c>
      <c r="N2769" s="22" t="str">
        <f>IFERROR(VLOOKUP(A2769,'Base ATR'!$1:$1048576,2,0),"")</f>
        <v/>
      </c>
      <c r="O2769" s="23" t="str">
        <f t="shared" ca="1" si="186"/>
        <v/>
      </c>
      <c r="P2769" t="str">
        <f t="shared" si="187"/>
        <v/>
      </c>
    </row>
    <row r="2770" spans="1:16" x14ac:dyDescent="0.3">
      <c r="A2770" t="s">
        <v>6410</v>
      </c>
      <c r="D2770" s="29">
        <v>23900000</v>
      </c>
      <c r="E2770" s="29">
        <v>20300000</v>
      </c>
      <c r="F2770" t="s">
        <v>4033</v>
      </c>
      <c r="G2770" s="13">
        <f>IFERROR(IF($F2770="ALTA",$D2770*1.03,
IF($F2770="MEDIA",$D2770*1,
IF($F2770="BAJA",$D2770*0.92,
IF($F2770="LIQUIDAR",_xlfn.XLOOKUP(A2770,Rotación!$A:$A,Rotación!$O:$O,0,0,-1),"")))),"")</f>
        <v>23900000</v>
      </c>
      <c r="H2770" s="13">
        <f>IFERROR(IF($F2770="ALTA",$D2770*1,
IF($F2770="MEDIA",$D2770*0.97,
IF($F2770="BAJA",$D2770*0.9,
IF($F2770="LIQUIDAR",_xlfn.XLOOKUP(A2770,Rotación!$A:$A,Rotación!$O:$O,0,0,-1),"")))),"")</f>
        <v>23183000</v>
      </c>
      <c r="I2770" s="13">
        <f>IFERROR(IF($F2770="ALTA",$D2770*0.97,
IF($F2770="MEDIA",$D2770*0.94,
IF($F2770="BAJA",$D2770*0.87,
IF($F2770="LIQUIDAR",_xlfn.XLOOKUP(A2770,Rotación!$A:$A,Rotación!$O:$O,0,0,-1),"")))),"")</f>
        <v>22466000</v>
      </c>
      <c r="J2770" s="13">
        <f>IFERROR(IF($F2770="ALTA",$D2770*0.94,
IF($F2770="MEDIA",$D2770*0.9,
IF($F2770="BAJA",$D2770*0.85,
IF($F2770="LIQUIDAR",_xlfn.XLOOKUP(A2770,Rotación!$A:$A,Rotación!$O:$O,0,0,-1),"")))),"")</f>
        <v>21510000</v>
      </c>
      <c r="K2770" s="13" t="str">
        <f>_xlfn.XLOOKUP(A2770,Rotación!$A:$A,Rotación!$P:$P,"",0,-1)</f>
        <v/>
      </c>
      <c r="L2770" s="25" t="e">
        <f t="shared" si="184"/>
        <v>#VALUE!</v>
      </c>
      <c r="M2770" s="26">
        <f t="shared" si="185"/>
        <v>0.84937238493723854</v>
      </c>
      <c r="N2770" s="22" t="str">
        <f>IFERROR(VLOOKUP(A2770,'Base ATR'!$1:$1048576,2,0),"")</f>
        <v/>
      </c>
      <c r="O2770" s="23" t="str">
        <f t="shared" ca="1" si="186"/>
        <v/>
      </c>
      <c r="P2770" t="str">
        <f t="shared" si="187"/>
        <v/>
      </c>
    </row>
    <row r="2771" spans="1:16" x14ac:dyDescent="0.3">
      <c r="A2771" t="s">
        <v>6411</v>
      </c>
      <c r="D2771" s="29">
        <v>18400000</v>
      </c>
      <c r="E2771" s="29">
        <v>15200000</v>
      </c>
      <c r="F2771" t="s">
        <v>4033</v>
      </c>
      <c r="G2771" s="13">
        <f>IFERROR(IF($F2771="ALTA",$D2771*1.03,
IF($F2771="MEDIA",$D2771*1,
IF($F2771="BAJA",$D2771*0.92,
IF($F2771="LIQUIDAR",_xlfn.XLOOKUP(A2771,Rotación!$A:$A,Rotación!$O:$O,0,0,-1),"")))),"")</f>
        <v>18400000</v>
      </c>
      <c r="H2771" s="13">
        <f>IFERROR(IF($F2771="ALTA",$D2771*1,
IF($F2771="MEDIA",$D2771*0.97,
IF($F2771="BAJA",$D2771*0.9,
IF($F2771="LIQUIDAR",_xlfn.XLOOKUP(A2771,Rotación!$A:$A,Rotación!$O:$O,0,0,-1),"")))),"")</f>
        <v>17848000</v>
      </c>
      <c r="I2771" s="13">
        <f>IFERROR(IF($F2771="ALTA",$D2771*0.97,
IF($F2771="MEDIA",$D2771*0.94,
IF($F2771="BAJA",$D2771*0.87,
IF($F2771="LIQUIDAR",_xlfn.XLOOKUP(A2771,Rotación!$A:$A,Rotación!$O:$O,0,0,-1),"")))),"")</f>
        <v>17296000</v>
      </c>
      <c r="J2771" s="13">
        <f>IFERROR(IF($F2771="ALTA",$D2771*0.94,
IF($F2771="MEDIA",$D2771*0.9,
IF($F2771="BAJA",$D2771*0.85,
IF($F2771="LIQUIDAR",_xlfn.XLOOKUP(A2771,Rotación!$A:$A,Rotación!$O:$O,0,0,-1),"")))),"")</f>
        <v>16560000</v>
      </c>
      <c r="K2771" s="13" t="str">
        <f>_xlfn.XLOOKUP(A2771,Rotación!$A:$A,Rotación!$P:$P,"",0,-1)</f>
        <v/>
      </c>
      <c r="L2771" s="25" t="e">
        <f t="shared" si="184"/>
        <v>#VALUE!</v>
      </c>
      <c r="M2771" s="26">
        <f t="shared" si="185"/>
        <v>0.82608695652173914</v>
      </c>
      <c r="N2771" s="22" t="str">
        <f>IFERROR(VLOOKUP(A2771,'Base ATR'!$1:$1048576,2,0),"")</f>
        <v/>
      </c>
      <c r="O2771" s="23" t="str">
        <f t="shared" ca="1" si="186"/>
        <v/>
      </c>
      <c r="P2771" t="str">
        <f t="shared" si="187"/>
        <v/>
      </c>
    </row>
    <row r="2772" spans="1:16" x14ac:dyDescent="0.3">
      <c r="A2772" t="s">
        <v>6412</v>
      </c>
      <c r="D2772" s="29">
        <v>31300000</v>
      </c>
      <c r="E2772" s="29">
        <v>26600000</v>
      </c>
      <c r="F2772" t="s">
        <v>4033</v>
      </c>
      <c r="G2772" s="13">
        <f>IFERROR(IF($F2772="ALTA",$D2772*1.03,
IF($F2772="MEDIA",$D2772*1,
IF($F2772="BAJA",$D2772*0.92,
IF($F2772="LIQUIDAR",_xlfn.XLOOKUP(A2772,Rotación!$A:$A,Rotación!$O:$O,0,0,-1),"")))),"")</f>
        <v>31300000</v>
      </c>
      <c r="H2772" s="13">
        <f>IFERROR(IF($F2772="ALTA",$D2772*1,
IF($F2772="MEDIA",$D2772*0.97,
IF($F2772="BAJA",$D2772*0.9,
IF($F2772="LIQUIDAR",_xlfn.XLOOKUP(A2772,Rotación!$A:$A,Rotación!$O:$O,0,0,-1),"")))),"")</f>
        <v>30361000</v>
      </c>
      <c r="I2772" s="13">
        <f>IFERROR(IF($F2772="ALTA",$D2772*0.97,
IF($F2772="MEDIA",$D2772*0.94,
IF($F2772="BAJA",$D2772*0.87,
IF($F2772="LIQUIDAR",_xlfn.XLOOKUP(A2772,Rotación!$A:$A,Rotación!$O:$O,0,0,-1),"")))),"")</f>
        <v>29422000</v>
      </c>
      <c r="J2772" s="13">
        <f>IFERROR(IF($F2772="ALTA",$D2772*0.94,
IF($F2772="MEDIA",$D2772*0.9,
IF($F2772="BAJA",$D2772*0.85,
IF($F2772="LIQUIDAR",_xlfn.XLOOKUP(A2772,Rotación!$A:$A,Rotación!$O:$O,0,0,-1),"")))),"")</f>
        <v>28170000</v>
      </c>
      <c r="K2772" s="13" t="str">
        <f>_xlfn.XLOOKUP(A2772,Rotación!$A:$A,Rotación!$P:$P,"",0,-1)</f>
        <v/>
      </c>
      <c r="L2772" s="25" t="e">
        <f t="shared" si="184"/>
        <v>#VALUE!</v>
      </c>
      <c r="M2772" s="26">
        <f t="shared" si="185"/>
        <v>0.84984025559105436</v>
      </c>
      <c r="N2772" s="22" t="str">
        <f>IFERROR(VLOOKUP(A2772,'Base ATR'!$1:$1048576,2,0),"")</f>
        <v/>
      </c>
      <c r="O2772" s="23" t="str">
        <f t="shared" ca="1" si="186"/>
        <v/>
      </c>
      <c r="P2772" t="str">
        <f t="shared" si="187"/>
        <v/>
      </c>
    </row>
    <row r="2773" spans="1:16" x14ac:dyDescent="0.3">
      <c r="A2773" t="s">
        <v>6413</v>
      </c>
      <c r="D2773" s="29">
        <v>17500000</v>
      </c>
      <c r="E2773" s="29">
        <v>15500000</v>
      </c>
      <c r="F2773" t="s">
        <v>4033</v>
      </c>
      <c r="G2773" s="13">
        <f>IFERROR(IF($F2773="ALTA",$D2773*1.03,
IF($F2773="MEDIA",$D2773*1,
IF($F2773="BAJA",$D2773*0.92,
IF($F2773="LIQUIDAR",_xlfn.XLOOKUP(A2773,Rotación!$A:$A,Rotación!$O:$O,0,0,-1),"")))),"")</f>
        <v>17500000</v>
      </c>
      <c r="H2773" s="13">
        <f>IFERROR(IF($F2773="ALTA",$D2773*1,
IF($F2773="MEDIA",$D2773*0.97,
IF($F2773="BAJA",$D2773*0.9,
IF($F2773="LIQUIDAR",_xlfn.XLOOKUP(A2773,Rotación!$A:$A,Rotación!$O:$O,0,0,-1),"")))),"")</f>
        <v>16975000</v>
      </c>
      <c r="I2773" s="13">
        <f>IFERROR(IF($F2773="ALTA",$D2773*0.97,
IF($F2773="MEDIA",$D2773*0.94,
IF($F2773="BAJA",$D2773*0.87,
IF($F2773="LIQUIDAR",_xlfn.XLOOKUP(A2773,Rotación!$A:$A,Rotación!$O:$O,0,0,-1),"")))),"")</f>
        <v>16449999.999999998</v>
      </c>
      <c r="J2773" s="13">
        <f>IFERROR(IF($F2773="ALTA",$D2773*0.94,
IF($F2773="MEDIA",$D2773*0.9,
IF($F2773="BAJA",$D2773*0.85,
IF($F2773="LIQUIDAR",_xlfn.XLOOKUP(A2773,Rotación!$A:$A,Rotación!$O:$O,0,0,-1),"")))),"")</f>
        <v>15750000</v>
      </c>
      <c r="K2773" s="13" t="str">
        <f>_xlfn.XLOOKUP(A2773,Rotación!$A:$A,Rotación!$P:$P,"",0,-1)</f>
        <v/>
      </c>
      <c r="L2773" s="25" t="e">
        <f t="shared" si="184"/>
        <v>#VALUE!</v>
      </c>
      <c r="M2773" s="26">
        <f t="shared" si="185"/>
        <v>0.88571428571428568</v>
      </c>
      <c r="N2773" s="22">
        <f>IFERROR(VLOOKUP(A2773,'Base ATR'!$1:$1048576,2,0),"")</f>
        <v>46125.511805555558</v>
      </c>
      <c r="O2773" s="23">
        <f t="shared" ca="1" si="186"/>
        <v>162.48819444444234</v>
      </c>
      <c r="P2773" t="str">
        <f t="shared" si="187"/>
        <v>SOBRE MERCADO</v>
      </c>
    </row>
    <row r="2774" spans="1:16" x14ac:dyDescent="0.3">
      <c r="A2774" t="s">
        <v>1729</v>
      </c>
      <c r="D2774" s="29">
        <v>9600000</v>
      </c>
      <c r="E2774" s="29">
        <v>7900000</v>
      </c>
      <c r="F2774" t="s">
        <v>4033</v>
      </c>
      <c r="G2774" s="13">
        <f>IFERROR(IF($F2774="ALTA",$D2774*1.03,
IF($F2774="MEDIA",$D2774*1,
IF($F2774="BAJA",$D2774*0.92,
IF($F2774="LIQUIDAR",_xlfn.XLOOKUP(A2774,Rotación!$A:$A,Rotación!$O:$O,0,0,-1),"")))),"")</f>
        <v>9600000</v>
      </c>
      <c r="H2774" s="13">
        <f>IFERROR(IF($F2774="ALTA",$D2774*1,
IF($F2774="MEDIA",$D2774*0.97,
IF($F2774="BAJA",$D2774*0.9,
IF($F2774="LIQUIDAR",_xlfn.XLOOKUP(A2774,Rotación!$A:$A,Rotación!$O:$O,0,0,-1),"")))),"")</f>
        <v>9312000</v>
      </c>
      <c r="I2774" s="13">
        <f>IFERROR(IF($F2774="ALTA",$D2774*0.97,
IF($F2774="MEDIA",$D2774*0.94,
IF($F2774="BAJA",$D2774*0.87,
IF($F2774="LIQUIDAR",_xlfn.XLOOKUP(A2774,Rotación!$A:$A,Rotación!$O:$O,0,0,-1),"")))),"")</f>
        <v>9024000</v>
      </c>
      <c r="J2774" s="13">
        <f>IFERROR(IF($F2774="ALTA",$D2774*0.94,
IF($F2774="MEDIA",$D2774*0.9,
IF($F2774="BAJA",$D2774*0.85,
IF($F2774="LIQUIDAR",_xlfn.XLOOKUP(A2774,Rotación!$A:$A,Rotación!$O:$O,0,0,-1),"")))),"")</f>
        <v>8640000</v>
      </c>
      <c r="K2774" s="13" t="str">
        <f>_xlfn.XLOOKUP(A2774,Rotación!$A:$A,Rotación!$P:$P,"",0,-1)</f>
        <v/>
      </c>
      <c r="L2774" s="25" t="e">
        <f t="shared" si="184"/>
        <v>#VALUE!</v>
      </c>
      <c r="M2774" s="26">
        <f t="shared" si="185"/>
        <v>0.82291666666666663</v>
      </c>
      <c r="N2774" s="22">
        <f>IFERROR(VLOOKUP(A2774,'Base ATR'!$1:$1048576,2,0),"")</f>
        <v>45260.786111111112</v>
      </c>
      <c r="O2774" s="23">
        <f t="shared" ca="1" si="186"/>
        <v>1027.2138888888876</v>
      </c>
      <c r="P2774" t="str">
        <f t="shared" si="187"/>
        <v>SOBRE MERCADO</v>
      </c>
    </row>
    <row r="2775" spans="1:16" x14ac:dyDescent="0.3">
      <c r="A2775" t="s">
        <v>6414</v>
      </c>
      <c r="D2775" s="29">
        <v>11900000</v>
      </c>
      <c r="E2775" s="29">
        <v>10000000</v>
      </c>
      <c r="F2775" t="s">
        <v>5390</v>
      </c>
      <c r="G2775" s="13">
        <f>IFERROR(IF($F2775="ALTA",$D2775*1.03,
IF($F2775="MEDIA",$D2775*1,
IF($F2775="BAJA",$D2775*0.92,
IF($F2775="LIQUIDAR",_xlfn.XLOOKUP(A2775,Rotación!$A:$A,Rotación!$O:$O,0,0,-1),"")))),"")</f>
        <v>12257000</v>
      </c>
      <c r="H2775" s="13">
        <f>IFERROR(IF($F2775="ALTA",$D2775*1,
IF($F2775="MEDIA",$D2775*0.97,
IF($F2775="BAJA",$D2775*0.9,
IF($F2775="LIQUIDAR",_xlfn.XLOOKUP(A2775,Rotación!$A:$A,Rotación!$O:$O,0,0,-1),"")))),"")</f>
        <v>11900000</v>
      </c>
      <c r="I2775" s="13">
        <f>IFERROR(IF($F2775="ALTA",$D2775*0.97,
IF($F2775="MEDIA",$D2775*0.94,
IF($F2775="BAJA",$D2775*0.87,
IF($F2775="LIQUIDAR",_xlfn.XLOOKUP(A2775,Rotación!$A:$A,Rotación!$O:$O,0,0,-1),"")))),"")</f>
        <v>11543000</v>
      </c>
      <c r="J2775" s="13">
        <f>IFERROR(IF($F2775="ALTA",$D2775*0.94,
IF($F2775="MEDIA",$D2775*0.9,
IF($F2775="BAJA",$D2775*0.85,
IF($F2775="LIQUIDAR",_xlfn.XLOOKUP(A2775,Rotación!$A:$A,Rotación!$O:$O,0,0,-1),"")))),"")</f>
        <v>11186000</v>
      </c>
      <c r="K2775" s="13" t="str">
        <f>_xlfn.XLOOKUP(A2775,Rotación!$A:$A,Rotación!$P:$P,"",0,-1)</f>
        <v/>
      </c>
      <c r="L2775" s="25" t="e">
        <f t="shared" si="184"/>
        <v>#VALUE!</v>
      </c>
      <c r="M2775" s="26">
        <f t="shared" si="185"/>
        <v>0.84033613445378152</v>
      </c>
      <c r="N2775" s="22" t="str">
        <f>IFERROR(VLOOKUP(A2775,'Base ATR'!$1:$1048576,2,0),"")</f>
        <v/>
      </c>
      <c r="O2775" s="23" t="str">
        <f t="shared" ca="1" si="186"/>
        <v/>
      </c>
      <c r="P2775" t="str">
        <f t="shared" si="187"/>
        <v/>
      </c>
    </row>
    <row r="2776" spans="1:16" x14ac:dyDescent="0.3">
      <c r="A2776" t="s">
        <v>6415</v>
      </c>
      <c r="D2776" s="29">
        <v>27800000</v>
      </c>
      <c r="E2776" s="29">
        <v>22500000</v>
      </c>
      <c r="F2776" t="s">
        <v>5390</v>
      </c>
      <c r="G2776" s="13">
        <f>IFERROR(IF($F2776="ALTA",$D2776*1.03,
IF($F2776="MEDIA",$D2776*1,
IF($F2776="BAJA",$D2776*0.92,
IF($F2776="LIQUIDAR",_xlfn.XLOOKUP(A2776,Rotación!$A:$A,Rotación!$O:$O,0,0,-1),"")))),"")</f>
        <v>28634000</v>
      </c>
      <c r="H2776" s="13">
        <f>IFERROR(IF($F2776="ALTA",$D2776*1,
IF($F2776="MEDIA",$D2776*0.97,
IF($F2776="BAJA",$D2776*0.9,
IF($F2776="LIQUIDAR",_xlfn.XLOOKUP(A2776,Rotación!$A:$A,Rotación!$O:$O,0,0,-1),"")))),"")</f>
        <v>27800000</v>
      </c>
      <c r="I2776" s="13">
        <f>IFERROR(IF($F2776="ALTA",$D2776*0.97,
IF($F2776="MEDIA",$D2776*0.94,
IF($F2776="BAJA",$D2776*0.87,
IF($F2776="LIQUIDAR",_xlfn.XLOOKUP(A2776,Rotación!$A:$A,Rotación!$O:$O,0,0,-1),"")))),"")</f>
        <v>26966000</v>
      </c>
      <c r="J2776" s="13">
        <f>IFERROR(IF($F2776="ALTA",$D2776*0.94,
IF($F2776="MEDIA",$D2776*0.9,
IF($F2776="BAJA",$D2776*0.85,
IF($F2776="LIQUIDAR",_xlfn.XLOOKUP(A2776,Rotación!$A:$A,Rotación!$O:$O,0,0,-1),"")))),"")</f>
        <v>26132000</v>
      </c>
      <c r="K2776" s="13" t="str">
        <f>_xlfn.XLOOKUP(A2776,Rotación!$A:$A,Rotación!$P:$P,"",0,-1)</f>
        <v/>
      </c>
      <c r="L2776" s="25" t="e">
        <f t="shared" si="184"/>
        <v>#VALUE!</v>
      </c>
      <c r="M2776" s="26">
        <f t="shared" si="185"/>
        <v>0.80935251798561147</v>
      </c>
      <c r="N2776" s="22" t="str">
        <f>IFERROR(VLOOKUP(A2776,'Base ATR'!$1:$1048576,2,0),"")</f>
        <v/>
      </c>
      <c r="O2776" s="23" t="str">
        <f t="shared" ca="1" si="186"/>
        <v/>
      </c>
      <c r="P2776" t="str">
        <f t="shared" si="187"/>
        <v/>
      </c>
    </row>
    <row r="2777" spans="1:16" x14ac:dyDescent="0.3">
      <c r="A2777" t="s">
        <v>6416</v>
      </c>
      <c r="D2777" s="29">
        <v>16800000</v>
      </c>
      <c r="E2777" s="29">
        <v>14300000</v>
      </c>
      <c r="F2777" t="s">
        <v>4033</v>
      </c>
      <c r="G2777" s="13">
        <f>IFERROR(IF($F2777="ALTA",$D2777*1.03,
IF($F2777="MEDIA",$D2777*1,
IF($F2777="BAJA",$D2777*0.92,
IF($F2777="LIQUIDAR",_xlfn.XLOOKUP(A2777,Rotación!$A:$A,Rotación!$O:$O,0,0,-1),"")))),"")</f>
        <v>16800000</v>
      </c>
      <c r="H2777" s="13">
        <f>IFERROR(IF($F2777="ALTA",$D2777*1,
IF($F2777="MEDIA",$D2777*0.97,
IF($F2777="BAJA",$D2777*0.9,
IF($F2777="LIQUIDAR",_xlfn.XLOOKUP(A2777,Rotación!$A:$A,Rotación!$O:$O,0,0,-1),"")))),"")</f>
        <v>16296000</v>
      </c>
      <c r="I2777" s="13">
        <f>IFERROR(IF($F2777="ALTA",$D2777*0.97,
IF($F2777="MEDIA",$D2777*0.94,
IF($F2777="BAJA",$D2777*0.87,
IF($F2777="LIQUIDAR",_xlfn.XLOOKUP(A2777,Rotación!$A:$A,Rotación!$O:$O,0,0,-1),"")))),"")</f>
        <v>15792000</v>
      </c>
      <c r="J2777" s="13">
        <f>IFERROR(IF($F2777="ALTA",$D2777*0.94,
IF($F2777="MEDIA",$D2777*0.9,
IF($F2777="BAJA",$D2777*0.85,
IF($F2777="LIQUIDAR",_xlfn.XLOOKUP(A2777,Rotación!$A:$A,Rotación!$O:$O,0,0,-1),"")))),"")</f>
        <v>15120000</v>
      </c>
      <c r="K2777" s="13" t="str">
        <f>_xlfn.XLOOKUP(A2777,Rotación!$A:$A,Rotación!$P:$P,"",0,-1)</f>
        <v/>
      </c>
      <c r="L2777" s="25" t="e">
        <f t="shared" si="184"/>
        <v>#VALUE!</v>
      </c>
      <c r="M2777" s="26">
        <f t="shared" si="185"/>
        <v>0.85119047619047616</v>
      </c>
      <c r="N2777" s="22" t="str">
        <f>IFERROR(VLOOKUP(A2777,'Base ATR'!$1:$1048576,2,0),"")</f>
        <v/>
      </c>
      <c r="O2777" s="23" t="str">
        <f t="shared" ca="1" si="186"/>
        <v/>
      </c>
      <c r="P2777" t="str">
        <f t="shared" si="187"/>
        <v/>
      </c>
    </row>
    <row r="2778" spans="1:16" x14ac:dyDescent="0.3">
      <c r="A2778" t="s">
        <v>6417</v>
      </c>
      <c r="D2778" s="29">
        <v>26000000</v>
      </c>
      <c r="E2778" s="29">
        <v>21300000</v>
      </c>
      <c r="F2778" t="s">
        <v>4033</v>
      </c>
      <c r="G2778" s="13">
        <f>IFERROR(IF($F2778="ALTA",$D2778*1.03,
IF($F2778="MEDIA",$D2778*1,
IF($F2778="BAJA",$D2778*0.92,
IF($F2778="LIQUIDAR",_xlfn.XLOOKUP(A2778,Rotación!$A:$A,Rotación!$O:$O,0,0,-1),"")))),"")</f>
        <v>26000000</v>
      </c>
      <c r="H2778" s="13">
        <f>IFERROR(IF($F2778="ALTA",$D2778*1,
IF($F2778="MEDIA",$D2778*0.97,
IF($F2778="BAJA",$D2778*0.9,
IF($F2778="LIQUIDAR",_xlfn.XLOOKUP(A2778,Rotación!$A:$A,Rotación!$O:$O,0,0,-1),"")))),"")</f>
        <v>25220000</v>
      </c>
      <c r="I2778" s="13">
        <f>IFERROR(IF($F2778="ALTA",$D2778*0.97,
IF($F2778="MEDIA",$D2778*0.94,
IF($F2778="BAJA",$D2778*0.87,
IF($F2778="LIQUIDAR",_xlfn.XLOOKUP(A2778,Rotación!$A:$A,Rotación!$O:$O,0,0,-1),"")))),"")</f>
        <v>24440000</v>
      </c>
      <c r="J2778" s="13">
        <f>IFERROR(IF($F2778="ALTA",$D2778*0.94,
IF($F2778="MEDIA",$D2778*0.9,
IF($F2778="BAJA",$D2778*0.85,
IF($F2778="LIQUIDAR",_xlfn.XLOOKUP(A2778,Rotación!$A:$A,Rotación!$O:$O,0,0,-1),"")))),"")</f>
        <v>23400000</v>
      </c>
      <c r="K2778" s="13" t="str">
        <f>_xlfn.XLOOKUP(A2778,Rotación!$A:$A,Rotación!$P:$P,"",0,-1)</f>
        <v/>
      </c>
      <c r="L2778" s="25" t="e">
        <f t="shared" ref="L2778:L2841" si="188">K2778-D2778</f>
        <v>#VALUE!</v>
      </c>
      <c r="M2778" s="26">
        <f t="shared" ref="M2778:M2841" si="189">E2778/D2778</f>
        <v>0.81923076923076921</v>
      </c>
      <c r="N2778" s="22" t="str">
        <f>IFERROR(VLOOKUP(A2778,'Base ATR'!$1:$1048576,2,0),"")</f>
        <v/>
      </c>
      <c r="O2778" s="23" t="str">
        <f t="shared" ref="O2778:O2841" ca="1" si="190">IF(N2778="","",TODAY()-N2778)</f>
        <v/>
      </c>
      <c r="P2778" t="str">
        <f t="shared" ref="P2778:P2841" si="191">IF(N2778="", "", IF(K2778 &gt; D2778, "SOBRE MERCADO", IF(K2778 &lt; D2778, "BAJO MERCADO", "ALINEADO")))</f>
        <v/>
      </c>
    </row>
    <row r="2779" spans="1:16" x14ac:dyDescent="0.3">
      <c r="A2779" t="s">
        <v>6418</v>
      </c>
      <c r="D2779" s="29">
        <v>7900000</v>
      </c>
      <c r="E2779" s="29">
        <v>6500000</v>
      </c>
      <c r="F2779" t="s">
        <v>5390</v>
      </c>
      <c r="G2779" s="13">
        <f>IFERROR(IF($F2779="ALTA",$D2779*1.03,
IF($F2779="MEDIA",$D2779*1,
IF($F2779="BAJA",$D2779*0.92,
IF($F2779="LIQUIDAR",_xlfn.XLOOKUP(A2779,Rotación!$A:$A,Rotación!$O:$O,0,0,-1),"")))),"")</f>
        <v>8137000</v>
      </c>
      <c r="H2779" s="13">
        <f>IFERROR(IF($F2779="ALTA",$D2779*1,
IF($F2779="MEDIA",$D2779*0.97,
IF($F2779="BAJA",$D2779*0.9,
IF($F2779="LIQUIDAR",_xlfn.XLOOKUP(A2779,Rotación!$A:$A,Rotación!$O:$O,0,0,-1),"")))),"")</f>
        <v>7900000</v>
      </c>
      <c r="I2779" s="13">
        <f>IFERROR(IF($F2779="ALTA",$D2779*0.97,
IF($F2779="MEDIA",$D2779*0.94,
IF($F2779="BAJA",$D2779*0.87,
IF($F2779="LIQUIDAR",_xlfn.XLOOKUP(A2779,Rotación!$A:$A,Rotación!$O:$O,0,0,-1),"")))),"")</f>
        <v>7663000</v>
      </c>
      <c r="J2779" s="13">
        <f>IFERROR(IF($F2779="ALTA",$D2779*0.94,
IF($F2779="MEDIA",$D2779*0.9,
IF($F2779="BAJA",$D2779*0.85,
IF($F2779="LIQUIDAR",_xlfn.XLOOKUP(A2779,Rotación!$A:$A,Rotación!$O:$O,0,0,-1),"")))),"")</f>
        <v>7426000</v>
      </c>
      <c r="K2779" s="13" t="str">
        <f>_xlfn.XLOOKUP(A2779,Rotación!$A:$A,Rotación!$P:$P,"",0,-1)</f>
        <v/>
      </c>
      <c r="L2779" s="25" t="e">
        <f t="shared" si="188"/>
        <v>#VALUE!</v>
      </c>
      <c r="M2779" s="26">
        <f t="shared" si="189"/>
        <v>0.82278481012658233</v>
      </c>
      <c r="N2779" s="22" t="str">
        <f>IFERROR(VLOOKUP(A2779,'Base ATR'!$1:$1048576,2,0),"")</f>
        <v/>
      </c>
      <c r="O2779" s="23" t="str">
        <f t="shared" ca="1" si="190"/>
        <v/>
      </c>
      <c r="P2779" t="str">
        <f t="shared" si="191"/>
        <v/>
      </c>
    </row>
    <row r="2780" spans="1:16" x14ac:dyDescent="0.3">
      <c r="A2780" t="s">
        <v>6419</v>
      </c>
      <c r="D2780" s="29">
        <v>7700000</v>
      </c>
      <c r="E2780" s="29">
        <v>6000000</v>
      </c>
      <c r="F2780" t="s">
        <v>5390</v>
      </c>
      <c r="G2780" s="13">
        <f>IFERROR(IF($F2780="ALTA",$D2780*1.03,
IF($F2780="MEDIA",$D2780*1,
IF($F2780="BAJA",$D2780*0.92,
IF($F2780="LIQUIDAR",_xlfn.XLOOKUP(A2780,Rotación!$A:$A,Rotación!$O:$O,0,0,-1),"")))),"")</f>
        <v>7931000</v>
      </c>
      <c r="H2780" s="13">
        <f>IFERROR(IF($F2780="ALTA",$D2780*1,
IF($F2780="MEDIA",$D2780*0.97,
IF($F2780="BAJA",$D2780*0.9,
IF($F2780="LIQUIDAR",_xlfn.XLOOKUP(A2780,Rotación!$A:$A,Rotación!$O:$O,0,0,-1),"")))),"")</f>
        <v>7700000</v>
      </c>
      <c r="I2780" s="13">
        <f>IFERROR(IF($F2780="ALTA",$D2780*0.97,
IF($F2780="MEDIA",$D2780*0.94,
IF($F2780="BAJA",$D2780*0.87,
IF($F2780="LIQUIDAR",_xlfn.XLOOKUP(A2780,Rotación!$A:$A,Rotación!$O:$O,0,0,-1),"")))),"")</f>
        <v>7469000</v>
      </c>
      <c r="J2780" s="13">
        <f>IFERROR(IF($F2780="ALTA",$D2780*0.94,
IF($F2780="MEDIA",$D2780*0.9,
IF($F2780="BAJA",$D2780*0.85,
IF($F2780="LIQUIDAR",_xlfn.XLOOKUP(A2780,Rotación!$A:$A,Rotación!$O:$O,0,0,-1),"")))),"")</f>
        <v>7238000</v>
      </c>
      <c r="K2780" s="13" t="str">
        <f>_xlfn.XLOOKUP(A2780,Rotación!$A:$A,Rotación!$P:$P,"",0,-1)</f>
        <v/>
      </c>
      <c r="L2780" s="25" t="e">
        <f t="shared" si="188"/>
        <v>#VALUE!</v>
      </c>
      <c r="M2780" s="26">
        <f t="shared" si="189"/>
        <v>0.77922077922077926</v>
      </c>
      <c r="N2780" s="22">
        <f>IFERROR(VLOOKUP(A2780,'Base ATR'!$1:$1048576,2,0),"")</f>
        <v>46135.724999999999</v>
      </c>
      <c r="O2780" s="23">
        <f t="shared" ca="1" si="190"/>
        <v>152.27500000000146</v>
      </c>
      <c r="P2780" t="str">
        <f t="shared" si="191"/>
        <v>SOBRE MERCADO</v>
      </c>
    </row>
    <row r="2781" spans="1:16" x14ac:dyDescent="0.3">
      <c r="A2781" t="s">
        <v>6420</v>
      </c>
      <c r="D2781" s="29">
        <v>10900000</v>
      </c>
      <c r="E2781" s="29">
        <v>8700000</v>
      </c>
      <c r="F2781" t="s">
        <v>5390</v>
      </c>
      <c r="G2781" s="13">
        <f>IFERROR(IF($F2781="ALTA",$D2781*1.03,
IF($F2781="MEDIA",$D2781*1,
IF($F2781="BAJA",$D2781*0.92,
IF($F2781="LIQUIDAR",_xlfn.XLOOKUP(A2781,Rotación!$A:$A,Rotación!$O:$O,0,0,-1),"")))),"")</f>
        <v>11227000</v>
      </c>
      <c r="H2781" s="13">
        <f>IFERROR(IF($F2781="ALTA",$D2781*1,
IF($F2781="MEDIA",$D2781*0.97,
IF($F2781="BAJA",$D2781*0.9,
IF($F2781="LIQUIDAR",_xlfn.XLOOKUP(A2781,Rotación!$A:$A,Rotación!$O:$O,0,0,-1),"")))),"")</f>
        <v>10900000</v>
      </c>
      <c r="I2781" s="13">
        <f>IFERROR(IF($F2781="ALTA",$D2781*0.97,
IF($F2781="MEDIA",$D2781*0.94,
IF($F2781="BAJA",$D2781*0.87,
IF($F2781="LIQUIDAR",_xlfn.XLOOKUP(A2781,Rotación!$A:$A,Rotación!$O:$O,0,0,-1),"")))),"")</f>
        <v>10573000</v>
      </c>
      <c r="J2781" s="13">
        <f>IFERROR(IF($F2781="ALTA",$D2781*0.94,
IF($F2781="MEDIA",$D2781*0.9,
IF($F2781="BAJA",$D2781*0.85,
IF($F2781="LIQUIDAR",_xlfn.XLOOKUP(A2781,Rotación!$A:$A,Rotación!$O:$O,0,0,-1),"")))),"")</f>
        <v>10246000</v>
      </c>
      <c r="K2781" s="13" t="str">
        <f>_xlfn.XLOOKUP(A2781,Rotación!$A:$A,Rotación!$P:$P,"",0,-1)</f>
        <v/>
      </c>
      <c r="L2781" s="25" t="e">
        <f t="shared" si="188"/>
        <v>#VALUE!</v>
      </c>
      <c r="M2781" s="26">
        <f t="shared" si="189"/>
        <v>0.79816513761467889</v>
      </c>
      <c r="N2781" s="22" t="str">
        <f>IFERROR(VLOOKUP(A2781,'Base ATR'!$1:$1048576,2,0),"")</f>
        <v/>
      </c>
      <c r="O2781" s="23" t="str">
        <f t="shared" ca="1" si="190"/>
        <v/>
      </c>
      <c r="P2781" t="str">
        <f t="shared" si="191"/>
        <v/>
      </c>
    </row>
    <row r="2782" spans="1:16" x14ac:dyDescent="0.3">
      <c r="A2782" t="s">
        <v>6421</v>
      </c>
      <c r="D2782" s="29">
        <v>13400000</v>
      </c>
      <c r="E2782" s="29">
        <v>11600000</v>
      </c>
      <c r="F2782" t="s">
        <v>5390</v>
      </c>
      <c r="G2782" s="13">
        <f>IFERROR(IF($F2782="ALTA",$D2782*1.03,
IF($F2782="MEDIA",$D2782*1,
IF($F2782="BAJA",$D2782*0.92,
IF($F2782="LIQUIDAR",_xlfn.XLOOKUP(A2782,Rotación!$A:$A,Rotación!$O:$O,0,0,-1),"")))),"")</f>
        <v>13802000</v>
      </c>
      <c r="H2782" s="13">
        <f>IFERROR(IF($F2782="ALTA",$D2782*1,
IF($F2782="MEDIA",$D2782*0.97,
IF($F2782="BAJA",$D2782*0.9,
IF($F2782="LIQUIDAR",_xlfn.XLOOKUP(A2782,Rotación!$A:$A,Rotación!$O:$O,0,0,-1),"")))),"")</f>
        <v>13400000</v>
      </c>
      <c r="I2782" s="13">
        <f>IFERROR(IF($F2782="ALTA",$D2782*0.97,
IF($F2782="MEDIA",$D2782*0.94,
IF($F2782="BAJA",$D2782*0.87,
IF($F2782="LIQUIDAR",_xlfn.XLOOKUP(A2782,Rotación!$A:$A,Rotación!$O:$O,0,0,-1),"")))),"")</f>
        <v>12998000</v>
      </c>
      <c r="J2782" s="13">
        <f>IFERROR(IF($F2782="ALTA",$D2782*0.94,
IF($F2782="MEDIA",$D2782*0.9,
IF($F2782="BAJA",$D2782*0.85,
IF($F2782="LIQUIDAR",_xlfn.XLOOKUP(A2782,Rotación!$A:$A,Rotación!$O:$O,0,0,-1),"")))),"")</f>
        <v>12596000</v>
      </c>
      <c r="K2782" s="13" t="str">
        <f>_xlfn.XLOOKUP(A2782,Rotación!$A:$A,Rotación!$P:$P,"",0,-1)</f>
        <v/>
      </c>
      <c r="L2782" s="25" t="e">
        <f t="shared" si="188"/>
        <v>#VALUE!</v>
      </c>
      <c r="M2782" s="26">
        <f t="shared" si="189"/>
        <v>0.86567164179104472</v>
      </c>
      <c r="N2782" s="22" t="str">
        <f>IFERROR(VLOOKUP(A2782,'Base ATR'!$1:$1048576,2,0),"")</f>
        <v/>
      </c>
      <c r="O2782" s="23" t="str">
        <f t="shared" ca="1" si="190"/>
        <v/>
      </c>
      <c r="P2782" t="str">
        <f t="shared" si="191"/>
        <v/>
      </c>
    </row>
    <row r="2783" spans="1:16" x14ac:dyDescent="0.3">
      <c r="A2783" t="s">
        <v>6422</v>
      </c>
      <c r="D2783" s="29">
        <v>46100000</v>
      </c>
      <c r="E2783" s="29">
        <v>38000000</v>
      </c>
      <c r="F2783" t="s">
        <v>5390</v>
      </c>
      <c r="G2783" s="13">
        <f>IFERROR(IF($F2783="ALTA",$D2783*1.03,
IF($F2783="MEDIA",$D2783*1,
IF($F2783="BAJA",$D2783*0.92,
IF($F2783="LIQUIDAR",_xlfn.XLOOKUP(A2783,Rotación!$A:$A,Rotación!$O:$O,0,0,-1),"")))),"")</f>
        <v>47483000</v>
      </c>
      <c r="H2783" s="13">
        <f>IFERROR(IF($F2783="ALTA",$D2783*1,
IF($F2783="MEDIA",$D2783*0.97,
IF($F2783="BAJA",$D2783*0.9,
IF($F2783="LIQUIDAR",_xlfn.XLOOKUP(A2783,Rotación!$A:$A,Rotación!$O:$O,0,0,-1),"")))),"")</f>
        <v>46100000</v>
      </c>
      <c r="I2783" s="13">
        <f>IFERROR(IF($F2783="ALTA",$D2783*0.97,
IF($F2783="MEDIA",$D2783*0.94,
IF($F2783="BAJA",$D2783*0.87,
IF($F2783="LIQUIDAR",_xlfn.XLOOKUP(A2783,Rotación!$A:$A,Rotación!$O:$O,0,0,-1),"")))),"")</f>
        <v>44717000</v>
      </c>
      <c r="J2783" s="13">
        <f>IFERROR(IF($F2783="ALTA",$D2783*0.94,
IF($F2783="MEDIA",$D2783*0.9,
IF($F2783="BAJA",$D2783*0.85,
IF($F2783="LIQUIDAR",_xlfn.XLOOKUP(A2783,Rotación!$A:$A,Rotación!$O:$O,0,0,-1),"")))),"")</f>
        <v>43334000</v>
      </c>
      <c r="K2783" s="13" t="str">
        <f>_xlfn.XLOOKUP(A2783,Rotación!$A:$A,Rotación!$P:$P,"",0,-1)</f>
        <v/>
      </c>
      <c r="L2783" s="25" t="e">
        <f t="shared" si="188"/>
        <v>#VALUE!</v>
      </c>
      <c r="M2783" s="26">
        <f t="shared" si="189"/>
        <v>0.824295010845987</v>
      </c>
      <c r="N2783" s="22" t="str">
        <f>IFERROR(VLOOKUP(A2783,'Base ATR'!$1:$1048576,2,0),"")</f>
        <v/>
      </c>
      <c r="O2783" s="23" t="str">
        <f t="shared" ca="1" si="190"/>
        <v/>
      </c>
      <c r="P2783" t="str">
        <f t="shared" si="191"/>
        <v/>
      </c>
    </row>
    <row r="2784" spans="1:16" x14ac:dyDescent="0.3">
      <c r="A2784" t="s">
        <v>6423</v>
      </c>
      <c r="D2784" s="29">
        <v>6500000</v>
      </c>
      <c r="E2784" s="29">
        <v>5500000</v>
      </c>
      <c r="F2784" t="s">
        <v>5390</v>
      </c>
      <c r="G2784" s="13">
        <f>IFERROR(IF($F2784="ALTA",$D2784*1.03,
IF($F2784="MEDIA",$D2784*1,
IF($F2784="BAJA",$D2784*0.92,
IF($F2784="LIQUIDAR",_xlfn.XLOOKUP(A2784,Rotación!$A:$A,Rotación!$O:$O,0,0,-1),"")))),"")</f>
        <v>6695000</v>
      </c>
      <c r="H2784" s="13">
        <f>IFERROR(IF($F2784="ALTA",$D2784*1,
IF($F2784="MEDIA",$D2784*0.97,
IF($F2784="BAJA",$D2784*0.9,
IF($F2784="LIQUIDAR",_xlfn.XLOOKUP(A2784,Rotación!$A:$A,Rotación!$O:$O,0,0,-1),"")))),"")</f>
        <v>6500000</v>
      </c>
      <c r="I2784" s="13">
        <f>IFERROR(IF($F2784="ALTA",$D2784*0.97,
IF($F2784="MEDIA",$D2784*0.94,
IF($F2784="BAJA",$D2784*0.87,
IF($F2784="LIQUIDAR",_xlfn.XLOOKUP(A2784,Rotación!$A:$A,Rotación!$O:$O,0,0,-1),"")))),"")</f>
        <v>6305000</v>
      </c>
      <c r="J2784" s="13">
        <f>IFERROR(IF($F2784="ALTA",$D2784*0.94,
IF($F2784="MEDIA",$D2784*0.9,
IF($F2784="BAJA",$D2784*0.85,
IF($F2784="LIQUIDAR",_xlfn.XLOOKUP(A2784,Rotación!$A:$A,Rotación!$O:$O,0,0,-1),"")))),"")</f>
        <v>6110000</v>
      </c>
      <c r="K2784" s="13" t="str">
        <f>_xlfn.XLOOKUP(A2784,Rotación!$A:$A,Rotación!$P:$P,"",0,-1)</f>
        <v/>
      </c>
      <c r="L2784" s="25" t="e">
        <f t="shared" si="188"/>
        <v>#VALUE!</v>
      </c>
      <c r="M2784" s="26">
        <f t="shared" si="189"/>
        <v>0.84615384615384615</v>
      </c>
      <c r="N2784" s="22">
        <f>IFERROR(VLOOKUP(A2784,'Base ATR'!$1:$1048576,2,0),"")</f>
        <v>46125.578472222223</v>
      </c>
      <c r="O2784" s="23">
        <f t="shared" ca="1" si="190"/>
        <v>162.42152777777665</v>
      </c>
      <c r="P2784" t="str">
        <f t="shared" si="191"/>
        <v>SOBRE MERCADO</v>
      </c>
    </row>
    <row r="2785" spans="1:16" x14ac:dyDescent="0.3">
      <c r="A2785" t="s">
        <v>6424</v>
      </c>
      <c r="D2785" s="29">
        <v>14400000</v>
      </c>
      <c r="E2785" s="29">
        <v>11800000</v>
      </c>
      <c r="F2785" t="s">
        <v>5390</v>
      </c>
      <c r="G2785" s="13">
        <f>IFERROR(IF($F2785="ALTA",$D2785*1.03,
IF($F2785="MEDIA",$D2785*1,
IF($F2785="BAJA",$D2785*0.92,
IF($F2785="LIQUIDAR",_xlfn.XLOOKUP(A2785,Rotación!$A:$A,Rotación!$O:$O,0,0,-1),"")))),"")</f>
        <v>14832000</v>
      </c>
      <c r="H2785" s="13">
        <f>IFERROR(IF($F2785="ALTA",$D2785*1,
IF($F2785="MEDIA",$D2785*0.97,
IF($F2785="BAJA",$D2785*0.9,
IF($F2785="LIQUIDAR",_xlfn.XLOOKUP(A2785,Rotación!$A:$A,Rotación!$O:$O,0,0,-1),"")))),"")</f>
        <v>14400000</v>
      </c>
      <c r="I2785" s="13">
        <f>IFERROR(IF($F2785="ALTA",$D2785*0.97,
IF($F2785="MEDIA",$D2785*0.94,
IF($F2785="BAJA",$D2785*0.87,
IF($F2785="LIQUIDAR",_xlfn.XLOOKUP(A2785,Rotación!$A:$A,Rotación!$O:$O,0,0,-1),"")))),"")</f>
        <v>13968000</v>
      </c>
      <c r="J2785" s="13">
        <f>IFERROR(IF($F2785="ALTA",$D2785*0.94,
IF($F2785="MEDIA",$D2785*0.9,
IF($F2785="BAJA",$D2785*0.85,
IF($F2785="LIQUIDAR",_xlfn.XLOOKUP(A2785,Rotación!$A:$A,Rotación!$O:$O,0,0,-1),"")))),"")</f>
        <v>13536000</v>
      </c>
      <c r="K2785" s="13" t="str">
        <f>_xlfn.XLOOKUP(A2785,Rotación!$A:$A,Rotación!$P:$P,"",0,-1)</f>
        <v/>
      </c>
      <c r="L2785" s="25" t="e">
        <f t="shared" si="188"/>
        <v>#VALUE!</v>
      </c>
      <c r="M2785" s="26">
        <f t="shared" si="189"/>
        <v>0.81944444444444442</v>
      </c>
      <c r="N2785" s="22" t="str">
        <f>IFERROR(VLOOKUP(A2785,'Base ATR'!$1:$1048576,2,0),"")</f>
        <v/>
      </c>
      <c r="O2785" s="23" t="str">
        <f t="shared" ca="1" si="190"/>
        <v/>
      </c>
      <c r="P2785" t="str">
        <f t="shared" si="191"/>
        <v/>
      </c>
    </row>
    <row r="2786" spans="1:16" x14ac:dyDescent="0.3">
      <c r="A2786" t="s">
        <v>6425</v>
      </c>
      <c r="D2786" s="29">
        <v>11300000</v>
      </c>
      <c r="E2786" s="29">
        <v>9400000</v>
      </c>
      <c r="F2786" t="s">
        <v>5390</v>
      </c>
      <c r="G2786" s="13">
        <f>IFERROR(IF($F2786="ALTA",$D2786*1.03,
IF($F2786="MEDIA",$D2786*1,
IF($F2786="BAJA",$D2786*0.92,
IF($F2786="LIQUIDAR",_xlfn.XLOOKUP(A2786,Rotación!$A:$A,Rotación!$O:$O,0,0,-1),"")))),"")</f>
        <v>11639000</v>
      </c>
      <c r="H2786" s="13">
        <f>IFERROR(IF($F2786="ALTA",$D2786*1,
IF($F2786="MEDIA",$D2786*0.97,
IF($F2786="BAJA",$D2786*0.9,
IF($F2786="LIQUIDAR",_xlfn.XLOOKUP(A2786,Rotación!$A:$A,Rotación!$O:$O,0,0,-1),"")))),"")</f>
        <v>11300000</v>
      </c>
      <c r="I2786" s="13">
        <f>IFERROR(IF($F2786="ALTA",$D2786*0.97,
IF($F2786="MEDIA",$D2786*0.94,
IF($F2786="BAJA",$D2786*0.87,
IF($F2786="LIQUIDAR",_xlfn.XLOOKUP(A2786,Rotación!$A:$A,Rotación!$O:$O,0,0,-1),"")))),"")</f>
        <v>10961000</v>
      </c>
      <c r="J2786" s="13">
        <f>IFERROR(IF($F2786="ALTA",$D2786*0.94,
IF($F2786="MEDIA",$D2786*0.9,
IF($F2786="BAJA",$D2786*0.85,
IF($F2786="LIQUIDAR",_xlfn.XLOOKUP(A2786,Rotación!$A:$A,Rotación!$O:$O,0,0,-1),"")))),"")</f>
        <v>10622000</v>
      </c>
      <c r="K2786" s="13" t="str">
        <f>_xlfn.XLOOKUP(A2786,Rotación!$A:$A,Rotación!$P:$P,"",0,-1)</f>
        <v/>
      </c>
      <c r="L2786" s="25" t="e">
        <f t="shared" si="188"/>
        <v>#VALUE!</v>
      </c>
      <c r="M2786" s="26">
        <f t="shared" si="189"/>
        <v>0.83185840707964598</v>
      </c>
      <c r="N2786" s="22" t="str">
        <f>IFERROR(VLOOKUP(A2786,'Base ATR'!$1:$1048576,2,0),"")</f>
        <v/>
      </c>
      <c r="O2786" s="23" t="str">
        <f t="shared" ca="1" si="190"/>
        <v/>
      </c>
      <c r="P2786" t="str">
        <f t="shared" si="191"/>
        <v/>
      </c>
    </row>
    <row r="2787" spans="1:16" x14ac:dyDescent="0.3">
      <c r="A2787" t="s">
        <v>6426</v>
      </c>
      <c r="D2787" s="29">
        <v>6300000</v>
      </c>
      <c r="E2787" s="29">
        <v>5200000</v>
      </c>
      <c r="F2787" t="s">
        <v>5390</v>
      </c>
      <c r="G2787" s="13">
        <f>IFERROR(IF($F2787="ALTA",$D2787*1.03,
IF($F2787="MEDIA",$D2787*1,
IF($F2787="BAJA",$D2787*0.92,
IF($F2787="LIQUIDAR",_xlfn.XLOOKUP(A2787,Rotación!$A:$A,Rotación!$O:$O,0,0,-1),"")))),"")</f>
        <v>6489000</v>
      </c>
      <c r="H2787" s="13">
        <f>IFERROR(IF($F2787="ALTA",$D2787*1,
IF($F2787="MEDIA",$D2787*0.97,
IF($F2787="BAJA",$D2787*0.9,
IF($F2787="LIQUIDAR",_xlfn.XLOOKUP(A2787,Rotación!$A:$A,Rotación!$O:$O,0,0,-1),"")))),"")</f>
        <v>6300000</v>
      </c>
      <c r="I2787" s="13">
        <f>IFERROR(IF($F2787="ALTA",$D2787*0.97,
IF($F2787="MEDIA",$D2787*0.94,
IF($F2787="BAJA",$D2787*0.87,
IF($F2787="LIQUIDAR",_xlfn.XLOOKUP(A2787,Rotación!$A:$A,Rotación!$O:$O,0,0,-1),"")))),"")</f>
        <v>6111000</v>
      </c>
      <c r="J2787" s="13">
        <f>IFERROR(IF($F2787="ALTA",$D2787*0.94,
IF($F2787="MEDIA",$D2787*0.9,
IF($F2787="BAJA",$D2787*0.85,
IF($F2787="LIQUIDAR",_xlfn.XLOOKUP(A2787,Rotación!$A:$A,Rotación!$O:$O,0,0,-1),"")))),"")</f>
        <v>5922000</v>
      </c>
      <c r="K2787" s="13" t="str">
        <f>_xlfn.XLOOKUP(A2787,Rotación!$A:$A,Rotación!$P:$P,"",0,-1)</f>
        <v/>
      </c>
      <c r="L2787" s="25" t="e">
        <f t="shared" si="188"/>
        <v>#VALUE!</v>
      </c>
      <c r="M2787" s="26">
        <f t="shared" si="189"/>
        <v>0.82539682539682535</v>
      </c>
      <c r="N2787" s="22" t="str">
        <f>IFERROR(VLOOKUP(A2787,'Base ATR'!$1:$1048576,2,0),"")</f>
        <v/>
      </c>
      <c r="O2787" s="23" t="str">
        <f t="shared" ca="1" si="190"/>
        <v/>
      </c>
      <c r="P2787" t="str">
        <f t="shared" si="191"/>
        <v/>
      </c>
    </row>
    <row r="2788" spans="1:16" x14ac:dyDescent="0.3">
      <c r="A2788" t="s">
        <v>6427</v>
      </c>
      <c r="D2788" s="29">
        <v>14100000</v>
      </c>
      <c r="E2788" s="29">
        <v>11500000</v>
      </c>
      <c r="F2788" t="s">
        <v>5390</v>
      </c>
      <c r="G2788" s="13">
        <f>IFERROR(IF($F2788="ALTA",$D2788*1.03,
IF($F2788="MEDIA",$D2788*1,
IF($F2788="BAJA",$D2788*0.92,
IF($F2788="LIQUIDAR",_xlfn.XLOOKUP(A2788,Rotación!$A:$A,Rotación!$O:$O,0,0,-1),"")))),"")</f>
        <v>14523000</v>
      </c>
      <c r="H2788" s="13">
        <f>IFERROR(IF($F2788="ALTA",$D2788*1,
IF($F2788="MEDIA",$D2788*0.97,
IF($F2788="BAJA",$D2788*0.9,
IF($F2788="LIQUIDAR",_xlfn.XLOOKUP(A2788,Rotación!$A:$A,Rotación!$O:$O,0,0,-1),"")))),"")</f>
        <v>14100000</v>
      </c>
      <c r="I2788" s="13">
        <f>IFERROR(IF($F2788="ALTA",$D2788*0.97,
IF($F2788="MEDIA",$D2788*0.94,
IF($F2788="BAJA",$D2788*0.87,
IF($F2788="LIQUIDAR",_xlfn.XLOOKUP(A2788,Rotación!$A:$A,Rotación!$O:$O,0,0,-1),"")))),"")</f>
        <v>13677000</v>
      </c>
      <c r="J2788" s="13">
        <f>IFERROR(IF($F2788="ALTA",$D2788*0.94,
IF($F2788="MEDIA",$D2788*0.9,
IF($F2788="BAJA",$D2788*0.85,
IF($F2788="LIQUIDAR",_xlfn.XLOOKUP(A2788,Rotación!$A:$A,Rotación!$O:$O,0,0,-1),"")))),"")</f>
        <v>13254000</v>
      </c>
      <c r="K2788" s="13" t="str">
        <f>_xlfn.XLOOKUP(A2788,Rotación!$A:$A,Rotación!$P:$P,"",0,-1)</f>
        <v/>
      </c>
      <c r="L2788" s="25" t="e">
        <f t="shared" si="188"/>
        <v>#VALUE!</v>
      </c>
      <c r="M2788" s="26">
        <f t="shared" si="189"/>
        <v>0.81560283687943258</v>
      </c>
      <c r="N2788" s="22" t="str">
        <f>IFERROR(VLOOKUP(A2788,'Base ATR'!$1:$1048576,2,0),"")</f>
        <v/>
      </c>
      <c r="O2788" s="23" t="str">
        <f t="shared" ca="1" si="190"/>
        <v/>
      </c>
      <c r="P2788" t="str">
        <f t="shared" si="191"/>
        <v/>
      </c>
    </row>
    <row r="2789" spans="1:16" x14ac:dyDescent="0.3">
      <c r="A2789" t="s">
        <v>6428</v>
      </c>
      <c r="D2789" s="29">
        <v>14000000</v>
      </c>
      <c r="E2789" s="29">
        <v>11600000</v>
      </c>
      <c r="F2789" t="s">
        <v>5390</v>
      </c>
      <c r="G2789" s="13">
        <f>IFERROR(IF($F2789="ALTA",$D2789*1.03,
IF($F2789="MEDIA",$D2789*1,
IF($F2789="BAJA",$D2789*0.92,
IF($F2789="LIQUIDAR",_xlfn.XLOOKUP(A2789,Rotación!$A:$A,Rotación!$O:$O,0,0,-1),"")))),"")</f>
        <v>14420000</v>
      </c>
      <c r="H2789" s="13">
        <f>IFERROR(IF($F2789="ALTA",$D2789*1,
IF($F2789="MEDIA",$D2789*0.97,
IF($F2789="BAJA",$D2789*0.9,
IF($F2789="LIQUIDAR",_xlfn.XLOOKUP(A2789,Rotación!$A:$A,Rotación!$O:$O,0,0,-1),"")))),"")</f>
        <v>14000000</v>
      </c>
      <c r="I2789" s="13">
        <f>IFERROR(IF($F2789="ALTA",$D2789*0.97,
IF($F2789="MEDIA",$D2789*0.94,
IF($F2789="BAJA",$D2789*0.87,
IF($F2789="LIQUIDAR",_xlfn.XLOOKUP(A2789,Rotación!$A:$A,Rotación!$O:$O,0,0,-1),"")))),"")</f>
        <v>13580000</v>
      </c>
      <c r="J2789" s="13">
        <f>IFERROR(IF($F2789="ALTA",$D2789*0.94,
IF($F2789="MEDIA",$D2789*0.9,
IF($F2789="BAJA",$D2789*0.85,
IF($F2789="LIQUIDAR",_xlfn.XLOOKUP(A2789,Rotación!$A:$A,Rotación!$O:$O,0,0,-1),"")))),"")</f>
        <v>13160000</v>
      </c>
      <c r="K2789" s="13" t="str">
        <f>_xlfn.XLOOKUP(A2789,Rotación!$A:$A,Rotación!$P:$P,"",0,-1)</f>
        <v/>
      </c>
      <c r="L2789" s="25" t="e">
        <f t="shared" si="188"/>
        <v>#VALUE!</v>
      </c>
      <c r="M2789" s="26">
        <f t="shared" si="189"/>
        <v>0.82857142857142863</v>
      </c>
      <c r="N2789" s="22" t="str">
        <f>IFERROR(VLOOKUP(A2789,'Base ATR'!$1:$1048576,2,0),"")</f>
        <v/>
      </c>
      <c r="O2789" s="23" t="str">
        <f t="shared" ca="1" si="190"/>
        <v/>
      </c>
      <c r="P2789" t="str">
        <f t="shared" si="191"/>
        <v/>
      </c>
    </row>
    <row r="2790" spans="1:16" x14ac:dyDescent="0.3">
      <c r="A2790" t="s">
        <v>6429</v>
      </c>
      <c r="D2790" s="29">
        <v>12100000</v>
      </c>
      <c r="E2790" s="29">
        <v>10200000</v>
      </c>
      <c r="F2790" t="s">
        <v>5390</v>
      </c>
      <c r="G2790" s="13">
        <f>IFERROR(IF($F2790="ALTA",$D2790*1.03,
IF($F2790="MEDIA",$D2790*1,
IF($F2790="BAJA",$D2790*0.92,
IF($F2790="LIQUIDAR",_xlfn.XLOOKUP(A2790,Rotación!$A:$A,Rotación!$O:$O,0,0,-1),"")))),"")</f>
        <v>12463000</v>
      </c>
      <c r="H2790" s="13">
        <f>IFERROR(IF($F2790="ALTA",$D2790*1,
IF($F2790="MEDIA",$D2790*0.97,
IF($F2790="BAJA",$D2790*0.9,
IF($F2790="LIQUIDAR",_xlfn.XLOOKUP(A2790,Rotación!$A:$A,Rotación!$O:$O,0,0,-1),"")))),"")</f>
        <v>12100000</v>
      </c>
      <c r="I2790" s="13">
        <f>IFERROR(IF($F2790="ALTA",$D2790*0.97,
IF($F2790="MEDIA",$D2790*0.94,
IF($F2790="BAJA",$D2790*0.87,
IF($F2790="LIQUIDAR",_xlfn.XLOOKUP(A2790,Rotación!$A:$A,Rotación!$O:$O,0,0,-1),"")))),"")</f>
        <v>11737000</v>
      </c>
      <c r="J2790" s="13">
        <f>IFERROR(IF($F2790="ALTA",$D2790*0.94,
IF($F2790="MEDIA",$D2790*0.9,
IF($F2790="BAJA",$D2790*0.85,
IF($F2790="LIQUIDAR",_xlfn.XLOOKUP(A2790,Rotación!$A:$A,Rotación!$O:$O,0,0,-1),"")))),"")</f>
        <v>11374000</v>
      </c>
      <c r="K2790" s="13" t="str">
        <f>_xlfn.XLOOKUP(A2790,Rotación!$A:$A,Rotación!$P:$P,"",0,-1)</f>
        <v/>
      </c>
      <c r="L2790" s="25" t="e">
        <f t="shared" si="188"/>
        <v>#VALUE!</v>
      </c>
      <c r="M2790" s="26">
        <f t="shared" si="189"/>
        <v>0.84297520661157022</v>
      </c>
      <c r="N2790" s="22" t="str">
        <f>IFERROR(VLOOKUP(A2790,'Base ATR'!$1:$1048576,2,0),"")</f>
        <v/>
      </c>
      <c r="O2790" s="23" t="str">
        <f t="shared" ca="1" si="190"/>
        <v/>
      </c>
      <c r="P2790" t="str">
        <f t="shared" si="191"/>
        <v/>
      </c>
    </row>
    <row r="2791" spans="1:16" x14ac:dyDescent="0.3">
      <c r="A2791" t="s">
        <v>6430</v>
      </c>
      <c r="D2791" s="29">
        <v>20100000</v>
      </c>
      <c r="E2791" s="29">
        <v>16000000</v>
      </c>
      <c r="F2791" t="s">
        <v>5391</v>
      </c>
      <c r="G2791" s="13">
        <f>IFERROR(IF($F2791="ALTA",$D2791*1.03,
IF($F2791="MEDIA",$D2791*1,
IF($F2791="BAJA",$D2791*0.92,
IF($F2791="LIQUIDAR",_xlfn.XLOOKUP(A2791,Rotación!$A:$A,Rotación!$O:$O,0,0,-1),"")))),"")</f>
        <v>18492000</v>
      </c>
      <c r="H2791" s="13">
        <f>IFERROR(IF($F2791="ALTA",$D2791*1,
IF($F2791="MEDIA",$D2791*0.97,
IF($F2791="BAJA",$D2791*0.9,
IF($F2791="LIQUIDAR",_xlfn.XLOOKUP(A2791,Rotación!$A:$A,Rotación!$O:$O,0,0,-1),"")))),"")</f>
        <v>18090000</v>
      </c>
      <c r="I2791" s="13">
        <f>IFERROR(IF($F2791="ALTA",$D2791*0.97,
IF($F2791="MEDIA",$D2791*0.94,
IF($F2791="BAJA",$D2791*0.87,
IF($F2791="LIQUIDAR",_xlfn.XLOOKUP(A2791,Rotación!$A:$A,Rotación!$O:$O,0,0,-1),"")))),"")</f>
        <v>17487000</v>
      </c>
      <c r="J2791" s="13">
        <f>IFERROR(IF($F2791="ALTA",$D2791*0.94,
IF($F2791="MEDIA",$D2791*0.9,
IF($F2791="BAJA",$D2791*0.85,
IF($F2791="LIQUIDAR",_xlfn.XLOOKUP(A2791,Rotación!$A:$A,Rotación!$O:$O,0,0,-1),"")))),"")</f>
        <v>17085000</v>
      </c>
      <c r="K2791" s="13" t="str">
        <f>_xlfn.XLOOKUP(A2791,Rotación!$A:$A,Rotación!$P:$P,"",0,-1)</f>
        <v/>
      </c>
      <c r="L2791" s="25" t="e">
        <f t="shared" si="188"/>
        <v>#VALUE!</v>
      </c>
      <c r="M2791" s="26">
        <f t="shared" si="189"/>
        <v>0.79601990049751248</v>
      </c>
      <c r="N2791" s="22">
        <f>IFERROR(VLOOKUP(A2791,'Base ATR'!$1:$1048576,2,0),"")</f>
        <v>46133.710416666669</v>
      </c>
      <c r="O2791" s="23">
        <f t="shared" ca="1" si="190"/>
        <v>154.28958333333139</v>
      </c>
      <c r="P2791" t="str">
        <f t="shared" si="191"/>
        <v>SOBRE MERCADO</v>
      </c>
    </row>
    <row r="2792" spans="1:16" x14ac:dyDescent="0.3">
      <c r="A2792" t="s">
        <v>6431</v>
      </c>
      <c r="D2792" s="29">
        <v>15200000</v>
      </c>
      <c r="E2792" s="29">
        <v>12500000</v>
      </c>
      <c r="F2792" t="s">
        <v>5391</v>
      </c>
      <c r="G2792" s="13">
        <f>IFERROR(IF($F2792="ALTA",$D2792*1.03,
IF($F2792="MEDIA",$D2792*1,
IF($F2792="BAJA",$D2792*0.92,
IF($F2792="LIQUIDAR",_xlfn.XLOOKUP(A2792,Rotación!$A:$A,Rotación!$O:$O,0,0,-1),"")))),"")</f>
        <v>13984000</v>
      </c>
      <c r="H2792" s="13">
        <f>IFERROR(IF($F2792="ALTA",$D2792*1,
IF($F2792="MEDIA",$D2792*0.97,
IF($F2792="BAJA",$D2792*0.9,
IF($F2792="LIQUIDAR",_xlfn.XLOOKUP(A2792,Rotación!$A:$A,Rotación!$O:$O,0,0,-1),"")))),"")</f>
        <v>13680000</v>
      </c>
      <c r="I2792" s="13">
        <f>IFERROR(IF($F2792="ALTA",$D2792*0.97,
IF($F2792="MEDIA",$D2792*0.94,
IF($F2792="BAJA",$D2792*0.87,
IF($F2792="LIQUIDAR",_xlfn.XLOOKUP(A2792,Rotación!$A:$A,Rotación!$O:$O,0,0,-1),"")))),"")</f>
        <v>13224000</v>
      </c>
      <c r="J2792" s="13">
        <f>IFERROR(IF($F2792="ALTA",$D2792*0.94,
IF($F2792="MEDIA",$D2792*0.9,
IF($F2792="BAJA",$D2792*0.85,
IF($F2792="LIQUIDAR",_xlfn.XLOOKUP(A2792,Rotación!$A:$A,Rotación!$O:$O,0,0,-1),"")))),"")</f>
        <v>12920000</v>
      </c>
      <c r="K2792" s="13" t="str">
        <f>_xlfn.XLOOKUP(A2792,Rotación!$A:$A,Rotación!$P:$P,"",0,-1)</f>
        <v/>
      </c>
      <c r="L2792" s="25" t="e">
        <f t="shared" si="188"/>
        <v>#VALUE!</v>
      </c>
      <c r="M2792" s="26">
        <f t="shared" si="189"/>
        <v>0.82236842105263153</v>
      </c>
      <c r="N2792" s="22" t="str">
        <f>IFERROR(VLOOKUP(A2792,'Base ATR'!$1:$1048576,2,0),"")</f>
        <v/>
      </c>
      <c r="O2792" s="23" t="str">
        <f t="shared" ca="1" si="190"/>
        <v/>
      </c>
      <c r="P2792" t="str">
        <f t="shared" si="191"/>
        <v/>
      </c>
    </row>
    <row r="2793" spans="1:16" x14ac:dyDescent="0.3">
      <c r="A2793" t="s">
        <v>6432</v>
      </c>
      <c r="D2793" s="29">
        <v>20500000</v>
      </c>
      <c r="E2793" s="29">
        <v>17400000</v>
      </c>
      <c r="F2793" t="s">
        <v>5391</v>
      </c>
      <c r="G2793" s="13">
        <f>IFERROR(IF($F2793="ALTA",$D2793*1.03,
IF($F2793="MEDIA",$D2793*1,
IF($F2793="BAJA",$D2793*0.92,
IF($F2793="LIQUIDAR",_xlfn.XLOOKUP(A2793,Rotación!$A:$A,Rotación!$O:$O,0,0,-1),"")))),"")</f>
        <v>18860000</v>
      </c>
      <c r="H2793" s="13">
        <f>IFERROR(IF($F2793="ALTA",$D2793*1,
IF($F2793="MEDIA",$D2793*0.97,
IF($F2793="BAJA",$D2793*0.9,
IF($F2793="LIQUIDAR",_xlfn.XLOOKUP(A2793,Rotación!$A:$A,Rotación!$O:$O,0,0,-1),"")))),"")</f>
        <v>18450000</v>
      </c>
      <c r="I2793" s="13">
        <f>IFERROR(IF($F2793="ALTA",$D2793*0.97,
IF($F2793="MEDIA",$D2793*0.94,
IF($F2793="BAJA",$D2793*0.87,
IF($F2793="LIQUIDAR",_xlfn.XLOOKUP(A2793,Rotación!$A:$A,Rotación!$O:$O,0,0,-1),"")))),"")</f>
        <v>17835000</v>
      </c>
      <c r="J2793" s="13">
        <f>IFERROR(IF($F2793="ALTA",$D2793*0.94,
IF($F2793="MEDIA",$D2793*0.9,
IF($F2793="BAJA",$D2793*0.85,
IF($F2793="LIQUIDAR",_xlfn.XLOOKUP(A2793,Rotación!$A:$A,Rotación!$O:$O,0,0,-1),"")))),"")</f>
        <v>17425000</v>
      </c>
      <c r="K2793" s="13" t="str">
        <f>_xlfn.XLOOKUP(A2793,Rotación!$A:$A,Rotación!$P:$P,"",0,-1)</f>
        <v/>
      </c>
      <c r="L2793" s="25" t="e">
        <f t="shared" si="188"/>
        <v>#VALUE!</v>
      </c>
      <c r="M2793" s="26">
        <f t="shared" si="189"/>
        <v>0.84878048780487803</v>
      </c>
      <c r="N2793" s="22" t="str">
        <f>IFERROR(VLOOKUP(A2793,'Base ATR'!$1:$1048576,2,0),"")</f>
        <v/>
      </c>
      <c r="O2793" s="23" t="str">
        <f t="shared" ca="1" si="190"/>
        <v/>
      </c>
      <c r="P2793" t="str">
        <f t="shared" si="191"/>
        <v/>
      </c>
    </row>
    <row r="2794" spans="1:16" x14ac:dyDescent="0.3">
      <c r="A2794" t="s">
        <v>6433</v>
      </c>
      <c r="D2794" s="29">
        <v>21700000</v>
      </c>
      <c r="E2794" s="29">
        <v>17800000</v>
      </c>
      <c r="F2794" t="s">
        <v>5391</v>
      </c>
      <c r="G2794" s="13">
        <f>IFERROR(IF($F2794="ALTA",$D2794*1.03,
IF($F2794="MEDIA",$D2794*1,
IF($F2794="BAJA",$D2794*0.92,
IF($F2794="LIQUIDAR",_xlfn.XLOOKUP(A2794,Rotación!$A:$A,Rotación!$O:$O,0,0,-1),"")))),"")</f>
        <v>19964000</v>
      </c>
      <c r="H2794" s="13">
        <f>IFERROR(IF($F2794="ALTA",$D2794*1,
IF($F2794="MEDIA",$D2794*0.97,
IF($F2794="BAJA",$D2794*0.9,
IF($F2794="LIQUIDAR",_xlfn.XLOOKUP(A2794,Rotación!$A:$A,Rotación!$O:$O,0,0,-1),"")))),"")</f>
        <v>19530000</v>
      </c>
      <c r="I2794" s="13">
        <f>IFERROR(IF($F2794="ALTA",$D2794*0.97,
IF($F2794="MEDIA",$D2794*0.94,
IF($F2794="BAJA",$D2794*0.87,
IF($F2794="LIQUIDAR",_xlfn.XLOOKUP(A2794,Rotación!$A:$A,Rotación!$O:$O,0,0,-1),"")))),"")</f>
        <v>18879000</v>
      </c>
      <c r="J2794" s="13">
        <f>IFERROR(IF($F2794="ALTA",$D2794*0.94,
IF($F2794="MEDIA",$D2794*0.9,
IF($F2794="BAJA",$D2794*0.85,
IF($F2794="LIQUIDAR",_xlfn.XLOOKUP(A2794,Rotación!$A:$A,Rotación!$O:$O,0,0,-1),"")))),"")</f>
        <v>18445000</v>
      </c>
      <c r="K2794" s="13" t="str">
        <f>_xlfn.XLOOKUP(A2794,Rotación!$A:$A,Rotación!$P:$P,"",0,-1)</f>
        <v/>
      </c>
      <c r="L2794" s="25" t="e">
        <f t="shared" si="188"/>
        <v>#VALUE!</v>
      </c>
      <c r="M2794" s="26">
        <f t="shared" si="189"/>
        <v>0.82027649769585254</v>
      </c>
      <c r="N2794" s="22" t="str">
        <f>IFERROR(VLOOKUP(A2794,'Base ATR'!$1:$1048576,2,0),"")</f>
        <v/>
      </c>
      <c r="O2794" s="23" t="str">
        <f t="shared" ca="1" si="190"/>
        <v/>
      </c>
      <c r="P2794" t="str">
        <f t="shared" si="191"/>
        <v/>
      </c>
    </row>
    <row r="2795" spans="1:16" x14ac:dyDescent="0.3">
      <c r="A2795" t="s">
        <v>6434</v>
      </c>
      <c r="D2795" s="29">
        <v>8600000</v>
      </c>
      <c r="E2795" s="29">
        <v>7100000</v>
      </c>
      <c r="F2795" t="s">
        <v>5391</v>
      </c>
      <c r="G2795" s="13">
        <f>IFERROR(IF($F2795="ALTA",$D2795*1.03,
IF($F2795="MEDIA",$D2795*1,
IF($F2795="BAJA",$D2795*0.92,
IF($F2795="LIQUIDAR",_xlfn.XLOOKUP(A2795,Rotación!$A:$A,Rotación!$O:$O,0,0,-1),"")))),"")</f>
        <v>7912000</v>
      </c>
      <c r="H2795" s="13">
        <f>IFERROR(IF($F2795="ALTA",$D2795*1,
IF($F2795="MEDIA",$D2795*0.97,
IF($F2795="BAJA",$D2795*0.9,
IF($F2795="LIQUIDAR",_xlfn.XLOOKUP(A2795,Rotación!$A:$A,Rotación!$O:$O,0,0,-1),"")))),"")</f>
        <v>7740000</v>
      </c>
      <c r="I2795" s="13">
        <f>IFERROR(IF($F2795="ALTA",$D2795*0.97,
IF($F2795="MEDIA",$D2795*0.94,
IF($F2795="BAJA",$D2795*0.87,
IF($F2795="LIQUIDAR",_xlfn.XLOOKUP(A2795,Rotación!$A:$A,Rotación!$O:$O,0,0,-1),"")))),"")</f>
        <v>7482000</v>
      </c>
      <c r="J2795" s="13">
        <f>IFERROR(IF($F2795="ALTA",$D2795*0.94,
IF($F2795="MEDIA",$D2795*0.9,
IF($F2795="BAJA",$D2795*0.85,
IF($F2795="LIQUIDAR",_xlfn.XLOOKUP(A2795,Rotación!$A:$A,Rotación!$O:$O,0,0,-1),"")))),"")</f>
        <v>7310000</v>
      </c>
      <c r="K2795" s="13" t="str">
        <f>_xlfn.XLOOKUP(A2795,Rotación!$A:$A,Rotación!$P:$P,"",0,-1)</f>
        <v/>
      </c>
      <c r="L2795" s="25" t="e">
        <f t="shared" si="188"/>
        <v>#VALUE!</v>
      </c>
      <c r="M2795" s="26">
        <f t="shared" si="189"/>
        <v>0.82558139534883723</v>
      </c>
      <c r="N2795" s="22" t="str">
        <f>IFERROR(VLOOKUP(A2795,'Base ATR'!$1:$1048576,2,0),"")</f>
        <v/>
      </c>
      <c r="O2795" s="23" t="str">
        <f t="shared" ca="1" si="190"/>
        <v/>
      </c>
      <c r="P2795" t="str">
        <f t="shared" si="191"/>
        <v/>
      </c>
    </row>
    <row r="2796" spans="1:16" x14ac:dyDescent="0.3">
      <c r="A2796" t="s">
        <v>6435</v>
      </c>
      <c r="D2796" s="29">
        <v>12900000</v>
      </c>
      <c r="E2796" s="29">
        <v>10700000</v>
      </c>
      <c r="F2796" t="s">
        <v>5391</v>
      </c>
      <c r="G2796" s="13">
        <f>IFERROR(IF($F2796="ALTA",$D2796*1.03,
IF($F2796="MEDIA",$D2796*1,
IF($F2796="BAJA",$D2796*0.92,
IF($F2796="LIQUIDAR",_xlfn.XLOOKUP(A2796,Rotación!$A:$A,Rotación!$O:$O,0,0,-1),"")))),"")</f>
        <v>11868000</v>
      </c>
      <c r="H2796" s="13">
        <f>IFERROR(IF($F2796="ALTA",$D2796*1,
IF($F2796="MEDIA",$D2796*0.97,
IF($F2796="BAJA",$D2796*0.9,
IF($F2796="LIQUIDAR",_xlfn.XLOOKUP(A2796,Rotación!$A:$A,Rotación!$O:$O,0,0,-1),"")))),"")</f>
        <v>11610000</v>
      </c>
      <c r="I2796" s="13">
        <f>IFERROR(IF($F2796="ALTA",$D2796*0.97,
IF($F2796="MEDIA",$D2796*0.94,
IF($F2796="BAJA",$D2796*0.87,
IF($F2796="LIQUIDAR",_xlfn.XLOOKUP(A2796,Rotación!$A:$A,Rotación!$O:$O,0,0,-1),"")))),"")</f>
        <v>11223000</v>
      </c>
      <c r="J2796" s="13">
        <f>IFERROR(IF($F2796="ALTA",$D2796*0.94,
IF($F2796="MEDIA",$D2796*0.9,
IF($F2796="BAJA",$D2796*0.85,
IF($F2796="LIQUIDAR",_xlfn.XLOOKUP(A2796,Rotación!$A:$A,Rotación!$O:$O,0,0,-1),"")))),"")</f>
        <v>10965000</v>
      </c>
      <c r="K2796" s="13" t="str">
        <f>_xlfn.XLOOKUP(A2796,Rotación!$A:$A,Rotación!$P:$P,"",0,-1)</f>
        <v/>
      </c>
      <c r="L2796" s="25" t="e">
        <f t="shared" si="188"/>
        <v>#VALUE!</v>
      </c>
      <c r="M2796" s="26">
        <f t="shared" si="189"/>
        <v>0.8294573643410853</v>
      </c>
      <c r="N2796" s="22" t="str">
        <f>IFERROR(VLOOKUP(A2796,'Base ATR'!$1:$1048576,2,0),"")</f>
        <v/>
      </c>
      <c r="O2796" s="23" t="str">
        <f t="shared" ca="1" si="190"/>
        <v/>
      </c>
      <c r="P2796" t="str">
        <f t="shared" si="191"/>
        <v/>
      </c>
    </row>
    <row r="2797" spans="1:16" x14ac:dyDescent="0.3">
      <c r="A2797" t="s">
        <v>6436</v>
      </c>
      <c r="D2797" s="29">
        <v>17500000</v>
      </c>
      <c r="E2797" s="29">
        <v>14500000</v>
      </c>
      <c r="F2797" t="s">
        <v>5391</v>
      </c>
      <c r="G2797" s="13">
        <f>IFERROR(IF($F2797="ALTA",$D2797*1.03,
IF($F2797="MEDIA",$D2797*1,
IF($F2797="BAJA",$D2797*0.92,
IF($F2797="LIQUIDAR",_xlfn.XLOOKUP(A2797,Rotación!$A:$A,Rotación!$O:$O,0,0,-1),"")))),"")</f>
        <v>16100000</v>
      </c>
      <c r="H2797" s="13">
        <f>IFERROR(IF($F2797="ALTA",$D2797*1,
IF($F2797="MEDIA",$D2797*0.97,
IF($F2797="BAJA",$D2797*0.9,
IF($F2797="LIQUIDAR",_xlfn.XLOOKUP(A2797,Rotación!$A:$A,Rotación!$O:$O,0,0,-1),"")))),"")</f>
        <v>15750000</v>
      </c>
      <c r="I2797" s="13">
        <f>IFERROR(IF($F2797="ALTA",$D2797*0.97,
IF($F2797="MEDIA",$D2797*0.94,
IF($F2797="BAJA",$D2797*0.87,
IF($F2797="LIQUIDAR",_xlfn.XLOOKUP(A2797,Rotación!$A:$A,Rotación!$O:$O,0,0,-1),"")))),"")</f>
        <v>15225000</v>
      </c>
      <c r="J2797" s="13">
        <f>IFERROR(IF($F2797="ALTA",$D2797*0.94,
IF($F2797="MEDIA",$D2797*0.9,
IF($F2797="BAJA",$D2797*0.85,
IF($F2797="LIQUIDAR",_xlfn.XLOOKUP(A2797,Rotación!$A:$A,Rotación!$O:$O,0,0,-1),"")))),"")</f>
        <v>14875000</v>
      </c>
      <c r="K2797" s="13" t="str">
        <f>_xlfn.XLOOKUP(A2797,Rotación!$A:$A,Rotación!$P:$P,"",0,-1)</f>
        <v/>
      </c>
      <c r="L2797" s="25" t="e">
        <f t="shared" si="188"/>
        <v>#VALUE!</v>
      </c>
      <c r="M2797" s="26">
        <f t="shared" si="189"/>
        <v>0.82857142857142863</v>
      </c>
      <c r="N2797" s="22" t="str">
        <f>IFERROR(VLOOKUP(A2797,'Base ATR'!$1:$1048576,2,0),"")</f>
        <v/>
      </c>
      <c r="O2797" s="23" t="str">
        <f t="shared" ca="1" si="190"/>
        <v/>
      </c>
      <c r="P2797" t="str">
        <f t="shared" si="191"/>
        <v/>
      </c>
    </row>
    <row r="2798" spans="1:16" x14ac:dyDescent="0.3">
      <c r="A2798" t="s">
        <v>6437</v>
      </c>
      <c r="D2798" s="29">
        <v>22200000</v>
      </c>
      <c r="E2798" s="29">
        <v>18700000</v>
      </c>
      <c r="F2798" t="s">
        <v>5391</v>
      </c>
      <c r="G2798" s="13">
        <f>IFERROR(IF($F2798="ALTA",$D2798*1.03,
IF($F2798="MEDIA",$D2798*1,
IF($F2798="BAJA",$D2798*0.92,
IF($F2798="LIQUIDAR",_xlfn.XLOOKUP(A2798,Rotación!$A:$A,Rotación!$O:$O,0,0,-1),"")))),"")</f>
        <v>20424000</v>
      </c>
      <c r="H2798" s="13">
        <f>IFERROR(IF($F2798="ALTA",$D2798*1,
IF($F2798="MEDIA",$D2798*0.97,
IF($F2798="BAJA",$D2798*0.9,
IF($F2798="LIQUIDAR",_xlfn.XLOOKUP(A2798,Rotación!$A:$A,Rotación!$O:$O,0,0,-1),"")))),"")</f>
        <v>19980000</v>
      </c>
      <c r="I2798" s="13">
        <f>IFERROR(IF($F2798="ALTA",$D2798*0.97,
IF($F2798="MEDIA",$D2798*0.94,
IF($F2798="BAJA",$D2798*0.87,
IF($F2798="LIQUIDAR",_xlfn.XLOOKUP(A2798,Rotación!$A:$A,Rotación!$O:$O,0,0,-1),"")))),"")</f>
        <v>19314000</v>
      </c>
      <c r="J2798" s="13">
        <f>IFERROR(IF($F2798="ALTA",$D2798*0.94,
IF($F2798="MEDIA",$D2798*0.9,
IF($F2798="BAJA",$D2798*0.85,
IF($F2798="LIQUIDAR",_xlfn.XLOOKUP(A2798,Rotación!$A:$A,Rotación!$O:$O,0,0,-1),"")))),"")</f>
        <v>18870000</v>
      </c>
      <c r="K2798" s="13" t="str">
        <f>_xlfn.XLOOKUP(A2798,Rotación!$A:$A,Rotación!$P:$P,"",0,-1)</f>
        <v/>
      </c>
      <c r="L2798" s="25" t="e">
        <f t="shared" si="188"/>
        <v>#VALUE!</v>
      </c>
      <c r="M2798" s="26">
        <f t="shared" si="189"/>
        <v>0.84234234234234229</v>
      </c>
      <c r="N2798" s="22" t="str">
        <f>IFERROR(VLOOKUP(A2798,'Base ATR'!$1:$1048576,2,0),"")</f>
        <v/>
      </c>
      <c r="O2798" s="23" t="str">
        <f t="shared" ca="1" si="190"/>
        <v/>
      </c>
      <c r="P2798" t="str">
        <f t="shared" si="191"/>
        <v/>
      </c>
    </row>
    <row r="2799" spans="1:16" x14ac:dyDescent="0.3">
      <c r="A2799" t="s">
        <v>6438</v>
      </c>
      <c r="D2799" s="29">
        <v>16400000</v>
      </c>
      <c r="E2799" s="29">
        <v>13500000</v>
      </c>
      <c r="F2799" t="s">
        <v>5391</v>
      </c>
      <c r="G2799" s="13">
        <f>IFERROR(IF($F2799="ALTA",$D2799*1.03,
IF($F2799="MEDIA",$D2799*1,
IF($F2799="BAJA",$D2799*0.92,
IF($F2799="LIQUIDAR",_xlfn.XLOOKUP(A2799,Rotación!$A:$A,Rotación!$O:$O,0,0,-1),"")))),"")</f>
        <v>15088000</v>
      </c>
      <c r="H2799" s="13">
        <f>IFERROR(IF($F2799="ALTA",$D2799*1,
IF($F2799="MEDIA",$D2799*0.97,
IF($F2799="BAJA",$D2799*0.9,
IF($F2799="LIQUIDAR",_xlfn.XLOOKUP(A2799,Rotación!$A:$A,Rotación!$O:$O,0,0,-1),"")))),"")</f>
        <v>14760000</v>
      </c>
      <c r="I2799" s="13">
        <f>IFERROR(IF($F2799="ALTA",$D2799*0.97,
IF($F2799="MEDIA",$D2799*0.94,
IF($F2799="BAJA",$D2799*0.87,
IF($F2799="LIQUIDAR",_xlfn.XLOOKUP(A2799,Rotación!$A:$A,Rotación!$O:$O,0,0,-1),"")))),"")</f>
        <v>14268000</v>
      </c>
      <c r="J2799" s="13">
        <f>IFERROR(IF($F2799="ALTA",$D2799*0.94,
IF($F2799="MEDIA",$D2799*0.9,
IF($F2799="BAJA",$D2799*0.85,
IF($F2799="LIQUIDAR",_xlfn.XLOOKUP(A2799,Rotación!$A:$A,Rotación!$O:$O,0,0,-1),"")))),"")</f>
        <v>13940000</v>
      </c>
      <c r="K2799" s="13" t="str">
        <f>_xlfn.XLOOKUP(A2799,Rotación!$A:$A,Rotación!$P:$P,"",0,-1)</f>
        <v/>
      </c>
      <c r="L2799" s="25" t="e">
        <f t="shared" si="188"/>
        <v>#VALUE!</v>
      </c>
      <c r="M2799" s="26">
        <f t="shared" si="189"/>
        <v>0.82317073170731703</v>
      </c>
      <c r="N2799" s="22" t="str">
        <f>IFERROR(VLOOKUP(A2799,'Base ATR'!$1:$1048576,2,0),"")</f>
        <v/>
      </c>
      <c r="O2799" s="23" t="str">
        <f t="shared" ca="1" si="190"/>
        <v/>
      </c>
      <c r="P2799" t="str">
        <f t="shared" si="191"/>
        <v/>
      </c>
    </row>
    <row r="2800" spans="1:16" x14ac:dyDescent="0.3">
      <c r="A2800" t="s">
        <v>6439</v>
      </c>
      <c r="D2800" s="29">
        <v>15100000</v>
      </c>
      <c r="E2800" s="29">
        <v>12200000</v>
      </c>
      <c r="F2800" t="s">
        <v>5391</v>
      </c>
      <c r="G2800" s="13">
        <f>IFERROR(IF($F2800="ALTA",$D2800*1.03,
IF($F2800="MEDIA",$D2800*1,
IF($F2800="BAJA",$D2800*0.92,
IF($F2800="LIQUIDAR",_xlfn.XLOOKUP(A2800,Rotación!$A:$A,Rotación!$O:$O,0,0,-1),"")))),"")</f>
        <v>13892000</v>
      </c>
      <c r="H2800" s="13">
        <f>IFERROR(IF($F2800="ALTA",$D2800*1,
IF($F2800="MEDIA",$D2800*0.97,
IF($F2800="BAJA",$D2800*0.9,
IF($F2800="LIQUIDAR",_xlfn.XLOOKUP(A2800,Rotación!$A:$A,Rotación!$O:$O,0,0,-1),"")))),"")</f>
        <v>13590000</v>
      </c>
      <c r="I2800" s="13">
        <f>IFERROR(IF($F2800="ALTA",$D2800*0.97,
IF($F2800="MEDIA",$D2800*0.94,
IF($F2800="BAJA",$D2800*0.87,
IF($F2800="LIQUIDAR",_xlfn.XLOOKUP(A2800,Rotación!$A:$A,Rotación!$O:$O,0,0,-1),"")))),"")</f>
        <v>13137000</v>
      </c>
      <c r="J2800" s="13">
        <f>IFERROR(IF($F2800="ALTA",$D2800*0.94,
IF($F2800="MEDIA",$D2800*0.9,
IF($F2800="BAJA",$D2800*0.85,
IF($F2800="LIQUIDAR",_xlfn.XLOOKUP(A2800,Rotación!$A:$A,Rotación!$O:$O,0,0,-1),"")))),"")</f>
        <v>12835000</v>
      </c>
      <c r="K2800" s="13" t="str">
        <f>_xlfn.XLOOKUP(A2800,Rotación!$A:$A,Rotación!$P:$P,"",0,-1)</f>
        <v/>
      </c>
      <c r="L2800" s="25" t="e">
        <f t="shared" si="188"/>
        <v>#VALUE!</v>
      </c>
      <c r="M2800" s="26">
        <f t="shared" si="189"/>
        <v>0.80794701986754969</v>
      </c>
      <c r="N2800" s="22">
        <f>IFERROR(VLOOKUP(A2800,'Base ATR'!$1:$1048576,2,0),"")</f>
        <v>46128.747916666667</v>
      </c>
      <c r="O2800" s="23">
        <f t="shared" ca="1" si="190"/>
        <v>159.25208333333285</v>
      </c>
      <c r="P2800" t="str">
        <f t="shared" si="191"/>
        <v>SOBRE MERCADO</v>
      </c>
    </row>
    <row r="2801" spans="1:16" x14ac:dyDescent="0.3">
      <c r="A2801" t="s">
        <v>6440</v>
      </c>
      <c r="D2801" s="29">
        <v>10900000</v>
      </c>
      <c r="E2801" s="29">
        <v>9200000</v>
      </c>
      <c r="F2801" t="s">
        <v>5391</v>
      </c>
      <c r="G2801" s="13">
        <f>IFERROR(IF($F2801="ALTA",$D2801*1.03,
IF($F2801="MEDIA",$D2801*1,
IF($F2801="BAJA",$D2801*0.92,
IF($F2801="LIQUIDAR",_xlfn.XLOOKUP(A2801,Rotación!$A:$A,Rotación!$O:$O,0,0,-1),"")))),"")</f>
        <v>10028000</v>
      </c>
      <c r="H2801" s="13">
        <f>IFERROR(IF($F2801="ALTA",$D2801*1,
IF($F2801="MEDIA",$D2801*0.97,
IF($F2801="BAJA",$D2801*0.9,
IF($F2801="LIQUIDAR",_xlfn.XLOOKUP(A2801,Rotación!$A:$A,Rotación!$O:$O,0,0,-1),"")))),"")</f>
        <v>9810000</v>
      </c>
      <c r="I2801" s="13">
        <f>IFERROR(IF($F2801="ALTA",$D2801*0.97,
IF($F2801="MEDIA",$D2801*0.94,
IF($F2801="BAJA",$D2801*0.87,
IF($F2801="LIQUIDAR",_xlfn.XLOOKUP(A2801,Rotación!$A:$A,Rotación!$O:$O,0,0,-1),"")))),"")</f>
        <v>9483000</v>
      </c>
      <c r="J2801" s="13">
        <f>IFERROR(IF($F2801="ALTA",$D2801*0.94,
IF($F2801="MEDIA",$D2801*0.9,
IF($F2801="BAJA",$D2801*0.85,
IF($F2801="LIQUIDAR",_xlfn.XLOOKUP(A2801,Rotación!$A:$A,Rotación!$O:$O,0,0,-1),"")))),"")</f>
        <v>9265000</v>
      </c>
      <c r="K2801" s="13" t="str">
        <f>_xlfn.XLOOKUP(A2801,Rotación!$A:$A,Rotación!$P:$P,"",0,-1)</f>
        <v/>
      </c>
      <c r="L2801" s="25" t="e">
        <f t="shared" si="188"/>
        <v>#VALUE!</v>
      </c>
      <c r="M2801" s="26">
        <f t="shared" si="189"/>
        <v>0.84403669724770647</v>
      </c>
      <c r="N2801" s="22" t="str">
        <f>IFERROR(VLOOKUP(A2801,'Base ATR'!$1:$1048576,2,0),"")</f>
        <v/>
      </c>
      <c r="O2801" s="23" t="str">
        <f t="shared" ca="1" si="190"/>
        <v/>
      </c>
      <c r="P2801" t="str">
        <f t="shared" si="191"/>
        <v/>
      </c>
    </row>
    <row r="2802" spans="1:16" x14ac:dyDescent="0.3">
      <c r="A2802" t="s">
        <v>6441</v>
      </c>
      <c r="D2802" s="29">
        <v>19000000</v>
      </c>
      <c r="E2802" s="29">
        <v>17000000</v>
      </c>
      <c r="F2802" t="s">
        <v>5391</v>
      </c>
      <c r="G2802" s="13">
        <f>IFERROR(IF($F2802="ALTA",$D2802*1.03,
IF($F2802="MEDIA",$D2802*1,
IF($F2802="BAJA",$D2802*0.92,
IF($F2802="LIQUIDAR",_xlfn.XLOOKUP(A2802,Rotación!$A:$A,Rotación!$O:$O,0,0,-1),"")))),"")</f>
        <v>17480000</v>
      </c>
      <c r="H2802" s="13">
        <f>IFERROR(IF($F2802="ALTA",$D2802*1,
IF($F2802="MEDIA",$D2802*0.97,
IF($F2802="BAJA",$D2802*0.9,
IF($F2802="LIQUIDAR",_xlfn.XLOOKUP(A2802,Rotación!$A:$A,Rotación!$O:$O,0,0,-1),"")))),"")</f>
        <v>17100000</v>
      </c>
      <c r="I2802" s="13">
        <f>IFERROR(IF($F2802="ALTA",$D2802*0.97,
IF($F2802="MEDIA",$D2802*0.94,
IF($F2802="BAJA",$D2802*0.87,
IF($F2802="LIQUIDAR",_xlfn.XLOOKUP(A2802,Rotación!$A:$A,Rotación!$O:$O,0,0,-1),"")))),"")</f>
        <v>16530000</v>
      </c>
      <c r="J2802" s="13">
        <f>IFERROR(IF($F2802="ALTA",$D2802*0.94,
IF($F2802="MEDIA",$D2802*0.9,
IF($F2802="BAJA",$D2802*0.85,
IF($F2802="LIQUIDAR",_xlfn.XLOOKUP(A2802,Rotación!$A:$A,Rotación!$O:$O,0,0,-1),"")))),"")</f>
        <v>16150000</v>
      </c>
      <c r="K2802" s="13" t="str">
        <f>_xlfn.XLOOKUP(A2802,Rotación!$A:$A,Rotación!$P:$P,"",0,-1)</f>
        <v/>
      </c>
      <c r="L2802" s="25" t="e">
        <f t="shared" si="188"/>
        <v>#VALUE!</v>
      </c>
      <c r="M2802" s="26">
        <f t="shared" si="189"/>
        <v>0.89473684210526316</v>
      </c>
      <c r="N2802" s="22" t="str">
        <f>IFERROR(VLOOKUP(A2802,'Base ATR'!$1:$1048576,2,0),"")</f>
        <v/>
      </c>
      <c r="O2802" s="23" t="str">
        <f t="shared" ca="1" si="190"/>
        <v/>
      </c>
      <c r="P2802" t="str">
        <f t="shared" si="191"/>
        <v/>
      </c>
    </row>
    <row r="2803" spans="1:16" x14ac:dyDescent="0.3">
      <c r="A2803" t="s">
        <v>6442</v>
      </c>
      <c r="D2803" s="29">
        <v>8000000</v>
      </c>
      <c r="E2803" s="29">
        <v>6600000</v>
      </c>
      <c r="F2803" t="s">
        <v>5391</v>
      </c>
      <c r="G2803" s="13">
        <f>IFERROR(IF($F2803="ALTA",$D2803*1.03,
IF($F2803="MEDIA",$D2803*1,
IF($F2803="BAJA",$D2803*0.92,
IF($F2803="LIQUIDAR",_xlfn.XLOOKUP(A2803,Rotación!$A:$A,Rotación!$O:$O,0,0,-1),"")))),"")</f>
        <v>7360000</v>
      </c>
      <c r="H2803" s="13">
        <f>IFERROR(IF($F2803="ALTA",$D2803*1,
IF($F2803="MEDIA",$D2803*0.97,
IF($F2803="BAJA",$D2803*0.9,
IF($F2803="LIQUIDAR",_xlfn.XLOOKUP(A2803,Rotación!$A:$A,Rotación!$O:$O,0,0,-1),"")))),"")</f>
        <v>7200000</v>
      </c>
      <c r="I2803" s="13">
        <f>IFERROR(IF($F2803="ALTA",$D2803*0.97,
IF($F2803="MEDIA",$D2803*0.94,
IF($F2803="BAJA",$D2803*0.87,
IF($F2803="LIQUIDAR",_xlfn.XLOOKUP(A2803,Rotación!$A:$A,Rotación!$O:$O,0,0,-1),"")))),"")</f>
        <v>6960000</v>
      </c>
      <c r="J2803" s="13">
        <f>IFERROR(IF($F2803="ALTA",$D2803*0.94,
IF($F2803="MEDIA",$D2803*0.9,
IF($F2803="BAJA",$D2803*0.85,
IF($F2803="LIQUIDAR",_xlfn.XLOOKUP(A2803,Rotación!$A:$A,Rotación!$O:$O,0,0,-1),"")))),"")</f>
        <v>6800000</v>
      </c>
      <c r="K2803" s="13" t="str">
        <f>_xlfn.XLOOKUP(A2803,Rotación!$A:$A,Rotación!$P:$P,"",0,-1)</f>
        <v/>
      </c>
      <c r="L2803" s="25" t="e">
        <f t="shared" si="188"/>
        <v>#VALUE!</v>
      </c>
      <c r="M2803" s="26">
        <f t="shared" si="189"/>
        <v>0.82499999999999996</v>
      </c>
      <c r="N2803" s="22" t="str">
        <f>IFERROR(VLOOKUP(A2803,'Base ATR'!$1:$1048576,2,0),"")</f>
        <v/>
      </c>
      <c r="O2803" s="23" t="str">
        <f t="shared" ca="1" si="190"/>
        <v/>
      </c>
      <c r="P2803" t="str">
        <f t="shared" si="191"/>
        <v/>
      </c>
    </row>
    <row r="2804" spans="1:16" x14ac:dyDescent="0.3">
      <c r="A2804" t="s">
        <v>6443</v>
      </c>
      <c r="D2804" s="29">
        <v>10000000</v>
      </c>
      <c r="E2804" s="29">
        <v>8100000</v>
      </c>
      <c r="F2804" t="s">
        <v>5391</v>
      </c>
      <c r="G2804" s="13">
        <f>IFERROR(IF($F2804="ALTA",$D2804*1.03,
IF($F2804="MEDIA",$D2804*1,
IF($F2804="BAJA",$D2804*0.92,
IF($F2804="LIQUIDAR",_xlfn.XLOOKUP(A2804,Rotación!$A:$A,Rotación!$O:$O,0,0,-1),"")))),"")</f>
        <v>9200000</v>
      </c>
      <c r="H2804" s="13">
        <f>IFERROR(IF($F2804="ALTA",$D2804*1,
IF($F2804="MEDIA",$D2804*0.97,
IF($F2804="BAJA",$D2804*0.9,
IF($F2804="LIQUIDAR",_xlfn.XLOOKUP(A2804,Rotación!$A:$A,Rotación!$O:$O,0,0,-1),"")))),"")</f>
        <v>9000000</v>
      </c>
      <c r="I2804" s="13">
        <f>IFERROR(IF($F2804="ALTA",$D2804*0.97,
IF($F2804="MEDIA",$D2804*0.94,
IF($F2804="BAJA",$D2804*0.87,
IF($F2804="LIQUIDAR",_xlfn.XLOOKUP(A2804,Rotación!$A:$A,Rotación!$O:$O,0,0,-1),"")))),"")</f>
        <v>8700000</v>
      </c>
      <c r="J2804" s="13">
        <f>IFERROR(IF($F2804="ALTA",$D2804*0.94,
IF($F2804="MEDIA",$D2804*0.9,
IF($F2804="BAJA",$D2804*0.85,
IF($F2804="LIQUIDAR",_xlfn.XLOOKUP(A2804,Rotación!$A:$A,Rotación!$O:$O,0,0,-1),"")))),"")</f>
        <v>8500000</v>
      </c>
      <c r="K2804" s="13" t="str">
        <f>_xlfn.XLOOKUP(A2804,Rotación!$A:$A,Rotación!$P:$P,"",0,-1)</f>
        <v/>
      </c>
      <c r="L2804" s="25" t="e">
        <f t="shared" si="188"/>
        <v>#VALUE!</v>
      </c>
      <c r="M2804" s="26">
        <f t="shared" si="189"/>
        <v>0.81</v>
      </c>
      <c r="N2804" s="22" t="str">
        <f>IFERROR(VLOOKUP(A2804,'Base ATR'!$1:$1048576,2,0),"")</f>
        <v/>
      </c>
      <c r="O2804" s="23" t="str">
        <f t="shared" ca="1" si="190"/>
        <v/>
      </c>
      <c r="P2804" t="str">
        <f t="shared" si="191"/>
        <v/>
      </c>
    </row>
    <row r="2805" spans="1:16" x14ac:dyDescent="0.3">
      <c r="A2805" t="s">
        <v>6444</v>
      </c>
      <c r="D2805" s="29">
        <v>12700000</v>
      </c>
      <c r="E2805" s="29">
        <v>10800000</v>
      </c>
      <c r="F2805" t="s">
        <v>4033</v>
      </c>
      <c r="G2805" s="13">
        <f>IFERROR(IF($F2805="ALTA",$D2805*1.03,
IF($F2805="MEDIA",$D2805*1,
IF($F2805="BAJA",$D2805*0.92,
IF($F2805="LIQUIDAR",_xlfn.XLOOKUP(A2805,Rotación!$A:$A,Rotación!$O:$O,0,0,-1),"")))),"")</f>
        <v>12700000</v>
      </c>
      <c r="H2805" s="13">
        <f>IFERROR(IF($F2805="ALTA",$D2805*1,
IF($F2805="MEDIA",$D2805*0.97,
IF($F2805="BAJA",$D2805*0.9,
IF($F2805="LIQUIDAR",_xlfn.XLOOKUP(A2805,Rotación!$A:$A,Rotación!$O:$O,0,0,-1),"")))),"")</f>
        <v>12319000</v>
      </c>
      <c r="I2805" s="13">
        <f>IFERROR(IF($F2805="ALTA",$D2805*0.97,
IF($F2805="MEDIA",$D2805*0.94,
IF($F2805="BAJA",$D2805*0.87,
IF($F2805="LIQUIDAR",_xlfn.XLOOKUP(A2805,Rotación!$A:$A,Rotación!$O:$O,0,0,-1),"")))),"")</f>
        <v>11938000</v>
      </c>
      <c r="J2805" s="13">
        <f>IFERROR(IF($F2805="ALTA",$D2805*0.94,
IF($F2805="MEDIA",$D2805*0.9,
IF($F2805="BAJA",$D2805*0.85,
IF($F2805="LIQUIDAR",_xlfn.XLOOKUP(A2805,Rotación!$A:$A,Rotación!$O:$O,0,0,-1),"")))),"")</f>
        <v>11430000</v>
      </c>
      <c r="K2805" s="13" t="str">
        <f>_xlfn.XLOOKUP(A2805,Rotación!$A:$A,Rotación!$P:$P,"",0,-1)</f>
        <v/>
      </c>
      <c r="L2805" s="25" t="e">
        <f t="shared" si="188"/>
        <v>#VALUE!</v>
      </c>
      <c r="M2805" s="26">
        <f t="shared" si="189"/>
        <v>0.85039370078740162</v>
      </c>
      <c r="N2805" s="22" t="str">
        <f>IFERROR(VLOOKUP(A2805,'Base ATR'!$1:$1048576,2,0),"")</f>
        <v/>
      </c>
      <c r="O2805" s="23" t="str">
        <f t="shared" ca="1" si="190"/>
        <v/>
      </c>
      <c r="P2805" t="str">
        <f t="shared" si="191"/>
        <v/>
      </c>
    </row>
    <row r="2806" spans="1:16" x14ac:dyDescent="0.3">
      <c r="A2806" t="s">
        <v>6445</v>
      </c>
      <c r="D2806" s="29">
        <v>17900000</v>
      </c>
      <c r="E2806" s="29">
        <v>15800000</v>
      </c>
      <c r="F2806" t="s">
        <v>4033</v>
      </c>
      <c r="G2806" s="13">
        <f>IFERROR(IF($F2806="ALTA",$D2806*1.03,
IF($F2806="MEDIA",$D2806*1,
IF($F2806="BAJA",$D2806*0.92,
IF($F2806="LIQUIDAR",_xlfn.XLOOKUP(A2806,Rotación!$A:$A,Rotación!$O:$O,0,0,-1),"")))),"")</f>
        <v>17900000</v>
      </c>
      <c r="H2806" s="13">
        <f>IFERROR(IF($F2806="ALTA",$D2806*1,
IF($F2806="MEDIA",$D2806*0.97,
IF($F2806="BAJA",$D2806*0.9,
IF($F2806="LIQUIDAR",_xlfn.XLOOKUP(A2806,Rotación!$A:$A,Rotación!$O:$O,0,0,-1),"")))),"")</f>
        <v>17363000</v>
      </c>
      <c r="I2806" s="13">
        <f>IFERROR(IF($F2806="ALTA",$D2806*0.97,
IF($F2806="MEDIA",$D2806*0.94,
IF($F2806="BAJA",$D2806*0.87,
IF($F2806="LIQUIDAR",_xlfn.XLOOKUP(A2806,Rotación!$A:$A,Rotación!$O:$O,0,0,-1),"")))),"")</f>
        <v>16826000</v>
      </c>
      <c r="J2806" s="13">
        <f>IFERROR(IF($F2806="ALTA",$D2806*0.94,
IF($F2806="MEDIA",$D2806*0.9,
IF($F2806="BAJA",$D2806*0.85,
IF($F2806="LIQUIDAR",_xlfn.XLOOKUP(A2806,Rotación!$A:$A,Rotación!$O:$O,0,0,-1),"")))),"")</f>
        <v>16110000</v>
      </c>
      <c r="K2806" s="13" t="str">
        <f>_xlfn.XLOOKUP(A2806,Rotación!$A:$A,Rotación!$P:$P,"",0,-1)</f>
        <v/>
      </c>
      <c r="L2806" s="25" t="e">
        <f t="shared" si="188"/>
        <v>#VALUE!</v>
      </c>
      <c r="M2806" s="26">
        <f t="shared" si="189"/>
        <v>0.88268156424581001</v>
      </c>
      <c r="N2806" s="22" t="str">
        <f>IFERROR(VLOOKUP(A2806,'Base ATR'!$1:$1048576,2,0),"")</f>
        <v/>
      </c>
      <c r="O2806" s="23" t="str">
        <f t="shared" ca="1" si="190"/>
        <v/>
      </c>
      <c r="P2806" t="str">
        <f t="shared" si="191"/>
        <v/>
      </c>
    </row>
    <row r="2807" spans="1:16" x14ac:dyDescent="0.3">
      <c r="A2807" t="s">
        <v>6446</v>
      </c>
      <c r="D2807" s="29">
        <v>10200000</v>
      </c>
      <c r="E2807" s="29">
        <v>8500000</v>
      </c>
      <c r="F2807" t="s">
        <v>4033</v>
      </c>
      <c r="G2807" s="13">
        <f>IFERROR(IF($F2807="ALTA",$D2807*1.03,
IF($F2807="MEDIA",$D2807*1,
IF($F2807="BAJA",$D2807*0.92,
IF($F2807="LIQUIDAR",_xlfn.XLOOKUP(A2807,Rotación!$A:$A,Rotación!$O:$O,0,0,-1),"")))),"")</f>
        <v>10200000</v>
      </c>
      <c r="H2807" s="13">
        <f>IFERROR(IF($F2807="ALTA",$D2807*1,
IF($F2807="MEDIA",$D2807*0.97,
IF($F2807="BAJA",$D2807*0.9,
IF($F2807="LIQUIDAR",_xlfn.XLOOKUP(A2807,Rotación!$A:$A,Rotación!$O:$O,0,0,-1),"")))),"")</f>
        <v>9894000</v>
      </c>
      <c r="I2807" s="13">
        <f>IFERROR(IF($F2807="ALTA",$D2807*0.97,
IF($F2807="MEDIA",$D2807*0.94,
IF($F2807="BAJA",$D2807*0.87,
IF($F2807="LIQUIDAR",_xlfn.XLOOKUP(A2807,Rotación!$A:$A,Rotación!$O:$O,0,0,-1),"")))),"")</f>
        <v>9588000</v>
      </c>
      <c r="J2807" s="13">
        <f>IFERROR(IF($F2807="ALTA",$D2807*0.94,
IF($F2807="MEDIA",$D2807*0.9,
IF($F2807="BAJA",$D2807*0.85,
IF($F2807="LIQUIDAR",_xlfn.XLOOKUP(A2807,Rotación!$A:$A,Rotación!$O:$O,0,0,-1),"")))),"")</f>
        <v>9180000</v>
      </c>
      <c r="K2807" s="13" t="str">
        <f>_xlfn.XLOOKUP(A2807,Rotación!$A:$A,Rotación!$P:$P,"",0,-1)</f>
        <v/>
      </c>
      <c r="L2807" s="25" t="e">
        <f t="shared" si="188"/>
        <v>#VALUE!</v>
      </c>
      <c r="M2807" s="26">
        <f t="shared" si="189"/>
        <v>0.83333333333333337</v>
      </c>
      <c r="N2807" s="22" t="str">
        <f>IFERROR(VLOOKUP(A2807,'Base ATR'!$1:$1048576,2,0),"")</f>
        <v/>
      </c>
      <c r="O2807" s="23" t="str">
        <f t="shared" ca="1" si="190"/>
        <v/>
      </c>
      <c r="P2807" t="str">
        <f t="shared" si="191"/>
        <v/>
      </c>
    </row>
    <row r="2808" spans="1:16" x14ac:dyDescent="0.3">
      <c r="A2808" t="s">
        <v>1004</v>
      </c>
      <c r="D2808" s="29">
        <v>34100000</v>
      </c>
      <c r="E2808" s="29">
        <v>27000000</v>
      </c>
      <c r="F2808" t="s">
        <v>4033</v>
      </c>
      <c r="G2808" s="13">
        <f>IFERROR(IF($F2808="ALTA",$D2808*1.03,
IF($F2808="MEDIA",$D2808*1,
IF($F2808="BAJA",$D2808*0.92,
IF($F2808="LIQUIDAR",_xlfn.XLOOKUP(A2808,Rotación!$A:$A,Rotación!$O:$O,0,0,-1),"")))),"")</f>
        <v>34100000</v>
      </c>
      <c r="H2808" s="13">
        <f>IFERROR(IF($F2808="ALTA",$D2808*1,
IF($F2808="MEDIA",$D2808*0.97,
IF($F2808="BAJA",$D2808*0.9,
IF($F2808="LIQUIDAR",_xlfn.XLOOKUP(A2808,Rotación!$A:$A,Rotación!$O:$O,0,0,-1),"")))),"")</f>
        <v>33077000</v>
      </c>
      <c r="I2808" s="13">
        <f>IFERROR(IF($F2808="ALTA",$D2808*0.97,
IF($F2808="MEDIA",$D2808*0.94,
IF($F2808="BAJA",$D2808*0.87,
IF($F2808="LIQUIDAR",_xlfn.XLOOKUP(A2808,Rotación!$A:$A,Rotación!$O:$O,0,0,-1),"")))),"")</f>
        <v>32054000</v>
      </c>
      <c r="J2808" s="13">
        <f>IFERROR(IF($F2808="ALTA",$D2808*0.94,
IF($F2808="MEDIA",$D2808*0.9,
IF($F2808="BAJA",$D2808*0.85,
IF($F2808="LIQUIDAR",_xlfn.XLOOKUP(A2808,Rotación!$A:$A,Rotación!$O:$O,0,0,-1),"")))),"")</f>
        <v>30690000</v>
      </c>
      <c r="K2808" s="13" t="str">
        <f>_xlfn.XLOOKUP(A2808,Rotación!$A:$A,Rotación!$P:$P,"",0,-1)</f>
        <v/>
      </c>
      <c r="L2808" s="25" t="e">
        <f t="shared" si="188"/>
        <v>#VALUE!</v>
      </c>
      <c r="M2808" s="26">
        <f t="shared" si="189"/>
        <v>0.7917888563049853</v>
      </c>
      <c r="N2808" s="22">
        <f>IFERROR(VLOOKUP(A2808,'Base ATR'!$1:$1048576,2,0),"")</f>
        <v>45666.782638888886</v>
      </c>
      <c r="O2808" s="23">
        <f t="shared" ca="1" si="190"/>
        <v>621.21736111111386</v>
      </c>
      <c r="P2808" t="str">
        <f t="shared" si="191"/>
        <v>SOBRE MERCADO</v>
      </c>
    </row>
    <row r="2809" spans="1:16" x14ac:dyDescent="0.3">
      <c r="A2809" t="s">
        <v>6447</v>
      </c>
      <c r="D2809" s="29">
        <v>8900000</v>
      </c>
      <c r="E2809" s="29">
        <v>7500000</v>
      </c>
      <c r="F2809" t="s">
        <v>5390</v>
      </c>
      <c r="G2809" s="13">
        <f>IFERROR(IF($F2809="ALTA",$D2809*1.03,
IF($F2809="MEDIA",$D2809*1,
IF($F2809="BAJA",$D2809*0.92,
IF($F2809="LIQUIDAR",_xlfn.XLOOKUP(A2809,Rotación!$A:$A,Rotación!$O:$O,0,0,-1),"")))),"")</f>
        <v>9167000</v>
      </c>
      <c r="H2809" s="13">
        <f>IFERROR(IF($F2809="ALTA",$D2809*1,
IF($F2809="MEDIA",$D2809*0.97,
IF($F2809="BAJA",$D2809*0.9,
IF($F2809="LIQUIDAR",_xlfn.XLOOKUP(A2809,Rotación!$A:$A,Rotación!$O:$O,0,0,-1),"")))),"")</f>
        <v>8900000</v>
      </c>
      <c r="I2809" s="13">
        <f>IFERROR(IF($F2809="ALTA",$D2809*0.97,
IF($F2809="MEDIA",$D2809*0.94,
IF($F2809="BAJA",$D2809*0.87,
IF($F2809="LIQUIDAR",_xlfn.XLOOKUP(A2809,Rotación!$A:$A,Rotación!$O:$O,0,0,-1),"")))),"")</f>
        <v>8633000</v>
      </c>
      <c r="J2809" s="13">
        <f>IFERROR(IF($F2809="ALTA",$D2809*0.94,
IF($F2809="MEDIA",$D2809*0.9,
IF($F2809="BAJA",$D2809*0.85,
IF($F2809="LIQUIDAR",_xlfn.XLOOKUP(A2809,Rotación!$A:$A,Rotación!$O:$O,0,0,-1),"")))),"")</f>
        <v>8365999.9999999991</v>
      </c>
      <c r="K2809" s="13" t="str">
        <f>_xlfn.XLOOKUP(A2809,Rotación!$A:$A,Rotación!$P:$P,"",0,-1)</f>
        <v/>
      </c>
      <c r="L2809" s="25" t="e">
        <f t="shared" si="188"/>
        <v>#VALUE!</v>
      </c>
      <c r="M2809" s="26">
        <f t="shared" si="189"/>
        <v>0.84269662921348309</v>
      </c>
      <c r="N2809" s="22" t="str">
        <f>IFERROR(VLOOKUP(A2809,'Base ATR'!$1:$1048576,2,0),"")</f>
        <v/>
      </c>
      <c r="O2809" s="23" t="str">
        <f t="shared" ca="1" si="190"/>
        <v/>
      </c>
      <c r="P2809" t="str">
        <f t="shared" si="191"/>
        <v/>
      </c>
    </row>
    <row r="2810" spans="1:16" x14ac:dyDescent="0.3">
      <c r="A2810" t="s">
        <v>568</v>
      </c>
      <c r="D2810" s="29">
        <v>11900000</v>
      </c>
      <c r="E2810" s="29">
        <v>10500000</v>
      </c>
      <c r="F2810" t="s">
        <v>5390</v>
      </c>
      <c r="G2810" s="13">
        <f>IFERROR(IF($F2810="ALTA",$D2810*1.03,
IF($F2810="MEDIA",$D2810*1,
IF($F2810="BAJA",$D2810*0.92,
IF($F2810="LIQUIDAR",_xlfn.XLOOKUP(A2810,Rotación!$A:$A,Rotación!$O:$O,0,0,-1),"")))),"")</f>
        <v>12257000</v>
      </c>
      <c r="H2810" s="13">
        <f>IFERROR(IF($F2810="ALTA",$D2810*1,
IF($F2810="MEDIA",$D2810*0.97,
IF($F2810="BAJA",$D2810*0.9,
IF($F2810="LIQUIDAR",_xlfn.XLOOKUP(A2810,Rotación!$A:$A,Rotación!$O:$O,0,0,-1),"")))),"")</f>
        <v>11900000</v>
      </c>
      <c r="I2810" s="13">
        <f>IFERROR(IF($F2810="ALTA",$D2810*0.97,
IF($F2810="MEDIA",$D2810*0.94,
IF($F2810="BAJA",$D2810*0.87,
IF($F2810="LIQUIDAR",_xlfn.XLOOKUP(A2810,Rotación!$A:$A,Rotación!$O:$O,0,0,-1),"")))),"")</f>
        <v>11543000</v>
      </c>
      <c r="J2810" s="13">
        <f>IFERROR(IF($F2810="ALTA",$D2810*0.94,
IF($F2810="MEDIA",$D2810*0.9,
IF($F2810="BAJA",$D2810*0.85,
IF($F2810="LIQUIDAR",_xlfn.XLOOKUP(A2810,Rotación!$A:$A,Rotación!$O:$O,0,0,-1),"")))),"")</f>
        <v>11186000</v>
      </c>
      <c r="K2810" s="13" t="str">
        <f>_xlfn.XLOOKUP(A2810,Rotación!$A:$A,Rotación!$P:$P,"",0,-1)</f>
        <v/>
      </c>
      <c r="L2810" s="25" t="e">
        <f t="shared" si="188"/>
        <v>#VALUE!</v>
      </c>
      <c r="M2810" s="26">
        <f t="shared" si="189"/>
        <v>0.88235294117647056</v>
      </c>
      <c r="N2810" s="22">
        <f>IFERROR(VLOOKUP(A2810,'Base ATR'!$1:$1048576,2,0),"")</f>
        <v>45906.509027777778</v>
      </c>
      <c r="O2810" s="23">
        <f t="shared" ca="1" si="190"/>
        <v>381.4909722222219</v>
      </c>
      <c r="P2810" t="str">
        <f t="shared" si="191"/>
        <v>SOBRE MERCADO</v>
      </c>
    </row>
    <row r="2811" spans="1:16" x14ac:dyDescent="0.3">
      <c r="A2811" t="s">
        <v>5408</v>
      </c>
      <c r="D2811" s="29">
        <v>15500000</v>
      </c>
      <c r="E2811" s="29">
        <v>13000000</v>
      </c>
      <c r="F2811" t="s">
        <v>5390</v>
      </c>
      <c r="G2811" s="13">
        <f>IFERROR(IF($F2811="ALTA",$D2811*1.03,
IF($F2811="MEDIA",$D2811*1,
IF($F2811="BAJA",$D2811*0.92,
IF($F2811="LIQUIDAR",_xlfn.XLOOKUP(A2811,Rotación!$A:$A,Rotación!$O:$O,0,0,-1),"")))),"")</f>
        <v>15965000</v>
      </c>
      <c r="H2811" s="13">
        <f>IFERROR(IF($F2811="ALTA",$D2811*1,
IF($F2811="MEDIA",$D2811*0.97,
IF($F2811="BAJA",$D2811*0.9,
IF($F2811="LIQUIDAR",_xlfn.XLOOKUP(A2811,Rotación!$A:$A,Rotación!$O:$O,0,0,-1),"")))),"")</f>
        <v>15500000</v>
      </c>
      <c r="I2811" s="13">
        <f>IFERROR(IF($F2811="ALTA",$D2811*0.97,
IF($F2811="MEDIA",$D2811*0.94,
IF($F2811="BAJA",$D2811*0.87,
IF($F2811="LIQUIDAR",_xlfn.XLOOKUP(A2811,Rotación!$A:$A,Rotación!$O:$O,0,0,-1),"")))),"")</f>
        <v>15035000</v>
      </c>
      <c r="J2811" s="13">
        <f>IFERROR(IF($F2811="ALTA",$D2811*0.94,
IF($F2811="MEDIA",$D2811*0.9,
IF($F2811="BAJA",$D2811*0.85,
IF($F2811="LIQUIDAR",_xlfn.XLOOKUP(A2811,Rotación!$A:$A,Rotación!$O:$O,0,0,-1),"")))),"")</f>
        <v>14570000</v>
      </c>
      <c r="K2811" s="13" t="str">
        <f>_xlfn.XLOOKUP(A2811,Rotación!$A:$A,Rotación!$P:$P,"",0,-1)</f>
        <v/>
      </c>
      <c r="L2811" s="25" t="e">
        <f t="shared" si="188"/>
        <v>#VALUE!</v>
      </c>
      <c r="M2811" s="26">
        <f t="shared" si="189"/>
        <v>0.83870967741935487</v>
      </c>
      <c r="N2811" s="22" t="str">
        <f>IFERROR(VLOOKUP(A2811,'Base ATR'!$1:$1048576,2,0),"")</f>
        <v/>
      </c>
      <c r="O2811" s="23" t="str">
        <f t="shared" ca="1" si="190"/>
        <v/>
      </c>
      <c r="P2811" t="str">
        <f t="shared" si="191"/>
        <v/>
      </c>
    </row>
    <row r="2812" spans="1:16" x14ac:dyDescent="0.3">
      <c r="A2812" t="s">
        <v>6448</v>
      </c>
      <c r="D2812" s="29">
        <v>16100000</v>
      </c>
      <c r="E2812" s="29">
        <v>13500000</v>
      </c>
      <c r="F2812" t="s">
        <v>5390</v>
      </c>
      <c r="G2812" s="13">
        <f>IFERROR(IF($F2812="ALTA",$D2812*1.03,
IF($F2812="MEDIA",$D2812*1,
IF($F2812="BAJA",$D2812*0.92,
IF($F2812="LIQUIDAR",_xlfn.XLOOKUP(A2812,Rotación!$A:$A,Rotación!$O:$O,0,0,-1),"")))),"")</f>
        <v>16583000</v>
      </c>
      <c r="H2812" s="13">
        <f>IFERROR(IF($F2812="ALTA",$D2812*1,
IF($F2812="MEDIA",$D2812*0.97,
IF($F2812="BAJA",$D2812*0.9,
IF($F2812="LIQUIDAR",_xlfn.XLOOKUP(A2812,Rotación!$A:$A,Rotación!$O:$O,0,0,-1),"")))),"")</f>
        <v>16100000</v>
      </c>
      <c r="I2812" s="13">
        <f>IFERROR(IF($F2812="ALTA",$D2812*0.97,
IF($F2812="MEDIA",$D2812*0.94,
IF($F2812="BAJA",$D2812*0.87,
IF($F2812="LIQUIDAR",_xlfn.XLOOKUP(A2812,Rotación!$A:$A,Rotación!$O:$O,0,0,-1),"")))),"")</f>
        <v>15617000</v>
      </c>
      <c r="J2812" s="13">
        <f>IFERROR(IF($F2812="ALTA",$D2812*0.94,
IF($F2812="MEDIA",$D2812*0.9,
IF($F2812="BAJA",$D2812*0.85,
IF($F2812="LIQUIDAR",_xlfn.XLOOKUP(A2812,Rotación!$A:$A,Rotación!$O:$O,0,0,-1),"")))),"")</f>
        <v>15134000</v>
      </c>
      <c r="K2812" s="13" t="str">
        <f>_xlfn.XLOOKUP(A2812,Rotación!$A:$A,Rotación!$P:$P,"",0,-1)</f>
        <v/>
      </c>
      <c r="L2812" s="25" t="e">
        <f t="shared" si="188"/>
        <v>#VALUE!</v>
      </c>
      <c r="M2812" s="26">
        <f t="shared" si="189"/>
        <v>0.83850931677018636</v>
      </c>
      <c r="N2812" s="22" t="str">
        <f>IFERROR(VLOOKUP(A2812,'Base ATR'!$1:$1048576,2,0),"")</f>
        <v/>
      </c>
      <c r="O2812" s="23" t="str">
        <f t="shared" ca="1" si="190"/>
        <v/>
      </c>
      <c r="P2812" t="str">
        <f t="shared" si="191"/>
        <v/>
      </c>
    </row>
    <row r="2813" spans="1:16" x14ac:dyDescent="0.3">
      <c r="A2813" t="s">
        <v>6449</v>
      </c>
      <c r="D2813" s="29">
        <v>17400000</v>
      </c>
      <c r="E2813" s="29">
        <v>14600000</v>
      </c>
      <c r="F2813" t="s">
        <v>5390</v>
      </c>
      <c r="G2813" s="13">
        <f>IFERROR(IF($F2813="ALTA",$D2813*1.03,
IF($F2813="MEDIA",$D2813*1,
IF($F2813="BAJA",$D2813*0.92,
IF($F2813="LIQUIDAR",_xlfn.XLOOKUP(A2813,Rotación!$A:$A,Rotación!$O:$O,0,0,-1),"")))),"")</f>
        <v>17922000</v>
      </c>
      <c r="H2813" s="13">
        <f>IFERROR(IF($F2813="ALTA",$D2813*1,
IF($F2813="MEDIA",$D2813*0.97,
IF($F2813="BAJA",$D2813*0.9,
IF($F2813="LIQUIDAR",_xlfn.XLOOKUP(A2813,Rotación!$A:$A,Rotación!$O:$O,0,0,-1),"")))),"")</f>
        <v>17400000</v>
      </c>
      <c r="I2813" s="13">
        <f>IFERROR(IF($F2813="ALTA",$D2813*0.97,
IF($F2813="MEDIA",$D2813*0.94,
IF($F2813="BAJA",$D2813*0.87,
IF($F2813="LIQUIDAR",_xlfn.XLOOKUP(A2813,Rotación!$A:$A,Rotación!$O:$O,0,0,-1),"")))),"")</f>
        <v>16878000</v>
      </c>
      <c r="J2813" s="13">
        <f>IFERROR(IF($F2813="ALTA",$D2813*0.94,
IF($F2813="MEDIA",$D2813*0.9,
IF($F2813="BAJA",$D2813*0.85,
IF($F2813="LIQUIDAR",_xlfn.XLOOKUP(A2813,Rotación!$A:$A,Rotación!$O:$O,0,0,-1),"")))),"")</f>
        <v>16356000</v>
      </c>
      <c r="K2813" s="13" t="str">
        <f>_xlfn.XLOOKUP(A2813,Rotación!$A:$A,Rotación!$P:$P,"",0,-1)</f>
        <v/>
      </c>
      <c r="L2813" s="25" t="e">
        <f t="shared" si="188"/>
        <v>#VALUE!</v>
      </c>
      <c r="M2813" s="26">
        <f t="shared" si="189"/>
        <v>0.83908045977011492</v>
      </c>
      <c r="N2813" s="22" t="str">
        <f>IFERROR(VLOOKUP(A2813,'Base ATR'!$1:$1048576,2,0),"")</f>
        <v/>
      </c>
      <c r="O2813" s="23" t="str">
        <f t="shared" ca="1" si="190"/>
        <v/>
      </c>
      <c r="P2813" t="str">
        <f t="shared" si="191"/>
        <v/>
      </c>
    </row>
    <row r="2814" spans="1:16" x14ac:dyDescent="0.3">
      <c r="A2814" t="s">
        <v>6450</v>
      </c>
      <c r="D2814" s="29">
        <v>12300000</v>
      </c>
      <c r="E2814" s="29">
        <v>10000000</v>
      </c>
      <c r="F2814" t="s">
        <v>5390</v>
      </c>
      <c r="G2814" s="13">
        <f>IFERROR(IF($F2814="ALTA",$D2814*1.03,
IF($F2814="MEDIA",$D2814*1,
IF($F2814="BAJA",$D2814*0.92,
IF($F2814="LIQUIDAR",_xlfn.XLOOKUP(A2814,Rotación!$A:$A,Rotación!$O:$O,0,0,-1),"")))),"")</f>
        <v>12669000</v>
      </c>
      <c r="H2814" s="13">
        <f>IFERROR(IF($F2814="ALTA",$D2814*1,
IF($F2814="MEDIA",$D2814*0.97,
IF($F2814="BAJA",$D2814*0.9,
IF($F2814="LIQUIDAR",_xlfn.XLOOKUP(A2814,Rotación!$A:$A,Rotación!$O:$O,0,0,-1),"")))),"")</f>
        <v>12300000</v>
      </c>
      <c r="I2814" s="13">
        <f>IFERROR(IF($F2814="ALTA",$D2814*0.97,
IF($F2814="MEDIA",$D2814*0.94,
IF($F2814="BAJA",$D2814*0.87,
IF($F2814="LIQUIDAR",_xlfn.XLOOKUP(A2814,Rotación!$A:$A,Rotación!$O:$O,0,0,-1),"")))),"")</f>
        <v>11931000</v>
      </c>
      <c r="J2814" s="13">
        <f>IFERROR(IF($F2814="ALTA",$D2814*0.94,
IF($F2814="MEDIA",$D2814*0.9,
IF($F2814="BAJA",$D2814*0.85,
IF($F2814="LIQUIDAR",_xlfn.XLOOKUP(A2814,Rotación!$A:$A,Rotación!$O:$O,0,0,-1),"")))),"")</f>
        <v>11562000</v>
      </c>
      <c r="K2814" s="13" t="str">
        <f>_xlfn.XLOOKUP(A2814,Rotación!$A:$A,Rotación!$P:$P,"",0,-1)</f>
        <v/>
      </c>
      <c r="L2814" s="25" t="e">
        <f t="shared" si="188"/>
        <v>#VALUE!</v>
      </c>
      <c r="M2814" s="26">
        <f t="shared" si="189"/>
        <v>0.81300813008130079</v>
      </c>
      <c r="N2814" s="22" t="str">
        <f>IFERROR(VLOOKUP(A2814,'Base ATR'!$1:$1048576,2,0),"")</f>
        <v/>
      </c>
      <c r="O2814" s="23" t="str">
        <f t="shared" ca="1" si="190"/>
        <v/>
      </c>
      <c r="P2814" t="str">
        <f t="shared" si="191"/>
        <v/>
      </c>
    </row>
    <row r="2815" spans="1:16" x14ac:dyDescent="0.3">
      <c r="A2815" t="s">
        <v>6451</v>
      </c>
      <c r="D2815" s="29">
        <v>16000000</v>
      </c>
      <c r="E2815" s="29">
        <v>12000000</v>
      </c>
      <c r="F2815" t="s">
        <v>5390</v>
      </c>
      <c r="G2815" s="13">
        <f>IFERROR(IF($F2815="ALTA",$D2815*1.03,
IF($F2815="MEDIA",$D2815*1,
IF($F2815="BAJA",$D2815*0.92,
IF($F2815="LIQUIDAR",_xlfn.XLOOKUP(A2815,Rotación!$A:$A,Rotación!$O:$O,0,0,-1),"")))),"")</f>
        <v>16480000</v>
      </c>
      <c r="H2815" s="13">
        <f>IFERROR(IF($F2815="ALTA",$D2815*1,
IF($F2815="MEDIA",$D2815*0.97,
IF($F2815="BAJA",$D2815*0.9,
IF($F2815="LIQUIDAR",_xlfn.XLOOKUP(A2815,Rotación!$A:$A,Rotación!$O:$O,0,0,-1),"")))),"")</f>
        <v>16000000</v>
      </c>
      <c r="I2815" s="13">
        <f>IFERROR(IF($F2815="ALTA",$D2815*0.97,
IF($F2815="MEDIA",$D2815*0.94,
IF($F2815="BAJA",$D2815*0.87,
IF($F2815="LIQUIDAR",_xlfn.XLOOKUP(A2815,Rotación!$A:$A,Rotación!$O:$O,0,0,-1),"")))),"")</f>
        <v>15520000</v>
      </c>
      <c r="J2815" s="13">
        <f>IFERROR(IF($F2815="ALTA",$D2815*0.94,
IF($F2815="MEDIA",$D2815*0.9,
IF($F2815="BAJA",$D2815*0.85,
IF($F2815="LIQUIDAR",_xlfn.XLOOKUP(A2815,Rotación!$A:$A,Rotación!$O:$O,0,0,-1),"")))),"")</f>
        <v>15040000</v>
      </c>
      <c r="K2815" s="13" t="str">
        <f>_xlfn.XLOOKUP(A2815,Rotación!$A:$A,Rotación!$P:$P,"",0,-1)</f>
        <v/>
      </c>
      <c r="L2815" s="25" t="e">
        <f t="shared" si="188"/>
        <v>#VALUE!</v>
      </c>
      <c r="M2815" s="26">
        <f t="shared" si="189"/>
        <v>0.75</v>
      </c>
      <c r="N2815" s="22">
        <f>IFERROR(VLOOKUP(A2815,'Base ATR'!$1:$1048576,2,0),"")</f>
        <v>46125.533333333333</v>
      </c>
      <c r="O2815" s="23">
        <f t="shared" ca="1" si="190"/>
        <v>162.46666666666715</v>
      </c>
      <c r="P2815" t="str">
        <f t="shared" si="191"/>
        <v>SOBRE MERCADO</v>
      </c>
    </row>
    <row r="2816" spans="1:16" x14ac:dyDescent="0.3">
      <c r="A2816" t="s">
        <v>6452</v>
      </c>
      <c r="D2816" s="29">
        <v>13500000</v>
      </c>
      <c r="E2816" s="29">
        <v>11000000</v>
      </c>
      <c r="F2816" t="s">
        <v>5390</v>
      </c>
      <c r="G2816" s="13">
        <f>IFERROR(IF($F2816="ALTA",$D2816*1.03,
IF($F2816="MEDIA",$D2816*1,
IF($F2816="BAJA",$D2816*0.92,
IF($F2816="LIQUIDAR",_xlfn.XLOOKUP(A2816,Rotación!$A:$A,Rotación!$O:$O,0,0,-1),"")))),"")</f>
        <v>13905000</v>
      </c>
      <c r="H2816" s="13">
        <f>IFERROR(IF($F2816="ALTA",$D2816*1,
IF($F2816="MEDIA",$D2816*0.97,
IF($F2816="BAJA",$D2816*0.9,
IF($F2816="LIQUIDAR",_xlfn.XLOOKUP(A2816,Rotación!$A:$A,Rotación!$O:$O,0,0,-1),"")))),"")</f>
        <v>13500000</v>
      </c>
      <c r="I2816" s="13">
        <f>IFERROR(IF($F2816="ALTA",$D2816*0.97,
IF($F2816="MEDIA",$D2816*0.94,
IF($F2816="BAJA",$D2816*0.87,
IF($F2816="LIQUIDAR",_xlfn.XLOOKUP(A2816,Rotación!$A:$A,Rotación!$O:$O,0,0,-1),"")))),"")</f>
        <v>13095000</v>
      </c>
      <c r="J2816" s="13">
        <f>IFERROR(IF($F2816="ALTA",$D2816*0.94,
IF($F2816="MEDIA",$D2816*0.9,
IF($F2816="BAJA",$D2816*0.85,
IF($F2816="LIQUIDAR",_xlfn.XLOOKUP(A2816,Rotación!$A:$A,Rotación!$O:$O,0,0,-1),"")))),"")</f>
        <v>12690000</v>
      </c>
      <c r="K2816" s="13" t="str">
        <f>_xlfn.XLOOKUP(A2816,Rotación!$A:$A,Rotación!$P:$P,"",0,-1)</f>
        <v/>
      </c>
      <c r="L2816" s="25" t="e">
        <f t="shared" si="188"/>
        <v>#VALUE!</v>
      </c>
      <c r="M2816" s="26">
        <f t="shared" si="189"/>
        <v>0.81481481481481477</v>
      </c>
      <c r="N2816" s="22" t="str">
        <f>IFERROR(VLOOKUP(A2816,'Base ATR'!$1:$1048576,2,0),"")</f>
        <v/>
      </c>
      <c r="O2816" s="23" t="str">
        <f t="shared" ca="1" si="190"/>
        <v/>
      </c>
      <c r="P2816" t="str">
        <f t="shared" si="191"/>
        <v/>
      </c>
    </row>
    <row r="2817" spans="1:16" x14ac:dyDescent="0.3">
      <c r="A2817" t="s">
        <v>6453</v>
      </c>
      <c r="D2817" s="29">
        <v>17600000</v>
      </c>
      <c r="E2817" s="29">
        <v>15200000</v>
      </c>
      <c r="F2817" t="s">
        <v>5390</v>
      </c>
      <c r="G2817" s="13">
        <f>IFERROR(IF($F2817="ALTA",$D2817*1.03,
IF($F2817="MEDIA",$D2817*1,
IF($F2817="BAJA",$D2817*0.92,
IF($F2817="LIQUIDAR",_xlfn.XLOOKUP(A2817,Rotación!$A:$A,Rotación!$O:$O,0,0,-1),"")))),"")</f>
        <v>18128000</v>
      </c>
      <c r="H2817" s="13">
        <f>IFERROR(IF($F2817="ALTA",$D2817*1,
IF($F2817="MEDIA",$D2817*0.97,
IF($F2817="BAJA",$D2817*0.9,
IF($F2817="LIQUIDAR",_xlfn.XLOOKUP(A2817,Rotación!$A:$A,Rotación!$O:$O,0,0,-1),"")))),"")</f>
        <v>17600000</v>
      </c>
      <c r="I2817" s="13">
        <f>IFERROR(IF($F2817="ALTA",$D2817*0.97,
IF($F2817="MEDIA",$D2817*0.94,
IF($F2817="BAJA",$D2817*0.87,
IF($F2817="LIQUIDAR",_xlfn.XLOOKUP(A2817,Rotación!$A:$A,Rotación!$O:$O,0,0,-1),"")))),"")</f>
        <v>17072000</v>
      </c>
      <c r="J2817" s="13">
        <f>IFERROR(IF($F2817="ALTA",$D2817*0.94,
IF($F2817="MEDIA",$D2817*0.9,
IF($F2817="BAJA",$D2817*0.85,
IF($F2817="LIQUIDAR",_xlfn.XLOOKUP(A2817,Rotación!$A:$A,Rotación!$O:$O,0,0,-1),"")))),"")</f>
        <v>16543999.999999998</v>
      </c>
      <c r="K2817" s="13" t="str">
        <f>_xlfn.XLOOKUP(A2817,Rotación!$A:$A,Rotación!$P:$P,"",0,-1)</f>
        <v/>
      </c>
      <c r="L2817" s="25" t="e">
        <f t="shared" si="188"/>
        <v>#VALUE!</v>
      </c>
      <c r="M2817" s="26">
        <f t="shared" si="189"/>
        <v>0.86363636363636365</v>
      </c>
      <c r="N2817" s="22" t="str">
        <f>IFERROR(VLOOKUP(A2817,'Base ATR'!$1:$1048576,2,0),"")</f>
        <v/>
      </c>
      <c r="O2817" s="23" t="str">
        <f t="shared" ca="1" si="190"/>
        <v/>
      </c>
      <c r="P2817" t="str">
        <f t="shared" si="191"/>
        <v/>
      </c>
    </row>
    <row r="2818" spans="1:16" x14ac:dyDescent="0.3">
      <c r="A2818" t="s">
        <v>6454</v>
      </c>
      <c r="D2818" s="29">
        <v>30600000</v>
      </c>
      <c r="E2818" s="29">
        <v>26000000</v>
      </c>
      <c r="F2818" t="s">
        <v>5390</v>
      </c>
      <c r="G2818" s="13">
        <f>IFERROR(IF($F2818="ALTA",$D2818*1.03,
IF($F2818="MEDIA",$D2818*1,
IF($F2818="BAJA",$D2818*0.92,
IF($F2818="LIQUIDAR",_xlfn.XLOOKUP(A2818,Rotación!$A:$A,Rotación!$O:$O,0,0,-1),"")))),"")</f>
        <v>31518000</v>
      </c>
      <c r="H2818" s="13">
        <f>IFERROR(IF($F2818="ALTA",$D2818*1,
IF($F2818="MEDIA",$D2818*0.97,
IF($F2818="BAJA",$D2818*0.9,
IF($F2818="LIQUIDAR",_xlfn.XLOOKUP(A2818,Rotación!$A:$A,Rotación!$O:$O,0,0,-1),"")))),"")</f>
        <v>30600000</v>
      </c>
      <c r="I2818" s="13">
        <f>IFERROR(IF($F2818="ALTA",$D2818*0.97,
IF($F2818="MEDIA",$D2818*0.94,
IF($F2818="BAJA",$D2818*0.87,
IF($F2818="LIQUIDAR",_xlfn.XLOOKUP(A2818,Rotación!$A:$A,Rotación!$O:$O,0,0,-1),"")))),"")</f>
        <v>29682000</v>
      </c>
      <c r="J2818" s="13">
        <f>IFERROR(IF($F2818="ALTA",$D2818*0.94,
IF($F2818="MEDIA",$D2818*0.9,
IF($F2818="BAJA",$D2818*0.85,
IF($F2818="LIQUIDAR",_xlfn.XLOOKUP(A2818,Rotación!$A:$A,Rotación!$O:$O,0,0,-1),"")))),"")</f>
        <v>28764000</v>
      </c>
      <c r="K2818" s="13" t="str">
        <f>_xlfn.XLOOKUP(A2818,Rotación!$A:$A,Rotación!$P:$P,"",0,-1)</f>
        <v/>
      </c>
      <c r="L2818" s="25" t="e">
        <f t="shared" si="188"/>
        <v>#VALUE!</v>
      </c>
      <c r="M2818" s="26">
        <f t="shared" si="189"/>
        <v>0.84967320261437906</v>
      </c>
      <c r="N2818" s="22" t="str">
        <f>IFERROR(VLOOKUP(A2818,'Base ATR'!$1:$1048576,2,0),"")</f>
        <v/>
      </c>
      <c r="O2818" s="23" t="str">
        <f t="shared" ca="1" si="190"/>
        <v/>
      </c>
      <c r="P2818" t="str">
        <f t="shared" si="191"/>
        <v/>
      </c>
    </row>
    <row r="2819" spans="1:16" x14ac:dyDescent="0.3">
      <c r="A2819" t="s">
        <v>6455</v>
      </c>
      <c r="D2819" s="29">
        <v>8100000</v>
      </c>
      <c r="E2819" s="29">
        <v>6700000</v>
      </c>
      <c r="F2819" t="s">
        <v>5390</v>
      </c>
      <c r="G2819" s="13">
        <f>IFERROR(IF($F2819="ALTA",$D2819*1.03,
IF($F2819="MEDIA",$D2819*1,
IF($F2819="BAJA",$D2819*0.92,
IF($F2819="LIQUIDAR",_xlfn.XLOOKUP(A2819,Rotación!$A:$A,Rotación!$O:$O,0,0,-1),"")))),"")</f>
        <v>8343000</v>
      </c>
      <c r="H2819" s="13">
        <f>IFERROR(IF($F2819="ALTA",$D2819*1,
IF($F2819="MEDIA",$D2819*0.97,
IF($F2819="BAJA",$D2819*0.9,
IF($F2819="LIQUIDAR",_xlfn.XLOOKUP(A2819,Rotación!$A:$A,Rotación!$O:$O,0,0,-1),"")))),"")</f>
        <v>8100000</v>
      </c>
      <c r="I2819" s="13">
        <f>IFERROR(IF($F2819="ALTA",$D2819*0.97,
IF($F2819="MEDIA",$D2819*0.94,
IF($F2819="BAJA",$D2819*0.87,
IF($F2819="LIQUIDAR",_xlfn.XLOOKUP(A2819,Rotación!$A:$A,Rotación!$O:$O,0,0,-1),"")))),"")</f>
        <v>7857000</v>
      </c>
      <c r="J2819" s="13">
        <f>IFERROR(IF($F2819="ALTA",$D2819*0.94,
IF($F2819="MEDIA",$D2819*0.9,
IF($F2819="BAJA",$D2819*0.85,
IF($F2819="LIQUIDAR",_xlfn.XLOOKUP(A2819,Rotación!$A:$A,Rotación!$O:$O,0,0,-1),"")))),"")</f>
        <v>7614000</v>
      </c>
      <c r="K2819" s="13" t="str">
        <f>_xlfn.XLOOKUP(A2819,Rotación!$A:$A,Rotación!$P:$P,"",0,-1)</f>
        <v/>
      </c>
      <c r="L2819" s="25" t="e">
        <f t="shared" si="188"/>
        <v>#VALUE!</v>
      </c>
      <c r="M2819" s="26">
        <f t="shared" si="189"/>
        <v>0.8271604938271605</v>
      </c>
      <c r="N2819" s="22" t="str">
        <f>IFERROR(VLOOKUP(A2819,'Base ATR'!$1:$1048576,2,0),"")</f>
        <v/>
      </c>
      <c r="O2819" s="23" t="str">
        <f t="shared" ca="1" si="190"/>
        <v/>
      </c>
      <c r="P2819" t="str">
        <f t="shared" si="191"/>
        <v/>
      </c>
    </row>
    <row r="2820" spans="1:16" x14ac:dyDescent="0.3">
      <c r="A2820" t="s">
        <v>6456</v>
      </c>
      <c r="D2820" s="29">
        <v>22000000</v>
      </c>
      <c r="E2820" s="29">
        <v>18000000</v>
      </c>
      <c r="F2820" t="s">
        <v>5390</v>
      </c>
      <c r="G2820" s="13">
        <f>IFERROR(IF($F2820="ALTA",$D2820*1.03,
IF($F2820="MEDIA",$D2820*1,
IF($F2820="BAJA",$D2820*0.92,
IF($F2820="LIQUIDAR",_xlfn.XLOOKUP(A2820,Rotación!$A:$A,Rotación!$O:$O,0,0,-1),"")))),"")</f>
        <v>22660000</v>
      </c>
      <c r="H2820" s="13">
        <f>IFERROR(IF($F2820="ALTA",$D2820*1,
IF($F2820="MEDIA",$D2820*0.97,
IF($F2820="BAJA",$D2820*0.9,
IF($F2820="LIQUIDAR",_xlfn.XLOOKUP(A2820,Rotación!$A:$A,Rotación!$O:$O,0,0,-1),"")))),"")</f>
        <v>22000000</v>
      </c>
      <c r="I2820" s="13">
        <f>IFERROR(IF($F2820="ALTA",$D2820*0.97,
IF($F2820="MEDIA",$D2820*0.94,
IF($F2820="BAJA",$D2820*0.87,
IF($F2820="LIQUIDAR",_xlfn.XLOOKUP(A2820,Rotación!$A:$A,Rotación!$O:$O,0,0,-1),"")))),"")</f>
        <v>21340000</v>
      </c>
      <c r="J2820" s="13">
        <f>IFERROR(IF($F2820="ALTA",$D2820*0.94,
IF($F2820="MEDIA",$D2820*0.9,
IF($F2820="BAJA",$D2820*0.85,
IF($F2820="LIQUIDAR",_xlfn.XLOOKUP(A2820,Rotación!$A:$A,Rotación!$O:$O,0,0,-1),"")))),"")</f>
        <v>20680000</v>
      </c>
      <c r="K2820" s="13" t="str">
        <f>_xlfn.XLOOKUP(A2820,Rotación!$A:$A,Rotación!$P:$P,"",0,-1)</f>
        <v/>
      </c>
      <c r="L2820" s="25" t="e">
        <f t="shared" si="188"/>
        <v>#VALUE!</v>
      </c>
      <c r="M2820" s="26">
        <f t="shared" si="189"/>
        <v>0.81818181818181823</v>
      </c>
      <c r="N2820" s="22" t="str">
        <f>IFERROR(VLOOKUP(A2820,'Base ATR'!$1:$1048576,2,0),"")</f>
        <v/>
      </c>
      <c r="O2820" s="23" t="str">
        <f t="shared" ca="1" si="190"/>
        <v/>
      </c>
      <c r="P2820" t="str">
        <f t="shared" si="191"/>
        <v/>
      </c>
    </row>
    <row r="2821" spans="1:16" x14ac:dyDescent="0.3">
      <c r="A2821" t="s">
        <v>6457</v>
      </c>
      <c r="D2821" s="29">
        <v>9900000</v>
      </c>
      <c r="E2821" s="29">
        <v>7800000</v>
      </c>
      <c r="F2821" t="s">
        <v>5390</v>
      </c>
      <c r="G2821" s="13">
        <f>IFERROR(IF($F2821="ALTA",$D2821*1.03,
IF($F2821="MEDIA",$D2821*1,
IF($F2821="BAJA",$D2821*0.92,
IF($F2821="LIQUIDAR",_xlfn.XLOOKUP(A2821,Rotación!$A:$A,Rotación!$O:$O,0,0,-1),"")))),"")</f>
        <v>10197000</v>
      </c>
      <c r="H2821" s="13">
        <f>IFERROR(IF($F2821="ALTA",$D2821*1,
IF($F2821="MEDIA",$D2821*0.97,
IF($F2821="BAJA",$D2821*0.9,
IF($F2821="LIQUIDAR",_xlfn.XLOOKUP(A2821,Rotación!$A:$A,Rotación!$O:$O,0,0,-1),"")))),"")</f>
        <v>9900000</v>
      </c>
      <c r="I2821" s="13">
        <f>IFERROR(IF($F2821="ALTA",$D2821*0.97,
IF($F2821="MEDIA",$D2821*0.94,
IF($F2821="BAJA",$D2821*0.87,
IF($F2821="LIQUIDAR",_xlfn.XLOOKUP(A2821,Rotación!$A:$A,Rotación!$O:$O,0,0,-1),"")))),"")</f>
        <v>9603000</v>
      </c>
      <c r="J2821" s="13">
        <f>IFERROR(IF($F2821="ALTA",$D2821*0.94,
IF($F2821="MEDIA",$D2821*0.9,
IF($F2821="BAJA",$D2821*0.85,
IF($F2821="LIQUIDAR",_xlfn.XLOOKUP(A2821,Rotación!$A:$A,Rotación!$O:$O,0,0,-1),"")))),"")</f>
        <v>9306000</v>
      </c>
      <c r="K2821" s="13" t="str">
        <f>_xlfn.XLOOKUP(A2821,Rotación!$A:$A,Rotación!$P:$P,"",0,-1)</f>
        <v/>
      </c>
      <c r="L2821" s="25" t="e">
        <f t="shared" si="188"/>
        <v>#VALUE!</v>
      </c>
      <c r="M2821" s="26">
        <f t="shared" si="189"/>
        <v>0.78787878787878785</v>
      </c>
      <c r="N2821" s="22" t="str">
        <f>IFERROR(VLOOKUP(A2821,'Base ATR'!$1:$1048576,2,0),"")</f>
        <v/>
      </c>
      <c r="O2821" s="23" t="str">
        <f t="shared" ca="1" si="190"/>
        <v/>
      </c>
      <c r="P2821" t="str">
        <f t="shared" si="191"/>
        <v/>
      </c>
    </row>
    <row r="2822" spans="1:16" x14ac:dyDescent="0.3">
      <c r="A2822" t="s">
        <v>6458</v>
      </c>
      <c r="D2822" s="29">
        <v>14700000</v>
      </c>
      <c r="E2822" s="29">
        <v>12300000</v>
      </c>
      <c r="F2822" t="s">
        <v>5390</v>
      </c>
      <c r="G2822" s="13">
        <f>IFERROR(IF($F2822="ALTA",$D2822*1.03,
IF($F2822="MEDIA",$D2822*1,
IF($F2822="BAJA",$D2822*0.92,
IF($F2822="LIQUIDAR",_xlfn.XLOOKUP(A2822,Rotación!$A:$A,Rotación!$O:$O,0,0,-1),"")))),"")</f>
        <v>15141000</v>
      </c>
      <c r="H2822" s="13">
        <f>IFERROR(IF($F2822="ALTA",$D2822*1,
IF($F2822="MEDIA",$D2822*0.97,
IF($F2822="BAJA",$D2822*0.9,
IF($F2822="LIQUIDAR",_xlfn.XLOOKUP(A2822,Rotación!$A:$A,Rotación!$O:$O,0,0,-1),"")))),"")</f>
        <v>14700000</v>
      </c>
      <c r="I2822" s="13">
        <f>IFERROR(IF($F2822="ALTA",$D2822*0.97,
IF($F2822="MEDIA",$D2822*0.94,
IF($F2822="BAJA",$D2822*0.87,
IF($F2822="LIQUIDAR",_xlfn.XLOOKUP(A2822,Rotación!$A:$A,Rotación!$O:$O,0,0,-1),"")))),"")</f>
        <v>14259000</v>
      </c>
      <c r="J2822" s="13">
        <f>IFERROR(IF($F2822="ALTA",$D2822*0.94,
IF($F2822="MEDIA",$D2822*0.9,
IF($F2822="BAJA",$D2822*0.85,
IF($F2822="LIQUIDAR",_xlfn.XLOOKUP(A2822,Rotación!$A:$A,Rotación!$O:$O,0,0,-1),"")))),"")</f>
        <v>13818000</v>
      </c>
      <c r="K2822" s="13" t="str">
        <f>_xlfn.XLOOKUP(A2822,Rotación!$A:$A,Rotación!$P:$P,"",0,-1)</f>
        <v/>
      </c>
      <c r="L2822" s="25" t="e">
        <f t="shared" si="188"/>
        <v>#VALUE!</v>
      </c>
      <c r="M2822" s="26">
        <f t="shared" si="189"/>
        <v>0.83673469387755106</v>
      </c>
      <c r="N2822" s="22" t="str">
        <f>IFERROR(VLOOKUP(A2822,'Base ATR'!$1:$1048576,2,0),"")</f>
        <v/>
      </c>
      <c r="O2822" s="23" t="str">
        <f t="shared" ca="1" si="190"/>
        <v/>
      </c>
      <c r="P2822" t="str">
        <f t="shared" si="191"/>
        <v/>
      </c>
    </row>
    <row r="2823" spans="1:16" x14ac:dyDescent="0.3">
      <c r="A2823" t="s">
        <v>6459</v>
      </c>
      <c r="D2823" s="29">
        <v>10600000</v>
      </c>
      <c r="E2823" s="29">
        <v>8600000</v>
      </c>
      <c r="F2823" t="s">
        <v>5390</v>
      </c>
      <c r="G2823" s="13">
        <f>IFERROR(IF($F2823="ALTA",$D2823*1.03,
IF($F2823="MEDIA",$D2823*1,
IF($F2823="BAJA",$D2823*0.92,
IF($F2823="LIQUIDAR",_xlfn.XLOOKUP(A2823,Rotación!$A:$A,Rotación!$O:$O,0,0,-1),"")))),"")</f>
        <v>10918000</v>
      </c>
      <c r="H2823" s="13">
        <f>IFERROR(IF($F2823="ALTA",$D2823*1,
IF($F2823="MEDIA",$D2823*0.97,
IF($F2823="BAJA",$D2823*0.9,
IF($F2823="LIQUIDAR",_xlfn.XLOOKUP(A2823,Rotación!$A:$A,Rotación!$O:$O,0,0,-1),"")))),"")</f>
        <v>10600000</v>
      </c>
      <c r="I2823" s="13">
        <f>IFERROR(IF($F2823="ALTA",$D2823*0.97,
IF($F2823="MEDIA",$D2823*0.94,
IF($F2823="BAJA",$D2823*0.87,
IF($F2823="LIQUIDAR",_xlfn.XLOOKUP(A2823,Rotación!$A:$A,Rotación!$O:$O,0,0,-1),"")))),"")</f>
        <v>10282000</v>
      </c>
      <c r="J2823" s="13">
        <f>IFERROR(IF($F2823="ALTA",$D2823*0.94,
IF($F2823="MEDIA",$D2823*0.9,
IF($F2823="BAJA",$D2823*0.85,
IF($F2823="LIQUIDAR",_xlfn.XLOOKUP(A2823,Rotación!$A:$A,Rotación!$O:$O,0,0,-1),"")))),"")</f>
        <v>9964000</v>
      </c>
      <c r="K2823" s="13" t="str">
        <f>_xlfn.XLOOKUP(A2823,Rotación!$A:$A,Rotación!$P:$P,"",0,-1)</f>
        <v/>
      </c>
      <c r="L2823" s="25" t="e">
        <f t="shared" si="188"/>
        <v>#VALUE!</v>
      </c>
      <c r="M2823" s="26">
        <f t="shared" si="189"/>
        <v>0.81132075471698117</v>
      </c>
      <c r="N2823" s="22" t="str">
        <f>IFERROR(VLOOKUP(A2823,'Base ATR'!$1:$1048576,2,0),"")</f>
        <v/>
      </c>
      <c r="O2823" s="23" t="str">
        <f t="shared" ca="1" si="190"/>
        <v/>
      </c>
      <c r="P2823" t="str">
        <f t="shared" si="191"/>
        <v/>
      </c>
    </row>
    <row r="2824" spans="1:16" x14ac:dyDescent="0.3">
      <c r="A2824" t="s">
        <v>6460</v>
      </c>
      <c r="D2824" s="29">
        <v>16000000</v>
      </c>
      <c r="E2824" s="29">
        <v>13500000</v>
      </c>
      <c r="F2824" t="s">
        <v>5390</v>
      </c>
      <c r="G2824" s="13">
        <f>IFERROR(IF($F2824="ALTA",$D2824*1.03,
IF($F2824="MEDIA",$D2824*1,
IF($F2824="BAJA",$D2824*0.92,
IF($F2824="LIQUIDAR",_xlfn.XLOOKUP(A2824,Rotación!$A:$A,Rotación!$O:$O,0,0,-1),"")))),"")</f>
        <v>16480000</v>
      </c>
      <c r="H2824" s="13">
        <f>IFERROR(IF($F2824="ALTA",$D2824*1,
IF($F2824="MEDIA",$D2824*0.97,
IF($F2824="BAJA",$D2824*0.9,
IF($F2824="LIQUIDAR",_xlfn.XLOOKUP(A2824,Rotación!$A:$A,Rotación!$O:$O,0,0,-1),"")))),"")</f>
        <v>16000000</v>
      </c>
      <c r="I2824" s="13">
        <f>IFERROR(IF($F2824="ALTA",$D2824*0.97,
IF($F2824="MEDIA",$D2824*0.94,
IF($F2824="BAJA",$D2824*0.87,
IF($F2824="LIQUIDAR",_xlfn.XLOOKUP(A2824,Rotación!$A:$A,Rotación!$O:$O,0,0,-1),"")))),"")</f>
        <v>15520000</v>
      </c>
      <c r="J2824" s="13">
        <f>IFERROR(IF($F2824="ALTA",$D2824*0.94,
IF($F2824="MEDIA",$D2824*0.9,
IF($F2824="BAJA",$D2824*0.85,
IF($F2824="LIQUIDAR",_xlfn.XLOOKUP(A2824,Rotación!$A:$A,Rotación!$O:$O,0,0,-1),"")))),"")</f>
        <v>15040000</v>
      </c>
      <c r="K2824" s="13" t="str">
        <f>_xlfn.XLOOKUP(A2824,Rotación!$A:$A,Rotación!$P:$P,"",0,-1)</f>
        <v/>
      </c>
      <c r="L2824" s="25" t="e">
        <f t="shared" si="188"/>
        <v>#VALUE!</v>
      </c>
      <c r="M2824" s="26">
        <f t="shared" si="189"/>
        <v>0.84375</v>
      </c>
      <c r="N2824" s="22" t="str">
        <f>IFERROR(VLOOKUP(A2824,'Base ATR'!$1:$1048576,2,0),"")</f>
        <v/>
      </c>
      <c r="O2824" s="23" t="str">
        <f t="shared" ca="1" si="190"/>
        <v/>
      </c>
      <c r="P2824" t="str">
        <f t="shared" si="191"/>
        <v/>
      </c>
    </row>
    <row r="2825" spans="1:16" x14ac:dyDescent="0.3">
      <c r="A2825" t="s">
        <v>4815</v>
      </c>
      <c r="D2825" s="29">
        <v>16500000</v>
      </c>
      <c r="E2825" s="29">
        <v>13500000</v>
      </c>
      <c r="F2825" t="s">
        <v>5390</v>
      </c>
      <c r="G2825" s="13">
        <f>IFERROR(IF($F2825="ALTA",$D2825*1.03,
IF($F2825="MEDIA",$D2825*1,
IF($F2825="BAJA",$D2825*0.92,
IF($F2825="LIQUIDAR",_xlfn.XLOOKUP(A2825,Rotación!$A:$A,Rotación!$O:$O,0,0,-1),"")))),"")</f>
        <v>16995000</v>
      </c>
      <c r="H2825" s="13">
        <f>IFERROR(IF($F2825="ALTA",$D2825*1,
IF($F2825="MEDIA",$D2825*0.97,
IF($F2825="BAJA",$D2825*0.9,
IF($F2825="LIQUIDAR",_xlfn.XLOOKUP(A2825,Rotación!$A:$A,Rotación!$O:$O,0,0,-1),"")))),"")</f>
        <v>16500000</v>
      </c>
      <c r="I2825" s="13">
        <f>IFERROR(IF($F2825="ALTA",$D2825*0.97,
IF($F2825="MEDIA",$D2825*0.94,
IF($F2825="BAJA",$D2825*0.87,
IF($F2825="LIQUIDAR",_xlfn.XLOOKUP(A2825,Rotación!$A:$A,Rotación!$O:$O,0,0,-1),"")))),"")</f>
        <v>16005000</v>
      </c>
      <c r="J2825" s="13">
        <f>IFERROR(IF($F2825="ALTA",$D2825*0.94,
IF($F2825="MEDIA",$D2825*0.9,
IF($F2825="BAJA",$D2825*0.85,
IF($F2825="LIQUIDAR",_xlfn.XLOOKUP(A2825,Rotación!$A:$A,Rotación!$O:$O,0,0,-1),"")))),"")</f>
        <v>15510000</v>
      </c>
      <c r="K2825" s="13" t="str">
        <f>_xlfn.XLOOKUP(A2825,Rotación!$A:$A,Rotación!$P:$P,"",0,-1)</f>
        <v/>
      </c>
      <c r="L2825" s="25" t="e">
        <f t="shared" si="188"/>
        <v>#VALUE!</v>
      </c>
      <c r="M2825" s="26">
        <f t="shared" si="189"/>
        <v>0.81818181818181823</v>
      </c>
      <c r="N2825" s="22" t="str">
        <f>IFERROR(VLOOKUP(A2825,'Base ATR'!$1:$1048576,2,0),"")</f>
        <v/>
      </c>
      <c r="O2825" s="23" t="str">
        <f t="shared" ca="1" si="190"/>
        <v/>
      </c>
      <c r="P2825" t="str">
        <f t="shared" si="191"/>
        <v/>
      </c>
    </row>
    <row r="2826" spans="1:16" x14ac:dyDescent="0.3">
      <c r="A2826" t="s">
        <v>6461</v>
      </c>
      <c r="D2826" s="29">
        <v>17800000</v>
      </c>
      <c r="E2826" s="29">
        <v>15200000</v>
      </c>
      <c r="F2826" t="s">
        <v>5390</v>
      </c>
      <c r="G2826" s="13">
        <f>IFERROR(IF($F2826="ALTA",$D2826*1.03,
IF($F2826="MEDIA",$D2826*1,
IF($F2826="BAJA",$D2826*0.92,
IF($F2826="LIQUIDAR",_xlfn.XLOOKUP(A2826,Rotación!$A:$A,Rotación!$O:$O,0,0,-1),"")))),"")</f>
        <v>18334000</v>
      </c>
      <c r="H2826" s="13">
        <f>IFERROR(IF($F2826="ALTA",$D2826*1,
IF($F2826="MEDIA",$D2826*0.97,
IF($F2826="BAJA",$D2826*0.9,
IF($F2826="LIQUIDAR",_xlfn.XLOOKUP(A2826,Rotación!$A:$A,Rotación!$O:$O,0,0,-1),"")))),"")</f>
        <v>17800000</v>
      </c>
      <c r="I2826" s="13">
        <f>IFERROR(IF($F2826="ALTA",$D2826*0.97,
IF($F2826="MEDIA",$D2826*0.94,
IF($F2826="BAJA",$D2826*0.87,
IF($F2826="LIQUIDAR",_xlfn.XLOOKUP(A2826,Rotación!$A:$A,Rotación!$O:$O,0,0,-1),"")))),"")</f>
        <v>17266000</v>
      </c>
      <c r="J2826" s="13">
        <f>IFERROR(IF($F2826="ALTA",$D2826*0.94,
IF($F2826="MEDIA",$D2826*0.9,
IF($F2826="BAJA",$D2826*0.85,
IF($F2826="LIQUIDAR",_xlfn.XLOOKUP(A2826,Rotación!$A:$A,Rotación!$O:$O,0,0,-1),"")))),"")</f>
        <v>16731999.999999998</v>
      </c>
      <c r="K2826" s="13">
        <f>_xlfn.XLOOKUP(A2826,Rotación!$A:$A,Rotación!$P:$P,"",0,-1)</f>
        <v>18190000</v>
      </c>
      <c r="L2826" s="25">
        <f t="shared" si="188"/>
        <v>390000</v>
      </c>
      <c r="M2826" s="26">
        <f t="shared" si="189"/>
        <v>0.8539325842696629</v>
      </c>
      <c r="N2826" s="22" t="str">
        <f>IFERROR(VLOOKUP(A2826,'Base ATR'!$1:$1048576,2,0),"")</f>
        <v/>
      </c>
      <c r="O2826" s="23" t="str">
        <f t="shared" ca="1" si="190"/>
        <v/>
      </c>
      <c r="P2826" t="str">
        <f t="shared" si="191"/>
        <v/>
      </c>
    </row>
    <row r="2827" spans="1:16" x14ac:dyDescent="0.3">
      <c r="A2827" t="s">
        <v>6462</v>
      </c>
      <c r="D2827" s="29">
        <v>16200000</v>
      </c>
      <c r="E2827" s="29">
        <v>12500000</v>
      </c>
      <c r="F2827" t="s">
        <v>5390</v>
      </c>
      <c r="G2827" s="13">
        <f>IFERROR(IF($F2827="ALTA",$D2827*1.03,
IF($F2827="MEDIA",$D2827*1,
IF($F2827="BAJA",$D2827*0.92,
IF($F2827="LIQUIDAR",_xlfn.XLOOKUP(A2827,Rotación!$A:$A,Rotación!$O:$O,0,0,-1),"")))),"")</f>
        <v>16686000</v>
      </c>
      <c r="H2827" s="13">
        <f>IFERROR(IF($F2827="ALTA",$D2827*1,
IF($F2827="MEDIA",$D2827*0.97,
IF($F2827="BAJA",$D2827*0.9,
IF($F2827="LIQUIDAR",_xlfn.XLOOKUP(A2827,Rotación!$A:$A,Rotación!$O:$O,0,0,-1),"")))),"")</f>
        <v>16200000</v>
      </c>
      <c r="I2827" s="13">
        <f>IFERROR(IF($F2827="ALTA",$D2827*0.97,
IF($F2827="MEDIA",$D2827*0.94,
IF($F2827="BAJA",$D2827*0.87,
IF($F2827="LIQUIDAR",_xlfn.XLOOKUP(A2827,Rotación!$A:$A,Rotación!$O:$O,0,0,-1),"")))),"")</f>
        <v>15714000</v>
      </c>
      <c r="J2827" s="13">
        <f>IFERROR(IF($F2827="ALTA",$D2827*0.94,
IF($F2827="MEDIA",$D2827*0.9,
IF($F2827="BAJA",$D2827*0.85,
IF($F2827="LIQUIDAR",_xlfn.XLOOKUP(A2827,Rotación!$A:$A,Rotación!$O:$O,0,0,-1),"")))),"")</f>
        <v>15228000</v>
      </c>
      <c r="K2827" s="13" t="str">
        <f>_xlfn.XLOOKUP(A2827,Rotación!$A:$A,Rotación!$P:$P,"",0,-1)</f>
        <v/>
      </c>
      <c r="L2827" s="25" t="e">
        <f t="shared" si="188"/>
        <v>#VALUE!</v>
      </c>
      <c r="M2827" s="26">
        <f t="shared" si="189"/>
        <v>0.77160493827160492</v>
      </c>
      <c r="N2827" s="22">
        <f>IFERROR(VLOOKUP(A2827,'Base ATR'!$1:$1048576,2,0),"")</f>
        <v>46125.706250000003</v>
      </c>
      <c r="O2827" s="23">
        <f t="shared" ca="1" si="190"/>
        <v>162.29374999999709</v>
      </c>
      <c r="P2827" t="str">
        <f t="shared" si="191"/>
        <v>SOBRE MERCADO</v>
      </c>
    </row>
    <row r="2828" spans="1:16" x14ac:dyDescent="0.3">
      <c r="A2828" t="s">
        <v>6463</v>
      </c>
      <c r="D2828" s="29">
        <v>12400000</v>
      </c>
      <c r="E2828" s="29">
        <v>9500000</v>
      </c>
      <c r="F2828" t="s">
        <v>5390</v>
      </c>
      <c r="G2828" s="13">
        <f>IFERROR(IF($F2828="ALTA",$D2828*1.03,
IF($F2828="MEDIA",$D2828*1,
IF($F2828="BAJA",$D2828*0.92,
IF($F2828="LIQUIDAR",_xlfn.XLOOKUP(A2828,Rotación!$A:$A,Rotación!$O:$O,0,0,-1),"")))),"")</f>
        <v>12772000</v>
      </c>
      <c r="H2828" s="13">
        <f>IFERROR(IF($F2828="ALTA",$D2828*1,
IF($F2828="MEDIA",$D2828*0.97,
IF($F2828="BAJA",$D2828*0.9,
IF($F2828="LIQUIDAR",_xlfn.XLOOKUP(A2828,Rotación!$A:$A,Rotación!$O:$O,0,0,-1),"")))),"")</f>
        <v>12400000</v>
      </c>
      <c r="I2828" s="13">
        <f>IFERROR(IF($F2828="ALTA",$D2828*0.97,
IF($F2828="MEDIA",$D2828*0.94,
IF($F2828="BAJA",$D2828*0.87,
IF($F2828="LIQUIDAR",_xlfn.XLOOKUP(A2828,Rotación!$A:$A,Rotación!$O:$O,0,0,-1),"")))),"")</f>
        <v>12028000</v>
      </c>
      <c r="J2828" s="13">
        <f>IFERROR(IF($F2828="ALTA",$D2828*0.94,
IF($F2828="MEDIA",$D2828*0.9,
IF($F2828="BAJA",$D2828*0.85,
IF($F2828="LIQUIDAR",_xlfn.XLOOKUP(A2828,Rotación!$A:$A,Rotación!$O:$O,0,0,-1),"")))),"")</f>
        <v>11656000</v>
      </c>
      <c r="K2828" s="13" t="str">
        <f>_xlfn.XLOOKUP(A2828,Rotación!$A:$A,Rotación!$P:$P,"",0,-1)</f>
        <v/>
      </c>
      <c r="L2828" s="25" t="e">
        <f t="shared" si="188"/>
        <v>#VALUE!</v>
      </c>
      <c r="M2828" s="26">
        <f t="shared" si="189"/>
        <v>0.7661290322580645</v>
      </c>
      <c r="N2828" s="22" t="str">
        <f>IFERROR(VLOOKUP(A2828,'Base ATR'!$1:$1048576,2,0),"")</f>
        <v/>
      </c>
      <c r="O2828" s="23" t="str">
        <f t="shared" ca="1" si="190"/>
        <v/>
      </c>
      <c r="P2828" t="str">
        <f t="shared" si="191"/>
        <v/>
      </c>
    </row>
    <row r="2829" spans="1:16" x14ac:dyDescent="0.3">
      <c r="A2829" t="s">
        <v>6464</v>
      </c>
      <c r="D2829" s="29">
        <v>54000000</v>
      </c>
      <c r="E2829" s="29">
        <v>48000000</v>
      </c>
      <c r="F2829" t="s">
        <v>5391</v>
      </c>
      <c r="G2829" s="13">
        <f>IFERROR(IF($F2829="ALTA",$D2829*1.03,
IF($F2829="MEDIA",$D2829*1,
IF($F2829="BAJA",$D2829*0.92,
IF($F2829="LIQUIDAR",_xlfn.XLOOKUP(A2829,Rotación!$A:$A,Rotación!$O:$O,0,0,-1),"")))),"")</f>
        <v>49680000</v>
      </c>
      <c r="H2829" s="13">
        <f>IFERROR(IF($F2829="ALTA",$D2829*1,
IF($F2829="MEDIA",$D2829*0.97,
IF($F2829="BAJA",$D2829*0.9,
IF($F2829="LIQUIDAR",_xlfn.XLOOKUP(A2829,Rotación!$A:$A,Rotación!$O:$O,0,0,-1),"")))),"")</f>
        <v>48600000</v>
      </c>
      <c r="I2829" s="13">
        <f>IFERROR(IF($F2829="ALTA",$D2829*0.97,
IF($F2829="MEDIA",$D2829*0.94,
IF($F2829="BAJA",$D2829*0.87,
IF($F2829="LIQUIDAR",_xlfn.XLOOKUP(A2829,Rotación!$A:$A,Rotación!$O:$O,0,0,-1),"")))),"")</f>
        <v>46980000</v>
      </c>
      <c r="J2829" s="13">
        <f>IFERROR(IF($F2829="ALTA",$D2829*0.94,
IF($F2829="MEDIA",$D2829*0.9,
IF($F2829="BAJA",$D2829*0.85,
IF($F2829="LIQUIDAR",_xlfn.XLOOKUP(A2829,Rotación!$A:$A,Rotación!$O:$O,0,0,-1),"")))),"")</f>
        <v>45900000</v>
      </c>
      <c r="K2829" s="13" t="str">
        <f>_xlfn.XLOOKUP(A2829,Rotación!$A:$A,Rotación!$P:$P,"",0,-1)</f>
        <v/>
      </c>
      <c r="L2829" s="25" t="e">
        <f t="shared" si="188"/>
        <v>#VALUE!</v>
      </c>
      <c r="M2829" s="26">
        <f t="shared" si="189"/>
        <v>0.88888888888888884</v>
      </c>
      <c r="N2829" s="22" t="str">
        <f>IFERROR(VLOOKUP(A2829,'Base ATR'!$1:$1048576,2,0),"")</f>
        <v/>
      </c>
      <c r="O2829" s="23" t="str">
        <f t="shared" ca="1" si="190"/>
        <v/>
      </c>
      <c r="P2829" t="str">
        <f t="shared" si="191"/>
        <v/>
      </c>
    </row>
    <row r="2830" spans="1:16" x14ac:dyDescent="0.3">
      <c r="A2830" t="s">
        <v>6465</v>
      </c>
      <c r="D2830" s="29">
        <v>9400000</v>
      </c>
      <c r="E2830" s="29">
        <v>7700000</v>
      </c>
      <c r="F2830" t="s">
        <v>4033</v>
      </c>
      <c r="G2830" s="13">
        <f>IFERROR(IF($F2830="ALTA",$D2830*1.03,
IF($F2830="MEDIA",$D2830*1,
IF($F2830="BAJA",$D2830*0.92,
IF($F2830="LIQUIDAR",_xlfn.XLOOKUP(A2830,Rotación!$A:$A,Rotación!$O:$O,0,0,-1),"")))),"")</f>
        <v>9400000</v>
      </c>
      <c r="H2830" s="13">
        <f>IFERROR(IF($F2830="ALTA",$D2830*1,
IF($F2830="MEDIA",$D2830*0.97,
IF($F2830="BAJA",$D2830*0.9,
IF($F2830="LIQUIDAR",_xlfn.XLOOKUP(A2830,Rotación!$A:$A,Rotación!$O:$O,0,0,-1),"")))),"")</f>
        <v>9118000</v>
      </c>
      <c r="I2830" s="13">
        <f>IFERROR(IF($F2830="ALTA",$D2830*0.97,
IF($F2830="MEDIA",$D2830*0.94,
IF($F2830="BAJA",$D2830*0.87,
IF($F2830="LIQUIDAR",_xlfn.XLOOKUP(A2830,Rotación!$A:$A,Rotación!$O:$O,0,0,-1),"")))),"")</f>
        <v>8836000</v>
      </c>
      <c r="J2830" s="13">
        <f>IFERROR(IF($F2830="ALTA",$D2830*0.94,
IF($F2830="MEDIA",$D2830*0.9,
IF($F2830="BAJA",$D2830*0.85,
IF($F2830="LIQUIDAR",_xlfn.XLOOKUP(A2830,Rotación!$A:$A,Rotación!$O:$O,0,0,-1),"")))),"")</f>
        <v>8460000</v>
      </c>
      <c r="K2830" s="13" t="str">
        <f>_xlfn.XLOOKUP(A2830,Rotación!$A:$A,Rotación!$P:$P,"",0,-1)</f>
        <v/>
      </c>
      <c r="L2830" s="25" t="e">
        <f t="shared" si="188"/>
        <v>#VALUE!</v>
      </c>
      <c r="M2830" s="26">
        <f t="shared" si="189"/>
        <v>0.81914893617021278</v>
      </c>
      <c r="N2830" s="22" t="str">
        <f>IFERROR(VLOOKUP(A2830,'Base ATR'!$1:$1048576,2,0),"")</f>
        <v/>
      </c>
      <c r="O2830" s="23" t="str">
        <f t="shared" ca="1" si="190"/>
        <v/>
      </c>
      <c r="P2830" t="str">
        <f t="shared" si="191"/>
        <v/>
      </c>
    </row>
    <row r="2831" spans="1:16" x14ac:dyDescent="0.3">
      <c r="A2831" t="s">
        <v>6466</v>
      </c>
      <c r="D2831" s="29">
        <v>19300000</v>
      </c>
      <c r="E2831" s="29">
        <v>15400000</v>
      </c>
      <c r="F2831" t="s">
        <v>5391</v>
      </c>
      <c r="G2831" s="13">
        <f>IFERROR(IF($F2831="ALTA",$D2831*1.03,
IF($F2831="MEDIA",$D2831*1,
IF($F2831="BAJA",$D2831*0.92,
IF($F2831="LIQUIDAR",_xlfn.XLOOKUP(A2831,Rotación!$A:$A,Rotación!$O:$O,0,0,-1),"")))),"")</f>
        <v>17756000</v>
      </c>
      <c r="H2831" s="13">
        <f>IFERROR(IF($F2831="ALTA",$D2831*1,
IF($F2831="MEDIA",$D2831*0.97,
IF($F2831="BAJA",$D2831*0.9,
IF($F2831="LIQUIDAR",_xlfn.XLOOKUP(A2831,Rotación!$A:$A,Rotación!$O:$O,0,0,-1),"")))),"")</f>
        <v>17370000</v>
      </c>
      <c r="I2831" s="13">
        <f>IFERROR(IF($F2831="ALTA",$D2831*0.97,
IF($F2831="MEDIA",$D2831*0.94,
IF($F2831="BAJA",$D2831*0.87,
IF($F2831="LIQUIDAR",_xlfn.XLOOKUP(A2831,Rotación!$A:$A,Rotación!$O:$O,0,0,-1),"")))),"")</f>
        <v>16791000</v>
      </c>
      <c r="J2831" s="13">
        <f>IFERROR(IF($F2831="ALTA",$D2831*0.94,
IF($F2831="MEDIA",$D2831*0.9,
IF($F2831="BAJA",$D2831*0.85,
IF($F2831="LIQUIDAR",_xlfn.XLOOKUP(A2831,Rotación!$A:$A,Rotación!$O:$O,0,0,-1),"")))),"")</f>
        <v>16405000</v>
      </c>
      <c r="K2831" s="13" t="str">
        <f>_xlfn.XLOOKUP(A2831,Rotación!$A:$A,Rotación!$P:$P,"",0,-1)</f>
        <v/>
      </c>
      <c r="L2831" s="25" t="e">
        <f t="shared" si="188"/>
        <v>#VALUE!</v>
      </c>
      <c r="M2831" s="26">
        <f t="shared" si="189"/>
        <v>0.79792746113989632</v>
      </c>
      <c r="N2831" s="22">
        <f>IFERROR(VLOOKUP(A2831,'Base ATR'!$1:$1048576,2,0),"")</f>
        <v>46192.418055555558</v>
      </c>
      <c r="O2831" s="23">
        <f t="shared" ca="1" si="190"/>
        <v>95.581944444442343</v>
      </c>
      <c r="P2831" t="str">
        <f t="shared" si="191"/>
        <v>SOBRE MERCADO</v>
      </c>
    </row>
    <row r="2832" spans="1:16" x14ac:dyDescent="0.3">
      <c r="A2832" t="s">
        <v>5941</v>
      </c>
      <c r="D2832" s="29">
        <v>20700000</v>
      </c>
      <c r="E2832" s="29">
        <v>16000000</v>
      </c>
      <c r="F2832" t="s">
        <v>5391</v>
      </c>
      <c r="G2832" s="13">
        <f>IFERROR(IF($F2832="ALTA",$D2832*1.03,
IF($F2832="MEDIA",$D2832*1,
IF($F2832="BAJA",$D2832*0.92,
IF($F2832="LIQUIDAR",_xlfn.XLOOKUP(A2832,Rotación!$A:$A,Rotación!$O:$O,0,0,-1),"")))),"")</f>
        <v>19044000</v>
      </c>
      <c r="H2832" s="13">
        <f>IFERROR(IF($F2832="ALTA",$D2832*1,
IF($F2832="MEDIA",$D2832*0.97,
IF($F2832="BAJA",$D2832*0.9,
IF($F2832="LIQUIDAR",_xlfn.XLOOKUP(A2832,Rotación!$A:$A,Rotación!$O:$O,0,0,-1),"")))),"")</f>
        <v>18630000</v>
      </c>
      <c r="I2832" s="13">
        <f>IFERROR(IF($F2832="ALTA",$D2832*0.97,
IF($F2832="MEDIA",$D2832*0.94,
IF($F2832="BAJA",$D2832*0.87,
IF($F2832="LIQUIDAR",_xlfn.XLOOKUP(A2832,Rotación!$A:$A,Rotación!$O:$O,0,0,-1),"")))),"")</f>
        <v>18009000</v>
      </c>
      <c r="J2832" s="13">
        <f>IFERROR(IF($F2832="ALTA",$D2832*0.94,
IF($F2832="MEDIA",$D2832*0.9,
IF($F2832="BAJA",$D2832*0.85,
IF($F2832="LIQUIDAR",_xlfn.XLOOKUP(A2832,Rotación!$A:$A,Rotación!$O:$O,0,0,-1),"")))),"")</f>
        <v>17595000</v>
      </c>
      <c r="K2832" s="13" t="str">
        <f>_xlfn.XLOOKUP(A2832,Rotación!$A:$A,Rotación!$P:$P,"",0,-1)</f>
        <v/>
      </c>
      <c r="L2832" s="25" t="e">
        <f t="shared" si="188"/>
        <v>#VALUE!</v>
      </c>
      <c r="M2832" s="26">
        <f t="shared" si="189"/>
        <v>0.77294685990338163</v>
      </c>
      <c r="N2832" s="22">
        <f>IFERROR(VLOOKUP(A2832,'Base ATR'!$1:$1048576,2,0),"")</f>
        <v>46133.490972222222</v>
      </c>
      <c r="O2832" s="23">
        <f t="shared" ca="1" si="190"/>
        <v>154.5090277777781</v>
      </c>
      <c r="P2832" t="str">
        <f t="shared" si="191"/>
        <v>SOBRE MERCADO</v>
      </c>
    </row>
    <row r="2833" spans="1:16" x14ac:dyDescent="0.3">
      <c r="A2833" t="s">
        <v>6467</v>
      </c>
      <c r="D2833" s="29">
        <v>44100000</v>
      </c>
      <c r="E2833" s="29">
        <v>47288100</v>
      </c>
      <c r="F2833" t="s">
        <v>5391</v>
      </c>
      <c r="G2833" s="13">
        <f>IFERROR(IF($F2833="ALTA",$D2833*1.03,
IF($F2833="MEDIA",$D2833*1,
IF($F2833="BAJA",$D2833*0.92,
IF($F2833="LIQUIDAR",_xlfn.XLOOKUP(A2833,Rotación!$A:$A,Rotación!$O:$O,0,0,-1),"")))),"")</f>
        <v>40572000</v>
      </c>
      <c r="H2833" s="13">
        <f>IFERROR(IF($F2833="ALTA",$D2833*1,
IF($F2833="MEDIA",$D2833*0.97,
IF($F2833="BAJA",$D2833*0.9,
IF($F2833="LIQUIDAR",_xlfn.XLOOKUP(A2833,Rotación!$A:$A,Rotación!$O:$O,0,0,-1),"")))),"")</f>
        <v>39690000</v>
      </c>
      <c r="I2833" s="13">
        <f>IFERROR(IF($F2833="ALTA",$D2833*0.97,
IF($F2833="MEDIA",$D2833*0.94,
IF($F2833="BAJA",$D2833*0.87,
IF($F2833="LIQUIDAR",_xlfn.XLOOKUP(A2833,Rotación!$A:$A,Rotación!$O:$O,0,0,-1),"")))),"")</f>
        <v>38367000</v>
      </c>
      <c r="J2833" s="13">
        <f>IFERROR(IF($F2833="ALTA",$D2833*0.94,
IF($F2833="MEDIA",$D2833*0.9,
IF($F2833="BAJA",$D2833*0.85,
IF($F2833="LIQUIDAR",_xlfn.XLOOKUP(A2833,Rotación!$A:$A,Rotación!$O:$O,0,0,-1),"")))),"")</f>
        <v>37485000</v>
      </c>
      <c r="K2833" s="13">
        <f>_xlfn.XLOOKUP(A2833,Rotación!$A:$A,Rotación!$P:$P,"",0,-1)</f>
        <v>42900000</v>
      </c>
      <c r="L2833" s="25">
        <f t="shared" si="188"/>
        <v>-1200000</v>
      </c>
      <c r="M2833" s="26">
        <f t="shared" si="189"/>
        <v>1.0722925170068027</v>
      </c>
      <c r="N2833" s="22">
        <f>IFERROR(VLOOKUP(A2833,'Base ATR'!$1:$1048576,2,0),"")</f>
        <v>46125.57708333333</v>
      </c>
      <c r="O2833" s="23">
        <f t="shared" ca="1" si="190"/>
        <v>162.42291666667006</v>
      </c>
      <c r="P2833" t="str">
        <f t="shared" si="191"/>
        <v>BAJO MERCADO</v>
      </c>
    </row>
    <row r="2834" spans="1:16" x14ac:dyDescent="0.3">
      <c r="A2834" t="s">
        <v>6468</v>
      </c>
      <c r="D2834" s="29">
        <v>14400000</v>
      </c>
      <c r="E2834" s="29">
        <v>12500000</v>
      </c>
      <c r="F2834" t="s">
        <v>5391</v>
      </c>
      <c r="G2834" s="13">
        <f>IFERROR(IF($F2834="ALTA",$D2834*1.03,
IF($F2834="MEDIA",$D2834*1,
IF($F2834="BAJA",$D2834*0.92,
IF($F2834="LIQUIDAR",_xlfn.XLOOKUP(A2834,Rotación!$A:$A,Rotación!$O:$O,0,0,-1),"")))),"")</f>
        <v>13248000</v>
      </c>
      <c r="H2834" s="13">
        <f>IFERROR(IF($F2834="ALTA",$D2834*1,
IF($F2834="MEDIA",$D2834*0.97,
IF($F2834="BAJA",$D2834*0.9,
IF($F2834="LIQUIDAR",_xlfn.XLOOKUP(A2834,Rotación!$A:$A,Rotación!$O:$O,0,0,-1),"")))),"")</f>
        <v>12960000</v>
      </c>
      <c r="I2834" s="13">
        <f>IFERROR(IF($F2834="ALTA",$D2834*0.97,
IF($F2834="MEDIA",$D2834*0.94,
IF($F2834="BAJA",$D2834*0.87,
IF($F2834="LIQUIDAR",_xlfn.XLOOKUP(A2834,Rotación!$A:$A,Rotación!$O:$O,0,0,-1),"")))),"")</f>
        <v>12528000</v>
      </c>
      <c r="J2834" s="13">
        <f>IFERROR(IF($F2834="ALTA",$D2834*0.94,
IF($F2834="MEDIA",$D2834*0.9,
IF($F2834="BAJA",$D2834*0.85,
IF($F2834="LIQUIDAR",_xlfn.XLOOKUP(A2834,Rotación!$A:$A,Rotación!$O:$O,0,0,-1),"")))),"")</f>
        <v>12240000</v>
      </c>
      <c r="K2834" s="13" t="str">
        <f>_xlfn.XLOOKUP(A2834,Rotación!$A:$A,Rotación!$P:$P,"",0,-1)</f>
        <v/>
      </c>
      <c r="L2834" s="25" t="e">
        <f t="shared" si="188"/>
        <v>#VALUE!</v>
      </c>
      <c r="M2834" s="26">
        <f t="shared" si="189"/>
        <v>0.86805555555555558</v>
      </c>
      <c r="N2834" s="22" t="str">
        <f>IFERROR(VLOOKUP(A2834,'Base ATR'!$1:$1048576,2,0),"")</f>
        <v/>
      </c>
      <c r="O2834" s="23" t="str">
        <f t="shared" ca="1" si="190"/>
        <v/>
      </c>
      <c r="P2834" t="str">
        <f t="shared" si="191"/>
        <v/>
      </c>
    </row>
    <row r="2835" spans="1:16" x14ac:dyDescent="0.3">
      <c r="A2835" t="s">
        <v>6468</v>
      </c>
      <c r="D2835" s="29">
        <v>14400000</v>
      </c>
      <c r="E2835" s="29">
        <v>12500000</v>
      </c>
      <c r="F2835" t="s">
        <v>5391</v>
      </c>
      <c r="G2835" s="13">
        <f>IFERROR(IF($F2835="ALTA",$D2835*1.03,
IF($F2835="MEDIA",$D2835*1,
IF($F2835="BAJA",$D2835*0.92,
IF($F2835="LIQUIDAR",_xlfn.XLOOKUP(A2835,Rotación!$A:$A,Rotación!$O:$O,0,0,-1),"")))),"")</f>
        <v>13248000</v>
      </c>
      <c r="H2835" s="13">
        <f>IFERROR(IF($F2835="ALTA",$D2835*1,
IF($F2835="MEDIA",$D2835*0.97,
IF($F2835="BAJA",$D2835*0.9,
IF($F2835="LIQUIDAR",_xlfn.XLOOKUP(A2835,Rotación!$A:$A,Rotación!$O:$O,0,0,-1),"")))),"")</f>
        <v>12960000</v>
      </c>
      <c r="I2835" s="13">
        <f>IFERROR(IF($F2835="ALTA",$D2835*0.97,
IF($F2835="MEDIA",$D2835*0.94,
IF($F2835="BAJA",$D2835*0.87,
IF($F2835="LIQUIDAR",_xlfn.XLOOKUP(A2835,Rotación!$A:$A,Rotación!$O:$O,0,0,-1),"")))),"")</f>
        <v>12528000</v>
      </c>
      <c r="J2835" s="13">
        <f>IFERROR(IF($F2835="ALTA",$D2835*0.94,
IF($F2835="MEDIA",$D2835*0.9,
IF($F2835="BAJA",$D2835*0.85,
IF($F2835="LIQUIDAR",_xlfn.XLOOKUP(A2835,Rotación!$A:$A,Rotación!$O:$O,0,0,-1),"")))),"")</f>
        <v>12240000</v>
      </c>
      <c r="K2835" s="13" t="str">
        <f>_xlfn.XLOOKUP(A2835,Rotación!$A:$A,Rotación!$P:$P,"",0,-1)</f>
        <v/>
      </c>
      <c r="L2835" s="25" t="e">
        <f t="shared" si="188"/>
        <v>#VALUE!</v>
      </c>
      <c r="M2835" s="26">
        <f t="shared" si="189"/>
        <v>0.86805555555555558</v>
      </c>
      <c r="N2835" s="22" t="str">
        <f>IFERROR(VLOOKUP(A2835,'Base ATR'!$1:$1048576,2,0),"")</f>
        <v/>
      </c>
      <c r="O2835" s="23" t="str">
        <f t="shared" ca="1" si="190"/>
        <v/>
      </c>
      <c r="P2835" t="str">
        <f t="shared" si="191"/>
        <v/>
      </c>
    </row>
    <row r="2836" spans="1:16" x14ac:dyDescent="0.3">
      <c r="A2836" t="s">
        <v>6469</v>
      </c>
      <c r="D2836" s="29">
        <v>10300000</v>
      </c>
      <c r="E2836" s="29">
        <v>8600000</v>
      </c>
      <c r="F2836" t="s">
        <v>5391</v>
      </c>
      <c r="G2836" s="13">
        <f>IFERROR(IF($F2836="ALTA",$D2836*1.03,
IF($F2836="MEDIA",$D2836*1,
IF($F2836="BAJA",$D2836*0.92,
IF($F2836="LIQUIDAR",_xlfn.XLOOKUP(A2836,Rotación!$A:$A,Rotación!$O:$O,0,0,-1),"")))),"")</f>
        <v>9476000</v>
      </c>
      <c r="H2836" s="13">
        <f>IFERROR(IF($F2836="ALTA",$D2836*1,
IF($F2836="MEDIA",$D2836*0.97,
IF($F2836="BAJA",$D2836*0.9,
IF($F2836="LIQUIDAR",_xlfn.XLOOKUP(A2836,Rotación!$A:$A,Rotación!$O:$O,0,0,-1),"")))),"")</f>
        <v>9270000</v>
      </c>
      <c r="I2836" s="13">
        <f>IFERROR(IF($F2836="ALTA",$D2836*0.97,
IF($F2836="MEDIA",$D2836*0.94,
IF($F2836="BAJA",$D2836*0.87,
IF($F2836="LIQUIDAR",_xlfn.XLOOKUP(A2836,Rotación!$A:$A,Rotación!$O:$O,0,0,-1),"")))),"")</f>
        <v>8961000</v>
      </c>
      <c r="J2836" s="13">
        <f>IFERROR(IF($F2836="ALTA",$D2836*0.94,
IF($F2836="MEDIA",$D2836*0.9,
IF($F2836="BAJA",$D2836*0.85,
IF($F2836="LIQUIDAR",_xlfn.XLOOKUP(A2836,Rotación!$A:$A,Rotación!$O:$O,0,0,-1),"")))),"")</f>
        <v>8755000</v>
      </c>
      <c r="K2836" s="13" t="str">
        <f>_xlfn.XLOOKUP(A2836,Rotación!$A:$A,Rotación!$P:$P,"",0,-1)</f>
        <v/>
      </c>
      <c r="L2836" s="25" t="e">
        <f t="shared" si="188"/>
        <v>#VALUE!</v>
      </c>
      <c r="M2836" s="26">
        <f t="shared" si="189"/>
        <v>0.83495145631067957</v>
      </c>
      <c r="N2836" s="22" t="str">
        <f>IFERROR(VLOOKUP(A2836,'Base ATR'!$1:$1048576,2,0),"")</f>
        <v/>
      </c>
      <c r="O2836" s="23" t="str">
        <f t="shared" ca="1" si="190"/>
        <v/>
      </c>
      <c r="P2836" t="str">
        <f t="shared" si="191"/>
        <v/>
      </c>
    </row>
    <row r="2837" spans="1:16" x14ac:dyDescent="0.3">
      <c r="A2837" t="s">
        <v>6470</v>
      </c>
      <c r="D2837" s="29">
        <v>13400000</v>
      </c>
      <c r="E2837" s="29">
        <v>11000000</v>
      </c>
      <c r="F2837" t="s">
        <v>5391</v>
      </c>
      <c r="G2837" s="13">
        <f>IFERROR(IF($F2837="ALTA",$D2837*1.03,
IF($F2837="MEDIA",$D2837*1,
IF($F2837="BAJA",$D2837*0.92,
IF($F2837="LIQUIDAR",_xlfn.XLOOKUP(A2837,Rotación!$A:$A,Rotación!$O:$O,0,0,-1),"")))),"")</f>
        <v>12328000</v>
      </c>
      <c r="H2837" s="13">
        <f>IFERROR(IF($F2837="ALTA",$D2837*1,
IF($F2837="MEDIA",$D2837*0.97,
IF($F2837="BAJA",$D2837*0.9,
IF($F2837="LIQUIDAR",_xlfn.XLOOKUP(A2837,Rotación!$A:$A,Rotación!$O:$O,0,0,-1),"")))),"")</f>
        <v>12060000</v>
      </c>
      <c r="I2837" s="13">
        <f>IFERROR(IF($F2837="ALTA",$D2837*0.97,
IF($F2837="MEDIA",$D2837*0.94,
IF($F2837="BAJA",$D2837*0.87,
IF($F2837="LIQUIDAR",_xlfn.XLOOKUP(A2837,Rotación!$A:$A,Rotación!$O:$O,0,0,-1),"")))),"")</f>
        <v>11658000</v>
      </c>
      <c r="J2837" s="13">
        <f>IFERROR(IF($F2837="ALTA",$D2837*0.94,
IF($F2837="MEDIA",$D2837*0.9,
IF($F2837="BAJA",$D2837*0.85,
IF($F2837="LIQUIDAR",_xlfn.XLOOKUP(A2837,Rotación!$A:$A,Rotación!$O:$O,0,0,-1),"")))),"")</f>
        <v>11390000</v>
      </c>
      <c r="K2837" s="13" t="str">
        <f>_xlfn.XLOOKUP(A2837,Rotación!$A:$A,Rotación!$P:$P,"",0,-1)</f>
        <v/>
      </c>
      <c r="L2837" s="25" t="e">
        <f t="shared" si="188"/>
        <v>#VALUE!</v>
      </c>
      <c r="M2837" s="26">
        <f t="shared" si="189"/>
        <v>0.82089552238805974</v>
      </c>
      <c r="N2837" s="22" t="str">
        <f>IFERROR(VLOOKUP(A2837,'Base ATR'!$1:$1048576,2,0),"")</f>
        <v/>
      </c>
      <c r="O2837" s="23" t="str">
        <f t="shared" ca="1" si="190"/>
        <v/>
      </c>
      <c r="P2837" t="str">
        <f t="shared" si="191"/>
        <v/>
      </c>
    </row>
    <row r="2838" spans="1:16" x14ac:dyDescent="0.3">
      <c r="A2838" t="s">
        <v>6471</v>
      </c>
      <c r="D2838" s="29">
        <v>12100000</v>
      </c>
      <c r="E2838" s="29">
        <v>9800000</v>
      </c>
      <c r="F2838" t="s">
        <v>5391</v>
      </c>
      <c r="G2838" s="13">
        <f>IFERROR(IF($F2838="ALTA",$D2838*1.03,
IF($F2838="MEDIA",$D2838*1,
IF($F2838="BAJA",$D2838*0.92,
IF($F2838="LIQUIDAR",_xlfn.XLOOKUP(A2838,Rotación!$A:$A,Rotación!$O:$O,0,0,-1),"")))),"")</f>
        <v>11132000</v>
      </c>
      <c r="H2838" s="13">
        <f>IFERROR(IF($F2838="ALTA",$D2838*1,
IF($F2838="MEDIA",$D2838*0.97,
IF($F2838="BAJA",$D2838*0.9,
IF($F2838="LIQUIDAR",_xlfn.XLOOKUP(A2838,Rotación!$A:$A,Rotación!$O:$O,0,0,-1),"")))),"")</f>
        <v>10890000</v>
      </c>
      <c r="I2838" s="13">
        <f>IFERROR(IF($F2838="ALTA",$D2838*0.97,
IF($F2838="MEDIA",$D2838*0.94,
IF($F2838="BAJA",$D2838*0.87,
IF($F2838="LIQUIDAR",_xlfn.XLOOKUP(A2838,Rotación!$A:$A,Rotación!$O:$O,0,0,-1),"")))),"")</f>
        <v>10527000</v>
      </c>
      <c r="J2838" s="13">
        <f>IFERROR(IF($F2838="ALTA",$D2838*0.94,
IF($F2838="MEDIA",$D2838*0.9,
IF($F2838="BAJA",$D2838*0.85,
IF($F2838="LIQUIDAR",_xlfn.XLOOKUP(A2838,Rotación!$A:$A,Rotación!$O:$O,0,0,-1),"")))),"")</f>
        <v>10285000</v>
      </c>
      <c r="K2838" s="13" t="str">
        <f>_xlfn.XLOOKUP(A2838,Rotación!$A:$A,Rotación!$P:$P,"",0,-1)</f>
        <v/>
      </c>
      <c r="L2838" s="25" t="e">
        <f t="shared" si="188"/>
        <v>#VALUE!</v>
      </c>
      <c r="M2838" s="26">
        <f t="shared" si="189"/>
        <v>0.80991735537190079</v>
      </c>
      <c r="N2838" s="22" t="str">
        <f>IFERROR(VLOOKUP(A2838,'Base ATR'!$1:$1048576,2,0),"")</f>
        <v/>
      </c>
      <c r="O2838" s="23" t="str">
        <f t="shared" ca="1" si="190"/>
        <v/>
      </c>
      <c r="P2838" t="str">
        <f t="shared" si="191"/>
        <v/>
      </c>
    </row>
    <row r="2839" spans="1:16" x14ac:dyDescent="0.3">
      <c r="A2839" t="s">
        <v>6472</v>
      </c>
      <c r="D2839" s="29">
        <v>9400000</v>
      </c>
      <c r="E2839" s="29">
        <v>6200000</v>
      </c>
      <c r="F2839" t="s">
        <v>5391</v>
      </c>
      <c r="G2839" s="13">
        <f>IFERROR(IF($F2839="ALTA",$D2839*1.03,
IF($F2839="MEDIA",$D2839*1,
IF($F2839="BAJA",$D2839*0.92,
IF($F2839="LIQUIDAR",_xlfn.XLOOKUP(A2839,Rotación!$A:$A,Rotación!$O:$O,0,0,-1),"")))),"")</f>
        <v>8648000</v>
      </c>
      <c r="H2839" s="13">
        <f>IFERROR(IF($F2839="ALTA",$D2839*1,
IF($F2839="MEDIA",$D2839*0.97,
IF($F2839="BAJA",$D2839*0.9,
IF($F2839="LIQUIDAR",_xlfn.XLOOKUP(A2839,Rotación!$A:$A,Rotación!$O:$O,0,0,-1),"")))),"")</f>
        <v>8460000</v>
      </c>
      <c r="I2839" s="13">
        <f>IFERROR(IF($F2839="ALTA",$D2839*0.97,
IF($F2839="MEDIA",$D2839*0.94,
IF($F2839="BAJA",$D2839*0.87,
IF($F2839="LIQUIDAR",_xlfn.XLOOKUP(A2839,Rotación!$A:$A,Rotación!$O:$O,0,0,-1),"")))),"")</f>
        <v>8178000</v>
      </c>
      <c r="J2839" s="13">
        <f>IFERROR(IF($F2839="ALTA",$D2839*0.94,
IF($F2839="MEDIA",$D2839*0.9,
IF($F2839="BAJA",$D2839*0.85,
IF($F2839="LIQUIDAR",_xlfn.XLOOKUP(A2839,Rotación!$A:$A,Rotación!$O:$O,0,0,-1),"")))),"")</f>
        <v>7990000</v>
      </c>
      <c r="K2839" s="13" t="str">
        <f>_xlfn.XLOOKUP(A2839,Rotación!$A:$A,Rotación!$P:$P,"",0,-1)</f>
        <v/>
      </c>
      <c r="L2839" s="25" t="e">
        <f t="shared" si="188"/>
        <v>#VALUE!</v>
      </c>
      <c r="M2839" s="26">
        <f t="shared" si="189"/>
        <v>0.65957446808510634</v>
      </c>
      <c r="N2839" s="22" t="str">
        <f>IFERROR(VLOOKUP(A2839,'Base ATR'!$1:$1048576,2,0),"")</f>
        <v/>
      </c>
      <c r="O2839" s="23" t="str">
        <f t="shared" ca="1" si="190"/>
        <v/>
      </c>
      <c r="P2839" t="str">
        <f t="shared" si="191"/>
        <v/>
      </c>
    </row>
    <row r="2840" spans="1:16" x14ac:dyDescent="0.3">
      <c r="A2840" t="s">
        <v>6473</v>
      </c>
      <c r="D2840" s="29">
        <v>14300000</v>
      </c>
      <c r="E2840" s="29">
        <v>11800000</v>
      </c>
      <c r="F2840" t="s">
        <v>5391</v>
      </c>
      <c r="G2840" s="13">
        <f>IFERROR(IF($F2840="ALTA",$D2840*1.03,
IF($F2840="MEDIA",$D2840*1,
IF($F2840="BAJA",$D2840*0.92,
IF($F2840="LIQUIDAR",_xlfn.XLOOKUP(A2840,Rotación!$A:$A,Rotación!$O:$O,0,0,-1),"")))),"")</f>
        <v>13156000</v>
      </c>
      <c r="H2840" s="13">
        <f>IFERROR(IF($F2840="ALTA",$D2840*1,
IF($F2840="MEDIA",$D2840*0.97,
IF($F2840="BAJA",$D2840*0.9,
IF($F2840="LIQUIDAR",_xlfn.XLOOKUP(A2840,Rotación!$A:$A,Rotación!$O:$O,0,0,-1),"")))),"")</f>
        <v>12870000</v>
      </c>
      <c r="I2840" s="13">
        <f>IFERROR(IF($F2840="ALTA",$D2840*0.97,
IF($F2840="MEDIA",$D2840*0.94,
IF($F2840="BAJA",$D2840*0.87,
IF($F2840="LIQUIDAR",_xlfn.XLOOKUP(A2840,Rotación!$A:$A,Rotación!$O:$O,0,0,-1),"")))),"")</f>
        <v>12441000</v>
      </c>
      <c r="J2840" s="13">
        <f>IFERROR(IF($F2840="ALTA",$D2840*0.94,
IF($F2840="MEDIA",$D2840*0.9,
IF($F2840="BAJA",$D2840*0.85,
IF($F2840="LIQUIDAR",_xlfn.XLOOKUP(A2840,Rotación!$A:$A,Rotación!$O:$O,0,0,-1),"")))),"")</f>
        <v>12155000</v>
      </c>
      <c r="K2840" s="13" t="str">
        <f>_xlfn.XLOOKUP(A2840,Rotación!$A:$A,Rotación!$P:$P,"",0,-1)</f>
        <v/>
      </c>
      <c r="L2840" s="25" t="e">
        <f t="shared" si="188"/>
        <v>#VALUE!</v>
      </c>
      <c r="M2840" s="26">
        <f t="shared" si="189"/>
        <v>0.82517482517482521</v>
      </c>
      <c r="N2840" s="22" t="str">
        <f>IFERROR(VLOOKUP(A2840,'Base ATR'!$1:$1048576,2,0),"")</f>
        <v/>
      </c>
      <c r="O2840" s="23" t="str">
        <f t="shared" ca="1" si="190"/>
        <v/>
      </c>
      <c r="P2840" t="str">
        <f t="shared" si="191"/>
        <v/>
      </c>
    </row>
    <row r="2841" spans="1:16" x14ac:dyDescent="0.3">
      <c r="A2841" t="s">
        <v>6474</v>
      </c>
      <c r="D2841" s="29">
        <v>8200000</v>
      </c>
      <c r="E2841" s="29">
        <v>6800000</v>
      </c>
      <c r="F2841" t="s">
        <v>5390</v>
      </c>
      <c r="G2841" s="13">
        <f>IFERROR(IF($F2841="ALTA",$D2841*1.03,
IF($F2841="MEDIA",$D2841*1,
IF($F2841="BAJA",$D2841*0.92,
IF($F2841="LIQUIDAR",_xlfn.XLOOKUP(A2841,Rotación!$A:$A,Rotación!$O:$O,0,0,-1),"")))),"")</f>
        <v>8446000</v>
      </c>
      <c r="H2841" s="13">
        <f>IFERROR(IF($F2841="ALTA",$D2841*1,
IF($F2841="MEDIA",$D2841*0.97,
IF($F2841="BAJA",$D2841*0.9,
IF($F2841="LIQUIDAR",_xlfn.XLOOKUP(A2841,Rotación!$A:$A,Rotación!$O:$O,0,0,-1),"")))),"")</f>
        <v>8200000</v>
      </c>
      <c r="I2841" s="13">
        <f>IFERROR(IF($F2841="ALTA",$D2841*0.97,
IF($F2841="MEDIA",$D2841*0.94,
IF($F2841="BAJA",$D2841*0.87,
IF($F2841="LIQUIDAR",_xlfn.XLOOKUP(A2841,Rotación!$A:$A,Rotación!$O:$O,0,0,-1),"")))),"")</f>
        <v>7954000</v>
      </c>
      <c r="J2841" s="13">
        <f>IFERROR(IF($F2841="ALTA",$D2841*0.94,
IF($F2841="MEDIA",$D2841*0.9,
IF($F2841="BAJA",$D2841*0.85,
IF($F2841="LIQUIDAR",_xlfn.XLOOKUP(A2841,Rotación!$A:$A,Rotación!$O:$O,0,0,-1),"")))),"")</f>
        <v>7708000</v>
      </c>
      <c r="K2841" s="13" t="str">
        <f>_xlfn.XLOOKUP(A2841,Rotación!$A:$A,Rotación!$P:$P,"",0,-1)</f>
        <v/>
      </c>
      <c r="L2841" s="25" t="e">
        <f t="shared" si="188"/>
        <v>#VALUE!</v>
      </c>
      <c r="M2841" s="26">
        <f t="shared" si="189"/>
        <v>0.82926829268292679</v>
      </c>
      <c r="N2841" s="22">
        <f>IFERROR(VLOOKUP(A2841,'Base ATR'!$1:$1048576,2,0),"")</f>
        <v>46128.668749999997</v>
      </c>
      <c r="O2841" s="23">
        <f t="shared" ca="1" si="190"/>
        <v>159.33125000000291</v>
      </c>
      <c r="P2841" t="str">
        <f t="shared" si="191"/>
        <v>SOBRE MERCADO</v>
      </c>
    </row>
    <row r="2842" spans="1:16" x14ac:dyDescent="0.3">
      <c r="A2842" t="s">
        <v>5264</v>
      </c>
      <c r="B2842" t="s">
        <v>50</v>
      </c>
      <c r="C2842">
        <v>500</v>
      </c>
      <c r="D2842" s="29">
        <v>11600000</v>
      </c>
      <c r="E2842" s="29">
        <v>9000000</v>
      </c>
      <c r="F2842" t="s">
        <v>5390</v>
      </c>
      <c r="G2842" s="13">
        <f>IFERROR(IF($F2842="ALTA",$D2842*1.03,
IF($F2842="MEDIA",$D2842*1,
IF($F2842="BAJA",$D2842*0.92,
IF($F2842="LIQUIDAR",_xlfn.XLOOKUP(A2842,Rotación!$A:$A,Rotación!$O:$O,0,0,-1),"")))),"")</f>
        <v>11948000</v>
      </c>
      <c r="H2842" s="13">
        <f>IFERROR(IF($F2842="ALTA",$D2842*1,
IF($F2842="MEDIA",$D2842*0.97,
IF($F2842="BAJA",$D2842*0.9,
IF($F2842="LIQUIDAR",_xlfn.XLOOKUP(A2842,Rotación!$A:$A,Rotación!$O:$O,0,0,-1),"")))),"")</f>
        <v>11600000</v>
      </c>
      <c r="I2842" s="13">
        <f>IFERROR(IF($F2842="ALTA",$D2842*0.97,
IF($F2842="MEDIA",$D2842*0.94,
IF($F2842="BAJA",$D2842*0.87,
IF($F2842="LIQUIDAR",_xlfn.XLOOKUP(A2842,Rotación!$A:$A,Rotación!$O:$O,0,0,-1),"")))),"")</f>
        <v>11252000</v>
      </c>
      <c r="J2842" s="13">
        <f>IFERROR(IF($F2842="ALTA",$D2842*0.94,
IF($F2842="MEDIA",$D2842*0.9,
IF($F2842="BAJA",$D2842*0.85,
IF($F2842="LIQUIDAR",_xlfn.XLOOKUP(A2842,Rotación!$A:$A,Rotación!$O:$O,0,0,-1),"")))),"")</f>
        <v>10904000</v>
      </c>
      <c r="K2842" s="13">
        <f>_xlfn.XLOOKUP(A2842,Rotación!$A:$A,Rotación!$P:$P,"",0,-1)</f>
        <v>11290000</v>
      </c>
      <c r="L2842" s="25">
        <f t="shared" ref="L2842:L2905" si="192">K2842-D2842</f>
        <v>-310000</v>
      </c>
      <c r="M2842" s="26">
        <f t="shared" ref="M2842:M2905" si="193">E2842/D2842</f>
        <v>0.77586206896551724</v>
      </c>
      <c r="N2842" s="22">
        <f>IFERROR(VLOOKUP(A2842,'Base ATR'!$1:$1048576,2,0),"")</f>
        <v>46153.703472222223</v>
      </c>
      <c r="O2842" s="23">
        <f t="shared" ref="O2842:O2905" ca="1" si="194">IF(N2842="","",TODAY()-N2842)</f>
        <v>134.29652777777665</v>
      </c>
      <c r="P2842" t="str">
        <f t="shared" ref="P2842:P2905" si="195">IF(N2842="", "", IF(K2842 &gt; D2842, "SOBRE MERCADO", IF(K2842 &lt; D2842, "BAJO MERCADO", "ALINEADO")))</f>
        <v>BAJO MERCADO</v>
      </c>
    </row>
    <row r="2843" spans="1:16" x14ac:dyDescent="0.3">
      <c r="A2843" t="s">
        <v>6475</v>
      </c>
      <c r="D2843" s="29">
        <v>31400000</v>
      </c>
      <c r="E2843" s="29">
        <v>25500000</v>
      </c>
      <c r="F2843" t="s">
        <v>4033</v>
      </c>
      <c r="G2843" s="13">
        <f>IFERROR(IF($F2843="ALTA",$D2843*1.03,
IF($F2843="MEDIA",$D2843*1,
IF($F2843="BAJA",$D2843*0.92,
IF($F2843="LIQUIDAR",_xlfn.XLOOKUP(A2843,Rotación!$A:$A,Rotación!$O:$O,0,0,-1),"")))),"")</f>
        <v>31400000</v>
      </c>
      <c r="H2843" s="13">
        <f>IFERROR(IF($F2843="ALTA",$D2843*1,
IF($F2843="MEDIA",$D2843*0.97,
IF($F2843="BAJA",$D2843*0.9,
IF($F2843="LIQUIDAR",_xlfn.XLOOKUP(A2843,Rotación!$A:$A,Rotación!$O:$O,0,0,-1),"")))),"")</f>
        <v>30458000</v>
      </c>
      <c r="I2843" s="13">
        <f>IFERROR(IF($F2843="ALTA",$D2843*0.97,
IF($F2843="MEDIA",$D2843*0.94,
IF($F2843="BAJA",$D2843*0.87,
IF($F2843="LIQUIDAR",_xlfn.XLOOKUP(A2843,Rotación!$A:$A,Rotación!$O:$O,0,0,-1),"")))),"")</f>
        <v>29516000</v>
      </c>
      <c r="J2843" s="13">
        <f>IFERROR(IF($F2843="ALTA",$D2843*0.94,
IF($F2843="MEDIA",$D2843*0.9,
IF($F2843="BAJA",$D2843*0.85,
IF($F2843="LIQUIDAR",_xlfn.XLOOKUP(A2843,Rotación!$A:$A,Rotación!$O:$O,0,0,-1),"")))),"")</f>
        <v>28260000</v>
      </c>
      <c r="K2843" s="13" t="str">
        <f>_xlfn.XLOOKUP(A2843,Rotación!$A:$A,Rotación!$P:$P,"",0,-1)</f>
        <v/>
      </c>
      <c r="L2843" s="25" t="e">
        <f t="shared" si="192"/>
        <v>#VALUE!</v>
      </c>
      <c r="M2843" s="26">
        <f t="shared" si="193"/>
        <v>0.81210191082802552</v>
      </c>
      <c r="N2843" s="22" t="str">
        <f>IFERROR(VLOOKUP(A2843,'Base ATR'!$1:$1048576,2,0),"")</f>
        <v/>
      </c>
      <c r="O2843" s="23" t="str">
        <f t="shared" ca="1" si="194"/>
        <v/>
      </c>
      <c r="P2843" t="str">
        <f t="shared" si="195"/>
        <v/>
      </c>
    </row>
    <row r="2844" spans="1:16" x14ac:dyDescent="0.3">
      <c r="A2844" t="s">
        <v>6476</v>
      </c>
      <c r="D2844" s="29">
        <v>20600000</v>
      </c>
      <c r="E2844" s="29">
        <v>17000000</v>
      </c>
      <c r="F2844" t="s">
        <v>4033</v>
      </c>
      <c r="G2844" s="13">
        <f>IFERROR(IF($F2844="ALTA",$D2844*1.03,
IF($F2844="MEDIA",$D2844*1,
IF($F2844="BAJA",$D2844*0.92,
IF($F2844="LIQUIDAR",_xlfn.XLOOKUP(A2844,Rotación!$A:$A,Rotación!$O:$O,0,0,-1),"")))),"")</f>
        <v>20600000</v>
      </c>
      <c r="H2844" s="13">
        <f>IFERROR(IF($F2844="ALTA",$D2844*1,
IF($F2844="MEDIA",$D2844*0.97,
IF($F2844="BAJA",$D2844*0.9,
IF($F2844="LIQUIDAR",_xlfn.XLOOKUP(A2844,Rotación!$A:$A,Rotación!$O:$O,0,0,-1),"")))),"")</f>
        <v>19982000</v>
      </c>
      <c r="I2844" s="13">
        <f>IFERROR(IF($F2844="ALTA",$D2844*0.97,
IF($F2844="MEDIA",$D2844*0.94,
IF($F2844="BAJA",$D2844*0.87,
IF($F2844="LIQUIDAR",_xlfn.XLOOKUP(A2844,Rotación!$A:$A,Rotación!$O:$O,0,0,-1),"")))),"")</f>
        <v>19364000</v>
      </c>
      <c r="J2844" s="13">
        <f>IFERROR(IF($F2844="ALTA",$D2844*0.94,
IF($F2844="MEDIA",$D2844*0.9,
IF($F2844="BAJA",$D2844*0.85,
IF($F2844="LIQUIDAR",_xlfn.XLOOKUP(A2844,Rotación!$A:$A,Rotación!$O:$O,0,0,-1),"")))),"")</f>
        <v>18540000</v>
      </c>
      <c r="K2844" s="13" t="str">
        <f>_xlfn.XLOOKUP(A2844,Rotación!$A:$A,Rotación!$P:$P,"",0,-1)</f>
        <v/>
      </c>
      <c r="L2844" s="25" t="e">
        <f t="shared" si="192"/>
        <v>#VALUE!</v>
      </c>
      <c r="M2844" s="26">
        <f t="shared" si="193"/>
        <v>0.82524271844660191</v>
      </c>
      <c r="N2844" s="22">
        <f>IFERROR(VLOOKUP(A2844,'Base ATR'!$1:$1048576,2,0),"")</f>
        <v>46129.67291666667</v>
      </c>
      <c r="O2844" s="23">
        <f t="shared" ca="1" si="194"/>
        <v>158.32708333332994</v>
      </c>
      <c r="P2844" t="str">
        <f t="shared" si="195"/>
        <v>SOBRE MERCADO</v>
      </c>
    </row>
    <row r="2845" spans="1:16" x14ac:dyDescent="0.3">
      <c r="A2845" t="s">
        <v>6477</v>
      </c>
      <c r="D2845" s="29">
        <v>12000000</v>
      </c>
      <c r="E2845" s="29">
        <v>9900000</v>
      </c>
      <c r="F2845" t="s">
        <v>4033</v>
      </c>
      <c r="G2845" s="13">
        <f>IFERROR(IF($F2845="ALTA",$D2845*1.03,
IF($F2845="MEDIA",$D2845*1,
IF($F2845="BAJA",$D2845*0.92,
IF($F2845="LIQUIDAR",_xlfn.XLOOKUP(A2845,Rotación!$A:$A,Rotación!$O:$O,0,0,-1),"")))),"")</f>
        <v>12000000</v>
      </c>
      <c r="H2845" s="13">
        <f>IFERROR(IF($F2845="ALTA",$D2845*1,
IF($F2845="MEDIA",$D2845*0.97,
IF($F2845="BAJA",$D2845*0.9,
IF($F2845="LIQUIDAR",_xlfn.XLOOKUP(A2845,Rotación!$A:$A,Rotación!$O:$O,0,0,-1),"")))),"")</f>
        <v>11640000</v>
      </c>
      <c r="I2845" s="13">
        <f>IFERROR(IF($F2845="ALTA",$D2845*0.97,
IF($F2845="MEDIA",$D2845*0.94,
IF($F2845="BAJA",$D2845*0.87,
IF($F2845="LIQUIDAR",_xlfn.XLOOKUP(A2845,Rotación!$A:$A,Rotación!$O:$O,0,0,-1),"")))),"")</f>
        <v>11280000</v>
      </c>
      <c r="J2845" s="13">
        <f>IFERROR(IF($F2845="ALTA",$D2845*0.94,
IF($F2845="MEDIA",$D2845*0.9,
IF($F2845="BAJA",$D2845*0.85,
IF($F2845="LIQUIDAR",_xlfn.XLOOKUP(A2845,Rotación!$A:$A,Rotación!$O:$O,0,0,-1),"")))),"")</f>
        <v>10800000</v>
      </c>
      <c r="K2845" s="13" t="str">
        <f>_xlfn.XLOOKUP(A2845,Rotación!$A:$A,Rotación!$P:$P,"",0,-1)</f>
        <v/>
      </c>
      <c r="L2845" s="25" t="e">
        <f t="shared" si="192"/>
        <v>#VALUE!</v>
      </c>
      <c r="M2845" s="26">
        <f t="shared" si="193"/>
        <v>0.82499999999999996</v>
      </c>
      <c r="N2845" s="22" t="str">
        <f>IFERROR(VLOOKUP(A2845,'Base ATR'!$1:$1048576,2,0),"")</f>
        <v/>
      </c>
      <c r="O2845" s="23" t="str">
        <f t="shared" ca="1" si="194"/>
        <v/>
      </c>
      <c r="P2845" t="str">
        <f t="shared" si="195"/>
        <v/>
      </c>
    </row>
    <row r="2846" spans="1:16" x14ac:dyDescent="0.3">
      <c r="A2846" t="s">
        <v>6478</v>
      </c>
      <c r="D2846" s="29">
        <v>18000000</v>
      </c>
      <c r="E2846" s="29">
        <v>14900000</v>
      </c>
      <c r="F2846" t="s">
        <v>4033</v>
      </c>
      <c r="G2846" s="13">
        <f>IFERROR(IF($F2846="ALTA",$D2846*1.03,
IF($F2846="MEDIA",$D2846*1,
IF($F2846="BAJA",$D2846*0.92,
IF($F2846="LIQUIDAR",_xlfn.XLOOKUP(A2846,Rotación!$A:$A,Rotación!$O:$O,0,0,-1),"")))),"")</f>
        <v>18000000</v>
      </c>
      <c r="H2846" s="13">
        <f>IFERROR(IF($F2846="ALTA",$D2846*1,
IF($F2846="MEDIA",$D2846*0.97,
IF($F2846="BAJA",$D2846*0.9,
IF($F2846="LIQUIDAR",_xlfn.XLOOKUP(A2846,Rotación!$A:$A,Rotación!$O:$O,0,0,-1),"")))),"")</f>
        <v>17460000</v>
      </c>
      <c r="I2846" s="13">
        <f>IFERROR(IF($F2846="ALTA",$D2846*0.97,
IF($F2846="MEDIA",$D2846*0.94,
IF($F2846="BAJA",$D2846*0.87,
IF($F2846="LIQUIDAR",_xlfn.XLOOKUP(A2846,Rotación!$A:$A,Rotación!$O:$O,0,0,-1),"")))),"")</f>
        <v>16920000</v>
      </c>
      <c r="J2846" s="13">
        <f>IFERROR(IF($F2846="ALTA",$D2846*0.94,
IF($F2846="MEDIA",$D2846*0.9,
IF($F2846="BAJA",$D2846*0.85,
IF($F2846="LIQUIDAR",_xlfn.XLOOKUP(A2846,Rotación!$A:$A,Rotación!$O:$O,0,0,-1),"")))),"")</f>
        <v>16200000</v>
      </c>
      <c r="K2846" s="13" t="str">
        <f>_xlfn.XLOOKUP(A2846,Rotación!$A:$A,Rotación!$P:$P,"",0,-1)</f>
        <v/>
      </c>
      <c r="L2846" s="25" t="e">
        <f t="shared" si="192"/>
        <v>#VALUE!</v>
      </c>
      <c r="M2846" s="26">
        <f t="shared" si="193"/>
        <v>0.82777777777777772</v>
      </c>
      <c r="N2846" s="22">
        <f>IFERROR(VLOOKUP(A2846,'Base ATR'!$1:$1048576,2,0),"")</f>
        <v>46139.767361111109</v>
      </c>
      <c r="O2846" s="23">
        <f t="shared" ca="1" si="194"/>
        <v>148.23263888889051</v>
      </c>
      <c r="P2846" t="str">
        <f t="shared" si="195"/>
        <v>SOBRE MERCADO</v>
      </c>
    </row>
    <row r="2847" spans="1:16" x14ac:dyDescent="0.3">
      <c r="A2847" t="s">
        <v>6479</v>
      </c>
      <c r="D2847" s="29">
        <v>11600000</v>
      </c>
      <c r="E2847" s="29">
        <v>9600000</v>
      </c>
      <c r="F2847" t="s">
        <v>4033</v>
      </c>
      <c r="G2847" s="13">
        <f>IFERROR(IF($F2847="ALTA",$D2847*1.03,
IF($F2847="MEDIA",$D2847*1,
IF($F2847="BAJA",$D2847*0.92,
IF($F2847="LIQUIDAR",_xlfn.XLOOKUP(A2847,Rotación!$A:$A,Rotación!$O:$O,0,0,-1),"")))),"")</f>
        <v>11600000</v>
      </c>
      <c r="H2847" s="13">
        <f>IFERROR(IF($F2847="ALTA",$D2847*1,
IF($F2847="MEDIA",$D2847*0.97,
IF($F2847="BAJA",$D2847*0.9,
IF($F2847="LIQUIDAR",_xlfn.XLOOKUP(A2847,Rotación!$A:$A,Rotación!$O:$O,0,0,-1),"")))),"")</f>
        <v>11252000</v>
      </c>
      <c r="I2847" s="13">
        <f>IFERROR(IF($F2847="ALTA",$D2847*0.97,
IF($F2847="MEDIA",$D2847*0.94,
IF($F2847="BAJA",$D2847*0.87,
IF($F2847="LIQUIDAR",_xlfn.XLOOKUP(A2847,Rotación!$A:$A,Rotación!$O:$O,0,0,-1),"")))),"")</f>
        <v>10904000</v>
      </c>
      <c r="J2847" s="13">
        <f>IFERROR(IF($F2847="ALTA",$D2847*0.94,
IF($F2847="MEDIA",$D2847*0.9,
IF($F2847="BAJA",$D2847*0.85,
IF($F2847="LIQUIDAR",_xlfn.XLOOKUP(A2847,Rotación!$A:$A,Rotación!$O:$O,0,0,-1),"")))),"")</f>
        <v>10440000</v>
      </c>
      <c r="K2847" s="13" t="str">
        <f>_xlfn.XLOOKUP(A2847,Rotación!$A:$A,Rotación!$P:$P,"",0,-1)</f>
        <v/>
      </c>
      <c r="L2847" s="25" t="e">
        <f t="shared" si="192"/>
        <v>#VALUE!</v>
      </c>
      <c r="M2847" s="26">
        <f t="shared" si="193"/>
        <v>0.82758620689655171</v>
      </c>
      <c r="N2847" s="22">
        <f>IFERROR(VLOOKUP(A2847,'Base ATR'!$1:$1048576,2,0),"")</f>
        <v>46133.709027777775</v>
      </c>
      <c r="O2847" s="23">
        <f t="shared" ca="1" si="194"/>
        <v>154.29097222222481</v>
      </c>
      <c r="P2847" t="str">
        <f t="shared" si="195"/>
        <v>SOBRE MERCADO</v>
      </c>
    </row>
    <row r="2848" spans="1:16" x14ac:dyDescent="0.3">
      <c r="A2848" t="s">
        <v>5941</v>
      </c>
      <c r="D2848" s="29">
        <v>20700000</v>
      </c>
      <c r="E2848" s="29">
        <v>17000000</v>
      </c>
      <c r="F2848" t="s">
        <v>4033</v>
      </c>
      <c r="G2848" s="13">
        <f>IFERROR(IF($F2848="ALTA",$D2848*1.03,
IF($F2848="MEDIA",$D2848*1,
IF($F2848="BAJA",$D2848*0.92,
IF($F2848="LIQUIDAR",_xlfn.XLOOKUP(A2848,Rotación!$A:$A,Rotación!$O:$O,0,0,-1),"")))),"")</f>
        <v>20700000</v>
      </c>
      <c r="H2848" s="13">
        <f>IFERROR(IF($F2848="ALTA",$D2848*1,
IF($F2848="MEDIA",$D2848*0.97,
IF($F2848="BAJA",$D2848*0.9,
IF($F2848="LIQUIDAR",_xlfn.XLOOKUP(A2848,Rotación!$A:$A,Rotación!$O:$O,0,0,-1),"")))),"")</f>
        <v>20079000</v>
      </c>
      <c r="I2848" s="13">
        <f>IFERROR(IF($F2848="ALTA",$D2848*0.97,
IF($F2848="MEDIA",$D2848*0.94,
IF($F2848="BAJA",$D2848*0.87,
IF($F2848="LIQUIDAR",_xlfn.XLOOKUP(A2848,Rotación!$A:$A,Rotación!$O:$O,0,0,-1),"")))),"")</f>
        <v>19458000</v>
      </c>
      <c r="J2848" s="13">
        <f>IFERROR(IF($F2848="ALTA",$D2848*0.94,
IF($F2848="MEDIA",$D2848*0.9,
IF($F2848="BAJA",$D2848*0.85,
IF($F2848="LIQUIDAR",_xlfn.XLOOKUP(A2848,Rotación!$A:$A,Rotación!$O:$O,0,0,-1),"")))),"")</f>
        <v>18630000</v>
      </c>
      <c r="K2848" s="13" t="str">
        <f>_xlfn.XLOOKUP(A2848,Rotación!$A:$A,Rotación!$P:$P,"",0,-1)</f>
        <v/>
      </c>
      <c r="L2848" s="25" t="e">
        <f t="shared" si="192"/>
        <v>#VALUE!</v>
      </c>
      <c r="M2848" s="26">
        <f t="shared" si="193"/>
        <v>0.82125603864734298</v>
      </c>
      <c r="N2848" s="22">
        <f>IFERROR(VLOOKUP(A2848,'Base ATR'!$1:$1048576,2,0),"")</f>
        <v>46133.490972222222</v>
      </c>
      <c r="O2848" s="23">
        <f t="shared" ca="1" si="194"/>
        <v>154.5090277777781</v>
      </c>
      <c r="P2848" t="str">
        <f t="shared" si="195"/>
        <v>SOBRE MERCADO</v>
      </c>
    </row>
    <row r="2849" spans="1:16" x14ac:dyDescent="0.3">
      <c r="A2849" t="s">
        <v>5264</v>
      </c>
      <c r="B2849" t="s">
        <v>50</v>
      </c>
      <c r="C2849">
        <v>500</v>
      </c>
      <c r="D2849" s="29">
        <v>11600000</v>
      </c>
      <c r="E2849" s="29">
        <v>10000000</v>
      </c>
      <c r="F2849" t="s">
        <v>4033</v>
      </c>
      <c r="G2849" s="13">
        <f>IFERROR(IF($F2849="ALTA",$D2849*1.03,
IF($F2849="MEDIA",$D2849*1,
IF($F2849="BAJA",$D2849*0.92,
IF($F2849="LIQUIDAR",_xlfn.XLOOKUP(A2849,Rotación!$A:$A,Rotación!$O:$O,0,0,-1),"")))),"")</f>
        <v>11600000</v>
      </c>
      <c r="H2849" s="13">
        <f>IFERROR(IF($F2849="ALTA",$D2849*1,
IF($F2849="MEDIA",$D2849*0.97,
IF($F2849="BAJA",$D2849*0.9,
IF($F2849="LIQUIDAR",_xlfn.XLOOKUP(A2849,Rotación!$A:$A,Rotación!$O:$O,0,0,-1),"")))),"")</f>
        <v>11252000</v>
      </c>
      <c r="I2849" s="13">
        <f>IFERROR(IF($F2849="ALTA",$D2849*0.97,
IF($F2849="MEDIA",$D2849*0.94,
IF($F2849="BAJA",$D2849*0.87,
IF($F2849="LIQUIDAR",_xlfn.XLOOKUP(A2849,Rotación!$A:$A,Rotación!$O:$O,0,0,-1),"")))),"")</f>
        <v>10904000</v>
      </c>
      <c r="J2849" s="13">
        <f>IFERROR(IF($F2849="ALTA",$D2849*0.94,
IF($F2849="MEDIA",$D2849*0.9,
IF($F2849="BAJA",$D2849*0.85,
IF($F2849="LIQUIDAR",_xlfn.XLOOKUP(A2849,Rotación!$A:$A,Rotación!$O:$O,0,0,-1),"")))),"")</f>
        <v>10440000</v>
      </c>
      <c r="K2849" s="13">
        <f>_xlfn.XLOOKUP(A2849,Rotación!$A:$A,Rotación!$P:$P,"",0,-1)</f>
        <v>11290000</v>
      </c>
      <c r="L2849" s="25">
        <f t="shared" si="192"/>
        <v>-310000</v>
      </c>
      <c r="M2849" s="26">
        <f t="shared" si="193"/>
        <v>0.86206896551724133</v>
      </c>
      <c r="N2849" s="22">
        <f>IFERROR(VLOOKUP(A2849,'Base ATR'!$1:$1048576,2,0),"")</f>
        <v>46153.703472222223</v>
      </c>
      <c r="O2849" s="23">
        <f t="shared" ca="1" si="194"/>
        <v>134.29652777777665</v>
      </c>
      <c r="P2849" t="str">
        <f t="shared" si="195"/>
        <v>BAJO MERCADO</v>
      </c>
    </row>
    <row r="2850" spans="1:16" x14ac:dyDescent="0.3">
      <c r="A2850" t="s">
        <v>5969</v>
      </c>
      <c r="D2850" s="29">
        <v>7500000</v>
      </c>
      <c r="E2850" s="29">
        <v>6000000</v>
      </c>
      <c r="F2850" t="s">
        <v>4033</v>
      </c>
      <c r="G2850" s="13">
        <f>IFERROR(IF($F2850="ALTA",$D2850*1.03,
IF($F2850="MEDIA",$D2850*1,
IF($F2850="BAJA",$D2850*0.92,
IF($F2850="LIQUIDAR",_xlfn.XLOOKUP(A2850,Rotación!$A:$A,Rotación!$O:$O,0,0,-1),"")))),"")</f>
        <v>7500000</v>
      </c>
      <c r="H2850" s="13">
        <f>IFERROR(IF($F2850="ALTA",$D2850*1,
IF($F2850="MEDIA",$D2850*0.97,
IF($F2850="BAJA",$D2850*0.9,
IF($F2850="LIQUIDAR",_xlfn.XLOOKUP(A2850,Rotación!$A:$A,Rotación!$O:$O,0,0,-1),"")))),"")</f>
        <v>7275000</v>
      </c>
      <c r="I2850" s="13">
        <f>IFERROR(IF($F2850="ALTA",$D2850*0.97,
IF($F2850="MEDIA",$D2850*0.94,
IF($F2850="BAJA",$D2850*0.87,
IF($F2850="LIQUIDAR",_xlfn.XLOOKUP(A2850,Rotación!$A:$A,Rotación!$O:$O,0,0,-1),"")))),"")</f>
        <v>7050000</v>
      </c>
      <c r="J2850" s="13">
        <f>IFERROR(IF($F2850="ALTA",$D2850*0.94,
IF($F2850="MEDIA",$D2850*0.9,
IF($F2850="BAJA",$D2850*0.85,
IF($F2850="LIQUIDAR",_xlfn.XLOOKUP(A2850,Rotación!$A:$A,Rotación!$O:$O,0,0,-1),"")))),"")</f>
        <v>6750000</v>
      </c>
      <c r="K2850" s="13" t="str">
        <f>_xlfn.XLOOKUP(A2850,Rotación!$A:$A,Rotación!$P:$P,"",0,-1)</f>
        <v/>
      </c>
      <c r="L2850" s="25" t="e">
        <f t="shared" si="192"/>
        <v>#VALUE!</v>
      </c>
      <c r="M2850" s="26">
        <f t="shared" si="193"/>
        <v>0.8</v>
      </c>
      <c r="N2850" s="22">
        <f>IFERROR(VLOOKUP(A2850,'Base ATR'!$1:$1048576,2,0),"")</f>
        <v>46133.745138888888</v>
      </c>
      <c r="O2850" s="23">
        <f t="shared" ca="1" si="194"/>
        <v>154.2548611111124</v>
      </c>
      <c r="P2850" t="str">
        <f t="shared" si="195"/>
        <v>SOBRE MERCADO</v>
      </c>
    </row>
    <row r="2851" spans="1:16" x14ac:dyDescent="0.3">
      <c r="A2851" t="s">
        <v>6480</v>
      </c>
      <c r="D2851" s="29">
        <v>21600000</v>
      </c>
      <c r="E2851" s="29">
        <v>17500000</v>
      </c>
      <c r="F2851" t="s">
        <v>4033</v>
      </c>
      <c r="G2851" s="13">
        <f>IFERROR(IF($F2851="ALTA",$D2851*1.03,
IF($F2851="MEDIA",$D2851*1,
IF($F2851="BAJA",$D2851*0.92,
IF($F2851="LIQUIDAR",_xlfn.XLOOKUP(A2851,Rotación!$A:$A,Rotación!$O:$O,0,0,-1),"")))),"")</f>
        <v>21600000</v>
      </c>
      <c r="H2851" s="13">
        <f>IFERROR(IF($F2851="ALTA",$D2851*1,
IF($F2851="MEDIA",$D2851*0.97,
IF($F2851="BAJA",$D2851*0.9,
IF($F2851="LIQUIDAR",_xlfn.XLOOKUP(A2851,Rotación!$A:$A,Rotación!$O:$O,0,0,-1),"")))),"")</f>
        <v>20952000</v>
      </c>
      <c r="I2851" s="13">
        <f>IFERROR(IF($F2851="ALTA",$D2851*0.97,
IF($F2851="MEDIA",$D2851*0.94,
IF($F2851="BAJA",$D2851*0.87,
IF($F2851="LIQUIDAR",_xlfn.XLOOKUP(A2851,Rotación!$A:$A,Rotación!$O:$O,0,0,-1),"")))),"")</f>
        <v>20304000</v>
      </c>
      <c r="J2851" s="13">
        <f>IFERROR(IF($F2851="ALTA",$D2851*0.94,
IF($F2851="MEDIA",$D2851*0.9,
IF($F2851="BAJA",$D2851*0.85,
IF($F2851="LIQUIDAR",_xlfn.XLOOKUP(A2851,Rotación!$A:$A,Rotación!$O:$O,0,0,-1),"")))),"")</f>
        <v>19440000</v>
      </c>
      <c r="K2851" s="13">
        <f>_xlfn.XLOOKUP(A2851,Rotación!$A:$A,Rotación!$P:$P,"",0,-1)</f>
        <v>17990000</v>
      </c>
      <c r="L2851" s="25">
        <f t="shared" si="192"/>
        <v>-3610000</v>
      </c>
      <c r="M2851" s="26">
        <f t="shared" si="193"/>
        <v>0.81018518518518523</v>
      </c>
      <c r="N2851" s="22">
        <f>IFERROR(VLOOKUP(A2851,'Base ATR'!$1:$1048576,2,0),"")</f>
        <v>46133.708333333336</v>
      </c>
      <c r="O2851" s="23">
        <f t="shared" ca="1" si="194"/>
        <v>154.29166666666424</v>
      </c>
      <c r="P2851" t="str">
        <f t="shared" si="195"/>
        <v>BAJO MERCADO</v>
      </c>
    </row>
    <row r="2852" spans="1:16" x14ac:dyDescent="0.3">
      <c r="A2852" t="s">
        <v>6481</v>
      </c>
      <c r="D2852" s="29">
        <v>18200000</v>
      </c>
      <c r="E2852" s="29">
        <v>14500000</v>
      </c>
      <c r="F2852" t="s">
        <v>4033</v>
      </c>
      <c r="G2852" s="13">
        <f>IFERROR(IF($F2852="ALTA",$D2852*1.03,
IF($F2852="MEDIA",$D2852*1,
IF($F2852="BAJA",$D2852*0.92,
IF($F2852="LIQUIDAR",_xlfn.XLOOKUP(A2852,Rotación!$A:$A,Rotación!$O:$O,0,0,-1),"")))),"")</f>
        <v>18200000</v>
      </c>
      <c r="H2852" s="13">
        <f>IFERROR(IF($F2852="ALTA",$D2852*1,
IF($F2852="MEDIA",$D2852*0.97,
IF($F2852="BAJA",$D2852*0.9,
IF($F2852="LIQUIDAR",_xlfn.XLOOKUP(A2852,Rotación!$A:$A,Rotación!$O:$O,0,0,-1),"")))),"")</f>
        <v>17654000</v>
      </c>
      <c r="I2852" s="13">
        <f>IFERROR(IF($F2852="ALTA",$D2852*0.97,
IF($F2852="MEDIA",$D2852*0.94,
IF($F2852="BAJA",$D2852*0.87,
IF($F2852="LIQUIDAR",_xlfn.XLOOKUP(A2852,Rotación!$A:$A,Rotación!$O:$O,0,0,-1),"")))),"")</f>
        <v>17108000</v>
      </c>
      <c r="J2852" s="13">
        <f>IFERROR(IF($F2852="ALTA",$D2852*0.94,
IF($F2852="MEDIA",$D2852*0.9,
IF($F2852="BAJA",$D2852*0.85,
IF($F2852="LIQUIDAR",_xlfn.XLOOKUP(A2852,Rotación!$A:$A,Rotación!$O:$O,0,0,-1),"")))),"")</f>
        <v>16380000</v>
      </c>
      <c r="K2852" s="13" t="str">
        <f>_xlfn.XLOOKUP(A2852,Rotación!$A:$A,Rotación!$P:$P,"",0,-1)</f>
        <v/>
      </c>
      <c r="L2852" s="25" t="e">
        <f t="shared" si="192"/>
        <v>#VALUE!</v>
      </c>
      <c r="M2852" s="26">
        <f t="shared" si="193"/>
        <v>0.79670329670329665</v>
      </c>
      <c r="N2852" s="22" t="str">
        <f>IFERROR(VLOOKUP(A2852,'Base ATR'!$1:$1048576,2,0),"")</f>
        <v/>
      </c>
      <c r="O2852" s="23" t="str">
        <f t="shared" ca="1" si="194"/>
        <v/>
      </c>
      <c r="P2852" t="str">
        <f t="shared" si="195"/>
        <v/>
      </c>
    </row>
    <row r="2853" spans="1:16" x14ac:dyDescent="0.3">
      <c r="A2853" t="s">
        <v>6482</v>
      </c>
      <c r="D2853" s="29">
        <v>11100000</v>
      </c>
      <c r="E2853" s="29">
        <v>9500000</v>
      </c>
      <c r="F2853" t="s">
        <v>4033</v>
      </c>
      <c r="G2853" s="13">
        <f>IFERROR(IF($F2853="ALTA",$D2853*1.03,
IF($F2853="MEDIA",$D2853*1,
IF($F2853="BAJA",$D2853*0.92,
IF($F2853="LIQUIDAR",_xlfn.XLOOKUP(A2853,Rotación!$A:$A,Rotación!$O:$O,0,0,-1),"")))),"")</f>
        <v>11100000</v>
      </c>
      <c r="H2853" s="13">
        <f>IFERROR(IF($F2853="ALTA",$D2853*1,
IF($F2853="MEDIA",$D2853*0.97,
IF($F2853="BAJA",$D2853*0.9,
IF($F2853="LIQUIDAR",_xlfn.XLOOKUP(A2853,Rotación!$A:$A,Rotación!$O:$O,0,0,-1),"")))),"")</f>
        <v>10767000</v>
      </c>
      <c r="I2853" s="13">
        <f>IFERROR(IF($F2853="ALTA",$D2853*0.97,
IF($F2853="MEDIA",$D2853*0.94,
IF($F2853="BAJA",$D2853*0.87,
IF($F2853="LIQUIDAR",_xlfn.XLOOKUP(A2853,Rotación!$A:$A,Rotación!$O:$O,0,0,-1),"")))),"")</f>
        <v>10434000</v>
      </c>
      <c r="J2853" s="13">
        <f>IFERROR(IF($F2853="ALTA",$D2853*0.94,
IF($F2853="MEDIA",$D2853*0.9,
IF($F2853="BAJA",$D2853*0.85,
IF($F2853="LIQUIDAR",_xlfn.XLOOKUP(A2853,Rotación!$A:$A,Rotación!$O:$O,0,0,-1),"")))),"")</f>
        <v>9990000</v>
      </c>
      <c r="K2853" s="13" t="str">
        <f>_xlfn.XLOOKUP(A2853,Rotación!$A:$A,Rotación!$P:$P,"",0,-1)</f>
        <v/>
      </c>
      <c r="L2853" s="25" t="e">
        <f t="shared" si="192"/>
        <v>#VALUE!</v>
      </c>
      <c r="M2853" s="26">
        <f t="shared" si="193"/>
        <v>0.85585585585585588</v>
      </c>
      <c r="N2853" s="22">
        <f>IFERROR(VLOOKUP(A2853,'Base ATR'!$1:$1048576,2,0),"")</f>
        <v>46133.751388888886</v>
      </c>
      <c r="O2853" s="23">
        <f t="shared" ca="1" si="194"/>
        <v>154.24861111111386</v>
      </c>
      <c r="P2853" t="str">
        <f t="shared" si="195"/>
        <v>SOBRE MERCADO</v>
      </c>
    </row>
    <row r="2854" spans="1:16" x14ac:dyDescent="0.3">
      <c r="A2854" t="s">
        <v>6483</v>
      </c>
      <c r="D2854" s="29">
        <v>12400000</v>
      </c>
      <c r="E2854" s="29">
        <v>9700000</v>
      </c>
      <c r="F2854" t="s">
        <v>4033</v>
      </c>
      <c r="G2854" s="13">
        <f>IFERROR(IF($F2854="ALTA",$D2854*1.03,
IF($F2854="MEDIA",$D2854*1,
IF($F2854="BAJA",$D2854*0.92,
IF($F2854="LIQUIDAR",_xlfn.XLOOKUP(A2854,Rotación!$A:$A,Rotación!$O:$O,0,0,-1),"")))),"")</f>
        <v>12400000</v>
      </c>
      <c r="H2854" s="13">
        <f>IFERROR(IF($F2854="ALTA",$D2854*1,
IF($F2854="MEDIA",$D2854*0.97,
IF($F2854="BAJA",$D2854*0.9,
IF($F2854="LIQUIDAR",_xlfn.XLOOKUP(A2854,Rotación!$A:$A,Rotación!$O:$O,0,0,-1),"")))),"")</f>
        <v>12028000</v>
      </c>
      <c r="I2854" s="13">
        <f>IFERROR(IF($F2854="ALTA",$D2854*0.97,
IF($F2854="MEDIA",$D2854*0.94,
IF($F2854="BAJA",$D2854*0.87,
IF($F2854="LIQUIDAR",_xlfn.XLOOKUP(A2854,Rotación!$A:$A,Rotación!$O:$O,0,0,-1),"")))),"")</f>
        <v>11656000</v>
      </c>
      <c r="J2854" s="13">
        <f>IFERROR(IF($F2854="ALTA",$D2854*0.94,
IF($F2854="MEDIA",$D2854*0.9,
IF($F2854="BAJA",$D2854*0.85,
IF($F2854="LIQUIDAR",_xlfn.XLOOKUP(A2854,Rotación!$A:$A,Rotación!$O:$O,0,0,-1),"")))),"")</f>
        <v>11160000</v>
      </c>
      <c r="K2854" s="13" t="str">
        <f>_xlfn.XLOOKUP(A2854,Rotación!$A:$A,Rotación!$P:$P,"",0,-1)</f>
        <v/>
      </c>
      <c r="L2854" s="25" t="e">
        <f t="shared" si="192"/>
        <v>#VALUE!</v>
      </c>
      <c r="M2854" s="26">
        <f t="shared" si="193"/>
        <v>0.782258064516129</v>
      </c>
      <c r="N2854" s="22" t="str">
        <f>IFERROR(VLOOKUP(A2854,'Base ATR'!$1:$1048576,2,0),"")</f>
        <v/>
      </c>
      <c r="O2854" s="23" t="str">
        <f t="shared" ca="1" si="194"/>
        <v/>
      </c>
      <c r="P2854" t="str">
        <f t="shared" si="195"/>
        <v/>
      </c>
    </row>
    <row r="2855" spans="1:16" x14ac:dyDescent="0.3">
      <c r="A2855" t="s">
        <v>6464</v>
      </c>
      <c r="D2855" s="29">
        <v>54000000</v>
      </c>
      <c r="E2855" s="29">
        <v>46000000</v>
      </c>
      <c r="F2855" t="s">
        <v>4033</v>
      </c>
      <c r="G2855" s="13">
        <f>IFERROR(IF($F2855="ALTA",$D2855*1.03,
IF($F2855="MEDIA",$D2855*1,
IF($F2855="BAJA",$D2855*0.92,
IF($F2855="LIQUIDAR",_xlfn.XLOOKUP(A2855,Rotación!$A:$A,Rotación!$O:$O,0,0,-1),"")))),"")</f>
        <v>54000000</v>
      </c>
      <c r="H2855" s="13">
        <f>IFERROR(IF($F2855="ALTA",$D2855*1,
IF($F2855="MEDIA",$D2855*0.97,
IF($F2855="BAJA",$D2855*0.9,
IF($F2855="LIQUIDAR",_xlfn.XLOOKUP(A2855,Rotación!$A:$A,Rotación!$O:$O,0,0,-1),"")))),"")</f>
        <v>52380000</v>
      </c>
      <c r="I2855" s="13">
        <f>IFERROR(IF($F2855="ALTA",$D2855*0.97,
IF($F2855="MEDIA",$D2855*0.94,
IF($F2855="BAJA",$D2855*0.87,
IF($F2855="LIQUIDAR",_xlfn.XLOOKUP(A2855,Rotación!$A:$A,Rotación!$O:$O,0,0,-1),"")))),"")</f>
        <v>50760000</v>
      </c>
      <c r="J2855" s="13">
        <f>IFERROR(IF($F2855="ALTA",$D2855*0.94,
IF($F2855="MEDIA",$D2855*0.9,
IF($F2855="BAJA",$D2855*0.85,
IF($F2855="LIQUIDAR",_xlfn.XLOOKUP(A2855,Rotación!$A:$A,Rotación!$O:$O,0,0,-1),"")))),"")</f>
        <v>48600000</v>
      </c>
      <c r="K2855" s="13" t="str">
        <f>_xlfn.XLOOKUP(A2855,Rotación!$A:$A,Rotación!$P:$P,"",0,-1)</f>
        <v/>
      </c>
      <c r="L2855" s="25" t="e">
        <f t="shared" si="192"/>
        <v>#VALUE!</v>
      </c>
      <c r="M2855" s="26">
        <f t="shared" si="193"/>
        <v>0.85185185185185186</v>
      </c>
      <c r="N2855" s="22" t="str">
        <f>IFERROR(VLOOKUP(A2855,'Base ATR'!$1:$1048576,2,0),"")</f>
        <v/>
      </c>
      <c r="O2855" s="23" t="str">
        <f t="shared" ca="1" si="194"/>
        <v/>
      </c>
      <c r="P2855" t="str">
        <f t="shared" si="195"/>
        <v/>
      </c>
    </row>
    <row r="2856" spans="1:16" x14ac:dyDescent="0.3">
      <c r="A2856" t="s">
        <v>6484</v>
      </c>
      <c r="D2856" s="29">
        <v>12500000</v>
      </c>
      <c r="E2856" s="29">
        <v>10300000</v>
      </c>
      <c r="F2856" t="s">
        <v>4033</v>
      </c>
      <c r="G2856" s="13">
        <f>IFERROR(IF($F2856="ALTA",$D2856*1.03,
IF($F2856="MEDIA",$D2856*1,
IF($F2856="BAJA",$D2856*0.92,
IF($F2856="LIQUIDAR",_xlfn.XLOOKUP(A2856,Rotación!$A:$A,Rotación!$O:$O,0,0,-1),"")))),"")</f>
        <v>12500000</v>
      </c>
      <c r="H2856" s="13">
        <f>IFERROR(IF($F2856="ALTA",$D2856*1,
IF($F2856="MEDIA",$D2856*0.97,
IF($F2856="BAJA",$D2856*0.9,
IF($F2856="LIQUIDAR",_xlfn.XLOOKUP(A2856,Rotación!$A:$A,Rotación!$O:$O,0,0,-1),"")))),"")</f>
        <v>12125000</v>
      </c>
      <c r="I2856" s="13">
        <f>IFERROR(IF($F2856="ALTA",$D2856*0.97,
IF($F2856="MEDIA",$D2856*0.94,
IF($F2856="BAJA",$D2856*0.87,
IF($F2856="LIQUIDAR",_xlfn.XLOOKUP(A2856,Rotación!$A:$A,Rotación!$O:$O,0,0,-1),"")))),"")</f>
        <v>11750000</v>
      </c>
      <c r="J2856" s="13">
        <f>IFERROR(IF($F2856="ALTA",$D2856*0.94,
IF($F2856="MEDIA",$D2856*0.9,
IF($F2856="BAJA",$D2856*0.85,
IF($F2856="LIQUIDAR",_xlfn.XLOOKUP(A2856,Rotación!$A:$A,Rotación!$O:$O,0,0,-1),"")))),"")</f>
        <v>11250000</v>
      </c>
      <c r="K2856" s="13">
        <f>_xlfn.XLOOKUP(A2856,Rotación!$A:$A,Rotación!$P:$P,"",0,-1)</f>
        <v>11190000</v>
      </c>
      <c r="L2856" s="25">
        <f t="shared" si="192"/>
        <v>-1310000</v>
      </c>
      <c r="M2856" s="26">
        <f t="shared" si="193"/>
        <v>0.82399999999999995</v>
      </c>
      <c r="N2856" s="22">
        <f>IFERROR(VLOOKUP(A2856,'Base ATR'!$1:$1048576,2,0),"")</f>
        <v>46135.546527777777</v>
      </c>
      <c r="O2856" s="23">
        <f t="shared" ca="1" si="194"/>
        <v>152.45347222222335</v>
      </c>
      <c r="P2856" t="str">
        <f t="shared" si="195"/>
        <v>BAJO MERCADO</v>
      </c>
    </row>
    <row r="2857" spans="1:16" x14ac:dyDescent="0.3">
      <c r="A2857" t="s">
        <v>6485</v>
      </c>
      <c r="D2857" s="29">
        <v>7400000</v>
      </c>
      <c r="E2857" s="29">
        <v>5700000</v>
      </c>
      <c r="F2857" t="s">
        <v>4033</v>
      </c>
      <c r="G2857" s="13">
        <f>IFERROR(IF($F2857="ALTA",$D2857*1.03,
IF($F2857="MEDIA",$D2857*1,
IF($F2857="BAJA",$D2857*0.92,
IF($F2857="LIQUIDAR",_xlfn.XLOOKUP(A2857,Rotación!$A:$A,Rotación!$O:$O,0,0,-1),"")))),"")</f>
        <v>7400000</v>
      </c>
      <c r="H2857" s="13">
        <f>IFERROR(IF($F2857="ALTA",$D2857*1,
IF($F2857="MEDIA",$D2857*0.97,
IF($F2857="BAJA",$D2857*0.9,
IF($F2857="LIQUIDAR",_xlfn.XLOOKUP(A2857,Rotación!$A:$A,Rotación!$O:$O,0,0,-1),"")))),"")</f>
        <v>7178000</v>
      </c>
      <c r="I2857" s="13">
        <f>IFERROR(IF($F2857="ALTA",$D2857*0.97,
IF($F2857="MEDIA",$D2857*0.94,
IF($F2857="BAJA",$D2857*0.87,
IF($F2857="LIQUIDAR",_xlfn.XLOOKUP(A2857,Rotación!$A:$A,Rotación!$O:$O,0,0,-1),"")))),"")</f>
        <v>6956000</v>
      </c>
      <c r="J2857" s="13">
        <f>IFERROR(IF($F2857="ALTA",$D2857*0.94,
IF($F2857="MEDIA",$D2857*0.9,
IF($F2857="BAJA",$D2857*0.85,
IF($F2857="LIQUIDAR",_xlfn.XLOOKUP(A2857,Rotación!$A:$A,Rotación!$O:$O,0,0,-1),"")))),"")</f>
        <v>6660000</v>
      </c>
      <c r="K2857" s="13" t="str">
        <f>_xlfn.XLOOKUP(A2857,Rotación!$A:$A,Rotación!$P:$P,"",0,-1)</f>
        <v/>
      </c>
      <c r="L2857" s="25" t="e">
        <f t="shared" si="192"/>
        <v>#VALUE!</v>
      </c>
      <c r="M2857" s="26">
        <f t="shared" si="193"/>
        <v>0.77027027027027029</v>
      </c>
      <c r="N2857" s="22" t="str">
        <f>IFERROR(VLOOKUP(A2857,'Base ATR'!$1:$1048576,2,0),"")</f>
        <v/>
      </c>
      <c r="O2857" s="23" t="str">
        <f t="shared" ca="1" si="194"/>
        <v/>
      </c>
      <c r="P2857" t="str">
        <f t="shared" si="195"/>
        <v/>
      </c>
    </row>
    <row r="2858" spans="1:16" x14ac:dyDescent="0.3">
      <c r="A2858" t="s">
        <v>6486</v>
      </c>
      <c r="D2858" s="29">
        <v>16500000</v>
      </c>
      <c r="E2858" s="29">
        <v>13000000</v>
      </c>
      <c r="F2858" t="s">
        <v>4033</v>
      </c>
      <c r="G2858" s="13">
        <f>IFERROR(IF($F2858="ALTA",$D2858*1.03,
IF($F2858="MEDIA",$D2858*1,
IF($F2858="BAJA",$D2858*0.92,
IF($F2858="LIQUIDAR",_xlfn.XLOOKUP(A2858,Rotación!$A:$A,Rotación!$O:$O,0,0,-1),"")))),"")</f>
        <v>16500000</v>
      </c>
      <c r="H2858" s="13">
        <f>IFERROR(IF($F2858="ALTA",$D2858*1,
IF($F2858="MEDIA",$D2858*0.97,
IF($F2858="BAJA",$D2858*0.9,
IF($F2858="LIQUIDAR",_xlfn.XLOOKUP(A2858,Rotación!$A:$A,Rotación!$O:$O,0,0,-1),"")))),"")</f>
        <v>16005000</v>
      </c>
      <c r="I2858" s="13">
        <f>IFERROR(IF($F2858="ALTA",$D2858*0.97,
IF($F2858="MEDIA",$D2858*0.94,
IF($F2858="BAJA",$D2858*0.87,
IF($F2858="LIQUIDAR",_xlfn.XLOOKUP(A2858,Rotación!$A:$A,Rotación!$O:$O,0,0,-1),"")))),"")</f>
        <v>15510000</v>
      </c>
      <c r="J2858" s="13">
        <f>IFERROR(IF($F2858="ALTA",$D2858*0.94,
IF($F2858="MEDIA",$D2858*0.9,
IF($F2858="BAJA",$D2858*0.85,
IF($F2858="LIQUIDAR",_xlfn.XLOOKUP(A2858,Rotación!$A:$A,Rotación!$O:$O,0,0,-1),"")))),"")</f>
        <v>14850000</v>
      </c>
      <c r="K2858" s="13" t="str">
        <f>_xlfn.XLOOKUP(A2858,Rotación!$A:$A,Rotación!$P:$P,"",0,-1)</f>
        <v/>
      </c>
      <c r="L2858" s="25" t="e">
        <f t="shared" si="192"/>
        <v>#VALUE!</v>
      </c>
      <c r="M2858" s="26">
        <f t="shared" si="193"/>
        <v>0.78787878787878785</v>
      </c>
      <c r="N2858" s="22" t="str">
        <f>IFERROR(VLOOKUP(A2858,'Base ATR'!$1:$1048576,2,0),"")</f>
        <v/>
      </c>
      <c r="O2858" s="23" t="str">
        <f t="shared" ca="1" si="194"/>
        <v/>
      </c>
      <c r="P2858" t="str">
        <f t="shared" si="195"/>
        <v/>
      </c>
    </row>
    <row r="2859" spans="1:16" x14ac:dyDescent="0.3">
      <c r="A2859" t="s">
        <v>6487</v>
      </c>
      <c r="D2859" s="29">
        <v>8000000</v>
      </c>
      <c r="E2859" s="29">
        <v>6000000</v>
      </c>
      <c r="F2859" t="s">
        <v>4033</v>
      </c>
      <c r="G2859" s="13">
        <f>IFERROR(IF($F2859="ALTA",$D2859*1.03,
IF($F2859="MEDIA",$D2859*1,
IF($F2859="BAJA",$D2859*0.92,
IF($F2859="LIQUIDAR",_xlfn.XLOOKUP(A2859,Rotación!$A:$A,Rotación!$O:$O,0,0,-1),"")))),"")</f>
        <v>8000000</v>
      </c>
      <c r="H2859" s="13">
        <f>IFERROR(IF($F2859="ALTA",$D2859*1,
IF($F2859="MEDIA",$D2859*0.97,
IF($F2859="BAJA",$D2859*0.9,
IF($F2859="LIQUIDAR",_xlfn.XLOOKUP(A2859,Rotación!$A:$A,Rotación!$O:$O,0,0,-1),"")))),"")</f>
        <v>7760000</v>
      </c>
      <c r="I2859" s="13">
        <f>IFERROR(IF($F2859="ALTA",$D2859*0.97,
IF($F2859="MEDIA",$D2859*0.94,
IF($F2859="BAJA",$D2859*0.87,
IF($F2859="LIQUIDAR",_xlfn.XLOOKUP(A2859,Rotación!$A:$A,Rotación!$O:$O,0,0,-1),"")))),"")</f>
        <v>7520000</v>
      </c>
      <c r="J2859" s="13">
        <f>IFERROR(IF($F2859="ALTA",$D2859*0.94,
IF($F2859="MEDIA",$D2859*0.9,
IF($F2859="BAJA",$D2859*0.85,
IF($F2859="LIQUIDAR",_xlfn.XLOOKUP(A2859,Rotación!$A:$A,Rotación!$O:$O,0,0,-1),"")))),"")</f>
        <v>7200000</v>
      </c>
      <c r="K2859" s="13" t="str">
        <f>_xlfn.XLOOKUP(A2859,Rotación!$A:$A,Rotación!$P:$P,"",0,-1)</f>
        <v/>
      </c>
      <c r="L2859" s="25" t="e">
        <f t="shared" si="192"/>
        <v>#VALUE!</v>
      </c>
      <c r="M2859" s="26">
        <f t="shared" si="193"/>
        <v>0.75</v>
      </c>
      <c r="N2859" s="22" t="str">
        <f>IFERROR(VLOOKUP(A2859,'Base ATR'!$1:$1048576,2,0),"")</f>
        <v/>
      </c>
      <c r="O2859" s="23" t="str">
        <f t="shared" ca="1" si="194"/>
        <v/>
      </c>
      <c r="P2859" t="str">
        <f t="shared" si="195"/>
        <v/>
      </c>
    </row>
    <row r="2860" spans="1:16" x14ac:dyDescent="0.3">
      <c r="A2860" t="s">
        <v>6488</v>
      </c>
      <c r="D2860" s="29">
        <v>30000000</v>
      </c>
      <c r="E2860" s="29">
        <v>19000000</v>
      </c>
      <c r="F2860" t="s">
        <v>4033</v>
      </c>
      <c r="G2860" s="13">
        <f>IFERROR(IF($F2860="ALTA",$D2860*1.03,
IF($F2860="MEDIA",$D2860*1,
IF($F2860="BAJA",$D2860*0.92,
IF($F2860="LIQUIDAR",_xlfn.XLOOKUP(A2860,Rotación!$A:$A,Rotación!$O:$O,0,0,-1),"")))),"")</f>
        <v>30000000</v>
      </c>
      <c r="H2860" s="13">
        <f>IFERROR(IF($F2860="ALTA",$D2860*1,
IF($F2860="MEDIA",$D2860*0.97,
IF($F2860="BAJA",$D2860*0.9,
IF($F2860="LIQUIDAR",_xlfn.XLOOKUP(A2860,Rotación!$A:$A,Rotación!$O:$O,0,0,-1),"")))),"")</f>
        <v>29100000</v>
      </c>
      <c r="I2860" s="13">
        <f>IFERROR(IF($F2860="ALTA",$D2860*0.97,
IF($F2860="MEDIA",$D2860*0.94,
IF($F2860="BAJA",$D2860*0.87,
IF($F2860="LIQUIDAR",_xlfn.XLOOKUP(A2860,Rotación!$A:$A,Rotación!$O:$O,0,0,-1),"")))),"")</f>
        <v>28200000</v>
      </c>
      <c r="J2860" s="13">
        <f>IFERROR(IF($F2860="ALTA",$D2860*0.94,
IF($F2860="MEDIA",$D2860*0.9,
IF($F2860="BAJA",$D2860*0.85,
IF($F2860="LIQUIDAR",_xlfn.XLOOKUP(A2860,Rotación!$A:$A,Rotación!$O:$O,0,0,-1),"")))),"")</f>
        <v>27000000</v>
      </c>
      <c r="K2860" s="13" t="str">
        <f>_xlfn.XLOOKUP(A2860,Rotación!$A:$A,Rotación!$P:$P,"",0,-1)</f>
        <v/>
      </c>
      <c r="L2860" s="25" t="e">
        <f t="shared" si="192"/>
        <v>#VALUE!</v>
      </c>
      <c r="M2860" s="26">
        <f t="shared" si="193"/>
        <v>0.6333333333333333</v>
      </c>
      <c r="N2860" s="22">
        <f>IFERROR(VLOOKUP(A2860,'Base ATR'!$1:$1048576,2,0),"")</f>
        <v>46141.734027777777</v>
      </c>
      <c r="O2860" s="23">
        <f t="shared" ca="1" si="194"/>
        <v>146.26597222222335</v>
      </c>
      <c r="P2860" t="str">
        <f t="shared" si="195"/>
        <v>SOBRE MERCADO</v>
      </c>
    </row>
    <row r="2861" spans="1:16" x14ac:dyDescent="0.3">
      <c r="A2861" t="s">
        <v>6489</v>
      </c>
      <c r="D2861" s="29">
        <v>7800000</v>
      </c>
      <c r="E2861" s="29">
        <v>6300000</v>
      </c>
      <c r="F2861" t="s">
        <v>4033</v>
      </c>
      <c r="G2861" s="13">
        <f>IFERROR(IF($F2861="ALTA",$D2861*1.03,
IF($F2861="MEDIA",$D2861*1,
IF($F2861="BAJA",$D2861*0.92,
IF($F2861="LIQUIDAR",_xlfn.XLOOKUP(A2861,Rotación!$A:$A,Rotación!$O:$O,0,0,-1),"")))),"")</f>
        <v>7800000</v>
      </c>
      <c r="H2861" s="13">
        <f>IFERROR(IF($F2861="ALTA",$D2861*1,
IF($F2861="MEDIA",$D2861*0.97,
IF($F2861="BAJA",$D2861*0.9,
IF($F2861="LIQUIDAR",_xlfn.XLOOKUP(A2861,Rotación!$A:$A,Rotación!$O:$O,0,0,-1),"")))),"")</f>
        <v>7566000</v>
      </c>
      <c r="I2861" s="13">
        <f>IFERROR(IF($F2861="ALTA",$D2861*0.97,
IF($F2861="MEDIA",$D2861*0.94,
IF($F2861="BAJA",$D2861*0.87,
IF($F2861="LIQUIDAR",_xlfn.XLOOKUP(A2861,Rotación!$A:$A,Rotación!$O:$O,0,0,-1),"")))),"")</f>
        <v>7332000</v>
      </c>
      <c r="J2861" s="13">
        <f>IFERROR(IF($F2861="ALTA",$D2861*0.94,
IF($F2861="MEDIA",$D2861*0.9,
IF($F2861="BAJA",$D2861*0.85,
IF($F2861="LIQUIDAR",_xlfn.XLOOKUP(A2861,Rotación!$A:$A,Rotación!$O:$O,0,0,-1),"")))),"")</f>
        <v>7020000</v>
      </c>
      <c r="K2861" s="13" t="str">
        <f>_xlfn.XLOOKUP(A2861,Rotación!$A:$A,Rotación!$P:$P,"",0,-1)</f>
        <v/>
      </c>
      <c r="L2861" s="25" t="e">
        <f t="shared" si="192"/>
        <v>#VALUE!</v>
      </c>
      <c r="M2861" s="26">
        <f t="shared" si="193"/>
        <v>0.80769230769230771</v>
      </c>
      <c r="N2861" s="22" t="str">
        <f>IFERROR(VLOOKUP(A2861,'Base ATR'!$1:$1048576,2,0),"")</f>
        <v/>
      </c>
      <c r="O2861" s="23" t="str">
        <f t="shared" ca="1" si="194"/>
        <v/>
      </c>
      <c r="P2861" t="str">
        <f t="shared" si="195"/>
        <v/>
      </c>
    </row>
    <row r="2862" spans="1:16" x14ac:dyDescent="0.3">
      <c r="A2862" t="s">
        <v>6490</v>
      </c>
      <c r="D2862" s="29">
        <v>32100000</v>
      </c>
      <c r="E2862" s="29">
        <v>27000000</v>
      </c>
      <c r="F2862" t="s">
        <v>4033</v>
      </c>
      <c r="G2862" s="13">
        <f>IFERROR(IF($F2862="ALTA",$D2862*1.03,
IF($F2862="MEDIA",$D2862*1,
IF($F2862="BAJA",$D2862*0.92,
IF($F2862="LIQUIDAR",_xlfn.XLOOKUP(A2862,Rotación!$A:$A,Rotación!$O:$O,0,0,-1),"")))),"")</f>
        <v>32100000</v>
      </c>
      <c r="H2862" s="13">
        <f>IFERROR(IF($F2862="ALTA",$D2862*1,
IF($F2862="MEDIA",$D2862*0.97,
IF($F2862="BAJA",$D2862*0.9,
IF($F2862="LIQUIDAR",_xlfn.XLOOKUP(A2862,Rotación!$A:$A,Rotación!$O:$O,0,0,-1),"")))),"")</f>
        <v>31137000</v>
      </c>
      <c r="I2862" s="13">
        <f>IFERROR(IF($F2862="ALTA",$D2862*0.97,
IF($F2862="MEDIA",$D2862*0.94,
IF($F2862="BAJA",$D2862*0.87,
IF($F2862="LIQUIDAR",_xlfn.XLOOKUP(A2862,Rotación!$A:$A,Rotación!$O:$O,0,0,-1),"")))),"")</f>
        <v>30174000</v>
      </c>
      <c r="J2862" s="13">
        <f>IFERROR(IF($F2862="ALTA",$D2862*0.94,
IF($F2862="MEDIA",$D2862*0.9,
IF($F2862="BAJA",$D2862*0.85,
IF($F2862="LIQUIDAR",_xlfn.XLOOKUP(A2862,Rotación!$A:$A,Rotación!$O:$O,0,0,-1),"")))),"")</f>
        <v>28890000</v>
      </c>
      <c r="K2862" s="13" t="str">
        <f>_xlfn.XLOOKUP(A2862,Rotación!$A:$A,Rotación!$P:$P,"",0,-1)</f>
        <v/>
      </c>
      <c r="L2862" s="25" t="e">
        <f t="shared" si="192"/>
        <v>#VALUE!</v>
      </c>
      <c r="M2862" s="26">
        <f t="shared" si="193"/>
        <v>0.84112149532710279</v>
      </c>
      <c r="N2862" s="22" t="str">
        <f>IFERROR(VLOOKUP(A2862,'Base ATR'!$1:$1048576,2,0),"")</f>
        <v/>
      </c>
      <c r="O2862" s="23" t="str">
        <f t="shared" ca="1" si="194"/>
        <v/>
      </c>
      <c r="P2862" t="str">
        <f t="shared" si="195"/>
        <v/>
      </c>
    </row>
    <row r="2863" spans="1:16" x14ac:dyDescent="0.3">
      <c r="A2863" t="s">
        <v>6491</v>
      </c>
      <c r="D2863" s="29">
        <v>7700000</v>
      </c>
      <c r="E2863" s="29">
        <v>6000000</v>
      </c>
      <c r="F2863" t="s">
        <v>4033</v>
      </c>
      <c r="G2863" s="13">
        <f>IFERROR(IF($F2863="ALTA",$D2863*1.03,
IF($F2863="MEDIA",$D2863*1,
IF($F2863="BAJA",$D2863*0.92,
IF($F2863="LIQUIDAR",_xlfn.XLOOKUP(A2863,Rotación!$A:$A,Rotación!$O:$O,0,0,-1),"")))),"")</f>
        <v>7700000</v>
      </c>
      <c r="H2863" s="13">
        <f>IFERROR(IF($F2863="ALTA",$D2863*1,
IF($F2863="MEDIA",$D2863*0.97,
IF($F2863="BAJA",$D2863*0.9,
IF($F2863="LIQUIDAR",_xlfn.XLOOKUP(A2863,Rotación!$A:$A,Rotación!$O:$O,0,0,-1),"")))),"")</f>
        <v>7469000</v>
      </c>
      <c r="I2863" s="13">
        <f>IFERROR(IF($F2863="ALTA",$D2863*0.97,
IF($F2863="MEDIA",$D2863*0.94,
IF($F2863="BAJA",$D2863*0.87,
IF($F2863="LIQUIDAR",_xlfn.XLOOKUP(A2863,Rotación!$A:$A,Rotación!$O:$O,0,0,-1),"")))),"")</f>
        <v>7238000</v>
      </c>
      <c r="J2863" s="13">
        <f>IFERROR(IF($F2863="ALTA",$D2863*0.94,
IF($F2863="MEDIA",$D2863*0.9,
IF($F2863="BAJA",$D2863*0.85,
IF($F2863="LIQUIDAR",_xlfn.XLOOKUP(A2863,Rotación!$A:$A,Rotación!$O:$O,0,0,-1),"")))),"")</f>
        <v>6930000</v>
      </c>
      <c r="K2863" s="13" t="str">
        <f>_xlfn.XLOOKUP(A2863,Rotación!$A:$A,Rotación!$P:$P,"",0,-1)</f>
        <v/>
      </c>
      <c r="L2863" s="25" t="e">
        <f t="shared" si="192"/>
        <v>#VALUE!</v>
      </c>
      <c r="M2863" s="26">
        <f t="shared" si="193"/>
        <v>0.77922077922077926</v>
      </c>
      <c r="N2863" s="22">
        <f>IFERROR(VLOOKUP(A2863,'Base ATR'!$1:$1048576,2,0),"")</f>
        <v>46141.691666666666</v>
      </c>
      <c r="O2863" s="23">
        <f t="shared" ca="1" si="194"/>
        <v>146.3083333333343</v>
      </c>
      <c r="P2863" t="str">
        <f t="shared" si="195"/>
        <v>SOBRE MERCADO</v>
      </c>
    </row>
    <row r="2864" spans="1:16" x14ac:dyDescent="0.3">
      <c r="A2864" t="s">
        <v>6492</v>
      </c>
      <c r="D2864" s="29">
        <v>57000000</v>
      </c>
      <c r="E2864" s="29">
        <v>46000000</v>
      </c>
      <c r="F2864" t="s">
        <v>5391</v>
      </c>
      <c r="G2864" s="13">
        <f>IFERROR(IF($F2864="ALTA",$D2864*1.03,
IF($F2864="MEDIA",$D2864*1,
IF($F2864="BAJA",$D2864*0.92,
IF($F2864="LIQUIDAR",_xlfn.XLOOKUP(A2864,Rotación!$A:$A,Rotación!$O:$O,0,0,-1),"")))),"")</f>
        <v>52440000</v>
      </c>
      <c r="H2864" s="13">
        <f>IFERROR(IF($F2864="ALTA",$D2864*1,
IF($F2864="MEDIA",$D2864*0.97,
IF($F2864="BAJA",$D2864*0.9,
IF($F2864="LIQUIDAR",_xlfn.XLOOKUP(A2864,Rotación!$A:$A,Rotación!$O:$O,0,0,-1),"")))),"")</f>
        <v>51300000</v>
      </c>
      <c r="I2864" s="13">
        <f>IFERROR(IF($F2864="ALTA",$D2864*0.97,
IF($F2864="MEDIA",$D2864*0.94,
IF($F2864="BAJA",$D2864*0.87,
IF($F2864="LIQUIDAR",_xlfn.XLOOKUP(A2864,Rotación!$A:$A,Rotación!$O:$O,0,0,-1),"")))),"")</f>
        <v>49590000</v>
      </c>
      <c r="J2864" s="13">
        <f>IFERROR(IF($F2864="ALTA",$D2864*0.94,
IF($F2864="MEDIA",$D2864*0.9,
IF($F2864="BAJA",$D2864*0.85,
IF($F2864="LIQUIDAR",_xlfn.XLOOKUP(A2864,Rotación!$A:$A,Rotación!$O:$O,0,0,-1),"")))),"")</f>
        <v>48450000</v>
      </c>
      <c r="K2864" s="13" t="str">
        <f>_xlfn.XLOOKUP(A2864,Rotación!$A:$A,Rotación!$P:$P,"",0,-1)</f>
        <v/>
      </c>
      <c r="L2864" s="25" t="e">
        <f t="shared" si="192"/>
        <v>#VALUE!</v>
      </c>
      <c r="M2864" s="26">
        <f t="shared" si="193"/>
        <v>0.80701754385964908</v>
      </c>
      <c r="N2864" s="22" t="str">
        <f>IFERROR(VLOOKUP(A2864,'Base ATR'!$1:$1048576,2,0),"")</f>
        <v/>
      </c>
      <c r="O2864" s="23" t="str">
        <f t="shared" ca="1" si="194"/>
        <v/>
      </c>
      <c r="P2864" t="str">
        <f t="shared" si="195"/>
        <v/>
      </c>
    </row>
    <row r="2865" spans="1:16" x14ac:dyDescent="0.3">
      <c r="A2865" t="s">
        <v>6493</v>
      </c>
      <c r="D2865" s="29">
        <v>17900000</v>
      </c>
      <c r="E2865" s="29">
        <v>14500000</v>
      </c>
      <c r="F2865" t="s">
        <v>4033</v>
      </c>
      <c r="G2865" s="13">
        <f>IFERROR(IF($F2865="ALTA",$D2865*1.03,
IF($F2865="MEDIA",$D2865*1,
IF($F2865="BAJA",$D2865*0.92,
IF($F2865="LIQUIDAR",_xlfn.XLOOKUP(A2865,Rotación!$A:$A,Rotación!$O:$O,0,0,-1),"")))),"")</f>
        <v>17900000</v>
      </c>
      <c r="H2865" s="13">
        <f>IFERROR(IF($F2865="ALTA",$D2865*1,
IF($F2865="MEDIA",$D2865*0.97,
IF($F2865="BAJA",$D2865*0.9,
IF($F2865="LIQUIDAR",_xlfn.XLOOKUP(A2865,Rotación!$A:$A,Rotación!$O:$O,0,0,-1),"")))),"")</f>
        <v>17363000</v>
      </c>
      <c r="I2865" s="13">
        <f>IFERROR(IF($F2865="ALTA",$D2865*0.97,
IF($F2865="MEDIA",$D2865*0.94,
IF($F2865="BAJA",$D2865*0.87,
IF($F2865="LIQUIDAR",_xlfn.XLOOKUP(A2865,Rotación!$A:$A,Rotación!$O:$O,0,0,-1),"")))),"")</f>
        <v>16826000</v>
      </c>
      <c r="J2865" s="13">
        <f>IFERROR(IF($F2865="ALTA",$D2865*0.94,
IF($F2865="MEDIA",$D2865*0.9,
IF($F2865="BAJA",$D2865*0.85,
IF($F2865="LIQUIDAR",_xlfn.XLOOKUP(A2865,Rotación!$A:$A,Rotación!$O:$O,0,0,-1),"")))),"")</f>
        <v>16110000</v>
      </c>
      <c r="K2865" s="13" t="str">
        <f>_xlfn.XLOOKUP(A2865,Rotación!$A:$A,Rotación!$P:$P,"",0,-1)</f>
        <v/>
      </c>
      <c r="L2865" s="25" t="e">
        <f t="shared" si="192"/>
        <v>#VALUE!</v>
      </c>
      <c r="M2865" s="26">
        <f t="shared" si="193"/>
        <v>0.81005586592178769</v>
      </c>
      <c r="N2865" s="22" t="str">
        <f>IFERROR(VLOOKUP(A2865,'Base ATR'!$1:$1048576,2,0),"")</f>
        <v/>
      </c>
      <c r="O2865" s="23" t="str">
        <f t="shared" ca="1" si="194"/>
        <v/>
      </c>
      <c r="P2865" t="str">
        <f t="shared" si="195"/>
        <v/>
      </c>
    </row>
    <row r="2866" spans="1:16" x14ac:dyDescent="0.3">
      <c r="A2866" t="s">
        <v>6494</v>
      </c>
      <c r="D2866" s="29">
        <v>30000000</v>
      </c>
      <c r="E2866" s="29">
        <v>24000000</v>
      </c>
      <c r="F2866" t="s">
        <v>4033</v>
      </c>
      <c r="G2866" s="13">
        <f>IFERROR(IF($F2866="ALTA",$D2866*1.03,
IF($F2866="MEDIA",$D2866*1,
IF($F2866="BAJA",$D2866*0.92,
IF($F2866="LIQUIDAR",_xlfn.XLOOKUP(A2866,Rotación!$A:$A,Rotación!$O:$O,0,0,-1),"")))),"")</f>
        <v>30000000</v>
      </c>
      <c r="H2866" s="13">
        <f>IFERROR(IF($F2866="ALTA",$D2866*1,
IF($F2866="MEDIA",$D2866*0.97,
IF($F2866="BAJA",$D2866*0.9,
IF($F2866="LIQUIDAR",_xlfn.XLOOKUP(A2866,Rotación!$A:$A,Rotación!$O:$O,0,0,-1),"")))),"")</f>
        <v>29100000</v>
      </c>
      <c r="I2866" s="13">
        <f>IFERROR(IF($F2866="ALTA",$D2866*0.97,
IF($F2866="MEDIA",$D2866*0.94,
IF($F2866="BAJA",$D2866*0.87,
IF($F2866="LIQUIDAR",_xlfn.XLOOKUP(A2866,Rotación!$A:$A,Rotación!$O:$O,0,0,-1),"")))),"")</f>
        <v>28200000</v>
      </c>
      <c r="J2866" s="13">
        <f>IFERROR(IF($F2866="ALTA",$D2866*0.94,
IF($F2866="MEDIA",$D2866*0.9,
IF($F2866="BAJA",$D2866*0.85,
IF($F2866="LIQUIDAR",_xlfn.XLOOKUP(A2866,Rotación!$A:$A,Rotación!$O:$O,0,0,-1),"")))),"")</f>
        <v>27000000</v>
      </c>
      <c r="K2866" s="13" t="str">
        <f>_xlfn.XLOOKUP(A2866,Rotación!$A:$A,Rotación!$P:$P,"",0,-1)</f>
        <v/>
      </c>
      <c r="L2866" s="25" t="e">
        <f t="shared" si="192"/>
        <v>#VALUE!</v>
      </c>
      <c r="M2866" s="26">
        <f t="shared" si="193"/>
        <v>0.8</v>
      </c>
      <c r="N2866" s="22" t="str">
        <f>IFERROR(VLOOKUP(A2866,'Base ATR'!$1:$1048576,2,0),"")</f>
        <v/>
      </c>
      <c r="O2866" s="23" t="str">
        <f t="shared" ca="1" si="194"/>
        <v/>
      </c>
      <c r="P2866" t="str">
        <f t="shared" si="195"/>
        <v/>
      </c>
    </row>
    <row r="2867" spans="1:16" x14ac:dyDescent="0.3">
      <c r="A2867" t="s">
        <v>6495</v>
      </c>
      <c r="D2867" s="29">
        <v>8400000</v>
      </c>
      <c r="E2867" s="29">
        <v>6500000</v>
      </c>
      <c r="F2867" t="s">
        <v>4033</v>
      </c>
      <c r="G2867" s="13">
        <f>IFERROR(IF($F2867="ALTA",$D2867*1.03,
IF($F2867="MEDIA",$D2867*1,
IF($F2867="BAJA",$D2867*0.92,
IF($F2867="LIQUIDAR",_xlfn.XLOOKUP(A2867,Rotación!$A:$A,Rotación!$O:$O,0,0,-1),"")))),"")</f>
        <v>8400000</v>
      </c>
      <c r="H2867" s="13">
        <f>IFERROR(IF($F2867="ALTA",$D2867*1,
IF($F2867="MEDIA",$D2867*0.97,
IF($F2867="BAJA",$D2867*0.9,
IF($F2867="LIQUIDAR",_xlfn.XLOOKUP(A2867,Rotación!$A:$A,Rotación!$O:$O,0,0,-1),"")))),"")</f>
        <v>8148000</v>
      </c>
      <c r="I2867" s="13">
        <f>IFERROR(IF($F2867="ALTA",$D2867*0.97,
IF($F2867="MEDIA",$D2867*0.94,
IF($F2867="BAJA",$D2867*0.87,
IF($F2867="LIQUIDAR",_xlfn.XLOOKUP(A2867,Rotación!$A:$A,Rotación!$O:$O,0,0,-1),"")))),"")</f>
        <v>7896000</v>
      </c>
      <c r="J2867" s="13">
        <f>IFERROR(IF($F2867="ALTA",$D2867*0.94,
IF($F2867="MEDIA",$D2867*0.9,
IF($F2867="BAJA",$D2867*0.85,
IF($F2867="LIQUIDAR",_xlfn.XLOOKUP(A2867,Rotación!$A:$A,Rotación!$O:$O,0,0,-1),"")))),"")</f>
        <v>7560000</v>
      </c>
      <c r="K2867" s="13" t="str">
        <f>_xlfn.XLOOKUP(A2867,Rotación!$A:$A,Rotación!$P:$P,"",0,-1)</f>
        <v/>
      </c>
      <c r="L2867" s="25" t="e">
        <f t="shared" si="192"/>
        <v>#VALUE!</v>
      </c>
      <c r="M2867" s="26">
        <f t="shared" si="193"/>
        <v>0.77380952380952384</v>
      </c>
      <c r="N2867" s="22" t="str">
        <f>IFERROR(VLOOKUP(A2867,'Base ATR'!$1:$1048576,2,0),"")</f>
        <v/>
      </c>
      <c r="O2867" s="23" t="str">
        <f t="shared" ca="1" si="194"/>
        <v/>
      </c>
      <c r="P2867" t="str">
        <f t="shared" si="195"/>
        <v/>
      </c>
    </row>
    <row r="2868" spans="1:16" x14ac:dyDescent="0.3">
      <c r="A2868" t="s">
        <v>6496</v>
      </c>
      <c r="D2868" s="29">
        <v>8000000</v>
      </c>
      <c r="E2868" s="29">
        <v>6900000</v>
      </c>
      <c r="F2868" t="s">
        <v>5390</v>
      </c>
      <c r="G2868" s="13">
        <f>IFERROR(IF($F2868="ALTA",$D2868*1.03,
IF($F2868="MEDIA",$D2868*1,
IF($F2868="BAJA",$D2868*0.92,
IF($F2868="LIQUIDAR",_xlfn.XLOOKUP(A2868,Rotación!$A:$A,Rotación!$O:$O,0,0,-1),"")))),"")</f>
        <v>8240000</v>
      </c>
      <c r="H2868" s="13">
        <f>IFERROR(IF($F2868="ALTA",$D2868*1,
IF($F2868="MEDIA",$D2868*0.97,
IF($F2868="BAJA",$D2868*0.9,
IF($F2868="LIQUIDAR",_xlfn.XLOOKUP(A2868,Rotación!$A:$A,Rotación!$O:$O,0,0,-1),"")))),"")</f>
        <v>8000000</v>
      </c>
      <c r="I2868" s="13">
        <f>IFERROR(IF($F2868="ALTA",$D2868*0.97,
IF($F2868="MEDIA",$D2868*0.94,
IF($F2868="BAJA",$D2868*0.87,
IF($F2868="LIQUIDAR",_xlfn.XLOOKUP(A2868,Rotación!$A:$A,Rotación!$O:$O,0,0,-1),"")))),"")</f>
        <v>7760000</v>
      </c>
      <c r="J2868" s="13">
        <f>IFERROR(IF($F2868="ALTA",$D2868*0.94,
IF($F2868="MEDIA",$D2868*0.9,
IF($F2868="BAJA",$D2868*0.85,
IF($F2868="LIQUIDAR",_xlfn.XLOOKUP(A2868,Rotación!$A:$A,Rotación!$O:$O,0,0,-1),"")))),"")</f>
        <v>7520000</v>
      </c>
      <c r="K2868" s="13" t="str">
        <f>_xlfn.XLOOKUP(A2868,Rotación!$A:$A,Rotación!$P:$P,"",0,-1)</f>
        <v/>
      </c>
      <c r="L2868" s="25" t="e">
        <f t="shared" si="192"/>
        <v>#VALUE!</v>
      </c>
      <c r="M2868" s="26">
        <f t="shared" si="193"/>
        <v>0.86250000000000004</v>
      </c>
      <c r="N2868" s="22" t="str">
        <f>IFERROR(VLOOKUP(A2868,'Base ATR'!$1:$1048576,2,0),"")</f>
        <v/>
      </c>
      <c r="O2868" s="23" t="str">
        <f t="shared" ca="1" si="194"/>
        <v/>
      </c>
      <c r="P2868" t="str">
        <f t="shared" si="195"/>
        <v/>
      </c>
    </row>
    <row r="2869" spans="1:16" x14ac:dyDescent="0.3">
      <c r="A2869" t="s">
        <v>6497</v>
      </c>
      <c r="D2869" s="29">
        <v>10100000</v>
      </c>
      <c r="E2869" s="29">
        <v>8200000</v>
      </c>
      <c r="F2869" t="s">
        <v>4033</v>
      </c>
      <c r="G2869" s="13">
        <f>IFERROR(IF($F2869="ALTA",$D2869*1.03,
IF($F2869="MEDIA",$D2869*1,
IF($F2869="BAJA",$D2869*0.92,
IF($F2869="LIQUIDAR",_xlfn.XLOOKUP(A2869,Rotación!$A:$A,Rotación!$O:$O,0,0,-1),"")))),"")</f>
        <v>10100000</v>
      </c>
      <c r="H2869" s="13">
        <f>IFERROR(IF($F2869="ALTA",$D2869*1,
IF($F2869="MEDIA",$D2869*0.97,
IF($F2869="BAJA",$D2869*0.9,
IF($F2869="LIQUIDAR",_xlfn.XLOOKUP(A2869,Rotación!$A:$A,Rotación!$O:$O,0,0,-1),"")))),"")</f>
        <v>9797000</v>
      </c>
      <c r="I2869" s="13">
        <f>IFERROR(IF($F2869="ALTA",$D2869*0.97,
IF($F2869="MEDIA",$D2869*0.94,
IF($F2869="BAJA",$D2869*0.87,
IF($F2869="LIQUIDAR",_xlfn.XLOOKUP(A2869,Rotación!$A:$A,Rotación!$O:$O,0,0,-1),"")))),"")</f>
        <v>9494000</v>
      </c>
      <c r="J2869" s="13">
        <f>IFERROR(IF($F2869="ALTA",$D2869*0.94,
IF($F2869="MEDIA",$D2869*0.9,
IF($F2869="BAJA",$D2869*0.85,
IF($F2869="LIQUIDAR",_xlfn.XLOOKUP(A2869,Rotación!$A:$A,Rotación!$O:$O,0,0,-1),"")))),"")</f>
        <v>9090000</v>
      </c>
      <c r="K2869" s="13" t="str">
        <f>_xlfn.XLOOKUP(A2869,Rotación!$A:$A,Rotación!$P:$P,"",0,-1)</f>
        <v/>
      </c>
      <c r="L2869" s="25" t="e">
        <f t="shared" si="192"/>
        <v>#VALUE!</v>
      </c>
      <c r="M2869" s="26">
        <f t="shared" si="193"/>
        <v>0.81188118811881194</v>
      </c>
      <c r="N2869" s="22" t="str">
        <f>IFERROR(VLOOKUP(A2869,'Base ATR'!$1:$1048576,2,0),"")</f>
        <v/>
      </c>
      <c r="O2869" s="23" t="str">
        <f t="shared" ca="1" si="194"/>
        <v/>
      </c>
      <c r="P2869" t="str">
        <f t="shared" si="195"/>
        <v/>
      </c>
    </row>
    <row r="2870" spans="1:16" x14ac:dyDescent="0.3">
      <c r="A2870" t="s">
        <v>6498</v>
      </c>
      <c r="D2870" s="29">
        <v>8000000</v>
      </c>
      <c r="E2870" s="29">
        <v>6500000</v>
      </c>
      <c r="F2870" t="s">
        <v>4033</v>
      </c>
      <c r="G2870" s="13">
        <f>IFERROR(IF($F2870="ALTA",$D2870*1.03,
IF($F2870="MEDIA",$D2870*1,
IF($F2870="BAJA",$D2870*0.92,
IF($F2870="LIQUIDAR",_xlfn.XLOOKUP(A2870,Rotación!$A:$A,Rotación!$O:$O,0,0,-1),"")))),"")</f>
        <v>8000000</v>
      </c>
      <c r="H2870" s="13">
        <f>IFERROR(IF($F2870="ALTA",$D2870*1,
IF($F2870="MEDIA",$D2870*0.97,
IF($F2870="BAJA",$D2870*0.9,
IF($F2870="LIQUIDAR",_xlfn.XLOOKUP(A2870,Rotación!$A:$A,Rotación!$O:$O,0,0,-1),"")))),"")</f>
        <v>7760000</v>
      </c>
      <c r="I2870" s="13">
        <f>IFERROR(IF($F2870="ALTA",$D2870*0.97,
IF($F2870="MEDIA",$D2870*0.94,
IF($F2870="BAJA",$D2870*0.87,
IF($F2870="LIQUIDAR",_xlfn.XLOOKUP(A2870,Rotación!$A:$A,Rotación!$O:$O,0,0,-1),"")))),"")</f>
        <v>7520000</v>
      </c>
      <c r="J2870" s="13">
        <f>IFERROR(IF($F2870="ALTA",$D2870*0.94,
IF($F2870="MEDIA",$D2870*0.9,
IF($F2870="BAJA",$D2870*0.85,
IF($F2870="LIQUIDAR",_xlfn.XLOOKUP(A2870,Rotación!$A:$A,Rotación!$O:$O,0,0,-1),"")))),"")</f>
        <v>7200000</v>
      </c>
      <c r="K2870" s="13" t="str">
        <f>_xlfn.XLOOKUP(A2870,Rotación!$A:$A,Rotación!$P:$P,"",0,-1)</f>
        <v/>
      </c>
      <c r="L2870" s="25" t="e">
        <f t="shared" si="192"/>
        <v>#VALUE!</v>
      </c>
      <c r="M2870" s="26">
        <f t="shared" si="193"/>
        <v>0.8125</v>
      </c>
      <c r="N2870" s="22" t="str">
        <f>IFERROR(VLOOKUP(A2870,'Base ATR'!$1:$1048576,2,0),"")</f>
        <v/>
      </c>
      <c r="O2870" s="23" t="str">
        <f t="shared" ca="1" si="194"/>
        <v/>
      </c>
      <c r="P2870" t="str">
        <f t="shared" si="195"/>
        <v/>
      </c>
    </row>
    <row r="2871" spans="1:16" x14ac:dyDescent="0.3">
      <c r="A2871" t="s">
        <v>6499</v>
      </c>
      <c r="D2871" s="29">
        <v>12300000</v>
      </c>
      <c r="E2871" s="29">
        <v>10000000</v>
      </c>
      <c r="F2871" t="s">
        <v>4033</v>
      </c>
      <c r="G2871" s="13">
        <f>IFERROR(IF($F2871="ALTA",$D2871*1.03,
IF($F2871="MEDIA",$D2871*1,
IF($F2871="BAJA",$D2871*0.92,
IF($F2871="LIQUIDAR",_xlfn.XLOOKUP(A2871,Rotación!$A:$A,Rotación!$O:$O,0,0,-1),"")))),"")</f>
        <v>12300000</v>
      </c>
      <c r="H2871" s="13">
        <f>IFERROR(IF($F2871="ALTA",$D2871*1,
IF($F2871="MEDIA",$D2871*0.97,
IF($F2871="BAJA",$D2871*0.9,
IF($F2871="LIQUIDAR",_xlfn.XLOOKUP(A2871,Rotación!$A:$A,Rotación!$O:$O,0,0,-1),"")))),"")</f>
        <v>11931000</v>
      </c>
      <c r="I2871" s="13">
        <f>IFERROR(IF($F2871="ALTA",$D2871*0.97,
IF($F2871="MEDIA",$D2871*0.94,
IF($F2871="BAJA",$D2871*0.87,
IF($F2871="LIQUIDAR",_xlfn.XLOOKUP(A2871,Rotación!$A:$A,Rotación!$O:$O,0,0,-1),"")))),"")</f>
        <v>11562000</v>
      </c>
      <c r="J2871" s="13">
        <f>IFERROR(IF($F2871="ALTA",$D2871*0.94,
IF($F2871="MEDIA",$D2871*0.9,
IF($F2871="BAJA",$D2871*0.85,
IF($F2871="LIQUIDAR",_xlfn.XLOOKUP(A2871,Rotación!$A:$A,Rotación!$O:$O,0,0,-1),"")))),"")</f>
        <v>11070000</v>
      </c>
      <c r="K2871" s="13" t="str">
        <f>_xlfn.XLOOKUP(A2871,Rotación!$A:$A,Rotación!$P:$P,"",0,-1)</f>
        <v/>
      </c>
      <c r="L2871" s="25" t="e">
        <f t="shared" si="192"/>
        <v>#VALUE!</v>
      </c>
      <c r="M2871" s="26">
        <f t="shared" si="193"/>
        <v>0.81300813008130079</v>
      </c>
      <c r="N2871" s="22" t="str">
        <f>IFERROR(VLOOKUP(A2871,'Base ATR'!$1:$1048576,2,0),"")</f>
        <v/>
      </c>
      <c r="O2871" s="23" t="str">
        <f t="shared" ca="1" si="194"/>
        <v/>
      </c>
      <c r="P2871" t="str">
        <f t="shared" si="195"/>
        <v/>
      </c>
    </row>
    <row r="2872" spans="1:16" x14ac:dyDescent="0.3">
      <c r="A2872" t="s">
        <v>6500</v>
      </c>
      <c r="D2872" s="29">
        <v>18700000</v>
      </c>
      <c r="E2872" s="29">
        <v>14800000</v>
      </c>
      <c r="F2872" t="s">
        <v>5391</v>
      </c>
      <c r="G2872" s="13">
        <f>IFERROR(IF($F2872="ALTA",$D2872*1.03,
IF($F2872="MEDIA",$D2872*1,
IF($F2872="BAJA",$D2872*0.92,
IF($F2872="LIQUIDAR",_xlfn.XLOOKUP(A2872,Rotación!$A:$A,Rotación!$O:$O,0,0,-1),"")))),"")</f>
        <v>17204000</v>
      </c>
      <c r="H2872" s="13">
        <f>IFERROR(IF($F2872="ALTA",$D2872*1,
IF($F2872="MEDIA",$D2872*0.97,
IF($F2872="BAJA",$D2872*0.9,
IF($F2872="LIQUIDAR",_xlfn.XLOOKUP(A2872,Rotación!$A:$A,Rotación!$O:$O,0,0,-1),"")))),"")</f>
        <v>16830000</v>
      </c>
      <c r="I2872" s="13">
        <f>IFERROR(IF($F2872="ALTA",$D2872*0.97,
IF($F2872="MEDIA",$D2872*0.94,
IF($F2872="BAJA",$D2872*0.87,
IF($F2872="LIQUIDAR",_xlfn.XLOOKUP(A2872,Rotación!$A:$A,Rotación!$O:$O,0,0,-1),"")))),"")</f>
        <v>16269000</v>
      </c>
      <c r="J2872" s="13">
        <f>IFERROR(IF($F2872="ALTA",$D2872*0.94,
IF($F2872="MEDIA",$D2872*0.9,
IF($F2872="BAJA",$D2872*0.85,
IF($F2872="LIQUIDAR",_xlfn.XLOOKUP(A2872,Rotación!$A:$A,Rotación!$O:$O,0,0,-1),"")))),"")</f>
        <v>15895000</v>
      </c>
      <c r="K2872" s="13" t="str">
        <f>_xlfn.XLOOKUP(A2872,Rotación!$A:$A,Rotación!$P:$P,"",0,-1)</f>
        <v/>
      </c>
      <c r="L2872" s="25" t="e">
        <f t="shared" si="192"/>
        <v>#VALUE!</v>
      </c>
      <c r="M2872" s="26">
        <f t="shared" si="193"/>
        <v>0.79144385026737973</v>
      </c>
      <c r="N2872" s="22" t="str">
        <f>IFERROR(VLOOKUP(A2872,'Base ATR'!$1:$1048576,2,0),"")</f>
        <v/>
      </c>
      <c r="O2872" s="23" t="str">
        <f t="shared" ca="1" si="194"/>
        <v/>
      </c>
      <c r="P2872" t="str">
        <f t="shared" si="195"/>
        <v/>
      </c>
    </row>
    <row r="2873" spans="1:16" x14ac:dyDescent="0.3">
      <c r="A2873" t="s">
        <v>6501</v>
      </c>
      <c r="D2873" s="29">
        <v>21000000</v>
      </c>
      <c r="E2873" s="29">
        <v>18000000</v>
      </c>
      <c r="F2873" t="s">
        <v>5391</v>
      </c>
      <c r="G2873" s="13">
        <f>IFERROR(IF($F2873="ALTA",$D2873*1.03,
IF($F2873="MEDIA",$D2873*1,
IF($F2873="BAJA",$D2873*0.92,
IF($F2873="LIQUIDAR",_xlfn.XLOOKUP(A2873,Rotación!$A:$A,Rotación!$O:$O,0,0,-1),"")))),"")</f>
        <v>19320000</v>
      </c>
      <c r="H2873" s="13">
        <f>IFERROR(IF($F2873="ALTA",$D2873*1,
IF($F2873="MEDIA",$D2873*0.97,
IF($F2873="BAJA",$D2873*0.9,
IF($F2873="LIQUIDAR",_xlfn.XLOOKUP(A2873,Rotación!$A:$A,Rotación!$O:$O,0,0,-1),"")))),"")</f>
        <v>18900000</v>
      </c>
      <c r="I2873" s="13">
        <f>IFERROR(IF($F2873="ALTA",$D2873*0.97,
IF($F2873="MEDIA",$D2873*0.94,
IF($F2873="BAJA",$D2873*0.87,
IF($F2873="LIQUIDAR",_xlfn.XLOOKUP(A2873,Rotación!$A:$A,Rotación!$O:$O,0,0,-1),"")))),"")</f>
        <v>18270000</v>
      </c>
      <c r="J2873" s="13">
        <f>IFERROR(IF($F2873="ALTA",$D2873*0.94,
IF($F2873="MEDIA",$D2873*0.9,
IF($F2873="BAJA",$D2873*0.85,
IF($F2873="LIQUIDAR",_xlfn.XLOOKUP(A2873,Rotación!$A:$A,Rotación!$O:$O,0,0,-1),"")))),"")</f>
        <v>17850000</v>
      </c>
      <c r="K2873" s="13" t="str">
        <f>_xlfn.XLOOKUP(A2873,Rotación!$A:$A,Rotación!$P:$P,"",0,-1)</f>
        <v/>
      </c>
      <c r="L2873" s="25" t="e">
        <f t="shared" si="192"/>
        <v>#VALUE!</v>
      </c>
      <c r="M2873" s="26">
        <f t="shared" si="193"/>
        <v>0.8571428571428571</v>
      </c>
      <c r="N2873" s="22" t="str">
        <f>IFERROR(VLOOKUP(A2873,'Base ATR'!$1:$1048576,2,0),"")</f>
        <v/>
      </c>
      <c r="O2873" s="23" t="str">
        <f t="shared" ca="1" si="194"/>
        <v/>
      </c>
      <c r="P2873" t="str">
        <f t="shared" si="195"/>
        <v/>
      </c>
    </row>
    <row r="2874" spans="1:16" x14ac:dyDescent="0.3">
      <c r="A2874" t="s">
        <v>6502</v>
      </c>
      <c r="D2874" s="29">
        <v>7100000</v>
      </c>
      <c r="E2874" s="29">
        <v>5600000</v>
      </c>
      <c r="F2874" t="s">
        <v>5391</v>
      </c>
      <c r="G2874" s="13">
        <f>IFERROR(IF($F2874="ALTA",$D2874*1.03,
IF($F2874="MEDIA",$D2874*1,
IF($F2874="BAJA",$D2874*0.92,
IF($F2874="LIQUIDAR",_xlfn.XLOOKUP(A2874,Rotación!$A:$A,Rotación!$O:$O,0,0,-1),"")))),"")</f>
        <v>6532000</v>
      </c>
      <c r="H2874" s="13">
        <f>IFERROR(IF($F2874="ALTA",$D2874*1,
IF($F2874="MEDIA",$D2874*0.97,
IF($F2874="BAJA",$D2874*0.9,
IF($F2874="LIQUIDAR",_xlfn.XLOOKUP(A2874,Rotación!$A:$A,Rotación!$O:$O,0,0,-1),"")))),"")</f>
        <v>6390000</v>
      </c>
      <c r="I2874" s="13">
        <f>IFERROR(IF($F2874="ALTA",$D2874*0.97,
IF($F2874="MEDIA",$D2874*0.94,
IF($F2874="BAJA",$D2874*0.87,
IF($F2874="LIQUIDAR",_xlfn.XLOOKUP(A2874,Rotación!$A:$A,Rotación!$O:$O,0,0,-1),"")))),"")</f>
        <v>6177000</v>
      </c>
      <c r="J2874" s="13">
        <f>IFERROR(IF($F2874="ALTA",$D2874*0.94,
IF($F2874="MEDIA",$D2874*0.9,
IF($F2874="BAJA",$D2874*0.85,
IF($F2874="LIQUIDAR",_xlfn.XLOOKUP(A2874,Rotación!$A:$A,Rotación!$O:$O,0,0,-1),"")))),"")</f>
        <v>6035000</v>
      </c>
      <c r="K2874" s="13" t="str">
        <f>_xlfn.XLOOKUP(A2874,Rotación!$A:$A,Rotación!$P:$P,"",0,-1)</f>
        <v/>
      </c>
      <c r="L2874" s="25" t="e">
        <f t="shared" si="192"/>
        <v>#VALUE!</v>
      </c>
      <c r="M2874" s="26">
        <f t="shared" si="193"/>
        <v>0.78873239436619713</v>
      </c>
      <c r="N2874" s="22" t="str">
        <f>IFERROR(VLOOKUP(A2874,'Base ATR'!$1:$1048576,2,0),"")</f>
        <v/>
      </c>
      <c r="O2874" s="23" t="str">
        <f t="shared" ca="1" si="194"/>
        <v/>
      </c>
      <c r="P2874" t="str">
        <f t="shared" si="195"/>
        <v/>
      </c>
    </row>
    <row r="2875" spans="1:16" x14ac:dyDescent="0.3">
      <c r="A2875" t="s">
        <v>6394</v>
      </c>
      <c r="D2875" s="29">
        <v>12000000</v>
      </c>
      <c r="E2875" s="29">
        <v>9600000</v>
      </c>
      <c r="F2875" t="s">
        <v>5391</v>
      </c>
      <c r="G2875" s="13">
        <f>IFERROR(IF($F2875="ALTA",$D2875*1.03,
IF($F2875="MEDIA",$D2875*1,
IF($F2875="BAJA",$D2875*0.92,
IF($F2875="LIQUIDAR",_xlfn.XLOOKUP(A2875,Rotación!$A:$A,Rotación!$O:$O,0,0,-1),"")))),"")</f>
        <v>11040000</v>
      </c>
      <c r="H2875" s="13">
        <f>IFERROR(IF($F2875="ALTA",$D2875*1,
IF($F2875="MEDIA",$D2875*0.97,
IF($F2875="BAJA",$D2875*0.9,
IF($F2875="LIQUIDAR",_xlfn.XLOOKUP(A2875,Rotación!$A:$A,Rotación!$O:$O,0,0,-1),"")))),"")</f>
        <v>10800000</v>
      </c>
      <c r="I2875" s="13">
        <f>IFERROR(IF($F2875="ALTA",$D2875*0.97,
IF($F2875="MEDIA",$D2875*0.94,
IF($F2875="BAJA",$D2875*0.87,
IF($F2875="LIQUIDAR",_xlfn.XLOOKUP(A2875,Rotación!$A:$A,Rotación!$O:$O,0,0,-1),"")))),"")</f>
        <v>10440000</v>
      </c>
      <c r="J2875" s="13">
        <f>IFERROR(IF($F2875="ALTA",$D2875*0.94,
IF($F2875="MEDIA",$D2875*0.9,
IF($F2875="BAJA",$D2875*0.85,
IF($F2875="LIQUIDAR",_xlfn.XLOOKUP(A2875,Rotación!$A:$A,Rotación!$O:$O,0,0,-1),"")))),"")</f>
        <v>10200000</v>
      </c>
      <c r="K2875" s="13" t="str">
        <f>_xlfn.XLOOKUP(A2875,Rotación!$A:$A,Rotación!$P:$P,"",0,-1)</f>
        <v/>
      </c>
      <c r="L2875" s="25" t="e">
        <f t="shared" si="192"/>
        <v>#VALUE!</v>
      </c>
      <c r="M2875" s="26">
        <f t="shared" si="193"/>
        <v>0.8</v>
      </c>
      <c r="N2875" s="22">
        <f>IFERROR(VLOOKUP(A2875,'Base ATR'!$1:$1048576,2,0),"")</f>
        <v>46126.559027777781</v>
      </c>
      <c r="O2875" s="23">
        <f t="shared" ca="1" si="194"/>
        <v>161.44097222221899</v>
      </c>
      <c r="P2875" t="str">
        <f t="shared" si="195"/>
        <v>SOBRE MERCADO</v>
      </c>
    </row>
    <row r="2876" spans="1:16" x14ac:dyDescent="0.3">
      <c r="A2876" t="s">
        <v>6503</v>
      </c>
      <c r="D2876" s="29">
        <v>14000000</v>
      </c>
      <c r="E2876" s="29">
        <v>11800000</v>
      </c>
      <c r="F2876" t="s">
        <v>5391</v>
      </c>
      <c r="G2876" s="13">
        <f>IFERROR(IF($F2876="ALTA",$D2876*1.03,
IF($F2876="MEDIA",$D2876*1,
IF($F2876="BAJA",$D2876*0.92,
IF($F2876="LIQUIDAR",_xlfn.XLOOKUP(A2876,Rotación!$A:$A,Rotación!$O:$O,0,0,-1),"")))),"")</f>
        <v>12880000</v>
      </c>
      <c r="H2876" s="13">
        <f>IFERROR(IF($F2876="ALTA",$D2876*1,
IF($F2876="MEDIA",$D2876*0.97,
IF($F2876="BAJA",$D2876*0.9,
IF($F2876="LIQUIDAR",_xlfn.XLOOKUP(A2876,Rotación!$A:$A,Rotación!$O:$O,0,0,-1),"")))),"")</f>
        <v>12600000</v>
      </c>
      <c r="I2876" s="13">
        <f>IFERROR(IF($F2876="ALTA",$D2876*0.97,
IF($F2876="MEDIA",$D2876*0.94,
IF($F2876="BAJA",$D2876*0.87,
IF($F2876="LIQUIDAR",_xlfn.XLOOKUP(A2876,Rotación!$A:$A,Rotación!$O:$O,0,0,-1),"")))),"")</f>
        <v>12180000</v>
      </c>
      <c r="J2876" s="13">
        <f>IFERROR(IF($F2876="ALTA",$D2876*0.94,
IF($F2876="MEDIA",$D2876*0.9,
IF($F2876="BAJA",$D2876*0.85,
IF($F2876="LIQUIDAR",_xlfn.XLOOKUP(A2876,Rotación!$A:$A,Rotación!$O:$O,0,0,-1),"")))),"")</f>
        <v>11900000</v>
      </c>
      <c r="K2876" s="13" t="str">
        <f>_xlfn.XLOOKUP(A2876,Rotación!$A:$A,Rotación!$P:$P,"",0,-1)</f>
        <v/>
      </c>
      <c r="L2876" s="25" t="e">
        <f t="shared" si="192"/>
        <v>#VALUE!</v>
      </c>
      <c r="M2876" s="26">
        <f t="shared" si="193"/>
        <v>0.84285714285714286</v>
      </c>
      <c r="N2876" s="22" t="str">
        <f>IFERROR(VLOOKUP(A2876,'Base ATR'!$1:$1048576,2,0),"")</f>
        <v/>
      </c>
      <c r="O2876" s="23" t="str">
        <f t="shared" ca="1" si="194"/>
        <v/>
      </c>
      <c r="P2876" t="str">
        <f t="shared" si="195"/>
        <v/>
      </c>
    </row>
    <row r="2877" spans="1:16" x14ac:dyDescent="0.3">
      <c r="A2877" t="s">
        <v>6504</v>
      </c>
      <c r="D2877" s="29">
        <v>14800000</v>
      </c>
      <c r="E2877" s="29">
        <v>12500000</v>
      </c>
      <c r="F2877" t="s">
        <v>5391</v>
      </c>
      <c r="G2877" s="13">
        <f>IFERROR(IF($F2877="ALTA",$D2877*1.03,
IF($F2877="MEDIA",$D2877*1,
IF($F2877="BAJA",$D2877*0.92,
IF($F2877="LIQUIDAR",_xlfn.XLOOKUP(A2877,Rotación!$A:$A,Rotación!$O:$O,0,0,-1),"")))),"")</f>
        <v>13616000</v>
      </c>
      <c r="H2877" s="13">
        <f>IFERROR(IF($F2877="ALTA",$D2877*1,
IF($F2877="MEDIA",$D2877*0.97,
IF($F2877="BAJA",$D2877*0.9,
IF($F2877="LIQUIDAR",_xlfn.XLOOKUP(A2877,Rotación!$A:$A,Rotación!$O:$O,0,0,-1),"")))),"")</f>
        <v>13320000</v>
      </c>
      <c r="I2877" s="13">
        <f>IFERROR(IF($F2877="ALTA",$D2877*0.97,
IF($F2877="MEDIA",$D2877*0.94,
IF($F2877="BAJA",$D2877*0.87,
IF($F2877="LIQUIDAR",_xlfn.XLOOKUP(A2877,Rotación!$A:$A,Rotación!$O:$O,0,0,-1),"")))),"")</f>
        <v>12876000</v>
      </c>
      <c r="J2877" s="13">
        <f>IFERROR(IF($F2877="ALTA",$D2877*0.94,
IF($F2877="MEDIA",$D2877*0.9,
IF($F2877="BAJA",$D2877*0.85,
IF($F2877="LIQUIDAR",_xlfn.XLOOKUP(A2877,Rotación!$A:$A,Rotación!$O:$O,0,0,-1),"")))),"")</f>
        <v>12580000</v>
      </c>
      <c r="K2877" s="13" t="str">
        <f>_xlfn.XLOOKUP(A2877,Rotación!$A:$A,Rotación!$P:$P,"",0,-1)</f>
        <v/>
      </c>
      <c r="L2877" s="25" t="e">
        <f t="shared" si="192"/>
        <v>#VALUE!</v>
      </c>
      <c r="M2877" s="26">
        <f t="shared" si="193"/>
        <v>0.84459459459459463</v>
      </c>
      <c r="N2877" s="22" t="str">
        <f>IFERROR(VLOOKUP(A2877,'Base ATR'!$1:$1048576,2,0),"")</f>
        <v/>
      </c>
      <c r="O2877" s="23" t="str">
        <f t="shared" ca="1" si="194"/>
        <v/>
      </c>
      <c r="P2877" t="str">
        <f t="shared" si="195"/>
        <v/>
      </c>
    </row>
    <row r="2878" spans="1:16" x14ac:dyDescent="0.3">
      <c r="A2878" t="s">
        <v>6505</v>
      </c>
      <c r="D2878" s="29">
        <v>7400000</v>
      </c>
      <c r="E2878" s="29">
        <v>6000000</v>
      </c>
      <c r="F2878" t="s">
        <v>5391</v>
      </c>
      <c r="G2878" s="13">
        <f>IFERROR(IF($F2878="ALTA",$D2878*1.03,
IF($F2878="MEDIA",$D2878*1,
IF($F2878="BAJA",$D2878*0.92,
IF($F2878="LIQUIDAR",_xlfn.XLOOKUP(A2878,Rotación!$A:$A,Rotación!$O:$O,0,0,-1),"")))),"")</f>
        <v>6808000</v>
      </c>
      <c r="H2878" s="13">
        <f>IFERROR(IF($F2878="ALTA",$D2878*1,
IF($F2878="MEDIA",$D2878*0.97,
IF($F2878="BAJA",$D2878*0.9,
IF($F2878="LIQUIDAR",_xlfn.XLOOKUP(A2878,Rotación!$A:$A,Rotación!$O:$O,0,0,-1),"")))),"")</f>
        <v>6660000</v>
      </c>
      <c r="I2878" s="13">
        <f>IFERROR(IF($F2878="ALTA",$D2878*0.97,
IF($F2878="MEDIA",$D2878*0.94,
IF($F2878="BAJA",$D2878*0.87,
IF($F2878="LIQUIDAR",_xlfn.XLOOKUP(A2878,Rotación!$A:$A,Rotación!$O:$O,0,0,-1),"")))),"")</f>
        <v>6438000</v>
      </c>
      <c r="J2878" s="13">
        <f>IFERROR(IF($F2878="ALTA",$D2878*0.94,
IF($F2878="MEDIA",$D2878*0.9,
IF($F2878="BAJA",$D2878*0.85,
IF($F2878="LIQUIDAR",_xlfn.XLOOKUP(A2878,Rotación!$A:$A,Rotación!$O:$O,0,0,-1),"")))),"")</f>
        <v>6290000</v>
      </c>
      <c r="K2878" s="13" t="str">
        <f>_xlfn.XLOOKUP(A2878,Rotación!$A:$A,Rotación!$P:$P,"",0,-1)</f>
        <v/>
      </c>
      <c r="L2878" s="25" t="e">
        <f t="shared" si="192"/>
        <v>#VALUE!</v>
      </c>
      <c r="M2878" s="26">
        <f t="shared" si="193"/>
        <v>0.81081081081081086</v>
      </c>
      <c r="N2878" s="22" t="str">
        <f>IFERROR(VLOOKUP(A2878,'Base ATR'!$1:$1048576,2,0),"")</f>
        <v/>
      </c>
      <c r="O2878" s="23" t="str">
        <f t="shared" ca="1" si="194"/>
        <v/>
      </c>
      <c r="P2878" t="str">
        <f t="shared" si="195"/>
        <v/>
      </c>
    </row>
    <row r="2879" spans="1:16" x14ac:dyDescent="0.3">
      <c r="A2879" t="s">
        <v>6506</v>
      </c>
      <c r="D2879" s="29">
        <v>34100000</v>
      </c>
      <c r="E2879" s="29">
        <v>27000000</v>
      </c>
      <c r="F2879" t="s">
        <v>4033</v>
      </c>
      <c r="G2879" s="13">
        <f>IFERROR(IF($F2879="ALTA",$D2879*1.03,
IF($F2879="MEDIA",$D2879*1,
IF($F2879="BAJA",$D2879*0.92,
IF($F2879="LIQUIDAR",_xlfn.XLOOKUP(A2879,Rotación!$A:$A,Rotación!$O:$O,0,0,-1),"")))),"")</f>
        <v>34100000</v>
      </c>
      <c r="H2879" s="13">
        <f>IFERROR(IF($F2879="ALTA",$D2879*1,
IF($F2879="MEDIA",$D2879*0.97,
IF($F2879="BAJA",$D2879*0.9,
IF($F2879="LIQUIDAR",_xlfn.XLOOKUP(A2879,Rotación!$A:$A,Rotación!$O:$O,0,0,-1),"")))),"")</f>
        <v>33077000</v>
      </c>
      <c r="I2879" s="13">
        <f>IFERROR(IF($F2879="ALTA",$D2879*0.97,
IF($F2879="MEDIA",$D2879*0.94,
IF($F2879="BAJA",$D2879*0.87,
IF($F2879="LIQUIDAR",_xlfn.XLOOKUP(A2879,Rotación!$A:$A,Rotación!$O:$O,0,0,-1),"")))),"")</f>
        <v>32054000</v>
      </c>
      <c r="J2879" s="13">
        <f>IFERROR(IF($F2879="ALTA",$D2879*0.94,
IF($F2879="MEDIA",$D2879*0.9,
IF($F2879="BAJA",$D2879*0.85,
IF($F2879="LIQUIDAR",_xlfn.XLOOKUP(A2879,Rotación!$A:$A,Rotación!$O:$O,0,0,-1),"")))),"")</f>
        <v>30690000</v>
      </c>
      <c r="K2879" s="13" t="str">
        <f>_xlfn.XLOOKUP(A2879,Rotación!$A:$A,Rotación!$P:$P,"",0,-1)</f>
        <v/>
      </c>
      <c r="L2879" s="25" t="e">
        <f t="shared" si="192"/>
        <v>#VALUE!</v>
      </c>
      <c r="M2879" s="26">
        <f t="shared" si="193"/>
        <v>0.7917888563049853</v>
      </c>
      <c r="N2879" s="22" t="str">
        <f>IFERROR(VLOOKUP(A2879,'Base ATR'!$1:$1048576,2,0),"")</f>
        <v/>
      </c>
      <c r="O2879" s="23" t="str">
        <f t="shared" ca="1" si="194"/>
        <v/>
      </c>
      <c r="P2879" t="str">
        <f t="shared" si="195"/>
        <v/>
      </c>
    </row>
    <row r="2880" spans="1:16" x14ac:dyDescent="0.3">
      <c r="A2880" t="s">
        <v>6507</v>
      </c>
      <c r="D2880" s="29">
        <v>18700000</v>
      </c>
      <c r="E2880" s="29">
        <v>15200000</v>
      </c>
      <c r="F2880" t="s">
        <v>4033</v>
      </c>
      <c r="G2880" s="13">
        <f>IFERROR(IF($F2880="ALTA",$D2880*1.03,
IF($F2880="MEDIA",$D2880*1,
IF($F2880="BAJA",$D2880*0.92,
IF($F2880="LIQUIDAR",_xlfn.XLOOKUP(A2880,Rotación!$A:$A,Rotación!$O:$O,0,0,-1),"")))),"")</f>
        <v>18700000</v>
      </c>
      <c r="H2880" s="13">
        <f>IFERROR(IF($F2880="ALTA",$D2880*1,
IF($F2880="MEDIA",$D2880*0.97,
IF($F2880="BAJA",$D2880*0.9,
IF($F2880="LIQUIDAR",_xlfn.XLOOKUP(A2880,Rotación!$A:$A,Rotación!$O:$O,0,0,-1),"")))),"")</f>
        <v>18139000</v>
      </c>
      <c r="I2880" s="13">
        <f>IFERROR(IF($F2880="ALTA",$D2880*0.97,
IF($F2880="MEDIA",$D2880*0.94,
IF($F2880="BAJA",$D2880*0.87,
IF($F2880="LIQUIDAR",_xlfn.XLOOKUP(A2880,Rotación!$A:$A,Rotación!$O:$O,0,0,-1),"")))),"")</f>
        <v>17578000</v>
      </c>
      <c r="J2880" s="13">
        <f>IFERROR(IF($F2880="ALTA",$D2880*0.94,
IF($F2880="MEDIA",$D2880*0.9,
IF($F2880="BAJA",$D2880*0.85,
IF($F2880="LIQUIDAR",_xlfn.XLOOKUP(A2880,Rotación!$A:$A,Rotación!$O:$O,0,0,-1),"")))),"")</f>
        <v>16830000</v>
      </c>
      <c r="K2880" s="13" t="str">
        <f>_xlfn.XLOOKUP(A2880,Rotación!$A:$A,Rotación!$P:$P,"",0,-1)</f>
        <v/>
      </c>
      <c r="L2880" s="25" t="e">
        <f t="shared" si="192"/>
        <v>#VALUE!</v>
      </c>
      <c r="M2880" s="26">
        <f t="shared" si="193"/>
        <v>0.81283422459893051</v>
      </c>
      <c r="N2880" s="22" t="str">
        <f>IFERROR(VLOOKUP(A2880,'Base ATR'!$1:$1048576,2,0),"")</f>
        <v/>
      </c>
      <c r="O2880" s="23" t="str">
        <f t="shared" ca="1" si="194"/>
        <v/>
      </c>
      <c r="P2880" t="str">
        <f t="shared" si="195"/>
        <v/>
      </c>
    </row>
    <row r="2881" spans="1:16" x14ac:dyDescent="0.3">
      <c r="A2881" t="s">
        <v>6508</v>
      </c>
      <c r="D2881" s="29">
        <v>7600000</v>
      </c>
      <c r="E2881" s="29">
        <v>5900000</v>
      </c>
      <c r="F2881" t="s">
        <v>4033</v>
      </c>
      <c r="G2881" s="13">
        <f>IFERROR(IF($F2881="ALTA",$D2881*1.03,
IF($F2881="MEDIA",$D2881*1,
IF($F2881="BAJA",$D2881*0.92,
IF($F2881="LIQUIDAR",_xlfn.XLOOKUP(A2881,Rotación!$A:$A,Rotación!$O:$O,0,0,-1),"")))),"")</f>
        <v>7600000</v>
      </c>
      <c r="H2881" s="13">
        <f>IFERROR(IF($F2881="ALTA",$D2881*1,
IF($F2881="MEDIA",$D2881*0.97,
IF($F2881="BAJA",$D2881*0.9,
IF($F2881="LIQUIDAR",_xlfn.XLOOKUP(A2881,Rotación!$A:$A,Rotación!$O:$O,0,0,-1),"")))),"")</f>
        <v>7372000</v>
      </c>
      <c r="I2881" s="13">
        <f>IFERROR(IF($F2881="ALTA",$D2881*0.97,
IF($F2881="MEDIA",$D2881*0.94,
IF($F2881="BAJA",$D2881*0.87,
IF($F2881="LIQUIDAR",_xlfn.XLOOKUP(A2881,Rotación!$A:$A,Rotación!$O:$O,0,0,-1),"")))),"")</f>
        <v>7144000</v>
      </c>
      <c r="J2881" s="13">
        <f>IFERROR(IF($F2881="ALTA",$D2881*0.94,
IF($F2881="MEDIA",$D2881*0.9,
IF($F2881="BAJA",$D2881*0.85,
IF($F2881="LIQUIDAR",_xlfn.XLOOKUP(A2881,Rotación!$A:$A,Rotación!$O:$O,0,0,-1),"")))),"")</f>
        <v>6840000</v>
      </c>
      <c r="K2881" s="13" t="str">
        <f>_xlfn.XLOOKUP(A2881,Rotación!$A:$A,Rotación!$P:$P,"",0,-1)</f>
        <v/>
      </c>
      <c r="L2881" s="25" t="e">
        <f t="shared" si="192"/>
        <v>#VALUE!</v>
      </c>
      <c r="M2881" s="26">
        <f t="shared" si="193"/>
        <v>0.77631578947368418</v>
      </c>
      <c r="N2881" s="22" t="str">
        <f>IFERROR(VLOOKUP(A2881,'Base ATR'!$1:$1048576,2,0),"")</f>
        <v/>
      </c>
      <c r="O2881" s="23" t="str">
        <f t="shared" ca="1" si="194"/>
        <v/>
      </c>
      <c r="P2881" t="str">
        <f t="shared" si="195"/>
        <v/>
      </c>
    </row>
    <row r="2882" spans="1:16" x14ac:dyDescent="0.3">
      <c r="A2882" t="s">
        <v>6509</v>
      </c>
      <c r="D2882" s="29">
        <v>7990000</v>
      </c>
      <c r="E2882" s="29">
        <v>6500000</v>
      </c>
      <c r="F2882" t="s">
        <v>4033</v>
      </c>
      <c r="G2882" s="13">
        <f>IFERROR(IF($F2882="ALTA",$D2882*1.03,
IF($F2882="MEDIA",$D2882*1,
IF($F2882="BAJA",$D2882*0.92,
IF($F2882="LIQUIDAR",_xlfn.XLOOKUP(A2882,Rotación!$A:$A,Rotación!$O:$O,0,0,-1),"")))),"")</f>
        <v>7990000</v>
      </c>
      <c r="H2882" s="13">
        <f>IFERROR(IF($F2882="ALTA",$D2882*1,
IF($F2882="MEDIA",$D2882*0.97,
IF($F2882="BAJA",$D2882*0.9,
IF($F2882="LIQUIDAR",_xlfn.XLOOKUP(A2882,Rotación!$A:$A,Rotación!$O:$O,0,0,-1),"")))),"")</f>
        <v>7750300</v>
      </c>
      <c r="I2882" s="13">
        <f>IFERROR(IF($F2882="ALTA",$D2882*0.97,
IF($F2882="MEDIA",$D2882*0.94,
IF($F2882="BAJA",$D2882*0.87,
IF($F2882="LIQUIDAR",_xlfn.XLOOKUP(A2882,Rotación!$A:$A,Rotación!$O:$O,0,0,-1),"")))),"")</f>
        <v>7510600</v>
      </c>
      <c r="J2882" s="13">
        <f>IFERROR(IF($F2882="ALTA",$D2882*0.94,
IF($F2882="MEDIA",$D2882*0.9,
IF($F2882="BAJA",$D2882*0.85,
IF($F2882="LIQUIDAR",_xlfn.XLOOKUP(A2882,Rotación!$A:$A,Rotación!$O:$O,0,0,-1),"")))),"")</f>
        <v>7191000</v>
      </c>
      <c r="K2882" s="13" t="str">
        <f>_xlfn.XLOOKUP(A2882,Rotación!$A:$A,Rotación!$P:$P,"",0,-1)</f>
        <v/>
      </c>
      <c r="L2882" s="25" t="e">
        <f t="shared" si="192"/>
        <v>#VALUE!</v>
      </c>
      <c r="M2882" s="26">
        <f t="shared" si="193"/>
        <v>0.81351689612015021</v>
      </c>
      <c r="N2882" s="22" t="str">
        <f>IFERROR(VLOOKUP(A2882,'Base ATR'!$1:$1048576,2,0),"")</f>
        <v/>
      </c>
      <c r="O2882" s="23" t="str">
        <f t="shared" ca="1" si="194"/>
        <v/>
      </c>
      <c r="P2882" t="str">
        <f t="shared" si="195"/>
        <v/>
      </c>
    </row>
    <row r="2883" spans="1:16" x14ac:dyDescent="0.3">
      <c r="A2883" t="s">
        <v>6510</v>
      </c>
      <c r="D2883" s="29">
        <v>12800000</v>
      </c>
      <c r="E2883" s="29">
        <v>10700000</v>
      </c>
      <c r="F2883" t="s">
        <v>4033</v>
      </c>
      <c r="G2883" s="13">
        <f>IFERROR(IF($F2883="ALTA",$D2883*1.03,
IF($F2883="MEDIA",$D2883*1,
IF($F2883="BAJA",$D2883*0.92,
IF($F2883="LIQUIDAR",_xlfn.XLOOKUP(A2883,Rotación!$A:$A,Rotación!$O:$O,0,0,-1),"")))),"")</f>
        <v>12800000</v>
      </c>
      <c r="H2883" s="13">
        <f>IFERROR(IF($F2883="ALTA",$D2883*1,
IF($F2883="MEDIA",$D2883*0.97,
IF($F2883="BAJA",$D2883*0.9,
IF($F2883="LIQUIDAR",_xlfn.XLOOKUP(A2883,Rotación!$A:$A,Rotación!$O:$O,0,0,-1),"")))),"")</f>
        <v>12416000</v>
      </c>
      <c r="I2883" s="13">
        <f>IFERROR(IF($F2883="ALTA",$D2883*0.97,
IF($F2883="MEDIA",$D2883*0.94,
IF($F2883="BAJA",$D2883*0.87,
IF($F2883="LIQUIDAR",_xlfn.XLOOKUP(A2883,Rotación!$A:$A,Rotación!$O:$O,0,0,-1),"")))),"")</f>
        <v>12032000</v>
      </c>
      <c r="J2883" s="13">
        <f>IFERROR(IF($F2883="ALTA",$D2883*0.94,
IF($F2883="MEDIA",$D2883*0.9,
IF($F2883="BAJA",$D2883*0.85,
IF($F2883="LIQUIDAR",_xlfn.XLOOKUP(A2883,Rotación!$A:$A,Rotación!$O:$O,0,0,-1),"")))),"")</f>
        <v>11520000</v>
      </c>
      <c r="K2883" s="13" t="str">
        <f>_xlfn.XLOOKUP(A2883,Rotación!$A:$A,Rotación!$P:$P,"",0,-1)</f>
        <v/>
      </c>
      <c r="L2883" s="25" t="e">
        <f t="shared" si="192"/>
        <v>#VALUE!</v>
      </c>
      <c r="M2883" s="26">
        <f t="shared" si="193"/>
        <v>0.8359375</v>
      </c>
      <c r="N2883" s="22" t="str">
        <f>IFERROR(VLOOKUP(A2883,'Base ATR'!$1:$1048576,2,0),"")</f>
        <v/>
      </c>
      <c r="O2883" s="23" t="str">
        <f t="shared" ca="1" si="194"/>
        <v/>
      </c>
      <c r="P2883" t="str">
        <f t="shared" si="195"/>
        <v/>
      </c>
    </row>
    <row r="2884" spans="1:16" x14ac:dyDescent="0.3">
      <c r="A2884" t="s">
        <v>6511</v>
      </c>
      <c r="D2884" s="29">
        <v>21800000</v>
      </c>
      <c r="E2884" s="29">
        <v>17000000</v>
      </c>
      <c r="F2884" t="s">
        <v>4033</v>
      </c>
      <c r="G2884" s="13">
        <f>IFERROR(IF($F2884="ALTA",$D2884*1.03,
IF($F2884="MEDIA",$D2884*1,
IF($F2884="BAJA",$D2884*0.92,
IF($F2884="LIQUIDAR",_xlfn.XLOOKUP(A2884,Rotación!$A:$A,Rotación!$O:$O,0,0,-1),"")))),"")</f>
        <v>21800000</v>
      </c>
      <c r="H2884" s="13">
        <f>IFERROR(IF($F2884="ALTA",$D2884*1,
IF($F2884="MEDIA",$D2884*0.97,
IF($F2884="BAJA",$D2884*0.9,
IF($F2884="LIQUIDAR",_xlfn.XLOOKUP(A2884,Rotación!$A:$A,Rotación!$O:$O,0,0,-1),"")))),"")</f>
        <v>21146000</v>
      </c>
      <c r="I2884" s="13">
        <f>IFERROR(IF($F2884="ALTA",$D2884*0.97,
IF($F2884="MEDIA",$D2884*0.94,
IF($F2884="BAJA",$D2884*0.87,
IF($F2884="LIQUIDAR",_xlfn.XLOOKUP(A2884,Rotación!$A:$A,Rotación!$O:$O,0,0,-1),"")))),"")</f>
        <v>20492000</v>
      </c>
      <c r="J2884" s="13">
        <f>IFERROR(IF($F2884="ALTA",$D2884*0.94,
IF($F2884="MEDIA",$D2884*0.9,
IF($F2884="BAJA",$D2884*0.85,
IF($F2884="LIQUIDAR",_xlfn.XLOOKUP(A2884,Rotación!$A:$A,Rotación!$O:$O,0,0,-1),"")))),"")</f>
        <v>19620000</v>
      </c>
      <c r="K2884" s="13" t="str">
        <f>_xlfn.XLOOKUP(A2884,Rotación!$A:$A,Rotación!$P:$P,"",0,-1)</f>
        <v/>
      </c>
      <c r="L2884" s="25" t="e">
        <f t="shared" si="192"/>
        <v>#VALUE!</v>
      </c>
      <c r="M2884" s="26">
        <f t="shared" si="193"/>
        <v>0.77981651376146788</v>
      </c>
      <c r="N2884" s="22" t="str">
        <f>IFERROR(VLOOKUP(A2884,'Base ATR'!$1:$1048576,2,0),"")</f>
        <v/>
      </c>
      <c r="O2884" s="23" t="str">
        <f t="shared" ca="1" si="194"/>
        <v/>
      </c>
      <c r="P2884" t="str">
        <f t="shared" si="195"/>
        <v/>
      </c>
    </row>
    <row r="2885" spans="1:16" x14ac:dyDescent="0.3">
      <c r="A2885" t="s">
        <v>6512</v>
      </c>
      <c r="D2885" s="29">
        <v>13500000</v>
      </c>
      <c r="E2885" s="29">
        <v>11000000</v>
      </c>
      <c r="F2885" t="s">
        <v>4033</v>
      </c>
      <c r="G2885" s="13">
        <f>IFERROR(IF($F2885="ALTA",$D2885*1.03,
IF($F2885="MEDIA",$D2885*1,
IF($F2885="BAJA",$D2885*0.92,
IF($F2885="LIQUIDAR",_xlfn.XLOOKUP(A2885,Rotación!$A:$A,Rotación!$O:$O,0,0,-1),"")))),"")</f>
        <v>13500000</v>
      </c>
      <c r="H2885" s="13">
        <f>IFERROR(IF($F2885="ALTA",$D2885*1,
IF($F2885="MEDIA",$D2885*0.97,
IF($F2885="BAJA",$D2885*0.9,
IF($F2885="LIQUIDAR",_xlfn.XLOOKUP(A2885,Rotación!$A:$A,Rotación!$O:$O,0,0,-1),"")))),"")</f>
        <v>13095000</v>
      </c>
      <c r="I2885" s="13">
        <f>IFERROR(IF($F2885="ALTA",$D2885*0.97,
IF($F2885="MEDIA",$D2885*0.94,
IF($F2885="BAJA",$D2885*0.87,
IF($F2885="LIQUIDAR",_xlfn.XLOOKUP(A2885,Rotación!$A:$A,Rotación!$O:$O,0,0,-1),"")))),"")</f>
        <v>12690000</v>
      </c>
      <c r="J2885" s="13">
        <f>IFERROR(IF($F2885="ALTA",$D2885*0.94,
IF($F2885="MEDIA",$D2885*0.9,
IF($F2885="BAJA",$D2885*0.85,
IF($F2885="LIQUIDAR",_xlfn.XLOOKUP(A2885,Rotación!$A:$A,Rotación!$O:$O,0,0,-1),"")))),"")</f>
        <v>12150000</v>
      </c>
      <c r="K2885" s="13" t="str">
        <f>_xlfn.XLOOKUP(A2885,Rotación!$A:$A,Rotación!$P:$P,"",0,-1)</f>
        <v/>
      </c>
      <c r="L2885" s="25" t="e">
        <f t="shared" si="192"/>
        <v>#VALUE!</v>
      </c>
      <c r="M2885" s="26">
        <f t="shared" si="193"/>
        <v>0.81481481481481477</v>
      </c>
      <c r="N2885" s="22">
        <f>IFERROR(VLOOKUP(A2885,'Base ATR'!$1:$1048576,2,0),"")</f>
        <v>46129.668749999997</v>
      </c>
      <c r="O2885" s="23">
        <f t="shared" ca="1" si="194"/>
        <v>158.33125000000291</v>
      </c>
      <c r="P2885" t="str">
        <f t="shared" si="195"/>
        <v>SOBRE MERCADO</v>
      </c>
    </row>
    <row r="2886" spans="1:16" x14ac:dyDescent="0.3">
      <c r="A2886" t="s">
        <v>6513</v>
      </c>
      <c r="D2886" s="29">
        <v>9300000</v>
      </c>
      <c r="E2886" s="29">
        <v>7000000</v>
      </c>
      <c r="F2886" t="s">
        <v>4033</v>
      </c>
      <c r="G2886" s="13">
        <f>IFERROR(IF($F2886="ALTA",$D2886*1.03,
IF($F2886="MEDIA",$D2886*1,
IF($F2886="BAJA",$D2886*0.92,
IF($F2886="LIQUIDAR",_xlfn.XLOOKUP(A2886,Rotación!$A:$A,Rotación!$O:$O,0,0,-1),"")))),"")</f>
        <v>9300000</v>
      </c>
      <c r="H2886" s="13">
        <f>IFERROR(IF($F2886="ALTA",$D2886*1,
IF($F2886="MEDIA",$D2886*0.97,
IF($F2886="BAJA",$D2886*0.9,
IF($F2886="LIQUIDAR",_xlfn.XLOOKUP(A2886,Rotación!$A:$A,Rotación!$O:$O,0,0,-1),"")))),"")</f>
        <v>9021000</v>
      </c>
      <c r="I2886" s="13">
        <f>IFERROR(IF($F2886="ALTA",$D2886*0.97,
IF($F2886="MEDIA",$D2886*0.94,
IF($F2886="BAJA",$D2886*0.87,
IF($F2886="LIQUIDAR",_xlfn.XLOOKUP(A2886,Rotación!$A:$A,Rotación!$O:$O,0,0,-1),"")))),"")</f>
        <v>8742000</v>
      </c>
      <c r="J2886" s="13">
        <f>IFERROR(IF($F2886="ALTA",$D2886*0.94,
IF($F2886="MEDIA",$D2886*0.9,
IF($F2886="BAJA",$D2886*0.85,
IF($F2886="LIQUIDAR",_xlfn.XLOOKUP(A2886,Rotación!$A:$A,Rotación!$O:$O,0,0,-1),"")))),"")</f>
        <v>8370000</v>
      </c>
      <c r="K2886" s="13" t="str">
        <f>_xlfn.XLOOKUP(A2886,Rotación!$A:$A,Rotación!$P:$P,"",0,-1)</f>
        <v/>
      </c>
      <c r="L2886" s="25" t="e">
        <f t="shared" si="192"/>
        <v>#VALUE!</v>
      </c>
      <c r="M2886" s="26">
        <f t="shared" si="193"/>
        <v>0.75268817204301075</v>
      </c>
      <c r="N2886" s="22">
        <f>IFERROR(VLOOKUP(A2886,'Base ATR'!$1:$1048576,2,0),"")</f>
        <v>46129.669444444444</v>
      </c>
      <c r="O2886" s="23">
        <f t="shared" ca="1" si="194"/>
        <v>158.3305555555562</v>
      </c>
      <c r="P2886" t="str">
        <f t="shared" si="195"/>
        <v>SOBRE MERCADO</v>
      </c>
    </row>
    <row r="2887" spans="1:16" x14ac:dyDescent="0.3">
      <c r="A2887" t="s">
        <v>6514</v>
      </c>
      <c r="D2887" s="29">
        <v>16400000</v>
      </c>
      <c r="E2887" s="29">
        <v>13800000</v>
      </c>
      <c r="F2887" t="s">
        <v>4033</v>
      </c>
      <c r="G2887" s="13">
        <f>IFERROR(IF($F2887="ALTA",$D2887*1.03,
IF($F2887="MEDIA",$D2887*1,
IF($F2887="BAJA",$D2887*0.92,
IF($F2887="LIQUIDAR",_xlfn.XLOOKUP(A2887,Rotación!$A:$A,Rotación!$O:$O,0,0,-1),"")))),"")</f>
        <v>16400000</v>
      </c>
      <c r="H2887" s="13">
        <f>IFERROR(IF($F2887="ALTA",$D2887*1,
IF($F2887="MEDIA",$D2887*0.97,
IF($F2887="BAJA",$D2887*0.9,
IF($F2887="LIQUIDAR",_xlfn.XLOOKUP(A2887,Rotación!$A:$A,Rotación!$O:$O,0,0,-1),"")))),"")</f>
        <v>15908000</v>
      </c>
      <c r="I2887" s="13">
        <f>IFERROR(IF($F2887="ALTA",$D2887*0.97,
IF($F2887="MEDIA",$D2887*0.94,
IF($F2887="BAJA",$D2887*0.87,
IF($F2887="LIQUIDAR",_xlfn.XLOOKUP(A2887,Rotación!$A:$A,Rotación!$O:$O,0,0,-1),"")))),"")</f>
        <v>15416000</v>
      </c>
      <c r="J2887" s="13">
        <f>IFERROR(IF($F2887="ALTA",$D2887*0.94,
IF($F2887="MEDIA",$D2887*0.9,
IF($F2887="BAJA",$D2887*0.85,
IF($F2887="LIQUIDAR",_xlfn.XLOOKUP(A2887,Rotación!$A:$A,Rotación!$O:$O,0,0,-1),"")))),"")</f>
        <v>14760000</v>
      </c>
      <c r="K2887" s="13" t="str">
        <f>_xlfn.XLOOKUP(A2887,Rotación!$A:$A,Rotación!$P:$P,"",0,-1)</f>
        <v/>
      </c>
      <c r="L2887" s="25" t="e">
        <f t="shared" si="192"/>
        <v>#VALUE!</v>
      </c>
      <c r="M2887" s="26">
        <f t="shared" si="193"/>
        <v>0.84146341463414631</v>
      </c>
      <c r="N2887" s="22" t="str">
        <f>IFERROR(VLOOKUP(A2887,'Base ATR'!$1:$1048576,2,0),"")</f>
        <v/>
      </c>
      <c r="O2887" s="23" t="str">
        <f t="shared" ca="1" si="194"/>
        <v/>
      </c>
      <c r="P2887" t="str">
        <f t="shared" si="195"/>
        <v/>
      </c>
    </row>
    <row r="2888" spans="1:16" x14ac:dyDescent="0.3">
      <c r="A2888" t="s">
        <v>962</v>
      </c>
      <c r="D2888" s="29">
        <v>9300000</v>
      </c>
      <c r="E2888" s="29">
        <v>7300000</v>
      </c>
      <c r="F2888" t="s">
        <v>4033</v>
      </c>
      <c r="G2888" s="13">
        <f>IFERROR(IF($F2888="ALTA",$D2888*1.03,
IF($F2888="MEDIA",$D2888*1,
IF($F2888="BAJA",$D2888*0.92,
IF($F2888="LIQUIDAR",_xlfn.XLOOKUP(A2888,Rotación!$A:$A,Rotación!$O:$O,0,0,-1),"")))),"")</f>
        <v>9300000</v>
      </c>
      <c r="H2888" s="13">
        <f>IFERROR(IF($F2888="ALTA",$D2888*1,
IF($F2888="MEDIA",$D2888*0.97,
IF($F2888="BAJA",$D2888*0.9,
IF($F2888="LIQUIDAR",_xlfn.XLOOKUP(A2888,Rotación!$A:$A,Rotación!$O:$O,0,0,-1),"")))),"")</f>
        <v>9021000</v>
      </c>
      <c r="I2888" s="13">
        <f>IFERROR(IF($F2888="ALTA",$D2888*0.97,
IF($F2888="MEDIA",$D2888*0.94,
IF($F2888="BAJA",$D2888*0.87,
IF($F2888="LIQUIDAR",_xlfn.XLOOKUP(A2888,Rotación!$A:$A,Rotación!$O:$O,0,0,-1),"")))),"")</f>
        <v>8742000</v>
      </c>
      <c r="J2888" s="13">
        <f>IFERROR(IF($F2888="ALTA",$D2888*0.94,
IF($F2888="MEDIA",$D2888*0.9,
IF($F2888="BAJA",$D2888*0.85,
IF($F2888="LIQUIDAR",_xlfn.XLOOKUP(A2888,Rotación!$A:$A,Rotación!$O:$O,0,0,-1),"")))),"")</f>
        <v>8370000</v>
      </c>
      <c r="K2888" s="13" t="str">
        <f>_xlfn.XLOOKUP(A2888,Rotación!$A:$A,Rotación!$P:$P,"",0,-1)</f>
        <v/>
      </c>
      <c r="L2888" s="25" t="e">
        <f t="shared" si="192"/>
        <v>#VALUE!</v>
      </c>
      <c r="M2888" s="26">
        <f t="shared" si="193"/>
        <v>0.78494623655913975</v>
      </c>
      <c r="N2888" s="22">
        <f>IFERROR(VLOOKUP(A2888,'Base ATR'!$1:$1048576,2,0),"")</f>
        <v>45686.663888888892</v>
      </c>
      <c r="O2888" s="23">
        <f t="shared" ca="1" si="194"/>
        <v>601.33611111110804</v>
      </c>
      <c r="P2888" t="str">
        <f t="shared" si="195"/>
        <v>SOBRE MERCADO</v>
      </c>
    </row>
    <row r="2889" spans="1:16" x14ac:dyDescent="0.3">
      <c r="A2889" t="s">
        <v>6515</v>
      </c>
      <c r="D2889" s="29">
        <v>15400000</v>
      </c>
      <c r="E2889" s="29">
        <v>12600000</v>
      </c>
      <c r="F2889" t="s">
        <v>4033</v>
      </c>
      <c r="G2889" s="13">
        <f>IFERROR(IF($F2889="ALTA",$D2889*1.03,
IF($F2889="MEDIA",$D2889*1,
IF($F2889="BAJA",$D2889*0.92,
IF($F2889="LIQUIDAR",_xlfn.XLOOKUP(A2889,Rotación!$A:$A,Rotación!$O:$O,0,0,-1),"")))),"")</f>
        <v>15400000</v>
      </c>
      <c r="H2889" s="13">
        <f>IFERROR(IF($F2889="ALTA",$D2889*1,
IF($F2889="MEDIA",$D2889*0.97,
IF($F2889="BAJA",$D2889*0.9,
IF($F2889="LIQUIDAR",_xlfn.XLOOKUP(A2889,Rotación!$A:$A,Rotación!$O:$O,0,0,-1),"")))),"")</f>
        <v>14938000</v>
      </c>
      <c r="I2889" s="13">
        <f>IFERROR(IF($F2889="ALTA",$D2889*0.97,
IF($F2889="MEDIA",$D2889*0.94,
IF($F2889="BAJA",$D2889*0.87,
IF($F2889="LIQUIDAR",_xlfn.XLOOKUP(A2889,Rotación!$A:$A,Rotación!$O:$O,0,0,-1),"")))),"")</f>
        <v>14476000</v>
      </c>
      <c r="J2889" s="13">
        <f>IFERROR(IF($F2889="ALTA",$D2889*0.94,
IF($F2889="MEDIA",$D2889*0.9,
IF($F2889="BAJA",$D2889*0.85,
IF($F2889="LIQUIDAR",_xlfn.XLOOKUP(A2889,Rotación!$A:$A,Rotación!$O:$O,0,0,-1),"")))),"")</f>
        <v>13860000</v>
      </c>
      <c r="K2889" s="13" t="str">
        <f>_xlfn.XLOOKUP(A2889,Rotación!$A:$A,Rotación!$P:$P,"",0,-1)</f>
        <v/>
      </c>
      <c r="L2889" s="25" t="e">
        <f t="shared" si="192"/>
        <v>#VALUE!</v>
      </c>
      <c r="M2889" s="26">
        <f t="shared" si="193"/>
        <v>0.81818181818181823</v>
      </c>
      <c r="N2889" s="22" t="str">
        <f>IFERROR(VLOOKUP(A2889,'Base ATR'!$1:$1048576,2,0),"")</f>
        <v/>
      </c>
      <c r="O2889" s="23" t="str">
        <f t="shared" ca="1" si="194"/>
        <v/>
      </c>
      <c r="P2889" t="str">
        <f t="shared" si="195"/>
        <v/>
      </c>
    </row>
    <row r="2890" spans="1:16" x14ac:dyDescent="0.3">
      <c r="A2890" t="s">
        <v>6516</v>
      </c>
      <c r="D2890" s="29">
        <v>15600000</v>
      </c>
      <c r="E2890" s="29">
        <v>13200000</v>
      </c>
      <c r="F2890" t="s">
        <v>4033</v>
      </c>
      <c r="G2890" s="13">
        <f>IFERROR(IF($F2890="ALTA",$D2890*1.03,
IF($F2890="MEDIA",$D2890*1,
IF($F2890="BAJA",$D2890*0.92,
IF($F2890="LIQUIDAR",_xlfn.XLOOKUP(A2890,Rotación!$A:$A,Rotación!$O:$O,0,0,-1),"")))),"")</f>
        <v>15600000</v>
      </c>
      <c r="H2890" s="13">
        <f>IFERROR(IF($F2890="ALTA",$D2890*1,
IF($F2890="MEDIA",$D2890*0.97,
IF($F2890="BAJA",$D2890*0.9,
IF($F2890="LIQUIDAR",_xlfn.XLOOKUP(A2890,Rotación!$A:$A,Rotación!$O:$O,0,0,-1),"")))),"")</f>
        <v>15132000</v>
      </c>
      <c r="I2890" s="13">
        <f>IFERROR(IF($F2890="ALTA",$D2890*0.97,
IF($F2890="MEDIA",$D2890*0.94,
IF($F2890="BAJA",$D2890*0.87,
IF($F2890="LIQUIDAR",_xlfn.XLOOKUP(A2890,Rotación!$A:$A,Rotación!$O:$O,0,0,-1),"")))),"")</f>
        <v>14664000</v>
      </c>
      <c r="J2890" s="13">
        <f>IFERROR(IF($F2890="ALTA",$D2890*0.94,
IF($F2890="MEDIA",$D2890*0.9,
IF($F2890="BAJA",$D2890*0.85,
IF($F2890="LIQUIDAR",_xlfn.XLOOKUP(A2890,Rotación!$A:$A,Rotación!$O:$O,0,0,-1),"")))),"")</f>
        <v>14040000</v>
      </c>
      <c r="K2890" s="13" t="str">
        <f>_xlfn.XLOOKUP(A2890,Rotación!$A:$A,Rotación!$P:$P,"",0,-1)</f>
        <v/>
      </c>
      <c r="L2890" s="25" t="e">
        <f t="shared" si="192"/>
        <v>#VALUE!</v>
      </c>
      <c r="M2890" s="26">
        <f t="shared" si="193"/>
        <v>0.84615384615384615</v>
      </c>
      <c r="N2890" s="22" t="str">
        <f>IFERROR(VLOOKUP(A2890,'Base ATR'!$1:$1048576,2,0),"")</f>
        <v/>
      </c>
      <c r="O2890" s="23" t="str">
        <f t="shared" ca="1" si="194"/>
        <v/>
      </c>
      <c r="P2890" t="str">
        <f t="shared" si="195"/>
        <v/>
      </c>
    </row>
    <row r="2891" spans="1:16" x14ac:dyDescent="0.3">
      <c r="A2891" t="s">
        <v>6517</v>
      </c>
      <c r="D2891" s="29">
        <v>14300000</v>
      </c>
      <c r="E2891" s="29">
        <v>12000000</v>
      </c>
      <c r="F2891" t="s">
        <v>4033</v>
      </c>
      <c r="G2891" s="13">
        <f>IFERROR(IF($F2891="ALTA",$D2891*1.03,
IF($F2891="MEDIA",$D2891*1,
IF($F2891="BAJA",$D2891*0.92,
IF($F2891="LIQUIDAR",_xlfn.XLOOKUP(A2891,Rotación!$A:$A,Rotación!$O:$O,0,0,-1),"")))),"")</f>
        <v>14300000</v>
      </c>
      <c r="H2891" s="13">
        <f>IFERROR(IF($F2891="ALTA",$D2891*1,
IF($F2891="MEDIA",$D2891*0.97,
IF($F2891="BAJA",$D2891*0.9,
IF($F2891="LIQUIDAR",_xlfn.XLOOKUP(A2891,Rotación!$A:$A,Rotación!$O:$O,0,0,-1),"")))),"")</f>
        <v>13871000</v>
      </c>
      <c r="I2891" s="13">
        <f>IFERROR(IF($F2891="ALTA",$D2891*0.97,
IF($F2891="MEDIA",$D2891*0.94,
IF($F2891="BAJA",$D2891*0.87,
IF($F2891="LIQUIDAR",_xlfn.XLOOKUP(A2891,Rotación!$A:$A,Rotación!$O:$O,0,0,-1),"")))),"")</f>
        <v>13442000</v>
      </c>
      <c r="J2891" s="13">
        <f>IFERROR(IF($F2891="ALTA",$D2891*0.94,
IF($F2891="MEDIA",$D2891*0.9,
IF($F2891="BAJA",$D2891*0.85,
IF($F2891="LIQUIDAR",_xlfn.XLOOKUP(A2891,Rotación!$A:$A,Rotación!$O:$O,0,0,-1),"")))),"")</f>
        <v>12870000</v>
      </c>
      <c r="K2891" s="13" t="str">
        <f>_xlfn.XLOOKUP(A2891,Rotación!$A:$A,Rotación!$P:$P,"",0,-1)</f>
        <v/>
      </c>
      <c r="L2891" s="25" t="e">
        <f t="shared" si="192"/>
        <v>#VALUE!</v>
      </c>
      <c r="M2891" s="26">
        <f t="shared" si="193"/>
        <v>0.83916083916083917</v>
      </c>
      <c r="N2891" s="22">
        <f>IFERROR(VLOOKUP(A2891,'Base ATR'!$1:$1048576,2,0),"")</f>
        <v>46133.745833333334</v>
      </c>
      <c r="O2891" s="23">
        <f t="shared" ca="1" si="194"/>
        <v>154.2541666666657</v>
      </c>
      <c r="P2891" t="str">
        <f t="shared" si="195"/>
        <v>SOBRE MERCADO</v>
      </c>
    </row>
    <row r="2892" spans="1:16" x14ac:dyDescent="0.3">
      <c r="A2892" t="s">
        <v>6506</v>
      </c>
      <c r="D2892" s="29">
        <v>34100000</v>
      </c>
      <c r="E2892" s="29">
        <v>29000000</v>
      </c>
      <c r="F2892" t="s">
        <v>4033</v>
      </c>
      <c r="G2892" s="13">
        <f>IFERROR(IF($F2892="ALTA",$D2892*1.03,
IF($F2892="MEDIA",$D2892*1,
IF($F2892="BAJA",$D2892*0.92,
IF($F2892="LIQUIDAR",_xlfn.XLOOKUP(A2892,Rotación!$A:$A,Rotación!$O:$O,0,0,-1),"")))),"")</f>
        <v>34100000</v>
      </c>
      <c r="H2892" s="13">
        <f>IFERROR(IF($F2892="ALTA",$D2892*1,
IF($F2892="MEDIA",$D2892*0.97,
IF($F2892="BAJA",$D2892*0.9,
IF($F2892="LIQUIDAR",_xlfn.XLOOKUP(A2892,Rotación!$A:$A,Rotación!$O:$O,0,0,-1),"")))),"")</f>
        <v>33077000</v>
      </c>
      <c r="I2892" s="13">
        <f>IFERROR(IF($F2892="ALTA",$D2892*0.97,
IF($F2892="MEDIA",$D2892*0.94,
IF($F2892="BAJA",$D2892*0.87,
IF($F2892="LIQUIDAR",_xlfn.XLOOKUP(A2892,Rotación!$A:$A,Rotación!$O:$O,0,0,-1),"")))),"")</f>
        <v>32054000</v>
      </c>
      <c r="J2892" s="13">
        <f>IFERROR(IF($F2892="ALTA",$D2892*0.94,
IF($F2892="MEDIA",$D2892*0.9,
IF($F2892="BAJA",$D2892*0.85,
IF($F2892="LIQUIDAR",_xlfn.XLOOKUP(A2892,Rotación!$A:$A,Rotación!$O:$O,0,0,-1),"")))),"")</f>
        <v>30690000</v>
      </c>
      <c r="K2892" s="13" t="str">
        <f>_xlfn.XLOOKUP(A2892,Rotación!$A:$A,Rotación!$P:$P,"",0,-1)</f>
        <v/>
      </c>
      <c r="L2892" s="25" t="e">
        <f t="shared" si="192"/>
        <v>#VALUE!</v>
      </c>
      <c r="M2892" s="26">
        <f t="shared" si="193"/>
        <v>0.85043988269794724</v>
      </c>
      <c r="N2892" s="22" t="str">
        <f>IFERROR(VLOOKUP(A2892,'Base ATR'!$1:$1048576,2,0),"")</f>
        <v/>
      </c>
      <c r="O2892" s="23" t="str">
        <f t="shared" ca="1" si="194"/>
        <v/>
      </c>
      <c r="P2892" t="str">
        <f t="shared" si="195"/>
        <v/>
      </c>
    </row>
    <row r="2893" spans="1:16" x14ac:dyDescent="0.3">
      <c r="A2893" t="s">
        <v>1016</v>
      </c>
      <c r="D2893" s="29">
        <v>17900000</v>
      </c>
      <c r="E2893" s="29">
        <v>14000000</v>
      </c>
      <c r="F2893" t="s">
        <v>5391</v>
      </c>
      <c r="G2893" s="13">
        <f>IFERROR(IF($F2893="ALTA",$D2893*1.03,
IF($F2893="MEDIA",$D2893*1,
IF($F2893="BAJA",$D2893*0.92,
IF($F2893="LIQUIDAR",_xlfn.XLOOKUP(A2893,Rotación!$A:$A,Rotación!$O:$O,0,0,-1),"")))),"")</f>
        <v>16468000</v>
      </c>
      <c r="H2893" s="13">
        <f>IFERROR(IF($F2893="ALTA",$D2893*1,
IF($F2893="MEDIA",$D2893*0.97,
IF($F2893="BAJA",$D2893*0.9,
IF($F2893="LIQUIDAR",_xlfn.XLOOKUP(A2893,Rotación!$A:$A,Rotación!$O:$O,0,0,-1),"")))),"")</f>
        <v>16110000</v>
      </c>
      <c r="I2893" s="13">
        <f>IFERROR(IF($F2893="ALTA",$D2893*0.97,
IF($F2893="MEDIA",$D2893*0.94,
IF($F2893="BAJA",$D2893*0.87,
IF($F2893="LIQUIDAR",_xlfn.XLOOKUP(A2893,Rotación!$A:$A,Rotación!$O:$O,0,0,-1),"")))),"")</f>
        <v>15573000</v>
      </c>
      <c r="J2893" s="13">
        <f>IFERROR(IF($F2893="ALTA",$D2893*0.94,
IF($F2893="MEDIA",$D2893*0.9,
IF($F2893="BAJA",$D2893*0.85,
IF($F2893="LIQUIDAR",_xlfn.XLOOKUP(A2893,Rotación!$A:$A,Rotación!$O:$O,0,0,-1),"")))),"")</f>
        <v>15215000</v>
      </c>
      <c r="K2893" s="13" t="str">
        <f>_xlfn.XLOOKUP(A2893,Rotación!$A:$A,Rotación!$P:$P,"",0,-1)</f>
        <v/>
      </c>
      <c r="L2893" s="25" t="e">
        <f t="shared" si="192"/>
        <v>#VALUE!</v>
      </c>
      <c r="M2893" s="26">
        <f t="shared" si="193"/>
        <v>0.78212290502793291</v>
      </c>
      <c r="N2893" s="22">
        <f>IFERROR(VLOOKUP(A2893,'Base ATR'!$1:$1048576,2,0),"")</f>
        <v>45656.810416666667</v>
      </c>
      <c r="O2893" s="23">
        <f t="shared" ca="1" si="194"/>
        <v>631.18958333333285</v>
      </c>
      <c r="P2893" t="str">
        <f t="shared" si="195"/>
        <v>SOBRE MERCADO</v>
      </c>
    </row>
    <row r="2894" spans="1:16" x14ac:dyDescent="0.3">
      <c r="A2894" t="s">
        <v>6518</v>
      </c>
      <c r="D2894" s="29">
        <v>22300000</v>
      </c>
      <c r="E2894" s="29">
        <v>18000000</v>
      </c>
      <c r="F2894" t="s">
        <v>5391</v>
      </c>
      <c r="G2894" s="13">
        <f>IFERROR(IF($F2894="ALTA",$D2894*1.03,
IF($F2894="MEDIA",$D2894*1,
IF($F2894="BAJA",$D2894*0.92,
IF($F2894="LIQUIDAR",_xlfn.XLOOKUP(A2894,Rotación!$A:$A,Rotación!$O:$O,0,0,-1),"")))),"")</f>
        <v>20516000</v>
      </c>
      <c r="H2894" s="13">
        <f>IFERROR(IF($F2894="ALTA",$D2894*1,
IF($F2894="MEDIA",$D2894*0.97,
IF($F2894="BAJA",$D2894*0.9,
IF($F2894="LIQUIDAR",_xlfn.XLOOKUP(A2894,Rotación!$A:$A,Rotación!$O:$O,0,0,-1),"")))),"")</f>
        <v>20070000</v>
      </c>
      <c r="I2894" s="13">
        <f>IFERROR(IF($F2894="ALTA",$D2894*0.97,
IF($F2894="MEDIA",$D2894*0.94,
IF($F2894="BAJA",$D2894*0.87,
IF($F2894="LIQUIDAR",_xlfn.XLOOKUP(A2894,Rotación!$A:$A,Rotación!$O:$O,0,0,-1),"")))),"")</f>
        <v>19401000</v>
      </c>
      <c r="J2894" s="13">
        <f>IFERROR(IF($F2894="ALTA",$D2894*0.94,
IF($F2894="MEDIA",$D2894*0.9,
IF($F2894="BAJA",$D2894*0.85,
IF($F2894="LIQUIDAR",_xlfn.XLOOKUP(A2894,Rotación!$A:$A,Rotación!$O:$O,0,0,-1),"")))),"")</f>
        <v>18955000</v>
      </c>
      <c r="K2894" s="13" t="str">
        <f>_xlfn.XLOOKUP(A2894,Rotación!$A:$A,Rotación!$P:$P,"",0,-1)</f>
        <v/>
      </c>
      <c r="L2894" s="25" t="e">
        <f t="shared" si="192"/>
        <v>#VALUE!</v>
      </c>
      <c r="M2894" s="26">
        <f t="shared" si="193"/>
        <v>0.80717488789237668</v>
      </c>
      <c r="N2894" s="22" t="str">
        <f>IFERROR(VLOOKUP(A2894,'Base ATR'!$1:$1048576,2,0),"")</f>
        <v/>
      </c>
      <c r="O2894" s="23" t="str">
        <f t="shared" ca="1" si="194"/>
        <v/>
      </c>
      <c r="P2894" t="str">
        <f t="shared" si="195"/>
        <v/>
      </c>
    </row>
    <row r="2895" spans="1:16" x14ac:dyDescent="0.3">
      <c r="A2895" t="s">
        <v>6519</v>
      </c>
      <c r="D2895" s="29">
        <v>7700000</v>
      </c>
      <c r="E2895" s="29">
        <v>6300000</v>
      </c>
      <c r="F2895" t="s">
        <v>5390</v>
      </c>
      <c r="G2895" s="13">
        <f>IFERROR(IF($F2895="ALTA",$D2895*1.03,
IF($F2895="MEDIA",$D2895*1,
IF($F2895="BAJA",$D2895*0.92,
IF($F2895="LIQUIDAR",_xlfn.XLOOKUP(A2895,Rotación!$A:$A,Rotación!$O:$O,0,0,-1),"")))),"")</f>
        <v>7931000</v>
      </c>
      <c r="H2895" s="13">
        <f>IFERROR(IF($F2895="ALTA",$D2895*1,
IF($F2895="MEDIA",$D2895*0.97,
IF($F2895="BAJA",$D2895*0.9,
IF($F2895="LIQUIDAR",_xlfn.XLOOKUP(A2895,Rotación!$A:$A,Rotación!$O:$O,0,0,-1),"")))),"")</f>
        <v>7700000</v>
      </c>
      <c r="I2895" s="13">
        <f>IFERROR(IF($F2895="ALTA",$D2895*0.97,
IF($F2895="MEDIA",$D2895*0.94,
IF($F2895="BAJA",$D2895*0.87,
IF($F2895="LIQUIDAR",_xlfn.XLOOKUP(A2895,Rotación!$A:$A,Rotación!$O:$O,0,0,-1),"")))),"")</f>
        <v>7469000</v>
      </c>
      <c r="J2895" s="13">
        <f>IFERROR(IF($F2895="ALTA",$D2895*0.94,
IF($F2895="MEDIA",$D2895*0.9,
IF($F2895="BAJA",$D2895*0.85,
IF($F2895="LIQUIDAR",_xlfn.XLOOKUP(A2895,Rotación!$A:$A,Rotación!$O:$O,0,0,-1),"")))),"")</f>
        <v>7238000</v>
      </c>
      <c r="K2895" s="13" t="str">
        <f>_xlfn.XLOOKUP(A2895,Rotación!$A:$A,Rotación!$P:$P,"",0,-1)</f>
        <v/>
      </c>
      <c r="L2895" s="25" t="e">
        <f t="shared" si="192"/>
        <v>#VALUE!</v>
      </c>
      <c r="M2895" s="26">
        <f t="shared" si="193"/>
        <v>0.81818181818181823</v>
      </c>
      <c r="N2895" s="22" t="str">
        <f>IFERROR(VLOOKUP(A2895,'Base ATR'!$1:$1048576,2,0),"")</f>
        <v/>
      </c>
      <c r="O2895" s="23" t="str">
        <f t="shared" ca="1" si="194"/>
        <v/>
      </c>
      <c r="P2895" t="str">
        <f t="shared" si="195"/>
        <v/>
      </c>
    </row>
    <row r="2896" spans="1:16" x14ac:dyDescent="0.3">
      <c r="A2896" t="s">
        <v>6520</v>
      </c>
      <c r="D2896" s="29">
        <v>15400000</v>
      </c>
      <c r="E2896" s="29">
        <v>12800000</v>
      </c>
      <c r="F2896" t="s">
        <v>5390</v>
      </c>
      <c r="G2896" s="13">
        <f>IFERROR(IF($F2896="ALTA",$D2896*1.03,
IF($F2896="MEDIA",$D2896*1,
IF($F2896="BAJA",$D2896*0.92,
IF($F2896="LIQUIDAR",_xlfn.XLOOKUP(A2896,Rotación!$A:$A,Rotación!$O:$O,0,0,-1),"")))),"")</f>
        <v>15862000</v>
      </c>
      <c r="H2896" s="13">
        <f>IFERROR(IF($F2896="ALTA",$D2896*1,
IF($F2896="MEDIA",$D2896*0.97,
IF($F2896="BAJA",$D2896*0.9,
IF($F2896="LIQUIDAR",_xlfn.XLOOKUP(A2896,Rotación!$A:$A,Rotación!$O:$O,0,0,-1),"")))),"")</f>
        <v>15400000</v>
      </c>
      <c r="I2896" s="13">
        <f>IFERROR(IF($F2896="ALTA",$D2896*0.97,
IF($F2896="MEDIA",$D2896*0.94,
IF($F2896="BAJA",$D2896*0.87,
IF($F2896="LIQUIDAR",_xlfn.XLOOKUP(A2896,Rotación!$A:$A,Rotación!$O:$O,0,0,-1),"")))),"")</f>
        <v>14938000</v>
      </c>
      <c r="J2896" s="13">
        <f>IFERROR(IF($F2896="ALTA",$D2896*0.94,
IF($F2896="MEDIA",$D2896*0.9,
IF($F2896="BAJA",$D2896*0.85,
IF($F2896="LIQUIDAR",_xlfn.XLOOKUP(A2896,Rotación!$A:$A,Rotación!$O:$O,0,0,-1),"")))),"")</f>
        <v>14476000</v>
      </c>
      <c r="K2896" s="13" t="str">
        <f>_xlfn.XLOOKUP(A2896,Rotación!$A:$A,Rotación!$P:$P,"",0,-1)</f>
        <v/>
      </c>
      <c r="L2896" s="25" t="e">
        <f t="shared" si="192"/>
        <v>#VALUE!</v>
      </c>
      <c r="M2896" s="26">
        <f t="shared" si="193"/>
        <v>0.83116883116883122</v>
      </c>
      <c r="N2896" s="22" t="str">
        <f>IFERROR(VLOOKUP(A2896,'Base ATR'!$1:$1048576,2,0),"")</f>
        <v/>
      </c>
      <c r="O2896" s="23" t="str">
        <f t="shared" ca="1" si="194"/>
        <v/>
      </c>
      <c r="P2896" t="str">
        <f t="shared" si="195"/>
        <v/>
      </c>
    </row>
    <row r="2897" spans="1:16" x14ac:dyDescent="0.3">
      <c r="A2897" t="s">
        <v>6521</v>
      </c>
      <c r="D2897" s="29">
        <v>16900000</v>
      </c>
      <c r="E2897" s="29">
        <v>14000000</v>
      </c>
      <c r="F2897" t="s">
        <v>5390</v>
      </c>
      <c r="G2897" s="13">
        <f>IFERROR(IF($F2897="ALTA",$D2897*1.03,
IF($F2897="MEDIA",$D2897*1,
IF($F2897="BAJA",$D2897*0.92,
IF($F2897="LIQUIDAR",_xlfn.XLOOKUP(A2897,Rotación!$A:$A,Rotación!$O:$O,0,0,-1),"")))),"")</f>
        <v>17407000</v>
      </c>
      <c r="H2897" s="13">
        <f>IFERROR(IF($F2897="ALTA",$D2897*1,
IF($F2897="MEDIA",$D2897*0.97,
IF($F2897="BAJA",$D2897*0.9,
IF($F2897="LIQUIDAR",_xlfn.XLOOKUP(A2897,Rotación!$A:$A,Rotación!$O:$O,0,0,-1),"")))),"")</f>
        <v>16900000</v>
      </c>
      <c r="I2897" s="13">
        <f>IFERROR(IF($F2897="ALTA",$D2897*0.97,
IF($F2897="MEDIA",$D2897*0.94,
IF($F2897="BAJA",$D2897*0.87,
IF($F2897="LIQUIDAR",_xlfn.XLOOKUP(A2897,Rotación!$A:$A,Rotación!$O:$O,0,0,-1),"")))),"")</f>
        <v>16393000</v>
      </c>
      <c r="J2897" s="13">
        <f>IFERROR(IF($F2897="ALTA",$D2897*0.94,
IF($F2897="MEDIA",$D2897*0.9,
IF($F2897="BAJA",$D2897*0.85,
IF($F2897="LIQUIDAR",_xlfn.XLOOKUP(A2897,Rotación!$A:$A,Rotación!$O:$O,0,0,-1),"")))),"")</f>
        <v>15886000</v>
      </c>
      <c r="K2897" s="13" t="str">
        <f>_xlfn.XLOOKUP(A2897,Rotación!$A:$A,Rotación!$P:$P,"",0,-1)</f>
        <v/>
      </c>
      <c r="L2897" s="25" t="e">
        <f t="shared" si="192"/>
        <v>#VALUE!</v>
      </c>
      <c r="M2897" s="26">
        <f t="shared" si="193"/>
        <v>0.82840236686390534</v>
      </c>
      <c r="N2897" s="22" t="str">
        <f>IFERROR(VLOOKUP(A2897,'Base ATR'!$1:$1048576,2,0),"")</f>
        <v/>
      </c>
      <c r="O2897" s="23" t="str">
        <f t="shared" ca="1" si="194"/>
        <v/>
      </c>
      <c r="P2897" t="str">
        <f t="shared" si="195"/>
        <v/>
      </c>
    </row>
    <row r="2898" spans="1:16" x14ac:dyDescent="0.3">
      <c r="A2898" t="s">
        <v>6522</v>
      </c>
      <c r="D2898" s="29">
        <v>8600000</v>
      </c>
      <c r="E2898" s="29">
        <v>7200000</v>
      </c>
      <c r="F2898" t="s">
        <v>5390</v>
      </c>
      <c r="G2898" s="13">
        <f>IFERROR(IF($F2898="ALTA",$D2898*1.03,
IF($F2898="MEDIA",$D2898*1,
IF($F2898="BAJA",$D2898*0.92,
IF($F2898="LIQUIDAR",_xlfn.XLOOKUP(A2898,Rotación!$A:$A,Rotación!$O:$O,0,0,-1),"")))),"")</f>
        <v>8858000</v>
      </c>
      <c r="H2898" s="13">
        <f>IFERROR(IF($F2898="ALTA",$D2898*1,
IF($F2898="MEDIA",$D2898*0.97,
IF($F2898="BAJA",$D2898*0.9,
IF($F2898="LIQUIDAR",_xlfn.XLOOKUP(A2898,Rotación!$A:$A,Rotación!$O:$O,0,0,-1),"")))),"")</f>
        <v>8600000</v>
      </c>
      <c r="I2898" s="13">
        <f>IFERROR(IF($F2898="ALTA",$D2898*0.97,
IF($F2898="MEDIA",$D2898*0.94,
IF($F2898="BAJA",$D2898*0.87,
IF($F2898="LIQUIDAR",_xlfn.XLOOKUP(A2898,Rotación!$A:$A,Rotación!$O:$O,0,0,-1),"")))),"")</f>
        <v>8342000</v>
      </c>
      <c r="J2898" s="13">
        <f>IFERROR(IF($F2898="ALTA",$D2898*0.94,
IF($F2898="MEDIA",$D2898*0.9,
IF($F2898="BAJA",$D2898*0.85,
IF($F2898="LIQUIDAR",_xlfn.XLOOKUP(A2898,Rotación!$A:$A,Rotación!$O:$O,0,0,-1),"")))),"")</f>
        <v>8084000</v>
      </c>
      <c r="K2898" s="13" t="str">
        <f>_xlfn.XLOOKUP(A2898,Rotación!$A:$A,Rotación!$P:$P,"",0,-1)</f>
        <v/>
      </c>
      <c r="L2898" s="25" t="e">
        <f t="shared" si="192"/>
        <v>#VALUE!</v>
      </c>
      <c r="M2898" s="26">
        <f t="shared" si="193"/>
        <v>0.83720930232558144</v>
      </c>
      <c r="N2898" s="22" t="str">
        <f>IFERROR(VLOOKUP(A2898,'Base ATR'!$1:$1048576,2,0),"")</f>
        <v/>
      </c>
      <c r="O2898" s="23" t="str">
        <f t="shared" ca="1" si="194"/>
        <v/>
      </c>
      <c r="P2898" t="str">
        <f t="shared" si="195"/>
        <v/>
      </c>
    </row>
    <row r="2899" spans="1:16" x14ac:dyDescent="0.3">
      <c r="A2899" t="s">
        <v>6523</v>
      </c>
      <c r="D2899" s="29">
        <v>8100000</v>
      </c>
      <c r="E2899" s="29">
        <v>6700000</v>
      </c>
      <c r="F2899" t="s">
        <v>5390</v>
      </c>
      <c r="G2899" s="13">
        <f>IFERROR(IF($F2899="ALTA",$D2899*1.03,
IF($F2899="MEDIA",$D2899*1,
IF($F2899="BAJA",$D2899*0.92,
IF($F2899="LIQUIDAR",_xlfn.XLOOKUP(A2899,Rotación!$A:$A,Rotación!$O:$O,0,0,-1),"")))),"")</f>
        <v>8343000</v>
      </c>
      <c r="H2899" s="13">
        <f>IFERROR(IF($F2899="ALTA",$D2899*1,
IF($F2899="MEDIA",$D2899*0.97,
IF($F2899="BAJA",$D2899*0.9,
IF($F2899="LIQUIDAR",_xlfn.XLOOKUP(A2899,Rotación!$A:$A,Rotación!$O:$O,0,0,-1),"")))),"")</f>
        <v>8100000</v>
      </c>
      <c r="I2899" s="13">
        <f>IFERROR(IF($F2899="ALTA",$D2899*0.97,
IF($F2899="MEDIA",$D2899*0.94,
IF($F2899="BAJA",$D2899*0.87,
IF($F2899="LIQUIDAR",_xlfn.XLOOKUP(A2899,Rotación!$A:$A,Rotación!$O:$O,0,0,-1),"")))),"")</f>
        <v>7857000</v>
      </c>
      <c r="J2899" s="13">
        <f>IFERROR(IF($F2899="ALTA",$D2899*0.94,
IF($F2899="MEDIA",$D2899*0.9,
IF($F2899="BAJA",$D2899*0.85,
IF($F2899="LIQUIDAR",_xlfn.XLOOKUP(A2899,Rotación!$A:$A,Rotación!$O:$O,0,0,-1),"")))),"")</f>
        <v>7614000</v>
      </c>
      <c r="K2899" s="13" t="str">
        <f>_xlfn.XLOOKUP(A2899,Rotación!$A:$A,Rotación!$P:$P,"",0,-1)</f>
        <v/>
      </c>
      <c r="L2899" s="25" t="e">
        <f t="shared" si="192"/>
        <v>#VALUE!</v>
      </c>
      <c r="M2899" s="26">
        <f t="shared" si="193"/>
        <v>0.8271604938271605</v>
      </c>
      <c r="N2899" s="22" t="str">
        <f>IFERROR(VLOOKUP(A2899,'Base ATR'!$1:$1048576,2,0),"")</f>
        <v/>
      </c>
      <c r="O2899" s="23" t="str">
        <f t="shared" ca="1" si="194"/>
        <v/>
      </c>
      <c r="P2899" t="str">
        <f t="shared" si="195"/>
        <v/>
      </c>
    </row>
    <row r="2900" spans="1:16" x14ac:dyDescent="0.3">
      <c r="A2900" t="s">
        <v>6524</v>
      </c>
      <c r="D2900" s="29">
        <v>12400000</v>
      </c>
      <c r="E2900" s="29">
        <v>10000000</v>
      </c>
      <c r="F2900" t="s">
        <v>5390</v>
      </c>
      <c r="G2900" s="13">
        <f>IFERROR(IF($F2900="ALTA",$D2900*1.03,
IF($F2900="MEDIA",$D2900*1,
IF($F2900="BAJA",$D2900*0.92,
IF($F2900="LIQUIDAR",_xlfn.XLOOKUP(A2900,Rotación!$A:$A,Rotación!$O:$O,0,0,-1),"")))),"")</f>
        <v>12772000</v>
      </c>
      <c r="H2900" s="13">
        <f>IFERROR(IF($F2900="ALTA",$D2900*1,
IF($F2900="MEDIA",$D2900*0.97,
IF($F2900="BAJA",$D2900*0.9,
IF($F2900="LIQUIDAR",_xlfn.XLOOKUP(A2900,Rotación!$A:$A,Rotación!$O:$O,0,0,-1),"")))),"")</f>
        <v>12400000</v>
      </c>
      <c r="I2900" s="13">
        <f>IFERROR(IF($F2900="ALTA",$D2900*0.97,
IF($F2900="MEDIA",$D2900*0.94,
IF($F2900="BAJA",$D2900*0.87,
IF($F2900="LIQUIDAR",_xlfn.XLOOKUP(A2900,Rotación!$A:$A,Rotación!$O:$O,0,0,-1),"")))),"")</f>
        <v>12028000</v>
      </c>
      <c r="J2900" s="13">
        <f>IFERROR(IF($F2900="ALTA",$D2900*0.94,
IF($F2900="MEDIA",$D2900*0.9,
IF($F2900="BAJA",$D2900*0.85,
IF($F2900="LIQUIDAR",_xlfn.XLOOKUP(A2900,Rotación!$A:$A,Rotación!$O:$O,0,0,-1),"")))),"")</f>
        <v>11656000</v>
      </c>
      <c r="K2900" s="13" t="str">
        <f>_xlfn.XLOOKUP(A2900,Rotación!$A:$A,Rotación!$P:$P,"",0,-1)</f>
        <v/>
      </c>
      <c r="L2900" s="25" t="e">
        <f t="shared" si="192"/>
        <v>#VALUE!</v>
      </c>
      <c r="M2900" s="26">
        <f t="shared" si="193"/>
        <v>0.80645161290322576</v>
      </c>
      <c r="N2900" s="22" t="str">
        <f>IFERROR(VLOOKUP(A2900,'Base ATR'!$1:$1048576,2,0),"")</f>
        <v/>
      </c>
      <c r="O2900" s="23" t="str">
        <f t="shared" ca="1" si="194"/>
        <v/>
      </c>
      <c r="P2900" t="str">
        <f t="shared" si="195"/>
        <v/>
      </c>
    </row>
    <row r="2901" spans="1:16" x14ac:dyDescent="0.3">
      <c r="A2901" t="s">
        <v>6525</v>
      </c>
      <c r="D2901" s="29">
        <v>15200000</v>
      </c>
      <c r="E2901" s="29">
        <v>12400000</v>
      </c>
      <c r="F2901" t="s">
        <v>5390</v>
      </c>
      <c r="G2901" s="13">
        <f>IFERROR(IF($F2901="ALTA",$D2901*1.03,
IF($F2901="MEDIA",$D2901*1,
IF($F2901="BAJA",$D2901*0.92,
IF($F2901="LIQUIDAR",_xlfn.XLOOKUP(A2901,Rotación!$A:$A,Rotación!$O:$O,0,0,-1),"")))),"")</f>
        <v>15656000</v>
      </c>
      <c r="H2901" s="13">
        <f>IFERROR(IF($F2901="ALTA",$D2901*1,
IF($F2901="MEDIA",$D2901*0.97,
IF($F2901="BAJA",$D2901*0.9,
IF($F2901="LIQUIDAR",_xlfn.XLOOKUP(A2901,Rotación!$A:$A,Rotación!$O:$O,0,0,-1),"")))),"")</f>
        <v>15200000</v>
      </c>
      <c r="I2901" s="13">
        <f>IFERROR(IF($F2901="ALTA",$D2901*0.97,
IF($F2901="MEDIA",$D2901*0.94,
IF($F2901="BAJA",$D2901*0.87,
IF($F2901="LIQUIDAR",_xlfn.XLOOKUP(A2901,Rotación!$A:$A,Rotación!$O:$O,0,0,-1),"")))),"")</f>
        <v>14744000</v>
      </c>
      <c r="J2901" s="13">
        <f>IFERROR(IF($F2901="ALTA",$D2901*0.94,
IF($F2901="MEDIA",$D2901*0.9,
IF($F2901="BAJA",$D2901*0.85,
IF($F2901="LIQUIDAR",_xlfn.XLOOKUP(A2901,Rotación!$A:$A,Rotación!$O:$O,0,0,-1),"")))),"")</f>
        <v>14288000</v>
      </c>
      <c r="K2901" s="13" t="str">
        <f>_xlfn.XLOOKUP(A2901,Rotación!$A:$A,Rotación!$P:$P,"",0,-1)</f>
        <v/>
      </c>
      <c r="L2901" s="25" t="e">
        <f t="shared" si="192"/>
        <v>#VALUE!</v>
      </c>
      <c r="M2901" s="26">
        <f t="shared" si="193"/>
        <v>0.81578947368421051</v>
      </c>
      <c r="N2901" s="22" t="str">
        <f>IFERROR(VLOOKUP(A2901,'Base ATR'!$1:$1048576,2,0),"")</f>
        <v/>
      </c>
      <c r="O2901" s="23" t="str">
        <f t="shared" ca="1" si="194"/>
        <v/>
      </c>
      <c r="P2901" t="str">
        <f t="shared" si="195"/>
        <v/>
      </c>
    </row>
    <row r="2902" spans="1:16" x14ac:dyDescent="0.3">
      <c r="A2902" t="s">
        <v>6526</v>
      </c>
      <c r="D2902" s="29">
        <v>11200000</v>
      </c>
      <c r="E2902" s="29">
        <v>9100000</v>
      </c>
      <c r="F2902" t="s">
        <v>5390</v>
      </c>
      <c r="G2902" s="13">
        <f>IFERROR(IF($F2902="ALTA",$D2902*1.03,
IF($F2902="MEDIA",$D2902*1,
IF($F2902="BAJA",$D2902*0.92,
IF($F2902="LIQUIDAR",_xlfn.XLOOKUP(A2902,Rotación!$A:$A,Rotación!$O:$O,0,0,-1),"")))),"")</f>
        <v>11536000</v>
      </c>
      <c r="H2902" s="13">
        <f>IFERROR(IF($F2902="ALTA",$D2902*1,
IF($F2902="MEDIA",$D2902*0.97,
IF($F2902="BAJA",$D2902*0.9,
IF($F2902="LIQUIDAR",_xlfn.XLOOKUP(A2902,Rotación!$A:$A,Rotación!$O:$O,0,0,-1),"")))),"")</f>
        <v>11200000</v>
      </c>
      <c r="I2902" s="13">
        <f>IFERROR(IF($F2902="ALTA",$D2902*0.97,
IF($F2902="MEDIA",$D2902*0.94,
IF($F2902="BAJA",$D2902*0.87,
IF($F2902="LIQUIDAR",_xlfn.XLOOKUP(A2902,Rotación!$A:$A,Rotación!$O:$O,0,0,-1),"")))),"")</f>
        <v>10864000</v>
      </c>
      <c r="J2902" s="13">
        <f>IFERROR(IF($F2902="ALTA",$D2902*0.94,
IF($F2902="MEDIA",$D2902*0.9,
IF($F2902="BAJA",$D2902*0.85,
IF($F2902="LIQUIDAR",_xlfn.XLOOKUP(A2902,Rotación!$A:$A,Rotación!$O:$O,0,0,-1),"")))),"")</f>
        <v>10528000</v>
      </c>
      <c r="K2902" s="13" t="str">
        <f>_xlfn.XLOOKUP(A2902,Rotación!$A:$A,Rotación!$P:$P,"",0,-1)</f>
        <v/>
      </c>
      <c r="L2902" s="25" t="e">
        <f t="shared" si="192"/>
        <v>#VALUE!</v>
      </c>
      <c r="M2902" s="26">
        <f t="shared" si="193"/>
        <v>0.8125</v>
      </c>
      <c r="N2902" s="22" t="str">
        <f>IFERROR(VLOOKUP(A2902,'Base ATR'!$1:$1048576,2,0),"")</f>
        <v/>
      </c>
      <c r="O2902" s="23" t="str">
        <f t="shared" ca="1" si="194"/>
        <v/>
      </c>
      <c r="P2902" t="str">
        <f t="shared" si="195"/>
        <v/>
      </c>
    </row>
    <row r="2903" spans="1:16" x14ac:dyDescent="0.3">
      <c r="A2903" t="s">
        <v>6527</v>
      </c>
      <c r="D2903" s="29">
        <v>12800000</v>
      </c>
      <c r="E2903" s="29">
        <v>10200000</v>
      </c>
      <c r="F2903" t="s">
        <v>5390</v>
      </c>
      <c r="G2903" s="13">
        <f>IFERROR(IF($F2903="ALTA",$D2903*1.03,
IF($F2903="MEDIA",$D2903*1,
IF($F2903="BAJA",$D2903*0.92,
IF($F2903="LIQUIDAR",_xlfn.XLOOKUP(A2903,Rotación!$A:$A,Rotación!$O:$O,0,0,-1),"")))),"")</f>
        <v>13184000</v>
      </c>
      <c r="H2903" s="13">
        <f>IFERROR(IF($F2903="ALTA",$D2903*1,
IF($F2903="MEDIA",$D2903*0.97,
IF($F2903="BAJA",$D2903*0.9,
IF($F2903="LIQUIDAR",_xlfn.XLOOKUP(A2903,Rotación!$A:$A,Rotación!$O:$O,0,0,-1),"")))),"")</f>
        <v>12800000</v>
      </c>
      <c r="I2903" s="13">
        <f>IFERROR(IF($F2903="ALTA",$D2903*0.97,
IF($F2903="MEDIA",$D2903*0.94,
IF($F2903="BAJA",$D2903*0.87,
IF($F2903="LIQUIDAR",_xlfn.XLOOKUP(A2903,Rotación!$A:$A,Rotación!$O:$O,0,0,-1),"")))),"")</f>
        <v>12416000</v>
      </c>
      <c r="J2903" s="13">
        <f>IFERROR(IF($F2903="ALTA",$D2903*0.94,
IF($F2903="MEDIA",$D2903*0.9,
IF($F2903="BAJA",$D2903*0.85,
IF($F2903="LIQUIDAR",_xlfn.XLOOKUP(A2903,Rotación!$A:$A,Rotación!$O:$O,0,0,-1),"")))),"")</f>
        <v>12032000</v>
      </c>
      <c r="K2903" s="13" t="str">
        <f>_xlfn.XLOOKUP(A2903,Rotación!$A:$A,Rotación!$P:$P,"",0,-1)</f>
        <v/>
      </c>
      <c r="L2903" s="25" t="e">
        <f t="shared" si="192"/>
        <v>#VALUE!</v>
      </c>
      <c r="M2903" s="26">
        <f t="shared" si="193"/>
        <v>0.796875</v>
      </c>
      <c r="N2903" s="22" t="str">
        <f>IFERROR(VLOOKUP(A2903,'Base ATR'!$1:$1048576,2,0),"")</f>
        <v/>
      </c>
      <c r="O2903" s="23" t="str">
        <f t="shared" ca="1" si="194"/>
        <v/>
      </c>
      <c r="P2903" t="str">
        <f t="shared" si="195"/>
        <v/>
      </c>
    </row>
    <row r="2904" spans="1:16" x14ac:dyDescent="0.3">
      <c r="A2904" t="s">
        <v>6528</v>
      </c>
      <c r="D2904" s="29">
        <v>15000000</v>
      </c>
      <c r="E2904" s="29">
        <v>12500000</v>
      </c>
      <c r="F2904" t="s">
        <v>5390</v>
      </c>
      <c r="G2904" s="13">
        <f>IFERROR(IF($F2904="ALTA",$D2904*1.03,
IF($F2904="MEDIA",$D2904*1,
IF($F2904="BAJA",$D2904*0.92,
IF($F2904="LIQUIDAR",_xlfn.XLOOKUP(A2904,Rotación!$A:$A,Rotación!$O:$O,0,0,-1),"")))),"")</f>
        <v>15450000</v>
      </c>
      <c r="H2904" s="13">
        <f>IFERROR(IF($F2904="ALTA",$D2904*1,
IF($F2904="MEDIA",$D2904*0.97,
IF($F2904="BAJA",$D2904*0.9,
IF($F2904="LIQUIDAR",_xlfn.XLOOKUP(A2904,Rotación!$A:$A,Rotación!$O:$O,0,0,-1),"")))),"")</f>
        <v>15000000</v>
      </c>
      <c r="I2904" s="13">
        <f>IFERROR(IF($F2904="ALTA",$D2904*0.97,
IF($F2904="MEDIA",$D2904*0.94,
IF($F2904="BAJA",$D2904*0.87,
IF($F2904="LIQUIDAR",_xlfn.XLOOKUP(A2904,Rotación!$A:$A,Rotación!$O:$O,0,0,-1),"")))),"")</f>
        <v>14550000</v>
      </c>
      <c r="J2904" s="13">
        <f>IFERROR(IF($F2904="ALTA",$D2904*0.94,
IF($F2904="MEDIA",$D2904*0.9,
IF($F2904="BAJA",$D2904*0.85,
IF($F2904="LIQUIDAR",_xlfn.XLOOKUP(A2904,Rotación!$A:$A,Rotación!$O:$O,0,0,-1),"")))),"")</f>
        <v>14100000</v>
      </c>
      <c r="K2904" s="13" t="str">
        <f>_xlfn.XLOOKUP(A2904,Rotación!$A:$A,Rotación!$P:$P,"",0,-1)</f>
        <v/>
      </c>
      <c r="L2904" s="25" t="e">
        <f t="shared" si="192"/>
        <v>#VALUE!</v>
      </c>
      <c r="M2904" s="26">
        <f t="shared" si="193"/>
        <v>0.83333333333333337</v>
      </c>
      <c r="N2904" s="22" t="str">
        <f>IFERROR(VLOOKUP(A2904,'Base ATR'!$1:$1048576,2,0),"")</f>
        <v/>
      </c>
      <c r="O2904" s="23" t="str">
        <f t="shared" ca="1" si="194"/>
        <v/>
      </c>
      <c r="P2904" t="str">
        <f t="shared" si="195"/>
        <v/>
      </c>
    </row>
    <row r="2905" spans="1:16" x14ac:dyDescent="0.3">
      <c r="A2905" t="s">
        <v>6529</v>
      </c>
      <c r="D2905" s="29">
        <v>13800000</v>
      </c>
      <c r="E2905" s="29">
        <v>11300000</v>
      </c>
      <c r="F2905" t="s">
        <v>5390</v>
      </c>
      <c r="G2905" s="13">
        <f>IFERROR(IF($F2905="ALTA",$D2905*1.03,
IF($F2905="MEDIA",$D2905*1,
IF($F2905="BAJA",$D2905*0.92,
IF($F2905="LIQUIDAR",_xlfn.XLOOKUP(A2905,Rotación!$A:$A,Rotación!$O:$O,0,0,-1),"")))),"")</f>
        <v>14214000</v>
      </c>
      <c r="H2905" s="13">
        <f>IFERROR(IF($F2905="ALTA",$D2905*1,
IF($F2905="MEDIA",$D2905*0.97,
IF($F2905="BAJA",$D2905*0.9,
IF($F2905="LIQUIDAR",_xlfn.XLOOKUP(A2905,Rotación!$A:$A,Rotación!$O:$O,0,0,-1),"")))),"")</f>
        <v>13800000</v>
      </c>
      <c r="I2905" s="13">
        <f>IFERROR(IF($F2905="ALTA",$D2905*0.97,
IF($F2905="MEDIA",$D2905*0.94,
IF($F2905="BAJA",$D2905*0.87,
IF($F2905="LIQUIDAR",_xlfn.XLOOKUP(A2905,Rotación!$A:$A,Rotación!$O:$O,0,0,-1),"")))),"")</f>
        <v>13386000</v>
      </c>
      <c r="J2905" s="13">
        <f>IFERROR(IF($F2905="ALTA",$D2905*0.94,
IF($F2905="MEDIA",$D2905*0.9,
IF($F2905="BAJA",$D2905*0.85,
IF($F2905="LIQUIDAR",_xlfn.XLOOKUP(A2905,Rotación!$A:$A,Rotación!$O:$O,0,0,-1),"")))),"")</f>
        <v>12972000</v>
      </c>
      <c r="K2905" s="13" t="str">
        <f>_xlfn.XLOOKUP(A2905,Rotación!$A:$A,Rotación!$P:$P,"",0,-1)</f>
        <v/>
      </c>
      <c r="L2905" s="25" t="e">
        <f t="shared" si="192"/>
        <v>#VALUE!</v>
      </c>
      <c r="M2905" s="26">
        <f t="shared" si="193"/>
        <v>0.8188405797101449</v>
      </c>
      <c r="N2905" s="22">
        <f>IFERROR(VLOOKUP(A2905,'Base ATR'!$1:$1048576,2,0),"")</f>
        <v>46148.522916666669</v>
      </c>
      <c r="O2905" s="23">
        <f t="shared" ca="1" si="194"/>
        <v>139.47708333333139</v>
      </c>
      <c r="P2905" t="str">
        <f t="shared" si="195"/>
        <v>SOBRE MERCADO</v>
      </c>
    </row>
    <row r="2906" spans="1:16" x14ac:dyDescent="0.3">
      <c r="A2906" t="s">
        <v>6530</v>
      </c>
      <c r="D2906" s="29">
        <v>15500000</v>
      </c>
      <c r="E2906" s="29">
        <v>13000000</v>
      </c>
      <c r="F2906" t="s">
        <v>5390</v>
      </c>
      <c r="G2906" s="13">
        <f>IFERROR(IF($F2906="ALTA",$D2906*1.03,
IF($F2906="MEDIA",$D2906*1,
IF($F2906="BAJA",$D2906*0.92,
IF($F2906="LIQUIDAR",_xlfn.XLOOKUP(A2906,Rotación!$A:$A,Rotación!$O:$O,0,0,-1),"")))),"")</f>
        <v>15965000</v>
      </c>
      <c r="H2906" s="13">
        <f>IFERROR(IF($F2906="ALTA",$D2906*1,
IF($F2906="MEDIA",$D2906*0.97,
IF($F2906="BAJA",$D2906*0.9,
IF($F2906="LIQUIDAR",_xlfn.XLOOKUP(A2906,Rotación!$A:$A,Rotación!$O:$O,0,0,-1),"")))),"")</f>
        <v>15500000</v>
      </c>
      <c r="I2906" s="13">
        <f>IFERROR(IF($F2906="ALTA",$D2906*0.97,
IF($F2906="MEDIA",$D2906*0.94,
IF($F2906="BAJA",$D2906*0.87,
IF($F2906="LIQUIDAR",_xlfn.XLOOKUP(A2906,Rotación!$A:$A,Rotación!$O:$O,0,0,-1),"")))),"")</f>
        <v>15035000</v>
      </c>
      <c r="J2906" s="13">
        <f>IFERROR(IF($F2906="ALTA",$D2906*0.94,
IF($F2906="MEDIA",$D2906*0.9,
IF($F2906="BAJA",$D2906*0.85,
IF($F2906="LIQUIDAR",_xlfn.XLOOKUP(A2906,Rotación!$A:$A,Rotación!$O:$O,0,0,-1),"")))),"")</f>
        <v>14570000</v>
      </c>
      <c r="K2906" s="13" t="str">
        <f>_xlfn.XLOOKUP(A2906,Rotación!$A:$A,Rotación!$P:$P,"",0,-1)</f>
        <v/>
      </c>
      <c r="L2906" s="25" t="e">
        <f t="shared" ref="L2906:L2969" si="196">K2906-D2906</f>
        <v>#VALUE!</v>
      </c>
      <c r="M2906" s="26">
        <f t="shared" ref="M2906:M2969" si="197">E2906/D2906</f>
        <v>0.83870967741935487</v>
      </c>
      <c r="N2906" s="22" t="str">
        <f>IFERROR(VLOOKUP(A2906,'Base ATR'!$1:$1048576,2,0),"")</f>
        <v/>
      </c>
      <c r="O2906" s="23" t="str">
        <f t="shared" ref="O2906:O2969" ca="1" si="198">IF(N2906="","",TODAY()-N2906)</f>
        <v/>
      </c>
      <c r="P2906" t="str">
        <f t="shared" ref="P2906:P2969" si="199">IF(N2906="", "", IF(K2906 &gt; D2906, "SOBRE MERCADO", IF(K2906 &lt; D2906, "BAJO MERCADO", "ALINEADO")))</f>
        <v/>
      </c>
    </row>
    <row r="2907" spans="1:16" x14ac:dyDescent="0.3">
      <c r="A2907" t="s">
        <v>6531</v>
      </c>
      <c r="D2907" s="29">
        <v>12500000</v>
      </c>
      <c r="E2907" s="29">
        <v>10700000</v>
      </c>
      <c r="F2907" t="s">
        <v>5390</v>
      </c>
      <c r="G2907" s="13">
        <f>IFERROR(IF($F2907="ALTA",$D2907*1.03,
IF($F2907="MEDIA",$D2907*1,
IF($F2907="BAJA",$D2907*0.92,
IF($F2907="LIQUIDAR",_xlfn.XLOOKUP(A2907,Rotación!$A:$A,Rotación!$O:$O,0,0,-1),"")))),"")</f>
        <v>12875000</v>
      </c>
      <c r="H2907" s="13">
        <f>IFERROR(IF($F2907="ALTA",$D2907*1,
IF($F2907="MEDIA",$D2907*0.97,
IF($F2907="BAJA",$D2907*0.9,
IF($F2907="LIQUIDAR",_xlfn.XLOOKUP(A2907,Rotación!$A:$A,Rotación!$O:$O,0,0,-1),"")))),"")</f>
        <v>12500000</v>
      </c>
      <c r="I2907" s="13">
        <f>IFERROR(IF($F2907="ALTA",$D2907*0.97,
IF($F2907="MEDIA",$D2907*0.94,
IF($F2907="BAJA",$D2907*0.87,
IF($F2907="LIQUIDAR",_xlfn.XLOOKUP(A2907,Rotación!$A:$A,Rotación!$O:$O,0,0,-1),"")))),"")</f>
        <v>12125000</v>
      </c>
      <c r="J2907" s="13">
        <f>IFERROR(IF($F2907="ALTA",$D2907*0.94,
IF($F2907="MEDIA",$D2907*0.9,
IF($F2907="BAJA",$D2907*0.85,
IF($F2907="LIQUIDAR",_xlfn.XLOOKUP(A2907,Rotación!$A:$A,Rotación!$O:$O,0,0,-1),"")))),"")</f>
        <v>11750000</v>
      </c>
      <c r="K2907" s="13" t="str">
        <f>_xlfn.XLOOKUP(A2907,Rotación!$A:$A,Rotación!$P:$P,"",0,-1)</f>
        <v/>
      </c>
      <c r="L2907" s="25" t="e">
        <f t="shared" si="196"/>
        <v>#VALUE!</v>
      </c>
      <c r="M2907" s="26">
        <f t="shared" si="197"/>
        <v>0.85599999999999998</v>
      </c>
      <c r="N2907" s="22">
        <f>IFERROR(VLOOKUP(A2907,'Base ATR'!$1:$1048576,2,0),"")</f>
        <v>46136.686805555553</v>
      </c>
      <c r="O2907" s="23">
        <f t="shared" ca="1" si="198"/>
        <v>151.31319444444671</v>
      </c>
      <c r="P2907" t="str">
        <f t="shared" si="199"/>
        <v>SOBRE MERCADO</v>
      </c>
    </row>
    <row r="2908" spans="1:16" x14ac:dyDescent="0.3">
      <c r="A2908" t="s">
        <v>6532</v>
      </c>
      <c r="D2908" s="29">
        <v>7900000</v>
      </c>
      <c r="E2908" s="29">
        <v>6200000</v>
      </c>
      <c r="F2908" t="s">
        <v>5390</v>
      </c>
      <c r="G2908" s="13">
        <f>IFERROR(IF($F2908="ALTA",$D2908*1.03,
IF($F2908="MEDIA",$D2908*1,
IF($F2908="BAJA",$D2908*0.92,
IF($F2908="LIQUIDAR",_xlfn.XLOOKUP(A2908,Rotación!$A:$A,Rotación!$O:$O,0,0,-1),"")))),"")</f>
        <v>8137000</v>
      </c>
      <c r="H2908" s="13">
        <f>IFERROR(IF($F2908="ALTA",$D2908*1,
IF($F2908="MEDIA",$D2908*0.97,
IF($F2908="BAJA",$D2908*0.9,
IF($F2908="LIQUIDAR",_xlfn.XLOOKUP(A2908,Rotación!$A:$A,Rotación!$O:$O,0,0,-1),"")))),"")</f>
        <v>7900000</v>
      </c>
      <c r="I2908" s="13">
        <f>IFERROR(IF($F2908="ALTA",$D2908*0.97,
IF($F2908="MEDIA",$D2908*0.94,
IF($F2908="BAJA",$D2908*0.87,
IF($F2908="LIQUIDAR",_xlfn.XLOOKUP(A2908,Rotación!$A:$A,Rotación!$O:$O,0,0,-1),"")))),"")</f>
        <v>7663000</v>
      </c>
      <c r="J2908" s="13">
        <f>IFERROR(IF($F2908="ALTA",$D2908*0.94,
IF($F2908="MEDIA",$D2908*0.9,
IF($F2908="BAJA",$D2908*0.85,
IF($F2908="LIQUIDAR",_xlfn.XLOOKUP(A2908,Rotación!$A:$A,Rotación!$O:$O,0,0,-1),"")))),"")</f>
        <v>7426000</v>
      </c>
      <c r="K2908" s="13">
        <f>_xlfn.XLOOKUP(A2908,Rotación!$A:$A,Rotación!$P:$P,"",0,-1)</f>
        <v>7690000</v>
      </c>
      <c r="L2908" s="25">
        <f t="shared" si="196"/>
        <v>-210000</v>
      </c>
      <c r="M2908" s="26">
        <f t="shared" si="197"/>
        <v>0.78481012658227844</v>
      </c>
      <c r="N2908" s="22">
        <f>IFERROR(VLOOKUP(A2908,'Base ATR'!$1:$1048576,2,0),"")</f>
        <v>46136.429861111108</v>
      </c>
      <c r="O2908" s="23">
        <f t="shared" ca="1" si="198"/>
        <v>151.57013888889196</v>
      </c>
      <c r="P2908" t="str">
        <f t="shared" si="199"/>
        <v>BAJO MERCADO</v>
      </c>
    </row>
    <row r="2909" spans="1:16" x14ac:dyDescent="0.3">
      <c r="A2909" t="s">
        <v>6533</v>
      </c>
      <c r="D2909" s="29">
        <v>7850000</v>
      </c>
      <c r="E2909" s="29">
        <v>6500000</v>
      </c>
      <c r="F2909" t="s">
        <v>5390</v>
      </c>
      <c r="G2909" s="13">
        <f>IFERROR(IF($F2909="ALTA",$D2909*1.03,
IF($F2909="MEDIA",$D2909*1,
IF($F2909="BAJA",$D2909*0.92,
IF($F2909="LIQUIDAR",_xlfn.XLOOKUP(A2909,Rotación!$A:$A,Rotación!$O:$O,0,0,-1),"")))),"")</f>
        <v>8085500</v>
      </c>
      <c r="H2909" s="13">
        <f>IFERROR(IF($F2909="ALTA",$D2909*1,
IF($F2909="MEDIA",$D2909*0.97,
IF($F2909="BAJA",$D2909*0.9,
IF($F2909="LIQUIDAR",_xlfn.XLOOKUP(A2909,Rotación!$A:$A,Rotación!$O:$O,0,0,-1),"")))),"")</f>
        <v>7850000</v>
      </c>
      <c r="I2909" s="13">
        <f>IFERROR(IF($F2909="ALTA",$D2909*0.97,
IF($F2909="MEDIA",$D2909*0.94,
IF($F2909="BAJA",$D2909*0.87,
IF($F2909="LIQUIDAR",_xlfn.XLOOKUP(A2909,Rotación!$A:$A,Rotación!$O:$O,0,0,-1),"")))),"")</f>
        <v>7614500</v>
      </c>
      <c r="J2909" s="13">
        <f>IFERROR(IF($F2909="ALTA",$D2909*0.94,
IF($F2909="MEDIA",$D2909*0.9,
IF($F2909="BAJA",$D2909*0.85,
IF($F2909="LIQUIDAR",_xlfn.XLOOKUP(A2909,Rotación!$A:$A,Rotación!$O:$O,0,0,-1),"")))),"")</f>
        <v>7379000</v>
      </c>
      <c r="K2909" s="13" t="str">
        <f>_xlfn.XLOOKUP(A2909,Rotación!$A:$A,Rotación!$P:$P,"",0,-1)</f>
        <v/>
      </c>
      <c r="L2909" s="25" t="e">
        <f t="shared" si="196"/>
        <v>#VALUE!</v>
      </c>
      <c r="M2909" s="26">
        <f t="shared" si="197"/>
        <v>0.82802547770700641</v>
      </c>
      <c r="N2909" s="22" t="str">
        <f>IFERROR(VLOOKUP(A2909,'Base ATR'!$1:$1048576,2,0),"")</f>
        <v/>
      </c>
      <c r="O2909" s="23" t="str">
        <f t="shared" ca="1" si="198"/>
        <v/>
      </c>
      <c r="P2909" t="str">
        <f t="shared" si="199"/>
        <v/>
      </c>
    </row>
    <row r="2910" spans="1:16" x14ac:dyDescent="0.3">
      <c r="A2910" t="s">
        <v>2152</v>
      </c>
      <c r="D2910" s="29">
        <v>11800000</v>
      </c>
      <c r="E2910" s="29">
        <v>9400000</v>
      </c>
      <c r="F2910" t="s">
        <v>5390</v>
      </c>
      <c r="G2910" s="13">
        <f>IFERROR(IF($F2910="ALTA",$D2910*1.03,
IF($F2910="MEDIA",$D2910*1,
IF($F2910="BAJA",$D2910*0.92,
IF($F2910="LIQUIDAR",_xlfn.XLOOKUP(A2910,Rotación!$A:$A,Rotación!$O:$O,0,0,-1),"")))),"")</f>
        <v>12154000</v>
      </c>
      <c r="H2910" s="13">
        <f>IFERROR(IF($F2910="ALTA",$D2910*1,
IF($F2910="MEDIA",$D2910*0.97,
IF($F2910="BAJA",$D2910*0.9,
IF($F2910="LIQUIDAR",_xlfn.XLOOKUP(A2910,Rotación!$A:$A,Rotación!$O:$O,0,0,-1),"")))),"")</f>
        <v>11800000</v>
      </c>
      <c r="I2910" s="13">
        <f>IFERROR(IF($F2910="ALTA",$D2910*0.97,
IF($F2910="MEDIA",$D2910*0.94,
IF($F2910="BAJA",$D2910*0.87,
IF($F2910="LIQUIDAR",_xlfn.XLOOKUP(A2910,Rotación!$A:$A,Rotación!$O:$O,0,0,-1),"")))),"")</f>
        <v>11446000</v>
      </c>
      <c r="J2910" s="13">
        <f>IFERROR(IF($F2910="ALTA",$D2910*0.94,
IF($F2910="MEDIA",$D2910*0.9,
IF($F2910="BAJA",$D2910*0.85,
IF($F2910="LIQUIDAR",_xlfn.XLOOKUP(A2910,Rotación!$A:$A,Rotación!$O:$O,0,0,-1),"")))),"")</f>
        <v>11092000</v>
      </c>
      <c r="K2910" s="13" t="str">
        <f>_xlfn.XLOOKUP(A2910,Rotación!$A:$A,Rotación!$P:$P,"",0,-1)</f>
        <v/>
      </c>
      <c r="L2910" s="25" t="e">
        <f t="shared" si="196"/>
        <v>#VALUE!</v>
      </c>
      <c r="M2910" s="26">
        <f t="shared" si="197"/>
        <v>0.79661016949152541</v>
      </c>
      <c r="N2910" s="22">
        <f>IFERROR(VLOOKUP(A2910,'Base ATR'!$1:$1048576,2,0),"")</f>
        <v>44964.510416666664</v>
      </c>
      <c r="O2910" s="23">
        <f t="shared" ca="1" si="198"/>
        <v>1323.4895833333358</v>
      </c>
      <c r="P2910" t="str">
        <f t="shared" si="199"/>
        <v>SOBRE MERCADO</v>
      </c>
    </row>
    <row r="2911" spans="1:16" x14ac:dyDescent="0.3">
      <c r="A2911" t="s">
        <v>6534</v>
      </c>
      <c r="D2911" s="29">
        <v>17800000</v>
      </c>
      <c r="E2911" s="29">
        <v>15500000</v>
      </c>
      <c r="F2911" t="s">
        <v>5390</v>
      </c>
      <c r="G2911" s="13">
        <f>IFERROR(IF($F2911="ALTA",$D2911*1.03,
IF($F2911="MEDIA",$D2911*1,
IF($F2911="BAJA",$D2911*0.92,
IF($F2911="LIQUIDAR",_xlfn.XLOOKUP(A2911,Rotación!$A:$A,Rotación!$O:$O,0,0,-1),"")))),"")</f>
        <v>18334000</v>
      </c>
      <c r="H2911" s="13">
        <f>IFERROR(IF($F2911="ALTA",$D2911*1,
IF($F2911="MEDIA",$D2911*0.97,
IF($F2911="BAJA",$D2911*0.9,
IF($F2911="LIQUIDAR",_xlfn.XLOOKUP(A2911,Rotación!$A:$A,Rotación!$O:$O,0,0,-1),"")))),"")</f>
        <v>17800000</v>
      </c>
      <c r="I2911" s="13">
        <f>IFERROR(IF($F2911="ALTA",$D2911*0.97,
IF($F2911="MEDIA",$D2911*0.94,
IF($F2911="BAJA",$D2911*0.87,
IF($F2911="LIQUIDAR",_xlfn.XLOOKUP(A2911,Rotación!$A:$A,Rotación!$O:$O,0,0,-1),"")))),"")</f>
        <v>17266000</v>
      </c>
      <c r="J2911" s="13">
        <f>IFERROR(IF($F2911="ALTA",$D2911*0.94,
IF($F2911="MEDIA",$D2911*0.9,
IF($F2911="BAJA",$D2911*0.85,
IF($F2911="LIQUIDAR",_xlfn.XLOOKUP(A2911,Rotación!$A:$A,Rotación!$O:$O,0,0,-1),"")))),"")</f>
        <v>16731999.999999998</v>
      </c>
      <c r="K2911" s="13" t="str">
        <f>_xlfn.XLOOKUP(A2911,Rotación!$A:$A,Rotación!$P:$P,"",0,-1)</f>
        <v/>
      </c>
      <c r="L2911" s="25" t="e">
        <f t="shared" si="196"/>
        <v>#VALUE!</v>
      </c>
      <c r="M2911" s="26">
        <f t="shared" si="197"/>
        <v>0.8707865168539326</v>
      </c>
      <c r="N2911" s="22" t="str">
        <f>IFERROR(VLOOKUP(A2911,'Base ATR'!$1:$1048576,2,0),"")</f>
        <v/>
      </c>
      <c r="O2911" s="23" t="str">
        <f t="shared" ca="1" si="198"/>
        <v/>
      </c>
      <c r="P2911" t="str">
        <f t="shared" si="199"/>
        <v/>
      </c>
    </row>
    <row r="2912" spans="1:16" x14ac:dyDescent="0.3">
      <c r="A2912" t="s">
        <v>6535</v>
      </c>
      <c r="D2912" s="29">
        <v>17800000</v>
      </c>
      <c r="E2912" s="29">
        <v>15700000</v>
      </c>
      <c r="F2912" t="s">
        <v>5390</v>
      </c>
      <c r="G2912" s="13">
        <f>IFERROR(IF($F2912="ALTA",$D2912*1.03,
IF($F2912="MEDIA",$D2912*1,
IF($F2912="BAJA",$D2912*0.92,
IF($F2912="LIQUIDAR",_xlfn.XLOOKUP(A2912,Rotación!$A:$A,Rotación!$O:$O,0,0,-1),"")))),"")</f>
        <v>18334000</v>
      </c>
      <c r="H2912" s="13">
        <f>IFERROR(IF($F2912="ALTA",$D2912*1,
IF($F2912="MEDIA",$D2912*0.97,
IF($F2912="BAJA",$D2912*0.9,
IF($F2912="LIQUIDAR",_xlfn.XLOOKUP(A2912,Rotación!$A:$A,Rotación!$O:$O,0,0,-1),"")))),"")</f>
        <v>17800000</v>
      </c>
      <c r="I2912" s="13">
        <f>IFERROR(IF($F2912="ALTA",$D2912*0.97,
IF($F2912="MEDIA",$D2912*0.94,
IF($F2912="BAJA",$D2912*0.87,
IF($F2912="LIQUIDAR",_xlfn.XLOOKUP(A2912,Rotación!$A:$A,Rotación!$O:$O,0,0,-1),"")))),"")</f>
        <v>17266000</v>
      </c>
      <c r="J2912" s="13">
        <f>IFERROR(IF($F2912="ALTA",$D2912*0.94,
IF($F2912="MEDIA",$D2912*0.9,
IF($F2912="BAJA",$D2912*0.85,
IF($F2912="LIQUIDAR",_xlfn.XLOOKUP(A2912,Rotación!$A:$A,Rotación!$O:$O,0,0,-1),"")))),"")</f>
        <v>16731999.999999998</v>
      </c>
      <c r="K2912" s="13" t="str">
        <f>_xlfn.XLOOKUP(A2912,Rotación!$A:$A,Rotación!$P:$P,"",0,-1)</f>
        <v/>
      </c>
      <c r="L2912" s="25" t="e">
        <f t="shared" si="196"/>
        <v>#VALUE!</v>
      </c>
      <c r="M2912" s="26">
        <f t="shared" si="197"/>
        <v>0.8820224719101124</v>
      </c>
      <c r="N2912" s="22" t="str">
        <f>IFERROR(VLOOKUP(A2912,'Base ATR'!$1:$1048576,2,0),"")</f>
        <v/>
      </c>
      <c r="O2912" s="23" t="str">
        <f t="shared" ca="1" si="198"/>
        <v/>
      </c>
      <c r="P2912" t="str">
        <f t="shared" si="199"/>
        <v/>
      </c>
    </row>
    <row r="2913" spans="1:16" x14ac:dyDescent="0.3">
      <c r="A2913" t="s">
        <v>6536</v>
      </c>
      <c r="D2913" s="29">
        <v>17800000</v>
      </c>
      <c r="E2913" s="29">
        <v>15500000</v>
      </c>
      <c r="F2913" t="s">
        <v>5390</v>
      </c>
      <c r="G2913" s="13">
        <f>IFERROR(IF($F2913="ALTA",$D2913*1.03,
IF($F2913="MEDIA",$D2913*1,
IF($F2913="BAJA",$D2913*0.92,
IF($F2913="LIQUIDAR",_xlfn.XLOOKUP(A2913,Rotación!$A:$A,Rotación!$O:$O,0,0,-1),"")))),"")</f>
        <v>18334000</v>
      </c>
      <c r="H2913" s="13">
        <f>IFERROR(IF($F2913="ALTA",$D2913*1,
IF($F2913="MEDIA",$D2913*0.97,
IF($F2913="BAJA",$D2913*0.9,
IF($F2913="LIQUIDAR",_xlfn.XLOOKUP(A2913,Rotación!$A:$A,Rotación!$O:$O,0,0,-1),"")))),"")</f>
        <v>17800000</v>
      </c>
      <c r="I2913" s="13">
        <f>IFERROR(IF($F2913="ALTA",$D2913*0.97,
IF($F2913="MEDIA",$D2913*0.94,
IF($F2913="BAJA",$D2913*0.87,
IF($F2913="LIQUIDAR",_xlfn.XLOOKUP(A2913,Rotación!$A:$A,Rotación!$O:$O,0,0,-1),"")))),"")</f>
        <v>17266000</v>
      </c>
      <c r="J2913" s="13">
        <f>IFERROR(IF($F2913="ALTA",$D2913*0.94,
IF($F2913="MEDIA",$D2913*0.9,
IF($F2913="BAJA",$D2913*0.85,
IF($F2913="LIQUIDAR",_xlfn.XLOOKUP(A2913,Rotación!$A:$A,Rotación!$O:$O,0,0,-1),"")))),"")</f>
        <v>16731999.999999998</v>
      </c>
      <c r="K2913" s="13" t="str">
        <f>_xlfn.XLOOKUP(A2913,Rotación!$A:$A,Rotación!$P:$P,"",0,-1)</f>
        <v/>
      </c>
      <c r="L2913" s="25" t="e">
        <f t="shared" si="196"/>
        <v>#VALUE!</v>
      </c>
      <c r="M2913" s="26">
        <f t="shared" si="197"/>
        <v>0.8707865168539326</v>
      </c>
      <c r="N2913" s="22" t="str">
        <f>IFERROR(VLOOKUP(A2913,'Base ATR'!$1:$1048576,2,0),"")</f>
        <v/>
      </c>
      <c r="O2913" s="23" t="str">
        <f t="shared" ca="1" si="198"/>
        <v/>
      </c>
      <c r="P2913" t="str">
        <f t="shared" si="199"/>
        <v/>
      </c>
    </row>
    <row r="2914" spans="1:16" x14ac:dyDescent="0.3">
      <c r="A2914" t="s">
        <v>6537</v>
      </c>
      <c r="D2914" s="29">
        <v>9400000</v>
      </c>
      <c r="E2914" s="29">
        <v>7500000</v>
      </c>
      <c r="F2914" t="s">
        <v>5390</v>
      </c>
      <c r="G2914" s="13">
        <f>IFERROR(IF($F2914="ALTA",$D2914*1.03,
IF($F2914="MEDIA",$D2914*1,
IF($F2914="BAJA",$D2914*0.92,
IF($F2914="LIQUIDAR",_xlfn.XLOOKUP(A2914,Rotación!$A:$A,Rotación!$O:$O,0,0,-1),"")))),"")</f>
        <v>9682000</v>
      </c>
      <c r="H2914" s="13">
        <f>IFERROR(IF($F2914="ALTA",$D2914*1,
IF($F2914="MEDIA",$D2914*0.97,
IF($F2914="BAJA",$D2914*0.9,
IF($F2914="LIQUIDAR",_xlfn.XLOOKUP(A2914,Rotación!$A:$A,Rotación!$O:$O,0,0,-1),"")))),"")</f>
        <v>9400000</v>
      </c>
      <c r="I2914" s="13">
        <f>IFERROR(IF($F2914="ALTA",$D2914*0.97,
IF($F2914="MEDIA",$D2914*0.94,
IF($F2914="BAJA",$D2914*0.87,
IF($F2914="LIQUIDAR",_xlfn.XLOOKUP(A2914,Rotación!$A:$A,Rotación!$O:$O,0,0,-1),"")))),"")</f>
        <v>9118000</v>
      </c>
      <c r="J2914" s="13">
        <f>IFERROR(IF($F2914="ALTA",$D2914*0.94,
IF($F2914="MEDIA",$D2914*0.9,
IF($F2914="BAJA",$D2914*0.85,
IF($F2914="LIQUIDAR",_xlfn.XLOOKUP(A2914,Rotación!$A:$A,Rotación!$O:$O,0,0,-1),"")))),"")</f>
        <v>8836000</v>
      </c>
      <c r="K2914" s="13" t="str">
        <f>_xlfn.XLOOKUP(A2914,Rotación!$A:$A,Rotación!$P:$P,"",0,-1)</f>
        <v/>
      </c>
      <c r="L2914" s="25" t="e">
        <f t="shared" si="196"/>
        <v>#VALUE!</v>
      </c>
      <c r="M2914" s="26">
        <f t="shared" si="197"/>
        <v>0.7978723404255319</v>
      </c>
      <c r="N2914" s="22" t="str">
        <f>IFERROR(VLOOKUP(A2914,'Base ATR'!$1:$1048576,2,0),"")</f>
        <v/>
      </c>
      <c r="O2914" s="23" t="str">
        <f t="shared" ca="1" si="198"/>
        <v/>
      </c>
      <c r="P2914" t="str">
        <f t="shared" si="199"/>
        <v/>
      </c>
    </row>
    <row r="2915" spans="1:16" x14ac:dyDescent="0.3">
      <c r="A2915" t="s">
        <v>6538</v>
      </c>
      <c r="D2915" s="29">
        <v>25600000</v>
      </c>
      <c r="E2915" s="29">
        <v>21300000</v>
      </c>
      <c r="F2915" t="s">
        <v>5390</v>
      </c>
      <c r="G2915" s="13">
        <f>IFERROR(IF($F2915="ALTA",$D2915*1.03,
IF($F2915="MEDIA",$D2915*1,
IF($F2915="BAJA",$D2915*0.92,
IF($F2915="LIQUIDAR",_xlfn.XLOOKUP(A2915,Rotación!$A:$A,Rotación!$O:$O,0,0,-1),"")))),"")</f>
        <v>26368000</v>
      </c>
      <c r="H2915" s="13">
        <f>IFERROR(IF($F2915="ALTA",$D2915*1,
IF($F2915="MEDIA",$D2915*0.97,
IF($F2915="BAJA",$D2915*0.9,
IF($F2915="LIQUIDAR",_xlfn.XLOOKUP(A2915,Rotación!$A:$A,Rotación!$O:$O,0,0,-1),"")))),"")</f>
        <v>25600000</v>
      </c>
      <c r="I2915" s="13">
        <f>IFERROR(IF($F2915="ALTA",$D2915*0.97,
IF($F2915="MEDIA",$D2915*0.94,
IF($F2915="BAJA",$D2915*0.87,
IF($F2915="LIQUIDAR",_xlfn.XLOOKUP(A2915,Rotación!$A:$A,Rotación!$O:$O,0,0,-1),"")))),"")</f>
        <v>24832000</v>
      </c>
      <c r="J2915" s="13">
        <f>IFERROR(IF($F2915="ALTA",$D2915*0.94,
IF($F2915="MEDIA",$D2915*0.9,
IF($F2915="BAJA",$D2915*0.85,
IF($F2915="LIQUIDAR",_xlfn.XLOOKUP(A2915,Rotación!$A:$A,Rotación!$O:$O,0,0,-1),"")))),"")</f>
        <v>24064000</v>
      </c>
      <c r="K2915" s="13" t="str">
        <f>_xlfn.XLOOKUP(A2915,Rotación!$A:$A,Rotación!$P:$P,"",0,-1)</f>
        <v/>
      </c>
      <c r="L2915" s="25" t="e">
        <f t="shared" si="196"/>
        <v>#VALUE!</v>
      </c>
      <c r="M2915" s="26">
        <f t="shared" si="197"/>
        <v>0.83203125</v>
      </c>
      <c r="N2915" s="22">
        <f>IFERROR(VLOOKUP(A2915,'Base ATR'!$1:$1048576,2,0),"")</f>
        <v>46140.515277777777</v>
      </c>
      <c r="O2915" s="23">
        <f t="shared" ca="1" si="198"/>
        <v>147.48472222222335</v>
      </c>
      <c r="P2915" t="str">
        <f t="shared" si="199"/>
        <v>SOBRE MERCADO</v>
      </c>
    </row>
    <row r="2916" spans="1:16" x14ac:dyDescent="0.3">
      <c r="A2916" t="s">
        <v>6539</v>
      </c>
      <c r="D2916" s="29">
        <v>14100000</v>
      </c>
      <c r="E2916" s="29">
        <v>11500000</v>
      </c>
      <c r="F2916" t="s">
        <v>5390</v>
      </c>
      <c r="G2916" s="13">
        <f>IFERROR(IF($F2916="ALTA",$D2916*1.03,
IF($F2916="MEDIA",$D2916*1,
IF($F2916="BAJA",$D2916*0.92,
IF($F2916="LIQUIDAR",_xlfn.XLOOKUP(A2916,Rotación!$A:$A,Rotación!$O:$O,0,0,-1),"")))),"")</f>
        <v>14523000</v>
      </c>
      <c r="H2916" s="13">
        <f>IFERROR(IF($F2916="ALTA",$D2916*1,
IF($F2916="MEDIA",$D2916*0.97,
IF($F2916="BAJA",$D2916*0.9,
IF($F2916="LIQUIDAR",_xlfn.XLOOKUP(A2916,Rotación!$A:$A,Rotación!$O:$O,0,0,-1),"")))),"")</f>
        <v>14100000</v>
      </c>
      <c r="I2916" s="13">
        <f>IFERROR(IF($F2916="ALTA",$D2916*0.97,
IF($F2916="MEDIA",$D2916*0.94,
IF($F2916="BAJA",$D2916*0.87,
IF($F2916="LIQUIDAR",_xlfn.XLOOKUP(A2916,Rotación!$A:$A,Rotación!$O:$O,0,0,-1),"")))),"")</f>
        <v>13677000</v>
      </c>
      <c r="J2916" s="13">
        <f>IFERROR(IF($F2916="ALTA",$D2916*0.94,
IF($F2916="MEDIA",$D2916*0.9,
IF($F2916="BAJA",$D2916*0.85,
IF($F2916="LIQUIDAR",_xlfn.XLOOKUP(A2916,Rotación!$A:$A,Rotación!$O:$O,0,0,-1),"")))),"")</f>
        <v>13254000</v>
      </c>
      <c r="K2916" s="13" t="str">
        <f>_xlfn.XLOOKUP(A2916,Rotación!$A:$A,Rotación!$P:$P,"",0,-1)</f>
        <v/>
      </c>
      <c r="L2916" s="25" t="e">
        <f t="shared" si="196"/>
        <v>#VALUE!</v>
      </c>
      <c r="M2916" s="26">
        <f t="shared" si="197"/>
        <v>0.81560283687943258</v>
      </c>
      <c r="N2916" s="22" t="str">
        <f>IFERROR(VLOOKUP(A2916,'Base ATR'!$1:$1048576,2,0),"")</f>
        <v/>
      </c>
      <c r="O2916" s="23" t="str">
        <f t="shared" ca="1" si="198"/>
        <v/>
      </c>
      <c r="P2916" t="str">
        <f t="shared" si="199"/>
        <v/>
      </c>
    </row>
    <row r="2917" spans="1:16" x14ac:dyDescent="0.3">
      <c r="A2917" t="s">
        <v>6540</v>
      </c>
      <c r="D2917" s="29">
        <v>10500000</v>
      </c>
      <c r="E2917" s="29">
        <v>9000000</v>
      </c>
      <c r="F2917" t="s">
        <v>5390</v>
      </c>
      <c r="G2917" s="13">
        <f>IFERROR(IF($F2917="ALTA",$D2917*1.03,
IF($F2917="MEDIA",$D2917*1,
IF($F2917="BAJA",$D2917*0.92,
IF($F2917="LIQUIDAR",_xlfn.XLOOKUP(A2917,Rotación!$A:$A,Rotación!$O:$O,0,0,-1),"")))),"")</f>
        <v>10815000</v>
      </c>
      <c r="H2917" s="13">
        <f>IFERROR(IF($F2917="ALTA",$D2917*1,
IF($F2917="MEDIA",$D2917*0.97,
IF($F2917="BAJA",$D2917*0.9,
IF($F2917="LIQUIDAR",_xlfn.XLOOKUP(A2917,Rotación!$A:$A,Rotación!$O:$O,0,0,-1),"")))),"")</f>
        <v>10500000</v>
      </c>
      <c r="I2917" s="13">
        <f>IFERROR(IF($F2917="ALTA",$D2917*0.97,
IF($F2917="MEDIA",$D2917*0.94,
IF($F2917="BAJA",$D2917*0.87,
IF($F2917="LIQUIDAR",_xlfn.XLOOKUP(A2917,Rotación!$A:$A,Rotación!$O:$O,0,0,-1),"")))),"")</f>
        <v>10185000</v>
      </c>
      <c r="J2917" s="13">
        <f>IFERROR(IF($F2917="ALTA",$D2917*0.94,
IF($F2917="MEDIA",$D2917*0.9,
IF($F2917="BAJA",$D2917*0.85,
IF($F2917="LIQUIDAR",_xlfn.XLOOKUP(A2917,Rotación!$A:$A,Rotación!$O:$O,0,0,-1),"")))),"")</f>
        <v>9870000</v>
      </c>
      <c r="K2917" s="13" t="str">
        <f>_xlfn.XLOOKUP(A2917,Rotación!$A:$A,Rotación!$P:$P,"",0,-1)</f>
        <v/>
      </c>
      <c r="L2917" s="25" t="e">
        <f t="shared" si="196"/>
        <v>#VALUE!</v>
      </c>
      <c r="M2917" s="26">
        <f t="shared" si="197"/>
        <v>0.8571428571428571</v>
      </c>
      <c r="N2917" s="22" t="str">
        <f>IFERROR(VLOOKUP(A2917,'Base ATR'!$1:$1048576,2,0),"")</f>
        <v/>
      </c>
      <c r="O2917" s="23" t="str">
        <f t="shared" ca="1" si="198"/>
        <v/>
      </c>
      <c r="P2917" t="str">
        <f t="shared" si="199"/>
        <v/>
      </c>
    </row>
    <row r="2918" spans="1:16" x14ac:dyDescent="0.3">
      <c r="A2918" t="s">
        <v>6541</v>
      </c>
      <c r="D2918" s="29">
        <v>24200000</v>
      </c>
      <c r="E2918" s="29">
        <v>19500000</v>
      </c>
      <c r="F2918" t="s">
        <v>5391</v>
      </c>
      <c r="G2918" s="13">
        <f>IFERROR(IF($F2918="ALTA",$D2918*1.03,
IF($F2918="MEDIA",$D2918*1,
IF($F2918="BAJA",$D2918*0.92,
IF($F2918="LIQUIDAR",_xlfn.XLOOKUP(A2918,Rotación!$A:$A,Rotación!$O:$O,0,0,-1),"")))),"")</f>
        <v>22264000</v>
      </c>
      <c r="H2918" s="13">
        <f>IFERROR(IF($F2918="ALTA",$D2918*1,
IF($F2918="MEDIA",$D2918*0.97,
IF($F2918="BAJA",$D2918*0.9,
IF($F2918="LIQUIDAR",_xlfn.XLOOKUP(A2918,Rotación!$A:$A,Rotación!$O:$O,0,0,-1),"")))),"")</f>
        <v>21780000</v>
      </c>
      <c r="I2918" s="13">
        <f>IFERROR(IF($F2918="ALTA",$D2918*0.97,
IF($F2918="MEDIA",$D2918*0.94,
IF($F2918="BAJA",$D2918*0.87,
IF($F2918="LIQUIDAR",_xlfn.XLOOKUP(A2918,Rotación!$A:$A,Rotación!$O:$O,0,0,-1),"")))),"")</f>
        <v>21054000</v>
      </c>
      <c r="J2918" s="13">
        <f>IFERROR(IF($F2918="ALTA",$D2918*0.94,
IF($F2918="MEDIA",$D2918*0.9,
IF($F2918="BAJA",$D2918*0.85,
IF($F2918="LIQUIDAR",_xlfn.XLOOKUP(A2918,Rotación!$A:$A,Rotación!$O:$O,0,0,-1),"")))),"")</f>
        <v>20570000</v>
      </c>
      <c r="K2918" s="13" t="str">
        <f>_xlfn.XLOOKUP(A2918,Rotación!$A:$A,Rotación!$P:$P,"",0,-1)</f>
        <v/>
      </c>
      <c r="L2918" s="25" t="e">
        <f t="shared" si="196"/>
        <v>#VALUE!</v>
      </c>
      <c r="M2918" s="26">
        <f t="shared" si="197"/>
        <v>0.80578512396694213</v>
      </c>
      <c r="N2918" s="22" t="str">
        <f>IFERROR(VLOOKUP(A2918,'Base ATR'!$1:$1048576,2,0),"")</f>
        <v/>
      </c>
      <c r="O2918" s="23" t="str">
        <f t="shared" ca="1" si="198"/>
        <v/>
      </c>
      <c r="P2918" t="str">
        <f t="shared" si="199"/>
        <v/>
      </c>
    </row>
    <row r="2919" spans="1:16" x14ac:dyDescent="0.3">
      <c r="A2919" t="s">
        <v>6542</v>
      </c>
      <c r="D2919" s="29">
        <v>10300000</v>
      </c>
      <c r="E2919" s="29">
        <v>8600000</v>
      </c>
      <c r="F2919" t="s">
        <v>5391</v>
      </c>
      <c r="G2919" s="13">
        <f>IFERROR(IF($F2919="ALTA",$D2919*1.03,
IF($F2919="MEDIA",$D2919*1,
IF($F2919="BAJA",$D2919*0.92,
IF($F2919="LIQUIDAR",_xlfn.XLOOKUP(A2919,Rotación!$A:$A,Rotación!$O:$O,0,0,-1),"")))),"")</f>
        <v>9476000</v>
      </c>
      <c r="H2919" s="13">
        <f>IFERROR(IF($F2919="ALTA",$D2919*1,
IF($F2919="MEDIA",$D2919*0.97,
IF($F2919="BAJA",$D2919*0.9,
IF($F2919="LIQUIDAR",_xlfn.XLOOKUP(A2919,Rotación!$A:$A,Rotación!$O:$O,0,0,-1),"")))),"")</f>
        <v>9270000</v>
      </c>
      <c r="I2919" s="13">
        <f>IFERROR(IF($F2919="ALTA",$D2919*0.97,
IF($F2919="MEDIA",$D2919*0.94,
IF($F2919="BAJA",$D2919*0.87,
IF($F2919="LIQUIDAR",_xlfn.XLOOKUP(A2919,Rotación!$A:$A,Rotación!$O:$O,0,0,-1),"")))),"")</f>
        <v>8961000</v>
      </c>
      <c r="J2919" s="13">
        <f>IFERROR(IF($F2919="ALTA",$D2919*0.94,
IF($F2919="MEDIA",$D2919*0.9,
IF($F2919="BAJA",$D2919*0.85,
IF($F2919="LIQUIDAR",_xlfn.XLOOKUP(A2919,Rotación!$A:$A,Rotación!$O:$O,0,0,-1),"")))),"")</f>
        <v>8755000</v>
      </c>
      <c r="K2919" s="13" t="str">
        <f>_xlfn.XLOOKUP(A2919,Rotación!$A:$A,Rotación!$P:$P,"",0,-1)</f>
        <v/>
      </c>
      <c r="L2919" s="25" t="e">
        <f t="shared" si="196"/>
        <v>#VALUE!</v>
      </c>
      <c r="M2919" s="26">
        <f t="shared" si="197"/>
        <v>0.83495145631067957</v>
      </c>
      <c r="N2919" s="22" t="str">
        <f>IFERROR(VLOOKUP(A2919,'Base ATR'!$1:$1048576,2,0),"")</f>
        <v/>
      </c>
      <c r="O2919" s="23" t="str">
        <f t="shared" ca="1" si="198"/>
        <v/>
      </c>
      <c r="P2919" t="str">
        <f t="shared" si="199"/>
        <v/>
      </c>
    </row>
    <row r="2920" spans="1:16" x14ac:dyDescent="0.3">
      <c r="A2920" t="s">
        <v>6543</v>
      </c>
      <c r="D2920" s="29">
        <v>21100000</v>
      </c>
      <c r="E2920" s="29">
        <v>17500000</v>
      </c>
      <c r="F2920" t="s">
        <v>5391</v>
      </c>
      <c r="G2920" s="13">
        <f>IFERROR(IF($F2920="ALTA",$D2920*1.03,
IF($F2920="MEDIA",$D2920*1,
IF($F2920="BAJA",$D2920*0.92,
IF($F2920="LIQUIDAR",_xlfn.XLOOKUP(A2920,Rotación!$A:$A,Rotación!$O:$O,0,0,-1),"")))),"")</f>
        <v>19412000</v>
      </c>
      <c r="H2920" s="13">
        <f>IFERROR(IF($F2920="ALTA",$D2920*1,
IF($F2920="MEDIA",$D2920*0.97,
IF($F2920="BAJA",$D2920*0.9,
IF($F2920="LIQUIDAR",_xlfn.XLOOKUP(A2920,Rotación!$A:$A,Rotación!$O:$O,0,0,-1),"")))),"")</f>
        <v>18990000</v>
      </c>
      <c r="I2920" s="13">
        <f>IFERROR(IF($F2920="ALTA",$D2920*0.97,
IF($F2920="MEDIA",$D2920*0.94,
IF($F2920="BAJA",$D2920*0.87,
IF($F2920="LIQUIDAR",_xlfn.XLOOKUP(A2920,Rotación!$A:$A,Rotación!$O:$O,0,0,-1),"")))),"")</f>
        <v>18357000</v>
      </c>
      <c r="J2920" s="13">
        <f>IFERROR(IF($F2920="ALTA",$D2920*0.94,
IF($F2920="MEDIA",$D2920*0.9,
IF($F2920="BAJA",$D2920*0.85,
IF($F2920="LIQUIDAR",_xlfn.XLOOKUP(A2920,Rotación!$A:$A,Rotación!$O:$O,0,0,-1),"")))),"")</f>
        <v>17935000</v>
      </c>
      <c r="K2920" s="13" t="str">
        <f>_xlfn.XLOOKUP(A2920,Rotación!$A:$A,Rotación!$P:$P,"",0,-1)</f>
        <v/>
      </c>
      <c r="L2920" s="25" t="e">
        <f t="shared" si="196"/>
        <v>#VALUE!</v>
      </c>
      <c r="M2920" s="26">
        <f t="shared" si="197"/>
        <v>0.82938388625592419</v>
      </c>
      <c r="N2920" s="22" t="str">
        <f>IFERROR(VLOOKUP(A2920,'Base ATR'!$1:$1048576,2,0),"")</f>
        <v/>
      </c>
      <c r="O2920" s="23" t="str">
        <f t="shared" ca="1" si="198"/>
        <v/>
      </c>
      <c r="P2920" t="str">
        <f t="shared" si="199"/>
        <v/>
      </c>
    </row>
    <row r="2921" spans="1:16" x14ac:dyDescent="0.3">
      <c r="A2921" t="s">
        <v>6544</v>
      </c>
      <c r="D2921" s="29">
        <v>16400000</v>
      </c>
      <c r="E2921" s="29">
        <v>13500000</v>
      </c>
      <c r="F2921" t="s">
        <v>5391</v>
      </c>
      <c r="G2921" s="13">
        <f>IFERROR(IF($F2921="ALTA",$D2921*1.03,
IF($F2921="MEDIA",$D2921*1,
IF($F2921="BAJA",$D2921*0.92,
IF($F2921="LIQUIDAR",_xlfn.XLOOKUP(A2921,Rotación!$A:$A,Rotación!$O:$O,0,0,-1),"")))),"")</f>
        <v>15088000</v>
      </c>
      <c r="H2921" s="13">
        <f>IFERROR(IF($F2921="ALTA",$D2921*1,
IF($F2921="MEDIA",$D2921*0.97,
IF($F2921="BAJA",$D2921*0.9,
IF($F2921="LIQUIDAR",_xlfn.XLOOKUP(A2921,Rotación!$A:$A,Rotación!$O:$O,0,0,-1),"")))),"")</f>
        <v>14760000</v>
      </c>
      <c r="I2921" s="13">
        <f>IFERROR(IF($F2921="ALTA",$D2921*0.97,
IF($F2921="MEDIA",$D2921*0.94,
IF($F2921="BAJA",$D2921*0.87,
IF($F2921="LIQUIDAR",_xlfn.XLOOKUP(A2921,Rotación!$A:$A,Rotación!$O:$O,0,0,-1),"")))),"")</f>
        <v>14268000</v>
      </c>
      <c r="J2921" s="13">
        <f>IFERROR(IF($F2921="ALTA",$D2921*0.94,
IF($F2921="MEDIA",$D2921*0.9,
IF($F2921="BAJA",$D2921*0.85,
IF($F2921="LIQUIDAR",_xlfn.XLOOKUP(A2921,Rotación!$A:$A,Rotación!$O:$O,0,0,-1),"")))),"")</f>
        <v>13940000</v>
      </c>
      <c r="K2921" s="13" t="str">
        <f>_xlfn.XLOOKUP(A2921,Rotación!$A:$A,Rotación!$P:$P,"",0,-1)</f>
        <v/>
      </c>
      <c r="L2921" s="25" t="e">
        <f t="shared" si="196"/>
        <v>#VALUE!</v>
      </c>
      <c r="M2921" s="26">
        <f t="shared" si="197"/>
        <v>0.82317073170731703</v>
      </c>
      <c r="N2921" s="22" t="str">
        <f>IFERROR(VLOOKUP(A2921,'Base ATR'!$1:$1048576,2,0),"")</f>
        <v/>
      </c>
      <c r="O2921" s="23" t="str">
        <f t="shared" ca="1" si="198"/>
        <v/>
      </c>
      <c r="P2921" t="str">
        <f t="shared" si="199"/>
        <v/>
      </c>
    </row>
    <row r="2922" spans="1:16" x14ac:dyDescent="0.3">
      <c r="A2922" t="s">
        <v>6545</v>
      </c>
      <c r="D2922" s="29">
        <v>8900000</v>
      </c>
      <c r="E2922" s="29">
        <v>7200000</v>
      </c>
      <c r="F2922" t="s">
        <v>5391</v>
      </c>
      <c r="G2922" s="13">
        <f>IFERROR(IF($F2922="ALTA",$D2922*1.03,
IF($F2922="MEDIA",$D2922*1,
IF($F2922="BAJA",$D2922*0.92,
IF($F2922="LIQUIDAR",_xlfn.XLOOKUP(A2922,Rotación!$A:$A,Rotación!$O:$O,0,0,-1),"")))),"")</f>
        <v>8188000</v>
      </c>
      <c r="H2922" s="13">
        <f>IFERROR(IF($F2922="ALTA",$D2922*1,
IF($F2922="MEDIA",$D2922*0.97,
IF($F2922="BAJA",$D2922*0.9,
IF($F2922="LIQUIDAR",_xlfn.XLOOKUP(A2922,Rotación!$A:$A,Rotación!$O:$O,0,0,-1),"")))),"")</f>
        <v>8010000</v>
      </c>
      <c r="I2922" s="13">
        <f>IFERROR(IF($F2922="ALTA",$D2922*0.97,
IF($F2922="MEDIA",$D2922*0.94,
IF($F2922="BAJA",$D2922*0.87,
IF($F2922="LIQUIDAR",_xlfn.XLOOKUP(A2922,Rotación!$A:$A,Rotación!$O:$O,0,0,-1),"")))),"")</f>
        <v>7743000</v>
      </c>
      <c r="J2922" s="13">
        <f>IFERROR(IF($F2922="ALTA",$D2922*0.94,
IF($F2922="MEDIA",$D2922*0.9,
IF($F2922="BAJA",$D2922*0.85,
IF($F2922="LIQUIDAR",_xlfn.XLOOKUP(A2922,Rotación!$A:$A,Rotación!$O:$O,0,0,-1),"")))),"")</f>
        <v>7565000</v>
      </c>
      <c r="K2922" s="13" t="str">
        <f>_xlfn.XLOOKUP(A2922,Rotación!$A:$A,Rotación!$P:$P,"",0,-1)</f>
        <v/>
      </c>
      <c r="L2922" s="25" t="e">
        <f t="shared" si="196"/>
        <v>#VALUE!</v>
      </c>
      <c r="M2922" s="26">
        <f t="shared" si="197"/>
        <v>0.8089887640449438</v>
      </c>
      <c r="N2922" s="22">
        <f>IFERROR(VLOOKUP(A2922,'Base ATR'!$1:$1048576,2,0),"")</f>
        <v>46134.777777777781</v>
      </c>
      <c r="O2922" s="23">
        <f t="shared" ca="1" si="198"/>
        <v>153.22222222221899</v>
      </c>
      <c r="P2922" t="str">
        <f t="shared" si="199"/>
        <v>SOBRE MERCADO</v>
      </c>
    </row>
    <row r="2923" spans="1:16" x14ac:dyDescent="0.3">
      <c r="A2923" t="s">
        <v>6546</v>
      </c>
      <c r="D2923" s="29">
        <v>8600000</v>
      </c>
      <c r="E2923" s="29">
        <v>7100000</v>
      </c>
      <c r="F2923" t="s">
        <v>5391</v>
      </c>
      <c r="G2923" s="13">
        <f>IFERROR(IF($F2923="ALTA",$D2923*1.03,
IF($F2923="MEDIA",$D2923*1,
IF($F2923="BAJA",$D2923*0.92,
IF($F2923="LIQUIDAR",_xlfn.XLOOKUP(A2923,Rotación!$A:$A,Rotación!$O:$O,0,0,-1),"")))),"")</f>
        <v>7912000</v>
      </c>
      <c r="H2923" s="13">
        <f>IFERROR(IF($F2923="ALTA",$D2923*1,
IF($F2923="MEDIA",$D2923*0.97,
IF($F2923="BAJA",$D2923*0.9,
IF($F2923="LIQUIDAR",_xlfn.XLOOKUP(A2923,Rotación!$A:$A,Rotación!$O:$O,0,0,-1),"")))),"")</f>
        <v>7740000</v>
      </c>
      <c r="I2923" s="13">
        <f>IFERROR(IF($F2923="ALTA",$D2923*0.97,
IF($F2923="MEDIA",$D2923*0.94,
IF($F2923="BAJA",$D2923*0.87,
IF($F2923="LIQUIDAR",_xlfn.XLOOKUP(A2923,Rotación!$A:$A,Rotación!$O:$O,0,0,-1),"")))),"")</f>
        <v>7482000</v>
      </c>
      <c r="J2923" s="13">
        <f>IFERROR(IF($F2923="ALTA",$D2923*0.94,
IF($F2923="MEDIA",$D2923*0.9,
IF($F2923="BAJA",$D2923*0.85,
IF($F2923="LIQUIDAR",_xlfn.XLOOKUP(A2923,Rotación!$A:$A,Rotación!$O:$O,0,0,-1),"")))),"")</f>
        <v>7310000</v>
      </c>
      <c r="K2923" s="13" t="str">
        <f>_xlfn.XLOOKUP(A2923,Rotación!$A:$A,Rotación!$P:$P,"",0,-1)</f>
        <v/>
      </c>
      <c r="L2923" s="25" t="e">
        <f t="shared" si="196"/>
        <v>#VALUE!</v>
      </c>
      <c r="M2923" s="26">
        <f t="shared" si="197"/>
        <v>0.82558139534883723</v>
      </c>
      <c r="N2923" s="22" t="str">
        <f>IFERROR(VLOOKUP(A2923,'Base ATR'!$1:$1048576,2,0),"")</f>
        <v/>
      </c>
      <c r="O2923" s="23" t="str">
        <f t="shared" ca="1" si="198"/>
        <v/>
      </c>
      <c r="P2923" t="str">
        <f t="shared" si="199"/>
        <v/>
      </c>
    </row>
    <row r="2924" spans="1:16" x14ac:dyDescent="0.3">
      <c r="A2924" t="s">
        <v>6547</v>
      </c>
      <c r="D2924" s="29">
        <v>17500000</v>
      </c>
      <c r="E2924" s="29">
        <v>21408100</v>
      </c>
      <c r="F2924" t="s">
        <v>5391</v>
      </c>
      <c r="G2924" s="13">
        <f>IFERROR(IF($F2924="ALTA",$D2924*1.03,
IF($F2924="MEDIA",$D2924*1,
IF($F2924="BAJA",$D2924*0.92,
IF($F2924="LIQUIDAR",_xlfn.XLOOKUP(A2924,Rotación!$A:$A,Rotación!$O:$O,0,0,-1),"")))),"")</f>
        <v>16100000</v>
      </c>
      <c r="H2924" s="13">
        <f>IFERROR(IF($F2924="ALTA",$D2924*1,
IF($F2924="MEDIA",$D2924*0.97,
IF($F2924="BAJA",$D2924*0.9,
IF($F2924="LIQUIDAR",_xlfn.XLOOKUP(A2924,Rotación!$A:$A,Rotación!$O:$O,0,0,-1),"")))),"")</f>
        <v>15750000</v>
      </c>
      <c r="I2924" s="13">
        <f>IFERROR(IF($F2924="ALTA",$D2924*0.97,
IF($F2924="MEDIA",$D2924*0.94,
IF($F2924="BAJA",$D2924*0.87,
IF($F2924="LIQUIDAR",_xlfn.XLOOKUP(A2924,Rotación!$A:$A,Rotación!$O:$O,0,0,-1),"")))),"")</f>
        <v>15225000</v>
      </c>
      <c r="J2924" s="13">
        <f>IFERROR(IF($F2924="ALTA",$D2924*0.94,
IF($F2924="MEDIA",$D2924*0.9,
IF($F2924="BAJA",$D2924*0.85,
IF($F2924="LIQUIDAR",_xlfn.XLOOKUP(A2924,Rotación!$A:$A,Rotación!$O:$O,0,0,-1),"")))),"")</f>
        <v>14875000</v>
      </c>
      <c r="K2924" s="13">
        <f>_xlfn.XLOOKUP(A2924,Rotación!$A:$A,Rotación!$P:$P,"",0,-1)</f>
        <v>18990000</v>
      </c>
      <c r="L2924" s="25">
        <f t="shared" si="196"/>
        <v>1490000</v>
      </c>
      <c r="M2924" s="26">
        <f t="shared" si="197"/>
        <v>1.22332</v>
      </c>
      <c r="N2924" s="22" t="str">
        <f>IFERROR(VLOOKUP(A2924,'Base ATR'!$1:$1048576,2,0),"")</f>
        <v/>
      </c>
      <c r="O2924" s="23" t="str">
        <f t="shared" ca="1" si="198"/>
        <v/>
      </c>
      <c r="P2924" t="str">
        <f t="shared" si="199"/>
        <v/>
      </c>
    </row>
    <row r="2925" spans="1:16" x14ac:dyDescent="0.3">
      <c r="A2925" t="s">
        <v>5345</v>
      </c>
      <c r="D2925" s="29">
        <v>16000000</v>
      </c>
      <c r="E2925" s="29">
        <v>17243100</v>
      </c>
      <c r="F2925" t="s">
        <v>5391</v>
      </c>
      <c r="G2925" s="13">
        <f>IFERROR(IF($F2925="ALTA",$D2925*1.03,
IF($F2925="MEDIA",$D2925*1,
IF($F2925="BAJA",$D2925*0.92,
IF($F2925="LIQUIDAR",_xlfn.XLOOKUP(A2925,Rotación!$A:$A,Rotación!$O:$O,0,0,-1),"")))),"")</f>
        <v>14720000</v>
      </c>
      <c r="H2925" s="13">
        <f>IFERROR(IF($F2925="ALTA",$D2925*1,
IF($F2925="MEDIA",$D2925*0.97,
IF($F2925="BAJA",$D2925*0.9,
IF($F2925="LIQUIDAR",_xlfn.XLOOKUP(A2925,Rotación!$A:$A,Rotación!$O:$O,0,0,-1),"")))),"")</f>
        <v>14400000</v>
      </c>
      <c r="I2925" s="13">
        <f>IFERROR(IF($F2925="ALTA",$D2925*0.97,
IF($F2925="MEDIA",$D2925*0.94,
IF($F2925="BAJA",$D2925*0.87,
IF($F2925="LIQUIDAR",_xlfn.XLOOKUP(A2925,Rotación!$A:$A,Rotación!$O:$O,0,0,-1),"")))),"")</f>
        <v>13920000</v>
      </c>
      <c r="J2925" s="13">
        <f>IFERROR(IF($F2925="ALTA",$D2925*0.94,
IF($F2925="MEDIA",$D2925*0.9,
IF($F2925="BAJA",$D2925*0.85,
IF($F2925="LIQUIDAR",_xlfn.XLOOKUP(A2925,Rotación!$A:$A,Rotación!$O:$O,0,0,-1),"")))),"")</f>
        <v>13600000</v>
      </c>
      <c r="K2925" s="13">
        <f>_xlfn.XLOOKUP(A2925,Rotación!$A:$A,Rotación!$P:$P,"",0,-1)</f>
        <v>14990000</v>
      </c>
      <c r="L2925" s="25">
        <f t="shared" si="196"/>
        <v>-1010000</v>
      </c>
      <c r="M2925" s="26">
        <f t="shared" si="197"/>
        <v>1.0776937499999999</v>
      </c>
      <c r="N2925" s="22">
        <f>IFERROR(VLOOKUP(A2925,'Base ATR'!$1:$1048576,2,0),"")</f>
        <v>46111.61041666667</v>
      </c>
      <c r="O2925" s="23">
        <f t="shared" ca="1" si="198"/>
        <v>176.38958333332994</v>
      </c>
      <c r="P2925" t="str">
        <f t="shared" si="199"/>
        <v>BAJO MERCADO</v>
      </c>
    </row>
    <row r="2926" spans="1:16" x14ac:dyDescent="0.3">
      <c r="A2926" t="s">
        <v>6548</v>
      </c>
      <c r="D2926" s="29">
        <v>31200000</v>
      </c>
      <c r="E2926" s="29">
        <v>26000000</v>
      </c>
      <c r="F2926" t="s">
        <v>4033</v>
      </c>
      <c r="G2926" s="13">
        <f>IFERROR(IF($F2926="ALTA",$D2926*1.03,
IF($F2926="MEDIA",$D2926*1,
IF($F2926="BAJA",$D2926*0.92,
IF($F2926="LIQUIDAR",_xlfn.XLOOKUP(A2926,Rotación!$A:$A,Rotación!$O:$O,0,0,-1),"")))),"")</f>
        <v>31200000</v>
      </c>
      <c r="H2926" s="13">
        <f>IFERROR(IF($F2926="ALTA",$D2926*1,
IF($F2926="MEDIA",$D2926*0.97,
IF($F2926="BAJA",$D2926*0.9,
IF($F2926="LIQUIDAR",_xlfn.XLOOKUP(A2926,Rotación!$A:$A,Rotación!$O:$O,0,0,-1),"")))),"")</f>
        <v>30264000</v>
      </c>
      <c r="I2926" s="13">
        <f>IFERROR(IF($F2926="ALTA",$D2926*0.97,
IF($F2926="MEDIA",$D2926*0.94,
IF($F2926="BAJA",$D2926*0.87,
IF($F2926="LIQUIDAR",_xlfn.XLOOKUP(A2926,Rotación!$A:$A,Rotación!$O:$O,0,0,-1),"")))),"")</f>
        <v>29328000</v>
      </c>
      <c r="J2926" s="13">
        <f>IFERROR(IF($F2926="ALTA",$D2926*0.94,
IF($F2926="MEDIA",$D2926*0.9,
IF($F2926="BAJA",$D2926*0.85,
IF($F2926="LIQUIDAR",_xlfn.XLOOKUP(A2926,Rotación!$A:$A,Rotación!$O:$O,0,0,-1),"")))),"")</f>
        <v>28080000</v>
      </c>
      <c r="K2926" s="13" t="str">
        <f>_xlfn.XLOOKUP(A2926,Rotación!$A:$A,Rotación!$P:$P,"",0,-1)</f>
        <v/>
      </c>
      <c r="L2926" s="25" t="e">
        <f t="shared" si="196"/>
        <v>#VALUE!</v>
      </c>
      <c r="M2926" s="26">
        <f t="shared" si="197"/>
        <v>0.83333333333333337</v>
      </c>
      <c r="N2926" s="22" t="str">
        <f>IFERROR(VLOOKUP(A2926,'Base ATR'!$1:$1048576,2,0),"")</f>
        <v/>
      </c>
      <c r="O2926" s="23" t="str">
        <f t="shared" ca="1" si="198"/>
        <v/>
      </c>
      <c r="P2926" t="str">
        <f t="shared" si="199"/>
        <v/>
      </c>
    </row>
    <row r="2927" spans="1:16" x14ac:dyDescent="0.3">
      <c r="A2927" t="s">
        <v>6549</v>
      </c>
      <c r="D2927" s="29">
        <v>16200000</v>
      </c>
      <c r="E2927" s="29">
        <v>14000000</v>
      </c>
      <c r="F2927" t="s">
        <v>4033</v>
      </c>
      <c r="G2927" s="13">
        <f>IFERROR(IF($F2927="ALTA",$D2927*1.03,
IF($F2927="MEDIA",$D2927*1,
IF($F2927="BAJA",$D2927*0.92,
IF($F2927="LIQUIDAR",_xlfn.XLOOKUP(A2927,Rotación!$A:$A,Rotación!$O:$O,0,0,-1),"")))),"")</f>
        <v>16200000</v>
      </c>
      <c r="H2927" s="13">
        <f>IFERROR(IF($F2927="ALTA",$D2927*1,
IF($F2927="MEDIA",$D2927*0.97,
IF($F2927="BAJA",$D2927*0.9,
IF($F2927="LIQUIDAR",_xlfn.XLOOKUP(A2927,Rotación!$A:$A,Rotación!$O:$O,0,0,-1),"")))),"")</f>
        <v>15714000</v>
      </c>
      <c r="I2927" s="13">
        <f>IFERROR(IF($F2927="ALTA",$D2927*0.97,
IF($F2927="MEDIA",$D2927*0.94,
IF($F2927="BAJA",$D2927*0.87,
IF($F2927="LIQUIDAR",_xlfn.XLOOKUP(A2927,Rotación!$A:$A,Rotación!$O:$O,0,0,-1),"")))),"")</f>
        <v>15228000</v>
      </c>
      <c r="J2927" s="13">
        <f>IFERROR(IF($F2927="ALTA",$D2927*0.94,
IF($F2927="MEDIA",$D2927*0.9,
IF($F2927="BAJA",$D2927*0.85,
IF($F2927="LIQUIDAR",_xlfn.XLOOKUP(A2927,Rotación!$A:$A,Rotación!$O:$O,0,0,-1),"")))),"")</f>
        <v>14580000</v>
      </c>
      <c r="K2927" s="13" t="str">
        <f>_xlfn.XLOOKUP(A2927,Rotación!$A:$A,Rotación!$P:$P,"",0,-1)</f>
        <v/>
      </c>
      <c r="L2927" s="25" t="e">
        <f t="shared" si="196"/>
        <v>#VALUE!</v>
      </c>
      <c r="M2927" s="26">
        <f t="shared" si="197"/>
        <v>0.86419753086419748</v>
      </c>
      <c r="N2927" s="22" t="str">
        <f>IFERROR(VLOOKUP(A2927,'Base ATR'!$1:$1048576,2,0),"")</f>
        <v/>
      </c>
      <c r="O2927" s="23" t="str">
        <f t="shared" ca="1" si="198"/>
        <v/>
      </c>
      <c r="P2927" t="str">
        <f t="shared" si="199"/>
        <v/>
      </c>
    </row>
    <row r="2928" spans="1:16" x14ac:dyDescent="0.3">
      <c r="A2928" t="s">
        <v>6550</v>
      </c>
      <c r="D2928" s="29">
        <v>9600000</v>
      </c>
      <c r="E2928" s="29">
        <v>8500000</v>
      </c>
      <c r="F2928" t="s">
        <v>4033</v>
      </c>
      <c r="G2928" s="13">
        <f>IFERROR(IF($F2928="ALTA",$D2928*1.03,
IF($F2928="MEDIA",$D2928*1,
IF($F2928="BAJA",$D2928*0.92,
IF($F2928="LIQUIDAR",_xlfn.XLOOKUP(A2928,Rotación!$A:$A,Rotación!$O:$O,0,0,-1),"")))),"")</f>
        <v>9600000</v>
      </c>
      <c r="H2928" s="13">
        <f>IFERROR(IF($F2928="ALTA",$D2928*1,
IF($F2928="MEDIA",$D2928*0.97,
IF($F2928="BAJA",$D2928*0.9,
IF($F2928="LIQUIDAR",_xlfn.XLOOKUP(A2928,Rotación!$A:$A,Rotación!$O:$O,0,0,-1),"")))),"")</f>
        <v>9312000</v>
      </c>
      <c r="I2928" s="13">
        <f>IFERROR(IF($F2928="ALTA",$D2928*0.97,
IF($F2928="MEDIA",$D2928*0.94,
IF($F2928="BAJA",$D2928*0.87,
IF($F2928="LIQUIDAR",_xlfn.XLOOKUP(A2928,Rotación!$A:$A,Rotación!$O:$O,0,0,-1),"")))),"")</f>
        <v>9024000</v>
      </c>
      <c r="J2928" s="13">
        <f>IFERROR(IF($F2928="ALTA",$D2928*0.94,
IF($F2928="MEDIA",$D2928*0.9,
IF($F2928="BAJA",$D2928*0.85,
IF($F2928="LIQUIDAR",_xlfn.XLOOKUP(A2928,Rotación!$A:$A,Rotación!$O:$O,0,0,-1),"")))),"")</f>
        <v>8640000</v>
      </c>
      <c r="K2928" s="13" t="str">
        <f>_xlfn.XLOOKUP(A2928,Rotación!$A:$A,Rotación!$P:$P,"",0,-1)</f>
        <v/>
      </c>
      <c r="L2928" s="25" t="e">
        <f t="shared" si="196"/>
        <v>#VALUE!</v>
      </c>
      <c r="M2928" s="26">
        <f t="shared" si="197"/>
        <v>0.88541666666666663</v>
      </c>
      <c r="N2928" s="22" t="str">
        <f>IFERROR(VLOOKUP(A2928,'Base ATR'!$1:$1048576,2,0),"")</f>
        <v/>
      </c>
      <c r="O2928" s="23" t="str">
        <f t="shared" ca="1" si="198"/>
        <v/>
      </c>
      <c r="P2928" t="str">
        <f t="shared" si="199"/>
        <v/>
      </c>
    </row>
    <row r="2929" spans="1:16" x14ac:dyDescent="0.3">
      <c r="A2929" t="s">
        <v>6551</v>
      </c>
      <c r="D2929" s="29">
        <v>8200000</v>
      </c>
      <c r="E2929" s="29">
        <v>7000000</v>
      </c>
      <c r="F2929" t="s">
        <v>5390</v>
      </c>
      <c r="G2929" s="13">
        <f>IFERROR(IF($F2929="ALTA",$D2929*1.03,
IF($F2929="MEDIA",$D2929*1,
IF($F2929="BAJA",$D2929*0.92,
IF($F2929="LIQUIDAR",_xlfn.XLOOKUP(A2929,Rotación!$A:$A,Rotación!$O:$O,0,0,-1),"")))),"")</f>
        <v>8446000</v>
      </c>
      <c r="H2929" s="13">
        <f>IFERROR(IF($F2929="ALTA",$D2929*1,
IF($F2929="MEDIA",$D2929*0.97,
IF($F2929="BAJA",$D2929*0.9,
IF($F2929="LIQUIDAR",_xlfn.XLOOKUP(A2929,Rotación!$A:$A,Rotación!$O:$O,0,0,-1),"")))),"")</f>
        <v>8200000</v>
      </c>
      <c r="I2929" s="13">
        <f>IFERROR(IF($F2929="ALTA",$D2929*0.97,
IF($F2929="MEDIA",$D2929*0.94,
IF($F2929="BAJA",$D2929*0.87,
IF($F2929="LIQUIDAR",_xlfn.XLOOKUP(A2929,Rotación!$A:$A,Rotación!$O:$O,0,0,-1),"")))),"")</f>
        <v>7954000</v>
      </c>
      <c r="J2929" s="13">
        <f>IFERROR(IF($F2929="ALTA",$D2929*0.94,
IF($F2929="MEDIA",$D2929*0.9,
IF($F2929="BAJA",$D2929*0.85,
IF($F2929="LIQUIDAR",_xlfn.XLOOKUP(A2929,Rotación!$A:$A,Rotación!$O:$O,0,0,-1),"")))),"")</f>
        <v>7708000</v>
      </c>
      <c r="K2929" s="13" t="str">
        <f>_xlfn.XLOOKUP(A2929,Rotación!$A:$A,Rotación!$P:$P,"",0,-1)</f>
        <v/>
      </c>
      <c r="L2929" s="25" t="e">
        <f t="shared" si="196"/>
        <v>#VALUE!</v>
      </c>
      <c r="M2929" s="26">
        <f t="shared" si="197"/>
        <v>0.85365853658536583</v>
      </c>
      <c r="N2929" s="22" t="str">
        <f>IFERROR(VLOOKUP(A2929,'Base ATR'!$1:$1048576,2,0),"")</f>
        <v/>
      </c>
      <c r="O2929" s="23" t="str">
        <f t="shared" ca="1" si="198"/>
        <v/>
      </c>
      <c r="P2929" t="str">
        <f t="shared" si="199"/>
        <v/>
      </c>
    </row>
    <row r="2930" spans="1:16" x14ac:dyDescent="0.3">
      <c r="A2930" t="s">
        <v>6552</v>
      </c>
      <c r="D2930" s="29">
        <v>11300000</v>
      </c>
      <c r="E2930" s="29">
        <v>10000000</v>
      </c>
      <c r="F2930" t="s">
        <v>5390</v>
      </c>
      <c r="G2930" s="13">
        <f>IFERROR(IF($F2930="ALTA",$D2930*1.03,
IF($F2930="MEDIA",$D2930*1,
IF($F2930="BAJA",$D2930*0.92,
IF($F2930="LIQUIDAR",_xlfn.XLOOKUP(A2930,Rotación!$A:$A,Rotación!$O:$O,0,0,-1),"")))),"")</f>
        <v>11639000</v>
      </c>
      <c r="H2930" s="13">
        <f>IFERROR(IF($F2930="ALTA",$D2930*1,
IF($F2930="MEDIA",$D2930*0.97,
IF($F2930="BAJA",$D2930*0.9,
IF($F2930="LIQUIDAR",_xlfn.XLOOKUP(A2930,Rotación!$A:$A,Rotación!$O:$O,0,0,-1),"")))),"")</f>
        <v>11300000</v>
      </c>
      <c r="I2930" s="13">
        <f>IFERROR(IF($F2930="ALTA",$D2930*0.97,
IF($F2930="MEDIA",$D2930*0.94,
IF($F2930="BAJA",$D2930*0.87,
IF($F2930="LIQUIDAR",_xlfn.XLOOKUP(A2930,Rotación!$A:$A,Rotación!$O:$O,0,0,-1),"")))),"")</f>
        <v>10961000</v>
      </c>
      <c r="J2930" s="13">
        <f>IFERROR(IF($F2930="ALTA",$D2930*0.94,
IF($F2930="MEDIA",$D2930*0.9,
IF($F2930="BAJA",$D2930*0.85,
IF($F2930="LIQUIDAR",_xlfn.XLOOKUP(A2930,Rotación!$A:$A,Rotación!$O:$O,0,0,-1),"")))),"")</f>
        <v>10622000</v>
      </c>
      <c r="K2930" s="13">
        <f>_xlfn.XLOOKUP(A2930,Rotación!$A:$A,Rotación!$P:$P,"",0,-1)</f>
        <v>11690000</v>
      </c>
      <c r="L2930" s="25">
        <f t="shared" si="196"/>
        <v>390000</v>
      </c>
      <c r="M2930" s="26">
        <f t="shared" si="197"/>
        <v>0.88495575221238942</v>
      </c>
      <c r="N2930" s="22">
        <f>IFERROR(VLOOKUP(A2930,'Base ATR'!$1:$1048576,2,0),"")</f>
        <v>46135.754861111112</v>
      </c>
      <c r="O2930" s="23">
        <f t="shared" ca="1" si="198"/>
        <v>152.2451388888876</v>
      </c>
      <c r="P2930" t="str">
        <f t="shared" si="199"/>
        <v>SOBRE MERCADO</v>
      </c>
    </row>
    <row r="2931" spans="1:16" x14ac:dyDescent="0.3">
      <c r="A2931" t="s">
        <v>6553</v>
      </c>
      <c r="D2931" s="29">
        <v>16000000</v>
      </c>
      <c r="E2931" s="29">
        <v>13000000</v>
      </c>
      <c r="F2931" t="s">
        <v>5390</v>
      </c>
      <c r="G2931" s="13">
        <f>IFERROR(IF($F2931="ALTA",$D2931*1.03,
IF($F2931="MEDIA",$D2931*1,
IF($F2931="BAJA",$D2931*0.92,
IF($F2931="LIQUIDAR",_xlfn.XLOOKUP(A2931,Rotación!$A:$A,Rotación!$O:$O,0,0,-1),"")))),"")</f>
        <v>16480000</v>
      </c>
      <c r="H2931" s="13">
        <f>IFERROR(IF($F2931="ALTA",$D2931*1,
IF($F2931="MEDIA",$D2931*0.97,
IF($F2931="BAJA",$D2931*0.9,
IF($F2931="LIQUIDAR",_xlfn.XLOOKUP(A2931,Rotación!$A:$A,Rotación!$O:$O,0,0,-1),"")))),"")</f>
        <v>16000000</v>
      </c>
      <c r="I2931" s="13">
        <f>IFERROR(IF($F2931="ALTA",$D2931*0.97,
IF($F2931="MEDIA",$D2931*0.94,
IF($F2931="BAJA",$D2931*0.87,
IF($F2931="LIQUIDAR",_xlfn.XLOOKUP(A2931,Rotación!$A:$A,Rotación!$O:$O,0,0,-1),"")))),"")</f>
        <v>15520000</v>
      </c>
      <c r="J2931" s="13">
        <f>IFERROR(IF($F2931="ALTA",$D2931*0.94,
IF($F2931="MEDIA",$D2931*0.9,
IF($F2931="BAJA",$D2931*0.85,
IF($F2931="LIQUIDAR",_xlfn.XLOOKUP(A2931,Rotación!$A:$A,Rotación!$O:$O,0,0,-1),"")))),"")</f>
        <v>15040000</v>
      </c>
      <c r="K2931" s="13" t="str">
        <f>_xlfn.XLOOKUP(A2931,Rotación!$A:$A,Rotación!$P:$P,"",0,-1)</f>
        <v/>
      </c>
      <c r="L2931" s="25" t="e">
        <f t="shared" si="196"/>
        <v>#VALUE!</v>
      </c>
      <c r="M2931" s="26">
        <f t="shared" si="197"/>
        <v>0.8125</v>
      </c>
      <c r="N2931" s="22" t="str">
        <f>IFERROR(VLOOKUP(A2931,'Base ATR'!$1:$1048576,2,0),"")</f>
        <v/>
      </c>
      <c r="O2931" s="23" t="str">
        <f t="shared" ca="1" si="198"/>
        <v/>
      </c>
      <c r="P2931" t="str">
        <f t="shared" si="199"/>
        <v/>
      </c>
    </row>
    <row r="2932" spans="1:16" x14ac:dyDescent="0.3">
      <c r="A2932" t="s">
        <v>6554</v>
      </c>
      <c r="D2932" s="29">
        <v>10100000</v>
      </c>
      <c r="E2932" s="29">
        <v>8600000</v>
      </c>
      <c r="F2932" t="s">
        <v>5390</v>
      </c>
      <c r="G2932" s="13">
        <f>IFERROR(IF($F2932="ALTA",$D2932*1.03,
IF($F2932="MEDIA",$D2932*1,
IF($F2932="BAJA",$D2932*0.92,
IF($F2932="LIQUIDAR",_xlfn.XLOOKUP(A2932,Rotación!$A:$A,Rotación!$O:$O,0,0,-1),"")))),"")</f>
        <v>10403000</v>
      </c>
      <c r="H2932" s="13">
        <f>IFERROR(IF($F2932="ALTA",$D2932*1,
IF($F2932="MEDIA",$D2932*0.97,
IF($F2932="BAJA",$D2932*0.9,
IF($F2932="LIQUIDAR",_xlfn.XLOOKUP(A2932,Rotación!$A:$A,Rotación!$O:$O,0,0,-1),"")))),"")</f>
        <v>10100000</v>
      </c>
      <c r="I2932" s="13">
        <f>IFERROR(IF($F2932="ALTA",$D2932*0.97,
IF($F2932="MEDIA",$D2932*0.94,
IF($F2932="BAJA",$D2932*0.87,
IF($F2932="LIQUIDAR",_xlfn.XLOOKUP(A2932,Rotación!$A:$A,Rotación!$O:$O,0,0,-1),"")))),"")</f>
        <v>9797000</v>
      </c>
      <c r="J2932" s="13">
        <f>IFERROR(IF($F2932="ALTA",$D2932*0.94,
IF($F2932="MEDIA",$D2932*0.9,
IF($F2932="BAJA",$D2932*0.85,
IF($F2932="LIQUIDAR",_xlfn.XLOOKUP(A2932,Rotación!$A:$A,Rotación!$O:$O,0,0,-1),"")))),"")</f>
        <v>9494000</v>
      </c>
      <c r="K2932" s="13" t="str">
        <f>_xlfn.XLOOKUP(A2932,Rotación!$A:$A,Rotación!$P:$P,"",0,-1)</f>
        <v/>
      </c>
      <c r="L2932" s="25" t="e">
        <f t="shared" si="196"/>
        <v>#VALUE!</v>
      </c>
      <c r="M2932" s="26">
        <f t="shared" si="197"/>
        <v>0.85148514851485146</v>
      </c>
      <c r="N2932" s="22" t="str">
        <f>IFERROR(VLOOKUP(A2932,'Base ATR'!$1:$1048576,2,0),"")</f>
        <v/>
      </c>
      <c r="O2932" s="23" t="str">
        <f t="shared" ca="1" si="198"/>
        <v/>
      </c>
      <c r="P2932" t="str">
        <f t="shared" si="199"/>
        <v/>
      </c>
    </row>
    <row r="2933" spans="1:16" x14ac:dyDescent="0.3">
      <c r="A2933" t="s">
        <v>6555</v>
      </c>
      <c r="D2933" s="29">
        <v>8700000</v>
      </c>
      <c r="E2933" s="29">
        <v>7000000</v>
      </c>
      <c r="F2933" t="s">
        <v>5390</v>
      </c>
      <c r="G2933" s="13">
        <f>IFERROR(IF($F2933="ALTA",$D2933*1.03,
IF($F2933="MEDIA",$D2933*1,
IF($F2933="BAJA",$D2933*0.92,
IF($F2933="LIQUIDAR",_xlfn.XLOOKUP(A2933,Rotación!$A:$A,Rotación!$O:$O,0,0,-1),"")))),"")</f>
        <v>8961000</v>
      </c>
      <c r="H2933" s="13">
        <f>IFERROR(IF($F2933="ALTA",$D2933*1,
IF($F2933="MEDIA",$D2933*0.97,
IF($F2933="BAJA",$D2933*0.9,
IF($F2933="LIQUIDAR",_xlfn.XLOOKUP(A2933,Rotación!$A:$A,Rotación!$O:$O,0,0,-1),"")))),"")</f>
        <v>8700000</v>
      </c>
      <c r="I2933" s="13">
        <f>IFERROR(IF($F2933="ALTA",$D2933*0.97,
IF($F2933="MEDIA",$D2933*0.94,
IF($F2933="BAJA",$D2933*0.87,
IF($F2933="LIQUIDAR",_xlfn.XLOOKUP(A2933,Rotación!$A:$A,Rotación!$O:$O,0,0,-1),"")))),"")</f>
        <v>8439000</v>
      </c>
      <c r="J2933" s="13">
        <f>IFERROR(IF($F2933="ALTA",$D2933*0.94,
IF($F2933="MEDIA",$D2933*0.9,
IF($F2933="BAJA",$D2933*0.85,
IF($F2933="LIQUIDAR",_xlfn.XLOOKUP(A2933,Rotación!$A:$A,Rotación!$O:$O,0,0,-1),"")))),"")</f>
        <v>8178000</v>
      </c>
      <c r="K2933" s="13" t="str">
        <f>_xlfn.XLOOKUP(A2933,Rotación!$A:$A,Rotación!$P:$P,"",0,-1)</f>
        <v/>
      </c>
      <c r="L2933" s="25" t="e">
        <f t="shared" si="196"/>
        <v>#VALUE!</v>
      </c>
      <c r="M2933" s="26">
        <f t="shared" si="197"/>
        <v>0.8045977011494253</v>
      </c>
      <c r="N2933" s="22" t="str">
        <f>IFERROR(VLOOKUP(A2933,'Base ATR'!$1:$1048576,2,0),"")</f>
        <v/>
      </c>
      <c r="O2933" s="23" t="str">
        <f t="shared" ca="1" si="198"/>
        <v/>
      </c>
      <c r="P2933" t="str">
        <f t="shared" si="199"/>
        <v/>
      </c>
    </row>
    <row r="2934" spans="1:16" x14ac:dyDescent="0.3">
      <c r="A2934" t="s">
        <v>5207</v>
      </c>
      <c r="D2934" s="29">
        <v>12300000</v>
      </c>
      <c r="E2934" s="29">
        <v>9700000</v>
      </c>
      <c r="F2934" t="s">
        <v>5390</v>
      </c>
      <c r="G2934" s="13">
        <f>IFERROR(IF($F2934="ALTA",$D2934*1.03,
IF($F2934="MEDIA",$D2934*1,
IF($F2934="BAJA",$D2934*0.92,
IF($F2934="LIQUIDAR",_xlfn.XLOOKUP(A2934,Rotación!$A:$A,Rotación!$O:$O,0,0,-1),"")))),"")</f>
        <v>12669000</v>
      </c>
      <c r="H2934" s="13">
        <f>IFERROR(IF($F2934="ALTA",$D2934*1,
IF($F2934="MEDIA",$D2934*0.97,
IF($F2934="BAJA",$D2934*0.9,
IF($F2934="LIQUIDAR",_xlfn.XLOOKUP(A2934,Rotación!$A:$A,Rotación!$O:$O,0,0,-1),"")))),"")</f>
        <v>12300000</v>
      </c>
      <c r="I2934" s="13">
        <f>IFERROR(IF($F2934="ALTA",$D2934*0.97,
IF($F2934="MEDIA",$D2934*0.94,
IF($F2934="BAJA",$D2934*0.87,
IF($F2934="LIQUIDAR",_xlfn.XLOOKUP(A2934,Rotación!$A:$A,Rotación!$O:$O,0,0,-1),"")))),"")</f>
        <v>11931000</v>
      </c>
      <c r="J2934" s="13">
        <f>IFERROR(IF($F2934="ALTA",$D2934*0.94,
IF($F2934="MEDIA",$D2934*0.9,
IF($F2934="BAJA",$D2934*0.85,
IF($F2934="LIQUIDAR",_xlfn.XLOOKUP(A2934,Rotación!$A:$A,Rotación!$O:$O,0,0,-1),"")))),"")</f>
        <v>11562000</v>
      </c>
      <c r="K2934" s="13" t="str">
        <f>_xlfn.XLOOKUP(A2934,Rotación!$A:$A,Rotación!$P:$P,"",0,-1)</f>
        <v/>
      </c>
      <c r="L2934" s="25" t="e">
        <f t="shared" si="196"/>
        <v>#VALUE!</v>
      </c>
      <c r="M2934" s="26">
        <f t="shared" si="197"/>
        <v>0.78861788617886175</v>
      </c>
      <c r="N2934" s="22">
        <f>IFERROR(VLOOKUP(A2934,'Base ATR'!$1:$1048576,2,0),"")</f>
        <v>46052.407638888886</v>
      </c>
      <c r="O2934" s="23">
        <f t="shared" ca="1" si="198"/>
        <v>235.59236111111386</v>
      </c>
      <c r="P2934" t="str">
        <f t="shared" si="199"/>
        <v>SOBRE MERCADO</v>
      </c>
    </row>
    <row r="2935" spans="1:16" x14ac:dyDescent="0.3">
      <c r="A2935" t="s">
        <v>6548</v>
      </c>
      <c r="D2935" s="29">
        <v>31200000</v>
      </c>
      <c r="E2935" s="29">
        <v>27200000</v>
      </c>
      <c r="F2935" t="s">
        <v>4033</v>
      </c>
      <c r="G2935" s="13">
        <f>IFERROR(IF($F2935="ALTA",$D2935*1.03,
IF($F2935="MEDIA",$D2935*1,
IF($F2935="BAJA",$D2935*0.92,
IF($F2935="LIQUIDAR",_xlfn.XLOOKUP(A2935,Rotación!$A:$A,Rotación!$O:$O,0,0,-1),"")))),"")</f>
        <v>31200000</v>
      </c>
      <c r="H2935" s="13">
        <f>IFERROR(IF($F2935="ALTA",$D2935*1,
IF($F2935="MEDIA",$D2935*0.97,
IF($F2935="BAJA",$D2935*0.9,
IF($F2935="LIQUIDAR",_xlfn.XLOOKUP(A2935,Rotación!$A:$A,Rotación!$O:$O,0,0,-1),"")))),"")</f>
        <v>30264000</v>
      </c>
      <c r="I2935" s="13">
        <f>IFERROR(IF($F2935="ALTA",$D2935*0.97,
IF($F2935="MEDIA",$D2935*0.94,
IF($F2935="BAJA",$D2935*0.87,
IF($F2935="LIQUIDAR",_xlfn.XLOOKUP(A2935,Rotación!$A:$A,Rotación!$O:$O,0,0,-1),"")))),"")</f>
        <v>29328000</v>
      </c>
      <c r="J2935" s="13">
        <f>IFERROR(IF($F2935="ALTA",$D2935*0.94,
IF($F2935="MEDIA",$D2935*0.9,
IF($F2935="BAJA",$D2935*0.85,
IF($F2935="LIQUIDAR",_xlfn.XLOOKUP(A2935,Rotación!$A:$A,Rotación!$O:$O,0,0,-1),"")))),"")</f>
        <v>28080000</v>
      </c>
      <c r="K2935" s="13" t="str">
        <f>_xlfn.XLOOKUP(A2935,Rotación!$A:$A,Rotación!$P:$P,"",0,-1)</f>
        <v/>
      </c>
      <c r="L2935" s="25" t="e">
        <f t="shared" si="196"/>
        <v>#VALUE!</v>
      </c>
      <c r="M2935" s="26">
        <f t="shared" si="197"/>
        <v>0.87179487179487181</v>
      </c>
      <c r="N2935" s="22" t="str">
        <f>IFERROR(VLOOKUP(A2935,'Base ATR'!$1:$1048576,2,0),"")</f>
        <v/>
      </c>
      <c r="O2935" s="23" t="str">
        <f t="shared" ca="1" si="198"/>
        <v/>
      </c>
      <c r="P2935" t="str">
        <f t="shared" si="199"/>
        <v/>
      </c>
    </row>
    <row r="2936" spans="1:16" x14ac:dyDescent="0.3">
      <c r="A2936" t="s">
        <v>6556</v>
      </c>
      <c r="D2936" s="29">
        <v>13300000</v>
      </c>
      <c r="E2936" s="29">
        <v>11200000</v>
      </c>
      <c r="F2936" t="s">
        <v>4033</v>
      </c>
      <c r="G2936" s="13">
        <f>IFERROR(IF($F2936="ALTA",$D2936*1.03,
IF($F2936="MEDIA",$D2936*1,
IF($F2936="BAJA",$D2936*0.92,
IF($F2936="LIQUIDAR",_xlfn.XLOOKUP(A2936,Rotación!$A:$A,Rotación!$O:$O,0,0,-1),"")))),"")</f>
        <v>13300000</v>
      </c>
      <c r="H2936" s="13">
        <f>IFERROR(IF($F2936="ALTA",$D2936*1,
IF($F2936="MEDIA",$D2936*0.97,
IF($F2936="BAJA",$D2936*0.9,
IF($F2936="LIQUIDAR",_xlfn.XLOOKUP(A2936,Rotación!$A:$A,Rotación!$O:$O,0,0,-1),"")))),"")</f>
        <v>12901000</v>
      </c>
      <c r="I2936" s="13">
        <f>IFERROR(IF($F2936="ALTA",$D2936*0.97,
IF($F2936="MEDIA",$D2936*0.94,
IF($F2936="BAJA",$D2936*0.87,
IF($F2936="LIQUIDAR",_xlfn.XLOOKUP(A2936,Rotación!$A:$A,Rotación!$O:$O,0,0,-1),"")))),"")</f>
        <v>12502000</v>
      </c>
      <c r="J2936" s="13">
        <f>IFERROR(IF($F2936="ALTA",$D2936*0.94,
IF($F2936="MEDIA",$D2936*0.9,
IF($F2936="BAJA",$D2936*0.85,
IF($F2936="LIQUIDAR",_xlfn.XLOOKUP(A2936,Rotación!$A:$A,Rotación!$O:$O,0,0,-1),"")))),"")</f>
        <v>11970000</v>
      </c>
      <c r="K2936" s="13" t="str">
        <f>_xlfn.XLOOKUP(A2936,Rotación!$A:$A,Rotación!$P:$P,"",0,-1)</f>
        <v/>
      </c>
      <c r="L2936" s="25" t="e">
        <f t="shared" si="196"/>
        <v>#VALUE!</v>
      </c>
      <c r="M2936" s="26">
        <f t="shared" si="197"/>
        <v>0.84210526315789469</v>
      </c>
      <c r="N2936" s="22" t="str">
        <f>IFERROR(VLOOKUP(A2936,'Base ATR'!$1:$1048576,2,0),"")</f>
        <v/>
      </c>
      <c r="O2936" s="23" t="str">
        <f t="shared" ca="1" si="198"/>
        <v/>
      </c>
      <c r="P2936" t="str">
        <f t="shared" si="199"/>
        <v/>
      </c>
    </row>
    <row r="2937" spans="1:16" x14ac:dyDescent="0.3">
      <c r="A2937" t="s">
        <v>6557</v>
      </c>
      <c r="D2937" s="29">
        <v>10000000</v>
      </c>
      <c r="E2937" s="29">
        <v>8500000</v>
      </c>
      <c r="F2937" t="s">
        <v>4033</v>
      </c>
      <c r="G2937" s="13">
        <f>IFERROR(IF($F2937="ALTA",$D2937*1.03,
IF($F2937="MEDIA",$D2937*1,
IF($F2937="BAJA",$D2937*0.92,
IF($F2937="LIQUIDAR",_xlfn.XLOOKUP(A2937,Rotación!$A:$A,Rotación!$O:$O,0,0,-1),"")))),"")</f>
        <v>10000000</v>
      </c>
      <c r="H2937" s="13">
        <f>IFERROR(IF($F2937="ALTA",$D2937*1,
IF($F2937="MEDIA",$D2937*0.97,
IF($F2937="BAJA",$D2937*0.9,
IF($F2937="LIQUIDAR",_xlfn.XLOOKUP(A2937,Rotación!$A:$A,Rotación!$O:$O,0,0,-1),"")))),"")</f>
        <v>9700000</v>
      </c>
      <c r="I2937" s="13">
        <f>IFERROR(IF($F2937="ALTA",$D2937*0.97,
IF($F2937="MEDIA",$D2937*0.94,
IF($F2937="BAJA",$D2937*0.87,
IF($F2937="LIQUIDAR",_xlfn.XLOOKUP(A2937,Rotación!$A:$A,Rotación!$O:$O,0,0,-1),"")))),"")</f>
        <v>9400000</v>
      </c>
      <c r="J2937" s="13">
        <f>IFERROR(IF($F2937="ALTA",$D2937*0.94,
IF($F2937="MEDIA",$D2937*0.9,
IF($F2937="BAJA",$D2937*0.85,
IF($F2937="LIQUIDAR",_xlfn.XLOOKUP(A2937,Rotación!$A:$A,Rotación!$O:$O,0,0,-1),"")))),"")</f>
        <v>9000000</v>
      </c>
      <c r="K2937" s="13" t="str">
        <f>_xlfn.XLOOKUP(A2937,Rotación!$A:$A,Rotación!$P:$P,"",0,-1)</f>
        <v/>
      </c>
      <c r="L2937" s="25" t="e">
        <f t="shared" si="196"/>
        <v>#VALUE!</v>
      </c>
      <c r="M2937" s="26">
        <f t="shared" si="197"/>
        <v>0.85</v>
      </c>
      <c r="N2937" s="22" t="str">
        <f>IFERROR(VLOOKUP(A2937,'Base ATR'!$1:$1048576,2,0),"")</f>
        <v/>
      </c>
      <c r="O2937" s="23" t="str">
        <f t="shared" ca="1" si="198"/>
        <v/>
      </c>
      <c r="P2937" t="str">
        <f t="shared" si="199"/>
        <v/>
      </c>
    </row>
    <row r="2938" spans="1:16" x14ac:dyDescent="0.3">
      <c r="A2938" t="s">
        <v>6532</v>
      </c>
      <c r="D2938" s="29">
        <v>7900000</v>
      </c>
      <c r="E2938" s="29">
        <v>5800000</v>
      </c>
      <c r="F2938" t="s">
        <v>4033</v>
      </c>
      <c r="G2938" s="13">
        <f>IFERROR(IF($F2938="ALTA",$D2938*1.03,
IF($F2938="MEDIA",$D2938*1,
IF($F2938="BAJA",$D2938*0.92,
IF($F2938="LIQUIDAR",_xlfn.XLOOKUP(A2938,Rotación!$A:$A,Rotación!$O:$O,0,0,-1),"")))),"")</f>
        <v>7900000</v>
      </c>
      <c r="H2938" s="13">
        <f>IFERROR(IF($F2938="ALTA",$D2938*1,
IF($F2938="MEDIA",$D2938*0.97,
IF($F2938="BAJA",$D2938*0.9,
IF($F2938="LIQUIDAR",_xlfn.XLOOKUP(A2938,Rotación!$A:$A,Rotación!$O:$O,0,0,-1),"")))),"")</f>
        <v>7663000</v>
      </c>
      <c r="I2938" s="13">
        <f>IFERROR(IF($F2938="ALTA",$D2938*0.97,
IF($F2938="MEDIA",$D2938*0.94,
IF($F2938="BAJA",$D2938*0.87,
IF($F2938="LIQUIDAR",_xlfn.XLOOKUP(A2938,Rotación!$A:$A,Rotación!$O:$O,0,0,-1),"")))),"")</f>
        <v>7426000</v>
      </c>
      <c r="J2938" s="13">
        <f>IFERROR(IF($F2938="ALTA",$D2938*0.94,
IF($F2938="MEDIA",$D2938*0.9,
IF($F2938="BAJA",$D2938*0.85,
IF($F2938="LIQUIDAR",_xlfn.XLOOKUP(A2938,Rotación!$A:$A,Rotación!$O:$O,0,0,-1),"")))),"")</f>
        <v>7110000</v>
      </c>
      <c r="K2938" s="13">
        <f>_xlfn.XLOOKUP(A2938,Rotación!$A:$A,Rotación!$P:$P,"",0,-1)</f>
        <v>7690000</v>
      </c>
      <c r="L2938" s="25">
        <f t="shared" si="196"/>
        <v>-210000</v>
      </c>
      <c r="M2938" s="26">
        <f t="shared" si="197"/>
        <v>0.73417721518987344</v>
      </c>
      <c r="N2938" s="22">
        <f>IFERROR(VLOOKUP(A2938,'Base ATR'!$1:$1048576,2,0),"")</f>
        <v>46136.429861111108</v>
      </c>
      <c r="O2938" s="23">
        <f t="shared" ca="1" si="198"/>
        <v>151.57013888889196</v>
      </c>
      <c r="P2938" t="str">
        <f t="shared" si="199"/>
        <v>BAJO MERCADO</v>
      </c>
    </row>
    <row r="2939" spans="1:16" x14ac:dyDescent="0.3">
      <c r="A2939" t="s">
        <v>1738</v>
      </c>
      <c r="D2939" s="29">
        <v>16800000</v>
      </c>
      <c r="E2939" s="29">
        <v>13000000</v>
      </c>
      <c r="F2939" t="s">
        <v>4033</v>
      </c>
      <c r="G2939" s="13">
        <f>IFERROR(IF($F2939="ALTA",$D2939*1.03,
IF($F2939="MEDIA",$D2939*1,
IF($F2939="BAJA",$D2939*0.92,
IF($F2939="LIQUIDAR",_xlfn.XLOOKUP(A2939,Rotación!$A:$A,Rotación!$O:$O,0,0,-1),"")))),"")</f>
        <v>16800000</v>
      </c>
      <c r="H2939" s="13">
        <f>IFERROR(IF($F2939="ALTA",$D2939*1,
IF($F2939="MEDIA",$D2939*0.97,
IF($F2939="BAJA",$D2939*0.9,
IF($F2939="LIQUIDAR",_xlfn.XLOOKUP(A2939,Rotación!$A:$A,Rotación!$O:$O,0,0,-1),"")))),"")</f>
        <v>16296000</v>
      </c>
      <c r="I2939" s="13">
        <f>IFERROR(IF($F2939="ALTA",$D2939*0.97,
IF($F2939="MEDIA",$D2939*0.94,
IF($F2939="BAJA",$D2939*0.87,
IF($F2939="LIQUIDAR",_xlfn.XLOOKUP(A2939,Rotación!$A:$A,Rotación!$O:$O,0,0,-1),"")))),"")</f>
        <v>15792000</v>
      </c>
      <c r="J2939" s="13">
        <f>IFERROR(IF($F2939="ALTA",$D2939*0.94,
IF($F2939="MEDIA",$D2939*0.9,
IF($F2939="BAJA",$D2939*0.85,
IF($F2939="LIQUIDAR",_xlfn.XLOOKUP(A2939,Rotación!$A:$A,Rotación!$O:$O,0,0,-1),"")))),"")</f>
        <v>15120000</v>
      </c>
      <c r="K2939" s="13" t="str">
        <f>_xlfn.XLOOKUP(A2939,Rotación!$A:$A,Rotación!$P:$P,"",0,-1)</f>
        <v/>
      </c>
      <c r="L2939" s="25" t="e">
        <f t="shared" si="196"/>
        <v>#VALUE!</v>
      </c>
      <c r="M2939" s="26">
        <f t="shared" si="197"/>
        <v>0.77380952380952384</v>
      </c>
      <c r="N2939" s="22">
        <f>IFERROR(VLOOKUP(A2939,'Base ATR'!$1:$1048576,2,0),"")</f>
        <v>45257.661111111112</v>
      </c>
      <c r="O2939" s="23">
        <f t="shared" ca="1" si="198"/>
        <v>1030.3388888888876</v>
      </c>
      <c r="P2939" t="str">
        <f t="shared" si="199"/>
        <v>SOBRE MERCADO</v>
      </c>
    </row>
    <row r="2940" spans="1:16" x14ac:dyDescent="0.3">
      <c r="A2940" t="s">
        <v>6558</v>
      </c>
      <c r="D2940" s="29">
        <v>12700000</v>
      </c>
      <c r="E2940" s="29">
        <v>10400000</v>
      </c>
      <c r="F2940" t="s">
        <v>4033</v>
      </c>
      <c r="G2940" s="13">
        <f>IFERROR(IF($F2940="ALTA",$D2940*1.03,
IF($F2940="MEDIA",$D2940*1,
IF($F2940="BAJA",$D2940*0.92,
IF($F2940="LIQUIDAR",_xlfn.XLOOKUP(A2940,Rotación!$A:$A,Rotación!$O:$O,0,0,-1),"")))),"")</f>
        <v>12700000</v>
      </c>
      <c r="H2940" s="13">
        <f>IFERROR(IF($F2940="ALTA",$D2940*1,
IF($F2940="MEDIA",$D2940*0.97,
IF($F2940="BAJA",$D2940*0.9,
IF($F2940="LIQUIDAR",_xlfn.XLOOKUP(A2940,Rotación!$A:$A,Rotación!$O:$O,0,0,-1),"")))),"")</f>
        <v>12319000</v>
      </c>
      <c r="I2940" s="13">
        <f>IFERROR(IF($F2940="ALTA",$D2940*0.97,
IF($F2940="MEDIA",$D2940*0.94,
IF($F2940="BAJA",$D2940*0.87,
IF($F2940="LIQUIDAR",_xlfn.XLOOKUP(A2940,Rotación!$A:$A,Rotación!$O:$O,0,0,-1),"")))),"")</f>
        <v>11938000</v>
      </c>
      <c r="J2940" s="13">
        <f>IFERROR(IF($F2940="ALTA",$D2940*0.94,
IF($F2940="MEDIA",$D2940*0.9,
IF($F2940="BAJA",$D2940*0.85,
IF($F2940="LIQUIDAR",_xlfn.XLOOKUP(A2940,Rotación!$A:$A,Rotación!$O:$O,0,0,-1),"")))),"")</f>
        <v>11430000</v>
      </c>
      <c r="K2940" s="13" t="str">
        <f>_xlfn.XLOOKUP(A2940,Rotación!$A:$A,Rotación!$P:$P,"",0,-1)</f>
        <v/>
      </c>
      <c r="L2940" s="25" t="e">
        <f t="shared" si="196"/>
        <v>#VALUE!</v>
      </c>
      <c r="M2940" s="26">
        <f t="shared" si="197"/>
        <v>0.81889763779527558</v>
      </c>
      <c r="N2940" s="22" t="str">
        <f>IFERROR(VLOOKUP(A2940,'Base ATR'!$1:$1048576,2,0),"")</f>
        <v/>
      </c>
      <c r="O2940" s="23" t="str">
        <f t="shared" ca="1" si="198"/>
        <v/>
      </c>
      <c r="P2940" t="str">
        <f t="shared" si="199"/>
        <v/>
      </c>
    </row>
    <row r="2941" spans="1:16" x14ac:dyDescent="0.3">
      <c r="A2941" t="s">
        <v>6559</v>
      </c>
      <c r="D2941" s="29">
        <v>7050000</v>
      </c>
      <c r="E2941" s="29">
        <v>6000000</v>
      </c>
      <c r="F2941" t="s">
        <v>5390</v>
      </c>
      <c r="G2941" s="13">
        <f>IFERROR(IF($F2941="ALTA",$D2941*1.03,
IF($F2941="MEDIA",$D2941*1,
IF($F2941="BAJA",$D2941*0.92,
IF($F2941="LIQUIDAR",_xlfn.XLOOKUP(A2941,Rotación!$A:$A,Rotación!$O:$O,0,0,-1),"")))),"")</f>
        <v>7261500</v>
      </c>
      <c r="H2941" s="13">
        <f>IFERROR(IF($F2941="ALTA",$D2941*1,
IF($F2941="MEDIA",$D2941*0.97,
IF($F2941="BAJA",$D2941*0.9,
IF($F2941="LIQUIDAR",_xlfn.XLOOKUP(A2941,Rotación!$A:$A,Rotación!$O:$O,0,0,-1),"")))),"")</f>
        <v>7050000</v>
      </c>
      <c r="I2941" s="13">
        <f>IFERROR(IF($F2941="ALTA",$D2941*0.97,
IF($F2941="MEDIA",$D2941*0.94,
IF($F2941="BAJA",$D2941*0.87,
IF($F2941="LIQUIDAR",_xlfn.XLOOKUP(A2941,Rotación!$A:$A,Rotación!$O:$O,0,0,-1),"")))),"")</f>
        <v>6838500</v>
      </c>
      <c r="J2941" s="13">
        <f>IFERROR(IF($F2941="ALTA",$D2941*0.94,
IF($F2941="MEDIA",$D2941*0.9,
IF($F2941="BAJA",$D2941*0.85,
IF($F2941="LIQUIDAR",_xlfn.XLOOKUP(A2941,Rotación!$A:$A,Rotación!$O:$O,0,0,-1),"")))),"")</f>
        <v>6627000</v>
      </c>
      <c r="K2941" s="13" t="str">
        <f>_xlfn.XLOOKUP(A2941,Rotación!$A:$A,Rotación!$P:$P,"",0,-1)</f>
        <v/>
      </c>
      <c r="L2941" s="25" t="e">
        <f t="shared" si="196"/>
        <v>#VALUE!</v>
      </c>
      <c r="M2941" s="26">
        <f t="shared" si="197"/>
        <v>0.85106382978723405</v>
      </c>
      <c r="N2941" s="22">
        <f>IFERROR(VLOOKUP(A2941,'Base ATR'!$1:$1048576,2,0),"")</f>
        <v>46136.75</v>
      </c>
      <c r="O2941" s="23">
        <f t="shared" ca="1" si="198"/>
        <v>151.25</v>
      </c>
      <c r="P2941" t="str">
        <f t="shared" si="199"/>
        <v>SOBRE MERCADO</v>
      </c>
    </row>
    <row r="2942" spans="1:16" x14ac:dyDescent="0.3">
      <c r="A2942" t="s">
        <v>6560</v>
      </c>
      <c r="D2942" s="29">
        <v>12600000</v>
      </c>
      <c r="E2942" s="29">
        <v>6000000</v>
      </c>
      <c r="F2942" t="s">
        <v>5390</v>
      </c>
      <c r="G2942" s="13">
        <f>IFERROR(IF($F2942="ALTA",$D2942*1.03,
IF($F2942="MEDIA",$D2942*1,
IF($F2942="BAJA",$D2942*0.92,
IF($F2942="LIQUIDAR",_xlfn.XLOOKUP(A2942,Rotación!$A:$A,Rotación!$O:$O,0,0,-1),"")))),"")</f>
        <v>12978000</v>
      </c>
      <c r="H2942" s="13">
        <f>IFERROR(IF($F2942="ALTA",$D2942*1,
IF($F2942="MEDIA",$D2942*0.97,
IF($F2942="BAJA",$D2942*0.9,
IF($F2942="LIQUIDAR",_xlfn.XLOOKUP(A2942,Rotación!$A:$A,Rotación!$O:$O,0,0,-1),"")))),"")</f>
        <v>12600000</v>
      </c>
      <c r="I2942" s="13">
        <f>IFERROR(IF($F2942="ALTA",$D2942*0.97,
IF($F2942="MEDIA",$D2942*0.94,
IF($F2942="BAJA",$D2942*0.87,
IF($F2942="LIQUIDAR",_xlfn.XLOOKUP(A2942,Rotación!$A:$A,Rotación!$O:$O,0,0,-1),"")))),"")</f>
        <v>12222000</v>
      </c>
      <c r="J2942" s="13">
        <f>IFERROR(IF($F2942="ALTA",$D2942*0.94,
IF($F2942="MEDIA",$D2942*0.9,
IF($F2942="BAJA",$D2942*0.85,
IF($F2942="LIQUIDAR",_xlfn.XLOOKUP(A2942,Rotación!$A:$A,Rotación!$O:$O,0,0,-1),"")))),"")</f>
        <v>11844000</v>
      </c>
      <c r="K2942" s="13" t="str">
        <f>_xlfn.XLOOKUP(A2942,Rotación!$A:$A,Rotación!$P:$P,"",0,-1)</f>
        <v/>
      </c>
      <c r="L2942" s="25" t="e">
        <f t="shared" si="196"/>
        <v>#VALUE!</v>
      </c>
      <c r="M2942" s="26">
        <f t="shared" si="197"/>
        <v>0.47619047619047616</v>
      </c>
      <c r="N2942" s="22" t="str">
        <f>IFERROR(VLOOKUP(A2942,'Base ATR'!$1:$1048576,2,0),"")</f>
        <v/>
      </c>
      <c r="O2942" s="23" t="str">
        <f t="shared" ca="1" si="198"/>
        <v/>
      </c>
      <c r="P2942" t="str">
        <f t="shared" si="199"/>
        <v/>
      </c>
    </row>
    <row r="2943" spans="1:16" x14ac:dyDescent="0.3">
      <c r="A2943" t="s">
        <v>6561</v>
      </c>
      <c r="D2943" s="29">
        <v>12700000</v>
      </c>
      <c r="E2943" s="29">
        <v>10500000</v>
      </c>
      <c r="F2943" t="s">
        <v>5390</v>
      </c>
      <c r="G2943" s="13">
        <f>IFERROR(IF($F2943="ALTA",$D2943*1.03,
IF($F2943="MEDIA",$D2943*1,
IF($F2943="BAJA",$D2943*0.92,
IF($F2943="LIQUIDAR",_xlfn.XLOOKUP(A2943,Rotación!$A:$A,Rotación!$O:$O,0,0,-1),"")))),"")</f>
        <v>13081000</v>
      </c>
      <c r="H2943" s="13">
        <f>IFERROR(IF($F2943="ALTA",$D2943*1,
IF($F2943="MEDIA",$D2943*0.97,
IF($F2943="BAJA",$D2943*0.9,
IF($F2943="LIQUIDAR",_xlfn.XLOOKUP(A2943,Rotación!$A:$A,Rotación!$O:$O,0,0,-1),"")))),"")</f>
        <v>12700000</v>
      </c>
      <c r="I2943" s="13">
        <f>IFERROR(IF($F2943="ALTA",$D2943*0.97,
IF($F2943="MEDIA",$D2943*0.94,
IF($F2943="BAJA",$D2943*0.87,
IF($F2943="LIQUIDAR",_xlfn.XLOOKUP(A2943,Rotación!$A:$A,Rotación!$O:$O,0,0,-1),"")))),"")</f>
        <v>12319000</v>
      </c>
      <c r="J2943" s="13">
        <f>IFERROR(IF($F2943="ALTA",$D2943*0.94,
IF($F2943="MEDIA",$D2943*0.9,
IF($F2943="BAJA",$D2943*0.85,
IF($F2943="LIQUIDAR",_xlfn.XLOOKUP(A2943,Rotación!$A:$A,Rotación!$O:$O,0,0,-1),"")))),"")</f>
        <v>11938000</v>
      </c>
      <c r="K2943" s="13" t="str">
        <f>_xlfn.XLOOKUP(A2943,Rotación!$A:$A,Rotación!$P:$P,"",0,-1)</f>
        <v/>
      </c>
      <c r="L2943" s="25" t="e">
        <f t="shared" si="196"/>
        <v>#VALUE!</v>
      </c>
      <c r="M2943" s="26">
        <f t="shared" si="197"/>
        <v>0.82677165354330706</v>
      </c>
      <c r="N2943" s="22" t="str">
        <f>IFERROR(VLOOKUP(A2943,'Base ATR'!$1:$1048576,2,0),"")</f>
        <v/>
      </c>
      <c r="O2943" s="23" t="str">
        <f t="shared" ca="1" si="198"/>
        <v/>
      </c>
      <c r="P2943" t="str">
        <f t="shared" si="199"/>
        <v/>
      </c>
    </row>
    <row r="2944" spans="1:16" x14ac:dyDescent="0.3">
      <c r="A2944" t="s">
        <v>6560</v>
      </c>
      <c r="D2944" s="29">
        <v>12600000</v>
      </c>
      <c r="E2944" s="29">
        <v>10500000</v>
      </c>
      <c r="F2944" t="s">
        <v>5390</v>
      </c>
      <c r="G2944" s="13">
        <f>IFERROR(IF($F2944="ALTA",$D2944*1.03,
IF($F2944="MEDIA",$D2944*1,
IF($F2944="BAJA",$D2944*0.92,
IF($F2944="LIQUIDAR",_xlfn.XLOOKUP(A2944,Rotación!$A:$A,Rotación!$O:$O,0,0,-1),"")))),"")</f>
        <v>12978000</v>
      </c>
      <c r="H2944" s="13">
        <f>IFERROR(IF($F2944="ALTA",$D2944*1,
IF($F2944="MEDIA",$D2944*0.97,
IF($F2944="BAJA",$D2944*0.9,
IF($F2944="LIQUIDAR",_xlfn.XLOOKUP(A2944,Rotación!$A:$A,Rotación!$O:$O,0,0,-1),"")))),"")</f>
        <v>12600000</v>
      </c>
      <c r="I2944" s="13">
        <f>IFERROR(IF($F2944="ALTA",$D2944*0.97,
IF($F2944="MEDIA",$D2944*0.94,
IF($F2944="BAJA",$D2944*0.87,
IF($F2944="LIQUIDAR",_xlfn.XLOOKUP(A2944,Rotación!$A:$A,Rotación!$O:$O,0,0,-1),"")))),"")</f>
        <v>12222000</v>
      </c>
      <c r="J2944" s="13">
        <f>IFERROR(IF($F2944="ALTA",$D2944*0.94,
IF($F2944="MEDIA",$D2944*0.9,
IF($F2944="BAJA",$D2944*0.85,
IF($F2944="LIQUIDAR",_xlfn.XLOOKUP(A2944,Rotación!$A:$A,Rotación!$O:$O,0,0,-1),"")))),"")</f>
        <v>11844000</v>
      </c>
      <c r="K2944" s="13" t="str">
        <f>_xlfn.XLOOKUP(A2944,Rotación!$A:$A,Rotación!$P:$P,"",0,-1)</f>
        <v/>
      </c>
      <c r="L2944" s="25" t="e">
        <f t="shared" si="196"/>
        <v>#VALUE!</v>
      </c>
      <c r="M2944" s="26">
        <f t="shared" si="197"/>
        <v>0.83333333333333337</v>
      </c>
      <c r="N2944" s="22" t="str">
        <f>IFERROR(VLOOKUP(A2944,'Base ATR'!$1:$1048576,2,0),"")</f>
        <v/>
      </c>
      <c r="O2944" s="23" t="str">
        <f t="shared" ca="1" si="198"/>
        <v/>
      </c>
      <c r="P2944" t="str">
        <f t="shared" si="199"/>
        <v/>
      </c>
    </row>
    <row r="2945" spans="1:16" x14ac:dyDescent="0.3">
      <c r="A2945" t="s">
        <v>6562</v>
      </c>
      <c r="D2945" s="29">
        <v>7700000</v>
      </c>
      <c r="E2945" s="29">
        <v>6300000</v>
      </c>
      <c r="F2945" t="s">
        <v>5390</v>
      </c>
      <c r="G2945" s="13">
        <f>IFERROR(IF($F2945="ALTA",$D2945*1.03,
IF($F2945="MEDIA",$D2945*1,
IF($F2945="BAJA",$D2945*0.92,
IF($F2945="LIQUIDAR",_xlfn.XLOOKUP(A2945,Rotación!$A:$A,Rotación!$O:$O,0,0,-1),"")))),"")</f>
        <v>7931000</v>
      </c>
      <c r="H2945" s="13">
        <f>IFERROR(IF($F2945="ALTA",$D2945*1,
IF($F2945="MEDIA",$D2945*0.97,
IF($F2945="BAJA",$D2945*0.9,
IF($F2945="LIQUIDAR",_xlfn.XLOOKUP(A2945,Rotación!$A:$A,Rotación!$O:$O,0,0,-1),"")))),"")</f>
        <v>7700000</v>
      </c>
      <c r="I2945" s="13">
        <f>IFERROR(IF($F2945="ALTA",$D2945*0.97,
IF($F2945="MEDIA",$D2945*0.94,
IF($F2945="BAJA",$D2945*0.87,
IF($F2945="LIQUIDAR",_xlfn.XLOOKUP(A2945,Rotación!$A:$A,Rotación!$O:$O,0,0,-1),"")))),"")</f>
        <v>7469000</v>
      </c>
      <c r="J2945" s="13">
        <f>IFERROR(IF($F2945="ALTA",$D2945*0.94,
IF($F2945="MEDIA",$D2945*0.9,
IF($F2945="BAJA",$D2945*0.85,
IF($F2945="LIQUIDAR",_xlfn.XLOOKUP(A2945,Rotación!$A:$A,Rotación!$O:$O,0,0,-1),"")))),"")</f>
        <v>7238000</v>
      </c>
      <c r="K2945" s="13" t="str">
        <f>_xlfn.XLOOKUP(A2945,Rotación!$A:$A,Rotación!$P:$P,"",0,-1)</f>
        <v/>
      </c>
      <c r="L2945" s="25" t="e">
        <f t="shared" si="196"/>
        <v>#VALUE!</v>
      </c>
      <c r="M2945" s="26">
        <f t="shared" si="197"/>
        <v>0.81818181818181823</v>
      </c>
      <c r="N2945" s="22" t="str">
        <f>IFERROR(VLOOKUP(A2945,'Base ATR'!$1:$1048576,2,0),"")</f>
        <v/>
      </c>
      <c r="O2945" s="23" t="str">
        <f t="shared" ca="1" si="198"/>
        <v/>
      </c>
      <c r="P2945" t="str">
        <f t="shared" si="199"/>
        <v/>
      </c>
    </row>
    <row r="2946" spans="1:16" x14ac:dyDescent="0.3">
      <c r="A2946" t="s">
        <v>6563</v>
      </c>
      <c r="D2946" s="29">
        <v>16000000</v>
      </c>
      <c r="E2946" s="29">
        <v>13000000</v>
      </c>
      <c r="F2946" t="s">
        <v>5390</v>
      </c>
      <c r="G2946" s="13">
        <f>IFERROR(IF($F2946="ALTA",$D2946*1.03,
IF($F2946="MEDIA",$D2946*1,
IF($F2946="BAJA",$D2946*0.92,
IF($F2946="LIQUIDAR",_xlfn.XLOOKUP(A2946,Rotación!$A:$A,Rotación!$O:$O,0,0,-1),"")))),"")</f>
        <v>16480000</v>
      </c>
      <c r="H2946" s="13">
        <f>IFERROR(IF($F2946="ALTA",$D2946*1,
IF($F2946="MEDIA",$D2946*0.97,
IF($F2946="BAJA",$D2946*0.9,
IF($F2946="LIQUIDAR",_xlfn.XLOOKUP(A2946,Rotación!$A:$A,Rotación!$O:$O,0,0,-1),"")))),"")</f>
        <v>16000000</v>
      </c>
      <c r="I2946" s="13">
        <f>IFERROR(IF($F2946="ALTA",$D2946*0.97,
IF($F2946="MEDIA",$D2946*0.94,
IF($F2946="BAJA",$D2946*0.87,
IF($F2946="LIQUIDAR",_xlfn.XLOOKUP(A2946,Rotación!$A:$A,Rotación!$O:$O,0,0,-1),"")))),"")</f>
        <v>15520000</v>
      </c>
      <c r="J2946" s="13">
        <f>IFERROR(IF($F2946="ALTA",$D2946*0.94,
IF($F2946="MEDIA",$D2946*0.9,
IF($F2946="BAJA",$D2946*0.85,
IF($F2946="LIQUIDAR",_xlfn.XLOOKUP(A2946,Rotación!$A:$A,Rotación!$O:$O,0,0,-1),"")))),"")</f>
        <v>15040000</v>
      </c>
      <c r="K2946" s="13" t="str">
        <f>_xlfn.XLOOKUP(A2946,Rotación!$A:$A,Rotación!$P:$P,"",0,-1)</f>
        <v/>
      </c>
      <c r="L2946" s="25" t="e">
        <f t="shared" si="196"/>
        <v>#VALUE!</v>
      </c>
      <c r="M2946" s="26">
        <f t="shared" si="197"/>
        <v>0.8125</v>
      </c>
      <c r="N2946" s="22" t="str">
        <f>IFERROR(VLOOKUP(A2946,'Base ATR'!$1:$1048576,2,0),"")</f>
        <v/>
      </c>
      <c r="O2946" s="23" t="str">
        <f t="shared" ca="1" si="198"/>
        <v/>
      </c>
      <c r="P2946" t="str">
        <f t="shared" si="199"/>
        <v/>
      </c>
    </row>
    <row r="2947" spans="1:16" x14ac:dyDescent="0.3">
      <c r="A2947" t="s">
        <v>6564</v>
      </c>
      <c r="D2947" s="29">
        <v>15500000</v>
      </c>
      <c r="E2947" s="29">
        <v>12500000</v>
      </c>
      <c r="F2947" t="s">
        <v>5390</v>
      </c>
      <c r="G2947" s="13">
        <f>IFERROR(IF($F2947="ALTA",$D2947*1.03,
IF($F2947="MEDIA",$D2947*1,
IF($F2947="BAJA",$D2947*0.92,
IF($F2947="LIQUIDAR",_xlfn.XLOOKUP(A2947,Rotación!$A:$A,Rotación!$O:$O,0,0,-1),"")))),"")</f>
        <v>15965000</v>
      </c>
      <c r="H2947" s="13">
        <f>IFERROR(IF($F2947="ALTA",$D2947*1,
IF($F2947="MEDIA",$D2947*0.97,
IF($F2947="BAJA",$D2947*0.9,
IF($F2947="LIQUIDAR",_xlfn.XLOOKUP(A2947,Rotación!$A:$A,Rotación!$O:$O,0,0,-1),"")))),"")</f>
        <v>15500000</v>
      </c>
      <c r="I2947" s="13">
        <f>IFERROR(IF($F2947="ALTA",$D2947*0.97,
IF($F2947="MEDIA",$D2947*0.94,
IF($F2947="BAJA",$D2947*0.87,
IF($F2947="LIQUIDAR",_xlfn.XLOOKUP(A2947,Rotación!$A:$A,Rotación!$O:$O,0,0,-1),"")))),"")</f>
        <v>15035000</v>
      </c>
      <c r="J2947" s="13">
        <f>IFERROR(IF($F2947="ALTA",$D2947*0.94,
IF($F2947="MEDIA",$D2947*0.9,
IF($F2947="BAJA",$D2947*0.85,
IF($F2947="LIQUIDAR",_xlfn.XLOOKUP(A2947,Rotación!$A:$A,Rotación!$O:$O,0,0,-1),"")))),"")</f>
        <v>14570000</v>
      </c>
      <c r="K2947" s="13" t="str">
        <f>_xlfn.XLOOKUP(A2947,Rotación!$A:$A,Rotación!$P:$P,"",0,-1)</f>
        <v/>
      </c>
      <c r="L2947" s="25" t="e">
        <f t="shared" si="196"/>
        <v>#VALUE!</v>
      </c>
      <c r="M2947" s="26">
        <f t="shared" si="197"/>
        <v>0.80645161290322576</v>
      </c>
      <c r="N2947" s="22" t="str">
        <f>IFERROR(VLOOKUP(A2947,'Base ATR'!$1:$1048576,2,0),"")</f>
        <v/>
      </c>
      <c r="O2947" s="23" t="str">
        <f t="shared" ca="1" si="198"/>
        <v/>
      </c>
      <c r="P2947" t="str">
        <f t="shared" si="199"/>
        <v/>
      </c>
    </row>
    <row r="2948" spans="1:16" x14ac:dyDescent="0.3">
      <c r="A2948" t="s">
        <v>6565</v>
      </c>
      <c r="D2948" s="29">
        <v>25000000</v>
      </c>
      <c r="E2948" s="29">
        <v>20500000</v>
      </c>
      <c r="F2948" t="s">
        <v>4033</v>
      </c>
      <c r="G2948" s="13">
        <f>IFERROR(IF($F2948="ALTA",$D2948*1.03,
IF($F2948="MEDIA",$D2948*1,
IF($F2948="BAJA",$D2948*0.92,
IF($F2948="LIQUIDAR",_xlfn.XLOOKUP(A2948,Rotación!$A:$A,Rotación!$O:$O,0,0,-1),"")))),"")</f>
        <v>25000000</v>
      </c>
      <c r="H2948" s="13">
        <f>IFERROR(IF($F2948="ALTA",$D2948*1,
IF($F2948="MEDIA",$D2948*0.97,
IF($F2948="BAJA",$D2948*0.9,
IF($F2948="LIQUIDAR",_xlfn.XLOOKUP(A2948,Rotación!$A:$A,Rotación!$O:$O,0,0,-1),"")))),"")</f>
        <v>24250000</v>
      </c>
      <c r="I2948" s="13">
        <f>IFERROR(IF($F2948="ALTA",$D2948*0.97,
IF($F2948="MEDIA",$D2948*0.94,
IF($F2948="BAJA",$D2948*0.87,
IF($F2948="LIQUIDAR",_xlfn.XLOOKUP(A2948,Rotación!$A:$A,Rotación!$O:$O,0,0,-1),"")))),"")</f>
        <v>23500000</v>
      </c>
      <c r="J2948" s="13">
        <f>IFERROR(IF($F2948="ALTA",$D2948*0.94,
IF($F2948="MEDIA",$D2948*0.9,
IF($F2948="BAJA",$D2948*0.85,
IF($F2948="LIQUIDAR",_xlfn.XLOOKUP(A2948,Rotación!$A:$A,Rotación!$O:$O,0,0,-1),"")))),"")</f>
        <v>22500000</v>
      </c>
      <c r="K2948" s="13" t="str">
        <f>_xlfn.XLOOKUP(A2948,Rotación!$A:$A,Rotación!$P:$P,"",0,-1)</f>
        <v/>
      </c>
      <c r="L2948" s="25" t="e">
        <f t="shared" si="196"/>
        <v>#VALUE!</v>
      </c>
      <c r="M2948" s="26">
        <f t="shared" si="197"/>
        <v>0.82</v>
      </c>
      <c r="N2948" s="22">
        <f>IFERROR(VLOOKUP(A2948,'Base ATR'!$1:$1048576,2,0),"")</f>
        <v>46172.445138888892</v>
      </c>
      <c r="O2948" s="23">
        <f t="shared" ca="1" si="198"/>
        <v>115.55486111110804</v>
      </c>
      <c r="P2948" t="str">
        <f t="shared" si="199"/>
        <v>SOBRE MERCADO</v>
      </c>
    </row>
    <row r="2949" spans="1:16" x14ac:dyDescent="0.3">
      <c r="A2949" t="s">
        <v>6566</v>
      </c>
      <c r="D2949" s="29">
        <v>8900000</v>
      </c>
      <c r="E2949" s="29">
        <v>7400000</v>
      </c>
      <c r="F2949" t="s">
        <v>4033</v>
      </c>
      <c r="G2949" s="13">
        <f>IFERROR(IF($F2949="ALTA",$D2949*1.03,
IF($F2949="MEDIA",$D2949*1,
IF($F2949="BAJA",$D2949*0.92,
IF($F2949="LIQUIDAR",_xlfn.XLOOKUP(A2949,Rotación!$A:$A,Rotación!$O:$O,0,0,-1),"")))),"")</f>
        <v>8900000</v>
      </c>
      <c r="H2949" s="13">
        <f>IFERROR(IF($F2949="ALTA",$D2949*1,
IF($F2949="MEDIA",$D2949*0.97,
IF($F2949="BAJA",$D2949*0.9,
IF($F2949="LIQUIDAR",_xlfn.XLOOKUP(A2949,Rotación!$A:$A,Rotación!$O:$O,0,0,-1),"")))),"")</f>
        <v>8633000</v>
      </c>
      <c r="I2949" s="13">
        <f>IFERROR(IF($F2949="ALTA",$D2949*0.97,
IF($F2949="MEDIA",$D2949*0.94,
IF($F2949="BAJA",$D2949*0.87,
IF($F2949="LIQUIDAR",_xlfn.XLOOKUP(A2949,Rotación!$A:$A,Rotación!$O:$O,0,0,-1),"")))),"")</f>
        <v>8365999.9999999991</v>
      </c>
      <c r="J2949" s="13">
        <f>IFERROR(IF($F2949="ALTA",$D2949*0.94,
IF($F2949="MEDIA",$D2949*0.9,
IF($F2949="BAJA",$D2949*0.85,
IF($F2949="LIQUIDAR",_xlfn.XLOOKUP(A2949,Rotación!$A:$A,Rotación!$O:$O,0,0,-1),"")))),"")</f>
        <v>8010000</v>
      </c>
      <c r="K2949" s="13" t="str">
        <f>_xlfn.XLOOKUP(A2949,Rotación!$A:$A,Rotación!$P:$P,"",0,-1)</f>
        <v/>
      </c>
      <c r="L2949" s="25" t="e">
        <f t="shared" si="196"/>
        <v>#VALUE!</v>
      </c>
      <c r="M2949" s="26">
        <f t="shared" si="197"/>
        <v>0.8314606741573034</v>
      </c>
      <c r="N2949" s="22" t="str">
        <f>IFERROR(VLOOKUP(A2949,'Base ATR'!$1:$1048576,2,0),"")</f>
        <v/>
      </c>
      <c r="O2949" s="23" t="str">
        <f t="shared" ca="1" si="198"/>
        <v/>
      </c>
      <c r="P2949" t="str">
        <f t="shared" si="199"/>
        <v/>
      </c>
    </row>
    <row r="2950" spans="1:16" x14ac:dyDescent="0.3">
      <c r="A2950" t="s">
        <v>6567</v>
      </c>
      <c r="D2950" s="29">
        <v>16900000</v>
      </c>
      <c r="E2950" s="29">
        <v>13500000</v>
      </c>
      <c r="F2950" t="s">
        <v>4033</v>
      </c>
      <c r="G2950" s="13">
        <f>IFERROR(IF($F2950="ALTA",$D2950*1.03,
IF($F2950="MEDIA",$D2950*1,
IF($F2950="BAJA",$D2950*0.92,
IF($F2950="LIQUIDAR",_xlfn.XLOOKUP(A2950,Rotación!$A:$A,Rotación!$O:$O,0,0,-1),"")))),"")</f>
        <v>16900000</v>
      </c>
      <c r="H2950" s="13">
        <f>IFERROR(IF($F2950="ALTA",$D2950*1,
IF($F2950="MEDIA",$D2950*0.97,
IF($F2950="BAJA",$D2950*0.9,
IF($F2950="LIQUIDAR",_xlfn.XLOOKUP(A2950,Rotación!$A:$A,Rotación!$O:$O,0,0,-1),"")))),"")</f>
        <v>16393000</v>
      </c>
      <c r="I2950" s="13">
        <f>IFERROR(IF($F2950="ALTA",$D2950*0.97,
IF($F2950="MEDIA",$D2950*0.94,
IF($F2950="BAJA",$D2950*0.87,
IF($F2950="LIQUIDAR",_xlfn.XLOOKUP(A2950,Rotación!$A:$A,Rotación!$O:$O,0,0,-1),"")))),"")</f>
        <v>15886000</v>
      </c>
      <c r="J2950" s="13">
        <f>IFERROR(IF($F2950="ALTA",$D2950*0.94,
IF($F2950="MEDIA",$D2950*0.9,
IF($F2950="BAJA",$D2950*0.85,
IF($F2950="LIQUIDAR",_xlfn.XLOOKUP(A2950,Rotación!$A:$A,Rotación!$O:$O,0,0,-1),"")))),"")</f>
        <v>15210000</v>
      </c>
      <c r="K2950" s="13" t="str">
        <f>_xlfn.XLOOKUP(A2950,Rotación!$A:$A,Rotación!$P:$P,"",0,-1)</f>
        <v/>
      </c>
      <c r="L2950" s="25" t="e">
        <f t="shared" si="196"/>
        <v>#VALUE!</v>
      </c>
      <c r="M2950" s="26">
        <f t="shared" si="197"/>
        <v>0.79881656804733725</v>
      </c>
      <c r="N2950" s="22">
        <f>IFERROR(VLOOKUP(A2950,'Base ATR'!$1:$1048576,2,0),"")</f>
        <v>46130.433333333334</v>
      </c>
      <c r="O2950" s="23">
        <f t="shared" ca="1" si="198"/>
        <v>157.5666666666657</v>
      </c>
      <c r="P2950" t="str">
        <f t="shared" si="199"/>
        <v>SOBRE MERCADO</v>
      </c>
    </row>
    <row r="2951" spans="1:16" x14ac:dyDescent="0.3">
      <c r="A2951" t="s">
        <v>6568</v>
      </c>
      <c r="D2951" s="29">
        <v>10100000</v>
      </c>
      <c r="E2951" s="29">
        <v>7700000</v>
      </c>
      <c r="F2951" t="s">
        <v>4033</v>
      </c>
      <c r="G2951" s="13">
        <f>IFERROR(IF($F2951="ALTA",$D2951*1.03,
IF($F2951="MEDIA",$D2951*1,
IF($F2951="BAJA",$D2951*0.92,
IF($F2951="LIQUIDAR",_xlfn.XLOOKUP(A2951,Rotación!$A:$A,Rotación!$O:$O,0,0,-1),"")))),"")</f>
        <v>10100000</v>
      </c>
      <c r="H2951" s="13">
        <f>IFERROR(IF($F2951="ALTA",$D2951*1,
IF($F2951="MEDIA",$D2951*0.97,
IF($F2951="BAJA",$D2951*0.9,
IF($F2951="LIQUIDAR",_xlfn.XLOOKUP(A2951,Rotación!$A:$A,Rotación!$O:$O,0,0,-1),"")))),"")</f>
        <v>9797000</v>
      </c>
      <c r="I2951" s="13">
        <f>IFERROR(IF($F2951="ALTA",$D2951*0.97,
IF($F2951="MEDIA",$D2951*0.94,
IF($F2951="BAJA",$D2951*0.87,
IF($F2951="LIQUIDAR",_xlfn.XLOOKUP(A2951,Rotación!$A:$A,Rotación!$O:$O,0,0,-1),"")))),"")</f>
        <v>9494000</v>
      </c>
      <c r="J2951" s="13">
        <f>IFERROR(IF($F2951="ALTA",$D2951*0.94,
IF($F2951="MEDIA",$D2951*0.9,
IF($F2951="BAJA",$D2951*0.85,
IF($F2951="LIQUIDAR",_xlfn.XLOOKUP(A2951,Rotación!$A:$A,Rotación!$O:$O,0,0,-1),"")))),"")</f>
        <v>9090000</v>
      </c>
      <c r="K2951" s="13" t="str">
        <f>_xlfn.XLOOKUP(A2951,Rotación!$A:$A,Rotación!$P:$P,"",0,-1)</f>
        <v/>
      </c>
      <c r="L2951" s="25" t="e">
        <f t="shared" si="196"/>
        <v>#VALUE!</v>
      </c>
      <c r="M2951" s="26">
        <f t="shared" si="197"/>
        <v>0.76237623762376239</v>
      </c>
      <c r="N2951" s="22">
        <f>IFERROR(VLOOKUP(A2951,'Base ATR'!$1:$1048576,2,0),"")</f>
        <v>46134.415277777778</v>
      </c>
      <c r="O2951" s="23">
        <f t="shared" ca="1" si="198"/>
        <v>153.5847222222219</v>
      </c>
      <c r="P2951" t="str">
        <f t="shared" si="199"/>
        <v>SOBRE MERCADO</v>
      </c>
    </row>
    <row r="2952" spans="1:16" x14ac:dyDescent="0.3">
      <c r="A2952" t="s">
        <v>6569</v>
      </c>
      <c r="D2952" s="29">
        <v>39800000</v>
      </c>
      <c r="E2952" s="29">
        <v>35000000</v>
      </c>
      <c r="F2952" t="s">
        <v>4033</v>
      </c>
      <c r="G2952" s="13">
        <f>IFERROR(IF($F2952="ALTA",$D2952*1.03,
IF($F2952="MEDIA",$D2952*1,
IF($F2952="BAJA",$D2952*0.92,
IF($F2952="LIQUIDAR",_xlfn.XLOOKUP(A2952,Rotación!$A:$A,Rotación!$O:$O,0,0,-1),"")))),"")</f>
        <v>39800000</v>
      </c>
      <c r="H2952" s="13">
        <f>IFERROR(IF($F2952="ALTA",$D2952*1,
IF($F2952="MEDIA",$D2952*0.97,
IF($F2952="BAJA",$D2952*0.9,
IF($F2952="LIQUIDAR",_xlfn.XLOOKUP(A2952,Rotación!$A:$A,Rotación!$O:$O,0,0,-1),"")))),"")</f>
        <v>38606000</v>
      </c>
      <c r="I2952" s="13">
        <f>IFERROR(IF($F2952="ALTA",$D2952*0.97,
IF($F2952="MEDIA",$D2952*0.94,
IF($F2952="BAJA",$D2952*0.87,
IF($F2952="LIQUIDAR",_xlfn.XLOOKUP(A2952,Rotación!$A:$A,Rotación!$O:$O,0,0,-1),"")))),"")</f>
        <v>37412000</v>
      </c>
      <c r="J2952" s="13">
        <f>IFERROR(IF($F2952="ALTA",$D2952*0.94,
IF($F2952="MEDIA",$D2952*0.9,
IF($F2952="BAJA",$D2952*0.85,
IF($F2952="LIQUIDAR",_xlfn.XLOOKUP(A2952,Rotación!$A:$A,Rotación!$O:$O,0,0,-1),"")))),"")</f>
        <v>35820000</v>
      </c>
      <c r="K2952" s="13" t="str">
        <f>_xlfn.XLOOKUP(A2952,Rotación!$A:$A,Rotación!$P:$P,"",0,-1)</f>
        <v/>
      </c>
      <c r="L2952" s="25" t="e">
        <f t="shared" si="196"/>
        <v>#VALUE!</v>
      </c>
      <c r="M2952" s="26">
        <f t="shared" si="197"/>
        <v>0.87939698492462315</v>
      </c>
      <c r="N2952" s="22" t="str">
        <f>IFERROR(VLOOKUP(A2952,'Base ATR'!$1:$1048576,2,0),"")</f>
        <v/>
      </c>
      <c r="O2952" s="23" t="str">
        <f t="shared" ca="1" si="198"/>
        <v/>
      </c>
      <c r="P2952" t="str">
        <f t="shared" si="199"/>
        <v/>
      </c>
    </row>
    <row r="2953" spans="1:16" x14ac:dyDescent="0.3">
      <c r="A2953" t="s">
        <v>6570</v>
      </c>
      <c r="D2953" s="29">
        <v>18800000</v>
      </c>
      <c r="E2953" s="29">
        <v>15500000</v>
      </c>
      <c r="F2953" t="s">
        <v>4033</v>
      </c>
      <c r="G2953" s="13">
        <f>IFERROR(IF($F2953="ALTA",$D2953*1.03,
IF($F2953="MEDIA",$D2953*1,
IF($F2953="BAJA",$D2953*0.92,
IF($F2953="LIQUIDAR",_xlfn.XLOOKUP(A2953,Rotación!$A:$A,Rotación!$O:$O,0,0,-1),"")))),"")</f>
        <v>18800000</v>
      </c>
      <c r="H2953" s="13">
        <f>IFERROR(IF($F2953="ALTA",$D2953*1,
IF($F2953="MEDIA",$D2953*0.97,
IF($F2953="BAJA",$D2953*0.9,
IF($F2953="LIQUIDAR",_xlfn.XLOOKUP(A2953,Rotación!$A:$A,Rotación!$O:$O,0,0,-1),"")))),"")</f>
        <v>18236000</v>
      </c>
      <c r="I2953" s="13">
        <f>IFERROR(IF($F2953="ALTA",$D2953*0.97,
IF($F2953="MEDIA",$D2953*0.94,
IF($F2953="BAJA",$D2953*0.87,
IF($F2953="LIQUIDAR",_xlfn.XLOOKUP(A2953,Rotación!$A:$A,Rotación!$O:$O,0,0,-1),"")))),"")</f>
        <v>17672000</v>
      </c>
      <c r="J2953" s="13">
        <f>IFERROR(IF($F2953="ALTA",$D2953*0.94,
IF($F2953="MEDIA",$D2953*0.9,
IF($F2953="BAJA",$D2953*0.85,
IF($F2953="LIQUIDAR",_xlfn.XLOOKUP(A2953,Rotación!$A:$A,Rotación!$O:$O,0,0,-1),"")))),"")</f>
        <v>16920000</v>
      </c>
      <c r="K2953" s="13">
        <f>_xlfn.XLOOKUP(A2953,Rotación!$A:$A,Rotación!$P:$P,"",0,-1)</f>
        <v>16990000</v>
      </c>
      <c r="L2953" s="25">
        <f t="shared" si="196"/>
        <v>-1810000</v>
      </c>
      <c r="M2953" s="26">
        <f t="shared" si="197"/>
        <v>0.82446808510638303</v>
      </c>
      <c r="N2953" s="22" t="str">
        <f>IFERROR(VLOOKUP(A2953,'Base ATR'!$1:$1048576,2,0),"")</f>
        <v/>
      </c>
      <c r="O2953" s="23" t="str">
        <f t="shared" ca="1" si="198"/>
        <v/>
      </c>
      <c r="P2953" t="str">
        <f t="shared" si="199"/>
        <v/>
      </c>
    </row>
    <row r="2954" spans="1:16" x14ac:dyDescent="0.3">
      <c r="A2954" t="s">
        <v>6571</v>
      </c>
      <c r="D2954" s="29">
        <v>21700000</v>
      </c>
      <c r="E2954" s="29">
        <v>18000000</v>
      </c>
      <c r="F2954" t="s">
        <v>4033</v>
      </c>
      <c r="G2954" s="13">
        <f>IFERROR(IF($F2954="ALTA",$D2954*1.03,
IF($F2954="MEDIA",$D2954*1,
IF($F2954="BAJA",$D2954*0.92,
IF($F2954="LIQUIDAR",_xlfn.XLOOKUP(A2954,Rotación!$A:$A,Rotación!$O:$O,0,0,-1),"")))),"")</f>
        <v>21700000</v>
      </c>
      <c r="H2954" s="13">
        <f>IFERROR(IF($F2954="ALTA",$D2954*1,
IF($F2954="MEDIA",$D2954*0.97,
IF($F2954="BAJA",$D2954*0.9,
IF($F2954="LIQUIDAR",_xlfn.XLOOKUP(A2954,Rotación!$A:$A,Rotación!$O:$O,0,0,-1),"")))),"")</f>
        <v>21049000</v>
      </c>
      <c r="I2954" s="13">
        <f>IFERROR(IF($F2954="ALTA",$D2954*0.97,
IF($F2954="MEDIA",$D2954*0.94,
IF($F2954="BAJA",$D2954*0.87,
IF($F2954="LIQUIDAR",_xlfn.XLOOKUP(A2954,Rotación!$A:$A,Rotación!$O:$O,0,0,-1),"")))),"")</f>
        <v>20398000</v>
      </c>
      <c r="J2954" s="13">
        <f>IFERROR(IF($F2954="ALTA",$D2954*0.94,
IF($F2954="MEDIA",$D2954*0.9,
IF($F2954="BAJA",$D2954*0.85,
IF($F2954="LIQUIDAR",_xlfn.XLOOKUP(A2954,Rotación!$A:$A,Rotación!$O:$O,0,0,-1),"")))),"")</f>
        <v>19530000</v>
      </c>
      <c r="K2954" s="13" t="str">
        <f>_xlfn.XLOOKUP(A2954,Rotación!$A:$A,Rotación!$P:$P,"",0,-1)</f>
        <v/>
      </c>
      <c r="L2954" s="25" t="e">
        <f t="shared" si="196"/>
        <v>#VALUE!</v>
      </c>
      <c r="M2954" s="26">
        <f t="shared" si="197"/>
        <v>0.82949308755760365</v>
      </c>
      <c r="N2954" s="22" t="str">
        <f>IFERROR(VLOOKUP(A2954,'Base ATR'!$1:$1048576,2,0),"")</f>
        <v/>
      </c>
      <c r="O2954" s="23" t="str">
        <f t="shared" ca="1" si="198"/>
        <v/>
      </c>
      <c r="P2954" t="str">
        <f t="shared" si="199"/>
        <v/>
      </c>
    </row>
    <row r="2955" spans="1:16" x14ac:dyDescent="0.3">
      <c r="A2955" t="s">
        <v>6572</v>
      </c>
      <c r="D2955" s="29">
        <v>26600000</v>
      </c>
      <c r="E2955" s="29">
        <v>22000000</v>
      </c>
      <c r="F2955" t="s">
        <v>4033</v>
      </c>
      <c r="G2955" s="13">
        <f>IFERROR(IF($F2955="ALTA",$D2955*1.03,
IF($F2955="MEDIA",$D2955*1,
IF($F2955="BAJA",$D2955*0.92,
IF($F2955="LIQUIDAR",_xlfn.XLOOKUP(A2955,Rotación!$A:$A,Rotación!$O:$O,0,0,-1),"")))),"")</f>
        <v>26600000</v>
      </c>
      <c r="H2955" s="13">
        <f>IFERROR(IF($F2955="ALTA",$D2955*1,
IF($F2955="MEDIA",$D2955*0.97,
IF($F2955="BAJA",$D2955*0.9,
IF($F2955="LIQUIDAR",_xlfn.XLOOKUP(A2955,Rotación!$A:$A,Rotación!$O:$O,0,0,-1),"")))),"")</f>
        <v>25802000</v>
      </c>
      <c r="I2955" s="13">
        <f>IFERROR(IF($F2955="ALTA",$D2955*0.97,
IF($F2955="MEDIA",$D2955*0.94,
IF($F2955="BAJA",$D2955*0.87,
IF($F2955="LIQUIDAR",_xlfn.XLOOKUP(A2955,Rotación!$A:$A,Rotación!$O:$O,0,0,-1),"")))),"")</f>
        <v>25004000</v>
      </c>
      <c r="J2955" s="13">
        <f>IFERROR(IF($F2955="ALTA",$D2955*0.94,
IF($F2955="MEDIA",$D2955*0.9,
IF($F2955="BAJA",$D2955*0.85,
IF($F2955="LIQUIDAR",_xlfn.XLOOKUP(A2955,Rotación!$A:$A,Rotación!$O:$O,0,0,-1),"")))),"")</f>
        <v>23940000</v>
      </c>
      <c r="K2955" s="13" t="str">
        <f>_xlfn.XLOOKUP(A2955,Rotación!$A:$A,Rotación!$P:$P,"",0,-1)</f>
        <v/>
      </c>
      <c r="L2955" s="25" t="e">
        <f t="shared" si="196"/>
        <v>#VALUE!</v>
      </c>
      <c r="M2955" s="26">
        <f t="shared" si="197"/>
        <v>0.82706766917293228</v>
      </c>
      <c r="N2955" s="22" t="str">
        <f>IFERROR(VLOOKUP(A2955,'Base ATR'!$1:$1048576,2,0),"")</f>
        <v/>
      </c>
      <c r="O2955" s="23" t="str">
        <f t="shared" ca="1" si="198"/>
        <v/>
      </c>
      <c r="P2955" t="str">
        <f t="shared" si="199"/>
        <v/>
      </c>
    </row>
    <row r="2956" spans="1:16" x14ac:dyDescent="0.3">
      <c r="A2956" t="s">
        <v>6573</v>
      </c>
      <c r="D2956" s="29">
        <v>10800000</v>
      </c>
      <c r="E2956" s="29">
        <v>9200000</v>
      </c>
      <c r="F2956" t="s">
        <v>4033</v>
      </c>
      <c r="G2956" s="13">
        <f>IFERROR(IF($F2956="ALTA",$D2956*1.03,
IF($F2956="MEDIA",$D2956*1,
IF($F2956="BAJA",$D2956*0.92,
IF($F2956="LIQUIDAR",_xlfn.XLOOKUP(A2956,Rotación!$A:$A,Rotación!$O:$O,0,0,-1),"")))),"")</f>
        <v>10800000</v>
      </c>
      <c r="H2956" s="13">
        <f>IFERROR(IF($F2956="ALTA",$D2956*1,
IF($F2956="MEDIA",$D2956*0.97,
IF($F2956="BAJA",$D2956*0.9,
IF($F2956="LIQUIDAR",_xlfn.XLOOKUP(A2956,Rotación!$A:$A,Rotación!$O:$O,0,0,-1),"")))),"")</f>
        <v>10476000</v>
      </c>
      <c r="I2956" s="13">
        <f>IFERROR(IF($F2956="ALTA",$D2956*0.97,
IF($F2956="MEDIA",$D2956*0.94,
IF($F2956="BAJA",$D2956*0.87,
IF($F2956="LIQUIDAR",_xlfn.XLOOKUP(A2956,Rotación!$A:$A,Rotación!$O:$O,0,0,-1),"")))),"")</f>
        <v>10152000</v>
      </c>
      <c r="J2956" s="13">
        <f>IFERROR(IF($F2956="ALTA",$D2956*0.94,
IF($F2956="MEDIA",$D2956*0.9,
IF($F2956="BAJA",$D2956*0.85,
IF($F2956="LIQUIDAR",_xlfn.XLOOKUP(A2956,Rotación!$A:$A,Rotación!$O:$O,0,0,-1),"")))),"")</f>
        <v>9720000</v>
      </c>
      <c r="K2956" s="13" t="str">
        <f>_xlfn.XLOOKUP(A2956,Rotación!$A:$A,Rotación!$P:$P,"",0,-1)</f>
        <v/>
      </c>
      <c r="L2956" s="25" t="e">
        <f t="shared" si="196"/>
        <v>#VALUE!</v>
      </c>
      <c r="M2956" s="26">
        <f t="shared" si="197"/>
        <v>0.85185185185185186</v>
      </c>
      <c r="N2956" s="22" t="str">
        <f>IFERROR(VLOOKUP(A2956,'Base ATR'!$1:$1048576,2,0),"")</f>
        <v/>
      </c>
      <c r="O2956" s="23" t="str">
        <f t="shared" ca="1" si="198"/>
        <v/>
      </c>
      <c r="P2956" t="str">
        <f t="shared" si="199"/>
        <v/>
      </c>
    </row>
    <row r="2957" spans="1:16" x14ac:dyDescent="0.3">
      <c r="A2957" t="s">
        <v>6574</v>
      </c>
      <c r="D2957" s="29">
        <v>21600000</v>
      </c>
      <c r="E2957" s="29">
        <v>18500000</v>
      </c>
      <c r="F2957" t="s">
        <v>4033</v>
      </c>
      <c r="G2957" s="13">
        <f>IFERROR(IF($F2957="ALTA",$D2957*1.03,
IF($F2957="MEDIA",$D2957*1,
IF($F2957="BAJA",$D2957*0.92,
IF($F2957="LIQUIDAR",_xlfn.XLOOKUP(A2957,Rotación!$A:$A,Rotación!$O:$O,0,0,-1),"")))),"")</f>
        <v>21600000</v>
      </c>
      <c r="H2957" s="13">
        <f>IFERROR(IF($F2957="ALTA",$D2957*1,
IF($F2957="MEDIA",$D2957*0.97,
IF($F2957="BAJA",$D2957*0.9,
IF($F2957="LIQUIDAR",_xlfn.XLOOKUP(A2957,Rotación!$A:$A,Rotación!$O:$O,0,0,-1),"")))),"")</f>
        <v>20952000</v>
      </c>
      <c r="I2957" s="13">
        <f>IFERROR(IF($F2957="ALTA",$D2957*0.97,
IF($F2957="MEDIA",$D2957*0.94,
IF($F2957="BAJA",$D2957*0.87,
IF($F2957="LIQUIDAR",_xlfn.XLOOKUP(A2957,Rotación!$A:$A,Rotación!$O:$O,0,0,-1),"")))),"")</f>
        <v>20304000</v>
      </c>
      <c r="J2957" s="13">
        <f>IFERROR(IF($F2957="ALTA",$D2957*0.94,
IF($F2957="MEDIA",$D2957*0.9,
IF($F2957="BAJA",$D2957*0.85,
IF($F2957="LIQUIDAR",_xlfn.XLOOKUP(A2957,Rotación!$A:$A,Rotación!$O:$O,0,0,-1),"")))),"")</f>
        <v>19440000</v>
      </c>
      <c r="K2957" s="13">
        <f>_xlfn.XLOOKUP(A2957,Rotación!$A:$A,Rotación!$P:$P,"",0,-1)</f>
        <v>19990000</v>
      </c>
      <c r="L2957" s="25">
        <f t="shared" si="196"/>
        <v>-1610000</v>
      </c>
      <c r="M2957" s="26">
        <f t="shared" si="197"/>
        <v>0.85648148148148151</v>
      </c>
      <c r="N2957" s="22">
        <f>IFERROR(VLOOKUP(A2957,'Base ATR'!$1:$1048576,2,0),"")</f>
        <v>46139.411111111112</v>
      </c>
      <c r="O2957" s="23">
        <f t="shared" ca="1" si="198"/>
        <v>148.5888888888876</v>
      </c>
      <c r="P2957" t="str">
        <f t="shared" si="199"/>
        <v>BAJO MERCADO</v>
      </c>
    </row>
    <row r="2958" spans="1:16" x14ac:dyDescent="0.3">
      <c r="A2958" t="s">
        <v>6575</v>
      </c>
      <c r="D2958" s="29">
        <v>6200000</v>
      </c>
      <c r="E2958" s="29">
        <v>5000000</v>
      </c>
      <c r="F2958" t="s">
        <v>4033</v>
      </c>
      <c r="G2958" s="13">
        <f>IFERROR(IF($F2958="ALTA",$D2958*1.03,
IF($F2958="MEDIA",$D2958*1,
IF($F2958="BAJA",$D2958*0.92,
IF($F2958="LIQUIDAR",_xlfn.XLOOKUP(A2958,Rotación!$A:$A,Rotación!$O:$O,0,0,-1),"")))),"")</f>
        <v>6200000</v>
      </c>
      <c r="H2958" s="13">
        <f>IFERROR(IF($F2958="ALTA",$D2958*1,
IF($F2958="MEDIA",$D2958*0.97,
IF($F2958="BAJA",$D2958*0.9,
IF($F2958="LIQUIDAR",_xlfn.XLOOKUP(A2958,Rotación!$A:$A,Rotación!$O:$O,0,0,-1),"")))),"")</f>
        <v>6014000</v>
      </c>
      <c r="I2958" s="13">
        <f>IFERROR(IF($F2958="ALTA",$D2958*0.97,
IF($F2958="MEDIA",$D2958*0.94,
IF($F2958="BAJA",$D2958*0.87,
IF($F2958="LIQUIDAR",_xlfn.XLOOKUP(A2958,Rotación!$A:$A,Rotación!$O:$O,0,0,-1),"")))),"")</f>
        <v>5828000</v>
      </c>
      <c r="J2958" s="13">
        <f>IFERROR(IF($F2958="ALTA",$D2958*0.94,
IF($F2958="MEDIA",$D2958*0.9,
IF($F2958="BAJA",$D2958*0.85,
IF($F2958="LIQUIDAR",_xlfn.XLOOKUP(A2958,Rotación!$A:$A,Rotación!$O:$O,0,0,-1),"")))),"")</f>
        <v>5580000</v>
      </c>
      <c r="K2958" s="13" t="str">
        <f>_xlfn.XLOOKUP(A2958,Rotación!$A:$A,Rotación!$P:$P,"",0,-1)</f>
        <v/>
      </c>
      <c r="L2958" s="25" t="e">
        <f t="shared" si="196"/>
        <v>#VALUE!</v>
      </c>
      <c r="M2958" s="26">
        <f t="shared" si="197"/>
        <v>0.80645161290322576</v>
      </c>
      <c r="N2958" s="22" t="str">
        <f>IFERROR(VLOOKUP(A2958,'Base ATR'!$1:$1048576,2,0),"")</f>
        <v/>
      </c>
      <c r="O2958" s="23" t="str">
        <f t="shared" ca="1" si="198"/>
        <v/>
      </c>
      <c r="P2958" t="str">
        <f t="shared" si="199"/>
        <v/>
      </c>
    </row>
    <row r="2959" spans="1:16" x14ac:dyDescent="0.3">
      <c r="A2959" t="s">
        <v>6576</v>
      </c>
      <c r="D2959" s="29">
        <v>15200000</v>
      </c>
      <c r="E2959" s="29">
        <v>11800000</v>
      </c>
      <c r="F2959" t="s">
        <v>4033</v>
      </c>
      <c r="G2959" s="13">
        <f>IFERROR(IF($F2959="ALTA",$D2959*1.03,
IF($F2959="MEDIA",$D2959*1,
IF($F2959="BAJA",$D2959*0.92,
IF($F2959="LIQUIDAR",_xlfn.XLOOKUP(A2959,Rotación!$A:$A,Rotación!$O:$O,0,0,-1),"")))),"")</f>
        <v>15200000</v>
      </c>
      <c r="H2959" s="13">
        <f>IFERROR(IF($F2959="ALTA",$D2959*1,
IF($F2959="MEDIA",$D2959*0.97,
IF($F2959="BAJA",$D2959*0.9,
IF($F2959="LIQUIDAR",_xlfn.XLOOKUP(A2959,Rotación!$A:$A,Rotación!$O:$O,0,0,-1),"")))),"")</f>
        <v>14744000</v>
      </c>
      <c r="I2959" s="13">
        <f>IFERROR(IF($F2959="ALTA",$D2959*0.97,
IF($F2959="MEDIA",$D2959*0.94,
IF($F2959="BAJA",$D2959*0.87,
IF($F2959="LIQUIDAR",_xlfn.XLOOKUP(A2959,Rotación!$A:$A,Rotación!$O:$O,0,0,-1),"")))),"")</f>
        <v>14288000</v>
      </c>
      <c r="J2959" s="13">
        <f>IFERROR(IF($F2959="ALTA",$D2959*0.94,
IF($F2959="MEDIA",$D2959*0.9,
IF($F2959="BAJA",$D2959*0.85,
IF($F2959="LIQUIDAR",_xlfn.XLOOKUP(A2959,Rotación!$A:$A,Rotación!$O:$O,0,0,-1),"")))),"")</f>
        <v>13680000</v>
      </c>
      <c r="K2959" s="13" t="str">
        <f>_xlfn.XLOOKUP(A2959,Rotación!$A:$A,Rotación!$P:$P,"",0,-1)</f>
        <v/>
      </c>
      <c r="L2959" s="25" t="e">
        <f t="shared" si="196"/>
        <v>#VALUE!</v>
      </c>
      <c r="M2959" s="26">
        <f t="shared" si="197"/>
        <v>0.77631578947368418</v>
      </c>
      <c r="N2959" s="22" t="str">
        <f>IFERROR(VLOOKUP(A2959,'Base ATR'!$1:$1048576,2,0),"")</f>
        <v/>
      </c>
      <c r="O2959" s="23" t="str">
        <f t="shared" ca="1" si="198"/>
        <v/>
      </c>
      <c r="P2959" t="str">
        <f t="shared" si="199"/>
        <v/>
      </c>
    </row>
    <row r="2960" spans="1:16" x14ac:dyDescent="0.3">
      <c r="A2960" t="s">
        <v>6577</v>
      </c>
      <c r="D2960" s="29">
        <v>13000000</v>
      </c>
      <c r="E2960" s="29">
        <v>10500000</v>
      </c>
      <c r="F2960" t="s">
        <v>4033</v>
      </c>
      <c r="G2960" s="13">
        <f>IFERROR(IF($F2960="ALTA",$D2960*1.03,
IF($F2960="MEDIA",$D2960*1,
IF($F2960="BAJA",$D2960*0.92,
IF($F2960="LIQUIDAR",_xlfn.XLOOKUP(A2960,Rotación!$A:$A,Rotación!$O:$O,0,0,-1),"")))),"")</f>
        <v>13000000</v>
      </c>
      <c r="H2960" s="13">
        <f>IFERROR(IF($F2960="ALTA",$D2960*1,
IF($F2960="MEDIA",$D2960*0.97,
IF($F2960="BAJA",$D2960*0.9,
IF($F2960="LIQUIDAR",_xlfn.XLOOKUP(A2960,Rotación!$A:$A,Rotación!$O:$O,0,0,-1),"")))),"")</f>
        <v>12610000</v>
      </c>
      <c r="I2960" s="13">
        <f>IFERROR(IF($F2960="ALTA",$D2960*0.97,
IF($F2960="MEDIA",$D2960*0.94,
IF($F2960="BAJA",$D2960*0.87,
IF($F2960="LIQUIDAR",_xlfn.XLOOKUP(A2960,Rotación!$A:$A,Rotación!$O:$O,0,0,-1),"")))),"")</f>
        <v>12220000</v>
      </c>
      <c r="J2960" s="13">
        <f>IFERROR(IF($F2960="ALTA",$D2960*0.94,
IF($F2960="MEDIA",$D2960*0.9,
IF($F2960="BAJA",$D2960*0.85,
IF($F2960="LIQUIDAR",_xlfn.XLOOKUP(A2960,Rotación!$A:$A,Rotación!$O:$O,0,0,-1),"")))),"")</f>
        <v>11700000</v>
      </c>
      <c r="K2960" s="13" t="str">
        <f>_xlfn.XLOOKUP(A2960,Rotación!$A:$A,Rotación!$P:$P,"",0,-1)</f>
        <v/>
      </c>
      <c r="L2960" s="25" t="e">
        <f t="shared" si="196"/>
        <v>#VALUE!</v>
      </c>
      <c r="M2960" s="26">
        <f t="shared" si="197"/>
        <v>0.80769230769230771</v>
      </c>
      <c r="N2960" s="22" t="str">
        <f>IFERROR(VLOOKUP(A2960,'Base ATR'!$1:$1048576,2,0),"")</f>
        <v/>
      </c>
      <c r="O2960" s="23" t="str">
        <f t="shared" ca="1" si="198"/>
        <v/>
      </c>
      <c r="P2960" t="str">
        <f t="shared" si="199"/>
        <v/>
      </c>
    </row>
    <row r="2961" spans="1:16" x14ac:dyDescent="0.3">
      <c r="A2961" t="s">
        <v>6578</v>
      </c>
      <c r="D2961" s="29">
        <v>13200000</v>
      </c>
      <c r="E2961" s="29">
        <v>10800000</v>
      </c>
      <c r="F2961" t="s">
        <v>5391</v>
      </c>
      <c r="G2961" s="13">
        <f>IFERROR(IF($F2961="ALTA",$D2961*1.03,
IF($F2961="MEDIA",$D2961*1,
IF($F2961="BAJA",$D2961*0.92,
IF($F2961="LIQUIDAR",_xlfn.XLOOKUP(A2961,Rotación!$A:$A,Rotación!$O:$O,0,0,-1),"")))),"")</f>
        <v>12144000</v>
      </c>
      <c r="H2961" s="13">
        <f>IFERROR(IF($F2961="ALTA",$D2961*1,
IF($F2961="MEDIA",$D2961*0.97,
IF($F2961="BAJA",$D2961*0.9,
IF($F2961="LIQUIDAR",_xlfn.XLOOKUP(A2961,Rotación!$A:$A,Rotación!$O:$O,0,0,-1),"")))),"")</f>
        <v>11880000</v>
      </c>
      <c r="I2961" s="13">
        <f>IFERROR(IF($F2961="ALTA",$D2961*0.97,
IF($F2961="MEDIA",$D2961*0.94,
IF($F2961="BAJA",$D2961*0.87,
IF($F2961="LIQUIDAR",_xlfn.XLOOKUP(A2961,Rotación!$A:$A,Rotación!$O:$O,0,0,-1),"")))),"")</f>
        <v>11484000</v>
      </c>
      <c r="J2961" s="13">
        <f>IFERROR(IF($F2961="ALTA",$D2961*0.94,
IF($F2961="MEDIA",$D2961*0.9,
IF($F2961="BAJA",$D2961*0.85,
IF($F2961="LIQUIDAR",_xlfn.XLOOKUP(A2961,Rotación!$A:$A,Rotación!$O:$O,0,0,-1),"")))),"")</f>
        <v>11220000</v>
      </c>
      <c r="K2961" s="13" t="str">
        <f>_xlfn.XLOOKUP(A2961,Rotación!$A:$A,Rotación!$P:$P,"",0,-1)</f>
        <v/>
      </c>
      <c r="L2961" s="25" t="e">
        <f t="shared" si="196"/>
        <v>#VALUE!</v>
      </c>
      <c r="M2961" s="26">
        <f t="shared" si="197"/>
        <v>0.81818181818181823</v>
      </c>
      <c r="N2961" s="22" t="str">
        <f>IFERROR(VLOOKUP(A2961,'Base ATR'!$1:$1048576,2,0),"")</f>
        <v/>
      </c>
      <c r="O2961" s="23" t="str">
        <f t="shared" ca="1" si="198"/>
        <v/>
      </c>
      <c r="P2961" t="str">
        <f t="shared" si="199"/>
        <v/>
      </c>
    </row>
    <row r="2962" spans="1:16" x14ac:dyDescent="0.3">
      <c r="A2962" t="s">
        <v>6579</v>
      </c>
      <c r="D2962" s="29">
        <v>6800000</v>
      </c>
      <c r="E2962" s="29">
        <v>4900000</v>
      </c>
      <c r="F2962" t="s">
        <v>5391</v>
      </c>
      <c r="G2962" s="13">
        <f>IFERROR(IF($F2962="ALTA",$D2962*1.03,
IF($F2962="MEDIA",$D2962*1,
IF($F2962="BAJA",$D2962*0.92,
IF($F2962="LIQUIDAR",_xlfn.XLOOKUP(A2962,Rotación!$A:$A,Rotación!$O:$O,0,0,-1),"")))),"")</f>
        <v>6256000</v>
      </c>
      <c r="H2962" s="13">
        <f>IFERROR(IF($F2962="ALTA",$D2962*1,
IF($F2962="MEDIA",$D2962*0.97,
IF($F2962="BAJA",$D2962*0.9,
IF($F2962="LIQUIDAR",_xlfn.XLOOKUP(A2962,Rotación!$A:$A,Rotación!$O:$O,0,0,-1),"")))),"")</f>
        <v>6120000</v>
      </c>
      <c r="I2962" s="13">
        <f>IFERROR(IF($F2962="ALTA",$D2962*0.97,
IF($F2962="MEDIA",$D2962*0.94,
IF($F2962="BAJA",$D2962*0.87,
IF($F2962="LIQUIDAR",_xlfn.XLOOKUP(A2962,Rotación!$A:$A,Rotación!$O:$O,0,0,-1),"")))),"")</f>
        <v>5916000</v>
      </c>
      <c r="J2962" s="13">
        <f>IFERROR(IF($F2962="ALTA",$D2962*0.94,
IF($F2962="MEDIA",$D2962*0.9,
IF($F2962="BAJA",$D2962*0.85,
IF($F2962="LIQUIDAR",_xlfn.XLOOKUP(A2962,Rotación!$A:$A,Rotación!$O:$O,0,0,-1),"")))),"")</f>
        <v>5780000</v>
      </c>
      <c r="K2962" s="13" t="str">
        <f>_xlfn.XLOOKUP(A2962,Rotación!$A:$A,Rotación!$P:$P,"",0,-1)</f>
        <v/>
      </c>
      <c r="L2962" s="25" t="e">
        <f t="shared" si="196"/>
        <v>#VALUE!</v>
      </c>
      <c r="M2962" s="26">
        <f t="shared" si="197"/>
        <v>0.72058823529411764</v>
      </c>
      <c r="N2962" s="22" t="str">
        <f>IFERROR(VLOOKUP(A2962,'Base ATR'!$1:$1048576,2,0),"")</f>
        <v/>
      </c>
      <c r="O2962" s="23" t="str">
        <f t="shared" ca="1" si="198"/>
        <v/>
      </c>
      <c r="P2962" t="str">
        <f t="shared" si="199"/>
        <v/>
      </c>
    </row>
    <row r="2963" spans="1:16" x14ac:dyDescent="0.3">
      <c r="A2963" t="s">
        <v>6580</v>
      </c>
      <c r="D2963" s="29">
        <v>14700000</v>
      </c>
      <c r="E2963" s="29">
        <v>11500000</v>
      </c>
      <c r="F2963" t="s">
        <v>5391</v>
      </c>
      <c r="G2963" s="13">
        <f>IFERROR(IF($F2963="ALTA",$D2963*1.03,
IF($F2963="MEDIA",$D2963*1,
IF($F2963="BAJA",$D2963*0.92,
IF($F2963="LIQUIDAR",_xlfn.XLOOKUP(A2963,Rotación!$A:$A,Rotación!$O:$O,0,0,-1),"")))),"")</f>
        <v>13524000</v>
      </c>
      <c r="H2963" s="13">
        <f>IFERROR(IF($F2963="ALTA",$D2963*1,
IF($F2963="MEDIA",$D2963*0.97,
IF($F2963="BAJA",$D2963*0.9,
IF($F2963="LIQUIDAR",_xlfn.XLOOKUP(A2963,Rotación!$A:$A,Rotación!$O:$O,0,0,-1),"")))),"")</f>
        <v>13230000</v>
      </c>
      <c r="I2963" s="13">
        <f>IFERROR(IF($F2963="ALTA",$D2963*0.97,
IF($F2963="MEDIA",$D2963*0.94,
IF($F2963="BAJA",$D2963*0.87,
IF($F2963="LIQUIDAR",_xlfn.XLOOKUP(A2963,Rotación!$A:$A,Rotación!$O:$O,0,0,-1),"")))),"")</f>
        <v>12789000</v>
      </c>
      <c r="J2963" s="13">
        <f>IFERROR(IF($F2963="ALTA",$D2963*0.94,
IF($F2963="MEDIA",$D2963*0.9,
IF($F2963="BAJA",$D2963*0.85,
IF($F2963="LIQUIDAR",_xlfn.XLOOKUP(A2963,Rotación!$A:$A,Rotación!$O:$O,0,0,-1),"")))),"")</f>
        <v>12495000</v>
      </c>
      <c r="K2963" s="13" t="str">
        <f>_xlfn.XLOOKUP(A2963,Rotación!$A:$A,Rotación!$P:$P,"",0,-1)</f>
        <v/>
      </c>
      <c r="L2963" s="25" t="e">
        <f t="shared" si="196"/>
        <v>#VALUE!</v>
      </c>
      <c r="M2963" s="26">
        <f t="shared" si="197"/>
        <v>0.78231292517006801</v>
      </c>
      <c r="N2963" s="22" t="str">
        <f>IFERROR(VLOOKUP(A2963,'Base ATR'!$1:$1048576,2,0),"")</f>
        <v/>
      </c>
      <c r="O2963" s="23" t="str">
        <f t="shared" ca="1" si="198"/>
        <v/>
      </c>
      <c r="P2963" t="str">
        <f t="shared" si="199"/>
        <v/>
      </c>
    </row>
    <row r="2964" spans="1:16" x14ac:dyDescent="0.3">
      <c r="A2964" t="s">
        <v>6581</v>
      </c>
      <c r="D2964" s="29">
        <v>13900000</v>
      </c>
      <c r="E2964" s="29">
        <v>11500000</v>
      </c>
      <c r="F2964" t="s">
        <v>5391</v>
      </c>
      <c r="G2964" s="13">
        <f>IFERROR(IF($F2964="ALTA",$D2964*1.03,
IF($F2964="MEDIA",$D2964*1,
IF($F2964="BAJA",$D2964*0.92,
IF($F2964="LIQUIDAR",_xlfn.XLOOKUP(A2964,Rotación!$A:$A,Rotación!$O:$O,0,0,-1),"")))),"")</f>
        <v>12788000</v>
      </c>
      <c r="H2964" s="13">
        <f>IFERROR(IF($F2964="ALTA",$D2964*1,
IF($F2964="MEDIA",$D2964*0.97,
IF($F2964="BAJA",$D2964*0.9,
IF($F2964="LIQUIDAR",_xlfn.XLOOKUP(A2964,Rotación!$A:$A,Rotación!$O:$O,0,0,-1),"")))),"")</f>
        <v>12510000</v>
      </c>
      <c r="I2964" s="13">
        <f>IFERROR(IF($F2964="ALTA",$D2964*0.97,
IF($F2964="MEDIA",$D2964*0.94,
IF($F2964="BAJA",$D2964*0.87,
IF($F2964="LIQUIDAR",_xlfn.XLOOKUP(A2964,Rotación!$A:$A,Rotación!$O:$O,0,0,-1),"")))),"")</f>
        <v>12093000</v>
      </c>
      <c r="J2964" s="13">
        <f>IFERROR(IF($F2964="ALTA",$D2964*0.94,
IF($F2964="MEDIA",$D2964*0.9,
IF($F2964="BAJA",$D2964*0.85,
IF($F2964="LIQUIDAR",_xlfn.XLOOKUP(A2964,Rotación!$A:$A,Rotación!$O:$O,0,0,-1),"")))),"")</f>
        <v>11815000</v>
      </c>
      <c r="K2964" s="13" t="str">
        <f>_xlfn.XLOOKUP(A2964,Rotación!$A:$A,Rotación!$P:$P,"",0,-1)</f>
        <v/>
      </c>
      <c r="L2964" s="25" t="e">
        <f t="shared" si="196"/>
        <v>#VALUE!</v>
      </c>
      <c r="M2964" s="26">
        <f t="shared" si="197"/>
        <v>0.82733812949640284</v>
      </c>
      <c r="N2964" s="22" t="str">
        <f>IFERROR(VLOOKUP(A2964,'Base ATR'!$1:$1048576,2,0),"")</f>
        <v/>
      </c>
      <c r="O2964" s="23" t="str">
        <f t="shared" ca="1" si="198"/>
        <v/>
      </c>
      <c r="P2964" t="str">
        <f t="shared" si="199"/>
        <v/>
      </c>
    </row>
    <row r="2965" spans="1:16" x14ac:dyDescent="0.3">
      <c r="A2965" t="s">
        <v>6582</v>
      </c>
      <c r="D2965" s="29">
        <v>14900000</v>
      </c>
      <c r="E2965" s="29">
        <v>11700000</v>
      </c>
      <c r="F2965" t="s">
        <v>5391</v>
      </c>
      <c r="G2965" s="13">
        <f>IFERROR(IF($F2965="ALTA",$D2965*1.03,
IF($F2965="MEDIA",$D2965*1,
IF($F2965="BAJA",$D2965*0.92,
IF($F2965="LIQUIDAR",_xlfn.XLOOKUP(A2965,Rotación!$A:$A,Rotación!$O:$O,0,0,-1),"")))),"")</f>
        <v>13708000</v>
      </c>
      <c r="H2965" s="13">
        <f>IFERROR(IF($F2965="ALTA",$D2965*1,
IF($F2965="MEDIA",$D2965*0.97,
IF($F2965="BAJA",$D2965*0.9,
IF($F2965="LIQUIDAR",_xlfn.XLOOKUP(A2965,Rotación!$A:$A,Rotación!$O:$O,0,0,-1),"")))),"")</f>
        <v>13410000</v>
      </c>
      <c r="I2965" s="13">
        <f>IFERROR(IF($F2965="ALTA",$D2965*0.97,
IF($F2965="MEDIA",$D2965*0.94,
IF($F2965="BAJA",$D2965*0.87,
IF($F2965="LIQUIDAR",_xlfn.XLOOKUP(A2965,Rotación!$A:$A,Rotación!$O:$O,0,0,-1),"")))),"")</f>
        <v>12963000</v>
      </c>
      <c r="J2965" s="13">
        <f>IFERROR(IF($F2965="ALTA",$D2965*0.94,
IF($F2965="MEDIA",$D2965*0.9,
IF($F2965="BAJA",$D2965*0.85,
IF($F2965="LIQUIDAR",_xlfn.XLOOKUP(A2965,Rotación!$A:$A,Rotación!$O:$O,0,0,-1),"")))),"")</f>
        <v>12665000</v>
      </c>
      <c r="K2965" s="13" t="str">
        <f>_xlfn.XLOOKUP(A2965,Rotación!$A:$A,Rotación!$P:$P,"",0,-1)</f>
        <v/>
      </c>
      <c r="L2965" s="25" t="e">
        <f t="shared" si="196"/>
        <v>#VALUE!</v>
      </c>
      <c r="M2965" s="26">
        <f t="shared" si="197"/>
        <v>0.78523489932885904</v>
      </c>
      <c r="N2965" s="22" t="str">
        <f>IFERROR(VLOOKUP(A2965,'Base ATR'!$1:$1048576,2,0),"")</f>
        <v/>
      </c>
      <c r="O2965" s="23" t="str">
        <f t="shared" ca="1" si="198"/>
        <v/>
      </c>
      <c r="P2965" t="str">
        <f t="shared" si="199"/>
        <v/>
      </c>
    </row>
    <row r="2966" spans="1:16" x14ac:dyDescent="0.3">
      <c r="A2966" t="s">
        <v>6583</v>
      </c>
      <c r="D2966" s="29">
        <v>9300000</v>
      </c>
      <c r="E2966" s="29">
        <v>7200000</v>
      </c>
      <c r="F2966" t="s">
        <v>5391</v>
      </c>
      <c r="G2966" s="13">
        <f>IFERROR(IF($F2966="ALTA",$D2966*1.03,
IF($F2966="MEDIA",$D2966*1,
IF($F2966="BAJA",$D2966*0.92,
IF($F2966="LIQUIDAR",_xlfn.XLOOKUP(A2966,Rotación!$A:$A,Rotación!$O:$O,0,0,-1),"")))),"")</f>
        <v>8556000</v>
      </c>
      <c r="H2966" s="13">
        <f>IFERROR(IF($F2966="ALTA",$D2966*1,
IF($F2966="MEDIA",$D2966*0.97,
IF($F2966="BAJA",$D2966*0.9,
IF($F2966="LIQUIDAR",_xlfn.XLOOKUP(A2966,Rotación!$A:$A,Rotación!$O:$O,0,0,-1),"")))),"")</f>
        <v>8370000</v>
      </c>
      <c r="I2966" s="13">
        <f>IFERROR(IF($F2966="ALTA",$D2966*0.97,
IF($F2966="MEDIA",$D2966*0.94,
IF($F2966="BAJA",$D2966*0.87,
IF($F2966="LIQUIDAR",_xlfn.XLOOKUP(A2966,Rotación!$A:$A,Rotación!$O:$O,0,0,-1),"")))),"")</f>
        <v>8091000</v>
      </c>
      <c r="J2966" s="13">
        <f>IFERROR(IF($F2966="ALTA",$D2966*0.94,
IF($F2966="MEDIA",$D2966*0.9,
IF($F2966="BAJA",$D2966*0.85,
IF($F2966="LIQUIDAR",_xlfn.XLOOKUP(A2966,Rotación!$A:$A,Rotación!$O:$O,0,0,-1),"")))),"")</f>
        <v>7905000</v>
      </c>
      <c r="K2966" s="13" t="str">
        <f>_xlfn.XLOOKUP(A2966,Rotación!$A:$A,Rotación!$P:$P,"",0,-1)</f>
        <v/>
      </c>
      <c r="L2966" s="25" t="e">
        <f t="shared" si="196"/>
        <v>#VALUE!</v>
      </c>
      <c r="M2966" s="26">
        <f t="shared" si="197"/>
        <v>0.77419354838709675</v>
      </c>
      <c r="N2966" s="22" t="str">
        <f>IFERROR(VLOOKUP(A2966,'Base ATR'!$1:$1048576,2,0),"")</f>
        <v/>
      </c>
      <c r="O2966" s="23" t="str">
        <f t="shared" ca="1" si="198"/>
        <v/>
      </c>
      <c r="P2966" t="str">
        <f t="shared" si="199"/>
        <v/>
      </c>
    </row>
    <row r="2967" spans="1:16" x14ac:dyDescent="0.3">
      <c r="A2967" t="s">
        <v>6584</v>
      </c>
      <c r="D2967" s="29">
        <v>17100000</v>
      </c>
      <c r="E2967" s="29">
        <v>14500000</v>
      </c>
      <c r="F2967" t="s">
        <v>5391</v>
      </c>
      <c r="G2967" s="13">
        <f>IFERROR(IF($F2967="ALTA",$D2967*1.03,
IF($F2967="MEDIA",$D2967*1,
IF($F2967="BAJA",$D2967*0.92,
IF($F2967="LIQUIDAR",_xlfn.XLOOKUP(A2967,Rotación!$A:$A,Rotación!$O:$O,0,0,-1),"")))),"")</f>
        <v>15732000</v>
      </c>
      <c r="H2967" s="13">
        <f>IFERROR(IF($F2967="ALTA",$D2967*1,
IF($F2967="MEDIA",$D2967*0.97,
IF($F2967="BAJA",$D2967*0.9,
IF($F2967="LIQUIDAR",_xlfn.XLOOKUP(A2967,Rotación!$A:$A,Rotación!$O:$O,0,0,-1),"")))),"")</f>
        <v>15390000</v>
      </c>
      <c r="I2967" s="13">
        <f>IFERROR(IF($F2967="ALTA",$D2967*0.97,
IF($F2967="MEDIA",$D2967*0.94,
IF($F2967="BAJA",$D2967*0.87,
IF($F2967="LIQUIDAR",_xlfn.XLOOKUP(A2967,Rotación!$A:$A,Rotación!$O:$O,0,0,-1),"")))),"")</f>
        <v>14877000</v>
      </c>
      <c r="J2967" s="13">
        <f>IFERROR(IF($F2967="ALTA",$D2967*0.94,
IF($F2967="MEDIA",$D2967*0.9,
IF($F2967="BAJA",$D2967*0.85,
IF($F2967="LIQUIDAR",_xlfn.XLOOKUP(A2967,Rotación!$A:$A,Rotación!$O:$O,0,0,-1),"")))),"")</f>
        <v>14535000</v>
      </c>
      <c r="K2967" s="13" t="str">
        <f>_xlfn.XLOOKUP(A2967,Rotación!$A:$A,Rotación!$P:$P,"",0,-1)</f>
        <v/>
      </c>
      <c r="L2967" s="25" t="e">
        <f t="shared" si="196"/>
        <v>#VALUE!</v>
      </c>
      <c r="M2967" s="26">
        <f t="shared" si="197"/>
        <v>0.84795321637426901</v>
      </c>
      <c r="N2967" s="22" t="str">
        <f>IFERROR(VLOOKUP(A2967,'Base ATR'!$1:$1048576,2,0),"")</f>
        <v/>
      </c>
      <c r="O2967" s="23" t="str">
        <f t="shared" ca="1" si="198"/>
        <v/>
      </c>
      <c r="P2967" t="str">
        <f t="shared" si="199"/>
        <v/>
      </c>
    </row>
    <row r="2968" spans="1:16" x14ac:dyDescent="0.3">
      <c r="A2968" t="s">
        <v>6585</v>
      </c>
      <c r="D2968" s="29">
        <v>20000000</v>
      </c>
      <c r="E2968" s="29">
        <v>17000000</v>
      </c>
      <c r="F2968" t="s">
        <v>5391</v>
      </c>
      <c r="G2968" s="13">
        <f>IFERROR(IF($F2968="ALTA",$D2968*1.03,
IF($F2968="MEDIA",$D2968*1,
IF($F2968="BAJA",$D2968*0.92,
IF($F2968="LIQUIDAR",_xlfn.XLOOKUP(A2968,Rotación!$A:$A,Rotación!$O:$O,0,0,-1),"")))),"")</f>
        <v>18400000</v>
      </c>
      <c r="H2968" s="13">
        <f>IFERROR(IF($F2968="ALTA",$D2968*1,
IF($F2968="MEDIA",$D2968*0.97,
IF($F2968="BAJA",$D2968*0.9,
IF($F2968="LIQUIDAR",_xlfn.XLOOKUP(A2968,Rotación!$A:$A,Rotación!$O:$O,0,0,-1),"")))),"")</f>
        <v>18000000</v>
      </c>
      <c r="I2968" s="13">
        <f>IFERROR(IF($F2968="ALTA",$D2968*0.97,
IF($F2968="MEDIA",$D2968*0.94,
IF($F2968="BAJA",$D2968*0.87,
IF($F2968="LIQUIDAR",_xlfn.XLOOKUP(A2968,Rotación!$A:$A,Rotación!$O:$O,0,0,-1),"")))),"")</f>
        <v>17400000</v>
      </c>
      <c r="J2968" s="13">
        <f>IFERROR(IF($F2968="ALTA",$D2968*0.94,
IF($F2968="MEDIA",$D2968*0.9,
IF($F2968="BAJA",$D2968*0.85,
IF($F2968="LIQUIDAR",_xlfn.XLOOKUP(A2968,Rotación!$A:$A,Rotación!$O:$O,0,0,-1),"")))),"")</f>
        <v>17000000</v>
      </c>
      <c r="K2968" s="13" t="str">
        <f>_xlfn.XLOOKUP(A2968,Rotación!$A:$A,Rotación!$P:$P,"",0,-1)</f>
        <v/>
      </c>
      <c r="L2968" s="25" t="e">
        <f t="shared" si="196"/>
        <v>#VALUE!</v>
      </c>
      <c r="M2968" s="26">
        <f t="shared" si="197"/>
        <v>0.85</v>
      </c>
      <c r="N2968" s="22" t="str">
        <f>IFERROR(VLOOKUP(A2968,'Base ATR'!$1:$1048576,2,0),"")</f>
        <v/>
      </c>
      <c r="O2968" s="23" t="str">
        <f t="shared" ca="1" si="198"/>
        <v/>
      </c>
      <c r="P2968" t="str">
        <f t="shared" si="199"/>
        <v/>
      </c>
    </row>
    <row r="2969" spans="1:16" x14ac:dyDescent="0.3">
      <c r="A2969" t="s">
        <v>6506</v>
      </c>
      <c r="D2969" s="29">
        <v>34100000</v>
      </c>
      <c r="E2969" s="29">
        <v>28000000</v>
      </c>
      <c r="F2969" t="s">
        <v>5391</v>
      </c>
      <c r="G2969" s="13">
        <f>IFERROR(IF($F2969="ALTA",$D2969*1.03,
IF($F2969="MEDIA",$D2969*1,
IF($F2969="BAJA",$D2969*0.92,
IF($F2969="LIQUIDAR",_xlfn.XLOOKUP(A2969,Rotación!$A:$A,Rotación!$O:$O,0,0,-1),"")))),"")</f>
        <v>31372000</v>
      </c>
      <c r="H2969" s="13">
        <f>IFERROR(IF($F2969="ALTA",$D2969*1,
IF($F2969="MEDIA",$D2969*0.97,
IF($F2969="BAJA",$D2969*0.9,
IF($F2969="LIQUIDAR",_xlfn.XLOOKUP(A2969,Rotación!$A:$A,Rotación!$O:$O,0,0,-1),"")))),"")</f>
        <v>30690000</v>
      </c>
      <c r="I2969" s="13">
        <f>IFERROR(IF($F2969="ALTA",$D2969*0.97,
IF($F2969="MEDIA",$D2969*0.94,
IF($F2969="BAJA",$D2969*0.87,
IF($F2969="LIQUIDAR",_xlfn.XLOOKUP(A2969,Rotación!$A:$A,Rotación!$O:$O,0,0,-1),"")))),"")</f>
        <v>29667000</v>
      </c>
      <c r="J2969" s="13">
        <f>IFERROR(IF($F2969="ALTA",$D2969*0.94,
IF($F2969="MEDIA",$D2969*0.9,
IF($F2969="BAJA",$D2969*0.85,
IF($F2969="LIQUIDAR",_xlfn.XLOOKUP(A2969,Rotación!$A:$A,Rotación!$O:$O,0,0,-1),"")))),"")</f>
        <v>28985000</v>
      </c>
      <c r="K2969" s="13" t="str">
        <f>_xlfn.XLOOKUP(A2969,Rotación!$A:$A,Rotación!$P:$P,"",0,-1)</f>
        <v/>
      </c>
      <c r="L2969" s="25" t="e">
        <f t="shared" si="196"/>
        <v>#VALUE!</v>
      </c>
      <c r="M2969" s="26">
        <f t="shared" si="197"/>
        <v>0.82111436950146632</v>
      </c>
      <c r="N2969" s="22" t="str">
        <f>IFERROR(VLOOKUP(A2969,'Base ATR'!$1:$1048576,2,0),"")</f>
        <v/>
      </c>
      <c r="O2969" s="23" t="str">
        <f t="shared" ca="1" si="198"/>
        <v/>
      </c>
      <c r="P2969" t="str">
        <f t="shared" si="199"/>
        <v/>
      </c>
    </row>
    <row r="2970" spans="1:16" x14ac:dyDescent="0.3">
      <c r="A2970" t="s">
        <v>6586</v>
      </c>
      <c r="D2970" s="29">
        <v>15200000</v>
      </c>
      <c r="E2970" s="29">
        <v>12500000</v>
      </c>
      <c r="F2970" t="s">
        <v>5391</v>
      </c>
      <c r="G2970" s="13">
        <f>IFERROR(IF($F2970="ALTA",$D2970*1.03,
IF($F2970="MEDIA",$D2970*1,
IF($F2970="BAJA",$D2970*0.92,
IF($F2970="LIQUIDAR",_xlfn.XLOOKUP(A2970,Rotación!$A:$A,Rotación!$O:$O,0,0,-1),"")))),"")</f>
        <v>13984000</v>
      </c>
      <c r="H2970" s="13">
        <f>IFERROR(IF($F2970="ALTA",$D2970*1,
IF($F2970="MEDIA",$D2970*0.97,
IF($F2970="BAJA",$D2970*0.9,
IF($F2970="LIQUIDAR",_xlfn.XLOOKUP(A2970,Rotación!$A:$A,Rotación!$O:$O,0,0,-1),"")))),"")</f>
        <v>13680000</v>
      </c>
      <c r="I2970" s="13">
        <f>IFERROR(IF($F2970="ALTA",$D2970*0.97,
IF($F2970="MEDIA",$D2970*0.94,
IF($F2970="BAJA",$D2970*0.87,
IF($F2970="LIQUIDAR",_xlfn.XLOOKUP(A2970,Rotación!$A:$A,Rotación!$O:$O,0,0,-1),"")))),"")</f>
        <v>13224000</v>
      </c>
      <c r="J2970" s="13">
        <f>IFERROR(IF($F2970="ALTA",$D2970*0.94,
IF($F2970="MEDIA",$D2970*0.9,
IF($F2970="BAJA",$D2970*0.85,
IF($F2970="LIQUIDAR",_xlfn.XLOOKUP(A2970,Rotación!$A:$A,Rotación!$O:$O,0,0,-1),"")))),"")</f>
        <v>12920000</v>
      </c>
      <c r="K2970" s="13" t="str">
        <f>_xlfn.XLOOKUP(A2970,Rotación!$A:$A,Rotación!$P:$P,"",0,-1)</f>
        <v/>
      </c>
      <c r="L2970" s="25" t="e">
        <f t="shared" ref="L2970:L3033" si="200">K2970-D2970</f>
        <v>#VALUE!</v>
      </c>
      <c r="M2970" s="26">
        <f t="shared" ref="M2970:M3033" si="201">E2970/D2970</f>
        <v>0.82236842105263153</v>
      </c>
      <c r="N2970" s="22" t="str">
        <f>IFERROR(VLOOKUP(A2970,'Base ATR'!$1:$1048576,2,0),"")</f>
        <v/>
      </c>
      <c r="O2970" s="23" t="str">
        <f t="shared" ref="O2970:O3033" ca="1" si="202">IF(N2970="","",TODAY()-N2970)</f>
        <v/>
      </c>
      <c r="P2970" t="str">
        <f t="shared" ref="P2970:P3033" si="203">IF(N2970="", "", IF(K2970 &gt; D2970, "SOBRE MERCADO", IF(K2970 &lt; D2970, "BAJO MERCADO", "ALINEADO")))</f>
        <v/>
      </c>
    </row>
    <row r="2971" spans="1:16" x14ac:dyDescent="0.3">
      <c r="A2971" t="s">
        <v>6587</v>
      </c>
      <c r="D2971" s="29">
        <v>9200000</v>
      </c>
      <c r="E2971" s="29">
        <v>7500000</v>
      </c>
      <c r="F2971" t="s">
        <v>5391</v>
      </c>
      <c r="G2971" s="13">
        <f>IFERROR(IF($F2971="ALTA",$D2971*1.03,
IF($F2971="MEDIA",$D2971*1,
IF($F2971="BAJA",$D2971*0.92,
IF($F2971="LIQUIDAR",_xlfn.XLOOKUP(A2971,Rotación!$A:$A,Rotación!$O:$O,0,0,-1),"")))),"")</f>
        <v>8464000</v>
      </c>
      <c r="H2971" s="13">
        <f>IFERROR(IF($F2971="ALTA",$D2971*1,
IF($F2971="MEDIA",$D2971*0.97,
IF($F2971="BAJA",$D2971*0.9,
IF($F2971="LIQUIDAR",_xlfn.XLOOKUP(A2971,Rotación!$A:$A,Rotación!$O:$O,0,0,-1),"")))),"")</f>
        <v>8280000</v>
      </c>
      <c r="I2971" s="13">
        <f>IFERROR(IF($F2971="ALTA",$D2971*0.97,
IF($F2971="MEDIA",$D2971*0.94,
IF($F2971="BAJA",$D2971*0.87,
IF($F2971="LIQUIDAR",_xlfn.XLOOKUP(A2971,Rotación!$A:$A,Rotación!$O:$O,0,0,-1),"")))),"")</f>
        <v>8004000</v>
      </c>
      <c r="J2971" s="13">
        <f>IFERROR(IF($F2971="ALTA",$D2971*0.94,
IF($F2971="MEDIA",$D2971*0.9,
IF($F2971="BAJA",$D2971*0.85,
IF($F2971="LIQUIDAR",_xlfn.XLOOKUP(A2971,Rotación!$A:$A,Rotación!$O:$O,0,0,-1),"")))),"")</f>
        <v>7820000</v>
      </c>
      <c r="K2971" s="13" t="str">
        <f>_xlfn.XLOOKUP(A2971,Rotación!$A:$A,Rotación!$P:$P,"",0,-1)</f>
        <v/>
      </c>
      <c r="L2971" s="25" t="e">
        <f t="shared" si="200"/>
        <v>#VALUE!</v>
      </c>
      <c r="M2971" s="26">
        <f t="shared" si="201"/>
        <v>0.81521739130434778</v>
      </c>
      <c r="N2971" s="22" t="str">
        <f>IFERROR(VLOOKUP(A2971,'Base ATR'!$1:$1048576,2,0),"")</f>
        <v/>
      </c>
      <c r="O2971" s="23" t="str">
        <f t="shared" ca="1" si="202"/>
        <v/>
      </c>
      <c r="P2971" t="str">
        <f t="shared" si="203"/>
        <v/>
      </c>
    </row>
    <row r="2972" spans="1:16" x14ac:dyDescent="0.3">
      <c r="A2972" t="s">
        <v>6588</v>
      </c>
      <c r="D2972" s="29">
        <v>14000000</v>
      </c>
      <c r="E2972" s="29">
        <v>11500000</v>
      </c>
      <c r="F2972" t="s">
        <v>5391</v>
      </c>
      <c r="G2972" s="13">
        <f>IFERROR(IF($F2972="ALTA",$D2972*1.03,
IF($F2972="MEDIA",$D2972*1,
IF($F2972="BAJA",$D2972*0.92,
IF($F2972="LIQUIDAR",_xlfn.XLOOKUP(A2972,Rotación!$A:$A,Rotación!$O:$O,0,0,-1),"")))),"")</f>
        <v>12880000</v>
      </c>
      <c r="H2972" s="13">
        <f>IFERROR(IF($F2972="ALTA",$D2972*1,
IF($F2972="MEDIA",$D2972*0.97,
IF($F2972="BAJA",$D2972*0.9,
IF($F2972="LIQUIDAR",_xlfn.XLOOKUP(A2972,Rotación!$A:$A,Rotación!$O:$O,0,0,-1),"")))),"")</f>
        <v>12600000</v>
      </c>
      <c r="I2972" s="13">
        <f>IFERROR(IF($F2972="ALTA",$D2972*0.97,
IF($F2972="MEDIA",$D2972*0.94,
IF($F2972="BAJA",$D2972*0.87,
IF($F2972="LIQUIDAR",_xlfn.XLOOKUP(A2972,Rotación!$A:$A,Rotación!$O:$O,0,0,-1),"")))),"")</f>
        <v>12180000</v>
      </c>
      <c r="J2972" s="13">
        <f>IFERROR(IF($F2972="ALTA",$D2972*0.94,
IF($F2972="MEDIA",$D2972*0.9,
IF($F2972="BAJA",$D2972*0.85,
IF($F2972="LIQUIDAR",_xlfn.XLOOKUP(A2972,Rotación!$A:$A,Rotación!$O:$O,0,0,-1),"")))),"")</f>
        <v>11900000</v>
      </c>
      <c r="K2972" s="13" t="str">
        <f>_xlfn.XLOOKUP(A2972,Rotación!$A:$A,Rotación!$P:$P,"",0,-1)</f>
        <v/>
      </c>
      <c r="L2972" s="25" t="e">
        <f t="shared" si="200"/>
        <v>#VALUE!</v>
      </c>
      <c r="M2972" s="26">
        <f t="shared" si="201"/>
        <v>0.8214285714285714</v>
      </c>
      <c r="N2972" s="22" t="str">
        <f>IFERROR(VLOOKUP(A2972,'Base ATR'!$1:$1048576,2,0),"")</f>
        <v/>
      </c>
      <c r="O2972" s="23" t="str">
        <f t="shared" ca="1" si="202"/>
        <v/>
      </c>
      <c r="P2972" t="str">
        <f t="shared" si="203"/>
        <v/>
      </c>
    </row>
    <row r="2973" spans="1:16" x14ac:dyDescent="0.3">
      <c r="A2973" t="s">
        <v>6589</v>
      </c>
      <c r="D2973" s="29">
        <v>9600000</v>
      </c>
      <c r="E2973" s="29">
        <v>7800000</v>
      </c>
      <c r="F2973" t="s">
        <v>5391</v>
      </c>
      <c r="G2973" s="13">
        <f>IFERROR(IF($F2973="ALTA",$D2973*1.03,
IF($F2973="MEDIA",$D2973*1,
IF($F2973="BAJA",$D2973*0.92,
IF($F2973="LIQUIDAR",_xlfn.XLOOKUP(A2973,Rotación!$A:$A,Rotación!$O:$O,0,0,-1),"")))),"")</f>
        <v>8832000</v>
      </c>
      <c r="H2973" s="13">
        <f>IFERROR(IF($F2973="ALTA",$D2973*1,
IF($F2973="MEDIA",$D2973*0.97,
IF($F2973="BAJA",$D2973*0.9,
IF($F2973="LIQUIDAR",_xlfn.XLOOKUP(A2973,Rotación!$A:$A,Rotación!$O:$O,0,0,-1),"")))),"")</f>
        <v>8640000</v>
      </c>
      <c r="I2973" s="13">
        <f>IFERROR(IF($F2973="ALTA",$D2973*0.97,
IF($F2973="MEDIA",$D2973*0.94,
IF($F2973="BAJA",$D2973*0.87,
IF($F2973="LIQUIDAR",_xlfn.XLOOKUP(A2973,Rotación!$A:$A,Rotación!$O:$O,0,0,-1),"")))),"")</f>
        <v>8352000</v>
      </c>
      <c r="J2973" s="13">
        <f>IFERROR(IF($F2973="ALTA",$D2973*0.94,
IF($F2973="MEDIA",$D2973*0.9,
IF($F2973="BAJA",$D2973*0.85,
IF($F2973="LIQUIDAR",_xlfn.XLOOKUP(A2973,Rotación!$A:$A,Rotación!$O:$O,0,0,-1),"")))),"")</f>
        <v>8160000</v>
      </c>
      <c r="K2973" s="13" t="str">
        <f>_xlfn.XLOOKUP(A2973,Rotación!$A:$A,Rotación!$P:$P,"",0,-1)</f>
        <v/>
      </c>
      <c r="L2973" s="25" t="e">
        <f t="shared" si="200"/>
        <v>#VALUE!</v>
      </c>
      <c r="M2973" s="26">
        <f t="shared" si="201"/>
        <v>0.8125</v>
      </c>
      <c r="N2973" s="22" t="str">
        <f>IFERROR(VLOOKUP(A2973,'Base ATR'!$1:$1048576,2,0),"")</f>
        <v/>
      </c>
      <c r="O2973" s="23" t="str">
        <f t="shared" ca="1" si="202"/>
        <v/>
      </c>
      <c r="P2973" t="str">
        <f t="shared" si="203"/>
        <v/>
      </c>
    </row>
    <row r="2974" spans="1:16" x14ac:dyDescent="0.3">
      <c r="A2974" t="s">
        <v>6590</v>
      </c>
      <c r="D2974" s="29">
        <v>13800000</v>
      </c>
      <c r="E2974" s="29">
        <v>11000000</v>
      </c>
      <c r="F2974" t="s">
        <v>4033</v>
      </c>
      <c r="G2974" s="13">
        <f>IFERROR(IF($F2974="ALTA",$D2974*1.03,
IF($F2974="MEDIA",$D2974*1,
IF($F2974="BAJA",$D2974*0.92,
IF($F2974="LIQUIDAR",_xlfn.XLOOKUP(A2974,Rotación!$A:$A,Rotación!$O:$O,0,0,-1),"")))),"")</f>
        <v>13800000</v>
      </c>
      <c r="H2974" s="13">
        <f>IFERROR(IF($F2974="ALTA",$D2974*1,
IF($F2974="MEDIA",$D2974*0.97,
IF($F2974="BAJA",$D2974*0.9,
IF($F2974="LIQUIDAR",_xlfn.XLOOKUP(A2974,Rotación!$A:$A,Rotación!$O:$O,0,0,-1),"")))),"")</f>
        <v>13386000</v>
      </c>
      <c r="I2974" s="13">
        <f>IFERROR(IF($F2974="ALTA",$D2974*0.97,
IF($F2974="MEDIA",$D2974*0.94,
IF($F2974="BAJA",$D2974*0.87,
IF($F2974="LIQUIDAR",_xlfn.XLOOKUP(A2974,Rotación!$A:$A,Rotación!$O:$O,0,0,-1),"")))),"")</f>
        <v>12972000</v>
      </c>
      <c r="J2974" s="13">
        <f>IFERROR(IF($F2974="ALTA",$D2974*0.94,
IF($F2974="MEDIA",$D2974*0.9,
IF($F2974="BAJA",$D2974*0.85,
IF($F2974="LIQUIDAR",_xlfn.XLOOKUP(A2974,Rotación!$A:$A,Rotación!$O:$O,0,0,-1),"")))),"")</f>
        <v>12420000</v>
      </c>
      <c r="K2974" s="13" t="str">
        <f>_xlfn.XLOOKUP(A2974,Rotación!$A:$A,Rotación!$P:$P,"",0,-1)</f>
        <v/>
      </c>
      <c r="L2974" s="25" t="e">
        <f t="shared" si="200"/>
        <v>#VALUE!</v>
      </c>
      <c r="M2974" s="26">
        <f t="shared" si="201"/>
        <v>0.79710144927536231</v>
      </c>
      <c r="N2974" s="22" t="str">
        <f>IFERROR(VLOOKUP(A2974,'Base ATR'!$1:$1048576,2,0),"")</f>
        <v/>
      </c>
      <c r="O2974" s="23" t="str">
        <f t="shared" ca="1" si="202"/>
        <v/>
      </c>
      <c r="P2974" t="str">
        <f t="shared" si="203"/>
        <v/>
      </c>
    </row>
    <row r="2975" spans="1:16" x14ac:dyDescent="0.3">
      <c r="A2975" t="s">
        <v>6591</v>
      </c>
      <c r="D2975" s="29">
        <v>11700000</v>
      </c>
      <c r="E2975" s="29">
        <v>9600000</v>
      </c>
      <c r="F2975" t="s">
        <v>4033</v>
      </c>
      <c r="G2975" s="13">
        <f>IFERROR(IF($F2975="ALTA",$D2975*1.03,
IF($F2975="MEDIA",$D2975*1,
IF($F2975="BAJA",$D2975*0.92,
IF($F2975="LIQUIDAR",_xlfn.XLOOKUP(A2975,Rotación!$A:$A,Rotación!$O:$O,0,0,-1),"")))),"")</f>
        <v>11700000</v>
      </c>
      <c r="H2975" s="13">
        <f>IFERROR(IF($F2975="ALTA",$D2975*1,
IF($F2975="MEDIA",$D2975*0.97,
IF($F2975="BAJA",$D2975*0.9,
IF($F2975="LIQUIDAR",_xlfn.XLOOKUP(A2975,Rotación!$A:$A,Rotación!$O:$O,0,0,-1),"")))),"")</f>
        <v>11349000</v>
      </c>
      <c r="I2975" s="13">
        <f>IFERROR(IF($F2975="ALTA",$D2975*0.97,
IF($F2975="MEDIA",$D2975*0.94,
IF($F2975="BAJA",$D2975*0.87,
IF($F2975="LIQUIDAR",_xlfn.XLOOKUP(A2975,Rotación!$A:$A,Rotación!$O:$O,0,0,-1),"")))),"")</f>
        <v>10998000</v>
      </c>
      <c r="J2975" s="13">
        <f>IFERROR(IF($F2975="ALTA",$D2975*0.94,
IF($F2975="MEDIA",$D2975*0.9,
IF($F2975="BAJA",$D2975*0.85,
IF($F2975="LIQUIDAR",_xlfn.XLOOKUP(A2975,Rotación!$A:$A,Rotación!$O:$O,0,0,-1),"")))),"")</f>
        <v>10530000</v>
      </c>
      <c r="K2975" s="13" t="str">
        <f>_xlfn.XLOOKUP(A2975,Rotación!$A:$A,Rotación!$P:$P,"",0,-1)</f>
        <v/>
      </c>
      <c r="L2975" s="25" t="e">
        <f t="shared" si="200"/>
        <v>#VALUE!</v>
      </c>
      <c r="M2975" s="26">
        <f t="shared" si="201"/>
        <v>0.82051282051282048</v>
      </c>
      <c r="N2975" s="22" t="str">
        <f>IFERROR(VLOOKUP(A2975,'Base ATR'!$1:$1048576,2,0),"")</f>
        <v/>
      </c>
      <c r="O2975" s="23" t="str">
        <f t="shared" ca="1" si="202"/>
        <v/>
      </c>
      <c r="P2975" t="str">
        <f t="shared" si="203"/>
        <v/>
      </c>
    </row>
    <row r="2976" spans="1:16" x14ac:dyDescent="0.3">
      <c r="A2976" t="s">
        <v>6592</v>
      </c>
      <c r="D2976" s="29">
        <v>9800000</v>
      </c>
      <c r="E2976" s="29">
        <v>8000000</v>
      </c>
      <c r="F2976" t="s">
        <v>4033</v>
      </c>
      <c r="G2976" s="13">
        <f>IFERROR(IF($F2976="ALTA",$D2976*1.03,
IF($F2976="MEDIA",$D2976*1,
IF($F2976="BAJA",$D2976*0.92,
IF($F2976="LIQUIDAR",_xlfn.XLOOKUP(A2976,Rotación!$A:$A,Rotación!$O:$O,0,0,-1),"")))),"")</f>
        <v>9800000</v>
      </c>
      <c r="H2976" s="13">
        <f>IFERROR(IF($F2976="ALTA",$D2976*1,
IF($F2976="MEDIA",$D2976*0.97,
IF($F2976="BAJA",$D2976*0.9,
IF($F2976="LIQUIDAR",_xlfn.XLOOKUP(A2976,Rotación!$A:$A,Rotación!$O:$O,0,0,-1),"")))),"")</f>
        <v>9506000</v>
      </c>
      <c r="I2976" s="13">
        <f>IFERROR(IF($F2976="ALTA",$D2976*0.97,
IF($F2976="MEDIA",$D2976*0.94,
IF($F2976="BAJA",$D2976*0.87,
IF($F2976="LIQUIDAR",_xlfn.XLOOKUP(A2976,Rotación!$A:$A,Rotación!$O:$O,0,0,-1),"")))),"")</f>
        <v>9212000</v>
      </c>
      <c r="J2976" s="13">
        <f>IFERROR(IF($F2976="ALTA",$D2976*0.94,
IF($F2976="MEDIA",$D2976*0.9,
IF($F2976="BAJA",$D2976*0.85,
IF($F2976="LIQUIDAR",_xlfn.XLOOKUP(A2976,Rotación!$A:$A,Rotación!$O:$O,0,0,-1),"")))),"")</f>
        <v>8820000</v>
      </c>
      <c r="K2976" s="13" t="str">
        <f>_xlfn.XLOOKUP(A2976,Rotación!$A:$A,Rotación!$P:$P,"",0,-1)</f>
        <v/>
      </c>
      <c r="L2976" s="25" t="e">
        <f t="shared" si="200"/>
        <v>#VALUE!</v>
      </c>
      <c r="M2976" s="26">
        <f t="shared" si="201"/>
        <v>0.81632653061224492</v>
      </c>
      <c r="N2976" s="22" t="str">
        <f>IFERROR(VLOOKUP(A2976,'Base ATR'!$1:$1048576,2,0),"")</f>
        <v/>
      </c>
      <c r="O2976" s="23" t="str">
        <f t="shared" ca="1" si="202"/>
        <v/>
      </c>
      <c r="P2976" t="str">
        <f t="shared" si="203"/>
        <v/>
      </c>
    </row>
    <row r="2977" spans="1:16" x14ac:dyDescent="0.3">
      <c r="A2977" t="s">
        <v>6593</v>
      </c>
      <c r="D2977" s="29">
        <v>29300000</v>
      </c>
      <c r="E2977" s="29">
        <v>24000000</v>
      </c>
      <c r="F2977" t="s">
        <v>5391</v>
      </c>
      <c r="G2977" s="13">
        <f>IFERROR(IF($F2977="ALTA",$D2977*1.03,
IF($F2977="MEDIA",$D2977*1,
IF($F2977="BAJA",$D2977*0.92,
IF($F2977="LIQUIDAR",_xlfn.XLOOKUP(A2977,Rotación!$A:$A,Rotación!$O:$O,0,0,-1),"")))),"")</f>
        <v>26956000</v>
      </c>
      <c r="H2977" s="13">
        <f>IFERROR(IF($F2977="ALTA",$D2977*1,
IF($F2977="MEDIA",$D2977*0.97,
IF($F2977="BAJA",$D2977*0.9,
IF($F2977="LIQUIDAR",_xlfn.XLOOKUP(A2977,Rotación!$A:$A,Rotación!$O:$O,0,0,-1),"")))),"")</f>
        <v>26370000</v>
      </c>
      <c r="I2977" s="13">
        <f>IFERROR(IF($F2977="ALTA",$D2977*0.97,
IF($F2977="MEDIA",$D2977*0.94,
IF($F2977="BAJA",$D2977*0.87,
IF($F2977="LIQUIDAR",_xlfn.XLOOKUP(A2977,Rotación!$A:$A,Rotación!$O:$O,0,0,-1),"")))),"")</f>
        <v>25491000</v>
      </c>
      <c r="J2977" s="13">
        <f>IFERROR(IF($F2977="ALTA",$D2977*0.94,
IF($F2977="MEDIA",$D2977*0.9,
IF($F2977="BAJA",$D2977*0.85,
IF($F2977="LIQUIDAR",_xlfn.XLOOKUP(A2977,Rotación!$A:$A,Rotación!$O:$O,0,0,-1),"")))),"")</f>
        <v>24905000</v>
      </c>
      <c r="K2977" s="13" t="str">
        <f>_xlfn.XLOOKUP(A2977,Rotación!$A:$A,Rotación!$P:$P,"",0,-1)</f>
        <v/>
      </c>
      <c r="L2977" s="25" t="e">
        <f t="shared" si="200"/>
        <v>#VALUE!</v>
      </c>
      <c r="M2977" s="26">
        <f t="shared" si="201"/>
        <v>0.8191126279863481</v>
      </c>
      <c r="N2977" s="22" t="str">
        <f>IFERROR(VLOOKUP(A2977,'Base ATR'!$1:$1048576,2,0),"")</f>
        <v/>
      </c>
      <c r="O2977" s="23" t="str">
        <f t="shared" ca="1" si="202"/>
        <v/>
      </c>
      <c r="P2977" t="str">
        <f t="shared" si="203"/>
        <v/>
      </c>
    </row>
    <row r="2978" spans="1:16" x14ac:dyDescent="0.3">
      <c r="A2978" t="s">
        <v>6594</v>
      </c>
      <c r="D2978" s="29">
        <v>9900000</v>
      </c>
      <c r="E2978" s="29">
        <v>8000000</v>
      </c>
      <c r="F2978" t="s">
        <v>5390</v>
      </c>
      <c r="G2978" s="13">
        <f>IFERROR(IF($F2978="ALTA",$D2978*1.03,
IF($F2978="MEDIA",$D2978*1,
IF($F2978="BAJA",$D2978*0.92,
IF($F2978="LIQUIDAR",_xlfn.XLOOKUP(A2978,Rotación!$A:$A,Rotación!$O:$O,0,0,-1),"")))),"")</f>
        <v>10197000</v>
      </c>
      <c r="H2978" s="13">
        <f>IFERROR(IF($F2978="ALTA",$D2978*1,
IF($F2978="MEDIA",$D2978*0.97,
IF($F2978="BAJA",$D2978*0.9,
IF($F2978="LIQUIDAR",_xlfn.XLOOKUP(A2978,Rotación!$A:$A,Rotación!$O:$O,0,0,-1),"")))),"")</f>
        <v>9900000</v>
      </c>
      <c r="I2978" s="13">
        <f>IFERROR(IF($F2978="ALTA",$D2978*0.97,
IF($F2978="MEDIA",$D2978*0.94,
IF($F2978="BAJA",$D2978*0.87,
IF($F2978="LIQUIDAR",_xlfn.XLOOKUP(A2978,Rotación!$A:$A,Rotación!$O:$O,0,0,-1),"")))),"")</f>
        <v>9603000</v>
      </c>
      <c r="J2978" s="13">
        <f>IFERROR(IF($F2978="ALTA",$D2978*0.94,
IF($F2978="MEDIA",$D2978*0.9,
IF($F2978="BAJA",$D2978*0.85,
IF($F2978="LIQUIDAR",_xlfn.XLOOKUP(A2978,Rotación!$A:$A,Rotación!$O:$O,0,0,-1),"")))),"")</f>
        <v>9306000</v>
      </c>
      <c r="K2978" s="13" t="str">
        <f>_xlfn.XLOOKUP(A2978,Rotación!$A:$A,Rotación!$P:$P,"",0,-1)</f>
        <v/>
      </c>
      <c r="L2978" s="25" t="e">
        <f t="shared" si="200"/>
        <v>#VALUE!</v>
      </c>
      <c r="M2978" s="26">
        <f t="shared" si="201"/>
        <v>0.80808080808080807</v>
      </c>
      <c r="N2978" s="22" t="str">
        <f>IFERROR(VLOOKUP(A2978,'Base ATR'!$1:$1048576,2,0),"")</f>
        <v/>
      </c>
      <c r="O2978" s="23" t="str">
        <f t="shared" ca="1" si="202"/>
        <v/>
      </c>
      <c r="P2978" t="str">
        <f t="shared" si="203"/>
        <v/>
      </c>
    </row>
    <row r="2979" spans="1:16" x14ac:dyDescent="0.3">
      <c r="A2979" t="s">
        <v>6594</v>
      </c>
      <c r="D2979" s="29">
        <v>21600000</v>
      </c>
      <c r="E2979" s="29">
        <v>18500000</v>
      </c>
      <c r="F2979" t="s">
        <v>5390</v>
      </c>
      <c r="G2979" s="13">
        <f>IFERROR(IF($F2979="ALTA",$D2979*1.03,
IF($F2979="MEDIA",$D2979*1,
IF($F2979="BAJA",$D2979*0.92,
IF($F2979="LIQUIDAR",_xlfn.XLOOKUP(A2979,Rotación!$A:$A,Rotación!$O:$O,0,0,-1),"")))),"")</f>
        <v>22248000</v>
      </c>
      <c r="H2979" s="13">
        <f>IFERROR(IF($F2979="ALTA",$D2979*1,
IF($F2979="MEDIA",$D2979*0.97,
IF($F2979="BAJA",$D2979*0.9,
IF($F2979="LIQUIDAR",_xlfn.XLOOKUP(A2979,Rotación!$A:$A,Rotación!$O:$O,0,0,-1),"")))),"")</f>
        <v>21600000</v>
      </c>
      <c r="I2979" s="13">
        <f>IFERROR(IF($F2979="ALTA",$D2979*0.97,
IF($F2979="MEDIA",$D2979*0.94,
IF($F2979="BAJA",$D2979*0.87,
IF($F2979="LIQUIDAR",_xlfn.XLOOKUP(A2979,Rotación!$A:$A,Rotación!$O:$O,0,0,-1),"")))),"")</f>
        <v>20952000</v>
      </c>
      <c r="J2979" s="13">
        <f>IFERROR(IF($F2979="ALTA",$D2979*0.94,
IF($F2979="MEDIA",$D2979*0.9,
IF($F2979="BAJA",$D2979*0.85,
IF($F2979="LIQUIDAR",_xlfn.XLOOKUP(A2979,Rotación!$A:$A,Rotación!$O:$O,0,0,-1),"")))),"")</f>
        <v>20304000</v>
      </c>
      <c r="K2979" s="13" t="str">
        <f>_xlfn.XLOOKUP(A2979,Rotación!$A:$A,Rotación!$P:$P,"",0,-1)</f>
        <v/>
      </c>
      <c r="L2979" s="25" t="e">
        <f t="shared" si="200"/>
        <v>#VALUE!</v>
      </c>
      <c r="M2979" s="26">
        <f t="shared" si="201"/>
        <v>0.85648148148148151</v>
      </c>
      <c r="N2979" s="22" t="str">
        <f>IFERROR(VLOOKUP(A2979,'Base ATR'!$1:$1048576,2,0),"")</f>
        <v/>
      </c>
      <c r="O2979" s="23" t="str">
        <f t="shared" ca="1" si="202"/>
        <v/>
      </c>
      <c r="P2979" t="str">
        <f t="shared" si="203"/>
        <v/>
      </c>
    </row>
    <row r="2980" spans="1:16" x14ac:dyDescent="0.3">
      <c r="A2980" t="s">
        <v>6574</v>
      </c>
      <c r="D2980" s="29">
        <v>21600000</v>
      </c>
      <c r="E2980" s="29">
        <v>18300000</v>
      </c>
      <c r="F2980" t="s">
        <v>5390</v>
      </c>
      <c r="G2980" s="13">
        <f>IFERROR(IF($F2980="ALTA",$D2980*1.03,
IF($F2980="MEDIA",$D2980*1,
IF($F2980="BAJA",$D2980*0.92,
IF($F2980="LIQUIDAR",_xlfn.XLOOKUP(A2980,Rotación!$A:$A,Rotación!$O:$O,0,0,-1),"")))),"")</f>
        <v>22248000</v>
      </c>
      <c r="H2980" s="13">
        <f>IFERROR(IF($F2980="ALTA",$D2980*1,
IF($F2980="MEDIA",$D2980*0.97,
IF($F2980="BAJA",$D2980*0.9,
IF($F2980="LIQUIDAR",_xlfn.XLOOKUP(A2980,Rotación!$A:$A,Rotación!$O:$O,0,0,-1),"")))),"")</f>
        <v>21600000</v>
      </c>
      <c r="I2980" s="13">
        <f>IFERROR(IF($F2980="ALTA",$D2980*0.97,
IF($F2980="MEDIA",$D2980*0.94,
IF($F2980="BAJA",$D2980*0.87,
IF($F2980="LIQUIDAR",_xlfn.XLOOKUP(A2980,Rotación!$A:$A,Rotación!$O:$O,0,0,-1),"")))),"")</f>
        <v>20952000</v>
      </c>
      <c r="J2980" s="13">
        <f>IFERROR(IF($F2980="ALTA",$D2980*0.94,
IF($F2980="MEDIA",$D2980*0.9,
IF($F2980="BAJA",$D2980*0.85,
IF($F2980="LIQUIDAR",_xlfn.XLOOKUP(A2980,Rotación!$A:$A,Rotación!$O:$O,0,0,-1),"")))),"")</f>
        <v>20304000</v>
      </c>
      <c r="K2980" s="13">
        <f>_xlfn.XLOOKUP(A2980,Rotación!$A:$A,Rotación!$P:$P,"",0,-1)</f>
        <v>19990000</v>
      </c>
      <c r="L2980" s="25">
        <f t="shared" si="200"/>
        <v>-1610000</v>
      </c>
      <c r="M2980" s="26">
        <f t="shared" si="201"/>
        <v>0.84722222222222221</v>
      </c>
      <c r="N2980" s="22">
        <f>IFERROR(VLOOKUP(A2980,'Base ATR'!$1:$1048576,2,0),"")</f>
        <v>46139.411111111112</v>
      </c>
      <c r="O2980" s="23">
        <f t="shared" ca="1" si="202"/>
        <v>148.5888888888876</v>
      </c>
      <c r="P2980" t="str">
        <f t="shared" si="203"/>
        <v>BAJO MERCADO</v>
      </c>
    </row>
    <row r="2981" spans="1:16" x14ac:dyDescent="0.3">
      <c r="A2981" t="s">
        <v>6595</v>
      </c>
      <c r="D2981" s="29">
        <v>12900000</v>
      </c>
      <c r="E2981" s="29">
        <v>10600000</v>
      </c>
      <c r="F2981" t="s">
        <v>5390</v>
      </c>
      <c r="G2981" s="13">
        <f>IFERROR(IF($F2981="ALTA",$D2981*1.03,
IF($F2981="MEDIA",$D2981*1,
IF($F2981="BAJA",$D2981*0.92,
IF($F2981="LIQUIDAR",_xlfn.XLOOKUP(A2981,Rotación!$A:$A,Rotación!$O:$O,0,0,-1),"")))),"")</f>
        <v>13287000</v>
      </c>
      <c r="H2981" s="13">
        <f>IFERROR(IF($F2981="ALTA",$D2981*1,
IF($F2981="MEDIA",$D2981*0.97,
IF($F2981="BAJA",$D2981*0.9,
IF($F2981="LIQUIDAR",_xlfn.XLOOKUP(A2981,Rotación!$A:$A,Rotación!$O:$O,0,0,-1),"")))),"")</f>
        <v>12900000</v>
      </c>
      <c r="I2981" s="13">
        <f>IFERROR(IF($F2981="ALTA",$D2981*0.97,
IF($F2981="MEDIA",$D2981*0.94,
IF($F2981="BAJA",$D2981*0.87,
IF($F2981="LIQUIDAR",_xlfn.XLOOKUP(A2981,Rotación!$A:$A,Rotación!$O:$O,0,0,-1),"")))),"")</f>
        <v>12513000</v>
      </c>
      <c r="J2981" s="13">
        <f>IFERROR(IF($F2981="ALTA",$D2981*0.94,
IF($F2981="MEDIA",$D2981*0.9,
IF($F2981="BAJA",$D2981*0.85,
IF($F2981="LIQUIDAR",_xlfn.XLOOKUP(A2981,Rotación!$A:$A,Rotación!$O:$O,0,0,-1),"")))),"")</f>
        <v>12126000</v>
      </c>
      <c r="K2981" s="13" t="str">
        <f>_xlfn.XLOOKUP(A2981,Rotación!$A:$A,Rotación!$P:$P,"",0,-1)</f>
        <v/>
      </c>
      <c r="L2981" s="25" t="e">
        <f t="shared" si="200"/>
        <v>#VALUE!</v>
      </c>
      <c r="M2981" s="26">
        <f t="shared" si="201"/>
        <v>0.82170542635658916</v>
      </c>
      <c r="N2981" s="22" t="str">
        <f>IFERROR(VLOOKUP(A2981,'Base ATR'!$1:$1048576,2,0),"")</f>
        <v/>
      </c>
      <c r="O2981" s="23" t="str">
        <f t="shared" ca="1" si="202"/>
        <v/>
      </c>
      <c r="P2981" t="str">
        <f t="shared" si="203"/>
        <v/>
      </c>
    </row>
    <row r="2982" spans="1:16" x14ac:dyDescent="0.3">
      <c r="A2982" t="s">
        <v>6596</v>
      </c>
      <c r="D2982" s="29">
        <v>12100000</v>
      </c>
      <c r="E2982" s="29">
        <v>10000000</v>
      </c>
      <c r="F2982" t="s">
        <v>5390</v>
      </c>
      <c r="G2982" s="13">
        <f>IFERROR(IF($F2982="ALTA",$D2982*1.03,
IF($F2982="MEDIA",$D2982*1,
IF($F2982="BAJA",$D2982*0.92,
IF($F2982="LIQUIDAR",_xlfn.XLOOKUP(A2982,Rotación!$A:$A,Rotación!$O:$O,0,0,-1),"")))),"")</f>
        <v>12463000</v>
      </c>
      <c r="H2982" s="13">
        <f>IFERROR(IF($F2982="ALTA",$D2982*1,
IF($F2982="MEDIA",$D2982*0.97,
IF($F2982="BAJA",$D2982*0.9,
IF($F2982="LIQUIDAR",_xlfn.XLOOKUP(A2982,Rotación!$A:$A,Rotación!$O:$O,0,0,-1),"")))),"")</f>
        <v>12100000</v>
      </c>
      <c r="I2982" s="13">
        <f>IFERROR(IF($F2982="ALTA",$D2982*0.97,
IF($F2982="MEDIA",$D2982*0.94,
IF($F2982="BAJA",$D2982*0.87,
IF($F2982="LIQUIDAR",_xlfn.XLOOKUP(A2982,Rotación!$A:$A,Rotación!$O:$O,0,0,-1),"")))),"")</f>
        <v>11737000</v>
      </c>
      <c r="J2982" s="13">
        <f>IFERROR(IF($F2982="ALTA",$D2982*0.94,
IF($F2982="MEDIA",$D2982*0.9,
IF($F2982="BAJA",$D2982*0.85,
IF($F2982="LIQUIDAR",_xlfn.XLOOKUP(A2982,Rotación!$A:$A,Rotación!$O:$O,0,0,-1),"")))),"")</f>
        <v>11374000</v>
      </c>
      <c r="K2982" s="13" t="str">
        <f>_xlfn.XLOOKUP(A2982,Rotación!$A:$A,Rotación!$P:$P,"",0,-1)</f>
        <v/>
      </c>
      <c r="L2982" s="25" t="e">
        <f t="shared" si="200"/>
        <v>#VALUE!</v>
      </c>
      <c r="M2982" s="26">
        <f t="shared" si="201"/>
        <v>0.82644628099173556</v>
      </c>
      <c r="N2982" s="22" t="str">
        <f>IFERROR(VLOOKUP(A2982,'Base ATR'!$1:$1048576,2,0),"")</f>
        <v/>
      </c>
      <c r="O2982" s="23" t="str">
        <f t="shared" ca="1" si="202"/>
        <v/>
      </c>
      <c r="P2982" t="str">
        <f t="shared" si="203"/>
        <v/>
      </c>
    </row>
    <row r="2983" spans="1:16" x14ac:dyDescent="0.3">
      <c r="A2983" t="s">
        <v>6597</v>
      </c>
      <c r="D2983" s="29">
        <v>8800000</v>
      </c>
      <c r="E2983" s="29">
        <v>7300000</v>
      </c>
      <c r="F2983" t="s">
        <v>5390</v>
      </c>
      <c r="G2983" s="13">
        <f>IFERROR(IF($F2983="ALTA",$D2983*1.03,
IF($F2983="MEDIA",$D2983*1,
IF($F2983="BAJA",$D2983*0.92,
IF($F2983="LIQUIDAR",_xlfn.XLOOKUP(A2983,Rotación!$A:$A,Rotación!$O:$O,0,0,-1),"")))),"")</f>
        <v>9064000</v>
      </c>
      <c r="H2983" s="13">
        <f>IFERROR(IF($F2983="ALTA",$D2983*1,
IF($F2983="MEDIA",$D2983*0.97,
IF($F2983="BAJA",$D2983*0.9,
IF($F2983="LIQUIDAR",_xlfn.XLOOKUP(A2983,Rotación!$A:$A,Rotación!$O:$O,0,0,-1),"")))),"")</f>
        <v>8800000</v>
      </c>
      <c r="I2983" s="13">
        <f>IFERROR(IF($F2983="ALTA",$D2983*0.97,
IF($F2983="MEDIA",$D2983*0.94,
IF($F2983="BAJA",$D2983*0.87,
IF($F2983="LIQUIDAR",_xlfn.XLOOKUP(A2983,Rotación!$A:$A,Rotación!$O:$O,0,0,-1),"")))),"")</f>
        <v>8536000</v>
      </c>
      <c r="J2983" s="13">
        <f>IFERROR(IF($F2983="ALTA",$D2983*0.94,
IF($F2983="MEDIA",$D2983*0.9,
IF($F2983="BAJA",$D2983*0.85,
IF($F2983="LIQUIDAR",_xlfn.XLOOKUP(A2983,Rotación!$A:$A,Rotación!$O:$O,0,0,-1),"")))),"")</f>
        <v>8271999.9999999991</v>
      </c>
      <c r="K2983" s="13" t="str">
        <f>_xlfn.XLOOKUP(A2983,Rotación!$A:$A,Rotación!$P:$P,"",0,-1)</f>
        <v/>
      </c>
      <c r="L2983" s="25" t="e">
        <f t="shared" si="200"/>
        <v>#VALUE!</v>
      </c>
      <c r="M2983" s="26">
        <f t="shared" si="201"/>
        <v>0.82954545454545459</v>
      </c>
      <c r="N2983" s="22" t="str">
        <f>IFERROR(VLOOKUP(A2983,'Base ATR'!$1:$1048576,2,0),"")</f>
        <v/>
      </c>
      <c r="O2983" s="23" t="str">
        <f t="shared" ca="1" si="202"/>
        <v/>
      </c>
      <c r="P2983" t="str">
        <f t="shared" si="203"/>
        <v/>
      </c>
    </row>
    <row r="2984" spans="1:16" x14ac:dyDescent="0.3">
      <c r="A2984" t="s">
        <v>6598</v>
      </c>
      <c r="D2984" s="29">
        <v>13500000</v>
      </c>
      <c r="E2984" s="29">
        <v>10800000</v>
      </c>
      <c r="F2984" t="s">
        <v>4033</v>
      </c>
      <c r="G2984" s="13">
        <f>IFERROR(IF($F2984="ALTA",$D2984*1.03,
IF($F2984="MEDIA",$D2984*1,
IF($F2984="BAJA",$D2984*0.92,
IF($F2984="LIQUIDAR",_xlfn.XLOOKUP(A2984,Rotación!$A:$A,Rotación!$O:$O,0,0,-1),"")))),"")</f>
        <v>13500000</v>
      </c>
      <c r="H2984" s="13">
        <f>IFERROR(IF($F2984="ALTA",$D2984*1,
IF($F2984="MEDIA",$D2984*0.97,
IF($F2984="BAJA",$D2984*0.9,
IF($F2984="LIQUIDAR",_xlfn.XLOOKUP(A2984,Rotación!$A:$A,Rotación!$O:$O,0,0,-1),"")))),"")</f>
        <v>13095000</v>
      </c>
      <c r="I2984" s="13">
        <f>IFERROR(IF($F2984="ALTA",$D2984*0.97,
IF($F2984="MEDIA",$D2984*0.94,
IF($F2984="BAJA",$D2984*0.87,
IF($F2984="LIQUIDAR",_xlfn.XLOOKUP(A2984,Rotación!$A:$A,Rotación!$O:$O,0,0,-1),"")))),"")</f>
        <v>12690000</v>
      </c>
      <c r="J2984" s="13">
        <f>IFERROR(IF($F2984="ALTA",$D2984*0.94,
IF($F2984="MEDIA",$D2984*0.9,
IF($F2984="BAJA",$D2984*0.85,
IF($F2984="LIQUIDAR",_xlfn.XLOOKUP(A2984,Rotación!$A:$A,Rotación!$O:$O,0,0,-1),"")))),"")</f>
        <v>12150000</v>
      </c>
      <c r="K2984" s="13" t="str">
        <f>_xlfn.XLOOKUP(A2984,Rotación!$A:$A,Rotación!$P:$P,"",0,-1)</f>
        <v/>
      </c>
      <c r="L2984" s="25" t="e">
        <f t="shared" si="200"/>
        <v>#VALUE!</v>
      </c>
      <c r="M2984" s="26">
        <f t="shared" si="201"/>
        <v>0.8</v>
      </c>
      <c r="N2984" s="22" t="str">
        <f>IFERROR(VLOOKUP(A2984,'Base ATR'!$1:$1048576,2,0),"")</f>
        <v/>
      </c>
      <c r="O2984" s="23" t="str">
        <f t="shared" ca="1" si="202"/>
        <v/>
      </c>
      <c r="P2984" t="str">
        <f t="shared" si="203"/>
        <v/>
      </c>
    </row>
    <row r="2985" spans="1:16" x14ac:dyDescent="0.3">
      <c r="A2985" t="s">
        <v>5417</v>
      </c>
      <c r="D2985" s="29">
        <v>11500000</v>
      </c>
      <c r="E2985" s="29">
        <v>9500000</v>
      </c>
      <c r="F2985" t="s">
        <v>4033</v>
      </c>
      <c r="G2985" s="13">
        <f>IFERROR(IF($F2985="ALTA",$D2985*1.03,
IF($F2985="MEDIA",$D2985*1,
IF($F2985="BAJA",$D2985*0.92,
IF($F2985="LIQUIDAR",_xlfn.XLOOKUP(A2985,Rotación!$A:$A,Rotación!$O:$O,0,0,-1),"")))),"")</f>
        <v>11500000</v>
      </c>
      <c r="H2985" s="13">
        <f>IFERROR(IF($F2985="ALTA",$D2985*1,
IF($F2985="MEDIA",$D2985*0.97,
IF($F2985="BAJA",$D2985*0.9,
IF($F2985="LIQUIDAR",_xlfn.XLOOKUP(A2985,Rotación!$A:$A,Rotación!$O:$O,0,0,-1),"")))),"")</f>
        <v>11155000</v>
      </c>
      <c r="I2985" s="13">
        <f>IFERROR(IF($F2985="ALTA",$D2985*0.97,
IF($F2985="MEDIA",$D2985*0.94,
IF($F2985="BAJA",$D2985*0.87,
IF($F2985="LIQUIDAR",_xlfn.XLOOKUP(A2985,Rotación!$A:$A,Rotación!$O:$O,0,0,-1),"")))),"")</f>
        <v>10810000</v>
      </c>
      <c r="J2985" s="13">
        <f>IFERROR(IF($F2985="ALTA",$D2985*0.94,
IF($F2985="MEDIA",$D2985*0.9,
IF($F2985="BAJA",$D2985*0.85,
IF($F2985="LIQUIDAR",_xlfn.XLOOKUP(A2985,Rotación!$A:$A,Rotación!$O:$O,0,0,-1),"")))),"")</f>
        <v>10350000</v>
      </c>
      <c r="K2985" s="13" t="str">
        <f>_xlfn.XLOOKUP(A2985,Rotación!$A:$A,Rotación!$P:$P,"",0,-1)</f>
        <v/>
      </c>
      <c r="L2985" s="25" t="e">
        <f t="shared" si="200"/>
        <v>#VALUE!</v>
      </c>
      <c r="M2985" s="26">
        <f t="shared" si="201"/>
        <v>0.82608695652173914</v>
      </c>
      <c r="N2985" s="22">
        <f>IFERROR(VLOOKUP(A2985,'Base ATR'!$1:$1048576,2,0),"")</f>
        <v>46142.813194444447</v>
      </c>
      <c r="O2985" s="23">
        <f t="shared" ca="1" si="202"/>
        <v>145.18680555555329</v>
      </c>
      <c r="P2985" t="str">
        <f t="shared" si="203"/>
        <v>SOBRE MERCADO</v>
      </c>
    </row>
    <row r="2986" spans="1:16" x14ac:dyDescent="0.3">
      <c r="A2986" t="s">
        <v>6599</v>
      </c>
      <c r="D2986" s="29">
        <v>16500000</v>
      </c>
      <c r="E2986" s="29">
        <v>13500000</v>
      </c>
      <c r="F2986" t="s">
        <v>4033</v>
      </c>
      <c r="G2986" s="13">
        <f>IFERROR(IF($F2986="ALTA",$D2986*1.03,
IF($F2986="MEDIA",$D2986*1,
IF($F2986="BAJA",$D2986*0.92,
IF($F2986="LIQUIDAR",_xlfn.XLOOKUP(A2986,Rotación!$A:$A,Rotación!$O:$O,0,0,-1),"")))),"")</f>
        <v>16500000</v>
      </c>
      <c r="H2986" s="13">
        <f>IFERROR(IF($F2986="ALTA",$D2986*1,
IF($F2986="MEDIA",$D2986*0.97,
IF($F2986="BAJA",$D2986*0.9,
IF($F2986="LIQUIDAR",_xlfn.XLOOKUP(A2986,Rotación!$A:$A,Rotación!$O:$O,0,0,-1),"")))),"")</f>
        <v>16005000</v>
      </c>
      <c r="I2986" s="13">
        <f>IFERROR(IF($F2986="ALTA",$D2986*0.97,
IF($F2986="MEDIA",$D2986*0.94,
IF($F2986="BAJA",$D2986*0.87,
IF($F2986="LIQUIDAR",_xlfn.XLOOKUP(A2986,Rotación!$A:$A,Rotación!$O:$O,0,0,-1),"")))),"")</f>
        <v>15510000</v>
      </c>
      <c r="J2986" s="13">
        <f>IFERROR(IF($F2986="ALTA",$D2986*0.94,
IF($F2986="MEDIA",$D2986*0.9,
IF($F2986="BAJA",$D2986*0.85,
IF($F2986="LIQUIDAR",_xlfn.XLOOKUP(A2986,Rotación!$A:$A,Rotación!$O:$O,0,0,-1),"")))),"")</f>
        <v>14850000</v>
      </c>
      <c r="K2986" s="13" t="str">
        <f>_xlfn.XLOOKUP(A2986,Rotación!$A:$A,Rotación!$P:$P,"",0,-1)</f>
        <v/>
      </c>
      <c r="L2986" s="25" t="e">
        <f t="shared" si="200"/>
        <v>#VALUE!</v>
      </c>
      <c r="M2986" s="26">
        <f t="shared" si="201"/>
        <v>0.81818181818181823</v>
      </c>
      <c r="N2986" s="22">
        <f>IFERROR(VLOOKUP(A2986,'Base ATR'!$1:$1048576,2,0),"")</f>
        <v>46153.497916666667</v>
      </c>
      <c r="O2986" s="23">
        <f t="shared" ca="1" si="202"/>
        <v>134.50208333333285</v>
      </c>
      <c r="P2986" t="str">
        <f t="shared" si="203"/>
        <v>SOBRE MERCADO</v>
      </c>
    </row>
    <row r="2987" spans="1:16" x14ac:dyDescent="0.3">
      <c r="A2987" t="s">
        <v>6600</v>
      </c>
      <c r="D2987" s="29">
        <v>7400000</v>
      </c>
      <c r="E2987" s="29">
        <v>5500000</v>
      </c>
      <c r="F2987" t="s">
        <v>4033</v>
      </c>
      <c r="G2987" s="13">
        <f>IFERROR(IF($F2987="ALTA",$D2987*1.03,
IF($F2987="MEDIA",$D2987*1,
IF($F2987="BAJA",$D2987*0.92,
IF($F2987="LIQUIDAR",_xlfn.XLOOKUP(A2987,Rotación!$A:$A,Rotación!$O:$O,0,0,-1),"")))),"")</f>
        <v>7400000</v>
      </c>
      <c r="H2987" s="13">
        <f>IFERROR(IF($F2987="ALTA",$D2987*1,
IF($F2987="MEDIA",$D2987*0.97,
IF($F2987="BAJA",$D2987*0.9,
IF($F2987="LIQUIDAR",_xlfn.XLOOKUP(A2987,Rotación!$A:$A,Rotación!$O:$O,0,0,-1),"")))),"")</f>
        <v>7178000</v>
      </c>
      <c r="I2987" s="13">
        <f>IFERROR(IF($F2987="ALTA",$D2987*0.97,
IF($F2987="MEDIA",$D2987*0.94,
IF($F2987="BAJA",$D2987*0.87,
IF($F2987="LIQUIDAR",_xlfn.XLOOKUP(A2987,Rotación!$A:$A,Rotación!$O:$O,0,0,-1),"")))),"")</f>
        <v>6956000</v>
      </c>
      <c r="J2987" s="13">
        <f>IFERROR(IF($F2987="ALTA",$D2987*0.94,
IF($F2987="MEDIA",$D2987*0.9,
IF($F2987="BAJA",$D2987*0.85,
IF($F2987="LIQUIDAR",_xlfn.XLOOKUP(A2987,Rotación!$A:$A,Rotación!$O:$O,0,0,-1),"")))),"")</f>
        <v>6660000</v>
      </c>
      <c r="K2987" s="13" t="str">
        <f>_xlfn.XLOOKUP(A2987,Rotación!$A:$A,Rotación!$P:$P,"",0,-1)</f>
        <v/>
      </c>
      <c r="L2987" s="25" t="e">
        <f t="shared" si="200"/>
        <v>#VALUE!</v>
      </c>
      <c r="M2987" s="26">
        <f t="shared" si="201"/>
        <v>0.7432432432432432</v>
      </c>
      <c r="N2987" s="22" t="str">
        <f>IFERROR(VLOOKUP(A2987,'Base ATR'!$1:$1048576,2,0),"")</f>
        <v/>
      </c>
      <c r="O2987" s="23" t="str">
        <f t="shared" ca="1" si="202"/>
        <v/>
      </c>
      <c r="P2987" t="str">
        <f t="shared" si="203"/>
        <v/>
      </c>
    </row>
    <row r="2988" spans="1:16" x14ac:dyDescent="0.3">
      <c r="A2988" t="s">
        <v>6601</v>
      </c>
      <c r="D2988" s="29">
        <v>9700000</v>
      </c>
      <c r="E2988" s="29">
        <v>7500000</v>
      </c>
      <c r="F2988" t="s">
        <v>4033</v>
      </c>
      <c r="G2988" s="13">
        <f>IFERROR(IF($F2988="ALTA",$D2988*1.03,
IF($F2988="MEDIA",$D2988*1,
IF($F2988="BAJA",$D2988*0.92,
IF($F2988="LIQUIDAR",_xlfn.XLOOKUP(A2988,Rotación!$A:$A,Rotación!$O:$O,0,0,-1),"")))),"")</f>
        <v>9700000</v>
      </c>
      <c r="H2988" s="13">
        <f>IFERROR(IF($F2988="ALTA",$D2988*1,
IF($F2988="MEDIA",$D2988*0.97,
IF($F2988="BAJA",$D2988*0.9,
IF($F2988="LIQUIDAR",_xlfn.XLOOKUP(A2988,Rotación!$A:$A,Rotación!$O:$O,0,0,-1),"")))),"")</f>
        <v>9409000</v>
      </c>
      <c r="I2988" s="13">
        <f>IFERROR(IF($F2988="ALTA",$D2988*0.97,
IF($F2988="MEDIA",$D2988*0.94,
IF($F2988="BAJA",$D2988*0.87,
IF($F2988="LIQUIDAR",_xlfn.XLOOKUP(A2988,Rotación!$A:$A,Rotación!$O:$O,0,0,-1),"")))),"")</f>
        <v>9118000</v>
      </c>
      <c r="J2988" s="13">
        <f>IFERROR(IF($F2988="ALTA",$D2988*0.94,
IF($F2988="MEDIA",$D2988*0.9,
IF($F2988="BAJA",$D2988*0.85,
IF($F2988="LIQUIDAR",_xlfn.XLOOKUP(A2988,Rotación!$A:$A,Rotación!$O:$O,0,0,-1),"")))),"")</f>
        <v>8730000</v>
      </c>
      <c r="K2988" s="13" t="str">
        <f>_xlfn.XLOOKUP(A2988,Rotación!$A:$A,Rotación!$P:$P,"",0,-1)</f>
        <v/>
      </c>
      <c r="L2988" s="25" t="e">
        <f t="shared" si="200"/>
        <v>#VALUE!</v>
      </c>
      <c r="M2988" s="26">
        <f t="shared" si="201"/>
        <v>0.77319587628865982</v>
      </c>
      <c r="N2988" s="22" t="str">
        <f>IFERROR(VLOOKUP(A2988,'Base ATR'!$1:$1048576,2,0),"")</f>
        <v/>
      </c>
      <c r="O2988" s="23" t="str">
        <f t="shared" ca="1" si="202"/>
        <v/>
      </c>
      <c r="P2988" t="str">
        <f t="shared" si="203"/>
        <v/>
      </c>
    </row>
    <row r="2989" spans="1:16" x14ac:dyDescent="0.3">
      <c r="A2989" t="s">
        <v>6602</v>
      </c>
      <c r="D2989" s="29">
        <v>7350000</v>
      </c>
      <c r="E2989" s="29">
        <v>5700000</v>
      </c>
      <c r="F2989" t="s">
        <v>4033</v>
      </c>
      <c r="G2989" s="13">
        <f>IFERROR(IF($F2989="ALTA",$D2989*1.03,
IF($F2989="MEDIA",$D2989*1,
IF($F2989="BAJA",$D2989*0.92,
IF($F2989="LIQUIDAR",_xlfn.XLOOKUP(A2989,Rotación!$A:$A,Rotación!$O:$O,0,0,-1),"")))),"")</f>
        <v>7350000</v>
      </c>
      <c r="H2989" s="13">
        <f>IFERROR(IF($F2989="ALTA",$D2989*1,
IF($F2989="MEDIA",$D2989*0.97,
IF($F2989="BAJA",$D2989*0.9,
IF($F2989="LIQUIDAR",_xlfn.XLOOKUP(A2989,Rotación!$A:$A,Rotación!$O:$O,0,0,-1),"")))),"")</f>
        <v>7129500</v>
      </c>
      <c r="I2989" s="13">
        <f>IFERROR(IF($F2989="ALTA",$D2989*0.97,
IF($F2989="MEDIA",$D2989*0.94,
IF($F2989="BAJA",$D2989*0.87,
IF($F2989="LIQUIDAR",_xlfn.XLOOKUP(A2989,Rotación!$A:$A,Rotación!$O:$O,0,0,-1),"")))),"")</f>
        <v>6909000</v>
      </c>
      <c r="J2989" s="13">
        <f>IFERROR(IF($F2989="ALTA",$D2989*0.94,
IF($F2989="MEDIA",$D2989*0.9,
IF($F2989="BAJA",$D2989*0.85,
IF($F2989="LIQUIDAR",_xlfn.XLOOKUP(A2989,Rotación!$A:$A,Rotación!$O:$O,0,0,-1),"")))),"")</f>
        <v>6615000</v>
      </c>
      <c r="K2989" s="13" t="str">
        <f>_xlfn.XLOOKUP(A2989,Rotación!$A:$A,Rotación!$P:$P,"",0,-1)</f>
        <v/>
      </c>
      <c r="L2989" s="25" t="e">
        <f t="shared" si="200"/>
        <v>#VALUE!</v>
      </c>
      <c r="M2989" s="26">
        <f t="shared" si="201"/>
        <v>0.77551020408163263</v>
      </c>
      <c r="N2989" s="22" t="str">
        <f>IFERROR(VLOOKUP(A2989,'Base ATR'!$1:$1048576,2,0),"")</f>
        <v/>
      </c>
      <c r="O2989" s="23" t="str">
        <f t="shared" ca="1" si="202"/>
        <v/>
      </c>
      <c r="P2989" t="str">
        <f t="shared" si="203"/>
        <v/>
      </c>
    </row>
    <row r="2990" spans="1:16" x14ac:dyDescent="0.3">
      <c r="A2990" t="s">
        <v>6603</v>
      </c>
      <c r="D2990" s="29">
        <v>6800000</v>
      </c>
      <c r="E2990" s="29">
        <v>5500000</v>
      </c>
      <c r="F2990" t="s">
        <v>4033</v>
      </c>
      <c r="G2990" s="13">
        <f>IFERROR(IF($F2990="ALTA",$D2990*1.03,
IF($F2990="MEDIA",$D2990*1,
IF($F2990="BAJA",$D2990*0.92,
IF($F2990="LIQUIDAR",_xlfn.XLOOKUP(A2990,Rotación!$A:$A,Rotación!$O:$O,0,0,-1),"")))),"")</f>
        <v>6800000</v>
      </c>
      <c r="H2990" s="13">
        <f>IFERROR(IF($F2990="ALTA",$D2990*1,
IF($F2990="MEDIA",$D2990*0.97,
IF($F2990="BAJA",$D2990*0.9,
IF($F2990="LIQUIDAR",_xlfn.XLOOKUP(A2990,Rotación!$A:$A,Rotación!$O:$O,0,0,-1),"")))),"")</f>
        <v>6596000</v>
      </c>
      <c r="I2990" s="13">
        <f>IFERROR(IF($F2990="ALTA",$D2990*0.97,
IF($F2990="MEDIA",$D2990*0.94,
IF($F2990="BAJA",$D2990*0.87,
IF($F2990="LIQUIDAR",_xlfn.XLOOKUP(A2990,Rotación!$A:$A,Rotación!$O:$O,0,0,-1),"")))),"")</f>
        <v>6392000</v>
      </c>
      <c r="J2990" s="13">
        <f>IFERROR(IF($F2990="ALTA",$D2990*0.94,
IF($F2990="MEDIA",$D2990*0.9,
IF($F2990="BAJA",$D2990*0.85,
IF($F2990="LIQUIDAR",_xlfn.XLOOKUP(A2990,Rotación!$A:$A,Rotación!$O:$O,0,0,-1),"")))),"")</f>
        <v>6120000</v>
      </c>
      <c r="K2990" s="13" t="str">
        <f>_xlfn.XLOOKUP(A2990,Rotación!$A:$A,Rotación!$P:$P,"",0,-1)</f>
        <v/>
      </c>
      <c r="L2990" s="25" t="e">
        <f t="shared" si="200"/>
        <v>#VALUE!</v>
      </c>
      <c r="M2990" s="26">
        <f t="shared" si="201"/>
        <v>0.80882352941176472</v>
      </c>
      <c r="N2990" s="22" t="str">
        <f>IFERROR(VLOOKUP(A2990,'Base ATR'!$1:$1048576,2,0),"")</f>
        <v/>
      </c>
      <c r="O2990" s="23" t="str">
        <f t="shared" ca="1" si="202"/>
        <v/>
      </c>
      <c r="P2990" t="str">
        <f t="shared" si="203"/>
        <v/>
      </c>
    </row>
    <row r="2991" spans="1:16" x14ac:dyDescent="0.3">
      <c r="A2991" t="s">
        <v>6604</v>
      </c>
      <c r="D2991" s="29">
        <v>11000000</v>
      </c>
      <c r="E2991" s="29">
        <v>8800000</v>
      </c>
      <c r="F2991" t="s">
        <v>4033</v>
      </c>
      <c r="G2991" s="13">
        <f>IFERROR(IF($F2991="ALTA",$D2991*1.03,
IF($F2991="MEDIA",$D2991*1,
IF($F2991="BAJA",$D2991*0.92,
IF($F2991="LIQUIDAR",_xlfn.XLOOKUP(A2991,Rotación!$A:$A,Rotación!$O:$O,0,0,-1),"")))),"")</f>
        <v>11000000</v>
      </c>
      <c r="H2991" s="13">
        <f>IFERROR(IF($F2991="ALTA",$D2991*1,
IF($F2991="MEDIA",$D2991*0.97,
IF($F2991="BAJA",$D2991*0.9,
IF($F2991="LIQUIDAR",_xlfn.XLOOKUP(A2991,Rotación!$A:$A,Rotación!$O:$O,0,0,-1),"")))),"")</f>
        <v>10670000</v>
      </c>
      <c r="I2991" s="13">
        <f>IFERROR(IF($F2991="ALTA",$D2991*0.97,
IF($F2991="MEDIA",$D2991*0.94,
IF($F2991="BAJA",$D2991*0.87,
IF($F2991="LIQUIDAR",_xlfn.XLOOKUP(A2991,Rotación!$A:$A,Rotación!$O:$O,0,0,-1),"")))),"")</f>
        <v>10340000</v>
      </c>
      <c r="J2991" s="13">
        <f>IFERROR(IF($F2991="ALTA",$D2991*0.94,
IF($F2991="MEDIA",$D2991*0.9,
IF($F2991="BAJA",$D2991*0.85,
IF($F2991="LIQUIDAR",_xlfn.XLOOKUP(A2991,Rotación!$A:$A,Rotación!$O:$O,0,0,-1),"")))),"")</f>
        <v>9900000</v>
      </c>
      <c r="K2991" s="13" t="str">
        <f>_xlfn.XLOOKUP(A2991,Rotación!$A:$A,Rotación!$P:$P,"",0,-1)</f>
        <v/>
      </c>
      <c r="L2991" s="25" t="e">
        <f t="shared" si="200"/>
        <v>#VALUE!</v>
      </c>
      <c r="M2991" s="26">
        <f t="shared" si="201"/>
        <v>0.8</v>
      </c>
      <c r="N2991" s="22" t="str">
        <f>IFERROR(VLOOKUP(A2991,'Base ATR'!$1:$1048576,2,0),"")</f>
        <v/>
      </c>
      <c r="O2991" s="23" t="str">
        <f t="shared" ca="1" si="202"/>
        <v/>
      </c>
      <c r="P2991" t="str">
        <f t="shared" si="203"/>
        <v/>
      </c>
    </row>
    <row r="2992" spans="1:16" x14ac:dyDescent="0.3">
      <c r="A2992" t="s">
        <v>6605</v>
      </c>
      <c r="D2992" s="29">
        <v>16100000</v>
      </c>
      <c r="E2992" s="29">
        <v>14000000</v>
      </c>
      <c r="F2992" t="s">
        <v>4033</v>
      </c>
      <c r="G2992" s="13">
        <f>IFERROR(IF($F2992="ALTA",$D2992*1.03,
IF($F2992="MEDIA",$D2992*1,
IF($F2992="BAJA",$D2992*0.92,
IF($F2992="LIQUIDAR",_xlfn.XLOOKUP(A2992,Rotación!$A:$A,Rotación!$O:$O,0,0,-1),"")))),"")</f>
        <v>16100000</v>
      </c>
      <c r="H2992" s="13">
        <f>IFERROR(IF($F2992="ALTA",$D2992*1,
IF($F2992="MEDIA",$D2992*0.97,
IF($F2992="BAJA",$D2992*0.9,
IF($F2992="LIQUIDAR",_xlfn.XLOOKUP(A2992,Rotación!$A:$A,Rotación!$O:$O,0,0,-1),"")))),"")</f>
        <v>15617000</v>
      </c>
      <c r="I2992" s="13">
        <f>IFERROR(IF($F2992="ALTA",$D2992*0.97,
IF($F2992="MEDIA",$D2992*0.94,
IF($F2992="BAJA",$D2992*0.87,
IF($F2992="LIQUIDAR",_xlfn.XLOOKUP(A2992,Rotación!$A:$A,Rotación!$O:$O,0,0,-1),"")))),"")</f>
        <v>15134000</v>
      </c>
      <c r="J2992" s="13">
        <f>IFERROR(IF($F2992="ALTA",$D2992*0.94,
IF($F2992="MEDIA",$D2992*0.9,
IF($F2992="BAJA",$D2992*0.85,
IF($F2992="LIQUIDAR",_xlfn.XLOOKUP(A2992,Rotación!$A:$A,Rotación!$O:$O,0,0,-1),"")))),"")</f>
        <v>14490000</v>
      </c>
      <c r="K2992" s="13" t="str">
        <f>_xlfn.XLOOKUP(A2992,Rotación!$A:$A,Rotación!$P:$P,"",0,-1)</f>
        <v/>
      </c>
      <c r="L2992" s="25" t="e">
        <f t="shared" si="200"/>
        <v>#VALUE!</v>
      </c>
      <c r="M2992" s="26">
        <f t="shared" si="201"/>
        <v>0.86956521739130432</v>
      </c>
      <c r="N2992" s="22">
        <f>IFERROR(VLOOKUP(A2992,'Base ATR'!$1:$1048576,2,0),"")</f>
        <v>46188.490972222222</v>
      </c>
      <c r="O2992" s="23">
        <f t="shared" ca="1" si="202"/>
        <v>99.509027777778101</v>
      </c>
      <c r="P2992" t="str">
        <f t="shared" si="203"/>
        <v>SOBRE MERCADO</v>
      </c>
    </row>
    <row r="2993" spans="1:16" x14ac:dyDescent="0.3">
      <c r="A2993" t="s">
        <v>6606</v>
      </c>
      <c r="D2993" s="29">
        <v>18300000</v>
      </c>
      <c r="E2993" s="29">
        <v>14000000</v>
      </c>
      <c r="F2993" t="s">
        <v>4033</v>
      </c>
      <c r="G2993" s="13">
        <f>IFERROR(IF($F2993="ALTA",$D2993*1.03,
IF($F2993="MEDIA",$D2993*1,
IF($F2993="BAJA",$D2993*0.92,
IF($F2993="LIQUIDAR",_xlfn.XLOOKUP(A2993,Rotación!$A:$A,Rotación!$O:$O,0,0,-1),"")))),"")</f>
        <v>18300000</v>
      </c>
      <c r="H2993" s="13">
        <f>IFERROR(IF($F2993="ALTA",$D2993*1,
IF($F2993="MEDIA",$D2993*0.97,
IF($F2993="BAJA",$D2993*0.9,
IF($F2993="LIQUIDAR",_xlfn.XLOOKUP(A2993,Rotación!$A:$A,Rotación!$O:$O,0,0,-1),"")))),"")</f>
        <v>17751000</v>
      </c>
      <c r="I2993" s="13">
        <f>IFERROR(IF($F2993="ALTA",$D2993*0.97,
IF($F2993="MEDIA",$D2993*0.94,
IF($F2993="BAJA",$D2993*0.87,
IF($F2993="LIQUIDAR",_xlfn.XLOOKUP(A2993,Rotación!$A:$A,Rotación!$O:$O,0,0,-1),"")))),"")</f>
        <v>17202000</v>
      </c>
      <c r="J2993" s="13">
        <f>IFERROR(IF($F2993="ALTA",$D2993*0.94,
IF($F2993="MEDIA",$D2993*0.9,
IF($F2993="BAJA",$D2993*0.85,
IF($F2993="LIQUIDAR",_xlfn.XLOOKUP(A2993,Rotación!$A:$A,Rotación!$O:$O,0,0,-1),"")))),"")</f>
        <v>16470000</v>
      </c>
      <c r="K2993" s="13" t="str">
        <f>_xlfn.XLOOKUP(A2993,Rotación!$A:$A,Rotación!$P:$P,"",0,-1)</f>
        <v/>
      </c>
      <c r="L2993" s="25" t="e">
        <f t="shared" si="200"/>
        <v>#VALUE!</v>
      </c>
      <c r="M2993" s="26">
        <f t="shared" si="201"/>
        <v>0.76502732240437155</v>
      </c>
      <c r="N2993" s="22" t="str">
        <f>IFERROR(VLOOKUP(A2993,'Base ATR'!$1:$1048576,2,0),"")</f>
        <v/>
      </c>
      <c r="O2993" s="23" t="str">
        <f t="shared" ca="1" si="202"/>
        <v/>
      </c>
      <c r="P2993" t="str">
        <f t="shared" si="203"/>
        <v/>
      </c>
    </row>
    <row r="2994" spans="1:16" x14ac:dyDescent="0.3">
      <c r="A2994" t="s">
        <v>6607</v>
      </c>
      <c r="D2994" s="29">
        <v>12300000</v>
      </c>
      <c r="E2994" s="29">
        <v>10250000</v>
      </c>
      <c r="F2994" t="s">
        <v>4033</v>
      </c>
      <c r="G2994" s="13">
        <f>IFERROR(IF($F2994="ALTA",$D2994*1.03,
IF($F2994="MEDIA",$D2994*1,
IF($F2994="BAJA",$D2994*0.92,
IF($F2994="LIQUIDAR",_xlfn.XLOOKUP(A2994,Rotación!$A:$A,Rotación!$O:$O,0,0,-1),"")))),"")</f>
        <v>12300000</v>
      </c>
      <c r="H2994" s="13">
        <f>IFERROR(IF($F2994="ALTA",$D2994*1,
IF($F2994="MEDIA",$D2994*0.97,
IF($F2994="BAJA",$D2994*0.9,
IF($F2994="LIQUIDAR",_xlfn.XLOOKUP(A2994,Rotación!$A:$A,Rotación!$O:$O,0,0,-1),"")))),"")</f>
        <v>11931000</v>
      </c>
      <c r="I2994" s="13">
        <f>IFERROR(IF($F2994="ALTA",$D2994*0.97,
IF($F2994="MEDIA",$D2994*0.94,
IF($F2994="BAJA",$D2994*0.87,
IF($F2994="LIQUIDAR",_xlfn.XLOOKUP(A2994,Rotación!$A:$A,Rotación!$O:$O,0,0,-1),"")))),"")</f>
        <v>11562000</v>
      </c>
      <c r="J2994" s="13">
        <f>IFERROR(IF($F2994="ALTA",$D2994*0.94,
IF($F2994="MEDIA",$D2994*0.9,
IF($F2994="BAJA",$D2994*0.85,
IF($F2994="LIQUIDAR",_xlfn.XLOOKUP(A2994,Rotación!$A:$A,Rotación!$O:$O,0,0,-1),"")))),"")</f>
        <v>11070000</v>
      </c>
      <c r="K2994" s="13" t="str">
        <f>_xlfn.XLOOKUP(A2994,Rotación!$A:$A,Rotación!$P:$P,"",0,-1)</f>
        <v/>
      </c>
      <c r="L2994" s="25" t="e">
        <f t="shared" si="200"/>
        <v>#VALUE!</v>
      </c>
      <c r="M2994" s="26">
        <f t="shared" si="201"/>
        <v>0.83333333333333337</v>
      </c>
      <c r="N2994" s="22">
        <f>IFERROR(VLOOKUP(A2994,'Base ATR'!$1:$1048576,2,0),"")</f>
        <v>46135.769444444442</v>
      </c>
      <c r="O2994" s="23">
        <f t="shared" ca="1" si="202"/>
        <v>152.23055555555766</v>
      </c>
      <c r="P2994" t="str">
        <f t="shared" si="203"/>
        <v>SOBRE MERCADO</v>
      </c>
    </row>
    <row r="2995" spans="1:16" x14ac:dyDescent="0.3">
      <c r="A2995" t="s">
        <v>6572</v>
      </c>
      <c r="D2995" s="29">
        <v>26600000</v>
      </c>
      <c r="E2995" s="29">
        <v>23000000</v>
      </c>
      <c r="F2995" t="s">
        <v>4033</v>
      </c>
      <c r="G2995" s="13">
        <f>IFERROR(IF($F2995="ALTA",$D2995*1.03,
IF($F2995="MEDIA",$D2995*1,
IF($F2995="BAJA",$D2995*0.92,
IF($F2995="LIQUIDAR",_xlfn.XLOOKUP(A2995,Rotación!$A:$A,Rotación!$O:$O,0,0,-1),"")))),"")</f>
        <v>26600000</v>
      </c>
      <c r="H2995" s="13">
        <f>IFERROR(IF($F2995="ALTA",$D2995*1,
IF($F2995="MEDIA",$D2995*0.97,
IF($F2995="BAJA",$D2995*0.9,
IF($F2995="LIQUIDAR",_xlfn.XLOOKUP(A2995,Rotación!$A:$A,Rotación!$O:$O,0,0,-1),"")))),"")</f>
        <v>25802000</v>
      </c>
      <c r="I2995" s="13">
        <f>IFERROR(IF($F2995="ALTA",$D2995*0.97,
IF($F2995="MEDIA",$D2995*0.94,
IF($F2995="BAJA",$D2995*0.87,
IF($F2995="LIQUIDAR",_xlfn.XLOOKUP(A2995,Rotación!$A:$A,Rotación!$O:$O,0,0,-1),"")))),"")</f>
        <v>25004000</v>
      </c>
      <c r="J2995" s="13">
        <f>IFERROR(IF($F2995="ALTA",$D2995*0.94,
IF($F2995="MEDIA",$D2995*0.9,
IF($F2995="BAJA",$D2995*0.85,
IF($F2995="LIQUIDAR",_xlfn.XLOOKUP(A2995,Rotación!$A:$A,Rotación!$O:$O,0,0,-1),"")))),"")</f>
        <v>23940000</v>
      </c>
      <c r="K2995" s="13" t="str">
        <f>_xlfn.XLOOKUP(A2995,Rotación!$A:$A,Rotación!$P:$P,"",0,-1)</f>
        <v/>
      </c>
      <c r="L2995" s="25" t="e">
        <f t="shared" si="200"/>
        <v>#VALUE!</v>
      </c>
      <c r="M2995" s="26">
        <f t="shared" si="201"/>
        <v>0.86466165413533835</v>
      </c>
      <c r="N2995" s="22" t="str">
        <f>IFERROR(VLOOKUP(A2995,'Base ATR'!$1:$1048576,2,0),"")</f>
        <v/>
      </c>
      <c r="O2995" s="23" t="str">
        <f t="shared" ca="1" si="202"/>
        <v/>
      </c>
      <c r="P2995" t="str">
        <f t="shared" si="203"/>
        <v/>
      </c>
    </row>
    <row r="2996" spans="1:16" x14ac:dyDescent="0.3">
      <c r="A2996" t="s">
        <v>6608</v>
      </c>
      <c r="D2996" s="29">
        <v>12200000</v>
      </c>
      <c r="E2996" s="29">
        <v>10200000</v>
      </c>
      <c r="F2996" t="s">
        <v>4033</v>
      </c>
      <c r="G2996" s="13">
        <f>IFERROR(IF($F2996="ALTA",$D2996*1.03,
IF($F2996="MEDIA",$D2996*1,
IF($F2996="BAJA",$D2996*0.92,
IF($F2996="LIQUIDAR",_xlfn.XLOOKUP(A2996,Rotación!$A:$A,Rotación!$O:$O,0,0,-1),"")))),"")</f>
        <v>12200000</v>
      </c>
      <c r="H2996" s="13">
        <f>IFERROR(IF($F2996="ALTA",$D2996*1,
IF($F2996="MEDIA",$D2996*0.97,
IF($F2996="BAJA",$D2996*0.9,
IF($F2996="LIQUIDAR",_xlfn.XLOOKUP(A2996,Rotación!$A:$A,Rotación!$O:$O,0,0,-1),"")))),"")</f>
        <v>11834000</v>
      </c>
      <c r="I2996" s="13">
        <f>IFERROR(IF($F2996="ALTA",$D2996*0.97,
IF($F2996="MEDIA",$D2996*0.94,
IF($F2996="BAJA",$D2996*0.87,
IF($F2996="LIQUIDAR",_xlfn.XLOOKUP(A2996,Rotación!$A:$A,Rotación!$O:$O,0,0,-1),"")))),"")</f>
        <v>11468000</v>
      </c>
      <c r="J2996" s="13">
        <f>IFERROR(IF($F2996="ALTA",$D2996*0.94,
IF($F2996="MEDIA",$D2996*0.9,
IF($F2996="BAJA",$D2996*0.85,
IF($F2996="LIQUIDAR",_xlfn.XLOOKUP(A2996,Rotación!$A:$A,Rotación!$O:$O,0,0,-1),"")))),"")</f>
        <v>10980000</v>
      </c>
      <c r="K2996" s="13" t="str">
        <f>_xlfn.XLOOKUP(A2996,Rotación!$A:$A,Rotación!$P:$P,"",0,-1)</f>
        <v/>
      </c>
      <c r="L2996" s="25" t="e">
        <f t="shared" si="200"/>
        <v>#VALUE!</v>
      </c>
      <c r="M2996" s="26">
        <f t="shared" si="201"/>
        <v>0.83606557377049184</v>
      </c>
      <c r="N2996" s="22" t="str">
        <f>IFERROR(VLOOKUP(A2996,'Base ATR'!$1:$1048576,2,0),"")</f>
        <v/>
      </c>
      <c r="O2996" s="23" t="str">
        <f t="shared" ca="1" si="202"/>
        <v/>
      </c>
      <c r="P2996" t="str">
        <f t="shared" si="203"/>
        <v/>
      </c>
    </row>
    <row r="2997" spans="1:16" x14ac:dyDescent="0.3">
      <c r="A2997" t="s">
        <v>6609</v>
      </c>
      <c r="D2997" s="29">
        <v>13200000</v>
      </c>
      <c r="E2997" s="29">
        <v>10000000</v>
      </c>
      <c r="F2997" t="s">
        <v>4033</v>
      </c>
      <c r="G2997" s="13">
        <f>IFERROR(IF($F2997="ALTA",$D2997*1.03,
IF($F2997="MEDIA",$D2997*1,
IF($F2997="BAJA",$D2997*0.92,
IF($F2997="LIQUIDAR",_xlfn.XLOOKUP(A2997,Rotación!$A:$A,Rotación!$O:$O,0,0,-1),"")))),"")</f>
        <v>13200000</v>
      </c>
      <c r="H2997" s="13">
        <f>IFERROR(IF($F2997="ALTA",$D2997*1,
IF($F2997="MEDIA",$D2997*0.97,
IF($F2997="BAJA",$D2997*0.9,
IF($F2997="LIQUIDAR",_xlfn.XLOOKUP(A2997,Rotación!$A:$A,Rotación!$O:$O,0,0,-1),"")))),"")</f>
        <v>12804000</v>
      </c>
      <c r="I2997" s="13">
        <f>IFERROR(IF($F2997="ALTA",$D2997*0.97,
IF($F2997="MEDIA",$D2997*0.94,
IF($F2997="BAJA",$D2997*0.87,
IF($F2997="LIQUIDAR",_xlfn.XLOOKUP(A2997,Rotación!$A:$A,Rotación!$O:$O,0,0,-1),"")))),"")</f>
        <v>12408000</v>
      </c>
      <c r="J2997" s="13">
        <f>IFERROR(IF($F2997="ALTA",$D2997*0.94,
IF($F2997="MEDIA",$D2997*0.9,
IF($F2997="BAJA",$D2997*0.85,
IF($F2997="LIQUIDAR",_xlfn.XLOOKUP(A2997,Rotación!$A:$A,Rotación!$O:$O,0,0,-1),"")))),"")</f>
        <v>11880000</v>
      </c>
      <c r="K2997" s="13" t="str">
        <f>_xlfn.XLOOKUP(A2997,Rotación!$A:$A,Rotación!$P:$P,"",0,-1)</f>
        <v/>
      </c>
      <c r="L2997" s="25" t="e">
        <f t="shared" si="200"/>
        <v>#VALUE!</v>
      </c>
      <c r="M2997" s="26">
        <f t="shared" si="201"/>
        <v>0.75757575757575757</v>
      </c>
      <c r="N2997" s="22" t="str">
        <f>IFERROR(VLOOKUP(A2997,'Base ATR'!$1:$1048576,2,0),"")</f>
        <v/>
      </c>
      <c r="O2997" s="23" t="str">
        <f t="shared" ca="1" si="202"/>
        <v/>
      </c>
      <c r="P2997" t="str">
        <f t="shared" si="203"/>
        <v/>
      </c>
    </row>
    <row r="2998" spans="1:16" x14ac:dyDescent="0.3">
      <c r="A2998" t="s">
        <v>6610</v>
      </c>
      <c r="D2998" s="29">
        <v>14400000</v>
      </c>
      <c r="E2998" s="29">
        <v>11500000</v>
      </c>
      <c r="F2998" t="s">
        <v>4033</v>
      </c>
      <c r="G2998" s="13">
        <f>IFERROR(IF($F2998="ALTA",$D2998*1.03,
IF($F2998="MEDIA",$D2998*1,
IF($F2998="BAJA",$D2998*0.92,
IF($F2998="LIQUIDAR",_xlfn.XLOOKUP(A2998,Rotación!$A:$A,Rotación!$O:$O,0,0,-1),"")))),"")</f>
        <v>14400000</v>
      </c>
      <c r="H2998" s="13">
        <f>IFERROR(IF($F2998="ALTA",$D2998*1,
IF($F2998="MEDIA",$D2998*0.97,
IF($F2998="BAJA",$D2998*0.9,
IF($F2998="LIQUIDAR",_xlfn.XLOOKUP(A2998,Rotación!$A:$A,Rotación!$O:$O,0,0,-1),"")))),"")</f>
        <v>13968000</v>
      </c>
      <c r="I2998" s="13">
        <f>IFERROR(IF($F2998="ALTA",$D2998*0.97,
IF($F2998="MEDIA",$D2998*0.94,
IF($F2998="BAJA",$D2998*0.87,
IF($F2998="LIQUIDAR",_xlfn.XLOOKUP(A2998,Rotación!$A:$A,Rotación!$O:$O,0,0,-1),"")))),"")</f>
        <v>13536000</v>
      </c>
      <c r="J2998" s="13">
        <f>IFERROR(IF($F2998="ALTA",$D2998*0.94,
IF($F2998="MEDIA",$D2998*0.9,
IF($F2998="BAJA",$D2998*0.85,
IF($F2998="LIQUIDAR",_xlfn.XLOOKUP(A2998,Rotación!$A:$A,Rotación!$O:$O,0,0,-1),"")))),"")</f>
        <v>12960000</v>
      </c>
      <c r="K2998" s="13" t="str">
        <f>_xlfn.XLOOKUP(A2998,Rotación!$A:$A,Rotación!$P:$P,"",0,-1)</f>
        <v/>
      </c>
      <c r="L2998" s="25" t="e">
        <f t="shared" si="200"/>
        <v>#VALUE!</v>
      </c>
      <c r="M2998" s="26">
        <f t="shared" si="201"/>
        <v>0.79861111111111116</v>
      </c>
      <c r="N2998" s="22">
        <f>IFERROR(VLOOKUP(A2998,'Base ATR'!$1:$1048576,2,0),"")</f>
        <v>46146.747916666667</v>
      </c>
      <c r="O2998" s="23">
        <f t="shared" ca="1" si="202"/>
        <v>141.25208333333285</v>
      </c>
      <c r="P2998" t="str">
        <f t="shared" si="203"/>
        <v>SOBRE MERCADO</v>
      </c>
    </row>
    <row r="2999" spans="1:16" x14ac:dyDescent="0.3">
      <c r="A2999" t="s">
        <v>6354</v>
      </c>
      <c r="D2999" s="29">
        <v>9000000</v>
      </c>
      <c r="E2999" s="29">
        <v>7100000</v>
      </c>
      <c r="F2999" t="s">
        <v>4033</v>
      </c>
      <c r="G2999" s="13">
        <f>IFERROR(IF($F2999="ALTA",$D2999*1.03,
IF($F2999="MEDIA",$D2999*1,
IF($F2999="BAJA",$D2999*0.92,
IF($F2999="LIQUIDAR",_xlfn.XLOOKUP(A2999,Rotación!$A:$A,Rotación!$O:$O,0,0,-1),"")))),"")</f>
        <v>9000000</v>
      </c>
      <c r="H2999" s="13">
        <f>IFERROR(IF($F2999="ALTA",$D2999*1,
IF($F2999="MEDIA",$D2999*0.97,
IF($F2999="BAJA",$D2999*0.9,
IF($F2999="LIQUIDAR",_xlfn.XLOOKUP(A2999,Rotación!$A:$A,Rotación!$O:$O,0,0,-1),"")))),"")</f>
        <v>8730000</v>
      </c>
      <c r="I2999" s="13">
        <f>IFERROR(IF($F2999="ALTA",$D2999*0.97,
IF($F2999="MEDIA",$D2999*0.94,
IF($F2999="BAJA",$D2999*0.87,
IF($F2999="LIQUIDAR",_xlfn.XLOOKUP(A2999,Rotación!$A:$A,Rotación!$O:$O,0,0,-1),"")))),"")</f>
        <v>8460000</v>
      </c>
      <c r="J2999" s="13">
        <f>IFERROR(IF($F2999="ALTA",$D2999*0.94,
IF($F2999="MEDIA",$D2999*0.9,
IF($F2999="BAJA",$D2999*0.85,
IF($F2999="LIQUIDAR",_xlfn.XLOOKUP(A2999,Rotación!$A:$A,Rotación!$O:$O,0,0,-1),"")))),"")</f>
        <v>8100000</v>
      </c>
      <c r="K2999" s="13" t="str">
        <f>_xlfn.XLOOKUP(A2999,Rotación!$A:$A,Rotación!$P:$P,"",0,-1)</f>
        <v/>
      </c>
      <c r="L2999" s="25" t="e">
        <f t="shared" si="200"/>
        <v>#VALUE!</v>
      </c>
      <c r="M2999" s="26">
        <f t="shared" si="201"/>
        <v>0.78888888888888886</v>
      </c>
      <c r="N2999" s="22">
        <f>IFERROR(VLOOKUP(A2999,'Base ATR'!$1:$1048576,2,0),"")</f>
        <v>46140.502083333333</v>
      </c>
      <c r="O2999" s="23">
        <f t="shared" ca="1" si="202"/>
        <v>147.49791666666715</v>
      </c>
      <c r="P2999" t="str">
        <f t="shared" si="203"/>
        <v>SOBRE MERCADO</v>
      </c>
    </row>
    <row r="3000" spans="1:16" x14ac:dyDescent="0.3">
      <c r="A3000" t="s">
        <v>6611</v>
      </c>
      <c r="D3000" s="29">
        <v>16300000</v>
      </c>
      <c r="E3000" s="29">
        <v>13500000</v>
      </c>
      <c r="F3000" t="s">
        <v>4033</v>
      </c>
      <c r="G3000" s="13">
        <f>IFERROR(IF($F3000="ALTA",$D3000*1.03,
IF($F3000="MEDIA",$D3000*1,
IF($F3000="BAJA",$D3000*0.92,
IF($F3000="LIQUIDAR",_xlfn.XLOOKUP(A3000,Rotación!$A:$A,Rotación!$O:$O,0,0,-1),"")))),"")</f>
        <v>16300000</v>
      </c>
      <c r="H3000" s="13">
        <f>IFERROR(IF($F3000="ALTA",$D3000*1,
IF($F3000="MEDIA",$D3000*0.97,
IF($F3000="BAJA",$D3000*0.9,
IF($F3000="LIQUIDAR",_xlfn.XLOOKUP(A3000,Rotación!$A:$A,Rotación!$O:$O,0,0,-1),"")))),"")</f>
        <v>15811000</v>
      </c>
      <c r="I3000" s="13">
        <f>IFERROR(IF($F3000="ALTA",$D3000*0.97,
IF($F3000="MEDIA",$D3000*0.94,
IF($F3000="BAJA",$D3000*0.87,
IF($F3000="LIQUIDAR",_xlfn.XLOOKUP(A3000,Rotación!$A:$A,Rotación!$O:$O,0,0,-1),"")))),"")</f>
        <v>15322000</v>
      </c>
      <c r="J3000" s="13">
        <f>IFERROR(IF($F3000="ALTA",$D3000*0.94,
IF($F3000="MEDIA",$D3000*0.9,
IF($F3000="BAJA",$D3000*0.85,
IF($F3000="LIQUIDAR",_xlfn.XLOOKUP(A3000,Rotación!$A:$A,Rotación!$O:$O,0,0,-1),"")))),"")</f>
        <v>14670000</v>
      </c>
      <c r="K3000" s="13" t="str">
        <f>_xlfn.XLOOKUP(A3000,Rotación!$A:$A,Rotación!$P:$P,"",0,-1)</f>
        <v/>
      </c>
      <c r="L3000" s="25" t="e">
        <f t="shared" si="200"/>
        <v>#VALUE!</v>
      </c>
      <c r="M3000" s="26">
        <f t="shared" si="201"/>
        <v>0.82822085889570551</v>
      </c>
      <c r="N3000" s="22" t="str">
        <f>IFERROR(VLOOKUP(A3000,'Base ATR'!$1:$1048576,2,0),"")</f>
        <v/>
      </c>
      <c r="O3000" s="23" t="str">
        <f t="shared" ca="1" si="202"/>
        <v/>
      </c>
      <c r="P3000" t="str">
        <f t="shared" si="203"/>
        <v/>
      </c>
    </row>
    <row r="3001" spans="1:16" x14ac:dyDescent="0.3">
      <c r="A3001" t="s">
        <v>6612</v>
      </c>
      <c r="D3001" s="29">
        <v>26200000</v>
      </c>
      <c r="E3001" s="29">
        <v>20000000</v>
      </c>
      <c r="F3001" t="s">
        <v>5391</v>
      </c>
      <c r="G3001" s="13">
        <f>IFERROR(IF($F3001="ALTA",$D3001*1.03,
IF($F3001="MEDIA",$D3001*1,
IF($F3001="BAJA",$D3001*0.92,
IF($F3001="LIQUIDAR",_xlfn.XLOOKUP(A3001,Rotación!$A:$A,Rotación!$O:$O,0,0,-1),"")))),"")</f>
        <v>24104000</v>
      </c>
      <c r="H3001" s="13">
        <f>IFERROR(IF($F3001="ALTA",$D3001*1,
IF($F3001="MEDIA",$D3001*0.97,
IF($F3001="BAJA",$D3001*0.9,
IF($F3001="LIQUIDAR",_xlfn.XLOOKUP(A3001,Rotación!$A:$A,Rotación!$O:$O,0,0,-1),"")))),"")</f>
        <v>23580000</v>
      </c>
      <c r="I3001" s="13">
        <f>IFERROR(IF($F3001="ALTA",$D3001*0.97,
IF($F3001="MEDIA",$D3001*0.94,
IF($F3001="BAJA",$D3001*0.87,
IF($F3001="LIQUIDAR",_xlfn.XLOOKUP(A3001,Rotación!$A:$A,Rotación!$O:$O,0,0,-1),"")))),"")</f>
        <v>22794000</v>
      </c>
      <c r="J3001" s="13">
        <f>IFERROR(IF($F3001="ALTA",$D3001*0.94,
IF($F3001="MEDIA",$D3001*0.9,
IF($F3001="BAJA",$D3001*0.85,
IF($F3001="LIQUIDAR",_xlfn.XLOOKUP(A3001,Rotación!$A:$A,Rotación!$O:$O,0,0,-1),"")))),"")</f>
        <v>22270000</v>
      </c>
      <c r="K3001" s="13" t="str">
        <f>_xlfn.XLOOKUP(A3001,Rotación!$A:$A,Rotación!$P:$P,"",0,-1)</f>
        <v/>
      </c>
      <c r="L3001" s="25" t="e">
        <f t="shared" si="200"/>
        <v>#VALUE!</v>
      </c>
      <c r="M3001" s="26">
        <f t="shared" si="201"/>
        <v>0.76335877862595425</v>
      </c>
      <c r="N3001" s="22" t="str">
        <f>IFERROR(VLOOKUP(A3001,'Base ATR'!$1:$1048576,2,0),"")</f>
        <v/>
      </c>
      <c r="O3001" s="23" t="str">
        <f t="shared" ca="1" si="202"/>
        <v/>
      </c>
      <c r="P3001" t="str">
        <f t="shared" si="203"/>
        <v/>
      </c>
    </row>
    <row r="3002" spans="1:16" x14ac:dyDescent="0.3">
      <c r="A3002" t="s">
        <v>6613</v>
      </c>
      <c r="D3002" s="29">
        <v>18800000</v>
      </c>
      <c r="E3002" s="29">
        <v>15000000</v>
      </c>
      <c r="F3002" t="s">
        <v>5391</v>
      </c>
      <c r="G3002" s="13">
        <f>IFERROR(IF($F3002="ALTA",$D3002*1.03,
IF($F3002="MEDIA",$D3002*1,
IF($F3002="BAJA",$D3002*0.92,
IF($F3002="LIQUIDAR",_xlfn.XLOOKUP(A3002,Rotación!$A:$A,Rotación!$O:$O,0,0,-1),"")))),"")</f>
        <v>17296000</v>
      </c>
      <c r="H3002" s="13">
        <f>IFERROR(IF($F3002="ALTA",$D3002*1,
IF($F3002="MEDIA",$D3002*0.97,
IF($F3002="BAJA",$D3002*0.9,
IF($F3002="LIQUIDAR",_xlfn.XLOOKUP(A3002,Rotación!$A:$A,Rotación!$O:$O,0,0,-1),"")))),"")</f>
        <v>16920000</v>
      </c>
      <c r="I3002" s="13">
        <f>IFERROR(IF($F3002="ALTA",$D3002*0.97,
IF($F3002="MEDIA",$D3002*0.94,
IF($F3002="BAJA",$D3002*0.87,
IF($F3002="LIQUIDAR",_xlfn.XLOOKUP(A3002,Rotación!$A:$A,Rotación!$O:$O,0,0,-1),"")))),"")</f>
        <v>16356000</v>
      </c>
      <c r="J3002" s="13">
        <f>IFERROR(IF($F3002="ALTA",$D3002*0.94,
IF($F3002="MEDIA",$D3002*0.9,
IF($F3002="BAJA",$D3002*0.85,
IF($F3002="LIQUIDAR",_xlfn.XLOOKUP(A3002,Rotación!$A:$A,Rotación!$O:$O,0,0,-1),"")))),"")</f>
        <v>15980000</v>
      </c>
      <c r="K3002" s="13" t="str">
        <f>_xlfn.XLOOKUP(A3002,Rotación!$A:$A,Rotación!$P:$P,"",0,-1)</f>
        <v/>
      </c>
      <c r="L3002" s="25" t="e">
        <f t="shared" si="200"/>
        <v>#VALUE!</v>
      </c>
      <c r="M3002" s="26">
        <f t="shared" si="201"/>
        <v>0.7978723404255319</v>
      </c>
      <c r="N3002" s="22" t="str">
        <f>IFERROR(VLOOKUP(A3002,'Base ATR'!$1:$1048576,2,0),"")</f>
        <v/>
      </c>
      <c r="O3002" s="23" t="str">
        <f t="shared" ca="1" si="202"/>
        <v/>
      </c>
      <c r="P3002" t="str">
        <f t="shared" si="203"/>
        <v/>
      </c>
    </row>
    <row r="3003" spans="1:16" x14ac:dyDescent="0.3">
      <c r="A3003" t="s">
        <v>6614</v>
      </c>
      <c r="D3003" s="29">
        <v>10600000</v>
      </c>
      <c r="E3003" s="29">
        <v>9100000</v>
      </c>
      <c r="F3003" t="s">
        <v>5391</v>
      </c>
      <c r="G3003" s="13">
        <f>IFERROR(IF($F3003="ALTA",$D3003*1.03,
IF($F3003="MEDIA",$D3003*1,
IF($F3003="BAJA",$D3003*0.92,
IF($F3003="LIQUIDAR",_xlfn.XLOOKUP(A3003,Rotación!$A:$A,Rotación!$O:$O,0,0,-1),"")))),"")</f>
        <v>9752000</v>
      </c>
      <c r="H3003" s="13">
        <f>IFERROR(IF($F3003="ALTA",$D3003*1,
IF($F3003="MEDIA",$D3003*0.97,
IF($F3003="BAJA",$D3003*0.9,
IF($F3003="LIQUIDAR",_xlfn.XLOOKUP(A3003,Rotación!$A:$A,Rotación!$O:$O,0,0,-1),"")))),"")</f>
        <v>9540000</v>
      </c>
      <c r="I3003" s="13">
        <f>IFERROR(IF($F3003="ALTA",$D3003*0.97,
IF($F3003="MEDIA",$D3003*0.94,
IF($F3003="BAJA",$D3003*0.87,
IF($F3003="LIQUIDAR",_xlfn.XLOOKUP(A3003,Rotación!$A:$A,Rotación!$O:$O,0,0,-1),"")))),"")</f>
        <v>9222000</v>
      </c>
      <c r="J3003" s="13">
        <f>IFERROR(IF($F3003="ALTA",$D3003*0.94,
IF($F3003="MEDIA",$D3003*0.9,
IF($F3003="BAJA",$D3003*0.85,
IF($F3003="LIQUIDAR",_xlfn.XLOOKUP(A3003,Rotación!$A:$A,Rotación!$O:$O,0,0,-1),"")))),"")</f>
        <v>9010000</v>
      </c>
      <c r="K3003" s="13" t="str">
        <f>_xlfn.XLOOKUP(A3003,Rotación!$A:$A,Rotación!$P:$P,"",0,-1)</f>
        <v/>
      </c>
      <c r="L3003" s="25" t="e">
        <f t="shared" si="200"/>
        <v>#VALUE!</v>
      </c>
      <c r="M3003" s="26">
        <f t="shared" si="201"/>
        <v>0.85849056603773588</v>
      </c>
      <c r="N3003" s="22" t="str">
        <f>IFERROR(VLOOKUP(A3003,'Base ATR'!$1:$1048576,2,0),"")</f>
        <v/>
      </c>
      <c r="O3003" s="23" t="str">
        <f t="shared" ca="1" si="202"/>
        <v/>
      </c>
      <c r="P3003" t="str">
        <f t="shared" si="203"/>
        <v/>
      </c>
    </row>
    <row r="3004" spans="1:16" x14ac:dyDescent="0.3">
      <c r="A3004" t="s">
        <v>6615</v>
      </c>
      <c r="D3004" s="29">
        <v>6400000</v>
      </c>
      <c r="E3004" s="29">
        <v>4800000</v>
      </c>
      <c r="F3004" t="s">
        <v>5391</v>
      </c>
      <c r="G3004" s="13">
        <f>IFERROR(IF($F3004="ALTA",$D3004*1.03,
IF($F3004="MEDIA",$D3004*1,
IF($F3004="BAJA",$D3004*0.92,
IF($F3004="LIQUIDAR",_xlfn.XLOOKUP(A3004,Rotación!$A:$A,Rotación!$O:$O,0,0,-1),"")))),"")</f>
        <v>5888000</v>
      </c>
      <c r="H3004" s="13">
        <f>IFERROR(IF($F3004="ALTA",$D3004*1,
IF($F3004="MEDIA",$D3004*0.97,
IF($F3004="BAJA",$D3004*0.9,
IF($F3004="LIQUIDAR",_xlfn.XLOOKUP(A3004,Rotación!$A:$A,Rotación!$O:$O,0,0,-1),"")))),"")</f>
        <v>5760000</v>
      </c>
      <c r="I3004" s="13">
        <f>IFERROR(IF($F3004="ALTA",$D3004*0.97,
IF($F3004="MEDIA",$D3004*0.94,
IF($F3004="BAJA",$D3004*0.87,
IF($F3004="LIQUIDAR",_xlfn.XLOOKUP(A3004,Rotación!$A:$A,Rotación!$O:$O,0,0,-1),"")))),"")</f>
        <v>5568000</v>
      </c>
      <c r="J3004" s="13">
        <f>IFERROR(IF($F3004="ALTA",$D3004*0.94,
IF($F3004="MEDIA",$D3004*0.9,
IF($F3004="BAJA",$D3004*0.85,
IF($F3004="LIQUIDAR",_xlfn.XLOOKUP(A3004,Rotación!$A:$A,Rotación!$O:$O,0,0,-1),"")))),"")</f>
        <v>5440000</v>
      </c>
      <c r="K3004" s="13" t="str">
        <f>_xlfn.XLOOKUP(A3004,Rotación!$A:$A,Rotación!$P:$P,"",0,-1)</f>
        <v/>
      </c>
      <c r="L3004" s="25" t="e">
        <f t="shared" si="200"/>
        <v>#VALUE!</v>
      </c>
      <c r="M3004" s="26">
        <f t="shared" si="201"/>
        <v>0.75</v>
      </c>
      <c r="N3004" s="22" t="str">
        <f>IFERROR(VLOOKUP(A3004,'Base ATR'!$1:$1048576,2,0),"")</f>
        <v/>
      </c>
      <c r="O3004" s="23" t="str">
        <f t="shared" ca="1" si="202"/>
        <v/>
      </c>
      <c r="P3004" t="str">
        <f t="shared" si="203"/>
        <v/>
      </c>
    </row>
    <row r="3005" spans="1:16" x14ac:dyDescent="0.3">
      <c r="A3005" t="s">
        <v>6616</v>
      </c>
      <c r="D3005" s="29">
        <v>14300000</v>
      </c>
      <c r="E3005" s="29">
        <v>10800000</v>
      </c>
      <c r="F3005" t="s">
        <v>5391</v>
      </c>
      <c r="G3005" s="13">
        <f>IFERROR(IF($F3005="ALTA",$D3005*1.03,
IF($F3005="MEDIA",$D3005*1,
IF($F3005="BAJA",$D3005*0.92,
IF($F3005="LIQUIDAR",_xlfn.XLOOKUP(A3005,Rotación!$A:$A,Rotación!$O:$O,0,0,-1),"")))),"")</f>
        <v>13156000</v>
      </c>
      <c r="H3005" s="13">
        <f>IFERROR(IF($F3005="ALTA",$D3005*1,
IF($F3005="MEDIA",$D3005*0.97,
IF($F3005="BAJA",$D3005*0.9,
IF($F3005="LIQUIDAR",_xlfn.XLOOKUP(A3005,Rotación!$A:$A,Rotación!$O:$O,0,0,-1),"")))),"")</f>
        <v>12870000</v>
      </c>
      <c r="I3005" s="13">
        <f>IFERROR(IF($F3005="ALTA",$D3005*0.97,
IF($F3005="MEDIA",$D3005*0.94,
IF($F3005="BAJA",$D3005*0.87,
IF($F3005="LIQUIDAR",_xlfn.XLOOKUP(A3005,Rotación!$A:$A,Rotación!$O:$O,0,0,-1),"")))),"")</f>
        <v>12441000</v>
      </c>
      <c r="J3005" s="13">
        <f>IFERROR(IF($F3005="ALTA",$D3005*0.94,
IF($F3005="MEDIA",$D3005*0.9,
IF($F3005="BAJA",$D3005*0.85,
IF($F3005="LIQUIDAR",_xlfn.XLOOKUP(A3005,Rotación!$A:$A,Rotación!$O:$O,0,0,-1),"")))),"")</f>
        <v>12155000</v>
      </c>
      <c r="K3005" s="13" t="str">
        <f>_xlfn.XLOOKUP(A3005,Rotación!$A:$A,Rotación!$P:$P,"",0,-1)</f>
        <v/>
      </c>
      <c r="L3005" s="25" t="e">
        <f t="shared" si="200"/>
        <v>#VALUE!</v>
      </c>
      <c r="M3005" s="26">
        <f t="shared" si="201"/>
        <v>0.75524475524475521</v>
      </c>
      <c r="N3005" s="22" t="str">
        <f>IFERROR(VLOOKUP(A3005,'Base ATR'!$1:$1048576,2,0),"")</f>
        <v/>
      </c>
      <c r="O3005" s="23" t="str">
        <f t="shared" ca="1" si="202"/>
        <v/>
      </c>
      <c r="P3005" t="str">
        <f t="shared" si="203"/>
        <v/>
      </c>
    </row>
    <row r="3006" spans="1:16" x14ac:dyDescent="0.3">
      <c r="A3006" t="s">
        <v>6401</v>
      </c>
      <c r="D3006" s="29">
        <v>14000000</v>
      </c>
      <c r="E3006" s="29">
        <v>12000000</v>
      </c>
      <c r="F3006" t="s">
        <v>5391</v>
      </c>
      <c r="G3006" s="13">
        <f>IFERROR(IF($F3006="ALTA",$D3006*1.03,
IF($F3006="MEDIA",$D3006*1,
IF($F3006="BAJA",$D3006*0.92,
IF($F3006="LIQUIDAR",_xlfn.XLOOKUP(A3006,Rotación!$A:$A,Rotación!$O:$O,0,0,-1),"")))),"")</f>
        <v>12880000</v>
      </c>
      <c r="H3006" s="13">
        <f>IFERROR(IF($F3006="ALTA",$D3006*1,
IF($F3006="MEDIA",$D3006*0.97,
IF($F3006="BAJA",$D3006*0.9,
IF($F3006="LIQUIDAR",_xlfn.XLOOKUP(A3006,Rotación!$A:$A,Rotación!$O:$O,0,0,-1),"")))),"")</f>
        <v>12600000</v>
      </c>
      <c r="I3006" s="13">
        <f>IFERROR(IF($F3006="ALTA",$D3006*0.97,
IF($F3006="MEDIA",$D3006*0.94,
IF($F3006="BAJA",$D3006*0.87,
IF($F3006="LIQUIDAR",_xlfn.XLOOKUP(A3006,Rotación!$A:$A,Rotación!$O:$O,0,0,-1),"")))),"")</f>
        <v>12180000</v>
      </c>
      <c r="J3006" s="13">
        <f>IFERROR(IF($F3006="ALTA",$D3006*0.94,
IF($F3006="MEDIA",$D3006*0.9,
IF($F3006="BAJA",$D3006*0.85,
IF($F3006="LIQUIDAR",_xlfn.XLOOKUP(A3006,Rotación!$A:$A,Rotación!$O:$O,0,0,-1),"")))),"")</f>
        <v>11900000</v>
      </c>
      <c r="K3006" s="13" t="str">
        <f>_xlfn.XLOOKUP(A3006,Rotación!$A:$A,Rotación!$P:$P,"",0,-1)</f>
        <v/>
      </c>
      <c r="L3006" s="25" t="e">
        <f t="shared" si="200"/>
        <v>#VALUE!</v>
      </c>
      <c r="M3006" s="26">
        <f t="shared" si="201"/>
        <v>0.8571428571428571</v>
      </c>
      <c r="N3006" s="22" t="str">
        <f>IFERROR(VLOOKUP(A3006,'Base ATR'!$1:$1048576,2,0),"")</f>
        <v/>
      </c>
      <c r="O3006" s="23" t="str">
        <f t="shared" ca="1" si="202"/>
        <v/>
      </c>
      <c r="P3006" t="str">
        <f t="shared" si="203"/>
        <v/>
      </c>
    </row>
    <row r="3007" spans="1:16" x14ac:dyDescent="0.3">
      <c r="A3007" t="s">
        <v>6617</v>
      </c>
      <c r="D3007" s="29">
        <v>22100000</v>
      </c>
      <c r="E3007" s="29">
        <v>17500000</v>
      </c>
      <c r="F3007" t="s">
        <v>5391</v>
      </c>
      <c r="G3007" s="13">
        <f>IFERROR(IF($F3007="ALTA",$D3007*1.03,
IF($F3007="MEDIA",$D3007*1,
IF($F3007="BAJA",$D3007*0.92,
IF($F3007="LIQUIDAR",_xlfn.XLOOKUP(A3007,Rotación!$A:$A,Rotación!$O:$O,0,0,-1),"")))),"")</f>
        <v>20332000</v>
      </c>
      <c r="H3007" s="13">
        <f>IFERROR(IF($F3007="ALTA",$D3007*1,
IF($F3007="MEDIA",$D3007*0.97,
IF($F3007="BAJA",$D3007*0.9,
IF($F3007="LIQUIDAR",_xlfn.XLOOKUP(A3007,Rotación!$A:$A,Rotación!$O:$O,0,0,-1),"")))),"")</f>
        <v>19890000</v>
      </c>
      <c r="I3007" s="13">
        <f>IFERROR(IF($F3007="ALTA",$D3007*0.97,
IF($F3007="MEDIA",$D3007*0.94,
IF($F3007="BAJA",$D3007*0.87,
IF($F3007="LIQUIDAR",_xlfn.XLOOKUP(A3007,Rotación!$A:$A,Rotación!$O:$O,0,0,-1),"")))),"")</f>
        <v>19227000</v>
      </c>
      <c r="J3007" s="13">
        <f>IFERROR(IF($F3007="ALTA",$D3007*0.94,
IF($F3007="MEDIA",$D3007*0.9,
IF($F3007="BAJA",$D3007*0.85,
IF($F3007="LIQUIDAR",_xlfn.XLOOKUP(A3007,Rotación!$A:$A,Rotación!$O:$O,0,0,-1),"")))),"")</f>
        <v>18785000</v>
      </c>
      <c r="K3007" s="13" t="str">
        <f>_xlfn.XLOOKUP(A3007,Rotación!$A:$A,Rotación!$P:$P,"",0,-1)</f>
        <v/>
      </c>
      <c r="L3007" s="25" t="e">
        <f t="shared" si="200"/>
        <v>#VALUE!</v>
      </c>
      <c r="M3007" s="26">
        <f t="shared" si="201"/>
        <v>0.79185520361990946</v>
      </c>
      <c r="N3007" s="22" t="str">
        <f>IFERROR(VLOOKUP(A3007,'Base ATR'!$1:$1048576,2,0),"")</f>
        <v/>
      </c>
      <c r="O3007" s="23" t="str">
        <f t="shared" ca="1" si="202"/>
        <v/>
      </c>
      <c r="P3007" t="str">
        <f t="shared" si="203"/>
        <v/>
      </c>
    </row>
    <row r="3008" spans="1:16" x14ac:dyDescent="0.3">
      <c r="A3008" t="s">
        <v>6618</v>
      </c>
      <c r="D3008" s="29">
        <v>29500000</v>
      </c>
      <c r="E3008" s="29">
        <v>24000000</v>
      </c>
      <c r="F3008" t="s">
        <v>5391</v>
      </c>
      <c r="G3008" s="13">
        <f>IFERROR(IF($F3008="ALTA",$D3008*1.03,
IF($F3008="MEDIA",$D3008*1,
IF($F3008="BAJA",$D3008*0.92,
IF($F3008="LIQUIDAR",_xlfn.XLOOKUP(A3008,Rotación!$A:$A,Rotación!$O:$O,0,0,-1),"")))),"")</f>
        <v>27140000</v>
      </c>
      <c r="H3008" s="13">
        <f>IFERROR(IF($F3008="ALTA",$D3008*1,
IF($F3008="MEDIA",$D3008*0.97,
IF($F3008="BAJA",$D3008*0.9,
IF($F3008="LIQUIDAR",_xlfn.XLOOKUP(A3008,Rotación!$A:$A,Rotación!$O:$O,0,0,-1),"")))),"")</f>
        <v>26550000</v>
      </c>
      <c r="I3008" s="13">
        <f>IFERROR(IF($F3008="ALTA",$D3008*0.97,
IF($F3008="MEDIA",$D3008*0.94,
IF($F3008="BAJA",$D3008*0.87,
IF($F3008="LIQUIDAR",_xlfn.XLOOKUP(A3008,Rotación!$A:$A,Rotación!$O:$O,0,0,-1),"")))),"")</f>
        <v>25665000</v>
      </c>
      <c r="J3008" s="13">
        <f>IFERROR(IF($F3008="ALTA",$D3008*0.94,
IF($F3008="MEDIA",$D3008*0.9,
IF($F3008="BAJA",$D3008*0.85,
IF($F3008="LIQUIDAR",_xlfn.XLOOKUP(A3008,Rotación!$A:$A,Rotación!$O:$O,0,0,-1),"")))),"")</f>
        <v>25075000</v>
      </c>
      <c r="K3008" s="13" t="str">
        <f>_xlfn.XLOOKUP(A3008,Rotación!$A:$A,Rotación!$P:$P,"",0,-1)</f>
        <v/>
      </c>
      <c r="L3008" s="25" t="e">
        <f t="shared" si="200"/>
        <v>#VALUE!</v>
      </c>
      <c r="M3008" s="26">
        <f t="shared" si="201"/>
        <v>0.81355932203389836</v>
      </c>
      <c r="N3008" s="22" t="str">
        <f>IFERROR(VLOOKUP(A3008,'Base ATR'!$1:$1048576,2,0),"")</f>
        <v/>
      </c>
      <c r="O3008" s="23" t="str">
        <f t="shared" ca="1" si="202"/>
        <v/>
      </c>
      <c r="P3008" t="str">
        <f t="shared" si="203"/>
        <v/>
      </c>
    </row>
    <row r="3009" spans="1:16" x14ac:dyDescent="0.3">
      <c r="A3009" t="s">
        <v>6619</v>
      </c>
      <c r="D3009" s="29">
        <v>18000000</v>
      </c>
      <c r="E3009" s="29">
        <v>14500000</v>
      </c>
      <c r="F3009" t="s">
        <v>5391</v>
      </c>
      <c r="G3009" s="13">
        <f>IFERROR(IF($F3009="ALTA",$D3009*1.03,
IF($F3009="MEDIA",$D3009*1,
IF($F3009="BAJA",$D3009*0.92,
IF($F3009="LIQUIDAR",_xlfn.XLOOKUP(A3009,Rotación!$A:$A,Rotación!$O:$O,0,0,-1),"")))),"")</f>
        <v>16560000</v>
      </c>
      <c r="H3009" s="13">
        <f>IFERROR(IF($F3009="ALTA",$D3009*1,
IF($F3009="MEDIA",$D3009*0.97,
IF($F3009="BAJA",$D3009*0.9,
IF($F3009="LIQUIDAR",_xlfn.XLOOKUP(A3009,Rotación!$A:$A,Rotación!$O:$O,0,0,-1),"")))),"")</f>
        <v>16200000</v>
      </c>
      <c r="I3009" s="13">
        <f>IFERROR(IF($F3009="ALTA",$D3009*0.97,
IF($F3009="MEDIA",$D3009*0.94,
IF($F3009="BAJA",$D3009*0.87,
IF($F3009="LIQUIDAR",_xlfn.XLOOKUP(A3009,Rotación!$A:$A,Rotación!$O:$O,0,0,-1),"")))),"")</f>
        <v>15660000</v>
      </c>
      <c r="J3009" s="13">
        <f>IFERROR(IF($F3009="ALTA",$D3009*0.94,
IF($F3009="MEDIA",$D3009*0.9,
IF($F3009="BAJA",$D3009*0.85,
IF($F3009="LIQUIDAR",_xlfn.XLOOKUP(A3009,Rotación!$A:$A,Rotación!$O:$O,0,0,-1),"")))),"")</f>
        <v>15300000</v>
      </c>
      <c r="K3009" s="13" t="str">
        <f>_xlfn.XLOOKUP(A3009,Rotación!$A:$A,Rotación!$P:$P,"",0,-1)</f>
        <v/>
      </c>
      <c r="L3009" s="25" t="e">
        <f t="shared" si="200"/>
        <v>#VALUE!</v>
      </c>
      <c r="M3009" s="26">
        <f t="shared" si="201"/>
        <v>0.80555555555555558</v>
      </c>
      <c r="N3009" s="22" t="str">
        <f>IFERROR(VLOOKUP(A3009,'Base ATR'!$1:$1048576,2,0),"")</f>
        <v/>
      </c>
      <c r="O3009" s="23" t="str">
        <f t="shared" ca="1" si="202"/>
        <v/>
      </c>
      <c r="P3009" t="str">
        <f t="shared" si="203"/>
        <v/>
      </c>
    </row>
    <row r="3010" spans="1:16" x14ac:dyDescent="0.3">
      <c r="A3010" t="s">
        <v>6620</v>
      </c>
      <c r="D3010" s="29">
        <v>12300000</v>
      </c>
      <c r="E3010" s="29">
        <v>10000000</v>
      </c>
      <c r="F3010" t="s">
        <v>5391</v>
      </c>
      <c r="G3010" s="13">
        <f>IFERROR(IF($F3010="ALTA",$D3010*1.03,
IF($F3010="MEDIA",$D3010*1,
IF($F3010="BAJA",$D3010*0.92,
IF($F3010="LIQUIDAR",_xlfn.XLOOKUP(A3010,Rotación!$A:$A,Rotación!$O:$O,0,0,-1),"")))),"")</f>
        <v>11316000</v>
      </c>
      <c r="H3010" s="13">
        <f>IFERROR(IF($F3010="ALTA",$D3010*1,
IF($F3010="MEDIA",$D3010*0.97,
IF($F3010="BAJA",$D3010*0.9,
IF($F3010="LIQUIDAR",_xlfn.XLOOKUP(A3010,Rotación!$A:$A,Rotación!$O:$O,0,0,-1),"")))),"")</f>
        <v>11070000</v>
      </c>
      <c r="I3010" s="13">
        <f>IFERROR(IF($F3010="ALTA",$D3010*0.97,
IF($F3010="MEDIA",$D3010*0.94,
IF($F3010="BAJA",$D3010*0.87,
IF($F3010="LIQUIDAR",_xlfn.XLOOKUP(A3010,Rotación!$A:$A,Rotación!$O:$O,0,0,-1),"")))),"")</f>
        <v>10701000</v>
      </c>
      <c r="J3010" s="13">
        <f>IFERROR(IF($F3010="ALTA",$D3010*0.94,
IF($F3010="MEDIA",$D3010*0.9,
IF($F3010="BAJA",$D3010*0.85,
IF($F3010="LIQUIDAR",_xlfn.XLOOKUP(A3010,Rotación!$A:$A,Rotación!$O:$O,0,0,-1),"")))),"")</f>
        <v>10455000</v>
      </c>
      <c r="K3010" s="13" t="str">
        <f>_xlfn.XLOOKUP(A3010,Rotación!$A:$A,Rotación!$P:$P,"",0,-1)</f>
        <v/>
      </c>
      <c r="L3010" s="25" t="e">
        <f t="shared" si="200"/>
        <v>#VALUE!</v>
      </c>
      <c r="M3010" s="26">
        <f t="shared" si="201"/>
        <v>0.81300813008130079</v>
      </c>
      <c r="N3010" s="22" t="str">
        <f>IFERROR(VLOOKUP(A3010,'Base ATR'!$1:$1048576,2,0),"")</f>
        <v/>
      </c>
      <c r="O3010" s="23" t="str">
        <f t="shared" ca="1" si="202"/>
        <v/>
      </c>
      <c r="P3010" t="str">
        <f t="shared" si="203"/>
        <v/>
      </c>
    </row>
    <row r="3011" spans="1:16" x14ac:dyDescent="0.3">
      <c r="A3011" t="s">
        <v>6621</v>
      </c>
      <c r="D3011" s="29">
        <v>9800000</v>
      </c>
      <c r="E3011" s="29">
        <v>7800000</v>
      </c>
      <c r="F3011" t="s">
        <v>5391</v>
      </c>
      <c r="G3011" s="13">
        <f>IFERROR(IF($F3011="ALTA",$D3011*1.03,
IF($F3011="MEDIA",$D3011*1,
IF($F3011="BAJA",$D3011*0.92,
IF($F3011="LIQUIDAR",_xlfn.XLOOKUP(A3011,Rotación!$A:$A,Rotación!$O:$O,0,0,-1),"")))),"")</f>
        <v>9016000</v>
      </c>
      <c r="H3011" s="13">
        <f>IFERROR(IF($F3011="ALTA",$D3011*1,
IF($F3011="MEDIA",$D3011*0.97,
IF($F3011="BAJA",$D3011*0.9,
IF($F3011="LIQUIDAR",_xlfn.XLOOKUP(A3011,Rotación!$A:$A,Rotación!$O:$O,0,0,-1),"")))),"")</f>
        <v>8820000</v>
      </c>
      <c r="I3011" s="13">
        <f>IFERROR(IF($F3011="ALTA",$D3011*0.97,
IF($F3011="MEDIA",$D3011*0.94,
IF($F3011="BAJA",$D3011*0.87,
IF($F3011="LIQUIDAR",_xlfn.XLOOKUP(A3011,Rotación!$A:$A,Rotación!$O:$O,0,0,-1),"")))),"")</f>
        <v>8526000</v>
      </c>
      <c r="J3011" s="13">
        <f>IFERROR(IF($F3011="ALTA",$D3011*0.94,
IF($F3011="MEDIA",$D3011*0.9,
IF($F3011="BAJA",$D3011*0.85,
IF($F3011="LIQUIDAR",_xlfn.XLOOKUP(A3011,Rotación!$A:$A,Rotación!$O:$O,0,0,-1),"")))),"")</f>
        <v>8330000</v>
      </c>
      <c r="K3011" s="13" t="str">
        <f>_xlfn.XLOOKUP(A3011,Rotación!$A:$A,Rotación!$P:$P,"",0,-1)</f>
        <v/>
      </c>
      <c r="L3011" s="25" t="e">
        <f t="shared" si="200"/>
        <v>#VALUE!</v>
      </c>
      <c r="M3011" s="26">
        <f t="shared" si="201"/>
        <v>0.79591836734693877</v>
      </c>
      <c r="N3011" s="22" t="str">
        <f>IFERROR(VLOOKUP(A3011,'Base ATR'!$1:$1048576,2,0),"")</f>
        <v/>
      </c>
      <c r="O3011" s="23" t="str">
        <f t="shared" ca="1" si="202"/>
        <v/>
      </c>
      <c r="P3011" t="str">
        <f t="shared" si="203"/>
        <v/>
      </c>
    </row>
    <row r="3012" spans="1:16" x14ac:dyDescent="0.3">
      <c r="A3012" t="s">
        <v>6622</v>
      </c>
      <c r="D3012" s="29">
        <v>6000000</v>
      </c>
      <c r="E3012" s="29">
        <v>5000000</v>
      </c>
      <c r="F3012" t="s">
        <v>5391</v>
      </c>
      <c r="G3012" s="13">
        <f>IFERROR(IF($F3012="ALTA",$D3012*1.03,
IF($F3012="MEDIA",$D3012*1,
IF($F3012="BAJA",$D3012*0.92,
IF($F3012="LIQUIDAR",_xlfn.XLOOKUP(A3012,Rotación!$A:$A,Rotación!$O:$O,0,0,-1),"")))),"")</f>
        <v>5520000</v>
      </c>
      <c r="H3012" s="13">
        <f>IFERROR(IF($F3012="ALTA",$D3012*1,
IF($F3012="MEDIA",$D3012*0.97,
IF($F3012="BAJA",$D3012*0.9,
IF($F3012="LIQUIDAR",_xlfn.XLOOKUP(A3012,Rotación!$A:$A,Rotación!$O:$O,0,0,-1),"")))),"")</f>
        <v>5400000</v>
      </c>
      <c r="I3012" s="13">
        <f>IFERROR(IF($F3012="ALTA",$D3012*0.97,
IF($F3012="MEDIA",$D3012*0.94,
IF($F3012="BAJA",$D3012*0.87,
IF($F3012="LIQUIDAR",_xlfn.XLOOKUP(A3012,Rotación!$A:$A,Rotación!$O:$O,0,0,-1),"")))),"")</f>
        <v>5220000</v>
      </c>
      <c r="J3012" s="13">
        <f>IFERROR(IF($F3012="ALTA",$D3012*0.94,
IF($F3012="MEDIA",$D3012*0.9,
IF($F3012="BAJA",$D3012*0.85,
IF($F3012="LIQUIDAR",_xlfn.XLOOKUP(A3012,Rotación!$A:$A,Rotación!$O:$O,0,0,-1),"")))),"")</f>
        <v>5100000</v>
      </c>
      <c r="K3012" s="13" t="str">
        <f>_xlfn.XLOOKUP(A3012,Rotación!$A:$A,Rotación!$P:$P,"",0,-1)</f>
        <v/>
      </c>
      <c r="L3012" s="25" t="e">
        <f t="shared" si="200"/>
        <v>#VALUE!</v>
      </c>
      <c r="M3012" s="26">
        <f t="shared" si="201"/>
        <v>0.83333333333333337</v>
      </c>
      <c r="N3012" s="22">
        <f>IFERROR(VLOOKUP(A3012,'Base ATR'!$1:$1048576,2,0),"")</f>
        <v>46142.503472222219</v>
      </c>
      <c r="O3012" s="23">
        <f t="shared" ca="1" si="202"/>
        <v>145.49652777778101</v>
      </c>
      <c r="P3012" t="str">
        <f t="shared" si="203"/>
        <v>SOBRE MERCADO</v>
      </c>
    </row>
    <row r="3013" spans="1:16" x14ac:dyDescent="0.3">
      <c r="A3013" t="s">
        <v>6623</v>
      </c>
      <c r="D3013" s="29">
        <v>10800000</v>
      </c>
      <c r="E3013" s="29">
        <v>8260000</v>
      </c>
      <c r="F3013" t="s">
        <v>5391</v>
      </c>
      <c r="G3013" s="13">
        <f>IFERROR(IF($F3013="ALTA",$D3013*1.03,
IF($F3013="MEDIA",$D3013*1,
IF($F3013="BAJA",$D3013*0.92,
IF($F3013="LIQUIDAR",_xlfn.XLOOKUP(A3013,Rotación!$A:$A,Rotación!$O:$O,0,0,-1),"")))),"")</f>
        <v>9936000</v>
      </c>
      <c r="H3013" s="13">
        <f>IFERROR(IF($F3013="ALTA",$D3013*1,
IF($F3013="MEDIA",$D3013*0.97,
IF($F3013="BAJA",$D3013*0.9,
IF($F3013="LIQUIDAR",_xlfn.XLOOKUP(A3013,Rotación!$A:$A,Rotación!$O:$O,0,0,-1),"")))),"")</f>
        <v>9720000</v>
      </c>
      <c r="I3013" s="13">
        <f>IFERROR(IF($F3013="ALTA",$D3013*0.97,
IF($F3013="MEDIA",$D3013*0.94,
IF($F3013="BAJA",$D3013*0.87,
IF($F3013="LIQUIDAR",_xlfn.XLOOKUP(A3013,Rotación!$A:$A,Rotación!$O:$O,0,0,-1),"")))),"")</f>
        <v>9396000</v>
      </c>
      <c r="J3013" s="13">
        <f>IFERROR(IF($F3013="ALTA",$D3013*0.94,
IF($F3013="MEDIA",$D3013*0.9,
IF($F3013="BAJA",$D3013*0.85,
IF($F3013="LIQUIDAR",_xlfn.XLOOKUP(A3013,Rotación!$A:$A,Rotación!$O:$O,0,0,-1),"")))),"")</f>
        <v>9180000</v>
      </c>
      <c r="K3013" s="13" t="str">
        <f>_xlfn.XLOOKUP(A3013,Rotación!$A:$A,Rotación!$P:$P,"",0,-1)</f>
        <v/>
      </c>
      <c r="L3013" s="25" t="e">
        <f t="shared" si="200"/>
        <v>#VALUE!</v>
      </c>
      <c r="M3013" s="26">
        <f t="shared" si="201"/>
        <v>0.76481481481481484</v>
      </c>
      <c r="N3013" s="22">
        <f>IFERROR(VLOOKUP(A3013,'Base ATR'!$1:$1048576,2,0),"")</f>
        <v>46141.481249999997</v>
      </c>
      <c r="O3013" s="23">
        <f t="shared" ca="1" si="202"/>
        <v>146.51875000000291</v>
      </c>
      <c r="P3013" t="str">
        <f t="shared" si="203"/>
        <v>SOBRE MERCADO</v>
      </c>
    </row>
    <row r="3014" spans="1:16" x14ac:dyDescent="0.3">
      <c r="A3014" t="s">
        <v>6624</v>
      </c>
      <c r="D3014" s="29">
        <v>18400000</v>
      </c>
      <c r="E3014" s="29">
        <v>15700000</v>
      </c>
      <c r="F3014" t="s">
        <v>5391</v>
      </c>
      <c r="G3014" s="13">
        <f>IFERROR(IF($F3014="ALTA",$D3014*1.03,
IF($F3014="MEDIA",$D3014*1,
IF($F3014="BAJA",$D3014*0.92,
IF($F3014="LIQUIDAR",_xlfn.XLOOKUP(A3014,Rotación!$A:$A,Rotación!$O:$O,0,0,-1),"")))),"")</f>
        <v>16928000</v>
      </c>
      <c r="H3014" s="13">
        <f>IFERROR(IF($F3014="ALTA",$D3014*1,
IF($F3014="MEDIA",$D3014*0.97,
IF($F3014="BAJA",$D3014*0.9,
IF($F3014="LIQUIDAR",_xlfn.XLOOKUP(A3014,Rotación!$A:$A,Rotación!$O:$O,0,0,-1),"")))),"")</f>
        <v>16560000</v>
      </c>
      <c r="I3014" s="13">
        <f>IFERROR(IF($F3014="ALTA",$D3014*0.97,
IF($F3014="MEDIA",$D3014*0.94,
IF($F3014="BAJA",$D3014*0.87,
IF($F3014="LIQUIDAR",_xlfn.XLOOKUP(A3014,Rotación!$A:$A,Rotación!$O:$O,0,0,-1),"")))),"")</f>
        <v>16008000</v>
      </c>
      <c r="J3014" s="13">
        <f>IFERROR(IF($F3014="ALTA",$D3014*0.94,
IF($F3014="MEDIA",$D3014*0.9,
IF($F3014="BAJA",$D3014*0.85,
IF($F3014="LIQUIDAR",_xlfn.XLOOKUP(A3014,Rotación!$A:$A,Rotación!$O:$O,0,0,-1),"")))),"")</f>
        <v>15640000</v>
      </c>
      <c r="K3014" s="13" t="str">
        <f>_xlfn.XLOOKUP(A3014,Rotación!$A:$A,Rotación!$P:$P,"",0,-1)</f>
        <v/>
      </c>
      <c r="L3014" s="25" t="e">
        <f t="shared" si="200"/>
        <v>#VALUE!</v>
      </c>
      <c r="M3014" s="26">
        <f t="shared" si="201"/>
        <v>0.85326086956521741</v>
      </c>
      <c r="N3014" s="22">
        <f>IFERROR(VLOOKUP(A3014,'Base ATR'!$1:$1048576,2,0),"")</f>
        <v>46141.411111111112</v>
      </c>
      <c r="O3014" s="23">
        <f t="shared" ca="1" si="202"/>
        <v>146.5888888888876</v>
      </c>
      <c r="P3014" t="str">
        <f t="shared" si="203"/>
        <v>SOBRE MERCADO</v>
      </c>
    </row>
    <row r="3015" spans="1:16" x14ac:dyDescent="0.3">
      <c r="A3015" t="s">
        <v>2169</v>
      </c>
      <c r="D3015" s="29">
        <v>10400000</v>
      </c>
      <c r="E3015" s="29">
        <v>7900000</v>
      </c>
      <c r="F3015" t="s">
        <v>5391</v>
      </c>
      <c r="G3015" s="13">
        <f>IFERROR(IF($F3015="ALTA",$D3015*1.03,
IF($F3015="MEDIA",$D3015*1,
IF($F3015="BAJA",$D3015*0.92,
IF($F3015="LIQUIDAR",_xlfn.XLOOKUP(A3015,Rotación!$A:$A,Rotación!$O:$O,0,0,-1),"")))),"")</f>
        <v>9568000</v>
      </c>
      <c r="H3015" s="13">
        <f>IFERROR(IF($F3015="ALTA",$D3015*1,
IF($F3015="MEDIA",$D3015*0.97,
IF($F3015="BAJA",$D3015*0.9,
IF($F3015="LIQUIDAR",_xlfn.XLOOKUP(A3015,Rotación!$A:$A,Rotación!$O:$O,0,0,-1),"")))),"")</f>
        <v>9360000</v>
      </c>
      <c r="I3015" s="13">
        <f>IFERROR(IF($F3015="ALTA",$D3015*0.97,
IF($F3015="MEDIA",$D3015*0.94,
IF($F3015="BAJA",$D3015*0.87,
IF($F3015="LIQUIDAR",_xlfn.XLOOKUP(A3015,Rotación!$A:$A,Rotación!$O:$O,0,0,-1),"")))),"")</f>
        <v>9048000</v>
      </c>
      <c r="J3015" s="13">
        <f>IFERROR(IF($F3015="ALTA",$D3015*0.94,
IF($F3015="MEDIA",$D3015*0.9,
IF($F3015="BAJA",$D3015*0.85,
IF($F3015="LIQUIDAR",_xlfn.XLOOKUP(A3015,Rotación!$A:$A,Rotación!$O:$O,0,0,-1),"")))),"")</f>
        <v>8840000</v>
      </c>
      <c r="K3015" s="13" t="str">
        <f>_xlfn.XLOOKUP(A3015,Rotación!$A:$A,Rotación!$P:$P,"",0,-1)</f>
        <v/>
      </c>
      <c r="L3015" s="25" t="e">
        <f t="shared" si="200"/>
        <v>#VALUE!</v>
      </c>
      <c r="M3015" s="26">
        <f t="shared" si="201"/>
        <v>0.75961538461538458</v>
      </c>
      <c r="N3015" s="22">
        <f>IFERROR(VLOOKUP(A3015,'Base ATR'!$1:$1048576,2,0),"")</f>
        <v>44953.503472222219</v>
      </c>
      <c r="O3015" s="23">
        <f t="shared" ca="1" si="202"/>
        <v>1334.496527777781</v>
      </c>
      <c r="P3015" t="str">
        <f t="shared" si="203"/>
        <v>SOBRE MERCADO</v>
      </c>
    </row>
    <row r="3016" spans="1:16" x14ac:dyDescent="0.3">
      <c r="A3016" t="s">
        <v>6625</v>
      </c>
      <c r="D3016" s="29">
        <v>16900000</v>
      </c>
      <c r="E3016" s="29">
        <v>13500000</v>
      </c>
      <c r="F3016" t="s">
        <v>5391</v>
      </c>
      <c r="G3016" s="13">
        <f>IFERROR(IF($F3016="ALTA",$D3016*1.03,
IF($F3016="MEDIA",$D3016*1,
IF($F3016="BAJA",$D3016*0.92,
IF($F3016="LIQUIDAR",_xlfn.XLOOKUP(A3016,Rotación!$A:$A,Rotación!$O:$O,0,0,-1),"")))),"")</f>
        <v>15548000</v>
      </c>
      <c r="H3016" s="13">
        <f>IFERROR(IF($F3016="ALTA",$D3016*1,
IF($F3016="MEDIA",$D3016*0.97,
IF($F3016="BAJA",$D3016*0.9,
IF($F3016="LIQUIDAR",_xlfn.XLOOKUP(A3016,Rotación!$A:$A,Rotación!$O:$O,0,0,-1),"")))),"")</f>
        <v>15210000</v>
      </c>
      <c r="I3016" s="13">
        <f>IFERROR(IF($F3016="ALTA",$D3016*0.97,
IF($F3016="MEDIA",$D3016*0.94,
IF($F3016="BAJA",$D3016*0.87,
IF($F3016="LIQUIDAR",_xlfn.XLOOKUP(A3016,Rotación!$A:$A,Rotación!$O:$O,0,0,-1),"")))),"")</f>
        <v>14703000</v>
      </c>
      <c r="J3016" s="13">
        <f>IFERROR(IF($F3016="ALTA",$D3016*0.94,
IF($F3016="MEDIA",$D3016*0.9,
IF($F3016="BAJA",$D3016*0.85,
IF($F3016="LIQUIDAR",_xlfn.XLOOKUP(A3016,Rotación!$A:$A,Rotación!$O:$O,0,0,-1),"")))),"")</f>
        <v>14365000</v>
      </c>
      <c r="K3016" s="13" t="str">
        <f>_xlfn.XLOOKUP(A3016,Rotación!$A:$A,Rotación!$P:$P,"",0,-1)</f>
        <v/>
      </c>
      <c r="L3016" s="25" t="e">
        <f t="shared" si="200"/>
        <v>#VALUE!</v>
      </c>
      <c r="M3016" s="26">
        <f t="shared" si="201"/>
        <v>0.79881656804733725</v>
      </c>
      <c r="N3016" s="22">
        <f>IFERROR(VLOOKUP(A3016,'Base ATR'!$1:$1048576,2,0),"")</f>
        <v>46139.770833333336</v>
      </c>
      <c r="O3016" s="23">
        <f t="shared" ca="1" si="202"/>
        <v>148.22916666666424</v>
      </c>
      <c r="P3016" t="str">
        <f t="shared" si="203"/>
        <v>SOBRE MERCADO</v>
      </c>
    </row>
    <row r="3017" spans="1:16" x14ac:dyDescent="0.3">
      <c r="A3017" t="s">
        <v>6266</v>
      </c>
      <c r="D3017" s="29">
        <v>24400000</v>
      </c>
      <c r="E3017" s="29">
        <v>27953100</v>
      </c>
      <c r="F3017" t="s">
        <v>5391</v>
      </c>
      <c r="G3017" s="13">
        <f>IFERROR(IF($F3017="ALTA",$D3017*1.03,
IF($F3017="MEDIA",$D3017*1,
IF($F3017="BAJA",$D3017*0.92,
IF($F3017="LIQUIDAR",_xlfn.XLOOKUP(A3017,Rotación!$A:$A,Rotación!$O:$O,0,0,-1),"")))),"")</f>
        <v>22448000</v>
      </c>
      <c r="H3017" s="13">
        <f>IFERROR(IF($F3017="ALTA",$D3017*1,
IF($F3017="MEDIA",$D3017*0.97,
IF($F3017="BAJA",$D3017*0.9,
IF($F3017="LIQUIDAR",_xlfn.XLOOKUP(A3017,Rotación!$A:$A,Rotación!$O:$O,0,0,-1),"")))),"")</f>
        <v>21960000</v>
      </c>
      <c r="I3017" s="13">
        <f>IFERROR(IF($F3017="ALTA",$D3017*0.97,
IF($F3017="MEDIA",$D3017*0.94,
IF($F3017="BAJA",$D3017*0.87,
IF($F3017="LIQUIDAR",_xlfn.XLOOKUP(A3017,Rotación!$A:$A,Rotación!$O:$O,0,0,-1),"")))),"")</f>
        <v>21228000</v>
      </c>
      <c r="J3017" s="13">
        <f>IFERROR(IF($F3017="ALTA",$D3017*0.94,
IF($F3017="MEDIA",$D3017*0.9,
IF($F3017="BAJA",$D3017*0.85,
IF($F3017="LIQUIDAR",_xlfn.XLOOKUP(A3017,Rotación!$A:$A,Rotación!$O:$O,0,0,-1),"")))),"")</f>
        <v>20740000</v>
      </c>
      <c r="K3017" s="13">
        <f>_xlfn.XLOOKUP(A3017,Rotación!$A:$A,Rotación!$P:$P,"",0,-1)</f>
        <v>24990000</v>
      </c>
      <c r="L3017" s="25">
        <f t="shared" si="200"/>
        <v>590000</v>
      </c>
      <c r="M3017" s="26">
        <f t="shared" si="201"/>
        <v>1.1456188524590163</v>
      </c>
      <c r="N3017" s="22">
        <f>IFERROR(VLOOKUP(A3017,'Base ATR'!$1:$1048576,2,0),"")</f>
        <v>46139.418749999997</v>
      </c>
      <c r="O3017" s="23">
        <f t="shared" ca="1" si="202"/>
        <v>148.58125000000291</v>
      </c>
      <c r="P3017" t="str">
        <f t="shared" si="203"/>
        <v>SOBRE MERCADO</v>
      </c>
    </row>
    <row r="3018" spans="1:16" x14ac:dyDescent="0.3">
      <c r="A3018" t="s">
        <v>6626</v>
      </c>
      <c r="D3018" s="29">
        <v>18800000</v>
      </c>
      <c r="E3018" s="29">
        <v>15500000</v>
      </c>
      <c r="F3018" t="s">
        <v>5391</v>
      </c>
      <c r="G3018" s="13">
        <f>IFERROR(IF($F3018="ALTA",$D3018*1.03,
IF($F3018="MEDIA",$D3018*1,
IF($F3018="BAJA",$D3018*0.92,
IF($F3018="LIQUIDAR",_xlfn.XLOOKUP(A3018,Rotación!$A:$A,Rotación!$O:$O,0,0,-1),"")))),"")</f>
        <v>17296000</v>
      </c>
      <c r="H3018" s="13">
        <f>IFERROR(IF($F3018="ALTA",$D3018*1,
IF($F3018="MEDIA",$D3018*0.97,
IF($F3018="BAJA",$D3018*0.9,
IF($F3018="LIQUIDAR",_xlfn.XLOOKUP(A3018,Rotación!$A:$A,Rotación!$O:$O,0,0,-1),"")))),"")</f>
        <v>16920000</v>
      </c>
      <c r="I3018" s="13">
        <f>IFERROR(IF($F3018="ALTA",$D3018*0.97,
IF($F3018="MEDIA",$D3018*0.94,
IF($F3018="BAJA",$D3018*0.87,
IF($F3018="LIQUIDAR",_xlfn.XLOOKUP(A3018,Rotación!$A:$A,Rotación!$O:$O,0,0,-1),"")))),"")</f>
        <v>16356000</v>
      </c>
      <c r="J3018" s="13">
        <f>IFERROR(IF($F3018="ALTA",$D3018*0.94,
IF($F3018="MEDIA",$D3018*0.9,
IF($F3018="BAJA",$D3018*0.85,
IF($F3018="LIQUIDAR",_xlfn.XLOOKUP(A3018,Rotación!$A:$A,Rotación!$O:$O,0,0,-1),"")))),"")</f>
        <v>15980000</v>
      </c>
      <c r="K3018" s="13" t="str">
        <f>_xlfn.XLOOKUP(A3018,Rotación!$A:$A,Rotación!$P:$P,"",0,-1)</f>
        <v/>
      </c>
      <c r="L3018" s="25" t="e">
        <f t="shared" si="200"/>
        <v>#VALUE!</v>
      </c>
      <c r="M3018" s="26">
        <f t="shared" si="201"/>
        <v>0.82446808510638303</v>
      </c>
      <c r="N3018" s="22" t="str">
        <f>IFERROR(VLOOKUP(A3018,'Base ATR'!$1:$1048576,2,0),"")</f>
        <v/>
      </c>
      <c r="O3018" s="23" t="str">
        <f t="shared" ca="1" si="202"/>
        <v/>
      </c>
      <c r="P3018" t="str">
        <f t="shared" si="203"/>
        <v/>
      </c>
    </row>
    <row r="3019" spans="1:16" x14ac:dyDescent="0.3">
      <c r="A3019" t="s">
        <v>6506</v>
      </c>
      <c r="D3019" s="29">
        <v>34400000</v>
      </c>
      <c r="E3019" s="29">
        <v>29000000</v>
      </c>
      <c r="F3019" t="s">
        <v>5391</v>
      </c>
      <c r="G3019" s="13">
        <f>IFERROR(IF($F3019="ALTA",$D3019*1.03,
IF($F3019="MEDIA",$D3019*1,
IF($F3019="BAJA",$D3019*0.92,
IF($F3019="LIQUIDAR",_xlfn.XLOOKUP(A3019,Rotación!$A:$A,Rotación!$O:$O,0,0,-1),"")))),"")</f>
        <v>31648000</v>
      </c>
      <c r="H3019" s="13">
        <f>IFERROR(IF($F3019="ALTA",$D3019*1,
IF($F3019="MEDIA",$D3019*0.97,
IF($F3019="BAJA",$D3019*0.9,
IF($F3019="LIQUIDAR",_xlfn.XLOOKUP(A3019,Rotación!$A:$A,Rotación!$O:$O,0,0,-1),"")))),"")</f>
        <v>30960000</v>
      </c>
      <c r="I3019" s="13">
        <f>IFERROR(IF($F3019="ALTA",$D3019*0.97,
IF($F3019="MEDIA",$D3019*0.94,
IF($F3019="BAJA",$D3019*0.87,
IF($F3019="LIQUIDAR",_xlfn.XLOOKUP(A3019,Rotación!$A:$A,Rotación!$O:$O,0,0,-1),"")))),"")</f>
        <v>29928000</v>
      </c>
      <c r="J3019" s="13">
        <f>IFERROR(IF($F3019="ALTA",$D3019*0.94,
IF($F3019="MEDIA",$D3019*0.9,
IF($F3019="BAJA",$D3019*0.85,
IF($F3019="LIQUIDAR",_xlfn.XLOOKUP(A3019,Rotación!$A:$A,Rotación!$O:$O,0,0,-1),"")))),"")</f>
        <v>29240000</v>
      </c>
      <c r="K3019" s="13" t="str">
        <f>_xlfn.XLOOKUP(A3019,Rotación!$A:$A,Rotación!$P:$P,"",0,-1)</f>
        <v/>
      </c>
      <c r="L3019" s="25" t="e">
        <f t="shared" si="200"/>
        <v>#VALUE!</v>
      </c>
      <c r="M3019" s="26">
        <f t="shared" si="201"/>
        <v>0.84302325581395354</v>
      </c>
      <c r="N3019" s="22" t="str">
        <f>IFERROR(VLOOKUP(A3019,'Base ATR'!$1:$1048576,2,0),"")</f>
        <v/>
      </c>
      <c r="O3019" s="23" t="str">
        <f t="shared" ca="1" si="202"/>
        <v/>
      </c>
      <c r="P3019" t="str">
        <f t="shared" si="203"/>
        <v/>
      </c>
    </row>
    <row r="3020" spans="1:16" x14ac:dyDescent="0.3">
      <c r="A3020" t="s">
        <v>5925</v>
      </c>
      <c r="D3020" s="29">
        <v>12100000</v>
      </c>
      <c r="E3020" s="29">
        <v>9500000</v>
      </c>
      <c r="F3020" t="s">
        <v>4033</v>
      </c>
      <c r="G3020" s="13">
        <f>IFERROR(IF($F3020="ALTA",$D3020*1.03,
IF($F3020="MEDIA",$D3020*1,
IF($F3020="BAJA",$D3020*0.92,
IF($F3020="LIQUIDAR",_xlfn.XLOOKUP(A3020,Rotación!$A:$A,Rotación!$O:$O,0,0,-1),"")))),"")</f>
        <v>12100000</v>
      </c>
      <c r="H3020" s="13">
        <f>IFERROR(IF($F3020="ALTA",$D3020*1,
IF($F3020="MEDIA",$D3020*0.97,
IF($F3020="BAJA",$D3020*0.9,
IF($F3020="LIQUIDAR",_xlfn.XLOOKUP(A3020,Rotación!$A:$A,Rotación!$O:$O,0,0,-1),"")))),"")</f>
        <v>11737000</v>
      </c>
      <c r="I3020" s="13">
        <f>IFERROR(IF($F3020="ALTA",$D3020*0.97,
IF($F3020="MEDIA",$D3020*0.94,
IF($F3020="BAJA",$D3020*0.87,
IF($F3020="LIQUIDAR",_xlfn.XLOOKUP(A3020,Rotación!$A:$A,Rotación!$O:$O,0,0,-1),"")))),"")</f>
        <v>11374000</v>
      </c>
      <c r="J3020" s="13">
        <f>IFERROR(IF($F3020="ALTA",$D3020*0.94,
IF($F3020="MEDIA",$D3020*0.9,
IF($F3020="BAJA",$D3020*0.85,
IF($F3020="LIQUIDAR",_xlfn.XLOOKUP(A3020,Rotación!$A:$A,Rotación!$O:$O,0,0,-1),"")))),"")</f>
        <v>10890000</v>
      </c>
      <c r="K3020" s="13" t="str">
        <f>_xlfn.XLOOKUP(A3020,Rotación!$A:$A,Rotación!$P:$P,"",0,-1)</f>
        <v/>
      </c>
      <c r="L3020" s="25" t="e">
        <f t="shared" si="200"/>
        <v>#VALUE!</v>
      </c>
      <c r="M3020" s="26">
        <f t="shared" si="201"/>
        <v>0.78512396694214881</v>
      </c>
      <c r="N3020" s="22" t="str">
        <f>IFERROR(VLOOKUP(A3020,'Base ATR'!$1:$1048576,2,0),"")</f>
        <v/>
      </c>
      <c r="O3020" s="23" t="str">
        <f t="shared" ca="1" si="202"/>
        <v/>
      </c>
      <c r="P3020" t="str">
        <f t="shared" si="203"/>
        <v/>
      </c>
    </row>
    <row r="3021" spans="1:16" x14ac:dyDescent="0.3">
      <c r="A3021" t="s">
        <v>6627</v>
      </c>
      <c r="D3021" s="29">
        <v>11400000</v>
      </c>
      <c r="E3021" s="29">
        <v>10000000</v>
      </c>
      <c r="F3021" t="s">
        <v>4033</v>
      </c>
      <c r="G3021" s="13">
        <f>IFERROR(IF($F3021="ALTA",$D3021*1.03,
IF($F3021="MEDIA",$D3021*1,
IF($F3021="BAJA",$D3021*0.92,
IF($F3021="LIQUIDAR",_xlfn.XLOOKUP(A3021,Rotación!$A:$A,Rotación!$O:$O,0,0,-1),"")))),"")</f>
        <v>11400000</v>
      </c>
      <c r="H3021" s="13">
        <f>IFERROR(IF($F3021="ALTA",$D3021*1,
IF($F3021="MEDIA",$D3021*0.97,
IF($F3021="BAJA",$D3021*0.9,
IF($F3021="LIQUIDAR",_xlfn.XLOOKUP(A3021,Rotación!$A:$A,Rotación!$O:$O,0,0,-1),"")))),"")</f>
        <v>11058000</v>
      </c>
      <c r="I3021" s="13">
        <f>IFERROR(IF($F3021="ALTA",$D3021*0.97,
IF($F3021="MEDIA",$D3021*0.94,
IF($F3021="BAJA",$D3021*0.87,
IF($F3021="LIQUIDAR",_xlfn.XLOOKUP(A3021,Rotación!$A:$A,Rotación!$O:$O,0,0,-1),"")))),"")</f>
        <v>10716000</v>
      </c>
      <c r="J3021" s="13">
        <f>IFERROR(IF($F3021="ALTA",$D3021*0.94,
IF($F3021="MEDIA",$D3021*0.9,
IF($F3021="BAJA",$D3021*0.85,
IF($F3021="LIQUIDAR",_xlfn.XLOOKUP(A3021,Rotación!$A:$A,Rotación!$O:$O,0,0,-1),"")))),"")</f>
        <v>10260000</v>
      </c>
      <c r="K3021" s="13" t="str">
        <f>_xlfn.XLOOKUP(A3021,Rotación!$A:$A,Rotación!$P:$P,"",0,-1)</f>
        <v/>
      </c>
      <c r="L3021" s="25" t="e">
        <f t="shared" si="200"/>
        <v>#VALUE!</v>
      </c>
      <c r="M3021" s="26">
        <f t="shared" si="201"/>
        <v>0.8771929824561403</v>
      </c>
      <c r="N3021" s="22" t="str">
        <f>IFERROR(VLOOKUP(A3021,'Base ATR'!$1:$1048576,2,0),"")</f>
        <v/>
      </c>
      <c r="O3021" s="23" t="str">
        <f t="shared" ca="1" si="202"/>
        <v/>
      </c>
      <c r="P3021" t="str">
        <f t="shared" si="203"/>
        <v/>
      </c>
    </row>
    <row r="3022" spans="1:16" x14ac:dyDescent="0.3">
      <c r="A3022" t="s">
        <v>6628</v>
      </c>
      <c r="D3022" s="29">
        <v>16200000</v>
      </c>
      <c r="E3022" s="29">
        <v>12800000</v>
      </c>
      <c r="F3022" t="s">
        <v>4033</v>
      </c>
      <c r="G3022" s="13">
        <f>IFERROR(IF($F3022="ALTA",$D3022*1.03,
IF($F3022="MEDIA",$D3022*1,
IF($F3022="BAJA",$D3022*0.92,
IF($F3022="LIQUIDAR",_xlfn.XLOOKUP(A3022,Rotación!$A:$A,Rotación!$O:$O,0,0,-1),"")))),"")</f>
        <v>16200000</v>
      </c>
      <c r="H3022" s="13">
        <f>IFERROR(IF($F3022="ALTA",$D3022*1,
IF($F3022="MEDIA",$D3022*0.97,
IF($F3022="BAJA",$D3022*0.9,
IF($F3022="LIQUIDAR",_xlfn.XLOOKUP(A3022,Rotación!$A:$A,Rotación!$O:$O,0,0,-1),"")))),"")</f>
        <v>15714000</v>
      </c>
      <c r="I3022" s="13">
        <f>IFERROR(IF($F3022="ALTA",$D3022*0.97,
IF($F3022="MEDIA",$D3022*0.94,
IF($F3022="BAJA",$D3022*0.87,
IF($F3022="LIQUIDAR",_xlfn.XLOOKUP(A3022,Rotación!$A:$A,Rotación!$O:$O,0,0,-1),"")))),"")</f>
        <v>15228000</v>
      </c>
      <c r="J3022" s="13">
        <f>IFERROR(IF($F3022="ALTA",$D3022*0.94,
IF($F3022="MEDIA",$D3022*0.9,
IF($F3022="BAJA",$D3022*0.85,
IF($F3022="LIQUIDAR",_xlfn.XLOOKUP(A3022,Rotación!$A:$A,Rotación!$O:$O,0,0,-1),"")))),"")</f>
        <v>14580000</v>
      </c>
      <c r="K3022" s="13" t="str">
        <f>_xlfn.XLOOKUP(A3022,Rotación!$A:$A,Rotación!$P:$P,"",0,-1)</f>
        <v/>
      </c>
      <c r="L3022" s="25" t="e">
        <f t="shared" si="200"/>
        <v>#VALUE!</v>
      </c>
      <c r="M3022" s="26">
        <f t="shared" si="201"/>
        <v>0.79012345679012341</v>
      </c>
      <c r="N3022" s="22" t="str">
        <f>IFERROR(VLOOKUP(A3022,'Base ATR'!$1:$1048576,2,0),"")</f>
        <v/>
      </c>
      <c r="O3022" s="23" t="str">
        <f t="shared" ca="1" si="202"/>
        <v/>
      </c>
      <c r="P3022" t="str">
        <f t="shared" si="203"/>
        <v/>
      </c>
    </row>
    <row r="3023" spans="1:16" x14ac:dyDescent="0.3">
      <c r="A3023" t="s">
        <v>6629</v>
      </c>
      <c r="D3023" s="29">
        <v>12000000</v>
      </c>
      <c r="E3023" s="29">
        <v>10000000</v>
      </c>
      <c r="F3023" t="s">
        <v>4033</v>
      </c>
      <c r="G3023" s="13">
        <f>IFERROR(IF($F3023="ALTA",$D3023*1.03,
IF($F3023="MEDIA",$D3023*1,
IF($F3023="BAJA",$D3023*0.92,
IF($F3023="LIQUIDAR",_xlfn.XLOOKUP(A3023,Rotación!$A:$A,Rotación!$O:$O,0,0,-1),"")))),"")</f>
        <v>12000000</v>
      </c>
      <c r="H3023" s="13">
        <f>IFERROR(IF($F3023="ALTA",$D3023*1,
IF($F3023="MEDIA",$D3023*0.97,
IF($F3023="BAJA",$D3023*0.9,
IF($F3023="LIQUIDAR",_xlfn.XLOOKUP(A3023,Rotación!$A:$A,Rotación!$O:$O,0,0,-1),"")))),"")</f>
        <v>11640000</v>
      </c>
      <c r="I3023" s="13">
        <f>IFERROR(IF($F3023="ALTA",$D3023*0.97,
IF($F3023="MEDIA",$D3023*0.94,
IF($F3023="BAJA",$D3023*0.87,
IF($F3023="LIQUIDAR",_xlfn.XLOOKUP(A3023,Rotación!$A:$A,Rotación!$O:$O,0,0,-1),"")))),"")</f>
        <v>11280000</v>
      </c>
      <c r="J3023" s="13">
        <f>IFERROR(IF($F3023="ALTA",$D3023*0.94,
IF($F3023="MEDIA",$D3023*0.9,
IF($F3023="BAJA",$D3023*0.85,
IF($F3023="LIQUIDAR",_xlfn.XLOOKUP(A3023,Rotación!$A:$A,Rotación!$O:$O,0,0,-1),"")))),"")</f>
        <v>10800000</v>
      </c>
      <c r="K3023" s="13" t="str">
        <f>_xlfn.XLOOKUP(A3023,Rotación!$A:$A,Rotación!$P:$P,"",0,-1)</f>
        <v/>
      </c>
      <c r="L3023" s="25" t="e">
        <f t="shared" si="200"/>
        <v>#VALUE!</v>
      </c>
      <c r="M3023" s="26">
        <f t="shared" si="201"/>
        <v>0.83333333333333337</v>
      </c>
      <c r="N3023" s="22" t="str">
        <f>IFERROR(VLOOKUP(A3023,'Base ATR'!$1:$1048576,2,0),"")</f>
        <v/>
      </c>
      <c r="O3023" s="23" t="str">
        <f t="shared" ca="1" si="202"/>
        <v/>
      </c>
      <c r="P3023" t="str">
        <f t="shared" si="203"/>
        <v/>
      </c>
    </row>
    <row r="3024" spans="1:16" x14ac:dyDescent="0.3">
      <c r="A3024" t="s">
        <v>6630</v>
      </c>
      <c r="D3024" s="29">
        <v>5500000</v>
      </c>
      <c r="E3024" s="29">
        <v>4300000</v>
      </c>
      <c r="F3024" t="s">
        <v>4033</v>
      </c>
      <c r="G3024" s="13">
        <f>IFERROR(IF($F3024="ALTA",$D3024*1.03,
IF($F3024="MEDIA",$D3024*1,
IF($F3024="BAJA",$D3024*0.92,
IF($F3024="LIQUIDAR",_xlfn.XLOOKUP(A3024,Rotación!$A:$A,Rotación!$O:$O,0,0,-1),"")))),"")</f>
        <v>5500000</v>
      </c>
      <c r="H3024" s="13">
        <f>IFERROR(IF($F3024="ALTA",$D3024*1,
IF($F3024="MEDIA",$D3024*0.97,
IF($F3024="BAJA",$D3024*0.9,
IF($F3024="LIQUIDAR",_xlfn.XLOOKUP(A3024,Rotación!$A:$A,Rotación!$O:$O,0,0,-1),"")))),"")</f>
        <v>5335000</v>
      </c>
      <c r="I3024" s="13">
        <f>IFERROR(IF($F3024="ALTA",$D3024*0.97,
IF($F3024="MEDIA",$D3024*0.94,
IF($F3024="BAJA",$D3024*0.87,
IF($F3024="LIQUIDAR",_xlfn.XLOOKUP(A3024,Rotación!$A:$A,Rotación!$O:$O,0,0,-1),"")))),"")</f>
        <v>5170000</v>
      </c>
      <c r="J3024" s="13">
        <f>IFERROR(IF($F3024="ALTA",$D3024*0.94,
IF($F3024="MEDIA",$D3024*0.9,
IF($F3024="BAJA",$D3024*0.85,
IF($F3024="LIQUIDAR",_xlfn.XLOOKUP(A3024,Rotación!$A:$A,Rotación!$O:$O,0,0,-1),"")))),"")</f>
        <v>4950000</v>
      </c>
      <c r="K3024" s="13" t="str">
        <f>_xlfn.XLOOKUP(A3024,Rotación!$A:$A,Rotación!$P:$P,"",0,-1)</f>
        <v/>
      </c>
      <c r="L3024" s="25" t="e">
        <f t="shared" si="200"/>
        <v>#VALUE!</v>
      </c>
      <c r="M3024" s="26">
        <f t="shared" si="201"/>
        <v>0.78181818181818186</v>
      </c>
      <c r="N3024" s="22" t="str">
        <f>IFERROR(VLOOKUP(A3024,'Base ATR'!$1:$1048576,2,0),"")</f>
        <v/>
      </c>
      <c r="O3024" s="23" t="str">
        <f t="shared" ca="1" si="202"/>
        <v/>
      </c>
      <c r="P3024" t="str">
        <f t="shared" si="203"/>
        <v/>
      </c>
    </row>
    <row r="3025" spans="1:16" x14ac:dyDescent="0.3">
      <c r="A3025" t="s">
        <v>6631</v>
      </c>
      <c r="D3025" s="29">
        <v>10800000</v>
      </c>
      <c r="E3025" s="29">
        <v>8600000</v>
      </c>
      <c r="F3025" t="s">
        <v>4033</v>
      </c>
      <c r="G3025" s="13">
        <f>IFERROR(IF($F3025="ALTA",$D3025*1.03,
IF($F3025="MEDIA",$D3025*1,
IF($F3025="BAJA",$D3025*0.92,
IF($F3025="LIQUIDAR",_xlfn.XLOOKUP(A3025,Rotación!$A:$A,Rotación!$O:$O,0,0,-1),"")))),"")</f>
        <v>10800000</v>
      </c>
      <c r="H3025" s="13">
        <f>IFERROR(IF($F3025="ALTA",$D3025*1,
IF($F3025="MEDIA",$D3025*0.97,
IF($F3025="BAJA",$D3025*0.9,
IF($F3025="LIQUIDAR",_xlfn.XLOOKUP(A3025,Rotación!$A:$A,Rotación!$O:$O,0,0,-1),"")))),"")</f>
        <v>10476000</v>
      </c>
      <c r="I3025" s="13">
        <f>IFERROR(IF($F3025="ALTA",$D3025*0.97,
IF($F3025="MEDIA",$D3025*0.94,
IF($F3025="BAJA",$D3025*0.87,
IF($F3025="LIQUIDAR",_xlfn.XLOOKUP(A3025,Rotación!$A:$A,Rotación!$O:$O,0,0,-1),"")))),"")</f>
        <v>10152000</v>
      </c>
      <c r="J3025" s="13">
        <f>IFERROR(IF($F3025="ALTA",$D3025*0.94,
IF($F3025="MEDIA",$D3025*0.9,
IF($F3025="BAJA",$D3025*0.85,
IF($F3025="LIQUIDAR",_xlfn.XLOOKUP(A3025,Rotación!$A:$A,Rotación!$O:$O,0,0,-1),"")))),"")</f>
        <v>9720000</v>
      </c>
      <c r="K3025" s="13">
        <f>_xlfn.XLOOKUP(A3025,Rotación!$A:$A,Rotación!$P:$P,"",0,-1)</f>
        <v>10490000</v>
      </c>
      <c r="L3025" s="25">
        <f t="shared" si="200"/>
        <v>-310000</v>
      </c>
      <c r="M3025" s="26">
        <f t="shared" si="201"/>
        <v>0.79629629629629628</v>
      </c>
      <c r="N3025" s="22">
        <f>IFERROR(VLOOKUP(A3025,'Base ATR'!$1:$1048576,2,0),"")</f>
        <v>46168.760416666664</v>
      </c>
      <c r="O3025" s="23">
        <f t="shared" ca="1" si="202"/>
        <v>119.23958333333576</v>
      </c>
      <c r="P3025" t="str">
        <f t="shared" si="203"/>
        <v>BAJO MERCADO</v>
      </c>
    </row>
    <row r="3026" spans="1:16" x14ac:dyDescent="0.3">
      <c r="A3026" t="s">
        <v>6632</v>
      </c>
      <c r="D3026" s="29">
        <v>10190000</v>
      </c>
      <c r="E3026" s="29">
        <v>8600000</v>
      </c>
      <c r="F3026" t="s">
        <v>4033</v>
      </c>
      <c r="G3026" s="13">
        <f>IFERROR(IF($F3026="ALTA",$D3026*1.03,
IF($F3026="MEDIA",$D3026*1,
IF($F3026="BAJA",$D3026*0.92,
IF($F3026="LIQUIDAR",_xlfn.XLOOKUP(A3026,Rotación!$A:$A,Rotación!$O:$O,0,0,-1),"")))),"")</f>
        <v>10190000</v>
      </c>
      <c r="H3026" s="13">
        <f>IFERROR(IF($F3026="ALTA",$D3026*1,
IF($F3026="MEDIA",$D3026*0.97,
IF($F3026="BAJA",$D3026*0.9,
IF($F3026="LIQUIDAR",_xlfn.XLOOKUP(A3026,Rotación!$A:$A,Rotación!$O:$O,0,0,-1),"")))),"")</f>
        <v>9884300</v>
      </c>
      <c r="I3026" s="13">
        <f>IFERROR(IF($F3026="ALTA",$D3026*0.97,
IF($F3026="MEDIA",$D3026*0.94,
IF($F3026="BAJA",$D3026*0.87,
IF($F3026="LIQUIDAR",_xlfn.XLOOKUP(A3026,Rotación!$A:$A,Rotación!$O:$O,0,0,-1),"")))),"")</f>
        <v>9578600</v>
      </c>
      <c r="J3026" s="13">
        <f>IFERROR(IF($F3026="ALTA",$D3026*0.94,
IF($F3026="MEDIA",$D3026*0.9,
IF($F3026="BAJA",$D3026*0.85,
IF($F3026="LIQUIDAR",_xlfn.XLOOKUP(A3026,Rotación!$A:$A,Rotación!$O:$O,0,0,-1),"")))),"")</f>
        <v>9171000</v>
      </c>
      <c r="K3026" s="13" t="str">
        <f>_xlfn.XLOOKUP(A3026,Rotación!$A:$A,Rotación!$P:$P,"",0,-1)</f>
        <v/>
      </c>
      <c r="L3026" s="25" t="e">
        <f t="shared" si="200"/>
        <v>#VALUE!</v>
      </c>
      <c r="M3026" s="26">
        <f t="shared" si="201"/>
        <v>0.84396467124631991</v>
      </c>
      <c r="N3026" s="22" t="str">
        <f>IFERROR(VLOOKUP(A3026,'Base ATR'!$1:$1048576,2,0),"")</f>
        <v/>
      </c>
      <c r="O3026" s="23" t="str">
        <f t="shared" ca="1" si="202"/>
        <v/>
      </c>
      <c r="P3026" t="str">
        <f t="shared" si="203"/>
        <v/>
      </c>
    </row>
    <row r="3027" spans="1:16" x14ac:dyDescent="0.3">
      <c r="A3027" t="s">
        <v>6633</v>
      </c>
      <c r="D3027" s="29">
        <v>17200000</v>
      </c>
      <c r="E3027" s="29">
        <v>14000000</v>
      </c>
      <c r="F3027" t="s">
        <v>4033</v>
      </c>
      <c r="G3027" s="13">
        <f>IFERROR(IF($F3027="ALTA",$D3027*1.03,
IF($F3027="MEDIA",$D3027*1,
IF($F3027="BAJA",$D3027*0.92,
IF($F3027="LIQUIDAR",_xlfn.XLOOKUP(A3027,Rotación!$A:$A,Rotación!$O:$O,0,0,-1),"")))),"")</f>
        <v>17200000</v>
      </c>
      <c r="H3027" s="13">
        <f>IFERROR(IF($F3027="ALTA",$D3027*1,
IF($F3027="MEDIA",$D3027*0.97,
IF($F3027="BAJA",$D3027*0.9,
IF($F3027="LIQUIDAR",_xlfn.XLOOKUP(A3027,Rotación!$A:$A,Rotación!$O:$O,0,0,-1),"")))),"")</f>
        <v>16684000</v>
      </c>
      <c r="I3027" s="13">
        <f>IFERROR(IF($F3027="ALTA",$D3027*0.97,
IF($F3027="MEDIA",$D3027*0.94,
IF($F3027="BAJA",$D3027*0.87,
IF($F3027="LIQUIDAR",_xlfn.XLOOKUP(A3027,Rotación!$A:$A,Rotación!$O:$O,0,0,-1),"")))),"")</f>
        <v>16168000</v>
      </c>
      <c r="J3027" s="13">
        <f>IFERROR(IF($F3027="ALTA",$D3027*0.94,
IF($F3027="MEDIA",$D3027*0.9,
IF($F3027="BAJA",$D3027*0.85,
IF($F3027="LIQUIDAR",_xlfn.XLOOKUP(A3027,Rotación!$A:$A,Rotación!$O:$O,0,0,-1),"")))),"")</f>
        <v>15480000</v>
      </c>
      <c r="K3027" s="13" t="str">
        <f>_xlfn.XLOOKUP(A3027,Rotación!$A:$A,Rotación!$P:$P,"",0,-1)</f>
        <v/>
      </c>
      <c r="L3027" s="25" t="e">
        <f t="shared" si="200"/>
        <v>#VALUE!</v>
      </c>
      <c r="M3027" s="26">
        <f t="shared" si="201"/>
        <v>0.81395348837209303</v>
      </c>
      <c r="N3027" s="22" t="str">
        <f>IFERROR(VLOOKUP(A3027,'Base ATR'!$1:$1048576,2,0),"")</f>
        <v/>
      </c>
      <c r="O3027" s="23" t="str">
        <f t="shared" ca="1" si="202"/>
        <v/>
      </c>
      <c r="P3027" t="str">
        <f t="shared" si="203"/>
        <v/>
      </c>
    </row>
    <row r="3028" spans="1:16" x14ac:dyDescent="0.3">
      <c r="A3028" t="s">
        <v>903</v>
      </c>
      <c r="D3028" s="29">
        <v>29800000</v>
      </c>
      <c r="E3028" s="29">
        <v>24000000</v>
      </c>
      <c r="F3028" t="s">
        <v>4033</v>
      </c>
      <c r="G3028" s="13">
        <f>IFERROR(IF($F3028="ALTA",$D3028*1.03,
IF($F3028="MEDIA",$D3028*1,
IF($F3028="BAJA",$D3028*0.92,
IF($F3028="LIQUIDAR",_xlfn.XLOOKUP(A3028,Rotación!$A:$A,Rotación!$O:$O,0,0,-1),"")))),"")</f>
        <v>29800000</v>
      </c>
      <c r="H3028" s="13">
        <f>IFERROR(IF($F3028="ALTA",$D3028*1,
IF($F3028="MEDIA",$D3028*0.97,
IF($F3028="BAJA",$D3028*0.9,
IF($F3028="LIQUIDAR",_xlfn.XLOOKUP(A3028,Rotación!$A:$A,Rotación!$O:$O,0,0,-1),"")))),"")</f>
        <v>28906000</v>
      </c>
      <c r="I3028" s="13">
        <f>IFERROR(IF($F3028="ALTA",$D3028*0.97,
IF($F3028="MEDIA",$D3028*0.94,
IF($F3028="BAJA",$D3028*0.87,
IF($F3028="LIQUIDAR",_xlfn.XLOOKUP(A3028,Rotación!$A:$A,Rotación!$O:$O,0,0,-1),"")))),"")</f>
        <v>28012000</v>
      </c>
      <c r="J3028" s="13">
        <f>IFERROR(IF($F3028="ALTA",$D3028*0.94,
IF($F3028="MEDIA",$D3028*0.9,
IF($F3028="BAJA",$D3028*0.85,
IF($F3028="LIQUIDAR",_xlfn.XLOOKUP(A3028,Rotación!$A:$A,Rotación!$O:$O,0,0,-1),"")))),"")</f>
        <v>26820000</v>
      </c>
      <c r="K3028" s="13" t="str">
        <f>_xlfn.XLOOKUP(A3028,Rotación!$A:$A,Rotación!$P:$P,"",0,-1)</f>
        <v/>
      </c>
      <c r="L3028" s="25" t="e">
        <f t="shared" si="200"/>
        <v>#VALUE!</v>
      </c>
      <c r="M3028" s="26">
        <f t="shared" si="201"/>
        <v>0.80536912751677847</v>
      </c>
      <c r="N3028" s="22">
        <f>IFERROR(VLOOKUP(A3028,'Base ATR'!$1:$1048576,2,0),"")</f>
        <v>45411.453472222223</v>
      </c>
      <c r="O3028" s="23">
        <f t="shared" ca="1" si="202"/>
        <v>876.54652777777665</v>
      </c>
      <c r="P3028" t="str">
        <f t="shared" si="203"/>
        <v>SOBRE MERCADO</v>
      </c>
    </row>
    <row r="3029" spans="1:16" x14ac:dyDescent="0.3">
      <c r="A3029" t="s">
        <v>6461</v>
      </c>
      <c r="D3029" s="29">
        <v>17800000</v>
      </c>
      <c r="E3029" s="29">
        <v>15500000</v>
      </c>
      <c r="F3029" t="s">
        <v>4033</v>
      </c>
      <c r="G3029" s="13">
        <f>IFERROR(IF($F3029="ALTA",$D3029*1.03,
IF($F3029="MEDIA",$D3029*1,
IF($F3029="BAJA",$D3029*0.92,
IF($F3029="LIQUIDAR",_xlfn.XLOOKUP(A3029,Rotación!$A:$A,Rotación!$O:$O,0,0,-1),"")))),"")</f>
        <v>17800000</v>
      </c>
      <c r="H3029" s="13">
        <f>IFERROR(IF($F3029="ALTA",$D3029*1,
IF($F3029="MEDIA",$D3029*0.97,
IF($F3029="BAJA",$D3029*0.9,
IF($F3029="LIQUIDAR",_xlfn.XLOOKUP(A3029,Rotación!$A:$A,Rotación!$O:$O,0,0,-1),"")))),"")</f>
        <v>17266000</v>
      </c>
      <c r="I3029" s="13">
        <f>IFERROR(IF($F3029="ALTA",$D3029*0.97,
IF($F3029="MEDIA",$D3029*0.94,
IF($F3029="BAJA",$D3029*0.87,
IF($F3029="LIQUIDAR",_xlfn.XLOOKUP(A3029,Rotación!$A:$A,Rotación!$O:$O,0,0,-1),"")))),"")</f>
        <v>16731999.999999998</v>
      </c>
      <c r="J3029" s="13">
        <f>IFERROR(IF($F3029="ALTA",$D3029*0.94,
IF($F3029="MEDIA",$D3029*0.9,
IF($F3029="BAJA",$D3029*0.85,
IF($F3029="LIQUIDAR",_xlfn.XLOOKUP(A3029,Rotación!$A:$A,Rotación!$O:$O,0,0,-1),"")))),"")</f>
        <v>16020000</v>
      </c>
      <c r="K3029" s="13">
        <f>_xlfn.XLOOKUP(A3029,Rotación!$A:$A,Rotación!$P:$P,"",0,-1)</f>
        <v>18190000</v>
      </c>
      <c r="L3029" s="25">
        <f t="shared" si="200"/>
        <v>390000</v>
      </c>
      <c r="M3029" s="26">
        <f t="shared" si="201"/>
        <v>0.8707865168539326</v>
      </c>
      <c r="N3029" s="22" t="str">
        <f>IFERROR(VLOOKUP(A3029,'Base ATR'!$1:$1048576,2,0),"")</f>
        <v/>
      </c>
      <c r="O3029" s="23" t="str">
        <f t="shared" ca="1" si="202"/>
        <v/>
      </c>
      <c r="P3029" t="str">
        <f t="shared" si="203"/>
        <v/>
      </c>
    </row>
    <row r="3030" spans="1:16" x14ac:dyDescent="0.3">
      <c r="A3030" t="s">
        <v>6634</v>
      </c>
      <c r="D3030" s="29">
        <v>7200000</v>
      </c>
      <c r="E3030" s="29">
        <v>6000000</v>
      </c>
      <c r="F3030" t="s">
        <v>4033</v>
      </c>
      <c r="G3030" s="13">
        <f>IFERROR(IF($F3030="ALTA",$D3030*1.03,
IF($F3030="MEDIA",$D3030*1,
IF($F3030="BAJA",$D3030*0.92,
IF($F3030="LIQUIDAR",_xlfn.XLOOKUP(A3030,Rotación!$A:$A,Rotación!$O:$O,0,0,-1),"")))),"")</f>
        <v>7200000</v>
      </c>
      <c r="H3030" s="13">
        <f>IFERROR(IF($F3030="ALTA",$D3030*1,
IF($F3030="MEDIA",$D3030*0.97,
IF($F3030="BAJA",$D3030*0.9,
IF($F3030="LIQUIDAR",_xlfn.XLOOKUP(A3030,Rotación!$A:$A,Rotación!$O:$O,0,0,-1),"")))),"")</f>
        <v>6984000</v>
      </c>
      <c r="I3030" s="13">
        <f>IFERROR(IF($F3030="ALTA",$D3030*0.97,
IF($F3030="MEDIA",$D3030*0.94,
IF($F3030="BAJA",$D3030*0.87,
IF($F3030="LIQUIDAR",_xlfn.XLOOKUP(A3030,Rotación!$A:$A,Rotación!$O:$O,0,0,-1),"")))),"")</f>
        <v>6768000</v>
      </c>
      <c r="J3030" s="13">
        <f>IFERROR(IF($F3030="ALTA",$D3030*0.94,
IF($F3030="MEDIA",$D3030*0.9,
IF($F3030="BAJA",$D3030*0.85,
IF($F3030="LIQUIDAR",_xlfn.XLOOKUP(A3030,Rotación!$A:$A,Rotación!$O:$O,0,0,-1),"")))),"")</f>
        <v>6480000</v>
      </c>
      <c r="K3030" s="13" t="str">
        <f>_xlfn.XLOOKUP(A3030,Rotación!$A:$A,Rotación!$P:$P,"",0,-1)</f>
        <v/>
      </c>
      <c r="L3030" s="25" t="e">
        <f t="shared" si="200"/>
        <v>#VALUE!</v>
      </c>
      <c r="M3030" s="26">
        <f t="shared" si="201"/>
        <v>0.83333333333333337</v>
      </c>
      <c r="N3030" s="22" t="str">
        <f>IFERROR(VLOOKUP(A3030,'Base ATR'!$1:$1048576,2,0),"")</f>
        <v/>
      </c>
      <c r="O3030" s="23" t="str">
        <f t="shared" ca="1" si="202"/>
        <v/>
      </c>
      <c r="P3030" t="str">
        <f t="shared" si="203"/>
        <v/>
      </c>
    </row>
    <row r="3031" spans="1:16" x14ac:dyDescent="0.3">
      <c r="A3031" t="s">
        <v>6538</v>
      </c>
      <c r="D3031" s="29">
        <v>25600000</v>
      </c>
      <c r="E3031" s="29">
        <v>21400000</v>
      </c>
      <c r="F3031" t="s">
        <v>4033</v>
      </c>
      <c r="G3031" s="13">
        <f>IFERROR(IF($F3031="ALTA",$D3031*1.03,
IF($F3031="MEDIA",$D3031*1,
IF($F3031="BAJA",$D3031*0.92,
IF($F3031="LIQUIDAR",_xlfn.XLOOKUP(A3031,Rotación!$A:$A,Rotación!$O:$O,0,0,-1),"")))),"")</f>
        <v>25600000</v>
      </c>
      <c r="H3031" s="13">
        <f>IFERROR(IF($F3031="ALTA",$D3031*1,
IF($F3031="MEDIA",$D3031*0.97,
IF($F3031="BAJA",$D3031*0.9,
IF($F3031="LIQUIDAR",_xlfn.XLOOKUP(A3031,Rotación!$A:$A,Rotación!$O:$O,0,0,-1),"")))),"")</f>
        <v>24832000</v>
      </c>
      <c r="I3031" s="13">
        <f>IFERROR(IF($F3031="ALTA",$D3031*0.97,
IF($F3031="MEDIA",$D3031*0.94,
IF($F3031="BAJA",$D3031*0.87,
IF($F3031="LIQUIDAR",_xlfn.XLOOKUP(A3031,Rotación!$A:$A,Rotación!$O:$O,0,0,-1),"")))),"")</f>
        <v>24064000</v>
      </c>
      <c r="J3031" s="13">
        <f>IFERROR(IF($F3031="ALTA",$D3031*0.94,
IF($F3031="MEDIA",$D3031*0.9,
IF($F3031="BAJA",$D3031*0.85,
IF($F3031="LIQUIDAR",_xlfn.XLOOKUP(A3031,Rotación!$A:$A,Rotación!$O:$O,0,0,-1),"")))),"")</f>
        <v>23040000</v>
      </c>
      <c r="K3031" s="13" t="str">
        <f>_xlfn.XLOOKUP(A3031,Rotación!$A:$A,Rotación!$P:$P,"",0,-1)</f>
        <v/>
      </c>
      <c r="L3031" s="25" t="e">
        <f t="shared" si="200"/>
        <v>#VALUE!</v>
      </c>
      <c r="M3031" s="26">
        <f t="shared" si="201"/>
        <v>0.8359375</v>
      </c>
      <c r="N3031" s="22">
        <f>IFERROR(VLOOKUP(A3031,'Base ATR'!$1:$1048576,2,0),"")</f>
        <v>46140.515277777777</v>
      </c>
      <c r="O3031" s="23">
        <f t="shared" ca="1" si="202"/>
        <v>147.48472222222335</v>
      </c>
      <c r="P3031" t="str">
        <f t="shared" si="203"/>
        <v>SOBRE MERCADO</v>
      </c>
    </row>
    <row r="3032" spans="1:16" x14ac:dyDescent="0.3">
      <c r="A3032" t="s">
        <v>6635</v>
      </c>
      <c r="D3032" s="29">
        <v>22700000</v>
      </c>
      <c r="E3032" s="29">
        <v>18300000</v>
      </c>
      <c r="F3032" t="s">
        <v>4033</v>
      </c>
      <c r="G3032" s="13">
        <f>IFERROR(IF($F3032="ALTA",$D3032*1.03,
IF($F3032="MEDIA",$D3032*1,
IF($F3032="BAJA",$D3032*0.92,
IF($F3032="LIQUIDAR",_xlfn.XLOOKUP(A3032,Rotación!$A:$A,Rotación!$O:$O,0,0,-1),"")))),"")</f>
        <v>22700000</v>
      </c>
      <c r="H3032" s="13">
        <f>IFERROR(IF($F3032="ALTA",$D3032*1,
IF($F3032="MEDIA",$D3032*0.97,
IF($F3032="BAJA",$D3032*0.9,
IF($F3032="LIQUIDAR",_xlfn.XLOOKUP(A3032,Rotación!$A:$A,Rotación!$O:$O,0,0,-1),"")))),"")</f>
        <v>22019000</v>
      </c>
      <c r="I3032" s="13">
        <f>IFERROR(IF($F3032="ALTA",$D3032*0.97,
IF($F3032="MEDIA",$D3032*0.94,
IF($F3032="BAJA",$D3032*0.87,
IF($F3032="LIQUIDAR",_xlfn.XLOOKUP(A3032,Rotación!$A:$A,Rotación!$O:$O,0,0,-1),"")))),"")</f>
        <v>21338000</v>
      </c>
      <c r="J3032" s="13">
        <f>IFERROR(IF($F3032="ALTA",$D3032*0.94,
IF($F3032="MEDIA",$D3032*0.9,
IF($F3032="BAJA",$D3032*0.85,
IF($F3032="LIQUIDAR",_xlfn.XLOOKUP(A3032,Rotación!$A:$A,Rotación!$O:$O,0,0,-1),"")))),"")</f>
        <v>20430000</v>
      </c>
      <c r="K3032" s="13" t="str">
        <f>_xlfn.XLOOKUP(A3032,Rotación!$A:$A,Rotación!$P:$P,"",0,-1)</f>
        <v/>
      </c>
      <c r="L3032" s="25" t="e">
        <f t="shared" si="200"/>
        <v>#VALUE!</v>
      </c>
      <c r="M3032" s="26">
        <f t="shared" si="201"/>
        <v>0.80616740088105732</v>
      </c>
      <c r="N3032" s="22" t="str">
        <f>IFERROR(VLOOKUP(A3032,'Base ATR'!$1:$1048576,2,0),"")</f>
        <v/>
      </c>
      <c r="O3032" s="23" t="str">
        <f t="shared" ca="1" si="202"/>
        <v/>
      </c>
      <c r="P3032" t="str">
        <f t="shared" si="203"/>
        <v/>
      </c>
    </row>
    <row r="3033" spans="1:16" x14ac:dyDescent="0.3">
      <c r="A3033" t="s">
        <v>6636</v>
      </c>
      <c r="D3033" s="29">
        <v>15200000</v>
      </c>
      <c r="E3033" s="29">
        <v>13000000</v>
      </c>
      <c r="F3033" t="s">
        <v>4033</v>
      </c>
      <c r="G3033" s="13">
        <f>IFERROR(IF($F3033="ALTA",$D3033*1.03,
IF($F3033="MEDIA",$D3033*1,
IF($F3033="BAJA",$D3033*0.92,
IF($F3033="LIQUIDAR",_xlfn.XLOOKUP(A3033,Rotación!$A:$A,Rotación!$O:$O,0,0,-1),"")))),"")</f>
        <v>15200000</v>
      </c>
      <c r="H3033" s="13">
        <f>IFERROR(IF($F3033="ALTA",$D3033*1,
IF($F3033="MEDIA",$D3033*0.97,
IF($F3033="BAJA",$D3033*0.9,
IF($F3033="LIQUIDAR",_xlfn.XLOOKUP(A3033,Rotación!$A:$A,Rotación!$O:$O,0,0,-1),"")))),"")</f>
        <v>14744000</v>
      </c>
      <c r="I3033" s="13">
        <f>IFERROR(IF($F3033="ALTA",$D3033*0.97,
IF($F3033="MEDIA",$D3033*0.94,
IF($F3033="BAJA",$D3033*0.87,
IF($F3033="LIQUIDAR",_xlfn.XLOOKUP(A3033,Rotación!$A:$A,Rotación!$O:$O,0,0,-1),"")))),"")</f>
        <v>14288000</v>
      </c>
      <c r="J3033" s="13">
        <f>IFERROR(IF($F3033="ALTA",$D3033*0.94,
IF($F3033="MEDIA",$D3033*0.9,
IF($F3033="BAJA",$D3033*0.85,
IF($F3033="LIQUIDAR",_xlfn.XLOOKUP(A3033,Rotación!$A:$A,Rotación!$O:$O,0,0,-1),"")))),"")</f>
        <v>13680000</v>
      </c>
      <c r="K3033" s="13" t="str">
        <f>_xlfn.XLOOKUP(A3033,Rotación!$A:$A,Rotación!$P:$P,"",0,-1)</f>
        <v/>
      </c>
      <c r="L3033" s="25" t="e">
        <f t="shared" si="200"/>
        <v>#VALUE!</v>
      </c>
      <c r="M3033" s="26">
        <f t="shared" si="201"/>
        <v>0.85526315789473684</v>
      </c>
      <c r="N3033" s="22" t="str">
        <f>IFERROR(VLOOKUP(A3033,'Base ATR'!$1:$1048576,2,0),"")</f>
        <v/>
      </c>
      <c r="O3033" s="23" t="str">
        <f t="shared" ca="1" si="202"/>
        <v/>
      </c>
      <c r="P3033" t="str">
        <f t="shared" si="203"/>
        <v/>
      </c>
    </row>
    <row r="3034" spans="1:16" x14ac:dyDescent="0.3">
      <c r="A3034" t="s">
        <v>6637</v>
      </c>
      <c r="D3034" s="29">
        <v>44100000</v>
      </c>
      <c r="E3034" s="29">
        <v>36000000</v>
      </c>
      <c r="F3034" t="s">
        <v>4033</v>
      </c>
      <c r="G3034" s="13">
        <f>IFERROR(IF($F3034="ALTA",$D3034*1.03,
IF($F3034="MEDIA",$D3034*1,
IF($F3034="BAJA",$D3034*0.92,
IF($F3034="LIQUIDAR",_xlfn.XLOOKUP(A3034,Rotación!$A:$A,Rotación!$O:$O,0,0,-1),"")))),"")</f>
        <v>44100000</v>
      </c>
      <c r="H3034" s="13">
        <f>IFERROR(IF($F3034="ALTA",$D3034*1,
IF($F3034="MEDIA",$D3034*0.97,
IF($F3034="BAJA",$D3034*0.9,
IF($F3034="LIQUIDAR",_xlfn.XLOOKUP(A3034,Rotación!$A:$A,Rotación!$O:$O,0,0,-1),"")))),"")</f>
        <v>42777000</v>
      </c>
      <c r="I3034" s="13">
        <f>IFERROR(IF($F3034="ALTA",$D3034*0.97,
IF($F3034="MEDIA",$D3034*0.94,
IF($F3034="BAJA",$D3034*0.87,
IF($F3034="LIQUIDAR",_xlfn.XLOOKUP(A3034,Rotación!$A:$A,Rotación!$O:$O,0,0,-1),"")))),"")</f>
        <v>41454000</v>
      </c>
      <c r="J3034" s="13">
        <f>IFERROR(IF($F3034="ALTA",$D3034*0.94,
IF($F3034="MEDIA",$D3034*0.9,
IF($F3034="BAJA",$D3034*0.85,
IF($F3034="LIQUIDAR",_xlfn.XLOOKUP(A3034,Rotación!$A:$A,Rotación!$O:$O,0,0,-1),"")))),"")</f>
        <v>39690000</v>
      </c>
      <c r="K3034" s="13" t="str">
        <f>_xlfn.XLOOKUP(A3034,Rotación!$A:$A,Rotación!$P:$P,"",0,-1)</f>
        <v/>
      </c>
      <c r="L3034" s="25" t="e">
        <f t="shared" ref="L3034:L3097" si="204">K3034-D3034</f>
        <v>#VALUE!</v>
      </c>
      <c r="M3034" s="26">
        <f t="shared" ref="M3034:M3097" si="205">E3034/D3034</f>
        <v>0.81632653061224492</v>
      </c>
      <c r="N3034" s="22" t="str">
        <f>IFERROR(VLOOKUP(A3034,'Base ATR'!$1:$1048576,2,0),"")</f>
        <v/>
      </c>
      <c r="O3034" s="23" t="str">
        <f t="shared" ref="O3034:O3097" ca="1" si="206">IF(N3034="","",TODAY()-N3034)</f>
        <v/>
      </c>
      <c r="P3034" t="str">
        <f t="shared" ref="P3034:P3097" si="207">IF(N3034="", "", IF(K3034 &gt; D3034, "SOBRE MERCADO", IF(K3034 &lt; D3034, "BAJO MERCADO", "ALINEADO")))</f>
        <v/>
      </c>
    </row>
    <row r="3035" spans="1:16" x14ac:dyDescent="0.3">
      <c r="A3035" t="s">
        <v>6638</v>
      </c>
      <c r="D3035" s="29">
        <v>11300000</v>
      </c>
      <c r="E3035" s="29">
        <v>9200000</v>
      </c>
      <c r="F3035" t="s">
        <v>4033</v>
      </c>
      <c r="G3035" s="13">
        <f>IFERROR(IF($F3035="ALTA",$D3035*1.03,
IF($F3035="MEDIA",$D3035*1,
IF($F3035="BAJA",$D3035*0.92,
IF($F3035="LIQUIDAR",_xlfn.XLOOKUP(A3035,Rotación!$A:$A,Rotación!$O:$O,0,0,-1),"")))),"")</f>
        <v>11300000</v>
      </c>
      <c r="H3035" s="13">
        <f>IFERROR(IF($F3035="ALTA",$D3035*1,
IF($F3035="MEDIA",$D3035*0.97,
IF($F3035="BAJA",$D3035*0.9,
IF($F3035="LIQUIDAR",_xlfn.XLOOKUP(A3035,Rotación!$A:$A,Rotación!$O:$O,0,0,-1),"")))),"")</f>
        <v>10961000</v>
      </c>
      <c r="I3035" s="13">
        <f>IFERROR(IF($F3035="ALTA",$D3035*0.97,
IF($F3035="MEDIA",$D3035*0.94,
IF($F3035="BAJA",$D3035*0.87,
IF($F3035="LIQUIDAR",_xlfn.XLOOKUP(A3035,Rotación!$A:$A,Rotación!$O:$O,0,0,-1),"")))),"")</f>
        <v>10622000</v>
      </c>
      <c r="J3035" s="13">
        <f>IFERROR(IF($F3035="ALTA",$D3035*0.94,
IF($F3035="MEDIA",$D3035*0.9,
IF($F3035="BAJA",$D3035*0.85,
IF($F3035="LIQUIDAR",_xlfn.XLOOKUP(A3035,Rotación!$A:$A,Rotación!$O:$O,0,0,-1),"")))),"")</f>
        <v>10170000</v>
      </c>
      <c r="K3035" s="13" t="str">
        <f>_xlfn.XLOOKUP(A3035,Rotación!$A:$A,Rotación!$P:$P,"",0,-1)</f>
        <v/>
      </c>
      <c r="L3035" s="25" t="e">
        <f t="shared" si="204"/>
        <v>#VALUE!</v>
      </c>
      <c r="M3035" s="26">
        <f t="shared" si="205"/>
        <v>0.81415929203539827</v>
      </c>
      <c r="N3035" s="22" t="str">
        <f>IFERROR(VLOOKUP(A3035,'Base ATR'!$1:$1048576,2,0),"")</f>
        <v/>
      </c>
      <c r="O3035" s="23" t="str">
        <f t="shared" ca="1" si="206"/>
        <v/>
      </c>
      <c r="P3035" t="str">
        <f t="shared" si="207"/>
        <v/>
      </c>
    </row>
    <row r="3036" spans="1:16" x14ac:dyDescent="0.3">
      <c r="A3036" t="s">
        <v>6639</v>
      </c>
      <c r="D3036" s="29">
        <v>32600000</v>
      </c>
      <c r="E3036" s="29">
        <v>28000000</v>
      </c>
      <c r="F3036" t="s">
        <v>4033</v>
      </c>
      <c r="G3036" s="13">
        <f>IFERROR(IF($F3036="ALTA",$D3036*1.03,
IF($F3036="MEDIA",$D3036*1,
IF($F3036="BAJA",$D3036*0.92,
IF($F3036="LIQUIDAR",_xlfn.XLOOKUP(A3036,Rotación!$A:$A,Rotación!$O:$O,0,0,-1),"")))),"")</f>
        <v>32600000</v>
      </c>
      <c r="H3036" s="13">
        <f>IFERROR(IF($F3036="ALTA",$D3036*1,
IF($F3036="MEDIA",$D3036*0.97,
IF($F3036="BAJA",$D3036*0.9,
IF($F3036="LIQUIDAR",_xlfn.XLOOKUP(A3036,Rotación!$A:$A,Rotación!$O:$O,0,0,-1),"")))),"")</f>
        <v>31622000</v>
      </c>
      <c r="I3036" s="13">
        <f>IFERROR(IF($F3036="ALTA",$D3036*0.97,
IF($F3036="MEDIA",$D3036*0.94,
IF($F3036="BAJA",$D3036*0.87,
IF($F3036="LIQUIDAR",_xlfn.XLOOKUP(A3036,Rotación!$A:$A,Rotación!$O:$O,0,0,-1),"")))),"")</f>
        <v>30644000</v>
      </c>
      <c r="J3036" s="13">
        <f>IFERROR(IF($F3036="ALTA",$D3036*0.94,
IF($F3036="MEDIA",$D3036*0.9,
IF($F3036="BAJA",$D3036*0.85,
IF($F3036="LIQUIDAR",_xlfn.XLOOKUP(A3036,Rotación!$A:$A,Rotación!$O:$O,0,0,-1),"")))),"")</f>
        <v>29340000</v>
      </c>
      <c r="K3036" s="13" t="str">
        <f>_xlfn.XLOOKUP(A3036,Rotación!$A:$A,Rotación!$P:$P,"",0,-1)</f>
        <v/>
      </c>
      <c r="L3036" s="25" t="e">
        <f t="shared" si="204"/>
        <v>#VALUE!</v>
      </c>
      <c r="M3036" s="26">
        <f t="shared" si="205"/>
        <v>0.85889570552147243</v>
      </c>
      <c r="N3036" s="22" t="str">
        <f>IFERROR(VLOOKUP(A3036,'Base ATR'!$1:$1048576,2,0),"")</f>
        <v/>
      </c>
      <c r="O3036" s="23" t="str">
        <f t="shared" ca="1" si="206"/>
        <v/>
      </c>
      <c r="P3036" t="str">
        <f t="shared" si="207"/>
        <v/>
      </c>
    </row>
    <row r="3037" spans="1:16" x14ac:dyDescent="0.3">
      <c r="A3037" t="s">
        <v>5560</v>
      </c>
      <c r="D3037" s="29">
        <v>11000000</v>
      </c>
      <c r="E3037" s="29">
        <v>8800000</v>
      </c>
      <c r="F3037" t="s">
        <v>4033</v>
      </c>
      <c r="G3037" s="13">
        <f>IFERROR(IF($F3037="ALTA",$D3037*1.03,
IF($F3037="MEDIA",$D3037*1,
IF($F3037="BAJA",$D3037*0.92,
IF($F3037="LIQUIDAR",_xlfn.XLOOKUP(A3037,Rotación!$A:$A,Rotación!$O:$O,0,0,-1),"")))),"")</f>
        <v>11000000</v>
      </c>
      <c r="H3037" s="13">
        <f>IFERROR(IF($F3037="ALTA",$D3037*1,
IF($F3037="MEDIA",$D3037*0.97,
IF($F3037="BAJA",$D3037*0.9,
IF($F3037="LIQUIDAR",_xlfn.XLOOKUP(A3037,Rotación!$A:$A,Rotación!$O:$O,0,0,-1),"")))),"")</f>
        <v>10670000</v>
      </c>
      <c r="I3037" s="13">
        <f>IFERROR(IF($F3037="ALTA",$D3037*0.97,
IF($F3037="MEDIA",$D3037*0.94,
IF($F3037="BAJA",$D3037*0.87,
IF($F3037="LIQUIDAR",_xlfn.XLOOKUP(A3037,Rotación!$A:$A,Rotación!$O:$O,0,0,-1),"")))),"")</f>
        <v>10340000</v>
      </c>
      <c r="J3037" s="13">
        <f>IFERROR(IF($F3037="ALTA",$D3037*0.94,
IF($F3037="MEDIA",$D3037*0.9,
IF($F3037="BAJA",$D3037*0.85,
IF($F3037="LIQUIDAR",_xlfn.XLOOKUP(A3037,Rotación!$A:$A,Rotación!$O:$O,0,0,-1),"")))),"")</f>
        <v>9900000</v>
      </c>
      <c r="K3037" s="13" t="str">
        <f>_xlfn.XLOOKUP(A3037,Rotación!$A:$A,Rotación!$P:$P,"",0,-1)</f>
        <v/>
      </c>
      <c r="L3037" s="25" t="e">
        <f t="shared" si="204"/>
        <v>#VALUE!</v>
      </c>
      <c r="M3037" s="26">
        <f t="shared" si="205"/>
        <v>0.8</v>
      </c>
      <c r="N3037" s="22" t="str">
        <f>IFERROR(VLOOKUP(A3037,'Base ATR'!$1:$1048576,2,0),"")</f>
        <v/>
      </c>
      <c r="O3037" s="23" t="str">
        <f t="shared" ca="1" si="206"/>
        <v/>
      </c>
      <c r="P3037" t="str">
        <f t="shared" si="207"/>
        <v/>
      </c>
    </row>
    <row r="3038" spans="1:16" x14ac:dyDescent="0.3">
      <c r="A3038" t="s">
        <v>6640</v>
      </c>
      <c r="D3038" s="29">
        <v>25900000</v>
      </c>
      <c r="E3038" s="29">
        <v>21000000</v>
      </c>
      <c r="F3038" t="s">
        <v>4033</v>
      </c>
      <c r="G3038" s="13">
        <f>IFERROR(IF($F3038="ALTA",$D3038*1.03,
IF($F3038="MEDIA",$D3038*1,
IF($F3038="BAJA",$D3038*0.92,
IF($F3038="LIQUIDAR",_xlfn.XLOOKUP(A3038,Rotación!$A:$A,Rotación!$O:$O,0,0,-1),"")))),"")</f>
        <v>25900000</v>
      </c>
      <c r="H3038" s="13">
        <f>IFERROR(IF($F3038="ALTA",$D3038*1,
IF($F3038="MEDIA",$D3038*0.97,
IF($F3038="BAJA",$D3038*0.9,
IF($F3038="LIQUIDAR",_xlfn.XLOOKUP(A3038,Rotación!$A:$A,Rotación!$O:$O,0,0,-1),"")))),"")</f>
        <v>25123000</v>
      </c>
      <c r="I3038" s="13">
        <f>IFERROR(IF($F3038="ALTA",$D3038*0.97,
IF($F3038="MEDIA",$D3038*0.94,
IF($F3038="BAJA",$D3038*0.87,
IF($F3038="LIQUIDAR",_xlfn.XLOOKUP(A3038,Rotación!$A:$A,Rotación!$O:$O,0,0,-1),"")))),"")</f>
        <v>24346000</v>
      </c>
      <c r="J3038" s="13">
        <f>IFERROR(IF($F3038="ALTA",$D3038*0.94,
IF($F3038="MEDIA",$D3038*0.9,
IF($F3038="BAJA",$D3038*0.85,
IF($F3038="LIQUIDAR",_xlfn.XLOOKUP(A3038,Rotación!$A:$A,Rotación!$O:$O,0,0,-1),"")))),"")</f>
        <v>23310000</v>
      </c>
      <c r="K3038" s="13" t="str">
        <f>_xlfn.XLOOKUP(A3038,Rotación!$A:$A,Rotación!$P:$P,"",0,-1)</f>
        <v/>
      </c>
      <c r="L3038" s="25" t="e">
        <f t="shared" si="204"/>
        <v>#VALUE!</v>
      </c>
      <c r="M3038" s="26">
        <f t="shared" si="205"/>
        <v>0.81081081081081086</v>
      </c>
      <c r="N3038" s="22" t="str">
        <f>IFERROR(VLOOKUP(A3038,'Base ATR'!$1:$1048576,2,0),"")</f>
        <v/>
      </c>
      <c r="O3038" s="23" t="str">
        <f t="shared" ca="1" si="206"/>
        <v/>
      </c>
      <c r="P3038" t="str">
        <f t="shared" si="207"/>
        <v/>
      </c>
    </row>
    <row r="3039" spans="1:16" x14ac:dyDescent="0.3">
      <c r="A3039" t="s">
        <v>6641</v>
      </c>
      <c r="D3039" s="29">
        <v>45400000</v>
      </c>
      <c r="E3039" s="29">
        <v>38000000</v>
      </c>
      <c r="F3039" t="s">
        <v>5391</v>
      </c>
      <c r="G3039" s="13">
        <f>IFERROR(IF($F3039="ALTA",$D3039*1.03,
IF($F3039="MEDIA",$D3039*1,
IF($F3039="BAJA",$D3039*0.92,
IF($F3039="LIQUIDAR",_xlfn.XLOOKUP(A3039,Rotación!$A:$A,Rotación!$O:$O,0,0,-1),"")))),"")</f>
        <v>41768000</v>
      </c>
      <c r="H3039" s="13">
        <f>IFERROR(IF($F3039="ALTA",$D3039*1,
IF($F3039="MEDIA",$D3039*0.97,
IF($F3039="BAJA",$D3039*0.9,
IF($F3039="LIQUIDAR",_xlfn.XLOOKUP(A3039,Rotación!$A:$A,Rotación!$O:$O,0,0,-1),"")))),"")</f>
        <v>40860000</v>
      </c>
      <c r="I3039" s="13">
        <f>IFERROR(IF($F3039="ALTA",$D3039*0.97,
IF($F3039="MEDIA",$D3039*0.94,
IF($F3039="BAJA",$D3039*0.87,
IF($F3039="LIQUIDAR",_xlfn.XLOOKUP(A3039,Rotación!$A:$A,Rotación!$O:$O,0,0,-1),"")))),"")</f>
        <v>39498000</v>
      </c>
      <c r="J3039" s="13">
        <f>IFERROR(IF($F3039="ALTA",$D3039*0.94,
IF($F3039="MEDIA",$D3039*0.9,
IF($F3039="BAJA",$D3039*0.85,
IF($F3039="LIQUIDAR",_xlfn.XLOOKUP(A3039,Rotación!$A:$A,Rotación!$O:$O,0,0,-1),"")))),"")</f>
        <v>38590000</v>
      </c>
      <c r="K3039" s="13" t="str">
        <f>_xlfn.XLOOKUP(A3039,Rotación!$A:$A,Rotación!$P:$P,"",0,-1)</f>
        <v/>
      </c>
      <c r="L3039" s="25" t="e">
        <f t="shared" si="204"/>
        <v>#VALUE!</v>
      </c>
      <c r="M3039" s="26">
        <f t="shared" si="205"/>
        <v>0.83700440528634357</v>
      </c>
      <c r="N3039" s="22" t="str">
        <f>IFERROR(VLOOKUP(A3039,'Base ATR'!$1:$1048576,2,0),"")</f>
        <v/>
      </c>
      <c r="O3039" s="23" t="str">
        <f t="shared" ca="1" si="206"/>
        <v/>
      </c>
      <c r="P3039" t="str">
        <f t="shared" si="207"/>
        <v/>
      </c>
    </row>
    <row r="3040" spans="1:16" x14ac:dyDescent="0.3">
      <c r="A3040" t="s">
        <v>6261</v>
      </c>
      <c r="D3040" s="29">
        <v>14700000</v>
      </c>
      <c r="E3040" s="29">
        <v>11500000</v>
      </c>
      <c r="F3040" t="s">
        <v>5391</v>
      </c>
      <c r="G3040" s="13">
        <f>IFERROR(IF($F3040="ALTA",$D3040*1.03,
IF($F3040="MEDIA",$D3040*1,
IF($F3040="BAJA",$D3040*0.92,
IF($F3040="LIQUIDAR",_xlfn.XLOOKUP(A3040,Rotación!$A:$A,Rotación!$O:$O,0,0,-1),"")))),"")</f>
        <v>13524000</v>
      </c>
      <c r="H3040" s="13">
        <f>IFERROR(IF($F3040="ALTA",$D3040*1,
IF($F3040="MEDIA",$D3040*0.97,
IF($F3040="BAJA",$D3040*0.9,
IF($F3040="LIQUIDAR",_xlfn.XLOOKUP(A3040,Rotación!$A:$A,Rotación!$O:$O,0,0,-1),"")))),"")</f>
        <v>13230000</v>
      </c>
      <c r="I3040" s="13">
        <f>IFERROR(IF($F3040="ALTA",$D3040*0.97,
IF($F3040="MEDIA",$D3040*0.94,
IF($F3040="BAJA",$D3040*0.87,
IF($F3040="LIQUIDAR",_xlfn.XLOOKUP(A3040,Rotación!$A:$A,Rotación!$O:$O,0,0,-1),"")))),"")</f>
        <v>12789000</v>
      </c>
      <c r="J3040" s="13">
        <f>IFERROR(IF($F3040="ALTA",$D3040*0.94,
IF($F3040="MEDIA",$D3040*0.9,
IF($F3040="BAJA",$D3040*0.85,
IF($F3040="LIQUIDAR",_xlfn.XLOOKUP(A3040,Rotación!$A:$A,Rotación!$O:$O,0,0,-1),"")))),"")</f>
        <v>12495000</v>
      </c>
      <c r="K3040" s="13" t="str">
        <f>_xlfn.XLOOKUP(A3040,Rotación!$A:$A,Rotación!$P:$P,"",0,-1)</f>
        <v/>
      </c>
      <c r="L3040" s="25" t="e">
        <f t="shared" si="204"/>
        <v>#VALUE!</v>
      </c>
      <c r="M3040" s="26">
        <f t="shared" si="205"/>
        <v>0.78231292517006801</v>
      </c>
      <c r="N3040" s="22" t="str">
        <f>IFERROR(VLOOKUP(A3040,'Base ATR'!$1:$1048576,2,0),"")</f>
        <v/>
      </c>
      <c r="O3040" s="23" t="str">
        <f t="shared" ca="1" si="206"/>
        <v/>
      </c>
      <c r="P3040" t="str">
        <f t="shared" si="207"/>
        <v/>
      </c>
    </row>
    <row r="3041" spans="1:16" x14ac:dyDescent="0.3">
      <c r="A3041" t="s">
        <v>6642</v>
      </c>
      <c r="D3041" s="29">
        <v>22500000</v>
      </c>
      <c r="E3041" s="29">
        <v>18800000</v>
      </c>
      <c r="F3041" t="s">
        <v>5391</v>
      </c>
      <c r="G3041" s="13">
        <f>IFERROR(IF($F3041="ALTA",$D3041*1.03,
IF($F3041="MEDIA",$D3041*1,
IF($F3041="BAJA",$D3041*0.92,
IF($F3041="LIQUIDAR",_xlfn.XLOOKUP(A3041,Rotación!$A:$A,Rotación!$O:$O,0,0,-1),"")))),"")</f>
        <v>20700000</v>
      </c>
      <c r="H3041" s="13">
        <f>IFERROR(IF($F3041="ALTA",$D3041*1,
IF($F3041="MEDIA",$D3041*0.97,
IF($F3041="BAJA",$D3041*0.9,
IF($F3041="LIQUIDAR",_xlfn.XLOOKUP(A3041,Rotación!$A:$A,Rotación!$O:$O,0,0,-1),"")))),"")</f>
        <v>20250000</v>
      </c>
      <c r="I3041" s="13">
        <f>IFERROR(IF($F3041="ALTA",$D3041*0.97,
IF($F3041="MEDIA",$D3041*0.94,
IF($F3041="BAJA",$D3041*0.87,
IF($F3041="LIQUIDAR",_xlfn.XLOOKUP(A3041,Rotación!$A:$A,Rotación!$O:$O,0,0,-1),"")))),"")</f>
        <v>19575000</v>
      </c>
      <c r="J3041" s="13">
        <f>IFERROR(IF($F3041="ALTA",$D3041*0.94,
IF($F3041="MEDIA",$D3041*0.9,
IF($F3041="BAJA",$D3041*0.85,
IF($F3041="LIQUIDAR",_xlfn.XLOOKUP(A3041,Rotación!$A:$A,Rotación!$O:$O,0,0,-1),"")))),"")</f>
        <v>19125000</v>
      </c>
      <c r="K3041" s="13" t="str">
        <f>_xlfn.XLOOKUP(A3041,Rotación!$A:$A,Rotación!$P:$P,"",0,-1)</f>
        <v/>
      </c>
      <c r="L3041" s="25" t="e">
        <f t="shared" si="204"/>
        <v>#VALUE!</v>
      </c>
      <c r="M3041" s="26">
        <f t="shared" si="205"/>
        <v>0.83555555555555561</v>
      </c>
      <c r="N3041" s="22">
        <f>IFERROR(VLOOKUP(A3041,'Base ATR'!$1:$1048576,2,0),"")</f>
        <v>46160.698611111111</v>
      </c>
      <c r="O3041" s="23">
        <f t="shared" ca="1" si="206"/>
        <v>127.30138888888905</v>
      </c>
      <c r="P3041" t="str">
        <f t="shared" si="207"/>
        <v>SOBRE MERCADO</v>
      </c>
    </row>
    <row r="3042" spans="1:16" x14ac:dyDescent="0.3">
      <c r="A3042" t="s">
        <v>4793</v>
      </c>
      <c r="B3042" t="s">
        <v>154</v>
      </c>
      <c r="C3042" t="s">
        <v>4394</v>
      </c>
      <c r="D3042" s="29">
        <v>38900000</v>
      </c>
      <c r="E3042" s="29">
        <v>33000000</v>
      </c>
      <c r="F3042" t="s">
        <v>4033</v>
      </c>
      <c r="G3042" s="13">
        <f>IFERROR(IF($F3042="ALTA",$D3042*1.03,
IF($F3042="MEDIA",$D3042*1,
IF($F3042="BAJA",$D3042*0.92,
IF($F3042="LIQUIDAR",_xlfn.XLOOKUP(A3042,Rotación!$A:$A,Rotación!$O:$O,0,0,-1),"")))),"")</f>
        <v>38900000</v>
      </c>
      <c r="H3042" s="13">
        <f>IFERROR(IF($F3042="ALTA",$D3042*1,
IF($F3042="MEDIA",$D3042*0.97,
IF($F3042="BAJA",$D3042*0.9,
IF($F3042="LIQUIDAR",_xlfn.XLOOKUP(A3042,Rotación!$A:$A,Rotación!$O:$O,0,0,-1),"")))),"")</f>
        <v>37733000</v>
      </c>
      <c r="I3042" s="13">
        <f>IFERROR(IF($F3042="ALTA",$D3042*0.97,
IF($F3042="MEDIA",$D3042*0.94,
IF($F3042="BAJA",$D3042*0.87,
IF($F3042="LIQUIDAR",_xlfn.XLOOKUP(A3042,Rotación!$A:$A,Rotación!$O:$O,0,0,-1),"")))),"")</f>
        <v>36566000</v>
      </c>
      <c r="J3042" s="13">
        <f>IFERROR(IF($F3042="ALTA",$D3042*0.94,
IF($F3042="MEDIA",$D3042*0.9,
IF($F3042="BAJA",$D3042*0.85,
IF($F3042="LIQUIDAR",_xlfn.XLOOKUP(A3042,Rotación!$A:$A,Rotación!$O:$O,0,0,-1),"")))),"")</f>
        <v>35010000</v>
      </c>
      <c r="K3042" s="13" t="str">
        <f>_xlfn.XLOOKUP(A3042,Rotación!$A:$A,Rotación!$P:$P,"",0,-1)</f>
        <v/>
      </c>
      <c r="L3042" s="25" t="e">
        <f t="shared" si="204"/>
        <v>#VALUE!</v>
      </c>
      <c r="M3042" s="26">
        <f t="shared" si="205"/>
        <v>0.84832904884318761</v>
      </c>
      <c r="N3042" s="22" t="str">
        <f>IFERROR(VLOOKUP(A3042,'Base ATR'!$1:$1048576,2,0),"")</f>
        <v/>
      </c>
      <c r="O3042" s="23" t="str">
        <f t="shared" ca="1" si="206"/>
        <v/>
      </c>
      <c r="P3042" t="str">
        <f t="shared" si="207"/>
        <v/>
      </c>
    </row>
    <row r="3043" spans="1:16" x14ac:dyDescent="0.3">
      <c r="A3043" t="s">
        <v>6643</v>
      </c>
      <c r="D3043" s="29">
        <v>15800000</v>
      </c>
      <c r="E3043" s="29">
        <v>12500000</v>
      </c>
      <c r="F3043" t="s">
        <v>4033</v>
      </c>
      <c r="G3043" s="13">
        <f>IFERROR(IF($F3043="ALTA",$D3043*1.03,
IF($F3043="MEDIA",$D3043*1,
IF($F3043="BAJA",$D3043*0.92,
IF($F3043="LIQUIDAR",_xlfn.XLOOKUP(A3043,Rotación!$A:$A,Rotación!$O:$O,0,0,-1),"")))),"")</f>
        <v>15800000</v>
      </c>
      <c r="H3043" s="13">
        <f>IFERROR(IF($F3043="ALTA",$D3043*1,
IF($F3043="MEDIA",$D3043*0.97,
IF($F3043="BAJA",$D3043*0.9,
IF($F3043="LIQUIDAR",_xlfn.XLOOKUP(A3043,Rotación!$A:$A,Rotación!$O:$O,0,0,-1),"")))),"")</f>
        <v>15326000</v>
      </c>
      <c r="I3043" s="13">
        <f>IFERROR(IF($F3043="ALTA",$D3043*0.97,
IF($F3043="MEDIA",$D3043*0.94,
IF($F3043="BAJA",$D3043*0.87,
IF($F3043="LIQUIDAR",_xlfn.XLOOKUP(A3043,Rotación!$A:$A,Rotación!$O:$O,0,0,-1),"")))),"")</f>
        <v>14852000</v>
      </c>
      <c r="J3043" s="13">
        <f>IFERROR(IF($F3043="ALTA",$D3043*0.94,
IF($F3043="MEDIA",$D3043*0.9,
IF($F3043="BAJA",$D3043*0.85,
IF($F3043="LIQUIDAR",_xlfn.XLOOKUP(A3043,Rotación!$A:$A,Rotación!$O:$O,0,0,-1),"")))),"")</f>
        <v>14220000</v>
      </c>
      <c r="K3043" s="13" t="str">
        <f>_xlfn.XLOOKUP(A3043,Rotación!$A:$A,Rotación!$P:$P,"",0,-1)</f>
        <v/>
      </c>
      <c r="L3043" s="25" t="e">
        <f t="shared" si="204"/>
        <v>#VALUE!</v>
      </c>
      <c r="M3043" s="26">
        <f t="shared" si="205"/>
        <v>0.79113924050632911</v>
      </c>
      <c r="N3043" s="22" t="str">
        <f>IFERROR(VLOOKUP(A3043,'Base ATR'!$1:$1048576,2,0),"")</f>
        <v/>
      </c>
      <c r="O3043" s="23" t="str">
        <f t="shared" ca="1" si="206"/>
        <v/>
      </c>
      <c r="P3043" t="str">
        <f t="shared" si="207"/>
        <v/>
      </c>
    </row>
    <row r="3044" spans="1:16" x14ac:dyDescent="0.3">
      <c r="A3044" t="s">
        <v>6642</v>
      </c>
      <c r="D3044" s="29">
        <v>22500000</v>
      </c>
      <c r="E3044" s="29">
        <v>19500000</v>
      </c>
      <c r="F3044" t="s">
        <v>4033</v>
      </c>
      <c r="G3044" s="13">
        <f>IFERROR(IF($F3044="ALTA",$D3044*1.03,
IF($F3044="MEDIA",$D3044*1,
IF($F3044="BAJA",$D3044*0.92,
IF($F3044="LIQUIDAR",_xlfn.XLOOKUP(A3044,Rotación!$A:$A,Rotación!$O:$O,0,0,-1),"")))),"")</f>
        <v>22500000</v>
      </c>
      <c r="H3044" s="13">
        <f>IFERROR(IF($F3044="ALTA",$D3044*1,
IF($F3044="MEDIA",$D3044*0.97,
IF($F3044="BAJA",$D3044*0.9,
IF($F3044="LIQUIDAR",_xlfn.XLOOKUP(A3044,Rotación!$A:$A,Rotación!$O:$O,0,0,-1),"")))),"")</f>
        <v>21825000</v>
      </c>
      <c r="I3044" s="13">
        <f>IFERROR(IF($F3044="ALTA",$D3044*0.97,
IF($F3044="MEDIA",$D3044*0.94,
IF($F3044="BAJA",$D3044*0.87,
IF($F3044="LIQUIDAR",_xlfn.XLOOKUP(A3044,Rotación!$A:$A,Rotación!$O:$O,0,0,-1),"")))),"")</f>
        <v>21150000</v>
      </c>
      <c r="J3044" s="13">
        <f>IFERROR(IF($F3044="ALTA",$D3044*0.94,
IF($F3044="MEDIA",$D3044*0.9,
IF($F3044="BAJA",$D3044*0.85,
IF($F3044="LIQUIDAR",_xlfn.XLOOKUP(A3044,Rotación!$A:$A,Rotación!$O:$O,0,0,-1),"")))),"")</f>
        <v>20250000</v>
      </c>
      <c r="K3044" s="13" t="str">
        <f>_xlfn.XLOOKUP(A3044,Rotación!$A:$A,Rotación!$P:$P,"",0,-1)</f>
        <v/>
      </c>
      <c r="L3044" s="25" t="e">
        <f t="shared" si="204"/>
        <v>#VALUE!</v>
      </c>
      <c r="M3044" s="26">
        <f t="shared" si="205"/>
        <v>0.8666666666666667</v>
      </c>
      <c r="N3044" s="22">
        <f>IFERROR(VLOOKUP(A3044,'Base ATR'!$1:$1048576,2,0),"")</f>
        <v>46160.698611111111</v>
      </c>
      <c r="O3044" s="23">
        <f t="shared" ca="1" si="206"/>
        <v>127.30138888888905</v>
      </c>
      <c r="P3044" t="str">
        <f t="shared" si="207"/>
        <v>SOBRE MERCADO</v>
      </c>
    </row>
    <row r="3045" spans="1:16" x14ac:dyDescent="0.3">
      <c r="A3045" t="s">
        <v>5045</v>
      </c>
      <c r="D3045" s="29">
        <v>13300000</v>
      </c>
      <c r="E3045" s="29">
        <v>11600000</v>
      </c>
      <c r="F3045" t="s">
        <v>4033</v>
      </c>
      <c r="G3045" s="13">
        <f>IFERROR(IF($F3045="ALTA",$D3045*1.03,
IF($F3045="MEDIA",$D3045*1,
IF($F3045="BAJA",$D3045*0.92,
IF($F3045="LIQUIDAR",_xlfn.XLOOKUP(A3045,Rotación!$A:$A,Rotación!$O:$O,0,0,-1),"")))),"")</f>
        <v>13300000</v>
      </c>
      <c r="H3045" s="13">
        <f>IFERROR(IF($F3045="ALTA",$D3045*1,
IF($F3045="MEDIA",$D3045*0.97,
IF($F3045="BAJA",$D3045*0.9,
IF($F3045="LIQUIDAR",_xlfn.XLOOKUP(A3045,Rotación!$A:$A,Rotación!$O:$O,0,0,-1),"")))),"")</f>
        <v>12901000</v>
      </c>
      <c r="I3045" s="13">
        <f>IFERROR(IF($F3045="ALTA",$D3045*0.97,
IF($F3045="MEDIA",$D3045*0.94,
IF($F3045="BAJA",$D3045*0.87,
IF($F3045="LIQUIDAR",_xlfn.XLOOKUP(A3045,Rotación!$A:$A,Rotación!$O:$O,0,0,-1),"")))),"")</f>
        <v>12502000</v>
      </c>
      <c r="J3045" s="13">
        <f>IFERROR(IF($F3045="ALTA",$D3045*0.94,
IF($F3045="MEDIA",$D3045*0.9,
IF($F3045="BAJA",$D3045*0.85,
IF($F3045="LIQUIDAR",_xlfn.XLOOKUP(A3045,Rotación!$A:$A,Rotación!$O:$O,0,0,-1),"")))),"")</f>
        <v>11970000</v>
      </c>
      <c r="K3045" s="13" t="str">
        <f>_xlfn.XLOOKUP(A3045,Rotación!$A:$A,Rotación!$P:$P,"",0,-1)</f>
        <v/>
      </c>
      <c r="L3045" s="25" t="e">
        <f t="shared" si="204"/>
        <v>#VALUE!</v>
      </c>
      <c r="M3045" s="26">
        <f t="shared" si="205"/>
        <v>0.8721804511278195</v>
      </c>
      <c r="N3045" s="22" t="str">
        <f>IFERROR(VLOOKUP(A3045,'Base ATR'!$1:$1048576,2,0),"")</f>
        <v/>
      </c>
      <c r="O3045" s="23" t="str">
        <f t="shared" ca="1" si="206"/>
        <v/>
      </c>
      <c r="P3045" t="str">
        <f t="shared" si="207"/>
        <v/>
      </c>
    </row>
    <row r="3046" spans="1:16" x14ac:dyDescent="0.3">
      <c r="A3046" t="s">
        <v>6644</v>
      </c>
      <c r="D3046" s="29">
        <v>17300000</v>
      </c>
      <c r="E3046" s="29">
        <v>13000000</v>
      </c>
      <c r="F3046" t="s">
        <v>4033</v>
      </c>
      <c r="G3046" s="13">
        <f>IFERROR(IF($F3046="ALTA",$D3046*1.03,
IF($F3046="MEDIA",$D3046*1,
IF($F3046="BAJA",$D3046*0.92,
IF($F3046="LIQUIDAR",_xlfn.XLOOKUP(A3046,Rotación!$A:$A,Rotación!$O:$O,0,0,-1),"")))),"")</f>
        <v>17300000</v>
      </c>
      <c r="H3046" s="13">
        <f>IFERROR(IF($F3046="ALTA",$D3046*1,
IF($F3046="MEDIA",$D3046*0.97,
IF($F3046="BAJA",$D3046*0.9,
IF($F3046="LIQUIDAR",_xlfn.XLOOKUP(A3046,Rotación!$A:$A,Rotación!$O:$O,0,0,-1),"")))),"")</f>
        <v>16781000</v>
      </c>
      <c r="I3046" s="13">
        <f>IFERROR(IF($F3046="ALTA",$D3046*0.97,
IF($F3046="MEDIA",$D3046*0.94,
IF($F3046="BAJA",$D3046*0.87,
IF($F3046="LIQUIDAR",_xlfn.XLOOKUP(A3046,Rotación!$A:$A,Rotación!$O:$O,0,0,-1),"")))),"")</f>
        <v>16262000</v>
      </c>
      <c r="J3046" s="13">
        <f>IFERROR(IF($F3046="ALTA",$D3046*0.94,
IF($F3046="MEDIA",$D3046*0.9,
IF($F3046="BAJA",$D3046*0.85,
IF($F3046="LIQUIDAR",_xlfn.XLOOKUP(A3046,Rotación!$A:$A,Rotación!$O:$O,0,0,-1),"")))),"")</f>
        <v>15570000</v>
      </c>
      <c r="K3046" s="13" t="str">
        <f>_xlfn.XLOOKUP(A3046,Rotación!$A:$A,Rotación!$P:$P,"",0,-1)</f>
        <v/>
      </c>
      <c r="L3046" s="25" t="e">
        <f t="shared" si="204"/>
        <v>#VALUE!</v>
      </c>
      <c r="M3046" s="26">
        <f t="shared" si="205"/>
        <v>0.75144508670520227</v>
      </c>
      <c r="N3046" s="22" t="str">
        <f>IFERROR(VLOOKUP(A3046,'Base ATR'!$1:$1048576,2,0),"")</f>
        <v/>
      </c>
      <c r="O3046" s="23" t="str">
        <f t="shared" ca="1" si="206"/>
        <v/>
      </c>
      <c r="P3046" t="str">
        <f t="shared" si="207"/>
        <v/>
      </c>
    </row>
    <row r="3047" spans="1:16" x14ac:dyDescent="0.3">
      <c r="A3047" t="s">
        <v>6645</v>
      </c>
      <c r="D3047" s="29">
        <v>10800000</v>
      </c>
      <c r="E3047" s="29">
        <v>8500000</v>
      </c>
      <c r="F3047" t="s">
        <v>4033</v>
      </c>
      <c r="G3047" s="13">
        <f>IFERROR(IF($F3047="ALTA",$D3047*1.03,
IF($F3047="MEDIA",$D3047*1,
IF($F3047="BAJA",$D3047*0.92,
IF($F3047="LIQUIDAR",_xlfn.XLOOKUP(A3047,Rotación!$A:$A,Rotación!$O:$O,0,0,-1),"")))),"")</f>
        <v>10800000</v>
      </c>
      <c r="H3047" s="13">
        <f>IFERROR(IF($F3047="ALTA",$D3047*1,
IF($F3047="MEDIA",$D3047*0.97,
IF($F3047="BAJA",$D3047*0.9,
IF($F3047="LIQUIDAR",_xlfn.XLOOKUP(A3047,Rotación!$A:$A,Rotación!$O:$O,0,0,-1),"")))),"")</f>
        <v>10476000</v>
      </c>
      <c r="I3047" s="13">
        <f>IFERROR(IF($F3047="ALTA",$D3047*0.97,
IF($F3047="MEDIA",$D3047*0.94,
IF($F3047="BAJA",$D3047*0.87,
IF($F3047="LIQUIDAR",_xlfn.XLOOKUP(A3047,Rotación!$A:$A,Rotación!$O:$O,0,0,-1),"")))),"")</f>
        <v>10152000</v>
      </c>
      <c r="J3047" s="13">
        <f>IFERROR(IF($F3047="ALTA",$D3047*0.94,
IF($F3047="MEDIA",$D3047*0.9,
IF($F3047="BAJA",$D3047*0.85,
IF($F3047="LIQUIDAR",_xlfn.XLOOKUP(A3047,Rotación!$A:$A,Rotación!$O:$O,0,0,-1),"")))),"")</f>
        <v>9720000</v>
      </c>
      <c r="K3047" s="13" t="str">
        <f>_xlfn.XLOOKUP(A3047,Rotación!$A:$A,Rotación!$P:$P,"",0,-1)</f>
        <v/>
      </c>
      <c r="L3047" s="25" t="e">
        <f t="shared" si="204"/>
        <v>#VALUE!</v>
      </c>
      <c r="M3047" s="26">
        <f t="shared" si="205"/>
        <v>0.78703703703703709</v>
      </c>
      <c r="N3047" s="22">
        <f>IFERROR(VLOOKUP(A3047,'Base ATR'!$1:$1048576,2,0),"")</f>
        <v>46153.70208333333</v>
      </c>
      <c r="O3047" s="23">
        <f t="shared" ca="1" si="206"/>
        <v>134.29791666667006</v>
      </c>
      <c r="P3047" t="str">
        <f t="shared" si="207"/>
        <v>SOBRE MERCADO</v>
      </c>
    </row>
    <row r="3048" spans="1:16" x14ac:dyDescent="0.3">
      <c r="A3048" t="s">
        <v>6646</v>
      </c>
      <c r="D3048" s="29">
        <v>46300000</v>
      </c>
      <c r="E3048" s="29">
        <v>38000000</v>
      </c>
      <c r="F3048" t="s">
        <v>4033</v>
      </c>
      <c r="G3048" s="13">
        <f>IFERROR(IF($F3048="ALTA",$D3048*1.03,
IF($F3048="MEDIA",$D3048*1,
IF($F3048="BAJA",$D3048*0.92,
IF($F3048="LIQUIDAR",_xlfn.XLOOKUP(A3048,Rotación!$A:$A,Rotación!$O:$O,0,0,-1),"")))),"")</f>
        <v>46300000</v>
      </c>
      <c r="H3048" s="13">
        <f>IFERROR(IF($F3048="ALTA",$D3048*1,
IF($F3048="MEDIA",$D3048*0.97,
IF($F3048="BAJA",$D3048*0.9,
IF($F3048="LIQUIDAR",_xlfn.XLOOKUP(A3048,Rotación!$A:$A,Rotación!$O:$O,0,0,-1),"")))),"")</f>
        <v>44911000</v>
      </c>
      <c r="I3048" s="13">
        <f>IFERROR(IF($F3048="ALTA",$D3048*0.97,
IF($F3048="MEDIA",$D3048*0.94,
IF($F3048="BAJA",$D3048*0.87,
IF($F3048="LIQUIDAR",_xlfn.XLOOKUP(A3048,Rotación!$A:$A,Rotación!$O:$O,0,0,-1),"")))),"")</f>
        <v>43522000</v>
      </c>
      <c r="J3048" s="13">
        <f>IFERROR(IF($F3048="ALTA",$D3048*0.94,
IF($F3048="MEDIA",$D3048*0.9,
IF($F3048="BAJA",$D3048*0.85,
IF($F3048="LIQUIDAR",_xlfn.XLOOKUP(A3048,Rotación!$A:$A,Rotación!$O:$O,0,0,-1),"")))),"")</f>
        <v>41670000</v>
      </c>
      <c r="K3048" s="13" t="str">
        <f>_xlfn.XLOOKUP(A3048,Rotación!$A:$A,Rotación!$P:$P,"",0,-1)</f>
        <v/>
      </c>
      <c r="L3048" s="25" t="e">
        <f t="shared" si="204"/>
        <v>#VALUE!</v>
      </c>
      <c r="M3048" s="26">
        <f t="shared" si="205"/>
        <v>0.82073434125269984</v>
      </c>
      <c r="N3048" s="22" t="str">
        <f>IFERROR(VLOOKUP(A3048,'Base ATR'!$1:$1048576,2,0),"")</f>
        <v/>
      </c>
      <c r="O3048" s="23" t="str">
        <f t="shared" ca="1" si="206"/>
        <v/>
      </c>
      <c r="P3048" t="str">
        <f t="shared" si="207"/>
        <v/>
      </c>
    </row>
    <row r="3049" spans="1:16" x14ac:dyDescent="0.3">
      <c r="A3049" t="s">
        <v>6647</v>
      </c>
      <c r="D3049" s="29">
        <v>48800000</v>
      </c>
      <c r="E3049" s="29">
        <v>41000000</v>
      </c>
      <c r="F3049" t="s">
        <v>4033</v>
      </c>
      <c r="G3049" s="13">
        <f>IFERROR(IF($F3049="ALTA",$D3049*1.03,
IF($F3049="MEDIA",$D3049*1,
IF($F3049="BAJA",$D3049*0.92,
IF($F3049="LIQUIDAR",_xlfn.XLOOKUP(A3049,Rotación!$A:$A,Rotación!$O:$O,0,0,-1),"")))),"")</f>
        <v>48800000</v>
      </c>
      <c r="H3049" s="13">
        <f>IFERROR(IF($F3049="ALTA",$D3049*1,
IF($F3049="MEDIA",$D3049*0.97,
IF($F3049="BAJA",$D3049*0.9,
IF($F3049="LIQUIDAR",_xlfn.XLOOKUP(A3049,Rotación!$A:$A,Rotación!$O:$O,0,0,-1),"")))),"")</f>
        <v>47336000</v>
      </c>
      <c r="I3049" s="13">
        <f>IFERROR(IF($F3049="ALTA",$D3049*0.97,
IF($F3049="MEDIA",$D3049*0.94,
IF($F3049="BAJA",$D3049*0.87,
IF($F3049="LIQUIDAR",_xlfn.XLOOKUP(A3049,Rotación!$A:$A,Rotación!$O:$O,0,0,-1),"")))),"")</f>
        <v>45872000</v>
      </c>
      <c r="J3049" s="13">
        <f>IFERROR(IF($F3049="ALTA",$D3049*0.94,
IF($F3049="MEDIA",$D3049*0.9,
IF($F3049="BAJA",$D3049*0.85,
IF($F3049="LIQUIDAR",_xlfn.XLOOKUP(A3049,Rotación!$A:$A,Rotación!$O:$O,0,0,-1),"")))),"")</f>
        <v>43920000</v>
      </c>
      <c r="K3049" s="13" t="str">
        <f>_xlfn.XLOOKUP(A3049,Rotación!$A:$A,Rotación!$P:$P,"",0,-1)</f>
        <v/>
      </c>
      <c r="L3049" s="25" t="e">
        <f t="shared" si="204"/>
        <v>#VALUE!</v>
      </c>
      <c r="M3049" s="26">
        <f t="shared" si="205"/>
        <v>0.8401639344262295</v>
      </c>
      <c r="N3049" s="22" t="str">
        <f>IFERROR(VLOOKUP(A3049,'Base ATR'!$1:$1048576,2,0),"")</f>
        <v/>
      </c>
      <c r="O3049" s="23" t="str">
        <f t="shared" ca="1" si="206"/>
        <v/>
      </c>
      <c r="P3049" t="str">
        <f t="shared" si="207"/>
        <v/>
      </c>
    </row>
    <row r="3050" spans="1:16" x14ac:dyDescent="0.3">
      <c r="A3050" t="s">
        <v>6648</v>
      </c>
      <c r="D3050" s="29">
        <v>14000000</v>
      </c>
      <c r="E3050" s="29">
        <v>11800000</v>
      </c>
      <c r="F3050" t="s">
        <v>4033</v>
      </c>
      <c r="G3050" s="13">
        <f>IFERROR(IF($F3050="ALTA",$D3050*1.03,
IF($F3050="MEDIA",$D3050*1,
IF($F3050="BAJA",$D3050*0.92,
IF($F3050="LIQUIDAR",_xlfn.XLOOKUP(A3050,Rotación!$A:$A,Rotación!$O:$O,0,0,-1),"")))),"")</f>
        <v>14000000</v>
      </c>
      <c r="H3050" s="13">
        <f>IFERROR(IF($F3050="ALTA",$D3050*1,
IF($F3050="MEDIA",$D3050*0.97,
IF($F3050="BAJA",$D3050*0.9,
IF($F3050="LIQUIDAR",_xlfn.XLOOKUP(A3050,Rotación!$A:$A,Rotación!$O:$O,0,0,-1),"")))),"")</f>
        <v>13580000</v>
      </c>
      <c r="I3050" s="13">
        <f>IFERROR(IF($F3050="ALTA",$D3050*0.97,
IF($F3050="MEDIA",$D3050*0.94,
IF($F3050="BAJA",$D3050*0.87,
IF($F3050="LIQUIDAR",_xlfn.XLOOKUP(A3050,Rotación!$A:$A,Rotación!$O:$O,0,0,-1),"")))),"")</f>
        <v>13160000</v>
      </c>
      <c r="J3050" s="13">
        <f>IFERROR(IF($F3050="ALTA",$D3050*0.94,
IF($F3050="MEDIA",$D3050*0.9,
IF($F3050="BAJA",$D3050*0.85,
IF($F3050="LIQUIDAR",_xlfn.XLOOKUP(A3050,Rotación!$A:$A,Rotación!$O:$O,0,0,-1),"")))),"")</f>
        <v>12600000</v>
      </c>
      <c r="K3050" s="13" t="str">
        <f>_xlfn.XLOOKUP(A3050,Rotación!$A:$A,Rotación!$P:$P,"",0,-1)</f>
        <v/>
      </c>
      <c r="L3050" s="25" t="e">
        <f t="shared" si="204"/>
        <v>#VALUE!</v>
      </c>
      <c r="M3050" s="26">
        <f t="shared" si="205"/>
        <v>0.84285714285714286</v>
      </c>
      <c r="N3050" s="22" t="str">
        <f>IFERROR(VLOOKUP(A3050,'Base ATR'!$1:$1048576,2,0),"")</f>
        <v/>
      </c>
      <c r="O3050" s="23" t="str">
        <f t="shared" ca="1" si="206"/>
        <v/>
      </c>
      <c r="P3050" t="str">
        <f t="shared" si="207"/>
        <v/>
      </c>
    </row>
    <row r="3051" spans="1:16" x14ac:dyDescent="0.3">
      <c r="A3051" t="s">
        <v>6649</v>
      </c>
      <c r="D3051" s="29">
        <v>22000000</v>
      </c>
      <c r="E3051" s="29">
        <v>18500000</v>
      </c>
      <c r="F3051" t="s">
        <v>4033</v>
      </c>
      <c r="G3051" s="13">
        <f>IFERROR(IF($F3051="ALTA",$D3051*1.03,
IF($F3051="MEDIA",$D3051*1,
IF($F3051="BAJA",$D3051*0.92,
IF($F3051="LIQUIDAR",_xlfn.XLOOKUP(A3051,Rotación!$A:$A,Rotación!$O:$O,0,0,-1),"")))),"")</f>
        <v>22000000</v>
      </c>
      <c r="H3051" s="13">
        <f>IFERROR(IF($F3051="ALTA",$D3051*1,
IF($F3051="MEDIA",$D3051*0.97,
IF($F3051="BAJA",$D3051*0.9,
IF($F3051="LIQUIDAR",_xlfn.XLOOKUP(A3051,Rotación!$A:$A,Rotación!$O:$O,0,0,-1),"")))),"")</f>
        <v>21340000</v>
      </c>
      <c r="I3051" s="13">
        <f>IFERROR(IF($F3051="ALTA",$D3051*0.97,
IF($F3051="MEDIA",$D3051*0.94,
IF($F3051="BAJA",$D3051*0.87,
IF($F3051="LIQUIDAR",_xlfn.XLOOKUP(A3051,Rotación!$A:$A,Rotación!$O:$O,0,0,-1),"")))),"")</f>
        <v>20680000</v>
      </c>
      <c r="J3051" s="13">
        <f>IFERROR(IF($F3051="ALTA",$D3051*0.94,
IF($F3051="MEDIA",$D3051*0.9,
IF($F3051="BAJA",$D3051*0.85,
IF($F3051="LIQUIDAR",_xlfn.XLOOKUP(A3051,Rotación!$A:$A,Rotación!$O:$O,0,0,-1),"")))),"")</f>
        <v>19800000</v>
      </c>
      <c r="K3051" s="13" t="str">
        <f>_xlfn.XLOOKUP(A3051,Rotación!$A:$A,Rotación!$P:$P,"",0,-1)</f>
        <v/>
      </c>
      <c r="L3051" s="25" t="e">
        <f t="shared" si="204"/>
        <v>#VALUE!</v>
      </c>
      <c r="M3051" s="26">
        <f t="shared" si="205"/>
        <v>0.84090909090909094</v>
      </c>
      <c r="N3051" s="22">
        <f>IFERROR(VLOOKUP(A3051,'Base ATR'!$1:$1048576,2,0),"")</f>
        <v>46174.693749999999</v>
      </c>
      <c r="O3051" s="23">
        <f t="shared" ca="1" si="206"/>
        <v>113.30625000000146</v>
      </c>
      <c r="P3051" t="str">
        <f t="shared" si="207"/>
        <v>SOBRE MERCADO</v>
      </c>
    </row>
    <row r="3052" spans="1:16" x14ac:dyDescent="0.3">
      <c r="A3052" t="s">
        <v>6649</v>
      </c>
      <c r="D3052" s="29">
        <v>22000000</v>
      </c>
      <c r="E3052" s="29">
        <v>18500000</v>
      </c>
      <c r="F3052" t="s">
        <v>4033</v>
      </c>
      <c r="G3052" s="13">
        <f>IFERROR(IF($F3052="ALTA",$D3052*1.03,
IF($F3052="MEDIA",$D3052*1,
IF($F3052="BAJA",$D3052*0.92,
IF($F3052="LIQUIDAR",_xlfn.XLOOKUP(A3052,Rotación!$A:$A,Rotación!$O:$O,0,0,-1),"")))),"")</f>
        <v>22000000</v>
      </c>
      <c r="H3052" s="13">
        <f>IFERROR(IF($F3052="ALTA",$D3052*1,
IF($F3052="MEDIA",$D3052*0.97,
IF($F3052="BAJA",$D3052*0.9,
IF($F3052="LIQUIDAR",_xlfn.XLOOKUP(A3052,Rotación!$A:$A,Rotación!$O:$O,0,0,-1),"")))),"")</f>
        <v>21340000</v>
      </c>
      <c r="I3052" s="13">
        <f>IFERROR(IF($F3052="ALTA",$D3052*0.97,
IF($F3052="MEDIA",$D3052*0.94,
IF($F3052="BAJA",$D3052*0.87,
IF($F3052="LIQUIDAR",_xlfn.XLOOKUP(A3052,Rotación!$A:$A,Rotación!$O:$O,0,0,-1),"")))),"")</f>
        <v>20680000</v>
      </c>
      <c r="J3052" s="13">
        <f>IFERROR(IF($F3052="ALTA",$D3052*0.94,
IF($F3052="MEDIA",$D3052*0.9,
IF($F3052="BAJA",$D3052*0.85,
IF($F3052="LIQUIDAR",_xlfn.XLOOKUP(A3052,Rotación!$A:$A,Rotación!$O:$O,0,0,-1),"")))),"")</f>
        <v>19800000</v>
      </c>
      <c r="K3052" s="13" t="str">
        <f>_xlfn.XLOOKUP(A3052,Rotación!$A:$A,Rotación!$P:$P,"",0,-1)</f>
        <v/>
      </c>
      <c r="L3052" s="25" t="e">
        <f t="shared" si="204"/>
        <v>#VALUE!</v>
      </c>
      <c r="M3052" s="26">
        <f t="shared" si="205"/>
        <v>0.84090909090909094</v>
      </c>
      <c r="N3052" s="22">
        <f>IFERROR(VLOOKUP(A3052,'Base ATR'!$1:$1048576,2,0),"")</f>
        <v>46174.693749999999</v>
      </c>
      <c r="O3052" s="23">
        <f t="shared" ca="1" si="206"/>
        <v>113.30625000000146</v>
      </c>
      <c r="P3052" t="str">
        <f t="shared" si="207"/>
        <v>SOBRE MERCADO</v>
      </c>
    </row>
    <row r="3053" spans="1:16" x14ac:dyDescent="0.3">
      <c r="A3053" t="s">
        <v>6650</v>
      </c>
      <c r="D3053" s="29">
        <v>15600000</v>
      </c>
      <c r="E3053" s="29">
        <v>12500000</v>
      </c>
      <c r="F3053" t="s">
        <v>4033</v>
      </c>
      <c r="G3053" s="13">
        <f>IFERROR(IF($F3053="ALTA",$D3053*1.03,
IF($F3053="MEDIA",$D3053*1,
IF($F3053="BAJA",$D3053*0.92,
IF($F3053="LIQUIDAR",_xlfn.XLOOKUP(A3053,Rotación!$A:$A,Rotación!$O:$O,0,0,-1),"")))),"")</f>
        <v>15600000</v>
      </c>
      <c r="H3053" s="13">
        <f>IFERROR(IF($F3053="ALTA",$D3053*1,
IF($F3053="MEDIA",$D3053*0.97,
IF($F3053="BAJA",$D3053*0.9,
IF($F3053="LIQUIDAR",_xlfn.XLOOKUP(A3053,Rotación!$A:$A,Rotación!$O:$O,0,0,-1),"")))),"")</f>
        <v>15132000</v>
      </c>
      <c r="I3053" s="13">
        <f>IFERROR(IF($F3053="ALTA",$D3053*0.97,
IF($F3053="MEDIA",$D3053*0.94,
IF($F3053="BAJA",$D3053*0.87,
IF($F3053="LIQUIDAR",_xlfn.XLOOKUP(A3053,Rotación!$A:$A,Rotación!$O:$O,0,0,-1),"")))),"")</f>
        <v>14664000</v>
      </c>
      <c r="J3053" s="13">
        <f>IFERROR(IF($F3053="ALTA",$D3053*0.94,
IF($F3053="MEDIA",$D3053*0.9,
IF($F3053="BAJA",$D3053*0.85,
IF($F3053="LIQUIDAR",_xlfn.XLOOKUP(A3053,Rotación!$A:$A,Rotación!$O:$O,0,0,-1),"")))),"")</f>
        <v>14040000</v>
      </c>
      <c r="K3053" s="13" t="str">
        <f>_xlfn.XLOOKUP(A3053,Rotación!$A:$A,Rotación!$P:$P,"",0,-1)</f>
        <v/>
      </c>
      <c r="L3053" s="25" t="e">
        <f t="shared" si="204"/>
        <v>#VALUE!</v>
      </c>
      <c r="M3053" s="26">
        <f t="shared" si="205"/>
        <v>0.80128205128205132</v>
      </c>
      <c r="N3053" s="22" t="str">
        <f>IFERROR(VLOOKUP(A3053,'Base ATR'!$1:$1048576,2,0),"")</f>
        <v/>
      </c>
      <c r="O3053" s="23" t="str">
        <f t="shared" ca="1" si="206"/>
        <v/>
      </c>
      <c r="P3053" t="str">
        <f t="shared" si="207"/>
        <v/>
      </c>
    </row>
    <row r="3054" spans="1:16" x14ac:dyDescent="0.3">
      <c r="A3054" t="s">
        <v>6651</v>
      </c>
      <c r="D3054" s="29">
        <v>16100000</v>
      </c>
      <c r="E3054" s="29">
        <v>14000000</v>
      </c>
      <c r="F3054" t="s">
        <v>4033</v>
      </c>
      <c r="G3054" s="13">
        <f>IFERROR(IF($F3054="ALTA",$D3054*1.03,
IF($F3054="MEDIA",$D3054*1,
IF($F3054="BAJA",$D3054*0.92,
IF($F3054="LIQUIDAR",_xlfn.XLOOKUP(A3054,Rotación!$A:$A,Rotación!$O:$O,0,0,-1),"")))),"")</f>
        <v>16100000</v>
      </c>
      <c r="H3054" s="13">
        <f>IFERROR(IF($F3054="ALTA",$D3054*1,
IF($F3054="MEDIA",$D3054*0.97,
IF($F3054="BAJA",$D3054*0.9,
IF($F3054="LIQUIDAR",_xlfn.XLOOKUP(A3054,Rotación!$A:$A,Rotación!$O:$O,0,0,-1),"")))),"")</f>
        <v>15617000</v>
      </c>
      <c r="I3054" s="13">
        <f>IFERROR(IF($F3054="ALTA",$D3054*0.97,
IF($F3054="MEDIA",$D3054*0.94,
IF($F3054="BAJA",$D3054*0.87,
IF($F3054="LIQUIDAR",_xlfn.XLOOKUP(A3054,Rotación!$A:$A,Rotación!$O:$O,0,0,-1),"")))),"")</f>
        <v>15134000</v>
      </c>
      <c r="J3054" s="13">
        <f>IFERROR(IF($F3054="ALTA",$D3054*0.94,
IF($F3054="MEDIA",$D3054*0.9,
IF($F3054="BAJA",$D3054*0.85,
IF($F3054="LIQUIDAR",_xlfn.XLOOKUP(A3054,Rotación!$A:$A,Rotación!$O:$O,0,0,-1),"")))),"")</f>
        <v>14490000</v>
      </c>
      <c r="K3054" s="13" t="str">
        <f>_xlfn.XLOOKUP(A3054,Rotación!$A:$A,Rotación!$P:$P,"",0,-1)</f>
        <v/>
      </c>
      <c r="L3054" s="25" t="e">
        <f t="shared" si="204"/>
        <v>#VALUE!</v>
      </c>
      <c r="M3054" s="26">
        <f t="shared" si="205"/>
        <v>0.86956521739130432</v>
      </c>
      <c r="N3054" s="22" t="str">
        <f>IFERROR(VLOOKUP(A3054,'Base ATR'!$1:$1048576,2,0),"")</f>
        <v/>
      </c>
      <c r="O3054" s="23" t="str">
        <f t="shared" ca="1" si="206"/>
        <v/>
      </c>
      <c r="P3054" t="str">
        <f t="shared" si="207"/>
        <v/>
      </c>
    </row>
    <row r="3055" spans="1:16" x14ac:dyDescent="0.3">
      <c r="A3055" t="s">
        <v>6652</v>
      </c>
      <c r="D3055" s="29">
        <v>11900000</v>
      </c>
      <c r="E3055" s="29">
        <v>9800000</v>
      </c>
      <c r="F3055" t="s">
        <v>4033</v>
      </c>
      <c r="G3055" s="13">
        <f>IFERROR(IF($F3055="ALTA",$D3055*1.03,
IF($F3055="MEDIA",$D3055*1,
IF($F3055="BAJA",$D3055*0.92,
IF($F3055="LIQUIDAR",_xlfn.XLOOKUP(A3055,Rotación!$A:$A,Rotación!$O:$O,0,0,-1),"")))),"")</f>
        <v>11900000</v>
      </c>
      <c r="H3055" s="13">
        <f>IFERROR(IF($F3055="ALTA",$D3055*1,
IF($F3055="MEDIA",$D3055*0.97,
IF($F3055="BAJA",$D3055*0.9,
IF($F3055="LIQUIDAR",_xlfn.XLOOKUP(A3055,Rotación!$A:$A,Rotación!$O:$O,0,0,-1),"")))),"")</f>
        <v>11543000</v>
      </c>
      <c r="I3055" s="13">
        <f>IFERROR(IF($F3055="ALTA",$D3055*0.97,
IF($F3055="MEDIA",$D3055*0.94,
IF($F3055="BAJA",$D3055*0.87,
IF($F3055="LIQUIDAR",_xlfn.XLOOKUP(A3055,Rotación!$A:$A,Rotación!$O:$O,0,0,-1),"")))),"")</f>
        <v>11186000</v>
      </c>
      <c r="J3055" s="13">
        <f>IFERROR(IF($F3055="ALTA",$D3055*0.94,
IF($F3055="MEDIA",$D3055*0.9,
IF($F3055="BAJA",$D3055*0.85,
IF($F3055="LIQUIDAR",_xlfn.XLOOKUP(A3055,Rotación!$A:$A,Rotación!$O:$O,0,0,-1),"")))),"")</f>
        <v>10710000</v>
      </c>
      <c r="K3055" s="13" t="str">
        <f>_xlfn.XLOOKUP(A3055,Rotación!$A:$A,Rotación!$P:$P,"",0,-1)</f>
        <v/>
      </c>
      <c r="L3055" s="25" t="e">
        <f t="shared" si="204"/>
        <v>#VALUE!</v>
      </c>
      <c r="M3055" s="26">
        <f t="shared" si="205"/>
        <v>0.82352941176470584</v>
      </c>
      <c r="N3055" s="22" t="str">
        <f>IFERROR(VLOOKUP(A3055,'Base ATR'!$1:$1048576,2,0),"")</f>
        <v/>
      </c>
      <c r="O3055" s="23" t="str">
        <f t="shared" ca="1" si="206"/>
        <v/>
      </c>
      <c r="P3055" t="str">
        <f t="shared" si="207"/>
        <v/>
      </c>
    </row>
    <row r="3056" spans="1:16" x14ac:dyDescent="0.3">
      <c r="A3056" t="s">
        <v>6623</v>
      </c>
      <c r="D3056" s="29">
        <v>10800000</v>
      </c>
      <c r="E3056" s="29">
        <v>8300000</v>
      </c>
      <c r="F3056" t="s">
        <v>4033</v>
      </c>
      <c r="G3056" s="13">
        <f>IFERROR(IF($F3056="ALTA",$D3056*1.03,
IF($F3056="MEDIA",$D3056*1,
IF($F3056="BAJA",$D3056*0.92,
IF($F3056="LIQUIDAR",_xlfn.XLOOKUP(A3056,Rotación!$A:$A,Rotación!$O:$O,0,0,-1),"")))),"")</f>
        <v>10800000</v>
      </c>
      <c r="H3056" s="13">
        <f>IFERROR(IF($F3056="ALTA",$D3056*1,
IF($F3056="MEDIA",$D3056*0.97,
IF($F3056="BAJA",$D3056*0.9,
IF($F3056="LIQUIDAR",_xlfn.XLOOKUP(A3056,Rotación!$A:$A,Rotación!$O:$O,0,0,-1),"")))),"")</f>
        <v>10476000</v>
      </c>
      <c r="I3056" s="13">
        <f>IFERROR(IF($F3056="ALTA",$D3056*0.97,
IF($F3056="MEDIA",$D3056*0.94,
IF($F3056="BAJA",$D3056*0.87,
IF($F3056="LIQUIDAR",_xlfn.XLOOKUP(A3056,Rotación!$A:$A,Rotación!$O:$O,0,0,-1),"")))),"")</f>
        <v>10152000</v>
      </c>
      <c r="J3056" s="13">
        <f>IFERROR(IF($F3056="ALTA",$D3056*0.94,
IF($F3056="MEDIA",$D3056*0.9,
IF($F3056="BAJA",$D3056*0.85,
IF($F3056="LIQUIDAR",_xlfn.XLOOKUP(A3056,Rotación!$A:$A,Rotación!$O:$O,0,0,-1),"")))),"")</f>
        <v>9720000</v>
      </c>
      <c r="K3056" s="13" t="str">
        <f>_xlfn.XLOOKUP(A3056,Rotación!$A:$A,Rotación!$P:$P,"",0,-1)</f>
        <v/>
      </c>
      <c r="L3056" s="25" t="e">
        <f t="shared" si="204"/>
        <v>#VALUE!</v>
      </c>
      <c r="M3056" s="26">
        <f t="shared" si="205"/>
        <v>0.76851851851851849</v>
      </c>
      <c r="N3056" s="22">
        <f>IFERROR(VLOOKUP(A3056,'Base ATR'!$1:$1048576,2,0),"")</f>
        <v>46141.481249999997</v>
      </c>
      <c r="O3056" s="23">
        <f t="shared" ca="1" si="206"/>
        <v>146.51875000000291</v>
      </c>
      <c r="P3056" t="str">
        <f t="shared" si="207"/>
        <v>SOBRE MERCADO</v>
      </c>
    </row>
    <row r="3057" spans="1:16" x14ac:dyDescent="0.3">
      <c r="A3057" t="s">
        <v>1418</v>
      </c>
      <c r="D3057" s="29">
        <v>7000000</v>
      </c>
      <c r="E3057" s="29">
        <v>5200000</v>
      </c>
      <c r="F3057" t="s">
        <v>4033</v>
      </c>
      <c r="G3057" s="13">
        <f>IFERROR(IF($F3057="ALTA",$D3057*1.03,
IF($F3057="MEDIA",$D3057*1,
IF($F3057="BAJA",$D3057*0.92,
IF($F3057="LIQUIDAR",_xlfn.XLOOKUP(A3057,Rotación!$A:$A,Rotación!$O:$O,0,0,-1),"")))),"")</f>
        <v>7000000</v>
      </c>
      <c r="H3057" s="13">
        <f>IFERROR(IF($F3057="ALTA",$D3057*1,
IF($F3057="MEDIA",$D3057*0.97,
IF($F3057="BAJA",$D3057*0.9,
IF($F3057="LIQUIDAR",_xlfn.XLOOKUP(A3057,Rotación!$A:$A,Rotación!$O:$O,0,0,-1),"")))),"")</f>
        <v>6790000</v>
      </c>
      <c r="I3057" s="13">
        <f>IFERROR(IF($F3057="ALTA",$D3057*0.97,
IF($F3057="MEDIA",$D3057*0.94,
IF($F3057="BAJA",$D3057*0.87,
IF($F3057="LIQUIDAR",_xlfn.XLOOKUP(A3057,Rotación!$A:$A,Rotación!$O:$O,0,0,-1),"")))),"")</f>
        <v>6580000</v>
      </c>
      <c r="J3057" s="13">
        <f>IFERROR(IF($F3057="ALTA",$D3057*0.94,
IF($F3057="MEDIA",$D3057*0.9,
IF($F3057="BAJA",$D3057*0.85,
IF($F3057="LIQUIDAR",_xlfn.XLOOKUP(A3057,Rotación!$A:$A,Rotación!$O:$O,0,0,-1),"")))),"")</f>
        <v>6300000</v>
      </c>
      <c r="K3057" s="13" t="str">
        <f>_xlfn.XLOOKUP(A3057,Rotación!$A:$A,Rotación!$P:$P,"",0,-1)</f>
        <v/>
      </c>
      <c r="L3057" s="25" t="e">
        <f t="shared" si="204"/>
        <v>#VALUE!</v>
      </c>
      <c r="M3057" s="26">
        <f t="shared" si="205"/>
        <v>0.74285714285714288</v>
      </c>
      <c r="N3057" s="22">
        <f>IFERROR(VLOOKUP(A3057,'Base ATR'!$1:$1048576,2,0),"")</f>
        <v>45443.794444444444</v>
      </c>
      <c r="O3057" s="23">
        <f t="shared" ca="1" si="206"/>
        <v>844.2055555555562</v>
      </c>
      <c r="P3057" t="str">
        <f t="shared" si="207"/>
        <v>SOBRE MERCADO</v>
      </c>
    </row>
    <row r="3058" spans="1:16" x14ac:dyDescent="0.3">
      <c r="A3058" t="s">
        <v>8772</v>
      </c>
      <c r="D3058" s="29">
        <v>8200000</v>
      </c>
      <c r="E3058" s="29">
        <v>6700000</v>
      </c>
      <c r="F3058" t="s">
        <v>4033</v>
      </c>
      <c r="G3058" s="13">
        <f>IFERROR(IF($F3058="ALTA",$D3058*1.03,
IF($F3058="MEDIA",$D3058*1,
IF($F3058="BAJA",$D3058*0.92,
IF($F3058="LIQUIDAR",_xlfn.XLOOKUP(A3058,Rotación!$A:$A,Rotación!$O:$O,0,0,-1),"")))),"")</f>
        <v>8200000</v>
      </c>
      <c r="H3058" s="13">
        <f>IFERROR(IF($F3058="ALTA",$D3058*1,
IF($F3058="MEDIA",$D3058*0.97,
IF($F3058="BAJA",$D3058*0.9,
IF($F3058="LIQUIDAR",_xlfn.XLOOKUP(A3058,Rotación!$A:$A,Rotación!$O:$O,0,0,-1),"")))),"")</f>
        <v>7954000</v>
      </c>
      <c r="I3058" s="13">
        <f>IFERROR(IF($F3058="ALTA",$D3058*0.97,
IF($F3058="MEDIA",$D3058*0.94,
IF($F3058="BAJA",$D3058*0.87,
IF($F3058="LIQUIDAR",_xlfn.XLOOKUP(A3058,Rotación!$A:$A,Rotación!$O:$O,0,0,-1),"")))),"")</f>
        <v>7708000</v>
      </c>
      <c r="J3058" s="13">
        <f>IFERROR(IF($F3058="ALTA",$D3058*0.94,
IF($F3058="MEDIA",$D3058*0.9,
IF($F3058="BAJA",$D3058*0.85,
IF($F3058="LIQUIDAR",_xlfn.XLOOKUP(A3058,Rotación!$A:$A,Rotación!$O:$O,0,0,-1),"")))),"")</f>
        <v>7380000</v>
      </c>
      <c r="K3058" s="13" t="str">
        <f>_xlfn.XLOOKUP(A3058,Rotación!$A:$A,Rotación!$P:$P,"",0,-1)</f>
        <v/>
      </c>
      <c r="L3058" s="25" t="e">
        <f t="shared" si="204"/>
        <v>#VALUE!</v>
      </c>
      <c r="M3058" s="26">
        <f t="shared" si="205"/>
        <v>0.81707317073170727</v>
      </c>
      <c r="N3058" s="22" t="str">
        <f>IFERROR(VLOOKUP(A3058,'Base ATR'!$1:$1048576,2,0),"")</f>
        <v/>
      </c>
      <c r="O3058" s="23" t="str">
        <f t="shared" ca="1" si="206"/>
        <v/>
      </c>
      <c r="P3058" t="str">
        <f t="shared" si="207"/>
        <v/>
      </c>
    </row>
    <row r="3059" spans="1:16" x14ac:dyDescent="0.3">
      <c r="A3059" t="s">
        <v>8774</v>
      </c>
      <c r="D3059" s="29">
        <v>9100000</v>
      </c>
      <c r="E3059" s="29">
        <v>7400000</v>
      </c>
      <c r="F3059" t="s">
        <v>4033</v>
      </c>
      <c r="G3059" s="13">
        <f>IFERROR(IF($F3059="ALTA",$D3059*1.03,
IF($F3059="MEDIA",$D3059*1,
IF($F3059="BAJA",$D3059*0.92,
IF($F3059="LIQUIDAR",_xlfn.XLOOKUP(A3059,Rotación!$A:$A,Rotación!$O:$O,0,0,-1),"")))),"")</f>
        <v>9100000</v>
      </c>
      <c r="H3059" s="13">
        <f>IFERROR(IF($F3059="ALTA",$D3059*1,
IF($F3059="MEDIA",$D3059*0.97,
IF($F3059="BAJA",$D3059*0.9,
IF($F3059="LIQUIDAR",_xlfn.XLOOKUP(A3059,Rotación!$A:$A,Rotación!$O:$O,0,0,-1),"")))),"")</f>
        <v>8827000</v>
      </c>
      <c r="I3059" s="13">
        <f>IFERROR(IF($F3059="ALTA",$D3059*0.97,
IF($F3059="MEDIA",$D3059*0.94,
IF($F3059="BAJA",$D3059*0.87,
IF($F3059="LIQUIDAR",_xlfn.XLOOKUP(A3059,Rotación!$A:$A,Rotación!$O:$O,0,0,-1),"")))),"")</f>
        <v>8554000</v>
      </c>
      <c r="J3059" s="13">
        <f>IFERROR(IF($F3059="ALTA",$D3059*0.94,
IF($F3059="MEDIA",$D3059*0.9,
IF($F3059="BAJA",$D3059*0.85,
IF($F3059="LIQUIDAR",_xlfn.XLOOKUP(A3059,Rotación!$A:$A,Rotación!$O:$O,0,0,-1),"")))),"")</f>
        <v>8190000</v>
      </c>
      <c r="K3059" s="13" t="str">
        <f>_xlfn.XLOOKUP(A3059,Rotación!$A:$A,Rotación!$P:$P,"",0,-1)</f>
        <v/>
      </c>
      <c r="L3059" s="25" t="e">
        <f t="shared" si="204"/>
        <v>#VALUE!</v>
      </c>
      <c r="M3059" s="26">
        <f t="shared" si="205"/>
        <v>0.81318681318681318</v>
      </c>
      <c r="N3059" s="22" t="str">
        <f>IFERROR(VLOOKUP(A3059,'Base ATR'!$1:$1048576,2,0),"")</f>
        <v/>
      </c>
      <c r="O3059" s="23" t="str">
        <f t="shared" ca="1" si="206"/>
        <v/>
      </c>
      <c r="P3059" t="str">
        <f t="shared" si="207"/>
        <v/>
      </c>
    </row>
    <row r="3060" spans="1:16" x14ac:dyDescent="0.3">
      <c r="A3060" t="s">
        <v>8777</v>
      </c>
      <c r="D3060" s="29">
        <v>25400000</v>
      </c>
      <c r="E3060" s="29">
        <v>20500000</v>
      </c>
      <c r="F3060" t="s">
        <v>4033</v>
      </c>
      <c r="G3060" s="13">
        <f>IFERROR(IF($F3060="ALTA",$D3060*1.03,
IF($F3060="MEDIA",$D3060*1,
IF($F3060="BAJA",$D3060*0.92,
IF($F3060="LIQUIDAR",_xlfn.XLOOKUP(A3060,Rotación!$A:$A,Rotación!$O:$O,0,0,-1),"")))),"")</f>
        <v>25400000</v>
      </c>
      <c r="H3060" s="13">
        <f>IFERROR(IF($F3060="ALTA",$D3060*1,
IF($F3060="MEDIA",$D3060*0.97,
IF($F3060="BAJA",$D3060*0.9,
IF($F3060="LIQUIDAR",_xlfn.XLOOKUP(A3060,Rotación!$A:$A,Rotación!$O:$O,0,0,-1),"")))),"")</f>
        <v>24638000</v>
      </c>
      <c r="I3060" s="13">
        <f>IFERROR(IF($F3060="ALTA",$D3060*0.97,
IF($F3060="MEDIA",$D3060*0.94,
IF($F3060="BAJA",$D3060*0.87,
IF($F3060="LIQUIDAR",_xlfn.XLOOKUP(A3060,Rotación!$A:$A,Rotación!$O:$O,0,0,-1),"")))),"")</f>
        <v>23876000</v>
      </c>
      <c r="J3060" s="13">
        <f>IFERROR(IF($F3060="ALTA",$D3060*0.94,
IF($F3060="MEDIA",$D3060*0.9,
IF($F3060="BAJA",$D3060*0.85,
IF($F3060="LIQUIDAR",_xlfn.XLOOKUP(A3060,Rotación!$A:$A,Rotación!$O:$O,0,0,-1),"")))),"")</f>
        <v>22860000</v>
      </c>
      <c r="K3060" s="13" t="str">
        <f>_xlfn.XLOOKUP(A3060,Rotación!$A:$A,Rotación!$P:$P,"",0,-1)</f>
        <v/>
      </c>
      <c r="L3060" s="25" t="e">
        <f t="shared" si="204"/>
        <v>#VALUE!</v>
      </c>
      <c r="M3060" s="26">
        <f t="shared" si="205"/>
        <v>0.80708661417322836</v>
      </c>
      <c r="N3060" s="22" t="str">
        <f>IFERROR(VLOOKUP(A3060,'Base ATR'!$1:$1048576,2,0),"")</f>
        <v/>
      </c>
      <c r="O3060" s="23" t="str">
        <f t="shared" ca="1" si="206"/>
        <v/>
      </c>
      <c r="P3060" t="str">
        <f t="shared" si="207"/>
        <v/>
      </c>
    </row>
    <row r="3061" spans="1:16" x14ac:dyDescent="0.3">
      <c r="A3061" t="s">
        <v>8780</v>
      </c>
      <c r="D3061" s="29">
        <v>8700000</v>
      </c>
      <c r="E3061" s="29">
        <v>7000000</v>
      </c>
      <c r="F3061" t="s">
        <v>4033</v>
      </c>
      <c r="G3061" s="13">
        <f>IFERROR(IF($F3061="ALTA",$D3061*1.03,
IF($F3061="MEDIA",$D3061*1,
IF($F3061="BAJA",$D3061*0.92,
IF($F3061="LIQUIDAR",_xlfn.XLOOKUP(A3061,Rotación!$A:$A,Rotación!$O:$O,0,0,-1),"")))),"")</f>
        <v>8700000</v>
      </c>
      <c r="H3061" s="13">
        <f>IFERROR(IF($F3061="ALTA",$D3061*1,
IF($F3061="MEDIA",$D3061*0.97,
IF($F3061="BAJA",$D3061*0.9,
IF($F3061="LIQUIDAR",_xlfn.XLOOKUP(A3061,Rotación!$A:$A,Rotación!$O:$O,0,0,-1),"")))),"")</f>
        <v>8439000</v>
      </c>
      <c r="I3061" s="13">
        <f>IFERROR(IF($F3061="ALTA",$D3061*0.97,
IF($F3061="MEDIA",$D3061*0.94,
IF($F3061="BAJA",$D3061*0.87,
IF($F3061="LIQUIDAR",_xlfn.XLOOKUP(A3061,Rotación!$A:$A,Rotación!$O:$O,0,0,-1),"")))),"")</f>
        <v>8178000</v>
      </c>
      <c r="J3061" s="13">
        <f>IFERROR(IF($F3061="ALTA",$D3061*0.94,
IF($F3061="MEDIA",$D3061*0.9,
IF($F3061="BAJA",$D3061*0.85,
IF($F3061="LIQUIDAR",_xlfn.XLOOKUP(A3061,Rotación!$A:$A,Rotación!$O:$O,0,0,-1),"")))),"")</f>
        <v>7830000</v>
      </c>
      <c r="K3061" s="13" t="str">
        <f>_xlfn.XLOOKUP(A3061,Rotación!$A:$A,Rotación!$P:$P,"",0,-1)</f>
        <v/>
      </c>
      <c r="L3061" s="25" t="e">
        <f t="shared" si="204"/>
        <v>#VALUE!</v>
      </c>
      <c r="M3061" s="26">
        <f t="shared" si="205"/>
        <v>0.8045977011494253</v>
      </c>
      <c r="N3061" s="22" t="str">
        <f>IFERROR(VLOOKUP(A3061,'Base ATR'!$1:$1048576,2,0),"")</f>
        <v/>
      </c>
      <c r="O3061" s="23" t="str">
        <f t="shared" ca="1" si="206"/>
        <v/>
      </c>
      <c r="P3061" t="str">
        <f t="shared" si="207"/>
        <v/>
      </c>
    </row>
    <row r="3062" spans="1:16" x14ac:dyDescent="0.3">
      <c r="A3062" t="s">
        <v>8784</v>
      </c>
      <c r="D3062" s="29">
        <v>18700000</v>
      </c>
      <c r="E3062" s="29">
        <v>16200000</v>
      </c>
      <c r="F3062" t="s">
        <v>4033</v>
      </c>
      <c r="G3062" s="13">
        <f>IFERROR(IF($F3062="ALTA",$D3062*1.03,
IF($F3062="MEDIA",$D3062*1,
IF($F3062="BAJA",$D3062*0.92,
IF($F3062="LIQUIDAR",_xlfn.XLOOKUP(A3062,Rotación!$A:$A,Rotación!$O:$O,0,0,-1),"")))),"")</f>
        <v>18700000</v>
      </c>
      <c r="H3062" s="13">
        <f>IFERROR(IF($F3062="ALTA",$D3062*1,
IF($F3062="MEDIA",$D3062*0.97,
IF($F3062="BAJA",$D3062*0.9,
IF($F3062="LIQUIDAR",_xlfn.XLOOKUP(A3062,Rotación!$A:$A,Rotación!$O:$O,0,0,-1),"")))),"")</f>
        <v>18139000</v>
      </c>
      <c r="I3062" s="13">
        <f>IFERROR(IF($F3062="ALTA",$D3062*0.97,
IF($F3062="MEDIA",$D3062*0.94,
IF($F3062="BAJA",$D3062*0.87,
IF($F3062="LIQUIDAR",_xlfn.XLOOKUP(A3062,Rotación!$A:$A,Rotación!$O:$O,0,0,-1),"")))),"")</f>
        <v>17578000</v>
      </c>
      <c r="J3062" s="13">
        <f>IFERROR(IF($F3062="ALTA",$D3062*0.94,
IF($F3062="MEDIA",$D3062*0.9,
IF($F3062="BAJA",$D3062*0.85,
IF($F3062="LIQUIDAR",_xlfn.XLOOKUP(A3062,Rotación!$A:$A,Rotación!$O:$O,0,0,-1),"")))),"")</f>
        <v>16830000</v>
      </c>
      <c r="K3062" s="13" t="str">
        <f>_xlfn.XLOOKUP(A3062,Rotación!$A:$A,Rotación!$P:$P,"",0,-1)</f>
        <v/>
      </c>
      <c r="L3062" s="25" t="e">
        <f t="shared" si="204"/>
        <v>#VALUE!</v>
      </c>
      <c r="M3062" s="26">
        <f t="shared" si="205"/>
        <v>0.86631016042780751</v>
      </c>
      <c r="N3062" s="22" t="str">
        <f>IFERROR(VLOOKUP(A3062,'Base ATR'!$1:$1048576,2,0),"")</f>
        <v/>
      </c>
      <c r="O3062" s="23" t="str">
        <f t="shared" ca="1" si="206"/>
        <v/>
      </c>
      <c r="P3062" t="str">
        <f t="shared" si="207"/>
        <v/>
      </c>
    </row>
    <row r="3063" spans="1:16" x14ac:dyDescent="0.3">
      <c r="A3063" t="s">
        <v>8786</v>
      </c>
      <c r="D3063" s="29">
        <v>11500000</v>
      </c>
      <c r="E3063" s="29">
        <v>8700000</v>
      </c>
      <c r="F3063" t="s">
        <v>4033</v>
      </c>
      <c r="G3063" s="13">
        <f>IFERROR(IF($F3063="ALTA",$D3063*1.03,
IF($F3063="MEDIA",$D3063*1,
IF($F3063="BAJA",$D3063*0.92,
IF($F3063="LIQUIDAR",_xlfn.XLOOKUP(A3063,Rotación!$A:$A,Rotación!$O:$O,0,0,-1),"")))),"")</f>
        <v>11500000</v>
      </c>
      <c r="H3063" s="13">
        <f>IFERROR(IF($F3063="ALTA",$D3063*1,
IF($F3063="MEDIA",$D3063*0.97,
IF($F3063="BAJA",$D3063*0.9,
IF($F3063="LIQUIDAR",_xlfn.XLOOKUP(A3063,Rotación!$A:$A,Rotación!$O:$O,0,0,-1),"")))),"")</f>
        <v>11155000</v>
      </c>
      <c r="I3063" s="13">
        <f>IFERROR(IF($F3063="ALTA",$D3063*0.97,
IF($F3063="MEDIA",$D3063*0.94,
IF($F3063="BAJA",$D3063*0.87,
IF($F3063="LIQUIDAR",_xlfn.XLOOKUP(A3063,Rotación!$A:$A,Rotación!$O:$O,0,0,-1),"")))),"")</f>
        <v>10810000</v>
      </c>
      <c r="J3063" s="13">
        <f>IFERROR(IF($F3063="ALTA",$D3063*0.94,
IF($F3063="MEDIA",$D3063*0.9,
IF($F3063="BAJA",$D3063*0.85,
IF($F3063="LIQUIDAR",_xlfn.XLOOKUP(A3063,Rotación!$A:$A,Rotación!$O:$O,0,0,-1),"")))),"")</f>
        <v>10350000</v>
      </c>
      <c r="K3063" s="13" t="str">
        <f>_xlfn.XLOOKUP(A3063,Rotación!$A:$A,Rotación!$P:$P,"",0,-1)</f>
        <v/>
      </c>
      <c r="L3063" s="25" t="e">
        <f t="shared" si="204"/>
        <v>#VALUE!</v>
      </c>
      <c r="M3063" s="26">
        <f t="shared" si="205"/>
        <v>0.75652173913043474</v>
      </c>
      <c r="N3063" s="22" t="str">
        <f>IFERROR(VLOOKUP(A3063,'Base ATR'!$1:$1048576,2,0),"")</f>
        <v/>
      </c>
      <c r="O3063" s="23" t="str">
        <f t="shared" ca="1" si="206"/>
        <v/>
      </c>
      <c r="P3063" t="str">
        <f t="shared" si="207"/>
        <v/>
      </c>
    </row>
    <row r="3064" spans="1:16" x14ac:dyDescent="0.3">
      <c r="A3064" t="s">
        <v>8330</v>
      </c>
      <c r="D3064" s="29">
        <v>27500000</v>
      </c>
      <c r="E3064" s="29">
        <v>22500000</v>
      </c>
      <c r="F3064" t="s">
        <v>4033</v>
      </c>
      <c r="G3064" s="13">
        <f>IFERROR(IF($F3064="ALTA",$D3064*1.03,
IF($F3064="MEDIA",$D3064*1,
IF($F3064="BAJA",$D3064*0.92,
IF($F3064="LIQUIDAR",_xlfn.XLOOKUP(A3064,Rotación!$A:$A,Rotación!$O:$O,0,0,-1),"")))),"")</f>
        <v>27500000</v>
      </c>
      <c r="H3064" s="13">
        <f>IFERROR(IF($F3064="ALTA",$D3064*1,
IF($F3064="MEDIA",$D3064*0.97,
IF($F3064="BAJA",$D3064*0.9,
IF($F3064="LIQUIDAR",_xlfn.XLOOKUP(A3064,Rotación!$A:$A,Rotación!$O:$O,0,0,-1),"")))),"")</f>
        <v>26675000</v>
      </c>
      <c r="I3064" s="13">
        <f>IFERROR(IF($F3064="ALTA",$D3064*0.97,
IF($F3064="MEDIA",$D3064*0.94,
IF($F3064="BAJA",$D3064*0.87,
IF($F3064="LIQUIDAR",_xlfn.XLOOKUP(A3064,Rotación!$A:$A,Rotación!$O:$O,0,0,-1),"")))),"")</f>
        <v>25850000</v>
      </c>
      <c r="J3064" s="13">
        <f>IFERROR(IF($F3064="ALTA",$D3064*0.94,
IF($F3064="MEDIA",$D3064*0.9,
IF($F3064="BAJA",$D3064*0.85,
IF($F3064="LIQUIDAR",_xlfn.XLOOKUP(A3064,Rotación!$A:$A,Rotación!$O:$O,0,0,-1),"")))),"")</f>
        <v>24750000</v>
      </c>
      <c r="K3064" s="13" t="str">
        <f>_xlfn.XLOOKUP(A3064,Rotación!$A:$A,Rotación!$P:$P,"",0,-1)</f>
        <v/>
      </c>
      <c r="L3064" s="25" t="e">
        <f t="shared" si="204"/>
        <v>#VALUE!</v>
      </c>
      <c r="M3064" s="26">
        <f t="shared" si="205"/>
        <v>0.81818181818181823</v>
      </c>
      <c r="N3064" s="22">
        <f>IFERROR(VLOOKUP(A3064,'Base ATR'!$1:$1048576,2,0),"")</f>
        <v>46150.564583333333</v>
      </c>
      <c r="O3064" s="23">
        <f t="shared" ca="1" si="206"/>
        <v>137.43541666666715</v>
      </c>
      <c r="P3064" t="str">
        <f t="shared" si="207"/>
        <v>SOBRE MERCADO</v>
      </c>
    </row>
    <row r="3065" spans="1:16" x14ac:dyDescent="0.3">
      <c r="A3065" t="s">
        <v>8788</v>
      </c>
      <c r="D3065" s="29">
        <v>11400000</v>
      </c>
      <c r="E3065" s="29">
        <v>9200000</v>
      </c>
      <c r="F3065" t="s">
        <v>4033</v>
      </c>
      <c r="G3065" s="13">
        <f>IFERROR(IF($F3065="ALTA",$D3065*1.03,
IF($F3065="MEDIA",$D3065*1,
IF($F3065="BAJA",$D3065*0.92,
IF($F3065="LIQUIDAR",_xlfn.XLOOKUP(A3065,Rotación!$A:$A,Rotación!$O:$O,0,0,-1),"")))),"")</f>
        <v>11400000</v>
      </c>
      <c r="H3065" s="13">
        <f>IFERROR(IF($F3065="ALTA",$D3065*1,
IF($F3065="MEDIA",$D3065*0.97,
IF($F3065="BAJA",$D3065*0.9,
IF($F3065="LIQUIDAR",_xlfn.XLOOKUP(A3065,Rotación!$A:$A,Rotación!$O:$O,0,0,-1),"")))),"")</f>
        <v>11058000</v>
      </c>
      <c r="I3065" s="13">
        <f>IFERROR(IF($F3065="ALTA",$D3065*0.97,
IF($F3065="MEDIA",$D3065*0.94,
IF($F3065="BAJA",$D3065*0.87,
IF($F3065="LIQUIDAR",_xlfn.XLOOKUP(A3065,Rotación!$A:$A,Rotación!$O:$O,0,0,-1),"")))),"")</f>
        <v>10716000</v>
      </c>
      <c r="J3065" s="13">
        <f>IFERROR(IF($F3065="ALTA",$D3065*0.94,
IF($F3065="MEDIA",$D3065*0.9,
IF($F3065="BAJA",$D3065*0.85,
IF($F3065="LIQUIDAR",_xlfn.XLOOKUP(A3065,Rotación!$A:$A,Rotación!$O:$O,0,0,-1),"")))),"")</f>
        <v>10260000</v>
      </c>
      <c r="K3065" s="13" t="str">
        <f>_xlfn.XLOOKUP(A3065,Rotación!$A:$A,Rotación!$P:$P,"",0,-1)</f>
        <v/>
      </c>
      <c r="L3065" s="25" t="e">
        <f t="shared" si="204"/>
        <v>#VALUE!</v>
      </c>
      <c r="M3065" s="26">
        <f t="shared" si="205"/>
        <v>0.80701754385964908</v>
      </c>
      <c r="N3065" s="22" t="str">
        <f>IFERROR(VLOOKUP(A3065,'Base ATR'!$1:$1048576,2,0),"")</f>
        <v/>
      </c>
      <c r="O3065" s="23" t="str">
        <f t="shared" ca="1" si="206"/>
        <v/>
      </c>
      <c r="P3065" t="str">
        <f t="shared" si="207"/>
        <v/>
      </c>
    </row>
    <row r="3066" spans="1:16" x14ac:dyDescent="0.3">
      <c r="A3066" t="s">
        <v>8790</v>
      </c>
      <c r="D3066" s="29">
        <v>15600000</v>
      </c>
      <c r="E3066" s="29">
        <v>12800000</v>
      </c>
      <c r="F3066" t="s">
        <v>4033</v>
      </c>
      <c r="G3066" s="13">
        <f>IFERROR(IF($F3066="ALTA",$D3066*1.03,
IF($F3066="MEDIA",$D3066*1,
IF($F3066="BAJA",$D3066*0.92,
IF($F3066="LIQUIDAR",_xlfn.XLOOKUP(A3066,Rotación!$A:$A,Rotación!$O:$O,0,0,-1),"")))),"")</f>
        <v>15600000</v>
      </c>
      <c r="H3066" s="13">
        <f>IFERROR(IF($F3066="ALTA",$D3066*1,
IF($F3066="MEDIA",$D3066*0.97,
IF($F3066="BAJA",$D3066*0.9,
IF($F3066="LIQUIDAR",_xlfn.XLOOKUP(A3066,Rotación!$A:$A,Rotación!$O:$O,0,0,-1),"")))),"")</f>
        <v>15132000</v>
      </c>
      <c r="I3066" s="13">
        <f>IFERROR(IF($F3066="ALTA",$D3066*0.97,
IF($F3066="MEDIA",$D3066*0.94,
IF($F3066="BAJA",$D3066*0.87,
IF($F3066="LIQUIDAR",_xlfn.XLOOKUP(A3066,Rotación!$A:$A,Rotación!$O:$O,0,0,-1),"")))),"")</f>
        <v>14664000</v>
      </c>
      <c r="J3066" s="13">
        <f>IFERROR(IF($F3066="ALTA",$D3066*0.94,
IF($F3066="MEDIA",$D3066*0.9,
IF($F3066="BAJA",$D3066*0.85,
IF($F3066="LIQUIDAR",_xlfn.XLOOKUP(A3066,Rotación!$A:$A,Rotación!$O:$O,0,0,-1),"")))),"")</f>
        <v>14040000</v>
      </c>
      <c r="K3066" s="13" t="str">
        <f>_xlfn.XLOOKUP(A3066,Rotación!$A:$A,Rotación!$P:$P,"",0,-1)</f>
        <v/>
      </c>
      <c r="L3066" s="25" t="e">
        <f t="shared" si="204"/>
        <v>#VALUE!</v>
      </c>
      <c r="M3066" s="26">
        <f t="shared" si="205"/>
        <v>0.82051282051282048</v>
      </c>
      <c r="N3066" s="22" t="str">
        <f>IFERROR(VLOOKUP(A3066,'Base ATR'!$1:$1048576,2,0),"")</f>
        <v/>
      </c>
      <c r="O3066" s="23" t="str">
        <f t="shared" ca="1" si="206"/>
        <v/>
      </c>
      <c r="P3066" t="str">
        <f t="shared" si="207"/>
        <v/>
      </c>
    </row>
    <row r="3067" spans="1:16" x14ac:dyDescent="0.3">
      <c r="A3067" t="s">
        <v>8792</v>
      </c>
      <c r="D3067" s="29">
        <v>23000000</v>
      </c>
      <c r="E3067" s="29">
        <v>18500000</v>
      </c>
      <c r="F3067" t="s">
        <v>4033</v>
      </c>
      <c r="G3067" s="13">
        <f>IFERROR(IF($F3067="ALTA",$D3067*1.03,
IF($F3067="MEDIA",$D3067*1,
IF($F3067="BAJA",$D3067*0.92,
IF($F3067="LIQUIDAR",_xlfn.XLOOKUP(A3067,Rotación!$A:$A,Rotación!$O:$O,0,0,-1),"")))),"")</f>
        <v>23000000</v>
      </c>
      <c r="H3067" s="13">
        <f>IFERROR(IF($F3067="ALTA",$D3067*1,
IF($F3067="MEDIA",$D3067*0.97,
IF($F3067="BAJA",$D3067*0.9,
IF($F3067="LIQUIDAR",_xlfn.XLOOKUP(A3067,Rotación!$A:$A,Rotación!$O:$O,0,0,-1),"")))),"")</f>
        <v>22310000</v>
      </c>
      <c r="I3067" s="13">
        <f>IFERROR(IF($F3067="ALTA",$D3067*0.97,
IF($F3067="MEDIA",$D3067*0.94,
IF($F3067="BAJA",$D3067*0.87,
IF($F3067="LIQUIDAR",_xlfn.XLOOKUP(A3067,Rotación!$A:$A,Rotación!$O:$O,0,0,-1),"")))),"")</f>
        <v>21620000</v>
      </c>
      <c r="J3067" s="13">
        <f>IFERROR(IF($F3067="ALTA",$D3067*0.94,
IF($F3067="MEDIA",$D3067*0.9,
IF($F3067="BAJA",$D3067*0.85,
IF($F3067="LIQUIDAR",_xlfn.XLOOKUP(A3067,Rotación!$A:$A,Rotación!$O:$O,0,0,-1),"")))),"")</f>
        <v>20700000</v>
      </c>
      <c r="K3067" s="13" t="str">
        <f>_xlfn.XLOOKUP(A3067,Rotación!$A:$A,Rotación!$P:$P,"",0,-1)</f>
        <v/>
      </c>
      <c r="L3067" s="25" t="e">
        <f t="shared" si="204"/>
        <v>#VALUE!</v>
      </c>
      <c r="M3067" s="26">
        <f t="shared" si="205"/>
        <v>0.80434782608695654</v>
      </c>
      <c r="N3067" s="22" t="str">
        <f>IFERROR(VLOOKUP(A3067,'Base ATR'!$1:$1048576,2,0),"")</f>
        <v/>
      </c>
      <c r="O3067" s="23" t="str">
        <f t="shared" ca="1" si="206"/>
        <v/>
      </c>
      <c r="P3067" t="str">
        <f t="shared" si="207"/>
        <v/>
      </c>
    </row>
    <row r="3068" spans="1:16" x14ac:dyDescent="0.3">
      <c r="A3068" t="s">
        <v>8794</v>
      </c>
      <c r="D3068" s="29">
        <v>8600000</v>
      </c>
      <c r="E3068" s="29">
        <v>7000000</v>
      </c>
      <c r="F3068" t="s">
        <v>4033</v>
      </c>
      <c r="G3068" s="13">
        <f>IFERROR(IF($F3068="ALTA",$D3068*1.03,
IF($F3068="MEDIA",$D3068*1,
IF($F3068="BAJA",$D3068*0.92,
IF($F3068="LIQUIDAR",_xlfn.XLOOKUP(A3068,Rotación!$A:$A,Rotación!$O:$O,0,0,-1),"")))),"")</f>
        <v>8600000</v>
      </c>
      <c r="H3068" s="13">
        <f>IFERROR(IF($F3068="ALTA",$D3068*1,
IF($F3068="MEDIA",$D3068*0.97,
IF($F3068="BAJA",$D3068*0.9,
IF($F3068="LIQUIDAR",_xlfn.XLOOKUP(A3068,Rotación!$A:$A,Rotación!$O:$O,0,0,-1),"")))),"")</f>
        <v>8342000</v>
      </c>
      <c r="I3068" s="13">
        <f>IFERROR(IF($F3068="ALTA",$D3068*0.97,
IF($F3068="MEDIA",$D3068*0.94,
IF($F3068="BAJA",$D3068*0.87,
IF($F3068="LIQUIDAR",_xlfn.XLOOKUP(A3068,Rotación!$A:$A,Rotación!$O:$O,0,0,-1),"")))),"")</f>
        <v>8084000</v>
      </c>
      <c r="J3068" s="13">
        <f>IFERROR(IF($F3068="ALTA",$D3068*0.94,
IF($F3068="MEDIA",$D3068*0.9,
IF($F3068="BAJA",$D3068*0.85,
IF($F3068="LIQUIDAR",_xlfn.XLOOKUP(A3068,Rotación!$A:$A,Rotación!$O:$O,0,0,-1),"")))),"")</f>
        <v>7740000</v>
      </c>
      <c r="K3068" s="13" t="str">
        <f>_xlfn.XLOOKUP(A3068,Rotación!$A:$A,Rotación!$P:$P,"",0,-1)</f>
        <v/>
      </c>
      <c r="L3068" s="25" t="e">
        <f t="shared" si="204"/>
        <v>#VALUE!</v>
      </c>
      <c r="M3068" s="26">
        <f t="shared" si="205"/>
        <v>0.81395348837209303</v>
      </c>
      <c r="N3068" s="22" t="str">
        <f>IFERROR(VLOOKUP(A3068,'Base ATR'!$1:$1048576,2,0),"")</f>
        <v/>
      </c>
      <c r="O3068" s="23" t="str">
        <f t="shared" ca="1" si="206"/>
        <v/>
      </c>
      <c r="P3068" t="str">
        <f t="shared" si="207"/>
        <v/>
      </c>
    </row>
    <row r="3069" spans="1:16" x14ac:dyDescent="0.3">
      <c r="A3069" t="s">
        <v>8798</v>
      </c>
      <c r="D3069" s="29">
        <v>20300000</v>
      </c>
      <c r="E3069" s="29">
        <v>15800000</v>
      </c>
      <c r="F3069" t="s">
        <v>4033</v>
      </c>
      <c r="G3069" s="13">
        <f>IFERROR(IF($F3069="ALTA",$D3069*1.03,
IF($F3069="MEDIA",$D3069*1,
IF($F3069="BAJA",$D3069*0.92,
IF($F3069="LIQUIDAR",_xlfn.XLOOKUP(A3069,Rotación!$A:$A,Rotación!$O:$O,0,0,-1),"")))),"")</f>
        <v>20300000</v>
      </c>
      <c r="H3069" s="13">
        <f>IFERROR(IF($F3069="ALTA",$D3069*1,
IF($F3069="MEDIA",$D3069*0.97,
IF($F3069="BAJA",$D3069*0.9,
IF($F3069="LIQUIDAR",_xlfn.XLOOKUP(A3069,Rotación!$A:$A,Rotación!$O:$O,0,0,-1),"")))),"")</f>
        <v>19691000</v>
      </c>
      <c r="I3069" s="13">
        <f>IFERROR(IF($F3069="ALTA",$D3069*0.97,
IF($F3069="MEDIA",$D3069*0.94,
IF($F3069="BAJA",$D3069*0.87,
IF($F3069="LIQUIDAR",_xlfn.XLOOKUP(A3069,Rotación!$A:$A,Rotación!$O:$O,0,0,-1),"")))),"")</f>
        <v>19082000</v>
      </c>
      <c r="J3069" s="13">
        <f>IFERROR(IF($F3069="ALTA",$D3069*0.94,
IF($F3069="MEDIA",$D3069*0.9,
IF($F3069="BAJA",$D3069*0.85,
IF($F3069="LIQUIDAR",_xlfn.XLOOKUP(A3069,Rotación!$A:$A,Rotación!$O:$O,0,0,-1),"")))),"")</f>
        <v>18270000</v>
      </c>
      <c r="K3069" s="13">
        <f>_xlfn.XLOOKUP(A3069,Rotación!$A:$A,Rotación!$P:$P,"",0,-1)</f>
        <v>18990000</v>
      </c>
      <c r="L3069" s="25">
        <f t="shared" si="204"/>
        <v>-1310000</v>
      </c>
      <c r="M3069" s="26">
        <f t="shared" si="205"/>
        <v>0.77832512315270941</v>
      </c>
      <c r="N3069" s="22" t="str">
        <f>IFERROR(VLOOKUP(A3069,'Base ATR'!$1:$1048576,2,0),"")</f>
        <v/>
      </c>
      <c r="O3069" s="23" t="str">
        <f t="shared" ca="1" si="206"/>
        <v/>
      </c>
      <c r="P3069" t="str">
        <f t="shared" si="207"/>
        <v/>
      </c>
    </row>
    <row r="3070" spans="1:16" x14ac:dyDescent="0.3">
      <c r="A3070" t="s">
        <v>8622</v>
      </c>
      <c r="D3070" s="29">
        <v>15200000</v>
      </c>
      <c r="E3070" s="29">
        <v>12700000</v>
      </c>
      <c r="F3070" t="s">
        <v>4033</v>
      </c>
      <c r="G3070" s="13">
        <f>IFERROR(IF($F3070="ALTA",$D3070*1.03,
IF($F3070="MEDIA",$D3070*1,
IF($F3070="BAJA",$D3070*0.92,
IF($F3070="LIQUIDAR",_xlfn.XLOOKUP(A3070,Rotación!$A:$A,Rotación!$O:$O,0,0,-1),"")))),"")</f>
        <v>15200000</v>
      </c>
      <c r="H3070" s="13">
        <f>IFERROR(IF($F3070="ALTA",$D3070*1,
IF($F3070="MEDIA",$D3070*0.97,
IF($F3070="BAJA",$D3070*0.9,
IF($F3070="LIQUIDAR",_xlfn.XLOOKUP(A3070,Rotación!$A:$A,Rotación!$O:$O,0,0,-1),"")))),"")</f>
        <v>14744000</v>
      </c>
      <c r="I3070" s="13">
        <f>IFERROR(IF($F3070="ALTA",$D3070*0.97,
IF($F3070="MEDIA",$D3070*0.94,
IF($F3070="BAJA",$D3070*0.87,
IF($F3070="LIQUIDAR",_xlfn.XLOOKUP(A3070,Rotación!$A:$A,Rotación!$O:$O,0,0,-1),"")))),"")</f>
        <v>14288000</v>
      </c>
      <c r="J3070" s="13">
        <f>IFERROR(IF($F3070="ALTA",$D3070*0.94,
IF($F3070="MEDIA",$D3070*0.9,
IF($F3070="BAJA",$D3070*0.85,
IF($F3070="LIQUIDAR",_xlfn.XLOOKUP(A3070,Rotación!$A:$A,Rotación!$O:$O,0,0,-1),"")))),"")</f>
        <v>13680000</v>
      </c>
      <c r="K3070" s="13" t="str">
        <f>_xlfn.XLOOKUP(A3070,Rotación!$A:$A,Rotación!$P:$P,"",0,-1)</f>
        <v/>
      </c>
      <c r="L3070" s="25" t="e">
        <f t="shared" si="204"/>
        <v>#VALUE!</v>
      </c>
      <c r="M3070" s="26">
        <f t="shared" si="205"/>
        <v>0.83552631578947367</v>
      </c>
      <c r="N3070" s="22">
        <f>IFERROR(VLOOKUP(A3070,'Base ATR'!$1:$1048576,2,0),"")</f>
        <v>46155.418055555558</v>
      </c>
      <c r="O3070" s="23">
        <f t="shared" ca="1" si="206"/>
        <v>132.58194444444234</v>
      </c>
      <c r="P3070" t="str">
        <f t="shared" si="207"/>
        <v>SOBRE MERCADO</v>
      </c>
    </row>
    <row r="3071" spans="1:16" x14ac:dyDescent="0.3">
      <c r="A3071" t="s">
        <v>8804</v>
      </c>
      <c r="D3071" s="29">
        <v>24900000</v>
      </c>
      <c r="E3071" s="29">
        <v>16000000</v>
      </c>
      <c r="F3071" t="s">
        <v>4033</v>
      </c>
      <c r="G3071" s="13">
        <f>IFERROR(IF($F3071="ALTA",$D3071*1.03,
IF($F3071="MEDIA",$D3071*1,
IF($F3071="BAJA",$D3071*0.92,
IF($F3071="LIQUIDAR",_xlfn.XLOOKUP(A3071,Rotación!$A:$A,Rotación!$O:$O,0,0,-1),"")))),"")</f>
        <v>24900000</v>
      </c>
      <c r="H3071" s="13">
        <f>IFERROR(IF($F3071="ALTA",$D3071*1,
IF($F3071="MEDIA",$D3071*0.97,
IF($F3071="BAJA",$D3071*0.9,
IF($F3071="LIQUIDAR",_xlfn.XLOOKUP(A3071,Rotación!$A:$A,Rotación!$O:$O,0,0,-1),"")))),"")</f>
        <v>24153000</v>
      </c>
      <c r="I3071" s="13">
        <f>IFERROR(IF($F3071="ALTA",$D3071*0.97,
IF($F3071="MEDIA",$D3071*0.94,
IF($F3071="BAJA",$D3071*0.87,
IF($F3071="LIQUIDAR",_xlfn.XLOOKUP(A3071,Rotación!$A:$A,Rotación!$O:$O,0,0,-1),"")))),"")</f>
        <v>23406000</v>
      </c>
      <c r="J3071" s="13">
        <f>IFERROR(IF($F3071="ALTA",$D3071*0.94,
IF($F3071="MEDIA",$D3071*0.9,
IF($F3071="BAJA",$D3071*0.85,
IF($F3071="LIQUIDAR",_xlfn.XLOOKUP(A3071,Rotación!$A:$A,Rotación!$O:$O,0,0,-1),"")))),"")</f>
        <v>22410000</v>
      </c>
      <c r="K3071" s="13" t="str">
        <f>_xlfn.XLOOKUP(A3071,Rotación!$A:$A,Rotación!$P:$P,"",0,-1)</f>
        <v/>
      </c>
      <c r="L3071" s="25" t="e">
        <f t="shared" si="204"/>
        <v>#VALUE!</v>
      </c>
      <c r="M3071" s="26">
        <f t="shared" si="205"/>
        <v>0.64257028112449799</v>
      </c>
      <c r="N3071" s="22" t="str">
        <f>IFERROR(VLOOKUP(A3071,'Base ATR'!$1:$1048576,2,0),"")</f>
        <v/>
      </c>
      <c r="O3071" s="23" t="str">
        <f t="shared" ca="1" si="206"/>
        <v/>
      </c>
      <c r="P3071" t="str">
        <f t="shared" si="207"/>
        <v/>
      </c>
    </row>
    <row r="3072" spans="1:16" x14ac:dyDescent="0.3">
      <c r="A3072" t="s">
        <v>8806</v>
      </c>
      <c r="D3072" s="29">
        <v>9200000</v>
      </c>
      <c r="E3072" s="29">
        <v>7000000</v>
      </c>
      <c r="F3072" t="s">
        <v>4033</v>
      </c>
      <c r="G3072" s="13">
        <f>IFERROR(IF($F3072="ALTA",$D3072*1.03,
IF($F3072="MEDIA",$D3072*1,
IF($F3072="BAJA",$D3072*0.92,
IF($F3072="LIQUIDAR",_xlfn.XLOOKUP(A3072,Rotación!$A:$A,Rotación!$O:$O,0,0,-1),"")))),"")</f>
        <v>9200000</v>
      </c>
      <c r="H3072" s="13">
        <f>IFERROR(IF($F3072="ALTA",$D3072*1,
IF($F3072="MEDIA",$D3072*0.97,
IF($F3072="BAJA",$D3072*0.9,
IF($F3072="LIQUIDAR",_xlfn.XLOOKUP(A3072,Rotación!$A:$A,Rotación!$O:$O,0,0,-1),"")))),"")</f>
        <v>8924000</v>
      </c>
      <c r="I3072" s="13">
        <f>IFERROR(IF($F3072="ALTA",$D3072*0.97,
IF($F3072="MEDIA",$D3072*0.94,
IF($F3072="BAJA",$D3072*0.87,
IF($F3072="LIQUIDAR",_xlfn.XLOOKUP(A3072,Rotación!$A:$A,Rotación!$O:$O,0,0,-1),"")))),"")</f>
        <v>8648000</v>
      </c>
      <c r="J3072" s="13">
        <f>IFERROR(IF($F3072="ALTA",$D3072*0.94,
IF($F3072="MEDIA",$D3072*0.9,
IF($F3072="BAJA",$D3072*0.85,
IF($F3072="LIQUIDAR",_xlfn.XLOOKUP(A3072,Rotación!$A:$A,Rotación!$O:$O,0,0,-1),"")))),"")</f>
        <v>8280000</v>
      </c>
      <c r="K3072" s="13" t="str">
        <f>_xlfn.XLOOKUP(A3072,Rotación!$A:$A,Rotación!$P:$P,"",0,-1)</f>
        <v/>
      </c>
      <c r="L3072" s="25" t="e">
        <f t="shared" si="204"/>
        <v>#VALUE!</v>
      </c>
      <c r="M3072" s="26">
        <f t="shared" si="205"/>
        <v>0.76086956521739135</v>
      </c>
      <c r="N3072" s="22" t="str">
        <f>IFERROR(VLOOKUP(A3072,'Base ATR'!$1:$1048576,2,0),"")</f>
        <v/>
      </c>
      <c r="O3072" s="23" t="str">
        <f t="shared" ca="1" si="206"/>
        <v/>
      </c>
      <c r="P3072" t="str">
        <f t="shared" si="207"/>
        <v/>
      </c>
    </row>
    <row r="3073" spans="1:16" x14ac:dyDescent="0.3">
      <c r="A3073" t="s">
        <v>8808</v>
      </c>
      <c r="D3073" s="29">
        <v>14600000</v>
      </c>
      <c r="E3073" s="29">
        <v>12000000</v>
      </c>
      <c r="F3073" t="s">
        <v>4033</v>
      </c>
      <c r="G3073" s="13">
        <f>IFERROR(IF($F3073="ALTA",$D3073*1.03,
IF($F3073="MEDIA",$D3073*1,
IF($F3073="BAJA",$D3073*0.92,
IF($F3073="LIQUIDAR",_xlfn.XLOOKUP(A3073,Rotación!$A:$A,Rotación!$O:$O,0,0,-1),"")))),"")</f>
        <v>14600000</v>
      </c>
      <c r="H3073" s="13">
        <f>IFERROR(IF($F3073="ALTA",$D3073*1,
IF($F3073="MEDIA",$D3073*0.97,
IF($F3073="BAJA",$D3073*0.9,
IF($F3073="LIQUIDAR",_xlfn.XLOOKUP(A3073,Rotación!$A:$A,Rotación!$O:$O,0,0,-1),"")))),"")</f>
        <v>14162000</v>
      </c>
      <c r="I3073" s="13">
        <f>IFERROR(IF($F3073="ALTA",$D3073*0.97,
IF($F3073="MEDIA",$D3073*0.94,
IF($F3073="BAJA",$D3073*0.87,
IF($F3073="LIQUIDAR",_xlfn.XLOOKUP(A3073,Rotación!$A:$A,Rotación!$O:$O,0,0,-1),"")))),"")</f>
        <v>13724000</v>
      </c>
      <c r="J3073" s="13">
        <f>IFERROR(IF($F3073="ALTA",$D3073*0.94,
IF($F3073="MEDIA",$D3073*0.9,
IF($F3073="BAJA",$D3073*0.85,
IF($F3073="LIQUIDAR",_xlfn.XLOOKUP(A3073,Rotación!$A:$A,Rotación!$O:$O,0,0,-1),"")))),"")</f>
        <v>13140000</v>
      </c>
      <c r="K3073" s="13" t="str">
        <f>_xlfn.XLOOKUP(A3073,Rotación!$A:$A,Rotación!$P:$P,"",0,-1)</f>
        <v/>
      </c>
      <c r="L3073" s="25" t="e">
        <f t="shared" si="204"/>
        <v>#VALUE!</v>
      </c>
      <c r="M3073" s="26">
        <f t="shared" si="205"/>
        <v>0.82191780821917804</v>
      </c>
      <c r="N3073" s="22" t="str">
        <f>IFERROR(VLOOKUP(A3073,'Base ATR'!$1:$1048576,2,0),"")</f>
        <v/>
      </c>
      <c r="O3073" s="23" t="str">
        <f t="shared" ca="1" si="206"/>
        <v/>
      </c>
      <c r="P3073" t="str">
        <f t="shared" si="207"/>
        <v/>
      </c>
    </row>
    <row r="3074" spans="1:16" x14ac:dyDescent="0.3">
      <c r="A3074" t="s">
        <v>8811</v>
      </c>
      <c r="D3074" s="29">
        <v>13600000</v>
      </c>
      <c r="E3074" s="29">
        <v>11300000</v>
      </c>
      <c r="F3074" t="s">
        <v>4033</v>
      </c>
      <c r="G3074" s="13">
        <f>IFERROR(IF($F3074="ALTA",$D3074*1.03,
IF($F3074="MEDIA",$D3074*1,
IF($F3074="BAJA",$D3074*0.92,
IF($F3074="LIQUIDAR",_xlfn.XLOOKUP(A3074,Rotación!$A:$A,Rotación!$O:$O,0,0,-1),"")))),"")</f>
        <v>13600000</v>
      </c>
      <c r="H3074" s="13">
        <f>IFERROR(IF($F3074="ALTA",$D3074*1,
IF($F3074="MEDIA",$D3074*0.97,
IF($F3074="BAJA",$D3074*0.9,
IF($F3074="LIQUIDAR",_xlfn.XLOOKUP(A3074,Rotación!$A:$A,Rotación!$O:$O,0,0,-1),"")))),"")</f>
        <v>13192000</v>
      </c>
      <c r="I3074" s="13">
        <f>IFERROR(IF($F3074="ALTA",$D3074*0.97,
IF($F3074="MEDIA",$D3074*0.94,
IF($F3074="BAJA",$D3074*0.87,
IF($F3074="LIQUIDAR",_xlfn.XLOOKUP(A3074,Rotación!$A:$A,Rotación!$O:$O,0,0,-1),"")))),"")</f>
        <v>12784000</v>
      </c>
      <c r="J3074" s="13">
        <f>IFERROR(IF($F3074="ALTA",$D3074*0.94,
IF($F3074="MEDIA",$D3074*0.9,
IF($F3074="BAJA",$D3074*0.85,
IF($F3074="LIQUIDAR",_xlfn.XLOOKUP(A3074,Rotación!$A:$A,Rotación!$O:$O,0,0,-1),"")))),"")</f>
        <v>12240000</v>
      </c>
      <c r="K3074" s="13" t="str">
        <f>_xlfn.XLOOKUP(A3074,Rotación!$A:$A,Rotación!$P:$P,"",0,-1)</f>
        <v/>
      </c>
      <c r="L3074" s="25" t="e">
        <f t="shared" si="204"/>
        <v>#VALUE!</v>
      </c>
      <c r="M3074" s="26">
        <f t="shared" si="205"/>
        <v>0.83088235294117652</v>
      </c>
      <c r="N3074" s="22" t="str">
        <f>IFERROR(VLOOKUP(A3074,'Base ATR'!$1:$1048576,2,0),"")</f>
        <v/>
      </c>
      <c r="O3074" s="23" t="str">
        <f t="shared" ca="1" si="206"/>
        <v/>
      </c>
      <c r="P3074" t="str">
        <f t="shared" si="207"/>
        <v/>
      </c>
    </row>
    <row r="3075" spans="1:16" x14ac:dyDescent="0.3">
      <c r="A3075" t="s">
        <v>8814</v>
      </c>
      <c r="D3075" s="29">
        <v>17000000</v>
      </c>
      <c r="E3075" s="29">
        <v>13500000</v>
      </c>
      <c r="F3075" t="s">
        <v>4033</v>
      </c>
      <c r="G3075" s="13">
        <f>IFERROR(IF($F3075="ALTA",$D3075*1.03,
IF($F3075="MEDIA",$D3075*1,
IF($F3075="BAJA",$D3075*0.92,
IF($F3075="LIQUIDAR",_xlfn.XLOOKUP(A3075,Rotación!$A:$A,Rotación!$O:$O,0,0,-1),"")))),"")</f>
        <v>17000000</v>
      </c>
      <c r="H3075" s="13">
        <f>IFERROR(IF($F3075="ALTA",$D3075*1,
IF($F3075="MEDIA",$D3075*0.97,
IF($F3075="BAJA",$D3075*0.9,
IF($F3075="LIQUIDAR",_xlfn.XLOOKUP(A3075,Rotación!$A:$A,Rotación!$O:$O,0,0,-1),"")))),"")</f>
        <v>16490000</v>
      </c>
      <c r="I3075" s="13">
        <f>IFERROR(IF($F3075="ALTA",$D3075*0.97,
IF($F3075="MEDIA",$D3075*0.94,
IF($F3075="BAJA",$D3075*0.87,
IF($F3075="LIQUIDAR",_xlfn.XLOOKUP(A3075,Rotación!$A:$A,Rotación!$O:$O,0,0,-1),"")))),"")</f>
        <v>15980000</v>
      </c>
      <c r="J3075" s="13">
        <f>IFERROR(IF($F3075="ALTA",$D3075*0.94,
IF($F3075="MEDIA",$D3075*0.9,
IF($F3075="BAJA",$D3075*0.85,
IF($F3075="LIQUIDAR",_xlfn.XLOOKUP(A3075,Rotación!$A:$A,Rotación!$O:$O,0,0,-1),"")))),"")</f>
        <v>15300000</v>
      </c>
      <c r="K3075" s="13" t="str">
        <f>_xlfn.XLOOKUP(A3075,Rotación!$A:$A,Rotación!$P:$P,"",0,-1)</f>
        <v/>
      </c>
      <c r="L3075" s="25" t="e">
        <f t="shared" si="204"/>
        <v>#VALUE!</v>
      </c>
      <c r="M3075" s="26">
        <f t="shared" si="205"/>
        <v>0.79411764705882348</v>
      </c>
      <c r="N3075" s="22" t="str">
        <f>IFERROR(VLOOKUP(A3075,'Base ATR'!$1:$1048576,2,0),"")</f>
        <v/>
      </c>
      <c r="O3075" s="23" t="str">
        <f t="shared" ca="1" si="206"/>
        <v/>
      </c>
      <c r="P3075" t="str">
        <f t="shared" si="207"/>
        <v/>
      </c>
    </row>
    <row r="3076" spans="1:16" x14ac:dyDescent="0.3">
      <c r="A3076" t="s">
        <v>8816</v>
      </c>
      <c r="D3076" s="29">
        <v>6900000</v>
      </c>
      <c r="E3076" s="29">
        <v>5900000</v>
      </c>
      <c r="F3076" t="s">
        <v>5390</v>
      </c>
      <c r="G3076" s="13">
        <f>IFERROR(IF($F3076="ALTA",$D3076*1.03,
IF($F3076="MEDIA",$D3076*1,
IF($F3076="BAJA",$D3076*0.92,
IF($F3076="LIQUIDAR",_xlfn.XLOOKUP(A3076,Rotación!$A:$A,Rotación!$O:$O,0,0,-1),"")))),"")</f>
        <v>7107000</v>
      </c>
      <c r="H3076" s="13">
        <f>IFERROR(IF($F3076="ALTA",$D3076*1,
IF($F3076="MEDIA",$D3076*0.97,
IF($F3076="BAJA",$D3076*0.9,
IF($F3076="LIQUIDAR",_xlfn.XLOOKUP(A3076,Rotación!$A:$A,Rotación!$O:$O,0,0,-1),"")))),"")</f>
        <v>6900000</v>
      </c>
      <c r="I3076" s="13">
        <f>IFERROR(IF($F3076="ALTA",$D3076*0.97,
IF($F3076="MEDIA",$D3076*0.94,
IF($F3076="BAJA",$D3076*0.87,
IF($F3076="LIQUIDAR",_xlfn.XLOOKUP(A3076,Rotación!$A:$A,Rotación!$O:$O,0,0,-1),"")))),"")</f>
        <v>6693000</v>
      </c>
      <c r="J3076" s="13">
        <f>IFERROR(IF($F3076="ALTA",$D3076*0.94,
IF($F3076="MEDIA",$D3076*0.9,
IF($F3076="BAJA",$D3076*0.85,
IF($F3076="LIQUIDAR",_xlfn.XLOOKUP(A3076,Rotación!$A:$A,Rotación!$O:$O,0,0,-1),"")))),"")</f>
        <v>6486000</v>
      </c>
      <c r="K3076" s="13" t="str">
        <f>_xlfn.XLOOKUP(A3076,Rotación!$A:$A,Rotación!$P:$P,"",0,-1)</f>
        <v/>
      </c>
      <c r="L3076" s="25" t="e">
        <f t="shared" si="204"/>
        <v>#VALUE!</v>
      </c>
      <c r="M3076" s="26">
        <f t="shared" si="205"/>
        <v>0.85507246376811596</v>
      </c>
      <c r="N3076" s="22" t="str">
        <f>IFERROR(VLOOKUP(A3076,'Base ATR'!$1:$1048576,2,0),"")</f>
        <v/>
      </c>
      <c r="O3076" s="23" t="str">
        <f t="shared" ca="1" si="206"/>
        <v/>
      </c>
      <c r="P3076" t="str">
        <f t="shared" si="207"/>
        <v/>
      </c>
    </row>
    <row r="3077" spans="1:16" x14ac:dyDescent="0.3">
      <c r="A3077" t="s">
        <v>8818</v>
      </c>
      <c r="D3077" s="29">
        <v>9200000</v>
      </c>
      <c r="E3077" s="29">
        <v>7200000</v>
      </c>
      <c r="F3077" t="s">
        <v>5390</v>
      </c>
      <c r="G3077" s="13">
        <f>IFERROR(IF($F3077="ALTA",$D3077*1.03,
IF($F3077="MEDIA",$D3077*1,
IF($F3077="BAJA",$D3077*0.92,
IF($F3077="LIQUIDAR",_xlfn.XLOOKUP(A3077,Rotación!$A:$A,Rotación!$O:$O,0,0,-1),"")))),"")</f>
        <v>9476000</v>
      </c>
      <c r="H3077" s="13">
        <f>IFERROR(IF($F3077="ALTA",$D3077*1,
IF($F3077="MEDIA",$D3077*0.97,
IF($F3077="BAJA",$D3077*0.9,
IF($F3077="LIQUIDAR",_xlfn.XLOOKUP(A3077,Rotación!$A:$A,Rotación!$O:$O,0,0,-1),"")))),"")</f>
        <v>9200000</v>
      </c>
      <c r="I3077" s="13">
        <f>IFERROR(IF($F3077="ALTA",$D3077*0.97,
IF($F3077="MEDIA",$D3077*0.94,
IF($F3077="BAJA",$D3077*0.87,
IF($F3077="LIQUIDAR",_xlfn.XLOOKUP(A3077,Rotación!$A:$A,Rotación!$O:$O,0,0,-1),"")))),"")</f>
        <v>8924000</v>
      </c>
      <c r="J3077" s="13">
        <f>IFERROR(IF($F3077="ALTA",$D3077*0.94,
IF($F3077="MEDIA",$D3077*0.9,
IF($F3077="BAJA",$D3077*0.85,
IF($F3077="LIQUIDAR",_xlfn.XLOOKUP(A3077,Rotación!$A:$A,Rotación!$O:$O,0,0,-1),"")))),"")</f>
        <v>8648000</v>
      </c>
      <c r="K3077" s="13" t="str">
        <f>_xlfn.XLOOKUP(A3077,Rotación!$A:$A,Rotación!$P:$P,"",0,-1)</f>
        <v/>
      </c>
      <c r="L3077" s="25" t="e">
        <f t="shared" si="204"/>
        <v>#VALUE!</v>
      </c>
      <c r="M3077" s="26">
        <f t="shared" si="205"/>
        <v>0.78260869565217395</v>
      </c>
      <c r="N3077" s="22" t="str">
        <f>IFERROR(VLOOKUP(A3077,'Base ATR'!$1:$1048576,2,0),"")</f>
        <v/>
      </c>
      <c r="O3077" s="23" t="str">
        <f t="shared" ca="1" si="206"/>
        <v/>
      </c>
      <c r="P3077" t="str">
        <f t="shared" si="207"/>
        <v/>
      </c>
    </row>
    <row r="3078" spans="1:16" x14ac:dyDescent="0.3">
      <c r="A3078" t="s">
        <v>8820</v>
      </c>
      <c r="D3078" s="29">
        <v>34800000</v>
      </c>
      <c r="E3078" s="29">
        <v>29000000</v>
      </c>
      <c r="F3078" t="s">
        <v>4033</v>
      </c>
      <c r="G3078" s="13">
        <f>IFERROR(IF($F3078="ALTA",$D3078*1.03,
IF($F3078="MEDIA",$D3078*1,
IF($F3078="BAJA",$D3078*0.92,
IF($F3078="LIQUIDAR",_xlfn.XLOOKUP(A3078,Rotación!$A:$A,Rotación!$O:$O,0,0,-1),"")))),"")</f>
        <v>34800000</v>
      </c>
      <c r="H3078" s="13">
        <f>IFERROR(IF($F3078="ALTA",$D3078*1,
IF($F3078="MEDIA",$D3078*0.97,
IF($F3078="BAJA",$D3078*0.9,
IF($F3078="LIQUIDAR",_xlfn.XLOOKUP(A3078,Rotación!$A:$A,Rotación!$O:$O,0,0,-1),"")))),"")</f>
        <v>33756000</v>
      </c>
      <c r="I3078" s="13">
        <f>IFERROR(IF($F3078="ALTA",$D3078*0.97,
IF($F3078="MEDIA",$D3078*0.94,
IF($F3078="BAJA",$D3078*0.87,
IF($F3078="LIQUIDAR",_xlfn.XLOOKUP(A3078,Rotación!$A:$A,Rotación!$O:$O,0,0,-1),"")))),"")</f>
        <v>32712000</v>
      </c>
      <c r="J3078" s="13">
        <f>IFERROR(IF($F3078="ALTA",$D3078*0.94,
IF($F3078="MEDIA",$D3078*0.9,
IF($F3078="BAJA",$D3078*0.85,
IF($F3078="LIQUIDAR",_xlfn.XLOOKUP(A3078,Rotación!$A:$A,Rotación!$O:$O,0,0,-1),"")))),"")</f>
        <v>31320000</v>
      </c>
      <c r="K3078" s="13" t="str">
        <f>_xlfn.XLOOKUP(A3078,Rotación!$A:$A,Rotación!$P:$P,"",0,-1)</f>
        <v/>
      </c>
      <c r="L3078" s="25" t="e">
        <f t="shared" si="204"/>
        <v>#VALUE!</v>
      </c>
      <c r="M3078" s="26">
        <f t="shared" si="205"/>
        <v>0.83333333333333337</v>
      </c>
      <c r="N3078" s="22" t="str">
        <f>IFERROR(VLOOKUP(A3078,'Base ATR'!$1:$1048576,2,0),"")</f>
        <v/>
      </c>
      <c r="O3078" s="23" t="str">
        <f t="shared" ca="1" si="206"/>
        <v/>
      </c>
      <c r="P3078" t="str">
        <f t="shared" si="207"/>
        <v/>
      </c>
    </row>
    <row r="3079" spans="1:16" x14ac:dyDescent="0.3">
      <c r="A3079" t="s">
        <v>8822</v>
      </c>
      <c r="D3079" s="29">
        <v>21900000</v>
      </c>
      <c r="E3079" s="29">
        <v>18500000</v>
      </c>
      <c r="F3079" t="s">
        <v>4033</v>
      </c>
      <c r="G3079" s="13">
        <f>IFERROR(IF($F3079="ALTA",$D3079*1.03,
IF($F3079="MEDIA",$D3079*1,
IF($F3079="BAJA",$D3079*0.92,
IF($F3079="LIQUIDAR",_xlfn.XLOOKUP(A3079,Rotación!$A:$A,Rotación!$O:$O,0,0,-1),"")))),"")</f>
        <v>21900000</v>
      </c>
      <c r="H3079" s="13">
        <f>IFERROR(IF($F3079="ALTA",$D3079*1,
IF($F3079="MEDIA",$D3079*0.97,
IF($F3079="BAJA",$D3079*0.9,
IF($F3079="LIQUIDAR",_xlfn.XLOOKUP(A3079,Rotación!$A:$A,Rotación!$O:$O,0,0,-1),"")))),"")</f>
        <v>21243000</v>
      </c>
      <c r="I3079" s="13">
        <f>IFERROR(IF($F3079="ALTA",$D3079*0.97,
IF($F3079="MEDIA",$D3079*0.94,
IF($F3079="BAJA",$D3079*0.87,
IF($F3079="LIQUIDAR",_xlfn.XLOOKUP(A3079,Rotación!$A:$A,Rotación!$O:$O,0,0,-1),"")))),"")</f>
        <v>20586000</v>
      </c>
      <c r="J3079" s="13">
        <f>IFERROR(IF($F3079="ALTA",$D3079*0.94,
IF($F3079="MEDIA",$D3079*0.9,
IF($F3079="BAJA",$D3079*0.85,
IF($F3079="LIQUIDAR",_xlfn.XLOOKUP(A3079,Rotación!$A:$A,Rotación!$O:$O,0,0,-1),"")))),"")</f>
        <v>19710000</v>
      </c>
      <c r="K3079" s="13" t="str">
        <f>_xlfn.XLOOKUP(A3079,Rotación!$A:$A,Rotación!$P:$P,"",0,-1)</f>
        <v/>
      </c>
      <c r="L3079" s="25" t="e">
        <f t="shared" si="204"/>
        <v>#VALUE!</v>
      </c>
      <c r="M3079" s="26">
        <f t="shared" si="205"/>
        <v>0.84474885844748859</v>
      </c>
      <c r="N3079" s="22" t="str">
        <f>IFERROR(VLOOKUP(A3079,'Base ATR'!$1:$1048576,2,0),"")</f>
        <v/>
      </c>
      <c r="O3079" s="23" t="str">
        <f t="shared" ca="1" si="206"/>
        <v/>
      </c>
      <c r="P3079" t="str">
        <f t="shared" si="207"/>
        <v/>
      </c>
    </row>
    <row r="3080" spans="1:16" x14ac:dyDescent="0.3">
      <c r="A3080" t="s">
        <v>8824</v>
      </c>
      <c r="D3080" s="29">
        <v>17400000</v>
      </c>
      <c r="E3080" s="29">
        <v>14200000</v>
      </c>
      <c r="F3080" t="s">
        <v>4033</v>
      </c>
      <c r="G3080" s="13">
        <f>IFERROR(IF($F3080="ALTA",$D3080*1.03,
IF($F3080="MEDIA",$D3080*1,
IF($F3080="BAJA",$D3080*0.92,
IF($F3080="LIQUIDAR",_xlfn.XLOOKUP(A3080,Rotación!$A:$A,Rotación!$O:$O,0,0,-1),"")))),"")</f>
        <v>17400000</v>
      </c>
      <c r="H3080" s="13">
        <f>IFERROR(IF($F3080="ALTA",$D3080*1,
IF($F3080="MEDIA",$D3080*0.97,
IF($F3080="BAJA",$D3080*0.9,
IF($F3080="LIQUIDAR",_xlfn.XLOOKUP(A3080,Rotación!$A:$A,Rotación!$O:$O,0,0,-1),"")))),"")</f>
        <v>16878000</v>
      </c>
      <c r="I3080" s="13">
        <f>IFERROR(IF($F3080="ALTA",$D3080*0.97,
IF($F3080="MEDIA",$D3080*0.94,
IF($F3080="BAJA",$D3080*0.87,
IF($F3080="LIQUIDAR",_xlfn.XLOOKUP(A3080,Rotación!$A:$A,Rotación!$O:$O,0,0,-1),"")))),"")</f>
        <v>16356000</v>
      </c>
      <c r="J3080" s="13">
        <f>IFERROR(IF($F3080="ALTA",$D3080*0.94,
IF($F3080="MEDIA",$D3080*0.9,
IF($F3080="BAJA",$D3080*0.85,
IF($F3080="LIQUIDAR",_xlfn.XLOOKUP(A3080,Rotación!$A:$A,Rotación!$O:$O,0,0,-1),"")))),"")</f>
        <v>15660000</v>
      </c>
      <c r="K3080" s="13" t="str">
        <f>_xlfn.XLOOKUP(A3080,Rotación!$A:$A,Rotación!$P:$P,"",0,-1)</f>
        <v/>
      </c>
      <c r="L3080" s="25" t="e">
        <f t="shared" si="204"/>
        <v>#VALUE!</v>
      </c>
      <c r="M3080" s="26">
        <f t="shared" si="205"/>
        <v>0.81609195402298851</v>
      </c>
      <c r="N3080" s="22" t="str">
        <f>IFERROR(VLOOKUP(A3080,'Base ATR'!$1:$1048576,2,0),"")</f>
        <v/>
      </c>
      <c r="O3080" s="23" t="str">
        <f t="shared" ca="1" si="206"/>
        <v/>
      </c>
      <c r="P3080" t="str">
        <f t="shared" si="207"/>
        <v/>
      </c>
    </row>
    <row r="3081" spans="1:16" x14ac:dyDescent="0.3">
      <c r="A3081" t="s">
        <v>8826</v>
      </c>
      <c r="D3081" s="29">
        <v>6000000</v>
      </c>
      <c r="E3081" s="29">
        <v>5000000</v>
      </c>
      <c r="F3081" t="s">
        <v>4033</v>
      </c>
      <c r="G3081" s="13">
        <f>IFERROR(IF($F3081="ALTA",$D3081*1.03,
IF($F3081="MEDIA",$D3081*1,
IF($F3081="BAJA",$D3081*0.92,
IF($F3081="LIQUIDAR",_xlfn.XLOOKUP(A3081,Rotación!$A:$A,Rotación!$O:$O,0,0,-1),"")))),"")</f>
        <v>6000000</v>
      </c>
      <c r="H3081" s="13">
        <f>IFERROR(IF($F3081="ALTA",$D3081*1,
IF($F3081="MEDIA",$D3081*0.97,
IF($F3081="BAJA",$D3081*0.9,
IF($F3081="LIQUIDAR",_xlfn.XLOOKUP(A3081,Rotación!$A:$A,Rotación!$O:$O,0,0,-1),"")))),"")</f>
        <v>5820000</v>
      </c>
      <c r="I3081" s="13">
        <f>IFERROR(IF($F3081="ALTA",$D3081*0.97,
IF($F3081="MEDIA",$D3081*0.94,
IF($F3081="BAJA",$D3081*0.87,
IF($F3081="LIQUIDAR",_xlfn.XLOOKUP(A3081,Rotación!$A:$A,Rotación!$O:$O,0,0,-1),"")))),"")</f>
        <v>5640000</v>
      </c>
      <c r="J3081" s="13">
        <f>IFERROR(IF($F3081="ALTA",$D3081*0.94,
IF($F3081="MEDIA",$D3081*0.9,
IF($F3081="BAJA",$D3081*0.85,
IF($F3081="LIQUIDAR",_xlfn.XLOOKUP(A3081,Rotación!$A:$A,Rotación!$O:$O,0,0,-1),"")))),"")</f>
        <v>5400000</v>
      </c>
      <c r="K3081" s="13" t="str">
        <f>_xlfn.XLOOKUP(A3081,Rotación!$A:$A,Rotación!$P:$P,"",0,-1)</f>
        <v/>
      </c>
      <c r="L3081" s="25" t="e">
        <f t="shared" si="204"/>
        <v>#VALUE!</v>
      </c>
      <c r="M3081" s="26">
        <f t="shared" si="205"/>
        <v>0.83333333333333337</v>
      </c>
      <c r="N3081" s="22" t="str">
        <f>IFERROR(VLOOKUP(A3081,'Base ATR'!$1:$1048576,2,0),"")</f>
        <v/>
      </c>
      <c r="O3081" s="23" t="str">
        <f t="shared" ca="1" si="206"/>
        <v/>
      </c>
      <c r="P3081" t="str">
        <f t="shared" si="207"/>
        <v/>
      </c>
    </row>
    <row r="3082" spans="1:16" x14ac:dyDescent="0.3">
      <c r="A3082" t="s">
        <v>8622</v>
      </c>
      <c r="D3082" s="29">
        <v>15200000</v>
      </c>
      <c r="E3082" s="29">
        <v>13000000</v>
      </c>
      <c r="F3082" t="s">
        <v>4033</v>
      </c>
      <c r="G3082" s="13">
        <f>IFERROR(IF($F3082="ALTA",$D3082*1.03,
IF($F3082="MEDIA",$D3082*1,
IF($F3082="BAJA",$D3082*0.92,
IF($F3082="LIQUIDAR",_xlfn.XLOOKUP(A3082,Rotación!$A:$A,Rotación!$O:$O,0,0,-1),"")))),"")</f>
        <v>15200000</v>
      </c>
      <c r="H3082" s="13">
        <f>IFERROR(IF($F3082="ALTA",$D3082*1,
IF($F3082="MEDIA",$D3082*0.97,
IF($F3082="BAJA",$D3082*0.9,
IF($F3082="LIQUIDAR",_xlfn.XLOOKUP(A3082,Rotación!$A:$A,Rotación!$O:$O,0,0,-1),"")))),"")</f>
        <v>14744000</v>
      </c>
      <c r="I3082" s="13">
        <f>IFERROR(IF($F3082="ALTA",$D3082*0.97,
IF($F3082="MEDIA",$D3082*0.94,
IF($F3082="BAJA",$D3082*0.87,
IF($F3082="LIQUIDAR",_xlfn.XLOOKUP(A3082,Rotación!$A:$A,Rotación!$O:$O,0,0,-1),"")))),"")</f>
        <v>14288000</v>
      </c>
      <c r="J3082" s="13">
        <f>IFERROR(IF($F3082="ALTA",$D3082*0.94,
IF($F3082="MEDIA",$D3082*0.9,
IF($F3082="BAJA",$D3082*0.85,
IF($F3082="LIQUIDAR",_xlfn.XLOOKUP(A3082,Rotación!$A:$A,Rotación!$O:$O,0,0,-1),"")))),"")</f>
        <v>13680000</v>
      </c>
      <c r="K3082" s="13" t="str">
        <f>_xlfn.XLOOKUP(A3082,Rotación!$A:$A,Rotación!$P:$P,"",0,-1)</f>
        <v/>
      </c>
      <c r="L3082" s="25" t="e">
        <f t="shared" si="204"/>
        <v>#VALUE!</v>
      </c>
      <c r="M3082" s="26">
        <f t="shared" si="205"/>
        <v>0.85526315789473684</v>
      </c>
      <c r="N3082" s="22">
        <f>IFERROR(VLOOKUP(A3082,'Base ATR'!$1:$1048576,2,0),"")</f>
        <v>46155.418055555558</v>
      </c>
      <c r="O3082" s="23">
        <f t="shared" ca="1" si="206"/>
        <v>132.58194444444234</v>
      </c>
      <c r="P3082" t="str">
        <f t="shared" si="207"/>
        <v>SOBRE MERCADO</v>
      </c>
    </row>
    <row r="3083" spans="1:16" x14ac:dyDescent="0.3">
      <c r="A3083" t="s">
        <v>8830</v>
      </c>
      <c r="D3083" s="29">
        <v>10500000</v>
      </c>
      <c r="E3083" s="29">
        <v>7500000</v>
      </c>
      <c r="F3083" t="s">
        <v>4033</v>
      </c>
      <c r="G3083" s="13">
        <f>IFERROR(IF($F3083="ALTA",$D3083*1.03,
IF($F3083="MEDIA",$D3083*1,
IF($F3083="BAJA",$D3083*0.92,
IF($F3083="LIQUIDAR",_xlfn.XLOOKUP(A3083,Rotación!$A:$A,Rotación!$O:$O,0,0,-1),"")))),"")</f>
        <v>10500000</v>
      </c>
      <c r="H3083" s="13">
        <f>IFERROR(IF($F3083="ALTA",$D3083*1,
IF($F3083="MEDIA",$D3083*0.97,
IF($F3083="BAJA",$D3083*0.9,
IF($F3083="LIQUIDAR",_xlfn.XLOOKUP(A3083,Rotación!$A:$A,Rotación!$O:$O,0,0,-1),"")))),"")</f>
        <v>10185000</v>
      </c>
      <c r="I3083" s="13">
        <f>IFERROR(IF($F3083="ALTA",$D3083*0.97,
IF($F3083="MEDIA",$D3083*0.94,
IF($F3083="BAJA",$D3083*0.87,
IF($F3083="LIQUIDAR",_xlfn.XLOOKUP(A3083,Rotación!$A:$A,Rotación!$O:$O,0,0,-1),"")))),"")</f>
        <v>9870000</v>
      </c>
      <c r="J3083" s="13">
        <f>IFERROR(IF($F3083="ALTA",$D3083*0.94,
IF($F3083="MEDIA",$D3083*0.9,
IF($F3083="BAJA",$D3083*0.85,
IF($F3083="LIQUIDAR",_xlfn.XLOOKUP(A3083,Rotación!$A:$A,Rotación!$O:$O,0,0,-1),"")))),"")</f>
        <v>9450000</v>
      </c>
      <c r="K3083" s="13" t="str">
        <f>_xlfn.XLOOKUP(A3083,Rotación!$A:$A,Rotación!$P:$P,"",0,-1)</f>
        <v/>
      </c>
      <c r="L3083" s="25" t="e">
        <f t="shared" si="204"/>
        <v>#VALUE!</v>
      </c>
      <c r="M3083" s="26">
        <f t="shared" si="205"/>
        <v>0.7142857142857143</v>
      </c>
      <c r="N3083" s="22" t="str">
        <f>IFERROR(VLOOKUP(A3083,'Base ATR'!$1:$1048576,2,0),"")</f>
        <v/>
      </c>
      <c r="O3083" s="23" t="str">
        <f t="shared" ca="1" si="206"/>
        <v/>
      </c>
      <c r="P3083" t="str">
        <f t="shared" si="207"/>
        <v/>
      </c>
    </row>
    <row r="3084" spans="1:16" x14ac:dyDescent="0.3">
      <c r="A3084" t="s">
        <v>8832</v>
      </c>
      <c r="D3084" s="29">
        <v>15300000</v>
      </c>
      <c r="E3084" s="29">
        <v>12800000</v>
      </c>
      <c r="F3084" t="s">
        <v>5391</v>
      </c>
      <c r="G3084" s="13">
        <f>IFERROR(IF($F3084="ALTA",$D3084*1.03,
IF($F3084="MEDIA",$D3084*1,
IF($F3084="BAJA",$D3084*0.92,
IF($F3084="LIQUIDAR",_xlfn.XLOOKUP(A3084,Rotación!$A:$A,Rotación!$O:$O,0,0,-1),"")))),"")</f>
        <v>14076000</v>
      </c>
      <c r="H3084" s="13">
        <f>IFERROR(IF($F3084="ALTA",$D3084*1,
IF($F3084="MEDIA",$D3084*0.97,
IF($F3084="BAJA",$D3084*0.9,
IF($F3084="LIQUIDAR",_xlfn.XLOOKUP(A3084,Rotación!$A:$A,Rotación!$O:$O,0,0,-1),"")))),"")</f>
        <v>13770000</v>
      </c>
      <c r="I3084" s="13">
        <f>IFERROR(IF($F3084="ALTA",$D3084*0.97,
IF($F3084="MEDIA",$D3084*0.94,
IF($F3084="BAJA",$D3084*0.87,
IF($F3084="LIQUIDAR",_xlfn.XLOOKUP(A3084,Rotación!$A:$A,Rotación!$O:$O,0,0,-1),"")))),"")</f>
        <v>13311000</v>
      </c>
      <c r="J3084" s="13">
        <f>IFERROR(IF($F3084="ALTA",$D3084*0.94,
IF($F3084="MEDIA",$D3084*0.9,
IF($F3084="BAJA",$D3084*0.85,
IF($F3084="LIQUIDAR",_xlfn.XLOOKUP(A3084,Rotación!$A:$A,Rotación!$O:$O,0,0,-1),"")))),"")</f>
        <v>13005000</v>
      </c>
      <c r="K3084" s="13" t="str">
        <f>_xlfn.XLOOKUP(A3084,Rotación!$A:$A,Rotación!$P:$P,"",0,-1)</f>
        <v/>
      </c>
      <c r="L3084" s="25" t="e">
        <f t="shared" si="204"/>
        <v>#VALUE!</v>
      </c>
      <c r="M3084" s="26">
        <f t="shared" si="205"/>
        <v>0.83660130718954251</v>
      </c>
      <c r="N3084" s="22" t="str">
        <f>IFERROR(VLOOKUP(A3084,'Base ATR'!$1:$1048576,2,0),"")</f>
        <v/>
      </c>
      <c r="O3084" s="23" t="str">
        <f t="shared" ca="1" si="206"/>
        <v/>
      </c>
      <c r="P3084" t="str">
        <f t="shared" si="207"/>
        <v/>
      </c>
    </row>
    <row r="3085" spans="1:16" x14ac:dyDescent="0.3">
      <c r="A3085" t="s">
        <v>8834</v>
      </c>
      <c r="D3085" s="29">
        <v>16100000</v>
      </c>
      <c r="E3085" s="29">
        <v>12800000</v>
      </c>
      <c r="F3085" t="s">
        <v>4033</v>
      </c>
      <c r="G3085" s="13">
        <f>IFERROR(IF($F3085="ALTA",$D3085*1.03,
IF($F3085="MEDIA",$D3085*1,
IF($F3085="BAJA",$D3085*0.92,
IF($F3085="LIQUIDAR",_xlfn.XLOOKUP(A3085,Rotación!$A:$A,Rotación!$O:$O,0,0,-1),"")))),"")</f>
        <v>16100000</v>
      </c>
      <c r="H3085" s="13">
        <f>IFERROR(IF($F3085="ALTA",$D3085*1,
IF($F3085="MEDIA",$D3085*0.97,
IF($F3085="BAJA",$D3085*0.9,
IF($F3085="LIQUIDAR",_xlfn.XLOOKUP(A3085,Rotación!$A:$A,Rotación!$O:$O,0,0,-1),"")))),"")</f>
        <v>15617000</v>
      </c>
      <c r="I3085" s="13">
        <f>IFERROR(IF($F3085="ALTA",$D3085*0.97,
IF($F3085="MEDIA",$D3085*0.94,
IF($F3085="BAJA",$D3085*0.87,
IF($F3085="LIQUIDAR",_xlfn.XLOOKUP(A3085,Rotación!$A:$A,Rotación!$O:$O,0,0,-1),"")))),"")</f>
        <v>15134000</v>
      </c>
      <c r="J3085" s="13">
        <f>IFERROR(IF($F3085="ALTA",$D3085*0.94,
IF($F3085="MEDIA",$D3085*0.9,
IF($F3085="BAJA",$D3085*0.85,
IF($F3085="LIQUIDAR",_xlfn.XLOOKUP(A3085,Rotación!$A:$A,Rotación!$O:$O,0,0,-1),"")))),"")</f>
        <v>14490000</v>
      </c>
      <c r="K3085" s="13" t="str">
        <f>_xlfn.XLOOKUP(A3085,Rotación!$A:$A,Rotación!$P:$P,"",0,-1)</f>
        <v/>
      </c>
      <c r="L3085" s="25" t="e">
        <f t="shared" si="204"/>
        <v>#VALUE!</v>
      </c>
      <c r="M3085" s="26">
        <f t="shared" si="205"/>
        <v>0.79503105590062106</v>
      </c>
      <c r="N3085" s="22" t="str">
        <f>IFERROR(VLOOKUP(A3085,'Base ATR'!$1:$1048576,2,0),"")</f>
        <v/>
      </c>
      <c r="O3085" s="23" t="str">
        <f t="shared" ca="1" si="206"/>
        <v/>
      </c>
      <c r="P3085" t="str">
        <f t="shared" si="207"/>
        <v/>
      </c>
    </row>
    <row r="3086" spans="1:16" x14ac:dyDescent="0.3">
      <c r="A3086" t="s">
        <v>1440</v>
      </c>
      <c r="D3086" s="29">
        <v>14000000</v>
      </c>
      <c r="E3086" s="29">
        <v>11500000</v>
      </c>
      <c r="F3086" t="s">
        <v>4033</v>
      </c>
      <c r="G3086" s="13">
        <f>IFERROR(IF($F3086="ALTA",$D3086*1.03,
IF($F3086="MEDIA",$D3086*1,
IF($F3086="BAJA",$D3086*0.92,
IF($F3086="LIQUIDAR",_xlfn.XLOOKUP(A3086,Rotación!$A:$A,Rotación!$O:$O,0,0,-1),"")))),"")</f>
        <v>14000000</v>
      </c>
      <c r="H3086" s="13">
        <f>IFERROR(IF($F3086="ALTA",$D3086*1,
IF($F3086="MEDIA",$D3086*0.97,
IF($F3086="BAJA",$D3086*0.9,
IF($F3086="LIQUIDAR",_xlfn.XLOOKUP(A3086,Rotación!$A:$A,Rotación!$O:$O,0,0,-1),"")))),"")</f>
        <v>13580000</v>
      </c>
      <c r="I3086" s="13">
        <f>IFERROR(IF($F3086="ALTA",$D3086*0.97,
IF($F3086="MEDIA",$D3086*0.94,
IF($F3086="BAJA",$D3086*0.87,
IF($F3086="LIQUIDAR",_xlfn.XLOOKUP(A3086,Rotación!$A:$A,Rotación!$O:$O,0,0,-1),"")))),"")</f>
        <v>13160000</v>
      </c>
      <c r="J3086" s="13">
        <f>IFERROR(IF($F3086="ALTA",$D3086*0.94,
IF($F3086="MEDIA",$D3086*0.9,
IF($F3086="BAJA",$D3086*0.85,
IF($F3086="LIQUIDAR",_xlfn.XLOOKUP(A3086,Rotación!$A:$A,Rotación!$O:$O,0,0,-1),"")))),"")</f>
        <v>12600000</v>
      </c>
      <c r="K3086" s="13" t="str">
        <f>_xlfn.XLOOKUP(A3086,Rotación!$A:$A,Rotación!$P:$P,"",0,-1)</f>
        <v/>
      </c>
      <c r="L3086" s="25" t="e">
        <f t="shared" si="204"/>
        <v>#VALUE!</v>
      </c>
      <c r="M3086" s="26">
        <f t="shared" si="205"/>
        <v>0.8214285714285714</v>
      </c>
      <c r="N3086" s="22">
        <f>IFERROR(VLOOKUP(A3086,'Base ATR'!$1:$1048576,2,0),"")</f>
        <v>45440.659722222219</v>
      </c>
      <c r="O3086" s="23">
        <f t="shared" ca="1" si="206"/>
        <v>847.34027777778101</v>
      </c>
      <c r="P3086" t="str">
        <f t="shared" si="207"/>
        <v>SOBRE MERCADO</v>
      </c>
    </row>
    <row r="3087" spans="1:16" x14ac:dyDescent="0.3">
      <c r="A3087" t="s">
        <v>8839</v>
      </c>
      <c r="D3087" s="29">
        <v>15400000</v>
      </c>
      <c r="E3087" s="29">
        <v>12500000</v>
      </c>
      <c r="F3087" t="s">
        <v>4033</v>
      </c>
      <c r="G3087" s="13">
        <f>IFERROR(IF($F3087="ALTA",$D3087*1.03,
IF($F3087="MEDIA",$D3087*1,
IF($F3087="BAJA",$D3087*0.92,
IF($F3087="LIQUIDAR",_xlfn.XLOOKUP(A3087,Rotación!$A:$A,Rotación!$O:$O,0,0,-1),"")))),"")</f>
        <v>15400000</v>
      </c>
      <c r="H3087" s="13">
        <f>IFERROR(IF($F3087="ALTA",$D3087*1,
IF($F3087="MEDIA",$D3087*0.97,
IF($F3087="BAJA",$D3087*0.9,
IF($F3087="LIQUIDAR",_xlfn.XLOOKUP(A3087,Rotación!$A:$A,Rotación!$O:$O,0,0,-1),"")))),"")</f>
        <v>14938000</v>
      </c>
      <c r="I3087" s="13">
        <f>IFERROR(IF($F3087="ALTA",$D3087*0.97,
IF($F3087="MEDIA",$D3087*0.94,
IF($F3087="BAJA",$D3087*0.87,
IF($F3087="LIQUIDAR",_xlfn.XLOOKUP(A3087,Rotación!$A:$A,Rotación!$O:$O,0,0,-1),"")))),"")</f>
        <v>14476000</v>
      </c>
      <c r="J3087" s="13">
        <f>IFERROR(IF($F3087="ALTA",$D3087*0.94,
IF($F3087="MEDIA",$D3087*0.9,
IF($F3087="BAJA",$D3087*0.85,
IF($F3087="LIQUIDAR",_xlfn.XLOOKUP(A3087,Rotación!$A:$A,Rotación!$O:$O,0,0,-1),"")))),"")</f>
        <v>13860000</v>
      </c>
      <c r="K3087" s="13" t="str">
        <f>_xlfn.XLOOKUP(A3087,Rotación!$A:$A,Rotación!$P:$P,"",0,-1)</f>
        <v/>
      </c>
      <c r="L3087" s="25" t="e">
        <f t="shared" si="204"/>
        <v>#VALUE!</v>
      </c>
      <c r="M3087" s="26">
        <f t="shared" si="205"/>
        <v>0.81168831168831168</v>
      </c>
      <c r="N3087" s="22" t="str">
        <f>IFERROR(VLOOKUP(A3087,'Base ATR'!$1:$1048576,2,0),"")</f>
        <v/>
      </c>
      <c r="O3087" s="23" t="str">
        <f t="shared" ca="1" si="206"/>
        <v/>
      </c>
      <c r="P3087" t="str">
        <f t="shared" si="207"/>
        <v/>
      </c>
    </row>
    <row r="3088" spans="1:16" x14ac:dyDescent="0.3">
      <c r="A3088" t="s">
        <v>8678</v>
      </c>
      <c r="D3088" s="29">
        <v>21500000</v>
      </c>
      <c r="E3088" s="29">
        <v>16000000</v>
      </c>
      <c r="F3088" t="s">
        <v>5391</v>
      </c>
      <c r="G3088" s="13">
        <f>IFERROR(IF($F3088="ALTA",$D3088*1.03,
IF($F3088="MEDIA",$D3088*1,
IF($F3088="BAJA",$D3088*0.92,
IF($F3088="LIQUIDAR",_xlfn.XLOOKUP(A3088,Rotación!$A:$A,Rotación!$O:$O,0,0,-1),"")))),"")</f>
        <v>19780000</v>
      </c>
      <c r="H3088" s="13">
        <f>IFERROR(IF($F3088="ALTA",$D3088*1,
IF($F3088="MEDIA",$D3088*0.97,
IF($F3088="BAJA",$D3088*0.9,
IF($F3088="LIQUIDAR",_xlfn.XLOOKUP(A3088,Rotación!$A:$A,Rotación!$O:$O,0,0,-1),"")))),"")</f>
        <v>19350000</v>
      </c>
      <c r="I3088" s="13">
        <f>IFERROR(IF($F3088="ALTA",$D3088*0.97,
IF($F3088="MEDIA",$D3088*0.94,
IF($F3088="BAJA",$D3088*0.87,
IF($F3088="LIQUIDAR",_xlfn.XLOOKUP(A3088,Rotación!$A:$A,Rotación!$O:$O,0,0,-1),"")))),"")</f>
        <v>18705000</v>
      </c>
      <c r="J3088" s="13">
        <f>IFERROR(IF($F3088="ALTA",$D3088*0.94,
IF($F3088="MEDIA",$D3088*0.9,
IF($F3088="BAJA",$D3088*0.85,
IF($F3088="LIQUIDAR",_xlfn.XLOOKUP(A3088,Rotación!$A:$A,Rotación!$O:$O,0,0,-1),"")))),"")</f>
        <v>18275000</v>
      </c>
      <c r="K3088" s="13" t="str">
        <f>_xlfn.XLOOKUP(A3088,Rotación!$A:$A,Rotación!$P:$P,"",0,-1)</f>
        <v/>
      </c>
      <c r="L3088" s="25" t="e">
        <f t="shared" si="204"/>
        <v>#VALUE!</v>
      </c>
      <c r="M3088" s="26">
        <f t="shared" si="205"/>
        <v>0.7441860465116279</v>
      </c>
      <c r="N3088" s="22">
        <f>IFERROR(VLOOKUP(A3088,'Base ATR'!$1:$1048576,2,0),"")</f>
        <v>46154.710416666669</v>
      </c>
      <c r="O3088" s="23">
        <f t="shared" ca="1" si="206"/>
        <v>133.28958333333139</v>
      </c>
      <c r="P3088" t="str">
        <f t="shared" si="207"/>
        <v>SOBRE MERCADO</v>
      </c>
    </row>
    <row r="3089" spans="1:16" x14ac:dyDescent="0.3">
      <c r="A3089" t="s">
        <v>8845</v>
      </c>
      <c r="D3089" s="29">
        <v>31600000</v>
      </c>
      <c r="E3089" s="29">
        <v>26000000</v>
      </c>
      <c r="F3089" t="s">
        <v>4033</v>
      </c>
      <c r="G3089" s="13">
        <f>IFERROR(IF($F3089="ALTA",$D3089*1.03,
IF($F3089="MEDIA",$D3089*1,
IF($F3089="BAJA",$D3089*0.92,
IF($F3089="LIQUIDAR",_xlfn.XLOOKUP(A3089,Rotación!$A:$A,Rotación!$O:$O,0,0,-1),"")))),"")</f>
        <v>31600000</v>
      </c>
      <c r="H3089" s="13">
        <f>IFERROR(IF($F3089="ALTA",$D3089*1,
IF($F3089="MEDIA",$D3089*0.97,
IF($F3089="BAJA",$D3089*0.9,
IF($F3089="LIQUIDAR",_xlfn.XLOOKUP(A3089,Rotación!$A:$A,Rotación!$O:$O,0,0,-1),"")))),"")</f>
        <v>30652000</v>
      </c>
      <c r="I3089" s="13">
        <f>IFERROR(IF($F3089="ALTA",$D3089*0.97,
IF($F3089="MEDIA",$D3089*0.94,
IF($F3089="BAJA",$D3089*0.87,
IF($F3089="LIQUIDAR",_xlfn.XLOOKUP(A3089,Rotación!$A:$A,Rotación!$O:$O,0,0,-1),"")))),"")</f>
        <v>29704000</v>
      </c>
      <c r="J3089" s="13">
        <f>IFERROR(IF($F3089="ALTA",$D3089*0.94,
IF($F3089="MEDIA",$D3089*0.9,
IF($F3089="BAJA",$D3089*0.85,
IF($F3089="LIQUIDAR",_xlfn.XLOOKUP(A3089,Rotación!$A:$A,Rotación!$O:$O,0,0,-1),"")))),"")</f>
        <v>28440000</v>
      </c>
      <c r="K3089" s="13" t="str">
        <f>_xlfn.XLOOKUP(A3089,Rotación!$A:$A,Rotación!$P:$P,"",0,-1)</f>
        <v/>
      </c>
      <c r="L3089" s="25" t="e">
        <f t="shared" si="204"/>
        <v>#VALUE!</v>
      </c>
      <c r="M3089" s="26">
        <f t="shared" si="205"/>
        <v>0.82278481012658233</v>
      </c>
      <c r="N3089" s="22" t="str">
        <f>IFERROR(VLOOKUP(A3089,'Base ATR'!$1:$1048576,2,0),"")</f>
        <v/>
      </c>
      <c r="O3089" s="23" t="str">
        <f t="shared" ca="1" si="206"/>
        <v/>
      </c>
      <c r="P3089" t="str">
        <f t="shared" si="207"/>
        <v/>
      </c>
    </row>
    <row r="3090" spans="1:16" x14ac:dyDescent="0.3">
      <c r="A3090" t="s">
        <v>8847</v>
      </c>
      <c r="D3090" s="29">
        <v>8900000</v>
      </c>
      <c r="E3090" s="29">
        <v>7000000</v>
      </c>
      <c r="F3090" t="s">
        <v>4033</v>
      </c>
      <c r="G3090" s="13">
        <f>IFERROR(IF($F3090="ALTA",$D3090*1.03,
IF($F3090="MEDIA",$D3090*1,
IF($F3090="BAJA",$D3090*0.92,
IF($F3090="LIQUIDAR",_xlfn.XLOOKUP(A3090,Rotación!$A:$A,Rotación!$O:$O,0,0,-1),"")))),"")</f>
        <v>8900000</v>
      </c>
      <c r="H3090" s="13">
        <f>IFERROR(IF($F3090="ALTA",$D3090*1,
IF($F3090="MEDIA",$D3090*0.97,
IF($F3090="BAJA",$D3090*0.9,
IF($F3090="LIQUIDAR",_xlfn.XLOOKUP(A3090,Rotación!$A:$A,Rotación!$O:$O,0,0,-1),"")))),"")</f>
        <v>8633000</v>
      </c>
      <c r="I3090" s="13">
        <f>IFERROR(IF($F3090="ALTA",$D3090*0.97,
IF($F3090="MEDIA",$D3090*0.94,
IF($F3090="BAJA",$D3090*0.87,
IF($F3090="LIQUIDAR",_xlfn.XLOOKUP(A3090,Rotación!$A:$A,Rotación!$O:$O,0,0,-1),"")))),"")</f>
        <v>8365999.9999999991</v>
      </c>
      <c r="J3090" s="13">
        <f>IFERROR(IF($F3090="ALTA",$D3090*0.94,
IF($F3090="MEDIA",$D3090*0.9,
IF($F3090="BAJA",$D3090*0.85,
IF($F3090="LIQUIDAR",_xlfn.XLOOKUP(A3090,Rotación!$A:$A,Rotación!$O:$O,0,0,-1),"")))),"")</f>
        <v>8010000</v>
      </c>
      <c r="K3090" s="13" t="str">
        <f>_xlfn.XLOOKUP(A3090,Rotación!$A:$A,Rotación!$P:$P,"",0,-1)</f>
        <v/>
      </c>
      <c r="L3090" s="25" t="e">
        <f t="shared" si="204"/>
        <v>#VALUE!</v>
      </c>
      <c r="M3090" s="26">
        <f t="shared" si="205"/>
        <v>0.7865168539325843</v>
      </c>
      <c r="N3090" s="22" t="str">
        <f>IFERROR(VLOOKUP(A3090,'Base ATR'!$1:$1048576,2,0),"")</f>
        <v/>
      </c>
      <c r="O3090" s="23" t="str">
        <f t="shared" ca="1" si="206"/>
        <v/>
      </c>
      <c r="P3090" t="str">
        <f t="shared" si="207"/>
        <v/>
      </c>
    </row>
    <row r="3091" spans="1:16" x14ac:dyDescent="0.3">
      <c r="A3091" t="s">
        <v>10110</v>
      </c>
      <c r="D3091" s="29">
        <v>18600000</v>
      </c>
      <c r="E3091" s="29">
        <v>14500000</v>
      </c>
      <c r="F3091" t="s">
        <v>5390</v>
      </c>
      <c r="G3091" s="13">
        <f>IFERROR(IF($F3091="ALTA",$D3091*1.03,
IF($F3091="MEDIA",$D3091*1,
IF($F3091="BAJA",$D3091*0.92,
IF($F3091="LIQUIDAR",_xlfn.XLOOKUP(A3091,Rotación!$A:$A,Rotación!$O:$O,0,0,-1),"")))),"")</f>
        <v>19158000</v>
      </c>
      <c r="H3091" s="13">
        <f>IFERROR(IF($F3091="ALTA",$D3091*1,
IF($F3091="MEDIA",$D3091*0.97,
IF($F3091="BAJA",$D3091*0.9,
IF($F3091="LIQUIDAR",_xlfn.XLOOKUP(A3091,Rotación!$A:$A,Rotación!$O:$O,0,0,-1),"")))),"")</f>
        <v>18600000</v>
      </c>
      <c r="I3091" s="13">
        <f>IFERROR(IF($F3091="ALTA",$D3091*0.97,
IF($F3091="MEDIA",$D3091*0.94,
IF($F3091="BAJA",$D3091*0.87,
IF($F3091="LIQUIDAR",_xlfn.XLOOKUP(A3091,Rotación!$A:$A,Rotación!$O:$O,0,0,-1),"")))),"")</f>
        <v>18042000</v>
      </c>
      <c r="J3091" s="13">
        <f>IFERROR(IF($F3091="ALTA",$D3091*0.94,
IF($F3091="MEDIA",$D3091*0.9,
IF($F3091="BAJA",$D3091*0.85,
IF($F3091="LIQUIDAR",_xlfn.XLOOKUP(A3091,Rotación!$A:$A,Rotación!$O:$O,0,0,-1),"")))),"")</f>
        <v>17484000</v>
      </c>
      <c r="K3091" s="13" t="str">
        <f>_xlfn.XLOOKUP(A3091,Rotación!$A:$A,Rotación!$P:$P,"",0,-1)</f>
        <v/>
      </c>
      <c r="L3091" s="25" t="e">
        <f t="shared" si="204"/>
        <v>#VALUE!</v>
      </c>
      <c r="M3091" s="26">
        <f t="shared" si="205"/>
        <v>0.77956989247311825</v>
      </c>
      <c r="N3091" s="22" t="str">
        <f>IFERROR(VLOOKUP(A3091,'Base ATR'!$1:$1048576,2,0),"")</f>
        <v/>
      </c>
      <c r="O3091" s="23" t="str">
        <f t="shared" ca="1" si="206"/>
        <v/>
      </c>
      <c r="P3091" t="str">
        <f t="shared" si="207"/>
        <v/>
      </c>
    </row>
    <row r="3092" spans="1:16" x14ac:dyDescent="0.3">
      <c r="A3092" t="s">
        <v>6209</v>
      </c>
      <c r="D3092" s="29">
        <v>26500000</v>
      </c>
      <c r="E3092" s="29">
        <v>16000000</v>
      </c>
      <c r="F3092" t="s">
        <v>5391</v>
      </c>
      <c r="G3092" s="13">
        <f>IFERROR(IF($F3092="ALTA",$D3092*1.03,
IF($F3092="MEDIA",$D3092*1,
IF($F3092="BAJA",$D3092*0.92,
IF($F3092="LIQUIDAR",_xlfn.XLOOKUP(A3092,Rotación!$A:$A,Rotación!$O:$O,0,0,-1),"")))),"")</f>
        <v>24380000</v>
      </c>
      <c r="H3092" s="13">
        <f>IFERROR(IF($F3092="ALTA",$D3092*1,
IF($F3092="MEDIA",$D3092*0.97,
IF($F3092="BAJA",$D3092*0.9,
IF($F3092="LIQUIDAR",_xlfn.XLOOKUP(A3092,Rotación!$A:$A,Rotación!$O:$O,0,0,-1),"")))),"")</f>
        <v>23850000</v>
      </c>
      <c r="I3092" s="13">
        <f>IFERROR(IF($F3092="ALTA",$D3092*0.97,
IF($F3092="MEDIA",$D3092*0.94,
IF($F3092="BAJA",$D3092*0.87,
IF($F3092="LIQUIDAR",_xlfn.XLOOKUP(A3092,Rotación!$A:$A,Rotación!$O:$O,0,0,-1),"")))),"")</f>
        <v>23055000</v>
      </c>
      <c r="J3092" s="13">
        <f>IFERROR(IF($F3092="ALTA",$D3092*0.94,
IF($F3092="MEDIA",$D3092*0.9,
IF($F3092="BAJA",$D3092*0.85,
IF($F3092="LIQUIDAR",_xlfn.XLOOKUP(A3092,Rotación!$A:$A,Rotación!$O:$O,0,0,-1),"")))),"")</f>
        <v>22525000</v>
      </c>
      <c r="K3092" s="13">
        <f>_xlfn.XLOOKUP(A3092,Rotación!$A:$A,Rotación!$P:$P,"",0,-1)</f>
        <v>16490000</v>
      </c>
      <c r="L3092" s="25">
        <f t="shared" si="204"/>
        <v>-10010000</v>
      </c>
      <c r="M3092" s="26">
        <f t="shared" si="205"/>
        <v>0.60377358490566035</v>
      </c>
      <c r="N3092" s="22">
        <f>IFERROR(VLOOKUP(A3092,'Base ATR'!$1:$1048576,2,0),"")</f>
        <v>46167.684027777781</v>
      </c>
      <c r="O3092" s="23">
        <f t="shared" ca="1" si="206"/>
        <v>120.31597222221899</v>
      </c>
      <c r="P3092" t="str">
        <f t="shared" si="207"/>
        <v>BAJO MERCADO</v>
      </c>
    </row>
    <row r="3093" spans="1:16" x14ac:dyDescent="0.3">
      <c r="A3093" t="s">
        <v>8853</v>
      </c>
      <c r="D3093" s="29">
        <v>11600000</v>
      </c>
      <c r="E3093" s="29">
        <v>9500000</v>
      </c>
      <c r="F3093" t="s">
        <v>5391</v>
      </c>
      <c r="G3093" s="13">
        <f>IFERROR(IF($F3093="ALTA",$D3093*1.03,
IF($F3093="MEDIA",$D3093*1,
IF($F3093="BAJA",$D3093*0.92,
IF($F3093="LIQUIDAR",_xlfn.XLOOKUP(A3093,Rotación!$A:$A,Rotación!$O:$O,0,0,-1),"")))),"")</f>
        <v>10672000</v>
      </c>
      <c r="H3093" s="13">
        <f>IFERROR(IF($F3093="ALTA",$D3093*1,
IF($F3093="MEDIA",$D3093*0.97,
IF($F3093="BAJA",$D3093*0.9,
IF($F3093="LIQUIDAR",_xlfn.XLOOKUP(A3093,Rotación!$A:$A,Rotación!$O:$O,0,0,-1),"")))),"")</f>
        <v>10440000</v>
      </c>
      <c r="I3093" s="13">
        <f>IFERROR(IF($F3093="ALTA",$D3093*0.97,
IF($F3093="MEDIA",$D3093*0.94,
IF($F3093="BAJA",$D3093*0.87,
IF($F3093="LIQUIDAR",_xlfn.XLOOKUP(A3093,Rotación!$A:$A,Rotación!$O:$O,0,0,-1),"")))),"")</f>
        <v>10092000</v>
      </c>
      <c r="J3093" s="13">
        <f>IFERROR(IF($F3093="ALTA",$D3093*0.94,
IF($F3093="MEDIA",$D3093*0.9,
IF($F3093="BAJA",$D3093*0.85,
IF($F3093="LIQUIDAR",_xlfn.XLOOKUP(A3093,Rotación!$A:$A,Rotación!$O:$O,0,0,-1),"")))),"")</f>
        <v>9860000</v>
      </c>
      <c r="K3093" s="13" t="str">
        <f>_xlfn.XLOOKUP(A3093,Rotación!$A:$A,Rotación!$P:$P,"",0,-1)</f>
        <v/>
      </c>
      <c r="L3093" s="25" t="e">
        <f t="shared" si="204"/>
        <v>#VALUE!</v>
      </c>
      <c r="M3093" s="26">
        <f t="shared" si="205"/>
        <v>0.81896551724137934</v>
      </c>
      <c r="N3093" s="22" t="str">
        <f>IFERROR(VLOOKUP(A3093,'Base ATR'!$1:$1048576,2,0),"")</f>
        <v/>
      </c>
      <c r="O3093" s="23" t="str">
        <f t="shared" ca="1" si="206"/>
        <v/>
      </c>
      <c r="P3093" t="str">
        <f t="shared" si="207"/>
        <v/>
      </c>
    </row>
    <row r="3094" spans="1:16" x14ac:dyDescent="0.3">
      <c r="A3094" t="s">
        <v>8667</v>
      </c>
      <c r="D3094" s="29">
        <v>11900000</v>
      </c>
      <c r="E3094" s="29">
        <v>10000000</v>
      </c>
      <c r="F3094" t="s">
        <v>5390</v>
      </c>
      <c r="G3094" s="13">
        <f>IFERROR(IF($F3094="ALTA",$D3094*1.03,
IF($F3094="MEDIA",$D3094*1,
IF($F3094="BAJA",$D3094*0.92,
IF($F3094="LIQUIDAR",_xlfn.XLOOKUP(A3094,Rotación!$A:$A,Rotación!$O:$O,0,0,-1),"")))),"")</f>
        <v>12257000</v>
      </c>
      <c r="H3094" s="13">
        <f>IFERROR(IF($F3094="ALTA",$D3094*1,
IF($F3094="MEDIA",$D3094*0.97,
IF($F3094="BAJA",$D3094*0.9,
IF($F3094="LIQUIDAR",_xlfn.XLOOKUP(A3094,Rotación!$A:$A,Rotación!$O:$O,0,0,-1),"")))),"")</f>
        <v>11900000</v>
      </c>
      <c r="I3094" s="13">
        <f>IFERROR(IF($F3094="ALTA",$D3094*0.97,
IF($F3094="MEDIA",$D3094*0.94,
IF($F3094="BAJA",$D3094*0.87,
IF($F3094="LIQUIDAR",_xlfn.XLOOKUP(A3094,Rotación!$A:$A,Rotación!$O:$O,0,0,-1),"")))),"")</f>
        <v>11543000</v>
      </c>
      <c r="J3094" s="13">
        <f>IFERROR(IF($F3094="ALTA",$D3094*0.94,
IF($F3094="MEDIA",$D3094*0.9,
IF($F3094="BAJA",$D3094*0.85,
IF($F3094="LIQUIDAR",_xlfn.XLOOKUP(A3094,Rotación!$A:$A,Rotación!$O:$O,0,0,-1),"")))),"")</f>
        <v>11186000</v>
      </c>
      <c r="K3094" s="13" t="str">
        <f>_xlfn.XLOOKUP(A3094,Rotación!$A:$A,Rotación!$P:$P,"",0,-1)</f>
        <v/>
      </c>
      <c r="L3094" s="25" t="e">
        <f t="shared" si="204"/>
        <v>#VALUE!</v>
      </c>
      <c r="M3094" s="26">
        <f t="shared" si="205"/>
        <v>0.84033613445378152</v>
      </c>
      <c r="N3094" s="22">
        <f>IFERROR(VLOOKUP(A3094,'Base ATR'!$1:$1048576,2,0),"")</f>
        <v>46172.447222222225</v>
      </c>
      <c r="O3094" s="23">
        <f t="shared" ca="1" si="206"/>
        <v>115.55277777777519</v>
      </c>
      <c r="P3094" t="str">
        <f t="shared" si="207"/>
        <v>SOBRE MERCADO</v>
      </c>
    </row>
    <row r="3095" spans="1:16" x14ac:dyDescent="0.3">
      <c r="A3095" t="s">
        <v>8858</v>
      </c>
      <c r="D3095" s="29">
        <v>13200000</v>
      </c>
      <c r="E3095" s="29">
        <v>8000000</v>
      </c>
      <c r="F3095" t="s">
        <v>5390</v>
      </c>
      <c r="G3095" s="13">
        <f>IFERROR(IF($F3095="ALTA",$D3095*1.03,
IF($F3095="MEDIA",$D3095*1,
IF($F3095="BAJA",$D3095*0.92,
IF($F3095="LIQUIDAR",_xlfn.XLOOKUP(A3095,Rotación!$A:$A,Rotación!$O:$O,0,0,-1),"")))),"")</f>
        <v>13596000</v>
      </c>
      <c r="H3095" s="13">
        <f>IFERROR(IF($F3095="ALTA",$D3095*1,
IF($F3095="MEDIA",$D3095*0.97,
IF($F3095="BAJA",$D3095*0.9,
IF($F3095="LIQUIDAR",_xlfn.XLOOKUP(A3095,Rotación!$A:$A,Rotación!$O:$O,0,0,-1),"")))),"")</f>
        <v>13200000</v>
      </c>
      <c r="I3095" s="13">
        <f>IFERROR(IF($F3095="ALTA",$D3095*0.97,
IF($F3095="MEDIA",$D3095*0.94,
IF($F3095="BAJA",$D3095*0.87,
IF($F3095="LIQUIDAR",_xlfn.XLOOKUP(A3095,Rotación!$A:$A,Rotación!$O:$O,0,0,-1),"")))),"")</f>
        <v>12804000</v>
      </c>
      <c r="J3095" s="13">
        <f>IFERROR(IF($F3095="ALTA",$D3095*0.94,
IF($F3095="MEDIA",$D3095*0.9,
IF($F3095="BAJA",$D3095*0.85,
IF($F3095="LIQUIDAR",_xlfn.XLOOKUP(A3095,Rotación!$A:$A,Rotación!$O:$O,0,0,-1),"")))),"")</f>
        <v>12408000</v>
      </c>
      <c r="K3095" s="13" t="str">
        <f>_xlfn.XLOOKUP(A3095,Rotación!$A:$A,Rotación!$P:$P,"",0,-1)</f>
        <v/>
      </c>
      <c r="L3095" s="25" t="e">
        <f t="shared" si="204"/>
        <v>#VALUE!</v>
      </c>
      <c r="M3095" s="26">
        <f t="shared" si="205"/>
        <v>0.60606060606060608</v>
      </c>
      <c r="N3095" s="22" t="str">
        <f>IFERROR(VLOOKUP(A3095,'Base ATR'!$1:$1048576,2,0),"")</f>
        <v/>
      </c>
      <c r="O3095" s="23" t="str">
        <f t="shared" ca="1" si="206"/>
        <v/>
      </c>
      <c r="P3095" t="str">
        <f t="shared" si="207"/>
        <v/>
      </c>
    </row>
    <row r="3096" spans="1:16" x14ac:dyDescent="0.3">
      <c r="A3096" t="s">
        <v>8861</v>
      </c>
      <c r="D3096" s="29">
        <v>15500000</v>
      </c>
      <c r="E3096" s="29">
        <v>12200000</v>
      </c>
      <c r="F3096" t="s">
        <v>5390</v>
      </c>
      <c r="G3096" s="13">
        <f>IFERROR(IF($F3096="ALTA",$D3096*1.03,
IF($F3096="MEDIA",$D3096*1,
IF($F3096="BAJA",$D3096*0.92,
IF($F3096="LIQUIDAR",_xlfn.XLOOKUP(A3096,Rotación!$A:$A,Rotación!$O:$O,0,0,-1),"")))),"")</f>
        <v>15965000</v>
      </c>
      <c r="H3096" s="13">
        <f>IFERROR(IF($F3096="ALTA",$D3096*1,
IF($F3096="MEDIA",$D3096*0.97,
IF($F3096="BAJA",$D3096*0.9,
IF($F3096="LIQUIDAR",_xlfn.XLOOKUP(A3096,Rotación!$A:$A,Rotación!$O:$O,0,0,-1),"")))),"")</f>
        <v>15500000</v>
      </c>
      <c r="I3096" s="13">
        <f>IFERROR(IF($F3096="ALTA",$D3096*0.97,
IF($F3096="MEDIA",$D3096*0.94,
IF($F3096="BAJA",$D3096*0.87,
IF($F3096="LIQUIDAR",_xlfn.XLOOKUP(A3096,Rotación!$A:$A,Rotación!$O:$O,0,0,-1),"")))),"")</f>
        <v>15035000</v>
      </c>
      <c r="J3096" s="13">
        <f>IFERROR(IF($F3096="ALTA",$D3096*0.94,
IF($F3096="MEDIA",$D3096*0.9,
IF($F3096="BAJA",$D3096*0.85,
IF($F3096="LIQUIDAR",_xlfn.XLOOKUP(A3096,Rotación!$A:$A,Rotación!$O:$O,0,0,-1),"")))),"")</f>
        <v>14570000</v>
      </c>
      <c r="K3096" s="13" t="str">
        <f>_xlfn.XLOOKUP(A3096,Rotación!$A:$A,Rotación!$P:$P,"",0,-1)</f>
        <v/>
      </c>
      <c r="L3096" s="25" t="e">
        <f t="shared" si="204"/>
        <v>#VALUE!</v>
      </c>
      <c r="M3096" s="26">
        <f t="shared" si="205"/>
        <v>0.7870967741935484</v>
      </c>
      <c r="N3096" s="22" t="str">
        <f>IFERROR(VLOOKUP(A3096,'Base ATR'!$1:$1048576,2,0),"")</f>
        <v/>
      </c>
      <c r="O3096" s="23" t="str">
        <f t="shared" ca="1" si="206"/>
        <v/>
      </c>
      <c r="P3096" t="str">
        <f t="shared" si="207"/>
        <v/>
      </c>
    </row>
    <row r="3097" spans="1:16" x14ac:dyDescent="0.3">
      <c r="A3097" t="s">
        <v>8863</v>
      </c>
      <c r="D3097" s="29">
        <v>12000000</v>
      </c>
      <c r="E3097" s="29">
        <v>9500000</v>
      </c>
      <c r="F3097" t="s">
        <v>5391</v>
      </c>
      <c r="G3097" s="13">
        <f>IFERROR(IF($F3097="ALTA",$D3097*1.03,
IF($F3097="MEDIA",$D3097*1,
IF($F3097="BAJA",$D3097*0.92,
IF($F3097="LIQUIDAR",_xlfn.XLOOKUP(A3097,Rotación!$A:$A,Rotación!$O:$O,0,0,-1),"")))),"")</f>
        <v>11040000</v>
      </c>
      <c r="H3097" s="13">
        <f>IFERROR(IF($F3097="ALTA",$D3097*1,
IF($F3097="MEDIA",$D3097*0.97,
IF($F3097="BAJA",$D3097*0.9,
IF($F3097="LIQUIDAR",_xlfn.XLOOKUP(A3097,Rotación!$A:$A,Rotación!$O:$O,0,0,-1),"")))),"")</f>
        <v>10800000</v>
      </c>
      <c r="I3097" s="13">
        <f>IFERROR(IF($F3097="ALTA",$D3097*0.97,
IF($F3097="MEDIA",$D3097*0.94,
IF($F3097="BAJA",$D3097*0.87,
IF($F3097="LIQUIDAR",_xlfn.XLOOKUP(A3097,Rotación!$A:$A,Rotación!$O:$O,0,0,-1),"")))),"")</f>
        <v>10440000</v>
      </c>
      <c r="J3097" s="13">
        <f>IFERROR(IF($F3097="ALTA",$D3097*0.94,
IF($F3097="MEDIA",$D3097*0.9,
IF($F3097="BAJA",$D3097*0.85,
IF($F3097="LIQUIDAR",_xlfn.XLOOKUP(A3097,Rotación!$A:$A,Rotación!$O:$O,0,0,-1),"")))),"")</f>
        <v>10200000</v>
      </c>
      <c r="K3097" s="13" t="str">
        <f>_xlfn.XLOOKUP(A3097,Rotación!$A:$A,Rotación!$P:$P,"",0,-1)</f>
        <v/>
      </c>
      <c r="L3097" s="25" t="e">
        <f t="shared" si="204"/>
        <v>#VALUE!</v>
      </c>
      <c r="M3097" s="26">
        <f t="shared" si="205"/>
        <v>0.79166666666666663</v>
      </c>
      <c r="N3097" s="22" t="str">
        <f>IFERROR(VLOOKUP(A3097,'Base ATR'!$1:$1048576,2,0),"")</f>
        <v/>
      </c>
      <c r="O3097" s="23" t="str">
        <f t="shared" ca="1" si="206"/>
        <v/>
      </c>
      <c r="P3097" t="str">
        <f t="shared" si="207"/>
        <v/>
      </c>
    </row>
    <row r="3098" spans="1:16" x14ac:dyDescent="0.3">
      <c r="A3098" t="s">
        <v>8866</v>
      </c>
      <c r="D3098" s="29">
        <v>14900000</v>
      </c>
      <c r="E3098" s="29">
        <v>12500000</v>
      </c>
      <c r="F3098" t="s">
        <v>4033</v>
      </c>
      <c r="G3098" s="13">
        <f>IFERROR(IF($F3098="ALTA",$D3098*1.03,
IF($F3098="MEDIA",$D3098*1,
IF($F3098="BAJA",$D3098*0.92,
IF($F3098="LIQUIDAR",_xlfn.XLOOKUP(A3098,Rotación!$A:$A,Rotación!$O:$O,0,0,-1),"")))),"")</f>
        <v>14900000</v>
      </c>
      <c r="H3098" s="13">
        <f>IFERROR(IF($F3098="ALTA",$D3098*1,
IF($F3098="MEDIA",$D3098*0.97,
IF($F3098="BAJA",$D3098*0.9,
IF($F3098="LIQUIDAR",_xlfn.XLOOKUP(A3098,Rotación!$A:$A,Rotación!$O:$O,0,0,-1),"")))),"")</f>
        <v>14453000</v>
      </c>
      <c r="I3098" s="13">
        <f>IFERROR(IF($F3098="ALTA",$D3098*0.97,
IF($F3098="MEDIA",$D3098*0.94,
IF($F3098="BAJA",$D3098*0.87,
IF($F3098="LIQUIDAR",_xlfn.XLOOKUP(A3098,Rotación!$A:$A,Rotación!$O:$O,0,0,-1),"")))),"")</f>
        <v>14006000</v>
      </c>
      <c r="J3098" s="13">
        <f>IFERROR(IF($F3098="ALTA",$D3098*0.94,
IF($F3098="MEDIA",$D3098*0.9,
IF($F3098="BAJA",$D3098*0.85,
IF($F3098="LIQUIDAR",_xlfn.XLOOKUP(A3098,Rotación!$A:$A,Rotación!$O:$O,0,0,-1),"")))),"")</f>
        <v>13410000</v>
      </c>
      <c r="K3098" s="13" t="str">
        <f>_xlfn.XLOOKUP(A3098,Rotación!$A:$A,Rotación!$P:$P,"",0,-1)</f>
        <v/>
      </c>
      <c r="L3098" s="25" t="e">
        <f t="shared" ref="L3098:L3140" si="208">K3098-D3098</f>
        <v>#VALUE!</v>
      </c>
      <c r="M3098" s="26">
        <f t="shared" ref="M3098:M3140" si="209">E3098/D3098</f>
        <v>0.83892617449664431</v>
      </c>
      <c r="N3098" s="22" t="str">
        <f>IFERROR(VLOOKUP(A3098,'Base ATR'!$1:$1048576,2,0),"")</f>
        <v/>
      </c>
      <c r="O3098" s="23" t="str">
        <f t="shared" ref="O3098:O3140" ca="1" si="210">IF(N3098="","",TODAY()-N3098)</f>
        <v/>
      </c>
      <c r="P3098" t="str">
        <f t="shared" ref="P3098:P3140" si="211">IF(N3098="", "", IF(K3098 &gt; D3098, "SOBRE MERCADO", IF(K3098 &lt; D3098, "BAJO MERCADO", "ALINEADO")))</f>
        <v/>
      </c>
    </row>
    <row r="3099" spans="1:16" x14ac:dyDescent="0.3">
      <c r="A3099" t="s">
        <v>8868</v>
      </c>
      <c r="D3099" s="29">
        <v>14400000</v>
      </c>
      <c r="E3099" s="29">
        <v>11500000</v>
      </c>
      <c r="F3099" t="s">
        <v>5391</v>
      </c>
      <c r="G3099" s="13">
        <f>IFERROR(IF($F3099="ALTA",$D3099*1.03,
IF($F3099="MEDIA",$D3099*1,
IF($F3099="BAJA",$D3099*0.92,
IF($F3099="LIQUIDAR",_xlfn.XLOOKUP(A3099,Rotación!$A:$A,Rotación!$O:$O,0,0,-1),"")))),"")</f>
        <v>13248000</v>
      </c>
      <c r="H3099" s="13">
        <f>IFERROR(IF($F3099="ALTA",$D3099*1,
IF($F3099="MEDIA",$D3099*0.97,
IF($F3099="BAJA",$D3099*0.9,
IF($F3099="LIQUIDAR",_xlfn.XLOOKUP(A3099,Rotación!$A:$A,Rotación!$O:$O,0,0,-1),"")))),"")</f>
        <v>12960000</v>
      </c>
      <c r="I3099" s="13">
        <f>IFERROR(IF($F3099="ALTA",$D3099*0.97,
IF($F3099="MEDIA",$D3099*0.94,
IF($F3099="BAJA",$D3099*0.87,
IF($F3099="LIQUIDAR",_xlfn.XLOOKUP(A3099,Rotación!$A:$A,Rotación!$O:$O,0,0,-1),"")))),"")</f>
        <v>12528000</v>
      </c>
      <c r="J3099" s="13">
        <f>IFERROR(IF($F3099="ALTA",$D3099*0.94,
IF($F3099="MEDIA",$D3099*0.9,
IF($F3099="BAJA",$D3099*0.85,
IF($F3099="LIQUIDAR",_xlfn.XLOOKUP(A3099,Rotación!$A:$A,Rotación!$O:$O,0,0,-1),"")))),"")</f>
        <v>12240000</v>
      </c>
      <c r="K3099" s="13" t="str">
        <f>_xlfn.XLOOKUP(A3099,Rotación!$A:$A,Rotación!$P:$P,"",0,-1)</f>
        <v/>
      </c>
      <c r="L3099" s="25" t="e">
        <f t="shared" si="208"/>
        <v>#VALUE!</v>
      </c>
      <c r="M3099" s="26">
        <f t="shared" si="209"/>
        <v>0.79861111111111116</v>
      </c>
      <c r="N3099" s="22" t="str">
        <f>IFERROR(VLOOKUP(A3099,'Base ATR'!$1:$1048576,2,0),"")</f>
        <v/>
      </c>
      <c r="O3099" s="23" t="str">
        <f t="shared" ca="1" si="210"/>
        <v/>
      </c>
      <c r="P3099" t="str">
        <f t="shared" si="211"/>
        <v/>
      </c>
    </row>
    <row r="3100" spans="1:16" x14ac:dyDescent="0.3">
      <c r="A3100" t="s">
        <v>8870</v>
      </c>
      <c r="D3100" s="29">
        <v>27800000</v>
      </c>
      <c r="E3100" s="29">
        <v>22000000</v>
      </c>
      <c r="F3100" t="s">
        <v>5391</v>
      </c>
      <c r="G3100" s="13">
        <f>IFERROR(IF($F3100="ALTA",$D3100*1.03,
IF($F3100="MEDIA",$D3100*1,
IF($F3100="BAJA",$D3100*0.92,
IF($F3100="LIQUIDAR",_xlfn.XLOOKUP(A3100,Rotación!$A:$A,Rotación!$O:$O,0,0,-1),"")))),"")</f>
        <v>25576000</v>
      </c>
      <c r="H3100" s="13">
        <f>IFERROR(IF($F3100="ALTA",$D3100*1,
IF($F3100="MEDIA",$D3100*0.97,
IF($F3100="BAJA",$D3100*0.9,
IF($F3100="LIQUIDAR",_xlfn.XLOOKUP(A3100,Rotación!$A:$A,Rotación!$O:$O,0,0,-1),"")))),"")</f>
        <v>25020000</v>
      </c>
      <c r="I3100" s="13">
        <f>IFERROR(IF($F3100="ALTA",$D3100*0.97,
IF($F3100="MEDIA",$D3100*0.94,
IF($F3100="BAJA",$D3100*0.87,
IF($F3100="LIQUIDAR",_xlfn.XLOOKUP(A3100,Rotación!$A:$A,Rotación!$O:$O,0,0,-1),"")))),"")</f>
        <v>24186000</v>
      </c>
      <c r="J3100" s="13">
        <f>IFERROR(IF($F3100="ALTA",$D3100*0.94,
IF($F3100="MEDIA",$D3100*0.9,
IF($F3100="BAJA",$D3100*0.85,
IF($F3100="LIQUIDAR",_xlfn.XLOOKUP(A3100,Rotación!$A:$A,Rotación!$O:$O,0,0,-1),"")))),"")</f>
        <v>23630000</v>
      </c>
      <c r="K3100" s="13" t="str">
        <f>_xlfn.XLOOKUP(A3100,Rotación!$A:$A,Rotación!$P:$P,"",0,-1)</f>
        <v/>
      </c>
      <c r="L3100" s="25" t="e">
        <f t="shared" si="208"/>
        <v>#VALUE!</v>
      </c>
      <c r="M3100" s="26">
        <f t="shared" si="209"/>
        <v>0.79136690647482011</v>
      </c>
      <c r="N3100" s="22" t="str">
        <f>IFERROR(VLOOKUP(A3100,'Base ATR'!$1:$1048576,2,0),"")</f>
        <v/>
      </c>
      <c r="O3100" s="23" t="str">
        <f t="shared" ca="1" si="210"/>
        <v/>
      </c>
      <c r="P3100" t="str">
        <f t="shared" si="211"/>
        <v/>
      </c>
    </row>
    <row r="3101" spans="1:16" x14ac:dyDescent="0.3">
      <c r="A3101" t="s">
        <v>8873</v>
      </c>
      <c r="D3101" s="29">
        <v>12200000</v>
      </c>
      <c r="E3101" s="29">
        <v>10000000</v>
      </c>
      <c r="F3101" t="s">
        <v>4033</v>
      </c>
      <c r="G3101" s="13">
        <f>IFERROR(IF($F3101="ALTA",$D3101*1.03,
IF($F3101="MEDIA",$D3101*1,
IF($F3101="BAJA",$D3101*0.92,
IF($F3101="LIQUIDAR",_xlfn.XLOOKUP(A3101,Rotación!$A:$A,Rotación!$O:$O,0,0,-1),"")))),"")</f>
        <v>12200000</v>
      </c>
      <c r="H3101" s="13">
        <f>IFERROR(IF($F3101="ALTA",$D3101*1,
IF($F3101="MEDIA",$D3101*0.97,
IF($F3101="BAJA",$D3101*0.9,
IF($F3101="LIQUIDAR",_xlfn.XLOOKUP(A3101,Rotación!$A:$A,Rotación!$O:$O,0,0,-1),"")))),"")</f>
        <v>11834000</v>
      </c>
      <c r="I3101" s="13">
        <f>IFERROR(IF($F3101="ALTA",$D3101*0.97,
IF($F3101="MEDIA",$D3101*0.94,
IF($F3101="BAJA",$D3101*0.87,
IF($F3101="LIQUIDAR",_xlfn.XLOOKUP(A3101,Rotación!$A:$A,Rotación!$O:$O,0,0,-1),"")))),"")</f>
        <v>11468000</v>
      </c>
      <c r="J3101" s="13">
        <f>IFERROR(IF($F3101="ALTA",$D3101*0.94,
IF($F3101="MEDIA",$D3101*0.9,
IF($F3101="BAJA",$D3101*0.85,
IF($F3101="LIQUIDAR",_xlfn.XLOOKUP(A3101,Rotación!$A:$A,Rotación!$O:$O,0,0,-1),"")))),"")</f>
        <v>10980000</v>
      </c>
      <c r="K3101" s="13" t="str">
        <f>_xlfn.XLOOKUP(A3101,Rotación!$A:$A,Rotación!$P:$P,"",0,-1)</f>
        <v/>
      </c>
      <c r="L3101" s="25" t="e">
        <f t="shared" si="208"/>
        <v>#VALUE!</v>
      </c>
      <c r="M3101" s="26">
        <f t="shared" si="209"/>
        <v>0.81967213114754101</v>
      </c>
      <c r="N3101" s="22" t="str">
        <f>IFERROR(VLOOKUP(A3101,'Base ATR'!$1:$1048576,2,0),"")</f>
        <v/>
      </c>
      <c r="O3101" s="23" t="str">
        <f t="shared" ca="1" si="210"/>
        <v/>
      </c>
      <c r="P3101" t="str">
        <f t="shared" si="211"/>
        <v/>
      </c>
    </row>
    <row r="3102" spans="1:16" x14ac:dyDescent="0.3">
      <c r="A3102" t="s">
        <v>8876</v>
      </c>
      <c r="D3102" s="29">
        <v>22300000</v>
      </c>
      <c r="E3102" s="29">
        <v>18000000</v>
      </c>
      <c r="F3102" t="s">
        <v>4033</v>
      </c>
      <c r="G3102" s="13">
        <f>IFERROR(IF($F3102="ALTA",$D3102*1.03,
IF($F3102="MEDIA",$D3102*1,
IF($F3102="BAJA",$D3102*0.92,
IF($F3102="LIQUIDAR",_xlfn.XLOOKUP(A3102,Rotación!$A:$A,Rotación!$O:$O,0,0,-1),"")))),"")</f>
        <v>22300000</v>
      </c>
      <c r="H3102" s="13">
        <f>IFERROR(IF($F3102="ALTA",$D3102*1,
IF($F3102="MEDIA",$D3102*0.97,
IF($F3102="BAJA",$D3102*0.9,
IF($F3102="LIQUIDAR",_xlfn.XLOOKUP(A3102,Rotación!$A:$A,Rotación!$O:$O,0,0,-1),"")))),"")</f>
        <v>21631000</v>
      </c>
      <c r="I3102" s="13">
        <f>IFERROR(IF($F3102="ALTA",$D3102*0.97,
IF($F3102="MEDIA",$D3102*0.94,
IF($F3102="BAJA",$D3102*0.87,
IF($F3102="LIQUIDAR",_xlfn.XLOOKUP(A3102,Rotación!$A:$A,Rotación!$O:$O,0,0,-1),"")))),"")</f>
        <v>20962000</v>
      </c>
      <c r="J3102" s="13">
        <f>IFERROR(IF($F3102="ALTA",$D3102*0.94,
IF($F3102="MEDIA",$D3102*0.9,
IF($F3102="BAJA",$D3102*0.85,
IF($F3102="LIQUIDAR",_xlfn.XLOOKUP(A3102,Rotación!$A:$A,Rotación!$O:$O,0,0,-1),"")))),"")</f>
        <v>20070000</v>
      </c>
      <c r="K3102" s="13" t="str">
        <f>_xlfn.XLOOKUP(A3102,Rotación!$A:$A,Rotación!$P:$P,"",0,-1)</f>
        <v/>
      </c>
      <c r="L3102" s="25" t="e">
        <f t="shared" si="208"/>
        <v>#VALUE!</v>
      </c>
      <c r="M3102" s="26">
        <f t="shared" si="209"/>
        <v>0.80717488789237668</v>
      </c>
      <c r="N3102" s="22" t="str">
        <f>IFERROR(VLOOKUP(A3102,'Base ATR'!$1:$1048576,2,0),"")</f>
        <v/>
      </c>
      <c r="O3102" s="23" t="str">
        <f t="shared" ca="1" si="210"/>
        <v/>
      </c>
      <c r="P3102" t="str">
        <f t="shared" si="211"/>
        <v/>
      </c>
    </row>
    <row r="3103" spans="1:16" x14ac:dyDescent="0.3">
      <c r="A3103" t="s">
        <v>8876</v>
      </c>
      <c r="D3103" s="29">
        <v>22300000</v>
      </c>
      <c r="E3103" s="29">
        <v>18300000</v>
      </c>
      <c r="F3103" t="s">
        <v>4033</v>
      </c>
      <c r="G3103" s="13">
        <f>IFERROR(IF($F3103="ALTA",$D3103*1.03,
IF($F3103="MEDIA",$D3103*1,
IF($F3103="BAJA",$D3103*0.92,
IF($F3103="LIQUIDAR",_xlfn.XLOOKUP(A3103,Rotación!$A:$A,Rotación!$O:$O,0,0,-1),"")))),"")</f>
        <v>22300000</v>
      </c>
      <c r="H3103" s="13">
        <f>IFERROR(IF($F3103="ALTA",$D3103*1,
IF($F3103="MEDIA",$D3103*0.97,
IF($F3103="BAJA",$D3103*0.9,
IF($F3103="LIQUIDAR",_xlfn.XLOOKUP(A3103,Rotación!$A:$A,Rotación!$O:$O,0,0,-1),"")))),"")</f>
        <v>21631000</v>
      </c>
      <c r="I3103" s="13">
        <f>IFERROR(IF($F3103="ALTA",$D3103*0.97,
IF($F3103="MEDIA",$D3103*0.94,
IF($F3103="BAJA",$D3103*0.87,
IF($F3103="LIQUIDAR",_xlfn.XLOOKUP(A3103,Rotación!$A:$A,Rotación!$O:$O,0,0,-1),"")))),"")</f>
        <v>20962000</v>
      </c>
      <c r="J3103" s="13">
        <f>IFERROR(IF($F3103="ALTA",$D3103*0.94,
IF($F3103="MEDIA",$D3103*0.9,
IF($F3103="BAJA",$D3103*0.85,
IF($F3103="LIQUIDAR",_xlfn.XLOOKUP(A3103,Rotación!$A:$A,Rotación!$O:$O,0,0,-1),"")))),"")</f>
        <v>20070000</v>
      </c>
      <c r="K3103" s="13" t="str">
        <f>_xlfn.XLOOKUP(A3103,Rotación!$A:$A,Rotación!$P:$P,"",0,-1)</f>
        <v/>
      </c>
      <c r="L3103" s="25" t="e">
        <f t="shared" si="208"/>
        <v>#VALUE!</v>
      </c>
      <c r="M3103" s="26">
        <f t="shared" si="209"/>
        <v>0.820627802690583</v>
      </c>
      <c r="N3103" s="22" t="str">
        <f>IFERROR(VLOOKUP(A3103,'Base ATR'!$1:$1048576,2,0),"")</f>
        <v/>
      </c>
      <c r="O3103" s="23" t="str">
        <f t="shared" ca="1" si="210"/>
        <v/>
      </c>
      <c r="P3103" t="str">
        <f t="shared" si="211"/>
        <v/>
      </c>
    </row>
    <row r="3104" spans="1:16" x14ac:dyDescent="0.3">
      <c r="A3104" t="s">
        <v>8879</v>
      </c>
      <c r="D3104" s="29">
        <v>9500000</v>
      </c>
      <c r="E3104" s="29">
        <v>7800000</v>
      </c>
      <c r="F3104" t="s">
        <v>4033</v>
      </c>
      <c r="G3104" s="13">
        <f>IFERROR(IF($F3104="ALTA",$D3104*1.03,
IF($F3104="MEDIA",$D3104*1,
IF($F3104="BAJA",$D3104*0.92,
IF($F3104="LIQUIDAR",_xlfn.XLOOKUP(A3104,Rotación!$A:$A,Rotación!$O:$O,0,0,-1),"")))),"")</f>
        <v>9500000</v>
      </c>
      <c r="H3104" s="13">
        <f>IFERROR(IF($F3104="ALTA",$D3104*1,
IF($F3104="MEDIA",$D3104*0.97,
IF($F3104="BAJA",$D3104*0.9,
IF($F3104="LIQUIDAR",_xlfn.XLOOKUP(A3104,Rotación!$A:$A,Rotación!$O:$O,0,0,-1),"")))),"")</f>
        <v>9215000</v>
      </c>
      <c r="I3104" s="13">
        <f>IFERROR(IF($F3104="ALTA",$D3104*0.97,
IF($F3104="MEDIA",$D3104*0.94,
IF($F3104="BAJA",$D3104*0.87,
IF($F3104="LIQUIDAR",_xlfn.XLOOKUP(A3104,Rotación!$A:$A,Rotación!$O:$O,0,0,-1),"")))),"")</f>
        <v>8930000</v>
      </c>
      <c r="J3104" s="13">
        <f>IFERROR(IF($F3104="ALTA",$D3104*0.94,
IF($F3104="MEDIA",$D3104*0.9,
IF($F3104="BAJA",$D3104*0.85,
IF($F3104="LIQUIDAR",_xlfn.XLOOKUP(A3104,Rotación!$A:$A,Rotación!$O:$O,0,0,-1),"")))),"")</f>
        <v>8550000</v>
      </c>
      <c r="K3104" s="13" t="str">
        <f>_xlfn.XLOOKUP(A3104,Rotación!$A:$A,Rotación!$P:$P,"",0,-1)</f>
        <v/>
      </c>
      <c r="L3104" s="25" t="e">
        <f t="shared" si="208"/>
        <v>#VALUE!</v>
      </c>
      <c r="M3104" s="26">
        <f t="shared" si="209"/>
        <v>0.82105263157894737</v>
      </c>
      <c r="N3104" s="22" t="str">
        <f>IFERROR(VLOOKUP(A3104,'Base ATR'!$1:$1048576,2,0),"")</f>
        <v/>
      </c>
      <c r="O3104" s="23" t="str">
        <f t="shared" ca="1" si="210"/>
        <v/>
      </c>
      <c r="P3104" t="str">
        <f t="shared" si="211"/>
        <v/>
      </c>
    </row>
    <row r="3105" spans="1:16" x14ac:dyDescent="0.3">
      <c r="A3105" t="s">
        <v>8679</v>
      </c>
      <c r="D3105" s="29">
        <v>7450000</v>
      </c>
      <c r="E3105" s="29">
        <v>5800000</v>
      </c>
      <c r="F3105" t="s">
        <v>4033</v>
      </c>
      <c r="G3105" s="13">
        <f>IFERROR(IF($F3105="ALTA",$D3105*1.03,
IF($F3105="MEDIA",$D3105*1,
IF($F3105="BAJA",$D3105*0.92,
IF($F3105="LIQUIDAR",_xlfn.XLOOKUP(A3105,Rotación!$A:$A,Rotación!$O:$O,0,0,-1),"")))),"")</f>
        <v>7450000</v>
      </c>
      <c r="H3105" s="13">
        <f>IFERROR(IF($F3105="ALTA",$D3105*1,
IF($F3105="MEDIA",$D3105*0.97,
IF($F3105="BAJA",$D3105*0.9,
IF($F3105="LIQUIDAR",_xlfn.XLOOKUP(A3105,Rotación!$A:$A,Rotación!$O:$O,0,0,-1),"")))),"")</f>
        <v>7226500</v>
      </c>
      <c r="I3105" s="13">
        <f>IFERROR(IF($F3105="ALTA",$D3105*0.97,
IF($F3105="MEDIA",$D3105*0.94,
IF($F3105="BAJA",$D3105*0.87,
IF($F3105="LIQUIDAR",_xlfn.XLOOKUP(A3105,Rotación!$A:$A,Rotación!$O:$O,0,0,-1),"")))),"")</f>
        <v>7003000</v>
      </c>
      <c r="J3105" s="13">
        <f>IFERROR(IF($F3105="ALTA",$D3105*0.94,
IF($F3105="MEDIA",$D3105*0.9,
IF($F3105="BAJA",$D3105*0.85,
IF($F3105="LIQUIDAR",_xlfn.XLOOKUP(A3105,Rotación!$A:$A,Rotación!$O:$O,0,0,-1),"")))),"")</f>
        <v>6705000</v>
      </c>
      <c r="K3105" s="13" t="str">
        <f>_xlfn.XLOOKUP(A3105,Rotación!$A:$A,Rotación!$P:$P,"",0,-1)</f>
        <v/>
      </c>
      <c r="L3105" s="25" t="e">
        <f t="shared" si="208"/>
        <v>#VALUE!</v>
      </c>
      <c r="M3105" s="26">
        <f t="shared" si="209"/>
        <v>0.77852348993288589</v>
      </c>
      <c r="N3105" s="22">
        <f>IFERROR(VLOOKUP(A3105,'Base ATR'!$1:$1048576,2,0),"")</f>
        <v>46154.425694444442</v>
      </c>
      <c r="O3105" s="23">
        <f t="shared" ca="1" si="210"/>
        <v>133.57430555555766</v>
      </c>
      <c r="P3105" t="str">
        <f t="shared" si="211"/>
        <v>SOBRE MERCADO</v>
      </c>
    </row>
    <row r="3106" spans="1:16" x14ac:dyDescent="0.3">
      <c r="A3106" t="s">
        <v>8883</v>
      </c>
      <c r="D3106" s="29">
        <v>9700000</v>
      </c>
      <c r="E3106" s="29">
        <v>7600000</v>
      </c>
      <c r="F3106" t="s">
        <v>4033</v>
      </c>
      <c r="G3106" s="13">
        <f>IFERROR(IF($F3106="ALTA",$D3106*1.03,
IF($F3106="MEDIA",$D3106*1,
IF($F3106="BAJA",$D3106*0.92,
IF($F3106="LIQUIDAR",_xlfn.XLOOKUP(A3106,Rotación!$A:$A,Rotación!$O:$O,0,0,-1),"")))),"")</f>
        <v>9700000</v>
      </c>
      <c r="H3106" s="13">
        <f>IFERROR(IF($F3106="ALTA",$D3106*1,
IF($F3106="MEDIA",$D3106*0.97,
IF($F3106="BAJA",$D3106*0.9,
IF($F3106="LIQUIDAR",_xlfn.XLOOKUP(A3106,Rotación!$A:$A,Rotación!$O:$O,0,0,-1),"")))),"")</f>
        <v>9409000</v>
      </c>
      <c r="I3106" s="13">
        <f>IFERROR(IF($F3106="ALTA",$D3106*0.97,
IF($F3106="MEDIA",$D3106*0.94,
IF($F3106="BAJA",$D3106*0.87,
IF($F3106="LIQUIDAR",_xlfn.XLOOKUP(A3106,Rotación!$A:$A,Rotación!$O:$O,0,0,-1),"")))),"")</f>
        <v>9118000</v>
      </c>
      <c r="J3106" s="13">
        <f>IFERROR(IF($F3106="ALTA",$D3106*0.94,
IF($F3106="MEDIA",$D3106*0.9,
IF($F3106="BAJA",$D3106*0.85,
IF($F3106="LIQUIDAR",_xlfn.XLOOKUP(A3106,Rotación!$A:$A,Rotación!$O:$O,0,0,-1),"")))),"")</f>
        <v>8730000</v>
      </c>
      <c r="K3106" s="13" t="str">
        <f>_xlfn.XLOOKUP(A3106,Rotación!$A:$A,Rotación!$P:$P,"",0,-1)</f>
        <v/>
      </c>
      <c r="L3106" s="25" t="e">
        <f t="shared" si="208"/>
        <v>#VALUE!</v>
      </c>
      <c r="M3106" s="26">
        <f t="shared" si="209"/>
        <v>0.78350515463917525</v>
      </c>
      <c r="N3106" s="22" t="str">
        <f>IFERROR(VLOOKUP(A3106,'Base ATR'!$1:$1048576,2,0),"")</f>
        <v/>
      </c>
      <c r="O3106" s="23" t="str">
        <f t="shared" ca="1" si="210"/>
        <v/>
      </c>
      <c r="P3106" t="str">
        <f t="shared" si="211"/>
        <v/>
      </c>
    </row>
    <row r="3107" spans="1:16" x14ac:dyDescent="0.3">
      <c r="A3107" t="s">
        <v>8886</v>
      </c>
      <c r="D3107" s="29">
        <v>25500000</v>
      </c>
      <c r="E3107" s="29">
        <v>22000000</v>
      </c>
      <c r="F3107" t="s">
        <v>5391</v>
      </c>
      <c r="G3107" s="13">
        <f>IFERROR(IF($F3107="ALTA",$D3107*1.03,
IF($F3107="MEDIA",$D3107*1,
IF($F3107="BAJA",$D3107*0.92,
IF($F3107="LIQUIDAR",_xlfn.XLOOKUP(A3107,Rotación!$A:$A,Rotación!$O:$O,0,0,-1),"")))),"")</f>
        <v>23460000</v>
      </c>
      <c r="H3107" s="13">
        <f>IFERROR(IF($F3107="ALTA",$D3107*1,
IF($F3107="MEDIA",$D3107*0.97,
IF($F3107="BAJA",$D3107*0.9,
IF($F3107="LIQUIDAR",_xlfn.XLOOKUP(A3107,Rotación!$A:$A,Rotación!$O:$O,0,0,-1),"")))),"")</f>
        <v>22950000</v>
      </c>
      <c r="I3107" s="13">
        <f>IFERROR(IF($F3107="ALTA",$D3107*0.97,
IF($F3107="MEDIA",$D3107*0.94,
IF($F3107="BAJA",$D3107*0.87,
IF($F3107="LIQUIDAR",_xlfn.XLOOKUP(A3107,Rotación!$A:$A,Rotación!$O:$O,0,0,-1),"")))),"")</f>
        <v>22185000</v>
      </c>
      <c r="J3107" s="13">
        <f>IFERROR(IF($F3107="ALTA",$D3107*0.94,
IF($F3107="MEDIA",$D3107*0.9,
IF($F3107="BAJA",$D3107*0.85,
IF($F3107="LIQUIDAR",_xlfn.XLOOKUP(A3107,Rotación!$A:$A,Rotación!$O:$O,0,0,-1),"")))),"")</f>
        <v>21675000</v>
      </c>
      <c r="K3107" s="13" t="str">
        <f>_xlfn.XLOOKUP(A3107,Rotación!$A:$A,Rotación!$P:$P,"",0,-1)</f>
        <v/>
      </c>
      <c r="L3107" s="25" t="e">
        <f t="shared" si="208"/>
        <v>#VALUE!</v>
      </c>
      <c r="M3107" s="26">
        <f t="shared" si="209"/>
        <v>0.86274509803921573</v>
      </c>
      <c r="N3107" s="22" t="str">
        <f>IFERROR(VLOOKUP(A3107,'Base ATR'!$1:$1048576,2,0),"")</f>
        <v/>
      </c>
      <c r="O3107" s="23" t="str">
        <f t="shared" ca="1" si="210"/>
        <v/>
      </c>
      <c r="P3107" t="str">
        <f t="shared" si="211"/>
        <v/>
      </c>
    </row>
    <row r="3108" spans="1:16" x14ac:dyDescent="0.3">
      <c r="A3108" t="s">
        <v>1021</v>
      </c>
      <c r="D3108" s="29">
        <v>14900000</v>
      </c>
      <c r="E3108" s="29">
        <v>11500000</v>
      </c>
      <c r="F3108" t="s">
        <v>5391</v>
      </c>
      <c r="G3108" s="13">
        <f>IFERROR(IF($F3108="ALTA",$D3108*1.03,
IF($F3108="MEDIA",$D3108*1,
IF($F3108="BAJA",$D3108*0.92,
IF($F3108="LIQUIDAR",_xlfn.XLOOKUP(A3108,Rotación!$A:$A,Rotación!$O:$O,0,0,-1),"")))),"")</f>
        <v>13708000</v>
      </c>
      <c r="H3108" s="13">
        <f>IFERROR(IF($F3108="ALTA",$D3108*1,
IF($F3108="MEDIA",$D3108*0.97,
IF($F3108="BAJA",$D3108*0.9,
IF($F3108="LIQUIDAR",_xlfn.XLOOKUP(A3108,Rotación!$A:$A,Rotación!$O:$O,0,0,-1),"")))),"")</f>
        <v>13410000</v>
      </c>
      <c r="I3108" s="13">
        <f>IFERROR(IF($F3108="ALTA",$D3108*0.97,
IF($F3108="MEDIA",$D3108*0.94,
IF($F3108="BAJA",$D3108*0.87,
IF($F3108="LIQUIDAR",_xlfn.XLOOKUP(A3108,Rotación!$A:$A,Rotación!$O:$O,0,0,-1),"")))),"")</f>
        <v>12963000</v>
      </c>
      <c r="J3108" s="13">
        <f>IFERROR(IF($F3108="ALTA",$D3108*0.94,
IF($F3108="MEDIA",$D3108*0.9,
IF($F3108="BAJA",$D3108*0.85,
IF($F3108="LIQUIDAR",_xlfn.XLOOKUP(A3108,Rotación!$A:$A,Rotación!$O:$O,0,0,-1),"")))),"")</f>
        <v>12665000</v>
      </c>
      <c r="K3108" s="13" t="str">
        <f>_xlfn.XLOOKUP(A3108,Rotación!$A:$A,Rotación!$P:$P,"",0,-1)</f>
        <v/>
      </c>
      <c r="L3108" s="25" t="e">
        <f t="shared" si="208"/>
        <v>#VALUE!</v>
      </c>
      <c r="M3108" s="26">
        <f t="shared" si="209"/>
        <v>0.77181208053691275</v>
      </c>
      <c r="N3108" s="22">
        <f>IFERROR(VLOOKUP(A3108,'Base ATR'!$1:$1048576,2,0),"")</f>
        <v>45654.545138888891</v>
      </c>
      <c r="O3108" s="23">
        <f t="shared" ca="1" si="210"/>
        <v>633.45486111110949</v>
      </c>
      <c r="P3108" t="str">
        <f t="shared" si="211"/>
        <v>SOBRE MERCADO</v>
      </c>
    </row>
    <row r="3109" spans="1:16" x14ac:dyDescent="0.3">
      <c r="A3109" t="s">
        <v>8599</v>
      </c>
      <c r="D3109" s="29">
        <v>26000000</v>
      </c>
      <c r="E3109" s="29">
        <v>20500000</v>
      </c>
      <c r="F3109" t="s">
        <v>5391</v>
      </c>
      <c r="G3109" s="13">
        <f>IFERROR(IF($F3109="ALTA",$D3109*1.03,
IF($F3109="MEDIA",$D3109*1,
IF($F3109="BAJA",$D3109*0.92,
IF($F3109="LIQUIDAR",_xlfn.XLOOKUP(A3109,Rotación!$A:$A,Rotación!$O:$O,0,0,-1),"")))),"")</f>
        <v>23920000</v>
      </c>
      <c r="H3109" s="13">
        <f>IFERROR(IF($F3109="ALTA",$D3109*1,
IF($F3109="MEDIA",$D3109*0.97,
IF($F3109="BAJA",$D3109*0.9,
IF($F3109="LIQUIDAR",_xlfn.XLOOKUP(A3109,Rotación!$A:$A,Rotación!$O:$O,0,0,-1),"")))),"")</f>
        <v>23400000</v>
      </c>
      <c r="I3109" s="13">
        <f>IFERROR(IF($F3109="ALTA",$D3109*0.97,
IF($F3109="MEDIA",$D3109*0.94,
IF($F3109="BAJA",$D3109*0.87,
IF($F3109="LIQUIDAR",_xlfn.XLOOKUP(A3109,Rotación!$A:$A,Rotación!$O:$O,0,0,-1),"")))),"")</f>
        <v>22620000</v>
      </c>
      <c r="J3109" s="13">
        <f>IFERROR(IF($F3109="ALTA",$D3109*0.94,
IF($F3109="MEDIA",$D3109*0.9,
IF($F3109="BAJA",$D3109*0.85,
IF($F3109="LIQUIDAR",_xlfn.XLOOKUP(A3109,Rotación!$A:$A,Rotación!$O:$O,0,0,-1),"")))),"")</f>
        <v>22100000</v>
      </c>
      <c r="K3109" s="13" t="str">
        <f>_xlfn.XLOOKUP(A3109,Rotación!$A:$A,Rotación!$P:$P,"",0,-1)</f>
        <v/>
      </c>
      <c r="L3109" s="25" t="e">
        <f t="shared" si="208"/>
        <v>#VALUE!</v>
      </c>
      <c r="M3109" s="26">
        <f t="shared" si="209"/>
        <v>0.78846153846153844</v>
      </c>
      <c r="N3109" s="22">
        <f>IFERROR(VLOOKUP(A3109,'Base ATR'!$1:$1048576,2,0),"")</f>
        <v>46170.761805555558</v>
      </c>
      <c r="O3109" s="23">
        <f t="shared" ca="1" si="210"/>
        <v>117.23819444444234</v>
      </c>
      <c r="P3109" t="str">
        <f t="shared" si="211"/>
        <v>SOBRE MERCADO</v>
      </c>
    </row>
    <row r="3110" spans="1:16" x14ac:dyDescent="0.3">
      <c r="A3110" t="s">
        <v>2008</v>
      </c>
      <c r="D3110" s="29">
        <v>8700000</v>
      </c>
      <c r="E3110" s="29">
        <v>6700000</v>
      </c>
      <c r="F3110" t="s">
        <v>5391</v>
      </c>
      <c r="G3110" s="13">
        <f>IFERROR(IF($F3110="ALTA",$D3110*1.03,
IF($F3110="MEDIA",$D3110*1,
IF($F3110="BAJA",$D3110*0.92,
IF($F3110="LIQUIDAR",_xlfn.XLOOKUP(A3110,Rotación!$A:$A,Rotación!$O:$O,0,0,-1),"")))),"")</f>
        <v>8004000</v>
      </c>
      <c r="H3110" s="13">
        <f>IFERROR(IF($F3110="ALTA",$D3110*1,
IF($F3110="MEDIA",$D3110*0.97,
IF($F3110="BAJA",$D3110*0.9,
IF($F3110="LIQUIDAR",_xlfn.XLOOKUP(A3110,Rotación!$A:$A,Rotación!$O:$O,0,0,-1),"")))),"")</f>
        <v>7830000</v>
      </c>
      <c r="I3110" s="13">
        <f>IFERROR(IF($F3110="ALTA",$D3110*0.97,
IF($F3110="MEDIA",$D3110*0.94,
IF($F3110="BAJA",$D3110*0.87,
IF($F3110="LIQUIDAR",_xlfn.XLOOKUP(A3110,Rotación!$A:$A,Rotación!$O:$O,0,0,-1),"")))),"")</f>
        <v>7569000</v>
      </c>
      <c r="J3110" s="13">
        <f>IFERROR(IF($F3110="ALTA",$D3110*0.94,
IF($F3110="MEDIA",$D3110*0.9,
IF($F3110="BAJA",$D3110*0.85,
IF($F3110="LIQUIDAR",_xlfn.XLOOKUP(A3110,Rotación!$A:$A,Rotación!$O:$O,0,0,-1),"")))),"")</f>
        <v>7395000</v>
      </c>
      <c r="K3110" s="13" t="str">
        <f>_xlfn.XLOOKUP(A3110,Rotación!$A:$A,Rotación!$P:$P,"",0,-1)</f>
        <v/>
      </c>
      <c r="L3110" s="25" t="e">
        <f t="shared" si="208"/>
        <v>#VALUE!</v>
      </c>
      <c r="M3110" s="26">
        <f t="shared" si="209"/>
        <v>0.77011494252873558</v>
      </c>
      <c r="N3110" s="22">
        <f>IFERROR(VLOOKUP(A3110,'Base ATR'!$1:$1048576,2,0),"")</f>
        <v>45078.765277777777</v>
      </c>
      <c r="O3110" s="23">
        <f t="shared" ca="1" si="210"/>
        <v>1209.2347222222234</v>
      </c>
      <c r="P3110" t="str">
        <f t="shared" si="211"/>
        <v>SOBRE MERCADO</v>
      </c>
    </row>
    <row r="3111" spans="1:16" x14ac:dyDescent="0.3">
      <c r="A3111" t="s">
        <v>8893</v>
      </c>
      <c r="D3111" s="29">
        <v>11600000</v>
      </c>
      <c r="E3111" s="29">
        <v>9300000</v>
      </c>
      <c r="F3111" t="s">
        <v>5391</v>
      </c>
      <c r="G3111" s="13">
        <f>IFERROR(IF($F3111="ALTA",$D3111*1.03,
IF($F3111="MEDIA",$D3111*1,
IF($F3111="BAJA",$D3111*0.92,
IF($F3111="LIQUIDAR",_xlfn.XLOOKUP(A3111,Rotación!$A:$A,Rotación!$O:$O,0,0,-1),"")))),"")</f>
        <v>10672000</v>
      </c>
      <c r="H3111" s="13">
        <f>IFERROR(IF($F3111="ALTA",$D3111*1,
IF($F3111="MEDIA",$D3111*0.97,
IF($F3111="BAJA",$D3111*0.9,
IF($F3111="LIQUIDAR",_xlfn.XLOOKUP(A3111,Rotación!$A:$A,Rotación!$O:$O,0,0,-1),"")))),"")</f>
        <v>10440000</v>
      </c>
      <c r="I3111" s="13">
        <f>IFERROR(IF($F3111="ALTA",$D3111*0.97,
IF($F3111="MEDIA",$D3111*0.94,
IF($F3111="BAJA",$D3111*0.87,
IF($F3111="LIQUIDAR",_xlfn.XLOOKUP(A3111,Rotación!$A:$A,Rotación!$O:$O,0,0,-1),"")))),"")</f>
        <v>10092000</v>
      </c>
      <c r="J3111" s="13">
        <f>IFERROR(IF($F3111="ALTA",$D3111*0.94,
IF($F3111="MEDIA",$D3111*0.9,
IF($F3111="BAJA",$D3111*0.85,
IF($F3111="LIQUIDAR",_xlfn.XLOOKUP(A3111,Rotación!$A:$A,Rotación!$O:$O,0,0,-1),"")))),"")</f>
        <v>9860000</v>
      </c>
      <c r="K3111" s="13" t="str">
        <f>_xlfn.XLOOKUP(A3111,Rotación!$A:$A,Rotación!$P:$P,"",0,-1)</f>
        <v/>
      </c>
      <c r="L3111" s="25" t="e">
        <f t="shared" si="208"/>
        <v>#VALUE!</v>
      </c>
      <c r="M3111" s="26">
        <f t="shared" si="209"/>
        <v>0.80172413793103448</v>
      </c>
      <c r="N3111" s="22" t="str">
        <f>IFERROR(VLOOKUP(A3111,'Base ATR'!$1:$1048576,2,0),"")</f>
        <v/>
      </c>
      <c r="O3111" s="23" t="str">
        <f t="shared" ca="1" si="210"/>
        <v/>
      </c>
      <c r="P3111" t="str">
        <f t="shared" si="211"/>
        <v/>
      </c>
    </row>
    <row r="3112" spans="1:16" x14ac:dyDescent="0.3">
      <c r="A3112" t="s">
        <v>8898</v>
      </c>
      <c r="D3112" s="29">
        <v>11700000</v>
      </c>
      <c r="E3112" s="29">
        <v>9700000</v>
      </c>
      <c r="F3112" t="s">
        <v>4033</v>
      </c>
      <c r="G3112" s="13">
        <f>IFERROR(IF($F3112="ALTA",$D3112*1.03,
IF($F3112="MEDIA",$D3112*1,
IF($F3112="BAJA",$D3112*0.92,
IF($F3112="LIQUIDAR",_xlfn.XLOOKUP(A3112,Rotación!$A:$A,Rotación!$O:$O,0,0,-1),"")))),"")</f>
        <v>11700000</v>
      </c>
      <c r="H3112" s="13">
        <f>IFERROR(IF($F3112="ALTA",$D3112*1,
IF($F3112="MEDIA",$D3112*0.97,
IF($F3112="BAJA",$D3112*0.9,
IF($F3112="LIQUIDAR",_xlfn.XLOOKUP(A3112,Rotación!$A:$A,Rotación!$O:$O,0,0,-1),"")))),"")</f>
        <v>11349000</v>
      </c>
      <c r="I3112" s="13">
        <f>IFERROR(IF($F3112="ALTA",$D3112*0.97,
IF($F3112="MEDIA",$D3112*0.94,
IF($F3112="BAJA",$D3112*0.87,
IF($F3112="LIQUIDAR",_xlfn.XLOOKUP(A3112,Rotación!$A:$A,Rotación!$O:$O,0,0,-1),"")))),"")</f>
        <v>10998000</v>
      </c>
      <c r="J3112" s="13">
        <f>IFERROR(IF($F3112="ALTA",$D3112*0.94,
IF($F3112="MEDIA",$D3112*0.9,
IF($F3112="BAJA",$D3112*0.85,
IF($F3112="LIQUIDAR",_xlfn.XLOOKUP(A3112,Rotación!$A:$A,Rotación!$O:$O,0,0,-1),"")))),"")</f>
        <v>10530000</v>
      </c>
      <c r="K3112" s="13" t="str">
        <f>_xlfn.XLOOKUP(A3112,Rotación!$A:$A,Rotación!$P:$P,"",0,-1)</f>
        <v/>
      </c>
      <c r="L3112" s="25" t="e">
        <f t="shared" si="208"/>
        <v>#VALUE!</v>
      </c>
      <c r="M3112" s="26">
        <f t="shared" si="209"/>
        <v>0.82905982905982911</v>
      </c>
      <c r="N3112" s="22" t="str">
        <f>IFERROR(VLOOKUP(A3112,'Base ATR'!$1:$1048576,2,0),"")</f>
        <v/>
      </c>
      <c r="O3112" s="23" t="str">
        <f t="shared" ca="1" si="210"/>
        <v/>
      </c>
      <c r="P3112" t="str">
        <f t="shared" si="211"/>
        <v/>
      </c>
    </row>
    <row r="3113" spans="1:16" x14ac:dyDescent="0.3">
      <c r="A3113" t="s">
        <v>8619</v>
      </c>
      <c r="D3113" s="29">
        <v>14400000</v>
      </c>
      <c r="E3113" s="29">
        <v>12000000</v>
      </c>
      <c r="F3113" t="s">
        <v>4033</v>
      </c>
      <c r="G3113" s="13">
        <f>IFERROR(IF($F3113="ALTA",$D3113*1.03,
IF($F3113="MEDIA",$D3113*1,
IF($F3113="BAJA",$D3113*0.92,
IF($F3113="LIQUIDAR",_xlfn.XLOOKUP(A3113,Rotación!$A:$A,Rotación!$O:$O,0,0,-1),"")))),"")</f>
        <v>14400000</v>
      </c>
      <c r="H3113" s="13">
        <f>IFERROR(IF($F3113="ALTA",$D3113*1,
IF($F3113="MEDIA",$D3113*0.97,
IF($F3113="BAJA",$D3113*0.9,
IF($F3113="LIQUIDAR",_xlfn.XLOOKUP(A3113,Rotación!$A:$A,Rotación!$O:$O,0,0,-1),"")))),"")</f>
        <v>13968000</v>
      </c>
      <c r="I3113" s="13">
        <f>IFERROR(IF($F3113="ALTA",$D3113*0.97,
IF($F3113="MEDIA",$D3113*0.94,
IF($F3113="BAJA",$D3113*0.87,
IF($F3113="LIQUIDAR",_xlfn.XLOOKUP(A3113,Rotación!$A:$A,Rotación!$O:$O,0,0,-1),"")))),"")</f>
        <v>13536000</v>
      </c>
      <c r="J3113" s="13">
        <f>IFERROR(IF($F3113="ALTA",$D3113*0.94,
IF($F3113="MEDIA",$D3113*0.9,
IF($F3113="BAJA",$D3113*0.85,
IF($F3113="LIQUIDAR",_xlfn.XLOOKUP(A3113,Rotación!$A:$A,Rotación!$O:$O,0,0,-1),"")))),"")</f>
        <v>12960000</v>
      </c>
      <c r="K3113" s="13" t="str">
        <f>_xlfn.XLOOKUP(A3113,Rotación!$A:$A,Rotación!$P:$P,"",0,-1)</f>
        <v/>
      </c>
      <c r="L3113" s="25" t="e">
        <f t="shared" si="208"/>
        <v>#VALUE!</v>
      </c>
      <c r="M3113" s="26">
        <f t="shared" si="209"/>
        <v>0.83333333333333337</v>
      </c>
      <c r="N3113" s="22">
        <f>IFERROR(VLOOKUP(A3113,'Base ATR'!$1:$1048576,2,0),"")</f>
        <v>46153.498611111114</v>
      </c>
      <c r="O3113" s="23">
        <f t="shared" ca="1" si="210"/>
        <v>134.50138888888614</v>
      </c>
      <c r="P3113" t="str">
        <f t="shared" si="211"/>
        <v>SOBRE MERCADO</v>
      </c>
    </row>
    <row r="3114" spans="1:16" x14ac:dyDescent="0.3">
      <c r="A3114" t="s">
        <v>8900</v>
      </c>
      <c r="D3114" s="29">
        <v>29000000</v>
      </c>
      <c r="E3114" s="29">
        <v>22000000</v>
      </c>
      <c r="F3114" t="s">
        <v>5391</v>
      </c>
      <c r="G3114" s="13">
        <f>IFERROR(IF($F3114="ALTA",$D3114*1.03,
IF($F3114="MEDIA",$D3114*1,
IF($F3114="BAJA",$D3114*0.92,
IF($F3114="LIQUIDAR",_xlfn.XLOOKUP(A3114,Rotación!$A:$A,Rotación!$O:$O,0,0,-1),"")))),"")</f>
        <v>26680000</v>
      </c>
      <c r="H3114" s="13">
        <f>IFERROR(IF($F3114="ALTA",$D3114*1,
IF($F3114="MEDIA",$D3114*0.97,
IF($F3114="BAJA",$D3114*0.9,
IF($F3114="LIQUIDAR",_xlfn.XLOOKUP(A3114,Rotación!$A:$A,Rotación!$O:$O,0,0,-1),"")))),"")</f>
        <v>26100000</v>
      </c>
      <c r="I3114" s="13">
        <f>IFERROR(IF($F3114="ALTA",$D3114*0.97,
IF($F3114="MEDIA",$D3114*0.94,
IF($F3114="BAJA",$D3114*0.87,
IF($F3114="LIQUIDAR",_xlfn.XLOOKUP(A3114,Rotación!$A:$A,Rotación!$O:$O,0,0,-1),"")))),"")</f>
        <v>25230000</v>
      </c>
      <c r="J3114" s="13">
        <f>IFERROR(IF($F3114="ALTA",$D3114*0.94,
IF($F3114="MEDIA",$D3114*0.9,
IF($F3114="BAJA",$D3114*0.85,
IF($F3114="LIQUIDAR",_xlfn.XLOOKUP(A3114,Rotación!$A:$A,Rotación!$O:$O,0,0,-1),"")))),"")</f>
        <v>24650000</v>
      </c>
      <c r="K3114" s="13" t="str">
        <f>_xlfn.XLOOKUP(A3114,Rotación!$A:$A,Rotación!$P:$P,"",0,-1)</f>
        <v/>
      </c>
      <c r="L3114" s="25" t="e">
        <f t="shared" si="208"/>
        <v>#VALUE!</v>
      </c>
      <c r="M3114" s="26">
        <f t="shared" si="209"/>
        <v>0.75862068965517238</v>
      </c>
      <c r="N3114" s="22" t="str">
        <f>IFERROR(VLOOKUP(A3114,'Base ATR'!$1:$1048576,2,0),"")</f>
        <v/>
      </c>
      <c r="O3114" s="23" t="str">
        <f t="shared" ca="1" si="210"/>
        <v/>
      </c>
      <c r="P3114" t="str">
        <f t="shared" si="211"/>
        <v/>
      </c>
    </row>
    <row r="3115" spans="1:16" x14ac:dyDescent="0.3">
      <c r="A3115" t="s">
        <v>8902</v>
      </c>
      <c r="D3115" s="29">
        <v>7200000</v>
      </c>
      <c r="E3115" s="29">
        <v>5800000</v>
      </c>
      <c r="F3115" t="s">
        <v>5391</v>
      </c>
      <c r="G3115" s="13">
        <f>IFERROR(IF($F3115="ALTA",$D3115*1.03,
IF($F3115="MEDIA",$D3115*1,
IF($F3115="BAJA",$D3115*0.92,
IF($F3115="LIQUIDAR",_xlfn.XLOOKUP(A3115,Rotación!$A:$A,Rotación!$O:$O,0,0,-1),"")))),"")</f>
        <v>6624000</v>
      </c>
      <c r="H3115" s="13">
        <f>IFERROR(IF($F3115="ALTA",$D3115*1,
IF($F3115="MEDIA",$D3115*0.97,
IF($F3115="BAJA",$D3115*0.9,
IF($F3115="LIQUIDAR",_xlfn.XLOOKUP(A3115,Rotación!$A:$A,Rotación!$O:$O,0,0,-1),"")))),"")</f>
        <v>6480000</v>
      </c>
      <c r="I3115" s="13">
        <f>IFERROR(IF($F3115="ALTA",$D3115*0.97,
IF($F3115="MEDIA",$D3115*0.94,
IF($F3115="BAJA",$D3115*0.87,
IF($F3115="LIQUIDAR",_xlfn.XLOOKUP(A3115,Rotación!$A:$A,Rotación!$O:$O,0,0,-1),"")))),"")</f>
        <v>6264000</v>
      </c>
      <c r="J3115" s="13">
        <f>IFERROR(IF($F3115="ALTA",$D3115*0.94,
IF($F3115="MEDIA",$D3115*0.9,
IF($F3115="BAJA",$D3115*0.85,
IF($F3115="LIQUIDAR",_xlfn.XLOOKUP(A3115,Rotación!$A:$A,Rotación!$O:$O,0,0,-1),"")))),"")</f>
        <v>6120000</v>
      </c>
      <c r="K3115" s="13" t="str">
        <f>_xlfn.XLOOKUP(A3115,Rotación!$A:$A,Rotación!$P:$P,"",0,-1)</f>
        <v/>
      </c>
      <c r="L3115" s="25" t="e">
        <f t="shared" si="208"/>
        <v>#VALUE!</v>
      </c>
      <c r="M3115" s="26">
        <f t="shared" si="209"/>
        <v>0.80555555555555558</v>
      </c>
      <c r="N3115" s="22" t="str">
        <f>IFERROR(VLOOKUP(A3115,'Base ATR'!$1:$1048576,2,0),"")</f>
        <v/>
      </c>
      <c r="O3115" s="23" t="str">
        <f t="shared" ca="1" si="210"/>
        <v/>
      </c>
      <c r="P3115" t="str">
        <f t="shared" si="211"/>
        <v/>
      </c>
    </row>
    <row r="3116" spans="1:16" x14ac:dyDescent="0.3">
      <c r="A3116" t="s">
        <v>478</v>
      </c>
      <c r="D3116" s="29">
        <v>17700000</v>
      </c>
      <c r="E3116" s="29">
        <v>14000000</v>
      </c>
      <c r="F3116" t="s">
        <v>4033</v>
      </c>
      <c r="G3116" s="13">
        <f>IFERROR(IF($F3116="ALTA",$D3116*1.03,
IF($F3116="MEDIA",$D3116*1,
IF($F3116="BAJA",$D3116*0.92,
IF($F3116="LIQUIDAR",_xlfn.XLOOKUP(A3116,Rotación!$A:$A,Rotación!$O:$O,0,0,-1),"")))),"")</f>
        <v>17700000</v>
      </c>
      <c r="H3116" s="13">
        <f>IFERROR(IF($F3116="ALTA",$D3116*1,
IF($F3116="MEDIA",$D3116*0.97,
IF($F3116="BAJA",$D3116*0.9,
IF($F3116="LIQUIDAR",_xlfn.XLOOKUP(A3116,Rotación!$A:$A,Rotación!$O:$O,0,0,-1),"")))),"")</f>
        <v>17169000</v>
      </c>
      <c r="I3116" s="13">
        <f>IFERROR(IF($F3116="ALTA",$D3116*0.97,
IF($F3116="MEDIA",$D3116*0.94,
IF($F3116="BAJA",$D3116*0.87,
IF($F3116="LIQUIDAR",_xlfn.XLOOKUP(A3116,Rotación!$A:$A,Rotación!$O:$O,0,0,-1),"")))),"")</f>
        <v>16637999.999999998</v>
      </c>
      <c r="J3116" s="13">
        <f>IFERROR(IF($F3116="ALTA",$D3116*0.94,
IF($F3116="MEDIA",$D3116*0.9,
IF($F3116="BAJA",$D3116*0.85,
IF($F3116="LIQUIDAR",_xlfn.XLOOKUP(A3116,Rotación!$A:$A,Rotación!$O:$O,0,0,-1),"")))),"")</f>
        <v>15930000</v>
      </c>
      <c r="K3116" s="13" t="str">
        <f>_xlfn.XLOOKUP(A3116,Rotación!$A:$A,Rotación!$P:$P,"",0,-1)</f>
        <v/>
      </c>
      <c r="L3116" s="25" t="e">
        <f t="shared" si="208"/>
        <v>#VALUE!</v>
      </c>
      <c r="M3116" s="26">
        <f t="shared" si="209"/>
        <v>0.79096045197740117</v>
      </c>
      <c r="N3116" s="22">
        <f>IFERROR(VLOOKUP(A3116,'Base ATR'!$1:$1048576,2,0),"")</f>
        <v>45975.42291666667</v>
      </c>
      <c r="O3116" s="23">
        <f t="shared" ca="1" si="210"/>
        <v>312.57708333332994</v>
      </c>
      <c r="P3116" t="str">
        <f t="shared" si="211"/>
        <v>SOBRE MERCADO</v>
      </c>
    </row>
    <row r="3117" spans="1:16" x14ac:dyDescent="0.3">
      <c r="A3117" t="s">
        <v>8680</v>
      </c>
      <c r="D3117" s="29">
        <v>8900000</v>
      </c>
      <c r="E3117" s="29">
        <v>7200000</v>
      </c>
      <c r="F3117" t="s">
        <v>4033</v>
      </c>
      <c r="G3117" s="13">
        <f>IFERROR(IF($F3117="ALTA",$D3117*1.03,
IF($F3117="MEDIA",$D3117*1,
IF($F3117="BAJA",$D3117*0.92,
IF($F3117="LIQUIDAR",_xlfn.XLOOKUP(A3117,Rotación!$A:$A,Rotación!$O:$O,0,0,-1),"")))),"")</f>
        <v>8900000</v>
      </c>
      <c r="H3117" s="13">
        <f>IFERROR(IF($F3117="ALTA",$D3117*1,
IF($F3117="MEDIA",$D3117*0.97,
IF($F3117="BAJA",$D3117*0.9,
IF($F3117="LIQUIDAR",_xlfn.XLOOKUP(A3117,Rotación!$A:$A,Rotación!$O:$O,0,0,-1),"")))),"")</f>
        <v>8633000</v>
      </c>
      <c r="I3117" s="13">
        <f>IFERROR(IF($F3117="ALTA",$D3117*0.97,
IF($F3117="MEDIA",$D3117*0.94,
IF($F3117="BAJA",$D3117*0.87,
IF($F3117="LIQUIDAR",_xlfn.XLOOKUP(A3117,Rotación!$A:$A,Rotación!$O:$O,0,0,-1),"")))),"")</f>
        <v>8365999.9999999991</v>
      </c>
      <c r="J3117" s="13">
        <f>IFERROR(IF($F3117="ALTA",$D3117*0.94,
IF($F3117="MEDIA",$D3117*0.9,
IF($F3117="BAJA",$D3117*0.85,
IF($F3117="LIQUIDAR",_xlfn.XLOOKUP(A3117,Rotación!$A:$A,Rotación!$O:$O,0,0,-1),"")))),"")</f>
        <v>8010000</v>
      </c>
      <c r="K3117" s="13" t="str">
        <f>_xlfn.XLOOKUP(A3117,Rotación!$A:$A,Rotación!$P:$P,"",0,-1)</f>
        <v/>
      </c>
      <c r="L3117" s="25" t="e">
        <f t="shared" si="208"/>
        <v>#VALUE!</v>
      </c>
      <c r="M3117" s="26">
        <f t="shared" si="209"/>
        <v>0.8089887640449438</v>
      </c>
      <c r="N3117" s="22">
        <f>IFERROR(VLOOKUP(A3117,'Base ATR'!$1:$1048576,2,0),"")</f>
        <v>46150.768750000003</v>
      </c>
      <c r="O3117" s="23">
        <f t="shared" ca="1" si="210"/>
        <v>137.23124999999709</v>
      </c>
      <c r="P3117" t="str">
        <f t="shared" si="211"/>
        <v>SOBRE MERCADO</v>
      </c>
    </row>
    <row r="3118" spans="1:16" x14ac:dyDescent="0.3">
      <c r="A3118" t="s">
        <v>8906</v>
      </c>
      <c r="D3118" s="29">
        <v>20200000</v>
      </c>
      <c r="E3118" s="29">
        <v>16000000</v>
      </c>
      <c r="F3118" t="s">
        <v>5391</v>
      </c>
      <c r="G3118" s="13">
        <f>IFERROR(IF($F3118="ALTA",$D3118*1.03,
IF($F3118="MEDIA",$D3118*1,
IF($F3118="BAJA",$D3118*0.92,
IF($F3118="LIQUIDAR",_xlfn.XLOOKUP(A3118,Rotación!$A:$A,Rotación!$O:$O,0,0,-1),"")))),"")</f>
        <v>18584000</v>
      </c>
      <c r="H3118" s="13">
        <f>IFERROR(IF($F3118="ALTA",$D3118*1,
IF($F3118="MEDIA",$D3118*0.97,
IF($F3118="BAJA",$D3118*0.9,
IF($F3118="LIQUIDAR",_xlfn.XLOOKUP(A3118,Rotación!$A:$A,Rotación!$O:$O,0,0,-1),"")))),"")</f>
        <v>18180000</v>
      </c>
      <c r="I3118" s="13">
        <f>IFERROR(IF($F3118="ALTA",$D3118*0.97,
IF($F3118="MEDIA",$D3118*0.94,
IF($F3118="BAJA",$D3118*0.87,
IF($F3118="LIQUIDAR",_xlfn.XLOOKUP(A3118,Rotación!$A:$A,Rotación!$O:$O,0,0,-1),"")))),"")</f>
        <v>17574000</v>
      </c>
      <c r="J3118" s="13">
        <f>IFERROR(IF($F3118="ALTA",$D3118*0.94,
IF($F3118="MEDIA",$D3118*0.9,
IF($F3118="BAJA",$D3118*0.85,
IF($F3118="LIQUIDAR",_xlfn.XLOOKUP(A3118,Rotación!$A:$A,Rotación!$O:$O,0,0,-1),"")))),"")</f>
        <v>17170000</v>
      </c>
      <c r="K3118" s="13" t="str">
        <f>_xlfn.XLOOKUP(A3118,Rotación!$A:$A,Rotación!$P:$P,"",0,-1)</f>
        <v/>
      </c>
      <c r="L3118" s="25" t="e">
        <f t="shared" si="208"/>
        <v>#VALUE!</v>
      </c>
      <c r="M3118" s="26">
        <f t="shared" si="209"/>
        <v>0.79207920792079212</v>
      </c>
      <c r="N3118" s="22" t="str">
        <f>IFERROR(VLOOKUP(A3118,'Base ATR'!$1:$1048576,2,0),"")</f>
        <v/>
      </c>
      <c r="O3118" s="23" t="str">
        <f t="shared" ca="1" si="210"/>
        <v/>
      </c>
      <c r="P3118" t="str">
        <f t="shared" si="211"/>
        <v/>
      </c>
    </row>
    <row r="3119" spans="1:16" x14ac:dyDescent="0.3">
      <c r="A3119" t="s">
        <v>8909</v>
      </c>
      <c r="D3119" s="29">
        <v>6600000</v>
      </c>
      <c r="E3119" s="29">
        <v>4800000</v>
      </c>
      <c r="F3119" t="s">
        <v>5391</v>
      </c>
      <c r="G3119" s="13">
        <f>IFERROR(IF($F3119="ALTA",$D3119*1.03,
IF($F3119="MEDIA",$D3119*1,
IF($F3119="BAJA",$D3119*0.92,
IF($F3119="LIQUIDAR",_xlfn.XLOOKUP(A3119,Rotación!$A:$A,Rotación!$O:$O,0,0,-1),"")))),"")</f>
        <v>6072000</v>
      </c>
      <c r="H3119" s="13">
        <f>IFERROR(IF($F3119="ALTA",$D3119*1,
IF($F3119="MEDIA",$D3119*0.97,
IF($F3119="BAJA",$D3119*0.9,
IF($F3119="LIQUIDAR",_xlfn.XLOOKUP(A3119,Rotación!$A:$A,Rotación!$O:$O,0,0,-1),"")))),"")</f>
        <v>5940000</v>
      </c>
      <c r="I3119" s="13">
        <f>IFERROR(IF($F3119="ALTA",$D3119*0.97,
IF($F3119="MEDIA",$D3119*0.94,
IF($F3119="BAJA",$D3119*0.87,
IF($F3119="LIQUIDAR",_xlfn.XLOOKUP(A3119,Rotación!$A:$A,Rotación!$O:$O,0,0,-1),"")))),"")</f>
        <v>5742000</v>
      </c>
      <c r="J3119" s="13">
        <f>IFERROR(IF($F3119="ALTA",$D3119*0.94,
IF($F3119="MEDIA",$D3119*0.9,
IF($F3119="BAJA",$D3119*0.85,
IF($F3119="LIQUIDAR",_xlfn.XLOOKUP(A3119,Rotación!$A:$A,Rotación!$O:$O,0,0,-1),"")))),"")</f>
        <v>5610000</v>
      </c>
      <c r="K3119" s="13" t="str">
        <f>_xlfn.XLOOKUP(A3119,Rotación!$A:$A,Rotación!$P:$P,"",0,-1)</f>
        <v/>
      </c>
      <c r="L3119" s="25" t="e">
        <f t="shared" si="208"/>
        <v>#VALUE!</v>
      </c>
      <c r="M3119" s="26">
        <f t="shared" si="209"/>
        <v>0.72727272727272729</v>
      </c>
      <c r="N3119" s="22" t="str">
        <f>IFERROR(VLOOKUP(A3119,'Base ATR'!$1:$1048576,2,0),"")</f>
        <v/>
      </c>
      <c r="O3119" s="23" t="str">
        <f t="shared" ca="1" si="210"/>
        <v/>
      </c>
      <c r="P3119" t="str">
        <f t="shared" si="211"/>
        <v/>
      </c>
    </row>
    <row r="3120" spans="1:16" x14ac:dyDescent="0.3">
      <c r="A3120" t="s">
        <v>8605</v>
      </c>
      <c r="D3120" s="29">
        <v>15600000</v>
      </c>
      <c r="E3120" s="29">
        <v>12500000</v>
      </c>
      <c r="F3120" t="s">
        <v>4033</v>
      </c>
      <c r="G3120" s="13">
        <f>IFERROR(IF($F3120="ALTA",$D3120*1.03,
IF($F3120="MEDIA",$D3120*1,
IF($F3120="BAJA",$D3120*0.92,
IF($F3120="LIQUIDAR",_xlfn.XLOOKUP(A3120,Rotación!$A:$A,Rotación!$O:$O,0,0,-1),"")))),"")</f>
        <v>15600000</v>
      </c>
      <c r="H3120" s="13">
        <f>IFERROR(IF($F3120="ALTA",$D3120*1,
IF($F3120="MEDIA",$D3120*0.97,
IF($F3120="BAJA",$D3120*0.9,
IF($F3120="LIQUIDAR",_xlfn.XLOOKUP(A3120,Rotación!$A:$A,Rotación!$O:$O,0,0,-1),"")))),"")</f>
        <v>15132000</v>
      </c>
      <c r="I3120" s="13">
        <f>IFERROR(IF($F3120="ALTA",$D3120*0.97,
IF($F3120="MEDIA",$D3120*0.94,
IF($F3120="BAJA",$D3120*0.87,
IF($F3120="LIQUIDAR",_xlfn.XLOOKUP(A3120,Rotación!$A:$A,Rotación!$O:$O,0,0,-1),"")))),"")</f>
        <v>14664000</v>
      </c>
      <c r="J3120" s="13">
        <f>IFERROR(IF($F3120="ALTA",$D3120*0.94,
IF($F3120="MEDIA",$D3120*0.9,
IF($F3120="BAJA",$D3120*0.85,
IF($F3120="LIQUIDAR",_xlfn.XLOOKUP(A3120,Rotación!$A:$A,Rotación!$O:$O,0,0,-1),"")))),"")</f>
        <v>14040000</v>
      </c>
      <c r="K3120" s="13" t="str">
        <f>_xlfn.XLOOKUP(A3120,Rotación!$A:$A,Rotación!$P:$P,"",0,-1)</f>
        <v/>
      </c>
      <c r="L3120" s="25" t="e">
        <f t="shared" si="208"/>
        <v>#VALUE!</v>
      </c>
      <c r="M3120" s="26">
        <f t="shared" si="209"/>
        <v>0.80128205128205132</v>
      </c>
      <c r="N3120" s="22">
        <f>IFERROR(VLOOKUP(A3120,'Base ATR'!$1:$1048576,2,0),"")</f>
        <v>46183.789583333331</v>
      </c>
      <c r="O3120" s="23">
        <f t="shared" ca="1" si="210"/>
        <v>104.21041666666861</v>
      </c>
      <c r="P3120" t="str">
        <f t="shared" si="211"/>
        <v>SOBRE MERCADO</v>
      </c>
    </row>
    <row r="3121" spans="1:16" x14ac:dyDescent="0.3">
      <c r="A3121" t="s">
        <v>8915</v>
      </c>
      <c r="D3121" s="29">
        <v>24700000</v>
      </c>
      <c r="E3121" s="29">
        <v>19500000</v>
      </c>
      <c r="F3121" t="s">
        <v>4033</v>
      </c>
      <c r="G3121" s="13">
        <f>IFERROR(IF($F3121="ALTA",$D3121*1.03,
IF($F3121="MEDIA",$D3121*1,
IF($F3121="BAJA",$D3121*0.92,
IF($F3121="LIQUIDAR",_xlfn.XLOOKUP(A3121,Rotación!$A:$A,Rotación!$O:$O,0,0,-1),"")))),"")</f>
        <v>24700000</v>
      </c>
      <c r="H3121" s="13">
        <f>IFERROR(IF($F3121="ALTA",$D3121*1,
IF($F3121="MEDIA",$D3121*0.97,
IF($F3121="BAJA",$D3121*0.9,
IF($F3121="LIQUIDAR",_xlfn.XLOOKUP(A3121,Rotación!$A:$A,Rotación!$O:$O,0,0,-1),"")))),"")</f>
        <v>23959000</v>
      </c>
      <c r="I3121" s="13">
        <f>IFERROR(IF($F3121="ALTA",$D3121*0.97,
IF($F3121="MEDIA",$D3121*0.94,
IF($F3121="BAJA",$D3121*0.87,
IF($F3121="LIQUIDAR",_xlfn.XLOOKUP(A3121,Rotación!$A:$A,Rotación!$O:$O,0,0,-1),"")))),"")</f>
        <v>23218000</v>
      </c>
      <c r="J3121" s="13">
        <f>IFERROR(IF($F3121="ALTA",$D3121*0.94,
IF($F3121="MEDIA",$D3121*0.9,
IF($F3121="BAJA",$D3121*0.85,
IF($F3121="LIQUIDAR",_xlfn.XLOOKUP(A3121,Rotación!$A:$A,Rotación!$O:$O,0,0,-1),"")))),"")</f>
        <v>22230000</v>
      </c>
      <c r="K3121" s="13" t="str">
        <f>_xlfn.XLOOKUP(A3121,Rotación!$A:$A,Rotación!$P:$P,"",0,-1)</f>
        <v/>
      </c>
      <c r="L3121" s="25" t="e">
        <f t="shared" si="208"/>
        <v>#VALUE!</v>
      </c>
      <c r="M3121" s="26">
        <f t="shared" si="209"/>
        <v>0.78947368421052633</v>
      </c>
      <c r="N3121" s="22" t="str">
        <f>IFERROR(VLOOKUP(A3121,'Base ATR'!$1:$1048576,2,0),"")</f>
        <v/>
      </c>
      <c r="O3121" s="23" t="str">
        <f t="shared" ca="1" si="210"/>
        <v/>
      </c>
      <c r="P3121" t="str">
        <f t="shared" si="211"/>
        <v/>
      </c>
    </row>
    <row r="3122" spans="1:16" x14ac:dyDescent="0.3">
      <c r="A3122" t="s">
        <v>8918</v>
      </c>
      <c r="D3122" s="29">
        <v>19400000</v>
      </c>
      <c r="E3122" s="29">
        <v>16800000</v>
      </c>
      <c r="F3122" t="s">
        <v>4033</v>
      </c>
      <c r="G3122" s="13">
        <f>IFERROR(IF($F3122="ALTA",$D3122*1.03,
IF($F3122="MEDIA",$D3122*1,
IF($F3122="BAJA",$D3122*0.92,
IF($F3122="LIQUIDAR",_xlfn.XLOOKUP(A3122,Rotación!$A:$A,Rotación!$O:$O,0,0,-1),"")))),"")</f>
        <v>19400000</v>
      </c>
      <c r="H3122" s="13">
        <f>IFERROR(IF($F3122="ALTA",$D3122*1,
IF($F3122="MEDIA",$D3122*0.97,
IF($F3122="BAJA",$D3122*0.9,
IF($F3122="LIQUIDAR",_xlfn.XLOOKUP(A3122,Rotación!$A:$A,Rotación!$O:$O,0,0,-1),"")))),"")</f>
        <v>18818000</v>
      </c>
      <c r="I3122" s="13">
        <f>IFERROR(IF($F3122="ALTA",$D3122*0.97,
IF($F3122="MEDIA",$D3122*0.94,
IF($F3122="BAJA",$D3122*0.87,
IF($F3122="LIQUIDAR",_xlfn.XLOOKUP(A3122,Rotación!$A:$A,Rotación!$O:$O,0,0,-1),"")))),"")</f>
        <v>18236000</v>
      </c>
      <c r="J3122" s="13">
        <f>IFERROR(IF($F3122="ALTA",$D3122*0.94,
IF($F3122="MEDIA",$D3122*0.9,
IF($F3122="BAJA",$D3122*0.85,
IF($F3122="LIQUIDAR",_xlfn.XLOOKUP(A3122,Rotación!$A:$A,Rotación!$O:$O,0,0,-1),"")))),"")</f>
        <v>17460000</v>
      </c>
      <c r="K3122" s="13" t="str">
        <f>_xlfn.XLOOKUP(A3122,Rotación!$A:$A,Rotación!$P:$P,"",0,-1)</f>
        <v/>
      </c>
      <c r="L3122" s="25" t="e">
        <f t="shared" si="208"/>
        <v>#VALUE!</v>
      </c>
      <c r="M3122" s="26">
        <f t="shared" si="209"/>
        <v>0.865979381443299</v>
      </c>
      <c r="N3122" s="22" t="str">
        <f>IFERROR(VLOOKUP(A3122,'Base ATR'!$1:$1048576,2,0),"")</f>
        <v/>
      </c>
      <c r="O3122" s="23" t="str">
        <f t="shared" ca="1" si="210"/>
        <v/>
      </c>
      <c r="P3122" t="str">
        <f t="shared" si="211"/>
        <v/>
      </c>
    </row>
    <row r="3123" spans="1:16" x14ac:dyDescent="0.3">
      <c r="A3123" t="s">
        <v>8675</v>
      </c>
      <c r="D3123" s="29">
        <v>12700000</v>
      </c>
      <c r="E3123" s="29">
        <v>10500000</v>
      </c>
      <c r="F3123" t="s">
        <v>5390</v>
      </c>
      <c r="G3123" s="13">
        <f>IFERROR(IF($F3123="ALTA",$D3123*1.03,
IF($F3123="MEDIA",$D3123*1,
IF($F3123="BAJA",$D3123*0.92,
IF($F3123="LIQUIDAR",_xlfn.XLOOKUP(A3123,Rotación!$A:$A,Rotación!$O:$O,0,0,-1),"")))),"")</f>
        <v>13081000</v>
      </c>
      <c r="H3123" s="13">
        <f>IFERROR(IF($F3123="ALTA",$D3123*1,
IF($F3123="MEDIA",$D3123*0.97,
IF($F3123="BAJA",$D3123*0.9,
IF($F3123="LIQUIDAR",_xlfn.XLOOKUP(A3123,Rotación!$A:$A,Rotación!$O:$O,0,0,-1),"")))),"")</f>
        <v>12700000</v>
      </c>
      <c r="I3123" s="13">
        <f>IFERROR(IF($F3123="ALTA",$D3123*0.97,
IF($F3123="MEDIA",$D3123*0.94,
IF($F3123="BAJA",$D3123*0.87,
IF($F3123="LIQUIDAR",_xlfn.XLOOKUP(A3123,Rotación!$A:$A,Rotación!$O:$O,0,0,-1),"")))),"")</f>
        <v>12319000</v>
      </c>
      <c r="J3123" s="13">
        <f>IFERROR(IF($F3123="ALTA",$D3123*0.94,
IF($F3123="MEDIA",$D3123*0.9,
IF($F3123="BAJA",$D3123*0.85,
IF($F3123="LIQUIDAR",_xlfn.XLOOKUP(A3123,Rotación!$A:$A,Rotación!$O:$O,0,0,-1),"")))),"")</f>
        <v>11938000</v>
      </c>
      <c r="K3123" s="13" t="str">
        <f>_xlfn.XLOOKUP(A3123,Rotación!$A:$A,Rotación!$P:$P,"",0,-1)</f>
        <v/>
      </c>
      <c r="L3123" s="25" t="e">
        <f t="shared" si="208"/>
        <v>#VALUE!</v>
      </c>
      <c r="M3123" s="26">
        <f t="shared" si="209"/>
        <v>0.82677165354330706</v>
      </c>
      <c r="N3123" s="22">
        <f>IFERROR(VLOOKUP(A3123,'Base ATR'!$1:$1048576,2,0),"")</f>
        <v>46161.54791666667</v>
      </c>
      <c r="O3123" s="23">
        <f t="shared" ca="1" si="210"/>
        <v>126.45208333332994</v>
      </c>
      <c r="P3123" t="str">
        <f t="shared" si="211"/>
        <v>SOBRE MERCADO</v>
      </c>
    </row>
    <row r="3124" spans="1:16" x14ac:dyDescent="0.3">
      <c r="A3124" t="s">
        <v>8619</v>
      </c>
      <c r="D3124" s="29">
        <v>14400000</v>
      </c>
      <c r="E3124" s="29">
        <v>12200000</v>
      </c>
      <c r="F3124" t="s">
        <v>5390</v>
      </c>
      <c r="G3124" s="13">
        <f>IFERROR(IF($F3124="ALTA",$D3124*1.03,
IF($F3124="MEDIA",$D3124*1,
IF($F3124="BAJA",$D3124*0.92,
IF($F3124="LIQUIDAR",_xlfn.XLOOKUP(A3124,Rotación!$A:$A,Rotación!$O:$O,0,0,-1),"")))),"")</f>
        <v>14832000</v>
      </c>
      <c r="H3124" s="13">
        <f>IFERROR(IF($F3124="ALTA",$D3124*1,
IF($F3124="MEDIA",$D3124*0.97,
IF($F3124="BAJA",$D3124*0.9,
IF($F3124="LIQUIDAR",_xlfn.XLOOKUP(A3124,Rotación!$A:$A,Rotación!$O:$O,0,0,-1),"")))),"")</f>
        <v>14400000</v>
      </c>
      <c r="I3124" s="13">
        <f>IFERROR(IF($F3124="ALTA",$D3124*0.97,
IF($F3124="MEDIA",$D3124*0.94,
IF($F3124="BAJA",$D3124*0.87,
IF($F3124="LIQUIDAR",_xlfn.XLOOKUP(A3124,Rotación!$A:$A,Rotación!$O:$O,0,0,-1),"")))),"")</f>
        <v>13968000</v>
      </c>
      <c r="J3124" s="13">
        <f>IFERROR(IF($F3124="ALTA",$D3124*0.94,
IF($F3124="MEDIA",$D3124*0.9,
IF($F3124="BAJA",$D3124*0.85,
IF($F3124="LIQUIDAR",_xlfn.XLOOKUP(A3124,Rotación!$A:$A,Rotación!$O:$O,0,0,-1),"")))),"")</f>
        <v>13536000</v>
      </c>
      <c r="K3124" s="13" t="str">
        <f>_xlfn.XLOOKUP(A3124,Rotación!$A:$A,Rotación!$P:$P,"",0,-1)</f>
        <v/>
      </c>
      <c r="L3124" s="25" t="e">
        <f t="shared" si="208"/>
        <v>#VALUE!</v>
      </c>
      <c r="M3124" s="26">
        <f t="shared" si="209"/>
        <v>0.84722222222222221</v>
      </c>
      <c r="N3124" s="22">
        <f>IFERROR(VLOOKUP(A3124,'Base ATR'!$1:$1048576,2,0),"")</f>
        <v>46153.498611111114</v>
      </c>
      <c r="O3124" s="23">
        <f t="shared" ca="1" si="210"/>
        <v>134.50138888888614</v>
      </c>
      <c r="P3124" t="str">
        <f t="shared" si="211"/>
        <v>SOBRE MERCADO</v>
      </c>
    </row>
    <row r="3125" spans="1:16" x14ac:dyDescent="0.3">
      <c r="A3125" t="s">
        <v>8923</v>
      </c>
      <c r="D3125" s="29">
        <v>22700000</v>
      </c>
      <c r="E3125" s="29">
        <v>17500000</v>
      </c>
      <c r="F3125" t="s">
        <v>4033</v>
      </c>
      <c r="G3125" s="13">
        <f>IFERROR(IF($F3125="ALTA",$D3125*1.03,
IF($F3125="MEDIA",$D3125*1,
IF($F3125="BAJA",$D3125*0.92,
IF($F3125="LIQUIDAR",_xlfn.XLOOKUP(A3125,Rotación!$A:$A,Rotación!$O:$O,0,0,-1),"")))),"")</f>
        <v>22700000</v>
      </c>
      <c r="H3125" s="13">
        <f>IFERROR(IF($F3125="ALTA",$D3125*1,
IF($F3125="MEDIA",$D3125*0.97,
IF($F3125="BAJA",$D3125*0.9,
IF($F3125="LIQUIDAR",_xlfn.XLOOKUP(A3125,Rotación!$A:$A,Rotación!$O:$O,0,0,-1),"")))),"")</f>
        <v>22019000</v>
      </c>
      <c r="I3125" s="13">
        <f>IFERROR(IF($F3125="ALTA",$D3125*0.97,
IF($F3125="MEDIA",$D3125*0.94,
IF($F3125="BAJA",$D3125*0.87,
IF($F3125="LIQUIDAR",_xlfn.XLOOKUP(A3125,Rotación!$A:$A,Rotación!$O:$O,0,0,-1),"")))),"")</f>
        <v>21338000</v>
      </c>
      <c r="J3125" s="13">
        <f>IFERROR(IF($F3125="ALTA",$D3125*0.94,
IF($F3125="MEDIA",$D3125*0.9,
IF($F3125="BAJA",$D3125*0.85,
IF($F3125="LIQUIDAR",_xlfn.XLOOKUP(A3125,Rotación!$A:$A,Rotación!$O:$O,0,0,-1),"")))),"")</f>
        <v>20430000</v>
      </c>
      <c r="K3125" s="13" t="str">
        <f>_xlfn.XLOOKUP(A3125,Rotación!$A:$A,Rotación!$P:$P,"",0,-1)</f>
        <v/>
      </c>
      <c r="L3125" s="25" t="e">
        <f t="shared" si="208"/>
        <v>#VALUE!</v>
      </c>
      <c r="M3125" s="26">
        <f t="shared" si="209"/>
        <v>0.77092511013215859</v>
      </c>
      <c r="N3125" s="22" t="str">
        <f>IFERROR(VLOOKUP(A3125,'Base ATR'!$1:$1048576,2,0),"")</f>
        <v/>
      </c>
      <c r="O3125" s="23" t="str">
        <f t="shared" ca="1" si="210"/>
        <v/>
      </c>
      <c r="P3125" t="str">
        <f t="shared" si="211"/>
        <v/>
      </c>
    </row>
    <row r="3126" spans="1:16" x14ac:dyDescent="0.3">
      <c r="A3126" t="s">
        <v>8925</v>
      </c>
      <c r="D3126" s="29">
        <v>13500000</v>
      </c>
      <c r="E3126" s="29">
        <v>10800000</v>
      </c>
      <c r="F3126" t="s">
        <v>4033</v>
      </c>
      <c r="G3126" s="13">
        <f>IFERROR(IF($F3126="ALTA",$D3126*1.03,
IF($F3126="MEDIA",$D3126*1,
IF($F3126="BAJA",$D3126*0.92,
IF($F3126="LIQUIDAR",_xlfn.XLOOKUP(A3126,Rotación!$A:$A,Rotación!$O:$O,0,0,-1),"")))),"")</f>
        <v>13500000</v>
      </c>
      <c r="H3126" s="13">
        <f>IFERROR(IF($F3126="ALTA",$D3126*1,
IF($F3126="MEDIA",$D3126*0.97,
IF($F3126="BAJA",$D3126*0.9,
IF($F3126="LIQUIDAR",_xlfn.XLOOKUP(A3126,Rotación!$A:$A,Rotación!$O:$O,0,0,-1),"")))),"")</f>
        <v>13095000</v>
      </c>
      <c r="I3126" s="13">
        <f>IFERROR(IF($F3126="ALTA",$D3126*0.97,
IF($F3126="MEDIA",$D3126*0.94,
IF($F3126="BAJA",$D3126*0.87,
IF($F3126="LIQUIDAR",_xlfn.XLOOKUP(A3126,Rotación!$A:$A,Rotación!$O:$O,0,0,-1),"")))),"")</f>
        <v>12690000</v>
      </c>
      <c r="J3126" s="13">
        <f>IFERROR(IF($F3126="ALTA",$D3126*0.94,
IF($F3126="MEDIA",$D3126*0.9,
IF($F3126="BAJA",$D3126*0.85,
IF($F3126="LIQUIDAR",_xlfn.XLOOKUP(A3126,Rotación!$A:$A,Rotación!$O:$O,0,0,-1),"")))),"")</f>
        <v>12150000</v>
      </c>
      <c r="K3126" s="13" t="str">
        <f>_xlfn.XLOOKUP(A3126,Rotación!$A:$A,Rotación!$P:$P,"",0,-1)</f>
        <v/>
      </c>
      <c r="L3126" s="25" t="e">
        <f t="shared" si="208"/>
        <v>#VALUE!</v>
      </c>
      <c r="M3126" s="26">
        <f t="shared" si="209"/>
        <v>0.8</v>
      </c>
      <c r="N3126" s="22" t="str">
        <f>IFERROR(VLOOKUP(A3126,'Base ATR'!$1:$1048576,2,0),"")</f>
        <v/>
      </c>
      <c r="O3126" s="23" t="str">
        <f t="shared" ca="1" si="210"/>
        <v/>
      </c>
      <c r="P3126" t="str">
        <f t="shared" si="211"/>
        <v/>
      </c>
    </row>
    <row r="3127" spans="1:16" x14ac:dyDescent="0.3">
      <c r="A3127" t="s">
        <v>8927</v>
      </c>
      <c r="D3127" s="29">
        <v>9900000</v>
      </c>
      <c r="E3127" s="29">
        <v>7800000</v>
      </c>
      <c r="F3127" t="s">
        <v>4033</v>
      </c>
      <c r="G3127" s="13">
        <f>IFERROR(IF($F3127="ALTA",$D3127*1.03,
IF($F3127="MEDIA",$D3127*1,
IF($F3127="BAJA",$D3127*0.92,
IF($F3127="LIQUIDAR",_xlfn.XLOOKUP(A3127,Rotación!$A:$A,Rotación!$O:$O,0,0,-1),"")))),"")</f>
        <v>9900000</v>
      </c>
      <c r="H3127" s="13">
        <f>IFERROR(IF($F3127="ALTA",$D3127*1,
IF($F3127="MEDIA",$D3127*0.97,
IF($F3127="BAJA",$D3127*0.9,
IF($F3127="LIQUIDAR",_xlfn.XLOOKUP(A3127,Rotación!$A:$A,Rotación!$O:$O,0,0,-1),"")))),"")</f>
        <v>9603000</v>
      </c>
      <c r="I3127" s="13">
        <f>IFERROR(IF($F3127="ALTA",$D3127*0.97,
IF($F3127="MEDIA",$D3127*0.94,
IF($F3127="BAJA",$D3127*0.87,
IF($F3127="LIQUIDAR",_xlfn.XLOOKUP(A3127,Rotación!$A:$A,Rotación!$O:$O,0,0,-1),"")))),"")</f>
        <v>9306000</v>
      </c>
      <c r="J3127" s="13">
        <f>IFERROR(IF($F3127="ALTA",$D3127*0.94,
IF($F3127="MEDIA",$D3127*0.9,
IF($F3127="BAJA",$D3127*0.85,
IF($F3127="LIQUIDAR",_xlfn.XLOOKUP(A3127,Rotación!$A:$A,Rotación!$O:$O,0,0,-1),"")))),"")</f>
        <v>8910000</v>
      </c>
      <c r="K3127" s="13" t="str">
        <f>_xlfn.XLOOKUP(A3127,Rotación!$A:$A,Rotación!$P:$P,"",0,-1)</f>
        <v/>
      </c>
      <c r="L3127" s="25" t="e">
        <f t="shared" si="208"/>
        <v>#VALUE!</v>
      </c>
      <c r="M3127" s="26">
        <f t="shared" si="209"/>
        <v>0.78787878787878785</v>
      </c>
      <c r="N3127" s="22" t="str">
        <f>IFERROR(VLOOKUP(A3127,'Base ATR'!$1:$1048576,2,0),"")</f>
        <v/>
      </c>
      <c r="O3127" s="23" t="str">
        <f t="shared" ca="1" si="210"/>
        <v/>
      </c>
      <c r="P3127" t="str">
        <f t="shared" si="211"/>
        <v/>
      </c>
    </row>
    <row r="3128" spans="1:16" x14ac:dyDescent="0.3">
      <c r="A3128" t="s">
        <v>5439</v>
      </c>
      <c r="D3128" s="29">
        <v>11700000</v>
      </c>
      <c r="E3128" s="29">
        <v>9500000</v>
      </c>
      <c r="F3128" t="s">
        <v>4033</v>
      </c>
      <c r="G3128" s="13">
        <f>IFERROR(IF($F3128="ALTA",$D3128*1.03,
IF($F3128="MEDIA",$D3128*1,
IF($F3128="BAJA",$D3128*0.92,
IF($F3128="LIQUIDAR",_xlfn.XLOOKUP(A3128,Rotación!$A:$A,Rotación!$O:$O,0,0,-1),"")))),"")</f>
        <v>11700000</v>
      </c>
      <c r="H3128" s="13">
        <f>IFERROR(IF($F3128="ALTA",$D3128*1,
IF($F3128="MEDIA",$D3128*0.97,
IF($F3128="BAJA",$D3128*0.9,
IF($F3128="LIQUIDAR",_xlfn.XLOOKUP(A3128,Rotación!$A:$A,Rotación!$O:$O,0,0,-1),"")))),"")</f>
        <v>11349000</v>
      </c>
      <c r="I3128" s="13">
        <f>IFERROR(IF($F3128="ALTA",$D3128*0.97,
IF($F3128="MEDIA",$D3128*0.94,
IF($F3128="BAJA",$D3128*0.87,
IF($F3128="LIQUIDAR",_xlfn.XLOOKUP(A3128,Rotación!$A:$A,Rotación!$O:$O,0,0,-1),"")))),"")</f>
        <v>10998000</v>
      </c>
      <c r="J3128" s="13">
        <f>IFERROR(IF($F3128="ALTA",$D3128*0.94,
IF($F3128="MEDIA",$D3128*0.9,
IF($F3128="BAJA",$D3128*0.85,
IF($F3128="LIQUIDAR",_xlfn.XLOOKUP(A3128,Rotación!$A:$A,Rotación!$O:$O,0,0,-1),"")))),"")</f>
        <v>10530000</v>
      </c>
      <c r="K3128" s="13" t="str">
        <f>_xlfn.XLOOKUP(A3128,Rotación!$A:$A,Rotación!$P:$P,"",0,-1)</f>
        <v/>
      </c>
      <c r="L3128" s="25" t="e">
        <f t="shared" si="208"/>
        <v>#VALUE!</v>
      </c>
      <c r="M3128" s="26">
        <f t="shared" si="209"/>
        <v>0.81196581196581197</v>
      </c>
      <c r="N3128" s="22" t="str">
        <f>IFERROR(VLOOKUP(A3128,'Base ATR'!$1:$1048576,2,0),"")</f>
        <v/>
      </c>
      <c r="O3128" s="23" t="str">
        <f t="shared" ca="1" si="210"/>
        <v/>
      </c>
      <c r="P3128" t="str">
        <f t="shared" si="211"/>
        <v/>
      </c>
    </row>
    <row r="3129" spans="1:16" x14ac:dyDescent="0.3">
      <c r="A3129" t="s">
        <v>8929</v>
      </c>
      <c r="D3129" s="29">
        <v>17700000</v>
      </c>
      <c r="E3129" s="29">
        <v>15000000</v>
      </c>
      <c r="F3129" t="s">
        <v>4033</v>
      </c>
      <c r="G3129" s="13">
        <f>IFERROR(IF($F3129="ALTA",$D3129*1.03,
IF($F3129="MEDIA",$D3129*1,
IF($F3129="BAJA",$D3129*0.92,
IF($F3129="LIQUIDAR",_xlfn.XLOOKUP(A3129,Rotación!$A:$A,Rotación!$O:$O,0,0,-1),"")))),"")</f>
        <v>17700000</v>
      </c>
      <c r="H3129" s="13">
        <f>IFERROR(IF($F3129="ALTA",$D3129*1,
IF($F3129="MEDIA",$D3129*0.97,
IF($F3129="BAJA",$D3129*0.9,
IF($F3129="LIQUIDAR",_xlfn.XLOOKUP(A3129,Rotación!$A:$A,Rotación!$O:$O,0,0,-1),"")))),"")</f>
        <v>17169000</v>
      </c>
      <c r="I3129" s="13">
        <f>IFERROR(IF($F3129="ALTA",$D3129*0.97,
IF($F3129="MEDIA",$D3129*0.94,
IF($F3129="BAJA",$D3129*0.87,
IF($F3129="LIQUIDAR",_xlfn.XLOOKUP(A3129,Rotación!$A:$A,Rotación!$O:$O,0,0,-1),"")))),"")</f>
        <v>16637999.999999998</v>
      </c>
      <c r="J3129" s="13">
        <f>IFERROR(IF($F3129="ALTA",$D3129*0.94,
IF($F3129="MEDIA",$D3129*0.9,
IF($F3129="BAJA",$D3129*0.85,
IF($F3129="LIQUIDAR",_xlfn.XLOOKUP(A3129,Rotación!$A:$A,Rotación!$O:$O,0,0,-1),"")))),"")</f>
        <v>15930000</v>
      </c>
      <c r="K3129" s="13" t="str">
        <f>_xlfn.XLOOKUP(A3129,Rotación!$A:$A,Rotación!$P:$P,"",0,-1)</f>
        <v/>
      </c>
      <c r="L3129" s="25" t="e">
        <f t="shared" si="208"/>
        <v>#VALUE!</v>
      </c>
      <c r="M3129" s="26">
        <f t="shared" si="209"/>
        <v>0.84745762711864403</v>
      </c>
      <c r="N3129" s="22" t="str">
        <f>IFERROR(VLOOKUP(A3129,'Base ATR'!$1:$1048576,2,0),"")</f>
        <v/>
      </c>
      <c r="O3129" s="23" t="str">
        <f t="shared" ca="1" si="210"/>
        <v/>
      </c>
      <c r="P3129" t="str">
        <f t="shared" si="211"/>
        <v/>
      </c>
    </row>
    <row r="3130" spans="1:16" x14ac:dyDescent="0.3">
      <c r="A3130" t="s">
        <v>8931</v>
      </c>
      <c r="D3130" s="29">
        <v>12000000</v>
      </c>
      <c r="E3130" s="29">
        <v>9500000</v>
      </c>
      <c r="F3130" t="s">
        <v>4033</v>
      </c>
      <c r="G3130" s="13">
        <f>IFERROR(IF($F3130="ALTA",$D3130*1.03,
IF($F3130="MEDIA",$D3130*1,
IF($F3130="BAJA",$D3130*0.92,
IF($F3130="LIQUIDAR",_xlfn.XLOOKUP(A3130,Rotación!$A:$A,Rotación!$O:$O,0,0,-1),"")))),"")</f>
        <v>12000000</v>
      </c>
      <c r="H3130" s="13">
        <f>IFERROR(IF($F3130="ALTA",$D3130*1,
IF($F3130="MEDIA",$D3130*0.97,
IF($F3130="BAJA",$D3130*0.9,
IF($F3130="LIQUIDAR",_xlfn.XLOOKUP(A3130,Rotación!$A:$A,Rotación!$O:$O,0,0,-1),"")))),"")</f>
        <v>11640000</v>
      </c>
      <c r="I3130" s="13">
        <f>IFERROR(IF($F3130="ALTA",$D3130*0.97,
IF($F3130="MEDIA",$D3130*0.94,
IF($F3130="BAJA",$D3130*0.87,
IF($F3130="LIQUIDAR",_xlfn.XLOOKUP(A3130,Rotación!$A:$A,Rotación!$O:$O,0,0,-1),"")))),"")</f>
        <v>11280000</v>
      </c>
      <c r="J3130" s="13">
        <f>IFERROR(IF($F3130="ALTA",$D3130*0.94,
IF($F3130="MEDIA",$D3130*0.9,
IF($F3130="BAJA",$D3130*0.85,
IF($F3130="LIQUIDAR",_xlfn.XLOOKUP(A3130,Rotación!$A:$A,Rotación!$O:$O,0,0,-1),"")))),"")</f>
        <v>10800000</v>
      </c>
      <c r="K3130" s="13">
        <f>_xlfn.XLOOKUP(A3130,Rotación!$A:$A,Rotación!$P:$P,"",0,-1)</f>
        <v>10490000</v>
      </c>
      <c r="L3130" s="25">
        <f t="shared" si="208"/>
        <v>-1510000</v>
      </c>
      <c r="M3130" s="26">
        <f t="shared" si="209"/>
        <v>0.79166666666666663</v>
      </c>
      <c r="N3130" s="22">
        <f>IFERROR(VLOOKUP(A3130,'Base ATR'!$1:$1048576,2,0),"")</f>
        <v>46197.477083333331</v>
      </c>
      <c r="O3130" s="23">
        <f t="shared" ca="1" si="210"/>
        <v>90.522916666668607</v>
      </c>
      <c r="P3130" t="str">
        <f t="shared" si="211"/>
        <v>BAJO MERCADO</v>
      </c>
    </row>
    <row r="3131" spans="1:16" x14ac:dyDescent="0.3">
      <c r="A3131" t="s">
        <v>8934</v>
      </c>
      <c r="D3131" s="29">
        <v>12400000</v>
      </c>
      <c r="E3131" s="29">
        <v>10000000</v>
      </c>
      <c r="F3131" t="s">
        <v>4033</v>
      </c>
      <c r="G3131" s="13">
        <f>IFERROR(IF($F3131="ALTA",$D3131*1.03,
IF($F3131="MEDIA",$D3131*1,
IF($F3131="BAJA",$D3131*0.92,
IF($F3131="LIQUIDAR",_xlfn.XLOOKUP(A3131,Rotación!$A:$A,Rotación!$O:$O,0,0,-1),"")))),"")</f>
        <v>12400000</v>
      </c>
      <c r="H3131" s="13">
        <f>IFERROR(IF($F3131="ALTA",$D3131*1,
IF($F3131="MEDIA",$D3131*0.97,
IF($F3131="BAJA",$D3131*0.9,
IF($F3131="LIQUIDAR",_xlfn.XLOOKUP(A3131,Rotación!$A:$A,Rotación!$O:$O,0,0,-1),"")))),"")</f>
        <v>12028000</v>
      </c>
      <c r="I3131" s="13">
        <f>IFERROR(IF($F3131="ALTA",$D3131*0.97,
IF($F3131="MEDIA",$D3131*0.94,
IF($F3131="BAJA",$D3131*0.87,
IF($F3131="LIQUIDAR",_xlfn.XLOOKUP(A3131,Rotación!$A:$A,Rotación!$O:$O,0,0,-1),"")))),"")</f>
        <v>11656000</v>
      </c>
      <c r="J3131" s="13">
        <f>IFERROR(IF($F3131="ALTA",$D3131*0.94,
IF($F3131="MEDIA",$D3131*0.9,
IF($F3131="BAJA",$D3131*0.85,
IF($F3131="LIQUIDAR",_xlfn.XLOOKUP(A3131,Rotación!$A:$A,Rotación!$O:$O,0,0,-1),"")))),"")</f>
        <v>11160000</v>
      </c>
      <c r="K3131" s="13" t="str">
        <f>_xlfn.XLOOKUP(A3131,Rotación!$A:$A,Rotación!$P:$P,"",0,-1)</f>
        <v/>
      </c>
      <c r="L3131" s="25" t="e">
        <f t="shared" si="208"/>
        <v>#VALUE!</v>
      </c>
      <c r="M3131" s="26">
        <f t="shared" si="209"/>
        <v>0.80645161290322576</v>
      </c>
      <c r="N3131" s="22" t="str">
        <f>IFERROR(VLOOKUP(A3131,'Base ATR'!$1:$1048576,2,0),"")</f>
        <v/>
      </c>
      <c r="O3131" s="23" t="str">
        <f t="shared" ca="1" si="210"/>
        <v/>
      </c>
      <c r="P3131" t="str">
        <f t="shared" si="211"/>
        <v/>
      </c>
    </row>
    <row r="3132" spans="1:16" x14ac:dyDescent="0.3">
      <c r="A3132" t="s">
        <v>8676</v>
      </c>
      <c r="D3132" s="29">
        <v>11700000</v>
      </c>
      <c r="E3132" s="29">
        <v>10000000</v>
      </c>
      <c r="F3132" t="s">
        <v>5390</v>
      </c>
      <c r="G3132" s="13">
        <f>IFERROR(IF($F3132="ALTA",$D3132*1.03,
IF($F3132="MEDIA",$D3132*1,
IF($F3132="BAJA",$D3132*0.92,
IF($F3132="LIQUIDAR",_xlfn.XLOOKUP(A3132,Rotación!$A:$A,Rotación!$O:$O,0,0,-1),"")))),"")</f>
        <v>12051000</v>
      </c>
      <c r="H3132" s="13">
        <f>IFERROR(IF($F3132="ALTA",$D3132*1,
IF($F3132="MEDIA",$D3132*0.97,
IF($F3132="BAJA",$D3132*0.9,
IF($F3132="LIQUIDAR",_xlfn.XLOOKUP(A3132,Rotación!$A:$A,Rotación!$O:$O,0,0,-1),"")))),"")</f>
        <v>11700000</v>
      </c>
      <c r="I3132" s="13">
        <f>IFERROR(IF($F3132="ALTA",$D3132*0.97,
IF($F3132="MEDIA",$D3132*0.94,
IF($F3132="BAJA",$D3132*0.87,
IF($F3132="LIQUIDAR",_xlfn.XLOOKUP(A3132,Rotación!$A:$A,Rotación!$O:$O,0,0,-1),"")))),"")</f>
        <v>11349000</v>
      </c>
      <c r="J3132" s="13">
        <f>IFERROR(IF($F3132="ALTA",$D3132*0.94,
IF($F3132="MEDIA",$D3132*0.9,
IF($F3132="BAJA",$D3132*0.85,
IF($F3132="LIQUIDAR",_xlfn.XLOOKUP(A3132,Rotación!$A:$A,Rotación!$O:$O,0,0,-1),"")))),"")</f>
        <v>10998000</v>
      </c>
      <c r="K3132" s="13" t="str">
        <f>_xlfn.XLOOKUP(A3132,Rotación!$A:$A,Rotación!$P:$P,"",0,-1)</f>
        <v/>
      </c>
      <c r="L3132" s="25" t="e">
        <f t="shared" si="208"/>
        <v>#VALUE!</v>
      </c>
      <c r="M3132" s="26">
        <f t="shared" si="209"/>
        <v>0.85470085470085466</v>
      </c>
      <c r="N3132" s="22">
        <f>IFERROR(VLOOKUP(A3132,'Base ATR'!$1:$1048576,2,0),"")</f>
        <v>46161.53125</v>
      </c>
      <c r="O3132" s="23">
        <f t="shared" ca="1" si="210"/>
        <v>126.46875</v>
      </c>
      <c r="P3132" t="str">
        <f t="shared" si="211"/>
        <v>SOBRE MERCADO</v>
      </c>
    </row>
    <row r="3133" spans="1:16" x14ac:dyDescent="0.3">
      <c r="A3133" t="s">
        <v>4738</v>
      </c>
      <c r="B3133" t="s">
        <v>201</v>
      </c>
      <c r="C3133" t="s">
        <v>4668</v>
      </c>
      <c r="D3133" s="29">
        <v>18900000</v>
      </c>
      <c r="E3133" s="29">
        <v>16000000</v>
      </c>
      <c r="F3133" t="s">
        <v>5390</v>
      </c>
      <c r="G3133" s="13">
        <f>IFERROR(IF($F3133="ALTA",$D3133*1.03,
IF($F3133="MEDIA",$D3133*1,
IF($F3133="BAJA",$D3133*0.92,
IF($F3133="LIQUIDAR",_xlfn.XLOOKUP(A3133,Rotación!$A:$A,Rotación!$O:$O,0,0,-1),"")))),"")</f>
        <v>19467000</v>
      </c>
      <c r="H3133" s="13">
        <f>IFERROR(IF($F3133="ALTA",$D3133*1,
IF($F3133="MEDIA",$D3133*0.97,
IF($F3133="BAJA",$D3133*0.9,
IF($F3133="LIQUIDAR",_xlfn.XLOOKUP(A3133,Rotación!$A:$A,Rotación!$O:$O,0,0,-1),"")))),"")</f>
        <v>18900000</v>
      </c>
      <c r="I3133" s="13">
        <f>IFERROR(IF($F3133="ALTA",$D3133*0.97,
IF($F3133="MEDIA",$D3133*0.94,
IF($F3133="BAJA",$D3133*0.87,
IF($F3133="LIQUIDAR",_xlfn.XLOOKUP(A3133,Rotación!$A:$A,Rotación!$O:$O,0,0,-1),"")))),"")</f>
        <v>18333000</v>
      </c>
      <c r="J3133" s="13">
        <f>IFERROR(IF($F3133="ALTA",$D3133*0.94,
IF($F3133="MEDIA",$D3133*0.9,
IF($F3133="BAJA",$D3133*0.85,
IF($F3133="LIQUIDAR",_xlfn.XLOOKUP(A3133,Rotación!$A:$A,Rotación!$O:$O,0,0,-1),"")))),"")</f>
        <v>17766000</v>
      </c>
      <c r="K3133" s="13" t="str">
        <f>_xlfn.XLOOKUP(A3133,Rotación!$A:$A,Rotación!$P:$P,"",0,-1)</f>
        <v/>
      </c>
      <c r="L3133" s="25" t="e">
        <f t="shared" si="208"/>
        <v>#VALUE!</v>
      </c>
      <c r="M3133" s="26">
        <f t="shared" si="209"/>
        <v>0.84656084656084651</v>
      </c>
      <c r="N3133" s="22" t="str">
        <f>IFERROR(VLOOKUP(A3133,'Base ATR'!$1:$1048576,2,0),"")</f>
        <v/>
      </c>
      <c r="O3133" s="23" t="str">
        <f t="shared" ca="1" si="210"/>
        <v/>
      </c>
      <c r="P3133" t="str">
        <f t="shared" si="211"/>
        <v/>
      </c>
    </row>
    <row r="3134" spans="1:16" x14ac:dyDescent="0.3">
      <c r="A3134" t="s">
        <v>903</v>
      </c>
      <c r="D3134" s="29">
        <v>29800000</v>
      </c>
      <c r="E3134" s="29">
        <v>22000000</v>
      </c>
      <c r="F3134" t="s">
        <v>5390</v>
      </c>
      <c r="G3134" s="13">
        <f>IFERROR(IF($F3134="ALTA",$D3134*1.03,
IF($F3134="MEDIA",$D3134*1,
IF($F3134="BAJA",$D3134*0.92,
IF($F3134="LIQUIDAR",_xlfn.XLOOKUP(A3134,Rotación!$A:$A,Rotación!$O:$O,0,0,-1),"")))),"")</f>
        <v>30694000</v>
      </c>
      <c r="H3134" s="13">
        <f>IFERROR(IF($F3134="ALTA",$D3134*1,
IF($F3134="MEDIA",$D3134*0.97,
IF($F3134="BAJA",$D3134*0.9,
IF($F3134="LIQUIDAR",_xlfn.XLOOKUP(A3134,Rotación!$A:$A,Rotación!$O:$O,0,0,-1),"")))),"")</f>
        <v>29800000</v>
      </c>
      <c r="I3134" s="13">
        <f>IFERROR(IF($F3134="ALTA",$D3134*0.97,
IF($F3134="MEDIA",$D3134*0.94,
IF($F3134="BAJA",$D3134*0.87,
IF($F3134="LIQUIDAR",_xlfn.XLOOKUP(A3134,Rotación!$A:$A,Rotación!$O:$O,0,0,-1),"")))),"")</f>
        <v>28906000</v>
      </c>
      <c r="J3134" s="13">
        <f>IFERROR(IF($F3134="ALTA",$D3134*0.94,
IF($F3134="MEDIA",$D3134*0.9,
IF($F3134="BAJA",$D3134*0.85,
IF($F3134="LIQUIDAR",_xlfn.XLOOKUP(A3134,Rotación!$A:$A,Rotación!$O:$O,0,0,-1),"")))),"")</f>
        <v>28012000</v>
      </c>
      <c r="K3134" s="13" t="str">
        <f>_xlfn.XLOOKUP(A3134,Rotación!$A:$A,Rotación!$P:$P,"",0,-1)</f>
        <v/>
      </c>
      <c r="L3134" s="25" t="e">
        <f t="shared" si="208"/>
        <v>#VALUE!</v>
      </c>
      <c r="M3134" s="26">
        <f t="shared" si="209"/>
        <v>0.73825503355704702</v>
      </c>
      <c r="N3134" s="22">
        <f>IFERROR(VLOOKUP(A3134,'Base ATR'!$1:$1048576,2,0),"")</f>
        <v>45411.453472222223</v>
      </c>
      <c r="O3134" s="23">
        <f t="shared" ca="1" si="210"/>
        <v>876.54652777777665</v>
      </c>
      <c r="P3134" t="str">
        <f t="shared" si="211"/>
        <v>SOBRE MERCADO</v>
      </c>
    </row>
    <row r="3135" spans="1:16" x14ac:dyDescent="0.3">
      <c r="A3135" t="s">
        <v>6263</v>
      </c>
      <c r="D3135" s="29">
        <v>12200000</v>
      </c>
      <c r="E3135" s="29">
        <v>10500000</v>
      </c>
      <c r="F3135" t="s">
        <v>4033</v>
      </c>
      <c r="G3135" s="13">
        <f>IFERROR(IF($F3135="ALTA",$D3135*1.03,
IF($F3135="MEDIA",$D3135*1,
IF($F3135="BAJA",$D3135*0.92,
IF($F3135="LIQUIDAR",_xlfn.XLOOKUP(A3135,Rotación!$A:$A,Rotación!$O:$O,0,0,-1),"")))),"")</f>
        <v>12200000</v>
      </c>
      <c r="H3135" s="13">
        <f>IFERROR(IF($F3135="ALTA",$D3135*1,
IF($F3135="MEDIA",$D3135*0.97,
IF($F3135="BAJA",$D3135*0.9,
IF($F3135="LIQUIDAR",_xlfn.XLOOKUP(A3135,Rotación!$A:$A,Rotación!$O:$O,0,0,-1),"")))),"")</f>
        <v>11834000</v>
      </c>
      <c r="I3135" s="13">
        <f>IFERROR(IF($F3135="ALTA",$D3135*0.97,
IF($F3135="MEDIA",$D3135*0.94,
IF($F3135="BAJA",$D3135*0.87,
IF($F3135="LIQUIDAR",_xlfn.XLOOKUP(A3135,Rotación!$A:$A,Rotación!$O:$O,0,0,-1),"")))),"")</f>
        <v>11468000</v>
      </c>
      <c r="J3135" s="13">
        <f>IFERROR(IF($F3135="ALTA",$D3135*0.94,
IF($F3135="MEDIA",$D3135*0.9,
IF($F3135="BAJA",$D3135*0.85,
IF($F3135="LIQUIDAR",_xlfn.XLOOKUP(A3135,Rotación!$A:$A,Rotación!$O:$O,0,0,-1),"")))),"")</f>
        <v>10980000</v>
      </c>
      <c r="K3135" s="13" t="str">
        <f>_xlfn.XLOOKUP(A3135,Rotación!$A:$A,Rotación!$P:$P,"",0,-1)</f>
        <v/>
      </c>
      <c r="L3135" s="25" t="e">
        <f t="shared" si="208"/>
        <v>#VALUE!</v>
      </c>
      <c r="M3135" s="26">
        <f t="shared" si="209"/>
        <v>0.86065573770491799</v>
      </c>
      <c r="N3135" s="22" t="str">
        <f>IFERROR(VLOOKUP(A3135,'Base ATR'!$1:$1048576,2,0),"")</f>
        <v/>
      </c>
      <c r="O3135" s="23" t="str">
        <f t="shared" ca="1" si="210"/>
        <v/>
      </c>
      <c r="P3135" t="str">
        <f t="shared" si="211"/>
        <v/>
      </c>
    </row>
    <row r="3136" spans="1:16" x14ac:dyDescent="0.3">
      <c r="A3136" t="s">
        <v>8607</v>
      </c>
      <c r="D3136" s="29">
        <v>9600000</v>
      </c>
      <c r="E3136" s="29">
        <v>8200000</v>
      </c>
      <c r="F3136" t="s">
        <v>4033</v>
      </c>
      <c r="G3136" s="13">
        <f>IFERROR(IF($F3136="ALTA",$D3136*1.03,
IF($F3136="MEDIA",$D3136*1,
IF($F3136="BAJA",$D3136*0.92,
IF($F3136="LIQUIDAR",_xlfn.XLOOKUP(A3136,Rotación!$A:$A,Rotación!$O:$O,0,0,-1),"")))),"")</f>
        <v>9600000</v>
      </c>
      <c r="H3136" s="13">
        <f>IFERROR(IF($F3136="ALTA",$D3136*1,
IF($F3136="MEDIA",$D3136*0.97,
IF($F3136="BAJA",$D3136*0.9,
IF($F3136="LIQUIDAR",_xlfn.XLOOKUP(A3136,Rotación!$A:$A,Rotación!$O:$O,0,0,-1),"")))),"")</f>
        <v>9312000</v>
      </c>
      <c r="I3136" s="13">
        <f>IFERROR(IF($F3136="ALTA",$D3136*0.97,
IF($F3136="MEDIA",$D3136*0.94,
IF($F3136="BAJA",$D3136*0.87,
IF($F3136="LIQUIDAR",_xlfn.XLOOKUP(A3136,Rotación!$A:$A,Rotación!$O:$O,0,0,-1),"")))),"")</f>
        <v>9024000</v>
      </c>
      <c r="J3136" s="13">
        <f>IFERROR(IF($F3136="ALTA",$D3136*0.94,
IF($F3136="MEDIA",$D3136*0.9,
IF($F3136="BAJA",$D3136*0.85,
IF($F3136="LIQUIDAR",_xlfn.XLOOKUP(A3136,Rotación!$A:$A,Rotación!$O:$O,0,0,-1),"")))),"")</f>
        <v>8640000</v>
      </c>
      <c r="K3136" s="13" t="str">
        <f>_xlfn.XLOOKUP(A3136,Rotación!$A:$A,Rotación!$P:$P,"",0,-1)</f>
        <v/>
      </c>
      <c r="L3136" s="25" t="e">
        <f t="shared" si="208"/>
        <v>#VALUE!</v>
      </c>
      <c r="M3136" s="26">
        <f t="shared" si="209"/>
        <v>0.85416666666666663</v>
      </c>
      <c r="N3136" s="22">
        <f>IFERROR(VLOOKUP(A3136,'Base ATR'!$1:$1048576,2,0),"")</f>
        <v>46160.418055555558</v>
      </c>
      <c r="O3136" s="23">
        <f t="shared" ca="1" si="210"/>
        <v>127.58194444444234</v>
      </c>
      <c r="P3136" t="str">
        <f t="shared" si="211"/>
        <v>SOBRE MERCADO</v>
      </c>
    </row>
    <row r="3137" spans="1:16" x14ac:dyDescent="0.3">
      <c r="A3137" t="s">
        <v>8943</v>
      </c>
      <c r="D3137" s="29">
        <v>17200000</v>
      </c>
      <c r="E3137" s="29">
        <v>14000000</v>
      </c>
      <c r="F3137" t="s">
        <v>4033</v>
      </c>
      <c r="G3137" s="13">
        <f>IFERROR(IF($F3137="ALTA",$D3137*1.03,
IF($F3137="MEDIA",$D3137*1,
IF($F3137="BAJA",$D3137*0.92,
IF($F3137="LIQUIDAR",_xlfn.XLOOKUP(A3137,Rotación!$A:$A,Rotación!$O:$O,0,0,-1),"")))),"")</f>
        <v>17200000</v>
      </c>
      <c r="H3137" s="13">
        <f>IFERROR(IF($F3137="ALTA",$D3137*1,
IF($F3137="MEDIA",$D3137*0.97,
IF($F3137="BAJA",$D3137*0.9,
IF($F3137="LIQUIDAR",_xlfn.XLOOKUP(A3137,Rotación!$A:$A,Rotación!$O:$O,0,0,-1),"")))),"")</f>
        <v>16684000</v>
      </c>
      <c r="I3137" s="13">
        <f>IFERROR(IF($F3137="ALTA",$D3137*0.97,
IF($F3137="MEDIA",$D3137*0.94,
IF($F3137="BAJA",$D3137*0.87,
IF($F3137="LIQUIDAR",_xlfn.XLOOKUP(A3137,Rotación!$A:$A,Rotación!$O:$O,0,0,-1),"")))),"")</f>
        <v>16168000</v>
      </c>
      <c r="J3137" s="13">
        <f>IFERROR(IF($F3137="ALTA",$D3137*0.94,
IF($F3137="MEDIA",$D3137*0.9,
IF($F3137="BAJA",$D3137*0.85,
IF($F3137="LIQUIDAR",_xlfn.XLOOKUP(A3137,Rotación!$A:$A,Rotación!$O:$O,0,0,-1),"")))),"")</f>
        <v>15480000</v>
      </c>
      <c r="K3137" s="13" t="str">
        <f>_xlfn.XLOOKUP(A3137,Rotación!$A:$A,Rotación!$P:$P,"",0,-1)</f>
        <v/>
      </c>
      <c r="L3137" s="25" t="e">
        <f t="shared" si="208"/>
        <v>#VALUE!</v>
      </c>
      <c r="M3137" s="26">
        <f t="shared" si="209"/>
        <v>0.81395348837209303</v>
      </c>
      <c r="N3137" s="22" t="str">
        <f>IFERROR(VLOOKUP(A3137,'Base ATR'!$1:$1048576,2,0),"")</f>
        <v/>
      </c>
      <c r="O3137" s="23" t="str">
        <f t="shared" ca="1" si="210"/>
        <v/>
      </c>
      <c r="P3137" t="str">
        <f t="shared" si="211"/>
        <v/>
      </c>
    </row>
    <row r="3138" spans="1:16" x14ac:dyDescent="0.3">
      <c r="A3138" t="s">
        <v>8943</v>
      </c>
      <c r="D3138" s="29">
        <v>17200000</v>
      </c>
      <c r="E3138" s="29">
        <v>14000000</v>
      </c>
      <c r="F3138" t="s">
        <v>4033</v>
      </c>
      <c r="G3138" s="13">
        <f>IFERROR(IF($F3138="ALTA",$D3138*1.03,
IF($F3138="MEDIA",$D3138*1,
IF($F3138="BAJA",$D3138*0.92,
IF($F3138="LIQUIDAR",_xlfn.XLOOKUP(A3138,Rotación!$A:$A,Rotación!$O:$O,0,0,-1),"")))),"")</f>
        <v>17200000</v>
      </c>
      <c r="H3138" s="13">
        <f>IFERROR(IF($F3138="ALTA",$D3138*1,
IF($F3138="MEDIA",$D3138*0.97,
IF($F3138="BAJA",$D3138*0.9,
IF($F3138="LIQUIDAR",_xlfn.XLOOKUP(A3138,Rotación!$A:$A,Rotación!$O:$O,0,0,-1),"")))),"")</f>
        <v>16684000</v>
      </c>
      <c r="I3138" s="13">
        <f>IFERROR(IF($F3138="ALTA",$D3138*0.97,
IF($F3138="MEDIA",$D3138*0.94,
IF($F3138="BAJA",$D3138*0.87,
IF($F3138="LIQUIDAR",_xlfn.XLOOKUP(A3138,Rotación!$A:$A,Rotación!$O:$O,0,0,-1),"")))),"")</f>
        <v>16168000</v>
      </c>
      <c r="J3138" s="13">
        <f>IFERROR(IF($F3138="ALTA",$D3138*0.94,
IF($F3138="MEDIA",$D3138*0.9,
IF($F3138="BAJA",$D3138*0.85,
IF($F3138="LIQUIDAR",_xlfn.XLOOKUP(A3138,Rotación!$A:$A,Rotación!$O:$O,0,0,-1),"")))),"")</f>
        <v>15480000</v>
      </c>
      <c r="K3138" s="13" t="str">
        <f>_xlfn.XLOOKUP(A3138,Rotación!$A:$A,Rotación!$P:$P,"",0,-1)</f>
        <v/>
      </c>
      <c r="L3138" s="25" t="e">
        <f t="shared" si="208"/>
        <v>#VALUE!</v>
      </c>
      <c r="M3138" s="26">
        <f t="shared" si="209"/>
        <v>0.81395348837209303</v>
      </c>
      <c r="N3138" s="22" t="str">
        <f>IFERROR(VLOOKUP(A3138,'Base ATR'!$1:$1048576,2,0),"")</f>
        <v/>
      </c>
      <c r="O3138" s="23" t="str">
        <f t="shared" ca="1" si="210"/>
        <v/>
      </c>
      <c r="P3138" t="str">
        <f t="shared" si="211"/>
        <v/>
      </c>
    </row>
    <row r="3139" spans="1:16" x14ac:dyDescent="0.3">
      <c r="A3139" t="s">
        <v>8945</v>
      </c>
      <c r="D3139" s="29">
        <v>12200000</v>
      </c>
      <c r="E3139" s="29">
        <v>9500000</v>
      </c>
      <c r="F3139" t="s">
        <v>4033</v>
      </c>
      <c r="G3139" s="13">
        <f>IFERROR(IF($F3139="ALTA",$D3139*1.03,
IF($F3139="MEDIA",$D3139*1,
IF($F3139="BAJA",$D3139*0.92,
IF($F3139="LIQUIDAR",_xlfn.XLOOKUP(A3139,Rotación!$A:$A,Rotación!$O:$O,0,0,-1),"")))),"")</f>
        <v>12200000</v>
      </c>
      <c r="H3139" s="13">
        <f>IFERROR(IF($F3139="ALTA",$D3139*1,
IF($F3139="MEDIA",$D3139*0.97,
IF($F3139="BAJA",$D3139*0.9,
IF($F3139="LIQUIDAR",_xlfn.XLOOKUP(A3139,Rotación!$A:$A,Rotación!$O:$O,0,0,-1),"")))),"")</f>
        <v>11834000</v>
      </c>
      <c r="I3139" s="13">
        <f>IFERROR(IF($F3139="ALTA",$D3139*0.97,
IF($F3139="MEDIA",$D3139*0.94,
IF($F3139="BAJA",$D3139*0.87,
IF($F3139="LIQUIDAR",_xlfn.XLOOKUP(A3139,Rotación!$A:$A,Rotación!$O:$O,0,0,-1),"")))),"")</f>
        <v>11468000</v>
      </c>
      <c r="J3139" s="13">
        <f>IFERROR(IF($F3139="ALTA",$D3139*0.94,
IF($F3139="MEDIA",$D3139*0.9,
IF($F3139="BAJA",$D3139*0.85,
IF($F3139="LIQUIDAR",_xlfn.XLOOKUP(A3139,Rotación!$A:$A,Rotación!$O:$O,0,0,-1),"")))),"")</f>
        <v>10980000</v>
      </c>
      <c r="K3139" s="13" t="str">
        <f>_xlfn.XLOOKUP(A3139,Rotación!$A:$A,Rotación!$P:$P,"",0,-1)</f>
        <v/>
      </c>
      <c r="L3139" s="25" t="e">
        <f t="shared" si="208"/>
        <v>#VALUE!</v>
      </c>
      <c r="M3139" s="26">
        <f t="shared" si="209"/>
        <v>0.77868852459016391</v>
      </c>
      <c r="N3139" s="22" t="str">
        <f>IFERROR(VLOOKUP(A3139,'Base ATR'!$1:$1048576,2,0),"")</f>
        <v/>
      </c>
      <c r="O3139" s="23" t="str">
        <f t="shared" ca="1" si="210"/>
        <v/>
      </c>
      <c r="P3139" t="str">
        <f t="shared" si="211"/>
        <v/>
      </c>
    </row>
    <row r="3140" spans="1:16" x14ac:dyDescent="0.3">
      <c r="A3140" t="s">
        <v>8949</v>
      </c>
      <c r="D3140" s="29">
        <v>14900000</v>
      </c>
      <c r="E3140" s="29">
        <v>12300000</v>
      </c>
      <c r="F3140" t="s">
        <v>5390</v>
      </c>
      <c r="G3140" s="13">
        <f>IFERROR(IF($F3140="ALTA",$D3140*1.03,
IF($F3140="MEDIA",$D3140*1,
IF($F3140="BAJA",$D3140*0.92,
IF($F3140="LIQUIDAR",_xlfn.XLOOKUP(A3140,Rotación!$A:$A,Rotación!$O:$O,0,0,-1),"")))),"")</f>
        <v>15347000</v>
      </c>
      <c r="H3140" s="13">
        <f>IFERROR(IF($F3140="ALTA",$D3140*1,
IF($F3140="MEDIA",$D3140*0.97,
IF($F3140="BAJA",$D3140*0.9,
IF($F3140="LIQUIDAR",_xlfn.XLOOKUP(A3140,Rotación!$A:$A,Rotación!$O:$O,0,0,-1),"")))),"")</f>
        <v>14900000</v>
      </c>
      <c r="I3140" s="13">
        <f>IFERROR(IF($F3140="ALTA",$D3140*0.97,
IF($F3140="MEDIA",$D3140*0.94,
IF($F3140="BAJA",$D3140*0.87,
IF($F3140="LIQUIDAR",_xlfn.XLOOKUP(A3140,Rotación!$A:$A,Rotación!$O:$O,0,0,-1),"")))),"")</f>
        <v>14453000</v>
      </c>
      <c r="J3140" s="13">
        <f>IFERROR(IF($F3140="ALTA",$D3140*0.94,
IF($F3140="MEDIA",$D3140*0.9,
IF($F3140="BAJA",$D3140*0.85,
IF($F3140="LIQUIDAR",_xlfn.XLOOKUP(A3140,Rotación!$A:$A,Rotación!$O:$O,0,0,-1),"")))),"")</f>
        <v>14006000</v>
      </c>
      <c r="K3140" s="13" t="str">
        <f>_xlfn.XLOOKUP(A3140,Rotación!$A:$A,Rotación!$P:$P,"",0,-1)</f>
        <v/>
      </c>
      <c r="L3140" s="25" t="e">
        <f t="shared" si="208"/>
        <v>#VALUE!</v>
      </c>
      <c r="M3140" s="26">
        <f t="shared" si="209"/>
        <v>0.82550335570469802</v>
      </c>
      <c r="N3140" s="22" t="str">
        <f>IFERROR(VLOOKUP(A3140,'Base ATR'!$1:$1048576,2,0),"")</f>
        <v/>
      </c>
      <c r="O3140" s="23" t="str">
        <f t="shared" ca="1" si="210"/>
        <v/>
      </c>
      <c r="P3140" t="str">
        <f t="shared" si="211"/>
        <v/>
      </c>
    </row>
    <row r="3141" spans="1:16" x14ac:dyDescent="0.3">
      <c r="A3141" t="s">
        <v>10479</v>
      </c>
      <c r="B3141" t="s">
        <v>24</v>
      </c>
      <c r="C3141" t="s">
        <v>10672</v>
      </c>
      <c r="D3141" s="29">
        <v>32800000</v>
      </c>
      <c r="F3141" t="s">
        <v>4033</v>
      </c>
      <c r="G3141" s="13">
        <f>IFERROR(IF($F3141="ALTA",$D3141*1.03,
IF($F3141="MEDIA",$D3141*1,
IF($F3141="BAJA",$D3141*0.92,
IF($F3141="LIQUIDAR",_xlfn.XLOOKUP(A3141,Rotación!$A:$A,Rotación!$O:$O,0,0,-1),"")))),"")</f>
        <v>32800000</v>
      </c>
      <c r="H3141" s="13">
        <f>IFERROR(IF($F3141="ALTA",$D3141*1,
IF($F3141="MEDIA",$D3141*0.97,
IF($F3141="BAJA",$D3141*0.9,
IF($F3141="LIQUIDAR",_xlfn.XLOOKUP(A3141,Rotación!$A:$A,Rotación!$O:$O,0,0,-1),"")))),"")</f>
        <v>31816000</v>
      </c>
      <c r="I3141" s="13">
        <f>IFERROR(IF($F3141="ALTA",$D3141*0.97,
IF($F3141="MEDIA",$D3141*0.94,
IF($F3141="BAJA",$D3141*0.87,
IF($F3141="LIQUIDAR",_xlfn.XLOOKUP(A3141,Rotación!$A:$A,Rotación!$O:$O,0,0,-1),"")))),"")</f>
        <v>30832000</v>
      </c>
      <c r="J3141" s="13">
        <f>IFERROR(IF($F3141="ALTA",$D3141*0.94,
IF($F3141="MEDIA",$D3141*0.9,
IF($F3141="BAJA",$D3141*0.85,
IF($F3141="LIQUIDAR",_xlfn.XLOOKUP(A3141,Rotación!$A:$A,Rotación!$O:$O,0,0,-1),"")))),"")</f>
        <v>29520000</v>
      </c>
      <c r="K3141" s="13">
        <f>_xlfn.XLOOKUP(A3141,Rotación!$A:$A,Rotación!$P:$P,"",0,-1)</f>
        <v>33310000</v>
      </c>
      <c r="L3141" s="25">
        <f t="shared" ref="L3141:L3148" si="212">K3141-D3141</f>
        <v>510000</v>
      </c>
      <c r="M3141" s="26">
        <f t="shared" ref="M3141:M3148" si="213">E3141/D3141</f>
        <v>0</v>
      </c>
      <c r="N3141" s="22" t="str">
        <f>IFERROR(VLOOKUP(A3141,'Base ATR'!$1:$1048576,2,0),"")</f>
        <v/>
      </c>
      <c r="O3141" s="23" t="str">
        <f t="shared" ref="O3141:O3148" ca="1" si="214">IF(N3141="","",TODAY()-N3141)</f>
        <v/>
      </c>
      <c r="P3141" t="str">
        <f t="shared" ref="P3141:P3148" si="215">IF(N3141="", "", IF(K3141 &gt; D3141, "SOBRE MERCADO", IF(K3141 &lt; D3141, "BAJO MERCADO", "ALINEADO")))</f>
        <v/>
      </c>
    </row>
    <row r="3142" spans="1:16" x14ac:dyDescent="0.3">
      <c r="A3142" t="s">
        <v>10469</v>
      </c>
      <c r="B3142" t="s">
        <v>230</v>
      </c>
      <c r="C3142" t="s">
        <v>10597</v>
      </c>
      <c r="D3142" s="29">
        <v>9900000</v>
      </c>
      <c r="F3142" t="s">
        <v>5391</v>
      </c>
      <c r="G3142" s="13">
        <f>IFERROR(IF($F3142="ALTA",$D3142*1.03,
IF($F3142="MEDIA",$D3142*1,
IF($F3142="BAJA",$D3142*0.92,
IF($F3142="LIQUIDAR",_xlfn.XLOOKUP(A3142,Rotación!$A:$A,Rotación!$O:$O,0,0,-1),"")))),"")</f>
        <v>9108000</v>
      </c>
      <c r="H3142" s="13">
        <f>IFERROR(IF($F3142="ALTA",$D3142*1,
IF($F3142="MEDIA",$D3142*0.97,
IF($F3142="BAJA",$D3142*0.9,
IF($F3142="LIQUIDAR",_xlfn.XLOOKUP(A3142,Rotación!$A:$A,Rotación!$O:$O,0,0,-1),"")))),"")</f>
        <v>8910000</v>
      </c>
      <c r="I3142" s="13">
        <f>IFERROR(IF($F3142="ALTA",$D3142*0.97,
IF($F3142="MEDIA",$D3142*0.94,
IF($F3142="BAJA",$D3142*0.87,
IF($F3142="LIQUIDAR",_xlfn.XLOOKUP(A3142,Rotación!$A:$A,Rotación!$O:$O,0,0,-1),"")))),"")</f>
        <v>8613000</v>
      </c>
      <c r="J3142" s="13">
        <f>IFERROR(IF($F3142="ALTA",$D3142*0.94,
IF($F3142="MEDIA",$D3142*0.9,
IF($F3142="BAJA",$D3142*0.85,
IF($F3142="LIQUIDAR",_xlfn.XLOOKUP(A3142,Rotación!$A:$A,Rotación!$O:$O,0,0,-1),"")))),"")</f>
        <v>8415000</v>
      </c>
      <c r="K3142" s="13">
        <f>_xlfn.XLOOKUP(A3142,Rotación!$A:$A,Rotación!$P:$P,"",0,-1)</f>
        <v>8490000</v>
      </c>
      <c r="L3142" s="25">
        <f t="shared" si="212"/>
        <v>-1410000</v>
      </c>
      <c r="M3142" s="26">
        <f t="shared" si="213"/>
        <v>0</v>
      </c>
      <c r="N3142" s="22">
        <f>IFERROR(VLOOKUP(A3142,'Base ATR'!$1:$1048576,2,0),"")</f>
        <v>46200.434027777781</v>
      </c>
      <c r="O3142" s="23">
        <f t="shared" ca="1" si="214"/>
        <v>87.565972222218988</v>
      </c>
      <c r="P3142" t="str">
        <f t="shared" si="215"/>
        <v>BAJO MERCADO</v>
      </c>
    </row>
    <row r="3143" spans="1:16" x14ac:dyDescent="0.3">
      <c r="A3143" t="s">
        <v>10293</v>
      </c>
      <c r="B3143" t="s">
        <v>250</v>
      </c>
      <c r="C3143" t="s">
        <v>10889</v>
      </c>
      <c r="D3143" s="29">
        <v>17200000</v>
      </c>
      <c r="F3143" t="s">
        <v>5390</v>
      </c>
      <c r="G3143" s="13">
        <f>IFERROR(IF($F3143="ALTA",$D3143*1.03,
IF($F3143="MEDIA",$D3143*1,
IF($F3143="BAJA",$D3143*0.92,
IF($F3143="LIQUIDAR",_xlfn.XLOOKUP(A3143,Rotación!$A:$A,Rotación!$O:$O,0,0,-1),"")))),"")</f>
        <v>17716000</v>
      </c>
      <c r="H3143" s="13">
        <f>IFERROR(IF($F3143="ALTA",$D3143*1,
IF($F3143="MEDIA",$D3143*0.97,
IF($F3143="BAJA",$D3143*0.9,
IF($F3143="LIQUIDAR",_xlfn.XLOOKUP(A3143,Rotación!$A:$A,Rotación!$O:$O,0,0,-1),"")))),"")</f>
        <v>17200000</v>
      </c>
      <c r="I3143" s="13">
        <f>IFERROR(IF($F3143="ALTA",$D3143*0.97,
IF($F3143="MEDIA",$D3143*0.94,
IF($F3143="BAJA",$D3143*0.87,
IF($F3143="LIQUIDAR",_xlfn.XLOOKUP(A3143,Rotación!$A:$A,Rotación!$O:$O,0,0,-1),"")))),"")</f>
        <v>16684000</v>
      </c>
      <c r="J3143" s="13">
        <f>IFERROR(IF($F3143="ALTA",$D3143*0.94,
IF($F3143="MEDIA",$D3143*0.9,
IF($F3143="BAJA",$D3143*0.85,
IF($F3143="LIQUIDAR",_xlfn.XLOOKUP(A3143,Rotación!$A:$A,Rotación!$O:$O,0,0,-1),"")))),"")</f>
        <v>16168000</v>
      </c>
      <c r="K3143" s="13">
        <f>_xlfn.XLOOKUP(A3143,Rotación!$A:$A,Rotación!$P:$P,"",0,-1)</f>
        <v>16990000</v>
      </c>
      <c r="L3143" s="25">
        <f t="shared" si="212"/>
        <v>-210000</v>
      </c>
      <c r="M3143" s="26">
        <f t="shared" si="213"/>
        <v>0</v>
      </c>
      <c r="N3143" s="22">
        <f>IFERROR(VLOOKUP(A3143,'Base ATR'!$1:$1048576,2,0),"")</f>
        <v>46203.561805555553</v>
      </c>
      <c r="O3143" s="23">
        <f t="shared" ca="1" si="214"/>
        <v>84.438194444446708</v>
      </c>
      <c r="P3143" t="str">
        <f t="shared" si="215"/>
        <v>BAJO MERCADO</v>
      </c>
    </row>
    <row r="3144" spans="1:16" x14ac:dyDescent="0.3">
      <c r="A3144" t="s">
        <v>10526</v>
      </c>
      <c r="B3144" t="s">
        <v>41</v>
      </c>
      <c r="C3144" t="s">
        <v>10599</v>
      </c>
      <c r="D3144" s="29">
        <v>8400000</v>
      </c>
      <c r="F3144" t="s">
        <v>4033</v>
      </c>
      <c r="G3144" s="13">
        <f>IFERROR(IF($F3144="ALTA",$D3144*1.03,
IF($F3144="MEDIA",$D3144*1,
IF($F3144="BAJA",$D3144*0.92,
IF($F3144="LIQUIDAR",_xlfn.XLOOKUP(A3144,Rotación!$A:$A,Rotación!$O:$O,0,0,-1),"")))),"")</f>
        <v>8400000</v>
      </c>
      <c r="H3144" s="13">
        <f>IFERROR(IF($F3144="ALTA",$D3144*1,
IF($F3144="MEDIA",$D3144*0.97,
IF($F3144="BAJA",$D3144*0.9,
IF($F3144="LIQUIDAR",_xlfn.XLOOKUP(A3144,Rotación!$A:$A,Rotación!$O:$O,0,0,-1),"")))),"")</f>
        <v>8148000</v>
      </c>
      <c r="I3144" s="13">
        <f>IFERROR(IF($F3144="ALTA",$D3144*0.97,
IF($F3144="MEDIA",$D3144*0.94,
IF($F3144="BAJA",$D3144*0.87,
IF($F3144="LIQUIDAR",_xlfn.XLOOKUP(A3144,Rotación!$A:$A,Rotación!$O:$O,0,0,-1),"")))),"")</f>
        <v>7896000</v>
      </c>
      <c r="J3144" s="13">
        <f>IFERROR(IF($F3144="ALTA",$D3144*0.94,
IF($F3144="MEDIA",$D3144*0.9,
IF($F3144="BAJA",$D3144*0.85,
IF($F3144="LIQUIDAR",_xlfn.XLOOKUP(A3144,Rotación!$A:$A,Rotación!$O:$O,0,0,-1),"")))),"")</f>
        <v>7560000</v>
      </c>
      <c r="K3144" s="13" t="str">
        <f>_xlfn.XLOOKUP(A3144,Rotación!$A:$A,Rotación!$P:$P,"",0,-1)</f>
        <v/>
      </c>
      <c r="L3144" s="25" t="e">
        <f t="shared" si="212"/>
        <v>#VALUE!</v>
      </c>
      <c r="M3144" s="26">
        <f t="shared" si="213"/>
        <v>0</v>
      </c>
      <c r="N3144" s="22" t="str">
        <f>IFERROR(VLOOKUP(A3144,'Base ATR'!$1:$1048576,2,0),"")</f>
        <v/>
      </c>
      <c r="O3144" s="23" t="str">
        <f t="shared" ca="1" si="214"/>
        <v/>
      </c>
      <c r="P3144" t="str">
        <f t="shared" si="215"/>
        <v/>
      </c>
    </row>
    <row r="3145" spans="1:16" x14ac:dyDescent="0.3">
      <c r="A3145" t="s">
        <v>10339</v>
      </c>
      <c r="B3145" t="s">
        <v>58</v>
      </c>
      <c r="C3145" t="s">
        <v>10601</v>
      </c>
      <c r="D3145" s="29">
        <v>17200000</v>
      </c>
      <c r="F3145" t="s">
        <v>4033</v>
      </c>
      <c r="G3145" s="13">
        <f>IFERROR(IF($F3145="ALTA",$D3145*1.03,
IF($F3145="MEDIA",$D3145*1,
IF($F3145="BAJA",$D3145*0.92,
IF($F3145="LIQUIDAR",_xlfn.XLOOKUP(A3145,Rotación!$A:$A,Rotación!$O:$O,0,0,-1),"")))),"")</f>
        <v>17200000</v>
      </c>
      <c r="H3145" s="13">
        <f>IFERROR(IF($F3145="ALTA",$D3145*1,
IF($F3145="MEDIA",$D3145*0.97,
IF($F3145="BAJA",$D3145*0.9,
IF($F3145="LIQUIDAR",_xlfn.XLOOKUP(A3145,Rotación!$A:$A,Rotación!$O:$O,0,0,-1),"")))),"")</f>
        <v>16684000</v>
      </c>
      <c r="I3145" s="13">
        <f>IFERROR(IF($F3145="ALTA",$D3145*0.97,
IF($F3145="MEDIA",$D3145*0.94,
IF($F3145="BAJA",$D3145*0.87,
IF($F3145="LIQUIDAR",_xlfn.XLOOKUP(A3145,Rotación!$A:$A,Rotación!$O:$O,0,0,-1),"")))),"")</f>
        <v>16168000</v>
      </c>
      <c r="J3145" s="13">
        <f>IFERROR(IF($F3145="ALTA",$D3145*0.94,
IF($F3145="MEDIA",$D3145*0.9,
IF($F3145="BAJA",$D3145*0.85,
IF($F3145="LIQUIDAR",_xlfn.XLOOKUP(A3145,Rotación!$A:$A,Rotación!$O:$O,0,0,-1),"")))),"")</f>
        <v>15480000</v>
      </c>
      <c r="K3145" s="13" t="str">
        <f>_xlfn.XLOOKUP(A3145,Rotación!$A:$A,Rotación!$P:$P,"",0,-1)</f>
        <v/>
      </c>
      <c r="L3145" s="25" t="e">
        <f t="shared" si="212"/>
        <v>#VALUE!</v>
      </c>
      <c r="M3145" s="26">
        <f t="shared" si="213"/>
        <v>0</v>
      </c>
      <c r="N3145" s="22">
        <f>IFERROR(VLOOKUP(A3145,'Base ATR'!$1:$1048576,2,0),"")</f>
        <v>46198.722916666666</v>
      </c>
      <c r="O3145" s="23">
        <f t="shared" ca="1" si="214"/>
        <v>89.277083333334303</v>
      </c>
      <c r="P3145" t="str">
        <f t="shared" si="215"/>
        <v>SOBRE MERCADO</v>
      </c>
    </row>
    <row r="3146" spans="1:16" x14ac:dyDescent="0.3">
      <c r="A3146" t="s">
        <v>10415</v>
      </c>
      <c r="B3146" t="s">
        <v>24</v>
      </c>
      <c r="C3146" t="s">
        <v>10603</v>
      </c>
      <c r="D3146" s="29">
        <v>15600000</v>
      </c>
      <c r="F3146" t="s">
        <v>4033</v>
      </c>
      <c r="G3146" s="13">
        <f>IFERROR(IF($F3146="ALTA",$D3146*1.03,
IF($F3146="MEDIA",$D3146*1,
IF($F3146="BAJA",$D3146*0.92,
IF($F3146="LIQUIDAR",_xlfn.XLOOKUP(A3146,Rotación!$A:$A,Rotación!$O:$O,0,0,-1),"")))),"")</f>
        <v>15600000</v>
      </c>
      <c r="H3146" s="13">
        <f>IFERROR(IF($F3146="ALTA",$D3146*1,
IF($F3146="MEDIA",$D3146*0.97,
IF($F3146="BAJA",$D3146*0.9,
IF($F3146="LIQUIDAR",_xlfn.XLOOKUP(A3146,Rotación!$A:$A,Rotación!$O:$O,0,0,-1),"")))),"")</f>
        <v>15132000</v>
      </c>
      <c r="I3146" s="13">
        <f>IFERROR(IF($F3146="ALTA",$D3146*0.97,
IF($F3146="MEDIA",$D3146*0.94,
IF($F3146="BAJA",$D3146*0.87,
IF($F3146="LIQUIDAR",_xlfn.XLOOKUP(A3146,Rotación!$A:$A,Rotación!$O:$O,0,0,-1),"")))),"")</f>
        <v>14664000</v>
      </c>
      <c r="J3146" s="13">
        <f>IFERROR(IF($F3146="ALTA",$D3146*0.94,
IF($F3146="MEDIA",$D3146*0.9,
IF($F3146="BAJA",$D3146*0.85,
IF($F3146="LIQUIDAR",_xlfn.XLOOKUP(A3146,Rotación!$A:$A,Rotación!$O:$O,0,0,-1),"")))),"")</f>
        <v>14040000</v>
      </c>
      <c r="K3146" s="13" t="str">
        <f>_xlfn.XLOOKUP(A3146,Rotación!$A:$A,Rotación!$P:$P,"",0,-1)</f>
        <v/>
      </c>
      <c r="L3146" s="25" t="e">
        <f t="shared" si="212"/>
        <v>#VALUE!</v>
      </c>
      <c r="M3146" s="26">
        <f t="shared" si="213"/>
        <v>0</v>
      </c>
      <c r="N3146" s="22">
        <f>IFERROR(VLOOKUP(A3146,'Base ATR'!$1:$1048576,2,0),"")</f>
        <v>46203.461805555555</v>
      </c>
      <c r="O3146" s="23">
        <f t="shared" ca="1" si="214"/>
        <v>84.538194444445253</v>
      </c>
      <c r="P3146" t="str">
        <f t="shared" si="215"/>
        <v>SOBRE MERCADO</v>
      </c>
    </row>
    <row r="3147" spans="1:16" x14ac:dyDescent="0.3">
      <c r="A3147" t="s">
        <v>10434</v>
      </c>
      <c r="B3147" t="s">
        <v>58</v>
      </c>
      <c r="C3147" t="s">
        <v>10606</v>
      </c>
      <c r="D3147" s="29">
        <v>9700000</v>
      </c>
      <c r="F3147" t="s">
        <v>5390</v>
      </c>
      <c r="G3147" s="13">
        <f>IFERROR(IF($F3147="ALTA",$D3147*1.03,
IF($F3147="MEDIA",$D3147*1,
IF($F3147="BAJA",$D3147*0.92,
IF($F3147="LIQUIDAR",_xlfn.XLOOKUP(A3147,Rotación!$A:$A,Rotación!$O:$O,0,0,-1),"")))),"")</f>
        <v>9991000</v>
      </c>
      <c r="H3147" s="13">
        <f>IFERROR(IF($F3147="ALTA",$D3147*1,
IF($F3147="MEDIA",$D3147*0.97,
IF($F3147="BAJA",$D3147*0.9,
IF($F3147="LIQUIDAR",_xlfn.XLOOKUP(A3147,Rotación!$A:$A,Rotación!$O:$O,0,0,-1),"")))),"")</f>
        <v>9700000</v>
      </c>
      <c r="I3147" s="13">
        <f>IFERROR(IF($F3147="ALTA",$D3147*0.97,
IF($F3147="MEDIA",$D3147*0.94,
IF($F3147="BAJA",$D3147*0.87,
IF($F3147="LIQUIDAR",_xlfn.XLOOKUP(A3147,Rotación!$A:$A,Rotación!$O:$O,0,0,-1),"")))),"")</f>
        <v>9409000</v>
      </c>
      <c r="J3147" s="13">
        <f>IFERROR(IF($F3147="ALTA",$D3147*0.94,
IF($F3147="MEDIA",$D3147*0.9,
IF($F3147="BAJA",$D3147*0.85,
IF($F3147="LIQUIDAR",_xlfn.XLOOKUP(A3147,Rotación!$A:$A,Rotación!$O:$O,0,0,-1),"")))),"")</f>
        <v>9118000</v>
      </c>
      <c r="K3147" s="13">
        <f>_xlfn.XLOOKUP(A3147,Rotación!$A:$A,Rotación!$P:$P,"",0,-1)</f>
        <v>9990000</v>
      </c>
      <c r="L3147" s="25">
        <f t="shared" si="212"/>
        <v>290000</v>
      </c>
      <c r="M3147" s="26">
        <f t="shared" si="213"/>
        <v>0</v>
      </c>
      <c r="N3147" s="22">
        <f>IFERROR(VLOOKUP(A3147,'Base ATR'!$1:$1048576,2,0),"")</f>
        <v>46200.462500000001</v>
      </c>
      <c r="O3147" s="23">
        <f t="shared" ca="1" si="214"/>
        <v>87.537499999998545</v>
      </c>
      <c r="P3147" t="str">
        <f t="shared" si="215"/>
        <v>SOBRE MERCADO</v>
      </c>
    </row>
    <row r="3148" spans="1:16" x14ac:dyDescent="0.3">
      <c r="A3148" t="s">
        <v>10321</v>
      </c>
      <c r="B3148" t="s">
        <v>41</v>
      </c>
      <c r="C3148" t="s">
        <v>10599</v>
      </c>
      <c r="D3148" s="29">
        <v>9100000</v>
      </c>
      <c r="F3148" t="s">
        <v>4033</v>
      </c>
      <c r="G3148" s="13">
        <f>IFERROR(IF($F3148="ALTA",$D3148*1.03,
IF($F3148="MEDIA",$D3148*1,
IF($F3148="BAJA",$D3148*0.92,
IF($F3148="LIQUIDAR",_xlfn.XLOOKUP(A3148,Rotación!$A:$A,Rotación!$O:$O,0,0,-1),"")))),"")</f>
        <v>9100000</v>
      </c>
      <c r="H3148" s="13">
        <f>IFERROR(IF($F3148="ALTA",$D3148*1,
IF($F3148="MEDIA",$D3148*0.97,
IF($F3148="BAJA",$D3148*0.9,
IF($F3148="LIQUIDAR",_xlfn.XLOOKUP(A3148,Rotación!$A:$A,Rotación!$O:$O,0,0,-1),"")))),"")</f>
        <v>8827000</v>
      </c>
      <c r="I3148" s="13">
        <f>IFERROR(IF($F3148="ALTA",$D3148*0.97,
IF($F3148="MEDIA",$D3148*0.94,
IF($F3148="BAJA",$D3148*0.87,
IF($F3148="LIQUIDAR",_xlfn.XLOOKUP(A3148,Rotación!$A:$A,Rotación!$O:$O,0,0,-1),"")))),"")</f>
        <v>8554000</v>
      </c>
      <c r="J3148" s="13">
        <f>IFERROR(IF($F3148="ALTA",$D3148*0.94,
IF($F3148="MEDIA",$D3148*0.9,
IF($F3148="BAJA",$D3148*0.85,
IF($F3148="LIQUIDAR",_xlfn.XLOOKUP(A3148,Rotación!$A:$A,Rotación!$O:$O,0,0,-1),"")))),"")</f>
        <v>8190000</v>
      </c>
      <c r="K3148" s="13" t="str">
        <f>_xlfn.XLOOKUP(A3148,Rotación!$A:$A,Rotación!$P:$P,"",0,-1)</f>
        <v/>
      </c>
      <c r="L3148" s="25" t="e">
        <f t="shared" si="212"/>
        <v>#VALUE!</v>
      </c>
      <c r="M3148" s="26">
        <f t="shared" si="213"/>
        <v>0</v>
      </c>
      <c r="N3148" s="22">
        <f>IFERROR(VLOOKUP(A3148,'Base ATR'!$1:$1048576,2,0),"")</f>
        <v>46199.693055555559</v>
      </c>
      <c r="O3148" s="23">
        <f t="shared" ca="1" si="214"/>
        <v>88.306944444440887</v>
      </c>
      <c r="P3148" t="str">
        <f t="shared" si="215"/>
        <v>SOBRE MERCADO</v>
      </c>
    </row>
    <row r="3149" spans="1:16" x14ac:dyDescent="0.3">
      <c r="A3149" t="s">
        <v>10323</v>
      </c>
      <c r="B3149" t="s">
        <v>199</v>
      </c>
      <c r="C3149" t="s">
        <v>10602</v>
      </c>
      <c r="D3149" s="29">
        <v>7870000</v>
      </c>
      <c r="F3149" t="s">
        <v>4033</v>
      </c>
      <c r="G3149" s="13">
        <f>IFERROR(IF($F3149="ALTA",$D3149*1.03,
IF($F3149="MEDIA",$D3149*1,
IF($F3149="BAJA",$D3149*0.92,
IF($F3149="LIQUIDAR",_xlfn.XLOOKUP(A3149,Rotación!$A:$A,Rotación!$O:$O,0,0,-1),"")))),"")</f>
        <v>7870000</v>
      </c>
      <c r="H3149" s="13">
        <f>IFERROR(IF($F3149="ALTA",$D3149*1,
IF($F3149="MEDIA",$D3149*0.97,
IF($F3149="BAJA",$D3149*0.9,
IF($F3149="LIQUIDAR",_xlfn.XLOOKUP(A3149,Rotación!$A:$A,Rotación!$O:$O,0,0,-1),"")))),"")</f>
        <v>7633900</v>
      </c>
      <c r="I3149" s="13">
        <f>IFERROR(IF($F3149="ALTA",$D3149*0.97,
IF($F3149="MEDIA",$D3149*0.94,
IF($F3149="BAJA",$D3149*0.87,
IF($F3149="LIQUIDAR",_xlfn.XLOOKUP(A3149,Rotación!$A:$A,Rotación!$O:$O,0,0,-1),"")))),"")</f>
        <v>7397800</v>
      </c>
      <c r="J3149" s="13">
        <f>IFERROR(IF($F3149="ALTA",$D3149*0.94,
IF($F3149="MEDIA",$D3149*0.9,
IF($F3149="BAJA",$D3149*0.85,
IF($F3149="LIQUIDAR",_xlfn.XLOOKUP(A3149,Rotación!$A:$A,Rotación!$O:$O,0,0,-1),"")))),"")</f>
        <v>7083000</v>
      </c>
      <c r="K3149" s="13" t="str">
        <f>_xlfn.XLOOKUP(A3149,Rotación!$A:$A,Rotación!$P:$P,"",0,-1)</f>
        <v/>
      </c>
      <c r="L3149" s="25" t="e">
        <f t="shared" ref="L3149" si="216">K3149-D3149</f>
        <v>#VALUE!</v>
      </c>
      <c r="M3149" s="26">
        <f t="shared" ref="M3149" si="217">E3149/D3149</f>
        <v>0</v>
      </c>
      <c r="N3149" s="22">
        <f>IFERROR(VLOOKUP(A3149,'Base ATR'!$1:$1048576,2,0),"")</f>
        <v>46200.431944444441</v>
      </c>
      <c r="O3149" s="23">
        <f t="shared" ref="O3149" ca="1" si="218">IF(N3149="","",TODAY()-N3149)</f>
        <v>87.568055555559113</v>
      </c>
      <c r="P3149" t="str">
        <f t="shared" ref="P3149" si="219">IF(N3149="", "", IF(K3149 &gt; D3149, "SOBRE MERCADO", IF(K3149 &lt; D3149, "BAJO MERCADO", "ALINEADO")))</f>
        <v>SOBRE MERCADO</v>
      </c>
    </row>
    <row r="3150" spans="1:16" x14ac:dyDescent="0.3">
      <c r="A3150" t="s">
        <v>10289</v>
      </c>
      <c r="D3150" s="29">
        <v>15000000</v>
      </c>
      <c r="E3150">
        <v>12000000</v>
      </c>
      <c r="F3150" t="s">
        <v>5391</v>
      </c>
      <c r="G3150" s="13">
        <f>IFERROR(IF($F3150="ALTA",$D3150*1.03,
IF($F3150="MEDIA",$D3150*1,
IF($F3150="BAJA",$D3150*0.92,
IF($F3150="LIQUIDAR",_xlfn.XLOOKUP(A3150,Rotación!$A:$A,Rotación!$O:$O,0,0,-1),"")))),"")</f>
        <v>13800000</v>
      </c>
      <c r="H3150" s="13">
        <f>IFERROR(IF($F3150="ALTA",$D3150*1,
IF($F3150="MEDIA",$D3150*0.97,
IF($F3150="BAJA",$D3150*0.9,
IF($F3150="LIQUIDAR",_xlfn.XLOOKUP(A3150,Rotación!$A:$A,Rotación!$O:$O,0,0,-1),"")))),"")</f>
        <v>13500000</v>
      </c>
      <c r="I3150" s="13">
        <f>IFERROR(IF($F3150="ALTA",$D3150*0.97,
IF($F3150="MEDIA",$D3150*0.94,
IF($F3150="BAJA",$D3150*0.87,
IF($F3150="LIQUIDAR",_xlfn.XLOOKUP(A3150,Rotación!$A:$A,Rotación!$O:$O,0,0,-1),"")))),"")</f>
        <v>13050000</v>
      </c>
      <c r="J3150" s="13">
        <f>IFERROR(IF($F3150="ALTA",$D3150*0.94,
IF($F3150="MEDIA",$D3150*0.9,
IF($F3150="BAJA",$D3150*0.85,
IF($F3150="LIQUIDAR",_xlfn.XLOOKUP(A3150,Rotación!$A:$A,Rotación!$O:$O,0,0,-1),"")))),"")</f>
        <v>12750000</v>
      </c>
      <c r="K3150" s="13" t="str">
        <f>_xlfn.XLOOKUP(A3150,Rotación!$A:$A,Rotación!$P:$P,"",0,-1)</f>
        <v/>
      </c>
      <c r="L3150" s="25" t="e">
        <f t="shared" ref="L3150" si="220">K3150-D3150</f>
        <v>#VALUE!</v>
      </c>
      <c r="M3150" s="26">
        <f t="shared" ref="M3150" si="221">E3150/D3150</f>
        <v>0.8</v>
      </c>
      <c r="N3150" s="22" t="str">
        <f>IFERROR(VLOOKUP(A3150,'Base ATR'!$1:$1048576,2,0),"")</f>
        <v/>
      </c>
      <c r="O3150" s="23" t="str">
        <f t="shared" ref="O3150:O3189" ca="1" si="222">IF(N3150="","",TODAY()-N3150)</f>
        <v/>
      </c>
      <c r="P3150" t="str">
        <f t="shared" ref="P3150:P3189" si="223">IF(N3150="", "", IF(K3150 &gt; D3150, "SOBRE MERCADO", IF(K3150 &lt; D3150, "BAJO MERCADO", "ALINEADO")))</f>
        <v/>
      </c>
    </row>
    <row r="3151" spans="1:16" x14ac:dyDescent="0.3">
      <c r="A3151" t="s">
        <v>10905</v>
      </c>
      <c r="D3151" s="29">
        <v>25900000</v>
      </c>
      <c r="E3151">
        <v>22500000</v>
      </c>
      <c r="F3151" t="s">
        <v>4033</v>
      </c>
      <c r="G3151" s="13">
        <f>IFERROR(IF($F3151="ALTA",$D3151*1.03,
IF($F3151="MEDIA",$D3151*1,
IF($F3151="BAJA",$D3151*0.92,
IF($F3151="LIQUIDAR",_xlfn.XLOOKUP(A3151,Rotación!$A:$A,Rotación!$O:$O,0,0,-1),"")))),"")</f>
        <v>25900000</v>
      </c>
      <c r="H3151" s="13">
        <f>IFERROR(IF($F3151="ALTA",$D3151*1,
IF($F3151="MEDIA",$D3151*0.97,
IF($F3151="BAJA",$D3151*0.9,
IF($F3151="LIQUIDAR",_xlfn.XLOOKUP(A3151,Rotación!$A:$A,Rotación!$O:$O,0,0,-1),"")))),"")</f>
        <v>25123000</v>
      </c>
      <c r="I3151" s="13">
        <f>IFERROR(IF($F3151="ALTA",$D3151*0.97,
IF($F3151="MEDIA",$D3151*0.94,
IF($F3151="BAJA",$D3151*0.87,
IF($F3151="LIQUIDAR",_xlfn.XLOOKUP(A3151,Rotación!$A:$A,Rotación!$O:$O,0,0,-1),"")))),"")</f>
        <v>24346000</v>
      </c>
      <c r="J3151" s="13">
        <f>IFERROR(IF($F3151="ALTA",$D3151*0.94,
IF($F3151="MEDIA",$D3151*0.9,
IF($F3151="BAJA",$D3151*0.85,
IF($F3151="LIQUIDAR",_xlfn.XLOOKUP(A3151,Rotación!$A:$A,Rotación!$O:$O,0,0,-1),"")))),"")</f>
        <v>23310000</v>
      </c>
      <c r="K3151" s="13">
        <f>_xlfn.XLOOKUP(A3151,Rotación!$A:$A,Rotación!$P:$P,"",0,-1)</f>
        <v>26990000</v>
      </c>
      <c r="L3151" s="25">
        <f t="shared" ref="L3151" si="224">K3151-D3151</f>
        <v>1090000</v>
      </c>
      <c r="M3151" s="26">
        <f t="shared" ref="M3151" si="225">E3151/D3151</f>
        <v>0.86872586872586877</v>
      </c>
      <c r="N3151" s="22" t="str">
        <f>IFERROR(VLOOKUP(A3151,'Base ATR'!$1:$1048576,2,0),"")</f>
        <v/>
      </c>
      <c r="O3151" s="23" t="str">
        <f t="shared" ca="1" si="222"/>
        <v/>
      </c>
      <c r="P3151" t="str">
        <f t="shared" si="223"/>
        <v/>
      </c>
    </row>
    <row r="3152" spans="1:16" x14ac:dyDescent="0.3">
      <c r="A3152" t="s">
        <v>8696</v>
      </c>
      <c r="D3152" s="29">
        <v>22500000</v>
      </c>
      <c r="E3152">
        <v>18000000</v>
      </c>
      <c r="F3152" t="s">
        <v>4033</v>
      </c>
      <c r="G3152" s="13">
        <f>IFERROR(IF($F3152="ALTA",$D3152*1.03,
IF($F3152="MEDIA",$D3152*1,
IF($F3152="BAJA",$D3152*0.92,
IF($F3152="LIQUIDAR",_xlfn.XLOOKUP(A3152,Rotación!$A:$A,Rotación!$O:$O,0,0,-1),"")))),"")</f>
        <v>22500000</v>
      </c>
      <c r="H3152" s="13">
        <f>IFERROR(IF($F3152="ALTA",$D3152*1,
IF($F3152="MEDIA",$D3152*0.97,
IF($F3152="BAJA",$D3152*0.9,
IF($F3152="LIQUIDAR",_xlfn.XLOOKUP(A3152,Rotación!$A:$A,Rotación!$O:$O,0,0,-1),"")))),"")</f>
        <v>21825000</v>
      </c>
      <c r="I3152" s="13">
        <f>IFERROR(IF($F3152="ALTA",$D3152*0.97,
IF($F3152="MEDIA",$D3152*0.94,
IF($F3152="BAJA",$D3152*0.87,
IF($F3152="LIQUIDAR",_xlfn.XLOOKUP(A3152,Rotación!$A:$A,Rotación!$O:$O,0,0,-1),"")))),"")</f>
        <v>21150000</v>
      </c>
      <c r="J3152" s="13">
        <f>IFERROR(IF($F3152="ALTA",$D3152*0.94,
IF($F3152="MEDIA",$D3152*0.9,
IF($F3152="BAJA",$D3152*0.85,
IF($F3152="LIQUIDAR",_xlfn.XLOOKUP(A3152,Rotación!$A:$A,Rotación!$O:$O,0,0,-1),"")))),"")</f>
        <v>20250000</v>
      </c>
      <c r="K3152" s="13">
        <f>_xlfn.XLOOKUP(A3152,Rotación!$A:$A,Rotación!$P:$P,"",0,-1)</f>
        <v>20990000</v>
      </c>
      <c r="L3152" s="25">
        <f t="shared" ref="L3152:L3154" si="226">K3152-D3152</f>
        <v>-1510000</v>
      </c>
      <c r="M3152" s="26">
        <f t="shared" ref="M3152:M3154" si="227">E3152/D3152</f>
        <v>0.8</v>
      </c>
      <c r="N3152" s="22" t="str">
        <f>IFERROR(VLOOKUP(A3152,'Base ATR'!$1:$1048576,2,0),"")</f>
        <v/>
      </c>
      <c r="O3152" s="23" t="str">
        <f t="shared" ca="1" si="222"/>
        <v/>
      </c>
      <c r="P3152" t="str">
        <f t="shared" si="223"/>
        <v/>
      </c>
    </row>
    <row r="3153" spans="1:16" x14ac:dyDescent="0.3">
      <c r="A3153" t="s">
        <v>10504</v>
      </c>
      <c r="D3153" s="29">
        <v>17100000</v>
      </c>
      <c r="E3153">
        <v>12600000</v>
      </c>
      <c r="F3153" t="s">
        <v>5391</v>
      </c>
      <c r="G3153" s="13">
        <f>IFERROR(IF($F3153="ALTA",$D3153*1.03,
IF($F3153="MEDIA",$D3153*1,
IF($F3153="BAJA",$D3153*0.92,
IF($F3153="LIQUIDAR",_xlfn.XLOOKUP(A3153,Rotación!$A:$A,Rotación!$O:$O,0,0,-1),"")))),"")</f>
        <v>15732000</v>
      </c>
      <c r="H3153" s="13">
        <f>IFERROR(IF($F3153="ALTA",$D3153*1,
IF($F3153="MEDIA",$D3153*0.97,
IF($F3153="BAJA",$D3153*0.9,
IF($F3153="LIQUIDAR",_xlfn.XLOOKUP(A3153,Rotación!$A:$A,Rotación!$O:$O,0,0,-1),"")))),"")</f>
        <v>15390000</v>
      </c>
      <c r="I3153" s="13">
        <f>IFERROR(IF($F3153="ALTA",$D3153*0.97,
IF($F3153="MEDIA",$D3153*0.94,
IF($F3153="BAJA",$D3153*0.87,
IF($F3153="LIQUIDAR",_xlfn.XLOOKUP(A3153,Rotación!$A:$A,Rotación!$O:$O,0,0,-1),"")))),"")</f>
        <v>14877000</v>
      </c>
      <c r="J3153" s="13">
        <f>IFERROR(IF($F3153="ALTA",$D3153*0.94,
IF($F3153="MEDIA",$D3153*0.9,
IF($F3153="BAJA",$D3153*0.85,
IF($F3153="LIQUIDAR",_xlfn.XLOOKUP(A3153,Rotación!$A:$A,Rotación!$O:$O,0,0,-1),"")))),"")</f>
        <v>14535000</v>
      </c>
      <c r="K3153" s="13">
        <f>_xlfn.XLOOKUP(A3153,Rotación!$A:$A,Rotación!$P:$P,"",0,-1)</f>
        <v>15990000</v>
      </c>
      <c r="L3153" s="25">
        <f t="shared" si="226"/>
        <v>-1110000</v>
      </c>
      <c r="M3153" s="26">
        <f t="shared" si="227"/>
        <v>0.73684210526315785</v>
      </c>
      <c r="N3153" s="22" t="str">
        <f>IFERROR(VLOOKUP(A3153,'Base ATR'!$1:$1048576,2,0),"")</f>
        <v/>
      </c>
      <c r="O3153" s="23" t="str">
        <f t="shared" ca="1" si="222"/>
        <v/>
      </c>
      <c r="P3153" t="str">
        <f t="shared" si="223"/>
        <v/>
      </c>
    </row>
    <row r="3154" spans="1:16" x14ac:dyDescent="0.3">
      <c r="A3154" t="s">
        <v>8575</v>
      </c>
      <c r="D3154" s="29">
        <v>10000000</v>
      </c>
      <c r="E3154">
        <v>12473300</v>
      </c>
      <c r="F3154" t="s">
        <v>5390</v>
      </c>
      <c r="G3154" s="13">
        <f>IFERROR(IF($F3154="ALTA",$D3154*1.03,
IF($F3154="MEDIA",$D3154*1,
IF($F3154="BAJA",$D3154*0.92,
IF($F3154="LIQUIDAR",_xlfn.XLOOKUP(A3154,Rotación!$A:$A,Rotación!$O:$O,0,0,-1),"")))),"")</f>
        <v>10300000</v>
      </c>
      <c r="H3154" s="13">
        <f>IFERROR(IF($F3154="ALTA",$D3154*1,
IF($F3154="MEDIA",$D3154*0.97,
IF($F3154="BAJA",$D3154*0.9,
IF($F3154="LIQUIDAR",_xlfn.XLOOKUP(A3154,Rotación!$A:$A,Rotación!$O:$O,0,0,-1),"")))),"")</f>
        <v>10000000</v>
      </c>
      <c r="I3154" s="13">
        <f>IFERROR(IF($F3154="ALTA",$D3154*0.97,
IF($F3154="MEDIA",$D3154*0.94,
IF($F3154="BAJA",$D3154*0.87,
IF($F3154="LIQUIDAR",_xlfn.XLOOKUP(A3154,Rotación!$A:$A,Rotación!$O:$O,0,0,-1),"")))),"")</f>
        <v>9700000</v>
      </c>
      <c r="J3154" s="13">
        <f>IFERROR(IF($F3154="ALTA",$D3154*0.94,
IF($F3154="MEDIA",$D3154*0.9,
IF($F3154="BAJA",$D3154*0.85,
IF($F3154="LIQUIDAR",_xlfn.XLOOKUP(A3154,Rotación!$A:$A,Rotación!$O:$O,0,0,-1),"")))),"")</f>
        <v>9400000</v>
      </c>
      <c r="K3154" s="13">
        <f>_xlfn.XLOOKUP(A3154,Rotación!$A:$A,Rotación!$P:$P,"",0,-1)</f>
        <v>11490000</v>
      </c>
      <c r="L3154" s="25">
        <f t="shared" si="226"/>
        <v>1490000</v>
      </c>
      <c r="M3154" s="26">
        <f t="shared" si="227"/>
        <v>1.24733</v>
      </c>
      <c r="N3154" s="22" t="str">
        <f>IFERROR(VLOOKUP(A3154,'Base ATR'!$1:$1048576,2,0),"")</f>
        <v/>
      </c>
      <c r="O3154" s="23" t="str">
        <f t="shared" ca="1" si="222"/>
        <v/>
      </c>
      <c r="P3154" t="str">
        <f t="shared" si="223"/>
        <v/>
      </c>
    </row>
    <row r="3155" spans="1:16" x14ac:dyDescent="0.3">
      <c r="A3155" t="s">
        <v>8556</v>
      </c>
      <c r="D3155" s="29">
        <v>38800000</v>
      </c>
      <c r="F3155" t="s">
        <v>5391</v>
      </c>
      <c r="G3155" s="13">
        <f>IFERROR(IF($F3155="ALTA",$D3155*1.03,
IF($F3155="MEDIA",$D3155*1,
IF($F3155="BAJA",$D3155*0.92,
IF($F3155="LIQUIDAR",_xlfn.XLOOKUP(A3155,Rotación!$A:$A,Rotación!$O:$O,0,0,-1),"")))),"")</f>
        <v>35696000</v>
      </c>
      <c r="H3155" s="13">
        <f>IFERROR(IF($F3155="ALTA",$D3155*1,
IF($F3155="MEDIA",$D3155*0.97,
IF($F3155="BAJA",$D3155*0.9,
IF($F3155="LIQUIDAR",_xlfn.XLOOKUP(A3155,Rotación!$A:$A,Rotación!$O:$O,0,0,-1),"")))),"")</f>
        <v>34920000</v>
      </c>
      <c r="I3155" s="13">
        <f>IFERROR(IF($F3155="ALTA",$D3155*0.97,
IF($F3155="MEDIA",$D3155*0.94,
IF($F3155="BAJA",$D3155*0.87,
IF($F3155="LIQUIDAR",_xlfn.XLOOKUP(A3155,Rotación!$A:$A,Rotación!$O:$O,0,0,-1),"")))),"")</f>
        <v>33756000</v>
      </c>
      <c r="J3155" s="13">
        <f>IFERROR(IF($F3155="ALTA",$D3155*0.94,
IF($F3155="MEDIA",$D3155*0.9,
IF($F3155="BAJA",$D3155*0.85,
IF($F3155="LIQUIDAR",_xlfn.XLOOKUP(A3155,Rotación!$A:$A,Rotación!$O:$O,0,0,-1),"")))),"")</f>
        <v>32980000</v>
      </c>
      <c r="K3155" s="13">
        <f>_xlfn.XLOOKUP(A3155,Rotación!$A:$A,Rotación!$P:$P,"",0,-1)</f>
        <v>65150753</v>
      </c>
      <c r="L3155" s="25">
        <f t="shared" ref="L3155:L3189" si="228">K3155-D3155</f>
        <v>26350753</v>
      </c>
      <c r="M3155" s="26">
        <f t="shared" ref="M3155:M3189" si="229">E3155/D3155</f>
        <v>0</v>
      </c>
      <c r="N3155" s="22" t="str">
        <f>IFERROR(VLOOKUP(A3155,'Base ATR'!$1:$1048576,2,0),"")</f>
        <v/>
      </c>
      <c r="O3155" s="23" t="str">
        <f t="shared" ca="1" si="222"/>
        <v/>
      </c>
      <c r="P3155" t="str">
        <f t="shared" si="223"/>
        <v/>
      </c>
    </row>
    <row r="3156" spans="1:16" x14ac:dyDescent="0.3">
      <c r="A3156" t="s">
        <v>5336</v>
      </c>
      <c r="D3156" s="29">
        <v>8600000</v>
      </c>
      <c r="F3156" t="s">
        <v>5390</v>
      </c>
      <c r="G3156" s="13">
        <f>IFERROR(IF($F3156="ALTA",$D3156*1.03,
IF($F3156="MEDIA",$D3156*1,
IF($F3156="BAJA",$D3156*0.92,
IF($F3156="LIQUIDAR",_xlfn.XLOOKUP(A3156,Rotación!$A:$A,Rotación!$O:$O,0,0,-1),"")))),"")</f>
        <v>8858000</v>
      </c>
      <c r="H3156" s="13">
        <f>IFERROR(IF($F3156="ALTA",$D3156*1,
IF($F3156="MEDIA",$D3156*0.97,
IF($F3156="BAJA",$D3156*0.9,
IF($F3156="LIQUIDAR",_xlfn.XLOOKUP(A3156,Rotación!$A:$A,Rotación!$O:$O,0,0,-1),"")))),"")</f>
        <v>8600000</v>
      </c>
      <c r="I3156" s="13">
        <f>IFERROR(IF($F3156="ALTA",$D3156*0.97,
IF($F3156="MEDIA",$D3156*0.94,
IF($F3156="BAJA",$D3156*0.87,
IF($F3156="LIQUIDAR",_xlfn.XLOOKUP(A3156,Rotación!$A:$A,Rotación!$O:$O,0,0,-1),"")))),"")</f>
        <v>8342000</v>
      </c>
      <c r="J3156" s="13">
        <f>IFERROR(IF($F3156="ALTA",$D3156*0.94,
IF($F3156="MEDIA",$D3156*0.9,
IF($F3156="BAJA",$D3156*0.85,
IF($F3156="LIQUIDAR",_xlfn.XLOOKUP(A3156,Rotación!$A:$A,Rotación!$O:$O,0,0,-1),"")))),"")</f>
        <v>8084000</v>
      </c>
      <c r="K3156" s="13">
        <f>_xlfn.XLOOKUP(A3156,Rotación!$A:$A,Rotación!$P:$P,"",0,-1)</f>
        <v>11082000</v>
      </c>
      <c r="L3156" s="25">
        <f t="shared" si="228"/>
        <v>2482000</v>
      </c>
      <c r="M3156" s="26">
        <f t="shared" si="229"/>
        <v>0</v>
      </c>
      <c r="N3156" s="22" t="str">
        <f>IFERROR(VLOOKUP(A3156,'Base ATR'!$1:$1048576,2,0),"")</f>
        <v/>
      </c>
      <c r="O3156" s="23" t="str">
        <f t="shared" ca="1" si="222"/>
        <v/>
      </c>
      <c r="P3156" t="str">
        <f t="shared" si="223"/>
        <v/>
      </c>
    </row>
    <row r="3157" spans="1:16" x14ac:dyDescent="0.3">
      <c r="A3157" t="s">
        <v>8567</v>
      </c>
      <c r="D3157" s="29">
        <v>31400000</v>
      </c>
      <c r="F3157" t="s">
        <v>4033</v>
      </c>
      <c r="G3157" s="13">
        <f>IFERROR(IF($F3157="ALTA",$D3157*1.03,
IF($F3157="MEDIA",$D3157*1,
IF($F3157="BAJA",$D3157*0.92,
IF($F3157="LIQUIDAR",_xlfn.XLOOKUP(A3157,Rotación!$A:$A,Rotación!$O:$O,0,0,-1),"")))),"")</f>
        <v>31400000</v>
      </c>
      <c r="H3157" s="13">
        <f>IFERROR(IF($F3157="ALTA",$D3157*1,
IF($F3157="MEDIA",$D3157*0.97,
IF($F3157="BAJA",$D3157*0.9,
IF($F3157="LIQUIDAR",_xlfn.XLOOKUP(A3157,Rotación!$A:$A,Rotación!$O:$O,0,0,-1),"")))),"")</f>
        <v>30458000</v>
      </c>
      <c r="I3157" s="13">
        <f>IFERROR(IF($F3157="ALTA",$D3157*0.97,
IF($F3157="MEDIA",$D3157*0.94,
IF($F3157="BAJA",$D3157*0.87,
IF($F3157="LIQUIDAR",_xlfn.XLOOKUP(A3157,Rotación!$A:$A,Rotación!$O:$O,0,0,-1),"")))),"")</f>
        <v>29516000</v>
      </c>
      <c r="J3157" s="13">
        <f>IFERROR(IF($F3157="ALTA",$D3157*0.94,
IF($F3157="MEDIA",$D3157*0.9,
IF($F3157="BAJA",$D3157*0.85,
IF($F3157="LIQUIDAR",_xlfn.XLOOKUP(A3157,Rotación!$A:$A,Rotación!$O:$O,0,0,-1),"")))),"")</f>
        <v>28260000</v>
      </c>
      <c r="K3157" s="13">
        <f>_xlfn.XLOOKUP(A3157,Rotación!$A:$A,Rotación!$P:$P,"",0,-1)</f>
        <v>49771695</v>
      </c>
      <c r="L3157" s="25">
        <f t="shared" si="228"/>
        <v>18371695</v>
      </c>
      <c r="M3157" s="26">
        <f t="shared" si="229"/>
        <v>0</v>
      </c>
      <c r="N3157" s="22" t="str">
        <f>IFERROR(VLOOKUP(A3157,'Base ATR'!$1:$1048576,2,0),"")</f>
        <v/>
      </c>
      <c r="O3157" s="23" t="str">
        <f t="shared" ca="1" si="222"/>
        <v/>
      </c>
      <c r="P3157" t="str">
        <f t="shared" si="223"/>
        <v/>
      </c>
    </row>
    <row r="3158" spans="1:16" x14ac:dyDescent="0.3">
      <c r="A3158" t="s">
        <v>5312</v>
      </c>
      <c r="D3158" s="29">
        <v>13300000</v>
      </c>
      <c r="F3158" t="s">
        <v>4033</v>
      </c>
      <c r="G3158" s="13">
        <f>IFERROR(IF($F3158="ALTA",$D3158*1.03,
IF($F3158="MEDIA",$D3158*1,
IF($F3158="BAJA",$D3158*0.92,
IF($F3158="LIQUIDAR",_xlfn.XLOOKUP(A3158,Rotación!$A:$A,Rotación!$O:$O,0,0,-1),"")))),"")</f>
        <v>13300000</v>
      </c>
      <c r="H3158" s="13">
        <f>IFERROR(IF($F3158="ALTA",$D3158*1,
IF($F3158="MEDIA",$D3158*0.97,
IF($F3158="BAJA",$D3158*0.9,
IF($F3158="LIQUIDAR",_xlfn.XLOOKUP(A3158,Rotación!$A:$A,Rotación!$O:$O,0,0,-1),"")))),"")</f>
        <v>12901000</v>
      </c>
      <c r="I3158" s="13">
        <f>IFERROR(IF($F3158="ALTA",$D3158*0.97,
IF($F3158="MEDIA",$D3158*0.94,
IF($F3158="BAJA",$D3158*0.87,
IF($F3158="LIQUIDAR",_xlfn.XLOOKUP(A3158,Rotación!$A:$A,Rotación!$O:$O,0,0,-1),"")))),"")</f>
        <v>12502000</v>
      </c>
      <c r="J3158" s="13">
        <f>IFERROR(IF($F3158="ALTA",$D3158*0.94,
IF($F3158="MEDIA",$D3158*0.9,
IF($F3158="BAJA",$D3158*0.85,
IF($F3158="LIQUIDAR",_xlfn.XLOOKUP(A3158,Rotación!$A:$A,Rotación!$O:$O,0,0,-1),"")))),"")</f>
        <v>11970000</v>
      </c>
      <c r="K3158" s="13">
        <f>_xlfn.XLOOKUP(A3158,Rotación!$A:$A,Rotación!$P:$P,"",0,-1)</f>
        <v>13890000</v>
      </c>
      <c r="L3158" s="25">
        <f t="shared" si="228"/>
        <v>590000</v>
      </c>
      <c r="M3158" s="26">
        <f t="shared" si="229"/>
        <v>0</v>
      </c>
      <c r="N3158" s="22" t="str">
        <f>IFERROR(VLOOKUP(A3158,'Base ATR'!$1:$1048576,2,0),"")</f>
        <v/>
      </c>
      <c r="O3158" s="23" t="str">
        <f t="shared" ca="1" si="222"/>
        <v/>
      </c>
      <c r="P3158" t="str">
        <f t="shared" si="223"/>
        <v/>
      </c>
    </row>
    <row r="3159" spans="1:16" x14ac:dyDescent="0.3">
      <c r="A3159" t="s">
        <v>5316</v>
      </c>
      <c r="D3159" s="29">
        <v>12400000</v>
      </c>
      <c r="F3159" t="s">
        <v>4033</v>
      </c>
      <c r="G3159" s="13">
        <f>IFERROR(IF($F3159="ALTA",$D3159*1.03,
IF($F3159="MEDIA",$D3159*1,
IF($F3159="BAJA",$D3159*0.92,
IF($F3159="LIQUIDAR",_xlfn.XLOOKUP(A3159,Rotación!$A:$A,Rotación!$O:$O,0,0,-1),"")))),"")</f>
        <v>12400000</v>
      </c>
      <c r="H3159" s="13">
        <f>IFERROR(IF($F3159="ALTA",$D3159*1,
IF($F3159="MEDIA",$D3159*0.97,
IF($F3159="BAJA",$D3159*0.9,
IF($F3159="LIQUIDAR",_xlfn.XLOOKUP(A3159,Rotación!$A:$A,Rotación!$O:$O,0,0,-1),"")))),"")</f>
        <v>12028000</v>
      </c>
      <c r="I3159" s="13">
        <f>IFERROR(IF($F3159="ALTA",$D3159*0.97,
IF($F3159="MEDIA",$D3159*0.94,
IF($F3159="BAJA",$D3159*0.87,
IF($F3159="LIQUIDAR",_xlfn.XLOOKUP(A3159,Rotación!$A:$A,Rotación!$O:$O,0,0,-1),"")))),"")</f>
        <v>11656000</v>
      </c>
      <c r="J3159" s="13">
        <f>IFERROR(IF($F3159="ALTA",$D3159*0.94,
IF($F3159="MEDIA",$D3159*0.9,
IF($F3159="BAJA",$D3159*0.85,
IF($F3159="LIQUIDAR",_xlfn.XLOOKUP(A3159,Rotación!$A:$A,Rotación!$O:$O,0,0,-1),"")))),"")</f>
        <v>11160000</v>
      </c>
      <c r="K3159" s="13">
        <f>_xlfn.XLOOKUP(A3159,Rotación!$A:$A,Rotación!$P:$P,"",0,-1)</f>
        <v>13990000</v>
      </c>
      <c r="L3159" s="25">
        <f t="shared" si="228"/>
        <v>1590000</v>
      </c>
      <c r="M3159" s="26">
        <f t="shared" si="229"/>
        <v>0</v>
      </c>
      <c r="N3159" s="22" t="str">
        <f>IFERROR(VLOOKUP(A3159,'Base ATR'!$1:$1048576,2,0),"")</f>
        <v/>
      </c>
      <c r="O3159" s="23" t="str">
        <f t="shared" ca="1" si="222"/>
        <v/>
      </c>
      <c r="P3159" t="str">
        <f t="shared" si="223"/>
        <v/>
      </c>
    </row>
    <row r="3160" spans="1:16" x14ac:dyDescent="0.3">
      <c r="A3160" t="s">
        <v>4152</v>
      </c>
      <c r="D3160" s="30">
        <v>20300000</v>
      </c>
      <c r="F3160" t="s">
        <v>4033</v>
      </c>
      <c r="G3160" s="13">
        <f>IFERROR(IF($F3160="ALTA",$D3160*1.03,
IF($F3160="MEDIA",$D3160*1,
IF($F3160="BAJA",$D3160*0.92,
IF($F3160="LIQUIDAR",_xlfn.XLOOKUP(A3160,Rotación!$A:$A,Rotación!$O:$O,0,0,-1),"")))),"")</f>
        <v>20300000</v>
      </c>
      <c r="H3160" s="13">
        <f>IFERROR(IF($F3160="ALTA",$D3160*1,
IF($F3160="MEDIA",$D3160*0.97,
IF($F3160="BAJA",$D3160*0.9,
IF($F3160="LIQUIDAR",_xlfn.XLOOKUP(A3160,Rotación!$A:$A,Rotación!$O:$O,0,0,-1),"")))),"")</f>
        <v>19691000</v>
      </c>
      <c r="I3160" s="13">
        <f>IFERROR(IF($F3160="ALTA",$D3160*0.97,
IF($F3160="MEDIA",$D3160*0.94,
IF($F3160="BAJA",$D3160*0.87,
IF($F3160="LIQUIDAR",_xlfn.XLOOKUP(A3160,Rotación!$A:$A,Rotación!$O:$O,0,0,-1),"")))),"")</f>
        <v>19082000</v>
      </c>
      <c r="J3160" s="13">
        <f>IFERROR(IF($F3160="ALTA",$D3160*0.94,
IF($F3160="MEDIA",$D3160*0.9,
IF($F3160="BAJA",$D3160*0.85,
IF($F3160="LIQUIDAR",_xlfn.XLOOKUP(A3160,Rotación!$A:$A,Rotación!$O:$O,0,0,-1),"")))),"")</f>
        <v>18270000</v>
      </c>
      <c r="K3160" s="13">
        <f>_xlfn.XLOOKUP(A3160,Rotación!$A:$A,Rotación!$P:$P,"",0,-1)</f>
        <v>20990000</v>
      </c>
      <c r="L3160" s="25">
        <f t="shared" si="228"/>
        <v>690000</v>
      </c>
      <c r="M3160" s="26">
        <f t="shared" si="229"/>
        <v>0</v>
      </c>
      <c r="N3160" s="22" t="str">
        <f>IFERROR(VLOOKUP(A3160,'Base ATR'!$1:$1048576,2,0),"")</f>
        <v/>
      </c>
      <c r="O3160" s="23" t="str">
        <f t="shared" ca="1" si="222"/>
        <v/>
      </c>
      <c r="P3160" t="str">
        <f t="shared" si="223"/>
        <v/>
      </c>
    </row>
    <row r="3161" spans="1:16" x14ac:dyDescent="0.3">
      <c r="A3161" t="s">
        <v>4135</v>
      </c>
      <c r="D3161" s="30">
        <v>17000000</v>
      </c>
      <c r="F3161" t="s">
        <v>5391</v>
      </c>
      <c r="G3161" s="13">
        <f>IFERROR(IF($F3161="ALTA",$D3161*1.03,
IF($F3161="MEDIA",$D3161*1,
IF($F3161="BAJA",$D3161*0.92,
IF($F3161="LIQUIDAR",_xlfn.XLOOKUP(A3161,Rotación!$A:$A,Rotación!$O:$O,0,0,-1),"")))),"")</f>
        <v>15640000</v>
      </c>
      <c r="H3161" s="13">
        <f>IFERROR(IF($F3161="ALTA",$D3161*1,
IF($F3161="MEDIA",$D3161*0.97,
IF($F3161="BAJA",$D3161*0.9,
IF($F3161="LIQUIDAR",_xlfn.XLOOKUP(A3161,Rotación!$A:$A,Rotación!$O:$O,0,0,-1),"")))),"")</f>
        <v>15300000</v>
      </c>
      <c r="I3161" s="13">
        <f>IFERROR(IF($F3161="ALTA",$D3161*0.97,
IF($F3161="MEDIA",$D3161*0.94,
IF($F3161="BAJA",$D3161*0.87,
IF($F3161="LIQUIDAR",_xlfn.XLOOKUP(A3161,Rotación!$A:$A,Rotación!$O:$O,0,0,-1),"")))),"")</f>
        <v>14790000</v>
      </c>
      <c r="J3161" s="13">
        <f>IFERROR(IF($F3161="ALTA",$D3161*0.94,
IF($F3161="MEDIA",$D3161*0.9,
IF($F3161="BAJA",$D3161*0.85,
IF($F3161="LIQUIDAR",_xlfn.XLOOKUP(A3161,Rotación!$A:$A,Rotación!$O:$O,0,0,-1),"")))),"")</f>
        <v>14450000</v>
      </c>
      <c r="K3161" s="13">
        <f>_xlfn.XLOOKUP(A3161,Rotación!$A:$A,Rotación!$P:$P,"",0,-1)</f>
        <v>18090000</v>
      </c>
      <c r="L3161" s="25">
        <f t="shared" si="228"/>
        <v>1090000</v>
      </c>
      <c r="M3161" s="26">
        <f t="shared" si="229"/>
        <v>0</v>
      </c>
      <c r="N3161" s="22" t="str">
        <f>IFERROR(VLOOKUP(A3161,'Base ATR'!$1:$1048576,2,0),"")</f>
        <v/>
      </c>
      <c r="O3161" s="23" t="str">
        <f t="shared" ca="1" si="222"/>
        <v/>
      </c>
      <c r="P3161" t="str">
        <f t="shared" si="223"/>
        <v/>
      </c>
    </row>
    <row r="3162" spans="1:16" x14ac:dyDescent="0.3">
      <c r="A3162" t="s">
        <v>8576</v>
      </c>
      <c r="D3162" s="30">
        <v>14300000</v>
      </c>
      <c r="F3162" t="s">
        <v>4033</v>
      </c>
      <c r="G3162" s="13">
        <f>IFERROR(IF($F3162="ALTA",$D3162*1.03,
IF($F3162="MEDIA",$D3162*1,
IF($F3162="BAJA",$D3162*0.92,
IF($F3162="LIQUIDAR",_xlfn.XLOOKUP(A3162,Rotación!$A:$A,Rotación!$O:$O,0,0,-1),"")))),"")</f>
        <v>14300000</v>
      </c>
      <c r="H3162" s="13">
        <f>IFERROR(IF($F3162="ALTA",$D3162*1,
IF($F3162="MEDIA",$D3162*0.97,
IF($F3162="BAJA",$D3162*0.9,
IF($F3162="LIQUIDAR",_xlfn.XLOOKUP(A3162,Rotación!$A:$A,Rotación!$O:$O,0,0,-1),"")))),"")</f>
        <v>13871000</v>
      </c>
      <c r="I3162" s="13">
        <f>IFERROR(IF($F3162="ALTA",$D3162*0.97,
IF($F3162="MEDIA",$D3162*0.94,
IF($F3162="BAJA",$D3162*0.87,
IF($F3162="LIQUIDAR",_xlfn.XLOOKUP(A3162,Rotación!$A:$A,Rotación!$O:$O,0,0,-1),"")))),"")</f>
        <v>13442000</v>
      </c>
      <c r="J3162" s="13">
        <f>IFERROR(IF($F3162="ALTA",$D3162*0.94,
IF($F3162="MEDIA",$D3162*0.9,
IF($F3162="BAJA",$D3162*0.85,
IF($F3162="LIQUIDAR",_xlfn.XLOOKUP(A3162,Rotación!$A:$A,Rotación!$O:$O,0,0,-1),"")))),"")</f>
        <v>12870000</v>
      </c>
      <c r="K3162" s="13">
        <f>_xlfn.XLOOKUP(A3162,Rotación!$A:$A,Rotación!$P:$P,"",0,-1)</f>
        <v>15990000</v>
      </c>
      <c r="L3162" s="25">
        <f t="shared" si="228"/>
        <v>1690000</v>
      </c>
      <c r="M3162" s="26">
        <f t="shared" si="229"/>
        <v>0</v>
      </c>
      <c r="N3162" s="22" t="str">
        <f>IFERROR(VLOOKUP(A3162,'Base ATR'!$1:$1048576,2,0),"")</f>
        <v/>
      </c>
      <c r="O3162" s="23" t="str">
        <f t="shared" ca="1" si="222"/>
        <v/>
      </c>
      <c r="P3162" t="str">
        <f t="shared" si="223"/>
        <v/>
      </c>
    </row>
    <row r="3163" spans="1:16" x14ac:dyDescent="0.3">
      <c r="A3163" t="s">
        <v>394</v>
      </c>
      <c r="D3163" s="30">
        <v>17700000</v>
      </c>
      <c r="F3163" t="s">
        <v>5391</v>
      </c>
      <c r="G3163" s="13">
        <f>IFERROR(IF($F3163="ALTA",$D3163*1.03,
IF($F3163="MEDIA",$D3163*1,
IF($F3163="BAJA",$D3163*0.92,
IF($F3163="LIQUIDAR",_xlfn.XLOOKUP(A3163,Rotación!$A:$A,Rotación!$O:$O,0,0,-1),"")))),"")</f>
        <v>16284000</v>
      </c>
      <c r="H3163" s="13">
        <f>IFERROR(IF($F3163="ALTA",$D3163*1,
IF($F3163="MEDIA",$D3163*0.97,
IF($F3163="BAJA",$D3163*0.9,
IF($F3163="LIQUIDAR",_xlfn.XLOOKUP(A3163,Rotación!$A:$A,Rotación!$O:$O,0,0,-1),"")))),"")</f>
        <v>15930000</v>
      </c>
      <c r="I3163" s="13">
        <f>IFERROR(IF($F3163="ALTA",$D3163*0.97,
IF($F3163="MEDIA",$D3163*0.94,
IF($F3163="BAJA",$D3163*0.87,
IF($F3163="LIQUIDAR",_xlfn.XLOOKUP(A3163,Rotación!$A:$A,Rotación!$O:$O,0,0,-1),"")))),"")</f>
        <v>15399000</v>
      </c>
      <c r="J3163" s="13">
        <f>IFERROR(IF($F3163="ALTA",$D3163*0.94,
IF($F3163="MEDIA",$D3163*0.9,
IF($F3163="BAJA",$D3163*0.85,
IF($F3163="LIQUIDAR",_xlfn.XLOOKUP(A3163,Rotación!$A:$A,Rotación!$O:$O,0,0,-1),"")))),"")</f>
        <v>15045000</v>
      </c>
      <c r="K3163" s="13">
        <f>_xlfn.XLOOKUP(A3163,Rotación!$A:$A,Rotación!$P:$P,"",0,-1)</f>
        <v>17990000</v>
      </c>
      <c r="L3163" s="25">
        <f t="shared" si="228"/>
        <v>290000</v>
      </c>
      <c r="M3163" s="26">
        <f t="shared" si="229"/>
        <v>0</v>
      </c>
      <c r="N3163" s="22" t="str">
        <f>IFERROR(VLOOKUP(A3163,'Base ATR'!$1:$1048576,2,0),"")</f>
        <v/>
      </c>
      <c r="O3163" s="23" t="str">
        <f t="shared" ca="1" si="222"/>
        <v/>
      </c>
      <c r="P3163" t="str">
        <f t="shared" si="223"/>
        <v/>
      </c>
    </row>
    <row r="3164" spans="1:16" x14ac:dyDescent="0.3">
      <c r="A3164" t="s">
        <v>4149</v>
      </c>
      <c r="D3164" s="30">
        <v>15400000</v>
      </c>
      <c r="F3164" t="s">
        <v>4033</v>
      </c>
      <c r="G3164" s="13">
        <f>IFERROR(IF($F3164="ALTA",$D3164*1.03,
IF($F3164="MEDIA",$D3164*1,
IF($F3164="BAJA",$D3164*0.92,
IF($F3164="LIQUIDAR",_xlfn.XLOOKUP(A3164,Rotación!$A:$A,Rotación!$O:$O,0,0,-1),"")))),"")</f>
        <v>15400000</v>
      </c>
      <c r="H3164" s="13">
        <f>IFERROR(IF($F3164="ALTA",$D3164*1,
IF($F3164="MEDIA",$D3164*0.97,
IF($F3164="BAJA",$D3164*0.9,
IF($F3164="LIQUIDAR",_xlfn.XLOOKUP(A3164,Rotación!$A:$A,Rotación!$O:$O,0,0,-1),"")))),"")</f>
        <v>14938000</v>
      </c>
      <c r="I3164" s="13">
        <f>IFERROR(IF($F3164="ALTA",$D3164*0.97,
IF($F3164="MEDIA",$D3164*0.94,
IF($F3164="BAJA",$D3164*0.87,
IF($F3164="LIQUIDAR",_xlfn.XLOOKUP(A3164,Rotación!$A:$A,Rotación!$O:$O,0,0,-1),"")))),"")</f>
        <v>14476000</v>
      </c>
      <c r="J3164" s="13">
        <f>IFERROR(IF($F3164="ALTA",$D3164*0.94,
IF($F3164="MEDIA",$D3164*0.9,
IF($F3164="BAJA",$D3164*0.85,
IF($F3164="LIQUIDAR",_xlfn.XLOOKUP(A3164,Rotación!$A:$A,Rotación!$O:$O,0,0,-1),"")))),"")</f>
        <v>13860000</v>
      </c>
      <c r="K3164" s="13">
        <f>_xlfn.XLOOKUP(A3164,Rotación!$A:$A,Rotación!$P:$P,"",0,-1)</f>
        <v>16990000</v>
      </c>
      <c r="L3164" s="25">
        <f t="shared" si="228"/>
        <v>1590000</v>
      </c>
      <c r="M3164" s="26">
        <f t="shared" si="229"/>
        <v>0</v>
      </c>
      <c r="N3164" s="22" t="str">
        <f>IFERROR(VLOOKUP(A3164,'Base ATR'!$1:$1048576,2,0),"")</f>
        <v/>
      </c>
      <c r="O3164" s="23" t="str">
        <f t="shared" ca="1" si="222"/>
        <v/>
      </c>
      <c r="P3164" t="str">
        <f t="shared" si="223"/>
        <v/>
      </c>
    </row>
    <row r="3165" spans="1:16" x14ac:dyDescent="0.3">
      <c r="A3165" t="s">
        <v>390</v>
      </c>
      <c r="D3165" s="30">
        <v>21200000</v>
      </c>
      <c r="F3165" t="s">
        <v>4033</v>
      </c>
      <c r="G3165" s="13">
        <f>IFERROR(IF($F3165="ALTA",$D3165*1.03,
IF($F3165="MEDIA",$D3165*1,
IF($F3165="BAJA",$D3165*0.92,
IF($F3165="LIQUIDAR",_xlfn.XLOOKUP(A3165,Rotación!$A:$A,Rotación!$O:$O,0,0,-1),"")))),"")</f>
        <v>21200000</v>
      </c>
      <c r="H3165" s="13">
        <f>IFERROR(IF($F3165="ALTA",$D3165*1,
IF($F3165="MEDIA",$D3165*0.97,
IF($F3165="BAJA",$D3165*0.9,
IF($F3165="LIQUIDAR",_xlfn.XLOOKUP(A3165,Rotación!$A:$A,Rotación!$O:$O,0,0,-1),"")))),"")</f>
        <v>20564000</v>
      </c>
      <c r="I3165" s="13">
        <f>IFERROR(IF($F3165="ALTA",$D3165*0.97,
IF($F3165="MEDIA",$D3165*0.94,
IF($F3165="BAJA",$D3165*0.87,
IF($F3165="LIQUIDAR",_xlfn.XLOOKUP(A3165,Rotación!$A:$A,Rotación!$O:$O,0,0,-1),"")))),"")</f>
        <v>19928000</v>
      </c>
      <c r="J3165" s="13">
        <f>IFERROR(IF($F3165="ALTA",$D3165*0.94,
IF($F3165="MEDIA",$D3165*0.9,
IF($F3165="BAJA",$D3165*0.85,
IF($F3165="LIQUIDAR",_xlfn.XLOOKUP(A3165,Rotación!$A:$A,Rotación!$O:$O,0,0,-1),"")))),"")</f>
        <v>19080000</v>
      </c>
      <c r="K3165" s="13">
        <f>_xlfn.XLOOKUP(A3165,Rotación!$A:$A,Rotación!$P:$P,"",0,-1)</f>
        <v>28990000</v>
      </c>
      <c r="L3165" s="25">
        <f t="shared" si="228"/>
        <v>7790000</v>
      </c>
      <c r="M3165" s="26">
        <f t="shared" si="229"/>
        <v>0</v>
      </c>
      <c r="N3165" s="22" t="str">
        <f>IFERROR(VLOOKUP(A3165,'Base ATR'!$1:$1048576,2,0),"")</f>
        <v/>
      </c>
      <c r="O3165" s="23" t="str">
        <f t="shared" ca="1" si="222"/>
        <v/>
      </c>
      <c r="P3165" t="str">
        <f t="shared" si="223"/>
        <v/>
      </c>
    </row>
    <row r="3166" spans="1:16" x14ac:dyDescent="0.3">
      <c r="A3166" t="s">
        <v>128</v>
      </c>
      <c r="D3166" s="30">
        <v>23000000</v>
      </c>
      <c r="F3166" t="s">
        <v>5391</v>
      </c>
      <c r="G3166" s="13">
        <f>IFERROR(IF($F3166="ALTA",$D3166*1.03,
IF($F3166="MEDIA",$D3166*1,
IF($F3166="BAJA",$D3166*0.92,
IF($F3166="LIQUIDAR",_xlfn.XLOOKUP(A3166,Rotación!$A:$A,Rotación!$O:$O,0,0,-1),"")))),"")</f>
        <v>21160000</v>
      </c>
      <c r="H3166" s="13">
        <f>IFERROR(IF($F3166="ALTA",$D3166*1,
IF($F3166="MEDIA",$D3166*0.97,
IF($F3166="BAJA",$D3166*0.9,
IF($F3166="LIQUIDAR",_xlfn.XLOOKUP(A3166,Rotación!$A:$A,Rotación!$O:$O,0,0,-1),"")))),"")</f>
        <v>20700000</v>
      </c>
      <c r="I3166" s="13">
        <f>IFERROR(IF($F3166="ALTA",$D3166*0.97,
IF($F3166="MEDIA",$D3166*0.94,
IF($F3166="BAJA",$D3166*0.87,
IF($F3166="LIQUIDAR",_xlfn.XLOOKUP(A3166,Rotación!$A:$A,Rotación!$O:$O,0,0,-1),"")))),"")</f>
        <v>20010000</v>
      </c>
      <c r="J3166" s="13">
        <f>IFERROR(IF($F3166="ALTA",$D3166*0.94,
IF($F3166="MEDIA",$D3166*0.9,
IF($F3166="BAJA",$D3166*0.85,
IF($F3166="LIQUIDAR",_xlfn.XLOOKUP(A3166,Rotación!$A:$A,Rotación!$O:$O,0,0,-1),"")))),"")</f>
        <v>19550000</v>
      </c>
      <c r="K3166" s="13" t="str">
        <f>_xlfn.XLOOKUP(A3166,Rotación!$A:$A,Rotación!$P:$P,"",0,-1)</f>
        <v/>
      </c>
      <c r="L3166" s="25" t="e">
        <f t="shared" si="228"/>
        <v>#VALUE!</v>
      </c>
      <c r="M3166" s="26">
        <f t="shared" si="229"/>
        <v>0</v>
      </c>
      <c r="N3166" s="22">
        <f>IFERROR(VLOOKUP(A3166,'Base ATR'!$1:$1048576,2,0),"")</f>
        <v>45866.436111111114</v>
      </c>
      <c r="O3166" s="23">
        <f t="shared" ca="1" si="222"/>
        <v>421.56388888888614</v>
      </c>
      <c r="P3166" t="str">
        <f t="shared" si="223"/>
        <v>SOBRE MERCADO</v>
      </c>
    </row>
    <row r="3167" spans="1:16" x14ac:dyDescent="0.3">
      <c r="A3167" t="s">
        <v>234</v>
      </c>
      <c r="D3167" s="30">
        <v>17700000</v>
      </c>
      <c r="F3167" t="s">
        <v>4033</v>
      </c>
      <c r="G3167" s="13">
        <f>IFERROR(IF($F3167="ALTA",$D3167*1.03,
IF($F3167="MEDIA",$D3167*1,
IF($F3167="BAJA",$D3167*0.92,
IF($F3167="LIQUIDAR",_xlfn.XLOOKUP(A3167,Rotación!$A:$A,Rotación!$O:$O,0,0,-1),"")))),"")</f>
        <v>17700000</v>
      </c>
      <c r="H3167" s="13">
        <f>IFERROR(IF($F3167="ALTA",$D3167*1,
IF($F3167="MEDIA",$D3167*0.97,
IF($F3167="BAJA",$D3167*0.9,
IF($F3167="LIQUIDAR",_xlfn.XLOOKUP(A3167,Rotación!$A:$A,Rotación!$O:$O,0,0,-1),"")))),"")</f>
        <v>17169000</v>
      </c>
      <c r="I3167" s="13">
        <f>IFERROR(IF($F3167="ALTA",$D3167*0.97,
IF($F3167="MEDIA",$D3167*0.94,
IF($F3167="BAJA",$D3167*0.87,
IF($F3167="LIQUIDAR",_xlfn.XLOOKUP(A3167,Rotación!$A:$A,Rotación!$O:$O,0,0,-1),"")))),"")</f>
        <v>16637999.999999998</v>
      </c>
      <c r="J3167" s="13">
        <f>IFERROR(IF($F3167="ALTA",$D3167*0.94,
IF($F3167="MEDIA",$D3167*0.9,
IF($F3167="BAJA",$D3167*0.85,
IF($F3167="LIQUIDAR",_xlfn.XLOOKUP(A3167,Rotación!$A:$A,Rotación!$O:$O,0,0,-1),"")))),"")</f>
        <v>15930000</v>
      </c>
      <c r="K3167" s="13" t="str">
        <f>_xlfn.XLOOKUP(A3167,Rotación!$A:$A,Rotación!$P:$P,"",0,-1)</f>
        <v/>
      </c>
      <c r="L3167" s="25" t="e">
        <f t="shared" si="228"/>
        <v>#VALUE!</v>
      </c>
      <c r="M3167" s="26">
        <f t="shared" si="229"/>
        <v>0</v>
      </c>
      <c r="N3167" s="22">
        <f>IFERROR(VLOOKUP(A3167,'Base ATR'!$1:$1048576,2,0),"")</f>
        <v>45806.710416666669</v>
      </c>
      <c r="O3167" s="23">
        <f t="shared" ca="1" si="222"/>
        <v>481.28958333333139</v>
      </c>
      <c r="P3167" t="str">
        <f t="shared" si="223"/>
        <v>SOBRE MERCADO</v>
      </c>
    </row>
    <row r="3168" spans="1:16" x14ac:dyDescent="0.3">
      <c r="A3168" t="s">
        <v>4128</v>
      </c>
      <c r="D3168" s="30">
        <v>21300000</v>
      </c>
      <c r="F3168" t="s">
        <v>4033</v>
      </c>
      <c r="G3168" s="13">
        <f>IFERROR(IF($F3168="ALTA",$D3168*1.03,
IF($F3168="MEDIA",$D3168*1,
IF($F3168="BAJA",$D3168*0.92,
IF($F3168="LIQUIDAR",_xlfn.XLOOKUP(A3168,Rotación!$A:$A,Rotación!$O:$O,0,0,-1),"")))),"")</f>
        <v>21300000</v>
      </c>
      <c r="H3168" s="13">
        <f>IFERROR(IF($F3168="ALTA",$D3168*1,
IF($F3168="MEDIA",$D3168*0.97,
IF($F3168="BAJA",$D3168*0.9,
IF($F3168="LIQUIDAR",_xlfn.XLOOKUP(A3168,Rotación!$A:$A,Rotación!$O:$O,0,0,-1),"")))),"")</f>
        <v>20661000</v>
      </c>
      <c r="I3168" s="13">
        <f>IFERROR(IF($F3168="ALTA",$D3168*0.97,
IF($F3168="MEDIA",$D3168*0.94,
IF($F3168="BAJA",$D3168*0.87,
IF($F3168="LIQUIDAR",_xlfn.XLOOKUP(A3168,Rotación!$A:$A,Rotación!$O:$O,0,0,-1),"")))),"")</f>
        <v>20022000</v>
      </c>
      <c r="J3168" s="13">
        <f>IFERROR(IF($F3168="ALTA",$D3168*0.94,
IF($F3168="MEDIA",$D3168*0.9,
IF($F3168="BAJA",$D3168*0.85,
IF($F3168="LIQUIDAR",_xlfn.XLOOKUP(A3168,Rotación!$A:$A,Rotación!$O:$O,0,0,-1),"")))),"")</f>
        <v>19170000</v>
      </c>
      <c r="K3168" s="13" t="str">
        <f>_xlfn.XLOOKUP(A3168,Rotación!$A:$A,Rotación!$P:$P,"",0,-1)</f>
        <v/>
      </c>
      <c r="L3168" s="25" t="e">
        <f t="shared" si="228"/>
        <v>#VALUE!</v>
      </c>
      <c r="M3168" s="26">
        <f t="shared" si="229"/>
        <v>0</v>
      </c>
      <c r="N3168" s="22" t="str">
        <f>IFERROR(VLOOKUP(A3168,'Base ATR'!$1:$1048576,2,0),"")</f>
        <v/>
      </c>
      <c r="O3168" s="23" t="str">
        <f t="shared" ca="1" si="222"/>
        <v/>
      </c>
      <c r="P3168" t="str">
        <f t="shared" si="223"/>
        <v/>
      </c>
    </row>
    <row r="3169" spans="1:16" x14ac:dyDescent="0.3">
      <c r="A3169" t="s">
        <v>360</v>
      </c>
      <c r="D3169" s="30">
        <v>28300000</v>
      </c>
      <c r="F3169" t="s">
        <v>5391</v>
      </c>
      <c r="G3169" s="13">
        <f>IFERROR(IF($F3169="ALTA",$D3169*1.03,
IF($F3169="MEDIA",$D3169*1,
IF($F3169="BAJA",$D3169*0.92,
IF($F3169="LIQUIDAR",_xlfn.XLOOKUP(A3169,Rotación!$A:$A,Rotación!$O:$O,0,0,-1),"")))),"")</f>
        <v>26036000</v>
      </c>
      <c r="H3169" s="13">
        <f>IFERROR(IF($F3169="ALTA",$D3169*1,
IF($F3169="MEDIA",$D3169*0.97,
IF($F3169="BAJA",$D3169*0.9,
IF($F3169="LIQUIDAR",_xlfn.XLOOKUP(A3169,Rotación!$A:$A,Rotación!$O:$O,0,0,-1),"")))),"")</f>
        <v>25470000</v>
      </c>
      <c r="I3169" s="13">
        <f>IFERROR(IF($F3169="ALTA",$D3169*0.97,
IF($F3169="MEDIA",$D3169*0.94,
IF($F3169="BAJA",$D3169*0.87,
IF($F3169="LIQUIDAR",_xlfn.XLOOKUP(A3169,Rotación!$A:$A,Rotación!$O:$O,0,0,-1),"")))),"")</f>
        <v>24621000</v>
      </c>
      <c r="J3169" s="13">
        <f>IFERROR(IF($F3169="ALTA",$D3169*0.94,
IF($F3169="MEDIA",$D3169*0.9,
IF($F3169="BAJA",$D3169*0.85,
IF($F3169="LIQUIDAR",_xlfn.XLOOKUP(A3169,Rotación!$A:$A,Rotación!$O:$O,0,0,-1),"")))),"")</f>
        <v>24055000</v>
      </c>
      <c r="K3169" s="13">
        <f>_xlfn.XLOOKUP(A3169,Rotación!$A:$A,Rotación!$P:$P,"",0,-1)</f>
        <v>30590000</v>
      </c>
      <c r="L3169" s="25">
        <f t="shared" si="228"/>
        <v>2290000</v>
      </c>
      <c r="M3169" s="26">
        <f t="shared" si="229"/>
        <v>0</v>
      </c>
      <c r="N3169" s="22" t="str">
        <f>IFERROR(VLOOKUP(A3169,'Base ATR'!$1:$1048576,2,0),"")</f>
        <v/>
      </c>
      <c r="O3169" s="23" t="str">
        <f t="shared" ca="1" si="222"/>
        <v/>
      </c>
      <c r="P3169" t="str">
        <f t="shared" si="223"/>
        <v/>
      </c>
    </row>
    <row r="3170" spans="1:16" x14ac:dyDescent="0.3">
      <c r="A3170" t="s">
        <v>362</v>
      </c>
      <c r="D3170" s="30">
        <v>22800000</v>
      </c>
      <c r="F3170" t="s">
        <v>5391</v>
      </c>
      <c r="G3170" s="13">
        <f>IFERROR(IF($F3170="ALTA",$D3170*1.03,
IF($F3170="MEDIA",$D3170*1,
IF($F3170="BAJA",$D3170*0.92,
IF($F3170="LIQUIDAR",_xlfn.XLOOKUP(A3170,Rotación!$A:$A,Rotación!$O:$O,0,0,-1),"")))),"")</f>
        <v>20976000</v>
      </c>
      <c r="H3170" s="13">
        <f>IFERROR(IF($F3170="ALTA",$D3170*1,
IF($F3170="MEDIA",$D3170*0.97,
IF($F3170="BAJA",$D3170*0.9,
IF($F3170="LIQUIDAR",_xlfn.XLOOKUP(A3170,Rotación!$A:$A,Rotación!$O:$O,0,0,-1),"")))),"")</f>
        <v>20520000</v>
      </c>
      <c r="I3170" s="13">
        <f>IFERROR(IF($F3170="ALTA",$D3170*0.97,
IF($F3170="MEDIA",$D3170*0.94,
IF($F3170="BAJA",$D3170*0.87,
IF($F3170="LIQUIDAR",_xlfn.XLOOKUP(A3170,Rotación!$A:$A,Rotación!$O:$O,0,0,-1),"")))),"")</f>
        <v>19836000</v>
      </c>
      <c r="J3170" s="13">
        <f>IFERROR(IF($F3170="ALTA",$D3170*0.94,
IF($F3170="MEDIA",$D3170*0.9,
IF($F3170="BAJA",$D3170*0.85,
IF($F3170="LIQUIDAR",_xlfn.XLOOKUP(A3170,Rotación!$A:$A,Rotación!$O:$O,0,0,-1),"")))),"")</f>
        <v>19380000</v>
      </c>
      <c r="K3170" s="13">
        <f>_xlfn.XLOOKUP(A3170,Rotación!$A:$A,Rotación!$P:$P,"",0,-1)</f>
        <v>25990000</v>
      </c>
      <c r="L3170" s="25">
        <f t="shared" si="228"/>
        <v>3190000</v>
      </c>
      <c r="M3170" s="26">
        <f t="shared" si="229"/>
        <v>0</v>
      </c>
      <c r="N3170" s="22" t="str">
        <f>IFERROR(VLOOKUP(A3170,'Base ATR'!$1:$1048576,2,0),"")</f>
        <v/>
      </c>
      <c r="O3170" s="23" t="str">
        <f t="shared" ca="1" si="222"/>
        <v/>
      </c>
      <c r="P3170" t="str">
        <f t="shared" si="223"/>
        <v/>
      </c>
    </row>
    <row r="3171" spans="1:16" x14ac:dyDescent="0.3">
      <c r="A3171" t="s">
        <v>359</v>
      </c>
      <c r="D3171" s="30">
        <v>15200000</v>
      </c>
      <c r="F3171" t="s">
        <v>4033</v>
      </c>
      <c r="G3171" s="13">
        <f>IFERROR(IF($F3171="ALTA",$D3171*1.03,
IF($F3171="MEDIA",$D3171*1,
IF($F3171="BAJA",$D3171*0.92,
IF($F3171="LIQUIDAR",_xlfn.XLOOKUP(A3171,Rotación!$A:$A,Rotación!$O:$O,0,0,-1),"")))),"")</f>
        <v>15200000</v>
      </c>
      <c r="H3171" s="13">
        <f>IFERROR(IF($F3171="ALTA",$D3171*1,
IF($F3171="MEDIA",$D3171*0.97,
IF($F3171="BAJA",$D3171*0.9,
IF($F3171="LIQUIDAR",_xlfn.XLOOKUP(A3171,Rotación!$A:$A,Rotación!$O:$O,0,0,-1),"")))),"")</f>
        <v>14744000</v>
      </c>
      <c r="I3171" s="13">
        <f>IFERROR(IF($F3171="ALTA",$D3171*0.97,
IF($F3171="MEDIA",$D3171*0.94,
IF($F3171="BAJA",$D3171*0.87,
IF($F3171="LIQUIDAR",_xlfn.XLOOKUP(A3171,Rotación!$A:$A,Rotación!$O:$O,0,0,-1),"")))),"")</f>
        <v>14288000</v>
      </c>
      <c r="J3171" s="13">
        <f>IFERROR(IF($F3171="ALTA",$D3171*0.94,
IF($F3171="MEDIA",$D3171*0.9,
IF($F3171="BAJA",$D3171*0.85,
IF($F3171="LIQUIDAR",_xlfn.XLOOKUP(A3171,Rotación!$A:$A,Rotación!$O:$O,0,0,-1),"")))),"")</f>
        <v>13680000</v>
      </c>
      <c r="K3171" s="13">
        <f>_xlfn.XLOOKUP(A3171,Rotación!$A:$A,Rotación!$P:$P,"",0,-1)</f>
        <v>14490000</v>
      </c>
      <c r="L3171" s="25">
        <f t="shared" si="228"/>
        <v>-710000</v>
      </c>
      <c r="M3171" s="26">
        <f t="shared" si="229"/>
        <v>0</v>
      </c>
      <c r="N3171" s="22" t="str">
        <f>IFERROR(VLOOKUP(A3171,'Base ATR'!$1:$1048576,2,0),"")</f>
        <v/>
      </c>
      <c r="O3171" s="23" t="str">
        <f t="shared" ca="1" si="222"/>
        <v/>
      </c>
      <c r="P3171" t="str">
        <f t="shared" si="223"/>
        <v/>
      </c>
    </row>
    <row r="3172" spans="1:16" x14ac:dyDescent="0.3">
      <c r="A3172" t="s">
        <v>348</v>
      </c>
      <c r="D3172" s="30">
        <v>16400000</v>
      </c>
      <c r="F3172" t="s">
        <v>5391</v>
      </c>
      <c r="G3172" s="13">
        <f>IFERROR(IF($F3172="ALTA",$D3172*1.03,
IF($F3172="MEDIA",$D3172*1,
IF($F3172="BAJA",$D3172*0.92,
IF($F3172="LIQUIDAR",_xlfn.XLOOKUP(A3172,Rotación!$A:$A,Rotación!$O:$O,0,0,-1),"")))),"")</f>
        <v>15088000</v>
      </c>
      <c r="H3172" s="13">
        <f>IFERROR(IF($F3172="ALTA",$D3172*1,
IF($F3172="MEDIA",$D3172*0.97,
IF($F3172="BAJA",$D3172*0.9,
IF($F3172="LIQUIDAR",_xlfn.XLOOKUP(A3172,Rotación!$A:$A,Rotación!$O:$O,0,0,-1),"")))),"")</f>
        <v>14760000</v>
      </c>
      <c r="I3172" s="13">
        <f>IFERROR(IF($F3172="ALTA",$D3172*0.97,
IF($F3172="MEDIA",$D3172*0.94,
IF($F3172="BAJA",$D3172*0.87,
IF($F3172="LIQUIDAR",_xlfn.XLOOKUP(A3172,Rotación!$A:$A,Rotación!$O:$O,0,0,-1),"")))),"")</f>
        <v>14268000</v>
      </c>
      <c r="J3172" s="13">
        <f>IFERROR(IF($F3172="ALTA",$D3172*0.94,
IF($F3172="MEDIA",$D3172*0.9,
IF($F3172="BAJA",$D3172*0.85,
IF($F3172="LIQUIDAR",_xlfn.XLOOKUP(A3172,Rotación!$A:$A,Rotación!$O:$O,0,0,-1),"")))),"")</f>
        <v>13940000</v>
      </c>
      <c r="K3172" s="13" t="str">
        <f>_xlfn.XLOOKUP(A3172,Rotación!$A:$A,Rotación!$P:$P,"",0,-1)</f>
        <v/>
      </c>
      <c r="L3172" s="25" t="e">
        <f t="shared" si="228"/>
        <v>#VALUE!</v>
      </c>
      <c r="M3172" s="26">
        <f t="shared" si="229"/>
        <v>0</v>
      </c>
      <c r="N3172" s="22" t="str">
        <f>IFERROR(VLOOKUP(A3172,'Base ATR'!$1:$1048576,2,0),"")</f>
        <v/>
      </c>
      <c r="O3172" s="23" t="str">
        <f t="shared" ca="1" si="222"/>
        <v/>
      </c>
      <c r="P3172" t="str">
        <f t="shared" si="223"/>
        <v/>
      </c>
    </row>
    <row r="3173" spans="1:16" x14ac:dyDescent="0.3">
      <c r="A3173" t="s">
        <v>5320</v>
      </c>
      <c r="D3173" s="30">
        <v>13700000</v>
      </c>
      <c r="F3173" t="s">
        <v>4033</v>
      </c>
      <c r="G3173" s="13">
        <f>IFERROR(IF($F3173="ALTA",$D3173*1.03,
IF($F3173="MEDIA",$D3173*1,
IF($F3173="BAJA",$D3173*0.92,
IF($F3173="LIQUIDAR",_xlfn.XLOOKUP(A3173,Rotación!$A:$A,Rotación!$O:$O,0,0,-1),"")))),"")</f>
        <v>13700000</v>
      </c>
      <c r="H3173" s="13">
        <f>IFERROR(IF($F3173="ALTA",$D3173*1,
IF($F3173="MEDIA",$D3173*0.97,
IF($F3173="BAJA",$D3173*0.9,
IF($F3173="LIQUIDAR",_xlfn.XLOOKUP(A3173,Rotación!$A:$A,Rotación!$O:$O,0,0,-1),"")))),"")</f>
        <v>13289000</v>
      </c>
      <c r="I3173" s="13">
        <f>IFERROR(IF($F3173="ALTA",$D3173*0.97,
IF($F3173="MEDIA",$D3173*0.94,
IF($F3173="BAJA",$D3173*0.87,
IF($F3173="LIQUIDAR",_xlfn.XLOOKUP(A3173,Rotación!$A:$A,Rotación!$O:$O,0,0,-1),"")))),"")</f>
        <v>12878000</v>
      </c>
      <c r="J3173" s="13">
        <f>IFERROR(IF($F3173="ALTA",$D3173*0.94,
IF($F3173="MEDIA",$D3173*0.9,
IF($F3173="BAJA",$D3173*0.85,
IF($F3173="LIQUIDAR",_xlfn.XLOOKUP(A3173,Rotación!$A:$A,Rotación!$O:$O,0,0,-1),"")))),"")</f>
        <v>12330000</v>
      </c>
      <c r="K3173" s="13" t="str">
        <f>_xlfn.XLOOKUP(A3173,Rotación!$A:$A,Rotación!$P:$P,"",0,-1)</f>
        <v/>
      </c>
      <c r="L3173" s="25" t="e">
        <f t="shared" si="228"/>
        <v>#VALUE!</v>
      </c>
      <c r="M3173" s="26">
        <f t="shared" si="229"/>
        <v>0</v>
      </c>
      <c r="N3173" s="22" t="str">
        <f>IFERROR(VLOOKUP(A3173,'Base ATR'!$1:$1048576,2,0),"")</f>
        <v/>
      </c>
      <c r="O3173" s="23" t="str">
        <f t="shared" ca="1" si="222"/>
        <v/>
      </c>
      <c r="P3173" t="str">
        <f t="shared" si="223"/>
        <v/>
      </c>
    </row>
    <row r="3174" spans="1:16" x14ac:dyDescent="0.3">
      <c r="A3174" t="s">
        <v>4119</v>
      </c>
      <c r="D3174" s="30">
        <v>13300000</v>
      </c>
      <c r="F3174" t="s">
        <v>4033</v>
      </c>
      <c r="G3174" s="13">
        <f>IFERROR(IF($F3174="ALTA",$D3174*1.03,
IF($F3174="MEDIA",$D3174*1,
IF($F3174="BAJA",$D3174*0.92,
IF($F3174="LIQUIDAR",_xlfn.XLOOKUP(A3174,Rotación!$A:$A,Rotación!$O:$O,0,0,-1),"")))),"")</f>
        <v>13300000</v>
      </c>
      <c r="H3174" s="13">
        <f>IFERROR(IF($F3174="ALTA",$D3174*1,
IF($F3174="MEDIA",$D3174*0.97,
IF($F3174="BAJA",$D3174*0.9,
IF($F3174="LIQUIDAR",_xlfn.XLOOKUP(A3174,Rotación!$A:$A,Rotación!$O:$O,0,0,-1),"")))),"")</f>
        <v>12901000</v>
      </c>
      <c r="I3174" s="13">
        <f>IFERROR(IF($F3174="ALTA",$D3174*0.97,
IF($F3174="MEDIA",$D3174*0.94,
IF($F3174="BAJA",$D3174*0.87,
IF($F3174="LIQUIDAR",_xlfn.XLOOKUP(A3174,Rotación!$A:$A,Rotación!$O:$O,0,0,-1),"")))),"")</f>
        <v>12502000</v>
      </c>
      <c r="J3174" s="13">
        <f>IFERROR(IF($F3174="ALTA",$D3174*0.94,
IF($F3174="MEDIA",$D3174*0.9,
IF($F3174="BAJA",$D3174*0.85,
IF($F3174="LIQUIDAR",_xlfn.XLOOKUP(A3174,Rotación!$A:$A,Rotación!$O:$O,0,0,-1),"")))),"")</f>
        <v>11970000</v>
      </c>
      <c r="K3174" s="13">
        <f>_xlfn.XLOOKUP(A3174,Rotación!$A:$A,Rotación!$P:$P,"",0,-1)</f>
        <v>17690000</v>
      </c>
      <c r="L3174" s="25">
        <f t="shared" si="228"/>
        <v>4390000</v>
      </c>
      <c r="M3174" s="26">
        <f t="shared" si="229"/>
        <v>0</v>
      </c>
      <c r="N3174" s="22" t="str">
        <f>IFERROR(VLOOKUP(A3174,'Base ATR'!$1:$1048576,2,0),"")</f>
        <v/>
      </c>
      <c r="O3174" s="23" t="str">
        <f t="shared" ca="1" si="222"/>
        <v/>
      </c>
      <c r="P3174" t="str">
        <f t="shared" si="223"/>
        <v/>
      </c>
    </row>
    <row r="3175" spans="1:16" x14ac:dyDescent="0.3">
      <c r="A3175" t="s">
        <v>369</v>
      </c>
      <c r="D3175" s="30">
        <v>17300000</v>
      </c>
      <c r="F3175" t="s">
        <v>4033</v>
      </c>
      <c r="G3175" s="13">
        <f>IFERROR(IF($F3175="ALTA",$D3175*1.03,
IF($F3175="MEDIA",$D3175*1,
IF($F3175="BAJA",$D3175*0.92,
IF($F3175="LIQUIDAR",_xlfn.XLOOKUP(A3175,Rotación!$A:$A,Rotación!$O:$O,0,0,-1),"")))),"")</f>
        <v>17300000</v>
      </c>
      <c r="H3175" s="13">
        <f>IFERROR(IF($F3175="ALTA",$D3175*1,
IF($F3175="MEDIA",$D3175*0.97,
IF($F3175="BAJA",$D3175*0.9,
IF($F3175="LIQUIDAR",_xlfn.XLOOKUP(A3175,Rotación!$A:$A,Rotación!$O:$O,0,0,-1),"")))),"")</f>
        <v>16781000</v>
      </c>
      <c r="I3175" s="13">
        <f>IFERROR(IF($F3175="ALTA",$D3175*0.97,
IF($F3175="MEDIA",$D3175*0.94,
IF($F3175="BAJA",$D3175*0.87,
IF($F3175="LIQUIDAR",_xlfn.XLOOKUP(A3175,Rotación!$A:$A,Rotación!$O:$O,0,0,-1),"")))),"")</f>
        <v>16262000</v>
      </c>
      <c r="J3175" s="13">
        <f>IFERROR(IF($F3175="ALTA",$D3175*0.94,
IF($F3175="MEDIA",$D3175*0.9,
IF($F3175="BAJA",$D3175*0.85,
IF($F3175="LIQUIDAR",_xlfn.XLOOKUP(A3175,Rotación!$A:$A,Rotación!$O:$O,0,0,-1),"")))),"")</f>
        <v>15570000</v>
      </c>
      <c r="K3175" s="13">
        <f>_xlfn.XLOOKUP(A3175,Rotación!$A:$A,Rotación!$P:$P,"",0,-1)</f>
        <v>16590000</v>
      </c>
      <c r="L3175" s="25">
        <f t="shared" si="228"/>
        <v>-710000</v>
      </c>
      <c r="M3175" s="26">
        <f t="shared" si="229"/>
        <v>0</v>
      </c>
      <c r="N3175" s="22" t="str">
        <f>IFERROR(VLOOKUP(A3175,'Base ATR'!$1:$1048576,2,0),"")</f>
        <v/>
      </c>
      <c r="O3175" s="23" t="str">
        <f t="shared" ca="1" si="222"/>
        <v/>
      </c>
      <c r="P3175" t="str">
        <f t="shared" si="223"/>
        <v/>
      </c>
    </row>
    <row r="3176" spans="1:16" x14ac:dyDescent="0.3">
      <c r="A3176" t="s">
        <v>367</v>
      </c>
      <c r="D3176" s="30">
        <v>13800000</v>
      </c>
      <c r="F3176" t="s">
        <v>5391</v>
      </c>
      <c r="G3176" s="13">
        <f>IFERROR(IF($F3176="ALTA",$D3176*1.03,
IF($F3176="MEDIA",$D3176*1,
IF($F3176="BAJA",$D3176*0.92,
IF($F3176="LIQUIDAR",_xlfn.XLOOKUP(A3176,Rotación!$A:$A,Rotación!$O:$O,0,0,-1),"")))),"")</f>
        <v>12696000</v>
      </c>
      <c r="H3176" s="13">
        <f>IFERROR(IF($F3176="ALTA",$D3176*1,
IF($F3176="MEDIA",$D3176*0.97,
IF($F3176="BAJA",$D3176*0.9,
IF($F3176="LIQUIDAR",_xlfn.XLOOKUP(A3176,Rotación!$A:$A,Rotación!$O:$O,0,0,-1),"")))),"")</f>
        <v>12420000</v>
      </c>
      <c r="I3176" s="13">
        <f>IFERROR(IF($F3176="ALTA",$D3176*0.97,
IF($F3176="MEDIA",$D3176*0.94,
IF($F3176="BAJA",$D3176*0.87,
IF($F3176="LIQUIDAR",_xlfn.XLOOKUP(A3176,Rotación!$A:$A,Rotación!$O:$O,0,0,-1),"")))),"")</f>
        <v>12006000</v>
      </c>
      <c r="J3176" s="13">
        <f>IFERROR(IF($F3176="ALTA",$D3176*0.94,
IF($F3176="MEDIA",$D3176*0.9,
IF($F3176="BAJA",$D3176*0.85,
IF($F3176="LIQUIDAR",_xlfn.XLOOKUP(A3176,Rotación!$A:$A,Rotación!$O:$O,0,0,-1),"")))),"")</f>
        <v>11730000</v>
      </c>
      <c r="K3176" s="13" t="str">
        <f>_xlfn.XLOOKUP(A3176,Rotación!$A:$A,Rotación!$P:$P,"",0,-1)</f>
        <v/>
      </c>
      <c r="L3176" s="25" t="e">
        <f t="shared" si="228"/>
        <v>#VALUE!</v>
      </c>
      <c r="M3176" s="26">
        <f t="shared" si="229"/>
        <v>0</v>
      </c>
      <c r="N3176" s="22" t="str">
        <f>IFERROR(VLOOKUP(A3176,'Base ATR'!$1:$1048576,2,0),"")</f>
        <v/>
      </c>
      <c r="O3176" s="23" t="str">
        <f t="shared" ca="1" si="222"/>
        <v/>
      </c>
      <c r="P3176" t="str">
        <f t="shared" si="223"/>
        <v/>
      </c>
    </row>
    <row r="3177" spans="1:16" x14ac:dyDescent="0.3">
      <c r="A3177" t="s">
        <v>4018</v>
      </c>
      <c r="D3177" s="30">
        <v>13700000</v>
      </c>
      <c r="F3177" t="s">
        <v>5391</v>
      </c>
      <c r="G3177" s="13">
        <f>IFERROR(IF($F3177="ALTA",$D3177*1.03,
IF($F3177="MEDIA",$D3177*1,
IF($F3177="BAJA",$D3177*0.92,
IF($F3177="LIQUIDAR",_xlfn.XLOOKUP(A3177,Rotación!$A:$A,Rotación!$O:$O,0,0,-1),"")))),"")</f>
        <v>12604000</v>
      </c>
      <c r="H3177" s="13">
        <f>IFERROR(IF($F3177="ALTA",$D3177*1,
IF($F3177="MEDIA",$D3177*0.97,
IF($F3177="BAJA",$D3177*0.9,
IF($F3177="LIQUIDAR",_xlfn.XLOOKUP(A3177,Rotación!$A:$A,Rotación!$O:$O,0,0,-1),"")))),"")</f>
        <v>12330000</v>
      </c>
      <c r="I3177" s="13">
        <f>IFERROR(IF($F3177="ALTA",$D3177*0.97,
IF($F3177="MEDIA",$D3177*0.94,
IF($F3177="BAJA",$D3177*0.87,
IF($F3177="LIQUIDAR",_xlfn.XLOOKUP(A3177,Rotación!$A:$A,Rotación!$O:$O,0,0,-1),"")))),"")</f>
        <v>11919000</v>
      </c>
      <c r="J3177" s="13">
        <f>IFERROR(IF($F3177="ALTA",$D3177*0.94,
IF($F3177="MEDIA",$D3177*0.9,
IF($F3177="BAJA",$D3177*0.85,
IF($F3177="LIQUIDAR",_xlfn.XLOOKUP(A3177,Rotación!$A:$A,Rotación!$O:$O,0,0,-1),"")))),"")</f>
        <v>11645000</v>
      </c>
      <c r="K3177" s="13">
        <f>_xlfn.XLOOKUP(A3177,Rotación!$A:$A,Rotación!$P:$P,"",0,-1)</f>
        <v>12890000</v>
      </c>
      <c r="L3177" s="25">
        <f t="shared" si="228"/>
        <v>-810000</v>
      </c>
      <c r="M3177" s="26">
        <f t="shared" si="229"/>
        <v>0</v>
      </c>
      <c r="N3177" s="22" t="str">
        <f>IFERROR(VLOOKUP(A3177,'Base ATR'!$1:$1048576,2,0),"")</f>
        <v/>
      </c>
      <c r="O3177" s="23" t="str">
        <f t="shared" ca="1" si="222"/>
        <v/>
      </c>
      <c r="P3177" t="str">
        <f t="shared" si="223"/>
        <v/>
      </c>
    </row>
    <row r="3178" spans="1:16" x14ac:dyDescent="0.3">
      <c r="A3178" t="s">
        <v>380</v>
      </c>
      <c r="D3178" s="30">
        <v>20700000</v>
      </c>
      <c r="F3178" t="s">
        <v>4033</v>
      </c>
      <c r="G3178" s="13">
        <f>IFERROR(IF($F3178="ALTA",$D3178*1.03,
IF($F3178="MEDIA",$D3178*1,
IF($F3178="BAJA",$D3178*0.92,
IF($F3178="LIQUIDAR",_xlfn.XLOOKUP(A3178,Rotación!$A:$A,Rotación!$O:$O,0,0,-1),"")))),"")</f>
        <v>20700000</v>
      </c>
      <c r="H3178" s="13">
        <f>IFERROR(IF($F3178="ALTA",$D3178*1,
IF($F3178="MEDIA",$D3178*0.97,
IF($F3178="BAJA",$D3178*0.9,
IF($F3178="LIQUIDAR",_xlfn.XLOOKUP(A3178,Rotación!$A:$A,Rotación!$O:$O,0,0,-1),"")))),"")</f>
        <v>20079000</v>
      </c>
      <c r="I3178" s="13">
        <f>IFERROR(IF($F3178="ALTA",$D3178*0.97,
IF($F3178="MEDIA",$D3178*0.94,
IF($F3178="BAJA",$D3178*0.87,
IF($F3178="LIQUIDAR",_xlfn.XLOOKUP(A3178,Rotación!$A:$A,Rotación!$O:$O,0,0,-1),"")))),"")</f>
        <v>19458000</v>
      </c>
      <c r="J3178" s="13">
        <f>IFERROR(IF($F3178="ALTA",$D3178*0.94,
IF($F3178="MEDIA",$D3178*0.9,
IF($F3178="BAJA",$D3178*0.85,
IF($F3178="LIQUIDAR",_xlfn.XLOOKUP(A3178,Rotación!$A:$A,Rotación!$O:$O,0,0,-1),"")))),"")</f>
        <v>18630000</v>
      </c>
      <c r="K3178" s="13">
        <f>_xlfn.XLOOKUP(A3178,Rotación!$A:$A,Rotación!$P:$P,"",0,-1)</f>
        <v>20590000</v>
      </c>
      <c r="L3178" s="25">
        <f t="shared" si="228"/>
        <v>-110000</v>
      </c>
      <c r="M3178" s="26">
        <f t="shared" si="229"/>
        <v>0</v>
      </c>
      <c r="N3178" s="22" t="str">
        <f>IFERROR(VLOOKUP(A3178,'Base ATR'!$1:$1048576,2,0),"")</f>
        <v/>
      </c>
      <c r="O3178" s="23" t="str">
        <f t="shared" ca="1" si="222"/>
        <v/>
      </c>
      <c r="P3178" t="str">
        <f t="shared" si="223"/>
        <v/>
      </c>
    </row>
    <row r="3179" spans="1:16" x14ac:dyDescent="0.3">
      <c r="A3179" t="s">
        <v>4025</v>
      </c>
      <c r="D3179" s="30">
        <v>15000000</v>
      </c>
      <c r="F3179" t="s">
        <v>5391</v>
      </c>
      <c r="G3179" s="13">
        <f>IFERROR(IF($F3179="ALTA",$D3179*1.03,
IF($F3179="MEDIA",$D3179*1,
IF($F3179="BAJA",$D3179*0.92,
IF($F3179="LIQUIDAR",_xlfn.XLOOKUP(A3179,Rotación!$A:$A,Rotación!$O:$O,0,0,-1),"")))),"")</f>
        <v>13800000</v>
      </c>
      <c r="H3179" s="13">
        <f>IFERROR(IF($F3179="ALTA",$D3179*1,
IF($F3179="MEDIA",$D3179*0.97,
IF($F3179="BAJA",$D3179*0.9,
IF($F3179="LIQUIDAR",_xlfn.XLOOKUP(A3179,Rotación!$A:$A,Rotación!$O:$O,0,0,-1),"")))),"")</f>
        <v>13500000</v>
      </c>
      <c r="I3179" s="13">
        <f>IFERROR(IF($F3179="ALTA",$D3179*0.97,
IF($F3179="MEDIA",$D3179*0.94,
IF($F3179="BAJA",$D3179*0.87,
IF($F3179="LIQUIDAR",_xlfn.XLOOKUP(A3179,Rotación!$A:$A,Rotación!$O:$O,0,0,-1),"")))),"")</f>
        <v>13050000</v>
      </c>
      <c r="J3179" s="13">
        <f>IFERROR(IF($F3179="ALTA",$D3179*0.94,
IF($F3179="MEDIA",$D3179*0.9,
IF($F3179="BAJA",$D3179*0.85,
IF($F3179="LIQUIDAR",_xlfn.XLOOKUP(A3179,Rotación!$A:$A,Rotación!$O:$O,0,0,-1),"")))),"")</f>
        <v>12750000</v>
      </c>
      <c r="K3179" s="13" t="str">
        <f>_xlfn.XLOOKUP(A3179,Rotación!$A:$A,Rotación!$P:$P,"",0,-1)</f>
        <v/>
      </c>
      <c r="L3179" s="25" t="e">
        <f t="shared" si="228"/>
        <v>#VALUE!</v>
      </c>
      <c r="M3179" s="26">
        <f t="shared" si="229"/>
        <v>0</v>
      </c>
      <c r="N3179" s="22" t="str">
        <f>IFERROR(VLOOKUP(A3179,'Base ATR'!$1:$1048576,2,0),"")</f>
        <v/>
      </c>
      <c r="O3179" s="23" t="str">
        <f t="shared" ca="1" si="222"/>
        <v/>
      </c>
      <c r="P3179" t="str">
        <f t="shared" si="223"/>
        <v/>
      </c>
    </row>
    <row r="3180" spans="1:16" x14ac:dyDescent="0.3">
      <c r="A3180" t="s">
        <v>300</v>
      </c>
      <c r="D3180" s="30">
        <v>25400000</v>
      </c>
      <c r="F3180" t="s">
        <v>5391</v>
      </c>
      <c r="G3180" s="13">
        <f>IFERROR(IF($F3180="ALTA",$D3180*1.03,
IF($F3180="MEDIA",$D3180*1,
IF($F3180="BAJA",$D3180*0.92,
IF($F3180="LIQUIDAR",_xlfn.XLOOKUP(A3180,Rotación!$A:$A,Rotación!$O:$O,0,0,-1),"")))),"")</f>
        <v>23368000</v>
      </c>
      <c r="H3180" s="13">
        <f>IFERROR(IF($F3180="ALTA",$D3180*1,
IF($F3180="MEDIA",$D3180*0.97,
IF($F3180="BAJA",$D3180*0.9,
IF($F3180="LIQUIDAR",_xlfn.XLOOKUP(A3180,Rotación!$A:$A,Rotación!$O:$O,0,0,-1),"")))),"")</f>
        <v>22860000</v>
      </c>
      <c r="I3180" s="13">
        <f>IFERROR(IF($F3180="ALTA",$D3180*0.97,
IF($F3180="MEDIA",$D3180*0.94,
IF($F3180="BAJA",$D3180*0.87,
IF($F3180="LIQUIDAR",_xlfn.XLOOKUP(A3180,Rotación!$A:$A,Rotación!$O:$O,0,0,-1),"")))),"")</f>
        <v>22098000</v>
      </c>
      <c r="J3180" s="13">
        <f>IFERROR(IF($F3180="ALTA",$D3180*0.94,
IF($F3180="MEDIA",$D3180*0.9,
IF($F3180="BAJA",$D3180*0.85,
IF($F3180="LIQUIDAR",_xlfn.XLOOKUP(A3180,Rotación!$A:$A,Rotación!$O:$O,0,0,-1),"")))),"")</f>
        <v>21590000</v>
      </c>
      <c r="K3180" s="13">
        <f>_xlfn.XLOOKUP(A3180,Rotación!$A:$A,Rotación!$P:$P,"",0,-1)</f>
        <v>27990000</v>
      </c>
      <c r="L3180" s="25">
        <f t="shared" si="228"/>
        <v>2590000</v>
      </c>
      <c r="M3180" s="26">
        <f t="shared" si="229"/>
        <v>0</v>
      </c>
      <c r="N3180" s="22">
        <f>IFERROR(VLOOKUP(A3180,'Base ATR'!$1:$1048576,2,0),"")</f>
        <v>45421.742361111108</v>
      </c>
      <c r="O3180" s="23">
        <f t="shared" ca="1" si="222"/>
        <v>866.25763888889196</v>
      </c>
      <c r="P3180" t="str">
        <f t="shared" si="223"/>
        <v>SOBRE MERCADO</v>
      </c>
    </row>
    <row r="3181" spans="1:16" x14ac:dyDescent="0.3">
      <c r="A3181" t="s">
        <v>5318</v>
      </c>
      <c r="D3181" s="30">
        <v>28000000</v>
      </c>
      <c r="F3181" t="s">
        <v>4033</v>
      </c>
      <c r="G3181" s="13">
        <f>IFERROR(IF($F3181="ALTA",$D3181*1.03,
IF($F3181="MEDIA",$D3181*1,
IF($F3181="BAJA",$D3181*0.92,
IF($F3181="LIQUIDAR",_xlfn.XLOOKUP(A3181,Rotación!$A:$A,Rotación!$O:$O,0,0,-1),"")))),"")</f>
        <v>28000000</v>
      </c>
      <c r="H3181" s="13">
        <f>IFERROR(IF($F3181="ALTA",$D3181*1,
IF($F3181="MEDIA",$D3181*0.97,
IF($F3181="BAJA",$D3181*0.9,
IF($F3181="LIQUIDAR",_xlfn.XLOOKUP(A3181,Rotación!$A:$A,Rotación!$O:$O,0,0,-1),"")))),"")</f>
        <v>27160000</v>
      </c>
      <c r="I3181" s="13">
        <f>IFERROR(IF($F3181="ALTA",$D3181*0.97,
IF($F3181="MEDIA",$D3181*0.94,
IF($F3181="BAJA",$D3181*0.87,
IF($F3181="LIQUIDAR",_xlfn.XLOOKUP(A3181,Rotación!$A:$A,Rotación!$O:$O,0,0,-1),"")))),"")</f>
        <v>26320000</v>
      </c>
      <c r="J3181" s="13">
        <f>IFERROR(IF($F3181="ALTA",$D3181*0.94,
IF($F3181="MEDIA",$D3181*0.9,
IF($F3181="BAJA",$D3181*0.85,
IF($F3181="LIQUIDAR",_xlfn.XLOOKUP(A3181,Rotación!$A:$A,Rotación!$O:$O,0,0,-1),"")))),"")</f>
        <v>25200000</v>
      </c>
      <c r="K3181" s="13" t="str">
        <f>_xlfn.XLOOKUP(A3181,Rotación!$A:$A,Rotación!$P:$P,"",0,-1)</f>
        <v/>
      </c>
      <c r="L3181" s="25" t="e">
        <f t="shared" si="228"/>
        <v>#VALUE!</v>
      </c>
      <c r="M3181" s="26">
        <f t="shared" si="229"/>
        <v>0</v>
      </c>
      <c r="N3181" s="22" t="str">
        <f>IFERROR(VLOOKUP(A3181,'Base ATR'!$1:$1048576,2,0),"")</f>
        <v/>
      </c>
      <c r="O3181" s="23" t="str">
        <f t="shared" ca="1" si="222"/>
        <v/>
      </c>
      <c r="P3181" t="str">
        <f t="shared" si="223"/>
        <v/>
      </c>
    </row>
    <row r="3182" spans="1:16" x14ac:dyDescent="0.3">
      <c r="A3182" t="s">
        <v>377</v>
      </c>
      <c r="D3182" s="30">
        <v>14200000</v>
      </c>
      <c r="F3182" t="s">
        <v>5391</v>
      </c>
      <c r="G3182" s="13">
        <f>IFERROR(IF($F3182="ALTA",$D3182*1.03,
IF($F3182="MEDIA",$D3182*1,
IF($F3182="BAJA",$D3182*0.92,
IF($F3182="LIQUIDAR",_xlfn.XLOOKUP(A3182,Rotación!$A:$A,Rotación!$O:$O,0,0,-1),"")))),"")</f>
        <v>13064000</v>
      </c>
      <c r="H3182" s="13">
        <f>IFERROR(IF($F3182="ALTA",$D3182*1,
IF($F3182="MEDIA",$D3182*0.97,
IF($F3182="BAJA",$D3182*0.9,
IF($F3182="LIQUIDAR",_xlfn.XLOOKUP(A3182,Rotación!$A:$A,Rotación!$O:$O,0,0,-1),"")))),"")</f>
        <v>12780000</v>
      </c>
      <c r="I3182" s="13">
        <f>IFERROR(IF($F3182="ALTA",$D3182*0.97,
IF($F3182="MEDIA",$D3182*0.94,
IF($F3182="BAJA",$D3182*0.87,
IF($F3182="LIQUIDAR",_xlfn.XLOOKUP(A3182,Rotación!$A:$A,Rotación!$O:$O,0,0,-1),"")))),"")</f>
        <v>12354000</v>
      </c>
      <c r="J3182" s="13">
        <f>IFERROR(IF($F3182="ALTA",$D3182*0.94,
IF($F3182="MEDIA",$D3182*0.9,
IF($F3182="BAJA",$D3182*0.85,
IF($F3182="LIQUIDAR",_xlfn.XLOOKUP(A3182,Rotación!$A:$A,Rotación!$O:$O,0,0,-1),"")))),"")</f>
        <v>12070000</v>
      </c>
      <c r="K3182" s="13">
        <f>_xlfn.XLOOKUP(A3182,Rotación!$A:$A,Rotación!$P:$P,"",0,-1)</f>
        <v>14990000</v>
      </c>
      <c r="L3182" s="25">
        <f t="shared" si="228"/>
        <v>790000</v>
      </c>
      <c r="M3182" s="26">
        <f t="shared" si="229"/>
        <v>0</v>
      </c>
      <c r="N3182" s="22" t="str">
        <f>IFERROR(VLOOKUP(A3182,'Base ATR'!$1:$1048576,2,0),"")</f>
        <v/>
      </c>
      <c r="O3182" s="23" t="str">
        <f t="shared" ca="1" si="222"/>
        <v/>
      </c>
      <c r="P3182" t="str">
        <f t="shared" si="223"/>
        <v/>
      </c>
    </row>
    <row r="3183" spans="1:16" x14ac:dyDescent="0.3">
      <c r="A3183" t="s">
        <v>4045</v>
      </c>
      <c r="D3183" s="30">
        <v>15900000</v>
      </c>
      <c r="F3183" t="s">
        <v>4033</v>
      </c>
      <c r="G3183" s="13">
        <f>IFERROR(IF($F3183="ALTA",$D3183*1.03,
IF($F3183="MEDIA",$D3183*1,
IF($F3183="BAJA",$D3183*0.92,
IF($F3183="LIQUIDAR",_xlfn.XLOOKUP(A3183,Rotación!$A:$A,Rotación!$O:$O,0,0,-1),"")))),"")</f>
        <v>15900000</v>
      </c>
      <c r="H3183" s="13">
        <f>IFERROR(IF($F3183="ALTA",$D3183*1,
IF($F3183="MEDIA",$D3183*0.97,
IF($F3183="BAJA",$D3183*0.9,
IF($F3183="LIQUIDAR",_xlfn.XLOOKUP(A3183,Rotación!$A:$A,Rotación!$O:$O,0,0,-1),"")))),"")</f>
        <v>15423000</v>
      </c>
      <c r="I3183" s="13">
        <f>IFERROR(IF($F3183="ALTA",$D3183*0.97,
IF($F3183="MEDIA",$D3183*0.94,
IF($F3183="BAJA",$D3183*0.87,
IF($F3183="LIQUIDAR",_xlfn.XLOOKUP(A3183,Rotación!$A:$A,Rotación!$O:$O,0,0,-1),"")))),"")</f>
        <v>14946000</v>
      </c>
      <c r="J3183" s="13">
        <f>IFERROR(IF($F3183="ALTA",$D3183*0.94,
IF($F3183="MEDIA",$D3183*0.9,
IF($F3183="BAJA",$D3183*0.85,
IF($F3183="LIQUIDAR",_xlfn.XLOOKUP(A3183,Rotación!$A:$A,Rotación!$O:$O,0,0,-1),"")))),"")</f>
        <v>14310000</v>
      </c>
      <c r="K3183" s="13">
        <f>_xlfn.XLOOKUP(A3183,Rotación!$A:$A,Rotación!$P:$P,"",0,-1)</f>
        <v>19490000</v>
      </c>
      <c r="L3183" s="25">
        <f t="shared" si="228"/>
        <v>3590000</v>
      </c>
      <c r="M3183" s="26">
        <f t="shared" si="229"/>
        <v>0</v>
      </c>
      <c r="N3183" s="22" t="str">
        <f>IFERROR(VLOOKUP(A3183,'Base ATR'!$1:$1048576,2,0),"")</f>
        <v/>
      </c>
      <c r="O3183" s="23" t="str">
        <f t="shared" ca="1" si="222"/>
        <v/>
      </c>
      <c r="P3183" t="str">
        <f t="shared" si="223"/>
        <v/>
      </c>
    </row>
    <row r="3184" spans="1:16" x14ac:dyDescent="0.3">
      <c r="A3184" t="s">
        <v>8517</v>
      </c>
      <c r="D3184" s="30">
        <v>18100000</v>
      </c>
      <c r="F3184" t="s">
        <v>4033</v>
      </c>
      <c r="G3184" s="13">
        <f>IFERROR(IF($F3184="ALTA",$D3184*1.03,
IF($F3184="MEDIA",$D3184*1,
IF($F3184="BAJA",$D3184*0.92,
IF($F3184="LIQUIDAR",_xlfn.XLOOKUP(A3184,Rotación!$A:$A,Rotación!$O:$O,0,0,-1),"")))),"")</f>
        <v>18100000</v>
      </c>
      <c r="H3184" s="13">
        <f>IFERROR(IF($F3184="ALTA",$D3184*1,
IF($F3184="MEDIA",$D3184*0.97,
IF($F3184="BAJA",$D3184*0.9,
IF($F3184="LIQUIDAR",_xlfn.XLOOKUP(A3184,Rotación!$A:$A,Rotación!$O:$O,0,0,-1),"")))),"")</f>
        <v>17557000</v>
      </c>
      <c r="I3184" s="13">
        <f>IFERROR(IF($F3184="ALTA",$D3184*0.97,
IF($F3184="MEDIA",$D3184*0.94,
IF($F3184="BAJA",$D3184*0.87,
IF($F3184="LIQUIDAR",_xlfn.XLOOKUP(A3184,Rotación!$A:$A,Rotación!$O:$O,0,0,-1),"")))),"")</f>
        <v>17014000</v>
      </c>
      <c r="J3184" s="13">
        <f>IFERROR(IF($F3184="ALTA",$D3184*0.94,
IF($F3184="MEDIA",$D3184*0.9,
IF($F3184="BAJA",$D3184*0.85,
IF($F3184="LIQUIDAR",_xlfn.XLOOKUP(A3184,Rotación!$A:$A,Rotación!$O:$O,0,0,-1),"")))),"")</f>
        <v>16290000</v>
      </c>
      <c r="K3184" s="13">
        <f>_xlfn.XLOOKUP(A3184,Rotación!$A:$A,Rotación!$P:$P,"",0,-1)</f>
        <v>20915966</v>
      </c>
      <c r="L3184" s="25">
        <f t="shared" si="228"/>
        <v>2815966</v>
      </c>
      <c r="M3184" s="26">
        <f t="shared" si="229"/>
        <v>0</v>
      </c>
      <c r="N3184" s="22" t="str">
        <f>IFERROR(VLOOKUP(A3184,'Base ATR'!$1:$1048576,2,0),"")</f>
        <v/>
      </c>
      <c r="O3184" s="23" t="str">
        <f t="shared" ca="1" si="222"/>
        <v/>
      </c>
      <c r="P3184" t="str">
        <f t="shared" si="223"/>
        <v/>
      </c>
    </row>
    <row r="3185" spans="1:16" x14ac:dyDescent="0.3">
      <c r="A3185" t="s">
        <v>7184</v>
      </c>
      <c r="D3185" s="30">
        <v>24000000</v>
      </c>
      <c r="F3185" t="s">
        <v>5391</v>
      </c>
      <c r="G3185" s="13">
        <f>IFERROR(IF($F3185="ALTA",$D3185*1.03,
IF($F3185="MEDIA",$D3185*1,
IF($F3185="BAJA",$D3185*0.92,
IF($F3185="LIQUIDAR",_xlfn.XLOOKUP(A3185,Rotación!$A:$A,Rotación!$O:$O,0,0,-1),"")))),"")</f>
        <v>22080000</v>
      </c>
      <c r="H3185" s="13">
        <f>IFERROR(IF($F3185="ALTA",$D3185*1,
IF($F3185="MEDIA",$D3185*0.97,
IF($F3185="BAJA",$D3185*0.9,
IF($F3185="LIQUIDAR",_xlfn.XLOOKUP(A3185,Rotación!$A:$A,Rotación!$O:$O,0,0,-1),"")))),"")</f>
        <v>21600000</v>
      </c>
      <c r="I3185" s="13">
        <f>IFERROR(IF($F3185="ALTA",$D3185*0.97,
IF($F3185="MEDIA",$D3185*0.94,
IF($F3185="BAJA",$D3185*0.87,
IF($F3185="LIQUIDAR",_xlfn.XLOOKUP(A3185,Rotación!$A:$A,Rotación!$O:$O,0,0,-1),"")))),"")</f>
        <v>20880000</v>
      </c>
      <c r="J3185" s="13">
        <f>IFERROR(IF($F3185="ALTA",$D3185*0.94,
IF($F3185="MEDIA",$D3185*0.9,
IF($F3185="BAJA",$D3185*0.85,
IF($F3185="LIQUIDAR",_xlfn.XLOOKUP(A3185,Rotación!$A:$A,Rotación!$O:$O,0,0,-1),"")))),"")</f>
        <v>20400000</v>
      </c>
      <c r="K3185" s="13">
        <f>_xlfn.XLOOKUP(A3185,Rotación!$A:$A,Rotación!$P:$P,"",0,-1)</f>
        <v>24290000</v>
      </c>
      <c r="L3185" s="25">
        <f t="shared" si="228"/>
        <v>290000</v>
      </c>
      <c r="M3185" s="26">
        <f t="shared" si="229"/>
        <v>0</v>
      </c>
      <c r="N3185" s="22" t="str">
        <f>IFERROR(VLOOKUP(A3185,'Base ATR'!$1:$1048576,2,0),"")</f>
        <v/>
      </c>
      <c r="O3185" s="23" t="str">
        <f t="shared" ca="1" si="222"/>
        <v/>
      </c>
      <c r="P3185" t="str">
        <f t="shared" si="223"/>
        <v/>
      </c>
    </row>
    <row r="3186" spans="1:16" x14ac:dyDescent="0.3">
      <c r="A3186" t="s">
        <v>8512</v>
      </c>
      <c r="D3186" s="30">
        <v>24900000</v>
      </c>
      <c r="F3186" t="s">
        <v>5391</v>
      </c>
      <c r="G3186" s="13">
        <f>IFERROR(IF($F3186="ALTA",$D3186*1.03,
IF($F3186="MEDIA",$D3186*1,
IF($F3186="BAJA",$D3186*0.92,
IF($F3186="LIQUIDAR",_xlfn.XLOOKUP(A3186,Rotación!$A:$A,Rotación!$O:$O,0,0,-1),"")))),"")</f>
        <v>22908000</v>
      </c>
      <c r="H3186" s="13">
        <f>IFERROR(IF($F3186="ALTA",$D3186*1,
IF($F3186="MEDIA",$D3186*0.97,
IF($F3186="BAJA",$D3186*0.9,
IF($F3186="LIQUIDAR",_xlfn.XLOOKUP(A3186,Rotación!$A:$A,Rotación!$O:$O,0,0,-1),"")))),"")</f>
        <v>22410000</v>
      </c>
      <c r="I3186" s="13">
        <f>IFERROR(IF($F3186="ALTA",$D3186*0.97,
IF($F3186="MEDIA",$D3186*0.94,
IF($F3186="BAJA",$D3186*0.87,
IF($F3186="LIQUIDAR",_xlfn.XLOOKUP(A3186,Rotación!$A:$A,Rotación!$O:$O,0,0,-1),"")))),"")</f>
        <v>21663000</v>
      </c>
      <c r="J3186" s="13">
        <f>IFERROR(IF($F3186="ALTA",$D3186*0.94,
IF($F3186="MEDIA",$D3186*0.9,
IF($F3186="BAJA",$D3186*0.85,
IF($F3186="LIQUIDAR",_xlfn.XLOOKUP(A3186,Rotación!$A:$A,Rotación!$O:$O,0,0,-1),"")))),"")</f>
        <v>21165000</v>
      </c>
      <c r="K3186" s="13">
        <f>_xlfn.XLOOKUP(A3186,Rotación!$A:$A,Rotación!$P:$P,"",0,-1)</f>
        <v>27722689</v>
      </c>
      <c r="L3186" s="25">
        <f t="shared" si="228"/>
        <v>2822689</v>
      </c>
      <c r="M3186" s="26">
        <f t="shared" si="229"/>
        <v>0</v>
      </c>
      <c r="N3186" s="22" t="str">
        <f>IFERROR(VLOOKUP(A3186,'Base ATR'!$1:$1048576,2,0),"")</f>
        <v/>
      </c>
      <c r="O3186" s="23" t="str">
        <f t="shared" ca="1" si="222"/>
        <v/>
      </c>
      <c r="P3186" t="str">
        <f t="shared" si="223"/>
        <v/>
      </c>
    </row>
    <row r="3187" spans="1:16" x14ac:dyDescent="0.3">
      <c r="A3187" t="s">
        <v>5339</v>
      </c>
      <c r="D3187" s="30">
        <v>30500000</v>
      </c>
      <c r="F3187" t="s">
        <v>5391</v>
      </c>
      <c r="G3187" s="13">
        <f>IFERROR(IF($F3187="ALTA",$D3187*1.03,
IF($F3187="MEDIA",$D3187*1,
IF($F3187="BAJA",$D3187*0.92,
IF($F3187="LIQUIDAR",_xlfn.XLOOKUP(A3187,Rotación!$A:$A,Rotación!$O:$O,0,0,-1),"")))),"")</f>
        <v>28060000</v>
      </c>
      <c r="H3187" s="13">
        <f>IFERROR(IF($F3187="ALTA",$D3187*1,
IF($F3187="MEDIA",$D3187*0.97,
IF($F3187="BAJA",$D3187*0.9,
IF($F3187="LIQUIDAR",_xlfn.XLOOKUP(A3187,Rotación!$A:$A,Rotación!$O:$O,0,0,-1),"")))),"")</f>
        <v>27450000</v>
      </c>
      <c r="I3187" s="13">
        <f>IFERROR(IF($F3187="ALTA",$D3187*0.97,
IF($F3187="MEDIA",$D3187*0.94,
IF($F3187="BAJA",$D3187*0.87,
IF($F3187="LIQUIDAR",_xlfn.XLOOKUP(A3187,Rotación!$A:$A,Rotación!$O:$O,0,0,-1),"")))),"")</f>
        <v>26535000</v>
      </c>
      <c r="J3187" s="13">
        <f>IFERROR(IF($F3187="ALTA",$D3187*0.94,
IF($F3187="MEDIA",$D3187*0.9,
IF($F3187="BAJA",$D3187*0.85,
IF($F3187="LIQUIDAR",_xlfn.XLOOKUP(A3187,Rotación!$A:$A,Rotación!$O:$O,0,0,-1),"")))),"")</f>
        <v>25925000</v>
      </c>
      <c r="K3187" s="13">
        <f>_xlfn.XLOOKUP(A3187,Rotación!$A:$A,Rotación!$P:$P,"",0,-1)</f>
        <v>32990000</v>
      </c>
      <c r="L3187" s="25">
        <f t="shared" si="228"/>
        <v>2490000</v>
      </c>
      <c r="M3187" s="26">
        <f t="shared" si="229"/>
        <v>0</v>
      </c>
      <c r="N3187" s="22">
        <f>IFERROR(VLOOKUP(A3187,'Base ATR'!$1:$1048576,2,0),"")</f>
        <v>46078.808333333334</v>
      </c>
      <c r="O3187" s="23">
        <f t="shared" ca="1" si="222"/>
        <v>209.1916666666657</v>
      </c>
      <c r="P3187" t="str">
        <f t="shared" si="223"/>
        <v>SOBRE MERCADO</v>
      </c>
    </row>
    <row r="3188" spans="1:16" x14ac:dyDescent="0.3">
      <c r="A3188" t="s">
        <v>256</v>
      </c>
      <c r="D3188" s="30">
        <v>25000000</v>
      </c>
      <c r="F3188" t="s">
        <v>5391</v>
      </c>
      <c r="G3188" s="13">
        <f>IFERROR(IF($F3188="ALTA",$D3188*1.03,
IF($F3188="MEDIA",$D3188*1,
IF($F3188="BAJA",$D3188*0.92,
IF($F3188="LIQUIDAR",_xlfn.XLOOKUP(A3188,Rotación!$A:$A,Rotación!$O:$O,0,0,-1),"")))),"")</f>
        <v>23000000</v>
      </c>
      <c r="H3188" s="13">
        <f>IFERROR(IF($F3188="ALTA",$D3188*1,
IF($F3188="MEDIA",$D3188*0.97,
IF($F3188="BAJA",$D3188*0.9,
IF($F3188="LIQUIDAR",_xlfn.XLOOKUP(A3188,Rotación!$A:$A,Rotación!$O:$O,0,0,-1),"")))),"")</f>
        <v>22500000</v>
      </c>
      <c r="I3188" s="13">
        <f>IFERROR(IF($F3188="ALTA",$D3188*0.97,
IF($F3188="MEDIA",$D3188*0.94,
IF($F3188="BAJA",$D3188*0.87,
IF($F3188="LIQUIDAR",_xlfn.XLOOKUP(A3188,Rotación!$A:$A,Rotación!$O:$O,0,0,-1),"")))),"")</f>
        <v>21750000</v>
      </c>
      <c r="J3188" s="13">
        <f>IFERROR(IF($F3188="ALTA",$D3188*0.94,
IF($F3188="MEDIA",$D3188*0.9,
IF($F3188="BAJA",$D3188*0.85,
IF($F3188="LIQUIDAR",_xlfn.XLOOKUP(A3188,Rotación!$A:$A,Rotación!$O:$O,0,0,-1),"")))),"")</f>
        <v>21250000</v>
      </c>
      <c r="K3188" s="13">
        <f>_xlfn.XLOOKUP(A3188,Rotación!$A:$A,Rotación!$P:$P,"",0,-1)</f>
        <v>23890000</v>
      </c>
      <c r="L3188" s="25">
        <f t="shared" si="228"/>
        <v>-1110000</v>
      </c>
      <c r="M3188" s="26">
        <f t="shared" si="229"/>
        <v>0</v>
      </c>
      <c r="N3188" s="22">
        <f>IFERROR(VLOOKUP(A3188,'Base ATR'!$1:$1048576,2,0),"")</f>
        <v>45898.491666666669</v>
      </c>
      <c r="O3188" s="23">
        <f t="shared" ca="1" si="222"/>
        <v>389.50833333333139</v>
      </c>
      <c r="P3188" t="str">
        <f t="shared" si="223"/>
        <v>BAJO MERCADO</v>
      </c>
    </row>
    <row r="3189" spans="1:16" x14ac:dyDescent="0.3">
      <c r="A3189" t="s">
        <v>214</v>
      </c>
      <c r="D3189" s="30">
        <v>34200000</v>
      </c>
      <c r="F3189" t="s">
        <v>5391</v>
      </c>
      <c r="G3189" s="13">
        <f>IFERROR(IF($F3189="ALTA",$D3189*1.03,
IF($F3189="MEDIA",$D3189*1,
IF($F3189="BAJA",$D3189*0.92,
IF($F3189="LIQUIDAR",_xlfn.XLOOKUP(A3189,Rotación!$A:$A,Rotación!$O:$O,0,0,-1),"")))),"")</f>
        <v>31464000</v>
      </c>
      <c r="H3189" s="13">
        <f>IFERROR(IF($F3189="ALTA",$D3189*1,
IF($F3189="MEDIA",$D3189*0.97,
IF($F3189="BAJA",$D3189*0.9,
IF($F3189="LIQUIDAR",_xlfn.XLOOKUP(A3189,Rotación!$A:$A,Rotación!$O:$O,0,0,-1),"")))),"")</f>
        <v>30780000</v>
      </c>
      <c r="I3189" s="13">
        <f>IFERROR(IF($F3189="ALTA",$D3189*0.97,
IF($F3189="MEDIA",$D3189*0.94,
IF($F3189="BAJA",$D3189*0.87,
IF($F3189="LIQUIDAR",_xlfn.XLOOKUP(A3189,Rotación!$A:$A,Rotación!$O:$O,0,0,-1),"")))),"")</f>
        <v>29754000</v>
      </c>
      <c r="J3189" s="13">
        <f>IFERROR(IF($F3189="ALTA",$D3189*0.94,
IF($F3189="MEDIA",$D3189*0.9,
IF($F3189="BAJA",$D3189*0.85,
IF($F3189="LIQUIDAR",_xlfn.XLOOKUP(A3189,Rotación!$A:$A,Rotación!$O:$O,0,0,-1),"")))),"")</f>
        <v>29070000</v>
      </c>
      <c r="K3189" s="13" t="str">
        <f>_xlfn.XLOOKUP(A3189,Rotación!$A:$A,Rotación!$P:$P,"",0,-1)</f>
        <v/>
      </c>
      <c r="L3189" s="25" t="e">
        <f t="shared" si="228"/>
        <v>#VALUE!</v>
      </c>
      <c r="M3189" s="26">
        <f t="shared" si="229"/>
        <v>0</v>
      </c>
      <c r="N3189" s="22">
        <f>IFERROR(VLOOKUP(A3189,'Base ATR'!$1:$1048576,2,0),"")</f>
        <v>45923.388888888891</v>
      </c>
      <c r="O3189" s="23">
        <f t="shared" ca="1" si="222"/>
        <v>364.61111111110949</v>
      </c>
      <c r="P3189" t="str">
        <f t="shared" si="223"/>
        <v>SOBRE MERCADO</v>
      </c>
    </row>
    <row r="3190" spans="1:16" x14ac:dyDescent="0.3">
      <c r="A3190" t="s">
        <v>8947</v>
      </c>
      <c r="B3190" t="s">
        <v>313</v>
      </c>
      <c r="C3190" t="s">
        <v>313</v>
      </c>
      <c r="D3190">
        <v>10100000</v>
      </c>
      <c r="E3190">
        <v>7500000</v>
      </c>
      <c r="F3190" t="s">
        <v>5390</v>
      </c>
      <c r="G3190" s="13">
        <f>IFERROR(IF($F3190="ALTA",$D3190*1.03,
IF($F3190="MEDIA",$D3190*1,
IF($F3190="BAJA",$D3190*0.92,
IF($F3190="LIQUIDAR",_xlfn.XLOOKUP(A3190,Rotación!$A:$A,Rotación!$O:$O,0,0,-1),"")))),"")</f>
        <v>10403000</v>
      </c>
      <c r="H3190" s="13">
        <f>IFERROR(IF($F3190="ALTA",$D3190*1,
IF($F3190="MEDIA",$D3190*0.97,
IF($F3190="BAJA",$D3190*0.9,
IF($F3190="LIQUIDAR",_xlfn.XLOOKUP(A3190,Rotación!$A:$A,Rotación!$O:$O,0,0,-1),"")))),"")</f>
        <v>10100000</v>
      </c>
      <c r="I3190" s="13">
        <f>IFERROR(IF($F3190="ALTA",$D3190*0.97,
IF($F3190="MEDIA",$D3190*0.94,
IF($F3190="BAJA",$D3190*0.87,
IF($F3190="LIQUIDAR",_xlfn.XLOOKUP(A3190,Rotación!$A:$A,Rotación!$O:$O,0,0,-1),"")))),"")</f>
        <v>9797000</v>
      </c>
      <c r="J3190" s="13">
        <f>IFERROR(IF($F3190="ALTA",$D3190*0.94,
IF($F3190="MEDIA",$D3190*0.9,
IF($F3190="BAJA",$D3190*0.85,
IF($F3190="LIQUIDAR",_xlfn.XLOOKUP(A3190,Rotación!$A:$A,Rotación!$O:$O,0,0,-1),"")))),"")</f>
        <v>9494000</v>
      </c>
      <c r="K3190" s="13" t="str">
        <f>_xlfn.XLOOKUP(A3190,Rotación!$A:$A,Rotación!$P:$P,"",0,-1)</f>
        <v/>
      </c>
      <c r="L3190" s="25" t="e">
        <f t="shared" ref="L3190:L3253" si="230">K3190-D3190</f>
        <v>#VALUE!</v>
      </c>
      <c r="M3190" s="26">
        <f t="shared" ref="M3190:M3253" si="231">E3190/D3190</f>
        <v>0.74257425742574257</v>
      </c>
    </row>
    <row r="3191" spans="1:16" x14ac:dyDescent="0.3">
      <c r="A3191" t="s">
        <v>8952</v>
      </c>
      <c r="B3191" t="s">
        <v>313</v>
      </c>
      <c r="C3191" t="s">
        <v>313</v>
      </c>
      <c r="D3191">
        <v>18200000</v>
      </c>
      <c r="E3191">
        <v>14500000</v>
      </c>
      <c r="F3191" t="s">
        <v>5391</v>
      </c>
      <c r="G3191" s="13">
        <f>IFERROR(IF($F3191="ALTA",$D3191*1.03,
IF($F3191="MEDIA",$D3191*1,
IF($F3191="BAJA",$D3191*0.92,
IF($F3191="LIQUIDAR",_xlfn.XLOOKUP(A3191,Rotación!$A:$A,Rotación!$O:$O,0,0,-1),"")))),"")</f>
        <v>16744000</v>
      </c>
      <c r="H3191" s="13">
        <f>IFERROR(IF($F3191="ALTA",$D3191*1,
IF($F3191="MEDIA",$D3191*0.97,
IF($F3191="BAJA",$D3191*0.9,
IF($F3191="LIQUIDAR",_xlfn.XLOOKUP(A3191,Rotación!$A:$A,Rotación!$O:$O,0,0,-1),"")))),"")</f>
        <v>16380000</v>
      </c>
      <c r="I3191" s="13">
        <f>IFERROR(IF($F3191="ALTA",$D3191*0.97,
IF($F3191="MEDIA",$D3191*0.94,
IF($F3191="BAJA",$D3191*0.87,
IF($F3191="LIQUIDAR",_xlfn.XLOOKUP(A3191,Rotación!$A:$A,Rotación!$O:$O,0,0,-1),"")))),"")</f>
        <v>15834000</v>
      </c>
      <c r="J3191" s="13">
        <f>IFERROR(IF($F3191="ALTA",$D3191*0.94,
IF($F3191="MEDIA",$D3191*0.9,
IF($F3191="BAJA",$D3191*0.85,
IF($F3191="LIQUIDAR",_xlfn.XLOOKUP(A3191,Rotación!$A:$A,Rotación!$O:$O,0,0,-1),"")))),"")</f>
        <v>15470000</v>
      </c>
      <c r="K3191" s="13" t="str">
        <f>_xlfn.XLOOKUP(A3191,Rotación!$A:$A,Rotación!$P:$P,"",0,-1)</f>
        <v/>
      </c>
      <c r="L3191" s="25" t="e">
        <f t="shared" si="230"/>
        <v>#VALUE!</v>
      </c>
      <c r="M3191" s="26">
        <f t="shared" si="231"/>
        <v>0.79670329670329665</v>
      </c>
    </row>
    <row r="3192" spans="1:16" x14ac:dyDescent="0.3">
      <c r="A3192" t="s">
        <v>8949</v>
      </c>
      <c r="B3192" t="s">
        <v>313</v>
      </c>
      <c r="C3192" t="s">
        <v>313</v>
      </c>
      <c r="D3192">
        <v>14900000</v>
      </c>
      <c r="E3192">
        <v>12700000</v>
      </c>
      <c r="F3192" t="s">
        <v>5390</v>
      </c>
      <c r="G3192" s="13">
        <f>IFERROR(IF($F3192="ALTA",$D3192*1.03,
IF($F3192="MEDIA",$D3192*1,
IF($F3192="BAJA",$D3192*0.92,
IF($F3192="LIQUIDAR",_xlfn.XLOOKUP(A3192,Rotación!$A:$A,Rotación!$O:$O,0,0,-1),"")))),"")</f>
        <v>15347000</v>
      </c>
      <c r="H3192" s="13">
        <f>IFERROR(IF($F3192="ALTA",$D3192*1,
IF($F3192="MEDIA",$D3192*0.97,
IF($F3192="BAJA",$D3192*0.9,
IF($F3192="LIQUIDAR",_xlfn.XLOOKUP(A3192,Rotación!$A:$A,Rotación!$O:$O,0,0,-1),"")))),"")</f>
        <v>14900000</v>
      </c>
      <c r="I3192" s="13">
        <f>IFERROR(IF($F3192="ALTA",$D3192*0.97,
IF($F3192="MEDIA",$D3192*0.94,
IF($F3192="BAJA",$D3192*0.87,
IF($F3192="LIQUIDAR",_xlfn.XLOOKUP(A3192,Rotación!$A:$A,Rotación!$O:$O,0,0,-1),"")))),"")</f>
        <v>14453000</v>
      </c>
      <c r="J3192" s="13">
        <f>IFERROR(IF($F3192="ALTA",$D3192*0.94,
IF($F3192="MEDIA",$D3192*0.9,
IF($F3192="BAJA",$D3192*0.85,
IF($F3192="LIQUIDAR",_xlfn.XLOOKUP(A3192,Rotación!$A:$A,Rotación!$O:$O,0,0,-1),"")))),"")</f>
        <v>14006000</v>
      </c>
      <c r="K3192" s="13" t="str">
        <f>_xlfn.XLOOKUP(A3192,Rotación!$A:$A,Rotación!$P:$P,"",0,-1)</f>
        <v/>
      </c>
      <c r="L3192" s="25" t="e">
        <f t="shared" si="230"/>
        <v>#VALUE!</v>
      </c>
      <c r="M3192" s="26">
        <f t="shared" si="231"/>
        <v>0.8523489932885906</v>
      </c>
    </row>
    <row r="3193" spans="1:16" x14ac:dyDescent="0.3">
      <c r="A3193" t="s">
        <v>8955</v>
      </c>
      <c r="B3193" t="s">
        <v>313</v>
      </c>
      <c r="C3193" t="s">
        <v>313</v>
      </c>
      <c r="D3193">
        <v>35800000</v>
      </c>
      <c r="E3193">
        <v>33000000</v>
      </c>
      <c r="F3193" t="s">
        <v>5391</v>
      </c>
      <c r="G3193" s="13">
        <f>IFERROR(IF($F3193="ALTA",$D3193*1.03,
IF($F3193="MEDIA",$D3193*1,
IF($F3193="BAJA",$D3193*0.92,
IF($F3193="LIQUIDAR",_xlfn.XLOOKUP(A3193,Rotación!$A:$A,Rotación!$O:$O,0,0,-1),"")))),"")</f>
        <v>32936000</v>
      </c>
      <c r="H3193" s="13">
        <f>IFERROR(IF($F3193="ALTA",$D3193*1,
IF($F3193="MEDIA",$D3193*0.97,
IF($F3193="BAJA",$D3193*0.9,
IF($F3193="LIQUIDAR",_xlfn.XLOOKUP(A3193,Rotación!$A:$A,Rotación!$O:$O,0,0,-1),"")))),"")</f>
        <v>32220000</v>
      </c>
      <c r="I3193" s="13">
        <f>IFERROR(IF($F3193="ALTA",$D3193*0.97,
IF($F3193="MEDIA",$D3193*0.94,
IF($F3193="BAJA",$D3193*0.87,
IF($F3193="LIQUIDAR",_xlfn.XLOOKUP(A3193,Rotación!$A:$A,Rotación!$O:$O,0,0,-1),"")))),"")</f>
        <v>31146000</v>
      </c>
      <c r="J3193" s="13">
        <f>IFERROR(IF($F3193="ALTA",$D3193*0.94,
IF($F3193="MEDIA",$D3193*0.9,
IF($F3193="BAJA",$D3193*0.85,
IF($F3193="LIQUIDAR",_xlfn.XLOOKUP(A3193,Rotación!$A:$A,Rotación!$O:$O,0,0,-1),"")))),"")</f>
        <v>30430000</v>
      </c>
      <c r="K3193" s="13" t="str">
        <f>_xlfn.XLOOKUP(A3193,Rotación!$A:$A,Rotación!$P:$P,"",0,-1)</f>
        <v/>
      </c>
      <c r="L3193" s="25" t="e">
        <f t="shared" si="230"/>
        <v>#VALUE!</v>
      </c>
      <c r="M3193" s="26">
        <f t="shared" si="231"/>
        <v>0.92178770949720668</v>
      </c>
    </row>
    <row r="3194" spans="1:16" x14ac:dyDescent="0.3">
      <c r="A3194" t="s">
        <v>8957</v>
      </c>
      <c r="B3194" t="s">
        <v>313</v>
      </c>
      <c r="C3194" t="s">
        <v>313</v>
      </c>
      <c r="D3194">
        <v>23300000</v>
      </c>
      <c r="E3194">
        <v>18500000</v>
      </c>
      <c r="F3194" t="s">
        <v>5391</v>
      </c>
      <c r="G3194" s="13">
        <f>IFERROR(IF($F3194="ALTA",$D3194*1.03,
IF($F3194="MEDIA",$D3194*1,
IF($F3194="BAJA",$D3194*0.92,
IF($F3194="LIQUIDAR",_xlfn.XLOOKUP(A3194,Rotación!$A:$A,Rotación!$O:$O,0,0,-1),"")))),"")</f>
        <v>21436000</v>
      </c>
      <c r="H3194" s="13">
        <f>IFERROR(IF($F3194="ALTA",$D3194*1,
IF($F3194="MEDIA",$D3194*0.97,
IF($F3194="BAJA",$D3194*0.9,
IF($F3194="LIQUIDAR",_xlfn.XLOOKUP(A3194,Rotación!$A:$A,Rotación!$O:$O,0,0,-1),"")))),"")</f>
        <v>20970000</v>
      </c>
      <c r="I3194" s="13">
        <f>IFERROR(IF($F3194="ALTA",$D3194*0.97,
IF($F3194="MEDIA",$D3194*0.94,
IF($F3194="BAJA",$D3194*0.87,
IF($F3194="LIQUIDAR",_xlfn.XLOOKUP(A3194,Rotación!$A:$A,Rotación!$O:$O,0,0,-1),"")))),"")</f>
        <v>20271000</v>
      </c>
      <c r="J3194" s="13">
        <f>IFERROR(IF($F3194="ALTA",$D3194*0.94,
IF($F3194="MEDIA",$D3194*0.9,
IF($F3194="BAJA",$D3194*0.85,
IF($F3194="LIQUIDAR",_xlfn.XLOOKUP(A3194,Rotación!$A:$A,Rotación!$O:$O,0,0,-1),"")))),"")</f>
        <v>19805000</v>
      </c>
      <c r="K3194" s="13" t="str">
        <f>_xlfn.XLOOKUP(A3194,Rotación!$A:$A,Rotación!$P:$P,"",0,-1)</f>
        <v/>
      </c>
      <c r="L3194" s="25" t="e">
        <f t="shared" si="230"/>
        <v>#VALUE!</v>
      </c>
      <c r="M3194" s="26">
        <f t="shared" si="231"/>
        <v>0.79399141630901282</v>
      </c>
    </row>
    <row r="3195" spans="1:16" x14ac:dyDescent="0.3">
      <c r="A3195" t="s">
        <v>8959</v>
      </c>
      <c r="B3195" t="s">
        <v>313</v>
      </c>
      <c r="C3195" t="s">
        <v>313</v>
      </c>
      <c r="D3195">
        <v>9100000</v>
      </c>
      <c r="E3195">
        <v>7500000</v>
      </c>
      <c r="F3195" t="s">
        <v>5390</v>
      </c>
      <c r="G3195" s="13">
        <f>IFERROR(IF($F3195="ALTA",$D3195*1.03,
IF($F3195="MEDIA",$D3195*1,
IF($F3195="BAJA",$D3195*0.92,
IF($F3195="LIQUIDAR",_xlfn.XLOOKUP(A3195,Rotación!$A:$A,Rotación!$O:$O,0,0,-1),"")))),"")</f>
        <v>9373000</v>
      </c>
      <c r="H3195" s="13">
        <f>IFERROR(IF($F3195="ALTA",$D3195*1,
IF($F3195="MEDIA",$D3195*0.97,
IF($F3195="BAJA",$D3195*0.9,
IF($F3195="LIQUIDAR",_xlfn.XLOOKUP(A3195,Rotación!$A:$A,Rotación!$O:$O,0,0,-1),"")))),"")</f>
        <v>9100000</v>
      </c>
      <c r="I3195" s="13">
        <f>IFERROR(IF($F3195="ALTA",$D3195*0.97,
IF($F3195="MEDIA",$D3195*0.94,
IF($F3195="BAJA",$D3195*0.87,
IF($F3195="LIQUIDAR",_xlfn.XLOOKUP(A3195,Rotación!$A:$A,Rotación!$O:$O,0,0,-1),"")))),"")</f>
        <v>8827000</v>
      </c>
      <c r="J3195" s="13">
        <f>IFERROR(IF($F3195="ALTA",$D3195*0.94,
IF($F3195="MEDIA",$D3195*0.9,
IF($F3195="BAJA",$D3195*0.85,
IF($F3195="LIQUIDAR",_xlfn.XLOOKUP(A3195,Rotación!$A:$A,Rotación!$O:$O,0,0,-1),"")))),"")</f>
        <v>8554000</v>
      </c>
      <c r="K3195" s="13" t="str">
        <f>_xlfn.XLOOKUP(A3195,Rotación!$A:$A,Rotación!$P:$P,"",0,-1)</f>
        <v/>
      </c>
      <c r="L3195" s="25" t="e">
        <f t="shared" si="230"/>
        <v>#VALUE!</v>
      </c>
      <c r="M3195" s="26">
        <f t="shared" si="231"/>
        <v>0.82417582417582413</v>
      </c>
    </row>
    <row r="3196" spans="1:16" x14ac:dyDescent="0.3">
      <c r="A3196" t="s">
        <v>8961</v>
      </c>
      <c r="B3196" t="s">
        <v>313</v>
      </c>
      <c r="C3196" t="s">
        <v>313</v>
      </c>
      <c r="D3196">
        <v>9400000</v>
      </c>
      <c r="E3196">
        <v>7700000</v>
      </c>
      <c r="F3196" t="s">
        <v>5390</v>
      </c>
      <c r="G3196" s="13">
        <f>IFERROR(IF($F3196="ALTA",$D3196*1.03,
IF($F3196="MEDIA",$D3196*1,
IF($F3196="BAJA",$D3196*0.92,
IF($F3196="LIQUIDAR",_xlfn.XLOOKUP(A3196,Rotación!$A:$A,Rotación!$O:$O,0,0,-1),"")))),"")</f>
        <v>9682000</v>
      </c>
      <c r="H3196" s="13">
        <f>IFERROR(IF($F3196="ALTA",$D3196*1,
IF($F3196="MEDIA",$D3196*0.97,
IF($F3196="BAJA",$D3196*0.9,
IF($F3196="LIQUIDAR",_xlfn.XLOOKUP(A3196,Rotación!$A:$A,Rotación!$O:$O,0,0,-1),"")))),"")</f>
        <v>9400000</v>
      </c>
      <c r="I3196" s="13">
        <f>IFERROR(IF($F3196="ALTA",$D3196*0.97,
IF($F3196="MEDIA",$D3196*0.94,
IF($F3196="BAJA",$D3196*0.87,
IF($F3196="LIQUIDAR",_xlfn.XLOOKUP(A3196,Rotación!$A:$A,Rotación!$O:$O,0,0,-1),"")))),"")</f>
        <v>9118000</v>
      </c>
      <c r="J3196" s="13">
        <f>IFERROR(IF($F3196="ALTA",$D3196*0.94,
IF($F3196="MEDIA",$D3196*0.9,
IF($F3196="BAJA",$D3196*0.85,
IF($F3196="LIQUIDAR",_xlfn.XLOOKUP(A3196,Rotación!$A:$A,Rotación!$O:$O,0,0,-1),"")))),"")</f>
        <v>8836000</v>
      </c>
      <c r="K3196" s="13" t="str">
        <f>_xlfn.XLOOKUP(A3196,Rotación!$A:$A,Rotación!$P:$P,"",0,-1)</f>
        <v/>
      </c>
      <c r="L3196" s="25" t="e">
        <f t="shared" si="230"/>
        <v>#VALUE!</v>
      </c>
      <c r="M3196" s="26">
        <f t="shared" si="231"/>
        <v>0.81914893617021278</v>
      </c>
    </row>
    <row r="3197" spans="1:16" x14ac:dyDescent="0.3">
      <c r="A3197" t="s">
        <v>8963</v>
      </c>
      <c r="B3197" t="s">
        <v>313</v>
      </c>
      <c r="C3197" t="s">
        <v>313</v>
      </c>
      <c r="D3197">
        <v>34400000</v>
      </c>
      <c r="E3197">
        <v>27000000</v>
      </c>
      <c r="F3197" t="s">
        <v>5391</v>
      </c>
      <c r="G3197" s="13">
        <f>IFERROR(IF($F3197="ALTA",$D3197*1.03,
IF($F3197="MEDIA",$D3197*1,
IF($F3197="BAJA",$D3197*0.92,
IF($F3197="LIQUIDAR",_xlfn.XLOOKUP(A3197,Rotación!$A:$A,Rotación!$O:$O,0,0,-1),"")))),"")</f>
        <v>31648000</v>
      </c>
      <c r="H3197" s="13">
        <f>IFERROR(IF($F3197="ALTA",$D3197*1,
IF($F3197="MEDIA",$D3197*0.97,
IF($F3197="BAJA",$D3197*0.9,
IF($F3197="LIQUIDAR",_xlfn.XLOOKUP(A3197,Rotación!$A:$A,Rotación!$O:$O,0,0,-1),"")))),"")</f>
        <v>30960000</v>
      </c>
      <c r="I3197" s="13">
        <f>IFERROR(IF($F3197="ALTA",$D3197*0.97,
IF($F3197="MEDIA",$D3197*0.94,
IF($F3197="BAJA",$D3197*0.87,
IF($F3197="LIQUIDAR",_xlfn.XLOOKUP(A3197,Rotación!$A:$A,Rotación!$O:$O,0,0,-1),"")))),"")</f>
        <v>29928000</v>
      </c>
      <c r="J3197" s="13">
        <f>IFERROR(IF($F3197="ALTA",$D3197*0.94,
IF($F3197="MEDIA",$D3197*0.9,
IF($F3197="BAJA",$D3197*0.85,
IF($F3197="LIQUIDAR",_xlfn.XLOOKUP(A3197,Rotación!$A:$A,Rotación!$O:$O,0,0,-1),"")))),"")</f>
        <v>29240000</v>
      </c>
      <c r="K3197" s="13" t="str">
        <f>_xlfn.XLOOKUP(A3197,Rotación!$A:$A,Rotación!$P:$P,"",0,-1)</f>
        <v/>
      </c>
      <c r="L3197" s="25" t="e">
        <f t="shared" si="230"/>
        <v>#VALUE!</v>
      </c>
      <c r="M3197" s="26">
        <f t="shared" si="231"/>
        <v>0.78488372093023251</v>
      </c>
    </row>
    <row r="3198" spans="1:16" x14ac:dyDescent="0.3">
      <c r="A3198" t="s">
        <v>8968</v>
      </c>
      <c r="B3198" t="s">
        <v>313</v>
      </c>
      <c r="C3198" t="s">
        <v>313</v>
      </c>
      <c r="D3198">
        <v>16100000</v>
      </c>
      <c r="E3198">
        <v>12500000</v>
      </c>
      <c r="F3198" t="s">
        <v>4033</v>
      </c>
      <c r="G3198" s="13">
        <f>IFERROR(IF($F3198="ALTA",$D3198*1.03,
IF($F3198="MEDIA",$D3198*1,
IF($F3198="BAJA",$D3198*0.92,
IF($F3198="LIQUIDAR",_xlfn.XLOOKUP(A3198,Rotación!$A:$A,Rotación!$O:$O,0,0,-1),"")))),"")</f>
        <v>16100000</v>
      </c>
      <c r="H3198" s="13">
        <f>IFERROR(IF($F3198="ALTA",$D3198*1,
IF($F3198="MEDIA",$D3198*0.97,
IF($F3198="BAJA",$D3198*0.9,
IF($F3198="LIQUIDAR",_xlfn.XLOOKUP(A3198,Rotación!$A:$A,Rotación!$O:$O,0,0,-1),"")))),"")</f>
        <v>15617000</v>
      </c>
      <c r="I3198" s="13">
        <f>IFERROR(IF($F3198="ALTA",$D3198*0.97,
IF($F3198="MEDIA",$D3198*0.94,
IF($F3198="BAJA",$D3198*0.87,
IF($F3198="LIQUIDAR",_xlfn.XLOOKUP(A3198,Rotación!$A:$A,Rotación!$O:$O,0,0,-1),"")))),"")</f>
        <v>15134000</v>
      </c>
      <c r="J3198" s="13">
        <f>IFERROR(IF($F3198="ALTA",$D3198*0.94,
IF($F3198="MEDIA",$D3198*0.9,
IF($F3198="BAJA",$D3198*0.85,
IF($F3198="LIQUIDAR",_xlfn.XLOOKUP(A3198,Rotación!$A:$A,Rotación!$O:$O,0,0,-1),"")))),"")</f>
        <v>14490000</v>
      </c>
      <c r="K3198" s="13" t="str">
        <f>_xlfn.XLOOKUP(A3198,Rotación!$A:$A,Rotación!$P:$P,"",0,-1)</f>
        <v/>
      </c>
      <c r="L3198" s="25" t="e">
        <f t="shared" si="230"/>
        <v>#VALUE!</v>
      </c>
      <c r="M3198" s="26">
        <f t="shared" si="231"/>
        <v>0.77639751552795033</v>
      </c>
    </row>
    <row r="3199" spans="1:16" x14ac:dyDescent="0.3">
      <c r="A3199" t="s">
        <v>8955</v>
      </c>
      <c r="B3199" t="s">
        <v>313</v>
      </c>
      <c r="C3199" t="s">
        <v>313</v>
      </c>
      <c r="D3199">
        <v>35800000</v>
      </c>
      <c r="E3199">
        <v>28000000</v>
      </c>
      <c r="F3199" t="s">
        <v>5391</v>
      </c>
      <c r="G3199" s="13">
        <f>IFERROR(IF($F3199="ALTA",$D3199*1.03,
IF($F3199="MEDIA",$D3199*1,
IF($F3199="BAJA",$D3199*0.92,
IF($F3199="LIQUIDAR",_xlfn.XLOOKUP(A3199,Rotación!$A:$A,Rotación!$O:$O,0,0,-1),"")))),"")</f>
        <v>32936000</v>
      </c>
      <c r="H3199" s="13">
        <f>IFERROR(IF($F3199="ALTA",$D3199*1,
IF($F3199="MEDIA",$D3199*0.97,
IF($F3199="BAJA",$D3199*0.9,
IF($F3199="LIQUIDAR",_xlfn.XLOOKUP(A3199,Rotación!$A:$A,Rotación!$O:$O,0,0,-1),"")))),"")</f>
        <v>32220000</v>
      </c>
      <c r="I3199" s="13">
        <f>IFERROR(IF($F3199="ALTA",$D3199*0.97,
IF($F3199="MEDIA",$D3199*0.94,
IF($F3199="BAJA",$D3199*0.87,
IF($F3199="LIQUIDAR",_xlfn.XLOOKUP(A3199,Rotación!$A:$A,Rotación!$O:$O,0,0,-1),"")))),"")</f>
        <v>31146000</v>
      </c>
      <c r="J3199" s="13">
        <f>IFERROR(IF($F3199="ALTA",$D3199*0.94,
IF($F3199="MEDIA",$D3199*0.9,
IF($F3199="BAJA",$D3199*0.85,
IF($F3199="LIQUIDAR",_xlfn.XLOOKUP(A3199,Rotación!$A:$A,Rotación!$O:$O,0,0,-1),"")))),"")</f>
        <v>30430000</v>
      </c>
      <c r="K3199" s="13" t="str">
        <f>_xlfn.XLOOKUP(A3199,Rotación!$A:$A,Rotación!$P:$P,"",0,-1)</f>
        <v/>
      </c>
      <c r="L3199" s="25" t="e">
        <f t="shared" si="230"/>
        <v>#VALUE!</v>
      </c>
      <c r="M3199" s="26">
        <f t="shared" si="231"/>
        <v>0.78212290502793291</v>
      </c>
    </row>
    <row r="3200" spans="1:16" x14ac:dyDescent="0.3">
      <c r="A3200" t="s">
        <v>8970</v>
      </c>
      <c r="B3200" t="s">
        <v>313</v>
      </c>
      <c r="C3200" t="s">
        <v>313</v>
      </c>
      <c r="D3200">
        <v>9500000</v>
      </c>
      <c r="E3200">
        <v>8300000</v>
      </c>
      <c r="F3200" t="s">
        <v>5390</v>
      </c>
      <c r="G3200" s="13">
        <f>IFERROR(IF($F3200="ALTA",$D3200*1.03,
IF($F3200="MEDIA",$D3200*1,
IF($F3200="BAJA",$D3200*0.92,
IF($F3200="LIQUIDAR",_xlfn.XLOOKUP(A3200,Rotación!$A:$A,Rotación!$O:$O,0,0,-1),"")))),"")</f>
        <v>9785000</v>
      </c>
      <c r="H3200" s="13">
        <f>IFERROR(IF($F3200="ALTA",$D3200*1,
IF($F3200="MEDIA",$D3200*0.97,
IF($F3200="BAJA",$D3200*0.9,
IF($F3200="LIQUIDAR",_xlfn.XLOOKUP(A3200,Rotación!$A:$A,Rotación!$O:$O,0,0,-1),"")))),"")</f>
        <v>9500000</v>
      </c>
      <c r="I3200" s="13">
        <f>IFERROR(IF($F3200="ALTA",$D3200*0.97,
IF($F3200="MEDIA",$D3200*0.94,
IF($F3200="BAJA",$D3200*0.87,
IF($F3200="LIQUIDAR",_xlfn.XLOOKUP(A3200,Rotación!$A:$A,Rotación!$O:$O,0,0,-1),"")))),"")</f>
        <v>9215000</v>
      </c>
      <c r="J3200" s="13">
        <f>IFERROR(IF($F3200="ALTA",$D3200*0.94,
IF($F3200="MEDIA",$D3200*0.9,
IF($F3200="BAJA",$D3200*0.85,
IF($F3200="LIQUIDAR",_xlfn.XLOOKUP(A3200,Rotación!$A:$A,Rotación!$O:$O,0,0,-1),"")))),"")</f>
        <v>8930000</v>
      </c>
      <c r="K3200" s="13" t="str">
        <f>_xlfn.XLOOKUP(A3200,Rotación!$A:$A,Rotación!$P:$P,"",0,-1)</f>
        <v/>
      </c>
      <c r="L3200" s="25" t="e">
        <f t="shared" si="230"/>
        <v>#VALUE!</v>
      </c>
      <c r="M3200" s="26">
        <f t="shared" si="231"/>
        <v>0.87368421052631584</v>
      </c>
    </row>
    <row r="3201" spans="1:13" x14ac:dyDescent="0.3">
      <c r="A3201" t="s">
        <v>8606</v>
      </c>
      <c r="B3201" t="s">
        <v>313</v>
      </c>
      <c r="C3201" t="s">
        <v>313</v>
      </c>
      <c r="D3201">
        <v>19700000</v>
      </c>
      <c r="E3201">
        <v>16500000</v>
      </c>
      <c r="F3201" t="s">
        <v>4033</v>
      </c>
      <c r="G3201" s="13">
        <f>IFERROR(IF($F3201="ALTA",$D3201*1.03,
IF($F3201="MEDIA",$D3201*1,
IF($F3201="BAJA",$D3201*0.92,
IF($F3201="LIQUIDAR",_xlfn.XLOOKUP(A3201,Rotación!$A:$A,Rotación!$O:$O,0,0,-1),"")))),"")</f>
        <v>19700000</v>
      </c>
      <c r="H3201" s="13">
        <f>IFERROR(IF($F3201="ALTA",$D3201*1,
IF($F3201="MEDIA",$D3201*0.97,
IF($F3201="BAJA",$D3201*0.9,
IF($F3201="LIQUIDAR",_xlfn.XLOOKUP(A3201,Rotación!$A:$A,Rotación!$O:$O,0,0,-1),"")))),"")</f>
        <v>19109000</v>
      </c>
      <c r="I3201" s="13">
        <f>IFERROR(IF($F3201="ALTA",$D3201*0.97,
IF($F3201="MEDIA",$D3201*0.94,
IF($F3201="BAJA",$D3201*0.87,
IF($F3201="LIQUIDAR",_xlfn.XLOOKUP(A3201,Rotación!$A:$A,Rotación!$O:$O,0,0,-1),"")))),"")</f>
        <v>18518000</v>
      </c>
      <c r="J3201" s="13">
        <f>IFERROR(IF($F3201="ALTA",$D3201*0.94,
IF($F3201="MEDIA",$D3201*0.9,
IF($F3201="BAJA",$D3201*0.85,
IF($F3201="LIQUIDAR",_xlfn.XLOOKUP(A3201,Rotación!$A:$A,Rotación!$O:$O,0,0,-1),"")))),"")</f>
        <v>17730000</v>
      </c>
      <c r="K3201" s="13">
        <f>_xlfn.XLOOKUP(A3201,Rotación!$A:$A,Rotación!$P:$P,"",0,-1)</f>
        <v>18990000</v>
      </c>
      <c r="L3201" s="25">
        <f t="shared" si="230"/>
        <v>-710000</v>
      </c>
      <c r="M3201" s="26">
        <f t="shared" si="231"/>
        <v>0.8375634517766497</v>
      </c>
    </row>
    <row r="3202" spans="1:13" x14ac:dyDescent="0.3">
      <c r="A3202" t="s">
        <v>8974</v>
      </c>
      <c r="B3202" t="s">
        <v>313</v>
      </c>
      <c r="C3202" t="s">
        <v>313</v>
      </c>
      <c r="D3202">
        <v>13100000</v>
      </c>
      <c r="E3202">
        <v>10500000</v>
      </c>
      <c r="F3202" t="s">
        <v>5391</v>
      </c>
      <c r="G3202" s="13">
        <f>IFERROR(IF($F3202="ALTA",$D3202*1.03,
IF($F3202="MEDIA",$D3202*1,
IF($F3202="BAJA",$D3202*0.92,
IF($F3202="LIQUIDAR",_xlfn.XLOOKUP(A3202,Rotación!$A:$A,Rotación!$O:$O,0,0,-1),"")))),"")</f>
        <v>12052000</v>
      </c>
      <c r="H3202" s="13">
        <f>IFERROR(IF($F3202="ALTA",$D3202*1,
IF($F3202="MEDIA",$D3202*0.97,
IF($F3202="BAJA",$D3202*0.9,
IF($F3202="LIQUIDAR",_xlfn.XLOOKUP(A3202,Rotación!$A:$A,Rotación!$O:$O,0,0,-1),"")))),"")</f>
        <v>11790000</v>
      </c>
      <c r="I3202" s="13">
        <f>IFERROR(IF($F3202="ALTA",$D3202*0.97,
IF($F3202="MEDIA",$D3202*0.94,
IF($F3202="BAJA",$D3202*0.87,
IF($F3202="LIQUIDAR",_xlfn.XLOOKUP(A3202,Rotación!$A:$A,Rotación!$O:$O,0,0,-1),"")))),"")</f>
        <v>11397000</v>
      </c>
      <c r="J3202" s="13">
        <f>IFERROR(IF($F3202="ALTA",$D3202*0.94,
IF($F3202="MEDIA",$D3202*0.9,
IF($F3202="BAJA",$D3202*0.85,
IF($F3202="LIQUIDAR",_xlfn.XLOOKUP(A3202,Rotación!$A:$A,Rotación!$O:$O,0,0,-1),"")))),"")</f>
        <v>11135000</v>
      </c>
      <c r="K3202" s="13" t="str">
        <f>_xlfn.XLOOKUP(A3202,Rotación!$A:$A,Rotación!$P:$P,"",0,-1)</f>
        <v/>
      </c>
      <c r="L3202" s="25" t="e">
        <f t="shared" si="230"/>
        <v>#VALUE!</v>
      </c>
      <c r="M3202" s="26">
        <f t="shared" si="231"/>
        <v>0.80152671755725191</v>
      </c>
    </row>
    <row r="3203" spans="1:13" x14ac:dyDescent="0.3">
      <c r="A3203" t="s">
        <v>8976</v>
      </c>
      <c r="B3203" t="s">
        <v>313</v>
      </c>
      <c r="C3203" t="s">
        <v>313</v>
      </c>
      <c r="D3203">
        <v>13100000</v>
      </c>
      <c r="E3203">
        <v>10500000</v>
      </c>
      <c r="F3203" t="s">
        <v>4033</v>
      </c>
      <c r="G3203" s="13">
        <f>IFERROR(IF($F3203="ALTA",$D3203*1.03,
IF($F3203="MEDIA",$D3203*1,
IF($F3203="BAJA",$D3203*0.92,
IF($F3203="LIQUIDAR",_xlfn.XLOOKUP(A3203,Rotación!$A:$A,Rotación!$O:$O,0,0,-1),"")))),"")</f>
        <v>13100000</v>
      </c>
      <c r="H3203" s="13">
        <f>IFERROR(IF($F3203="ALTA",$D3203*1,
IF($F3203="MEDIA",$D3203*0.97,
IF($F3203="BAJA",$D3203*0.9,
IF($F3203="LIQUIDAR",_xlfn.XLOOKUP(A3203,Rotación!$A:$A,Rotación!$O:$O,0,0,-1),"")))),"")</f>
        <v>12707000</v>
      </c>
      <c r="I3203" s="13">
        <f>IFERROR(IF($F3203="ALTA",$D3203*0.97,
IF($F3203="MEDIA",$D3203*0.94,
IF($F3203="BAJA",$D3203*0.87,
IF($F3203="LIQUIDAR",_xlfn.XLOOKUP(A3203,Rotación!$A:$A,Rotación!$O:$O,0,0,-1),"")))),"")</f>
        <v>12314000</v>
      </c>
      <c r="J3203" s="13">
        <f>IFERROR(IF($F3203="ALTA",$D3203*0.94,
IF($F3203="MEDIA",$D3203*0.9,
IF($F3203="BAJA",$D3203*0.85,
IF($F3203="LIQUIDAR",_xlfn.XLOOKUP(A3203,Rotación!$A:$A,Rotación!$O:$O,0,0,-1),"")))),"")</f>
        <v>11790000</v>
      </c>
      <c r="K3203" s="13" t="str">
        <f>_xlfn.XLOOKUP(A3203,Rotación!$A:$A,Rotación!$P:$P,"",0,-1)</f>
        <v/>
      </c>
      <c r="L3203" s="25" t="e">
        <f t="shared" si="230"/>
        <v>#VALUE!</v>
      </c>
      <c r="M3203" s="26">
        <f t="shared" si="231"/>
        <v>0.80152671755725191</v>
      </c>
    </row>
    <row r="3204" spans="1:13" x14ac:dyDescent="0.3">
      <c r="A3204" t="s">
        <v>8979</v>
      </c>
      <c r="B3204" t="s">
        <v>313</v>
      </c>
      <c r="C3204" t="s">
        <v>313</v>
      </c>
      <c r="D3204">
        <v>31300000</v>
      </c>
      <c r="E3204">
        <v>25000000</v>
      </c>
      <c r="F3204" t="s">
        <v>4033</v>
      </c>
      <c r="G3204" s="13">
        <f>IFERROR(IF($F3204="ALTA",$D3204*1.03,
IF($F3204="MEDIA",$D3204*1,
IF($F3204="BAJA",$D3204*0.92,
IF($F3204="LIQUIDAR",_xlfn.XLOOKUP(A3204,Rotación!$A:$A,Rotación!$O:$O,0,0,-1),"")))),"")</f>
        <v>31300000</v>
      </c>
      <c r="H3204" s="13">
        <f>IFERROR(IF($F3204="ALTA",$D3204*1,
IF($F3204="MEDIA",$D3204*0.97,
IF($F3204="BAJA",$D3204*0.9,
IF($F3204="LIQUIDAR",_xlfn.XLOOKUP(A3204,Rotación!$A:$A,Rotación!$O:$O,0,0,-1),"")))),"")</f>
        <v>30361000</v>
      </c>
      <c r="I3204" s="13">
        <f>IFERROR(IF($F3204="ALTA",$D3204*0.97,
IF($F3204="MEDIA",$D3204*0.94,
IF($F3204="BAJA",$D3204*0.87,
IF($F3204="LIQUIDAR",_xlfn.XLOOKUP(A3204,Rotación!$A:$A,Rotación!$O:$O,0,0,-1),"")))),"")</f>
        <v>29422000</v>
      </c>
      <c r="J3204" s="13">
        <f>IFERROR(IF($F3204="ALTA",$D3204*0.94,
IF($F3204="MEDIA",$D3204*0.9,
IF($F3204="BAJA",$D3204*0.85,
IF($F3204="LIQUIDAR",_xlfn.XLOOKUP(A3204,Rotación!$A:$A,Rotación!$O:$O,0,0,-1),"")))),"")</f>
        <v>28170000</v>
      </c>
      <c r="K3204" s="13" t="str">
        <f>_xlfn.XLOOKUP(A3204,Rotación!$A:$A,Rotación!$P:$P,"",0,-1)</f>
        <v/>
      </c>
      <c r="L3204" s="25" t="e">
        <f t="shared" si="230"/>
        <v>#VALUE!</v>
      </c>
      <c r="M3204" s="26">
        <f t="shared" si="231"/>
        <v>0.79872204472843455</v>
      </c>
    </row>
    <row r="3205" spans="1:13" x14ac:dyDescent="0.3">
      <c r="A3205" t="s">
        <v>8982</v>
      </c>
      <c r="B3205" t="s">
        <v>313</v>
      </c>
      <c r="C3205" t="s">
        <v>313</v>
      </c>
      <c r="D3205">
        <v>15300000</v>
      </c>
      <c r="E3205">
        <v>12300000</v>
      </c>
      <c r="F3205" t="s">
        <v>5391</v>
      </c>
      <c r="G3205" s="13">
        <f>IFERROR(IF($F3205="ALTA",$D3205*1.03,
IF($F3205="MEDIA",$D3205*1,
IF($F3205="BAJA",$D3205*0.92,
IF($F3205="LIQUIDAR",_xlfn.XLOOKUP(A3205,Rotación!$A:$A,Rotación!$O:$O,0,0,-1),"")))),"")</f>
        <v>14076000</v>
      </c>
      <c r="H3205" s="13">
        <f>IFERROR(IF($F3205="ALTA",$D3205*1,
IF($F3205="MEDIA",$D3205*0.97,
IF($F3205="BAJA",$D3205*0.9,
IF($F3205="LIQUIDAR",_xlfn.XLOOKUP(A3205,Rotación!$A:$A,Rotación!$O:$O,0,0,-1),"")))),"")</f>
        <v>13770000</v>
      </c>
      <c r="I3205" s="13">
        <f>IFERROR(IF($F3205="ALTA",$D3205*0.97,
IF($F3205="MEDIA",$D3205*0.94,
IF($F3205="BAJA",$D3205*0.87,
IF($F3205="LIQUIDAR",_xlfn.XLOOKUP(A3205,Rotación!$A:$A,Rotación!$O:$O,0,0,-1),"")))),"")</f>
        <v>13311000</v>
      </c>
      <c r="J3205" s="13">
        <f>IFERROR(IF($F3205="ALTA",$D3205*0.94,
IF($F3205="MEDIA",$D3205*0.9,
IF($F3205="BAJA",$D3205*0.85,
IF($F3205="LIQUIDAR",_xlfn.XLOOKUP(A3205,Rotación!$A:$A,Rotación!$O:$O,0,0,-1),"")))),"")</f>
        <v>13005000</v>
      </c>
      <c r="K3205" s="13" t="str">
        <f>_xlfn.XLOOKUP(A3205,Rotación!$A:$A,Rotación!$P:$P,"",0,-1)</f>
        <v/>
      </c>
      <c r="L3205" s="25" t="e">
        <f t="shared" si="230"/>
        <v>#VALUE!</v>
      </c>
      <c r="M3205" s="26">
        <f t="shared" si="231"/>
        <v>0.80392156862745101</v>
      </c>
    </row>
    <row r="3206" spans="1:13" x14ac:dyDescent="0.3">
      <c r="A3206" t="s">
        <v>8662</v>
      </c>
      <c r="B3206" t="s">
        <v>313</v>
      </c>
      <c r="C3206" t="s">
        <v>313</v>
      </c>
      <c r="D3206">
        <v>13000000</v>
      </c>
      <c r="E3206">
        <v>10800000</v>
      </c>
      <c r="F3206" t="s">
        <v>4033</v>
      </c>
      <c r="G3206" s="13">
        <f>IFERROR(IF($F3206="ALTA",$D3206*1.03,
IF($F3206="MEDIA",$D3206*1,
IF($F3206="BAJA",$D3206*0.92,
IF($F3206="LIQUIDAR",_xlfn.XLOOKUP(A3206,Rotación!$A:$A,Rotación!$O:$O,0,0,-1),"")))),"")</f>
        <v>13000000</v>
      </c>
      <c r="H3206" s="13">
        <f>IFERROR(IF($F3206="ALTA",$D3206*1,
IF($F3206="MEDIA",$D3206*0.97,
IF($F3206="BAJA",$D3206*0.9,
IF($F3206="LIQUIDAR",_xlfn.XLOOKUP(A3206,Rotación!$A:$A,Rotación!$O:$O,0,0,-1),"")))),"")</f>
        <v>12610000</v>
      </c>
      <c r="I3206" s="13">
        <f>IFERROR(IF($F3206="ALTA",$D3206*0.97,
IF($F3206="MEDIA",$D3206*0.94,
IF($F3206="BAJA",$D3206*0.87,
IF($F3206="LIQUIDAR",_xlfn.XLOOKUP(A3206,Rotación!$A:$A,Rotación!$O:$O,0,0,-1),"")))),"")</f>
        <v>12220000</v>
      </c>
      <c r="J3206" s="13">
        <f>IFERROR(IF($F3206="ALTA",$D3206*0.94,
IF($F3206="MEDIA",$D3206*0.9,
IF($F3206="BAJA",$D3206*0.85,
IF($F3206="LIQUIDAR",_xlfn.XLOOKUP(A3206,Rotación!$A:$A,Rotación!$O:$O,0,0,-1),"")))),"")</f>
        <v>11700000</v>
      </c>
      <c r="K3206" s="13" t="str">
        <f>_xlfn.XLOOKUP(A3206,Rotación!$A:$A,Rotación!$P:$P,"",0,-1)</f>
        <v/>
      </c>
      <c r="L3206" s="25" t="e">
        <f t="shared" si="230"/>
        <v>#VALUE!</v>
      </c>
      <c r="M3206" s="26">
        <f t="shared" si="231"/>
        <v>0.83076923076923082</v>
      </c>
    </row>
    <row r="3207" spans="1:13" x14ac:dyDescent="0.3">
      <c r="A3207" t="s">
        <v>8987</v>
      </c>
      <c r="B3207" t="s">
        <v>313</v>
      </c>
      <c r="C3207" t="s">
        <v>313</v>
      </c>
      <c r="D3207">
        <v>16200000</v>
      </c>
      <c r="E3207">
        <v>13200000</v>
      </c>
      <c r="F3207" t="s">
        <v>4033</v>
      </c>
      <c r="G3207" s="13">
        <f>IFERROR(IF($F3207="ALTA",$D3207*1.03,
IF($F3207="MEDIA",$D3207*1,
IF($F3207="BAJA",$D3207*0.92,
IF($F3207="LIQUIDAR",_xlfn.XLOOKUP(A3207,Rotación!$A:$A,Rotación!$O:$O,0,0,-1),"")))),"")</f>
        <v>16200000</v>
      </c>
      <c r="H3207" s="13">
        <f>IFERROR(IF($F3207="ALTA",$D3207*1,
IF($F3207="MEDIA",$D3207*0.97,
IF($F3207="BAJA",$D3207*0.9,
IF($F3207="LIQUIDAR",_xlfn.XLOOKUP(A3207,Rotación!$A:$A,Rotación!$O:$O,0,0,-1),"")))),"")</f>
        <v>15714000</v>
      </c>
      <c r="I3207" s="13">
        <f>IFERROR(IF($F3207="ALTA",$D3207*0.97,
IF($F3207="MEDIA",$D3207*0.94,
IF($F3207="BAJA",$D3207*0.87,
IF($F3207="LIQUIDAR",_xlfn.XLOOKUP(A3207,Rotación!$A:$A,Rotación!$O:$O,0,0,-1),"")))),"")</f>
        <v>15228000</v>
      </c>
      <c r="J3207" s="13">
        <f>IFERROR(IF($F3207="ALTA",$D3207*0.94,
IF($F3207="MEDIA",$D3207*0.9,
IF($F3207="BAJA",$D3207*0.85,
IF($F3207="LIQUIDAR",_xlfn.XLOOKUP(A3207,Rotación!$A:$A,Rotación!$O:$O,0,0,-1),"")))),"")</f>
        <v>14580000</v>
      </c>
      <c r="K3207" s="13" t="str">
        <f>_xlfn.XLOOKUP(A3207,Rotación!$A:$A,Rotación!$P:$P,"",0,-1)</f>
        <v/>
      </c>
      <c r="L3207" s="25" t="e">
        <f t="shared" si="230"/>
        <v>#VALUE!</v>
      </c>
      <c r="M3207" s="26">
        <f t="shared" si="231"/>
        <v>0.81481481481481477</v>
      </c>
    </row>
    <row r="3208" spans="1:13" x14ac:dyDescent="0.3">
      <c r="A3208" t="s">
        <v>8989</v>
      </c>
      <c r="B3208" t="s">
        <v>313</v>
      </c>
      <c r="C3208" t="s">
        <v>313</v>
      </c>
      <c r="D3208">
        <v>8300000</v>
      </c>
      <c r="E3208">
        <v>6700000</v>
      </c>
      <c r="F3208" t="s">
        <v>4033</v>
      </c>
      <c r="G3208" s="13">
        <f>IFERROR(IF($F3208="ALTA",$D3208*1.03,
IF($F3208="MEDIA",$D3208*1,
IF($F3208="BAJA",$D3208*0.92,
IF($F3208="LIQUIDAR",_xlfn.XLOOKUP(A3208,Rotación!$A:$A,Rotación!$O:$O,0,0,-1),"")))),"")</f>
        <v>8300000</v>
      </c>
      <c r="H3208" s="13">
        <f>IFERROR(IF($F3208="ALTA",$D3208*1,
IF($F3208="MEDIA",$D3208*0.97,
IF($F3208="BAJA",$D3208*0.9,
IF($F3208="LIQUIDAR",_xlfn.XLOOKUP(A3208,Rotación!$A:$A,Rotación!$O:$O,0,0,-1),"")))),"")</f>
        <v>8051000</v>
      </c>
      <c r="I3208" s="13">
        <f>IFERROR(IF($F3208="ALTA",$D3208*0.97,
IF($F3208="MEDIA",$D3208*0.94,
IF($F3208="BAJA",$D3208*0.87,
IF($F3208="LIQUIDAR",_xlfn.XLOOKUP(A3208,Rotación!$A:$A,Rotación!$O:$O,0,0,-1),"")))),"")</f>
        <v>7802000</v>
      </c>
      <c r="J3208" s="13">
        <f>IFERROR(IF($F3208="ALTA",$D3208*0.94,
IF($F3208="MEDIA",$D3208*0.9,
IF($F3208="BAJA",$D3208*0.85,
IF($F3208="LIQUIDAR",_xlfn.XLOOKUP(A3208,Rotación!$A:$A,Rotación!$O:$O,0,0,-1),"")))),"")</f>
        <v>7470000</v>
      </c>
      <c r="K3208" s="13" t="str">
        <f>_xlfn.XLOOKUP(A3208,Rotación!$A:$A,Rotación!$P:$P,"",0,-1)</f>
        <v/>
      </c>
      <c r="L3208" s="25" t="e">
        <f t="shared" si="230"/>
        <v>#VALUE!</v>
      </c>
      <c r="M3208" s="26">
        <f t="shared" si="231"/>
        <v>0.80722891566265065</v>
      </c>
    </row>
    <row r="3209" spans="1:13" x14ac:dyDescent="0.3">
      <c r="A3209" t="s">
        <v>8991</v>
      </c>
      <c r="B3209" t="s">
        <v>313</v>
      </c>
      <c r="C3209" t="s">
        <v>313</v>
      </c>
      <c r="D3209">
        <v>10200000</v>
      </c>
      <c r="E3209">
        <v>7700000</v>
      </c>
      <c r="F3209" t="s">
        <v>4033</v>
      </c>
      <c r="G3209" s="13">
        <f>IFERROR(IF($F3209="ALTA",$D3209*1.03,
IF($F3209="MEDIA",$D3209*1,
IF($F3209="BAJA",$D3209*0.92,
IF($F3209="LIQUIDAR",_xlfn.XLOOKUP(A3209,Rotación!$A:$A,Rotación!$O:$O,0,0,-1),"")))),"")</f>
        <v>10200000</v>
      </c>
      <c r="H3209" s="13">
        <f>IFERROR(IF($F3209="ALTA",$D3209*1,
IF($F3209="MEDIA",$D3209*0.97,
IF($F3209="BAJA",$D3209*0.9,
IF($F3209="LIQUIDAR",_xlfn.XLOOKUP(A3209,Rotación!$A:$A,Rotación!$O:$O,0,0,-1),"")))),"")</f>
        <v>9894000</v>
      </c>
      <c r="I3209" s="13">
        <f>IFERROR(IF($F3209="ALTA",$D3209*0.97,
IF($F3209="MEDIA",$D3209*0.94,
IF($F3209="BAJA",$D3209*0.87,
IF($F3209="LIQUIDAR",_xlfn.XLOOKUP(A3209,Rotación!$A:$A,Rotación!$O:$O,0,0,-1),"")))),"")</f>
        <v>9588000</v>
      </c>
      <c r="J3209" s="13">
        <f>IFERROR(IF($F3209="ALTA",$D3209*0.94,
IF($F3209="MEDIA",$D3209*0.9,
IF($F3209="BAJA",$D3209*0.85,
IF($F3209="LIQUIDAR",_xlfn.XLOOKUP(A3209,Rotación!$A:$A,Rotación!$O:$O,0,0,-1),"")))),"")</f>
        <v>9180000</v>
      </c>
      <c r="K3209" s="13" t="str">
        <f>_xlfn.XLOOKUP(A3209,Rotación!$A:$A,Rotación!$P:$P,"",0,-1)</f>
        <v/>
      </c>
      <c r="L3209" s="25" t="e">
        <f t="shared" si="230"/>
        <v>#VALUE!</v>
      </c>
      <c r="M3209" s="26">
        <f t="shared" si="231"/>
        <v>0.75490196078431371</v>
      </c>
    </row>
    <row r="3210" spans="1:13" x14ac:dyDescent="0.3">
      <c r="A3210" t="s">
        <v>8994</v>
      </c>
      <c r="B3210" t="s">
        <v>313</v>
      </c>
      <c r="C3210" t="s">
        <v>313</v>
      </c>
      <c r="D3210">
        <v>9800000</v>
      </c>
      <c r="E3210">
        <v>7800000</v>
      </c>
      <c r="F3210" t="s">
        <v>4033</v>
      </c>
      <c r="G3210" s="13">
        <f>IFERROR(IF($F3210="ALTA",$D3210*1.03,
IF($F3210="MEDIA",$D3210*1,
IF($F3210="BAJA",$D3210*0.92,
IF($F3210="LIQUIDAR",_xlfn.XLOOKUP(A3210,Rotación!$A:$A,Rotación!$O:$O,0,0,-1),"")))),"")</f>
        <v>9800000</v>
      </c>
      <c r="H3210" s="13">
        <f>IFERROR(IF($F3210="ALTA",$D3210*1,
IF($F3210="MEDIA",$D3210*0.97,
IF($F3210="BAJA",$D3210*0.9,
IF($F3210="LIQUIDAR",_xlfn.XLOOKUP(A3210,Rotación!$A:$A,Rotación!$O:$O,0,0,-1),"")))),"")</f>
        <v>9506000</v>
      </c>
      <c r="I3210" s="13">
        <f>IFERROR(IF($F3210="ALTA",$D3210*0.97,
IF($F3210="MEDIA",$D3210*0.94,
IF($F3210="BAJA",$D3210*0.87,
IF($F3210="LIQUIDAR",_xlfn.XLOOKUP(A3210,Rotación!$A:$A,Rotación!$O:$O,0,0,-1),"")))),"")</f>
        <v>9212000</v>
      </c>
      <c r="J3210" s="13">
        <f>IFERROR(IF($F3210="ALTA",$D3210*0.94,
IF($F3210="MEDIA",$D3210*0.9,
IF($F3210="BAJA",$D3210*0.85,
IF($F3210="LIQUIDAR",_xlfn.XLOOKUP(A3210,Rotación!$A:$A,Rotación!$O:$O,0,0,-1),"")))),"")</f>
        <v>8820000</v>
      </c>
      <c r="K3210" s="13" t="str">
        <f>_xlfn.XLOOKUP(A3210,Rotación!$A:$A,Rotación!$P:$P,"",0,-1)</f>
        <v/>
      </c>
      <c r="L3210" s="25" t="e">
        <f t="shared" si="230"/>
        <v>#VALUE!</v>
      </c>
      <c r="M3210" s="26">
        <f t="shared" si="231"/>
        <v>0.79591836734693877</v>
      </c>
    </row>
    <row r="3211" spans="1:13" x14ac:dyDescent="0.3">
      <c r="A3211" t="s">
        <v>8996</v>
      </c>
      <c r="B3211" t="s">
        <v>313</v>
      </c>
      <c r="C3211" t="s">
        <v>313</v>
      </c>
      <c r="D3211">
        <v>16200000</v>
      </c>
      <c r="E3211">
        <v>12600000</v>
      </c>
      <c r="F3211" t="s">
        <v>4033</v>
      </c>
      <c r="G3211" s="13">
        <f>IFERROR(IF($F3211="ALTA",$D3211*1.03,
IF($F3211="MEDIA",$D3211*1,
IF($F3211="BAJA",$D3211*0.92,
IF($F3211="LIQUIDAR",_xlfn.XLOOKUP(A3211,Rotación!$A:$A,Rotación!$O:$O,0,0,-1),"")))),"")</f>
        <v>16200000</v>
      </c>
      <c r="H3211" s="13">
        <f>IFERROR(IF($F3211="ALTA",$D3211*1,
IF($F3211="MEDIA",$D3211*0.97,
IF($F3211="BAJA",$D3211*0.9,
IF($F3211="LIQUIDAR",_xlfn.XLOOKUP(A3211,Rotación!$A:$A,Rotación!$O:$O,0,0,-1),"")))),"")</f>
        <v>15714000</v>
      </c>
      <c r="I3211" s="13">
        <f>IFERROR(IF($F3211="ALTA",$D3211*0.97,
IF($F3211="MEDIA",$D3211*0.94,
IF($F3211="BAJA",$D3211*0.87,
IF($F3211="LIQUIDAR",_xlfn.XLOOKUP(A3211,Rotación!$A:$A,Rotación!$O:$O,0,0,-1),"")))),"")</f>
        <v>15228000</v>
      </c>
      <c r="J3211" s="13">
        <f>IFERROR(IF($F3211="ALTA",$D3211*0.94,
IF($F3211="MEDIA",$D3211*0.9,
IF($F3211="BAJA",$D3211*0.85,
IF($F3211="LIQUIDAR",_xlfn.XLOOKUP(A3211,Rotación!$A:$A,Rotación!$O:$O,0,0,-1),"")))),"")</f>
        <v>14580000</v>
      </c>
      <c r="K3211" s="13" t="str">
        <f>_xlfn.XLOOKUP(A3211,Rotación!$A:$A,Rotación!$P:$P,"",0,-1)</f>
        <v/>
      </c>
      <c r="L3211" s="25" t="e">
        <f t="shared" si="230"/>
        <v>#VALUE!</v>
      </c>
      <c r="M3211" s="26">
        <f t="shared" si="231"/>
        <v>0.77777777777777779</v>
      </c>
    </row>
    <row r="3212" spans="1:13" x14ac:dyDescent="0.3">
      <c r="A3212" t="s">
        <v>8998</v>
      </c>
      <c r="B3212" t="s">
        <v>313</v>
      </c>
      <c r="C3212" t="s">
        <v>313</v>
      </c>
      <c r="D3212">
        <v>14200000</v>
      </c>
      <c r="E3212">
        <v>11500000</v>
      </c>
      <c r="F3212" t="s">
        <v>4033</v>
      </c>
      <c r="G3212" s="13">
        <f>IFERROR(IF($F3212="ALTA",$D3212*1.03,
IF($F3212="MEDIA",$D3212*1,
IF($F3212="BAJA",$D3212*0.92,
IF($F3212="LIQUIDAR",_xlfn.XLOOKUP(A3212,Rotación!$A:$A,Rotación!$O:$O,0,0,-1),"")))),"")</f>
        <v>14200000</v>
      </c>
      <c r="H3212" s="13">
        <f>IFERROR(IF($F3212="ALTA",$D3212*1,
IF($F3212="MEDIA",$D3212*0.97,
IF($F3212="BAJA",$D3212*0.9,
IF($F3212="LIQUIDAR",_xlfn.XLOOKUP(A3212,Rotación!$A:$A,Rotación!$O:$O,0,0,-1),"")))),"")</f>
        <v>13774000</v>
      </c>
      <c r="I3212" s="13">
        <f>IFERROR(IF($F3212="ALTA",$D3212*0.97,
IF($F3212="MEDIA",$D3212*0.94,
IF($F3212="BAJA",$D3212*0.87,
IF($F3212="LIQUIDAR",_xlfn.XLOOKUP(A3212,Rotación!$A:$A,Rotación!$O:$O,0,0,-1),"")))),"")</f>
        <v>13348000</v>
      </c>
      <c r="J3212" s="13">
        <f>IFERROR(IF($F3212="ALTA",$D3212*0.94,
IF($F3212="MEDIA",$D3212*0.9,
IF($F3212="BAJA",$D3212*0.85,
IF($F3212="LIQUIDAR",_xlfn.XLOOKUP(A3212,Rotación!$A:$A,Rotación!$O:$O,0,0,-1),"")))),"")</f>
        <v>12780000</v>
      </c>
      <c r="K3212" s="13" t="str">
        <f>_xlfn.XLOOKUP(A3212,Rotación!$A:$A,Rotación!$P:$P,"",0,-1)</f>
        <v/>
      </c>
      <c r="L3212" s="25" t="e">
        <f t="shared" si="230"/>
        <v>#VALUE!</v>
      </c>
      <c r="M3212" s="26">
        <f t="shared" si="231"/>
        <v>0.8098591549295775</v>
      </c>
    </row>
    <row r="3213" spans="1:13" x14ac:dyDescent="0.3">
      <c r="A3213" t="s">
        <v>9000</v>
      </c>
      <c r="B3213" t="s">
        <v>313</v>
      </c>
      <c r="C3213" t="s">
        <v>313</v>
      </c>
      <c r="D3213">
        <v>14100000</v>
      </c>
      <c r="E3213">
        <v>11500000</v>
      </c>
      <c r="F3213" t="s">
        <v>4033</v>
      </c>
      <c r="G3213" s="13">
        <f>IFERROR(IF($F3213="ALTA",$D3213*1.03,
IF($F3213="MEDIA",$D3213*1,
IF($F3213="BAJA",$D3213*0.92,
IF($F3213="LIQUIDAR",_xlfn.XLOOKUP(A3213,Rotación!$A:$A,Rotación!$O:$O,0,0,-1),"")))),"")</f>
        <v>14100000</v>
      </c>
      <c r="H3213" s="13">
        <f>IFERROR(IF($F3213="ALTA",$D3213*1,
IF($F3213="MEDIA",$D3213*0.97,
IF($F3213="BAJA",$D3213*0.9,
IF($F3213="LIQUIDAR",_xlfn.XLOOKUP(A3213,Rotación!$A:$A,Rotación!$O:$O,0,0,-1),"")))),"")</f>
        <v>13677000</v>
      </c>
      <c r="I3213" s="13">
        <f>IFERROR(IF($F3213="ALTA",$D3213*0.97,
IF($F3213="MEDIA",$D3213*0.94,
IF($F3213="BAJA",$D3213*0.87,
IF($F3213="LIQUIDAR",_xlfn.XLOOKUP(A3213,Rotación!$A:$A,Rotación!$O:$O,0,0,-1),"")))),"")</f>
        <v>13254000</v>
      </c>
      <c r="J3213" s="13">
        <f>IFERROR(IF($F3213="ALTA",$D3213*0.94,
IF($F3213="MEDIA",$D3213*0.9,
IF($F3213="BAJA",$D3213*0.85,
IF($F3213="LIQUIDAR",_xlfn.XLOOKUP(A3213,Rotación!$A:$A,Rotación!$O:$O,0,0,-1),"")))),"")</f>
        <v>12690000</v>
      </c>
      <c r="K3213" s="13" t="str">
        <f>_xlfn.XLOOKUP(A3213,Rotación!$A:$A,Rotación!$P:$P,"",0,-1)</f>
        <v/>
      </c>
      <c r="L3213" s="25" t="e">
        <f t="shared" si="230"/>
        <v>#VALUE!</v>
      </c>
      <c r="M3213" s="26">
        <f t="shared" si="231"/>
        <v>0.81560283687943258</v>
      </c>
    </row>
    <row r="3214" spans="1:13" x14ac:dyDescent="0.3">
      <c r="A3214" t="s">
        <v>9005</v>
      </c>
      <c r="B3214" t="s">
        <v>313</v>
      </c>
      <c r="C3214" t="s">
        <v>313</v>
      </c>
      <c r="D3214">
        <v>16600000</v>
      </c>
      <c r="E3214">
        <v>13800000</v>
      </c>
      <c r="F3214" t="s">
        <v>4033</v>
      </c>
      <c r="G3214" s="13">
        <f>IFERROR(IF($F3214="ALTA",$D3214*1.03,
IF($F3214="MEDIA",$D3214*1,
IF($F3214="BAJA",$D3214*0.92,
IF($F3214="LIQUIDAR",_xlfn.XLOOKUP(A3214,Rotación!$A:$A,Rotación!$O:$O,0,0,-1),"")))),"")</f>
        <v>16600000</v>
      </c>
      <c r="H3214" s="13">
        <f>IFERROR(IF($F3214="ALTA",$D3214*1,
IF($F3214="MEDIA",$D3214*0.97,
IF($F3214="BAJA",$D3214*0.9,
IF($F3214="LIQUIDAR",_xlfn.XLOOKUP(A3214,Rotación!$A:$A,Rotación!$O:$O,0,0,-1),"")))),"")</f>
        <v>16102000</v>
      </c>
      <c r="I3214" s="13">
        <f>IFERROR(IF($F3214="ALTA",$D3214*0.97,
IF($F3214="MEDIA",$D3214*0.94,
IF($F3214="BAJA",$D3214*0.87,
IF($F3214="LIQUIDAR",_xlfn.XLOOKUP(A3214,Rotación!$A:$A,Rotación!$O:$O,0,0,-1),"")))),"")</f>
        <v>15604000</v>
      </c>
      <c r="J3214" s="13">
        <f>IFERROR(IF($F3214="ALTA",$D3214*0.94,
IF($F3214="MEDIA",$D3214*0.9,
IF($F3214="BAJA",$D3214*0.85,
IF($F3214="LIQUIDAR",_xlfn.XLOOKUP(A3214,Rotación!$A:$A,Rotación!$O:$O,0,0,-1),"")))),"")</f>
        <v>14940000</v>
      </c>
      <c r="K3214" s="13" t="str">
        <f>_xlfn.XLOOKUP(A3214,Rotación!$A:$A,Rotación!$P:$P,"",0,-1)</f>
        <v/>
      </c>
      <c r="L3214" s="25" t="e">
        <f t="shared" si="230"/>
        <v>#VALUE!</v>
      </c>
      <c r="M3214" s="26">
        <f t="shared" si="231"/>
        <v>0.83132530120481929</v>
      </c>
    </row>
    <row r="3215" spans="1:13" x14ac:dyDescent="0.3">
      <c r="A3215" t="s">
        <v>9007</v>
      </c>
      <c r="B3215" t="s">
        <v>313</v>
      </c>
      <c r="C3215" t="s">
        <v>313</v>
      </c>
      <c r="D3215">
        <v>13600000</v>
      </c>
      <c r="E3215">
        <v>11000000</v>
      </c>
      <c r="F3215" t="s">
        <v>4033</v>
      </c>
      <c r="G3215" s="13">
        <f>IFERROR(IF($F3215="ALTA",$D3215*1.03,
IF($F3215="MEDIA",$D3215*1,
IF($F3215="BAJA",$D3215*0.92,
IF($F3215="LIQUIDAR",_xlfn.XLOOKUP(A3215,Rotación!$A:$A,Rotación!$O:$O,0,0,-1),"")))),"")</f>
        <v>13600000</v>
      </c>
      <c r="H3215" s="13">
        <f>IFERROR(IF($F3215="ALTA",$D3215*1,
IF($F3215="MEDIA",$D3215*0.97,
IF($F3215="BAJA",$D3215*0.9,
IF($F3215="LIQUIDAR",_xlfn.XLOOKUP(A3215,Rotación!$A:$A,Rotación!$O:$O,0,0,-1),"")))),"")</f>
        <v>13192000</v>
      </c>
      <c r="I3215" s="13">
        <f>IFERROR(IF($F3215="ALTA",$D3215*0.97,
IF($F3215="MEDIA",$D3215*0.94,
IF($F3215="BAJA",$D3215*0.87,
IF($F3215="LIQUIDAR",_xlfn.XLOOKUP(A3215,Rotación!$A:$A,Rotación!$O:$O,0,0,-1),"")))),"")</f>
        <v>12784000</v>
      </c>
      <c r="J3215" s="13">
        <f>IFERROR(IF($F3215="ALTA",$D3215*0.94,
IF($F3215="MEDIA",$D3215*0.9,
IF($F3215="BAJA",$D3215*0.85,
IF($F3215="LIQUIDAR",_xlfn.XLOOKUP(A3215,Rotación!$A:$A,Rotación!$O:$O,0,0,-1),"")))),"")</f>
        <v>12240000</v>
      </c>
      <c r="K3215" s="13" t="str">
        <f>_xlfn.XLOOKUP(A3215,Rotación!$A:$A,Rotación!$P:$P,"",0,-1)</f>
        <v/>
      </c>
      <c r="L3215" s="25" t="e">
        <f t="shared" si="230"/>
        <v>#VALUE!</v>
      </c>
      <c r="M3215" s="26">
        <f t="shared" si="231"/>
        <v>0.80882352941176472</v>
      </c>
    </row>
    <row r="3216" spans="1:13" x14ac:dyDescent="0.3">
      <c r="A3216" t="s">
        <v>8896</v>
      </c>
      <c r="B3216" t="s">
        <v>313</v>
      </c>
      <c r="C3216" t="s">
        <v>313</v>
      </c>
      <c r="D3216">
        <v>14300000</v>
      </c>
      <c r="E3216">
        <v>12500000</v>
      </c>
      <c r="F3216" t="s">
        <v>4033</v>
      </c>
      <c r="G3216" s="13">
        <f>IFERROR(IF($F3216="ALTA",$D3216*1.03,
IF($F3216="MEDIA",$D3216*1,
IF($F3216="BAJA",$D3216*0.92,
IF($F3216="LIQUIDAR",_xlfn.XLOOKUP(A3216,Rotación!$A:$A,Rotación!$O:$O,0,0,-1),"")))),"")</f>
        <v>14300000</v>
      </c>
      <c r="H3216" s="13">
        <f>IFERROR(IF($F3216="ALTA",$D3216*1,
IF($F3216="MEDIA",$D3216*0.97,
IF($F3216="BAJA",$D3216*0.9,
IF($F3216="LIQUIDAR",_xlfn.XLOOKUP(A3216,Rotación!$A:$A,Rotación!$O:$O,0,0,-1),"")))),"")</f>
        <v>13871000</v>
      </c>
      <c r="I3216" s="13">
        <f>IFERROR(IF($F3216="ALTA",$D3216*0.97,
IF($F3216="MEDIA",$D3216*0.94,
IF($F3216="BAJA",$D3216*0.87,
IF($F3216="LIQUIDAR",_xlfn.XLOOKUP(A3216,Rotación!$A:$A,Rotación!$O:$O,0,0,-1),"")))),"")</f>
        <v>13442000</v>
      </c>
      <c r="J3216" s="13">
        <f>IFERROR(IF($F3216="ALTA",$D3216*0.94,
IF($F3216="MEDIA",$D3216*0.9,
IF($F3216="BAJA",$D3216*0.85,
IF($F3216="LIQUIDAR",_xlfn.XLOOKUP(A3216,Rotación!$A:$A,Rotación!$O:$O,0,0,-1),"")))),"")</f>
        <v>12870000</v>
      </c>
      <c r="K3216" s="13" t="str">
        <f>_xlfn.XLOOKUP(A3216,Rotación!$A:$A,Rotación!$P:$P,"",0,-1)</f>
        <v/>
      </c>
      <c r="L3216" s="25" t="e">
        <f t="shared" si="230"/>
        <v>#VALUE!</v>
      </c>
      <c r="M3216" s="26">
        <f t="shared" si="231"/>
        <v>0.87412587412587417</v>
      </c>
    </row>
    <row r="3217" spans="1:13" x14ac:dyDescent="0.3">
      <c r="A3217" t="s">
        <v>9009</v>
      </c>
      <c r="B3217" t="s">
        <v>313</v>
      </c>
      <c r="C3217" t="s">
        <v>313</v>
      </c>
      <c r="D3217">
        <v>14400000</v>
      </c>
      <c r="E3217">
        <v>11000000</v>
      </c>
      <c r="F3217" t="s">
        <v>4033</v>
      </c>
      <c r="G3217" s="13">
        <f>IFERROR(IF($F3217="ALTA",$D3217*1.03,
IF($F3217="MEDIA",$D3217*1,
IF($F3217="BAJA",$D3217*0.92,
IF($F3217="LIQUIDAR",_xlfn.XLOOKUP(A3217,Rotación!$A:$A,Rotación!$O:$O,0,0,-1),"")))),"")</f>
        <v>14400000</v>
      </c>
      <c r="H3217" s="13">
        <f>IFERROR(IF($F3217="ALTA",$D3217*1,
IF($F3217="MEDIA",$D3217*0.97,
IF($F3217="BAJA",$D3217*0.9,
IF($F3217="LIQUIDAR",_xlfn.XLOOKUP(A3217,Rotación!$A:$A,Rotación!$O:$O,0,0,-1),"")))),"")</f>
        <v>13968000</v>
      </c>
      <c r="I3217" s="13">
        <f>IFERROR(IF($F3217="ALTA",$D3217*0.97,
IF($F3217="MEDIA",$D3217*0.94,
IF($F3217="BAJA",$D3217*0.87,
IF($F3217="LIQUIDAR",_xlfn.XLOOKUP(A3217,Rotación!$A:$A,Rotación!$O:$O,0,0,-1),"")))),"")</f>
        <v>13536000</v>
      </c>
      <c r="J3217" s="13">
        <f>IFERROR(IF($F3217="ALTA",$D3217*0.94,
IF($F3217="MEDIA",$D3217*0.9,
IF($F3217="BAJA",$D3217*0.85,
IF($F3217="LIQUIDAR",_xlfn.XLOOKUP(A3217,Rotación!$A:$A,Rotación!$O:$O,0,0,-1),"")))),"")</f>
        <v>12960000</v>
      </c>
      <c r="K3217" s="13" t="str">
        <f>_xlfn.XLOOKUP(A3217,Rotación!$A:$A,Rotación!$P:$P,"",0,-1)</f>
        <v/>
      </c>
      <c r="L3217" s="25" t="e">
        <f t="shared" si="230"/>
        <v>#VALUE!</v>
      </c>
      <c r="M3217" s="26">
        <f t="shared" si="231"/>
        <v>0.76388888888888884</v>
      </c>
    </row>
    <row r="3218" spans="1:13" x14ac:dyDescent="0.3">
      <c r="A3218" t="s">
        <v>9013</v>
      </c>
      <c r="B3218" t="s">
        <v>313</v>
      </c>
      <c r="C3218" t="s">
        <v>313</v>
      </c>
      <c r="D3218">
        <v>7100000</v>
      </c>
      <c r="E3218">
        <v>5000000</v>
      </c>
      <c r="F3218" t="s">
        <v>4033</v>
      </c>
      <c r="G3218" s="13">
        <f>IFERROR(IF($F3218="ALTA",$D3218*1.03,
IF($F3218="MEDIA",$D3218*1,
IF($F3218="BAJA",$D3218*0.92,
IF($F3218="LIQUIDAR",_xlfn.XLOOKUP(A3218,Rotación!$A:$A,Rotación!$O:$O,0,0,-1),"")))),"")</f>
        <v>7100000</v>
      </c>
      <c r="H3218" s="13">
        <f>IFERROR(IF($F3218="ALTA",$D3218*1,
IF($F3218="MEDIA",$D3218*0.97,
IF($F3218="BAJA",$D3218*0.9,
IF($F3218="LIQUIDAR",_xlfn.XLOOKUP(A3218,Rotación!$A:$A,Rotación!$O:$O,0,0,-1),"")))),"")</f>
        <v>6887000</v>
      </c>
      <c r="I3218" s="13">
        <f>IFERROR(IF($F3218="ALTA",$D3218*0.97,
IF($F3218="MEDIA",$D3218*0.94,
IF($F3218="BAJA",$D3218*0.87,
IF($F3218="LIQUIDAR",_xlfn.XLOOKUP(A3218,Rotación!$A:$A,Rotación!$O:$O,0,0,-1),"")))),"")</f>
        <v>6674000</v>
      </c>
      <c r="J3218" s="13">
        <f>IFERROR(IF($F3218="ALTA",$D3218*0.94,
IF($F3218="MEDIA",$D3218*0.9,
IF($F3218="BAJA",$D3218*0.85,
IF($F3218="LIQUIDAR",_xlfn.XLOOKUP(A3218,Rotación!$A:$A,Rotación!$O:$O,0,0,-1),"")))),"")</f>
        <v>6390000</v>
      </c>
      <c r="K3218" s="13" t="str">
        <f>_xlfn.XLOOKUP(A3218,Rotación!$A:$A,Rotación!$P:$P,"",0,-1)</f>
        <v/>
      </c>
      <c r="L3218" s="25" t="e">
        <f t="shared" si="230"/>
        <v>#VALUE!</v>
      </c>
      <c r="M3218" s="26">
        <f t="shared" si="231"/>
        <v>0.70422535211267601</v>
      </c>
    </row>
    <row r="3219" spans="1:13" x14ac:dyDescent="0.3">
      <c r="A3219" t="s">
        <v>9011</v>
      </c>
      <c r="B3219" t="s">
        <v>313</v>
      </c>
      <c r="C3219" t="s">
        <v>313</v>
      </c>
      <c r="D3219">
        <v>6600000</v>
      </c>
      <c r="E3219">
        <v>5500000</v>
      </c>
      <c r="F3219" t="s">
        <v>4033</v>
      </c>
      <c r="G3219" s="13">
        <f>IFERROR(IF($F3219="ALTA",$D3219*1.03,
IF($F3219="MEDIA",$D3219*1,
IF($F3219="BAJA",$D3219*0.92,
IF($F3219="LIQUIDAR",_xlfn.XLOOKUP(A3219,Rotación!$A:$A,Rotación!$O:$O,0,0,-1),"")))),"")</f>
        <v>6600000</v>
      </c>
      <c r="H3219" s="13">
        <f>IFERROR(IF($F3219="ALTA",$D3219*1,
IF($F3219="MEDIA",$D3219*0.97,
IF($F3219="BAJA",$D3219*0.9,
IF($F3219="LIQUIDAR",_xlfn.XLOOKUP(A3219,Rotación!$A:$A,Rotación!$O:$O,0,0,-1),"")))),"")</f>
        <v>6402000</v>
      </c>
      <c r="I3219" s="13">
        <f>IFERROR(IF($F3219="ALTA",$D3219*0.97,
IF($F3219="MEDIA",$D3219*0.94,
IF($F3219="BAJA",$D3219*0.87,
IF($F3219="LIQUIDAR",_xlfn.XLOOKUP(A3219,Rotación!$A:$A,Rotación!$O:$O,0,0,-1),"")))),"")</f>
        <v>6204000</v>
      </c>
      <c r="J3219" s="13">
        <f>IFERROR(IF($F3219="ALTA",$D3219*0.94,
IF($F3219="MEDIA",$D3219*0.9,
IF($F3219="BAJA",$D3219*0.85,
IF($F3219="LIQUIDAR",_xlfn.XLOOKUP(A3219,Rotación!$A:$A,Rotación!$O:$O,0,0,-1),"")))),"")</f>
        <v>5940000</v>
      </c>
      <c r="K3219" s="13" t="str">
        <f>_xlfn.XLOOKUP(A3219,Rotación!$A:$A,Rotación!$P:$P,"",0,-1)</f>
        <v/>
      </c>
      <c r="L3219" s="25" t="e">
        <f t="shared" si="230"/>
        <v>#VALUE!</v>
      </c>
      <c r="M3219" s="26">
        <f t="shared" si="231"/>
        <v>0.83333333333333337</v>
      </c>
    </row>
    <row r="3220" spans="1:13" x14ac:dyDescent="0.3">
      <c r="A3220" t="s">
        <v>9016</v>
      </c>
      <c r="B3220" t="s">
        <v>313</v>
      </c>
      <c r="C3220" t="s">
        <v>313</v>
      </c>
      <c r="D3220">
        <v>8600000</v>
      </c>
      <c r="E3220">
        <v>7150000</v>
      </c>
      <c r="F3220" t="s">
        <v>4033</v>
      </c>
      <c r="G3220" s="13">
        <f>IFERROR(IF($F3220="ALTA",$D3220*1.03,
IF($F3220="MEDIA",$D3220*1,
IF($F3220="BAJA",$D3220*0.92,
IF($F3220="LIQUIDAR",_xlfn.XLOOKUP(A3220,Rotación!$A:$A,Rotación!$O:$O,0,0,-1),"")))),"")</f>
        <v>8600000</v>
      </c>
      <c r="H3220" s="13">
        <f>IFERROR(IF($F3220="ALTA",$D3220*1,
IF($F3220="MEDIA",$D3220*0.97,
IF($F3220="BAJA",$D3220*0.9,
IF($F3220="LIQUIDAR",_xlfn.XLOOKUP(A3220,Rotación!$A:$A,Rotación!$O:$O,0,0,-1),"")))),"")</f>
        <v>8342000</v>
      </c>
      <c r="I3220" s="13">
        <f>IFERROR(IF($F3220="ALTA",$D3220*0.97,
IF($F3220="MEDIA",$D3220*0.94,
IF($F3220="BAJA",$D3220*0.87,
IF($F3220="LIQUIDAR",_xlfn.XLOOKUP(A3220,Rotación!$A:$A,Rotación!$O:$O,0,0,-1),"")))),"")</f>
        <v>8084000</v>
      </c>
      <c r="J3220" s="13">
        <f>IFERROR(IF($F3220="ALTA",$D3220*0.94,
IF($F3220="MEDIA",$D3220*0.9,
IF($F3220="BAJA",$D3220*0.85,
IF($F3220="LIQUIDAR",_xlfn.XLOOKUP(A3220,Rotación!$A:$A,Rotación!$O:$O,0,0,-1),"")))),"")</f>
        <v>7740000</v>
      </c>
      <c r="K3220" s="13" t="str">
        <f>_xlfn.XLOOKUP(A3220,Rotación!$A:$A,Rotación!$P:$P,"",0,-1)</f>
        <v/>
      </c>
      <c r="L3220" s="25" t="e">
        <f t="shared" si="230"/>
        <v>#VALUE!</v>
      </c>
      <c r="M3220" s="26">
        <f t="shared" si="231"/>
        <v>0.83139534883720934</v>
      </c>
    </row>
    <row r="3221" spans="1:13" x14ac:dyDescent="0.3">
      <c r="A3221" t="s">
        <v>2004</v>
      </c>
      <c r="B3221" t="s">
        <v>313</v>
      </c>
      <c r="C3221" t="s">
        <v>313</v>
      </c>
      <c r="D3221">
        <v>15500000</v>
      </c>
      <c r="E3221">
        <v>12500000</v>
      </c>
      <c r="F3221" t="s">
        <v>4033</v>
      </c>
      <c r="G3221" s="13">
        <f>IFERROR(IF($F3221="ALTA",$D3221*1.03,
IF($F3221="MEDIA",$D3221*1,
IF($F3221="BAJA",$D3221*0.92,
IF($F3221="LIQUIDAR",_xlfn.XLOOKUP(A3221,Rotación!$A:$A,Rotación!$O:$O,0,0,-1),"")))),"")</f>
        <v>15500000</v>
      </c>
      <c r="H3221" s="13">
        <f>IFERROR(IF($F3221="ALTA",$D3221*1,
IF($F3221="MEDIA",$D3221*0.97,
IF($F3221="BAJA",$D3221*0.9,
IF($F3221="LIQUIDAR",_xlfn.XLOOKUP(A3221,Rotación!$A:$A,Rotación!$O:$O,0,0,-1),"")))),"")</f>
        <v>15035000</v>
      </c>
      <c r="I3221" s="13">
        <f>IFERROR(IF($F3221="ALTA",$D3221*0.97,
IF($F3221="MEDIA",$D3221*0.94,
IF($F3221="BAJA",$D3221*0.87,
IF($F3221="LIQUIDAR",_xlfn.XLOOKUP(A3221,Rotación!$A:$A,Rotación!$O:$O,0,0,-1),"")))),"")</f>
        <v>14570000</v>
      </c>
      <c r="J3221" s="13">
        <f>IFERROR(IF($F3221="ALTA",$D3221*0.94,
IF($F3221="MEDIA",$D3221*0.9,
IF($F3221="BAJA",$D3221*0.85,
IF($F3221="LIQUIDAR",_xlfn.XLOOKUP(A3221,Rotación!$A:$A,Rotación!$O:$O,0,0,-1),"")))),"")</f>
        <v>13950000</v>
      </c>
      <c r="K3221" s="13" t="str">
        <f>_xlfn.XLOOKUP(A3221,Rotación!$A:$A,Rotación!$P:$P,"",0,-1)</f>
        <v/>
      </c>
      <c r="L3221" s="25" t="e">
        <f t="shared" si="230"/>
        <v>#VALUE!</v>
      </c>
      <c r="M3221" s="26">
        <f t="shared" si="231"/>
        <v>0.80645161290322576</v>
      </c>
    </row>
    <row r="3222" spans="1:13" x14ac:dyDescent="0.3">
      <c r="A3222" t="s">
        <v>9020</v>
      </c>
      <c r="B3222" t="s">
        <v>313</v>
      </c>
      <c r="C3222" t="s">
        <v>313</v>
      </c>
      <c r="D3222">
        <v>21000000</v>
      </c>
      <c r="E3222">
        <v>17000000</v>
      </c>
      <c r="F3222" t="s">
        <v>4033</v>
      </c>
      <c r="G3222" s="13">
        <f>IFERROR(IF($F3222="ALTA",$D3222*1.03,
IF($F3222="MEDIA",$D3222*1,
IF($F3222="BAJA",$D3222*0.92,
IF($F3222="LIQUIDAR",_xlfn.XLOOKUP(A3222,Rotación!$A:$A,Rotación!$O:$O,0,0,-1),"")))),"")</f>
        <v>21000000</v>
      </c>
      <c r="H3222" s="13">
        <f>IFERROR(IF($F3222="ALTA",$D3222*1,
IF($F3222="MEDIA",$D3222*0.97,
IF($F3222="BAJA",$D3222*0.9,
IF($F3222="LIQUIDAR",_xlfn.XLOOKUP(A3222,Rotación!$A:$A,Rotación!$O:$O,0,0,-1),"")))),"")</f>
        <v>20370000</v>
      </c>
      <c r="I3222" s="13">
        <f>IFERROR(IF($F3222="ALTA",$D3222*0.97,
IF($F3222="MEDIA",$D3222*0.94,
IF($F3222="BAJA",$D3222*0.87,
IF($F3222="LIQUIDAR",_xlfn.XLOOKUP(A3222,Rotación!$A:$A,Rotación!$O:$O,0,0,-1),"")))),"")</f>
        <v>19740000</v>
      </c>
      <c r="J3222" s="13">
        <f>IFERROR(IF($F3222="ALTA",$D3222*0.94,
IF($F3222="MEDIA",$D3222*0.9,
IF($F3222="BAJA",$D3222*0.85,
IF($F3222="LIQUIDAR",_xlfn.XLOOKUP(A3222,Rotación!$A:$A,Rotación!$O:$O,0,0,-1),"")))),"")</f>
        <v>18900000</v>
      </c>
      <c r="K3222" s="13" t="str">
        <f>_xlfn.XLOOKUP(A3222,Rotación!$A:$A,Rotación!$P:$P,"",0,-1)</f>
        <v/>
      </c>
      <c r="L3222" s="25" t="e">
        <f t="shared" si="230"/>
        <v>#VALUE!</v>
      </c>
      <c r="M3222" s="26">
        <f t="shared" si="231"/>
        <v>0.80952380952380953</v>
      </c>
    </row>
    <row r="3223" spans="1:13" x14ac:dyDescent="0.3">
      <c r="A3223" t="s">
        <v>9022</v>
      </c>
      <c r="B3223" t="s">
        <v>313</v>
      </c>
      <c r="C3223" t="s">
        <v>313</v>
      </c>
      <c r="D3223">
        <v>18200000</v>
      </c>
      <c r="E3223">
        <v>15000000</v>
      </c>
      <c r="F3223" t="s">
        <v>4033</v>
      </c>
      <c r="G3223" s="13">
        <f>IFERROR(IF($F3223="ALTA",$D3223*1.03,
IF($F3223="MEDIA",$D3223*1,
IF($F3223="BAJA",$D3223*0.92,
IF($F3223="LIQUIDAR",_xlfn.XLOOKUP(A3223,Rotación!$A:$A,Rotación!$O:$O,0,0,-1),"")))),"")</f>
        <v>18200000</v>
      </c>
      <c r="H3223" s="13">
        <f>IFERROR(IF($F3223="ALTA",$D3223*1,
IF($F3223="MEDIA",$D3223*0.97,
IF($F3223="BAJA",$D3223*0.9,
IF($F3223="LIQUIDAR",_xlfn.XLOOKUP(A3223,Rotación!$A:$A,Rotación!$O:$O,0,0,-1),"")))),"")</f>
        <v>17654000</v>
      </c>
      <c r="I3223" s="13">
        <f>IFERROR(IF($F3223="ALTA",$D3223*0.97,
IF($F3223="MEDIA",$D3223*0.94,
IF($F3223="BAJA",$D3223*0.87,
IF($F3223="LIQUIDAR",_xlfn.XLOOKUP(A3223,Rotación!$A:$A,Rotación!$O:$O,0,0,-1),"")))),"")</f>
        <v>17108000</v>
      </c>
      <c r="J3223" s="13">
        <f>IFERROR(IF($F3223="ALTA",$D3223*0.94,
IF($F3223="MEDIA",$D3223*0.9,
IF($F3223="BAJA",$D3223*0.85,
IF($F3223="LIQUIDAR",_xlfn.XLOOKUP(A3223,Rotación!$A:$A,Rotación!$O:$O,0,0,-1),"")))),"")</f>
        <v>16380000</v>
      </c>
      <c r="K3223" s="13" t="str">
        <f>_xlfn.XLOOKUP(A3223,Rotación!$A:$A,Rotación!$P:$P,"",0,-1)</f>
        <v/>
      </c>
      <c r="L3223" s="25" t="e">
        <f t="shared" si="230"/>
        <v>#VALUE!</v>
      </c>
      <c r="M3223" s="26">
        <f t="shared" si="231"/>
        <v>0.82417582417582413</v>
      </c>
    </row>
    <row r="3224" spans="1:13" x14ac:dyDescent="0.3">
      <c r="A3224" t="s">
        <v>9024</v>
      </c>
      <c r="B3224" t="s">
        <v>313</v>
      </c>
      <c r="C3224" t="s">
        <v>313</v>
      </c>
      <c r="D3224">
        <v>17000000</v>
      </c>
      <c r="E3224">
        <v>13500000</v>
      </c>
      <c r="F3224" t="s">
        <v>4033</v>
      </c>
      <c r="G3224" s="13">
        <f>IFERROR(IF($F3224="ALTA",$D3224*1.03,
IF($F3224="MEDIA",$D3224*1,
IF($F3224="BAJA",$D3224*0.92,
IF($F3224="LIQUIDAR",_xlfn.XLOOKUP(A3224,Rotación!$A:$A,Rotación!$O:$O,0,0,-1),"")))),"")</f>
        <v>17000000</v>
      </c>
      <c r="H3224" s="13">
        <f>IFERROR(IF($F3224="ALTA",$D3224*1,
IF($F3224="MEDIA",$D3224*0.97,
IF($F3224="BAJA",$D3224*0.9,
IF($F3224="LIQUIDAR",_xlfn.XLOOKUP(A3224,Rotación!$A:$A,Rotación!$O:$O,0,0,-1),"")))),"")</f>
        <v>16490000</v>
      </c>
      <c r="I3224" s="13">
        <f>IFERROR(IF($F3224="ALTA",$D3224*0.97,
IF($F3224="MEDIA",$D3224*0.94,
IF($F3224="BAJA",$D3224*0.87,
IF($F3224="LIQUIDAR",_xlfn.XLOOKUP(A3224,Rotación!$A:$A,Rotación!$O:$O,0,0,-1),"")))),"")</f>
        <v>15980000</v>
      </c>
      <c r="J3224" s="13">
        <f>IFERROR(IF($F3224="ALTA",$D3224*0.94,
IF($F3224="MEDIA",$D3224*0.9,
IF($F3224="BAJA",$D3224*0.85,
IF($F3224="LIQUIDAR",_xlfn.XLOOKUP(A3224,Rotación!$A:$A,Rotación!$O:$O,0,0,-1),"")))),"")</f>
        <v>15300000</v>
      </c>
      <c r="K3224" s="13" t="str">
        <f>_xlfn.XLOOKUP(A3224,Rotación!$A:$A,Rotación!$P:$P,"",0,-1)</f>
        <v/>
      </c>
      <c r="L3224" s="25" t="e">
        <f t="shared" si="230"/>
        <v>#VALUE!</v>
      </c>
      <c r="M3224" s="26">
        <f t="shared" si="231"/>
        <v>0.79411764705882348</v>
      </c>
    </row>
    <row r="3225" spans="1:13" x14ac:dyDescent="0.3">
      <c r="A3225" t="s">
        <v>9029</v>
      </c>
      <c r="B3225" t="s">
        <v>313</v>
      </c>
      <c r="C3225" t="s">
        <v>313</v>
      </c>
      <c r="D3225">
        <v>21000000</v>
      </c>
      <c r="E3225">
        <v>16000000</v>
      </c>
      <c r="F3225" t="s">
        <v>5391</v>
      </c>
      <c r="G3225" s="13">
        <f>IFERROR(IF($F3225="ALTA",$D3225*1.03,
IF($F3225="MEDIA",$D3225*1,
IF($F3225="BAJA",$D3225*0.92,
IF($F3225="LIQUIDAR",_xlfn.XLOOKUP(A3225,Rotación!$A:$A,Rotación!$O:$O,0,0,-1),"")))),"")</f>
        <v>19320000</v>
      </c>
      <c r="H3225" s="13">
        <f>IFERROR(IF($F3225="ALTA",$D3225*1,
IF($F3225="MEDIA",$D3225*0.97,
IF($F3225="BAJA",$D3225*0.9,
IF($F3225="LIQUIDAR",_xlfn.XLOOKUP(A3225,Rotación!$A:$A,Rotación!$O:$O,0,0,-1),"")))),"")</f>
        <v>18900000</v>
      </c>
      <c r="I3225" s="13">
        <f>IFERROR(IF($F3225="ALTA",$D3225*0.97,
IF($F3225="MEDIA",$D3225*0.94,
IF($F3225="BAJA",$D3225*0.87,
IF($F3225="LIQUIDAR",_xlfn.XLOOKUP(A3225,Rotación!$A:$A,Rotación!$O:$O,0,0,-1),"")))),"")</f>
        <v>18270000</v>
      </c>
      <c r="J3225" s="13">
        <f>IFERROR(IF($F3225="ALTA",$D3225*0.94,
IF($F3225="MEDIA",$D3225*0.9,
IF($F3225="BAJA",$D3225*0.85,
IF($F3225="LIQUIDAR",_xlfn.XLOOKUP(A3225,Rotación!$A:$A,Rotación!$O:$O,0,0,-1),"")))),"")</f>
        <v>17850000</v>
      </c>
      <c r="K3225" s="13" t="str">
        <f>_xlfn.XLOOKUP(A3225,Rotación!$A:$A,Rotación!$P:$P,"",0,-1)</f>
        <v/>
      </c>
      <c r="L3225" s="25" t="e">
        <f t="shared" si="230"/>
        <v>#VALUE!</v>
      </c>
      <c r="M3225" s="26">
        <f t="shared" si="231"/>
        <v>0.76190476190476186</v>
      </c>
    </row>
    <row r="3226" spans="1:13" x14ac:dyDescent="0.3">
      <c r="A3226" t="s">
        <v>9031</v>
      </c>
      <c r="B3226" t="s">
        <v>313</v>
      </c>
      <c r="C3226" t="s">
        <v>313</v>
      </c>
      <c r="D3226">
        <v>10300000</v>
      </c>
      <c r="E3226">
        <v>8200000</v>
      </c>
      <c r="F3226" t="s">
        <v>4033</v>
      </c>
      <c r="G3226" s="13">
        <f>IFERROR(IF($F3226="ALTA",$D3226*1.03,
IF($F3226="MEDIA",$D3226*1,
IF($F3226="BAJA",$D3226*0.92,
IF($F3226="LIQUIDAR",_xlfn.XLOOKUP(A3226,Rotación!$A:$A,Rotación!$O:$O,0,0,-1),"")))),"")</f>
        <v>10300000</v>
      </c>
      <c r="H3226" s="13">
        <f>IFERROR(IF($F3226="ALTA",$D3226*1,
IF($F3226="MEDIA",$D3226*0.97,
IF($F3226="BAJA",$D3226*0.9,
IF($F3226="LIQUIDAR",_xlfn.XLOOKUP(A3226,Rotación!$A:$A,Rotación!$O:$O,0,0,-1),"")))),"")</f>
        <v>9991000</v>
      </c>
      <c r="I3226" s="13">
        <f>IFERROR(IF($F3226="ALTA",$D3226*0.97,
IF($F3226="MEDIA",$D3226*0.94,
IF($F3226="BAJA",$D3226*0.87,
IF($F3226="LIQUIDAR",_xlfn.XLOOKUP(A3226,Rotación!$A:$A,Rotación!$O:$O,0,0,-1),"")))),"")</f>
        <v>9682000</v>
      </c>
      <c r="J3226" s="13">
        <f>IFERROR(IF($F3226="ALTA",$D3226*0.94,
IF($F3226="MEDIA",$D3226*0.9,
IF($F3226="BAJA",$D3226*0.85,
IF($F3226="LIQUIDAR",_xlfn.XLOOKUP(A3226,Rotación!$A:$A,Rotación!$O:$O,0,0,-1),"")))),"")</f>
        <v>9270000</v>
      </c>
      <c r="K3226" s="13" t="str">
        <f>_xlfn.XLOOKUP(A3226,Rotación!$A:$A,Rotación!$P:$P,"",0,-1)</f>
        <v/>
      </c>
      <c r="L3226" s="25" t="e">
        <f t="shared" si="230"/>
        <v>#VALUE!</v>
      </c>
      <c r="M3226" s="26">
        <f t="shared" si="231"/>
        <v>0.79611650485436891</v>
      </c>
    </row>
    <row r="3227" spans="1:13" x14ac:dyDescent="0.3">
      <c r="A3227" t="s">
        <v>8671</v>
      </c>
      <c r="B3227" t="s">
        <v>313</v>
      </c>
      <c r="C3227" t="s">
        <v>313</v>
      </c>
      <c r="D3227">
        <v>14600000</v>
      </c>
      <c r="E3227">
        <v>11500000</v>
      </c>
      <c r="F3227" t="s">
        <v>4033</v>
      </c>
      <c r="G3227" s="13">
        <f>IFERROR(IF($F3227="ALTA",$D3227*1.03,
IF($F3227="MEDIA",$D3227*1,
IF($F3227="BAJA",$D3227*0.92,
IF($F3227="LIQUIDAR",_xlfn.XLOOKUP(A3227,Rotación!$A:$A,Rotación!$O:$O,0,0,-1),"")))),"")</f>
        <v>14600000</v>
      </c>
      <c r="H3227" s="13">
        <f>IFERROR(IF($F3227="ALTA",$D3227*1,
IF($F3227="MEDIA",$D3227*0.97,
IF($F3227="BAJA",$D3227*0.9,
IF($F3227="LIQUIDAR",_xlfn.XLOOKUP(A3227,Rotación!$A:$A,Rotación!$O:$O,0,0,-1),"")))),"")</f>
        <v>14162000</v>
      </c>
      <c r="I3227" s="13">
        <f>IFERROR(IF($F3227="ALTA",$D3227*0.97,
IF($F3227="MEDIA",$D3227*0.94,
IF($F3227="BAJA",$D3227*0.87,
IF($F3227="LIQUIDAR",_xlfn.XLOOKUP(A3227,Rotación!$A:$A,Rotación!$O:$O,0,0,-1),"")))),"")</f>
        <v>13724000</v>
      </c>
      <c r="J3227" s="13">
        <f>IFERROR(IF($F3227="ALTA",$D3227*0.94,
IF($F3227="MEDIA",$D3227*0.9,
IF($F3227="BAJA",$D3227*0.85,
IF($F3227="LIQUIDAR",_xlfn.XLOOKUP(A3227,Rotación!$A:$A,Rotación!$O:$O,0,0,-1),"")))),"")</f>
        <v>13140000</v>
      </c>
      <c r="K3227" s="13" t="str">
        <f>_xlfn.XLOOKUP(A3227,Rotación!$A:$A,Rotación!$P:$P,"",0,-1)</f>
        <v/>
      </c>
      <c r="L3227" s="25" t="e">
        <f t="shared" si="230"/>
        <v>#VALUE!</v>
      </c>
      <c r="M3227" s="26">
        <f t="shared" si="231"/>
        <v>0.78767123287671237</v>
      </c>
    </row>
    <row r="3228" spans="1:13" x14ac:dyDescent="0.3">
      <c r="A3228" t="s">
        <v>9035</v>
      </c>
      <c r="B3228" t="s">
        <v>313</v>
      </c>
      <c r="C3228" t="s">
        <v>313</v>
      </c>
      <c r="D3228">
        <v>12500000</v>
      </c>
      <c r="E3228">
        <v>10250000</v>
      </c>
      <c r="F3228" t="s">
        <v>4033</v>
      </c>
      <c r="G3228" s="13">
        <f>IFERROR(IF($F3228="ALTA",$D3228*1.03,
IF($F3228="MEDIA",$D3228*1,
IF($F3228="BAJA",$D3228*0.92,
IF($F3228="LIQUIDAR",_xlfn.XLOOKUP(A3228,Rotación!$A:$A,Rotación!$O:$O,0,0,-1),"")))),"")</f>
        <v>12500000</v>
      </c>
      <c r="H3228" s="13">
        <f>IFERROR(IF($F3228="ALTA",$D3228*1,
IF($F3228="MEDIA",$D3228*0.97,
IF($F3228="BAJA",$D3228*0.9,
IF($F3228="LIQUIDAR",_xlfn.XLOOKUP(A3228,Rotación!$A:$A,Rotación!$O:$O,0,0,-1),"")))),"")</f>
        <v>12125000</v>
      </c>
      <c r="I3228" s="13">
        <f>IFERROR(IF($F3228="ALTA",$D3228*0.97,
IF($F3228="MEDIA",$D3228*0.94,
IF($F3228="BAJA",$D3228*0.87,
IF($F3228="LIQUIDAR",_xlfn.XLOOKUP(A3228,Rotación!$A:$A,Rotación!$O:$O,0,0,-1),"")))),"")</f>
        <v>11750000</v>
      </c>
      <c r="J3228" s="13">
        <f>IFERROR(IF($F3228="ALTA",$D3228*0.94,
IF($F3228="MEDIA",$D3228*0.9,
IF($F3228="BAJA",$D3228*0.85,
IF($F3228="LIQUIDAR",_xlfn.XLOOKUP(A3228,Rotación!$A:$A,Rotación!$O:$O,0,0,-1),"")))),"")</f>
        <v>11250000</v>
      </c>
      <c r="K3228" s="13" t="str">
        <f>_xlfn.XLOOKUP(A3228,Rotación!$A:$A,Rotación!$P:$P,"",0,-1)</f>
        <v/>
      </c>
      <c r="L3228" s="25" t="e">
        <f t="shared" si="230"/>
        <v>#VALUE!</v>
      </c>
      <c r="M3228" s="26">
        <f t="shared" si="231"/>
        <v>0.82</v>
      </c>
    </row>
    <row r="3229" spans="1:13" x14ac:dyDescent="0.3">
      <c r="A3229" t="s">
        <v>9042</v>
      </c>
      <c r="B3229" t="s">
        <v>313</v>
      </c>
      <c r="C3229" t="s">
        <v>313</v>
      </c>
      <c r="D3229">
        <v>14300000</v>
      </c>
      <c r="E3229">
        <v>12500000</v>
      </c>
      <c r="F3229" t="s">
        <v>4033</v>
      </c>
      <c r="G3229" s="13">
        <f>IFERROR(IF($F3229="ALTA",$D3229*1.03,
IF($F3229="MEDIA",$D3229*1,
IF($F3229="BAJA",$D3229*0.92,
IF($F3229="LIQUIDAR",_xlfn.XLOOKUP(A3229,Rotación!$A:$A,Rotación!$O:$O,0,0,-1),"")))),"")</f>
        <v>14300000</v>
      </c>
      <c r="H3229" s="13">
        <f>IFERROR(IF($F3229="ALTA",$D3229*1,
IF($F3229="MEDIA",$D3229*0.97,
IF($F3229="BAJA",$D3229*0.9,
IF($F3229="LIQUIDAR",_xlfn.XLOOKUP(A3229,Rotación!$A:$A,Rotación!$O:$O,0,0,-1),"")))),"")</f>
        <v>13871000</v>
      </c>
      <c r="I3229" s="13">
        <f>IFERROR(IF($F3229="ALTA",$D3229*0.97,
IF($F3229="MEDIA",$D3229*0.94,
IF($F3229="BAJA",$D3229*0.87,
IF($F3229="LIQUIDAR",_xlfn.XLOOKUP(A3229,Rotación!$A:$A,Rotación!$O:$O,0,0,-1),"")))),"")</f>
        <v>13442000</v>
      </c>
      <c r="J3229" s="13">
        <f>IFERROR(IF($F3229="ALTA",$D3229*0.94,
IF($F3229="MEDIA",$D3229*0.9,
IF($F3229="BAJA",$D3229*0.85,
IF($F3229="LIQUIDAR",_xlfn.XLOOKUP(A3229,Rotación!$A:$A,Rotación!$O:$O,0,0,-1),"")))),"")</f>
        <v>12870000</v>
      </c>
      <c r="K3229" s="13" t="str">
        <f>_xlfn.XLOOKUP(A3229,Rotación!$A:$A,Rotación!$P:$P,"",0,-1)</f>
        <v/>
      </c>
      <c r="L3229" s="25" t="e">
        <f t="shared" si="230"/>
        <v>#VALUE!</v>
      </c>
      <c r="M3229" s="26">
        <f t="shared" si="231"/>
        <v>0.87412587412587417</v>
      </c>
    </row>
    <row r="3230" spans="1:13" x14ac:dyDescent="0.3">
      <c r="A3230" t="s">
        <v>9044</v>
      </c>
      <c r="B3230" t="s">
        <v>313</v>
      </c>
      <c r="C3230" t="s">
        <v>313</v>
      </c>
      <c r="D3230">
        <v>10800000</v>
      </c>
      <c r="E3230">
        <v>8500000</v>
      </c>
      <c r="F3230" t="s">
        <v>4033</v>
      </c>
      <c r="G3230" s="13">
        <f>IFERROR(IF($F3230="ALTA",$D3230*1.03,
IF($F3230="MEDIA",$D3230*1,
IF($F3230="BAJA",$D3230*0.92,
IF($F3230="LIQUIDAR",_xlfn.XLOOKUP(A3230,Rotación!$A:$A,Rotación!$O:$O,0,0,-1),"")))),"")</f>
        <v>10800000</v>
      </c>
      <c r="H3230" s="13">
        <f>IFERROR(IF($F3230="ALTA",$D3230*1,
IF($F3230="MEDIA",$D3230*0.97,
IF($F3230="BAJA",$D3230*0.9,
IF($F3230="LIQUIDAR",_xlfn.XLOOKUP(A3230,Rotación!$A:$A,Rotación!$O:$O,0,0,-1),"")))),"")</f>
        <v>10476000</v>
      </c>
      <c r="I3230" s="13">
        <f>IFERROR(IF($F3230="ALTA",$D3230*0.97,
IF($F3230="MEDIA",$D3230*0.94,
IF($F3230="BAJA",$D3230*0.87,
IF($F3230="LIQUIDAR",_xlfn.XLOOKUP(A3230,Rotación!$A:$A,Rotación!$O:$O,0,0,-1),"")))),"")</f>
        <v>10152000</v>
      </c>
      <c r="J3230" s="13">
        <f>IFERROR(IF($F3230="ALTA",$D3230*0.94,
IF($F3230="MEDIA",$D3230*0.9,
IF($F3230="BAJA",$D3230*0.85,
IF($F3230="LIQUIDAR",_xlfn.XLOOKUP(A3230,Rotación!$A:$A,Rotación!$O:$O,0,0,-1),"")))),"")</f>
        <v>9720000</v>
      </c>
      <c r="K3230" s="13" t="str">
        <f>_xlfn.XLOOKUP(A3230,Rotación!$A:$A,Rotación!$P:$P,"",0,-1)</f>
        <v/>
      </c>
      <c r="L3230" s="25" t="e">
        <f t="shared" si="230"/>
        <v>#VALUE!</v>
      </c>
      <c r="M3230" s="26">
        <f t="shared" si="231"/>
        <v>0.78703703703703709</v>
      </c>
    </row>
    <row r="3231" spans="1:13" x14ac:dyDescent="0.3">
      <c r="A3231" t="s">
        <v>5268</v>
      </c>
      <c r="B3231" t="s">
        <v>313</v>
      </c>
      <c r="C3231" t="s">
        <v>313</v>
      </c>
      <c r="D3231">
        <v>30600000</v>
      </c>
      <c r="E3231">
        <v>23000000</v>
      </c>
      <c r="F3231" t="s">
        <v>5391</v>
      </c>
      <c r="G3231" s="13">
        <f>IFERROR(IF($F3231="ALTA",$D3231*1.03,
IF($F3231="MEDIA",$D3231*1,
IF($F3231="BAJA",$D3231*0.92,
IF($F3231="LIQUIDAR",_xlfn.XLOOKUP(A3231,Rotación!$A:$A,Rotación!$O:$O,0,0,-1),"")))),"")</f>
        <v>28152000</v>
      </c>
      <c r="H3231" s="13">
        <f>IFERROR(IF($F3231="ALTA",$D3231*1,
IF($F3231="MEDIA",$D3231*0.97,
IF($F3231="BAJA",$D3231*0.9,
IF($F3231="LIQUIDAR",_xlfn.XLOOKUP(A3231,Rotación!$A:$A,Rotación!$O:$O,0,0,-1),"")))),"")</f>
        <v>27540000</v>
      </c>
      <c r="I3231" s="13">
        <f>IFERROR(IF($F3231="ALTA",$D3231*0.97,
IF($F3231="MEDIA",$D3231*0.94,
IF($F3231="BAJA",$D3231*0.87,
IF($F3231="LIQUIDAR",_xlfn.XLOOKUP(A3231,Rotación!$A:$A,Rotación!$O:$O,0,0,-1),"")))),"")</f>
        <v>26622000</v>
      </c>
      <c r="J3231" s="13">
        <f>IFERROR(IF($F3231="ALTA",$D3231*0.94,
IF($F3231="MEDIA",$D3231*0.9,
IF($F3231="BAJA",$D3231*0.85,
IF($F3231="LIQUIDAR",_xlfn.XLOOKUP(A3231,Rotación!$A:$A,Rotación!$O:$O,0,0,-1),"")))),"")</f>
        <v>26010000</v>
      </c>
      <c r="K3231" s="13">
        <f>_xlfn.XLOOKUP(A3231,Rotación!$A:$A,Rotación!$P:$P,"",0,-1)</f>
        <v>25990000</v>
      </c>
      <c r="L3231" s="25">
        <f t="shared" si="230"/>
        <v>-4610000</v>
      </c>
      <c r="M3231" s="26">
        <f t="shared" si="231"/>
        <v>0.75163398692810457</v>
      </c>
    </row>
    <row r="3232" spans="1:13" x14ac:dyDescent="0.3">
      <c r="A3232" t="s">
        <v>5439</v>
      </c>
      <c r="B3232" t="s">
        <v>313</v>
      </c>
      <c r="C3232" t="s">
        <v>313</v>
      </c>
      <c r="D3232">
        <v>12000000</v>
      </c>
      <c r="E3232">
        <v>10300000</v>
      </c>
      <c r="F3232" t="s">
        <v>4033</v>
      </c>
      <c r="G3232" s="13">
        <f>IFERROR(IF($F3232="ALTA",$D3232*1.03,
IF($F3232="MEDIA",$D3232*1,
IF($F3232="BAJA",$D3232*0.92,
IF($F3232="LIQUIDAR",_xlfn.XLOOKUP(A3232,Rotación!$A:$A,Rotación!$O:$O,0,0,-1),"")))),"")</f>
        <v>12000000</v>
      </c>
      <c r="H3232" s="13">
        <f>IFERROR(IF($F3232="ALTA",$D3232*1,
IF($F3232="MEDIA",$D3232*0.97,
IF($F3232="BAJA",$D3232*0.9,
IF($F3232="LIQUIDAR",_xlfn.XLOOKUP(A3232,Rotación!$A:$A,Rotación!$O:$O,0,0,-1),"")))),"")</f>
        <v>11640000</v>
      </c>
      <c r="I3232" s="13">
        <f>IFERROR(IF($F3232="ALTA",$D3232*0.97,
IF($F3232="MEDIA",$D3232*0.94,
IF($F3232="BAJA",$D3232*0.87,
IF($F3232="LIQUIDAR",_xlfn.XLOOKUP(A3232,Rotación!$A:$A,Rotación!$O:$O,0,0,-1),"")))),"")</f>
        <v>11280000</v>
      </c>
      <c r="J3232" s="13">
        <f>IFERROR(IF($F3232="ALTA",$D3232*0.94,
IF($F3232="MEDIA",$D3232*0.9,
IF($F3232="BAJA",$D3232*0.85,
IF($F3232="LIQUIDAR",_xlfn.XLOOKUP(A3232,Rotación!$A:$A,Rotación!$O:$O,0,0,-1),"")))),"")</f>
        <v>10800000</v>
      </c>
      <c r="K3232" s="13" t="str">
        <f>_xlfn.XLOOKUP(A3232,Rotación!$A:$A,Rotación!$P:$P,"",0,-1)</f>
        <v/>
      </c>
      <c r="L3232" s="25" t="e">
        <f t="shared" si="230"/>
        <v>#VALUE!</v>
      </c>
      <c r="M3232" s="26">
        <f t="shared" si="231"/>
        <v>0.85833333333333328</v>
      </c>
    </row>
    <row r="3233" spans="1:13" x14ac:dyDescent="0.3">
      <c r="A3233" t="s">
        <v>602</v>
      </c>
      <c r="B3233" t="s">
        <v>313</v>
      </c>
      <c r="C3233" t="s">
        <v>313</v>
      </c>
      <c r="D3233">
        <v>20500000</v>
      </c>
      <c r="E3233">
        <v>17000000</v>
      </c>
      <c r="F3233" t="s">
        <v>4033</v>
      </c>
      <c r="G3233" s="13">
        <f>IFERROR(IF($F3233="ALTA",$D3233*1.03,
IF($F3233="MEDIA",$D3233*1,
IF($F3233="BAJA",$D3233*0.92,
IF($F3233="LIQUIDAR",_xlfn.XLOOKUP(A3233,Rotación!$A:$A,Rotación!$O:$O,0,0,-1),"")))),"")</f>
        <v>20500000</v>
      </c>
      <c r="H3233" s="13">
        <f>IFERROR(IF($F3233="ALTA",$D3233*1,
IF($F3233="MEDIA",$D3233*0.97,
IF($F3233="BAJA",$D3233*0.9,
IF($F3233="LIQUIDAR",_xlfn.XLOOKUP(A3233,Rotación!$A:$A,Rotación!$O:$O,0,0,-1),"")))),"")</f>
        <v>19885000</v>
      </c>
      <c r="I3233" s="13">
        <f>IFERROR(IF($F3233="ALTA",$D3233*0.97,
IF($F3233="MEDIA",$D3233*0.94,
IF($F3233="BAJA",$D3233*0.87,
IF($F3233="LIQUIDAR",_xlfn.XLOOKUP(A3233,Rotación!$A:$A,Rotación!$O:$O,0,0,-1),"")))),"")</f>
        <v>19270000</v>
      </c>
      <c r="J3233" s="13">
        <f>IFERROR(IF($F3233="ALTA",$D3233*0.94,
IF($F3233="MEDIA",$D3233*0.9,
IF($F3233="BAJA",$D3233*0.85,
IF($F3233="LIQUIDAR",_xlfn.XLOOKUP(A3233,Rotación!$A:$A,Rotación!$O:$O,0,0,-1),"")))),"")</f>
        <v>18450000</v>
      </c>
      <c r="K3233" s="13" t="str">
        <f>_xlfn.XLOOKUP(A3233,Rotación!$A:$A,Rotación!$P:$P,"",0,-1)</f>
        <v/>
      </c>
      <c r="L3233" s="25" t="e">
        <f t="shared" si="230"/>
        <v>#VALUE!</v>
      </c>
      <c r="M3233" s="26">
        <f t="shared" si="231"/>
        <v>0.82926829268292679</v>
      </c>
    </row>
    <row r="3234" spans="1:13" x14ac:dyDescent="0.3">
      <c r="A3234" t="s">
        <v>8677</v>
      </c>
      <c r="B3234" t="s">
        <v>313</v>
      </c>
      <c r="C3234" t="s">
        <v>313</v>
      </c>
      <c r="D3234">
        <v>16600000</v>
      </c>
      <c r="E3234">
        <v>13800000</v>
      </c>
      <c r="F3234" t="s">
        <v>4033</v>
      </c>
      <c r="G3234" s="13">
        <f>IFERROR(IF($F3234="ALTA",$D3234*1.03,
IF($F3234="MEDIA",$D3234*1,
IF($F3234="BAJA",$D3234*0.92,
IF($F3234="LIQUIDAR",_xlfn.XLOOKUP(A3234,Rotación!$A:$A,Rotación!$O:$O,0,0,-1),"")))),"")</f>
        <v>16600000</v>
      </c>
      <c r="H3234" s="13">
        <f>IFERROR(IF($F3234="ALTA",$D3234*1,
IF($F3234="MEDIA",$D3234*0.97,
IF($F3234="BAJA",$D3234*0.9,
IF($F3234="LIQUIDAR",_xlfn.XLOOKUP(A3234,Rotación!$A:$A,Rotación!$O:$O,0,0,-1),"")))),"")</f>
        <v>16102000</v>
      </c>
      <c r="I3234" s="13">
        <f>IFERROR(IF($F3234="ALTA",$D3234*0.97,
IF($F3234="MEDIA",$D3234*0.94,
IF($F3234="BAJA",$D3234*0.87,
IF($F3234="LIQUIDAR",_xlfn.XLOOKUP(A3234,Rotación!$A:$A,Rotación!$O:$O,0,0,-1),"")))),"")</f>
        <v>15604000</v>
      </c>
      <c r="J3234" s="13">
        <f>IFERROR(IF($F3234="ALTA",$D3234*0.94,
IF($F3234="MEDIA",$D3234*0.9,
IF($F3234="BAJA",$D3234*0.85,
IF($F3234="LIQUIDAR",_xlfn.XLOOKUP(A3234,Rotación!$A:$A,Rotación!$O:$O,0,0,-1),"")))),"")</f>
        <v>14940000</v>
      </c>
      <c r="K3234" s="13" t="str">
        <f>_xlfn.XLOOKUP(A3234,Rotación!$A:$A,Rotación!$P:$P,"",0,-1)</f>
        <v/>
      </c>
      <c r="L3234" s="25" t="e">
        <f t="shared" si="230"/>
        <v>#VALUE!</v>
      </c>
      <c r="M3234" s="26">
        <f t="shared" si="231"/>
        <v>0.83132530120481929</v>
      </c>
    </row>
    <row r="3235" spans="1:13" x14ac:dyDescent="0.3">
      <c r="A3235" t="s">
        <v>9054</v>
      </c>
      <c r="B3235" t="s">
        <v>313</v>
      </c>
      <c r="C3235" t="s">
        <v>313</v>
      </c>
      <c r="D3235">
        <v>15300000</v>
      </c>
      <c r="E3235">
        <v>11700000</v>
      </c>
      <c r="F3235" t="s">
        <v>4033</v>
      </c>
      <c r="G3235" s="13">
        <f>IFERROR(IF($F3235="ALTA",$D3235*1.03,
IF($F3235="MEDIA",$D3235*1,
IF($F3235="BAJA",$D3235*0.92,
IF($F3235="LIQUIDAR",_xlfn.XLOOKUP(A3235,Rotación!$A:$A,Rotación!$O:$O,0,0,-1),"")))),"")</f>
        <v>15300000</v>
      </c>
      <c r="H3235" s="13">
        <f>IFERROR(IF($F3235="ALTA",$D3235*1,
IF($F3235="MEDIA",$D3235*0.97,
IF($F3235="BAJA",$D3235*0.9,
IF($F3235="LIQUIDAR",_xlfn.XLOOKUP(A3235,Rotación!$A:$A,Rotación!$O:$O,0,0,-1),"")))),"")</f>
        <v>14841000</v>
      </c>
      <c r="I3235" s="13">
        <f>IFERROR(IF($F3235="ALTA",$D3235*0.97,
IF($F3235="MEDIA",$D3235*0.94,
IF($F3235="BAJA",$D3235*0.87,
IF($F3235="LIQUIDAR",_xlfn.XLOOKUP(A3235,Rotación!$A:$A,Rotación!$O:$O,0,0,-1),"")))),"")</f>
        <v>14382000</v>
      </c>
      <c r="J3235" s="13">
        <f>IFERROR(IF($F3235="ALTA",$D3235*0.94,
IF($F3235="MEDIA",$D3235*0.9,
IF($F3235="BAJA",$D3235*0.85,
IF($F3235="LIQUIDAR",_xlfn.XLOOKUP(A3235,Rotación!$A:$A,Rotación!$O:$O,0,0,-1),"")))),"")</f>
        <v>13770000</v>
      </c>
      <c r="K3235" s="13" t="str">
        <f>_xlfn.XLOOKUP(A3235,Rotación!$A:$A,Rotación!$P:$P,"",0,-1)</f>
        <v/>
      </c>
      <c r="L3235" s="25" t="e">
        <f t="shared" si="230"/>
        <v>#VALUE!</v>
      </c>
      <c r="M3235" s="26">
        <f t="shared" si="231"/>
        <v>0.76470588235294112</v>
      </c>
    </row>
    <row r="3236" spans="1:13" x14ac:dyDescent="0.3">
      <c r="A3236" t="s">
        <v>6561</v>
      </c>
      <c r="B3236" t="s">
        <v>313</v>
      </c>
      <c r="C3236" t="s">
        <v>313</v>
      </c>
      <c r="D3236">
        <v>12700000</v>
      </c>
      <c r="E3236">
        <v>11000000</v>
      </c>
      <c r="F3236" t="s">
        <v>5390</v>
      </c>
      <c r="G3236" s="13">
        <f>IFERROR(IF($F3236="ALTA",$D3236*1.03,
IF($F3236="MEDIA",$D3236*1,
IF($F3236="BAJA",$D3236*0.92,
IF($F3236="LIQUIDAR",_xlfn.XLOOKUP(A3236,Rotación!$A:$A,Rotación!$O:$O,0,0,-1),"")))),"")</f>
        <v>13081000</v>
      </c>
      <c r="H3236" s="13">
        <f>IFERROR(IF($F3236="ALTA",$D3236*1,
IF($F3236="MEDIA",$D3236*0.97,
IF($F3236="BAJA",$D3236*0.9,
IF($F3236="LIQUIDAR",_xlfn.XLOOKUP(A3236,Rotación!$A:$A,Rotación!$O:$O,0,0,-1),"")))),"")</f>
        <v>12700000</v>
      </c>
      <c r="I3236" s="13">
        <f>IFERROR(IF($F3236="ALTA",$D3236*0.97,
IF($F3236="MEDIA",$D3236*0.94,
IF($F3236="BAJA",$D3236*0.87,
IF($F3236="LIQUIDAR",_xlfn.XLOOKUP(A3236,Rotación!$A:$A,Rotación!$O:$O,0,0,-1),"")))),"")</f>
        <v>12319000</v>
      </c>
      <c r="J3236" s="13">
        <f>IFERROR(IF($F3236="ALTA",$D3236*0.94,
IF($F3236="MEDIA",$D3236*0.9,
IF($F3236="BAJA",$D3236*0.85,
IF($F3236="LIQUIDAR",_xlfn.XLOOKUP(A3236,Rotación!$A:$A,Rotación!$O:$O,0,0,-1),"")))),"")</f>
        <v>11938000</v>
      </c>
      <c r="K3236" s="13" t="str">
        <f>_xlfn.XLOOKUP(A3236,Rotación!$A:$A,Rotación!$P:$P,"",0,-1)</f>
        <v/>
      </c>
      <c r="L3236" s="25" t="e">
        <f t="shared" si="230"/>
        <v>#VALUE!</v>
      </c>
      <c r="M3236" s="26">
        <f t="shared" si="231"/>
        <v>0.86614173228346458</v>
      </c>
    </row>
    <row r="3237" spans="1:13" x14ac:dyDescent="0.3">
      <c r="A3237" t="s">
        <v>9057</v>
      </c>
      <c r="B3237" t="s">
        <v>313</v>
      </c>
      <c r="C3237" t="s">
        <v>313</v>
      </c>
      <c r="D3237">
        <v>17000000</v>
      </c>
      <c r="E3237">
        <v>13800000</v>
      </c>
      <c r="F3237" t="s">
        <v>4033</v>
      </c>
      <c r="G3237" s="13">
        <f>IFERROR(IF($F3237="ALTA",$D3237*1.03,
IF($F3237="MEDIA",$D3237*1,
IF($F3237="BAJA",$D3237*0.92,
IF($F3237="LIQUIDAR",_xlfn.XLOOKUP(A3237,Rotación!$A:$A,Rotación!$O:$O,0,0,-1),"")))),"")</f>
        <v>17000000</v>
      </c>
      <c r="H3237" s="13">
        <f>IFERROR(IF($F3237="ALTA",$D3237*1,
IF($F3237="MEDIA",$D3237*0.97,
IF($F3237="BAJA",$D3237*0.9,
IF($F3237="LIQUIDAR",_xlfn.XLOOKUP(A3237,Rotación!$A:$A,Rotación!$O:$O,0,0,-1),"")))),"")</f>
        <v>16490000</v>
      </c>
      <c r="I3237" s="13">
        <f>IFERROR(IF($F3237="ALTA",$D3237*0.97,
IF($F3237="MEDIA",$D3237*0.94,
IF($F3237="BAJA",$D3237*0.87,
IF($F3237="LIQUIDAR",_xlfn.XLOOKUP(A3237,Rotación!$A:$A,Rotación!$O:$O,0,0,-1),"")))),"")</f>
        <v>15980000</v>
      </c>
      <c r="J3237" s="13">
        <f>IFERROR(IF($F3237="ALTA",$D3237*0.94,
IF($F3237="MEDIA",$D3237*0.9,
IF($F3237="BAJA",$D3237*0.85,
IF($F3237="LIQUIDAR",_xlfn.XLOOKUP(A3237,Rotación!$A:$A,Rotación!$O:$O,0,0,-1),"")))),"")</f>
        <v>15300000</v>
      </c>
      <c r="K3237" s="13" t="str">
        <f>_xlfn.XLOOKUP(A3237,Rotación!$A:$A,Rotación!$P:$P,"",0,-1)</f>
        <v/>
      </c>
      <c r="L3237" s="25" t="e">
        <f t="shared" si="230"/>
        <v>#VALUE!</v>
      </c>
      <c r="M3237" s="26">
        <f t="shared" si="231"/>
        <v>0.81176470588235294</v>
      </c>
    </row>
    <row r="3238" spans="1:13" x14ac:dyDescent="0.3">
      <c r="A3238" t="s">
        <v>9059</v>
      </c>
      <c r="B3238" t="s">
        <v>313</v>
      </c>
      <c r="C3238" t="s">
        <v>313</v>
      </c>
      <c r="D3238">
        <v>24100000</v>
      </c>
      <c r="E3238">
        <v>19800000</v>
      </c>
      <c r="F3238" t="s">
        <v>4033</v>
      </c>
      <c r="G3238" s="13">
        <f>IFERROR(IF($F3238="ALTA",$D3238*1.03,
IF($F3238="MEDIA",$D3238*1,
IF($F3238="BAJA",$D3238*0.92,
IF($F3238="LIQUIDAR",_xlfn.XLOOKUP(A3238,Rotación!$A:$A,Rotación!$O:$O,0,0,-1),"")))),"")</f>
        <v>24100000</v>
      </c>
      <c r="H3238" s="13">
        <f>IFERROR(IF($F3238="ALTA",$D3238*1,
IF($F3238="MEDIA",$D3238*0.97,
IF($F3238="BAJA",$D3238*0.9,
IF($F3238="LIQUIDAR",_xlfn.XLOOKUP(A3238,Rotación!$A:$A,Rotación!$O:$O,0,0,-1),"")))),"")</f>
        <v>23377000</v>
      </c>
      <c r="I3238" s="13">
        <f>IFERROR(IF($F3238="ALTA",$D3238*0.97,
IF($F3238="MEDIA",$D3238*0.94,
IF($F3238="BAJA",$D3238*0.87,
IF($F3238="LIQUIDAR",_xlfn.XLOOKUP(A3238,Rotación!$A:$A,Rotación!$O:$O,0,0,-1),"")))),"")</f>
        <v>22654000</v>
      </c>
      <c r="J3238" s="13">
        <f>IFERROR(IF($F3238="ALTA",$D3238*0.94,
IF($F3238="MEDIA",$D3238*0.9,
IF($F3238="BAJA",$D3238*0.85,
IF($F3238="LIQUIDAR",_xlfn.XLOOKUP(A3238,Rotación!$A:$A,Rotación!$O:$O,0,0,-1),"")))),"")</f>
        <v>21690000</v>
      </c>
      <c r="K3238" s="13" t="str">
        <f>_xlfn.XLOOKUP(A3238,Rotación!$A:$A,Rotación!$P:$P,"",0,-1)</f>
        <v/>
      </c>
      <c r="L3238" s="25" t="e">
        <f t="shared" si="230"/>
        <v>#VALUE!</v>
      </c>
      <c r="M3238" s="26">
        <f t="shared" si="231"/>
        <v>0.82157676348547715</v>
      </c>
    </row>
    <row r="3239" spans="1:13" x14ac:dyDescent="0.3">
      <c r="A3239" t="s">
        <v>8598</v>
      </c>
      <c r="B3239" t="s">
        <v>313</v>
      </c>
      <c r="C3239" t="s">
        <v>313</v>
      </c>
      <c r="D3239">
        <v>57000000</v>
      </c>
      <c r="E3239">
        <v>46000000</v>
      </c>
      <c r="F3239" t="s">
        <v>4033</v>
      </c>
      <c r="G3239" s="13">
        <f>IFERROR(IF($F3239="ALTA",$D3239*1.03,
IF($F3239="MEDIA",$D3239*1,
IF($F3239="BAJA",$D3239*0.92,
IF($F3239="LIQUIDAR",_xlfn.XLOOKUP(A3239,Rotación!$A:$A,Rotación!$O:$O,0,0,-1),"")))),"")</f>
        <v>57000000</v>
      </c>
      <c r="H3239" s="13">
        <f>IFERROR(IF($F3239="ALTA",$D3239*1,
IF($F3239="MEDIA",$D3239*0.97,
IF($F3239="BAJA",$D3239*0.9,
IF($F3239="LIQUIDAR",_xlfn.XLOOKUP(A3239,Rotación!$A:$A,Rotación!$O:$O,0,0,-1),"")))),"")</f>
        <v>55290000</v>
      </c>
      <c r="I3239" s="13">
        <f>IFERROR(IF($F3239="ALTA",$D3239*0.97,
IF($F3239="MEDIA",$D3239*0.94,
IF($F3239="BAJA",$D3239*0.87,
IF($F3239="LIQUIDAR",_xlfn.XLOOKUP(A3239,Rotación!$A:$A,Rotación!$O:$O,0,0,-1),"")))),"")</f>
        <v>53580000</v>
      </c>
      <c r="J3239" s="13">
        <f>IFERROR(IF($F3239="ALTA",$D3239*0.94,
IF($F3239="MEDIA",$D3239*0.9,
IF($F3239="BAJA",$D3239*0.85,
IF($F3239="LIQUIDAR",_xlfn.XLOOKUP(A3239,Rotación!$A:$A,Rotación!$O:$O,0,0,-1),"")))),"")</f>
        <v>51300000</v>
      </c>
      <c r="K3239" s="13" t="str">
        <f>_xlfn.XLOOKUP(A3239,Rotación!$A:$A,Rotación!$P:$P,"",0,-1)</f>
        <v/>
      </c>
      <c r="L3239" s="25" t="e">
        <f t="shared" si="230"/>
        <v>#VALUE!</v>
      </c>
      <c r="M3239" s="26">
        <f t="shared" si="231"/>
        <v>0.80701754385964908</v>
      </c>
    </row>
    <row r="3240" spans="1:13" x14ac:dyDescent="0.3">
      <c r="A3240" t="s">
        <v>9063</v>
      </c>
      <c r="B3240" t="s">
        <v>313</v>
      </c>
      <c r="C3240" t="s">
        <v>313</v>
      </c>
      <c r="D3240">
        <v>19500000</v>
      </c>
      <c r="E3240">
        <v>15500000</v>
      </c>
      <c r="F3240" t="s">
        <v>4033</v>
      </c>
      <c r="G3240" s="13">
        <f>IFERROR(IF($F3240="ALTA",$D3240*1.03,
IF($F3240="MEDIA",$D3240*1,
IF($F3240="BAJA",$D3240*0.92,
IF($F3240="LIQUIDAR",_xlfn.XLOOKUP(A3240,Rotación!$A:$A,Rotación!$O:$O,0,0,-1),"")))),"")</f>
        <v>19500000</v>
      </c>
      <c r="H3240" s="13">
        <f>IFERROR(IF($F3240="ALTA",$D3240*1,
IF($F3240="MEDIA",$D3240*0.97,
IF($F3240="BAJA",$D3240*0.9,
IF($F3240="LIQUIDAR",_xlfn.XLOOKUP(A3240,Rotación!$A:$A,Rotación!$O:$O,0,0,-1),"")))),"")</f>
        <v>18915000</v>
      </c>
      <c r="I3240" s="13">
        <f>IFERROR(IF($F3240="ALTA",$D3240*0.97,
IF($F3240="MEDIA",$D3240*0.94,
IF($F3240="BAJA",$D3240*0.87,
IF($F3240="LIQUIDAR",_xlfn.XLOOKUP(A3240,Rotación!$A:$A,Rotación!$O:$O,0,0,-1),"")))),"")</f>
        <v>18330000</v>
      </c>
      <c r="J3240" s="13">
        <f>IFERROR(IF($F3240="ALTA",$D3240*0.94,
IF($F3240="MEDIA",$D3240*0.9,
IF($F3240="BAJA",$D3240*0.85,
IF($F3240="LIQUIDAR",_xlfn.XLOOKUP(A3240,Rotación!$A:$A,Rotación!$O:$O,0,0,-1),"")))),"")</f>
        <v>17550000</v>
      </c>
      <c r="K3240" s="13" t="str">
        <f>_xlfn.XLOOKUP(A3240,Rotación!$A:$A,Rotación!$P:$P,"",0,-1)</f>
        <v/>
      </c>
      <c r="L3240" s="25" t="e">
        <f t="shared" si="230"/>
        <v>#VALUE!</v>
      </c>
      <c r="M3240" s="26">
        <f t="shared" si="231"/>
        <v>0.79487179487179482</v>
      </c>
    </row>
    <row r="3241" spans="1:13" x14ac:dyDescent="0.3">
      <c r="A3241" t="s">
        <v>9065</v>
      </c>
      <c r="B3241" t="s">
        <v>313</v>
      </c>
      <c r="C3241" t="s">
        <v>313</v>
      </c>
      <c r="D3241">
        <v>12800000</v>
      </c>
      <c r="E3241">
        <v>10500000</v>
      </c>
      <c r="F3241" t="s">
        <v>4033</v>
      </c>
      <c r="G3241" s="13">
        <f>IFERROR(IF($F3241="ALTA",$D3241*1.03,
IF($F3241="MEDIA",$D3241*1,
IF($F3241="BAJA",$D3241*0.92,
IF($F3241="LIQUIDAR",_xlfn.XLOOKUP(A3241,Rotación!$A:$A,Rotación!$O:$O,0,0,-1),"")))),"")</f>
        <v>12800000</v>
      </c>
      <c r="H3241" s="13">
        <f>IFERROR(IF($F3241="ALTA",$D3241*1,
IF($F3241="MEDIA",$D3241*0.97,
IF($F3241="BAJA",$D3241*0.9,
IF($F3241="LIQUIDAR",_xlfn.XLOOKUP(A3241,Rotación!$A:$A,Rotación!$O:$O,0,0,-1),"")))),"")</f>
        <v>12416000</v>
      </c>
      <c r="I3241" s="13">
        <f>IFERROR(IF($F3241="ALTA",$D3241*0.97,
IF($F3241="MEDIA",$D3241*0.94,
IF($F3241="BAJA",$D3241*0.87,
IF($F3241="LIQUIDAR",_xlfn.XLOOKUP(A3241,Rotación!$A:$A,Rotación!$O:$O,0,0,-1),"")))),"")</f>
        <v>12032000</v>
      </c>
      <c r="J3241" s="13">
        <f>IFERROR(IF($F3241="ALTA",$D3241*0.94,
IF($F3241="MEDIA",$D3241*0.9,
IF($F3241="BAJA",$D3241*0.85,
IF($F3241="LIQUIDAR",_xlfn.XLOOKUP(A3241,Rotación!$A:$A,Rotación!$O:$O,0,0,-1),"")))),"")</f>
        <v>11520000</v>
      </c>
      <c r="K3241" s="13" t="str">
        <f>_xlfn.XLOOKUP(A3241,Rotación!$A:$A,Rotación!$P:$P,"",0,-1)</f>
        <v/>
      </c>
      <c r="L3241" s="25" t="e">
        <f t="shared" si="230"/>
        <v>#VALUE!</v>
      </c>
      <c r="M3241" s="26">
        <f t="shared" si="231"/>
        <v>0.8203125</v>
      </c>
    </row>
    <row r="3242" spans="1:13" x14ac:dyDescent="0.3">
      <c r="A3242" t="s">
        <v>9067</v>
      </c>
      <c r="B3242" t="s">
        <v>313</v>
      </c>
      <c r="C3242" t="s">
        <v>313</v>
      </c>
      <c r="D3242">
        <v>12500000</v>
      </c>
      <c r="E3242">
        <v>10600000</v>
      </c>
      <c r="F3242" t="s">
        <v>5390</v>
      </c>
      <c r="G3242" s="13">
        <f>IFERROR(IF($F3242="ALTA",$D3242*1.03,
IF($F3242="MEDIA",$D3242*1,
IF($F3242="BAJA",$D3242*0.92,
IF($F3242="LIQUIDAR",_xlfn.XLOOKUP(A3242,Rotación!$A:$A,Rotación!$O:$O,0,0,-1),"")))),"")</f>
        <v>12875000</v>
      </c>
      <c r="H3242" s="13">
        <f>IFERROR(IF($F3242="ALTA",$D3242*1,
IF($F3242="MEDIA",$D3242*0.97,
IF($F3242="BAJA",$D3242*0.9,
IF($F3242="LIQUIDAR",_xlfn.XLOOKUP(A3242,Rotación!$A:$A,Rotación!$O:$O,0,0,-1),"")))),"")</f>
        <v>12500000</v>
      </c>
      <c r="I3242" s="13">
        <f>IFERROR(IF($F3242="ALTA",$D3242*0.97,
IF($F3242="MEDIA",$D3242*0.94,
IF($F3242="BAJA",$D3242*0.87,
IF($F3242="LIQUIDAR",_xlfn.XLOOKUP(A3242,Rotación!$A:$A,Rotación!$O:$O,0,0,-1),"")))),"")</f>
        <v>12125000</v>
      </c>
      <c r="J3242" s="13">
        <f>IFERROR(IF($F3242="ALTA",$D3242*0.94,
IF($F3242="MEDIA",$D3242*0.9,
IF($F3242="BAJA",$D3242*0.85,
IF($F3242="LIQUIDAR",_xlfn.XLOOKUP(A3242,Rotación!$A:$A,Rotación!$O:$O,0,0,-1),"")))),"")</f>
        <v>11750000</v>
      </c>
      <c r="K3242" s="13" t="str">
        <f>_xlfn.XLOOKUP(A3242,Rotación!$A:$A,Rotación!$P:$P,"",0,-1)</f>
        <v/>
      </c>
      <c r="L3242" s="25" t="e">
        <f t="shared" si="230"/>
        <v>#VALUE!</v>
      </c>
      <c r="M3242" s="26">
        <f t="shared" si="231"/>
        <v>0.84799999999999998</v>
      </c>
    </row>
    <row r="3243" spans="1:13" x14ac:dyDescent="0.3">
      <c r="A3243" t="s">
        <v>9070</v>
      </c>
      <c r="B3243" t="s">
        <v>313</v>
      </c>
      <c r="C3243" t="s">
        <v>313</v>
      </c>
      <c r="D3243">
        <v>14700000</v>
      </c>
      <c r="E3243">
        <v>11500000</v>
      </c>
      <c r="F3243" t="s">
        <v>5390</v>
      </c>
      <c r="G3243" s="13">
        <f>IFERROR(IF($F3243="ALTA",$D3243*1.03,
IF($F3243="MEDIA",$D3243*1,
IF($F3243="BAJA",$D3243*0.92,
IF($F3243="LIQUIDAR",_xlfn.XLOOKUP(A3243,Rotación!$A:$A,Rotación!$O:$O,0,0,-1),"")))),"")</f>
        <v>15141000</v>
      </c>
      <c r="H3243" s="13">
        <f>IFERROR(IF($F3243="ALTA",$D3243*1,
IF($F3243="MEDIA",$D3243*0.97,
IF($F3243="BAJA",$D3243*0.9,
IF($F3243="LIQUIDAR",_xlfn.XLOOKUP(A3243,Rotación!$A:$A,Rotación!$O:$O,0,0,-1),"")))),"")</f>
        <v>14700000</v>
      </c>
      <c r="I3243" s="13">
        <f>IFERROR(IF($F3243="ALTA",$D3243*0.97,
IF($F3243="MEDIA",$D3243*0.94,
IF($F3243="BAJA",$D3243*0.87,
IF($F3243="LIQUIDAR",_xlfn.XLOOKUP(A3243,Rotación!$A:$A,Rotación!$O:$O,0,0,-1),"")))),"")</f>
        <v>14259000</v>
      </c>
      <c r="J3243" s="13">
        <f>IFERROR(IF($F3243="ALTA",$D3243*0.94,
IF($F3243="MEDIA",$D3243*0.9,
IF($F3243="BAJA",$D3243*0.85,
IF($F3243="LIQUIDAR",_xlfn.XLOOKUP(A3243,Rotación!$A:$A,Rotación!$O:$O,0,0,-1),"")))),"")</f>
        <v>13818000</v>
      </c>
      <c r="K3243" s="13" t="str">
        <f>_xlfn.XLOOKUP(A3243,Rotación!$A:$A,Rotación!$P:$P,"",0,-1)</f>
        <v/>
      </c>
      <c r="L3243" s="25" t="e">
        <f t="shared" si="230"/>
        <v>#VALUE!</v>
      </c>
      <c r="M3243" s="26">
        <f t="shared" si="231"/>
        <v>0.78231292517006801</v>
      </c>
    </row>
    <row r="3244" spans="1:13" x14ac:dyDescent="0.3">
      <c r="A3244" t="s">
        <v>9070</v>
      </c>
      <c r="B3244" t="s">
        <v>313</v>
      </c>
      <c r="C3244" t="s">
        <v>313</v>
      </c>
      <c r="D3244">
        <v>14700000</v>
      </c>
      <c r="E3244">
        <v>11800000</v>
      </c>
      <c r="F3244" t="s">
        <v>5390</v>
      </c>
      <c r="G3244" s="13">
        <f>IFERROR(IF($F3244="ALTA",$D3244*1.03,
IF($F3244="MEDIA",$D3244*1,
IF($F3244="BAJA",$D3244*0.92,
IF($F3244="LIQUIDAR",_xlfn.XLOOKUP(A3244,Rotación!$A:$A,Rotación!$O:$O,0,0,-1),"")))),"")</f>
        <v>15141000</v>
      </c>
      <c r="H3244" s="13">
        <f>IFERROR(IF($F3244="ALTA",$D3244*1,
IF($F3244="MEDIA",$D3244*0.97,
IF($F3244="BAJA",$D3244*0.9,
IF($F3244="LIQUIDAR",_xlfn.XLOOKUP(A3244,Rotación!$A:$A,Rotación!$O:$O,0,0,-1),"")))),"")</f>
        <v>14700000</v>
      </c>
      <c r="I3244" s="13">
        <f>IFERROR(IF($F3244="ALTA",$D3244*0.97,
IF($F3244="MEDIA",$D3244*0.94,
IF($F3244="BAJA",$D3244*0.87,
IF($F3244="LIQUIDAR",_xlfn.XLOOKUP(A3244,Rotación!$A:$A,Rotación!$O:$O,0,0,-1),"")))),"")</f>
        <v>14259000</v>
      </c>
      <c r="J3244" s="13">
        <f>IFERROR(IF($F3244="ALTA",$D3244*0.94,
IF($F3244="MEDIA",$D3244*0.9,
IF($F3244="BAJA",$D3244*0.85,
IF($F3244="LIQUIDAR",_xlfn.XLOOKUP(A3244,Rotación!$A:$A,Rotación!$O:$O,0,0,-1),"")))),"")</f>
        <v>13818000</v>
      </c>
      <c r="K3244" s="13" t="str">
        <f>_xlfn.XLOOKUP(A3244,Rotación!$A:$A,Rotación!$P:$P,"",0,-1)</f>
        <v/>
      </c>
      <c r="L3244" s="25" t="e">
        <f t="shared" si="230"/>
        <v>#VALUE!</v>
      </c>
      <c r="M3244" s="26">
        <f t="shared" si="231"/>
        <v>0.80272108843537415</v>
      </c>
    </row>
    <row r="3245" spans="1:13" x14ac:dyDescent="0.3">
      <c r="A3245" t="s">
        <v>9072</v>
      </c>
      <c r="B3245" t="s">
        <v>313</v>
      </c>
      <c r="C3245" t="s">
        <v>313</v>
      </c>
      <c r="D3245">
        <v>14700000</v>
      </c>
      <c r="E3245">
        <v>12600000</v>
      </c>
      <c r="F3245" t="s">
        <v>5391</v>
      </c>
      <c r="G3245" s="13">
        <f>IFERROR(IF($F3245="ALTA",$D3245*1.03,
IF($F3245="MEDIA",$D3245*1,
IF($F3245="BAJA",$D3245*0.92,
IF($F3245="LIQUIDAR",_xlfn.XLOOKUP(A3245,Rotación!$A:$A,Rotación!$O:$O,0,0,-1),"")))),"")</f>
        <v>13524000</v>
      </c>
      <c r="H3245" s="13">
        <f>IFERROR(IF($F3245="ALTA",$D3245*1,
IF($F3245="MEDIA",$D3245*0.97,
IF($F3245="BAJA",$D3245*0.9,
IF($F3245="LIQUIDAR",_xlfn.XLOOKUP(A3245,Rotación!$A:$A,Rotación!$O:$O,0,0,-1),"")))),"")</f>
        <v>13230000</v>
      </c>
      <c r="I3245" s="13">
        <f>IFERROR(IF($F3245="ALTA",$D3245*0.97,
IF($F3245="MEDIA",$D3245*0.94,
IF($F3245="BAJA",$D3245*0.87,
IF($F3245="LIQUIDAR",_xlfn.XLOOKUP(A3245,Rotación!$A:$A,Rotación!$O:$O,0,0,-1),"")))),"")</f>
        <v>12789000</v>
      </c>
      <c r="J3245" s="13">
        <f>IFERROR(IF($F3245="ALTA",$D3245*0.94,
IF($F3245="MEDIA",$D3245*0.9,
IF($F3245="BAJA",$D3245*0.85,
IF($F3245="LIQUIDAR",_xlfn.XLOOKUP(A3245,Rotación!$A:$A,Rotación!$O:$O,0,0,-1),"")))),"")</f>
        <v>12495000</v>
      </c>
      <c r="K3245" s="13" t="str">
        <f>_xlfn.XLOOKUP(A3245,Rotación!$A:$A,Rotación!$P:$P,"",0,-1)</f>
        <v/>
      </c>
      <c r="L3245" s="25" t="e">
        <f t="shared" si="230"/>
        <v>#VALUE!</v>
      </c>
      <c r="M3245" s="26">
        <f t="shared" si="231"/>
        <v>0.8571428571428571</v>
      </c>
    </row>
    <row r="3246" spans="1:13" x14ac:dyDescent="0.3">
      <c r="A3246" t="s">
        <v>8714</v>
      </c>
      <c r="B3246" t="s">
        <v>313</v>
      </c>
      <c r="C3246" t="s">
        <v>313</v>
      </c>
      <c r="D3246">
        <v>25300000</v>
      </c>
      <c r="E3246">
        <v>19500000</v>
      </c>
      <c r="F3246" t="s">
        <v>5391</v>
      </c>
      <c r="G3246" s="13">
        <f>IFERROR(IF($F3246="ALTA",$D3246*1.03,
IF($F3246="MEDIA",$D3246*1,
IF($F3246="BAJA",$D3246*0.92,
IF($F3246="LIQUIDAR",_xlfn.XLOOKUP(A3246,Rotación!$A:$A,Rotación!$O:$O,0,0,-1),"")))),"")</f>
        <v>23276000</v>
      </c>
      <c r="H3246" s="13">
        <f>IFERROR(IF($F3246="ALTA",$D3246*1,
IF($F3246="MEDIA",$D3246*0.97,
IF($F3246="BAJA",$D3246*0.9,
IF($F3246="LIQUIDAR",_xlfn.XLOOKUP(A3246,Rotación!$A:$A,Rotación!$O:$O,0,0,-1),"")))),"")</f>
        <v>22770000</v>
      </c>
      <c r="I3246" s="13">
        <f>IFERROR(IF($F3246="ALTA",$D3246*0.97,
IF($F3246="MEDIA",$D3246*0.94,
IF($F3246="BAJA",$D3246*0.87,
IF($F3246="LIQUIDAR",_xlfn.XLOOKUP(A3246,Rotación!$A:$A,Rotación!$O:$O,0,0,-1),"")))),"")</f>
        <v>22011000</v>
      </c>
      <c r="J3246" s="13">
        <f>IFERROR(IF($F3246="ALTA",$D3246*0.94,
IF($F3246="MEDIA",$D3246*0.9,
IF($F3246="BAJA",$D3246*0.85,
IF($F3246="LIQUIDAR",_xlfn.XLOOKUP(A3246,Rotación!$A:$A,Rotación!$O:$O,0,0,-1),"")))),"")</f>
        <v>21505000</v>
      </c>
      <c r="K3246" s="13" t="str">
        <f>_xlfn.XLOOKUP(A3246,Rotación!$A:$A,Rotación!$P:$P,"",0,-1)</f>
        <v/>
      </c>
      <c r="L3246" s="25" t="e">
        <f t="shared" si="230"/>
        <v>#VALUE!</v>
      </c>
      <c r="M3246" s="26">
        <f t="shared" si="231"/>
        <v>0.77075098814229248</v>
      </c>
    </row>
    <row r="3247" spans="1:13" x14ac:dyDescent="0.3">
      <c r="A3247" t="s">
        <v>9077</v>
      </c>
      <c r="B3247" t="s">
        <v>313</v>
      </c>
      <c r="C3247" t="s">
        <v>313</v>
      </c>
      <c r="D3247">
        <v>13400000</v>
      </c>
      <c r="E3247">
        <v>10500000</v>
      </c>
      <c r="F3247" t="s">
        <v>5391</v>
      </c>
      <c r="G3247" s="13">
        <f>IFERROR(IF($F3247="ALTA",$D3247*1.03,
IF($F3247="MEDIA",$D3247*1,
IF($F3247="BAJA",$D3247*0.92,
IF($F3247="LIQUIDAR",_xlfn.XLOOKUP(A3247,Rotación!$A:$A,Rotación!$O:$O,0,0,-1),"")))),"")</f>
        <v>12328000</v>
      </c>
      <c r="H3247" s="13">
        <f>IFERROR(IF($F3247="ALTA",$D3247*1,
IF($F3247="MEDIA",$D3247*0.97,
IF($F3247="BAJA",$D3247*0.9,
IF($F3247="LIQUIDAR",_xlfn.XLOOKUP(A3247,Rotación!$A:$A,Rotación!$O:$O,0,0,-1),"")))),"")</f>
        <v>12060000</v>
      </c>
      <c r="I3247" s="13">
        <f>IFERROR(IF($F3247="ALTA",$D3247*0.97,
IF($F3247="MEDIA",$D3247*0.94,
IF($F3247="BAJA",$D3247*0.87,
IF($F3247="LIQUIDAR",_xlfn.XLOOKUP(A3247,Rotación!$A:$A,Rotación!$O:$O,0,0,-1),"")))),"")</f>
        <v>11658000</v>
      </c>
      <c r="J3247" s="13">
        <f>IFERROR(IF($F3247="ALTA",$D3247*0.94,
IF($F3247="MEDIA",$D3247*0.9,
IF($F3247="BAJA",$D3247*0.85,
IF($F3247="LIQUIDAR",_xlfn.XLOOKUP(A3247,Rotación!$A:$A,Rotación!$O:$O,0,0,-1),"")))),"")</f>
        <v>11390000</v>
      </c>
      <c r="K3247" s="13" t="str">
        <f>_xlfn.XLOOKUP(A3247,Rotación!$A:$A,Rotación!$P:$P,"",0,-1)</f>
        <v/>
      </c>
      <c r="L3247" s="25" t="e">
        <f t="shared" si="230"/>
        <v>#VALUE!</v>
      </c>
      <c r="M3247" s="26">
        <f t="shared" si="231"/>
        <v>0.78358208955223885</v>
      </c>
    </row>
    <row r="3248" spans="1:13" x14ac:dyDescent="0.3">
      <c r="A3248" t="s">
        <v>9079</v>
      </c>
      <c r="B3248" t="s">
        <v>313</v>
      </c>
      <c r="C3248" t="s">
        <v>313</v>
      </c>
      <c r="D3248">
        <v>11300000</v>
      </c>
      <c r="E3248">
        <v>8700000</v>
      </c>
      <c r="F3248" t="s">
        <v>5391</v>
      </c>
      <c r="G3248" s="13">
        <f>IFERROR(IF($F3248="ALTA",$D3248*1.03,
IF($F3248="MEDIA",$D3248*1,
IF($F3248="BAJA",$D3248*0.92,
IF($F3248="LIQUIDAR",_xlfn.XLOOKUP(A3248,Rotación!$A:$A,Rotación!$O:$O,0,0,-1),"")))),"")</f>
        <v>10396000</v>
      </c>
      <c r="H3248" s="13">
        <f>IFERROR(IF($F3248="ALTA",$D3248*1,
IF($F3248="MEDIA",$D3248*0.97,
IF($F3248="BAJA",$D3248*0.9,
IF($F3248="LIQUIDAR",_xlfn.XLOOKUP(A3248,Rotación!$A:$A,Rotación!$O:$O,0,0,-1),"")))),"")</f>
        <v>10170000</v>
      </c>
      <c r="I3248" s="13">
        <f>IFERROR(IF($F3248="ALTA",$D3248*0.97,
IF($F3248="MEDIA",$D3248*0.94,
IF($F3248="BAJA",$D3248*0.87,
IF($F3248="LIQUIDAR",_xlfn.XLOOKUP(A3248,Rotación!$A:$A,Rotación!$O:$O,0,0,-1),"")))),"")</f>
        <v>9831000</v>
      </c>
      <c r="J3248" s="13">
        <f>IFERROR(IF($F3248="ALTA",$D3248*0.94,
IF($F3248="MEDIA",$D3248*0.9,
IF($F3248="BAJA",$D3248*0.85,
IF($F3248="LIQUIDAR",_xlfn.XLOOKUP(A3248,Rotación!$A:$A,Rotación!$O:$O,0,0,-1),"")))),"")</f>
        <v>9605000</v>
      </c>
      <c r="K3248" s="13" t="str">
        <f>_xlfn.XLOOKUP(A3248,Rotación!$A:$A,Rotación!$P:$P,"",0,-1)</f>
        <v/>
      </c>
      <c r="L3248" s="25" t="e">
        <f t="shared" si="230"/>
        <v>#VALUE!</v>
      </c>
      <c r="M3248" s="26">
        <f t="shared" si="231"/>
        <v>0.76991150442477874</v>
      </c>
    </row>
    <row r="3249" spans="1:13" x14ac:dyDescent="0.3">
      <c r="A3249" t="s">
        <v>519</v>
      </c>
      <c r="B3249" t="s">
        <v>313</v>
      </c>
      <c r="C3249" t="s">
        <v>313</v>
      </c>
      <c r="D3249">
        <v>18500000</v>
      </c>
      <c r="E3249">
        <v>15500000</v>
      </c>
      <c r="F3249" t="s">
        <v>5391</v>
      </c>
      <c r="G3249" s="13">
        <f>IFERROR(IF($F3249="ALTA",$D3249*1.03,
IF($F3249="MEDIA",$D3249*1,
IF($F3249="BAJA",$D3249*0.92,
IF($F3249="LIQUIDAR",_xlfn.XLOOKUP(A3249,Rotación!$A:$A,Rotación!$O:$O,0,0,-1),"")))),"")</f>
        <v>17020000</v>
      </c>
      <c r="H3249" s="13">
        <f>IFERROR(IF($F3249="ALTA",$D3249*1,
IF($F3249="MEDIA",$D3249*0.97,
IF($F3249="BAJA",$D3249*0.9,
IF($F3249="LIQUIDAR",_xlfn.XLOOKUP(A3249,Rotación!$A:$A,Rotación!$O:$O,0,0,-1),"")))),"")</f>
        <v>16650000</v>
      </c>
      <c r="I3249" s="13">
        <f>IFERROR(IF($F3249="ALTA",$D3249*0.97,
IF($F3249="MEDIA",$D3249*0.94,
IF($F3249="BAJA",$D3249*0.87,
IF($F3249="LIQUIDAR",_xlfn.XLOOKUP(A3249,Rotación!$A:$A,Rotación!$O:$O,0,0,-1),"")))),"")</f>
        <v>16095000</v>
      </c>
      <c r="J3249" s="13">
        <f>IFERROR(IF($F3249="ALTA",$D3249*0.94,
IF($F3249="MEDIA",$D3249*0.9,
IF($F3249="BAJA",$D3249*0.85,
IF($F3249="LIQUIDAR",_xlfn.XLOOKUP(A3249,Rotación!$A:$A,Rotación!$O:$O,0,0,-1),"")))),"")</f>
        <v>15725000</v>
      </c>
      <c r="K3249" s="13" t="str">
        <f>_xlfn.XLOOKUP(A3249,Rotación!$A:$A,Rotación!$P:$P,"",0,-1)</f>
        <v/>
      </c>
      <c r="L3249" s="25" t="e">
        <f t="shared" si="230"/>
        <v>#VALUE!</v>
      </c>
      <c r="M3249" s="26">
        <f t="shared" si="231"/>
        <v>0.83783783783783783</v>
      </c>
    </row>
    <row r="3250" spans="1:13" x14ac:dyDescent="0.3">
      <c r="A3250" t="s">
        <v>9082</v>
      </c>
      <c r="B3250" t="s">
        <v>313</v>
      </c>
      <c r="C3250" t="s">
        <v>313</v>
      </c>
      <c r="D3250">
        <v>12300000</v>
      </c>
      <c r="E3250">
        <v>10500000</v>
      </c>
      <c r="F3250" t="s">
        <v>5390</v>
      </c>
      <c r="G3250" s="13">
        <f>IFERROR(IF($F3250="ALTA",$D3250*1.03,
IF($F3250="MEDIA",$D3250*1,
IF($F3250="BAJA",$D3250*0.92,
IF($F3250="LIQUIDAR",_xlfn.XLOOKUP(A3250,Rotación!$A:$A,Rotación!$O:$O,0,0,-1),"")))),"")</f>
        <v>12669000</v>
      </c>
      <c r="H3250" s="13">
        <f>IFERROR(IF($F3250="ALTA",$D3250*1,
IF($F3250="MEDIA",$D3250*0.97,
IF($F3250="BAJA",$D3250*0.9,
IF($F3250="LIQUIDAR",_xlfn.XLOOKUP(A3250,Rotación!$A:$A,Rotación!$O:$O,0,0,-1),"")))),"")</f>
        <v>12300000</v>
      </c>
      <c r="I3250" s="13">
        <f>IFERROR(IF($F3250="ALTA",$D3250*0.97,
IF($F3250="MEDIA",$D3250*0.94,
IF($F3250="BAJA",$D3250*0.87,
IF($F3250="LIQUIDAR",_xlfn.XLOOKUP(A3250,Rotación!$A:$A,Rotación!$O:$O,0,0,-1),"")))),"")</f>
        <v>11931000</v>
      </c>
      <c r="J3250" s="13">
        <f>IFERROR(IF($F3250="ALTA",$D3250*0.94,
IF($F3250="MEDIA",$D3250*0.9,
IF($F3250="BAJA",$D3250*0.85,
IF($F3250="LIQUIDAR",_xlfn.XLOOKUP(A3250,Rotación!$A:$A,Rotación!$O:$O,0,0,-1),"")))),"")</f>
        <v>11562000</v>
      </c>
      <c r="K3250" s="13" t="str">
        <f>_xlfn.XLOOKUP(A3250,Rotación!$A:$A,Rotación!$P:$P,"",0,-1)</f>
        <v/>
      </c>
      <c r="L3250" s="25" t="e">
        <f t="shared" si="230"/>
        <v>#VALUE!</v>
      </c>
      <c r="M3250" s="26">
        <f t="shared" si="231"/>
        <v>0.85365853658536583</v>
      </c>
    </row>
    <row r="3251" spans="1:13" x14ac:dyDescent="0.3">
      <c r="A3251" t="s">
        <v>5943</v>
      </c>
      <c r="B3251" t="s">
        <v>313</v>
      </c>
      <c r="C3251" t="s">
        <v>313</v>
      </c>
      <c r="D3251">
        <v>13200000</v>
      </c>
      <c r="E3251">
        <v>11000000</v>
      </c>
      <c r="F3251" t="s">
        <v>4033</v>
      </c>
      <c r="G3251" s="13">
        <f>IFERROR(IF($F3251="ALTA",$D3251*1.03,
IF($F3251="MEDIA",$D3251*1,
IF($F3251="BAJA",$D3251*0.92,
IF($F3251="LIQUIDAR",_xlfn.XLOOKUP(A3251,Rotación!$A:$A,Rotación!$O:$O,0,0,-1),"")))),"")</f>
        <v>13200000</v>
      </c>
      <c r="H3251" s="13">
        <f>IFERROR(IF($F3251="ALTA",$D3251*1,
IF($F3251="MEDIA",$D3251*0.97,
IF($F3251="BAJA",$D3251*0.9,
IF($F3251="LIQUIDAR",_xlfn.XLOOKUP(A3251,Rotación!$A:$A,Rotación!$O:$O,0,0,-1),"")))),"")</f>
        <v>12804000</v>
      </c>
      <c r="I3251" s="13">
        <f>IFERROR(IF($F3251="ALTA",$D3251*0.97,
IF($F3251="MEDIA",$D3251*0.94,
IF($F3251="BAJA",$D3251*0.87,
IF($F3251="LIQUIDAR",_xlfn.XLOOKUP(A3251,Rotación!$A:$A,Rotación!$O:$O,0,0,-1),"")))),"")</f>
        <v>12408000</v>
      </c>
      <c r="J3251" s="13">
        <f>IFERROR(IF($F3251="ALTA",$D3251*0.94,
IF($F3251="MEDIA",$D3251*0.9,
IF($F3251="BAJA",$D3251*0.85,
IF($F3251="LIQUIDAR",_xlfn.XLOOKUP(A3251,Rotación!$A:$A,Rotación!$O:$O,0,0,-1),"")))),"")</f>
        <v>11880000</v>
      </c>
      <c r="K3251" s="13" t="str">
        <f>_xlfn.XLOOKUP(A3251,Rotación!$A:$A,Rotación!$P:$P,"",0,-1)</f>
        <v/>
      </c>
      <c r="L3251" s="25" t="e">
        <f t="shared" si="230"/>
        <v>#VALUE!</v>
      </c>
      <c r="M3251" s="26">
        <f t="shared" si="231"/>
        <v>0.83333333333333337</v>
      </c>
    </row>
    <row r="3252" spans="1:13" x14ac:dyDescent="0.3">
      <c r="A3252" t="s">
        <v>9086</v>
      </c>
      <c r="B3252" t="s">
        <v>313</v>
      </c>
      <c r="C3252" t="s">
        <v>313</v>
      </c>
      <c r="D3252">
        <v>8700000</v>
      </c>
      <c r="E3252">
        <v>7000000</v>
      </c>
      <c r="F3252" t="s">
        <v>4033</v>
      </c>
      <c r="G3252" s="13">
        <f>IFERROR(IF($F3252="ALTA",$D3252*1.03,
IF($F3252="MEDIA",$D3252*1,
IF($F3252="BAJA",$D3252*0.92,
IF($F3252="LIQUIDAR",_xlfn.XLOOKUP(A3252,Rotación!$A:$A,Rotación!$O:$O,0,0,-1),"")))),"")</f>
        <v>8700000</v>
      </c>
      <c r="H3252" s="13">
        <f>IFERROR(IF($F3252="ALTA",$D3252*1,
IF($F3252="MEDIA",$D3252*0.97,
IF($F3252="BAJA",$D3252*0.9,
IF($F3252="LIQUIDAR",_xlfn.XLOOKUP(A3252,Rotación!$A:$A,Rotación!$O:$O,0,0,-1),"")))),"")</f>
        <v>8439000</v>
      </c>
      <c r="I3252" s="13">
        <f>IFERROR(IF($F3252="ALTA",$D3252*0.97,
IF($F3252="MEDIA",$D3252*0.94,
IF($F3252="BAJA",$D3252*0.87,
IF($F3252="LIQUIDAR",_xlfn.XLOOKUP(A3252,Rotación!$A:$A,Rotación!$O:$O,0,0,-1),"")))),"")</f>
        <v>8178000</v>
      </c>
      <c r="J3252" s="13">
        <f>IFERROR(IF($F3252="ALTA",$D3252*0.94,
IF($F3252="MEDIA",$D3252*0.9,
IF($F3252="BAJA",$D3252*0.85,
IF($F3252="LIQUIDAR",_xlfn.XLOOKUP(A3252,Rotación!$A:$A,Rotación!$O:$O,0,0,-1),"")))),"")</f>
        <v>7830000</v>
      </c>
      <c r="K3252" s="13" t="str">
        <f>_xlfn.XLOOKUP(A3252,Rotación!$A:$A,Rotación!$P:$P,"",0,-1)</f>
        <v/>
      </c>
      <c r="L3252" s="25" t="e">
        <f t="shared" si="230"/>
        <v>#VALUE!</v>
      </c>
      <c r="M3252" s="26">
        <f t="shared" si="231"/>
        <v>0.8045977011494253</v>
      </c>
    </row>
    <row r="3253" spans="1:13" x14ac:dyDescent="0.3">
      <c r="A3253" t="s">
        <v>9088</v>
      </c>
      <c r="B3253" t="s">
        <v>313</v>
      </c>
      <c r="C3253" t="s">
        <v>313</v>
      </c>
      <c r="D3253">
        <v>30400000</v>
      </c>
      <c r="E3253">
        <v>23000000</v>
      </c>
      <c r="F3253" t="s">
        <v>5391</v>
      </c>
      <c r="G3253" s="13">
        <f>IFERROR(IF($F3253="ALTA",$D3253*1.03,
IF($F3253="MEDIA",$D3253*1,
IF($F3253="BAJA",$D3253*0.92,
IF($F3253="LIQUIDAR",_xlfn.XLOOKUP(A3253,Rotación!$A:$A,Rotación!$O:$O,0,0,-1),"")))),"")</f>
        <v>27968000</v>
      </c>
      <c r="H3253" s="13">
        <f>IFERROR(IF($F3253="ALTA",$D3253*1,
IF($F3253="MEDIA",$D3253*0.97,
IF($F3253="BAJA",$D3253*0.9,
IF($F3253="LIQUIDAR",_xlfn.XLOOKUP(A3253,Rotación!$A:$A,Rotación!$O:$O,0,0,-1),"")))),"")</f>
        <v>27360000</v>
      </c>
      <c r="I3253" s="13">
        <f>IFERROR(IF($F3253="ALTA",$D3253*0.97,
IF($F3253="MEDIA",$D3253*0.94,
IF($F3253="BAJA",$D3253*0.87,
IF($F3253="LIQUIDAR",_xlfn.XLOOKUP(A3253,Rotación!$A:$A,Rotación!$O:$O,0,0,-1),"")))),"")</f>
        <v>26448000</v>
      </c>
      <c r="J3253" s="13">
        <f>IFERROR(IF($F3253="ALTA",$D3253*0.94,
IF($F3253="MEDIA",$D3253*0.9,
IF($F3253="BAJA",$D3253*0.85,
IF($F3253="LIQUIDAR",_xlfn.XLOOKUP(A3253,Rotación!$A:$A,Rotación!$O:$O,0,0,-1),"")))),"")</f>
        <v>25840000</v>
      </c>
      <c r="K3253" s="13" t="str">
        <f>_xlfn.XLOOKUP(A3253,Rotación!$A:$A,Rotación!$P:$P,"",0,-1)</f>
        <v/>
      </c>
      <c r="L3253" s="25" t="e">
        <f t="shared" si="230"/>
        <v>#VALUE!</v>
      </c>
      <c r="M3253" s="26">
        <f t="shared" si="231"/>
        <v>0.75657894736842102</v>
      </c>
    </row>
    <row r="3254" spans="1:13" x14ac:dyDescent="0.3">
      <c r="A3254" t="s">
        <v>9092</v>
      </c>
      <c r="B3254" t="s">
        <v>313</v>
      </c>
      <c r="C3254" t="s">
        <v>313</v>
      </c>
      <c r="D3254">
        <v>9800000</v>
      </c>
      <c r="E3254">
        <v>7500000</v>
      </c>
      <c r="F3254" t="s">
        <v>5391</v>
      </c>
      <c r="G3254" s="13">
        <f>IFERROR(IF($F3254="ALTA",$D3254*1.03,
IF($F3254="MEDIA",$D3254*1,
IF($F3254="BAJA",$D3254*0.92,
IF($F3254="LIQUIDAR",_xlfn.XLOOKUP(A3254,Rotación!$A:$A,Rotación!$O:$O,0,0,-1),"")))),"")</f>
        <v>9016000</v>
      </c>
      <c r="H3254" s="13">
        <f>IFERROR(IF($F3254="ALTA",$D3254*1,
IF($F3254="MEDIA",$D3254*0.97,
IF($F3254="BAJA",$D3254*0.9,
IF($F3254="LIQUIDAR",_xlfn.XLOOKUP(A3254,Rotación!$A:$A,Rotación!$O:$O,0,0,-1),"")))),"")</f>
        <v>8820000</v>
      </c>
      <c r="I3254" s="13">
        <f>IFERROR(IF($F3254="ALTA",$D3254*0.97,
IF($F3254="MEDIA",$D3254*0.94,
IF($F3254="BAJA",$D3254*0.87,
IF($F3254="LIQUIDAR",_xlfn.XLOOKUP(A3254,Rotación!$A:$A,Rotación!$O:$O,0,0,-1),"")))),"")</f>
        <v>8526000</v>
      </c>
      <c r="J3254" s="13">
        <f>IFERROR(IF($F3254="ALTA",$D3254*0.94,
IF($F3254="MEDIA",$D3254*0.9,
IF($F3254="BAJA",$D3254*0.85,
IF($F3254="LIQUIDAR",_xlfn.XLOOKUP(A3254,Rotación!$A:$A,Rotación!$O:$O,0,0,-1),"")))),"")</f>
        <v>8330000</v>
      </c>
      <c r="K3254" s="13" t="str">
        <f>_xlfn.XLOOKUP(A3254,Rotación!$A:$A,Rotación!$P:$P,"",0,-1)</f>
        <v/>
      </c>
      <c r="L3254" s="25" t="e">
        <f t="shared" ref="L3254:L3317" si="232">K3254-D3254</f>
        <v>#VALUE!</v>
      </c>
      <c r="M3254" s="26">
        <f t="shared" ref="M3254:M3317" si="233">E3254/D3254</f>
        <v>0.76530612244897955</v>
      </c>
    </row>
    <row r="3255" spans="1:13" x14ac:dyDescent="0.3">
      <c r="A3255" t="s">
        <v>9096</v>
      </c>
      <c r="B3255" t="s">
        <v>313</v>
      </c>
      <c r="C3255" t="s">
        <v>313</v>
      </c>
      <c r="D3255">
        <v>15000000</v>
      </c>
      <c r="E3255">
        <v>12000000</v>
      </c>
      <c r="F3255" t="s">
        <v>5391</v>
      </c>
      <c r="G3255" s="13">
        <f>IFERROR(IF($F3255="ALTA",$D3255*1.03,
IF($F3255="MEDIA",$D3255*1,
IF($F3255="BAJA",$D3255*0.92,
IF($F3255="LIQUIDAR",_xlfn.XLOOKUP(A3255,Rotación!$A:$A,Rotación!$O:$O,0,0,-1),"")))),"")</f>
        <v>13800000</v>
      </c>
      <c r="H3255" s="13">
        <f>IFERROR(IF($F3255="ALTA",$D3255*1,
IF($F3255="MEDIA",$D3255*0.97,
IF($F3255="BAJA",$D3255*0.9,
IF($F3255="LIQUIDAR",_xlfn.XLOOKUP(A3255,Rotación!$A:$A,Rotación!$O:$O,0,0,-1),"")))),"")</f>
        <v>13500000</v>
      </c>
      <c r="I3255" s="13">
        <f>IFERROR(IF($F3255="ALTA",$D3255*0.97,
IF($F3255="MEDIA",$D3255*0.94,
IF($F3255="BAJA",$D3255*0.87,
IF($F3255="LIQUIDAR",_xlfn.XLOOKUP(A3255,Rotación!$A:$A,Rotación!$O:$O,0,0,-1),"")))),"")</f>
        <v>13050000</v>
      </c>
      <c r="J3255" s="13">
        <f>IFERROR(IF($F3255="ALTA",$D3255*0.94,
IF($F3255="MEDIA",$D3255*0.9,
IF($F3255="BAJA",$D3255*0.85,
IF($F3255="LIQUIDAR",_xlfn.XLOOKUP(A3255,Rotación!$A:$A,Rotación!$O:$O,0,0,-1),"")))),"")</f>
        <v>12750000</v>
      </c>
      <c r="K3255" s="13" t="str">
        <f>_xlfn.XLOOKUP(A3255,Rotación!$A:$A,Rotación!$P:$P,"",0,-1)</f>
        <v/>
      </c>
      <c r="L3255" s="25" t="e">
        <f t="shared" si="232"/>
        <v>#VALUE!</v>
      </c>
      <c r="M3255" s="26">
        <f t="shared" si="233"/>
        <v>0.8</v>
      </c>
    </row>
    <row r="3256" spans="1:13" x14ac:dyDescent="0.3">
      <c r="A3256" t="s">
        <v>9098</v>
      </c>
      <c r="B3256" t="s">
        <v>313</v>
      </c>
      <c r="C3256" t="s">
        <v>313</v>
      </c>
      <c r="D3256">
        <v>12800000</v>
      </c>
      <c r="E3256">
        <v>10500000</v>
      </c>
      <c r="F3256" t="s">
        <v>5391</v>
      </c>
      <c r="G3256" s="13">
        <f>IFERROR(IF($F3256="ALTA",$D3256*1.03,
IF($F3256="MEDIA",$D3256*1,
IF($F3256="BAJA",$D3256*0.92,
IF($F3256="LIQUIDAR",_xlfn.XLOOKUP(A3256,Rotación!$A:$A,Rotación!$O:$O,0,0,-1),"")))),"")</f>
        <v>11776000</v>
      </c>
      <c r="H3256" s="13">
        <f>IFERROR(IF($F3256="ALTA",$D3256*1,
IF($F3256="MEDIA",$D3256*0.97,
IF($F3256="BAJA",$D3256*0.9,
IF($F3256="LIQUIDAR",_xlfn.XLOOKUP(A3256,Rotación!$A:$A,Rotación!$O:$O,0,0,-1),"")))),"")</f>
        <v>11520000</v>
      </c>
      <c r="I3256" s="13">
        <f>IFERROR(IF($F3256="ALTA",$D3256*0.97,
IF($F3256="MEDIA",$D3256*0.94,
IF($F3256="BAJA",$D3256*0.87,
IF($F3256="LIQUIDAR",_xlfn.XLOOKUP(A3256,Rotación!$A:$A,Rotación!$O:$O,0,0,-1),"")))),"")</f>
        <v>11136000</v>
      </c>
      <c r="J3256" s="13">
        <f>IFERROR(IF($F3256="ALTA",$D3256*0.94,
IF($F3256="MEDIA",$D3256*0.9,
IF($F3256="BAJA",$D3256*0.85,
IF($F3256="LIQUIDAR",_xlfn.XLOOKUP(A3256,Rotación!$A:$A,Rotación!$O:$O,0,0,-1),"")))),"")</f>
        <v>10880000</v>
      </c>
      <c r="K3256" s="13" t="str">
        <f>_xlfn.XLOOKUP(A3256,Rotación!$A:$A,Rotación!$P:$P,"",0,-1)</f>
        <v/>
      </c>
      <c r="L3256" s="25" t="e">
        <f t="shared" si="232"/>
        <v>#VALUE!</v>
      </c>
      <c r="M3256" s="26">
        <f t="shared" si="233"/>
        <v>0.8203125</v>
      </c>
    </row>
    <row r="3257" spans="1:13" x14ac:dyDescent="0.3">
      <c r="A3257" t="s">
        <v>9102</v>
      </c>
      <c r="B3257" t="s">
        <v>313</v>
      </c>
      <c r="C3257" t="s">
        <v>313</v>
      </c>
      <c r="D3257">
        <v>10700000</v>
      </c>
      <c r="E3257">
        <v>8600000</v>
      </c>
      <c r="F3257" t="s">
        <v>4033</v>
      </c>
      <c r="G3257" s="13">
        <f>IFERROR(IF($F3257="ALTA",$D3257*1.03,
IF($F3257="MEDIA",$D3257*1,
IF($F3257="BAJA",$D3257*0.92,
IF($F3257="LIQUIDAR",_xlfn.XLOOKUP(A3257,Rotación!$A:$A,Rotación!$O:$O,0,0,-1),"")))),"")</f>
        <v>10700000</v>
      </c>
      <c r="H3257" s="13">
        <f>IFERROR(IF($F3257="ALTA",$D3257*1,
IF($F3257="MEDIA",$D3257*0.97,
IF($F3257="BAJA",$D3257*0.9,
IF($F3257="LIQUIDAR",_xlfn.XLOOKUP(A3257,Rotación!$A:$A,Rotación!$O:$O,0,0,-1),"")))),"")</f>
        <v>10379000</v>
      </c>
      <c r="I3257" s="13">
        <f>IFERROR(IF($F3257="ALTA",$D3257*0.97,
IF($F3257="MEDIA",$D3257*0.94,
IF($F3257="BAJA",$D3257*0.87,
IF($F3257="LIQUIDAR",_xlfn.XLOOKUP(A3257,Rotación!$A:$A,Rotación!$O:$O,0,0,-1),"")))),"")</f>
        <v>10058000</v>
      </c>
      <c r="J3257" s="13">
        <f>IFERROR(IF($F3257="ALTA",$D3257*0.94,
IF($F3257="MEDIA",$D3257*0.9,
IF($F3257="BAJA",$D3257*0.85,
IF($F3257="LIQUIDAR",_xlfn.XLOOKUP(A3257,Rotación!$A:$A,Rotación!$O:$O,0,0,-1),"")))),"")</f>
        <v>9630000</v>
      </c>
      <c r="K3257" s="13" t="str">
        <f>_xlfn.XLOOKUP(A3257,Rotación!$A:$A,Rotación!$P:$P,"",0,-1)</f>
        <v/>
      </c>
      <c r="L3257" s="25" t="e">
        <f t="shared" si="232"/>
        <v>#VALUE!</v>
      </c>
      <c r="M3257" s="26">
        <f t="shared" si="233"/>
        <v>0.80373831775700932</v>
      </c>
    </row>
    <row r="3258" spans="1:13" x14ac:dyDescent="0.3">
      <c r="A3258" t="s">
        <v>8798</v>
      </c>
      <c r="B3258" t="s">
        <v>313</v>
      </c>
      <c r="C3258" t="s">
        <v>313</v>
      </c>
      <c r="D3258">
        <v>20300000</v>
      </c>
      <c r="E3258">
        <v>15800000</v>
      </c>
      <c r="F3258" t="s">
        <v>4033</v>
      </c>
      <c r="G3258" s="13">
        <f>IFERROR(IF($F3258="ALTA",$D3258*1.03,
IF($F3258="MEDIA",$D3258*1,
IF($F3258="BAJA",$D3258*0.92,
IF($F3258="LIQUIDAR",_xlfn.XLOOKUP(A3258,Rotación!$A:$A,Rotación!$O:$O,0,0,-1),"")))),"")</f>
        <v>20300000</v>
      </c>
      <c r="H3258" s="13">
        <f>IFERROR(IF($F3258="ALTA",$D3258*1,
IF($F3258="MEDIA",$D3258*0.97,
IF($F3258="BAJA",$D3258*0.9,
IF($F3258="LIQUIDAR",_xlfn.XLOOKUP(A3258,Rotación!$A:$A,Rotación!$O:$O,0,0,-1),"")))),"")</f>
        <v>19691000</v>
      </c>
      <c r="I3258" s="13">
        <f>IFERROR(IF($F3258="ALTA",$D3258*0.97,
IF($F3258="MEDIA",$D3258*0.94,
IF($F3258="BAJA",$D3258*0.87,
IF($F3258="LIQUIDAR",_xlfn.XLOOKUP(A3258,Rotación!$A:$A,Rotación!$O:$O,0,0,-1),"")))),"")</f>
        <v>19082000</v>
      </c>
      <c r="J3258" s="13">
        <f>IFERROR(IF($F3258="ALTA",$D3258*0.94,
IF($F3258="MEDIA",$D3258*0.9,
IF($F3258="BAJA",$D3258*0.85,
IF($F3258="LIQUIDAR",_xlfn.XLOOKUP(A3258,Rotación!$A:$A,Rotación!$O:$O,0,0,-1),"")))),"")</f>
        <v>18270000</v>
      </c>
      <c r="K3258" s="13">
        <f>_xlfn.XLOOKUP(A3258,Rotación!$A:$A,Rotación!$P:$P,"",0,-1)</f>
        <v>18990000</v>
      </c>
      <c r="L3258" s="25">
        <f t="shared" si="232"/>
        <v>-1310000</v>
      </c>
      <c r="M3258" s="26">
        <f t="shared" si="233"/>
        <v>0.77832512315270941</v>
      </c>
    </row>
    <row r="3259" spans="1:13" x14ac:dyDescent="0.3">
      <c r="A3259" t="s">
        <v>8624</v>
      </c>
      <c r="B3259" t="s">
        <v>313</v>
      </c>
      <c r="C3259" t="s">
        <v>313</v>
      </c>
      <c r="D3259">
        <v>11400000</v>
      </c>
      <c r="E3259">
        <v>9300000</v>
      </c>
      <c r="F3259" t="s">
        <v>4033</v>
      </c>
      <c r="G3259" s="13">
        <f>IFERROR(IF($F3259="ALTA",$D3259*1.03,
IF($F3259="MEDIA",$D3259*1,
IF($F3259="BAJA",$D3259*0.92,
IF($F3259="LIQUIDAR",_xlfn.XLOOKUP(A3259,Rotación!$A:$A,Rotación!$O:$O,0,0,-1),"")))),"")</f>
        <v>11400000</v>
      </c>
      <c r="H3259" s="13">
        <f>IFERROR(IF($F3259="ALTA",$D3259*1,
IF($F3259="MEDIA",$D3259*0.97,
IF($F3259="BAJA",$D3259*0.9,
IF($F3259="LIQUIDAR",_xlfn.XLOOKUP(A3259,Rotación!$A:$A,Rotación!$O:$O,0,0,-1),"")))),"")</f>
        <v>11058000</v>
      </c>
      <c r="I3259" s="13">
        <f>IFERROR(IF($F3259="ALTA",$D3259*0.97,
IF($F3259="MEDIA",$D3259*0.94,
IF($F3259="BAJA",$D3259*0.87,
IF($F3259="LIQUIDAR",_xlfn.XLOOKUP(A3259,Rotación!$A:$A,Rotación!$O:$O,0,0,-1),"")))),"")</f>
        <v>10716000</v>
      </c>
      <c r="J3259" s="13">
        <f>IFERROR(IF($F3259="ALTA",$D3259*0.94,
IF($F3259="MEDIA",$D3259*0.9,
IF($F3259="BAJA",$D3259*0.85,
IF($F3259="LIQUIDAR",_xlfn.XLOOKUP(A3259,Rotación!$A:$A,Rotación!$O:$O,0,0,-1),"")))),"")</f>
        <v>10260000</v>
      </c>
      <c r="K3259" s="13" t="str">
        <f>_xlfn.XLOOKUP(A3259,Rotación!$A:$A,Rotación!$P:$P,"",0,-1)</f>
        <v/>
      </c>
      <c r="L3259" s="25" t="e">
        <f t="shared" si="232"/>
        <v>#VALUE!</v>
      </c>
      <c r="M3259" s="26">
        <f t="shared" si="233"/>
        <v>0.81578947368421051</v>
      </c>
    </row>
    <row r="3260" spans="1:13" x14ac:dyDescent="0.3">
      <c r="A3260" t="s">
        <v>9104</v>
      </c>
      <c r="B3260" t="s">
        <v>313</v>
      </c>
      <c r="C3260" t="s">
        <v>313</v>
      </c>
      <c r="D3260">
        <v>29700000</v>
      </c>
      <c r="E3260">
        <v>21000000</v>
      </c>
      <c r="F3260" t="s">
        <v>4033</v>
      </c>
      <c r="G3260" s="13">
        <f>IFERROR(IF($F3260="ALTA",$D3260*1.03,
IF($F3260="MEDIA",$D3260*1,
IF($F3260="BAJA",$D3260*0.92,
IF($F3260="LIQUIDAR",_xlfn.XLOOKUP(A3260,Rotación!$A:$A,Rotación!$O:$O,0,0,-1),"")))),"")</f>
        <v>29700000</v>
      </c>
      <c r="H3260" s="13">
        <f>IFERROR(IF($F3260="ALTA",$D3260*1,
IF($F3260="MEDIA",$D3260*0.97,
IF($F3260="BAJA",$D3260*0.9,
IF($F3260="LIQUIDAR",_xlfn.XLOOKUP(A3260,Rotación!$A:$A,Rotación!$O:$O,0,0,-1),"")))),"")</f>
        <v>28809000</v>
      </c>
      <c r="I3260" s="13">
        <f>IFERROR(IF($F3260="ALTA",$D3260*0.97,
IF($F3260="MEDIA",$D3260*0.94,
IF($F3260="BAJA",$D3260*0.87,
IF($F3260="LIQUIDAR",_xlfn.XLOOKUP(A3260,Rotación!$A:$A,Rotación!$O:$O,0,0,-1),"")))),"")</f>
        <v>27918000</v>
      </c>
      <c r="J3260" s="13">
        <f>IFERROR(IF($F3260="ALTA",$D3260*0.94,
IF($F3260="MEDIA",$D3260*0.9,
IF($F3260="BAJA",$D3260*0.85,
IF($F3260="LIQUIDAR",_xlfn.XLOOKUP(A3260,Rotación!$A:$A,Rotación!$O:$O,0,0,-1),"")))),"")</f>
        <v>26730000</v>
      </c>
      <c r="K3260" s="13" t="str">
        <f>_xlfn.XLOOKUP(A3260,Rotación!$A:$A,Rotación!$P:$P,"",0,-1)</f>
        <v/>
      </c>
      <c r="L3260" s="25" t="e">
        <f t="shared" si="232"/>
        <v>#VALUE!</v>
      </c>
      <c r="M3260" s="26">
        <f t="shared" si="233"/>
        <v>0.70707070707070707</v>
      </c>
    </row>
    <row r="3261" spans="1:13" x14ac:dyDescent="0.3">
      <c r="A3261" t="s">
        <v>9112</v>
      </c>
      <c r="B3261" t="s">
        <v>313</v>
      </c>
      <c r="C3261" t="s">
        <v>313</v>
      </c>
      <c r="D3261">
        <v>11000000</v>
      </c>
      <c r="E3261">
        <v>9400000</v>
      </c>
      <c r="F3261" t="s">
        <v>5390</v>
      </c>
      <c r="G3261" s="13">
        <f>IFERROR(IF($F3261="ALTA",$D3261*1.03,
IF($F3261="MEDIA",$D3261*1,
IF($F3261="BAJA",$D3261*0.92,
IF($F3261="LIQUIDAR",_xlfn.XLOOKUP(A3261,Rotación!$A:$A,Rotación!$O:$O,0,0,-1),"")))),"")</f>
        <v>11330000</v>
      </c>
      <c r="H3261" s="13">
        <f>IFERROR(IF($F3261="ALTA",$D3261*1,
IF($F3261="MEDIA",$D3261*0.97,
IF($F3261="BAJA",$D3261*0.9,
IF($F3261="LIQUIDAR",_xlfn.XLOOKUP(A3261,Rotación!$A:$A,Rotación!$O:$O,0,0,-1),"")))),"")</f>
        <v>11000000</v>
      </c>
      <c r="I3261" s="13">
        <f>IFERROR(IF($F3261="ALTA",$D3261*0.97,
IF($F3261="MEDIA",$D3261*0.94,
IF($F3261="BAJA",$D3261*0.87,
IF($F3261="LIQUIDAR",_xlfn.XLOOKUP(A3261,Rotación!$A:$A,Rotación!$O:$O,0,0,-1),"")))),"")</f>
        <v>10670000</v>
      </c>
      <c r="J3261" s="13">
        <f>IFERROR(IF($F3261="ALTA",$D3261*0.94,
IF($F3261="MEDIA",$D3261*0.9,
IF($F3261="BAJA",$D3261*0.85,
IF($F3261="LIQUIDAR",_xlfn.XLOOKUP(A3261,Rotación!$A:$A,Rotación!$O:$O,0,0,-1),"")))),"")</f>
        <v>10340000</v>
      </c>
      <c r="K3261" s="13" t="str">
        <f>_xlfn.XLOOKUP(A3261,Rotación!$A:$A,Rotación!$P:$P,"",0,-1)</f>
        <v/>
      </c>
      <c r="L3261" s="25" t="e">
        <f t="shared" si="232"/>
        <v>#VALUE!</v>
      </c>
      <c r="M3261" s="26">
        <f t="shared" si="233"/>
        <v>0.8545454545454545</v>
      </c>
    </row>
    <row r="3262" spans="1:13" x14ac:dyDescent="0.3">
      <c r="A3262" t="s">
        <v>9114</v>
      </c>
      <c r="B3262" t="s">
        <v>313</v>
      </c>
      <c r="C3262" t="s">
        <v>313</v>
      </c>
      <c r="D3262">
        <v>13800000</v>
      </c>
      <c r="E3262">
        <v>11000000</v>
      </c>
      <c r="F3262" t="s">
        <v>4033</v>
      </c>
      <c r="G3262" s="13">
        <f>IFERROR(IF($F3262="ALTA",$D3262*1.03,
IF($F3262="MEDIA",$D3262*1,
IF($F3262="BAJA",$D3262*0.92,
IF($F3262="LIQUIDAR",_xlfn.XLOOKUP(A3262,Rotación!$A:$A,Rotación!$O:$O,0,0,-1),"")))),"")</f>
        <v>13800000</v>
      </c>
      <c r="H3262" s="13">
        <f>IFERROR(IF($F3262="ALTA",$D3262*1,
IF($F3262="MEDIA",$D3262*0.97,
IF($F3262="BAJA",$D3262*0.9,
IF($F3262="LIQUIDAR",_xlfn.XLOOKUP(A3262,Rotación!$A:$A,Rotación!$O:$O,0,0,-1),"")))),"")</f>
        <v>13386000</v>
      </c>
      <c r="I3262" s="13">
        <f>IFERROR(IF($F3262="ALTA",$D3262*0.97,
IF($F3262="MEDIA",$D3262*0.94,
IF($F3262="BAJA",$D3262*0.87,
IF($F3262="LIQUIDAR",_xlfn.XLOOKUP(A3262,Rotación!$A:$A,Rotación!$O:$O,0,0,-1),"")))),"")</f>
        <v>12972000</v>
      </c>
      <c r="J3262" s="13">
        <f>IFERROR(IF($F3262="ALTA",$D3262*0.94,
IF($F3262="MEDIA",$D3262*0.9,
IF($F3262="BAJA",$D3262*0.85,
IF($F3262="LIQUIDAR",_xlfn.XLOOKUP(A3262,Rotación!$A:$A,Rotación!$O:$O,0,0,-1),"")))),"")</f>
        <v>12420000</v>
      </c>
      <c r="K3262" s="13" t="str">
        <f>_xlfn.XLOOKUP(A3262,Rotación!$A:$A,Rotación!$P:$P,"",0,-1)</f>
        <v/>
      </c>
      <c r="L3262" s="25" t="e">
        <f t="shared" si="232"/>
        <v>#VALUE!</v>
      </c>
      <c r="M3262" s="26">
        <f t="shared" si="233"/>
        <v>0.79710144927536231</v>
      </c>
    </row>
    <row r="3263" spans="1:13" x14ac:dyDescent="0.3">
      <c r="A3263" t="s">
        <v>9117</v>
      </c>
      <c r="B3263" t="s">
        <v>313</v>
      </c>
      <c r="C3263" t="s">
        <v>313</v>
      </c>
      <c r="D3263">
        <v>8800000</v>
      </c>
      <c r="E3263">
        <v>7400000</v>
      </c>
      <c r="F3263" t="s">
        <v>5390</v>
      </c>
      <c r="G3263" s="13">
        <f>IFERROR(IF($F3263="ALTA",$D3263*1.03,
IF($F3263="MEDIA",$D3263*1,
IF($F3263="BAJA",$D3263*0.92,
IF($F3263="LIQUIDAR",_xlfn.XLOOKUP(A3263,Rotación!$A:$A,Rotación!$O:$O,0,0,-1),"")))),"")</f>
        <v>9064000</v>
      </c>
      <c r="H3263" s="13">
        <f>IFERROR(IF($F3263="ALTA",$D3263*1,
IF($F3263="MEDIA",$D3263*0.97,
IF($F3263="BAJA",$D3263*0.9,
IF($F3263="LIQUIDAR",_xlfn.XLOOKUP(A3263,Rotación!$A:$A,Rotación!$O:$O,0,0,-1),"")))),"")</f>
        <v>8800000</v>
      </c>
      <c r="I3263" s="13">
        <f>IFERROR(IF($F3263="ALTA",$D3263*0.97,
IF($F3263="MEDIA",$D3263*0.94,
IF($F3263="BAJA",$D3263*0.87,
IF($F3263="LIQUIDAR",_xlfn.XLOOKUP(A3263,Rotación!$A:$A,Rotación!$O:$O,0,0,-1),"")))),"")</f>
        <v>8536000</v>
      </c>
      <c r="J3263" s="13">
        <f>IFERROR(IF($F3263="ALTA",$D3263*0.94,
IF($F3263="MEDIA",$D3263*0.9,
IF($F3263="BAJA",$D3263*0.85,
IF($F3263="LIQUIDAR",_xlfn.XLOOKUP(A3263,Rotación!$A:$A,Rotación!$O:$O,0,0,-1),"")))),"")</f>
        <v>8271999.9999999991</v>
      </c>
      <c r="K3263" s="13" t="str">
        <f>_xlfn.XLOOKUP(A3263,Rotación!$A:$A,Rotación!$P:$P,"",0,-1)</f>
        <v/>
      </c>
      <c r="L3263" s="25" t="e">
        <f t="shared" si="232"/>
        <v>#VALUE!</v>
      </c>
      <c r="M3263" s="26">
        <f t="shared" si="233"/>
        <v>0.84090909090909094</v>
      </c>
    </row>
    <row r="3264" spans="1:13" x14ac:dyDescent="0.3">
      <c r="A3264" t="s">
        <v>9119</v>
      </c>
      <c r="B3264" t="s">
        <v>313</v>
      </c>
      <c r="C3264" t="s">
        <v>313</v>
      </c>
      <c r="D3264">
        <v>9400000</v>
      </c>
      <c r="E3264">
        <v>8000000</v>
      </c>
      <c r="F3264" t="s">
        <v>5390</v>
      </c>
      <c r="G3264" s="13">
        <f>IFERROR(IF($F3264="ALTA",$D3264*1.03,
IF($F3264="MEDIA",$D3264*1,
IF($F3264="BAJA",$D3264*0.92,
IF($F3264="LIQUIDAR",_xlfn.XLOOKUP(A3264,Rotación!$A:$A,Rotación!$O:$O,0,0,-1),"")))),"")</f>
        <v>9682000</v>
      </c>
      <c r="H3264" s="13">
        <f>IFERROR(IF($F3264="ALTA",$D3264*1,
IF($F3264="MEDIA",$D3264*0.97,
IF($F3264="BAJA",$D3264*0.9,
IF($F3264="LIQUIDAR",_xlfn.XLOOKUP(A3264,Rotación!$A:$A,Rotación!$O:$O,0,0,-1),"")))),"")</f>
        <v>9400000</v>
      </c>
      <c r="I3264" s="13">
        <f>IFERROR(IF($F3264="ALTA",$D3264*0.97,
IF($F3264="MEDIA",$D3264*0.94,
IF($F3264="BAJA",$D3264*0.87,
IF($F3264="LIQUIDAR",_xlfn.XLOOKUP(A3264,Rotación!$A:$A,Rotación!$O:$O,0,0,-1),"")))),"")</f>
        <v>9118000</v>
      </c>
      <c r="J3264" s="13">
        <f>IFERROR(IF($F3264="ALTA",$D3264*0.94,
IF($F3264="MEDIA",$D3264*0.9,
IF($F3264="BAJA",$D3264*0.85,
IF($F3264="LIQUIDAR",_xlfn.XLOOKUP(A3264,Rotación!$A:$A,Rotación!$O:$O,0,0,-1),"")))),"")</f>
        <v>8836000</v>
      </c>
      <c r="K3264" s="13" t="str">
        <f>_xlfn.XLOOKUP(A3264,Rotación!$A:$A,Rotación!$P:$P,"",0,-1)</f>
        <v/>
      </c>
      <c r="L3264" s="25" t="e">
        <f t="shared" si="232"/>
        <v>#VALUE!</v>
      </c>
      <c r="M3264" s="26">
        <f t="shared" si="233"/>
        <v>0.85106382978723405</v>
      </c>
    </row>
    <row r="3265" spans="1:13" x14ac:dyDescent="0.3">
      <c r="A3265" t="s">
        <v>9122</v>
      </c>
      <c r="B3265" t="s">
        <v>313</v>
      </c>
      <c r="C3265" t="s">
        <v>313</v>
      </c>
      <c r="D3265">
        <v>11900000</v>
      </c>
      <c r="E3265">
        <v>10200000</v>
      </c>
      <c r="F3265" t="s">
        <v>5390</v>
      </c>
      <c r="G3265" s="13">
        <f>IFERROR(IF($F3265="ALTA",$D3265*1.03,
IF($F3265="MEDIA",$D3265*1,
IF($F3265="BAJA",$D3265*0.92,
IF($F3265="LIQUIDAR",_xlfn.XLOOKUP(A3265,Rotación!$A:$A,Rotación!$O:$O,0,0,-1),"")))),"")</f>
        <v>12257000</v>
      </c>
      <c r="H3265" s="13">
        <f>IFERROR(IF($F3265="ALTA",$D3265*1,
IF($F3265="MEDIA",$D3265*0.97,
IF($F3265="BAJA",$D3265*0.9,
IF($F3265="LIQUIDAR",_xlfn.XLOOKUP(A3265,Rotación!$A:$A,Rotación!$O:$O,0,0,-1),"")))),"")</f>
        <v>11900000</v>
      </c>
      <c r="I3265" s="13">
        <f>IFERROR(IF($F3265="ALTA",$D3265*0.97,
IF($F3265="MEDIA",$D3265*0.94,
IF($F3265="BAJA",$D3265*0.87,
IF($F3265="LIQUIDAR",_xlfn.XLOOKUP(A3265,Rotación!$A:$A,Rotación!$O:$O,0,0,-1),"")))),"")</f>
        <v>11543000</v>
      </c>
      <c r="J3265" s="13">
        <f>IFERROR(IF($F3265="ALTA",$D3265*0.94,
IF($F3265="MEDIA",$D3265*0.9,
IF($F3265="BAJA",$D3265*0.85,
IF($F3265="LIQUIDAR",_xlfn.XLOOKUP(A3265,Rotación!$A:$A,Rotación!$O:$O,0,0,-1),"")))),"")</f>
        <v>11186000</v>
      </c>
      <c r="K3265" s="13" t="str">
        <f>_xlfn.XLOOKUP(A3265,Rotación!$A:$A,Rotación!$P:$P,"",0,-1)</f>
        <v/>
      </c>
      <c r="L3265" s="25" t="e">
        <f t="shared" si="232"/>
        <v>#VALUE!</v>
      </c>
      <c r="M3265" s="26">
        <f t="shared" si="233"/>
        <v>0.8571428571428571</v>
      </c>
    </row>
    <row r="3266" spans="1:13" x14ac:dyDescent="0.3">
      <c r="A3266" t="s">
        <v>9124</v>
      </c>
      <c r="B3266" t="s">
        <v>313</v>
      </c>
      <c r="C3266" t="s">
        <v>313</v>
      </c>
      <c r="D3266">
        <v>11400000</v>
      </c>
      <c r="E3266">
        <v>8000000</v>
      </c>
      <c r="F3266" t="s">
        <v>5390</v>
      </c>
      <c r="G3266" s="13">
        <f>IFERROR(IF($F3266="ALTA",$D3266*1.03,
IF($F3266="MEDIA",$D3266*1,
IF($F3266="BAJA",$D3266*0.92,
IF($F3266="LIQUIDAR",_xlfn.XLOOKUP(A3266,Rotación!$A:$A,Rotación!$O:$O,0,0,-1),"")))),"")</f>
        <v>11742000</v>
      </c>
      <c r="H3266" s="13">
        <f>IFERROR(IF($F3266="ALTA",$D3266*1,
IF($F3266="MEDIA",$D3266*0.97,
IF($F3266="BAJA",$D3266*0.9,
IF($F3266="LIQUIDAR",_xlfn.XLOOKUP(A3266,Rotación!$A:$A,Rotación!$O:$O,0,0,-1),"")))),"")</f>
        <v>11400000</v>
      </c>
      <c r="I3266" s="13">
        <f>IFERROR(IF($F3266="ALTA",$D3266*0.97,
IF($F3266="MEDIA",$D3266*0.94,
IF($F3266="BAJA",$D3266*0.87,
IF($F3266="LIQUIDAR",_xlfn.XLOOKUP(A3266,Rotación!$A:$A,Rotación!$O:$O,0,0,-1),"")))),"")</f>
        <v>11058000</v>
      </c>
      <c r="J3266" s="13">
        <f>IFERROR(IF($F3266="ALTA",$D3266*0.94,
IF($F3266="MEDIA",$D3266*0.9,
IF($F3266="BAJA",$D3266*0.85,
IF($F3266="LIQUIDAR",_xlfn.XLOOKUP(A3266,Rotación!$A:$A,Rotación!$O:$O,0,0,-1),"")))),"")</f>
        <v>10716000</v>
      </c>
      <c r="K3266" s="13" t="str">
        <f>_xlfn.XLOOKUP(A3266,Rotación!$A:$A,Rotación!$P:$P,"",0,-1)</f>
        <v/>
      </c>
      <c r="L3266" s="25" t="e">
        <f t="shared" si="232"/>
        <v>#VALUE!</v>
      </c>
      <c r="M3266" s="26">
        <f t="shared" si="233"/>
        <v>0.70175438596491224</v>
      </c>
    </row>
    <row r="3267" spans="1:13" x14ac:dyDescent="0.3">
      <c r="A3267" t="s">
        <v>9128</v>
      </c>
      <c r="B3267" t="s">
        <v>313</v>
      </c>
      <c r="C3267" t="s">
        <v>313</v>
      </c>
      <c r="D3267">
        <v>6900000</v>
      </c>
      <c r="E3267">
        <v>5500000</v>
      </c>
      <c r="F3267" t="s">
        <v>5390</v>
      </c>
      <c r="G3267" s="13">
        <f>IFERROR(IF($F3267="ALTA",$D3267*1.03,
IF($F3267="MEDIA",$D3267*1,
IF($F3267="BAJA",$D3267*0.92,
IF($F3267="LIQUIDAR",_xlfn.XLOOKUP(A3267,Rotación!$A:$A,Rotación!$O:$O,0,0,-1),"")))),"")</f>
        <v>7107000</v>
      </c>
      <c r="H3267" s="13">
        <f>IFERROR(IF($F3267="ALTA",$D3267*1,
IF($F3267="MEDIA",$D3267*0.97,
IF($F3267="BAJA",$D3267*0.9,
IF($F3267="LIQUIDAR",_xlfn.XLOOKUP(A3267,Rotación!$A:$A,Rotación!$O:$O,0,0,-1),"")))),"")</f>
        <v>6900000</v>
      </c>
      <c r="I3267" s="13">
        <f>IFERROR(IF($F3267="ALTA",$D3267*0.97,
IF($F3267="MEDIA",$D3267*0.94,
IF($F3267="BAJA",$D3267*0.87,
IF($F3267="LIQUIDAR",_xlfn.XLOOKUP(A3267,Rotación!$A:$A,Rotación!$O:$O,0,0,-1),"")))),"")</f>
        <v>6693000</v>
      </c>
      <c r="J3267" s="13">
        <f>IFERROR(IF($F3267="ALTA",$D3267*0.94,
IF($F3267="MEDIA",$D3267*0.9,
IF($F3267="BAJA",$D3267*0.85,
IF($F3267="LIQUIDAR",_xlfn.XLOOKUP(A3267,Rotación!$A:$A,Rotación!$O:$O,0,0,-1),"")))),"")</f>
        <v>6486000</v>
      </c>
      <c r="K3267" s="13" t="str">
        <f>_xlfn.XLOOKUP(A3267,Rotación!$A:$A,Rotación!$P:$P,"",0,-1)</f>
        <v/>
      </c>
      <c r="L3267" s="25" t="e">
        <f t="shared" si="232"/>
        <v>#VALUE!</v>
      </c>
      <c r="M3267" s="26">
        <f t="shared" si="233"/>
        <v>0.79710144927536231</v>
      </c>
    </row>
    <row r="3268" spans="1:13" x14ac:dyDescent="0.3">
      <c r="A3268" t="s">
        <v>9130</v>
      </c>
      <c r="B3268" t="s">
        <v>313</v>
      </c>
      <c r="C3268" t="s">
        <v>313</v>
      </c>
      <c r="D3268">
        <v>11900000</v>
      </c>
      <c r="E3268">
        <v>10000000</v>
      </c>
      <c r="F3268" t="s">
        <v>5390</v>
      </c>
      <c r="G3268" s="13">
        <f>IFERROR(IF($F3268="ALTA",$D3268*1.03,
IF($F3268="MEDIA",$D3268*1,
IF($F3268="BAJA",$D3268*0.92,
IF($F3268="LIQUIDAR",_xlfn.XLOOKUP(A3268,Rotación!$A:$A,Rotación!$O:$O,0,0,-1),"")))),"")</f>
        <v>12257000</v>
      </c>
      <c r="H3268" s="13">
        <f>IFERROR(IF($F3268="ALTA",$D3268*1,
IF($F3268="MEDIA",$D3268*0.97,
IF($F3268="BAJA",$D3268*0.9,
IF($F3268="LIQUIDAR",_xlfn.XLOOKUP(A3268,Rotación!$A:$A,Rotación!$O:$O,0,0,-1),"")))),"")</f>
        <v>11900000</v>
      </c>
      <c r="I3268" s="13">
        <f>IFERROR(IF($F3268="ALTA",$D3268*0.97,
IF($F3268="MEDIA",$D3268*0.94,
IF($F3268="BAJA",$D3268*0.87,
IF($F3268="LIQUIDAR",_xlfn.XLOOKUP(A3268,Rotación!$A:$A,Rotación!$O:$O,0,0,-1),"")))),"")</f>
        <v>11543000</v>
      </c>
      <c r="J3268" s="13">
        <f>IFERROR(IF($F3268="ALTA",$D3268*0.94,
IF($F3268="MEDIA",$D3268*0.9,
IF($F3268="BAJA",$D3268*0.85,
IF($F3268="LIQUIDAR",_xlfn.XLOOKUP(A3268,Rotación!$A:$A,Rotación!$O:$O,0,0,-1),"")))),"")</f>
        <v>11186000</v>
      </c>
      <c r="K3268" s="13" t="str">
        <f>_xlfn.XLOOKUP(A3268,Rotación!$A:$A,Rotación!$P:$P,"",0,-1)</f>
        <v/>
      </c>
      <c r="L3268" s="25" t="e">
        <f t="shared" si="232"/>
        <v>#VALUE!</v>
      </c>
      <c r="M3268" s="26">
        <f t="shared" si="233"/>
        <v>0.84033613445378152</v>
      </c>
    </row>
    <row r="3269" spans="1:13" x14ac:dyDescent="0.3">
      <c r="A3269" t="s">
        <v>5922</v>
      </c>
      <c r="B3269" t="s">
        <v>313</v>
      </c>
      <c r="C3269" t="s">
        <v>313</v>
      </c>
      <c r="D3269">
        <v>16400000</v>
      </c>
      <c r="E3269">
        <v>14000000</v>
      </c>
      <c r="F3269" t="s">
        <v>5390</v>
      </c>
      <c r="G3269" s="13">
        <f>IFERROR(IF($F3269="ALTA",$D3269*1.03,
IF($F3269="MEDIA",$D3269*1,
IF($F3269="BAJA",$D3269*0.92,
IF($F3269="LIQUIDAR",_xlfn.XLOOKUP(A3269,Rotación!$A:$A,Rotación!$O:$O,0,0,-1),"")))),"")</f>
        <v>16892000</v>
      </c>
      <c r="H3269" s="13">
        <f>IFERROR(IF($F3269="ALTA",$D3269*1,
IF($F3269="MEDIA",$D3269*0.97,
IF($F3269="BAJA",$D3269*0.9,
IF($F3269="LIQUIDAR",_xlfn.XLOOKUP(A3269,Rotación!$A:$A,Rotación!$O:$O,0,0,-1),"")))),"")</f>
        <v>16400000</v>
      </c>
      <c r="I3269" s="13">
        <f>IFERROR(IF($F3269="ALTA",$D3269*0.97,
IF($F3269="MEDIA",$D3269*0.94,
IF($F3269="BAJA",$D3269*0.87,
IF($F3269="LIQUIDAR",_xlfn.XLOOKUP(A3269,Rotación!$A:$A,Rotación!$O:$O,0,0,-1),"")))),"")</f>
        <v>15908000</v>
      </c>
      <c r="J3269" s="13">
        <f>IFERROR(IF($F3269="ALTA",$D3269*0.94,
IF($F3269="MEDIA",$D3269*0.9,
IF($F3269="BAJA",$D3269*0.85,
IF($F3269="LIQUIDAR",_xlfn.XLOOKUP(A3269,Rotación!$A:$A,Rotación!$O:$O,0,0,-1),"")))),"")</f>
        <v>15416000</v>
      </c>
      <c r="K3269" s="13" t="str">
        <f>_xlfn.XLOOKUP(A3269,Rotación!$A:$A,Rotación!$P:$P,"",0,-1)</f>
        <v/>
      </c>
      <c r="L3269" s="25" t="e">
        <f t="shared" si="232"/>
        <v>#VALUE!</v>
      </c>
      <c r="M3269" s="26">
        <f t="shared" si="233"/>
        <v>0.85365853658536583</v>
      </c>
    </row>
    <row r="3270" spans="1:13" x14ac:dyDescent="0.3">
      <c r="A3270" t="s">
        <v>9133</v>
      </c>
      <c r="B3270" t="s">
        <v>313</v>
      </c>
      <c r="C3270" t="s">
        <v>313</v>
      </c>
      <c r="D3270">
        <v>12700000</v>
      </c>
      <c r="E3270">
        <v>9500000</v>
      </c>
      <c r="F3270" t="s">
        <v>5391</v>
      </c>
      <c r="G3270" s="13">
        <f>IFERROR(IF($F3270="ALTA",$D3270*1.03,
IF($F3270="MEDIA",$D3270*1,
IF($F3270="BAJA",$D3270*0.92,
IF($F3270="LIQUIDAR",_xlfn.XLOOKUP(A3270,Rotación!$A:$A,Rotación!$O:$O,0,0,-1),"")))),"")</f>
        <v>11684000</v>
      </c>
      <c r="H3270" s="13">
        <f>IFERROR(IF($F3270="ALTA",$D3270*1,
IF($F3270="MEDIA",$D3270*0.97,
IF($F3270="BAJA",$D3270*0.9,
IF($F3270="LIQUIDAR",_xlfn.XLOOKUP(A3270,Rotación!$A:$A,Rotación!$O:$O,0,0,-1),"")))),"")</f>
        <v>11430000</v>
      </c>
      <c r="I3270" s="13">
        <f>IFERROR(IF($F3270="ALTA",$D3270*0.97,
IF($F3270="MEDIA",$D3270*0.94,
IF($F3270="BAJA",$D3270*0.87,
IF($F3270="LIQUIDAR",_xlfn.XLOOKUP(A3270,Rotación!$A:$A,Rotación!$O:$O,0,0,-1),"")))),"")</f>
        <v>11049000</v>
      </c>
      <c r="J3270" s="13">
        <f>IFERROR(IF($F3270="ALTA",$D3270*0.94,
IF($F3270="MEDIA",$D3270*0.9,
IF($F3270="BAJA",$D3270*0.85,
IF($F3270="LIQUIDAR",_xlfn.XLOOKUP(A3270,Rotación!$A:$A,Rotación!$O:$O,0,0,-1),"")))),"")</f>
        <v>10795000</v>
      </c>
      <c r="K3270" s="13" t="str">
        <f>_xlfn.XLOOKUP(A3270,Rotación!$A:$A,Rotación!$P:$P,"",0,-1)</f>
        <v/>
      </c>
      <c r="L3270" s="25" t="e">
        <f t="shared" si="232"/>
        <v>#VALUE!</v>
      </c>
      <c r="M3270" s="26">
        <f t="shared" si="233"/>
        <v>0.74803149606299213</v>
      </c>
    </row>
    <row r="3271" spans="1:13" x14ac:dyDescent="0.3">
      <c r="A3271" t="s">
        <v>9135</v>
      </c>
      <c r="B3271" t="s">
        <v>313</v>
      </c>
      <c r="C3271" t="s">
        <v>313</v>
      </c>
      <c r="D3271">
        <v>15300000</v>
      </c>
      <c r="E3271">
        <v>11500000</v>
      </c>
      <c r="F3271" t="s">
        <v>5391</v>
      </c>
      <c r="G3271" s="13">
        <f>IFERROR(IF($F3271="ALTA",$D3271*1.03,
IF($F3271="MEDIA",$D3271*1,
IF($F3271="BAJA",$D3271*0.92,
IF($F3271="LIQUIDAR",_xlfn.XLOOKUP(A3271,Rotación!$A:$A,Rotación!$O:$O,0,0,-1),"")))),"")</f>
        <v>14076000</v>
      </c>
      <c r="H3271" s="13">
        <f>IFERROR(IF($F3271="ALTA",$D3271*1,
IF($F3271="MEDIA",$D3271*0.97,
IF($F3271="BAJA",$D3271*0.9,
IF($F3271="LIQUIDAR",_xlfn.XLOOKUP(A3271,Rotación!$A:$A,Rotación!$O:$O,0,0,-1),"")))),"")</f>
        <v>13770000</v>
      </c>
      <c r="I3271" s="13">
        <f>IFERROR(IF($F3271="ALTA",$D3271*0.97,
IF($F3271="MEDIA",$D3271*0.94,
IF($F3271="BAJA",$D3271*0.87,
IF($F3271="LIQUIDAR",_xlfn.XLOOKUP(A3271,Rotación!$A:$A,Rotación!$O:$O,0,0,-1),"")))),"")</f>
        <v>13311000</v>
      </c>
      <c r="J3271" s="13">
        <f>IFERROR(IF($F3271="ALTA",$D3271*0.94,
IF($F3271="MEDIA",$D3271*0.9,
IF($F3271="BAJA",$D3271*0.85,
IF($F3271="LIQUIDAR",_xlfn.XLOOKUP(A3271,Rotación!$A:$A,Rotación!$O:$O,0,0,-1),"")))),"")</f>
        <v>13005000</v>
      </c>
      <c r="K3271" s="13" t="str">
        <f>_xlfn.XLOOKUP(A3271,Rotación!$A:$A,Rotación!$P:$P,"",0,-1)</f>
        <v/>
      </c>
      <c r="L3271" s="25" t="e">
        <f t="shared" si="232"/>
        <v>#VALUE!</v>
      </c>
      <c r="M3271" s="26">
        <f t="shared" si="233"/>
        <v>0.75163398692810457</v>
      </c>
    </row>
    <row r="3272" spans="1:13" x14ac:dyDescent="0.3">
      <c r="A3272" t="s">
        <v>9138</v>
      </c>
      <c r="B3272" t="s">
        <v>313</v>
      </c>
      <c r="C3272" t="s">
        <v>313</v>
      </c>
      <c r="D3272">
        <v>15500000</v>
      </c>
      <c r="E3272">
        <v>12700000</v>
      </c>
      <c r="F3272" t="s">
        <v>5391</v>
      </c>
      <c r="G3272" s="13">
        <f>IFERROR(IF($F3272="ALTA",$D3272*1.03,
IF($F3272="MEDIA",$D3272*1,
IF($F3272="BAJA",$D3272*0.92,
IF($F3272="LIQUIDAR",_xlfn.XLOOKUP(A3272,Rotación!$A:$A,Rotación!$O:$O,0,0,-1),"")))),"")</f>
        <v>14260000</v>
      </c>
      <c r="H3272" s="13">
        <f>IFERROR(IF($F3272="ALTA",$D3272*1,
IF($F3272="MEDIA",$D3272*0.97,
IF($F3272="BAJA",$D3272*0.9,
IF($F3272="LIQUIDAR",_xlfn.XLOOKUP(A3272,Rotación!$A:$A,Rotación!$O:$O,0,0,-1),"")))),"")</f>
        <v>13950000</v>
      </c>
      <c r="I3272" s="13">
        <f>IFERROR(IF($F3272="ALTA",$D3272*0.97,
IF($F3272="MEDIA",$D3272*0.94,
IF($F3272="BAJA",$D3272*0.87,
IF($F3272="LIQUIDAR",_xlfn.XLOOKUP(A3272,Rotación!$A:$A,Rotación!$O:$O,0,0,-1),"")))),"")</f>
        <v>13485000</v>
      </c>
      <c r="J3272" s="13">
        <f>IFERROR(IF($F3272="ALTA",$D3272*0.94,
IF($F3272="MEDIA",$D3272*0.9,
IF($F3272="BAJA",$D3272*0.85,
IF($F3272="LIQUIDAR",_xlfn.XLOOKUP(A3272,Rotación!$A:$A,Rotación!$O:$O,0,0,-1),"")))),"")</f>
        <v>13175000</v>
      </c>
      <c r="K3272" s="13" t="str">
        <f>_xlfn.XLOOKUP(A3272,Rotación!$A:$A,Rotación!$P:$P,"",0,-1)</f>
        <v/>
      </c>
      <c r="L3272" s="25" t="e">
        <f t="shared" si="232"/>
        <v>#VALUE!</v>
      </c>
      <c r="M3272" s="26">
        <f t="shared" si="233"/>
        <v>0.8193548387096774</v>
      </c>
    </row>
    <row r="3273" spans="1:13" x14ac:dyDescent="0.3">
      <c r="A3273" t="s">
        <v>9142</v>
      </c>
      <c r="B3273" t="s">
        <v>313</v>
      </c>
      <c r="C3273" t="s">
        <v>313</v>
      </c>
      <c r="D3273">
        <v>8900000</v>
      </c>
      <c r="E3273">
        <v>7000000</v>
      </c>
      <c r="F3273" t="s">
        <v>5391</v>
      </c>
      <c r="G3273" s="13">
        <f>IFERROR(IF($F3273="ALTA",$D3273*1.03,
IF($F3273="MEDIA",$D3273*1,
IF($F3273="BAJA",$D3273*0.92,
IF($F3273="LIQUIDAR",_xlfn.XLOOKUP(A3273,Rotación!$A:$A,Rotación!$O:$O,0,0,-1),"")))),"")</f>
        <v>8188000</v>
      </c>
      <c r="H3273" s="13">
        <f>IFERROR(IF($F3273="ALTA",$D3273*1,
IF($F3273="MEDIA",$D3273*0.97,
IF($F3273="BAJA",$D3273*0.9,
IF($F3273="LIQUIDAR",_xlfn.XLOOKUP(A3273,Rotación!$A:$A,Rotación!$O:$O,0,0,-1),"")))),"")</f>
        <v>8010000</v>
      </c>
      <c r="I3273" s="13">
        <f>IFERROR(IF($F3273="ALTA",$D3273*0.97,
IF($F3273="MEDIA",$D3273*0.94,
IF($F3273="BAJA",$D3273*0.87,
IF($F3273="LIQUIDAR",_xlfn.XLOOKUP(A3273,Rotación!$A:$A,Rotación!$O:$O,0,0,-1),"")))),"")</f>
        <v>7743000</v>
      </c>
      <c r="J3273" s="13">
        <f>IFERROR(IF($F3273="ALTA",$D3273*0.94,
IF($F3273="MEDIA",$D3273*0.9,
IF($F3273="BAJA",$D3273*0.85,
IF($F3273="LIQUIDAR",_xlfn.XLOOKUP(A3273,Rotación!$A:$A,Rotación!$O:$O,0,0,-1),"")))),"")</f>
        <v>7565000</v>
      </c>
      <c r="K3273" s="13" t="str">
        <f>_xlfn.XLOOKUP(A3273,Rotación!$A:$A,Rotación!$P:$P,"",0,-1)</f>
        <v/>
      </c>
      <c r="L3273" s="25" t="e">
        <f t="shared" si="232"/>
        <v>#VALUE!</v>
      </c>
      <c r="M3273" s="26">
        <f t="shared" si="233"/>
        <v>0.7865168539325843</v>
      </c>
    </row>
    <row r="3274" spans="1:13" x14ac:dyDescent="0.3">
      <c r="A3274" t="s">
        <v>9145</v>
      </c>
      <c r="B3274" t="s">
        <v>313</v>
      </c>
      <c r="C3274" t="s">
        <v>313</v>
      </c>
      <c r="D3274">
        <v>16900000</v>
      </c>
      <c r="E3274">
        <v>12500000</v>
      </c>
      <c r="F3274" t="s">
        <v>4033</v>
      </c>
      <c r="G3274" s="13">
        <f>IFERROR(IF($F3274="ALTA",$D3274*1.03,
IF($F3274="MEDIA",$D3274*1,
IF($F3274="BAJA",$D3274*0.92,
IF($F3274="LIQUIDAR",_xlfn.XLOOKUP(A3274,Rotación!$A:$A,Rotación!$O:$O,0,0,-1),"")))),"")</f>
        <v>16900000</v>
      </c>
      <c r="H3274" s="13">
        <f>IFERROR(IF($F3274="ALTA",$D3274*1,
IF($F3274="MEDIA",$D3274*0.97,
IF($F3274="BAJA",$D3274*0.9,
IF($F3274="LIQUIDAR",_xlfn.XLOOKUP(A3274,Rotación!$A:$A,Rotación!$O:$O,0,0,-1),"")))),"")</f>
        <v>16393000</v>
      </c>
      <c r="I3274" s="13">
        <f>IFERROR(IF($F3274="ALTA",$D3274*0.97,
IF($F3274="MEDIA",$D3274*0.94,
IF($F3274="BAJA",$D3274*0.87,
IF($F3274="LIQUIDAR",_xlfn.XLOOKUP(A3274,Rotación!$A:$A,Rotación!$O:$O,0,0,-1),"")))),"")</f>
        <v>15886000</v>
      </c>
      <c r="J3274" s="13">
        <f>IFERROR(IF($F3274="ALTA",$D3274*0.94,
IF($F3274="MEDIA",$D3274*0.9,
IF($F3274="BAJA",$D3274*0.85,
IF($F3274="LIQUIDAR",_xlfn.XLOOKUP(A3274,Rotación!$A:$A,Rotación!$O:$O,0,0,-1),"")))),"")</f>
        <v>15210000</v>
      </c>
      <c r="K3274" s="13" t="str">
        <f>_xlfn.XLOOKUP(A3274,Rotación!$A:$A,Rotación!$P:$P,"",0,-1)</f>
        <v/>
      </c>
      <c r="L3274" s="25" t="e">
        <f t="shared" si="232"/>
        <v>#VALUE!</v>
      </c>
      <c r="M3274" s="26">
        <f t="shared" si="233"/>
        <v>0.73964497041420119</v>
      </c>
    </row>
    <row r="3275" spans="1:13" x14ac:dyDescent="0.3">
      <c r="A3275" t="s">
        <v>9148</v>
      </c>
      <c r="B3275" t="s">
        <v>313</v>
      </c>
      <c r="C3275" t="s">
        <v>313</v>
      </c>
      <c r="D3275">
        <v>15600000</v>
      </c>
      <c r="E3275">
        <v>12200000</v>
      </c>
      <c r="F3275" t="s">
        <v>4033</v>
      </c>
      <c r="G3275" s="13">
        <f>IFERROR(IF($F3275="ALTA",$D3275*1.03,
IF($F3275="MEDIA",$D3275*1,
IF($F3275="BAJA",$D3275*0.92,
IF($F3275="LIQUIDAR",_xlfn.XLOOKUP(A3275,Rotación!$A:$A,Rotación!$O:$O,0,0,-1),"")))),"")</f>
        <v>15600000</v>
      </c>
      <c r="H3275" s="13">
        <f>IFERROR(IF($F3275="ALTA",$D3275*1,
IF($F3275="MEDIA",$D3275*0.97,
IF($F3275="BAJA",$D3275*0.9,
IF($F3275="LIQUIDAR",_xlfn.XLOOKUP(A3275,Rotación!$A:$A,Rotación!$O:$O,0,0,-1),"")))),"")</f>
        <v>15132000</v>
      </c>
      <c r="I3275" s="13">
        <f>IFERROR(IF($F3275="ALTA",$D3275*0.97,
IF($F3275="MEDIA",$D3275*0.94,
IF($F3275="BAJA",$D3275*0.87,
IF($F3275="LIQUIDAR",_xlfn.XLOOKUP(A3275,Rotación!$A:$A,Rotación!$O:$O,0,0,-1),"")))),"")</f>
        <v>14664000</v>
      </c>
      <c r="J3275" s="13">
        <f>IFERROR(IF($F3275="ALTA",$D3275*0.94,
IF($F3275="MEDIA",$D3275*0.9,
IF($F3275="BAJA",$D3275*0.85,
IF($F3275="LIQUIDAR",_xlfn.XLOOKUP(A3275,Rotación!$A:$A,Rotación!$O:$O,0,0,-1),"")))),"")</f>
        <v>14040000</v>
      </c>
      <c r="K3275" s="13" t="str">
        <f>_xlfn.XLOOKUP(A3275,Rotación!$A:$A,Rotación!$P:$P,"",0,-1)</f>
        <v/>
      </c>
      <c r="L3275" s="25" t="e">
        <f t="shared" si="232"/>
        <v>#VALUE!</v>
      </c>
      <c r="M3275" s="26">
        <f t="shared" si="233"/>
        <v>0.78205128205128205</v>
      </c>
    </row>
    <row r="3276" spans="1:13" x14ac:dyDescent="0.3">
      <c r="A3276" t="s">
        <v>9152</v>
      </c>
      <c r="B3276" t="s">
        <v>313</v>
      </c>
      <c r="C3276" t="s">
        <v>313</v>
      </c>
      <c r="D3276">
        <v>10600000</v>
      </c>
      <c r="E3276">
        <v>8600000</v>
      </c>
      <c r="F3276" t="s">
        <v>4033</v>
      </c>
      <c r="G3276" s="13">
        <f>IFERROR(IF($F3276="ALTA",$D3276*1.03,
IF($F3276="MEDIA",$D3276*1,
IF($F3276="BAJA",$D3276*0.92,
IF($F3276="LIQUIDAR",_xlfn.XLOOKUP(A3276,Rotación!$A:$A,Rotación!$O:$O,0,0,-1),"")))),"")</f>
        <v>10600000</v>
      </c>
      <c r="H3276" s="13">
        <f>IFERROR(IF($F3276="ALTA",$D3276*1,
IF($F3276="MEDIA",$D3276*0.97,
IF($F3276="BAJA",$D3276*0.9,
IF($F3276="LIQUIDAR",_xlfn.XLOOKUP(A3276,Rotación!$A:$A,Rotación!$O:$O,0,0,-1),"")))),"")</f>
        <v>10282000</v>
      </c>
      <c r="I3276" s="13">
        <f>IFERROR(IF($F3276="ALTA",$D3276*0.97,
IF($F3276="MEDIA",$D3276*0.94,
IF($F3276="BAJA",$D3276*0.87,
IF($F3276="LIQUIDAR",_xlfn.XLOOKUP(A3276,Rotación!$A:$A,Rotación!$O:$O,0,0,-1),"")))),"")</f>
        <v>9964000</v>
      </c>
      <c r="J3276" s="13">
        <f>IFERROR(IF($F3276="ALTA",$D3276*0.94,
IF($F3276="MEDIA",$D3276*0.9,
IF($F3276="BAJA",$D3276*0.85,
IF($F3276="LIQUIDAR",_xlfn.XLOOKUP(A3276,Rotación!$A:$A,Rotación!$O:$O,0,0,-1),"")))),"")</f>
        <v>9540000</v>
      </c>
      <c r="K3276" s="13" t="str">
        <f>_xlfn.XLOOKUP(A3276,Rotación!$A:$A,Rotación!$P:$P,"",0,-1)</f>
        <v/>
      </c>
      <c r="L3276" s="25" t="e">
        <f t="shared" si="232"/>
        <v>#VALUE!</v>
      </c>
      <c r="M3276" s="26">
        <f t="shared" si="233"/>
        <v>0.81132075471698117</v>
      </c>
    </row>
    <row r="3277" spans="1:13" x14ac:dyDescent="0.3">
      <c r="A3277" t="s">
        <v>5238</v>
      </c>
      <c r="B3277" t="s">
        <v>313</v>
      </c>
      <c r="C3277" t="s">
        <v>313</v>
      </c>
      <c r="D3277">
        <v>12600000</v>
      </c>
      <c r="E3277">
        <v>10000000</v>
      </c>
      <c r="F3277" t="s">
        <v>4033</v>
      </c>
      <c r="G3277" s="13">
        <f>IFERROR(IF($F3277="ALTA",$D3277*1.03,
IF($F3277="MEDIA",$D3277*1,
IF($F3277="BAJA",$D3277*0.92,
IF($F3277="LIQUIDAR",_xlfn.XLOOKUP(A3277,Rotación!$A:$A,Rotación!$O:$O,0,0,-1),"")))),"")</f>
        <v>12600000</v>
      </c>
      <c r="H3277" s="13">
        <f>IFERROR(IF($F3277="ALTA",$D3277*1,
IF($F3277="MEDIA",$D3277*0.97,
IF($F3277="BAJA",$D3277*0.9,
IF($F3277="LIQUIDAR",_xlfn.XLOOKUP(A3277,Rotación!$A:$A,Rotación!$O:$O,0,0,-1),"")))),"")</f>
        <v>12222000</v>
      </c>
      <c r="I3277" s="13">
        <f>IFERROR(IF($F3277="ALTA",$D3277*0.97,
IF($F3277="MEDIA",$D3277*0.94,
IF($F3277="BAJA",$D3277*0.87,
IF($F3277="LIQUIDAR",_xlfn.XLOOKUP(A3277,Rotación!$A:$A,Rotación!$O:$O,0,0,-1),"")))),"")</f>
        <v>11844000</v>
      </c>
      <c r="J3277" s="13">
        <f>IFERROR(IF($F3277="ALTA",$D3277*0.94,
IF($F3277="MEDIA",$D3277*0.9,
IF($F3277="BAJA",$D3277*0.85,
IF($F3277="LIQUIDAR",_xlfn.XLOOKUP(A3277,Rotación!$A:$A,Rotación!$O:$O,0,0,-1),"")))),"")</f>
        <v>11340000</v>
      </c>
      <c r="K3277" s="13" t="str">
        <f>_xlfn.XLOOKUP(A3277,Rotación!$A:$A,Rotación!$P:$P,"",0,-1)</f>
        <v/>
      </c>
      <c r="L3277" s="25" t="e">
        <f t="shared" si="232"/>
        <v>#VALUE!</v>
      </c>
      <c r="M3277" s="26">
        <f t="shared" si="233"/>
        <v>0.79365079365079361</v>
      </c>
    </row>
    <row r="3278" spans="1:13" x14ac:dyDescent="0.3">
      <c r="A3278" t="s">
        <v>9145</v>
      </c>
      <c r="B3278" t="s">
        <v>313</v>
      </c>
      <c r="C3278" t="s">
        <v>313</v>
      </c>
      <c r="D3278">
        <v>16900000</v>
      </c>
      <c r="E3278">
        <v>13000000</v>
      </c>
      <c r="F3278" t="s">
        <v>4033</v>
      </c>
      <c r="G3278" s="13">
        <f>IFERROR(IF($F3278="ALTA",$D3278*1.03,
IF($F3278="MEDIA",$D3278*1,
IF($F3278="BAJA",$D3278*0.92,
IF($F3278="LIQUIDAR",_xlfn.XLOOKUP(A3278,Rotación!$A:$A,Rotación!$O:$O,0,0,-1),"")))),"")</f>
        <v>16900000</v>
      </c>
      <c r="H3278" s="13">
        <f>IFERROR(IF($F3278="ALTA",$D3278*1,
IF($F3278="MEDIA",$D3278*0.97,
IF($F3278="BAJA",$D3278*0.9,
IF($F3278="LIQUIDAR",_xlfn.XLOOKUP(A3278,Rotación!$A:$A,Rotación!$O:$O,0,0,-1),"")))),"")</f>
        <v>16393000</v>
      </c>
      <c r="I3278" s="13">
        <f>IFERROR(IF($F3278="ALTA",$D3278*0.97,
IF($F3278="MEDIA",$D3278*0.94,
IF($F3278="BAJA",$D3278*0.87,
IF($F3278="LIQUIDAR",_xlfn.XLOOKUP(A3278,Rotación!$A:$A,Rotación!$O:$O,0,0,-1),"")))),"")</f>
        <v>15886000</v>
      </c>
      <c r="J3278" s="13">
        <f>IFERROR(IF($F3278="ALTA",$D3278*0.94,
IF($F3278="MEDIA",$D3278*0.9,
IF($F3278="BAJA",$D3278*0.85,
IF($F3278="LIQUIDAR",_xlfn.XLOOKUP(A3278,Rotación!$A:$A,Rotación!$O:$O,0,0,-1),"")))),"")</f>
        <v>15210000</v>
      </c>
      <c r="K3278" s="13" t="str">
        <f>_xlfn.XLOOKUP(A3278,Rotación!$A:$A,Rotación!$P:$P,"",0,-1)</f>
        <v/>
      </c>
      <c r="L3278" s="25" t="e">
        <f t="shared" si="232"/>
        <v>#VALUE!</v>
      </c>
      <c r="M3278" s="26">
        <f t="shared" si="233"/>
        <v>0.76923076923076927</v>
      </c>
    </row>
    <row r="3279" spans="1:13" x14ac:dyDescent="0.3">
      <c r="A3279" t="s">
        <v>9155</v>
      </c>
      <c r="B3279" t="s">
        <v>313</v>
      </c>
      <c r="C3279" t="s">
        <v>313</v>
      </c>
      <c r="D3279">
        <v>13900000</v>
      </c>
      <c r="E3279">
        <v>11000000</v>
      </c>
      <c r="F3279" t="s">
        <v>4033</v>
      </c>
      <c r="G3279" s="13">
        <f>IFERROR(IF($F3279="ALTA",$D3279*1.03,
IF($F3279="MEDIA",$D3279*1,
IF($F3279="BAJA",$D3279*0.92,
IF($F3279="LIQUIDAR",_xlfn.XLOOKUP(A3279,Rotación!$A:$A,Rotación!$O:$O,0,0,-1),"")))),"")</f>
        <v>13900000</v>
      </c>
      <c r="H3279" s="13">
        <f>IFERROR(IF($F3279="ALTA",$D3279*1,
IF($F3279="MEDIA",$D3279*0.97,
IF($F3279="BAJA",$D3279*0.9,
IF($F3279="LIQUIDAR",_xlfn.XLOOKUP(A3279,Rotación!$A:$A,Rotación!$O:$O,0,0,-1),"")))),"")</f>
        <v>13483000</v>
      </c>
      <c r="I3279" s="13">
        <f>IFERROR(IF($F3279="ALTA",$D3279*0.97,
IF($F3279="MEDIA",$D3279*0.94,
IF($F3279="BAJA",$D3279*0.87,
IF($F3279="LIQUIDAR",_xlfn.XLOOKUP(A3279,Rotación!$A:$A,Rotación!$O:$O,0,0,-1),"")))),"")</f>
        <v>13066000</v>
      </c>
      <c r="J3279" s="13">
        <f>IFERROR(IF($F3279="ALTA",$D3279*0.94,
IF($F3279="MEDIA",$D3279*0.9,
IF($F3279="BAJA",$D3279*0.85,
IF($F3279="LIQUIDAR",_xlfn.XLOOKUP(A3279,Rotación!$A:$A,Rotación!$O:$O,0,0,-1),"")))),"")</f>
        <v>12510000</v>
      </c>
      <c r="K3279" s="13" t="str">
        <f>_xlfn.XLOOKUP(A3279,Rotación!$A:$A,Rotación!$P:$P,"",0,-1)</f>
        <v/>
      </c>
      <c r="L3279" s="25" t="e">
        <f t="shared" si="232"/>
        <v>#VALUE!</v>
      </c>
      <c r="M3279" s="26">
        <f t="shared" si="233"/>
        <v>0.79136690647482011</v>
      </c>
    </row>
    <row r="3280" spans="1:13" x14ac:dyDescent="0.3">
      <c r="A3280" t="s">
        <v>8597</v>
      </c>
      <c r="B3280" t="s">
        <v>313</v>
      </c>
      <c r="C3280" t="s">
        <v>313</v>
      </c>
      <c r="D3280">
        <v>36500000</v>
      </c>
      <c r="E3280">
        <v>29300000</v>
      </c>
      <c r="F3280" t="s">
        <v>4033</v>
      </c>
      <c r="G3280" s="13">
        <f>IFERROR(IF($F3280="ALTA",$D3280*1.03,
IF($F3280="MEDIA",$D3280*1,
IF($F3280="BAJA",$D3280*0.92,
IF($F3280="LIQUIDAR",_xlfn.XLOOKUP(A3280,Rotación!$A:$A,Rotación!$O:$O,0,0,-1),"")))),"")</f>
        <v>36500000</v>
      </c>
      <c r="H3280" s="13">
        <f>IFERROR(IF($F3280="ALTA",$D3280*1,
IF($F3280="MEDIA",$D3280*0.97,
IF($F3280="BAJA",$D3280*0.9,
IF($F3280="LIQUIDAR",_xlfn.XLOOKUP(A3280,Rotación!$A:$A,Rotación!$O:$O,0,0,-1),"")))),"")</f>
        <v>35405000</v>
      </c>
      <c r="I3280" s="13">
        <f>IFERROR(IF($F3280="ALTA",$D3280*0.97,
IF($F3280="MEDIA",$D3280*0.94,
IF($F3280="BAJA",$D3280*0.87,
IF($F3280="LIQUIDAR",_xlfn.XLOOKUP(A3280,Rotación!$A:$A,Rotación!$O:$O,0,0,-1),"")))),"")</f>
        <v>34310000</v>
      </c>
      <c r="J3280" s="13">
        <f>IFERROR(IF($F3280="ALTA",$D3280*0.94,
IF($F3280="MEDIA",$D3280*0.9,
IF($F3280="BAJA",$D3280*0.85,
IF($F3280="LIQUIDAR",_xlfn.XLOOKUP(A3280,Rotación!$A:$A,Rotación!$O:$O,0,0,-1),"")))),"")</f>
        <v>32850000</v>
      </c>
      <c r="K3280" s="13" t="str">
        <f>_xlfn.XLOOKUP(A3280,Rotación!$A:$A,Rotación!$P:$P,"",0,-1)</f>
        <v/>
      </c>
      <c r="L3280" s="25" t="e">
        <f t="shared" si="232"/>
        <v>#VALUE!</v>
      </c>
      <c r="M3280" s="26">
        <f t="shared" si="233"/>
        <v>0.80273972602739729</v>
      </c>
    </row>
    <row r="3281" spans="1:13" x14ac:dyDescent="0.3">
      <c r="A3281" t="s">
        <v>9157</v>
      </c>
      <c r="B3281" t="s">
        <v>313</v>
      </c>
      <c r="C3281" t="s">
        <v>313</v>
      </c>
      <c r="D3281">
        <v>18000000</v>
      </c>
      <c r="E3281">
        <v>15300000</v>
      </c>
      <c r="F3281" t="s">
        <v>4033</v>
      </c>
      <c r="G3281" s="13">
        <f>IFERROR(IF($F3281="ALTA",$D3281*1.03,
IF($F3281="MEDIA",$D3281*1,
IF($F3281="BAJA",$D3281*0.92,
IF($F3281="LIQUIDAR",_xlfn.XLOOKUP(A3281,Rotación!$A:$A,Rotación!$O:$O,0,0,-1),"")))),"")</f>
        <v>18000000</v>
      </c>
      <c r="H3281" s="13">
        <f>IFERROR(IF($F3281="ALTA",$D3281*1,
IF($F3281="MEDIA",$D3281*0.97,
IF($F3281="BAJA",$D3281*0.9,
IF($F3281="LIQUIDAR",_xlfn.XLOOKUP(A3281,Rotación!$A:$A,Rotación!$O:$O,0,0,-1),"")))),"")</f>
        <v>17460000</v>
      </c>
      <c r="I3281" s="13">
        <f>IFERROR(IF($F3281="ALTA",$D3281*0.97,
IF($F3281="MEDIA",$D3281*0.94,
IF($F3281="BAJA",$D3281*0.87,
IF($F3281="LIQUIDAR",_xlfn.XLOOKUP(A3281,Rotación!$A:$A,Rotación!$O:$O,0,0,-1),"")))),"")</f>
        <v>16920000</v>
      </c>
      <c r="J3281" s="13">
        <f>IFERROR(IF($F3281="ALTA",$D3281*0.94,
IF($F3281="MEDIA",$D3281*0.9,
IF($F3281="BAJA",$D3281*0.85,
IF($F3281="LIQUIDAR",_xlfn.XLOOKUP(A3281,Rotación!$A:$A,Rotación!$O:$O,0,0,-1),"")))),"")</f>
        <v>16200000</v>
      </c>
      <c r="K3281" s="13" t="str">
        <f>_xlfn.XLOOKUP(A3281,Rotación!$A:$A,Rotación!$P:$P,"",0,-1)</f>
        <v/>
      </c>
      <c r="L3281" s="25" t="e">
        <f t="shared" si="232"/>
        <v>#VALUE!</v>
      </c>
      <c r="M3281" s="26">
        <f t="shared" si="233"/>
        <v>0.85</v>
      </c>
    </row>
    <row r="3282" spans="1:13" x14ac:dyDescent="0.3">
      <c r="A3282" t="s">
        <v>9159</v>
      </c>
      <c r="B3282" t="s">
        <v>313</v>
      </c>
      <c r="C3282" t="s">
        <v>313</v>
      </c>
      <c r="D3282">
        <v>18200000</v>
      </c>
      <c r="E3282">
        <v>14500000</v>
      </c>
      <c r="F3282" t="s">
        <v>4033</v>
      </c>
      <c r="G3282" s="13">
        <f>IFERROR(IF($F3282="ALTA",$D3282*1.03,
IF($F3282="MEDIA",$D3282*1,
IF($F3282="BAJA",$D3282*0.92,
IF($F3282="LIQUIDAR",_xlfn.XLOOKUP(A3282,Rotación!$A:$A,Rotación!$O:$O,0,0,-1),"")))),"")</f>
        <v>18200000</v>
      </c>
      <c r="H3282" s="13">
        <f>IFERROR(IF($F3282="ALTA",$D3282*1,
IF($F3282="MEDIA",$D3282*0.97,
IF($F3282="BAJA",$D3282*0.9,
IF($F3282="LIQUIDAR",_xlfn.XLOOKUP(A3282,Rotación!$A:$A,Rotación!$O:$O,0,0,-1),"")))),"")</f>
        <v>17654000</v>
      </c>
      <c r="I3282" s="13">
        <f>IFERROR(IF($F3282="ALTA",$D3282*0.97,
IF($F3282="MEDIA",$D3282*0.94,
IF($F3282="BAJA",$D3282*0.87,
IF($F3282="LIQUIDAR",_xlfn.XLOOKUP(A3282,Rotación!$A:$A,Rotación!$O:$O,0,0,-1),"")))),"")</f>
        <v>17108000</v>
      </c>
      <c r="J3282" s="13">
        <f>IFERROR(IF($F3282="ALTA",$D3282*0.94,
IF($F3282="MEDIA",$D3282*0.9,
IF($F3282="BAJA",$D3282*0.85,
IF($F3282="LIQUIDAR",_xlfn.XLOOKUP(A3282,Rotación!$A:$A,Rotación!$O:$O,0,0,-1),"")))),"")</f>
        <v>16380000</v>
      </c>
      <c r="K3282" s="13" t="str">
        <f>_xlfn.XLOOKUP(A3282,Rotación!$A:$A,Rotación!$P:$P,"",0,-1)</f>
        <v/>
      </c>
      <c r="L3282" s="25" t="e">
        <f t="shared" si="232"/>
        <v>#VALUE!</v>
      </c>
      <c r="M3282" s="26">
        <f t="shared" si="233"/>
        <v>0.79670329670329665</v>
      </c>
    </row>
    <row r="3283" spans="1:13" x14ac:dyDescent="0.3">
      <c r="A3283" t="s">
        <v>8952</v>
      </c>
      <c r="B3283" t="s">
        <v>313</v>
      </c>
      <c r="C3283" t="s">
        <v>313</v>
      </c>
      <c r="D3283">
        <v>18200000</v>
      </c>
      <c r="E3283">
        <v>15000000</v>
      </c>
      <c r="F3283" t="s">
        <v>5391</v>
      </c>
      <c r="G3283" s="13">
        <f>IFERROR(IF($F3283="ALTA",$D3283*1.03,
IF($F3283="MEDIA",$D3283*1,
IF($F3283="BAJA",$D3283*0.92,
IF($F3283="LIQUIDAR",_xlfn.XLOOKUP(A3283,Rotación!$A:$A,Rotación!$O:$O,0,0,-1),"")))),"")</f>
        <v>16744000</v>
      </c>
      <c r="H3283" s="13">
        <f>IFERROR(IF($F3283="ALTA",$D3283*1,
IF($F3283="MEDIA",$D3283*0.97,
IF($F3283="BAJA",$D3283*0.9,
IF($F3283="LIQUIDAR",_xlfn.XLOOKUP(A3283,Rotación!$A:$A,Rotación!$O:$O,0,0,-1),"")))),"")</f>
        <v>16380000</v>
      </c>
      <c r="I3283" s="13">
        <f>IFERROR(IF($F3283="ALTA",$D3283*0.97,
IF($F3283="MEDIA",$D3283*0.94,
IF($F3283="BAJA",$D3283*0.87,
IF($F3283="LIQUIDAR",_xlfn.XLOOKUP(A3283,Rotación!$A:$A,Rotación!$O:$O,0,0,-1),"")))),"")</f>
        <v>15834000</v>
      </c>
      <c r="J3283" s="13">
        <f>IFERROR(IF($F3283="ALTA",$D3283*0.94,
IF($F3283="MEDIA",$D3283*0.9,
IF($F3283="BAJA",$D3283*0.85,
IF($F3283="LIQUIDAR",_xlfn.XLOOKUP(A3283,Rotación!$A:$A,Rotación!$O:$O,0,0,-1),"")))),"")</f>
        <v>15470000</v>
      </c>
      <c r="K3283" s="13" t="str">
        <f>_xlfn.XLOOKUP(A3283,Rotación!$A:$A,Rotación!$P:$P,"",0,-1)</f>
        <v/>
      </c>
      <c r="L3283" s="25" t="e">
        <f t="shared" si="232"/>
        <v>#VALUE!</v>
      </c>
      <c r="M3283" s="26">
        <f t="shared" si="233"/>
        <v>0.82417582417582413</v>
      </c>
    </row>
    <row r="3284" spans="1:13" x14ac:dyDescent="0.3">
      <c r="A3284" t="s">
        <v>9161</v>
      </c>
      <c r="B3284" t="s">
        <v>313</v>
      </c>
      <c r="C3284" t="s">
        <v>313</v>
      </c>
      <c r="D3284">
        <v>9400000</v>
      </c>
      <c r="E3284">
        <v>7500000</v>
      </c>
      <c r="F3284" t="s">
        <v>5391</v>
      </c>
      <c r="G3284" s="13">
        <f>IFERROR(IF($F3284="ALTA",$D3284*1.03,
IF($F3284="MEDIA",$D3284*1,
IF($F3284="BAJA",$D3284*0.92,
IF($F3284="LIQUIDAR",_xlfn.XLOOKUP(A3284,Rotación!$A:$A,Rotación!$O:$O,0,0,-1),"")))),"")</f>
        <v>8648000</v>
      </c>
      <c r="H3284" s="13">
        <f>IFERROR(IF($F3284="ALTA",$D3284*1,
IF($F3284="MEDIA",$D3284*0.97,
IF($F3284="BAJA",$D3284*0.9,
IF($F3284="LIQUIDAR",_xlfn.XLOOKUP(A3284,Rotación!$A:$A,Rotación!$O:$O,0,0,-1),"")))),"")</f>
        <v>8460000</v>
      </c>
      <c r="I3284" s="13">
        <f>IFERROR(IF($F3284="ALTA",$D3284*0.97,
IF($F3284="MEDIA",$D3284*0.94,
IF($F3284="BAJA",$D3284*0.87,
IF($F3284="LIQUIDAR",_xlfn.XLOOKUP(A3284,Rotación!$A:$A,Rotación!$O:$O,0,0,-1),"")))),"")</f>
        <v>8178000</v>
      </c>
      <c r="J3284" s="13">
        <f>IFERROR(IF($F3284="ALTA",$D3284*0.94,
IF($F3284="MEDIA",$D3284*0.9,
IF($F3284="BAJA",$D3284*0.85,
IF($F3284="LIQUIDAR",_xlfn.XLOOKUP(A3284,Rotación!$A:$A,Rotación!$O:$O,0,0,-1),"")))),"")</f>
        <v>7990000</v>
      </c>
      <c r="K3284" s="13" t="str">
        <f>_xlfn.XLOOKUP(A3284,Rotación!$A:$A,Rotación!$P:$P,"",0,-1)</f>
        <v/>
      </c>
      <c r="L3284" s="25" t="e">
        <f t="shared" si="232"/>
        <v>#VALUE!</v>
      </c>
      <c r="M3284" s="26">
        <f t="shared" si="233"/>
        <v>0.7978723404255319</v>
      </c>
    </row>
    <row r="3285" spans="1:13" x14ac:dyDescent="0.3">
      <c r="A3285" t="s">
        <v>9163</v>
      </c>
      <c r="B3285" t="s">
        <v>313</v>
      </c>
      <c r="C3285" t="s">
        <v>313</v>
      </c>
      <c r="D3285">
        <v>9800000</v>
      </c>
      <c r="E3285">
        <v>8400000</v>
      </c>
      <c r="F3285" t="s">
        <v>5390</v>
      </c>
      <c r="G3285" s="13">
        <f>IFERROR(IF($F3285="ALTA",$D3285*1.03,
IF($F3285="MEDIA",$D3285*1,
IF($F3285="BAJA",$D3285*0.92,
IF($F3285="LIQUIDAR",_xlfn.XLOOKUP(A3285,Rotación!$A:$A,Rotación!$O:$O,0,0,-1),"")))),"")</f>
        <v>10094000</v>
      </c>
      <c r="H3285" s="13">
        <f>IFERROR(IF($F3285="ALTA",$D3285*1,
IF($F3285="MEDIA",$D3285*0.97,
IF($F3285="BAJA",$D3285*0.9,
IF($F3285="LIQUIDAR",_xlfn.XLOOKUP(A3285,Rotación!$A:$A,Rotación!$O:$O,0,0,-1),"")))),"")</f>
        <v>9800000</v>
      </c>
      <c r="I3285" s="13">
        <f>IFERROR(IF($F3285="ALTA",$D3285*0.97,
IF($F3285="MEDIA",$D3285*0.94,
IF($F3285="BAJA",$D3285*0.87,
IF($F3285="LIQUIDAR",_xlfn.XLOOKUP(A3285,Rotación!$A:$A,Rotación!$O:$O,0,0,-1),"")))),"")</f>
        <v>9506000</v>
      </c>
      <c r="J3285" s="13">
        <f>IFERROR(IF($F3285="ALTA",$D3285*0.94,
IF($F3285="MEDIA",$D3285*0.9,
IF($F3285="BAJA",$D3285*0.85,
IF($F3285="LIQUIDAR",_xlfn.XLOOKUP(A3285,Rotación!$A:$A,Rotación!$O:$O,0,0,-1),"")))),"")</f>
        <v>9212000</v>
      </c>
      <c r="K3285" s="13" t="str">
        <f>_xlfn.XLOOKUP(A3285,Rotación!$A:$A,Rotación!$P:$P,"",0,-1)</f>
        <v/>
      </c>
      <c r="L3285" s="25" t="e">
        <f t="shared" si="232"/>
        <v>#VALUE!</v>
      </c>
      <c r="M3285" s="26">
        <f t="shared" si="233"/>
        <v>0.8571428571428571</v>
      </c>
    </row>
    <row r="3286" spans="1:13" x14ac:dyDescent="0.3">
      <c r="A3286" t="s">
        <v>8674</v>
      </c>
      <c r="B3286" t="s">
        <v>313</v>
      </c>
      <c r="C3286" t="s">
        <v>313</v>
      </c>
      <c r="D3286">
        <v>9800000</v>
      </c>
      <c r="E3286">
        <v>8000000</v>
      </c>
      <c r="F3286" t="s">
        <v>5390</v>
      </c>
      <c r="G3286" s="13">
        <f>IFERROR(IF($F3286="ALTA",$D3286*1.03,
IF($F3286="MEDIA",$D3286*1,
IF($F3286="BAJA",$D3286*0.92,
IF($F3286="LIQUIDAR",_xlfn.XLOOKUP(A3286,Rotación!$A:$A,Rotación!$O:$O,0,0,-1),"")))),"")</f>
        <v>10094000</v>
      </c>
      <c r="H3286" s="13">
        <f>IFERROR(IF($F3286="ALTA",$D3286*1,
IF($F3286="MEDIA",$D3286*0.97,
IF($F3286="BAJA",$D3286*0.9,
IF($F3286="LIQUIDAR",_xlfn.XLOOKUP(A3286,Rotación!$A:$A,Rotación!$O:$O,0,0,-1),"")))),"")</f>
        <v>9800000</v>
      </c>
      <c r="I3286" s="13">
        <f>IFERROR(IF($F3286="ALTA",$D3286*0.97,
IF($F3286="MEDIA",$D3286*0.94,
IF($F3286="BAJA",$D3286*0.87,
IF($F3286="LIQUIDAR",_xlfn.XLOOKUP(A3286,Rotación!$A:$A,Rotación!$O:$O,0,0,-1),"")))),"")</f>
        <v>9506000</v>
      </c>
      <c r="J3286" s="13">
        <f>IFERROR(IF($F3286="ALTA",$D3286*0.94,
IF($F3286="MEDIA",$D3286*0.9,
IF($F3286="BAJA",$D3286*0.85,
IF($F3286="LIQUIDAR",_xlfn.XLOOKUP(A3286,Rotación!$A:$A,Rotación!$O:$O,0,0,-1),"")))),"")</f>
        <v>9212000</v>
      </c>
      <c r="K3286" s="13" t="str">
        <f>_xlfn.XLOOKUP(A3286,Rotación!$A:$A,Rotación!$P:$P,"",0,-1)</f>
        <v/>
      </c>
      <c r="L3286" s="25" t="e">
        <f t="shared" si="232"/>
        <v>#VALUE!</v>
      </c>
      <c r="M3286" s="26">
        <f t="shared" si="233"/>
        <v>0.81632653061224492</v>
      </c>
    </row>
    <row r="3287" spans="1:13" x14ac:dyDescent="0.3">
      <c r="A3287" t="s">
        <v>9168</v>
      </c>
      <c r="B3287" t="s">
        <v>313</v>
      </c>
      <c r="C3287" t="s">
        <v>313</v>
      </c>
      <c r="D3287">
        <v>17900000</v>
      </c>
      <c r="E3287">
        <v>14500000</v>
      </c>
      <c r="F3287" t="s">
        <v>4033</v>
      </c>
      <c r="G3287" s="13">
        <f>IFERROR(IF($F3287="ALTA",$D3287*1.03,
IF($F3287="MEDIA",$D3287*1,
IF($F3287="BAJA",$D3287*0.92,
IF($F3287="LIQUIDAR",_xlfn.XLOOKUP(A3287,Rotación!$A:$A,Rotación!$O:$O,0,0,-1),"")))),"")</f>
        <v>17900000</v>
      </c>
      <c r="H3287" s="13">
        <f>IFERROR(IF($F3287="ALTA",$D3287*1,
IF($F3287="MEDIA",$D3287*0.97,
IF($F3287="BAJA",$D3287*0.9,
IF($F3287="LIQUIDAR",_xlfn.XLOOKUP(A3287,Rotación!$A:$A,Rotación!$O:$O,0,0,-1),"")))),"")</f>
        <v>17363000</v>
      </c>
      <c r="I3287" s="13">
        <f>IFERROR(IF($F3287="ALTA",$D3287*0.97,
IF($F3287="MEDIA",$D3287*0.94,
IF($F3287="BAJA",$D3287*0.87,
IF($F3287="LIQUIDAR",_xlfn.XLOOKUP(A3287,Rotación!$A:$A,Rotación!$O:$O,0,0,-1),"")))),"")</f>
        <v>16826000</v>
      </c>
      <c r="J3287" s="13">
        <f>IFERROR(IF($F3287="ALTA",$D3287*0.94,
IF($F3287="MEDIA",$D3287*0.9,
IF($F3287="BAJA",$D3287*0.85,
IF($F3287="LIQUIDAR",_xlfn.XLOOKUP(A3287,Rotación!$A:$A,Rotación!$O:$O,0,0,-1),"")))),"")</f>
        <v>16110000</v>
      </c>
      <c r="K3287" s="13">
        <f>_xlfn.XLOOKUP(A3287,Rotación!$A:$A,Rotación!$P:$P,"",0,-1)</f>
        <v>18899160</v>
      </c>
      <c r="L3287" s="25">
        <f t="shared" si="232"/>
        <v>999160</v>
      </c>
      <c r="M3287" s="26">
        <f t="shared" si="233"/>
        <v>0.81005586592178769</v>
      </c>
    </row>
    <row r="3288" spans="1:13" x14ac:dyDescent="0.3">
      <c r="A3288" t="s">
        <v>9170</v>
      </c>
      <c r="B3288" t="s">
        <v>313</v>
      </c>
      <c r="C3288" t="s">
        <v>313</v>
      </c>
      <c r="D3288">
        <v>15700000</v>
      </c>
      <c r="E3288">
        <v>11800000</v>
      </c>
      <c r="F3288" t="s">
        <v>4033</v>
      </c>
      <c r="G3288" s="13">
        <f>IFERROR(IF($F3288="ALTA",$D3288*1.03,
IF($F3288="MEDIA",$D3288*1,
IF($F3288="BAJA",$D3288*0.92,
IF($F3288="LIQUIDAR",_xlfn.XLOOKUP(A3288,Rotación!$A:$A,Rotación!$O:$O,0,0,-1),"")))),"")</f>
        <v>15700000</v>
      </c>
      <c r="H3288" s="13">
        <f>IFERROR(IF($F3288="ALTA",$D3288*1,
IF($F3288="MEDIA",$D3288*0.97,
IF($F3288="BAJA",$D3288*0.9,
IF($F3288="LIQUIDAR",_xlfn.XLOOKUP(A3288,Rotación!$A:$A,Rotación!$O:$O,0,0,-1),"")))),"")</f>
        <v>15229000</v>
      </c>
      <c r="I3288" s="13">
        <f>IFERROR(IF($F3288="ALTA",$D3288*0.97,
IF($F3288="MEDIA",$D3288*0.94,
IF($F3288="BAJA",$D3288*0.87,
IF($F3288="LIQUIDAR",_xlfn.XLOOKUP(A3288,Rotación!$A:$A,Rotación!$O:$O,0,0,-1),"")))),"")</f>
        <v>14758000</v>
      </c>
      <c r="J3288" s="13">
        <f>IFERROR(IF($F3288="ALTA",$D3288*0.94,
IF($F3288="MEDIA",$D3288*0.9,
IF($F3288="BAJA",$D3288*0.85,
IF($F3288="LIQUIDAR",_xlfn.XLOOKUP(A3288,Rotación!$A:$A,Rotación!$O:$O,0,0,-1),"")))),"")</f>
        <v>14130000</v>
      </c>
      <c r="K3288" s="13" t="str">
        <f>_xlfn.XLOOKUP(A3288,Rotación!$A:$A,Rotación!$P:$P,"",0,-1)</f>
        <v/>
      </c>
      <c r="L3288" s="25" t="e">
        <f t="shared" si="232"/>
        <v>#VALUE!</v>
      </c>
      <c r="M3288" s="26">
        <f t="shared" si="233"/>
        <v>0.75159235668789814</v>
      </c>
    </row>
    <row r="3289" spans="1:13" x14ac:dyDescent="0.3">
      <c r="A3289" t="s">
        <v>9173</v>
      </c>
      <c r="B3289" t="s">
        <v>313</v>
      </c>
      <c r="C3289" t="s">
        <v>313</v>
      </c>
      <c r="D3289">
        <v>10600000</v>
      </c>
      <c r="E3289">
        <v>8300000</v>
      </c>
      <c r="F3289" t="s">
        <v>5391</v>
      </c>
      <c r="G3289" s="13">
        <f>IFERROR(IF($F3289="ALTA",$D3289*1.03,
IF($F3289="MEDIA",$D3289*1,
IF($F3289="BAJA",$D3289*0.92,
IF($F3289="LIQUIDAR",_xlfn.XLOOKUP(A3289,Rotación!$A:$A,Rotación!$O:$O,0,0,-1),"")))),"")</f>
        <v>9752000</v>
      </c>
      <c r="H3289" s="13">
        <f>IFERROR(IF($F3289="ALTA",$D3289*1,
IF($F3289="MEDIA",$D3289*0.97,
IF($F3289="BAJA",$D3289*0.9,
IF($F3289="LIQUIDAR",_xlfn.XLOOKUP(A3289,Rotación!$A:$A,Rotación!$O:$O,0,0,-1),"")))),"")</f>
        <v>9540000</v>
      </c>
      <c r="I3289" s="13">
        <f>IFERROR(IF($F3289="ALTA",$D3289*0.97,
IF($F3289="MEDIA",$D3289*0.94,
IF($F3289="BAJA",$D3289*0.87,
IF($F3289="LIQUIDAR",_xlfn.XLOOKUP(A3289,Rotación!$A:$A,Rotación!$O:$O,0,0,-1),"")))),"")</f>
        <v>9222000</v>
      </c>
      <c r="J3289" s="13">
        <f>IFERROR(IF($F3289="ALTA",$D3289*0.94,
IF($F3289="MEDIA",$D3289*0.9,
IF($F3289="BAJA",$D3289*0.85,
IF($F3289="LIQUIDAR",_xlfn.XLOOKUP(A3289,Rotación!$A:$A,Rotación!$O:$O,0,0,-1),"")))),"")</f>
        <v>9010000</v>
      </c>
      <c r="K3289" s="13" t="str">
        <f>_xlfn.XLOOKUP(A3289,Rotación!$A:$A,Rotación!$P:$P,"",0,-1)</f>
        <v/>
      </c>
      <c r="L3289" s="25" t="e">
        <f t="shared" si="232"/>
        <v>#VALUE!</v>
      </c>
      <c r="M3289" s="26">
        <f t="shared" si="233"/>
        <v>0.78301886792452835</v>
      </c>
    </row>
    <row r="3290" spans="1:13" x14ac:dyDescent="0.3">
      <c r="A3290" t="s">
        <v>9176</v>
      </c>
      <c r="B3290" t="s">
        <v>313</v>
      </c>
      <c r="C3290" t="s">
        <v>313</v>
      </c>
      <c r="D3290">
        <v>8600000</v>
      </c>
      <c r="E3290">
        <v>6800000</v>
      </c>
      <c r="F3290" t="s">
        <v>5391</v>
      </c>
      <c r="G3290" s="13">
        <f>IFERROR(IF($F3290="ALTA",$D3290*1.03,
IF($F3290="MEDIA",$D3290*1,
IF($F3290="BAJA",$D3290*0.92,
IF($F3290="LIQUIDAR",_xlfn.XLOOKUP(A3290,Rotación!$A:$A,Rotación!$O:$O,0,0,-1),"")))),"")</f>
        <v>7912000</v>
      </c>
      <c r="H3290" s="13">
        <f>IFERROR(IF($F3290="ALTA",$D3290*1,
IF($F3290="MEDIA",$D3290*0.97,
IF($F3290="BAJA",$D3290*0.9,
IF($F3290="LIQUIDAR",_xlfn.XLOOKUP(A3290,Rotación!$A:$A,Rotación!$O:$O,0,0,-1),"")))),"")</f>
        <v>7740000</v>
      </c>
      <c r="I3290" s="13">
        <f>IFERROR(IF($F3290="ALTA",$D3290*0.97,
IF($F3290="MEDIA",$D3290*0.94,
IF($F3290="BAJA",$D3290*0.87,
IF($F3290="LIQUIDAR",_xlfn.XLOOKUP(A3290,Rotación!$A:$A,Rotación!$O:$O,0,0,-1),"")))),"")</f>
        <v>7482000</v>
      </c>
      <c r="J3290" s="13">
        <f>IFERROR(IF($F3290="ALTA",$D3290*0.94,
IF($F3290="MEDIA",$D3290*0.9,
IF($F3290="BAJA",$D3290*0.85,
IF($F3290="LIQUIDAR",_xlfn.XLOOKUP(A3290,Rotación!$A:$A,Rotación!$O:$O,0,0,-1),"")))),"")</f>
        <v>7310000</v>
      </c>
      <c r="K3290" s="13" t="str">
        <f>_xlfn.XLOOKUP(A3290,Rotación!$A:$A,Rotación!$P:$P,"",0,-1)</f>
        <v/>
      </c>
      <c r="L3290" s="25" t="e">
        <f t="shared" si="232"/>
        <v>#VALUE!</v>
      </c>
      <c r="M3290" s="26">
        <f t="shared" si="233"/>
        <v>0.79069767441860461</v>
      </c>
    </row>
    <row r="3291" spans="1:13" x14ac:dyDescent="0.3">
      <c r="A3291" t="s">
        <v>8601</v>
      </c>
      <c r="B3291" t="s">
        <v>313</v>
      </c>
      <c r="C3291" t="s">
        <v>313</v>
      </c>
      <c r="D3291">
        <v>5500000</v>
      </c>
      <c r="E3291">
        <v>4200000</v>
      </c>
      <c r="F3291" t="s">
        <v>5391</v>
      </c>
      <c r="G3291" s="13">
        <f>IFERROR(IF($F3291="ALTA",$D3291*1.03,
IF($F3291="MEDIA",$D3291*1,
IF($F3291="BAJA",$D3291*0.92,
IF($F3291="LIQUIDAR",_xlfn.XLOOKUP(A3291,Rotación!$A:$A,Rotación!$O:$O,0,0,-1),"")))),"")</f>
        <v>5060000</v>
      </c>
      <c r="H3291" s="13">
        <f>IFERROR(IF($F3291="ALTA",$D3291*1,
IF($F3291="MEDIA",$D3291*0.97,
IF($F3291="BAJA",$D3291*0.9,
IF($F3291="LIQUIDAR",_xlfn.XLOOKUP(A3291,Rotación!$A:$A,Rotación!$O:$O,0,0,-1),"")))),"")</f>
        <v>4950000</v>
      </c>
      <c r="I3291" s="13">
        <f>IFERROR(IF($F3291="ALTA",$D3291*0.97,
IF($F3291="MEDIA",$D3291*0.94,
IF($F3291="BAJA",$D3291*0.87,
IF($F3291="LIQUIDAR",_xlfn.XLOOKUP(A3291,Rotación!$A:$A,Rotación!$O:$O,0,0,-1),"")))),"")</f>
        <v>4785000</v>
      </c>
      <c r="J3291" s="13">
        <f>IFERROR(IF($F3291="ALTA",$D3291*0.94,
IF($F3291="MEDIA",$D3291*0.9,
IF($F3291="BAJA",$D3291*0.85,
IF($F3291="LIQUIDAR",_xlfn.XLOOKUP(A3291,Rotación!$A:$A,Rotación!$O:$O,0,0,-1),"")))),"")</f>
        <v>4675000</v>
      </c>
      <c r="K3291" s="13" t="str">
        <f>_xlfn.XLOOKUP(A3291,Rotación!$A:$A,Rotación!$P:$P,"",0,-1)</f>
        <v/>
      </c>
      <c r="L3291" s="25" t="e">
        <f t="shared" si="232"/>
        <v>#VALUE!</v>
      </c>
      <c r="M3291" s="26">
        <f t="shared" si="233"/>
        <v>0.76363636363636367</v>
      </c>
    </row>
    <row r="3292" spans="1:13" x14ac:dyDescent="0.3">
      <c r="A3292" t="s">
        <v>84</v>
      </c>
      <c r="B3292" t="s">
        <v>85</v>
      </c>
      <c r="C3292" t="s">
        <v>4220</v>
      </c>
      <c r="D3292">
        <v>28200000</v>
      </c>
      <c r="E3292">
        <v>20000000</v>
      </c>
      <c r="F3292" t="s">
        <v>5391</v>
      </c>
      <c r="G3292" s="13">
        <f>IFERROR(IF($F3292="ALTA",$D3292*1.03,
IF($F3292="MEDIA",$D3292*1,
IF($F3292="BAJA",$D3292*0.92,
IF($F3292="LIQUIDAR",_xlfn.XLOOKUP(A3292,Rotación!$A:$A,Rotación!$O:$O,0,0,-1),"")))),"")</f>
        <v>25944000</v>
      </c>
      <c r="H3292" s="13">
        <f>IFERROR(IF($F3292="ALTA",$D3292*1,
IF($F3292="MEDIA",$D3292*0.97,
IF($F3292="BAJA",$D3292*0.9,
IF($F3292="LIQUIDAR",_xlfn.XLOOKUP(A3292,Rotación!$A:$A,Rotación!$O:$O,0,0,-1),"")))),"")</f>
        <v>25380000</v>
      </c>
      <c r="I3292" s="13">
        <f>IFERROR(IF($F3292="ALTA",$D3292*0.97,
IF($F3292="MEDIA",$D3292*0.94,
IF($F3292="BAJA",$D3292*0.87,
IF($F3292="LIQUIDAR",_xlfn.XLOOKUP(A3292,Rotación!$A:$A,Rotación!$O:$O,0,0,-1),"")))),"")</f>
        <v>24534000</v>
      </c>
      <c r="J3292" s="13">
        <f>IFERROR(IF($F3292="ALTA",$D3292*0.94,
IF($F3292="MEDIA",$D3292*0.9,
IF($F3292="BAJA",$D3292*0.85,
IF($F3292="LIQUIDAR",_xlfn.XLOOKUP(A3292,Rotación!$A:$A,Rotación!$O:$O,0,0,-1),"")))),"")</f>
        <v>23970000</v>
      </c>
      <c r="K3292" s="13">
        <f>_xlfn.XLOOKUP(A3292,Rotación!$A:$A,Rotación!$P:$P,"",0,-1)</f>
        <v>33190000</v>
      </c>
      <c r="L3292" s="25">
        <f t="shared" si="232"/>
        <v>4990000</v>
      </c>
      <c r="M3292" s="26">
        <f t="shared" si="233"/>
        <v>0.70921985815602839</v>
      </c>
    </row>
    <row r="3293" spans="1:13" x14ac:dyDescent="0.3">
      <c r="A3293" t="s">
        <v>265</v>
      </c>
      <c r="B3293" t="s">
        <v>62</v>
      </c>
      <c r="C3293">
        <v>3008</v>
      </c>
      <c r="D3293">
        <v>14700000</v>
      </c>
      <c r="E3293">
        <v>11000000</v>
      </c>
      <c r="F3293" t="s">
        <v>5391</v>
      </c>
      <c r="G3293" s="13">
        <f>IFERROR(IF($F3293="ALTA",$D3293*1.03,
IF($F3293="MEDIA",$D3293*1,
IF($F3293="BAJA",$D3293*0.92,
IF($F3293="LIQUIDAR",_xlfn.XLOOKUP(A3293,Rotación!$A:$A,Rotación!$O:$O,0,0,-1),"")))),"")</f>
        <v>13524000</v>
      </c>
      <c r="H3293" s="13">
        <f>IFERROR(IF($F3293="ALTA",$D3293*1,
IF($F3293="MEDIA",$D3293*0.97,
IF($F3293="BAJA",$D3293*0.9,
IF($F3293="LIQUIDAR",_xlfn.XLOOKUP(A3293,Rotación!$A:$A,Rotación!$O:$O,0,0,-1),"")))),"")</f>
        <v>13230000</v>
      </c>
      <c r="I3293" s="13">
        <f>IFERROR(IF($F3293="ALTA",$D3293*0.97,
IF($F3293="MEDIA",$D3293*0.94,
IF($F3293="BAJA",$D3293*0.87,
IF($F3293="LIQUIDAR",_xlfn.XLOOKUP(A3293,Rotación!$A:$A,Rotación!$O:$O,0,0,-1),"")))),"")</f>
        <v>12789000</v>
      </c>
      <c r="J3293" s="13">
        <f>IFERROR(IF($F3293="ALTA",$D3293*0.94,
IF($F3293="MEDIA",$D3293*0.9,
IF($F3293="BAJA",$D3293*0.85,
IF($F3293="LIQUIDAR",_xlfn.XLOOKUP(A3293,Rotación!$A:$A,Rotación!$O:$O,0,0,-1),"")))),"")</f>
        <v>12495000</v>
      </c>
      <c r="K3293" s="13">
        <f>_xlfn.XLOOKUP(A3293,Rotación!$A:$A,Rotación!$P:$P,"",0,-1)</f>
        <v>14990000</v>
      </c>
      <c r="L3293" s="25">
        <f t="shared" si="232"/>
        <v>290000</v>
      </c>
      <c r="M3293" s="26">
        <f t="shared" si="233"/>
        <v>0.74829931972789121</v>
      </c>
    </row>
    <row r="3294" spans="1:13" x14ac:dyDescent="0.3">
      <c r="A3294" t="s">
        <v>10111</v>
      </c>
      <c r="B3294" t="s">
        <v>313</v>
      </c>
      <c r="C3294" t="s">
        <v>313</v>
      </c>
      <c r="D3294">
        <v>15500000</v>
      </c>
      <c r="E3294">
        <v>12400000</v>
      </c>
      <c r="F3294" t="s">
        <v>5391</v>
      </c>
      <c r="G3294" s="13">
        <f>IFERROR(IF($F3294="ALTA",$D3294*1.03,
IF($F3294="MEDIA",$D3294*1,
IF($F3294="BAJA",$D3294*0.92,
IF($F3294="LIQUIDAR",_xlfn.XLOOKUP(A3294,Rotación!$A:$A,Rotación!$O:$O,0,0,-1),"")))),"")</f>
        <v>14260000</v>
      </c>
      <c r="H3294" s="13">
        <f>IFERROR(IF($F3294="ALTA",$D3294*1,
IF($F3294="MEDIA",$D3294*0.97,
IF($F3294="BAJA",$D3294*0.9,
IF($F3294="LIQUIDAR",_xlfn.XLOOKUP(A3294,Rotación!$A:$A,Rotación!$O:$O,0,0,-1),"")))),"")</f>
        <v>13950000</v>
      </c>
      <c r="I3294" s="13">
        <f>IFERROR(IF($F3294="ALTA",$D3294*0.97,
IF($F3294="MEDIA",$D3294*0.94,
IF($F3294="BAJA",$D3294*0.87,
IF($F3294="LIQUIDAR",_xlfn.XLOOKUP(A3294,Rotación!$A:$A,Rotación!$O:$O,0,0,-1),"")))),"")</f>
        <v>13485000</v>
      </c>
      <c r="J3294" s="13">
        <f>IFERROR(IF($F3294="ALTA",$D3294*0.94,
IF($F3294="MEDIA",$D3294*0.9,
IF($F3294="BAJA",$D3294*0.85,
IF($F3294="LIQUIDAR",_xlfn.XLOOKUP(A3294,Rotación!$A:$A,Rotación!$O:$O,0,0,-1),"")))),"")</f>
        <v>13175000</v>
      </c>
      <c r="K3294" s="13" t="str">
        <f>_xlfn.XLOOKUP(A3294,Rotación!$A:$A,Rotación!$P:$P,"",0,-1)</f>
        <v/>
      </c>
      <c r="L3294" s="25" t="e">
        <f t="shared" si="232"/>
        <v>#VALUE!</v>
      </c>
      <c r="M3294" s="26">
        <f t="shared" si="233"/>
        <v>0.8</v>
      </c>
    </row>
    <row r="3295" spans="1:13" x14ac:dyDescent="0.3">
      <c r="A3295" t="s">
        <v>9185</v>
      </c>
      <c r="B3295" t="s">
        <v>313</v>
      </c>
      <c r="C3295" t="s">
        <v>313</v>
      </c>
      <c r="D3295">
        <v>13500000</v>
      </c>
      <c r="E3295">
        <v>11000000</v>
      </c>
      <c r="F3295" t="s">
        <v>5391</v>
      </c>
      <c r="G3295" s="13">
        <f>IFERROR(IF($F3295="ALTA",$D3295*1.03,
IF($F3295="MEDIA",$D3295*1,
IF($F3295="BAJA",$D3295*0.92,
IF($F3295="LIQUIDAR",_xlfn.XLOOKUP(A3295,Rotación!$A:$A,Rotación!$O:$O,0,0,-1),"")))),"")</f>
        <v>12420000</v>
      </c>
      <c r="H3295" s="13">
        <f>IFERROR(IF($F3295="ALTA",$D3295*1,
IF($F3295="MEDIA",$D3295*0.97,
IF($F3295="BAJA",$D3295*0.9,
IF($F3295="LIQUIDAR",_xlfn.XLOOKUP(A3295,Rotación!$A:$A,Rotación!$O:$O,0,0,-1),"")))),"")</f>
        <v>12150000</v>
      </c>
      <c r="I3295" s="13">
        <f>IFERROR(IF($F3295="ALTA",$D3295*0.97,
IF($F3295="MEDIA",$D3295*0.94,
IF($F3295="BAJA",$D3295*0.87,
IF($F3295="LIQUIDAR",_xlfn.XLOOKUP(A3295,Rotación!$A:$A,Rotación!$O:$O,0,0,-1),"")))),"")</f>
        <v>11745000</v>
      </c>
      <c r="J3295" s="13">
        <f>IFERROR(IF($F3295="ALTA",$D3295*0.94,
IF($F3295="MEDIA",$D3295*0.9,
IF($F3295="BAJA",$D3295*0.85,
IF($F3295="LIQUIDAR",_xlfn.XLOOKUP(A3295,Rotación!$A:$A,Rotación!$O:$O,0,0,-1),"")))),"")</f>
        <v>11475000</v>
      </c>
      <c r="K3295" s="13" t="str">
        <f>_xlfn.XLOOKUP(A3295,Rotación!$A:$A,Rotación!$P:$P,"",0,-1)</f>
        <v/>
      </c>
      <c r="L3295" s="25" t="e">
        <f t="shared" si="232"/>
        <v>#VALUE!</v>
      </c>
      <c r="M3295" s="26">
        <f t="shared" si="233"/>
        <v>0.81481481481481477</v>
      </c>
    </row>
    <row r="3296" spans="1:13" x14ac:dyDescent="0.3">
      <c r="A3296" t="s">
        <v>5592</v>
      </c>
      <c r="B3296" t="s">
        <v>313</v>
      </c>
      <c r="C3296" t="s">
        <v>313</v>
      </c>
      <c r="D3296">
        <v>25300000</v>
      </c>
      <c r="E3296">
        <v>19000000</v>
      </c>
      <c r="F3296" t="s">
        <v>5391</v>
      </c>
      <c r="G3296" s="13">
        <f>IFERROR(IF($F3296="ALTA",$D3296*1.03,
IF($F3296="MEDIA",$D3296*1,
IF($F3296="BAJA",$D3296*0.92,
IF($F3296="LIQUIDAR",_xlfn.XLOOKUP(A3296,Rotación!$A:$A,Rotación!$O:$O,0,0,-1),"")))),"")</f>
        <v>23276000</v>
      </c>
      <c r="H3296" s="13">
        <f>IFERROR(IF($F3296="ALTA",$D3296*1,
IF($F3296="MEDIA",$D3296*0.97,
IF($F3296="BAJA",$D3296*0.9,
IF($F3296="LIQUIDAR",_xlfn.XLOOKUP(A3296,Rotación!$A:$A,Rotación!$O:$O,0,0,-1),"")))),"")</f>
        <v>22770000</v>
      </c>
      <c r="I3296" s="13">
        <f>IFERROR(IF($F3296="ALTA",$D3296*0.97,
IF($F3296="MEDIA",$D3296*0.94,
IF($F3296="BAJA",$D3296*0.87,
IF($F3296="LIQUIDAR",_xlfn.XLOOKUP(A3296,Rotación!$A:$A,Rotación!$O:$O,0,0,-1),"")))),"")</f>
        <v>22011000</v>
      </c>
      <c r="J3296" s="13">
        <f>IFERROR(IF($F3296="ALTA",$D3296*0.94,
IF($F3296="MEDIA",$D3296*0.9,
IF($F3296="BAJA",$D3296*0.85,
IF($F3296="LIQUIDAR",_xlfn.XLOOKUP(A3296,Rotación!$A:$A,Rotación!$O:$O,0,0,-1),"")))),"")</f>
        <v>21505000</v>
      </c>
      <c r="K3296" s="13">
        <f>_xlfn.XLOOKUP(A3296,Rotación!$A:$A,Rotación!$P:$P,"",0,-1)</f>
        <v>20490000</v>
      </c>
      <c r="L3296" s="25">
        <f t="shared" si="232"/>
        <v>-4810000</v>
      </c>
      <c r="M3296" s="26">
        <f t="shared" si="233"/>
        <v>0.75098814229249011</v>
      </c>
    </row>
    <row r="3297" spans="1:13" x14ac:dyDescent="0.3">
      <c r="A3297" t="s">
        <v>9206</v>
      </c>
      <c r="B3297" t="s">
        <v>313</v>
      </c>
      <c r="C3297" t="s">
        <v>313</v>
      </c>
      <c r="D3297">
        <v>23100000</v>
      </c>
      <c r="E3297">
        <v>17500000</v>
      </c>
      <c r="F3297" t="s">
        <v>5390</v>
      </c>
      <c r="G3297" s="13">
        <f>IFERROR(IF($F3297="ALTA",$D3297*1.03,
IF($F3297="MEDIA",$D3297*1,
IF($F3297="BAJA",$D3297*0.92,
IF($F3297="LIQUIDAR",_xlfn.XLOOKUP(A3297,Rotación!$A:$A,Rotación!$O:$O,0,0,-1),"")))),"")</f>
        <v>23793000</v>
      </c>
      <c r="H3297" s="13">
        <f>IFERROR(IF($F3297="ALTA",$D3297*1,
IF($F3297="MEDIA",$D3297*0.97,
IF($F3297="BAJA",$D3297*0.9,
IF($F3297="LIQUIDAR",_xlfn.XLOOKUP(A3297,Rotación!$A:$A,Rotación!$O:$O,0,0,-1),"")))),"")</f>
        <v>23100000</v>
      </c>
      <c r="I3297" s="13">
        <f>IFERROR(IF($F3297="ALTA",$D3297*0.97,
IF($F3297="MEDIA",$D3297*0.94,
IF($F3297="BAJA",$D3297*0.87,
IF($F3297="LIQUIDAR",_xlfn.XLOOKUP(A3297,Rotación!$A:$A,Rotación!$O:$O,0,0,-1),"")))),"")</f>
        <v>22407000</v>
      </c>
      <c r="J3297" s="13">
        <f>IFERROR(IF($F3297="ALTA",$D3297*0.94,
IF($F3297="MEDIA",$D3297*0.9,
IF($F3297="BAJA",$D3297*0.85,
IF($F3297="LIQUIDAR",_xlfn.XLOOKUP(A3297,Rotación!$A:$A,Rotación!$O:$O,0,0,-1),"")))),"")</f>
        <v>21714000</v>
      </c>
      <c r="K3297" s="13">
        <f>_xlfn.XLOOKUP(A3297,Rotación!$A:$A,Rotación!$P:$P,"",0,-1)</f>
        <v>22490000</v>
      </c>
      <c r="L3297" s="25">
        <f t="shared" si="232"/>
        <v>-610000</v>
      </c>
      <c r="M3297" s="26">
        <f t="shared" si="233"/>
        <v>0.75757575757575757</v>
      </c>
    </row>
    <row r="3298" spans="1:13" x14ac:dyDescent="0.3">
      <c r="A3298" t="s">
        <v>9193</v>
      </c>
      <c r="B3298" t="s">
        <v>313</v>
      </c>
      <c r="C3298" t="s">
        <v>313</v>
      </c>
      <c r="D3298">
        <v>7000000</v>
      </c>
      <c r="E3298">
        <v>5700000</v>
      </c>
      <c r="F3298" t="s">
        <v>5391</v>
      </c>
      <c r="G3298" s="13">
        <f>IFERROR(IF($F3298="ALTA",$D3298*1.03,
IF($F3298="MEDIA",$D3298*1,
IF($F3298="BAJA",$D3298*0.92,
IF($F3298="LIQUIDAR",_xlfn.XLOOKUP(A3298,Rotación!$A:$A,Rotación!$O:$O,0,0,-1),"")))),"")</f>
        <v>6440000</v>
      </c>
      <c r="H3298" s="13">
        <f>IFERROR(IF($F3298="ALTA",$D3298*1,
IF($F3298="MEDIA",$D3298*0.97,
IF($F3298="BAJA",$D3298*0.9,
IF($F3298="LIQUIDAR",_xlfn.XLOOKUP(A3298,Rotación!$A:$A,Rotación!$O:$O,0,0,-1),"")))),"")</f>
        <v>6300000</v>
      </c>
      <c r="I3298" s="13">
        <f>IFERROR(IF($F3298="ALTA",$D3298*0.97,
IF($F3298="MEDIA",$D3298*0.94,
IF($F3298="BAJA",$D3298*0.87,
IF($F3298="LIQUIDAR",_xlfn.XLOOKUP(A3298,Rotación!$A:$A,Rotación!$O:$O,0,0,-1),"")))),"")</f>
        <v>6090000</v>
      </c>
      <c r="J3298" s="13">
        <f>IFERROR(IF($F3298="ALTA",$D3298*0.94,
IF($F3298="MEDIA",$D3298*0.9,
IF($F3298="BAJA",$D3298*0.85,
IF($F3298="LIQUIDAR",_xlfn.XLOOKUP(A3298,Rotación!$A:$A,Rotación!$O:$O,0,0,-1),"")))),"")</f>
        <v>5950000</v>
      </c>
      <c r="K3298" s="13" t="str">
        <f>_xlfn.XLOOKUP(A3298,Rotación!$A:$A,Rotación!$P:$P,"",0,-1)</f>
        <v/>
      </c>
      <c r="L3298" s="25" t="e">
        <f t="shared" si="232"/>
        <v>#VALUE!</v>
      </c>
      <c r="M3298" s="26">
        <f t="shared" si="233"/>
        <v>0.81428571428571428</v>
      </c>
    </row>
    <row r="3299" spans="1:13" x14ac:dyDescent="0.3">
      <c r="A3299" t="s">
        <v>9195</v>
      </c>
      <c r="B3299" t="s">
        <v>313</v>
      </c>
      <c r="C3299" t="s">
        <v>313</v>
      </c>
      <c r="D3299">
        <v>7300000</v>
      </c>
      <c r="E3299">
        <v>5900000</v>
      </c>
      <c r="F3299" t="s">
        <v>5390</v>
      </c>
      <c r="G3299" s="13">
        <f>IFERROR(IF($F3299="ALTA",$D3299*1.03,
IF($F3299="MEDIA",$D3299*1,
IF($F3299="BAJA",$D3299*0.92,
IF($F3299="LIQUIDAR",_xlfn.XLOOKUP(A3299,Rotación!$A:$A,Rotación!$O:$O,0,0,-1),"")))),"")</f>
        <v>7519000</v>
      </c>
      <c r="H3299" s="13">
        <f>IFERROR(IF($F3299="ALTA",$D3299*1,
IF($F3299="MEDIA",$D3299*0.97,
IF($F3299="BAJA",$D3299*0.9,
IF($F3299="LIQUIDAR",_xlfn.XLOOKUP(A3299,Rotación!$A:$A,Rotación!$O:$O,0,0,-1),"")))),"")</f>
        <v>7300000</v>
      </c>
      <c r="I3299" s="13">
        <f>IFERROR(IF($F3299="ALTA",$D3299*0.97,
IF($F3299="MEDIA",$D3299*0.94,
IF($F3299="BAJA",$D3299*0.87,
IF($F3299="LIQUIDAR",_xlfn.XLOOKUP(A3299,Rotación!$A:$A,Rotación!$O:$O,0,0,-1),"")))),"")</f>
        <v>7081000</v>
      </c>
      <c r="J3299" s="13">
        <f>IFERROR(IF($F3299="ALTA",$D3299*0.94,
IF($F3299="MEDIA",$D3299*0.9,
IF($F3299="BAJA",$D3299*0.85,
IF($F3299="LIQUIDAR",_xlfn.XLOOKUP(A3299,Rotación!$A:$A,Rotación!$O:$O,0,0,-1),"")))),"")</f>
        <v>6862000</v>
      </c>
      <c r="K3299" s="13" t="str">
        <f>_xlfn.XLOOKUP(A3299,Rotación!$A:$A,Rotación!$P:$P,"",0,-1)</f>
        <v/>
      </c>
      <c r="L3299" s="25" t="e">
        <f t="shared" si="232"/>
        <v>#VALUE!</v>
      </c>
      <c r="M3299" s="26">
        <f t="shared" si="233"/>
        <v>0.80821917808219179</v>
      </c>
    </row>
    <row r="3300" spans="1:13" x14ac:dyDescent="0.3">
      <c r="A3300" t="s">
        <v>9197</v>
      </c>
      <c r="B3300" t="s">
        <v>313</v>
      </c>
      <c r="C3300" t="s">
        <v>313</v>
      </c>
      <c r="D3300">
        <v>12700000</v>
      </c>
      <c r="E3300">
        <v>10000000</v>
      </c>
      <c r="F3300" t="s">
        <v>5390</v>
      </c>
      <c r="G3300" s="13">
        <f>IFERROR(IF($F3300="ALTA",$D3300*1.03,
IF($F3300="MEDIA",$D3300*1,
IF($F3300="BAJA",$D3300*0.92,
IF($F3300="LIQUIDAR",_xlfn.XLOOKUP(A3300,Rotación!$A:$A,Rotación!$O:$O,0,0,-1),"")))),"")</f>
        <v>13081000</v>
      </c>
      <c r="H3300" s="13">
        <f>IFERROR(IF($F3300="ALTA",$D3300*1,
IF($F3300="MEDIA",$D3300*0.97,
IF($F3300="BAJA",$D3300*0.9,
IF($F3300="LIQUIDAR",_xlfn.XLOOKUP(A3300,Rotación!$A:$A,Rotación!$O:$O,0,0,-1),"")))),"")</f>
        <v>12700000</v>
      </c>
      <c r="I3300" s="13">
        <f>IFERROR(IF($F3300="ALTA",$D3300*0.97,
IF($F3300="MEDIA",$D3300*0.94,
IF($F3300="BAJA",$D3300*0.87,
IF($F3300="LIQUIDAR",_xlfn.XLOOKUP(A3300,Rotación!$A:$A,Rotación!$O:$O,0,0,-1),"")))),"")</f>
        <v>12319000</v>
      </c>
      <c r="J3300" s="13">
        <f>IFERROR(IF($F3300="ALTA",$D3300*0.94,
IF($F3300="MEDIA",$D3300*0.9,
IF($F3300="BAJA",$D3300*0.85,
IF($F3300="LIQUIDAR",_xlfn.XLOOKUP(A3300,Rotación!$A:$A,Rotación!$O:$O,0,0,-1),"")))),"")</f>
        <v>11938000</v>
      </c>
      <c r="K3300" s="13" t="str">
        <f>_xlfn.XLOOKUP(A3300,Rotación!$A:$A,Rotación!$P:$P,"",0,-1)</f>
        <v/>
      </c>
      <c r="L3300" s="25" t="e">
        <f t="shared" si="232"/>
        <v>#VALUE!</v>
      </c>
      <c r="M3300" s="26">
        <f t="shared" si="233"/>
        <v>0.78740157480314965</v>
      </c>
    </row>
    <row r="3301" spans="1:13" x14ac:dyDescent="0.3">
      <c r="A3301" t="s">
        <v>9201</v>
      </c>
      <c r="B3301" t="s">
        <v>313</v>
      </c>
      <c r="C3301" t="s">
        <v>313</v>
      </c>
      <c r="D3301">
        <v>13200000</v>
      </c>
      <c r="E3301">
        <v>11000000</v>
      </c>
      <c r="F3301" t="s">
        <v>5391</v>
      </c>
      <c r="G3301" s="13">
        <f>IFERROR(IF($F3301="ALTA",$D3301*1.03,
IF($F3301="MEDIA",$D3301*1,
IF($F3301="BAJA",$D3301*0.92,
IF($F3301="LIQUIDAR",_xlfn.XLOOKUP(A3301,Rotación!$A:$A,Rotación!$O:$O,0,0,-1),"")))),"")</f>
        <v>12144000</v>
      </c>
      <c r="H3301" s="13">
        <f>IFERROR(IF($F3301="ALTA",$D3301*1,
IF($F3301="MEDIA",$D3301*0.97,
IF($F3301="BAJA",$D3301*0.9,
IF($F3301="LIQUIDAR",_xlfn.XLOOKUP(A3301,Rotación!$A:$A,Rotación!$O:$O,0,0,-1),"")))),"")</f>
        <v>11880000</v>
      </c>
      <c r="I3301" s="13">
        <f>IFERROR(IF($F3301="ALTA",$D3301*0.97,
IF($F3301="MEDIA",$D3301*0.94,
IF($F3301="BAJA",$D3301*0.87,
IF($F3301="LIQUIDAR",_xlfn.XLOOKUP(A3301,Rotación!$A:$A,Rotación!$O:$O,0,0,-1),"")))),"")</f>
        <v>11484000</v>
      </c>
      <c r="J3301" s="13">
        <f>IFERROR(IF($F3301="ALTA",$D3301*0.94,
IF($F3301="MEDIA",$D3301*0.9,
IF($F3301="BAJA",$D3301*0.85,
IF($F3301="LIQUIDAR",_xlfn.XLOOKUP(A3301,Rotación!$A:$A,Rotación!$O:$O,0,0,-1),"")))),"")</f>
        <v>11220000</v>
      </c>
      <c r="K3301" s="13" t="str">
        <f>_xlfn.XLOOKUP(A3301,Rotación!$A:$A,Rotación!$P:$P,"",0,-1)</f>
        <v/>
      </c>
      <c r="L3301" s="25" t="e">
        <f t="shared" si="232"/>
        <v>#VALUE!</v>
      </c>
      <c r="M3301" s="26">
        <f t="shared" si="233"/>
        <v>0.83333333333333337</v>
      </c>
    </row>
    <row r="3302" spans="1:13" x14ac:dyDescent="0.3">
      <c r="A3302" t="s">
        <v>9165</v>
      </c>
      <c r="B3302" t="s">
        <v>313</v>
      </c>
      <c r="C3302" t="s">
        <v>313</v>
      </c>
      <c r="D3302">
        <v>44600000</v>
      </c>
      <c r="E3302">
        <v>36000000</v>
      </c>
      <c r="F3302" t="s">
        <v>5391</v>
      </c>
      <c r="G3302" s="13">
        <f>IFERROR(IF($F3302="ALTA",$D3302*1.03,
IF($F3302="MEDIA",$D3302*1,
IF($F3302="BAJA",$D3302*0.92,
IF($F3302="LIQUIDAR",_xlfn.XLOOKUP(A3302,Rotación!$A:$A,Rotación!$O:$O,0,0,-1),"")))),"")</f>
        <v>41032000</v>
      </c>
      <c r="H3302" s="13">
        <f>IFERROR(IF($F3302="ALTA",$D3302*1,
IF($F3302="MEDIA",$D3302*0.97,
IF($F3302="BAJA",$D3302*0.9,
IF($F3302="LIQUIDAR",_xlfn.XLOOKUP(A3302,Rotación!$A:$A,Rotación!$O:$O,0,0,-1),"")))),"")</f>
        <v>40140000</v>
      </c>
      <c r="I3302" s="13">
        <f>IFERROR(IF($F3302="ALTA",$D3302*0.97,
IF($F3302="MEDIA",$D3302*0.94,
IF($F3302="BAJA",$D3302*0.87,
IF($F3302="LIQUIDAR",_xlfn.XLOOKUP(A3302,Rotación!$A:$A,Rotación!$O:$O,0,0,-1),"")))),"")</f>
        <v>38802000</v>
      </c>
      <c r="J3302" s="13">
        <f>IFERROR(IF($F3302="ALTA",$D3302*0.94,
IF($F3302="MEDIA",$D3302*0.9,
IF($F3302="BAJA",$D3302*0.85,
IF($F3302="LIQUIDAR",_xlfn.XLOOKUP(A3302,Rotación!$A:$A,Rotación!$O:$O,0,0,-1),"")))),"")</f>
        <v>37910000</v>
      </c>
      <c r="K3302" s="13">
        <f>_xlfn.XLOOKUP(A3302,Rotación!$A:$A,Rotación!$P:$P,"",0,-1)</f>
        <v>41290000</v>
      </c>
      <c r="L3302" s="25">
        <f t="shared" si="232"/>
        <v>-3310000</v>
      </c>
      <c r="M3302" s="26">
        <f t="shared" si="233"/>
        <v>0.80717488789237668</v>
      </c>
    </row>
    <row r="3303" spans="1:13" x14ac:dyDescent="0.3">
      <c r="A3303" t="s">
        <v>8600</v>
      </c>
      <c r="B3303" t="s">
        <v>313</v>
      </c>
      <c r="C3303" t="s">
        <v>313</v>
      </c>
      <c r="D3303">
        <v>15300000</v>
      </c>
      <c r="E3303">
        <v>12000000</v>
      </c>
      <c r="F3303" t="s">
        <v>5391</v>
      </c>
      <c r="G3303" s="13">
        <f>IFERROR(IF($F3303="ALTA",$D3303*1.03,
IF($F3303="MEDIA",$D3303*1,
IF($F3303="BAJA",$D3303*0.92,
IF($F3303="LIQUIDAR",_xlfn.XLOOKUP(A3303,Rotación!$A:$A,Rotación!$O:$O,0,0,-1),"")))),"")</f>
        <v>14076000</v>
      </c>
      <c r="H3303" s="13">
        <f>IFERROR(IF($F3303="ALTA",$D3303*1,
IF($F3303="MEDIA",$D3303*0.97,
IF($F3303="BAJA",$D3303*0.9,
IF($F3303="LIQUIDAR",_xlfn.XLOOKUP(A3303,Rotación!$A:$A,Rotación!$O:$O,0,0,-1),"")))),"")</f>
        <v>13770000</v>
      </c>
      <c r="I3303" s="13">
        <f>IFERROR(IF($F3303="ALTA",$D3303*0.97,
IF($F3303="MEDIA",$D3303*0.94,
IF($F3303="BAJA",$D3303*0.87,
IF($F3303="LIQUIDAR",_xlfn.XLOOKUP(A3303,Rotación!$A:$A,Rotación!$O:$O,0,0,-1),"")))),"")</f>
        <v>13311000</v>
      </c>
      <c r="J3303" s="13">
        <f>IFERROR(IF($F3303="ALTA",$D3303*0.94,
IF($F3303="MEDIA",$D3303*0.9,
IF($F3303="BAJA",$D3303*0.85,
IF($F3303="LIQUIDAR",_xlfn.XLOOKUP(A3303,Rotación!$A:$A,Rotación!$O:$O,0,0,-1),"")))),"")</f>
        <v>13005000</v>
      </c>
      <c r="K3303" s="13" t="str">
        <f>_xlfn.XLOOKUP(A3303,Rotación!$A:$A,Rotación!$P:$P,"",0,-1)</f>
        <v/>
      </c>
      <c r="L3303" s="25" t="e">
        <f t="shared" si="232"/>
        <v>#VALUE!</v>
      </c>
      <c r="M3303" s="26">
        <f t="shared" si="233"/>
        <v>0.78431372549019607</v>
      </c>
    </row>
    <row r="3304" spans="1:13" x14ac:dyDescent="0.3">
      <c r="A3304" t="s">
        <v>8054</v>
      </c>
      <c r="B3304" t="s">
        <v>313</v>
      </c>
      <c r="C3304" t="s">
        <v>313</v>
      </c>
      <c r="D3304">
        <v>9400000</v>
      </c>
      <c r="E3304">
        <v>7800000</v>
      </c>
      <c r="F3304" t="s">
        <v>5390</v>
      </c>
      <c r="G3304" s="13">
        <f>IFERROR(IF($F3304="ALTA",$D3304*1.03,
IF($F3304="MEDIA",$D3304*1,
IF($F3304="BAJA",$D3304*0.92,
IF($F3304="LIQUIDAR",_xlfn.XLOOKUP(A3304,Rotación!$A:$A,Rotación!$O:$O,0,0,-1),"")))),"")</f>
        <v>9682000</v>
      </c>
      <c r="H3304" s="13">
        <f>IFERROR(IF($F3304="ALTA",$D3304*1,
IF($F3304="MEDIA",$D3304*0.97,
IF($F3304="BAJA",$D3304*0.9,
IF($F3304="LIQUIDAR",_xlfn.XLOOKUP(A3304,Rotación!$A:$A,Rotación!$O:$O,0,0,-1),"")))),"")</f>
        <v>9400000</v>
      </c>
      <c r="I3304" s="13">
        <f>IFERROR(IF($F3304="ALTA",$D3304*0.97,
IF($F3304="MEDIA",$D3304*0.94,
IF($F3304="BAJA",$D3304*0.87,
IF($F3304="LIQUIDAR",_xlfn.XLOOKUP(A3304,Rotación!$A:$A,Rotación!$O:$O,0,0,-1),"")))),"")</f>
        <v>9118000</v>
      </c>
      <c r="J3304" s="13">
        <f>IFERROR(IF($F3304="ALTA",$D3304*0.94,
IF($F3304="MEDIA",$D3304*0.9,
IF($F3304="BAJA",$D3304*0.85,
IF($F3304="LIQUIDAR",_xlfn.XLOOKUP(A3304,Rotación!$A:$A,Rotación!$O:$O,0,0,-1),"")))),"")</f>
        <v>8836000</v>
      </c>
      <c r="K3304" s="13" t="str">
        <f>_xlfn.XLOOKUP(A3304,Rotación!$A:$A,Rotación!$P:$P,"",0,-1)</f>
        <v/>
      </c>
      <c r="L3304" s="25" t="e">
        <f t="shared" si="232"/>
        <v>#VALUE!</v>
      </c>
      <c r="M3304" s="26">
        <f t="shared" si="233"/>
        <v>0.82978723404255317</v>
      </c>
    </row>
    <row r="3305" spans="1:13" x14ac:dyDescent="0.3">
      <c r="A3305" t="s">
        <v>9208</v>
      </c>
      <c r="B3305" t="s">
        <v>313</v>
      </c>
      <c r="C3305" t="s">
        <v>313</v>
      </c>
      <c r="D3305">
        <v>15400000</v>
      </c>
      <c r="E3305">
        <v>12500000</v>
      </c>
      <c r="F3305" t="s">
        <v>5390</v>
      </c>
      <c r="G3305" s="13">
        <f>IFERROR(IF($F3305="ALTA",$D3305*1.03,
IF($F3305="MEDIA",$D3305*1,
IF($F3305="BAJA",$D3305*0.92,
IF($F3305="LIQUIDAR",_xlfn.XLOOKUP(A3305,Rotación!$A:$A,Rotación!$O:$O,0,0,-1),"")))),"")</f>
        <v>15862000</v>
      </c>
      <c r="H3305" s="13">
        <f>IFERROR(IF($F3305="ALTA",$D3305*1,
IF($F3305="MEDIA",$D3305*0.97,
IF($F3305="BAJA",$D3305*0.9,
IF($F3305="LIQUIDAR",_xlfn.XLOOKUP(A3305,Rotación!$A:$A,Rotación!$O:$O,0,0,-1),"")))),"")</f>
        <v>15400000</v>
      </c>
      <c r="I3305" s="13">
        <f>IFERROR(IF($F3305="ALTA",$D3305*0.97,
IF($F3305="MEDIA",$D3305*0.94,
IF($F3305="BAJA",$D3305*0.87,
IF($F3305="LIQUIDAR",_xlfn.XLOOKUP(A3305,Rotación!$A:$A,Rotación!$O:$O,0,0,-1),"")))),"")</f>
        <v>14938000</v>
      </c>
      <c r="J3305" s="13">
        <f>IFERROR(IF($F3305="ALTA",$D3305*0.94,
IF($F3305="MEDIA",$D3305*0.9,
IF($F3305="BAJA",$D3305*0.85,
IF($F3305="LIQUIDAR",_xlfn.XLOOKUP(A3305,Rotación!$A:$A,Rotación!$O:$O,0,0,-1),"")))),"")</f>
        <v>14476000</v>
      </c>
      <c r="K3305" s="13" t="str">
        <f>_xlfn.XLOOKUP(A3305,Rotación!$A:$A,Rotación!$P:$P,"",0,-1)</f>
        <v/>
      </c>
      <c r="L3305" s="25" t="e">
        <f t="shared" si="232"/>
        <v>#VALUE!</v>
      </c>
      <c r="M3305" s="26">
        <f t="shared" si="233"/>
        <v>0.81168831168831168</v>
      </c>
    </row>
    <row r="3306" spans="1:13" x14ac:dyDescent="0.3">
      <c r="A3306" t="s">
        <v>9210</v>
      </c>
      <c r="B3306" t="s">
        <v>313</v>
      </c>
      <c r="C3306" t="s">
        <v>313</v>
      </c>
      <c r="D3306">
        <v>72000000</v>
      </c>
      <c r="E3306">
        <v>60000000</v>
      </c>
      <c r="F3306" t="s">
        <v>5390</v>
      </c>
      <c r="G3306" s="13">
        <f>IFERROR(IF($F3306="ALTA",$D3306*1.03,
IF($F3306="MEDIA",$D3306*1,
IF($F3306="BAJA",$D3306*0.92,
IF($F3306="LIQUIDAR",_xlfn.XLOOKUP(A3306,Rotación!$A:$A,Rotación!$O:$O,0,0,-1),"")))),"")</f>
        <v>74160000</v>
      </c>
      <c r="H3306" s="13">
        <f>IFERROR(IF($F3306="ALTA",$D3306*1,
IF($F3306="MEDIA",$D3306*0.97,
IF($F3306="BAJA",$D3306*0.9,
IF($F3306="LIQUIDAR",_xlfn.XLOOKUP(A3306,Rotación!$A:$A,Rotación!$O:$O,0,0,-1),"")))),"")</f>
        <v>72000000</v>
      </c>
      <c r="I3306" s="13">
        <f>IFERROR(IF($F3306="ALTA",$D3306*0.97,
IF($F3306="MEDIA",$D3306*0.94,
IF($F3306="BAJA",$D3306*0.87,
IF($F3306="LIQUIDAR",_xlfn.XLOOKUP(A3306,Rotación!$A:$A,Rotación!$O:$O,0,0,-1),"")))),"")</f>
        <v>69840000</v>
      </c>
      <c r="J3306" s="13">
        <f>IFERROR(IF($F3306="ALTA",$D3306*0.94,
IF($F3306="MEDIA",$D3306*0.9,
IF($F3306="BAJA",$D3306*0.85,
IF($F3306="LIQUIDAR",_xlfn.XLOOKUP(A3306,Rotación!$A:$A,Rotación!$O:$O,0,0,-1),"")))),"")</f>
        <v>67680000</v>
      </c>
      <c r="K3306" s="13" t="str">
        <f>_xlfn.XLOOKUP(A3306,Rotación!$A:$A,Rotación!$P:$P,"",0,-1)</f>
        <v/>
      </c>
      <c r="L3306" s="25" t="e">
        <f t="shared" si="232"/>
        <v>#VALUE!</v>
      </c>
      <c r="M3306" s="26">
        <f t="shared" si="233"/>
        <v>0.83333333333333337</v>
      </c>
    </row>
    <row r="3307" spans="1:13" x14ac:dyDescent="0.3">
      <c r="A3307" t="s">
        <v>258</v>
      </c>
      <c r="B3307" t="s">
        <v>313</v>
      </c>
      <c r="C3307" t="s">
        <v>313</v>
      </c>
      <c r="D3307">
        <v>29000000</v>
      </c>
      <c r="E3307">
        <v>21000000</v>
      </c>
      <c r="F3307" t="s">
        <v>5391</v>
      </c>
      <c r="G3307" s="13">
        <f>IFERROR(IF($F3307="ALTA",$D3307*1.03,
IF($F3307="MEDIA",$D3307*1,
IF($F3307="BAJA",$D3307*0.92,
IF($F3307="LIQUIDAR",_xlfn.XLOOKUP(A3307,Rotación!$A:$A,Rotación!$O:$O,0,0,-1),"")))),"")</f>
        <v>26680000</v>
      </c>
      <c r="H3307" s="13">
        <f>IFERROR(IF($F3307="ALTA",$D3307*1,
IF($F3307="MEDIA",$D3307*0.97,
IF($F3307="BAJA",$D3307*0.9,
IF($F3307="LIQUIDAR",_xlfn.XLOOKUP(A3307,Rotación!$A:$A,Rotación!$O:$O,0,0,-1),"")))),"")</f>
        <v>26100000</v>
      </c>
      <c r="I3307" s="13">
        <f>IFERROR(IF($F3307="ALTA",$D3307*0.97,
IF($F3307="MEDIA",$D3307*0.94,
IF($F3307="BAJA",$D3307*0.87,
IF($F3307="LIQUIDAR",_xlfn.XLOOKUP(A3307,Rotación!$A:$A,Rotación!$O:$O,0,0,-1),"")))),"")</f>
        <v>25230000</v>
      </c>
      <c r="J3307" s="13">
        <f>IFERROR(IF($F3307="ALTA",$D3307*0.94,
IF($F3307="MEDIA",$D3307*0.9,
IF($F3307="BAJA",$D3307*0.85,
IF($F3307="LIQUIDAR",_xlfn.XLOOKUP(A3307,Rotación!$A:$A,Rotación!$O:$O,0,0,-1),"")))),"")</f>
        <v>24650000</v>
      </c>
      <c r="K3307" s="13" t="str">
        <f>_xlfn.XLOOKUP(A3307,Rotación!$A:$A,Rotación!$P:$P,"",0,-1)</f>
        <v/>
      </c>
      <c r="L3307" s="25" t="e">
        <f t="shared" si="232"/>
        <v>#VALUE!</v>
      </c>
      <c r="M3307" s="26">
        <f t="shared" si="233"/>
        <v>0.72413793103448276</v>
      </c>
    </row>
    <row r="3308" spans="1:13" x14ac:dyDescent="0.3">
      <c r="A3308" t="s">
        <v>8620</v>
      </c>
      <c r="B3308" t="s">
        <v>313</v>
      </c>
      <c r="C3308" t="s">
        <v>313</v>
      </c>
      <c r="D3308">
        <v>8300000</v>
      </c>
      <c r="E3308">
        <v>7100000</v>
      </c>
      <c r="F3308" t="s">
        <v>4033</v>
      </c>
      <c r="G3308" s="13">
        <f>IFERROR(IF($F3308="ALTA",$D3308*1.03,
IF($F3308="MEDIA",$D3308*1,
IF($F3308="BAJA",$D3308*0.92,
IF($F3308="LIQUIDAR",_xlfn.XLOOKUP(A3308,Rotación!$A:$A,Rotación!$O:$O,0,0,-1),"")))),"")</f>
        <v>8300000</v>
      </c>
      <c r="H3308" s="13">
        <f>IFERROR(IF($F3308="ALTA",$D3308*1,
IF($F3308="MEDIA",$D3308*0.97,
IF($F3308="BAJA",$D3308*0.9,
IF($F3308="LIQUIDAR",_xlfn.XLOOKUP(A3308,Rotación!$A:$A,Rotación!$O:$O,0,0,-1),"")))),"")</f>
        <v>8051000</v>
      </c>
      <c r="I3308" s="13">
        <f>IFERROR(IF($F3308="ALTA",$D3308*0.97,
IF($F3308="MEDIA",$D3308*0.94,
IF($F3308="BAJA",$D3308*0.87,
IF($F3308="LIQUIDAR",_xlfn.XLOOKUP(A3308,Rotación!$A:$A,Rotación!$O:$O,0,0,-1),"")))),"")</f>
        <v>7802000</v>
      </c>
      <c r="J3308" s="13">
        <f>IFERROR(IF($F3308="ALTA",$D3308*0.94,
IF($F3308="MEDIA",$D3308*0.9,
IF($F3308="BAJA",$D3308*0.85,
IF($F3308="LIQUIDAR",_xlfn.XLOOKUP(A3308,Rotación!$A:$A,Rotación!$O:$O,0,0,-1),"")))),"")</f>
        <v>7470000</v>
      </c>
      <c r="K3308" s="13" t="str">
        <f>_xlfn.XLOOKUP(A3308,Rotación!$A:$A,Rotación!$P:$P,"",0,-1)</f>
        <v/>
      </c>
      <c r="L3308" s="25" t="e">
        <f t="shared" si="232"/>
        <v>#VALUE!</v>
      </c>
      <c r="M3308" s="26">
        <f t="shared" si="233"/>
        <v>0.85542168674698793</v>
      </c>
    </row>
    <row r="3309" spans="1:13" x14ac:dyDescent="0.3">
      <c r="A3309" t="s">
        <v>8670</v>
      </c>
      <c r="B3309" t="s">
        <v>313</v>
      </c>
      <c r="C3309" t="s">
        <v>313</v>
      </c>
      <c r="D3309">
        <v>7900000</v>
      </c>
      <c r="E3309">
        <v>6600000</v>
      </c>
      <c r="F3309" t="s">
        <v>4033</v>
      </c>
      <c r="G3309" s="13">
        <f>IFERROR(IF($F3309="ALTA",$D3309*1.03,
IF($F3309="MEDIA",$D3309*1,
IF($F3309="BAJA",$D3309*0.92,
IF($F3309="LIQUIDAR",_xlfn.XLOOKUP(A3309,Rotación!$A:$A,Rotación!$O:$O,0,0,-1),"")))),"")</f>
        <v>7900000</v>
      </c>
      <c r="H3309" s="13">
        <f>IFERROR(IF($F3309="ALTA",$D3309*1,
IF($F3309="MEDIA",$D3309*0.97,
IF($F3309="BAJA",$D3309*0.9,
IF($F3309="LIQUIDAR",_xlfn.XLOOKUP(A3309,Rotación!$A:$A,Rotación!$O:$O,0,0,-1),"")))),"")</f>
        <v>7663000</v>
      </c>
      <c r="I3309" s="13">
        <f>IFERROR(IF($F3309="ALTA",$D3309*0.97,
IF($F3309="MEDIA",$D3309*0.94,
IF($F3309="BAJA",$D3309*0.87,
IF($F3309="LIQUIDAR",_xlfn.XLOOKUP(A3309,Rotación!$A:$A,Rotación!$O:$O,0,0,-1),"")))),"")</f>
        <v>7426000</v>
      </c>
      <c r="J3309" s="13">
        <f>IFERROR(IF($F3309="ALTA",$D3309*0.94,
IF($F3309="MEDIA",$D3309*0.9,
IF($F3309="BAJA",$D3309*0.85,
IF($F3309="LIQUIDAR",_xlfn.XLOOKUP(A3309,Rotación!$A:$A,Rotación!$O:$O,0,0,-1),"")))),"")</f>
        <v>7110000</v>
      </c>
      <c r="K3309" s="13" t="str">
        <f>_xlfn.XLOOKUP(A3309,Rotación!$A:$A,Rotación!$P:$P,"",0,-1)</f>
        <v/>
      </c>
      <c r="L3309" s="25" t="e">
        <f t="shared" si="232"/>
        <v>#VALUE!</v>
      </c>
      <c r="M3309" s="26">
        <f t="shared" si="233"/>
        <v>0.83544303797468356</v>
      </c>
    </row>
    <row r="3310" spans="1:13" x14ac:dyDescent="0.3">
      <c r="A3310" t="s">
        <v>8673</v>
      </c>
      <c r="B3310" t="s">
        <v>313</v>
      </c>
      <c r="C3310" t="s">
        <v>313</v>
      </c>
      <c r="D3310">
        <v>12700000</v>
      </c>
      <c r="E3310">
        <v>9800000</v>
      </c>
      <c r="F3310" t="s">
        <v>4033</v>
      </c>
      <c r="G3310" s="13">
        <f>IFERROR(IF($F3310="ALTA",$D3310*1.03,
IF($F3310="MEDIA",$D3310*1,
IF($F3310="BAJA",$D3310*0.92,
IF($F3310="LIQUIDAR",_xlfn.XLOOKUP(A3310,Rotación!$A:$A,Rotación!$O:$O,0,0,-1),"")))),"")</f>
        <v>12700000</v>
      </c>
      <c r="H3310" s="13">
        <f>IFERROR(IF($F3310="ALTA",$D3310*1,
IF($F3310="MEDIA",$D3310*0.97,
IF($F3310="BAJA",$D3310*0.9,
IF($F3310="LIQUIDAR",_xlfn.XLOOKUP(A3310,Rotación!$A:$A,Rotación!$O:$O,0,0,-1),"")))),"")</f>
        <v>12319000</v>
      </c>
      <c r="I3310" s="13">
        <f>IFERROR(IF($F3310="ALTA",$D3310*0.97,
IF($F3310="MEDIA",$D3310*0.94,
IF($F3310="BAJA",$D3310*0.87,
IF($F3310="LIQUIDAR",_xlfn.XLOOKUP(A3310,Rotación!$A:$A,Rotación!$O:$O,0,0,-1),"")))),"")</f>
        <v>11938000</v>
      </c>
      <c r="J3310" s="13">
        <f>IFERROR(IF($F3310="ALTA",$D3310*0.94,
IF($F3310="MEDIA",$D3310*0.9,
IF($F3310="BAJA",$D3310*0.85,
IF($F3310="LIQUIDAR",_xlfn.XLOOKUP(A3310,Rotación!$A:$A,Rotación!$O:$O,0,0,-1),"")))),"")</f>
        <v>11430000</v>
      </c>
      <c r="K3310" s="13">
        <f>_xlfn.XLOOKUP(A3310,Rotación!$A:$A,Rotación!$P:$P,"",0,-1)</f>
        <v>11990000</v>
      </c>
      <c r="L3310" s="25">
        <f t="shared" si="232"/>
        <v>-710000</v>
      </c>
      <c r="M3310" s="26">
        <f t="shared" si="233"/>
        <v>0.77165354330708658</v>
      </c>
    </row>
    <row r="3311" spans="1:13" x14ac:dyDescent="0.3">
      <c r="A3311" t="s">
        <v>9220</v>
      </c>
      <c r="B3311" t="s">
        <v>313</v>
      </c>
      <c r="C3311" t="s">
        <v>313</v>
      </c>
      <c r="D3311">
        <v>8400000</v>
      </c>
      <c r="E3311">
        <v>6550000</v>
      </c>
      <c r="F3311" t="s">
        <v>4033</v>
      </c>
      <c r="G3311" s="13">
        <f>IFERROR(IF($F3311="ALTA",$D3311*1.03,
IF($F3311="MEDIA",$D3311*1,
IF($F3311="BAJA",$D3311*0.92,
IF($F3311="LIQUIDAR",_xlfn.XLOOKUP(A3311,Rotación!$A:$A,Rotación!$O:$O,0,0,-1),"")))),"")</f>
        <v>8400000</v>
      </c>
      <c r="H3311" s="13">
        <f>IFERROR(IF($F3311="ALTA",$D3311*1,
IF($F3311="MEDIA",$D3311*0.97,
IF($F3311="BAJA",$D3311*0.9,
IF($F3311="LIQUIDAR",_xlfn.XLOOKUP(A3311,Rotación!$A:$A,Rotación!$O:$O,0,0,-1),"")))),"")</f>
        <v>8148000</v>
      </c>
      <c r="I3311" s="13">
        <f>IFERROR(IF($F3311="ALTA",$D3311*0.97,
IF($F3311="MEDIA",$D3311*0.94,
IF($F3311="BAJA",$D3311*0.87,
IF($F3311="LIQUIDAR",_xlfn.XLOOKUP(A3311,Rotación!$A:$A,Rotación!$O:$O,0,0,-1),"")))),"")</f>
        <v>7896000</v>
      </c>
      <c r="J3311" s="13">
        <f>IFERROR(IF($F3311="ALTA",$D3311*0.94,
IF($F3311="MEDIA",$D3311*0.9,
IF($F3311="BAJA",$D3311*0.85,
IF($F3311="LIQUIDAR",_xlfn.XLOOKUP(A3311,Rotación!$A:$A,Rotación!$O:$O,0,0,-1),"")))),"")</f>
        <v>7560000</v>
      </c>
      <c r="K3311" s="13" t="str">
        <f>_xlfn.XLOOKUP(A3311,Rotación!$A:$A,Rotación!$P:$P,"",0,-1)</f>
        <v/>
      </c>
      <c r="L3311" s="25" t="e">
        <f t="shared" si="232"/>
        <v>#VALUE!</v>
      </c>
      <c r="M3311" s="26">
        <f t="shared" si="233"/>
        <v>0.77976190476190477</v>
      </c>
    </row>
    <row r="3312" spans="1:13" x14ac:dyDescent="0.3">
      <c r="A3312" t="s">
        <v>8672</v>
      </c>
      <c r="B3312" t="s">
        <v>313</v>
      </c>
      <c r="C3312" t="s">
        <v>313</v>
      </c>
      <c r="D3312">
        <v>9400000</v>
      </c>
      <c r="E3312">
        <v>7700000</v>
      </c>
      <c r="F3312" t="s">
        <v>4033</v>
      </c>
      <c r="G3312" s="13">
        <f>IFERROR(IF($F3312="ALTA",$D3312*1.03,
IF($F3312="MEDIA",$D3312*1,
IF($F3312="BAJA",$D3312*0.92,
IF($F3312="LIQUIDAR",_xlfn.XLOOKUP(A3312,Rotación!$A:$A,Rotación!$O:$O,0,0,-1),"")))),"")</f>
        <v>9400000</v>
      </c>
      <c r="H3312" s="13">
        <f>IFERROR(IF($F3312="ALTA",$D3312*1,
IF($F3312="MEDIA",$D3312*0.97,
IF($F3312="BAJA",$D3312*0.9,
IF($F3312="LIQUIDAR",_xlfn.XLOOKUP(A3312,Rotación!$A:$A,Rotación!$O:$O,0,0,-1),"")))),"")</f>
        <v>9118000</v>
      </c>
      <c r="I3312" s="13">
        <f>IFERROR(IF($F3312="ALTA",$D3312*0.97,
IF($F3312="MEDIA",$D3312*0.94,
IF($F3312="BAJA",$D3312*0.87,
IF($F3312="LIQUIDAR",_xlfn.XLOOKUP(A3312,Rotación!$A:$A,Rotación!$O:$O,0,0,-1),"")))),"")</f>
        <v>8836000</v>
      </c>
      <c r="J3312" s="13">
        <f>IFERROR(IF($F3312="ALTA",$D3312*0.94,
IF($F3312="MEDIA",$D3312*0.9,
IF($F3312="BAJA",$D3312*0.85,
IF($F3312="LIQUIDAR",_xlfn.XLOOKUP(A3312,Rotación!$A:$A,Rotación!$O:$O,0,0,-1),"")))),"")</f>
        <v>8460000</v>
      </c>
      <c r="K3312" s="13" t="str">
        <f>_xlfn.XLOOKUP(A3312,Rotación!$A:$A,Rotación!$P:$P,"",0,-1)</f>
        <v/>
      </c>
      <c r="L3312" s="25" t="e">
        <f t="shared" si="232"/>
        <v>#VALUE!</v>
      </c>
      <c r="M3312" s="26">
        <f t="shared" si="233"/>
        <v>0.81914893617021278</v>
      </c>
    </row>
    <row r="3313" spans="1:13" x14ac:dyDescent="0.3">
      <c r="A3313" t="s">
        <v>9225</v>
      </c>
      <c r="B3313" t="s">
        <v>313</v>
      </c>
      <c r="C3313" t="s">
        <v>313</v>
      </c>
      <c r="D3313">
        <v>15300000</v>
      </c>
      <c r="E3313">
        <v>12500000</v>
      </c>
      <c r="F3313" t="s">
        <v>4033</v>
      </c>
      <c r="G3313" s="13">
        <f>IFERROR(IF($F3313="ALTA",$D3313*1.03,
IF($F3313="MEDIA",$D3313*1,
IF($F3313="BAJA",$D3313*0.92,
IF($F3313="LIQUIDAR",_xlfn.XLOOKUP(A3313,Rotación!$A:$A,Rotación!$O:$O,0,0,-1),"")))),"")</f>
        <v>15300000</v>
      </c>
      <c r="H3313" s="13">
        <f>IFERROR(IF($F3313="ALTA",$D3313*1,
IF($F3313="MEDIA",$D3313*0.97,
IF($F3313="BAJA",$D3313*0.9,
IF($F3313="LIQUIDAR",_xlfn.XLOOKUP(A3313,Rotación!$A:$A,Rotación!$O:$O,0,0,-1),"")))),"")</f>
        <v>14841000</v>
      </c>
      <c r="I3313" s="13">
        <f>IFERROR(IF($F3313="ALTA",$D3313*0.97,
IF($F3313="MEDIA",$D3313*0.94,
IF($F3313="BAJA",$D3313*0.87,
IF($F3313="LIQUIDAR",_xlfn.XLOOKUP(A3313,Rotación!$A:$A,Rotación!$O:$O,0,0,-1),"")))),"")</f>
        <v>14382000</v>
      </c>
      <c r="J3313" s="13">
        <f>IFERROR(IF($F3313="ALTA",$D3313*0.94,
IF($F3313="MEDIA",$D3313*0.9,
IF($F3313="BAJA",$D3313*0.85,
IF($F3313="LIQUIDAR",_xlfn.XLOOKUP(A3313,Rotación!$A:$A,Rotación!$O:$O,0,0,-1),"")))),"")</f>
        <v>13770000</v>
      </c>
      <c r="K3313" s="13" t="str">
        <f>_xlfn.XLOOKUP(A3313,Rotación!$A:$A,Rotación!$P:$P,"",0,-1)</f>
        <v/>
      </c>
      <c r="L3313" s="25" t="e">
        <f t="shared" si="232"/>
        <v>#VALUE!</v>
      </c>
      <c r="M3313" s="26">
        <f t="shared" si="233"/>
        <v>0.81699346405228757</v>
      </c>
    </row>
    <row r="3314" spans="1:13" x14ac:dyDescent="0.3">
      <c r="A3314" t="s">
        <v>9227</v>
      </c>
      <c r="B3314" t="s">
        <v>313</v>
      </c>
      <c r="C3314" t="s">
        <v>313</v>
      </c>
      <c r="D3314">
        <v>6500000</v>
      </c>
      <c r="E3314">
        <v>5000000</v>
      </c>
      <c r="F3314" t="s">
        <v>4033</v>
      </c>
      <c r="G3314" s="13">
        <f>IFERROR(IF($F3314="ALTA",$D3314*1.03,
IF($F3314="MEDIA",$D3314*1,
IF($F3314="BAJA",$D3314*0.92,
IF($F3314="LIQUIDAR",_xlfn.XLOOKUP(A3314,Rotación!$A:$A,Rotación!$O:$O,0,0,-1),"")))),"")</f>
        <v>6500000</v>
      </c>
      <c r="H3314" s="13">
        <f>IFERROR(IF($F3314="ALTA",$D3314*1,
IF($F3314="MEDIA",$D3314*0.97,
IF($F3314="BAJA",$D3314*0.9,
IF($F3314="LIQUIDAR",_xlfn.XLOOKUP(A3314,Rotación!$A:$A,Rotación!$O:$O,0,0,-1),"")))),"")</f>
        <v>6305000</v>
      </c>
      <c r="I3314" s="13">
        <f>IFERROR(IF($F3314="ALTA",$D3314*0.97,
IF($F3314="MEDIA",$D3314*0.94,
IF($F3314="BAJA",$D3314*0.87,
IF($F3314="LIQUIDAR",_xlfn.XLOOKUP(A3314,Rotación!$A:$A,Rotación!$O:$O,0,0,-1),"")))),"")</f>
        <v>6110000</v>
      </c>
      <c r="J3314" s="13">
        <f>IFERROR(IF($F3314="ALTA",$D3314*0.94,
IF($F3314="MEDIA",$D3314*0.9,
IF($F3314="BAJA",$D3314*0.85,
IF($F3314="LIQUIDAR",_xlfn.XLOOKUP(A3314,Rotación!$A:$A,Rotación!$O:$O,0,0,-1),"")))),"")</f>
        <v>5850000</v>
      </c>
      <c r="K3314" s="13" t="str">
        <f>_xlfn.XLOOKUP(A3314,Rotación!$A:$A,Rotación!$P:$P,"",0,-1)</f>
        <v/>
      </c>
      <c r="L3314" s="25" t="e">
        <f t="shared" si="232"/>
        <v>#VALUE!</v>
      </c>
      <c r="M3314" s="26">
        <f t="shared" si="233"/>
        <v>0.76923076923076927</v>
      </c>
    </row>
    <row r="3315" spans="1:13" x14ac:dyDescent="0.3">
      <c r="A3315" t="s">
        <v>9230</v>
      </c>
      <c r="B3315" t="s">
        <v>313</v>
      </c>
      <c r="C3315" t="s">
        <v>313</v>
      </c>
      <c r="D3315">
        <v>37700000</v>
      </c>
      <c r="E3315">
        <v>30500000</v>
      </c>
      <c r="F3315" t="s">
        <v>5391</v>
      </c>
      <c r="G3315" s="13">
        <f>IFERROR(IF($F3315="ALTA",$D3315*1.03,
IF($F3315="MEDIA",$D3315*1,
IF($F3315="BAJA",$D3315*0.92,
IF($F3315="LIQUIDAR",_xlfn.XLOOKUP(A3315,Rotación!$A:$A,Rotación!$O:$O,0,0,-1),"")))),"")</f>
        <v>34684000</v>
      </c>
      <c r="H3315" s="13">
        <f>IFERROR(IF($F3315="ALTA",$D3315*1,
IF($F3315="MEDIA",$D3315*0.97,
IF($F3315="BAJA",$D3315*0.9,
IF($F3315="LIQUIDAR",_xlfn.XLOOKUP(A3315,Rotación!$A:$A,Rotación!$O:$O,0,0,-1),"")))),"")</f>
        <v>33930000</v>
      </c>
      <c r="I3315" s="13">
        <f>IFERROR(IF($F3315="ALTA",$D3315*0.97,
IF($F3315="MEDIA",$D3315*0.94,
IF($F3315="BAJA",$D3315*0.87,
IF($F3315="LIQUIDAR",_xlfn.XLOOKUP(A3315,Rotación!$A:$A,Rotación!$O:$O,0,0,-1),"")))),"")</f>
        <v>32799000</v>
      </c>
      <c r="J3315" s="13">
        <f>IFERROR(IF($F3315="ALTA",$D3315*0.94,
IF($F3315="MEDIA",$D3315*0.9,
IF($F3315="BAJA",$D3315*0.85,
IF($F3315="LIQUIDAR",_xlfn.XLOOKUP(A3315,Rotación!$A:$A,Rotación!$O:$O,0,0,-1),"")))),"")</f>
        <v>32045000</v>
      </c>
      <c r="K3315" s="13" t="str">
        <f>_xlfn.XLOOKUP(A3315,Rotación!$A:$A,Rotación!$P:$P,"",0,-1)</f>
        <v/>
      </c>
      <c r="L3315" s="25" t="e">
        <f t="shared" si="232"/>
        <v>#VALUE!</v>
      </c>
      <c r="M3315" s="26">
        <f t="shared" si="233"/>
        <v>0.80901856763925728</v>
      </c>
    </row>
    <row r="3316" spans="1:13" x14ac:dyDescent="0.3">
      <c r="A3316" t="s">
        <v>9232</v>
      </c>
      <c r="B3316" t="s">
        <v>313</v>
      </c>
      <c r="C3316" t="s">
        <v>313</v>
      </c>
      <c r="D3316">
        <v>17600000</v>
      </c>
      <c r="E3316">
        <v>14000000</v>
      </c>
      <c r="F3316" t="s">
        <v>5391</v>
      </c>
      <c r="G3316" s="13">
        <f>IFERROR(IF($F3316="ALTA",$D3316*1.03,
IF($F3316="MEDIA",$D3316*1,
IF($F3316="BAJA",$D3316*0.92,
IF($F3316="LIQUIDAR",_xlfn.XLOOKUP(A3316,Rotación!$A:$A,Rotación!$O:$O,0,0,-1),"")))),"")</f>
        <v>16192000</v>
      </c>
      <c r="H3316" s="13">
        <f>IFERROR(IF($F3316="ALTA",$D3316*1,
IF($F3316="MEDIA",$D3316*0.97,
IF($F3316="BAJA",$D3316*0.9,
IF($F3316="LIQUIDAR",_xlfn.XLOOKUP(A3316,Rotación!$A:$A,Rotación!$O:$O,0,0,-1),"")))),"")</f>
        <v>15840000</v>
      </c>
      <c r="I3316" s="13">
        <f>IFERROR(IF($F3316="ALTA",$D3316*0.97,
IF($F3316="MEDIA",$D3316*0.94,
IF($F3316="BAJA",$D3316*0.87,
IF($F3316="LIQUIDAR",_xlfn.XLOOKUP(A3316,Rotación!$A:$A,Rotación!$O:$O,0,0,-1),"")))),"")</f>
        <v>15312000</v>
      </c>
      <c r="J3316" s="13">
        <f>IFERROR(IF($F3316="ALTA",$D3316*0.94,
IF($F3316="MEDIA",$D3316*0.9,
IF($F3316="BAJA",$D3316*0.85,
IF($F3316="LIQUIDAR",_xlfn.XLOOKUP(A3316,Rotación!$A:$A,Rotación!$O:$O,0,0,-1),"")))),"")</f>
        <v>14960000</v>
      </c>
      <c r="K3316" s="13" t="str">
        <f>_xlfn.XLOOKUP(A3316,Rotación!$A:$A,Rotación!$P:$P,"",0,-1)</f>
        <v/>
      </c>
      <c r="L3316" s="25" t="e">
        <f t="shared" si="232"/>
        <v>#VALUE!</v>
      </c>
      <c r="M3316" s="26">
        <f t="shared" si="233"/>
        <v>0.79545454545454541</v>
      </c>
    </row>
    <row r="3317" spans="1:13" x14ac:dyDescent="0.3">
      <c r="A3317" t="s">
        <v>9236</v>
      </c>
      <c r="B3317" t="s">
        <v>313</v>
      </c>
      <c r="C3317" t="s">
        <v>313</v>
      </c>
      <c r="D3317">
        <v>13600000</v>
      </c>
      <c r="E3317">
        <v>11000000</v>
      </c>
      <c r="F3317" t="s">
        <v>5391</v>
      </c>
      <c r="G3317" s="13">
        <f>IFERROR(IF($F3317="ALTA",$D3317*1.03,
IF($F3317="MEDIA",$D3317*1,
IF($F3317="BAJA",$D3317*0.92,
IF($F3317="LIQUIDAR",_xlfn.XLOOKUP(A3317,Rotación!$A:$A,Rotación!$O:$O,0,0,-1),"")))),"")</f>
        <v>12512000</v>
      </c>
      <c r="H3317" s="13">
        <f>IFERROR(IF($F3317="ALTA",$D3317*1,
IF($F3317="MEDIA",$D3317*0.97,
IF($F3317="BAJA",$D3317*0.9,
IF($F3317="LIQUIDAR",_xlfn.XLOOKUP(A3317,Rotación!$A:$A,Rotación!$O:$O,0,0,-1),"")))),"")</f>
        <v>12240000</v>
      </c>
      <c r="I3317" s="13">
        <f>IFERROR(IF($F3317="ALTA",$D3317*0.97,
IF($F3317="MEDIA",$D3317*0.94,
IF($F3317="BAJA",$D3317*0.87,
IF($F3317="LIQUIDAR",_xlfn.XLOOKUP(A3317,Rotación!$A:$A,Rotación!$O:$O,0,0,-1),"")))),"")</f>
        <v>11832000</v>
      </c>
      <c r="J3317" s="13">
        <f>IFERROR(IF($F3317="ALTA",$D3317*0.94,
IF($F3317="MEDIA",$D3317*0.9,
IF($F3317="BAJA",$D3317*0.85,
IF($F3317="LIQUIDAR",_xlfn.XLOOKUP(A3317,Rotación!$A:$A,Rotación!$O:$O,0,0,-1),"")))),"")</f>
        <v>11560000</v>
      </c>
      <c r="K3317" s="13" t="str">
        <f>_xlfn.XLOOKUP(A3317,Rotación!$A:$A,Rotación!$P:$P,"",0,-1)</f>
        <v/>
      </c>
      <c r="L3317" s="25" t="e">
        <f t="shared" si="232"/>
        <v>#VALUE!</v>
      </c>
      <c r="M3317" s="26">
        <f t="shared" si="233"/>
        <v>0.80882352941176472</v>
      </c>
    </row>
    <row r="3318" spans="1:13" x14ac:dyDescent="0.3">
      <c r="A3318" t="s">
        <v>9238</v>
      </c>
      <c r="B3318" t="s">
        <v>313</v>
      </c>
      <c r="C3318" t="s">
        <v>313</v>
      </c>
      <c r="D3318">
        <v>13300000</v>
      </c>
      <c r="E3318">
        <v>10500000</v>
      </c>
      <c r="F3318" t="s">
        <v>5391</v>
      </c>
      <c r="G3318" s="13">
        <f>IFERROR(IF($F3318="ALTA",$D3318*1.03,
IF($F3318="MEDIA",$D3318*1,
IF($F3318="BAJA",$D3318*0.92,
IF($F3318="LIQUIDAR",_xlfn.XLOOKUP(A3318,Rotación!$A:$A,Rotación!$O:$O,0,0,-1),"")))),"")</f>
        <v>12236000</v>
      </c>
      <c r="H3318" s="13">
        <f>IFERROR(IF($F3318="ALTA",$D3318*1,
IF($F3318="MEDIA",$D3318*0.97,
IF($F3318="BAJA",$D3318*0.9,
IF($F3318="LIQUIDAR",_xlfn.XLOOKUP(A3318,Rotación!$A:$A,Rotación!$O:$O,0,0,-1),"")))),"")</f>
        <v>11970000</v>
      </c>
      <c r="I3318" s="13">
        <f>IFERROR(IF($F3318="ALTA",$D3318*0.97,
IF($F3318="MEDIA",$D3318*0.94,
IF($F3318="BAJA",$D3318*0.87,
IF($F3318="LIQUIDAR",_xlfn.XLOOKUP(A3318,Rotación!$A:$A,Rotación!$O:$O,0,0,-1),"")))),"")</f>
        <v>11571000</v>
      </c>
      <c r="J3318" s="13">
        <f>IFERROR(IF($F3318="ALTA",$D3318*0.94,
IF($F3318="MEDIA",$D3318*0.9,
IF($F3318="BAJA",$D3318*0.85,
IF($F3318="LIQUIDAR",_xlfn.XLOOKUP(A3318,Rotación!$A:$A,Rotación!$O:$O,0,0,-1),"")))),"")</f>
        <v>11305000</v>
      </c>
      <c r="K3318" s="13" t="str">
        <f>_xlfn.XLOOKUP(A3318,Rotación!$A:$A,Rotación!$P:$P,"",0,-1)</f>
        <v/>
      </c>
      <c r="L3318" s="25" t="e">
        <f t="shared" ref="L3318:L3381" si="234">K3318-D3318</f>
        <v>#VALUE!</v>
      </c>
      <c r="M3318" s="26">
        <f t="shared" ref="M3318:M3381" si="235">E3318/D3318</f>
        <v>0.78947368421052633</v>
      </c>
    </row>
    <row r="3319" spans="1:13" x14ac:dyDescent="0.3">
      <c r="A3319" t="s">
        <v>5268</v>
      </c>
      <c r="B3319" t="s">
        <v>313</v>
      </c>
      <c r="C3319" t="s">
        <v>313</v>
      </c>
      <c r="D3319">
        <v>30600000</v>
      </c>
      <c r="E3319">
        <v>22000000</v>
      </c>
      <c r="F3319" t="s">
        <v>5391</v>
      </c>
      <c r="G3319" s="13">
        <f>IFERROR(IF($F3319="ALTA",$D3319*1.03,
IF($F3319="MEDIA",$D3319*1,
IF($F3319="BAJA",$D3319*0.92,
IF($F3319="LIQUIDAR",_xlfn.XLOOKUP(A3319,Rotación!$A:$A,Rotación!$O:$O,0,0,-1),"")))),"")</f>
        <v>28152000</v>
      </c>
      <c r="H3319" s="13">
        <f>IFERROR(IF($F3319="ALTA",$D3319*1,
IF($F3319="MEDIA",$D3319*0.97,
IF($F3319="BAJA",$D3319*0.9,
IF($F3319="LIQUIDAR",_xlfn.XLOOKUP(A3319,Rotación!$A:$A,Rotación!$O:$O,0,0,-1),"")))),"")</f>
        <v>27540000</v>
      </c>
      <c r="I3319" s="13">
        <f>IFERROR(IF($F3319="ALTA",$D3319*0.97,
IF($F3319="MEDIA",$D3319*0.94,
IF($F3319="BAJA",$D3319*0.87,
IF($F3319="LIQUIDAR",_xlfn.XLOOKUP(A3319,Rotación!$A:$A,Rotación!$O:$O,0,0,-1),"")))),"")</f>
        <v>26622000</v>
      </c>
      <c r="J3319" s="13">
        <f>IFERROR(IF($F3319="ALTA",$D3319*0.94,
IF($F3319="MEDIA",$D3319*0.9,
IF($F3319="BAJA",$D3319*0.85,
IF($F3319="LIQUIDAR",_xlfn.XLOOKUP(A3319,Rotación!$A:$A,Rotación!$O:$O,0,0,-1),"")))),"")</f>
        <v>26010000</v>
      </c>
      <c r="K3319" s="13">
        <f>_xlfn.XLOOKUP(A3319,Rotación!$A:$A,Rotación!$P:$P,"",0,-1)</f>
        <v>25990000</v>
      </c>
      <c r="L3319" s="25">
        <f t="shared" si="234"/>
        <v>-4610000</v>
      </c>
      <c r="M3319" s="26">
        <f t="shared" si="235"/>
        <v>0.71895424836601307</v>
      </c>
    </row>
    <row r="3320" spans="1:13" x14ac:dyDescent="0.3">
      <c r="A3320" t="s">
        <v>9240</v>
      </c>
      <c r="B3320" t="s">
        <v>313</v>
      </c>
      <c r="C3320" t="s">
        <v>313</v>
      </c>
      <c r="D3320">
        <v>21100000</v>
      </c>
      <c r="E3320">
        <v>17000000</v>
      </c>
      <c r="F3320" t="s">
        <v>4033</v>
      </c>
      <c r="G3320" s="13">
        <f>IFERROR(IF($F3320="ALTA",$D3320*1.03,
IF($F3320="MEDIA",$D3320*1,
IF($F3320="BAJA",$D3320*0.92,
IF($F3320="LIQUIDAR",_xlfn.XLOOKUP(A3320,Rotación!$A:$A,Rotación!$O:$O,0,0,-1),"")))),"")</f>
        <v>21100000</v>
      </c>
      <c r="H3320" s="13">
        <f>IFERROR(IF($F3320="ALTA",$D3320*1,
IF($F3320="MEDIA",$D3320*0.97,
IF($F3320="BAJA",$D3320*0.9,
IF($F3320="LIQUIDAR",_xlfn.XLOOKUP(A3320,Rotación!$A:$A,Rotación!$O:$O,0,0,-1),"")))),"")</f>
        <v>20467000</v>
      </c>
      <c r="I3320" s="13">
        <f>IFERROR(IF($F3320="ALTA",$D3320*0.97,
IF($F3320="MEDIA",$D3320*0.94,
IF($F3320="BAJA",$D3320*0.87,
IF($F3320="LIQUIDAR",_xlfn.XLOOKUP(A3320,Rotación!$A:$A,Rotación!$O:$O,0,0,-1),"")))),"")</f>
        <v>19834000</v>
      </c>
      <c r="J3320" s="13">
        <f>IFERROR(IF($F3320="ALTA",$D3320*0.94,
IF($F3320="MEDIA",$D3320*0.9,
IF($F3320="BAJA",$D3320*0.85,
IF($F3320="LIQUIDAR",_xlfn.XLOOKUP(A3320,Rotación!$A:$A,Rotación!$O:$O,0,0,-1),"")))),"")</f>
        <v>18990000</v>
      </c>
      <c r="K3320" s="13" t="str">
        <f>_xlfn.XLOOKUP(A3320,Rotación!$A:$A,Rotación!$P:$P,"",0,-1)</f>
        <v/>
      </c>
      <c r="L3320" s="25" t="e">
        <f t="shared" si="234"/>
        <v>#VALUE!</v>
      </c>
      <c r="M3320" s="26">
        <f t="shared" si="235"/>
        <v>0.80568720379146919</v>
      </c>
    </row>
    <row r="3321" spans="1:13" x14ac:dyDescent="0.3">
      <c r="A3321" t="s">
        <v>9240</v>
      </c>
      <c r="B3321" t="s">
        <v>313</v>
      </c>
      <c r="C3321" t="s">
        <v>313</v>
      </c>
      <c r="D3321">
        <v>21100000</v>
      </c>
      <c r="E3321">
        <v>18000000</v>
      </c>
      <c r="F3321" t="s">
        <v>4033</v>
      </c>
      <c r="G3321" s="13">
        <f>IFERROR(IF($F3321="ALTA",$D3321*1.03,
IF($F3321="MEDIA",$D3321*1,
IF($F3321="BAJA",$D3321*0.92,
IF($F3321="LIQUIDAR",_xlfn.XLOOKUP(A3321,Rotación!$A:$A,Rotación!$O:$O,0,0,-1),"")))),"")</f>
        <v>21100000</v>
      </c>
      <c r="H3321" s="13">
        <f>IFERROR(IF($F3321="ALTA",$D3321*1,
IF($F3321="MEDIA",$D3321*0.97,
IF($F3321="BAJA",$D3321*0.9,
IF($F3321="LIQUIDAR",_xlfn.XLOOKUP(A3321,Rotación!$A:$A,Rotación!$O:$O,0,0,-1),"")))),"")</f>
        <v>20467000</v>
      </c>
      <c r="I3321" s="13">
        <f>IFERROR(IF($F3321="ALTA",$D3321*0.97,
IF($F3321="MEDIA",$D3321*0.94,
IF($F3321="BAJA",$D3321*0.87,
IF($F3321="LIQUIDAR",_xlfn.XLOOKUP(A3321,Rotación!$A:$A,Rotación!$O:$O,0,0,-1),"")))),"")</f>
        <v>19834000</v>
      </c>
      <c r="J3321" s="13">
        <f>IFERROR(IF($F3321="ALTA",$D3321*0.94,
IF($F3321="MEDIA",$D3321*0.9,
IF($F3321="BAJA",$D3321*0.85,
IF($F3321="LIQUIDAR",_xlfn.XLOOKUP(A3321,Rotación!$A:$A,Rotación!$O:$O,0,0,-1),"")))),"")</f>
        <v>18990000</v>
      </c>
      <c r="K3321" s="13" t="str">
        <f>_xlfn.XLOOKUP(A3321,Rotación!$A:$A,Rotación!$P:$P,"",0,-1)</f>
        <v/>
      </c>
      <c r="L3321" s="25" t="e">
        <f t="shared" si="234"/>
        <v>#VALUE!</v>
      </c>
      <c r="M3321" s="26">
        <f t="shared" si="235"/>
        <v>0.85308056872037918</v>
      </c>
    </row>
    <row r="3322" spans="1:13" x14ac:dyDescent="0.3">
      <c r="A3322" t="s">
        <v>5268</v>
      </c>
      <c r="B3322" t="s">
        <v>313</v>
      </c>
      <c r="C3322" t="s">
        <v>313</v>
      </c>
      <c r="D3322">
        <v>28700000</v>
      </c>
      <c r="E3322">
        <v>22000000</v>
      </c>
      <c r="F3322" t="s">
        <v>5391</v>
      </c>
      <c r="G3322" s="13">
        <f>IFERROR(IF($F3322="ALTA",$D3322*1.03,
IF($F3322="MEDIA",$D3322*1,
IF($F3322="BAJA",$D3322*0.92,
IF($F3322="LIQUIDAR",_xlfn.XLOOKUP(A3322,Rotación!$A:$A,Rotación!$O:$O,0,0,-1),"")))),"")</f>
        <v>26404000</v>
      </c>
      <c r="H3322" s="13">
        <f>IFERROR(IF($F3322="ALTA",$D3322*1,
IF($F3322="MEDIA",$D3322*0.97,
IF($F3322="BAJA",$D3322*0.9,
IF($F3322="LIQUIDAR",_xlfn.XLOOKUP(A3322,Rotación!$A:$A,Rotación!$O:$O,0,0,-1),"")))),"")</f>
        <v>25830000</v>
      </c>
      <c r="I3322" s="13">
        <f>IFERROR(IF($F3322="ALTA",$D3322*0.97,
IF($F3322="MEDIA",$D3322*0.94,
IF($F3322="BAJA",$D3322*0.87,
IF($F3322="LIQUIDAR",_xlfn.XLOOKUP(A3322,Rotación!$A:$A,Rotación!$O:$O,0,0,-1),"")))),"")</f>
        <v>24969000</v>
      </c>
      <c r="J3322" s="13">
        <f>IFERROR(IF($F3322="ALTA",$D3322*0.94,
IF($F3322="MEDIA",$D3322*0.9,
IF($F3322="BAJA",$D3322*0.85,
IF($F3322="LIQUIDAR",_xlfn.XLOOKUP(A3322,Rotación!$A:$A,Rotación!$O:$O,0,0,-1),"")))),"")</f>
        <v>24395000</v>
      </c>
      <c r="K3322" s="13">
        <f>_xlfn.XLOOKUP(A3322,Rotación!$A:$A,Rotación!$P:$P,"",0,-1)</f>
        <v>25990000</v>
      </c>
      <c r="L3322" s="25">
        <f t="shared" si="234"/>
        <v>-2710000</v>
      </c>
      <c r="M3322" s="26">
        <f t="shared" si="235"/>
        <v>0.76655052264808365</v>
      </c>
    </row>
    <row r="3323" spans="1:13" x14ac:dyDescent="0.3">
      <c r="A3323" t="s">
        <v>9242</v>
      </c>
      <c r="B3323" t="s">
        <v>313</v>
      </c>
      <c r="C3323" t="s">
        <v>313</v>
      </c>
      <c r="D3323">
        <v>5800000</v>
      </c>
      <c r="E3323">
        <v>4900000</v>
      </c>
      <c r="F3323" t="s">
        <v>5390</v>
      </c>
      <c r="G3323" s="13">
        <f>IFERROR(IF($F3323="ALTA",$D3323*1.03,
IF($F3323="MEDIA",$D3323*1,
IF($F3323="BAJA",$D3323*0.92,
IF($F3323="LIQUIDAR",_xlfn.XLOOKUP(A3323,Rotación!$A:$A,Rotación!$O:$O,0,0,-1),"")))),"")</f>
        <v>5974000</v>
      </c>
      <c r="H3323" s="13">
        <f>IFERROR(IF($F3323="ALTA",$D3323*1,
IF($F3323="MEDIA",$D3323*0.97,
IF($F3323="BAJA",$D3323*0.9,
IF($F3323="LIQUIDAR",_xlfn.XLOOKUP(A3323,Rotación!$A:$A,Rotación!$O:$O,0,0,-1),"")))),"")</f>
        <v>5800000</v>
      </c>
      <c r="I3323" s="13">
        <f>IFERROR(IF($F3323="ALTA",$D3323*0.97,
IF($F3323="MEDIA",$D3323*0.94,
IF($F3323="BAJA",$D3323*0.87,
IF($F3323="LIQUIDAR",_xlfn.XLOOKUP(A3323,Rotación!$A:$A,Rotación!$O:$O,0,0,-1),"")))),"")</f>
        <v>5626000</v>
      </c>
      <c r="J3323" s="13">
        <f>IFERROR(IF($F3323="ALTA",$D3323*0.94,
IF($F3323="MEDIA",$D3323*0.9,
IF($F3323="BAJA",$D3323*0.85,
IF($F3323="LIQUIDAR",_xlfn.XLOOKUP(A3323,Rotación!$A:$A,Rotación!$O:$O,0,0,-1),"")))),"")</f>
        <v>5452000</v>
      </c>
      <c r="K3323" s="13" t="str">
        <f>_xlfn.XLOOKUP(A3323,Rotación!$A:$A,Rotación!$P:$P,"",0,-1)</f>
        <v/>
      </c>
      <c r="L3323" s="25" t="e">
        <f t="shared" si="234"/>
        <v>#VALUE!</v>
      </c>
      <c r="M3323" s="26">
        <f t="shared" si="235"/>
        <v>0.84482758620689657</v>
      </c>
    </row>
    <row r="3324" spans="1:13" x14ac:dyDescent="0.3">
      <c r="A3324" t="s">
        <v>9244</v>
      </c>
      <c r="B3324" t="s">
        <v>313</v>
      </c>
      <c r="C3324" t="s">
        <v>313</v>
      </c>
      <c r="D3324">
        <v>19000000</v>
      </c>
      <c r="E3324">
        <v>15000000</v>
      </c>
      <c r="F3324" t="s">
        <v>5390</v>
      </c>
      <c r="G3324" s="13">
        <f>IFERROR(IF($F3324="ALTA",$D3324*1.03,
IF($F3324="MEDIA",$D3324*1,
IF($F3324="BAJA",$D3324*0.92,
IF($F3324="LIQUIDAR",_xlfn.XLOOKUP(A3324,Rotación!$A:$A,Rotación!$O:$O,0,0,-1),"")))),"")</f>
        <v>19570000</v>
      </c>
      <c r="H3324" s="13">
        <f>IFERROR(IF($F3324="ALTA",$D3324*1,
IF($F3324="MEDIA",$D3324*0.97,
IF($F3324="BAJA",$D3324*0.9,
IF($F3324="LIQUIDAR",_xlfn.XLOOKUP(A3324,Rotación!$A:$A,Rotación!$O:$O,0,0,-1),"")))),"")</f>
        <v>19000000</v>
      </c>
      <c r="I3324" s="13">
        <f>IFERROR(IF($F3324="ALTA",$D3324*0.97,
IF($F3324="MEDIA",$D3324*0.94,
IF($F3324="BAJA",$D3324*0.87,
IF($F3324="LIQUIDAR",_xlfn.XLOOKUP(A3324,Rotación!$A:$A,Rotación!$O:$O,0,0,-1),"")))),"")</f>
        <v>18430000</v>
      </c>
      <c r="J3324" s="13">
        <f>IFERROR(IF($F3324="ALTA",$D3324*0.94,
IF($F3324="MEDIA",$D3324*0.9,
IF($F3324="BAJA",$D3324*0.85,
IF($F3324="LIQUIDAR",_xlfn.XLOOKUP(A3324,Rotación!$A:$A,Rotación!$O:$O,0,0,-1),"")))),"")</f>
        <v>17860000</v>
      </c>
      <c r="K3324" s="13" t="str">
        <f>_xlfn.XLOOKUP(A3324,Rotación!$A:$A,Rotación!$P:$P,"",0,-1)</f>
        <v/>
      </c>
      <c r="L3324" s="25" t="e">
        <f t="shared" si="234"/>
        <v>#VALUE!</v>
      </c>
      <c r="M3324" s="26">
        <f t="shared" si="235"/>
        <v>0.78947368421052633</v>
      </c>
    </row>
    <row r="3325" spans="1:13" x14ac:dyDescent="0.3">
      <c r="A3325" t="s">
        <v>8666</v>
      </c>
      <c r="B3325" t="s">
        <v>313</v>
      </c>
      <c r="C3325" t="s">
        <v>313</v>
      </c>
      <c r="D3325">
        <v>11400000</v>
      </c>
      <c r="E3325">
        <v>9000000</v>
      </c>
      <c r="F3325" t="s">
        <v>5390</v>
      </c>
      <c r="G3325" s="13">
        <f>IFERROR(IF($F3325="ALTA",$D3325*1.03,
IF($F3325="MEDIA",$D3325*1,
IF($F3325="BAJA",$D3325*0.92,
IF($F3325="LIQUIDAR",_xlfn.XLOOKUP(A3325,Rotación!$A:$A,Rotación!$O:$O,0,0,-1),"")))),"")</f>
        <v>11742000</v>
      </c>
      <c r="H3325" s="13">
        <f>IFERROR(IF($F3325="ALTA",$D3325*1,
IF($F3325="MEDIA",$D3325*0.97,
IF($F3325="BAJA",$D3325*0.9,
IF($F3325="LIQUIDAR",_xlfn.XLOOKUP(A3325,Rotación!$A:$A,Rotación!$O:$O,0,0,-1),"")))),"")</f>
        <v>11400000</v>
      </c>
      <c r="I3325" s="13">
        <f>IFERROR(IF($F3325="ALTA",$D3325*0.97,
IF($F3325="MEDIA",$D3325*0.94,
IF($F3325="BAJA",$D3325*0.87,
IF($F3325="LIQUIDAR",_xlfn.XLOOKUP(A3325,Rotación!$A:$A,Rotación!$O:$O,0,0,-1),"")))),"")</f>
        <v>11058000</v>
      </c>
      <c r="J3325" s="13">
        <f>IFERROR(IF($F3325="ALTA",$D3325*0.94,
IF($F3325="MEDIA",$D3325*0.9,
IF($F3325="BAJA",$D3325*0.85,
IF($F3325="LIQUIDAR",_xlfn.XLOOKUP(A3325,Rotación!$A:$A,Rotación!$O:$O,0,0,-1),"")))),"")</f>
        <v>10716000</v>
      </c>
      <c r="K3325" s="13" t="str">
        <f>_xlfn.XLOOKUP(A3325,Rotación!$A:$A,Rotación!$P:$P,"",0,-1)</f>
        <v/>
      </c>
      <c r="L3325" s="25" t="e">
        <f t="shared" si="234"/>
        <v>#VALUE!</v>
      </c>
      <c r="M3325" s="26">
        <f t="shared" si="235"/>
        <v>0.78947368421052633</v>
      </c>
    </row>
    <row r="3326" spans="1:13" x14ac:dyDescent="0.3">
      <c r="A3326" t="s">
        <v>8621</v>
      </c>
      <c r="B3326" t="s">
        <v>313</v>
      </c>
      <c r="C3326" t="s">
        <v>313</v>
      </c>
      <c r="D3326">
        <v>9400000</v>
      </c>
      <c r="E3326">
        <v>7500000</v>
      </c>
      <c r="F3326" t="s">
        <v>5390</v>
      </c>
      <c r="G3326" s="13">
        <f>IFERROR(IF($F3326="ALTA",$D3326*1.03,
IF($F3326="MEDIA",$D3326*1,
IF($F3326="BAJA",$D3326*0.92,
IF($F3326="LIQUIDAR",_xlfn.XLOOKUP(A3326,Rotación!$A:$A,Rotación!$O:$O,0,0,-1),"")))),"")</f>
        <v>9682000</v>
      </c>
      <c r="H3326" s="13">
        <f>IFERROR(IF($F3326="ALTA",$D3326*1,
IF($F3326="MEDIA",$D3326*0.97,
IF($F3326="BAJA",$D3326*0.9,
IF($F3326="LIQUIDAR",_xlfn.XLOOKUP(A3326,Rotación!$A:$A,Rotación!$O:$O,0,0,-1),"")))),"")</f>
        <v>9400000</v>
      </c>
      <c r="I3326" s="13">
        <f>IFERROR(IF($F3326="ALTA",$D3326*0.97,
IF($F3326="MEDIA",$D3326*0.94,
IF($F3326="BAJA",$D3326*0.87,
IF($F3326="LIQUIDAR",_xlfn.XLOOKUP(A3326,Rotación!$A:$A,Rotación!$O:$O,0,0,-1),"")))),"")</f>
        <v>9118000</v>
      </c>
      <c r="J3326" s="13">
        <f>IFERROR(IF($F3326="ALTA",$D3326*0.94,
IF($F3326="MEDIA",$D3326*0.9,
IF($F3326="BAJA",$D3326*0.85,
IF($F3326="LIQUIDAR",_xlfn.XLOOKUP(A3326,Rotación!$A:$A,Rotación!$O:$O,0,0,-1),"")))),"")</f>
        <v>8836000</v>
      </c>
      <c r="K3326" s="13" t="str">
        <f>_xlfn.XLOOKUP(A3326,Rotación!$A:$A,Rotación!$P:$P,"",0,-1)</f>
        <v/>
      </c>
      <c r="L3326" s="25" t="e">
        <f t="shared" si="234"/>
        <v>#VALUE!</v>
      </c>
      <c r="M3326" s="26">
        <f t="shared" si="235"/>
        <v>0.7978723404255319</v>
      </c>
    </row>
    <row r="3327" spans="1:13" x14ac:dyDescent="0.3">
      <c r="A3327" t="s">
        <v>9253</v>
      </c>
      <c r="B3327" t="s">
        <v>313</v>
      </c>
      <c r="C3327" t="s">
        <v>313</v>
      </c>
      <c r="D3327">
        <v>21200000</v>
      </c>
      <c r="E3327">
        <v>17000000</v>
      </c>
      <c r="F3327" t="s">
        <v>5391</v>
      </c>
      <c r="G3327" s="13">
        <f>IFERROR(IF($F3327="ALTA",$D3327*1.03,
IF($F3327="MEDIA",$D3327*1,
IF($F3327="BAJA",$D3327*0.92,
IF($F3327="LIQUIDAR",_xlfn.XLOOKUP(A3327,Rotación!$A:$A,Rotación!$O:$O,0,0,-1),"")))),"")</f>
        <v>19504000</v>
      </c>
      <c r="H3327" s="13">
        <f>IFERROR(IF($F3327="ALTA",$D3327*1,
IF($F3327="MEDIA",$D3327*0.97,
IF($F3327="BAJA",$D3327*0.9,
IF($F3327="LIQUIDAR",_xlfn.XLOOKUP(A3327,Rotación!$A:$A,Rotación!$O:$O,0,0,-1),"")))),"")</f>
        <v>19080000</v>
      </c>
      <c r="I3327" s="13">
        <f>IFERROR(IF($F3327="ALTA",$D3327*0.97,
IF($F3327="MEDIA",$D3327*0.94,
IF($F3327="BAJA",$D3327*0.87,
IF($F3327="LIQUIDAR",_xlfn.XLOOKUP(A3327,Rotación!$A:$A,Rotación!$O:$O,0,0,-1),"")))),"")</f>
        <v>18444000</v>
      </c>
      <c r="J3327" s="13">
        <f>IFERROR(IF($F3327="ALTA",$D3327*0.94,
IF($F3327="MEDIA",$D3327*0.9,
IF($F3327="BAJA",$D3327*0.85,
IF($F3327="LIQUIDAR",_xlfn.XLOOKUP(A3327,Rotación!$A:$A,Rotación!$O:$O,0,0,-1),"")))),"")</f>
        <v>18020000</v>
      </c>
      <c r="K3327" s="13" t="str">
        <f>_xlfn.XLOOKUP(A3327,Rotación!$A:$A,Rotación!$P:$P,"",0,-1)</f>
        <v/>
      </c>
      <c r="L3327" s="25" t="e">
        <f t="shared" si="234"/>
        <v>#VALUE!</v>
      </c>
      <c r="M3327" s="26">
        <f t="shared" si="235"/>
        <v>0.80188679245283023</v>
      </c>
    </row>
    <row r="3328" spans="1:13" x14ac:dyDescent="0.3">
      <c r="A3328" t="s">
        <v>6649</v>
      </c>
      <c r="B3328" t="s">
        <v>313</v>
      </c>
      <c r="C3328" t="s">
        <v>313</v>
      </c>
      <c r="D3328">
        <v>22000000</v>
      </c>
      <c r="E3328">
        <v>19000000</v>
      </c>
      <c r="F3328" t="s">
        <v>5391</v>
      </c>
      <c r="G3328" s="13">
        <f>IFERROR(IF($F3328="ALTA",$D3328*1.03,
IF($F3328="MEDIA",$D3328*1,
IF($F3328="BAJA",$D3328*0.92,
IF($F3328="LIQUIDAR",_xlfn.XLOOKUP(A3328,Rotación!$A:$A,Rotación!$O:$O,0,0,-1),"")))),"")</f>
        <v>20240000</v>
      </c>
      <c r="H3328" s="13">
        <f>IFERROR(IF($F3328="ALTA",$D3328*1,
IF($F3328="MEDIA",$D3328*0.97,
IF($F3328="BAJA",$D3328*0.9,
IF($F3328="LIQUIDAR",_xlfn.XLOOKUP(A3328,Rotación!$A:$A,Rotación!$O:$O,0,0,-1),"")))),"")</f>
        <v>19800000</v>
      </c>
      <c r="I3328" s="13">
        <f>IFERROR(IF($F3328="ALTA",$D3328*0.97,
IF($F3328="MEDIA",$D3328*0.94,
IF($F3328="BAJA",$D3328*0.87,
IF($F3328="LIQUIDAR",_xlfn.XLOOKUP(A3328,Rotación!$A:$A,Rotación!$O:$O,0,0,-1),"")))),"")</f>
        <v>19140000</v>
      </c>
      <c r="J3328" s="13">
        <f>IFERROR(IF($F3328="ALTA",$D3328*0.94,
IF($F3328="MEDIA",$D3328*0.9,
IF($F3328="BAJA",$D3328*0.85,
IF($F3328="LIQUIDAR",_xlfn.XLOOKUP(A3328,Rotación!$A:$A,Rotación!$O:$O,0,0,-1),"")))),"")</f>
        <v>18700000</v>
      </c>
      <c r="K3328" s="13" t="str">
        <f>_xlfn.XLOOKUP(A3328,Rotación!$A:$A,Rotación!$P:$P,"",0,-1)</f>
        <v/>
      </c>
      <c r="L3328" s="25" t="e">
        <f t="shared" si="234"/>
        <v>#VALUE!</v>
      </c>
      <c r="M3328" s="26">
        <f t="shared" si="235"/>
        <v>0.86363636363636365</v>
      </c>
    </row>
    <row r="3329" spans="1:13" x14ac:dyDescent="0.3">
      <c r="A3329" t="s">
        <v>6649</v>
      </c>
      <c r="B3329" t="s">
        <v>313</v>
      </c>
      <c r="C3329" t="s">
        <v>313</v>
      </c>
      <c r="D3329">
        <v>22000000</v>
      </c>
      <c r="E3329">
        <v>18700000</v>
      </c>
      <c r="F3329" t="s">
        <v>5391</v>
      </c>
      <c r="G3329" s="13">
        <f>IFERROR(IF($F3329="ALTA",$D3329*1.03,
IF($F3329="MEDIA",$D3329*1,
IF($F3329="BAJA",$D3329*0.92,
IF($F3329="LIQUIDAR",_xlfn.XLOOKUP(A3329,Rotación!$A:$A,Rotación!$O:$O,0,0,-1),"")))),"")</f>
        <v>20240000</v>
      </c>
      <c r="H3329" s="13">
        <f>IFERROR(IF($F3329="ALTA",$D3329*1,
IF($F3329="MEDIA",$D3329*0.97,
IF($F3329="BAJA",$D3329*0.9,
IF($F3329="LIQUIDAR",_xlfn.XLOOKUP(A3329,Rotación!$A:$A,Rotación!$O:$O,0,0,-1),"")))),"")</f>
        <v>19800000</v>
      </c>
      <c r="I3329" s="13">
        <f>IFERROR(IF($F3329="ALTA",$D3329*0.97,
IF($F3329="MEDIA",$D3329*0.94,
IF($F3329="BAJA",$D3329*0.87,
IF($F3329="LIQUIDAR",_xlfn.XLOOKUP(A3329,Rotación!$A:$A,Rotación!$O:$O,0,0,-1),"")))),"")</f>
        <v>19140000</v>
      </c>
      <c r="J3329" s="13">
        <f>IFERROR(IF($F3329="ALTA",$D3329*0.94,
IF($F3329="MEDIA",$D3329*0.9,
IF($F3329="BAJA",$D3329*0.85,
IF($F3329="LIQUIDAR",_xlfn.XLOOKUP(A3329,Rotación!$A:$A,Rotación!$O:$O,0,0,-1),"")))),"")</f>
        <v>18700000</v>
      </c>
      <c r="K3329" s="13" t="str">
        <f>_xlfn.XLOOKUP(A3329,Rotación!$A:$A,Rotación!$P:$P,"",0,-1)</f>
        <v/>
      </c>
      <c r="L3329" s="25" t="e">
        <f t="shared" si="234"/>
        <v>#VALUE!</v>
      </c>
      <c r="M3329" s="26">
        <f t="shared" si="235"/>
        <v>0.85</v>
      </c>
    </row>
    <row r="3330" spans="1:13" x14ac:dyDescent="0.3">
      <c r="A3330" t="s">
        <v>9263</v>
      </c>
      <c r="B3330" t="s">
        <v>313</v>
      </c>
      <c r="C3330" t="s">
        <v>313</v>
      </c>
      <c r="D3330">
        <v>25700000</v>
      </c>
      <c r="E3330">
        <v>20500000</v>
      </c>
      <c r="F3330" t="s">
        <v>4033</v>
      </c>
      <c r="G3330" s="13">
        <f>IFERROR(IF($F3330="ALTA",$D3330*1.03,
IF($F3330="MEDIA",$D3330*1,
IF($F3330="BAJA",$D3330*0.92,
IF($F3330="LIQUIDAR",_xlfn.XLOOKUP(A3330,Rotación!$A:$A,Rotación!$O:$O,0,0,-1),"")))),"")</f>
        <v>25700000</v>
      </c>
      <c r="H3330" s="13">
        <f>IFERROR(IF($F3330="ALTA",$D3330*1,
IF($F3330="MEDIA",$D3330*0.97,
IF($F3330="BAJA",$D3330*0.9,
IF($F3330="LIQUIDAR",_xlfn.XLOOKUP(A3330,Rotación!$A:$A,Rotación!$O:$O,0,0,-1),"")))),"")</f>
        <v>24929000</v>
      </c>
      <c r="I3330" s="13">
        <f>IFERROR(IF($F3330="ALTA",$D3330*0.97,
IF($F3330="MEDIA",$D3330*0.94,
IF($F3330="BAJA",$D3330*0.87,
IF($F3330="LIQUIDAR",_xlfn.XLOOKUP(A3330,Rotación!$A:$A,Rotación!$O:$O,0,0,-1),"")))),"")</f>
        <v>24158000</v>
      </c>
      <c r="J3330" s="13">
        <f>IFERROR(IF($F3330="ALTA",$D3330*0.94,
IF($F3330="MEDIA",$D3330*0.9,
IF($F3330="BAJA",$D3330*0.85,
IF($F3330="LIQUIDAR",_xlfn.XLOOKUP(A3330,Rotación!$A:$A,Rotación!$O:$O,0,0,-1),"")))),"")</f>
        <v>23130000</v>
      </c>
      <c r="K3330" s="13" t="str">
        <f>_xlfn.XLOOKUP(A3330,Rotación!$A:$A,Rotación!$P:$P,"",0,-1)</f>
        <v/>
      </c>
      <c r="L3330" s="25" t="e">
        <f t="shared" si="234"/>
        <v>#VALUE!</v>
      </c>
      <c r="M3330" s="26">
        <f t="shared" si="235"/>
        <v>0.7976653696498055</v>
      </c>
    </row>
    <row r="3331" spans="1:13" x14ac:dyDescent="0.3">
      <c r="A3331" t="s">
        <v>9265</v>
      </c>
      <c r="B3331" t="s">
        <v>313</v>
      </c>
      <c r="C3331" t="s">
        <v>313</v>
      </c>
      <c r="D3331">
        <v>8800000</v>
      </c>
      <c r="E3331">
        <v>7500000</v>
      </c>
      <c r="F3331" t="s">
        <v>5390</v>
      </c>
      <c r="G3331" s="13">
        <f>IFERROR(IF($F3331="ALTA",$D3331*1.03,
IF($F3331="MEDIA",$D3331*1,
IF($F3331="BAJA",$D3331*0.92,
IF($F3331="LIQUIDAR",_xlfn.XLOOKUP(A3331,Rotación!$A:$A,Rotación!$O:$O,0,0,-1),"")))),"")</f>
        <v>9064000</v>
      </c>
      <c r="H3331" s="13">
        <f>IFERROR(IF($F3331="ALTA",$D3331*1,
IF($F3331="MEDIA",$D3331*0.97,
IF($F3331="BAJA",$D3331*0.9,
IF($F3331="LIQUIDAR",_xlfn.XLOOKUP(A3331,Rotación!$A:$A,Rotación!$O:$O,0,0,-1),"")))),"")</f>
        <v>8800000</v>
      </c>
      <c r="I3331" s="13">
        <f>IFERROR(IF($F3331="ALTA",$D3331*0.97,
IF($F3331="MEDIA",$D3331*0.94,
IF($F3331="BAJA",$D3331*0.87,
IF($F3331="LIQUIDAR",_xlfn.XLOOKUP(A3331,Rotación!$A:$A,Rotación!$O:$O,0,0,-1),"")))),"")</f>
        <v>8536000</v>
      </c>
      <c r="J3331" s="13">
        <f>IFERROR(IF($F3331="ALTA",$D3331*0.94,
IF($F3331="MEDIA",$D3331*0.9,
IF($F3331="BAJA",$D3331*0.85,
IF($F3331="LIQUIDAR",_xlfn.XLOOKUP(A3331,Rotación!$A:$A,Rotación!$O:$O,0,0,-1),"")))),"")</f>
        <v>8271999.9999999991</v>
      </c>
      <c r="K3331" s="13" t="str">
        <f>_xlfn.XLOOKUP(A3331,Rotación!$A:$A,Rotación!$P:$P,"",0,-1)</f>
        <v/>
      </c>
      <c r="L3331" s="25" t="e">
        <f t="shared" si="234"/>
        <v>#VALUE!</v>
      </c>
      <c r="M3331" s="26">
        <f t="shared" si="235"/>
        <v>0.85227272727272729</v>
      </c>
    </row>
    <row r="3332" spans="1:13" x14ac:dyDescent="0.3">
      <c r="A3332" t="s">
        <v>5420</v>
      </c>
      <c r="B3332" t="s">
        <v>313</v>
      </c>
      <c r="C3332" t="s">
        <v>313</v>
      </c>
      <c r="D3332">
        <v>22100000</v>
      </c>
      <c r="E3332">
        <v>18000000</v>
      </c>
      <c r="F3332" t="s">
        <v>5390</v>
      </c>
      <c r="G3332" s="13">
        <f>IFERROR(IF($F3332="ALTA",$D3332*1.03,
IF($F3332="MEDIA",$D3332*1,
IF($F3332="BAJA",$D3332*0.92,
IF($F3332="LIQUIDAR",_xlfn.XLOOKUP(A3332,Rotación!$A:$A,Rotación!$O:$O,0,0,-1),"")))),"")</f>
        <v>22763000</v>
      </c>
      <c r="H3332" s="13">
        <f>IFERROR(IF($F3332="ALTA",$D3332*1,
IF($F3332="MEDIA",$D3332*0.97,
IF($F3332="BAJA",$D3332*0.9,
IF($F3332="LIQUIDAR",_xlfn.XLOOKUP(A3332,Rotación!$A:$A,Rotación!$O:$O,0,0,-1),"")))),"")</f>
        <v>22100000</v>
      </c>
      <c r="I3332" s="13">
        <f>IFERROR(IF($F3332="ALTA",$D3332*0.97,
IF($F3332="MEDIA",$D3332*0.94,
IF($F3332="BAJA",$D3332*0.87,
IF($F3332="LIQUIDAR",_xlfn.XLOOKUP(A3332,Rotación!$A:$A,Rotación!$O:$O,0,0,-1),"")))),"")</f>
        <v>21437000</v>
      </c>
      <c r="J3332" s="13">
        <f>IFERROR(IF($F3332="ALTA",$D3332*0.94,
IF($F3332="MEDIA",$D3332*0.9,
IF($F3332="BAJA",$D3332*0.85,
IF($F3332="LIQUIDAR",_xlfn.XLOOKUP(A3332,Rotación!$A:$A,Rotación!$O:$O,0,0,-1),"")))),"")</f>
        <v>20774000</v>
      </c>
      <c r="K3332" s="13" t="str">
        <f>_xlfn.XLOOKUP(A3332,Rotación!$A:$A,Rotación!$P:$P,"",0,-1)</f>
        <v/>
      </c>
      <c r="L3332" s="25" t="e">
        <f t="shared" si="234"/>
        <v>#VALUE!</v>
      </c>
      <c r="M3332" s="26">
        <f t="shared" si="235"/>
        <v>0.81447963800904977</v>
      </c>
    </row>
    <row r="3333" spans="1:13" x14ac:dyDescent="0.3">
      <c r="A3333" t="s">
        <v>9268</v>
      </c>
      <c r="B3333" t="s">
        <v>313</v>
      </c>
      <c r="C3333" t="s">
        <v>313</v>
      </c>
      <c r="D3333">
        <v>11400000</v>
      </c>
      <c r="E3333">
        <v>9000000</v>
      </c>
      <c r="F3333" t="s">
        <v>5390</v>
      </c>
      <c r="G3333" s="13">
        <f>IFERROR(IF($F3333="ALTA",$D3333*1.03,
IF($F3333="MEDIA",$D3333*1,
IF($F3333="BAJA",$D3333*0.92,
IF($F3333="LIQUIDAR",_xlfn.XLOOKUP(A3333,Rotación!$A:$A,Rotación!$O:$O,0,0,-1),"")))),"")</f>
        <v>11742000</v>
      </c>
      <c r="H3333" s="13">
        <f>IFERROR(IF($F3333="ALTA",$D3333*1,
IF($F3333="MEDIA",$D3333*0.97,
IF($F3333="BAJA",$D3333*0.9,
IF($F3333="LIQUIDAR",_xlfn.XLOOKUP(A3333,Rotación!$A:$A,Rotación!$O:$O,0,0,-1),"")))),"")</f>
        <v>11400000</v>
      </c>
      <c r="I3333" s="13">
        <f>IFERROR(IF($F3333="ALTA",$D3333*0.97,
IF($F3333="MEDIA",$D3333*0.94,
IF($F3333="BAJA",$D3333*0.87,
IF($F3333="LIQUIDAR",_xlfn.XLOOKUP(A3333,Rotación!$A:$A,Rotación!$O:$O,0,0,-1),"")))),"")</f>
        <v>11058000</v>
      </c>
      <c r="J3333" s="13">
        <f>IFERROR(IF($F3333="ALTA",$D3333*0.94,
IF($F3333="MEDIA",$D3333*0.9,
IF($F3333="BAJA",$D3333*0.85,
IF($F3333="LIQUIDAR",_xlfn.XLOOKUP(A3333,Rotación!$A:$A,Rotación!$O:$O,0,0,-1),"")))),"")</f>
        <v>10716000</v>
      </c>
      <c r="K3333" s="13" t="str">
        <f>_xlfn.XLOOKUP(A3333,Rotación!$A:$A,Rotación!$P:$P,"",0,-1)</f>
        <v/>
      </c>
      <c r="L3333" s="25" t="e">
        <f t="shared" si="234"/>
        <v>#VALUE!</v>
      </c>
      <c r="M3333" s="26">
        <f t="shared" si="235"/>
        <v>0.78947368421052633</v>
      </c>
    </row>
    <row r="3334" spans="1:13" x14ac:dyDescent="0.3">
      <c r="A3334" t="s">
        <v>9270</v>
      </c>
      <c r="B3334" t="s">
        <v>313</v>
      </c>
      <c r="C3334" t="s">
        <v>313</v>
      </c>
      <c r="D3334">
        <v>7180000</v>
      </c>
      <c r="E3334">
        <v>5300000</v>
      </c>
      <c r="F3334" t="s">
        <v>5390</v>
      </c>
      <c r="G3334" s="13">
        <f>IFERROR(IF($F3334="ALTA",$D3334*1.03,
IF($F3334="MEDIA",$D3334*1,
IF($F3334="BAJA",$D3334*0.92,
IF($F3334="LIQUIDAR",_xlfn.XLOOKUP(A3334,Rotación!$A:$A,Rotación!$O:$O,0,0,-1),"")))),"")</f>
        <v>7395400</v>
      </c>
      <c r="H3334" s="13">
        <f>IFERROR(IF($F3334="ALTA",$D3334*1,
IF($F3334="MEDIA",$D3334*0.97,
IF($F3334="BAJA",$D3334*0.9,
IF($F3334="LIQUIDAR",_xlfn.XLOOKUP(A3334,Rotación!$A:$A,Rotación!$O:$O,0,0,-1),"")))),"")</f>
        <v>7180000</v>
      </c>
      <c r="I3334" s="13">
        <f>IFERROR(IF($F3334="ALTA",$D3334*0.97,
IF($F3334="MEDIA",$D3334*0.94,
IF($F3334="BAJA",$D3334*0.87,
IF($F3334="LIQUIDAR",_xlfn.XLOOKUP(A3334,Rotación!$A:$A,Rotación!$O:$O,0,0,-1),"")))),"")</f>
        <v>6964600</v>
      </c>
      <c r="J3334" s="13">
        <f>IFERROR(IF($F3334="ALTA",$D3334*0.94,
IF($F3334="MEDIA",$D3334*0.9,
IF($F3334="BAJA",$D3334*0.85,
IF($F3334="LIQUIDAR",_xlfn.XLOOKUP(A3334,Rotación!$A:$A,Rotación!$O:$O,0,0,-1),"")))),"")</f>
        <v>6749200</v>
      </c>
      <c r="K3334" s="13" t="str">
        <f>_xlfn.XLOOKUP(A3334,Rotación!$A:$A,Rotación!$P:$P,"",0,-1)</f>
        <v/>
      </c>
      <c r="L3334" s="25" t="e">
        <f t="shared" si="234"/>
        <v>#VALUE!</v>
      </c>
      <c r="M3334" s="26">
        <f t="shared" si="235"/>
        <v>0.73816155988857934</v>
      </c>
    </row>
    <row r="3335" spans="1:13" x14ac:dyDescent="0.3">
      <c r="A3335" t="s">
        <v>9272</v>
      </c>
      <c r="B3335" t="s">
        <v>313</v>
      </c>
      <c r="C3335" t="s">
        <v>313</v>
      </c>
      <c r="D3335">
        <v>26000000</v>
      </c>
      <c r="E3335">
        <v>20300000</v>
      </c>
      <c r="F3335" t="s">
        <v>4033</v>
      </c>
      <c r="G3335" s="13">
        <f>IFERROR(IF($F3335="ALTA",$D3335*1.03,
IF($F3335="MEDIA",$D3335*1,
IF($F3335="BAJA",$D3335*0.92,
IF($F3335="LIQUIDAR",_xlfn.XLOOKUP(A3335,Rotación!$A:$A,Rotación!$O:$O,0,0,-1),"")))),"")</f>
        <v>26000000</v>
      </c>
      <c r="H3335" s="13">
        <f>IFERROR(IF($F3335="ALTA",$D3335*1,
IF($F3335="MEDIA",$D3335*0.97,
IF($F3335="BAJA",$D3335*0.9,
IF($F3335="LIQUIDAR",_xlfn.XLOOKUP(A3335,Rotación!$A:$A,Rotación!$O:$O,0,0,-1),"")))),"")</f>
        <v>25220000</v>
      </c>
      <c r="I3335" s="13">
        <f>IFERROR(IF($F3335="ALTA",$D3335*0.97,
IF($F3335="MEDIA",$D3335*0.94,
IF($F3335="BAJA",$D3335*0.87,
IF($F3335="LIQUIDAR",_xlfn.XLOOKUP(A3335,Rotación!$A:$A,Rotación!$O:$O,0,0,-1),"")))),"")</f>
        <v>24440000</v>
      </c>
      <c r="J3335" s="13">
        <f>IFERROR(IF($F3335="ALTA",$D3335*0.94,
IF($F3335="MEDIA",$D3335*0.9,
IF($F3335="BAJA",$D3335*0.85,
IF($F3335="LIQUIDAR",_xlfn.XLOOKUP(A3335,Rotación!$A:$A,Rotación!$O:$O,0,0,-1),"")))),"")</f>
        <v>23400000</v>
      </c>
      <c r="K3335" s="13" t="str">
        <f>_xlfn.XLOOKUP(A3335,Rotación!$A:$A,Rotación!$P:$P,"",0,-1)</f>
        <v/>
      </c>
      <c r="L3335" s="25" t="e">
        <f t="shared" si="234"/>
        <v>#VALUE!</v>
      </c>
      <c r="M3335" s="26">
        <f t="shared" si="235"/>
        <v>0.78076923076923077</v>
      </c>
    </row>
    <row r="3336" spans="1:13" x14ac:dyDescent="0.3">
      <c r="A3336" t="s">
        <v>9276</v>
      </c>
      <c r="B3336" t="s">
        <v>313</v>
      </c>
      <c r="C3336" t="s">
        <v>313</v>
      </c>
      <c r="D3336">
        <v>16700000</v>
      </c>
      <c r="E3336">
        <v>14000000</v>
      </c>
      <c r="F3336" t="s">
        <v>5391</v>
      </c>
      <c r="G3336" s="13">
        <f>IFERROR(IF($F3336="ALTA",$D3336*1.03,
IF($F3336="MEDIA",$D3336*1,
IF($F3336="BAJA",$D3336*0.92,
IF($F3336="LIQUIDAR",_xlfn.XLOOKUP(A3336,Rotación!$A:$A,Rotación!$O:$O,0,0,-1),"")))),"")</f>
        <v>15364000</v>
      </c>
      <c r="H3336" s="13">
        <f>IFERROR(IF($F3336="ALTA",$D3336*1,
IF($F3336="MEDIA",$D3336*0.97,
IF($F3336="BAJA",$D3336*0.9,
IF($F3336="LIQUIDAR",_xlfn.XLOOKUP(A3336,Rotación!$A:$A,Rotación!$O:$O,0,0,-1),"")))),"")</f>
        <v>15030000</v>
      </c>
      <c r="I3336" s="13">
        <f>IFERROR(IF($F3336="ALTA",$D3336*0.97,
IF($F3336="MEDIA",$D3336*0.94,
IF($F3336="BAJA",$D3336*0.87,
IF($F3336="LIQUIDAR",_xlfn.XLOOKUP(A3336,Rotación!$A:$A,Rotación!$O:$O,0,0,-1),"")))),"")</f>
        <v>14529000</v>
      </c>
      <c r="J3336" s="13">
        <f>IFERROR(IF($F3336="ALTA",$D3336*0.94,
IF($F3336="MEDIA",$D3336*0.9,
IF($F3336="BAJA",$D3336*0.85,
IF($F3336="LIQUIDAR",_xlfn.XLOOKUP(A3336,Rotación!$A:$A,Rotación!$O:$O,0,0,-1),"")))),"")</f>
        <v>14195000</v>
      </c>
      <c r="K3336" s="13" t="str">
        <f>_xlfn.XLOOKUP(A3336,Rotación!$A:$A,Rotación!$P:$P,"",0,-1)</f>
        <v/>
      </c>
      <c r="L3336" s="25" t="e">
        <f t="shared" si="234"/>
        <v>#VALUE!</v>
      </c>
      <c r="M3336" s="26">
        <f t="shared" si="235"/>
        <v>0.83832335329341312</v>
      </c>
    </row>
    <row r="3337" spans="1:13" x14ac:dyDescent="0.3">
      <c r="A3337" t="s">
        <v>9278</v>
      </c>
      <c r="B3337" t="s">
        <v>313</v>
      </c>
      <c r="C3337" t="s">
        <v>313</v>
      </c>
      <c r="D3337">
        <v>30400000</v>
      </c>
      <c r="E3337">
        <v>23500000</v>
      </c>
      <c r="F3337" t="s">
        <v>5391</v>
      </c>
      <c r="G3337" s="13">
        <f>IFERROR(IF($F3337="ALTA",$D3337*1.03,
IF($F3337="MEDIA",$D3337*1,
IF($F3337="BAJA",$D3337*0.92,
IF($F3337="LIQUIDAR",_xlfn.XLOOKUP(A3337,Rotación!$A:$A,Rotación!$O:$O,0,0,-1),"")))),"")</f>
        <v>27968000</v>
      </c>
      <c r="H3337" s="13">
        <f>IFERROR(IF($F3337="ALTA",$D3337*1,
IF($F3337="MEDIA",$D3337*0.97,
IF($F3337="BAJA",$D3337*0.9,
IF($F3337="LIQUIDAR",_xlfn.XLOOKUP(A3337,Rotación!$A:$A,Rotación!$O:$O,0,0,-1),"")))),"")</f>
        <v>27360000</v>
      </c>
      <c r="I3337" s="13">
        <f>IFERROR(IF($F3337="ALTA",$D3337*0.97,
IF($F3337="MEDIA",$D3337*0.94,
IF($F3337="BAJA",$D3337*0.87,
IF($F3337="LIQUIDAR",_xlfn.XLOOKUP(A3337,Rotación!$A:$A,Rotación!$O:$O,0,0,-1),"")))),"")</f>
        <v>26448000</v>
      </c>
      <c r="J3337" s="13">
        <f>IFERROR(IF($F3337="ALTA",$D3337*0.94,
IF($F3337="MEDIA",$D3337*0.9,
IF($F3337="BAJA",$D3337*0.85,
IF($F3337="LIQUIDAR",_xlfn.XLOOKUP(A3337,Rotación!$A:$A,Rotación!$O:$O,0,0,-1),"")))),"")</f>
        <v>25840000</v>
      </c>
      <c r="K3337" s="13" t="str">
        <f>_xlfn.XLOOKUP(A3337,Rotación!$A:$A,Rotación!$P:$P,"",0,-1)</f>
        <v/>
      </c>
      <c r="L3337" s="25" t="e">
        <f t="shared" si="234"/>
        <v>#VALUE!</v>
      </c>
      <c r="M3337" s="26">
        <f t="shared" si="235"/>
        <v>0.77302631578947367</v>
      </c>
    </row>
    <row r="3338" spans="1:13" x14ac:dyDescent="0.3">
      <c r="A3338" t="s">
        <v>9070</v>
      </c>
      <c r="B3338" t="s">
        <v>313</v>
      </c>
      <c r="C3338" t="s">
        <v>313</v>
      </c>
      <c r="D3338">
        <v>14700000</v>
      </c>
      <c r="E3338">
        <v>12000000</v>
      </c>
      <c r="F3338" t="s">
        <v>4033</v>
      </c>
      <c r="G3338" s="13">
        <f>IFERROR(IF($F3338="ALTA",$D3338*1.03,
IF($F3338="MEDIA",$D3338*1,
IF($F3338="BAJA",$D3338*0.92,
IF($F3338="LIQUIDAR",_xlfn.XLOOKUP(A3338,Rotación!$A:$A,Rotación!$O:$O,0,0,-1),"")))),"")</f>
        <v>14700000</v>
      </c>
      <c r="H3338" s="13">
        <f>IFERROR(IF($F3338="ALTA",$D3338*1,
IF($F3338="MEDIA",$D3338*0.97,
IF($F3338="BAJA",$D3338*0.9,
IF($F3338="LIQUIDAR",_xlfn.XLOOKUP(A3338,Rotación!$A:$A,Rotación!$O:$O,0,0,-1),"")))),"")</f>
        <v>14259000</v>
      </c>
      <c r="I3338" s="13">
        <f>IFERROR(IF($F3338="ALTA",$D3338*0.97,
IF($F3338="MEDIA",$D3338*0.94,
IF($F3338="BAJA",$D3338*0.87,
IF($F3338="LIQUIDAR",_xlfn.XLOOKUP(A3338,Rotación!$A:$A,Rotación!$O:$O,0,0,-1),"")))),"")</f>
        <v>13818000</v>
      </c>
      <c r="J3338" s="13">
        <f>IFERROR(IF($F3338="ALTA",$D3338*0.94,
IF($F3338="MEDIA",$D3338*0.9,
IF($F3338="BAJA",$D3338*0.85,
IF($F3338="LIQUIDAR",_xlfn.XLOOKUP(A3338,Rotación!$A:$A,Rotación!$O:$O,0,0,-1),"")))),"")</f>
        <v>13230000</v>
      </c>
      <c r="K3338" s="13" t="str">
        <f>_xlfn.XLOOKUP(A3338,Rotación!$A:$A,Rotación!$P:$P,"",0,-1)</f>
        <v/>
      </c>
      <c r="L3338" s="25" t="e">
        <f t="shared" si="234"/>
        <v>#VALUE!</v>
      </c>
      <c r="M3338" s="26">
        <f t="shared" si="235"/>
        <v>0.81632653061224492</v>
      </c>
    </row>
    <row r="3339" spans="1:13" x14ac:dyDescent="0.3">
      <c r="A3339" t="s">
        <v>9284</v>
      </c>
      <c r="B3339" t="s">
        <v>313</v>
      </c>
      <c r="C3339" t="s">
        <v>313</v>
      </c>
      <c r="D3339">
        <v>9500000</v>
      </c>
      <c r="E3339">
        <v>7800000</v>
      </c>
      <c r="F3339" t="s">
        <v>4033</v>
      </c>
      <c r="G3339" s="13">
        <f>IFERROR(IF($F3339="ALTA",$D3339*1.03,
IF($F3339="MEDIA",$D3339*1,
IF($F3339="BAJA",$D3339*0.92,
IF($F3339="LIQUIDAR",_xlfn.XLOOKUP(A3339,Rotación!$A:$A,Rotación!$O:$O,0,0,-1),"")))),"")</f>
        <v>9500000</v>
      </c>
      <c r="H3339" s="13">
        <f>IFERROR(IF($F3339="ALTA",$D3339*1,
IF($F3339="MEDIA",$D3339*0.97,
IF($F3339="BAJA",$D3339*0.9,
IF($F3339="LIQUIDAR",_xlfn.XLOOKUP(A3339,Rotación!$A:$A,Rotación!$O:$O,0,0,-1),"")))),"")</f>
        <v>9215000</v>
      </c>
      <c r="I3339" s="13">
        <f>IFERROR(IF($F3339="ALTA",$D3339*0.97,
IF($F3339="MEDIA",$D3339*0.94,
IF($F3339="BAJA",$D3339*0.87,
IF($F3339="LIQUIDAR",_xlfn.XLOOKUP(A3339,Rotación!$A:$A,Rotación!$O:$O,0,0,-1),"")))),"")</f>
        <v>8930000</v>
      </c>
      <c r="J3339" s="13">
        <f>IFERROR(IF($F3339="ALTA",$D3339*0.94,
IF($F3339="MEDIA",$D3339*0.9,
IF($F3339="BAJA",$D3339*0.85,
IF($F3339="LIQUIDAR",_xlfn.XLOOKUP(A3339,Rotación!$A:$A,Rotación!$O:$O,0,0,-1),"")))),"")</f>
        <v>8550000</v>
      </c>
      <c r="K3339" s="13" t="str">
        <f>_xlfn.XLOOKUP(A3339,Rotación!$A:$A,Rotación!$P:$P,"",0,-1)</f>
        <v/>
      </c>
      <c r="L3339" s="25" t="e">
        <f t="shared" si="234"/>
        <v>#VALUE!</v>
      </c>
      <c r="M3339" s="26">
        <f t="shared" si="235"/>
        <v>0.82105263157894737</v>
      </c>
    </row>
    <row r="3340" spans="1:13" x14ac:dyDescent="0.3">
      <c r="A3340" t="s">
        <v>1744</v>
      </c>
      <c r="B3340" t="s">
        <v>313</v>
      </c>
      <c r="C3340" t="s">
        <v>313</v>
      </c>
      <c r="D3340">
        <v>16400000</v>
      </c>
      <c r="E3340">
        <v>12800000</v>
      </c>
      <c r="F3340" t="s">
        <v>5391</v>
      </c>
      <c r="G3340" s="13">
        <f>IFERROR(IF($F3340="ALTA",$D3340*1.03,
IF($F3340="MEDIA",$D3340*1,
IF($F3340="BAJA",$D3340*0.92,
IF($F3340="LIQUIDAR",_xlfn.XLOOKUP(A3340,Rotación!$A:$A,Rotación!$O:$O,0,0,-1),"")))),"")</f>
        <v>15088000</v>
      </c>
      <c r="H3340" s="13">
        <f>IFERROR(IF($F3340="ALTA",$D3340*1,
IF($F3340="MEDIA",$D3340*0.97,
IF($F3340="BAJA",$D3340*0.9,
IF($F3340="LIQUIDAR",_xlfn.XLOOKUP(A3340,Rotación!$A:$A,Rotación!$O:$O,0,0,-1),"")))),"")</f>
        <v>14760000</v>
      </c>
      <c r="I3340" s="13">
        <f>IFERROR(IF($F3340="ALTA",$D3340*0.97,
IF($F3340="MEDIA",$D3340*0.94,
IF($F3340="BAJA",$D3340*0.87,
IF($F3340="LIQUIDAR",_xlfn.XLOOKUP(A3340,Rotación!$A:$A,Rotación!$O:$O,0,0,-1),"")))),"")</f>
        <v>14268000</v>
      </c>
      <c r="J3340" s="13">
        <f>IFERROR(IF($F3340="ALTA",$D3340*0.94,
IF($F3340="MEDIA",$D3340*0.9,
IF($F3340="BAJA",$D3340*0.85,
IF($F3340="LIQUIDAR",_xlfn.XLOOKUP(A3340,Rotación!$A:$A,Rotación!$O:$O,0,0,-1),"")))),"")</f>
        <v>13940000</v>
      </c>
      <c r="K3340" s="13" t="str">
        <f>_xlfn.XLOOKUP(A3340,Rotación!$A:$A,Rotación!$P:$P,"",0,-1)</f>
        <v/>
      </c>
      <c r="L3340" s="25" t="e">
        <f t="shared" si="234"/>
        <v>#VALUE!</v>
      </c>
      <c r="M3340" s="26">
        <f t="shared" si="235"/>
        <v>0.78048780487804881</v>
      </c>
    </row>
    <row r="3341" spans="1:13" x14ac:dyDescent="0.3">
      <c r="A3341" t="s">
        <v>9287</v>
      </c>
      <c r="B3341" t="s">
        <v>313</v>
      </c>
      <c r="C3341" t="s">
        <v>313</v>
      </c>
      <c r="D3341">
        <v>11500000</v>
      </c>
      <c r="E3341">
        <v>9300000</v>
      </c>
      <c r="F3341" t="s">
        <v>5391</v>
      </c>
      <c r="G3341" s="13">
        <f>IFERROR(IF($F3341="ALTA",$D3341*1.03,
IF($F3341="MEDIA",$D3341*1,
IF($F3341="BAJA",$D3341*0.92,
IF($F3341="LIQUIDAR",_xlfn.XLOOKUP(A3341,Rotación!$A:$A,Rotación!$O:$O,0,0,-1),"")))),"")</f>
        <v>10580000</v>
      </c>
      <c r="H3341" s="13">
        <f>IFERROR(IF($F3341="ALTA",$D3341*1,
IF($F3341="MEDIA",$D3341*0.97,
IF($F3341="BAJA",$D3341*0.9,
IF($F3341="LIQUIDAR",_xlfn.XLOOKUP(A3341,Rotación!$A:$A,Rotación!$O:$O,0,0,-1),"")))),"")</f>
        <v>10350000</v>
      </c>
      <c r="I3341" s="13">
        <f>IFERROR(IF($F3341="ALTA",$D3341*0.97,
IF($F3341="MEDIA",$D3341*0.94,
IF($F3341="BAJA",$D3341*0.87,
IF($F3341="LIQUIDAR",_xlfn.XLOOKUP(A3341,Rotación!$A:$A,Rotación!$O:$O,0,0,-1),"")))),"")</f>
        <v>10005000</v>
      </c>
      <c r="J3341" s="13">
        <f>IFERROR(IF($F3341="ALTA",$D3341*0.94,
IF($F3341="MEDIA",$D3341*0.9,
IF($F3341="BAJA",$D3341*0.85,
IF($F3341="LIQUIDAR",_xlfn.XLOOKUP(A3341,Rotación!$A:$A,Rotación!$O:$O,0,0,-1),"")))),"")</f>
        <v>9775000</v>
      </c>
      <c r="K3341" s="13" t="str">
        <f>_xlfn.XLOOKUP(A3341,Rotación!$A:$A,Rotación!$P:$P,"",0,-1)</f>
        <v/>
      </c>
      <c r="L3341" s="25" t="e">
        <f t="shared" si="234"/>
        <v>#VALUE!</v>
      </c>
      <c r="M3341" s="26">
        <f t="shared" si="235"/>
        <v>0.80869565217391304</v>
      </c>
    </row>
    <row r="3342" spans="1:13" x14ac:dyDescent="0.3">
      <c r="A3342" t="s">
        <v>9289</v>
      </c>
      <c r="B3342" t="s">
        <v>313</v>
      </c>
      <c r="C3342" t="s">
        <v>313</v>
      </c>
      <c r="D3342">
        <v>16100000</v>
      </c>
      <c r="E3342">
        <v>13500000</v>
      </c>
      <c r="F3342" t="s">
        <v>5391</v>
      </c>
      <c r="G3342" s="13">
        <f>IFERROR(IF($F3342="ALTA",$D3342*1.03,
IF($F3342="MEDIA",$D3342*1,
IF($F3342="BAJA",$D3342*0.92,
IF($F3342="LIQUIDAR",_xlfn.XLOOKUP(A3342,Rotación!$A:$A,Rotación!$O:$O,0,0,-1),"")))),"")</f>
        <v>14812000</v>
      </c>
      <c r="H3342" s="13">
        <f>IFERROR(IF($F3342="ALTA",$D3342*1,
IF($F3342="MEDIA",$D3342*0.97,
IF($F3342="BAJA",$D3342*0.9,
IF($F3342="LIQUIDAR",_xlfn.XLOOKUP(A3342,Rotación!$A:$A,Rotación!$O:$O,0,0,-1),"")))),"")</f>
        <v>14490000</v>
      </c>
      <c r="I3342" s="13">
        <f>IFERROR(IF($F3342="ALTA",$D3342*0.97,
IF($F3342="MEDIA",$D3342*0.94,
IF($F3342="BAJA",$D3342*0.87,
IF($F3342="LIQUIDAR",_xlfn.XLOOKUP(A3342,Rotación!$A:$A,Rotación!$O:$O,0,0,-1),"")))),"")</f>
        <v>14007000</v>
      </c>
      <c r="J3342" s="13">
        <f>IFERROR(IF($F3342="ALTA",$D3342*0.94,
IF($F3342="MEDIA",$D3342*0.9,
IF($F3342="BAJA",$D3342*0.85,
IF($F3342="LIQUIDAR",_xlfn.XLOOKUP(A3342,Rotación!$A:$A,Rotación!$O:$O,0,0,-1),"")))),"")</f>
        <v>13685000</v>
      </c>
      <c r="K3342" s="13" t="str">
        <f>_xlfn.XLOOKUP(A3342,Rotación!$A:$A,Rotación!$P:$P,"",0,-1)</f>
        <v/>
      </c>
      <c r="L3342" s="25" t="e">
        <f t="shared" si="234"/>
        <v>#VALUE!</v>
      </c>
      <c r="M3342" s="26">
        <f t="shared" si="235"/>
        <v>0.83850931677018636</v>
      </c>
    </row>
    <row r="3343" spans="1:13" x14ac:dyDescent="0.3">
      <c r="A3343" t="s">
        <v>8656</v>
      </c>
      <c r="B3343" t="s">
        <v>313</v>
      </c>
      <c r="C3343" t="s">
        <v>313</v>
      </c>
      <c r="D3343">
        <v>8000000</v>
      </c>
      <c r="E3343">
        <v>6500000</v>
      </c>
      <c r="F3343" t="s">
        <v>5391</v>
      </c>
      <c r="G3343" s="13">
        <f>IFERROR(IF($F3343="ALTA",$D3343*1.03,
IF($F3343="MEDIA",$D3343*1,
IF($F3343="BAJA",$D3343*0.92,
IF($F3343="LIQUIDAR",_xlfn.XLOOKUP(A3343,Rotación!$A:$A,Rotación!$O:$O,0,0,-1),"")))),"")</f>
        <v>7360000</v>
      </c>
      <c r="H3343" s="13">
        <f>IFERROR(IF($F3343="ALTA",$D3343*1,
IF($F3343="MEDIA",$D3343*0.97,
IF($F3343="BAJA",$D3343*0.9,
IF($F3343="LIQUIDAR",_xlfn.XLOOKUP(A3343,Rotación!$A:$A,Rotación!$O:$O,0,0,-1),"")))),"")</f>
        <v>7200000</v>
      </c>
      <c r="I3343" s="13">
        <f>IFERROR(IF($F3343="ALTA",$D3343*0.97,
IF($F3343="MEDIA",$D3343*0.94,
IF($F3343="BAJA",$D3343*0.87,
IF($F3343="LIQUIDAR",_xlfn.XLOOKUP(A3343,Rotación!$A:$A,Rotación!$O:$O,0,0,-1),"")))),"")</f>
        <v>6960000</v>
      </c>
      <c r="J3343" s="13">
        <f>IFERROR(IF($F3343="ALTA",$D3343*0.94,
IF($F3343="MEDIA",$D3343*0.9,
IF($F3343="BAJA",$D3343*0.85,
IF($F3343="LIQUIDAR",_xlfn.XLOOKUP(A3343,Rotación!$A:$A,Rotación!$O:$O,0,0,-1),"")))),"")</f>
        <v>6800000</v>
      </c>
      <c r="K3343" s="13" t="str">
        <f>_xlfn.XLOOKUP(A3343,Rotación!$A:$A,Rotación!$P:$P,"",0,-1)</f>
        <v/>
      </c>
      <c r="L3343" s="25" t="e">
        <f t="shared" si="234"/>
        <v>#VALUE!</v>
      </c>
      <c r="M3343" s="26">
        <f t="shared" si="235"/>
        <v>0.8125</v>
      </c>
    </row>
    <row r="3344" spans="1:13" x14ac:dyDescent="0.3">
      <c r="A3344" t="s">
        <v>8669</v>
      </c>
      <c r="B3344" t="s">
        <v>313</v>
      </c>
      <c r="C3344" t="s">
        <v>313</v>
      </c>
      <c r="D3344">
        <v>23800000</v>
      </c>
      <c r="E3344">
        <v>18500000</v>
      </c>
      <c r="F3344" t="s">
        <v>5391</v>
      </c>
      <c r="G3344" s="13">
        <f>IFERROR(IF($F3344="ALTA",$D3344*1.03,
IF($F3344="MEDIA",$D3344*1,
IF($F3344="BAJA",$D3344*0.92,
IF($F3344="LIQUIDAR",_xlfn.XLOOKUP(A3344,Rotación!$A:$A,Rotación!$O:$O,0,0,-1),"")))),"")</f>
        <v>21896000</v>
      </c>
      <c r="H3344" s="13">
        <f>IFERROR(IF($F3344="ALTA",$D3344*1,
IF($F3344="MEDIA",$D3344*0.97,
IF($F3344="BAJA",$D3344*0.9,
IF($F3344="LIQUIDAR",_xlfn.XLOOKUP(A3344,Rotación!$A:$A,Rotación!$O:$O,0,0,-1),"")))),"")</f>
        <v>21420000</v>
      </c>
      <c r="I3344" s="13">
        <f>IFERROR(IF($F3344="ALTA",$D3344*0.97,
IF($F3344="MEDIA",$D3344*0.94,
IF($F3344="BAJA",$D3344*0.87,
IF($F3344="LIQUIDAR",_xlfn.XLOOKUP(A3344,Rotación!$A:$A,Rotación!$O:$O,0,0,-1),"")))),"")</f>
        <v>20706000</v>
      </c>
      <c r="J3344" s="13">
        <f>IFERROR(IF($F3344="ALTA",$D3344*0.94,
IF($F3344="MEDIA",$D3344*0.9,
IF($F3344="BAJA",$D3344*0.85,
IF($F3344="LIQUIDAR",_xlfn.XLOOKUP(A3344,Rotación!$A:$A,Rotación!$O:$O,0,0,-1),"")))),"")</f>
        <v>20230000</v>
      </c>
      <c r="K3344" s="13" t="str">
        <f>_xlfn.XLOOKUP(A3344,Rotación!$A:$A,Rotación!$P:$P,"",0,-1)</f>
        <v/>
      </c>
      <c r="L3344" s="25" t="e">
        <f t="shared" si="234"/>
        <v>#VALUE!</v>
      </c>
      <c r="M3344" s="26">
        <f t="shared" si="235"/>
        <v>0.77731092436974791</v>
      </c>
    </row>
    <row r="3345" spans="1:13" x14ac:dyDescent="0.3">
      <c r="A3345" t="s">
        <v>8668</v>
      </c>
      <c r="B3345" t="s">
        <v>313</v>
      </c>
      <c r="C3345" t="s">
        <v>313</v>
      </c>
      <c r="D3345">
        <v>11400000</v>
      </c>
      <c r="E3345">
        <v>9000000</v>
      </c>
      <c r="F3345" t="s">
        <v>5391</v>
      </c>
      <c r="G3345" s="13">
        <f>IFERROR(IF($F3345="ALTA",$D3345*1.03,
IF($F3345="MEDIA",$D3345*1,
IF($F3345="BAJA",$D3345*0.92,
IF($F3345="LIQUIDAR",_xlfn.XLOOKUP(A3345,Rotación!$A:$A,Rotación!$O:$O,0,0,-1),"")))),"")</f>
        <v>10488000</v>
      </c>
      <c r="H3345" s="13">
        <f>IFERROR(IF($F3345="ALTA",$D3345*1,
IF($F3345="MEDIA",$D3345*0.97,
IF($F3345="BAJA",$D3345*0.9,
IF($F3345="LIQUIDAR",_xlfn.XLOOKUP(A3345,Rotación!$A:$A,Rotación!$O:$O,0,0,-1),"")))),"")</f>
        <v>10260000</v>
      </c>
      <c r="I3345" s="13">
        <f>IFERROR(IF($F3345="ALTA",$D3345*0.97,
IF($F3345="MEDIA",$D3345*0.94,
IF($F3345="BAJA",$D3345*0.87,
IF($F3345="LIQUIDAR",_xlfn.XLOOKUP(A3345,Rotación!$A:$A,Rotación!$O:$O,0,0,-1),"")))),"")</f>
        <v>9918000</v>
      </c>
      <c r="J3345" s="13">
        <f>IFERROR(IF($F3345="ALTA",$D3345*0.94,
IF($F3345="MEDIA",$D3345*0.9,
IF($F3345="BAJA",$D3345*0.85,
IF($F3345="LIQUIDAR",_xlfn.XLOOKUP(A3345,Rotación!$A:$A,Rotación!$O:$O,0,0,-1),"")))),"")</f>
        <v>9690000</v>
      </c>
      <c r="K3345" s="13" t="str">
        <f>_xlfn.XLOOKUP(A3345,Rotación!$A:$A,Rotación!$P:$P,"",0,-1)</f>
        <v/>
      </c>
      <c r="L3345" s="25" t="e">
        <f t="shared" si="234"/>
        <v>#VALUE!</v>
      </c>
      <c r="M3345" s="26">
        <f t="shared" si="235"/>
        <v>0.78947368421052633</v>
      </c>
    </row>
    <row r="3346" spans="1:13" x14ac:dyDescent="0.3">
      <c r="A3346" t="s">
        <v>9297</v>
      </c>
      <c r="B3346" t="s">
        <v>313</v>
      </c>
      <c r="C3346" t="s">
        <v>313</v>
      </c>
      <c r="D3346">
        <v>19900000</v>
      </c>
      <c r="E3346">
        <v>16000000</v>
      </c>
      <c r="F3346" t="s">
        <v>5391</v>
      </c>
      <c r="G3346" s="13">
        <f>IFERROR(IF($F3346="ALTA",$D3346*1.03,
IF($F3346="MEDIA",$D3346*1,
IF($F3346="BAJA",$D3346*0.92,
IF($F3346="LIQUIDAR",_xlfn.XLOOKUP(A3346,Rotación!$A:$A,Rotación!$O:$O,0,0,-1),"")))),"")</f>
        <v>18308000</v>
      </c>
      <c r="H3346" s="13">
        <f>IFERROR(IF($F3346="ALTA",$D3346*1,
IF($F3346="MEDIA",$D3346*0.97,
IF($F3346="BAJA",$D3346*0.9,
IF($F3346="LIQUIDAR",_xlfn.XLOOKUP(A3346,Rotación!$A:$A,Rotación!$O:$O,0,0,-1),"")))),"")</f>
        <v>17910000</v>
      </c>
      <c r="I3346" s="13">
        <f>IFERROR(IF($F3346="ALTA",$D3346*0.97,
IF($F3346="MEDIA",$D3346*0.94,
IF($F3346="BAJA",$D3346*0.87,
IF($F3346="LIQUIDAR",_xlfn.XLOOKUP(A3346,Rotación!$A:$A,Rotación!$O:$O,0,0,-1),"")))),"")</f>
        <v>17313000</v>
      </c>
      <c r="J3346" s="13">
        <f>IFERROR(IF($F3346="ALTA",$D3346*0.94,
IF($F3346="MEDIA",$D3346*0.9,
IF($F3346="BAJA",$D3346*0.85,
IF($F3346="LIQUIDAR",_xlfn.XLOOKUP(A3346,Rotación!$A:$A,Rotación!$O:$O,0,0,-1),"")))),"")</f>
        <v>16915000</v>
      </c>
      <c r="K3346" s="13" t="str">
        <f>_xlfn.XLOOKUP(A3346,Rotación!$A:$A,Rotación!$P:$P,"",0,-1)</f>
        <v/>
      </c>
      <c r="L3346" s="25" t="e">
        <f t="shared" si="234"/>
        <v>#VALUE!</v>
      </c>
      <c r="M3346" s="26">
        <f t="shared" si="235"/>
        <v>0.8040201005025126</v>
      </c>
    </row>
    <row r="3347" spans="1:13" x14ac:dyDescent="0.3">
      <c r="A3347" t="s">
        <v>646</v>
      </c>
      <c r="B3347" t="s">
        <v>313</v>
      </c>
      <c r="C3347" t="s">
        <v>313</v>
      </c>
      <c r="D3347">
        <v>23600000</v>
      </c>
      <c r="E3347">
        <v>18800000</v>
      </c>
      <c r="F3347" t="s">
        <v>5391</v>
      </c>
      <c r="G3347" s="13">
        <f>IFERROR(IF($F3347="ALTA",$D3347*1.03,
IF($F3347="MEDIA",$D3347*1,
IF($F3347="BAJA",$D3347*0.92,
IF($F3347="LIQUIDAR",_xlfn.XLOOKUP(A3347,Rotación!$A:$A,Rotación!$O:$O,0,0,-1),"")))),"")</f>
        <v>21712000</v>
      </c>
      <c r="H3347" s="13">
        <f>IFERROR(IF($F3347="ALTA",$D3347*1,
IF($F3347="MEDIA",$D3347*0.97,
IF($F3347="BAJA",$D3347*0.9,
IF($F3347="LIQUIDAR",_xlfn.XLOOKUP(A3347,Rotación!$A:$A,Rotación!$O:$O,0,0,-1),"")))),"")</f>
        <v>21240000</v>
      </c>
      <c r="I3347" s="13">
        <f>IFERROR(IF($F3347="ALTA",$D3347*0.97,
IF($F3347="MEDIA",$D3347*0.94,
IF($F3347="BAJA",$D3347*0.87,
IF($F3347="LIQUIDAR",_xlfn.XLOOKUP(A3347,Rotación!$A:$A,Rotación!$O:$O,0,0,-1),"")))),"")</f>
        <v>20532000</v>
      </c>
      <c r="J3347" s="13">
        <f>IFERROR(IF($F3347="ALTA",$D3347*0.94,
IF($F3347="MEDIA",$D3347*0.9,
IF($F3347="BAJA",$D3347*0.85,
IF($F3347="LIQUIDAR",_xlfn.XLOOKUP(A3347,Rotación!$A:$A,Rotación!$O:$O,0,0,-1),"")))),"")</f>
        <v>20060000</v>
      </c>
      <c r="K3347" s="13" t="str">
        <f>_xlfn.XLOOKUP(A3347,Rotación!$A:$A,Rotación!$P:$P,"",0,-1)</f>
        <v/>
      </c>
      <c r="L3347" s="25" t="e">
        <f t="shared" si="234"/>
        <v>#VALUE!</v>
      </c>
      <c r="M3347" s="26">
        <f t="shared" si="235"/>
        <v>0.79661016949152541</v>
      </c>
    </row>
    <row r="3348" spans="1:13" x14ac:dyDescent="0.3">
      <c r="A3348" t="s">
        <v>9299</v>
      </c>
      <c r="B3348" t="s">
        <v>313</v>
      </c>
      <c r="C3348" t="s">
        <v>313</v>
      </c>
      <c r="D3348">
        <v>38500000</v>
      </c>
      <c r="E3348">
        <v>29500000</v>
      </c>
      <c r="F3348" t="s">
        <v>5391</v>
      </c>
      <c r="G3348" s="13">
        <f>IFERROR(IF($F3348="ALTA",$D3348*1.03,
IF($F3348="MEDIA",$D3348*1,
IF($F3348="BAJA",$D3348*0.92,
IF($F3348="LIQUIDAR",_xlfn.XLOOKUP(A3348,Rotación!$A:$A,Rotación!$O:$O,0,0,-1),"")))),"")</f>
        <v>35420000</v>
      </c>
      <c r="H3348" s="13">
        <f>IFERROR(IF($F3348="ALTA",$D3348*1,
IF($F3348="MEDIA",$D3348*0.97,
IF($F3348="BAJA",$D3348*0.9,
IF($F3348="LIQUIDAR",_xlfn.XLOOKUP(A3348,Rotación!$A:$A,Rotación!$O:$O,0,0,-1),"")))),"")</f>
        <v>34650000</v>
      </c>
      <c r="I3348" s="13">
        <f>IFERROR(IF($F3348="ALTA",$D3348*0.97,
IF($F3348="MEDIA",$D3348*0.94,
IF($F3348="BAJA",$D3348*0.87,
IF($F3348="LIQUIDAR",_xlfn.XLOOKUP(A3348,Rotación!$A:$A,Rotación!$O:$O,0,0,-1),"")))),"")</f>
        <v>33495000</v>
      </c>
      <c r="J3348" s="13">
        <f>IFERROR(IF($F3348="ALTA",$D3348*0.94,
IF($F3348="MEDIA",$D3348*0.9,
IF($F3348="BAJA",$D3348*0.85,
IF($F3348="LIQUIDAR",_xlfn.XLOOKUP(A3348,Rotación!$A:$A,Rotación!$O:$O,0,0,-1),"")))),"")</f>
        <v>32725000</v>
      </c>
      <c r="K3348" s="13" t="str">
        <f>_xlfn.XLOOKUP(A3348,Rotación!$A:$A,Rotación!$P:$P,"",0,-1)</f>
        <v/>
      </c>
      <c r="L3348" s="25" t="e">
        <f t="shared" si="234"/>
        <v>#VALUE!</v>
      </c>
      <c r="M3348" s="26">
        <f t="shared" si="235"/>
        <v>0.76623376623376627</v>
      </c>
    </row>
    <row r="3349" spans="1:13" x14ac:dyDescent="0.3">
      <c r="A3349" t="s">
        <v>9302</v>
      </c>
      <c r="B3349" t="s">
        <v>313</v>
      </c>
      <c r="C3349" t="s">
        <v>313</v>
      </c>
      <c r="D3349">
        <v>14800000</v>
      </c>
      <c r="E3349">
        <v>12000000</v>
      </c>
      <c r="F3349" t="s">
        <v>4033</v>
      </c>
      <c r="G3349" s="13">
        <f>IFERROR(IF($F3349="ALTA",$D3349*1.03,
IF($F3349="MEDIA",$D3349*1,
IF($F3349="BAJA",$D3349*0.92,
IF($F3349="LIQUIDAR",_xlfn.XLOOKUP(A3349,Rotación!$A:$A,Rotación!$O:$O,0,0,-1),"")))),"")</f>
        <v>14800000</v>
      </c>
      <c r="H3349" s="13">
        <f>IFERROR(IF($F3349="ALTA",$D3349*1,
IF($F3349="MEDIA",$D3349*0.97,
IF($F3349="BAJA",$D3349*0.9,
IF($F3349="LIQUIDAR",_xlfn.XLOOKUP(A3349,Rotación!$A:$A,Rotación!$O:$O,0,0,-1),"")))),"")</f>
        <v>14356000</v>
      </c>
      <c r="I3349" s="13">
        <f>IFERROR(IF($F3349="ALTA",$D3349*0.97,
IF($F3349="MEDIA",$D3349*0.94,
IF($F3349="BAJA",$D3349*0.87,
IF($F3349="LIQUIDAR",_xlfn.XLOOKUP(A3349,Rotación!$A:$A,Rotación!$O:$O,0,0,-1),"")))),"")</f>
        <v>13912000</v>
      </c>
      <c r="J3349" s="13">
        <f>IFERROR(IF($F3349="ALTA",$D3349*0.94,
IF($F3349="MEDIA",$D3349*0.9,
IF($F3349="BAJA",$D3349*0.85,
IF($F3349="LIQUIDAR",_xlfn.XLOOKUP(A3349,Rotación!$A:$A,Rotación!$O:$O,0,0,-1),"")))),"")</f>
        <v>13320000</v>
      </c>
      <c r="K3349" s="13" t="str">
        <f>_xlfn.XLOOKUP(A3349,Rotación!$A:$A,Rotación!$P:$P,"",0,-1)</f>
        <v/>
      </c>
      <c r="L3349" s="25" t="e">
        <f t="shared" si="234"/>
        <v>#VALUE!</v>
      </c>
      <c r="M3349" s="26">
        <f t="shared" si="235"/>
        <v>0.81081081081081086</v>
      </c>
    </row>
    <row r="3350" spans="1:13" x14ac:dyDescent="0.3">
      <c r="A3350" t="s">
        <v>8723</v>
      </c>
      <c r="B3350" t="s">
        <v>313</v>
      </c>
      <c r="C3350" t="s">
        <v>313</v>
      </c>
      <c r="D3350">
        <v>8300000</v>
      </c>
      <c r="E3350">
        <v>6700000</v>
      </c>
      <c r="F3350" t="s">
        <v>4033</v>
      </c>
      <c r="G3350" s="13">
        <f>IFERROR(IF($F3350="ALTA",$D3350*1.03,
IF($F3350="MEDIA",$D3350*1,
IF($F3350="BAJA",$D3350*0.92,
IF($F3350="LIQUIDAR",_xlfn.XLOOKUP(A3350,Rotación!$A:$A,Rotación!$O:$O,0,0,-1),"")))),"")</f>
        <v>8300000</v>
      </c>
      <c r="H3350" s="13">
        <f>IFERROR(IF($F3350="ALTA",$D3350*1,
IF($F3350="MEDIA",$D3350*0.97,
IF($F3350="BAJA",$D3350*0.9,
IF($F3350="LIQUIDAR",_xlfn.XLOOKUP(A3350,Rotación!$A:$A,Rotación!$O:$O,0,0,-1),"")))),"")</f>
        <v>8051000</v>
      </c>
      <c r="I3350" s="13">
        <f>IFERROR(IF($F3350="ALTA",$D3350*0.97,
IF($F3350="MEDIA",$D3350*0.94,
IF($F3350="BAJA",$D3350*0.87,
IF($F3350="LIQUIDAR",_xlfn.XLOOKUP(A3350,Rotación!$A:$A,Rotación!$O:$O,0,0,-1),"")))),"")</f>
        <v>7802000</v>
      </c>
      <c r="J3350" s="13">
        <f>IFERROR(IF($F3350="ALTA",$D3350*0.94,
IF($F3350="MEDIA",$D3350*0.9,
IF($F3350="BAJA",$D3350*0.85,
IF($F3350="LIQUIDAR",_xlfn.XLOOKUP(A3350,Rotación!$A:$A,Rotación!$O:$O,0,0,-1),"")))),"")</f>
        <v>7470000</v>
      </c>
      <c r="K3350" s="13" t="str">
        <f>_xlfn.XLOOKUP(A3350,Rotación!$A:$A,Rotación!$P:$P,"",0,-1)</f>
        <v/>
      </c>
      <c r="L3350" s="25" t="e">
        <f t="shared" si="234"/>
        <v>#VALUE!</v>
      </c>
      <c r="M3350" s="26">
        <f t="shared" si="235"/>
        <v>0.80722891566265065</v>
      </c>
    </row>
    <row r="3351" spans="1:13" x14ac:dyDescent="0.3">
      <c r="A3351" t="s">
        <v>9304</v>
      </c>
      <c r="B3351" t="s">
        <v>313</v>
      </c>
      <c r="C3351" t="s">
        <v>313</v>
      </c>
      <c r="D3351">
        <v>7700000</v>
      </c>
      <c r="E3351">
        <v>6700000</v>
      </c>
      <c r="F3351" t="s">
        <v>5390</v>
      </c>
      <c r="G3351" s="13">
        <f>IFERROR(IF($F3351="ALTA",$D3351*1.03,
IF($F3351="MEDIA",$D3351*1,
IF($F3351="BAJA",$D3351*0.92,
IF($F3351="LIQUIDAR",_xlfn.XLOOKUP(A3351,Rotación!$A:$A,Rotación!$O:$O,0,0,-1),"")))),"")</f>
        <v>7931000</v>
      </c>
      <c r="H3351" s="13">
        <f>IFERROR(IF($F3351="ALTA",$D3351*1,
IF($F3351="MEDIA",$D3351*0.97,
IF($F3351="BAJA",$D3351*0.9,
IF($F3351="LIQUIDAR",_xlfn.XLOOKUP(A3351,Rotación!$A:$A,Rotación!$O:$O,0,0,-1),"")))),"")</f>
        <v>7700000</v>
      </c>
      <c r="I3351" s="13">
        <f>IFERROR(IF($F3351="ALTA",$D3351*0.97,
IF($F3351="MEDIA",$D3351*0.94,
IF($F3351="BAJA",$D3351*0.87,
IF($F3351="LIQUIDAR",_xlfn.XLOOKUP(A3351,Rotación!$A:$A,Rotación!$O:$O,0,0,-1),"")))),"")</f>
        <v>7469000</v>
      </c>
      <c r="J3351" s="13">
        <f>IFERROR(IF($F3351="ALTA",$D3351*0.94,
IF($F3351="MEDIA",$D3351*0.9,
IF($F3351="BAJA",$D3351*0.85,
IF($F3351="LIQUIDAR",_xlfn.XLOOKUP(A3351,Rotación!$A:$A,Rotación!$O:$O,0,0,-1),"")))),"")</f>
        <v>7238000</v>
      </c>
      <c r="K3351" s="13" t="str">
        <f>_xlfn.XLOOKUP(A3351,Rotación!$A:$A,Rotación!$P:$P,"",0,-1)</f>
        <v/>
      </c>
      <c r="L3351" s="25" t="e">
        <f t="shared" si="234"/>
        <v>#VALUE!</v>
      </c>
      <c r="M3351" s="26">
        <f t="shared" si="235"/>
        <v>0.87012987012987009</v>
      </c>
    </row>
    <row r="3352" spans="1:13" x14ac:dyDescent="0.3">
      <c r="A3352" t="s">
        <v>8617</v>
      </c>
      <c r="B3352" t="s">
        <v>313</v>
      </c>
      <c r="C3352" t="s">
        <v>313</v>
      </c>
      <c r="D3352">
        <v>15400000</v>
      </c>
      <c r="E3352">
        <v>12500000</v>
      </c>
      <c r="F3352" t="s">
        <v>4033</v>
      </c>
      <c r="G3352" s="13">
        <f>IFERROR(IF($F3352="ALTA",$D3352*1.03,
IF($F3352="MEDIA",$D3352*1,
IF($F3352="BAJA",$D3352*0.92,
IF($F3352="LIQUIDAR",_xlfn.XLOOKUP(A3352,Rotación!$A:$A,Rotación!$O:$O,0,0,-1),"")))),"")</f>
        <v>15400000</v>
      </c>
      <c r="H3352" s="13">
        <f>IFERROR(IF($F3352="ALTA",$D3352*1,
IF($F3352="MEDIA",$D3352*0.97,
IF($F3352="BAJA",$D3352*0.9,
IF($F3352="LIQUIDAR",_xlfn.XLOOKUP(A3352,Rotación!$A:$A,Rotación!$O:$O,0,0,-1),"")))),"")</f>
        <v>14938000</v>
      </c>
      <c r="I3352" s="13">
        <f>IFERROR(IF($F3352="ALTA",$D3352*0.97,
IF($F3352="MEDIA",$D3352*0.94,
IF($F3352="BAJA",$D3352*0.87,
IF($F3352="LIQUIDAR",_xlfn.XLOOKUP(A3352,Rotación!$A:$A,Rotación!$O:$O,0,0,-1),"")))),"")</f>
        <v>14476000</v>
      </c>
      <c r="J3352" s="13">
        <f>IFERROR(IF($F3352="ALTA",$D3352*0.94,
IF($F3352="MEDIA",$D3352*0.9,
IF($F3352="BAJA",$D3352*0.85,
IF($F3352="LIQUIDAR",_xlfn.XLOOKUP(A3352,Rotación!$A:$A,Rotación!$O:$O,0,0,-1),"")))),"")</f>
        <v>13860000</v>
      </c>
      <c r="K3352" s="13">
        <f>_xlfn.XLOOKUP(A3352,Rotación!$A:$A,Rotación!$P:$P,"",0,-1)</f>
        <v>14590000</v>
      </c>
      <c r="L3352" s="25">
        <f t="shared" si="234"/>
        <v>-810000</v>
      </c>
      <c r="M3352" s="26">
        <f t="shared" si="235"/>
        <v>0.81168831168831168</v>
      </c>
    </row>
    <row r="3353" spans="1:13" x14ac:dyDescent="0.3">
      <c r="A3353" t="s">
        <v>9310</v>
      </c>
      <c r="B3353" t="s">
        <v>313</v>
      </c>
      <c r="C3353" t="s">
        <v>313</v>
      </c>
      <c r="D3353">
        <v>11700000</v>
      </c>
      <c r="E3353">
        <v>9500000</v>
      </c>
      <c r="F3353" t="s">
        <v>4033</v>
      </c>
      <c r="G3353" s="13">
        <f>IFERROR(IF($F3353="ALTA",$D3353*1.03,
IF($F3353="MEDIA",$D3353*1,
IF($F3353="BAJA",$D3353*0.92,
IF($F3353="LIQUIDAR",_xlfn.XLOOKUP(A3353,Rotación!$A:$A,Rotación!$O:$O,0,0,-1),"")))),"")</f>
        <v>11700000</v>
      </c>
      <c r="H3353" s="13">
        <f>IFERROR(IF($F3353="ALTA",$D3353*1,
IF($F3353="MEDIA",$D3353*0.97,
IF($F3353="BAJA",$D3353*0.9,
IF($F3353="LIQUIDAR",_xlfn.XLOOKUP(A3353,Rotación!$A:$A,Rotación!$O:$O,0,0,-1),"")))),"")</f>
        <v>11349000</v>
      </c>
      <c r="I3353" s="13">
        <f>IFERROR(IF($F3353="ALTA",$D3353*0.97,
IF($F3353="MEDIA",$D3353*0.94,
IF($F3353="BAJA",$D3353*0.87,
IF($F3353="LIQUIDAR",_xlfn.XLOOKUP(A3353,Rotación!$A:$A,Rotación!$O:$O,0,0,-1),"")))),"")</f>
        <v>10998000</v>
      </c>
      <c r="J3353" s="13">
        <f>IFERROR(IF($F3353="ALTA",$D3353*0.94,
IF($F3353="MEDIA",$D3353*0.9,
IF($F3353="BAJA",$D3353*0.85,
IF($F3353="LIQUIDAR",_xlfn.XLOOKUP(A3353,Rotación!$A:$A,Rotación!$O:$O,0,0,-1),"")))),"")</f>
        <v>10530000</v>
      </c>
      <c r="K3353" s="13" t="str">
        <f>_xlfn.XLOOKUP(A3353,Rotación!$A:$A,Rotación!$P:$P,"",0,-1)</f>
        <v/>
      </c>
      <c r="L3353" s="25" t="e">
        <f t="shared" si="234"/>
        <v>#VALUE!</v>
      </c>
      <c r="M3353" s="26">
        <f t="shared" si="235"/>
        <v>0.81196581196581197</v>
      </c>
    </row>
    <row r="3354" spans="1:13" x14ac:dyDescent="0.3">
      <c r="A3354" t="s">
        <v>9312</v>
      </c>
      <c r="B3354" t="s">
        <v>313</v>
      </c>
      <c r="C3354" t="s">
        <v>313</v>
      </c>
      <c r="D3354">
        <v>14000000</v>
      </c>
      <c r="E3354">
        <v>11500000</v>
      </c>
      <c r="F3354" t="s">
        <v>4033</v>
      </c>
      <c r="G3354" s="13">
        <f>IFERROR(IF($F3354="ALTA",$D3354*1.03,
IF($F3354="MEDIA",$D3354*1,
IF($F3354="BAJA",$D3354*0.92,
IF($F3354="LIQUIDAR",_xlfn.XLOOKUP(A3354,Rotación!$A:$A,Rotación!$O:$O,0,0,-1),"")))),"")</f>
        <v>14000000</v>
      </c>
      <c r="H3354" s="13">
        <f>IFERROR(IF($F3354="ALTA",$D3354*1,
IF($F3354="MEDIA",$D3354*0.97,
IF($F3354="BAJA",$D3354*0.9,
IF($F3354="LIQUIDAR",_xlfn.XLOOKUP(A3354,Rotación!$A:$A,Rotación!$O:$O,0,0,-1),"")))),"")</f>
        <v>13580000</v>
      </c>
      <c r="I3354" s="13">
        <f>IFERROR(IF($F3354="ALTA",$D3354*0.97,
IF($F3354="MEDIA",$D3354*0.94,
IF($F3354="BAJA",$D3354*0.87,
IF($F3354="LIQUIDAR",_xlfn.XLOOKUP(A3354,Rotación!$A:$A,Rotación!$O:$O,0,0,-1),"")))),"")</f>
        <v>13160000</v>
      </c>
      <c r="J3354" s="13">
        <f>IFERROR(IF($F3354="ALTA",$D3354*0.94,
IF($F3354="MEDIA",$D3354*0.9,
IF($F3354="BAJA",$D3354*0.85,
IF($F3354="LIQUIDAR",_xlfn.XLOOKUP(A3354,Rotación!$A:$A,Rotación!$O:$O,0,0,-1),"")))),"")</f>
        <v>12600000</v>
      </c>
      <c r="K3354" s="13" t="str">
        <f>_xlfn.XLOOKUP(A3354,Rotación!$A:$A,Rotación!$P:$P,"",0,-1)</f>
        <v/>
      </c>
      <c r="L3354" s="25" t="e">
        <f t="shared" si="234"/>
        <v>#VALUE!</v>
      </c>
      <c r="M3354" s="26">
        <f t="shared" si="235"/>
        <v>0.8214285714285714</v>
      </c>
    </row>
    <row r="3355" spans="1:13" x14ac:dyDescent="0.3">
      <c r="A3355" t="s">
        <v>9314</v>
      </c>
      <c r="B3355" t="s">
        <v>313</v>
      </c>
      <c r="C3355" t="s">
        <v>313</v>
      </c>
      <c r="D3355">
        <v>10400000</v>
      </c>
      <c r="E3355">
        <v>8700000</v>
      </c>
      <c r="F3355" t="s">
        <v>4033</v>
      </c>
      <c r="G3355" s="13">
        <f>IFERROR(IF($F3355="ALTA",$D3355*1.03,
IF($F3355="MEDIA",$D3355*1,
IF($F3355="BAJA",$D3355*0.92,
IF($F3355="LIQUIDAR",_xlfn.XLOOKUP(A3355,Rotación!$A:$A,Rotación!$O:$O,0,0,-1),"")))),"")</f>
        <v>10400000</v>
      </c>
      <c r="H3355" s="13">
        <f>IFERROR(IF($F3355="ALTA",$D3355*1,
IF($F3355="MEDIA",$D3355*0.97,
IF($F3355="BAJA",$D3355*0.9,
IF($F3355="LIQUIDAR",_xlfn.XLOOKUP(A3355,Rotación!$A:$A,Rotación!$O:$O,0,0,-1),"")))),"")</f>
        <v>10088000</v>
      </c>
      <c r="I3355" s="13">
        <f>IFERROR(IF($F3355="ALTA",$D3355*0.97,
IF($F3355="MEDIA",$D3355*0.94,
IF($F3355="BAJA",$D3355*0.87,
IF($F3355="LIQUIDAR",_xlfn.XLOOKUP(A3355,Rotación!$A:$A,Rotación!$O:$O,0,0,-1),"")))),"")</f>
        <v>9776000</v>
      </c>
      <c r="J3355" s="13">
        <f>IFERROR(IF($F3355="ALTA",$D3355*0.94,
IF($F3355="MEDIA",$D3355*0.9,
IF($F3355="BAJA",$D3355*0.85,
IF($F3355="LIQUIDAR",_xlfn.XLOOKUP(A3355,Rotación!$A:$A,Rotación!$O:$O,0,0,-1),"")))),"")</f>
        <v>9360000</v>
      </c>
      <c r="K3355" s="13" t="str">
        <f>_xlfn.XLOOKUP(A3355,Rotación!$A:$A,Rotación!$P:$P,"",0,-1)</f>
        <v/>
      </c>
      <c r="L3355" s="25" t="e">
        <f t="shared" si="234"/>
        <v>#VALUE!</v>
      </c>
      <c r="M3355" s="26">
        <f t="shared" si="235"/>
        <v>0.83653846153846156</v>
      </c>
    </row>
    <row r="3356" spans="1:13" x14ac:dyDescent="0.3">
      <c r="A3356" t="s">
        <v>9317</v>
      </c>
      <c r="B3356" t="s">
        <v>313</v>
      </c>
      <c r="C3356" t="s">
        <v>313</v>
      </c>
      <c r="D3356">
        <v>14000000</v>
      </c>
      <c r="E3356">
        <v>11000000</v>
      </c>
      <c r="F3356" t="s">
        <v>4033</v>
      </c>
      <c r="G3356" s="13">
        <f>IFERROR(IF($F3356="ALTA",$D3356*1.03,
IF($F3356="MEDIA",$D3356*1,
IF($F3356="BAJA",$D3356*0.92,
IF($F3356="LIQUIDAR",_xlfn.XLOOKUP(A3356,Rotación!$A:$A,Rotación!$O:$O,0,0,-1),"")))),"")</f>
        <v>14000000</v>
      </c>
      <c r="H3356" s="13">
        <f>IFERROR(IF($F3356="ALTA",$D3356*1,
IF($F3356="MEDIA",$D3356*0.97,
IF($F3356="BAJA",$D3356*0.9,
IF($F3356="LIQUIDAR",_xlfn.XLOOKUP(A3356,Rotación!$A:$A,Rotación!$O:$O,0,0,-1),"")))),"")</f>
        <v>13580000</v>
      </c>
      <c r="I3356" s="13">
        <f>IFERROR(IF($F3356="ALTA",$D3356*0.97,
IF($F3356="MEDIA",$D3356*0.94,
IF($F3356="BAJA",$D3356*0.87,
IF($F3356="LIQUIDAR",_xlfn.XLOOKUP(A3356,Rotación!$A:$A,Rotación!$O:$O,0,0,-1),"")))),"")</f>
        <v>13160000</v>
      </c>
      <c r="J3356" s="13">
        <f>IFERROR(IF($F3356="ALTA",$D3356*0.94,
IF($F3356="MEDIA",$D3356*0.9,
IF($F3356="BAJA",$D3356*0.85,
IF($F3356="LIQUIDAR",_xlfn.XLOOKUP(A3356,Rotación!$A:$A,Rotación!$O:$O,0,0,-1),"")))),"")</f>
        <v>12600000</v>
      </c>
      <c r="K3356" s="13" t="str">
        <f>_xlfn.XLOOKUP(A3356,Rotación!$A:$A,Rotación!$P:$P,"",0,-1)</f>
        <v/>
      </c>
      <c r="L3356" s="25" t="e">
        <f t="shared" si="234"/>
        <v>#VALUE!</v>
      </c>
      <c r="M3356" s="26">
        <f t="shared" si="235"/>
        <v>0.7857142857142857</v>
      </c>
    </row>
    <row r="3357" spans="1:13" x14ac:dyDescent="0.3">
      <c r="A3357" t="s">
        <v>9317</v>
      </c>
      <c r="B3357" t="s">
        <v>313</v>
      </c>
      <c r="C3357" t="s">
        <v>313</v>
      </c>
      <c r="D3357">
        <v>14000000</v>
      </c>
      <c r="E3357">
        <v>10800000</v>
      </c>
      <c r="F3357" t="s">
        <v>4033</v>
      </c>
      <c r="G3357" s="13">
        <f>IFERROR(IF($F3357="ALTA",$D3357*1.03,
IF($F3357="MEDIA",$D3357*1,
IF($F3357="BAJA",$D3357*0.92,
IF($F3357="LIQUIDAR",_xlfn.XLOOKUP(A3357,Rotación!$A:$A,Rotación!$O:$O,0,0,-1),"")))),"")</f>
        <v>14000000</v>
      </c>
      <c r="H3357" s="13">
        <f>IFERROR(IF($F3357="ALTA",$D3357*1,
IF($F3357="MEDIA",$D3357*0.97,
IF($F3357="BAJA",$D3357*0.9,
IF($F3357="LIQUIDAR",_xlfn.XLOOKUP(A3357,Rotación!$A:$A,Rotación!$O:$O,0,0,-1),"")))),"")</f>
        <v>13580000</v>
      </c>
      <c r="I3357" s="13">
        <f>IFERROR(IF($F3357="ALTA",$D3357*0.97,
IF($F3357="MEDIA",$D3357*0.94,
IF($F3357="BAJA",$D3357*0.87,
IF($F3357="LIQUIDAR",_xlfn.XLOOKUP(A3357,Rotación!$A:$A,Rotación!$O:$O,0,0,-1),"")))),"")</f>
        <v>13160000</v>
      </c>
      <c r="J3357" s="13">
        <f>IFERROR(IF($F3357="ALTA",$D3357*0.94,
IF($F3357="MEDIA",$D3357*0.9,
IF($F3357="BAJA",$D3357*0.85,
IF($F3357="LIQUIDAR",_xlfn.XLOOKUP(A3357,Rotación!$A:$A,Rotación!$O:$O,0,0,-1),"")))),"")</f>
        <v>12600000</v>
      </c>
      <c r="K3357" s="13" t="str">
        <f>_xlfn.XLOOKUP(A3357,Rotación!$A:$A,Rotación!$P:$P,"",0,-1)</f>
        <v/>
      </c>
      <c r="L3357" s="25" t="e">
        <f t="shared" si="234"/>
        <v>#VALUE!</v>
      </c>
      <c r="M3357" s="26">
        <f t="shared" si="235"/>
        <v>0.77142857142857146</v>
      </c>
    </row>
    <row r="3358" spans="1:13" x14ac:dyDescent="0.3">
      <c r="A3358" t="s">
        <v>9319</v>
      </c>
      <c r="B3358" t="s">
        <v>313</v>
      </c>
      <c r="C3358" t="s">
        <v>313</v>
      </c>
      <c r="D3358">
        <v>7900000</v>
      </c>
      <c r="E3358">
        <v>6800000</v>
      </c>
      <c r="F3358" t="s">
        <v>5390</v>
      </c>
      <c r="G3358" s="13">
        <f>IFERROR(IF($F3358="ALTA",$D3358*1.03,
IF($F3358="MEDIA",$D3358*1,
IF($F3358="BAJA",$D3358*0.92,
IF($F3358="LIQUIDAR",_xlfn.XLOOKUP(A3358,Rotación!$A:$A,Rotación!$O:$O,0,0,-1),"")))),"")</f>
        <v>8137000</v>
      </c>
      <c r="H3358" s="13">
        <f>IFERROR(IF($F3358="ALTA",$D3358*1,
IF($F3358="MEDIA",$D3358*0.97,
IF($F3358="BAJA",$D3358*0.9,
IF($F3358="LIQUIDAR",_xlfn.XLOOKUP(A3358,Rotación!$A:$A,Rotación!$O:$O,0,0,-1),"")))),"")</f>
        <v>7900000</v>
      </c>
      <c r="I3358" s="13">
        <f>IFERROR(IF($F3358="ALTA",$D3358*0.97,
IF($F3358="MEDIA",$D3358*0.94,
IF($F3358="BAJA",$D3358*0.87,
IF($F3358="LIQUIDAR",_xlfn.XLOOKUP(A3358,Rotación!$A:$A,Rotación!$O:$O,0,0,-1),"")))),"")</f>
        <v>7663000</v>
      </c>
      <c r="J3358" s="13">
        <f>IFERROR(IF($F3358="ALTA",$D3358*0.94,
IF($F3358="MEDIA",$D3358*0.9,
IF($F3358="BAJA",$D3358*0.85,
IF($F3358="LIQUIDAR",_xlfn.XLOOKUP(A3358,Rotación!$A:$A,Rotación!$O:$O,0,0,-1),"")))),"")</f>
        <v>7426000</v>
      </c>
      <c r="K3358" s="13" t="str">
        <f>_xlfn.XLOOKUP(A3358,Rotación!$A:$A,Rotación!$P:$P,"",0,-1)</f>
        <v/>
      </c>
      <c r="L3358" s="25" t="e">
        <f t="shared" si="234"/>
        <v>#VALUE!</v>
      </c>
      <c r="M3358" s="26">
        <f t="shared" si="235"/>
        <v>0.86075949367088611</v>
      </c>
    </row>
    <row r="3359" spans="1:13" x14ac:dyDescent="0.3">
      <c r="A3359" t="s">
        <v>9321</v>
      </c>
      <c r="B3359" t="s">
        <v>313</v>
      </c>
      <c r="C3359" t="s">
        <v>313</v>
      </c>
      <c r="D3359">
        <v>7800000</v>
      </c>
      <c r="E3359">
        <v>6500000</v>
      </c>
      <c r="F3359" t="s">
        <v>5390</v>
      </c>
      <c r="G3359" s="13">
        <f>IFERROR(IF($F3359="ALTA",$D3359*1.03,
IF($F3359="MEDIA",$D3359*1,
IF($F3359="BAJA",$D3359*0.92,
IF($F3359="LIQUIDAR",_xlfn.XLOOKUP(A3359,Rotación!$A:$A,Rotación!$O:$O,0,0,-1),"")))),"")</f>
        <v>8034000</v>
      </c>
      <c r="H3359" s="13">
        <f>IFERROR(IF($F3359="ALTA",$D3359*1,
IF($F3359="MEDIA",$D3359*0.97,
IF($F3359="BAJA",$D3359*0.9,
IF($F3359="LIQUIDAR",_xlfn.XLOOKUP(A3359,Rotación!$A:$A,Rotación!$O:$O,0,0,-1),"")))),"")</f>
        <v>7800000</v>
      </c>
      <c r="I3359" s="13">
        <f>IFERROR(IF($F3359="ALTA",$D3359*0.97,
IF($F3359="MEDIA",$D3359*0.94,
IF($F3359="BAJA",$D3359*0.87,
IF($F3359="LIQUIDAR",_xlfn.XLOOKUP(A3359,Rotación!$A:$A,Rotación!$O:$O,0,0,-1),"")))),"")</f>
        <v>7566000</v>
      </c>
      <c r="J3359" s="13">
        <f>IFERROR(IF($F3359="ALTA",$D3359*0.94,
IF($F3359="MEDIA",$D3359*0.9,
IF($F3359="BAJA",$D3359*0.85,
IF($F3359="LIQUIDAR",_xlfn.XLOOKUP(A3359,Rotación!$A:$A,Rotación!$O:$O,0,0,-1),"")))),"")</f>
        <v>7332000</v>
      </c>
      <c r="K3359" s="13" t="str">
        <f>_xlfn.XLOOKUP(A3359,Rotación!$A:$A,Rotación!$P:$P,"",0,-1)</f>
        <v/>
      </c>
      <c r="L3359" s="25" t="e">
        <f t="shared" si="234"/>
        <v>#VALUE!</v>
      </c>
      <c r="M3359" s="26">
        <f t="shared" si="235"/>
        <v>0.83333333333333337</v>
      </c>
    </row>
    <row r="3360" spans="1:13" x14ac:dyDescent="0.3">
      <c r="A3360" t="s">
        <v>9307</v>
      </c>
      <c r="B3360" t="s">
        <v>313</v>
      </c>
      <c r="C3360" t="s">
        <v>313</v>
      </c>
      <c r="D3360">
        <v>15400000</v>
      </c>
      <c r="E3360">
        <v>14000000</v>
      </c>
      <c r="F3360" t="s">
        <v>5390</v>
      </c>
      <c r="G3360" s="13">
        <f>IFERROR(IF($F3360="ALTA",$D3360*1.03,
IF($F3360="MEDIA",$D3360*1,
IF($F3360="BAJA",$D3360*0.92,
IF($F3360="LIQUIDAR",_xlfn.XLOOKUP(A3360,Rotación!$A:$A,Rotación!$O:$O,0,0,-1),"")))),"")</f>
        <v>15862000</v>
      </c>
      <c r="H3360" s="13">
        <f>IFERROR(IF($F3360="ALTA",$D3360*1,
IF($F3360="MEDIA",$D3360*0.97,
IF($F3360="BAJA",$D3360*0.9,
IF($F3360="LIQUIDAR",_xlfn.XLOOKUP(A3360,Rotación!$A:$A,Rotación!$O:$O,0,0,-1),"")))),"")</f>
        <v>15400000</v>
      </c>
      <c r="I3360" s="13">
        <f>IFERROR(IF($F3360="ALTA",$D3360*0.97,
IF($F3360="MEDIA",$D3360*0.94,
IF($F3360="BAJA",$D3360*0.87,
IF($F3360="LIQUIDAR",_xlfn.XLOOKUP(A3360,Rotación!$A:$A,Rotación!$O:$O,0,0,-1),"")))),"")</f>
        <v>14938000</v>
      </c>
      <c r="J3360" s="13">
        <f>IFERROR(IF($F3360="ALTA",$D3360*0.94,
IF($F3360="MEDIA",$D3360*0.9,
IF($F3360="BAJA",$D3360*0.85,
IF($F3360="LIQUIDAR",_xlfn.XLOOKUP(A3360,Rotación!$A:$A,Rotación!$O:$O,0,0,-1),"")))),"")</f>
        <v>14476000</v>
      </c>
      <c r="K3360" s="13" t="str">
        <f>_xlfn.XLOOKUP(A3360,Rotación!$A:$A,Rotación!$P:$P,"",0,-1)</f>
        <v/>
      </c>
      <c r="L3360" s="25" t="e">
        <f t="shared" si="234"/>
        <v>#VALUE!</v>
      </c>
      <c r="M3360" s="26">
        <f t="shared" si="235"/>
        <v>0.90909090909090906</v>
      </c>
    </row>
    <row r="3361" spans="1:13" x14ac:dyDescent="0.3">
      <c r="A3361" t="s">
        <v>9276</v>
      </c>
      <c r="B3361" t="s">
        <v>313</v>
      </c>
      <c r="C3361" t="s">
        <v>313</v>
      </c>
      <c r="D3361">
        <v>16700000</v>
      </c>
      <c r="E3361">
        <v>14800000</v>
      </c>
      <c r="F3361" t="s">
        <v>5391</v>
      </c>
      <c r="G3361" s="13">
        <f>IFERROR(IF($F3361="ALTA",$D3361*1.03,
IF($F3361="MEDIA",$D3361*1,
IF($F3361="BAJA",$D3361*0.92,
IF($F3361="LIQUIDAR",_xlfn.XLOOKUP(A3361,Rotación!$A:$A,Rotación!$O:$O,0,0,-1),"")))),"")</f>
        <v>15364000</v>
      </c>
      <c r="H3361" s="13">
        <f>IFERROR(IF($F3361="ALTA",$D3361*1,
IF($F3361="MEDIA",$D3361*0.97,
IF($F3361="BAJA",$D3361*0.9,
IF($F3361="LIQUIDAR",_xlfn.XLOOKUP(A3361,Rotación!$A:$A,Rotación!$O:$O,0,0,-1),"")))),"")</f>
        <v>15030000</v>
      </c>
      <c r="I3361" s="13">
        <f>IFERROR(IF($F3361="ALTA",$D3361*0.97,
IF($F3361="MEDIA",$D3361*0.94,
IF($F3361="BAJA",$D3361*0.87,
IF($F3361="LIQUIDAR",_xlfn.XLOOKUP(A3361,Rotación!$A:$A,Rotación!$O:$O,0,0,-1),"")))),"")</f>
        <v>14529000</v>
      </c>
      <c r="J3361" s="13">
        <f>IFERROR(IF($F3361="ALTA",$D3361*0.94,
IF($F3361="MEDIA",$D3361*0.9,
IF($F3361="BAJA",$D3361*0.85,
IF($F3361="LIQUIDAR",_xlfn.XLOOKUP(A3361,Rotación!$A:$A,Rotación!$O:$O,0,0,-1),"")))),"")</f>
        <v>14195000</v>
      </c>
      <c r="K3361" s="13" t="str">
        <f>_xlfn.XLOOKUP(A3361,Rotación!$A:$A,Rotación!$P:$P,"",0,-1)</f>
        <v/>
      </c>
      <c r="L3361" s="25" t="e">
        <f t="shared" si="234"/>
        <v>#VALUE!</v>
      </c>
      <c r="M3361" s="26">
        <f t="shared" si="235"/>
        <v>0.88622754491017963</v>
      </c>
    </row>
    <row r="3362" spans="1:13" x14ac:dyDescent="0.3">
      <c r="A3362" t="s">
        <v>10112</v>
      </c>
      <c r="B3362" t="s">
        <v>313</v>
      </c>
      <c r="C3362" t="s">
        <v>313</v>
      </c>
      <c r="D3362">
        <v>19700000</v>
      </c>
      <c r="E3362">
        <v>16000000</v>
      </c>
      <c r="F3362" t="s">
        <v>5391</v>
      </c>
      <c r="G3362" s="13">
        <f>IFERROR(IF($F3362="ALTA",$D3362*1.03,
IF($F3362="MEDIA",$D3362*1,
IF($F3362="BAJA",$D3362*0.92,
IF($F3362="LIQUIDAR",_xlfn.XLOOKUP(A3362,Rotación!$A:$A,Rotación!$O:$O,0,0,-1),"")))),"")</f>
        <v>18124000</v>
      </c>
      <c r="H3362" s="13">
        <f>IFERROR(IF($F3362="ALTA",$D3362*1,
IF($F3362="MEDIA",$D3362*0.97,
IF($F3362="BAJA",$D3362*0.9,
IF($F3362="LIQUIDAR",_xlfn.XLOOKUP(A3362,Rotación!$A:$A,Rotación!$O:$O,0,0,-1),"")))),"")</f>
        <v>17730000</v>
      </c>
      <c r="I3362" s="13">
        <f>IFERROR(IF($F3362="ALTA",$D3362*0.97,
IF($F3362="MEDIA",$D3362*0.94,
IF($F3362="BAJA",$D3362*0.87,
IF($F3362="LIQUIDAR",_xlfn.XLOOKUP(A3362,Rotación!$A:$A,Rotación!$O:$O,0,0,-1),"")))),"")</f>
        <v>17139000</v>
      </c>
      <c r="J3362" s="13">
        <f>IFERROR(IF($F3362="ALTA",$D3362*0.94,
IF($F3362="MEDIA",$D3362*0.9,
IF($F3362="BAJA",$D3362*0.85,
IF($F3362="LIQUIDAR",_xlfn.XLOOKUP(A3362,Rotación!$A:$A,Rotación!$O:$O,0,0,-1),"")))),"")</f>
        <v>16745000</v>
      </c>
      <c r="K3362" s="13" t="str">
        <f>_xlfn.XLOOKUP(A3362,Rotación!$A:$A,Rotación!$P:$P,"",0,-1)</f>
        <v/>
      </c>
      <c r="L3362" s="25" t="e">
        <f t="shared" si="234"/>
        <v>#VALUE!</v>
      </c>
      <c r="M3362" s="26">
        <f t="shared" si="235"/>
        <v>0.81218274111675126</v>
      </c>
    </row>
    <row r="3363" spans="1:13" x14ac:dyDescent="0.3">
      <c r="A3363" t="s">
        <v>9324</v>
      </c>
      <c r="B3363" t="s">
        <v>313</v>
      </c>
      <c r="C3363" t="s">
        <v>313</v>
      </c>
      <c r="D3363">
        <v>14200000</v>
      </c>
      <c r="E3363">
        <v>11700000</v>
      </c>
      <c r="F3363" t="s">
        <v>5391</v>
      </c>
      <c r="G3363" s="13">
        <f>IFERROR(IF($F3363="ALTA",$D3363*1.03,
IF($F3363="MEDIA",$D3363*1,
IF($F3363="BAJA",$D3363*0.92,
IF($F3363="LIQUIDAR",_xlfn.XLOOKUP(A3363,Rotación!$A:$A,Rotación!$O:$O,0,0,-1),"")))),"")</f>
        <v>13064000</v>
      </c>
      <c r="H3363" s="13">
        <f>IFERROR(IF($F3363="ALTA",$D3363*1,
IF($F3363="MEDIA",$D3363*0.97,
IF($F3363="BAJA",$D3363*0.9,
IF($F3363="LIQUIDAR",_xlfn.XLOOKUP(A3363,Rotación!$A:$A,Rotación!$O:$O,0,0,-1),"")))),"")</f>
        <v>12780000</v>
      </c>
      <c r="I3363" s="13">
        <f>IFERROR(IF($F3363="ALTA",$D3363*0.97,
IF($F3363="MEDIA",$D3363*0.94,
IF($F3363="BAJA",$D3363*0.87,
IF($F3363="LIQUIDAR",_xlfn.XLOOKUP(A3363,Rotación!$A:$A,Rotación!$O:$O,0,0,-1),"")))),"")</f>
        <v>12354000</v>
      </c>
      <c r="J3363" s="13">
        <f>IFERROR(IF($F3363="ALTA",$D3363*0.94,
IF($F3363="MEDIA",$D3363*0.9,
IF($F3363="BAJA",$D3363*0.85,
IF($F3363="LIQUIDAR",_xlfn.XLOOKUP(A3363,Rotación!$A:$A,Rotación!$O:$O,0,0,-1),"")))),"")</f>
        <v>12070000</v>
      </c>
      <c r="K3363" s="13" t="str">
        <f>_xlfn.XLOOKUP(A3363,Rotación!$A:$A,Rotación!$P:$P,"",0,-1)</f>
        <v/>
      </c>
      <c r="L3363" s="25" t="e">
        <f t="shared" si="234"/>
        <v>#VALUE!</v>
      </c>
      <c r="M3363" s="26">
        <f t="shared" si="235"/>
        <v>0.823943661971831</v>
      </c>
    </row>
    <row r="3364" spans="1:13" x14ac:dyDescent="0.3">
      <c r="A3364" t="s">
        <v>9326</v>
      </c>
      <c r="B3364" t="s">
        <v>313</v>
      </c>
      <c r="C3364" t="s">
        <v>313</v>
      </c>
      <c r="D3364">
        <v>19600000</v>
      </c>
      <c r="E3364">
        <v>15000000</v>
      </c>
      <c r="F3364" t="s">
        <v>5391</v>
      </c>
      <c r="G3364" s="13">
        <f>IFERROR(IF($F3364="ALTA",$D3364*1.03,
IF($F3364="MEDIA",$D3364*1,
IF($F3364="BAJA",$D3364*0.92,
IF($F3364="LIQUIDAR",_xlfn.XLOOKUP(A3364,Rotación!$A:$A,Rotación!$O:$O,0,0,-1),"")))),"")</f>
        <v>18032000</v>
      </c>
      <c r="H3364" s="13">
        <f>IFERROR(IF($F3364="ALTA",$D3364*1,
IF($F3364="MEDIA",$D3364*0.97,
IF($F3364="BAJA",$D3364*0.9,
IF($F3364="LIQUIDAR",_xlfn.XLOOKUP(A3364,Rotación!$A:$A,Rotación!$O:$O,0,0,-1),"")))),"")</f>
        <v>17640000</v>
      </c>
      <c r="I3364" s="13">
        <f>IFERROR(IF($F3364="ALTA",$D3364*0.97,
IF($F3364="MEDIA",$D3364*0.94,
IF($F3364="BAJA",$D3364*0.87,
IF($F3364="LIQUIDAR",_xlfn.XLOOKUP(A3364,Rotación!$A:$A,Rotación!$O:$O,0,0,-1),"")))),"")</f>
        <v>17052000</v>
      </c>
      <c r="J3364" s="13">
        <f>IFERROR(IF($F3364="ALTA",$D3364*0.94,
IF($F3364="MEDIA",$D3364*0.9,
IF($F3364="BAJA",$D3364*0.85,
IF($F3364="LIQUIDAR",_xlfn.XLOOKUP(A3364,Rotación!$A:$A,Rotación!$O:$O,0,0,-1),"")))),"")</f>
        <v>16660000</v>
      </c>
      <c r="K3364" s="13" t="str">
        <f>_xlfn.XLOOKUP(A3364,Rotación!$A:$A,Rotación!$P:$P,"",0,-1)</f>
        <v/>
      </c>
      <c r="L3364" s="25" t="e">
        <f t="shared" si="234"/>
        <v>#VALUE!</v>
      </c>
      <c r="M3364" s="26">
        <f t="shared" si="235"/>
        <v>0.76530612244897955</v>
      </c>
    </row>
    <row r="3365" spans="1:13" x14ac:dyDescent="0.3">
      <c r="A3365" t="s">
        <v>9330</v>
      </c>
      <c r="B3365" t="s">
        <v>313</v>
      </c>
      <c r="C3365" t="s">
        <v>313</v>
      </c>
      <c r="D3365">
        <v>26600000</v>
      </c>
      <c r="E3365">
        <v>19000000</v>
      </c>
      <c r="F3365" t="s">
        <v>5391</v>
      </c>
      <c r="G3365" s="13">
        <f>IFERROR(IF($F3365="ALTA",$D3365*1.03,
IF($F3365="MEDIA",$D3365*1,
IF($F3365="BAJA",$D3365*0.92,
IF($F3365="LIQUIDAR",_xlfn.XLOOKUP(A3365,Rotación!$A:$A,Rotación!$O:$O,0,0,-1),"")))),"")</f>
        <v>24472000</v>
      </c>
      <c r="H3365" s="13">
        <f>IFERROR(IF($F3365="ALTA",$D3365*1,
IF($F3365="MEDIA",$D3365*0.97,
IF($F3365="BAJA",$D3365*0.9,
IF($F3365="LIQUIDAR",_xlfn.XLOOKUP(A3365,Rotación!$A:$A,Rotación!$O:$O,0,0,-1),"")))),"")</f>
        <v>23940000</v>
      </c>
      <c r="I3365" s="13">
        <f>IFERROR(IF($F3365="ALTA",$D3365*0.97,
IF($F3365="MEDIA",$D3365*0.94,
IF($F3365="BAJA",$D3365*0.87,
IF($F3365="LIQUIDAR",_xlfn.XLOOKUP(A3365,Rotación!$A:$A,Rotación!$O:$O,0,0,-1),"")))),"")</f>
        <v>23142000</v>
      </c>
      <c r="J3365" s="13">
        <f>IFERROR(IF($F3365="ALTA",$D3365*0.94,
IF($F3365="MEDIA",$D3365*0.9,
IF($F3365="BAJA",$D3365*0.85,
IF($F3365="LIQUIDAR",_xlfn.XLOOKUP(A3365,Rotación!$A:$A,Rotación!$O:$O,0,0,-1),"")))),"")</f>
        <v>22610000</v>
      </c>
      <c r="K3365" s="13" t="str">
        <f>_xlfn.XLOOKUP(A3365,Rotación!$A:$A,Rotación!$P:$P,"",0,-1)</f>
        <v/>
      </c>
      <c r="L3365" s="25" t="e">
        <f t="shared" si="234"/>
        <v>#VALUE!</v>
      </c>
      <c r="M3365" s="26">
        <f t="shared" si="235"/>
        <v>0.7142857142857143</v>
      </c>
    </row>
    <row r="3366" spans="1:13" x14ac:dyDescent="0.3">
      <c r="A3366" t="s">
        <v>9338</v>
      </c>
      <c r="B3366" t="s">
        <v>313</v>
      </c>
      <c r="C3366" t="s">
        <v>313</v>
      </c>
      <c r="D3366">
        <v>26600000</v>
      </c>
      <c r="E3366">
        <v>19000000</v>
      </c>
      <c r="F3366" t="s">
        <v>5391</v>
      </c>
      <c r="G3366" s="13">
        <f>IFERROR(IF($F3366="ALTA",$D3366*1.03,
IF($F3366="MEDIA",$D3366*1,
IF($F3366="BAJA",$D3366*0.92,
IF($F3366="LIQUIDAR",_xlfn.XLOOKUP(A3366,Rotación!$A:$A,Rotación!$O:$O,0,0,-1),"")))),"")</f>
        <v>24472000</v>
      </c>
      <c r="H3366" s="13">
        <f>IFERROR(IF($F3366="ALTA",$D3366*1,
IF($F3366="MEDIA",$D3366*0.97,
IF($F3366="BAJA",$D3366*0.9,
IF($F3366="LIQUIDAR",_xlfn.XLOOKUP(A3366,Rotación!$A:$A,Rotación!$O:$O,0,0,-1),"")))),"")</f>
        <v>23940000</v>
      </c>
      <c r="I3366" s="13">
        <f>IFERROR(IF($F3366="ALTA",$D3366*0.97,
IF($F3366="MEDIA",$D3366*0.94,
IF($F3366="BAJA",$D3366*0.87,
IF($F3366="LIQUIDAR",_xlfn.XLOOKUP(A3366,Rotación!$A:$A,Rotación!$O:$O,0,0,-1),"")))),"")</f>
        <v>23142000</v>
      </c>
      <c r="J3366" s="13">
        <f>IFERROR(IF($F3366="ALTA",$D3366*0.94,
IF($F3366="MEDIA",$D3366*0.9,
IF($F3366="BAJA",$D3366*0.85,
IF($F3366="LIQUIDAR",_xlfn.XLOOKUP(A3366,Rotación!$A:$A,Rotación!$O:$O,0,0,-1),"")))),"")</f>
        <v>22610000</v>
      </c>
      <c r="K3366" s="13" t="str">
        <f>_xlfn.XLOOKUP(A3366,Rotación!$A:$A,Rotación!$P:$P,"",0,-1)</f>
        <v/>
      </c>
      <c r="L3366" s="25" t="e">
        <f t="shared" si="234"/>
        <v>#VALUE!</v>
      </c>
      <c r="M3366" s="26">
        <f t="shared" si="235"/>
        <v>0.7142857142857143</v>
      </c>
    </row>
    <row r="3367" spans="1:13" x14ac:dyDescent="0.3">
      <c r="A3367" t="s">
        <v>8731</v>
      </c>
      <c r="B3367" t="s">
        <v>313</v>
      </c>
      <c r="C3367" t="s">
        <v>313</v>
      </c>
      <c r="D3367">
        <v>19400000</v>
      </c>
      <c r="E3367">
        <v>15500000</v>
      </c>
      <c r="F3367" t="s">
        <v>5391</v>
      </c>
      <c r="G3367" s="13">
        <f>IFERROR(IF($F3367="ALTA",$D3367*1.03,
IF($F3367="MEDIA",$D3367*1,
IF($F3367="BAJA",$D3367*0.92,
IF($F3367="LIQUIDAR",_xlfn.XLOOKUP(A3367,Rotación!$A:$A,Rotación!$O:$O,0,0,-1),"")))),"")</f>
        <v>17848000</v>
      </c>
      <c r="H3367" s="13">
        <f>IFERROR(IF($F3367="ALTA",$D3367*1,
IF($F3367="MEDIA",$D3367*0.97,
IF($F3367="BAJA",$D3367*0.9,
IF($F3367="LIQUIDAR",_xlfn.XLOOKUP(A3367,Rotación!$A:$A,Rotación!$O:$O,0,0,-1),"")))),"")</f>
        <v>17460000</v>
      </c>
      <c r="I3367" s="13">
        <f>IFERROR(IF($F3367="ALTA",$D3367*0.97,
IF($F3367="MEDIA",$D3367*0.94,
IF($F3367="BAJA",$D3367*0.87,
IF($F3367="LIQUIDAR",_xlfn.XLOOKUP(A3367,Rotación!$A:$A,Rotación!$O:$O,0,0,-1),"")))),"")</f>
        <v>16878000</v>
      </c>
      <c r="J3367" s="13">
        <f>IFERROR(IF($F3367="ALTA",$D3367*0.94,
IF($F3367="MEDIA",$D3367*0.9,
IF($F3367="BAJA",$D3367*0.85,
IF($F3367="LIQUIDAR",_xlfn.XLOOKUP(A3367,Rotación!$A:$A,Rotación!$O:$O,0,0,-1),"")))),"")</f>
        <v>16490000</v>
      </c>
      <c r="K3367" s="13" t="str">
        <f>_xlfn.XLOOKUP(A3367,Rotación!$A:$A,Rotación!$P:$P,"",0,-1)</f>
        <v/>
      </c>
      <c r="L3367" s="25" t="e">
        <f t="shared" si="234"/>
        <v>#VALUE!</v>
      </c>
      <c r="M3367" s="26">
        <f t="shared" si="235"/>
        <v>0.7989690721649485</v>
      </c>
    </row>
    <row r="3368" spans="1:13" x14ac:dyDescent="0.3">
      <c r="A3368" t="s">
        <v>9345</v>
      </c>
      <c r="B3368" t="s">
        <v>313</v>
      </c>
      <c r="C3368" t="s">
        <v>313</v>
      </c>
      <c r="D3368">
        <v>13100000</v>
      </c>
      <c r="E3368">
        <v>11000000</v>
      </c>
      <c r="F3368" t="s">
        <v>5391</v>
      </c>
      <c r="G3368" s="13">
        <f>IFERROR(IF($F3368="ALTA",$D3368*1.03,
IF($F3368="MEDIA",$D3368*1,
IF($F3368="BAJA",$D3368*0.92,
IF($F3368="LIQUIDAR",_xlfn.XLOOKUP(A3368,Rotación!$A:$A,Rotación!$O:$O,0,0,-1),"")))),"")</f>
        <v>12052000</v>
      </c>
      <c r="H3368" s="13">
        <f>IFERROR(IF($F3368="ALTA",$D3368*1,
IF($F3368="MEDIA",$D3368*0.97,
IF($F3368="BAJA",$D3368*0.9,
IF($F3368="LIQUIDAR",_xlfn.XLOOKUP(A3368,Rotación!$A:$A,Rotación!$O:$O,0,0,-1),"")))),"")</f>
        <v>11790000</v>
      </c>
      <c r="I3368" s="13">
        <f>IFERROR(IF($F3368="ALTA",$D3368*0.97,
IF($F3368="MEDIA",$D3368*0.94,
IF($F3368="BAJA",$D3368*0.87,
IF($F3368="LIQUIDAR",_xlfn.XLOOKUP(A3368,Rotación!$A:$A,Rotación!$O:$O,0,0,-1),"")))),"")</f>
        <v>11397000</v>
      </c>
      <c r="J3368" s="13">
        <f>IFERROR(IF($F3368="ALTA",$D3368*0.94,
IF($F3368="MEDIA",$D3368*0.9,
IF($F3368="BAJA",$D3368*0.85,
IF($F3368="LIQUIDAR",_xlfn.XLOOKUP(A3368,Rotación!$A:$A,Rotación!$O:$O,0,0,-1),"")))),"")</f>
        <v>11135000</v>
      </c>
      <c r="K3368" s="13" t="str">
        <f>_xlfn.XLOOKUP(A3368,Rotación!$A:$A,Rotación!$P:$P,"",0,-1)</f>
        <v/>
      </c>
      <c r="L3368" s="25" t="e">
        <f t="shared" si="234"/>
        <v>#VALUE!</v>
      </c>
      <c r="M3368" s="26">
        <f t="shared" si="235"/>
        <v>0.83969465648854957</v>
      </c>
    </row>
    <row r="3369" spans="1:13" x14ac:dyDescent="0.3">
      <c r="A3369" t="s">
        <v>9347</v>
      </c>
      <c r="B3369" t="s">
        <v>313</v>
      </c>
      <c r="C3369" t="s">
        <v>313</v>
      </c>
      <c r="D3369">
        <v>9200000</v>
      </c>
      <c r="E3369">
        <v>7500000</v>
      </c>
      <c r="F3369" t="s">
        <v>4033</v>
      </c>
      <c r="G3369" s="13">
        <f>IFERROR(IF($F3369="ALTA",$D3369*1.03,
IF($F3369="MEDIA",$D3369*1,
IF($F3369="BAJA",$D3369*0.92,
IF($F3369="LIQUIDAR",_xlfn.XLOOKUP(A3369,Rotación!$A:$A,Rotación!$O:$O,0,0,-1),"")))),"")</f>
        <v>9200000</v>
      </c>
      <c r="H3369" s="13">
        <f>IFERROR(IF($F3369="ALTA",$D3369*1,
IF($F3369="MEDIA",$D3369*0.97,
IF($F3369="BAJA",$D3369*0.9,
IF($F3369="LIQUIDAR",_xlfn.XLOOKUP(A3369,Rotación!$A:$A,Rotación!$O:$O,0,0,-1),"")))),"")</f>
        <v>8924000</v>
      </c>
      <c r="I3369" s="13">
        <f>IFERROR(IF($F3369="ALTA",$D3369*0.97,
IF($F3369="MEDIA",$D3369*0.94,
IF($F3369="BAJA",$D3369*0.87,
IF($F3369="LIQUIDAR",_xlfn.XLOOKUP(A3369,Rotación!$A:$A,Rotación!$O:$O,0,0,-1),"")))),"")</f>
        <v>8648000</v>
      </c>
      <c r="J3369" s="13">
        <f>IFERROR(IF($F3369="ALTA",$D3369*0.94,
IF($F3369="MEDIA",$D3369*0.9,
IF($F3369="BAJA",$D3369*0.85,
IF($F3369="LIQUIDAR",_xlfn.XLOOKUP(A3369,Rotación!$A:$A,Rotación!$O:$O,0,0,-1),"")))),"")</f>
        <v>8280000</v>
      </c>
      <c r="K3369" s="13" t="str">
        <f>_xlfn.XLOOKUP(A3369,Rotación!$A:$A,Rotación!$P:$P,"",0,-1)</f>
        <v/>
      </c>
      <c r="L3369" s="25" t="e">
        <f t="shared" si="234"/>
        <v>#VALUE!</v>
      </c>
      <c r="M3369" s="26">
        <f t="shared" si="235"/>
        <v>0.81521739130434778</v>
      </c>
    </row>
    <row r="3370" spans="1:13" x14ac:dyDescent="0.3">
      <c r="A3370" t="s">
        <v>5263</v>
      </c>
      <c r="B3370" t="s">
        <v>188</v>
      </c>
      <c r="C3370" t="s">
        <v>5755</v>
      </c>
      <c r="D3370">
        <v>12400000</v>
      </c>
      <c r="E3370">
        <v>10000000</v>
      </c>
      <c r="F3370" t="s">
        <v>5390</v>
      </c>
      <c r="G3370" s="13">
        <f>IFERROR(IF($F3370="ALTA",$D3370*1.03,
IF($F3370="MEDIA",$D3370*1,
IF($F3370="BAJA",$D3370*0.92,
IF($F3370="LIQUIDAR",_xlfn.XLOOKUP(A3370,Rotación!$A:$A,Rotación!$O:$O,0,0,-1),"")))),"")</f>
        <v>12772000</v>
      </c>
      <c r="H3370" s="13">
        <f>IFERROR(IF($F3370="ALTA",$D3370*1,
IF($F3370="MEDIA",$D3370*0.97,
IF($F3370="BAJA",$D3370*0.9,
IF($F3370="LIQUIDAR",_xlfn.XLOOKUP(A3370,Rotación!$A:$A,Rotación!$O:$O,0,0,-1),"")))),"")</f>
        <v>12400000</v>
      </c>
      <c r="I3370" s="13">
        <f>IFERROR(IF($F3370="ALTA",$D3370*0.97,
IF($F3370="MEDIA",$D3370*0.94,
IF($F3370="BAJA",$D3370*0.87,
IF($F3370="LIQUIDAR",_xlfn.XLOOKUP(A3370,Rotación!$A:$A,Rotación!$O:$O,0,0,-1),"")))),"")</f>
        <v>12028000</v>
      </c>
      <c r="J3370" s="13">
        <f>IFERROR(IF($F3370="ALTA",$D3370*0.94,
IF($F3370="MEDIA",$D3370*0.9,
IF($F3370="BAJA",$D3370*0.85,
IF($F3370="LIQUIDAR",_xlfn.XLOOKUP(A3370,Rotación!$A:$A,Rotación!$O:$O,0,0,-1),"")))),"")</f>
        <v>11656000</v>
      </c>
      <c r="K3370" s="13" t="str">
        <f>_xlfn.XLOOKUP(A3370,Rotación!$A:$A,Rotación!$P:$P,"",0,-1)</f>
        <v/>
      </c>
      <c r="L3370" s="25" t="e">
        <f t="shared" si="234"/>
        <v>#VALUE!</v>
      </c>
      <c r="M3370" s="26">
        <f t="shared" si="235"/>
        <v>0.80645161290322576</v>
      </c>
    </row>
    <row r="3371" spans="1:13" x14ac:dyDescent="0.3">
      <c r="A3371" t="s">
        <v>9350</v>
      </c>
      <c r="B3371" t="s">
        <v>313</v>
      </c>
      <c r="C3371" t="s">
        <v>313</v>
      </c>
      <c r="D3371">
        <v>13300000</v>
      </c>
      <c r="E3371">
        <v>10500000</v>
      </c>
      <c r="F3371" t="s">
        <v>5391</v>
      </c>
      <c r="G3371" s="13">
        <f>IFERROR(IF($F3371="ALTA",$D3371*1.03,
IF($F3371="MEDIA",$D3371*1,
IF($F3371="BAJA",$D3371*0.92,
IF($F3371="LIQUIDAR",_xlfn.XLOOKUP(A3371,Rotación!$A:$A,Rotación!$O:$O,0,0,-1),"")))),"")</f>
        <v>12236000</v>
      </c>
      <c r="H3371" s="13">
        <f>IFERROR(IF($F3371="ALTA",$D3371*1,
IF($F3371="MEDIA",$D3371*0.97,
IF($F3371="BAJA",$D3371*0.9,
IF($F3371="LIQUIDAR",_xlfn.XLOOKUP(A3371,Rotación!$A:$A,Rotación!$O:$O,0,0,-1),"")))),"")</f>
        <v>11970000</v>
      </c>
      <c r="I3371" s="13">
        <f>IFERROR(IF($F3371="ALTA",$D3371*0.97,
IF($F3371="MEDIA",$D3371*0.94,
IF($F3371="BAJA",$D3371*0.87,
IF($F3371="LIQUIDAR",_xlfn.XLOOKUP(A3371,Rotación!$A:$A,Rotación!$O:$O,0,0,-1),"")))),"")</f>
        <v>11571000</v>
      </c>
      <c r="J3371" s="13">
        <f>IFERROR(IF($F3371="ALTA",$D3371*0.94,
IF($F3371="MEDIA",$D3371*0.9,
IF($F3371="BAJA",$D3371*0.85,
IF($F3371="LIQUIDAR",_xlfn.XLOOKUP(A3371,Rotación!$A:$A,Rotación!$O:$O,0,0,-1),"")))),"")</f>
        <v>11305000</v>
      </c>
      <c r="K3371" s="13" t="str">
        <f>_xlfn.XLOOKUP(A3371,Rotación!$A:$A,Rotación!$P:$P,"",0,-1)</f>
        <v/>
      </c>
      <c r="L3371" s="25" t="e">
        <f t="shared" si="234"/>
        <v>#VALUE!</v>
      </c>
      <c r="M3371" s="26">
        <f t="shared" si="235"/>
        <v>0.78947368421052633</v>
      </c>
    </row>
    <row r="3372" spans="1:13" x14ac:dyDescent="0.3">
      <c r="A3372" t="s">
        <v>8663</v>
      </c>
      <c r="B3372" t="s">
        <v>313</v>
      </c>
      <c r="C3372" t="s">
        <v>313</v>
      </c>
      <c r="D3372">
        <v>14400000</v>
      </c>
      <c r="E3372">
        <v>11700000</v>
      </c>
      <c r="F3372" t="s">
        <v>5391</v>
      </c>
      <c r="G3372" s="13">
        <f>IFERROR(IF($F3372="ALTA",$D3372*1.03,
IF($F3372="MEDIA",$D3372*1,
IF($F3372="BAJA",$D3372*0.92,
IF($F3372="LIQUIDAR",_xlfn.XLOOKUP(A3372,Rotación!$A:$A,Rotación!$O:$O,0,0,-1),"")))),"")</f>
        <v>13248000</v>
      </c>
      <c r="H3372" s="13">
        <f>IFERROR(IF($F3372="ALTA",$D3372*1,
IF($F3372="MEDIA",$D3372*0.97,
IF($F3372="BAJA",$D3372*0.9,
IF($F3372="LIQUIDAR",_xlfn.XLOOKUP(A3372,Rotación!$A:$A,Rotación!$O:$O,0,0,-1),"")))),"")</f>
        <v>12960000</v>
      </c>
      <c r="I3372" s="13">
        <f>IFERROR(IF($F3372="ALTA",$D3372*0.97,
IF($F3372="MEDIA",$D3372*0.94,
IF($F3372="BAJA",$D3372*0.87,
IF($F3372="LIQUIDAR",_xlfn.XLOOKUP(A3372,Rotación!$A:$A,Rotación!$O:$O,0,0,-1),"")))),"")</f>
        <v>12528000</v>
      </c>
      <c r="J3372" s="13">
        <f>IFERROR(IF($F3372="ALTA",$D3372*0.94,
IF($F3372="MEDIA",$D3372*0.9,
IF($F3372="BAJA",$D3372*0.85,
IF($F3372="LIQUIDAR",_xlfn.XLOOKUP(A3372,Rotación!$A:$A,Rotación!$O:$O,0,0,-1),"")))),"")</f>
        <v>12240000</v>
      </c>
      <c r="K3372" s="13" t="str">
        <f>_xlfn.XLOOKUP(A3372,Rotación!$A:$A,Rotación!$P:$P,"",0,-1)</f>
        <v/>
      </c>
      <c r="L3372" s="25" t="e">
        <f t="shared" si="234"/>
        <v>#VALUE!</v>
      </c>
      <c r="M3372" s="26">
        <f t="shared" si="235"/>
        <v>0.8125</v>
      </c>
    </row>
    <row r="3373" spans="1:13" x14ac:dyDescent="0.3">
      <c r="A3373" t="s">
        <v>8609</v>
      </c>
      <c r="B3373" t="s">
        <v>313</v>
      </c>
      <c r="C3373" t="s">
        <v>313</v>
      </c>
      <c r="D3373">
        <v>10900000</v>
      </c>
      <c r="E3373">
        <v>8000000</v>
      </c>
      <c r="F3373" t="s">
        <v>5391</v>
      </c>
      <c r="G3373" s="13">
        <f>IFERROR(IF($F3373="ALTA",$D3373*1.03,
IF($F3373="MEDIA",$D3373*1,
IF($F3373="BAJA",$D3373*0.92,
IF($F3373="LIQUIDAR",_xlfn.XLOOKUP(A3373,Rotación!$A:$A,Rotación!$O:$O,0,0,-1),"")))),"")</f>
        <v>10028000</v>
      </c>
      <c r="H3373" s="13">
        <f>IFERROR(IF($F3373="ALTA",$D3373*1,
IF($F3373="MEDIA",$D3373*0.97,
IF($F3373="BAJA",$D3373*0.9,
IF($F3373="LIQUIDAR",_xlfn.XLOOKUP(A3373,Rotación!$A:$A,Rotación!$O:$O,0,0,-1),"")))),"")</f>
        <v>9810000</v>
      </c>
      <c r="I3373" s="13">
        <f>IFERROR(IF($F3373="ALTA",$D3373*0.97,
IF($F3373="MEDIA",$D3373*0.94,
IF($F3373="BAJA",$D3373*0.87,
IF($F3373="LIQUIDAR",_xlfn.XLOOKUP(A3373,Rotación!$A:$A,Rotación!$O:$O,0,0,-1),"")))),"")</f>
        <v>9483000</v>
      </c>
      <c r="J3373" s="13">
        <f>IFERROR(IF($F3373="ALTA",$D3373*0.94,
IF($F3373="MEDIA",$D3373*0.9,
IF($F3373="BAJA",$D3373*0.85,
IF($F3373="LIQUIDAR",_xlfn.XLOOKUP(A3373,Rotación!$A:$A,Rotación!$O:$O,0,0,-1),"")))),"")</f>
        <v>9265000</v>
      </c>
      <c r="K3373" s="13" t="str">
        <f>_xlfn.XLOOKUP(A3373,Rotación!$A:$A,Rotación!$P:$P,"",0,-1)</f>
        <v/>
      </c>
      <c r="L3373" s="25" t="e">
        <f t="shared" si="234"/>
        <v>#VALUE!</v>
      </c>
      <c r="M3373" s="26">
        <f t="shared" si="235"/>
        <v>0.73394495412844041</v>
      </c>
    </row>
    <row r="3374" spans="1:13" x14ac:dyDescent="0.3">
      <c r="A3374" t="s">
        <v>9360</v>
      </c>
      <c r="B3374" t="s">
        <v>313</v>
      </c>
      <c r="C3374" t="s">
        <v>313</v>
      </c>
      <c r="D3374">
        <v>8600000</v>
      </c>
      <c r="E3374">
        <v>6500000</v>
      </c>
      <c r="F3374" t="s">
        <v>5391</v>
      </c>
      <c r="G3374" s="13">
        <f>IFERROR(IF($F3374="ALTA",$D3374*1.03,
IF($F3374="MEDIA",$D3374*1,
IF($F3374="BAJA",$D3374*0.92,
IF($F3374="LIQUIDAR",_xlfn.XLOOKUP(A3374,Rotación!$A:$A,Rotación!$O:$O,0,0,-1),"")))),"")</f>
        <v>7912000</v>
      </c>
      <c r="H3374" s="13">
        <f>IFERROR(IF($F3374="ALTA",$D3374*1,
IF($F3374="MEDIA",$D3374*0.97,
IF($F3374="BAJA",$D3374*0.9,
IF($F3374="LIQUIDAR",_xlfn.XLOOKUP(A3374,Rotación!$A:$A,Rotación!$O:$O,0,0,-1),"")))),"")</f>
        <v>7740000</v>
      </c>
      <c r="I3374" s="13">
        <f>IFERROR(IF($F3374="ALTA",$D3374*0.97,
IF($F3374="MEDIA",$D3374*0.94,
IF($F3374="BAJA",$D3374*0.87,
IF($F3374="LIQUIDAR",_xlfn.XLOOKUP(A3374,Rotación!$A:$A,Rotación!$O:$O,0,0,-1),"")))),"")</f>
        <v>7482000</v>
      </c>
      <c r="J3374" s="13">
        <f>IFERROR(IF($F3374="ALTA",$D3374*0.94,
IF($F3374="MEDIA",$D3374*0.9,
IF($F3374="BAJA",$D3374*0.85,
IF($F3374="LIQUIDAR",_xlfn.XLOOKUP(A3374,Rotación!$A:$A,Rotación!$O:$O,0,0,-1),"")))),"")</f>
        <v>7310000</v>
      </c>
      <c r="K3374" s="13" t="str">
        <f>_xlfn.XLOOKUP(A3374,Rotación!$A:$A,Rotación!$P:$P,"",0,-1)</f>
        <v/>
      </c>
      <c r="L3374" s="25" t="e">
        <f t="shared" si="234"/>
        <v>#VALUE!</v>
      </c>
      <c r="M3374" s="26">
        <f t="shared" si="235"/>
        <v>0.7558139534883721</v>
      </c>
    </row>
    <row r="3375" spans="1:13" x14ac:dyDescent="0.3">
      <c r="A3375" t="s">
        <v>9362</v>
      </c>
      <c r="B3375" t="s">
        <v>313</v>
      </c>
      <c r="C3375" t="s">
        <v>313</v>
      </c>
      <c r="D3375">
        <v>19700000</v>
      </c>
      <c r="E3375">
        <v>16000000</v>
      </c>
      <c r="F3375" t="s">
        <v>5391</v>
      </c>
      <c r="G3375" s="13">
        <f>IFERROR(IF($F3375="ALTA",$D3375*1.03,
IF($F3375="MEDIA",$D3375*1,
IF($F3375="BAJA",$D3375*0.92,
IF($F3375="LIQUIDAR",_xlfn.XLOOKUP(A3375,Rotación!$A:$A,Rotación!$O:$O,0,0,-1),"")))),"")</f>
        <v>18124000</v>
      </c>
      <c r="H3375" s="13">
        <f>IFERROR(IF($F3375="ALTA",$D3375*1,
IF($F3375="MEDIA",$D3375*0.97,
IF($F3375="BAJA",$D3375*0.9,
IF($F3375="LIQUIDAR",_xlfn.XLOOKUP(A3375,Rotación!$A:$A,Rotación!$O:$O,0,0,-1),"")))),"")</f>
        <v>17730000</v>
      </c>
      <c r="I3375" s="13">
        <f>IFERROR(IF($F3375="ALTA",$D3375*0.97,
IF($F3375="MEDIA",$D3375*0.94,
IF($F3375="BAJA",$D3375*0.87,
IF($F3375="LIQUIDAR",_xlfn.XLOOKUP(A3375,Rotación!$A:$A,Rotación!$O:$O,0,0,-1),"")))),"")</f>
        <v>17139000</v>
      </c>
      <c r="J3375" s="13">
        <f>IFERROR(IF($F3375="ALTA",$D3375*0.94,
IF($F3375="MEDIA",$D3375*0.9,
IF($F3375="BAJA",$D3375*0.85,
IF($F3375="LIQUIDAR",_xlfn.XLOOKUP(A3375,Rotación!$A:$A,Rotación!$O:$O,0,0,-1),"")))),"")</f>
        <v>16745000</v>
      </c>
      <c r="K3375" s="13" t="str">
        <f>_xlfn.XLOOKUP(A3375,Rotación!$A:$A,Rotación!$P:$P,"",0,-1)</f>
        <v/>
      </c>
      <c r="L3375" s="25" t="e">
        <f t="shared" si="234"/>
        <v>#VALUE!</v>
      </c>
      <c r="M3375" s="26">
        <f t="shared" si="235"/>
        <v>0.81218274111675126</v>
      </c>
    </row>
    <row r="3376" spans="1:13" x14ac:dyDescent="0.3">
      <c r="A3376" t="s">
        <v>9365</v>
      </c>
      <c r="B3376" t="s">
        <v>313</v>
      </c>
      <c r="C3376" t="s">
        <v>313</v>
      </c>
      <c r="D3376">
        <v>10100000</v>
      </c>
      <c r="E3376">
        <v>8500000</v>
      </c>
      <c r="F3376" t="s">
        <v>5390</v>
      </c>
      <c r="G3376" s="13">
        <f>IFERROR(IF($F3376="ALTA",$D3376*1.03,
IF($F3376="MEDIA",$D3376*1,
IF($F3376="BAJA",$D3376*0.92,
IF($F3376="LIQUIDAR",_xlfn.XLOOKUP(A3376,Rotación!$A:$A,Rotación!$O:$O,0,0,-1),"")))),"")</f>
        <v>10403000</v>
      </c>
      <c r="H3376" s="13">
        <f>IFERROR(IF($F3376="ALTA",$D3376*1,
IF($F3376="MEDIA",$D3376*0.97,
IF($F3376="BAJA",$D3376*0.9,
IF($F3376="LIQUIDAR",_xlfn.XLOOKUP(A3376,Rotación!$A:$A,Rotación!$O:$O,0,0,-1),"")))),"")</f>
        <v>10100000</v>
      </c>
      <c r="I3376" s="13">
        <f>IFERROR(IF($F3376="ALTA",$D3376*0.97,
IF($F3376="MEDIA",$D3376*0.94,
IF($F3376="BAJA",$D3376*0.87,
IF($F3376="LIQUIDAR",_xlfn.XLOOKUP(A3376,Rotación!$A:$A,Rotación!$O:$O,0,0,-1),"")))),"")</f>
        <v>9797000</v>
      </c>
      <c r="J3376" s="13">
        <f>IFERROR(IF($F3376="ALTA",$D3376*0.94,
IF($F3376="MEDIA",$D3376*0.9,
IF($F3376="BAJA",$D3376*0.85,
IF($F3376="LIQUIDAR",_xlfn.XLOOKUP(A3376,Rotación!$A:$A,Rotación!$O:$O,0,0,-1),"")))),"")</f>
        <v>9494000</v>
      </c>
      <c r="K3376" s="13" t="str">
        <f>_xlfn.XLOOKUP(A3376,Rotación!$A:$A,Rotación!$P:$P,"",0,-1)</f>
        <v/>
      </c>
      <c r="L3376" s="25" t="e">
        <f t="shared" si="234"/>
        <v>#VALUE!</v>
      </c>
      <c r="M3376" s="26">
        <f t="shared" si="235"/>
        <v>0.84158415841584155</v>
      </c>
    </row>
    <row r="3377" spans="1:13" x14ac:dyDescent="0.3">
      <c r="A3377" t="s">
        <v>8664</v>
      </c>
      <c r="B3377" t="s">
        <v>313</v>
      </c>
      <c r="C3377" t="s">
        <v>313</v>
      </c>
      <c r="D3377">
        <v>11500000</v>
      </c>
      <c r="E3377">
        <v>9600000</v>
      </c>
      <c r="F3377" t="s">
        <v>5390</v>
      </c>
      <c r="G3377" s="13">
        <f>IFERROR(IF($F3377="ALTA",$D3377*1.03,
IF($F3377="MEDIA",$D3377*1,
IF($F3377="BAJA",$D3377*0.92,
IF($F3377="LIQUIDAR",_xlfn.XLOOKUP(A3377,Rotación!$A:$A,Rotación!$O:$O,0,0,-1),"")))),"")</f>
        <v>11845000</v>
      </c>
      <c r="H3377" s="13">
        <f>IFERROR(IF($F3377="ALTA",$D3377*1,
IF($F3377="MEDIA",$D3377*0.97,
IF($F3377="BAJA",$D3377*0.9,
IF($F3377="LIQUIDAR",_xlfn.XLOOKUP(A3377,Rotación!$A:$A,Rotación!$O:$O,0,0,-1),"")))),"")</f>
        <v>11500000</v>
      </c>
      <c r="I3377" s="13">
        <f>IFERROR(IF($F3377="ALTA",$D3377*0.97,
IF($F3377="MEDIA",$D3377*0.94,
IF($F3377="BAJA",$D3377*0.87,
IF($F3377="LIQUIDAR",_xlfn.XLOOKUP(A3377,Rotación!$A:$A,Rotación!$O:$O,0,0,-1),"")))),"")</f>
        <v>11155000</v>
      </c>
      <c r="J3377" s="13">
        <f>IFERROR(IF($F3377="ALTA",$D3377*0.94,
IF($F3377="MEDIA",$D3377*0.9,
IF($F3377="BAJA",$D3377*0.85,
IF($F3377="LIQUIDAR",_xlfn.XLOOKUP(A3377,Rotación!$A:$A,Rotación!$O:$O,0,0,-1),"")))),"")</f>
        <v>10810000</v>
      </c>
      <c r="K3377" s="13" t="str">
        <f>_xlfn.XLOOKUP(A3377,Rotación!$A:$A,Rotación!$P:$P,"",0,-1)</f>
        <v/>
      </c>
      <c r="L3377" s="25" t="e">
        <f t="shared" si="234"/>
        <v>#VALUE!</v>
      </c>
      <c r="M3377" s="26">
        <f t="shared" si="235"/>
        <v>0.83478260869565213</v>
      </c>
    </row>
    <row r="3378" spans="1:13" x14ac:dyDescent="0.3">
      <c r="A3378" t="s">
        <v>9367</v>
      </c>
      <c r="B3378" t="s">
        <v>313</v>
      </c>
      <c r="C3378" t="s">
        <v>313</v>
      </c>
      <c r="D3378">
        <v>9000000</v>
      </c>
      <c r="E3378">
        <v>7400000</v>
      </c>
      <c r="F3378" t="s">
        <v>4033</v>
      </c>
      <c r="G3378" s="13">
        <f>IFERROR(IF($F3378="ALTA",$D3378*1.03,
IF($F3378="MEDIA",$D3378*1,
IF($F3378="BAJA",$D3378*0.92,
IF($F3378="LIQUIDAR",_xlfn.XLOOKUP(A3378,Rotación!$A:$A,Rotación!$O:$O,0,0,-1),"")))),"")</f>
        <v>9000000</v>
      </c>
      <c r="H3378" s="13">
        <f>IFERROR(IF($F3378="ALTA",$D3378*1,
IF($F3378="MEDIA",$D3378*0.97,
IF($F3378="BAJA",$D3378*0.9,
IF($F3378="LIQUIDAR",_xlfn.XLOOKUP(A3378,Rotación!$A:$A,Rotación!$O:$O,0,0,-1),"")))),"")</f>
        <v>8730000</v>
      </c>
      <c r="I3378" s="13">
        <f>IFERROR(IF($F3378="ALTA",$D3378*0.97,
IF($F3378="MEDIA",$D3378*0.94,
IF($F3378="BAJA",$D3378*0.87,
IF($F3378="LIQUIDAR",_xlfn.XLOOKUP(A3378,Rotación!$A:$A,Rotación!$O:$O,0,0,-1),"")))),"")</f>
        <v>8460000</v>
      </c>
      <c r="J3378" s="13">
        <f>IFERROR(IF($F3378="ALTA",$D3378*0.94,
IF($F3378="MEDIA",$D3378*0.9,
IF($F3378="BAJA",$D3378*0.85,
IF($F3378="LIQUIDAR",_xlfn.XLOOKUP(A3378,Rotación!$A:$A,Rotación!$O:$O,0,0,-1),"")))),"")</f>
        <v>8100000</v>
      </c>
      <c r="K3378" s="13" t="str">
        <f>_xlfn.XLOOKUP(A3378,Rotación!$A:$A,Rotación!$P:$P,"",0,-1)</f>
        <v/>
      </c>
      <c r="L3378" s="25" t="e">
        <f t="shared" si="234"/>
        <v>#VALUE!</v>
      </c>
      <c r="M3378" s="26">
        <f t="shared" si="235"/>
        <v>0.82222222222222219</v>
      </c>
    </row>
    <row r="3379" spans="1:13" x14ac:dyDescent="0.3">
      <c r="A3379" t="s">
        <v>9370</v>
      </c>
      <c r="B3379" t="s">
        <v>313</v>
      </c>
      <c r="C3379" t="s">
        <v>313</v>
      </c>
      <c r="D3379">
        <v>11800000</v>
      </c>
      <c r="E3379">
        <v>9800000</v>
      </c>
      <c r="F3379" t="s">
        <v>4033</v>
      </c>
      <c r="G3379" s="13">
        <f>IFERROR(IF($F3379="ALTA",$D3379*1.03,
IF($F3379="MEDIA",$D3379*1,
IF($F3379="BAJA",$D3379*0.92,
IF($F3379="LIQUIDAR",_xlfn.XLOOKUP(A3379,Rotación!$A:$A,Rotación!$O:$O,0,0,-1),"")))),"")</f>
        <v>11800000</v>
      </c>
      <c r="H3379" s="13">
        <f>IFERROR(IF($F3379="ALTA",$D3379*1,
IF($F3379="MEDIA",$D3379*0.97,
IF($F3379="BAJA",$D3379*0.9,
IF($F3379="LIQUIDAR",_xlfn.XLOOKUP(A3379,Rotación!$A:$A,Rotación!$O:$O,0,0,-1),"")))),"")</f>
        <v>11446000</v>
      </c>
      <c r="I3379" s="13">
        <f>IFERROR(IF($F3379="ALTA",$D3379*0.97,
IF($F3379="MEDIA",$D3379*0.94,
IF($F3379="BAJA",$D3379*0.87,
IF($F3379="LIQUIDAR",_xlfn.XLOOKUP(A3379,Rotación!$A:$A,Rotación!$O:$O,0,0,-1),"")))),"")</f>
        <v>11092000</v>
      </c>
      <c r="J3379" s="13">
        <f>IFERROR(IF($F3379="ALTA",$D3379*0.94,
IF($F3379="MEDIA",$D3379*0.9,
IF($F3379="BAJA",$D3379*0.85,
IF($F3379="LIQUIDAR",_xlfn.XLOOKUP(A3379,Rotación!$A:$A,Rotación!$O:$O,0,0,-1),"")))),"")</f>
        <v>10620000</v>
      </c>
      <c r="K3379" s="13" t="str">
        <f>_xlfn.XLOOKUP(A3379,Rotación!$A:$A,Rotación!$P:$P,"",0,-1)</f>
        <v/>
      </c>
      <c r="L3379" s="25" t="e">
        <f t="shared" si="234"/>
        <v>#VALUE!</v>
      </c>
      <c r="M3379" s="26">
        <f t="shared" si="235"/>
        <v>0.83050847457627119</v>
      </c>
    </row>
    <row r="3380" spans="1:13" x14ac:dyDescent="0.3">
      <c r="A3380" t="s">
        <v>9372</v>
      </c>
      <c r="B3380" t="s">
        <v>313</v>
      </c>
      <c r="C3380" t="s">
        <v>313</v>
      </c>
      <c r="D3380">
        <v>25300000</v>
      </c>
      <c r="E3380">
        <v>21000000</v>
      </c>
      <c r="F3380" t="s">
        <v>4033</v>
      </c>
      <c r="G3380" s="13">
        <f>IFERROR(IF($F3380="ALTA",$D3380*1.03,
IF($F3380="MEDIA",$D3380*1,
IF($F3380="BAJA",$D3380*0.92,
IF($F3380="LIQUIDAR",_xlfn.XLOOKUP(A3380,Rotación!$A:$A,Rotación!$O:$O,0,0,-1),"")))),"")</f>
        <v>25300000</v>
      </c>
      <c r="H3380" s="13">
        <f>IFERROR(IF($F3380="ALTA",$D3380*1,
IF($F3380="MEDIA",$D3380*0.97,
IF($F3380="BAJA",$D3380*0.9,
IF($F3380="LIQUIDAR",_xlfn.XLOOKUP(A3380,Rotación!$A:$A,Rotación!$O:$O,0,0,-1),"")))),"")</f>
        <v>24541000</v>
      </c>
      <c r="I3380" s="13">
        <f>IFERROR(IF($F3380="ALTA",$D3380*0.97,
IF($F3380="MEDIA",$D3380*0.94,
IF($F3380="BAJA",$D3380*0.87,
IF($F3380="LIQUIDAR",_xlfn.XLOOKUP(A3380,Rotación!$A:$A,Rotación!$O:$O,0,0,-1),"")))),"")</f>
        <v>23782000</v>
      </c>
      <c r="J3380" s="13">
        <f>IFERROR(IF($F3380="ALTA",$D3380*0.94,
IF($F3380="MEDIA",$D3380*0.9,
IF($F3380="BAJA",$D3380*0.85,
IF($F3380="LIQUIDAR",_xlfn.XLOOKUP(A3380,Rotación!$A:$A,Rotación!$O:$O,0,0,-1),"")))),"")</f>
        <v>22770000</v>
      </c>
      <c r="K3380" s="13" t="str">
        <f>_xlfn.XLOOKUP(A3380,Rotación!$A:$A,Rotación!$P:$P,"",0,-1)</f>
        <v/>
      </c>
      <c r="L3380" s="25" t="e">
        <f t="shared" si="234"/>
        <v>#VALUE!</v>
      </c>
      <c r="M3380" s="26">
        <f t="shared" si="235"/>
        <v>0.83003952569169959</v>
      </c>
    </row>
    <row r="3381" spans="1:13" x14ac:dyDescent="0.3">
      <c r="A3381" t="s">
        <v>9375</v>
      </c>
      <c r="B3381" t="s">
        <v>313</v>
      </c>
      <c r="C3381" t="s">
        <v>313</v>
      </c>
      <c r="D3381">
        <v>17100000</v>
      </c>
      <c r="E3381">
        <v>14000000</v>
      </c>
      <c r="F3381" t="s">
        <v>4033</v>
      </c>
      <c r="G3381" s="13">
        <f>IFERROR(IF($F3381="ALTA",$D3381*1.03,
IF($F3381="MEDIA",$D3381*1,
IF($F3381="BAJA",$D3381*0.92,
IF($F3381="LIQUIDAR",_xlfn.XLOOKUP(A3381,Rotación!$A:$A,Rotación!$O:$O,0,0,-1),"")))),"")</f>
        <v>17100000</v>
      </c>
      <c r="H3381" s="13">
        <f>IFERROR(IF($F3381="ALTA",$D3381*1,
IF($F3381="MEDIA",$D3381*0.97,
IF($F3381="BAJA",$D3381*0.9,
IF($F3381="LIQUIDAR",_xlfn.XLOOKUP(A3381,Rotación!$A:$A,Rotación!$O:$O,0,0,-1),"")))),"")</f>
        <v>16587000</v>
      </c>
      <c r="I3381" s="13">
        <f>IFERROR(IF($F3381="ALTA",$D3381*0.97,
IF($F3381="MEDIA",$D3381*0.94,
IF($F3381="BAJA",$D3381*0.87,
IF($F3381="LIQUIDAR",_xlfn.XLOOKUP(A3381,Rotación!$A:$A,Rotación!$O:$O,0,0,-1),"")))),"")</f>
        <v>16074000</v>
      </c>
      <c r="J3381" s="13">
        <f>IFERROR(IF($F3381="ALTA",$D3381*0.94,
IF($F3381="MEDIA",$D3381*0.9,
IF($F3381="BAJA",$D3381*0.85,
IF($F3381="LIQUIDAR",_xlfn.XLOOKUP(A3381,Rotación!$A:$A,Rotación!$O:$O,0,0,-1),"")))),"")</f>
        <v>15390000</v>
      </c>
      <c r="K3381" s="13" t="str">
        <f>_xlfn.XLOOKUP(A3381,Rotación!$A:$A,Rotación!$P:$P,"",0,-1)</f>
        <v/>
      </c>
      <c r="L3381" s="25" t="e">
        <f t="shared" si="234"/>
        <v>#VALUE!</v>
      </c>
      <c r="M3381" s="26">
        <f t="shared" si="235"/>
        <v>0.81871345029239762</v>
      </c>
    </row>
    <row r="3382" spans="1:13" x14ac:dyDescent="0.3">
      <c r="A3382" t="s">
        <v>9377</v>
      </c>
      <c r="B3382" t="s">
        <v>313</v>
      </c>
      <c r="C3382" t="s">
        <v>313</v>
      </c>
      <c r="D3382">
        <v>11300000</v>
      </c>
      <c r="E3382">
        <v>9300000</v>
      </c>
      <c r="F3382" t="s">
        <v>4033</v>
      </c>
      <c r="G3382" s="13">
        <f>IFERROR(IF($F3382="ALTA",$D3382*1.03,
IF($F3382="MEDIA",$D3382*1,
IF($F3382="BAJA",$D3382*0.92,
IF($F3382="LIQUIDAR",_xlfn.XLOOKUP(A3382,Rotación!$A:$A,Rotación!$O:$O,0,0,-1),"")))),"")</f>
        <v>11300000</v>
      </c>
      <c r="H3382" s="13">
        <f>IFERROR(IF($F3382="ALTA",$D3382*1,
IF($F3382="MEDIA",$D3382*0.97,
IF($F3382="BAJA",$D3382*0.9,
IF($F3382="LIQUIDAR",_xlfn.XLOOKUP(A3382,Rotación!$A:$A,Rotación!$O:$O,0,0,-1),"")))),"")</f>
        <v>10961000</v>
      </c>
      <c r="I3382" s="13">
        <f>IFERROR(IF($F3382="ALTA",$D3382*0.97,
IF($F3382="MEDIA",$D3382*0.94,
IF($F3382="BAJA",$D3382*0.87,
IF($F3382="LIQUIDAR",_xlfn.XLOOKUP(A3382,Rotación!$A:$A,Rotación!$O:$O,0,0,-1),"")))),"")</f>
        <v>10622000</v>
      </c>
      <c r="J3382" s="13">
        <f>IFERROR(IF($F3382="ALTA",$D3382*0.94,
IF($F3382="MEDIA",$D3382*0.9,
IF($F3382="BAJA",$D3382*0.85,
IF($F3382="LIQUIDAR",_xlfn.XLOOKUP(A3382,Rotación!$A:$A,Rotación!$O:$O,0,0,-1),"")))),"")</f>
        <v>10170000</v>
      </c>
      <c r="K3382" s="13" t="str">
        <f>_xlfn.XLOOKUP(A3382,Rotación!$A:$A,Rotación!$P:$P,"",0,-1)</f>
        <v/>
      </c>
      <c r="L3382" s="25" t="e">
        <f t="shared" ref="L3382:L3445" si="236">K3382-D3382</f>
        <v>#VALUE!</v>
      </c>
      <c r="M3382" s="26">
        <f t="shared" ref="M3382:M3445" si="237">E3382/D3382</f>
        <v>0.82300884955752207</v>
      </c>
    </row>
    <row r="3383" spans="1:13" x14ac:dyDescent="0.3">
      <c r="A3383" t="s">
        <v>9379</v>
      </c>
      <c r="B3383" t="s">
        <v>313</v>
      </c>
      <c r="C3383" t="s">
        <v>313</v>
      </c>
      <c r="D3383">
        <v>15000000</v>
      </c>
      <c r="E3383">
        <v>12000000</v>
      </c>
      <c r="F3383" t="s">
        <v>5391</v>
      </c>
      <c r="G3383" s="13">
        <f>IFERROR(IF($F3383="ALTA",$D3383*1.03,
IF($F3383="MEDIA",$D3383*1,
IF($F3383="BAJA",$D3383*0.92,
IF($F3383="LIQUIDAR",_xlfn.XLOOKUP(A3383,Rotación!$A:$A,Rotación!$O:$O,0,0,-1),"")))),"")</f>
        <v>13800000</v>
      </c>
      <c r="H3383" s="13">
        <f>IFERROR(IF($F3383="ALTA",$D3383*1,
IF($F3383="MEDIA",$D3383*0.97,
IF($F3383="BAJA",$D3383*0.9,
IF($F3383="LIQUIDAR",_xlfn.XLOOKUP(A3383,Rotación!$A:$A,Rotación!$O:$O,0,0,-1),"")))),"")</f>
        <v>13500000</v>
      </c>
      <c r="I3383" s="13">
        <f>IFERROR(IF($F3383="ALTA",$D3383*0.97,
IF($F3383="MEDIA",$D3383*0.94,
IF($F3383="BAJA",$D3383*0.87,
IF($F3383="LIQUIDAR",_xlfn.XLOOKUP(A3383,Rotación!$A:$A,Rotación!$O:$O,0,0,-1),"")))),"")</f>
        <v>13050000</v>
      </c>
      <c r="J3383" s="13">
        <f>IFERROR(IF($F3383="ALTA",$D3383*0.94,
IF($F3383="MEDIA",$D3383*0.9,
IF($F3383="BAJA",$D3383*0.85,
IF($F3383="LIQUIDAR",_xlfn.XLOOKUP(A3383,Rotación!$A:$A,Rotación!$O:$O,0,0,-1),"")))),"")</f>
        <v>12750000</v>
      </c>
      <c r="K3383" s="13" t="str">
        <f>_xlfn.XLOOKUP(A3383,Rotación!$A:$A,Rotación!$P:$P,"",0,-1)</f>
        <v/>
      </c>
      <c r="L3383" s="25" t="e">
        <f t="shared" si="236"/>
        <v>#VALUE!</v>
      </c>
      <c r="M3383" s="26">
        <f t="shared" si="237"/>
        <v>0.8</v>
      </c>
    </row>
    <row r="3384" spans="1:13" x14ac:dyDescent="0.3">
      <c r="A3384" t="s">
        <v>9386</v>
      </c>
      <c r="B3384" t="s">
        <v>313</v>
      </c>
      <c r="C3384" t="s">
        <v>313</v>
      </c>
      <c r="D3384">
        <v>17000000</v>
      </c>
      <c r="E3384">
        <v>13400000</v>
      </c>
      <c r="F3384" t="s">
        <v>5391</v>
      </c>
      <c r="G3384" s="13">
        <f>IFERROR(IF($F3384="ALTA",$D3384*1.03,
IF($F3384="MEDIA",$D3384*1,
IF($F3384="BAJA",$D3384*0.92,
IF($F3384="LIQUIDAR",_xlfn.XLOOKUP(A3384,Rotación!$A:$A,Rotación!$O:$O,0,0,-1),"")))),"")</f>
        <v>15640000</v>
      </c>
      <c r="H3384" s="13">
        <f>IFERROR(IF($F3384="ALTA",$D3384*1,
IF($F3384="MEDIA",$D3384*0.97,
IF($F3384="BAJA",$D3384*0.9,
IF($F3384="LIQUIDAR",_xlfn.XLOOKUP(A3384,Rotación!$A:$A,Rotación!$O:$O,0,0,-1),"")))),"")</f>
        <v>15300000</v>
      </c>
      <c r="I3384" s="13">
        <f>IFERROR(IF($F3384="ALTA",$D3384*0.97,
IF($F3384="MEDIA",$D3384*0.94,
IF($F3384="BAJA",$D3384*0.87,
IF($F3384="LIQUIDAR",_xlfn.XLOOKUP(A3384,Rotación!$A:$A,Rotación!$O:$O,0,0,-1),"")))),"")</f>
        <v>14790000</v>
      </c>
      <c r="J3384" s="13">
        <f>IFERROR(IF($F3384="ALTA",$D3384*0.94,
IF($F3384="MEDIA",$D3384*0.9,
IF($F3384="BAJA",$D3384*0.85,
IF($F3384="LIQUIDAR",_xlfn.XLOOKUP(A3384,Rotación!$A:$A,Rotación!$O:$O,0,0,-1),"")))),"")</f>
        <v>14450000</v>
      </c>
      <c r="K3384" s="13" t="str">
        <f>_xlfn.XLOOKUP(A3384,Rotación!$A:$A,Rotación!$P:$P,"",0,-1)</f>
        <v/>
      </c>
      <c r="L3384" s="25" t="e">
        <f t="shared" si="236"/>
        <v>#VALUE!</v>
      </c>
      <c r="M3384" s="26">
        <f t="shared" si="237"/>
        <v>0.78823529411764703</v>
      </c>
    </row>
    <row r="3385" spans="1:13" x14ac:dyDescent="0.3">
      <c r="A3385" t="s">
        <v>9389</v>
      </c>
      <c r="B3385" t="s">
        <v>313</v>
      </c>
      <c r="C3385" t="s">
        <v>313</v>
      </c>
      <c r="D3385">
        <v>16600000</v>
      </c>
      <c r="E3385">
        <v>13400000</v>
      </c>
      <c r="F3385" t="s">
        <v>5391</v>
      </c>
      <c r="G3385" s="13">
        <f>IFERROR(IF($F3385="ALTA",$D3385*1.03,
IF($F3385="MEDIA",$D3385*1,
IF($F3385="BAJA",$D3385*0.92,
IF($F3385="LIQUIDAR",_xlfn.XLOOKUP(A3385,Rotación!$A:$A,Rotación!$O:$O,0,0,-1),"")))),"")</f>
        <v>15272000</v>
      </c>
      <c r="H3385" s="13">
        <f>IFERROR(IF($F3385="ALTA",$D3385*1,
IF($F3385="MEDIA",$D3385*0.97,
IF($F3385="BAJA",$D3385*0.9,
IF($F3385="LIQUIDAR",_xlfn.XLOOKUP(A3385,Rotación!$A:$A,Rotación!$O:$O,0,0,-1),"")))),"")</f>
        <v>14940000</v>
      </c>
      <c r="I3385" s="13">
        <f>IFERROR(IF($F3385="ALTA",$D3385*0.97,
IF($F3385="MEDIA",$D3385*0.94,
IF($F3385="BAJA",$D3385*0.87,
IF($F3385="LIQUIDAR",_xlfn.XLOOKUP(A3385,Rotación!$A:$A,Rotación!$O:$O,0,0,-1),"")))),"")</f>
        <v>14442000</v>
      </c>
      <c r="J3385" s="13">
        <f>IFERROR(IF($F3385="ALTA",$D3385*0.94,
IF($F3385="MEDIA",$D3385*0.9,
IF($F3385="BAJA",$D3385*0.85,
IF($F3385="LIQUIDAR",_xlfn.XLOOKUP(A3385,Rotación!$A:$A,Rotación!$O:$O,0,0,-1),"")))),"")</f>
        <v>14110000</v>
      </c>
      <c r="K3385" s="13" t="str">
        <f>_xlfn.XLOOKUP(A3385,Rotación!$A:$A,Rotación!$P:$P,"",0,-1)</f>
        <v/>
      </c>
      <c r="L3385" s="25" t="e">
        <f t="shared" si="236"/>
        <v>#VALUE!</v>
      </c>
      <c r="M3385" s="26">
        <f t="shared" si="237"/>
        <v>0.80722891566265065</v>
      </c>
    </row>
    <row r="3386" spans="1:13" x14ac:dyDescent="0.3">
      <c r="A3386" t="s">
        <v>828</v>
      </c>
      <c r="B3386" t="s">
        <v>313</v>
      </c>
      <c r="C3386" t="s">
        <v>313</v>
      </c>
      <c r="D3386">
        <v>11800000</v>
      </c>
      <c r="E3386">
        <v>8800000</v>
      </c>
      <c r="F3386" t="s">
        <v>5391</v>
      </c>
      <c r="G3386" s="13">
        <f>IFERROR(IF($F3386="ALTA",$D3386*1.03,
IF($F3386="MEDIA",$D3386*1,
IF($F3386="BAJA",$D3386*0.92,
IF($F3386="LIQUIDAR",_xlfn.XLOOKUP(A3386,Rotación!$A:$A,Rotación!$O:$O,0,0,-1),"")))),"")</f>
        <v>10856000</v>
      </c>
      <c r="H3386" s="13">
        <f>IFERROR(IF($F3386="ALTA",$D3386*1,
IF($F3386="MEDIA",$D3386*0.97,
IF($F3386="BAJA",$D3386*0.9,
IF($F3386="LIQUIDAR",_xlfn.XLOOKUP(A3386,Rotación!$A:$A,Rotación!$O:$O,0,0,-1),"")))),"")</f>
        <v>10620000</v>
      </c>
      <c r="I3386" s="13">
        <f>IFERROR(IF($F3386="ALTA",$D3386*0.97,
IF($F3386="MEDIA",$D3386*0.94,
IF($F3386="BAJA",$D3386*0.87,
IF($F3386="LIQUIDAR",_xlfn.XLOOKUP(A3386,Rotación!$A:$A,Rotación!$O:$O,0,0,-1),"")))),"")</f>
        <v>10266000</v>
      </c>
      <c r="J3386" s="13">
        <f>IFERROR(IF($F3386="ALTA",$D3386*0.94,
IF($F3386="MEDIA",$D3386*0.9,
IF($F3386="BAJA",$D3386*0.85,
IF($F3386="LIQUIDAR",_xlfn.XLOOKUP(A3386,Rotación!$A:$A,Rotación!$O:$O,0,0,-1),"")))),"")</f>
        <v>10030000</v>
      </c>
      <c r="K3386" s="13" t="str">
        <f>_xlfn.XLOOKUP(A3386,Rotación!$A:$A,Rotación!$P:$P,"",0,-1)</f>
        <v/>
      </c>
      <c r="L3386" s="25" t="e">
        <f t="shared" si="236"/>
        <v>#VALUE!</v>
      </c>
      <c r="M3386" s="26">
        <f t="shared" si="237"/>
        <v>0.74576271186440679</v>
      </c>
    </row>
    <row r="3387" spans="1:13" x14ac:dyDescent="0.3">
      <c r="A3387" t="s">
        <v>9393</v>
      </c>
      <c r="B3387" t="s">
        <v>313</v>
      </c>
      <c r="C3387" t="s">
        <v>313</v>
      </c>
      <c r="D3387">
        <v>27800000</v>
      </c>
      <c r="E3387">
        <v>22000000</v>
      </c>
      <c r="F3387" t="s">
        <v>4033</v>
      </c>
      <c r="G3387" s="13">
        <f>IFERROR(IF($F3387="ALTA",$D3387*1.03,
IF($F3387="MEDIA",$D3387*1,
IF($F3387="BAJA",$D3387*0.92,
IF($F3387="LIQUIDAR",_xlfn.XLOOKUP(A3387,Rotación!$A:$A,Rotación!$O:$O,0,0,-1),"")))),"")</f>
        <v>27800000</v>
      </c>
      <c r="H3387" s="13">
        <f>IFERROR(IF($F3387="ALTA",$D3387*1,
IF($F3387="MEDIA",$D3387*0.97,
IF($F3387="BAJA",$D3387*0.9,
IF($F3387="LIQUIDAR",_xlfn.XLOOKUP(A3387,Rotación!$A:$A,Rotación!$O:$O,0,0,-1),"")))),"")</f>
        <v>26966000</v>
      </c>
      <c r="I3387" s="13">
        <f>IFERROR(IF($F3387="ALTA",$D3387*0.97,
IF($F3387="MEDIA",$D3387*0.94,
IF($F3387="BAJA",$D3387*0.87,
IF($F3387="LIQUIDAR",_xlfn.XLOOKUP(A3387,Rotación!$A:$A,Rotación!$O:$O,0,0,-1),"")))),"")</f>
        <v>26132000</v>
      </c>
      <c r="J3387" s="13">
        <f>IFERROR(IF($F3387="ALTA",$D3387*0.94,
IF($F3387="MEDIA",$D3387*0.9,
IF($F3387="BAJA",$D3387*0.85,
IF($F3387="LIQUIDAR",_xlfn.XLOOKUP(A3387,Rotación!$A:$A,Rotación!$O:$O,0,0,-1),"")))),"")</f>
        <v>25020000</v>
      </c>
      <c r="K3387" s="13" t="str">
        <f>_xlfn.XLOOKUP(A3387,Rotación!$A:$A,Rotación!$P:$P,"",0,-1)</f>
        <v/>
      </c>
      <c r="L3387" s="25" t="e">
        <f t="shared" si="236"/>
        <v>#VALUE!</v>
      </c>
      <c r="M3387" s="26">
        <f t="shared" si="237"/>
        <v>0.79136690647482011</v>
      </c>
    </row>
    <row r="3388" spans="1:13" x14ac:dyDescent="0.3">
      <c r="A3388" t="s">
        <v>9395</v>
      </c>
      <c r="B3388" t="s">
        <v>313</v>
      </c>
      <c r="C3388" t="s">
        <v>313</v>
      </c>
      <c r="D3388">
        <v>11600000</v>
      </c>
      <c r="E3388">
        <v>9300000</v>
      </c>
      <c r="F3388" t="s">
        <v>5390</v>
      </c>
      <c r="G3388" s="13">
        <f>IFERROR(IF($F3388="ALTA",$D3388*1.03,
IF($F3388="MEDIA",$D3388*1,
IF($F3388="BAJA",$D3388*0.92,
IF($F3388="LIQUIDAR",_xlfn.XLOOKUP(A3388,Rotación!$A:$A,Rotación!$O:$O,0,0,-1),"")))),"")</f>
        <v>11948000</v>
      </c>
      <c r="H3388" s="13">
        <f>IFERROR(IF($F3388="ALTA",$D3388*1,
IF($F3388="MEDIA",$D3388*0.97,
IF($F3388="BAJA",$D3388*0.9,
IF($F3388="LIQUIDAR",_xlfn.XLOOKUP(A3388,Rotación!$A:$A,Rotación!$O:$O,0,0,-1),"")))),"")</f>
        <v>11600000</v>
      </c>
      <c r="I3388" s="13">
        <f>IFERROR(IF($F3388="ALTA",$D3388*0.97,
IF($F3388="MEDIA",$D3388*0.94,
IF($F3388="BAJA",$D3388*0.87,
IF($F3388="LIQUIDAR",_xlfn.XLOOKUP(A3388,Rotación!$A:$A,Rotación!$O:$O,0,0,-1),"")))),"")</f>
        <v>11252000</v>
      </c>
      <c r="J3388" s="13">
        <f>IFERROR(IF($F3388="ALTA",$D3388*0.94,
IF($F3388="MEDIA",$D3388*0.9,
IF($F3388="BAJA",$D3388*0.85,
IF($F3388="LIQUIDAR",_xlfn.XLOOKUP(A3388,Rotación!$A:$A,Rotación!$O:$O,0,0,-1),"")))),"")</f>
        <v>10904000</v>
      </c>
      <c r="K3388" s="13" t="str">
        <f>_xlfn.XLOOKUP(A3388,Rotación!$A:$A,Rotación!$P:$P,"",0,-1)</f>
        <v/>
      </c>
      <c r="L3388" s="25" t="e">
        <f t="shared" si="236"/>
        <v>#VALUE!</v>
      </c>
      <c r="M3388" s="26">
        <f t="shared" si="237"/>
        <v>0.80172413793103448</v>
      </c>
    </row>
    <row r="3389" spans="1:13" x14ac:dyDescent="0.3">
      <c r="A3389" t="s">
        <v>9397</v>
      </c>
      <c r="B3389" t="s">
        <v>313</v>
      </c>
      <c r="C3389" t="s">
        <v>313</v>
      </c>
      <c r="D3389">
        <v>15700000</v>
      </c>
      <c r="E3389">
        <v>12000000</v>
      </c>
      <c r="F3389" t="s">
        <v>4033</v>
      </c>
      <c r="G3389" s="13">
        <f>IFERROR(IF($F3389="ALTA",$D3389*1.03,
IF($F3389="MEDIA",$D3389*1,
IF($F3389="BAJA",$D3389*0.92,
IF($F3389="LIQUIDAR",_xlfn.XLOOKUP(A3389,Rotación!$A:$A,Rotación!$O:$O,0,0,-1),"")))),"")</f>
        <v>15700000</v>
      </c>
      <c r="H3389" s="13">
        <f>IFERROR(IF($F3389="ALTA",$D3389*1,
IF($F3389="MEDIA",$D3389*0.97,
IF($F3389="BAJA",$D3389*0.9,
IF($F3389="LIQUIDAR",_xlfn.XLOOKUP(A3389,Rotación!$A:$A,Rotación!$O:$O,0,0,-1),"")))),"")</f>
        <v>15229000</v>
      </c>
      <c r="I3389" s="13">
        <f>IFERROR(IF($F3389="ALTA",$D3389*0.97,
IF($F3389="MEDIA",$D3389*0.94,
IF($F3389="BAJA",$D3389*0.87,
IF($F3389="LIQUIDAR",_xlfn.XLOOKUP(A3389,Rotación!$A:$A,Rotación!$O:$O,0,0,-1),"")))),"")</f>
        <v>14758000</v>
      </c>
      <c r="J3389" s="13">
        <f>IFERROR(IF($F3389="ALTA",$D3389*0.94,
IF($F3389="MEDIA",$D3389*0.9,
IF($F3389="BAJA",$D3389*0.85,
IF($F3389="LIQUIDAR",_xlfn.XLOOKUP(A3389,Rotación!$A:$A,Rotación!$O:$O,0,0,-1),"")))),"")</f>
        <v>14130000</v>
      </c>
      <c r="K3389" s="13" t="str">
        <f>_xlfn.XLOOKUP(A3389,Rotación!$A:$A,Rotación!$P:$P,"",0,-1)</f>
        <v/>
      </c>
      <c r="L3389" s="25" t="e">
        <f t="shared" si="236"/>
        <v>#VALUE!</v>
      </c>
      <c r="M3389" s="26">
        <f t="shared" si="237"/>
        <v>0.76433121019108285</v>
      </c>
    </row>
    <row r="3390" spans="1:13" x14ac:dyDescent="0.3">
      <c r="A3390" t="s">
        <v>9400</v>
      </c>
      <c r="B3390" t="s">
        <v>313</v>
      </c>
      <c r="C3390" t="s">
        <v>313</v>
      </c>
      <c r="D3390">
        <v>9000000</v>
      </c>
      <c r="E3390">
        <v>7500000</v>
      </c>
      <c r="F3390" t="s">
        <v>5390</v>
      </c>
      <c r="G3390" s="13">
        <f>IFERROR(IF($F3390="ALTA",$D3390*1.03,
IF($F3390="MEDIA",$D3390*1,
IF($F3390="BAJA",$D3390*0.92,
IF($F3390="LIQUIDAR",_xlfn.XLOOKUP(A3390,Rotación!$A:$A,Rotación!$O:$O,0,0,-1),"")))),"")</f>
        <v>9270000</v>
      </c>
      <c r="H3390" s="13">
        <f>IFERROR(IF($F3390="ALTA",$D3390*1,
IF($F3390="MEDIA",$D3390*0.97,
IF($F3390="BAJA",$D3390*0.9,
IF($F3390="LIQUIDAR",_xlfn.XLOOKUP(A3390,Rotación!$A:$A,Rotación!$O:$O,0,0,-1),"")))),"")</f>
        <v>9000000</v>
      </c>
      <c r="I3390" s="13">
        <f>IFERROR(IF($F3390="ALTA",$D3390*0.97,
IF($F3390="MEDIA",$D3390*0.94,
IF($F3390="BAJA",$D3390*0.87,
IF($F3390="LIQUIDAR",_xlfn.XLOOKUP(A3390,Rotación!$A:$A,Rotación!$O:$O,0,0,-1),"")))),"")</f>
        <v>8730000</v>
      </c>
      <c r="J3390" s="13">
        <f>IFERROR(IF($F3390="ALTA",$D3390*0.94,
IF($F3390="MEDIA",$D3390*0.9,
IF($F3390="BAJA",$D3390*0.85,
IF($F3390="LIQUIDAR",_xlfn.XLOOKUP(A3390,Rotación!$A:$A,Rotación!$O:$O,0,0,-1),"")))),"")</f>
        <v>8460000</v>
      </c>
      <c r="K3390" s="13" t="str">
        <f>_xlfn.XLOOKUP(A3390,Rotación!$A:$A,Rotación!$P:$P,"",0,-1)</f>
        <v/>
      </c>
      <c r="L3390" s="25" t="e">
        <f t="shared" si="236"/>
        <v>#VALUE!</v>
      </c>
      <c r="M3390" s="26">
        <f t="shared" si="237"/>
        <v>0.83333333333333337</v>
      </c>
    </row>
    <row r="3391" spans="1:13" x14ac:dyDescent="0.3">
      <c r="A3391" t="s">
        <v>9402</v>
      </c>
      <c r="B3391" t="s">
        <v>313</v>
      </c>
      <c r="C3391" t="s">
        <v>313</v>
      </c>
      <c r="D3391">
        <v>8200000</v>
      </c>
      <c r="E3391">
        <v>6800000</v>
      </c>
      <c r="F3391" t="s">
        <v>5390</v>
      </c>
      <c r="G3391" s="13">
        <f>IFERROR(IF($F3391="ALTA",$D3391*1.03,
IF($F3391="MEDIA",$D3391*1,
IF($F3391="BAJA",$D3391*0.92,
IF($F3391="LIQUIDAR",_xlfn.XLOOKUP(A3391,Rotación!$A:$A,Rotación!$O:$O,0,0,-1),"")))),"")</f>
        <v>8446000</v>
      </c>
      <c r="H3391" s="13">
        <f>IFERROR(IF($F3391="ALTA",$D3391*1,
IF($F3391="MEDIA",$D3391*0.97,
IF($F3391="BAJA",$D3391*0.9,
IF($F3391="LIQUIDAR",_xlfn.XLOOKUP(A3391,Rotación!$A:$A,Rotación!$O:$O,0,0,-1),"")))),"")</f>
        <v>8200000</v>
      </c>
      <c r="I3391" s="13">
        <f>IFERROR(IF($F3391="ALTA",$D3391*0.97,
IF($F3391="MEDIA",$D3391*0.94,
IF($F3391="BAJA",$D3391*0.87,
IF($F3391="LIQUIDAR",_xlfn.XLOOKUP(A3391,Rotación!$A:$A,Rotación!$O:$O,0,0,-1),"")))),"")</f>
        <v>7954000</v>
      </c>
      <c r="J3391" s="13">
        <f>IFERROR(IF($F3391="ALTA",$D3391*0.94,
IF($F3391="MEDIA",$D3391*0.9,
IF($F3391="BAJA",$D3391*0.85,
IF($F3391="LIQUIDAR",_xlfn.XLOOKUP(A3391,Rotación!$A:$A,Rotación!$O:$O,0,0,-1),"")))),"")</f>
        <v>7708000</v>
      </c>
      <c r="K3391" s="13" t="str">
        <f>_xlfn.XLOOKUP(A3391,Rotación!$A:$A,Rotación!$P:$P,"",0,-1)</f>
        <v/>
      </c>
      <c r="L3391" s="25" t="e">
        <f t="shared" si="236"/>
        <v>#VALUE!</v>
      </c>
      <c r="M3391" s="26">
        <f t="shared" si="237"/>
        <v>0.82926829268292679</v>
      </c>
    </row>
    <row r="3392" spans="1:13" x14ac:dyDescent="0.3">
      <c r="A3392" t="s">
        <v>9404</v>
      </c>
      <c r="B3392" t="s">
        <v>313</v>
      </c>
      <c r="C3392" t="s">
        <v>313</v>
      </c>
      <c r="D3392">
        <v>19600000</v>
      </c>
      <c r="E3392">
        <v>15000000</v>
      </c>
      <c r="F3392" t="s">
        <v>5391</v>
      </c>
      <c r="G3392" s="13">
        <f>IFERROR(IF($F3392="ALTA",$D3392*1.03,
IF($F3392="MEDIA",$D3392*1,
IF($F3392="BAJA",$D3392*0.92,
IF($F3392="LIQUIDAR",_xlfn.XLOOKUP(A3392,Rotación!$A:$A,Rotación!$O:$O,0,0,-1),"")))),"")</f>
        <v>18032000</v>
      </c>
      <c r="H3392" s="13">
        <f>IFERROR(IF($F3392="ALTA",$D3392*1,
IF($F3392="MEDIA",$D3392*0.97,
IF($F3392="BAJA",$D3392*0.9,
IF($F3392="LIQUIDAR",_xlfn.XLOOKUP(A3392,Rotación!$A:$A,Rotación!$O:$O,0,0,-1),"")))),"")</f>
        <v>17640000</v>
      </c>
      <c r="I3392" s="13">
        <f>IFERROR(IF($F3392="ALTA",$D3392*0.97,
IF($F3392="MEDIA",$D3392*0.94,
IF($F3392="BAJA",$D3392*0.87,
IF($F3392="LIQUIDAR",_xlfn.XLOOKUP(A3392,Rotación!$A:$A,Rotación!$O:$O,0,0,-1),"")))),"")</f>
        <v>17052000</v>
      </c>
      <c r="J3392" s="13">
        <f>IFERROR(IF($F3392="ALTA",$D3392*0.94,
IF($F3392="MEDIA",$D3392*0.9,
IF($F3392="BAJA",$D3392*0.85,
IF($F3392="LIQUIDAR",_xlfn.XLOOKUP(A3392,Rotación!$A:$A,Rotación!$O:$O,0,0,-1),"")))),"")</f>
        <v>16660000</v>
      </c>
      <c r="K3392" s="13" t="str">
        <f>_xlfn.XLOOKUP(A3392,Rotación!$A:$A,Rotación!$P:$P,"",0,-1)</f>
        <v/>
      </c>
      <c r="L3392" s="25" t="e">
        <f t="shared" si="236"/>
        <v>#VALUE!</v>
      </c>
      <c r="M3392" s="26">
        <f t="shared" si="237"/>
        <v>0.76530612244897955</v>
      </c>
    </row>
    <row r="3393" spans="1:13" x14ac:dyDescent="0.3">
      <c r="A3393" t="s">
        <v>9407</v>
      </c>
      <c r="B3393" t="s">
        <v>313</v>
      </c>
      <c r="C3393" t="s">
        <v>313</v>
      </c>
      <c r="D3393">
        <v>13100000</v>
      </c>
      <c r="E3393">
        <v>10700000</v>
      </c>
      <c r="F3393" t="s">
        <v>4033</v>
      </c>
      <c r="G3393" s="13">
        <f>IFERROR(IF($F3393="ALTA",$D3393*1.03,
IF($F3393="MEDIA",$D3393*1,
IF($F3393="BAJA",$D3393*0.92,
IF($F3393="LIQUIDAR",_xlfn.XLOOKUP(A3393,Rotación!$A:$A,Rotación!$O:$O,0,0,-1),"")))),"")</f>
        <v>13100000</v>
      </c>
      <c r="H3393" s="13">
        <f>IFERROR(IF($F3393="ALTA",$D3393*1,
IF($F3393="MEDIA",$D3393*0.97,
IF($F3393="BAJA",$D3393*0.9,
IF($F3393="LIQUIDAR",_xlfn.XLOOKUP(A3393,Rotación!$A:$A,Rotación!$O:$O,0,0,-1),"")))),"")</f>
        <v>12707000</v>
      </c>
      <c r="I3393" s="13">
        <f>IFERROR(IF($F3393="ALTA",$D3393*0.97,
IF($F3393="MEDIA",$D3393*0.94,
IF($F3393="BAJA",$D3393*0.87,
IF($F3393="LIQUIDAR",_xlfn.XLOOKUP(A3393,Rotación!$A:$A,Rotación!$O:$O,0,0,-1),"")))),"")</f>
        <v>12314000</v>
      </c>
      <c r="J3393" s="13">
        <f>IFERROR(IF($F3393="ALTA",$D3393*0.94,
IF($F3393="MEDIA",$D3393*0.9,
IF($F3393="BAJA",$D3393*0.85,
IF($F3393="LIQUIDAR",_xlfn.XLOOKUP(A3393,Rotación!$A:$A,Rotación!$O:$O,0,0,-1),"")))),"")</f>
        <v>11790000</v>
      </c>
      <c r="K3393" s="13" t="str">
        <f>_xlfn.XLOOKUP(A3393,Rotación!$A:$A,Rotación!$P:$P,"",0,-1)</f>
        <v/>
      </c>
      <c r="L3393" s="25" t="e">
        <f t="shared" si="236"/>
        <v>#VALUE!</v>
      </c>
      <c r="M3393" s="26">
        <f t="shared" si="237"/>
        <v>0.81679389312977102</v>
      </c>
    </row>
    <row r="3394" spans="1:13" x14ac:dyDescent="0.3">
      <c r="A3394" t="s">
        <v>9410</v>
      </c>
      <c r="B3394" t="s">
        <v>313</v>
      </c>
      <c r="C3394" t="s">
        <v>313</v>
      </c>
      <c r="D3394">
        <v>31200000</v>
      </c>
      <c r="E3394">
        <v>27000000</v>
      </c>
      <c r="F3394" t="s">
        <v>4033</v>
      </c>
      <c r="G3394" s="13">
        <f>IFERROR(IF($F3394="ALTA",$D3394*1.03,
IF($F3394="MEDIA",$D3394*1,
IF($F3394="BAJA",$D3394*0.92,
IF($F3394="LIQUIDAR",_xlfn.XLOOKUP(A3394,Rotación!$A:$A,Rotación!$O:$O,0,0,-1),"")))),"")</f>
        <v>31200000</v>
      </c>
      <c r="H3394" s="13">
        <f>IFERROR(IF($F3394="ALTA",$D3394*1,
IF($F3394="MEDIA",$D3394*0.97,
IF($F3394="BAJA",$D3394*0.9,
IF($F3394="LIQUIDAR",_xlfn.XLOOKUP(A3394,Rotación!$A:$A,Rotación!$O:$O,0,0,-1),"")))),"")</f>
        <v>30264000</v>
      </c>
      <c r="I3394" s="13">
        <f>IFERROR(IF($F3394="ALTA",$D3394*0.97,
IF($F3394="MEDIA",$D3394*0.94,
IF($F3394="BAJA",$D3394*0.87,
IF($F3394="LIQUIDAR",_xlfn.XLOOKUP(A3394,Rotación!$A:$A,Rotación!$O:$O,0,0,-1),"")))),"")</f>
        <v>29328000</v>
      </c>
      <c r="J3394" s="13">
        <f>IFERROR(IF($F3394="ALTA",$D3394*0.94,
IF($F3394="MEDIA",$D3394*0.9,
IF($F3394="BAJA",$D3394*0.85,
IF($F3394="LIQUIDAR",_xlfn.XLOOKUP(A3394,Rotación!$A:$A,Rotación!$O:$O,0,0,-1),"")))),"")</f>
        <v>28080000</v>
      </c>
      <c r="K3394" s="13" t="str">
        <f>_xlfn.XLOOKUP(A3394,Rotación!$A:$A,Rotación!$P:$P,"",0,-1)</f>
        <v/>
      </c>
      <c r="L3394" s="25" t="e">
        <f t="shared" si="236"/>
        <v>#VALUE!</v>
      </c>
      <c r="M3394" s="26">
        <f t="shared" si="237"/>
        <v>0.86538461538461542</v>
      </c>
    </row>
    <row r="3395" spans="1:13" x14ac:dyDescent="0.3">
      <c r="A3395" t="s">
        <v>8610</v>
      </c>
      <c r="B3395" t="s">
        <v>313</v>
      </c>
      <c r="C3395" t="s">
        <v>313</v>
      </c>
      <c r="D3395">
        <v>5400000</v>
      </c>
      <c r="E3395">
        <v>4200000</v>
      </c>
      <c r="F3395" t="s">
        <v>4033</v>
      </c>
      <c r="G3395" s="13">
        <f>IFERROR(IF($F3395="ALTA",$D3395*1.03,
IF($F3395="MEDIA",$D3395*1,
IF($F3395="BAJA",$D3395*0.92,
IF($F3395="LIQUIDAR",_xlfn.XLOOKUP(A3395,Rotación!$A:$A,Rotación!$O:$O,0,0,-1),"")))),"")</f>
        <v>5400000</v>
      </c>
      <c r="H3395" s="13">
        <f>IFERROR(IF($F3395="ALTA",$D3395*1,
IF($F3395="MEDIA",$D3395*0.97,
IF($F3395="BAJA",$D3395*0.9,
IF($F3395="LIQUIDAR",_xlfn.XLOOKUP(A3395,Rotación!$A:$A,Rotación!$O:$O,0,0,-1),"")))),"")</f>
        <v>5238000</v>
      </c>
      <c r="I3395" s="13">
        <f>IFERROR(IF($F3395="ALTA",$D3395*0.97,
IF($F3395="MEDIA",$D3395*0.94,
IF($F3395="BAJA",$D3395*0.87,
IF($F3395="LIQUIDAR",_xlfn.XLOOKUP(A3395,Rotación!$A:$A,Rotación!$O:$O,0,0,-1),"")))),"")</f>
        <v>5076000</v>
      </c>
      <c r="J3395" s="13">
        <f>IFERROR(IF($F3395="ALTA",$D3395*0.94,
IF($F3395="MEDIA",$D3395*0.9,
IF($F3395="BAJA",$D3395*0.85,
IF($F3395="LIQUIDAR",_xlfn.XLOOKUP(A3395,Rotación!$A:$A,Rotación!$O:$O,0,0,-1),"")))),"")</f>
        <v>4860000</v>
      </c>
      <c r="K3395" s="13" t="str">
        <f>_xlfn.XLOOKUP(A3395,Rotación!$A:$A,Rotación!$P:$P,"",0,-1)</f>
        <v/>
      </c>
      <c r="L3395" s="25" t="e">
        <f t="shared" si="236"/>
        <v>#VALUE!</v>
      </c>
      <c r="M3395" s="26">
        <f t="shared" si="237"/>
        <v>0.77777777777777779</v>
      </c>
    </row>
    <row r="3396" spans="1:13" x14ac:dyDescent="0.3">
      <c r="A3396" t="s">
        <v>9415</v>
      </c>
      <c r="B3396" t="s">
        <v>313</v>
      </c>
      <c r="C3396" t="s">
        <v>313</v>
      </c>
      <c r="D3396">
        <v>13100000</v>
      </c>
      <c r="E3396">
        <v>10300000</v>
      </c>
      <c r="F3396" t="s">
        <v>5391</v>
      </c>
      <c r="G3396" s="13">
        <f>IFERROR(IF($F3396="ALTA",$D3396*1.03,
IF($F3396="MEDIA",$D3396*1,
IF($F3396="BAJA",$D3396*0.92,
IF($F3396="LIQUIDAR",_xlfn.XLOOKUP(A3396,Rotación!$A:$A,Rotación!$O:$O,0,0,-1),"")))),"")</f>
        <v>12052000</v>
      </c>
      <c r="H3396" s="13">
        <f>IFERROR(IF($F3396="ALTA",$D3396*1,
IF($F3396="MEDIA",$D3396*0.97,
IF($F3396="BAJA",$D3396*0.9,
IF($F3396="LIQUIDAR",_xlfn.XLOOKUP(A3396,Rotación!$A:$A,Rotación!$O:$O,0,0,-1),"")))),"")</f>
        <v>11790000</v>
      </c>
      <c r="I3396" s="13">
        <f>IFERROR(IF($F3396="ALTA",$D3396*0.97,
IF($F3396="MEDIA",$D3396*0.94,
IF($F3396="BAJA",$D3396*0.87,
IF($F3396="LIQUIDAR",_xlfn.XLOOKUP(A3396,Rotación!$A:$A,Rotación!$O:$O,0,0,-1),"")))),"")</f>
        <v>11397000</v>
      </c>
      <c r="J3396" s="13">
        <f>IFERROR(IF($F3396="ALTA",$D3396*0.94,
IF($F3396="MEDIA",$D3396*0.9,
IF($F3396="BAJA",$D3396*0.85,
IF($F3396="LIQUIDAR",_xlfn.XLOOKUP(A3396,Rotación!$A:$A,Rotación!$O:$O,0,0,-1),"")))),"")</f>
        <v>11135000</v>
      </c>
      <c r="K3396" s="13" t="str">
        <f>_xlfn.XLOOKUP(A3396,Rotación!$A:$A,Rotación!$P:$P,"",0,-1)</f>
        <v/>
      </c>
      <c r="L3396" s="25" t="e">
        <f t="shared" si="236"/>
        <v>#VALUE!</v>
      </c>
      <c r="M3396" s="26">
        <f t="shared" si="237"/>
        <v>0.7862595419847328</v>
      </c>
    </row>
    <row r="3397" spans="1:13" x14ac:dyDescent="0.3">
      <c r="A3397" t="s">
        <v>10113</v>
      </c>
      <c r="B3397" t="s">
        <v>313</v>
      </c>
      <c r="C3397" t="s">
        <v>313</v>
      </c>
      <c r="D3397">
        <v>12600000</v>
      </c>
      <c r="E3397">
        <v>10000000</v>
      </c>
      <c r="F3397" t="s">
        <v>5391</v>
      </c>
      <c r="G3397" s="13">
        <f>IFERROR(IF($F3397="ALTA",$D3397*1.03,
IF($F3397="MEDIA",$D3397*1,
IF($F3397="BAJA",$D3397*0.92,
IF($F3397="LIQUIDAR",_xlfn.XLOOKUP(A3397,Rotación!$A:$A,Rotación!$O:$O,0,0,-1),"")))),"")</f>
        <v>11592000</v>
      </c>
      <c r="H3397" s="13">
        <f>IFERROR(IF($F3397="ALTA",$D3397*1,
IF($F3397="MEDIA",$D3397*0.97,
IF($F3397="BAJA",$D3397*0.9,
IF($F3397="LIQUIDAR",_xlfn.XLOOKUP(A3397,Rotación!$A:$A,Rotación!$O:$O,0,0,-1),"")))),"")</f>
        <v>11340000</v>
      </c>
      <c r="I3397" s="13">
        <f>IFERROR(IF($F3397="ALTA",$D3397*0.97,
IF($F3397="MEDIA",$D3397*0.94,
IF($F3397="BAJA",$D3397*0.87,
IF($F3397="LIQUIDAR",_xlfn.XLOOKUP(A3397,Rotación!$A:$A,Rotación!$O:$O,0,0,-1),"")))),"")</f>
        <v>10962000</v>
      </c>
      <c r="J3397" s="13">
        <f>IFERROR(IF($F3397="ALTA",$D3397*0.94,
IF($F3397="MEDIA",$D3397*0.9,
IF($F3397="BAJA",$D3397*0.85,
IF($F3397="LIQUIDAR",_xlfn.XLOOKUP(A3397,Rotación!$A:$A,Rotación!$O:$O,0,0,-1),"")))),"")</f>
        <v>10710000</v>
      </c>
      <c r="K3397" s="13" t="str">
        <f>_xlfn.XLOOKUP(A3397,Rotación!$A:$A,Rotación!$P:$P,"",0,-1)</f>
        <v/>
      </c>
      <c r="L3397" s="25" t="e">
        <f t="shared" si="236"/>
        <v>#VALUE!</v>
      </c>
      <c r="M3397" s="26">
        <f t="shared" si="237"/>
        <v>0.79365079365079361</v>
      </c>
    </row>
    <row r="3398" spans="1:13" x14ac:dyDescent="0.3">
      <c r="A3398" t="s">
        <v>9420</v>
      </c>
      <c r="B3398" t="s">
        <v>313</v>
      </c>
      <c r="C3398" t="s">
        <v>313</v>
      </c>
      <c r="D3398">
        <v>13500000</v>
      </c>
      <c r="E3398">
        <v>10500000</v>
      </c>
      <c r="F3398" t="s">
        <v>5391</v>
      </c>
      <c r="G3398" s="13">
        <f>IFERROR(IF($F3398="ALTA",$D3398*1.03,
IF($F3398="MEDIA",$D3398*1,
IF($F3398="BAJA",$D3398*0.92,
IF($F3398="LIQUIDAR",_xlfn.XLOOKUP(A3398,Rotación!$A:$A,Rotación!$O:$O,0,0,-1),"")))),"")</f>
        <v>12420000</v>
      </c>
      <c r="H3398" s="13">
        <f>IFERROR(IF($F3398="ALTA",$D3398*1,
IF($F3398="MEDIA",$D3398*0.97,
IF($F3398="BAJA",$D3398*0.9,
IF($F3398="LIQUIDAR",_xlfn.XLOOKUP(A3398,Rotación!$A:$A,Rotación!$O:$O,0,0,-1),"")))),"")</f>
        <v>12150000</v>
      </c>
      <c r="I3398" s="13">
        <f>IFERROR(IF($F3398="ALTA",$D3398*0.97,
IF($F3398="MEDIA",$D3398*0.94,
IF($F3398="BAJA",$D3398*0.87,
IF($F3398="LIQUIDAR",_xlfn.XLOOKUP(A3398,Rotación!$A:$A,Rotación!$O:$O,0,0,-1),"")))),"")</f>
        <v>11745000</v>
      </c>
      <c r="J3398" s="13">
        <f>IFERROR(IF($F3398="ALTA",$D3398*0.94,
IF($F3398="MEDIA",$D3398*0.9,
IF($F3398="BAJA",$D3398*0.85,
IF($F3398="LIQUIDAR",_xlfn.XLOOKUP(A3398,Rotación!$A:$A,Rotación!$O:$O,0,0,-1),"")))),"")</f>
        <v>11475000</v>
      </c>
      <c r="K3398" s="13" t="str">
        <f>_xlfn.XLOOKUP(A3398,Rotación!$A:$A,Rotación!$P:$P,"",0,-1)</f>
        <v/>
      </c>
      <c r="L3398" s="25" t="e">
        <f t="shared" si="236"/>
        <v>#VALUE!</v>
      </c>
      <c r="M3398" s="26">
        <f t="shared" si="237"/>
        <v>0.77777777777777779</v>
      </c>
    </row>
    <row r="3399" spans="1:13" x14ac:dyDescent="0.3">
      <c r="A3399" t="s">
        <v>1049</v>
      </c>
      <c r="B3399" t="s">
        <v>313</v>
      </c>
      <c r="C3399" t="s">
        <v>313</v>
      </c>
      <c r="D3399">
        <v>12800000</v>
      </c>
      <c r="E3399">
        <v>9200000</v>
      </c>
      <c r="F3399" t="s">
        <v>5391</v>
      </c>
      <c r="G3399" s="13">
        <f>IFERROR(IF($F3399="ALTA",$D3399*1.03,
IF($F3399="MEDIA",$D3399*1,
IF($F3399="BAJA",$D3399*0.92,
IF($F3399="LIQUIDAR",_xlfn.XLOOKUP(A3399,Rotación!$A:$A,Rotación!$O:$O,0,0,-1),"")))),"")</f>
        <v>11776000</v>
      </c>
      <c r="H3399" s="13">
        <f>IFERROR(IF($F3399="ALTA",$D3399*1,
IF($F3399="MEDIA",$D3399*0.97,
IF($F3399="BAJA",$D3399*0.9,
IF($F3399="LIQUIDAR",_xlfn.XLOOKUP(A3399,Rotación!$A:$A,Rotación!$O:$O,0,0,-1),"")))),"")</f>
        <v>11520000</v>
      </c>
      <c r="I3399" s="13">
        <f>IFERROR(IF($F3399="ALTA",$D3399*0.97,
IF($F3399="MEDIA",$D3399*0.94,
IF($F3399="BAJA",$D3399*0.87,
IF($F3399="LIQUIDAR",_xlfn.XLOOKUP(A3399,Rotación!$A:$A,Rotación!$O:$O,0,0,-1),"")))),"")</f>
        <v>11136000</v>
      </c>
      <c r="J3399" s="13">
        <f>IFERROR(IF($F3399="ALTA",$D3399*0.94,
IF($F3399="MEDIA",$D3399*0.9,
IF($F3399="BAJA",$D3399*0.85,
IF($F3399="LIQUIDAR",_xlfn.XLOOKUP(A3399,Rotación!$A:$A,Rotación!$O:$O,0,0,-1),"")))),"")</f>
        <v>10880000</v>
      </c>
      <c r="K3399" s="13" t="str">
        <f>_xlfn.XLOOKUP(A3399,Rotación!$A:$A,Rotación!$P:$P,"",0,-1)</f>
        <v/>
      </c>
      <c r="L3399" s="25" t="e">
        <f t="shared" si="236"/>
        <v>#VALUE!</v>
      </c>
      <c r="M3399" s="26">
        <f t="shared" si="237"/>
        <v>0.71875</v>
      </c>
    </row>
    <row r="3400" spans="1:13" x14ac:dyDescent="0.3">
      <c r="A3400" t="s">
        <v>8765</v>
      </c>
      <c r="B3400" t="s">
        <v>313</v>
      </c>
      <c r="C3400" t="s">
        <v>313</v>
      </c>
      <c r="D3400">
        <v>23500000</v>
      </c>
      <c r="E3400">
        <v>19000000</v>
      </c>
      <c r="F3400" t="s">
        <v>5391</v>
      </c>
      <c r="G3400" s="13">
        <f>IFERROR(IF($F3400="ALTA",$D3400*1.03,
IF($F3400="MEDIA",$D3400*1,
IF($F3400="BAJA",$D3400*0.92,
IF($F3400="LIQUIDAR",_xlfn.XLOOKUP(A3400,Rotación!$A:$A,Rotación!$O:$O,0,0,-1),"")))),"")</f>
        <v>21620000</v>
      </c>
      <c r="H3400" s="13">
        <f>IFERROR(IF($F3400="ALTA",$D3400*1,
IF($F3400="MEDIA",$D3400*0.97,
IF($F3400="BAJA",$D3400*0.9,
IF($F3400="LIQUIDAR",_xlfn.XLOOKUP(A3400,Rotación!$A:$A,Rotación!$O:$O,0,0,-1),"")))),"")</f>
        <v>21150000</v>
      </c>
      <c r="I3400" s="13">
        <f>IFERROR(IF($F3400="ALTA",$D3400*0.97,
IF($F3400="MEDIA",$D3400*0.94,
IF($F3400="BAJA",$D3400*0.87,
IF($F3400="LIQUIDAR",_xlfn.XLOOKUP(A3400,Rotación!$A:$A,Rotación!$O:$O,0,0,-1),"")))),"")</f>
        <v>20445000</v>
      </c>
      <c r="J3400" s="13">
        <f>IFERROR(IF($F3400="ALTA",$D3400*0.94,
IF($F3400="MEDIA",$D3400*0.9,
IF($F3400="BAJA",$D3400*0.85,
IF($F3400="LIQUIDAR",_xlfn.XLOOKUP(A3400,Rotación!$A:$A,Rotación!$O:$O,0,0,-1),"")))),"")</f>
        <v>19975000</v>
      </c>
      <c r="K3400" s="13" t="str">
        <f>_xlfn.XLOOKUP(A3400,Rotación!$A:$A,Rotación!$P:$P,"",0,-1)</f>
        <v/>
      </c>
      <c r="L3400" s="25" t="e">
        <f t="shared" si="236"/>
        <v>#VALUE!</v>
      </c>
      <c r="M3400" s="26">
        <f t="shared" si="237"/>
        <v>0.80851063829787229</v>
      </c>
    </row>
    <row r="3401" spans="1:13" x14ac:dyDescent="0.3">
      <c r="A3401" t="s">
        <v>9424</v>
      </c>
      <c r="B3401" t="s">
        <v>313</v>
      </c>
      <c r="C3401" t="s">
        <v>313</v>
      </c>
      <c r="D3401">
        <v>9500000</v>
      </c>
      <c r="E3401">
        <v>8000000</v>
      </c>
      <c r="F3401" t="s">
        <v>5390</v>
      </c>
      <c r="G3401" s="13">
        <f>IFERROR(IF($F3401="ALTA",$D3401*1.03,
IF($F3401="MEDIA",$D3401*1,
IF($F3401="BAJA",$D3401*0.92,
IF($F3401="LIQUIDAR",_xlfn.XLOOKUP(A3401,Rotación!$A:$A,Rotación!$O:$O,0,0,-1),"")))),"")</f>
        <v>9785000</v>
      </c>
      <c r="H3401" s="13">
        <f>IFERROR(IF($F3401="ALTA",$D3401*1,
IF($F3401="MEDIA",$D3401*0.97,
IF($F3401="BAJA",$D3401*0.9,
IF($F3401="LIQUIDAR",_xlfn.XLOOKUP(A3401,Rotación!$A:$A,Rotación!$O:$O,0,0,-1),"")))),"")</f>
        <v>9500000</v>
      </c>
      <c r="I3401" s="13">
        <f>IFERROR(IF($F3401="ALTA",$D3401*0.97,
IF($F3401="MEDIA",$D3401*0.94,
IF($F3401="BAJA",$D3401*0.87,
IF($F3401="LIQUIDAR",_xlfn.XLOOKUP(A3401,Rotación!$A:$A,Rotación!$O:$O,0,0,-1),"")))),"")</f>
        <v>9215000</v>
      </c>
      <c r="J3401" s="13">
        <f>IFERROR(IF($F3401="ALTA",$D3401*0.94,
IF($F3401="MEDIA",$D3401*0.9,
IF($F3401="BAJA",$D3401*0.85,
IF($F3401="LIQUIDAR",_xlfn.XLOOKUP(A3401,Rotación!$A:$A,Rotación!$O:$O,0,0,-1),"")))),"")</f>
        <v>8930000</v>
      </c>
      <c r="K3401" s="13" t="str">
        <f>_xlfn.XLOOKUP(A3401,Rotación!$A:$A,Rotación!$P:$P,"",0,-1)</f>
        <v/>
      </c>
      <c r="L3401" s="25" t="e">
        <f t="shared" si="236"/>
        <v>#VALUE!</v>
      </c>
      <c r="M3401" s="26">
        <f t="shared" si="237"/>
        <v>0.84210526315789469</v>
      </c>
    </row>
    <row r="3402" spans="1:13" x14ac:dyDescent="0.3">
      <c r="A3402" t="s">
        <v>9426</v>
      </c>
      <c r="B3402" t="s">
        <v>313</v>
      </c>
      <c r="C3402" t="s">
        <v>313</v>
      </c>
      <c r="D3402">
        <v>6900000</v>
      </c>
      <c r="E3402">
        <v>5900000</v>
      </c>
      <c r="F3402" t="s">
        <v>5390</v>
      </c>
      <c r="G3402" s="13">
        <f>IFERROR(IF($F3402="ALTA",$D3402*1.03,
IF($F3402="MEDIA",$D3402*1,
IF($F3402="BAJA",$D3402*0.92,
IF($F3402="LIQUIDAR",_xlfn.XLOOKUP(A3402,Rotación!$A:$A,Rotación!$O:$O,0,0,-1),"")))),"")</f>
        <v>7107000</v>
      </c>
      <c r="H3402" s="13">
        <f>IFERROR(IF($F3402="ALTA",$D3402*1,
IF($F3402="MEDIA",$D3402*0.97,
IF($F3402="BAJA",$D3402*0.9,
IF($F3402="LIQUIDAR",_xlfn.XLOOKUP(A3402,Rotación!$A:$A,Rotación!$O:$O,0,0,-1),"")))),"")</f>
        <v>6900000</v>
      </c>
      <c r="I3402" s="13">
        <f>IFERROR(IF($F3402="ALTA",$D3402*0.97,
IF($F3402="MEDIA",$D3402*0.94,
IF($F3402="BAJA",$D3402*0.87,
IF($F3402="LIQUIDAR",_xlfn.XLOOKUP(A3402,Rotación!$A:$A,Rotación!$O:$O,0,0,-1),"")))),"")</f>
        <v>6693000</v>
      </c>
      <c r="J3402" s="13">
        <f>IFERROR(IF($F3402="ALTA",$D3402*0.94,
IF($F3402="MEDIA",$D3402*0.9,
IF($F3402="BAJA",$D3402*0.85,
IF($F3402="LIQUIDAR",_xlfn.XLOOKUP(A3402,Rotación!$A:$A,Rotación!$O:$O,0,0,-1),"")))),"")</f>
        <v>6486000</v>
      </c>
      <c r="K3402" s="13" t="str">
        <f>_xlfn.XLOOKUP(A3402,Rotación!$A:$A,Rotación!$P:$P,"",0,-1)</f>
        <v/>
      </c>
      <c r="L3402" s="25" t="e">
        <f t="shared" si="236"/>
        <v>#VALUE!</v>
      </c>
      <c r="M3402" s="26">
        <f t="shared" si="237"/>
        <v>0.85507246376811596</v>
      </c>
    </row>
    <row r="3403" spans="1:13" x14ac:dyDescent="0.3">
      <c r="A3403" t="s">
        <v>2014</v>
      </c>
      <c r="B3403" t="s">
        <v>313</v>
      </c>
      <c r="C3403" t="s">
        <v>313</v>
      </c>
      <c r="D3403">
        <v>8000000</v>
      </c>
      <c r="E3403">
        <v>6800000</v>
      </c>
      <c r="F3403" t="s">
        <v>5390</v>
      </c>
      <c r="G3403" s="13">
        <f>IFERROR(IF($F3403="ALTA",$D3403*1.03,
IF($F3403="MEDIA",$D3403*1,
IF($F3403="BAJA",$D3403*0.92,
IF($F3403="LIQUIDAR",_xlfn.XLOOKUP(A3403,Rotación!$A:$A,Rotación!$O:$O,0,0,-1),"")))),"")</f>
        <v>8240000</v>
      </c>
      <c r="H3403" s="13">
        <f>IFERROR(IF($F3403="ALTA",$D3403*1,
IF($F3403="MEDIA",$D3403*0.97,
IF($F3403="BAJA",$D3403*0.9,
IF($F3403="LIQUIDAR",_xlfn.XLOOKUP(A3403,Rotación!$A:$A,Rotación!$O:$O,0,0,-1),"")))),"")</f>
        <v>8000000</v>
      </c>
      <c r="I3403" s="13">
        <f>IFERROR(IF($F3403="ALTA",$D3403*0.97,
IF($F3403="MEDIA",$D3403*0.94,
IF($F3403="BAJA",$D3403*0.87,
IF($F3403="LIQUIDAR",_xlfn.XLOOKUP(A3403,Rotación!$A:$A,Rotación!$O:$O,0,0,-1),"")))),"")</f>
        <v>7760000</v>
      </c>
      <c r="J3403" s="13">
        <f>IFERROR(IF($F3403="ALTA",$D3403*0.94,
IF($F3403="MEDIA",$D3403*0.9,
IF($F3403="BAJA",$D3403*0.85,
IF($F3403="LIQUIDAR",_xlfn.XLOOKUP(A3403,Rotación!$A:$A,Rotación!$O:$O,0,0,-1),"")))),"")</f>
        <v>7520000</v>
      </c>
      <c r="K3403" s="13" t="str">
        <f>_xlfn.XLOOKUP(A3403,Rotación!$A:$A,Rotación!$P:$P,"",0,-1)</f>
        <v/>
      </c>
      <c r="L3403" s="25" t="e">
        <f t="shared" si="236"/>
        <v>#VALUE!</v>
      </c>
      <c r="M3403" s="26">
        <f t="shared" si="237"/>
        <v>0.85</v>
      </c>
    </row>
    <row r="3404" spans="1:13" x14ac:dyDescent="0.3">
      <c r="A3404" t="s">
        <v>9431</v>
      </c>
      <c r="B3404" t="s">
        <v>313</v>
      </c>
      <c r="C3404" t="s">
        <v>313</v>
      </c>
      <c r="D3404">
        <v>8300000</v>
      </c>
      <c r="E3404">
        <v>6800000</v>
      </c>
      <c r="F3404" t="s">
        <v>5390</v>
      </c>
      <c r="G3404" s="13">
        <f>IFERROR(IF($F3404="ALTA",$D3404*1.03,
IF($F3404="MEDIA",$D3404*1,
IF($F3404="BAJA",$D3404*0.92,
IF($F3404="LIQUIDAR",_xlfn.XLOOKUP(A3404,Rotación!$A:$A,Rotación!$O:$O,0,0,-1),"")))),"")</f>
        <v>8549000</v>
      </c>
      <c r="H3404" s="13">
        <f>IFERROR(IF($F3404="ALTA",$D3404*1,
IF($F3404="MEDIA",$D3404*0.97,
IF($F3404="BAJA",$D3404*0.9,
IF($F3404="LIQUIDAR",_xlfn.XLOOKUP(A3404,Rotación!$A:$A,Rotación!$O:$O,0,0,-1),"")))),"")</f>
        <v>8300000</v>
      </c>
      <c r="I3404" s="13">
        <f>IFERROR(IF($F3404="ALTA",$D3404*0.97,
IF($F3404="MEDIA",$D3404*0.94,
IF($F3404="BAJA",$D3404*0.87,
IF($F3404="LIQUIDAR",_xlfn.XLOOKUP(A3404,Rotación!$A:$A,Rotación!$O:$O,0,0,-1),"")))),"")</f>
        <v>8051000</v>
      </c>
      <c r="J3404" s="13">
        <f>IFERROR(IF($F3404="ALTA",$D3404*0.94,
IF($F3404="MEDIA",$D3404*0.9,
IF($F3404="BAJA",$D3404*0.85,
IF($F3404="LIQUIDAR",_xlfn.XLOOKUP(A3404,Rotación!$A:$A,Rotación!$O:$O,0,0,-1),"")))),"")</f>
        <v>7802000</v>
      </c>
      <c r="K3404" s="13" t="str">
        <f>_xlfn.XLOOKUP(A3404,Rotación!$A:$A,Rotación!$P:$P,"",0,-1)</f>
        <v/>
      </c>
      <c r="L3404" s="25" t="e">
        <f t="shared" si="236"/>
        <v>#VALUE!</v>
      </c>
      <c r="M3404" s="26">
        <f t="shared" si="237"/>
        <v>0.81927710843373491</v>
      </c>
    </row>
    <row r="3405" spans="1:13" x14ac:dyDescent="0.3">
      <c r="A3405" t="s">
        <v>10114</v>
      </c>
      <c r="B3405" t="s">
        <v>313</v>
      </c>
      <c r="C3405" t="s">
        <v>313</v>
      </c>
      <c r="D3405">
        <v>14200000</v>
      </c>
      <c r="E3405">
        <v>11800000</v>
      </c>
      <c r="F3405" t="s">
        <v>4033</v>
      </c>
      <c r="G3405" s="13">
        <f>IFERROR(IF($F3405="ALTA",$D3405*1.03,
IF($F3405="MEDIA",$D3405*1,
IF($F3405="BAJA",$D3405*0.92,
IF($F3405="LIQUIDAR",_xlfn.XLOOKUP(A3405,Rotación!$A:$A,Rotación!$O:$O,0,0,-1),"")))),"")</f>
        <v>14200000</v>
      </c>
      <c r="H3405" s="13">
        <f>IFERROR(IF($F3405="ALTA",$D3405*1,
IF($F3405="MEDIA",$D3405*0.97,
IF($F3405="BAJA",$D3405*0.9,
IF($F3405="LIQUIDAR",_xlfn.XLOOKUP(A3405,Rotación!$A:$A,Rotación!$O:$O,0,0,-1),"")))),"")</f>
        <v>13774000</v>
      </c>
      <c r="I3405" s="13">
        <f>IFERROR(IF($F3405="ALTA",$D3405*0.97,
IF($F3405="MEDIA",$D3405*0.94,
IF($F3405="BAJA",$D3405*0.87,
IF($F3405="LIQUIDAR",_xlfn.XLOOKUP(A3405,Rotación!$A:$A,Rotación!$O:$O,0,0,-1),"")))),"")</f>
        <v>13348000</v>
      </c>
      <c r="J3405" s="13">
        <f>IFERROR(IF($F3405="ALTA",$D3405*0.94,
IF($F3405="MEDIA",$D3405*0.9,
IF($F3405="BAJA",$D3405*0.85,
IF($F3405="LIQUIDAR",_xlfn.XLOOKUP(A3405,Rotación!$A:$A,Rotación!$O:$O,0,0,-1),"")))),"")</f>
        <v>12780000</v>
      </c>
      <c r="K3405" s="13" t="str">
        <f>_xlfn.XLOOKUP(A3405,Rotación!$A:$A,Rotación!$P:$P,"",0,-1)</f>
        <v/>
      </c>
      <c r="L3405" s="25" t="e">
        <f t="shared" si="236"/>
        <v>#VALUE!</v>
      </c>
      <c r="M3405" s="26">
        <f t="shared" si="237"/>
        <v>0.83098591549295775</v>
      </c>
    </row>
    <row r="3406" spans="1:13" x14ac:dyDescent="0.3">
      <c r="A3406" t="s">
        <v>9434</v>
      </c>
      <c r="B3406" t="s">
        <v>313</v>
      </c>
      <c r="C3406" t="s">
        <v>313</v>
      </c>
      <c r="D3406">
        <v>22500000</v>
      </c>
      <c r="E3406">
        <v>19000000</v>
      </c>
      <c r="F3406" t="s">
        <v>4033</v>
      </c>
      <c r="G3406" s="13">
        <f>IFERROR(IF($F3406="ALTA",$D3406*1.03,
IF($F3406="MEDIA",$D3406*1,
IF($F3406="BAJA",$D3406*0.92,
IF($F3406="LIQUIDAR",_xlfn.XLOOKUP(A3406,Rotación!$A:$A,Rotación!$O:$O,0,0,-1),"")))),"")</f>
        <v>22500000</v>
      </c>
      <c r="H3406" s="13">
        <f>IFERROR(IF($F3406="ALTA",$D3406*1,
IF($F3406="MEDIA",$D3406*0.97,
IF($F3406="BAJA",$D3406*0.9,
IF($F3406="LIQUIDAR",_xlfn.XLOOKUP(A3406,Rotación!$A:$A,Rotación!$O:$O,0,0,-1),"")))),"")</f>
        <v>21825000</v>
      </c>
      <c r="I3406" s="13">
        <f>IFERROR(IF($F3406="ALTA",$D3406*0.97,
IF($F3406="MEDIA",$D3406*0.94,
IF($F3406="BAJA",$D3406*0.87,
IF($F3406="LIQUIDAR",_xlfn.XLOOKUP(A3406,Rotación!$A:$A,Rotación!$O:$O,0,0,-1),"")))),"")</f>
        <v>21150000</v>
      </c>
      <c r="J3406" s="13">
        <f>IFERROR(IF($F3406="ALTA",$D3406*0.94,
IF($F3406="MEDIA",$D3406*0.9,
IF($F3406="BAJA",$D3406*0.85,
IF($F3406="LIQUIDAR",_xlfn.XLOOKUP(A3406,Rotación!$A:$A,Rotación!$O:$O,0,0,-1),"")))),"")</f>
        <v>20250000</v>
      </c>
      <c r="K3406" s="13" t="str">
        <f>_xlfn.XLOOKUP(A3406,Rotación!$A:$A,Rotación!$P:$P,"",0,-1)</f>
        <v/>
      </c>
      <c r="L3406" s="25" t="e">
        <f t="shared" si="236"/>
        <v>#VALUE!</v>
      </c>
      <c r="M3406" s="26">
        <f t="shared" si="237"/>
        <v>0.84444444444444444</v>
      </c>
    </row>
    <row r="3407" spans="1:13" x14ac:dyDescent="0.3">
      <c r="A3407" t="s">
        <v>9436</v>
      </c>
      <c r="B3407" t="s">
        <v>313</v>
      </c>
      <c r="C3407" t="s">
        <v>313</v>
      </c>
      <c r="D3407">
        <v>9000000</v>
      </c>
      <c r="E3407">
        <v>7000000</v>
      </c>
      <c r="F3407" t="s">
        <v>4033</v>
      </c>
      <c r="G3407" s="13">
        <f>IFERROR(IF($F3407="ALTA",$D3407*1.03,
IF($F3407="MEDIA",$D3407*1,
IF($F3407="BAJA",$D3407*0.92,
IF($F3407="LIQUIDAR",_xlfn.XLOOKUP(A3407,Rotación!$A:$A,Rotación!$O:$O,0,0,-1),"")))),"")</f>
        <v>9000000</v>
      </c>
      <c r="H3407" s="13">
        <f>IFERROR(IF($F3407="ALTA",$D3407*1,
IF($F3407="MEDIA",$D3407*0.97,
IF($F3407="BAJA",$D3407*0.9,
IF($F3407="LIQUIDAR",_xlfn.XLOOKUP(A3407,Rotación!$A:$A,Rotación!$O:$O,0,0,-1),"")))),"")</f>
        <v>8730000</v>
      </c>
      <c r="I3407" s="13">
        <f>IFERROR(IF($F3407="ALTA",$D3407*0.97,
IF($F3407="MEDIA",$D3407*0.94,
IF($F3407="BAJA",$D3407*0.87,
IF($F3407="LIQUIDAR",_xlfn.XLOOKUP(A3407,Rotación!$A:$A,Rotación!$O:$O,0,0,-1),"")))),"")</f>
        <v>8460000</v>
      </c>
      <c r="J3407" s="13">
        <f>IFERROR(IF($F3407="ALTA",$D3407*0.94,
IF($F3407="MEDIA",$D3407*0.9,
IF($F3407="BAJA",$D3407*0.85,
IF($F3407="LIQUIDAR",_xlfn.XLOOKUP(A3407,Rotación!$A:$A,Rotación!$O:$O,0,0,-1),"")))),"")</f>
        <v>8100000</v>
      </c>
      <c r="K3407" s="13" t="str">
        <f>_xlfn.XLOOKUP(A3407,Rotación!$A:$A,Rotación!$P:$P,"",0,-1)</f>
        <v/>
      </c>
      <c r="L3407" s="25" t="e">
        <f t="shared" si="236"/>
        <v>#VALUE!</v>
      </c>
      <c r="M3407" s="26">
        <f t="shared" si="237"/>
        <v>0.77777777777777779</v>
      </c>
    </row>
    <row r="3408" spans="1:13" x14ac:dyDescent="0.3">
      <c r="A3408" t="s">
        <v>9438</v>
      </c>
      <c r="B3408" t="s">
        <v>313</v>
      </c>
      <c r="C3408" t="s">
        <v>313</v>
      </c>
      <c r="D3408">
        <v>13900000</v>
      </c>
      <c r="E3408">
        <v>11000000</v>
      </c>
      <c r="F3408" t="s">
        <v>4033</v>
      </c>
      <c r="G3408" s="13">
        <f>IFERROR(IF($F3408="ALTA",$D3408*1.03,
IF($F3408="MEDIA",$D3408*1,
IF($F3408="BAJA",$D3408*0.92,
IF($F3408="LIQUIDAR",_xlfn.XLOOKUP(A3408,Rotación!$A:$A,Rotación!$O:$O,0,0,-1),"")))),"")</f>
        <v>13900000</v>
      </c>
      <c r="H3408" s="13">
        <f>IFERROR(IF($F3408="ALTA",$D3408*1,
IF($F3408="MEDIA",$D3408*0.97,
IF($F3408="BAJA",$D3408*0.9,
IF($F3408="LIQUIDAR",_xlfn.XLOOKUP(A3408,Rotación!$A:$A,Rotación!$O:$O,0,0,-1),"")))),"")</f>
        <v>13483000</v>
      </c>
      <c r="I3408" s="13">
        <f>IFERROR(IF($F3408="ALTA",$D3408*0.97,
IF($F3408="MEDIA",$D3408*0.94,
IF($F3408="BAJA",$D3408*0.87,
IF($F3408="LIQUIDAR",_xlfn.XLOOKUP(A3408,Rotación!$A:$A,Rotación!$O:$O,0,0,-1),"")))),"")</f>
        <v>13066000</v>
      </c>
      <c r="J3408" s="13">
        <f>IFERROR(IF($F3408="ALTA",$D3408*0.94,
IF($F3408="MEDIA",$D3408*0.9,
IF($F3408="BAJA",$D3408*0.85,
IF($F3408="LIQUIDAR",_xlfn.XLOOKUP(A3408,Rotación!$A:$A,Rotación!$O:$O,0,0,-1),"")))),"")</f>
        <v>12510000</v>
      </c>
      <c r="K3408" s="13" t="str">
        <f>_xlfn.XLOOKUP(A3408,Rotación!$A:$A,Rotación!$P:$P,"",0,-1)</f>
        <v/>
      </c>
      <c r="L3408" s="25" t="e">
        <f t="shared" si="236"/>
        <v>#VALUE!</v>
      </c>
      <c r="M3408" s="26">
        <f t="shared" si="237"/>
        <v>0.79136690647482011</v>
      </c>
    </row>
    <row r="3409" spans="1:13" x14ac:dyDescent="0.3">
      <c r="A3409" t="s">
        <v>9440</v>
      </c>
      <c r="B3409" t="s">
        <v>313</v>
      </c>
      <c r="C3409" t="s">
        <v>313</v>
      </c>
      <c r="D3409">
        <v>17200000</v>
      </c>
      <c r="E3409">
        <v>14000000</v>
      </c>
      <c r="F3409" t="s">
        <v>4033</v>
      </c>
      <c r="G3409" s="13">
        <f>IFERROR(IF($F3409="ALTA",$D3409*1.03,
IF($F3409="MEDIA",$D3409*1,
IF($F3409="BAJA",$D3409*0.92,
IF($F3409="LIQUIDAR",_xlfn.XLOOKUP(A3409,Rotación!$A:$A,Rotación!$O:$O,0,0,-1),"")))),"")</f>
        <v>17200000</v>
      </c>
      <c r="H3409" s="13">
        <f>IFERROR(IF($F3409="ALTA",$D3409*1,
IF($F3409="MEDIA",$D3409*0.97,
IF($F3409="BAJA",$D3409*0.9,
IF($F3409="LIQUIDAR",_xlfn.XLOOKUP(A3409,Rotación!$A:$A,Rotación!$O:$O,0,0,-1),"")))),"")</f>
        <v>16684000</v>
      </c>
      <c r="I3409" s="13">
        <f>IFERROR(IF($F3409="ALTA",$D3409*0.97,
IF($F3409="MEDIA",$D3409*0.94,
IF($F3409="BAJA",$D3409*0.87,
IF($F3409="LIQUIDAR",_xlfn.XLOOKUP(A3409,Rotación!$A:$A,Rotación!$O:$O,0,0,-1),"")))),"")</f>
        <v>16168000</v>
      </c>
      <c r="J3409" s="13">
        <f>IFERROR(IF($F3409="ALTA",$D3409*0.94,
IF($F3409="MEDIA",$D3409*0.9,
IF($F3409="BAJA",$D3409*0.85,
IF($F3409="LIQUIDAR",_xlfn.XLOOKUP(A3409,Rotación!$A:$A,Rotación!$O:$O,0,0,-1),"")))),"")</f>
        <v>15480000</v>
      </c>
      <c r="K3409" s="13" t="str">
        <f>_xlfn.XLOOKUP(A3409,Rotación!$A:$A,Rotación!$P:$P,"",0,-1)</f>
        <v/>
      </c>
      <c r="L3409" s="25" t="e">
        <f t="shared" si="236"/>
        <v>#VALUE!</v>
      </c>
      <c r="M3409" s="26">
        <f t="shared" si="237"/>
        <v>0.81395348837209303</v>
      </c>
    </row>
    <row r="3410" spans="1:13" x14ac:dyDescent="0.3">
      <c r="A3410" t="s">
        <v>9442</v>
      </c>
      <c r="B3410" t="s">
        <v>313</v>
      </c>
      <c r="C3410" t="s">
        <v>313</v>
      </c>
      <c r="D3410">
        <v>13000000</v>
      </c>
      <c r="E3410">
        <v>9500000</v>
      </c>
      <c r="F3410" t="s">
        <v>5391</v>
      </c>
      <c r="G3410" s="13">
        <f>IFERROR(IF($F3410="ALTA",$D3410*1.03,
IF($F3410="MEDIA",$D3410*1,
IF($F3410="BAJA",$D3410*0.92,
IF($F3410="LIQUIDAR",_xlfn.XLOOKUP(A3410,Rotación!$A:$A,Rotación!$O:$O,0,0,-1),"")))),"")</f>
        <v>11960000</v>
      </c>
      <c r="H3410" s="13">
        <f>IFERROR(IF($F3410="ALTA",$D3410*1,
IF($F3410="MEDIA",$D3410*0.97,
IF($F3410="BAJA",$D3410*0.9,
IF($F3410="LIQUIDAR",_xlfn.XLOOKUP(A3410,Rotación!$A:$A,Rotación!$O:$O,0,0,-1),"")))),"")</f>
        <v>11700000</v>
      </c>
      <c r="I3410" s="13">
        <f>IFERROR(IF($F3410="ALTA",$D3410*0.97,
IF($F3410="MEDIA",$D3410*0.94,
IF($F3410="BAJA",$D3410*0.87,
IF($F3410="LIQUIDAR",_xlfn.XLOOKUP(A3410,Rotación!$A:$A,Rotación!$O:$O,0,0,-1),"")))),"")</f>
        <v>11310000</v>
      </c>
      <c r="J3410" s="13">
        <f>IFERROR(IF($F3410="ALTA",$D3410*0.94,
IF($F3410="MEDIA",$D3410*0.9,
IF($F3410="BAJA",$D3410*0.85,
IF($F3410="LIQUIDAR",_xlfn.XLOOKUP(A3410,Rotación!$A:$A,Rotación!$O:$O,0,0,-1),"")))),"")</f>
        <v>11050000</v>
      </c>
      <c r="K3410" s="13" t="str">
        <f>_xlfn.XLOOKUP(A3410,Rotación!$A:$A,Rotación!$P:$P,"",0,-1)</f>
        <v/>
      </c>
      <c r="L3410" s="25" t="e">
        <f t="shared" si="236"/>
        <v>#VALUE!</v>
      </c>
      <c r="M3410" s="26">
        <f t="shared" si="237"/>
        <v>0.73076923076923073</v>
      </c>
    </row>
    <row r="3411" spans="1:13" x14ac:dyDescent="0.3">
      <c r="A3411" t="s">
        <v>9445</v>
      </c>
      <c r="B3411" t="s">
        <v>313</v>
      </c>
      <c r="C3411" t="s">
        <v>313</v>
      </c>
      <c r="D3411">
        <v>8300000</v>
      </c>
      <c r="E3411">
        <v>6700000</v>
      </c>
      <c r="F3411" t="s">
        <v>5391</v>
      </c>
      <c r="G3411" s="13">
        <f>IFERROR(IF($F3411="ALTA",$D3411*1.03,
IF($F3411="MEDIA",$D3411*1,
IF($F3411="BAJA",$D3411*0.92,
IF($F3411="LIQUIDAR",_xlfn.XLOOKUP(A3411,Rotación!$A:$A,Rotación!$O:$O,0,0,-1),"")))),"")</f>
        <v>7636000</v>
      </c>
      <c r="H3411" s="13">
        <f>IFERROR(IF($F3411="ALTA",$D3411*1,
IF($F3411="MEDIA",$D3411*0.97,
IF($F3411="BAJA",$D3411*0.9,
IF($F3411="LIQUIDAR",_xlfn.XLOOKUP(A3411,Rotación!$A:$A,Rotación!$O:$O,0,0,-1),"")))),"")</f>
        <v>7470000</v>
      </c>
      <c r="I3411" s="13">
        <f>IFERROR(IF($F3411="ALTA",$D3411*0.97,
IF($F3411="MEDIA",$D3411*0.94,
IF($F3411="BAJA",$D3411*0.87,
IF($F3411="LIQUIDAR",_xlfn.XLOOKUP(A3411,Rotación!$A:$A,Rotación!$O:$O,0,0,-1),"")))),"")</f>
        <v>7221000</v>
      </c>
      <c r="J3411" s="13">
        <f>IFERROR(IF($F3411="ALTA",$D3411*0.94,
IF($F3411="MEDIA",$D3411*0.9,
IF($F3411="BAJA",$D3411*0.85,
IF($F3411="LIQUIDAR",_xlfn.XLOOKUP(A3411,Rotación!$A:$A,Rotación!$O:$O,0,0,-1),"")))),"")</f>
        <v>7055000</v>
      </c>
      <c r="K3411" s="13" t="str">
        <f>_xlfn.XLOOKUP(A3411,Rotación!$A:$A,Rotación!$P:$P,"",0,-1)</f>
        <v/>
      </c>
      <c r="L3411" s="25" t="e">
        <f t="shared" si="236"/>
        <v>#VALUE!</v>
      </c>
      <c r="M3411" s="26">
        <f t="shared" si="237"/>
        <v>0.80722891566265065</v>
      </c>
    </row>
    <row r="3412" spans="1:13" x14ac:dyDescent="0.3">
      <c r="A3412" t="s">
        <v>5270</v>
      </c>
      <c r="B3412" t="s">
        <v>250</v>
      </c>
      <c r="C3412" t="s">
        <v>5776</v>
      </c>
      <c r="D3412">
        <v>15700000</v>
      </c>
      <c r="E3412">
        <v>13400000</v>
      </c>
      <c r="F3412" t="s">
        <v>5391</v>
      </c>
      <c r="G3412" s="13">
        <f>IFERROR(IF($F3412="ALTA",$D3412*1.03,
IF($F3412="MEDIA",$D3412*1,
IF($F3412="BAJA",$D3412*0.92,
IF($F3412="LIQUIDAR",_xlfn.XLOOKUP(A3412,Rotación!$A:$A,Rotación!$O:$O,0,0,-1),"")))),"")</f>
        <v>14444000</v>
      </c>
      <c r="H3412" s="13">
        <f>IFERROR(IF($F3412="ALTA",$D3412*1,
IF($F3412="MEDIA",$D3412*0.97,
IF($F3412="BAJA",$D3412*0.9,
IF($F3412="LIQUIDAR",_xlfn.XLOOKUP(A3412,Rotación!$A:$A,Rotación!$O:$O,0,0,-1),"")))),"")</f>
        <v>14130000</v>
      </c>
      <c r="I3412" s="13">
        <f>IFERROR(IF($F3412="ALTA",$D3412*0.97,
IF($F3412="MEDIA",$D3412*0.94,
IF($F3412="BAJA",$D3412*0.87,
IF($F3412="LIQUIDAR",_xlfn.XLOOKUP(A3412,Rotación!$A:$A,Rotación!$O:$O,0,0,-1),"")))),"")</f>
        <v>13659000</v>
      </c>
      <c r="J3412" s="13">
        <f>IFERROR(IF($F3412="ALTA",$D3412*0.94,
IF($F3412="MEDIA",$D3412*0.9,
IF($F3412="BAJA",$D3412*0.85,
IF($F3412="LIQUIDAR",_xlfn.XLOOKUP(A3412,Rotación!$A:$A,Rotación!$O:$O,0,0,-1),"")))),"")</f>
        <v>13345000</v>
      </c>
      <c r="K3412" s="13" t="str">
        <f>_xlfn.XLOOKUP(A3412,Rotación!$A:$A,Rotación!$P:$P,"",0,-1)</f>
        <v/>
      </c>
      <c r="L3412" s="25" t="e">
        <f t="shared" si="236"/>
        <v>#VALUE!</v>
      </c>
      <c r="M3412" s="26">
        <f t="shared" si="237"/>
        <v>0.85350318471337583</v>
      </c>
    </row>
    <row r="3413" spans="1:13" x14ac:dyDescent="0.3">
      <c r="A3413" t="s">
        <v>9449</v>
      </c>
      <c r="B3413" t="s">
        <v>313</v>
      </c>
      <c r="C3413" t="s">
        <v>313</v>
      </c>
      <c r="D3413">
        <v>14000000</v>
      </c>
      <c r="E3413">
        <v>11700000</v>
      </c>
      <c r="F3413" t="s">
        <v>5391</v>
      </c>
      <c r="G3413" s="13">
        <f>IFERROR(IF($F3413="ALTA",$D3413*1.03,
IF($F3413="MEDIA",$D3413*1,
IF($F3413="BAJA",$D3413*0.92,
IF($F3413="LIQUIDAR",_xlfn.XLOOKUP(A3413,Rotación!$A:$A,Rotación!$O:$O,0,0,-1),"")))),"")</f>
        <v>12880000</v>
      </c>
      <c r="H3413" s="13">
        <f>IFERROR(IF($F3413="ALTA",$D3413*1,
IF($F3413="MEDIA",$D3413*0.97,
IF($F3413="BAJA",$D3413*0.9,
IF($F3413="LIQUIDAR",_xlfn.XLOOKUP(A3413,Rotación!$A:$A,Rotación!$O:$O,0,0,-1),"")))),"")</f>
        <v>12600000</v>
      </c>
      <c r="I3413" s="13">
        <f>IFERROR(IF($F3413="ALTA",$D3413*0.97,
IF($F3413="MEDIA",$D3413*0.94,
IF($F3413="BAJA",$D3413*0.87,
IF($F3413="LIQUIDAR",_xlfn.XLOOKUP(A3413,Rotación!$A:$A,Rotación!$O:$O,0,0,-1),"")))),"")</f>
        <v>12180000</v>
      </c>
      <c r="J3413" s="13">
        <f>IFERROR(IF($F3413="ALTA",$D3413*0.94,
IF($F3413="MEDIA",$D3413*0.9,
IF($F3413="BAJA",$D3413*0.85,
IF($F3413="LIQUIDAR",_xlfn.XLOOKUP(A3413,Rotación!$A:$A,Rotación!$O:$O,0,0,-1),"")))),"")</f>
        <v>11900000</v>
      </c>
      <c r="K3413" s="13" t="str">
        <f>_xlfn.XLOOKUP(A3413,Rotación!$A:$A,Rotación!$P:$P,"",0,-1)</f>
        <v/>
      </c>
      <c r="L3413" s="25" t="e">
        <f t="shared" si="236"/>
        <v>#VALUE!</v>
      </c>
      <c r="M3413" s="26">
        <f t="shared" si="237"/>
        <v>0.83571428571428574</v>
      </c>
    </row>
    <row r="3414" spans="1:13" x14ac:dyDescent="0.3">
      <c r="A3414" t="s">
        <v>9451</v>
      </c>
      <c r="B3414" t="s">
        <v>313</v>
      </c>
      <c r="C3414" t="s">
        <v>313</v>
      </c>
      <c r="D3414">
        <v>9300000</v>
      </c>
      <c r="E3414">
        <v>7400000</v>
      </c>
      <c r="F3414" t="s">
        <v>5391</v>
      </c>
      <c r="G3414" s="13">
        <f>IFERROR(IF($F3414="ALTA",$D3414*1.03,
IF($F3414="MEDIA",$D3414*1,
IF($F3414="BAJA",$D3414*0.92,
IF($F3414="LIQUIDAR",_xlfn.XLOOKUP(A3414,Rotación!$A:$A,Rotación!$O:$O,0,0,-1),"")))),"")</f>
        <v>8556000</v>
      </c>
      <c r="H3414" s="13">
        <f>IFERROR(IF($F3414="ALTA",$D3414*1,
IF($F3414="MEDIA",$D3414*0.97,
IF($F3414="BAJA",$D3414*0.9,
IF($F3414="LIQUIDAR",_xlfn.XLOOKUP(A3414,Rotación!$A:$A,Rotación!$O:$O,0,0,-1),"")))),"")</f>
        <v>8370000</v>
      </c>
      <c r="I3414" s="13">
        <f>IFERROR(IF($F3414="ALTA",$D3414*0.97,
IF($F3414="MEDIA",$D3414*0.94,
IF($F3414="BAJA",$D3414*0.87,
IF($F3414="LIQUIDAR",_xlfn.XLOOKUP(A3414,Rotación!$A:$A,Rotación!$O:$O,0,0,-1),"")))),"")</f>
        <v>8091000</v>
      </c>
      <c r="J3414" s="13">
        <f>IFERROR(IF($F3414="ALTA",$D3414*0.94,
IF($F3414="MEDIA",$D3414*0.9,
IF($F3414="BAJA",$D3414*0.85,
IF($F3414="LIQUIDAR",_xlfn.XLOOKUP(A3414,Rotación!$A:$A,Rotación!$O:$O,0,0,-1),"")))),"")</f>
        <v>7905000</v>
      </c>
      <c r="K3414" s="13" t="str">
        <f>_xlfn.XLOOKUP(A3414,Rotación!$A:$A,Rotación!$P:$P,"",0,-1)</f>
        <v/>
      </c>
      <c r="L3414" s="25" t="e">
        <f t="shared" si="236"/>
        <v>#VALUE!</v>
      </c>
      <c r="M3414" s="26">
        <f t="shared" si="237"/>
        <v>0.79569892473118276</v>
      </c>
    </row>
    <row r="3415" spans="1:13" x14ac:dyDescent="0.3">
      <c r="A3415" t="s">
        <v>9453</v>
      </c>
      <c r="B3415" t="s">
        <v>313</v>
      </c>
      <c r="C3415" t="s">
        <v>313</v>
      </c>
      <c r="D3415">
        <v>19000000</v>
      </c>
      <c r="E3415">
        <v>15000000</v>
      </c>
      <c r="F3415" t="s">
        <v>4033</v>
      </c>
      <c r="G3415" s="13">
        <f>IFERROR(IF($F3415="ALTA",$D3415*1.03,
IF($F3415="MEDIA",$D3415*1,
IF($F3415="BAJA",$D3415*0.92,
IF($F3415="LIQUIDAR",_xlfn.XLOOKUP(A3415,Rotación!$A:$A,Rotación!$O:$O,0,0,-1),"")))),"")</f>
        <v>19000000</v>
      </c>
      <c r="H3415" s="13">
        <f>IFERROR(IF($F3415="ALTA",$D3415*1,
IF($F3415="MEDIA",$D3415*0.97,
IF($F3415="BAJA",$D3415*0.9,
IF($F3415="LIQUIDAR",_xlfn.XLOOKUP(A3415,Rotación!$A:$A,Rotación!$O:$O,0,0,-1),"")))),"")</f>
        <v>18430000</v>
      </c>
      <c r="I3415" s="13">
        <f>IFERROR(IF($F3415="ALTA",$D3415*0.97,
IF($F3415="MEDIA",$D3415*0.94,
IF($F3415="BAJA",$D3415*0.87,
IF($F3415="LIQUIDAR",_xlfn.XLOOKUP(A3415,Rotación!$A:$A,Rotación!$O:$O,0,0,-1),"")))),"")</f>
        <v>17860000</v>
      </c>
      <c r="J3415" s="13">
        <f>IFERROR(IF($F3415="ALTA",$D3415*0.94,
IF($F3415="MEDIA",$D3415*0.9,
IF($F3415="BAJA",$D3415*0.85,
IF($F3415="LIQUIDAR",_xlfn.XLOOKUP(A3415,Rotación!$A:$A,Rotación!$O:$O,0,0,-1),"")))),"")</f>
        <v>17100000</v>
      </c>
      <c r="K3415" s="13" t="str">
        <f>_xlfn.XLOOKUP(A3415,Rotación!$A:$A,Rotación!$P:$P,"",0,-1)</f>
        <v/>
      </c>
      <c r="L3415" s="25" t="e">
        <f t="shared" si="236"/>
        <v>#VALUE!</v>
      </c>
      <c r="M3415" s="26">
        <f t="shared" si="237"/>
        <v>0.78947368421052633</v>
      </c>
    </row>
    <row r="3416" spans="1:13" x14ac:dyDescent="0.3">
      <c r="A3416" t="s">
        <v>9456</v>
      </c>
      <c r="B3416" t="s">
        <v>313</v>
      </c>
      <c r="C3416" t="s">
        <v>313</v>
      </c>
      <c r="D3416">
        <v>14000000</v>
      </c>
      <c r="E3416">
        <v>11500000</v>
      </c>
      <c r="F3416" t="s">
        <v>4033</v>
      </c>
      <c r="G3416" s="13">
        <f>IFERROR(IF($F3416="ALTA",$D3416*1.03,
IF($F3416="MEDIA",$D3416*1,
IF($F3416="BAJA",$D3416*0.92,
IF($F3416="LIQUIDAR",_xlfn.XLOOKUP(A3416,Rotación!$A:$A,Rotación!$O:$O,0,0,-1),"")))),"")</f>
        <v>14000000</v>
      </c>
      <c r="H3416" s="13">
        <f>IFERROR(IF($F3416="ALTA",$D3416*1,
IF($F3416="MEDIA",$D3416*0.97,
IF($F3416="BAJA",$D3416*0.9,
IF($F3416="LIQUIDAR",_xlfn.XLOOKUP(A3416,Rotación!$A:$A,Rotación!$O:$O,0,0,-1),"")))),"")</f>
        <v>13580000</v>
      </c>
      <c r="I3416" s="13">
        <f>IFERROR(IF($F3416="ALTA",$D3416*0.97,
IF($F3416="MEDIA",$D3416*0.94,
IF($F3416="BAJA",$D3416*0.87,
IF($F3416="LIQUIDAR",_xlfn.XLOOKUP(A3416,Rotación!$A:$A,Rotación!$O:$O,0,0,-1),"")))),"")</f>
        <v>13160000</v>
      </c>
      <c r="J3416" s="13">
        <f>IFERROR(IF($F3416="ALTA",$D3416*0.94,
IF($F3416="MEDIA",$D3416*0.9,
IF($F3416="BAJA",$D3416*0.85,
IF($F3416="LIQUIDAR",_xlfn.XLOOKUP(A3416,Rotación!$A:$A,Rotación!$O:$O,0,0,-1),"")))),"")</f>
        <v>12600000</v>
      </c>
      <c r="K3416" s="13" t="str">
        <f>_xlfn.XLOOKUP(A3416,Rotación!$A:$A,Rotación!$P:$P,"",0,-1)</f>
        <v/>
      </c>
      <c r="L3416" s="25" t="e">
        <f t="shared" si="236"/>
        <v>#VALUE!</v>
      </c>
      <c r="M3416" s="26">
        <f t="shared" si="237"/>
        <v>0.8214285714285714</v>
      </c>
    </row>
    <row r="3417" spans="1:13" x14ac:dyDescent="0.3">
      <c r="A3417" t="s">
        <v>9458</v>
      </c>
      <c r="B3417" t="s">
        <v>313</v>
      </c>
      <c r="C3417" t="s">
        <v>313</v>
      </c>
      <c r="D3417">
        <v>12800000</v>
      </c>
      <c r="E3417">
        <v>10500000</v>
      </c>
      <c r="F3417" t="s">
        <v>4033</v>
      </c>
      <c r="G3417" s="13">
        <f>IFERROR(IF($F3417="ALTA",$D3417*1.03,
IF($F3417="MEDIA",$D3417*1,
IF($F3417="BAJA",$D3417*0.92,
IF($F3417="LIQUIDAR",_xlfn.XLOOKUP(A3417,Rotación!$A:$A,Rotación!$O:$O,0,0,-1),"")))),"")</f>
        <v>12800000</v>
      </c>
      <c r="H3417" s="13">
        <f>IFERROR(IF($F3417="ALTA",$D3417*1,
IF($F3417="MEDIA",$D3417*0.97,
IF($F3417="BAJA",$D3417*0.9,
IF($F3417="LIQUIDAR",_xlfn.XLOOKUP(A3417,Rotación!$A:$A,Rotación!$O:$O,0,0,-1),"")))),"")</f>
        <v>12416000</v>
      </c>
      <c r="I3417" s="13">
        <f>IFERROR(IF($F3417="ALTA",$D3417*0.97,
IF($F3417="MEDIA",$D3417*0.94,
IF($F3417="BAJA",$D3417*0.87,
IF($F3417="LIQUIDAR",_xlfn.XLOOKUP(A3417,Rotación!$A:$A,Rotación!$O:$O,0,0,-1),"")))),"")</f>
        <v>12032000</v>
      </c>
      <c r="J3417" s="13">
        <f>IFERROR(IF($F3417="ALTA",$D3417*0.94,
IF($F3417="MEDIA",$D3417*0.9,
IF($F3417="BAJA",$D3417*0.85,
IF($F3417="LIQUIDAR",_xlfn.XLOOKUP(A3417,Rotación!$A:$A,Rotación!$O:$O,0,0,-1),"")))),"")</f>
        <v>11520000</v>
      </c>
      <c r="K3417" s="13" t="str">
        <f>_xlfn.XLOOKUP(A3417,Rotación!$A:$A,Rotación!$P:$P,"",0,-1)</f>
        <v/>
      </c>
      <c r="L3417" s="25" t="e">
        <f t="shared" si="236"/>
        <v>#VALUE!</v>
      </c>
      <c r="M3417" s="26">
        <f t="shared" si="237"/>
        <v>0.8203125</v>
      </c>
    </row>
    <row r="3418" spans="1:13" x14ac:dyDescent="0.3">
      <c r="A3418" t="s">
        <v>8659</v>
      </c>
      <c r="B3418" t="s">
        <v>313</v>
      </c>
      <c r="C3418" t="s">
        <v>313</v>
      </c>
      <c r="D3418">
        <v>13200000</v>
      </c>
      <c r="E3418">
        <v>10600000</v>
      </c>
      <c r="F3418" t="s">
        <v>4033</v>
      </c>
      <c r="G3418" s="13">
        <f>IFERROR(IF($F3418="ALTA",$D3418*1.03,
IF($F3418="MEDIA",$D3418*1,
IF($F3418="BAJA",$D3418*0.92,
IF($F3418="LIQUIDAR",_xlfn.XLOOKUP(A3418,Rotación!$A:$A,Rotación!$O:$O,0,0,-1),"")))),"")</f>
        <v>13200000</v>
      </c>
      <c r="H3418" s="13">
        <f>IFERROR(IF($F3418="ALTA",$D3418*1,
IF($F3418="MEDIA",$D3418*0.97,
IF($F3418="BAJA",$D3418*0.9,
IF($F3418="LIQUIDAR",_xlfn.XLOOKUP(A3418,Rotación!$A:$A,Rotación!$O:$O,0,0,-1),"")))),"")</f>
        <v>12804000</v>
      </c>
      <c r="I3418" s="13">
        <f>IFERROR(IF($F3418="ALTA",$D3418*0.97,
IF($F3418="MEDIA",$D3418*0.94,
IF($F3418="BAJA",$D3418*0.87,
IF($F3418="LIQUIDAR",_xlfn.XLOOKUP(A3418,Rotación!$A:$A,Rotación!$O:$O,0,0,-1),"")))),"")</f>
        <v>12408000</v>
      </c>
      <c r="J3418" s="13">
        <f>IFERROR(IF($F3418="ALTA",$D3418*0.94,
IF($F3418="MEDIA",$D3418*0.9,
IF($F3418="BAJA",$D3418*0.85,
IF($F3418="LIQUIDAR",_xlfn.XLOOKUP(A3418,Rotación!$A:$A,Rotación!$O:$O,0,0,-1),"")))),"")</f>
        <v>11880000</v>
      </c>
      <c r="K3418" s="13" t="str">
        <f>_xlfn.XLOOKUP(A3418,Rotación!$A:$A,Rotación!$P:$P,"",0,-1)</f>
        <v/>
      </c>
      <c r="L3418" s="25" t="e">
        <f t="shared" si="236"/>
        <v>#VALUE!</v>
      </c>
      <c r="M3418" s="26">
        <f t="shared" si="237"/>
        <v>0.80303030303030298</v>
      </c>
    </row>
    <row r="3419" spans="1:13" x14ac:dyDescent="0.3">
      <c r="A3419" t="s">
        <v>8611</v>
      </c>
      <c r="B3419" t="s">
        <v>313</v>
      </c>
      <c r="C3419" t="s">
        <v>313</v>
      </c>
      <c r="D3419">
        <v>12400000</v>
      </c>
      <c r="E3419">
        <v>10000000</v>
      </c>
      <c r="F3419" t="s">
        <v>4033</v>
      </c>
      <c r="G3419" s="13">
        <f>IFERROR(IF($F3419="ALTA",$D3419*1.03,
IF($F3419="MEDIA",$D3419*1,
IF($F3419="BAJA",$D3419*0.92,
IF($F3419="LIQUIDAR",_xlfn.XLOOKUP(A3419,Rotación!$A:$A,Rotación!$O:$O,0,0,-1),"")))),"")</f>
        <v>12400000</v>
      </c>
      <c r="H3419" s="13">
        <f>IFERROR(IF($F3419="ALTA",$D3419*1,
IF($F3419="MEDIA",$D3419*0.97,
IF($F3419="BAJA",$D3419*0.9,
IF($F3419="LIQUIDAR",_xlfn.XLOOKUP(A3419,Rotación!$A:$A,Rotación!$O:$O,0,0,-1),"")))),"")</f>
        <v>12028000</v>
      </c>
      <c r="I3419" s="13">
        <f>IFERROR(IF($F3419="ALTA",$D3419*0.97,
IF($F3419="MEDIA",$D3419*0.94,
IF($F3419="BAJA",$D3419*0.87,
IF($F3419="LIQUIDAR",_xlfn.XLOOKUP(A3419,Rotación!$A:$A,Rotación!$O:$O,0,0,-1),"")))),"")</f>
        <v>11656000</v>
      </c>
      <c r="J3419" s="13">
        <f>IFERROR(IF($F3419="ALTA",$D3419*0.94,
IF($F3419="MEDIA",$D3419*0.9,
IF($F3419="BAJA",$D3419*0.85,
IF($F3419="LIQUIDAR",_xlfn.XLOOKUP(A3419,Rotación!$A:$A,Rotación!$O:$O,0,0,-1),"")))),"")</f>
        <v>11160000</v>
      </c>
      <c r="K3419" s="13" t="str">
        <f>_xlfn.XLOOKUP(A3419,Rotación!$A:$A,Rotación!$P:$P,"",0,-1)</f>
        <v/>
      </c>
      <c r="L3419" s="25" t="e">
        <f t="shared" si="236"/>
        <v>#VALUE!</v>
      </c>
      <c r="M3419" s="26">
        <f t="shared" si="237"/>
        <v>0.80645161290322576</v>
      </c>
    </row>
    <row r="3420" spans="1:13" x14ac:dyDescent="0.3">
      <c r="A3420" t="s">
        <v>8665</v>
      </c>
      <c r="B3420" t="s">
        <v>313</v>
      </c>
      <c r="C3420" t="s">
        <v>313</v>
      </c>
      <c r="D3420">
        <v>14800000</v>
      </c>
      <c r="E3420">
        <v>11500000</v>
      </c>
      <c r="F3420" t="s">
        <v>4033</v>
      </c>
      <c r="G3420" s="13">
        <f>IFERROR(IF($F3420="ALTA",$D3420*1.03,
IF($F3420="MEDIA",$D3420*1,
IF($F3420="BAJA",$D3420*0.92,
IF($F3420="LIQUIDAR",_xlfn.XLOOKUP(A3420,Rotación!$A:$A,Rotación!$O:$O,0,0,-1),"")))),"")</f>
        <v>14800000</v>
      </c>
      <c r="H3420" s="13">
        <f>IFERROR(IF($F3420="ALTA",$D3420*1,
IF($F3420="MEDIA",$D3420*0.97,
IF($F3420="BAJA",$D3420*0.9,
IF($F3420="LIQUIDAR",_xlfn.XLOOKUP(A3420,Rotación!$A:$A,Rotación!$O:$O,0,0,-1),"")))),"")</f>
        <v>14356000</v>
      </c>
      <c r="I3420" s="13">
        <f>IFERROR(IF($F3420="ALTA",$D3420*0.97,
IF($F3420="MEDIA",$D3420*0.94,
IF($F3420="BAJA",$D3420*0.87,
IF($F3420="LIQUIDAR",_xlfn.XLOOKUP(A3420,Rotación!$A:$A,Rotación!$O:$O,0,0,-1),"")))),"")</f>
        <v>13912000</v>
      </c>
      <c r="J3420" s="13">
        <f>IFERROR(IF($F3420="ALTA",$D3420*0.94,
IF($F3420="MEDIA",$D3420*0.9,
IF($F3420="BAJA",$D3420*0.85,
IF($F3420="LIQUIDAR",_xlfn.XLOOKUP(A3420,Rotación!$A:$A,Rotación!$O:$O,0,0,-1),"")))),"")</f>
        <v>13320000</v>
      </c>
      <c r="K3420" s="13" t="str">
        <f>_xlfn.XLOOKUP(A3420,Rotación!$A:$A,Rotación!$P:$P,"",0,-1)</f>
        <v/>
      </c>
      <c r="L3420" s="25" t="e">
        <f t="shared" si="236"/>
        <v>#VALUE!</v>
      </c>
      <c r="M3420" s="26">
        <f t="shared" si="237"/>
        <v>0.77702702702702697</v>
      </c>
    </row>
    <row r="3421" spans="1:13" x14ac:dyDescent="0.3">
      <c r="A3421" t="s">
        <v>9466</v>
      </c>
      <c r="B3421" t="s">
        <v>313</v>
      </c>
      <c r="C3421" t="s">
        <v>313</v>
      </c>
      <c r="D3421">
        <v>17000000</v>
      </c>
      <c r="E3421">
        <v>13400000</v>
      </c>
      <c r="F3421" t="s">
        <v>5391</v>
      </c>
      <c r="G3421" s="13">
        <f>IFERROR(IF($F3421="ALTA",$D3421*1.03,
IF($F3421="MEDIA",$D3421*1,
IF($F3421="BAJA",$D3421*0.92,
IF($F3421="LIQUIDAR",_xlfn.XLOOKUP(A3421,Rotación!$A:$A,Rotación!$O:$O,0,0,-1),"")))),"")</f>
        <v>15640000</v>
      </c>
      <c r="H3421" s="13">
        <f>IFERROR(IF($F3421="ALTA",$D3421*1,
IF($F3421="MEDIA",$D3421*0.97,
IF($F3421="BAJA",$D3421*0.9,
IF($F3421="LIQUIDAR",_xlfn.XLOOKUP(A3421,Rotación!$A:$A,Rotación!$O:$O,0,0,-1),"")))),"")</f>
        <v>15300000</v>
      </c>
      <c r="I3421" s="13">
        <f>IFERROR(IF($F3421="ALTA",$D3421*0.97,
IF($F3421="MEDIA",$D3421*0.94,
IF($F3421="BAJA",$D3421*0.87,
IF($F3421="LIQUIDAR",_xlfn.XLOOKUP(A3421,Rotación!$A:$A,Rotación!$O:$O,0,0,-1),"")))),"")</f>
        <v>14790000</v>
      </c>
      <c r="J3421" s="13">
        <f>IFERROR(IF($F3421="ALTA",$D3421*0.94,
IF($F3421="MEDIA",$D3421*0.9,
IF($F3421="BAJA",$D3421*0.85,
IF($F3421="LIQUIDAR",_xlfn.XLOOKUP(A3421,Rotación!$A:$A,Rotación!$O:$O,0,0,-1),"")))),"")</f>
        <v>14450000</v>
      </c>
      <c r="K3421" s="13" t="str">
        <f>_xlfn.XLOOKUP(A3421,Rotación!$A:$A,Rotación!$P:$P,"",0,-1)</f>
        <v/>
      </c>
      <c r="L3421" s="25" t="e">
        <f t="shared" si="236"/>
        <v>#VALUE!</v>
      </c>
      <c r="M3421" s="26">
        <f t="shared" si="237"/>
        <v>0.78823529411764703</v>
      </c>
    </row>
    <row r="3422" spans="1:13" x14ac:dyDescent="0.3">
      <c r="A3422" t="s">
        <v>9469</v>
      </c>
      <c r="B3422" t="s">
        <v>313</v>
      </c>
      <c r="C3422" t="s">
        <v>313</v>
      </c>
      <c r="D3422">
        <v>9600000</v>
      </c>
      <c r="E3422">
        <v>8000000</v>
      </c>
      <c r="F3422" t="s">
        <v>5391</v>
      </c>
      <c r="G3422" s="13">
        <f>IFERROR(IF($F3422="ALTA",$D3422*1.03,
IF($F3422="MEDIA",$D3422*1,
IF($F3422="BAJA",$D3422*0.92,
IF($F3422="LIQUIDAR",_xlfn.XLOOKUP(A3422,Rotación!$A:$A,Rotación!$O:$O,0,0,-1),"")))),"")</f>
        <v>8832000</v>
      </c>
      <c r="H3422" s="13">
        <f>IFERROR(IF($F3422="ALTA",$D3422*1,
IF($F3422="MEDIA",$D3422*0.97,
IF($F3422="BAJA",$D3422*0.9,
IF($F3422="LIQUIDAR",_xlfn.XLOOKUP(A3422,Rotación!$A:$A,Rotación!$O:$O,0,0,-1),"")))),"")</f>
        <v>8640000</v>
      </c>
      <c r="I3422" s="13">
        <f>IFERROR(IF($F3422="ALTA",$D3422*0.97,
IF($F3422="MEDIA",$D3422*0.94,
IF($F3422="BAJA",$D3422*0.87,
IF($F3422="LIQUIDAR",_xlfn.XLOOKUP(A3422,Rotación!$A:$A,Rotación!$O:$O,0,0,-1),"")))),"")</f>
        <v>8352000</v>
      </c>
      <c r="J3422" s="13">
        <f>IFERROR(IF($F3422="ALTA",$D3422*0.94,
IF($F3422="MEDIA",$D3422*0.9,
IF($F3422="BAJA",$D3422*0.85,
IF($F3422="LIQUIDAR",_xlfn.XLOOKUP(A3422,Rotación!$A:$A,Rotación!$O:$O,0,0,-1),"")))),"")</f>
        <v>8160000</v>
      </c>
      <c r="K3422" s="13" t="str">
        <f>_xlfn.XLOOKUP(A3422,Rotación!$A:$A,Rotación!$P:$P,"",0,-1)</f>
        <v/>
      </c>
      <c r="L3422" s="25" t="e">
        <f t="shared" si="236"/>
        <v>#VALUE!</v>
      </c>
      <c r="M3422" s="26">
        <f t="shared" si="237"/>
        <v>0.83333333333333337</v>
      </c>
    </row>
    <row r="3423" spans="1:13" x14ac:dyDescent="0.3">
      <c r="A3423" t="s">
        <v>9471</v>
      </c>
      <c r="B3423" t="s">
        <v>313</v>
      </c>
      <c r="C3423" t="s">
        <v>313</v>
      </c>
      <c r="D3423">
        <v>7200000</v>
      </c>
      <c r="E3423">
        <v>6100000</v>
      </c>
      <c r="F3423" t="s">
        <v>5390</v>
      </c>
      <c r="G3423" s="13">
        <f>IFERROR(IF($F3423="ALTA",$D3423*1.03,
IF($F3423="MEDIA",$D3423*1,
IF($F3423="BAJA",$D3423*0.92,
IF($F3423="LIQUIDAR",_xlfn.XLOOKUP(A3423,Rotación!$A:$A,Rotación!$O:$O,0,0,-1),"")))),"")</f>
        <v>7416000</v>
      </c>
      <c r="H3423" s="13">
        <f>IFERROR(IF($F3423="ALTA",$D3423*1,
IF($F3423="MEDIA",$D3423*0.97,
IF($F3423="BAJA",$D3423*0.9,
IF($F3423="LIQUIDAR",_xlfn.XLOOKUP(A3423,Rotación!$A:$A,Rotación!$O:$O,0,0,-1),"")))),"")</f>
        <v>7200000</v>
      </c>
      <c r="I3423" s="13">
        <f>IFERROR(IF($F3423="ALTA",$D3423*0.97,
IF($F3423="MEDIA",$D3423*0.94,
IF($F3423="BAJA",$D3423*0.87,
IF($F3423="LIQUIDAR",_xlfn.XLOOKUP(A3423,Rotación!$A:$A,Rotación!$O:$O,0,0,-1),"")))),"")</f>
        <v>6984000</v>
      </c>
      <c r="J3423" s="13">
        <f>IFERROR(IF($F3423="ALTA",$D3423*0.94,
IF($F3423="MEDIA",$D3423*0.9,
IF($F3423="BAJA",$D3423*0.85,
IF($F3423="LIQUIDAR",_xlfn.XLOOKUP(A3423,Rotación!$A:$A,Rotación!$O:$O,0,0,-1),"")))),"")</f>
        <v>6768000</v>
      </c>
      <c r="K3423" s="13" t="str">
        <f>_xlfn.XLOOKUP(A3423,Rotación!$A:$A,Rotación!$P:$P,"",0,-1)</f>
        <v/>
      </c>
      <c r="L3423" s="25" t="e">
        <f t="shared" si="236"/>
        <v>#VALUE!</v>
      </c>
      <c r="M3423" s="26">
        <f t="shared" si="237"/>
        <v>0.84722222222222221</v>
      </c>
    </row>
    <row r="3424" spans="1:13" x14ac:dyDescent="0.3">
      <c r="A3424" t="s">
        <v>10115</v>
      </c>
      <c r="B3424" t="s">
        <v>313</v>
      </c>
      <c r="C3424" t="s">
        <v>313</v>
      </c>
      <c r="D3424">
        <v>20500000</v>
      </c>
      <c r="E3424">
        <v>15800000</v>
      </c>
      <c r="F3424" t="s">
        <v>5390</v>
      </c>
      <c r="G3424" s="13">
        <f>IFERROR(IF($F3424="ALTA",$D3424*1.03,
IF($F3424="MEDIA",$D3424*1,
IF($F3424="BAJA",$D3424*0.92,
IF($F3424="LIQUIDAR",_xlfn.XLOOKUP(A3424,Rotación!$A:$A,Rotación!$O:$O,0,0,-1),"")))),"")</f>
        <v>21115000</v>
      </c>
      <c r="H3424" s="13">
        <f>IFERROR(IF($F3424="ALTA",$D3424*1,
IF($F3424="MEDIA",$D3424*0.97,
IF($F3424="BAJA",$D3424*0.9,
IF($F3424="LIQUIDAR",_xlfn.XLOOKUP(A3424,Rotación!$A:$A,Rotación!$O:$O,0,0,-1),"")))),"")</f>
        <v>20500000</v>
      </c>
      <c r="I3424" s="13">
        <f>IFERROR(IF($F3424="ALTA",$D3424*0.97,
IF($F3424="MEDIA",$D3424*0.94,
IF($F3424="BAJA",$D3424*0.87,
IF($F3424="LIQUIDAR",_xlfn.XLOOKUP(A3424,Rotación!$A:$A,Rotación!$O:$O,0,0,-1),"")))),"")</f>
        <v>19885000</v>
      </c>
      <c r="J3424" s="13">
        <f>IFERROR(IF($F3424="ALTA",$D3424*0.94,
IF($F3424="MEDIA",$D3424*0.9,
IF($F3424="BAJA",$D3424*0.85,
IF($F3424="LIQUIDAR",_xlfn.XLOOKUP(A3424,Rotación!$A:$A,Rotación!$O:$O,0,0,-1),"")))),"")</f>
        <v>19270000</v>
      </c>
      <c r="K3424" s="13" t="str">
        <f>_xlfn.XLOOKUP(A3424,Rotación!$A:$A,Rotación!$P:$P,"",0,-1)</f>
        <v/>
      </c>
      <c r="L3424" s="25" t="e">
        <f t="shared" si="236"/>
        <v>#VALUE!</v>
      </c>
      <c r="M3424" s="26">
        <f t="shared" si="237"/>
        <v>0.77073170731707319</v>
      </c>
    </row>
    <row r="3425" spans="1:13" x14ac:dyDescent="0.3">
      <c r="A3425" t="s">
        <v>6547</v>
      </c>
      <c r="B3425" t="s">
        <v>313</v>
      </c>
      <c r="C3425" t="s">
        <v>313</v>
      </c>
      <c r="D3425">
        <v>17500000</v>
      </c>
      <c r="E3425">
        <v>13000000</v>
      </c>
      <c r="F3425" t="s">
        <v>5390</v>
      </c>
      <c r="G3425" s="13">
        <f>IFERROR(IF($F3425="ALTA",$D3425*1.03,
IF($F3425="MEDIA",$D3425*1,
IF($F3425="BAJA",$D3425*0.92,
IF($F3425="LIQUIDAR",_xlfn.XLOOKUP(A3425,Rotación!$A:$A,Rotación!$O:$O,0,0,-1),"")))),"")</f>
        <v>18025000</v>
      </c>
      <c r="H3425" s="13">
        <f>IFERROR(IF($F3425="ALTA",$D3425*1,
IF($F3425="MEDIA",$D3425*0.97,
IF($F3425="BAJA",$D3425*0.9,
IF($F3425="LIQUIDAR",_xlfn.XLOOKUP(A3425,Rotación!$A:$A,Rotación!$O:$O,0,0,-1),"")))),"")</f>
        <v>17500000</v>
      </c>
      <c r="I3425" s="13">
        <f>IFERROR(IF($F3425="ALTA",$D3425*0.97,
IF($F3425="MEDIA",$D3425*0.94,
IF($F3425="BAJA",$D3425*0.87,
IF($F3425="LIQUIDAR",_xlfn.XLOOKUP(A3425,Rotación!$A:$A,Rotación!$O:$O,0,0,-1),"")))),"")</f>
        <v>16975000</v>
      </c>
      <c r="J3425" s="13">
        <f>IFERROR(IF($F3425="ALTA",$D3425*0.94,
IF($F3425="MEDIA",$D3425*0.9,
IF($F3425="BAJA",$D3425*0.85,
IF($F3425="LIQUIDAR",_xlfn.XLOOKUP(A3425,Rotación!$A:$A,Rotación!$O:$O,0,0,-1),"")))),"")</f>
        <v>16449999.999999998</v>
      </c>
      <c r="K3425" s="13">
        <f>_xlfn.XLOOKUP(A3425,Rotación!$A:$A,Rotación!$P:$P,"",0,-1)</f>
        <v>18990000</v>
      </c>
      <c r="L3425" s="25">
        <f t="shared" si="236"/>
        <v>1490000</v>
      </c>
      <c r="M3425" s="26">
        <f t="shared" si="237"/>
        <v>0.74285714285714288</v>
      </c>
    </row>
    <row r="3426" spans="1:13" x14ac:dyDescent="0.3">
      <c r="A3426" t="s">
        <v>9477</v>
      </c>
      <c r="B3426" t="s">
        <v>313</v>
      </c>
      <c r="C3426" t="s">
        <v>313</v>
      </c>
      <c r="D3426">
        <v>23400000</v>
      </c>
      <c r="E3426">
        <v>19500000</v>
      </c>
      <c r="F3426" t="s">
        <v>4033</v>
      </c>
      <c r="G3426" s="13">
        <f>IFERROR(IF($F3426="ALTA",$D3426*1.03,
IF($F3426="MEDIA",$D3426*1,
IF($F3426="BAJA",$D3426*0.92,
IF($F3426="LIQUIDAR",_xlfn.XLOOKUP(A3426,Rotación!$A:$A,Rotación!$O:$O,0,0,-1),"")))),"")</f>
        <v>23400000</v>
      </c>
      <c r="H3426" s="13">
        <f>IFERROR(IF($F3426="ALTA",$D3426*1,
IF($F3426="MEDIA",$D3426*0.97,
IF($F3426="BAJA",$D3426*0.9,
IF($F3426="LIQUIDAR",_xlfn.XLOOKUP(A3426,Rotación!$A:$A,Rotación!$O:$O,0,0,-1),"")))),"")</f>
        <v>22698000</v>
      </c>
      <c r="I3426" s="13">
        <f>IFERROR(IF($F3426="ALTA",$D3426*0.97,
IF($F3426="MEDIA",$D3426*0.94,
IF($F3426="BAJA",$D3426*0.87,
IF($F3426="LIQUIDAR",_xlfn.XLOOKUP(A3426,Rotación!$A:$A,Rotación!$O:$O,0,0,-1),"")))),"")</f>
        <v>21996000</v>
      </c>
      <c r="J3426" s="13">
        <f>IFERROR(IF($F3426="ALTA",$D3426*0.94,
IF($F3426="MEDIA",$D3426*0.9,
IF($F3426="BAJA",$D3426*0.85,
IF($F3426="LIQUIDAR",_xlfn.XLOOKUP(A3426,Rotación!$A:$A,Rotación!$O:$O,0,0,-1),"")))),"")</f>
        <v>21060000</v>
      </c>
      <c r="K3426" s="13" t="str">
        <f>_xlfn.XLOOKUP(A3426,Rotación!$A:$A,Rotación!$P:$P,"",0,-1)</f>
        <v/>
      </c>
      <c r="L3426" s="25" t="e">
        <f t="shared" si="236"/>
        <v>#VALUE!</v>
      </c>
      <c r="M3426" s="26">
        <f t="shared" si="237"/>
        <v>0.83333333333333337</v>
      </c>
    </row>
    <row r="3427" spans="1:13" x14ac:dyDescent="0.3">
      <c r="A3427" t="s">
        <v>9480</v>
      </c>
      <c r="B3427" t="s">
        <v>313</v>
      </c>
      <c r="C3427" t="s">
        <v>313</v>
      </c>
      <c r="D3427">
        <v>15400000</v>
      </c>
      <c r="E3427">
        <v>12300000</v>
      </c>
      <c r="F3427" t="s">
        <v>4033</v>
      </c>
      <c r="G3427" s="13">
        <f>IFERROR(IF($F3427="ALTA",$D3427*1.03,
IF($F3427="MEDIA",$D3427*1,
IF($F3427="BAJA",$D3427*0.92,
IF($F3427="LIQUIDAR",_xlfn.XLOOKUP(A3427,Rotación!$A:$A,Rotación!$O:$O,0,0,-1),"")))),"")</f>
        <v>15400000</v>
      </c>
      <c r="H3427" s="13">
        <f>IFERROR(IF($F3427="ALTA",$D3427*1,
IF($F3427="MEDIA",$D3427*0.97,
IF($F3427="BAJA",$D3427*0.9,
IF($F3427="LIQUIDAR",_xlfn.XLOOKUP(A3427,Rotación!$A:$A,Rotación!$O:$O,0,0,-1),"")))),"")</f>
        <v>14938000</v>
      </c>
      <c r="I3427" s="13">
        <f>IFERROR(IF($F3427="ALTA",$D3427*0.97,
IF($F3427="MEDIA",$D3427*0.94,
IF($F3427="BAJA",$D3427*0.87,
IF($F3427="LIQUIDAR",_xlfn.XLOOKUP(A3427,Rotación!$A:$A,Rotación!$O:$O,0,0,-1),"")))),"")</f>
        <v>14476000</v>
      </c>
      <c r="J3427" s="13">
        <f>IFERROR(IF($F3427="ALTA",$D3427*0.94,
IF($F3427="MEDIA",$D3427*0.9,
IF($F3427="BAJA",$D3427*0.85,
IF($F3427="LIQUIDAR",_xlfn.XLOOKUP(A3427,Rotación!$A:$A,Rotación!$O:$O,0,0,-1),"")))),"")</f>
        <v>13860000</v>
      </c>
      <c r="K3427" s="13" t="str">
        <f>_xlfn.XLOOKUP(A3427,Rotación!$A:$A,Rotación!$P:$P,"",0,-1)</f>
        <v/>
      </c>
      <c r="L3427" s="25" t="e">
        <f t="shared" si="236"/>
        <v>#VALUE!</v>
      </c>
      <c r="M3427" s="26">
        <f t="shared" si="237"/>
        <v>0.79870129870129869</v>
      </c>
    </row>
    <row r="3428" spans="1:13" x14ac:dyDescent="0.3">
      <c r="A3428" t="s">
        <v>9486</v>
      </c>
      <c r="B3428" t="s">
        <v>313</v>
      </c>
      <c r="C3428" t="s">
        <v>313</v>
      </c>
      <c r="D3428">
        <v>18700000</v>
      </c>
      <c r="E3428">
        <v>15000000</v>
      </c>
      <c r="F3428" t="s">
        <v>4033</v>
      </c>
      <c r="G3428" s="13">
        <f>IFERROR(IF($F3428="ALTA",$D3428*1.03,
IF($F3428="MEDIA",$D3428*1,
IF($F3428="BAJA",$D3428*0.92,
IF($F3428="LIQUIDAR",_xlfn.XLOOKUP(A3428,Rotación!$A:$A,Rotación!$O:$O,0,0,-1),"")))),"")</f>
        <v>18700000</v>
      </c>
      <c r="H3428" s="13">
        <f>IFERROR(IF($F3428="ALTA",$D3428*1,
IF($F3428="MEDIA",$D3428*0.97,
IF($F3428="BAJA",$D3428*0.9,
IF($F3428="LIQUIDAR",_xlfn.XLOOKUP(A3428,Rotación!$A:$A,Rotación!$O:$O,0,0,-1),"")))),"")</f>
        <v>18139000</v>
      </c>
      <c r="I3428" s="13">
        <f>IFERROR(IF($F3428="ALTA",$D3428*0.97,
IF($F3428="MEDIA",$D3428*0.94,
IF($F3428="BAJA",$D3428*0.87,
IF($F3428="LIQUIDAR",_xlfn.XLOOKUP(A3428,Rotación!$A:$A,Rotación!$O:$O,0,0,-1),"")))),"")</f>
        <v>17578000</v>
      </c>
      <c r="J3428" s="13">
        <f>IFERROR(IF($F3428="ALTA",$D3428*0.94,
IF($F3428="MEDIA",$D3428*0.9,
IF($F3428="BAJA",$D3428*0.85,
IF($F3428="LIQUIDAR",_xlfn.XLOOKUP(A3428,Rotación!$A:$A,Rotación!$O:$O,0,0,-1),"")))),"")</f>
        <v>16830000</v>
      </c>
      <c r="K3428" s="13" t="str">
        <f>_xlfn.XLOOKUP(A3428,Rotación!$A:$A,Rotación!$P:$P,"",0,-1)</f>
        <v/>
      </c>
      <c r="L3428" s="25" t="e">
        <f t="shared" si="236"/>
        <v>#VALUE!</v>
      </c>
      <c r="M3428" s="26">
        <f t="shared" si="237"/>
        <v>0.80213903743315507</v>
      </c>
    </row>
    <row r="3429" spans="1:13" x14ac:dyDescent="0.3">
      <c r="A3429" t="s">
        <v>9489</v>
      </c>
      <c r="B3429" t="s">
        <v>313</v>
      </c>
      <c r="C3429" t="s">
        <v>313</v>
      </c>
      <c r="D3429">
        <v>12800000</v>
      </c>
      <c r="E3429">
        <v>10500000</v>
      </c>
      <c r="F3429" t="s">
        <v>4033</v>
      </c>
      <c r="G3429" s="13">
        <f>IFERROR(IF($F3429="ALTA",$D3429*1.03,
IF($F3429="MEDIA",$D3429*1,
IF($F3429="BAJA",$D3429*0.92,
IF($F3429="LIQUIDAR",_xlfn.XLOOKUP(A3429,Rotación!$A:$A,Rotación!$O:$O,0,0,-1),"")))),"")</f>
        <v>12800000</v>
      </c>
      <c r="H3429" s="13">
        <f>IFERROR(IF($F3429="ALTA",$D3429*1,
IF($F3429="MEDIA",$D3429*0.97,
IF($F3429="BAJA",$D3429*0.9,
IF($F3429="LIQUIDAR",_xlfn.XLOOKUP(A3429,Rotación!$A:$A,Rotación!$O:$O,0,0,-1),"")))),"")</f>
        <v>12416000</v>
      </c>
      <c r="I3429" s="13">
        <f>IFERROR(IF($F3429="ALTA",$D3429*0.97,
IF($F3429="MEDIA",$D3429*0.94,
IF($F3429="BAJA",$D3429*0.87,
IF($F3429="LIQUIDAR",_xlfn.XLOOKUP(A3429,Rotación!$A:$A,Rotación!$O:$O,0,0,-1),"")))),"")</f>
        <v>12032000</v>
      </c>
      <c r="J3429" s="13">
        <f>IFERROR(IF($F3429="ALTA",$D3429*0.94,
IF($F3429="MEDIA",$D3429*0.9,
IF($F3429="BAJA",$D3429*0.85,
IF($F3429="LIQUIDAR",_xlfn.XLOOKUP(A3429,Rotación!$A:$A,Rotación!$O:$O,0,0,-1),"")))),"")</f>
        <v>11520000</v>
      </c>
      <c r="K3429" s="13" t="str">
        <f>_xlfn.XLOOKUP(A3429,Rotación!$A:$A,Rotación!$P:$P,"",0,-1)</f>
        <v/>
      </c>
      <c r="L3429" s="25" t="e">
        <f t="shared" si="236"/>
        <v>#VALUE!</v>
      </c>
      <c r="M3429" s="26">
        <f t="shared" si="237"/>
        <v>0.8203125</v>
      </c>
    </row>
    <row r="3430" spans="1:13" x14ac:dyDescent="0.3">
      <c r="A3430" t="s">
        <v>9491</v>
      </c>
      <c r="B3430" t="s">
        <v>313</v>
      </c>
      <c r="C3430" t="s">
        <v>313</v>
      </c>
      <c r="D3430">
        <v>9700000</v>
      </c>
      <c r="E3430">
        <v>7800000</v>
      </c>
      <c r="F3430" t="s">
        <v>4033</v>
      </c>
      <c r="G3430" s="13">
        <f>IFERROR(IF($F3430="ALTA",$D3430*1.03,
IF($F3430="MEDIA",$D3430*1,
IF($F3430="BAJA",$D3430*0.92,
IF($F3430="LIQUIDAR",_xlfn.XLOOKUP(A3430,Rotación!$A:$A,Rotación!$O:$O,0,0,-1),"")))),"")</f>
        <v>9700000</v>
      </c>
      <c r="H3430" s="13">
        <f>IFERROR(IF($F3430="ALTA",$D3430*1,
IF($F3430="MEDIA",$D3430*0.97,
IF($F3430="BAJA",$D3430*0.9,
IF($F3430="LIQUIDAR",_xlfn.XLOOKUP(A3430,Rotación!$A:$A,Rotación!$O:$O,0,0,-1),"")))),"")</f>
        <v>9409000</v>
      </c>
      <c r="I3430" s="13">
        <f>IFERROR(IF($F3430="ALTA",$D3430*0.97,
IF($F3430="MEDIA",$D3430*0.94,
IF($F3430="BAJA",$D3430*0.87,
IF($F3430="LIQUIDAR",_xlfn.XLOOKUP(A3430,Rotación!$A:$A,Rotación!$O:$O,0,0,-1),"")))),"")</f>
        <v>9118000</v>
      </c>
      <c r="J3430" s="13">
        <f>IFERROR(IF($F3430="ALTA",$D3430*0.94,
IF($F3430="MEDIA",$D3430*0.9,
IF($F3430="BAJA",$D3430*0.85,
IF($F3430="LIQUIDAR",_xlfn.XLOOKUP(A3430,Rotación!$A:$A,Rotación!$O:$O,0,0,-1),"")))),"")</f>
        <v>8730000</v>
      </c>
      <c r="K3430" s="13" t="str">
        <f>_xlfn.XLOOKUP(A3430,Rotación!$A:$A,Rotación!$P:$P,"",0,-1)</f>
        <v/>
      </c>
      <c r="L3430" s="25" t="e">
        <f t="shared" si="236"/>
        <v>#VALUE!</v>
      </c>
      <c r="M3430" s="26">
        <f t="shared" si="237"/>
        <v>0.80412371134020622</v>
      </c>
    </row>
    <row r="3431" spans="1:13" x14ac:dyDescent="0.3">
      <c r="A3431" t="s">
        <v>9494</v>
      </c>
      <c r="B3431" t="s">
        <v>313</v>
      </c>
      <c r="C3431" t="s">
        <v>313</v>
      </c>
      <c r="D3431">
        <v>33400000</v>
      </c>
      <c r="E3431">
        <v>27000000</v>
      </c>
      <c r="F3431" t="s">
        <v>5391</v>
      </c>
      <c r="G3431" s="13">
        <f>IFERROR(IF($F3431="ALTA",$D3431*1.03,
IF($F3431="MEDIA",$D3431*1,
IF($F3431="BAJA",$D3431*0.92,
IF($F3431="LIQUIDAR",_xlfn.XLOOKUP(A3431,Rotación!$A:$A,Rotación!$O:$O,0,0,-1),"")))),"")</f>
        <v>30728000</v>
      </c>
      <c r="H3431" s="13">
        <f>IFERROR(IF($F3431="ALTA",$D3431*1,
IF($F3431="MEDIA",$D3431*0.97,
IF($F3431="BAJA",$D3431*0.9,
IF($F3431="LIQUIDAR",_xlfn.XLOOKUP(A3431,Rotación!$A:$A,Rotación!$O:$O,0,0,-1),"")))),"")</f>
        <v>30060000</v>
      </c>
      <c r="I3431" s="13">
        <f>IFERROR(IF($F3431="ALTA",$D3431*0.97,
IF($F3431="MEDIA",$D3431*0.94,
IF($F3431="BAJA",$D3431*0.87,
IF($F3431="LIQUIDAR",_xlfn.XLOOKUP(A3431,Rotación!$A:$A,Rotación!$O:$O,0,0,-1),"")))),"")</f>
        <v>29058000</v>
      </c>
      <c r="J3431" s="13">
        <f>IFERROR(IF($F3431="ALTA",$D3431*0.94,
IF($F3431="MEDIA",$D3431*0.9,
IF($F3431="BAJA",$D3431*0.85,
IF($F3431="LIQUIDAR",_xlfn.XLOOKUP(A3431,Rotación!$A:$A,Rotación!$O:$O,0,0,-1),"")))),"")</f>
        <v>28390000</v>
      </c>
      <c r="K3431" s="13" t="str">
        <f>_xlfn.XLOOKUP(A3431,Rotación!$A:$A,Rotación!$P:$P,"",0,-1)</f>
        <v/>
      </c>
      <c r="L3431" s="25" t="e">
        <f t="shared" si="236"/>
        <v>#VALUE!</v>
      </c>
      <c r="M3431" s="26">
        <f t="shared" si="237"/>
        <v>0.80838323353293418</v>
      </c>
    </row>
    <row r="3432" spans="1:13" x14ac:dyDescent="0.3">
      <c r="A3432" t="s">
        <v>9496</v>
      </c>
      <c r="B3432" t="s">
        <v>313</v>
      </c>
      <c r="C3432" t="s">
        <v>313</v>
      </c>
      <c r="D3432">
        <v>14500000</v>
      </c>
      <c r="E3432">
        <v>11900000</v>
      </c>
      <c r="F3432" t="s">
        <v>5390</v>
      </c>
      <c r="G3432" s="13">
        <f>IFERROR(IF($F3432="ALTA",$D3432*1.03,
IF($F3432="MEDIA",$D3432*1,
IF($F3432="BAJA",$D3432*0.92,
IF($F3432="LIQUIDAR",_xlfn.XLOOKUP(A3432,Rotación!$A:$A,Rotación!$O:$O,0,0,-1),"")))),"")</f>
        <v>14935000</v>
      </c>
      <c r="H3432" s="13">
        <f>IFERROR(IF($F3432="ALTA",$D3432*1,
IF($F3432="MEDIA",$D3432*0.97,
IF($F3432="BAJA",$D3432*0.9,
IF($F3432="LIQUIDAR",_xlfn.XLOOKUP(A3432,Rotación!$A:$A,Rotación!$O:$O,0,0,-1),"")))),"")</f>
        <v>14500000</v>
      </c>
      <c r="I3432" s="13">
        <f>IFERROR(IF($F3432="ALTA",$D3432*0.97,
IF($F3432="MEDIA",$D3432*0.94,
IF($F3432="BAJA",$D3432*0.87,
IF($F3432="LIQUIDAR",_xlfn.XLOOKUP(A3432,Rotación!$A:$A,Rotación!$O:$O,0,0,-1),"")))),"")</f>
        <v>14065000</v>
      </c>
      <c r="J3432" s="13">
        <f>IFERROR(IF($F3432="ALTA",$D3432*0.94,
IF($F3432="MEDIA",$D3432*0.9,
IF($F3432="BAJA",$D3432*0.85,
IF($F3432="LIQUIDAR",_xlfn.XLOOKUP(A3432,Rotación!$A:$A,Rotación!$O:$O,0,0,-1),"")))),"")</f>
        <v>13630000</v>
      </c>
      <c r="K3432" s="13" t="str">
        <f>_xlfn.XLOOKUP(A3432,Rotación!$A:$A,Rotación!$P:$P,"",0,-1)</f>
        <v/>
      </c>
      <c r="L3432" s="25" t="e">
        <f t="shared" si="236"/>
        <v>#VALUE!</v>
      </c>
      <c r="M3432" s="26">
        <f t="shared" si="237"/>
        <v>0.82068965517241377</v>
      </c>
    </row>
    <row r="3433" spans="1:13" x14ac:dyDescent="0.3">
      <c r="A3433" t="s">
        <v>9498</v>
      </c>
      <c r="B3433" t="s">
        <v>313</v>
      </c>
      <c r="C3433" t="s">
        <v>313</v>
      </c>
      <c r="D3433">
        <v>33700000</v>
      </c>
      <c r="E3433">
        <v>26500000</v>
      </c>
      <c r="F3433" t="s">
        <v>5390</v>
      </c>
      <c r="G3433" s="13">
        <f>IFERROR(IF($F3433="ALTA",$D3433*1.03,
IF($F3433="MEDIA",$D3433*1,
IF($F3433="BAJA",$D3433*0.92,
IF($F3433="LIQUIDAR",_xlfn.XLOOKUP(A3433,Rotación!$A:$A,Rotación!$O:$O,0,0,-1),"")))),"")</f>
        <v>34711000</v>
      </c>
      <c r="H3433" s="13">
        <f>IFERROR(IF($F3433="ALTA",$D3433*1,
IF($F3433="MEDIA",$D3433*0.97,
IF($F3433="BAJA",$D3433*0.9,
IF($F3433="LIQUIDAR",_xlfn.XLOOKUP(A3433,Rotación!$A:$A,Rotación!$O:$O,0,0,-1),"")))),"")</f>
        <v>33700000</v>
      </c>
      <c r="I3433" s="13">
        <f>IFERROR(IF($F3433="ALTA",$D3433*0.97,
IF($F3433="MEDIA",$D3433*0.94,
IF($F3433="BAJA",$D3433*0.87,
IF($F3433="LIQUIDAR",_xlfn.XLOOKUP(A3433,Rotación!$A:$A,Rotación!$O:$O,0,0,-1),"")))),"")</f>
        <v>32689000</v>
      </c>
      <c r="J3433" s="13">
        <f>IFERROR(IF($F3433="ALTA",$D3433*0.94,
IF($F3433="MEDIA",$D3433*0.9,
IF($F3433="BAJA",$D3433*0.85,
IF($F3433="LIQUIDAR",_xlfn.XLOOKUP(A3433,Rotación!$A:$A,Rotación!$O:$O,0,0,-1),"")))),"")</f>
        <v>31678000</v>
      </c>
      <c r="K3433" s="13" t="str">
        <f>_xlfn.XLOOKUP(A3433,Rotación!$A:$A,Rotación!$P:$P,"",0,-1)</f>
        <v/>
      </c>
      <c r="L3433" s="25" t="e">
        <f t="shared" si="236"/>
        <v>#VALUE!</v>
      </c>
      <c r="M3433" s="26">
        <f t="shared" si="237"/>
        <v>0.78635014836795247</v>
      </c>
    </row>
    <row r="3434" spans="1:13" x14ac:dyDescent="0.3">
      <c r="A3434" t="s">
        <v>9276</v>
      </c>
      <c r="B3434" t="s">
        <v>313</v>
      </c>
      <c r="C3434" t="s">
        <v>313</v>
      </c>
      <c r="D3434">
        <v>15000000</v>
      </c>
      <c r="E3434">
        <v>12000000</v>
      </c>
      <c r="F3434" t="s">
        <v>5390</v>
      </c>
      <c r="G3434" s="13">
        <f>IFERROR(IF($F3434="ALTA",$D3434*1.03,
IF($F3434="MEDIA",$D3434*1,
IF($F3434="BAJA",$D3434*0.92,
IF($F3434="LIQUIDAR",_xlfn.XLOOKUP(A3434,Rotación!$A:$A,Rotación!$O:$O,0,0,-1),"")))),"")</f>
        <v>15450000</v>
      </c>
      <c r="H3434" s="13">
        <f>IFERROR(IF($F3434="ALTA",$D3434*1,
IF($F3434="MEDIA",$D3434*0.97,
IF($F3434="BAJA",$D3434*0.9,
IF($F3434="LIQUIDAR",_xlfn.XLOOKUP(A3434,Rotación!$A:$A,Rotación!$O:$O,0,0,-1),"")))),"")</f>
        <v>15000000</v>
      </c>
      <c r="I3434" s="13">
        <f>IFERROR(IF($F3434="ALTA",$D3434*0.97,
IF($F3434="MEDIA",$D3434*0.94,
IF($F3434="BAJA",$D3434*0.87,
IF($F3434="LIQUIDAR",_xlfn.XLOOKUP(A3434,Rotación!$A:$A,Rotación!$O:$O,0,0,-1),"")))),"")</f>
        <v>14550000</v>
      </c>
      <c r="J3434" s="13">
        <f>IFERROR(IF($F3434="ALTA",$D3434*0.94,
IF($F3434="MEDIA",$D3434*0.9,
IF($F3434="BAJA",$D3434*0.85,
IF($F3434="LIQUIDAR",_xlfn.XLOOKUP(A3434,Rotación!$A:$A,Rotación!$O:$O,0,0,-1),"")))),"")</f>
        <v>14100000</v>
      </c>
      <c r="K3434" s="13" t="str">
        <f>_xlfn.XLOOKUP(A3434,Rotación!$A:$A,Rotación!$P:$P,"",0,-1)</f>
        <v/>
      </c>
      <c r="L3434" s="25" t="e">
        <f t="shared" si="236"/>
        <v>#VALUE!</v>
      </c>
      <c r="M3434" s="26">
        <f t="shared" si="237"/>
        <v>0.8</v>
      </c>
    </row>
    <row r="3435" spans="1:13" x14ac:dyDescent="0.3">
      <c r="A3435" t="s">
        <v>9501</v>
      </c>
      <c r="B3435" t="s">
        <v>313</v>
      </c>
      <c r="C3435" t="s">
        <v>313</v>
      </c>
      <c r="D3435">
        <v>18400000</v>
      </c>
      <c r="E3435">
        <v>14000000</v>
      </c>
      <c r="F3435" t="s">
        <v>5390</v>
      </c>
      <c r="G3435" s="13">
        <f>IFERROR(IF($F3435="ALTA",$D3435*1.03,
IF($F3435="MEDIA",$D3435*1,
IF($F3435="BAJA",$D3435*0.92,
IF($F3435="LIQUIDAR",_xlfn.XLOOKUP(A3435,Rotación!$A:$A,Rotación!$O:$O,0,0,-1),"")))),"")</f>
        <v>18952000</v>
      </c>
      <c r="H3435" s="13">
        <f>IFERROR(IF($F3435="ALTA",$D3435*1,
IF($F3435="MEDIA",$D3435*0.97,
IF($F3435="BAJA",$D3435*0.9,
IF($F3435="LIQUIDAR",_xlfn.XLOOKUP(A3435,Rotación!$A:$A,Rotación!$O:$O,0,0,-1),"")))),"")</f>
        <v>18400000</v>
      </c>
      <c r="I3435" s="13">
        <f>IFERROR(IF($F3435="ALTA",$D3435*0.97,
IF($F3435="MEDIA",$D3435*0.94,
IF($F3435="BAJA",$D3435*0.87,
IF($F3435="LIQUIDAR",_xlfn.XLOOKUP(A3435,Rotación!$A:$A,Rotación!$O:$O,0,0,-1),"")))),"")</f>
        <v>17848000</v>
      </c>
      <c r="J3435" s="13">
        <f>IFERROR(IF($F3435="ALTA",$D3435*0.94,
IF($F3435="MEDIA",$D3435*0.9,
IF($F3435="BAJA",$D3435*0.85,
IF($F3435="LIQUIDAR",_xlfn.XLOOKUP(A3435,Rotación!$A:$A,Rotación!$O:$O,0,0,-1),"")))),"")</f>
        <v>17296000</v>
      </c>
      <c r="K3435" s="13" t="str">
        <f>_xlfn.XLOOKUP(A3435,Rotación!$A:$A,Rotación!$P:$P,"",0,-1)</f>
        <v/>
      </c>
      <c r="L3435" s="25" t="e">
        <f t="shared" si="236"/>
        <v>#VALUE!</v>
      </c>
      <c r="M3435" s="26">
        <f t="shared" si="237"/>
        <v>0.76086956521739135</v>
      </c>
    </row>
    <row r="3436" spans="1:13" x14ac:dyDescent="0.3">
      <c r="A3436" t="s">
        <v>612</v>
      </c>
      <c r="B3436" t="s">
        <v>313</v>
      </c>
      <c r="C3436" t="s">
        <v>313</v>
      </c>
      <c r="D3436">
        <v>24800000</v>
      </c>
      <c r="E3436">
        <v>20500000</v>
      </c>
      <c r="F3436" t="s">
        <v>5390</v>
      </c>
      <c r="G3436" s="13">
        <f>IFERROR(IF($F3436="ALTA",$D3436*1.03,
IF($F3436="MEDIA",$D3436*1,
IF($F3436="BAJA",$D3436*0.92,
IF($F3436="LIQUIDAR",_xlfn.XLOOKUP(A3436,Rotación!$A:$A,Rotación!$O:$O,0,0,-1),"")))),"")</f>
        <v>25544000</v>
      </c>
      <c r="H3436" s="13">
        <f>IFERROR(IF($F3436="ALTA",$D3436*1,
IF($F3436="MEDIA",$D3436*0.97,
IF($F3436="BAJA",$D3436*0.9,
IF($F3436="LIQUIDAR",_xlfn.XLOOKUP(A3436,Rotación!$A:$A,Rotación!$O:$O,0,0,-1),"")))),"")</f>
        <v>24800000</v>
      </c>
      <c r="I3436" s="13">
        <f>IFERROR(IF($F3436="ALTA",$D3436*0.97,
IF($F3436="MEDIA",$D3436*0.94,
IF($F3436="BAJA",$D3436*0.87,
IF($F3436="LIQUIDAR",_xlfn.XLOOKUP(A3436,Rotación!$A:$A,Rotación!$O:$O,0,0,-1),"")))),"")</f>
        <v>24056000</v>
      </c>
      <c r="J3436" s="13">
        <f>IFERROR(IF($F3436="ALTA",$D3436*0.94,
IF($F3436="MEDIA",$D3436*0.9,
IF($F3436="BAJA",$D3436*0.85,
IF($F3436="LIQUIDAR",_xlfn.XLOOKUP(A3436,Rotación!$A:$A,Rotación!$O:$O,0,0,-1),"")))),"")</f>
        <v>23312000</v>
      </c>
      <c r="K3436" s="13" t="str">
        <f>_xlfn.XLOOKUP(A3436,Rotación!$A:$A,Rotación!$P:$P,"",0,-1)</f>
        <v/>
      </c>
      <c r="L3436" s="25" t="e">
        <f t="shared" si="236"/>
        <v>#VALUE!</v>
      </c>
      <c r="M3436" s="26">
        <f t="shared" si="237"/>
        <v>0.82661290322580649</v>
      </c>
    </row>
    <row r="3437" spans="1:13" x14ac:dyDescent="0.3">
      <c r="A3437" t="s">
        <v>9506</v>
      </c>
      <c r="B3437" t="s">
        <v>313</v>
      </c>
      <c r="C3437" t="s">
        <v>313</v>
      </c>
      <c r="D3437">
        <v>13400000</v>
      </c>
      <c r="E3437">
        <v>10500000</v>
      </c>
      <c r="F3437" t="s">
        <v>5390</v>
      </c>
      <c r="G3437" s="13">
        <f>IFERROR(IF($F3437="ALTA",$D3437*1.03,
IF($F3437="MEDIA",$D3437*1,
IF($F3437="BAJA",$D3437*0.92,
IF($F3437="LIQUIDAR",_xlfn.XLOOKUP(A3437,Rotación!$A:$A,Rotación!$O:$O,0,0,-1),"")))),"")</f>
        <v>13802000</v>
      </c>
      <c r="H3437" s="13">
        <f>IFERROR(IF($F3437="ALTA",$D3437*1,
IF($F3437="MEDIA",$D3437*0.97,
IF($F3437="BAJA",$D3437*0.9,
IF($F3437="LIQUIDAR",_xlfn.XLOOKUP(A3437,Rotación!$A:$A,Rotación!$O:$O,0,0,-1),"")))),"")</f>
        <v>13400000</v>
      </c>
      <c r="I3437" s="13">
        <f>IFERROR(IF($F3437="ALTA",$D3437*0.97,
IF($F3437="MEDIA",$D3437*0.94,
IF($F3437="BAJA",$D3437*0.87,
IF($F3437="LIQUIDAR",_xlfn.XLOOKUP(A3437,Rotación!$A:$A,Rotación!$O:$O,0,0,-1),"")))),"")</f>
        <v>12998000</v>
      </c>
      <c r="J3437" s="13">
        <f>IFERROR(IF($F3437="ALTA",$D3437*0.94,
IF($F3437="MEDIA",$D3437*0.9,
IF($F3437="BAJA",$D3437*0.85,
IF($F3437="LIQUIDAR",_xlfn.XLOOKUP(A3437,Rotación!$A:$A,Rotación!$O:$O,0,0,-1),"")))),"")</f>
        <v>12596000</v>
      </c>
      <c r="K3437" s="13" t="str">
        <f>_xlfn.XLOOKUP(A3437,Rotación!$A:$A,Rotación!$P:$P,"",0,-1)</f>
        <v/>
      </c>
      <c r="L3437" s="25" t="e">
        <f t="shared" si="236"/>
        <v>#VALUE!</v>
      </c>
      <c r="M3437" s="26">
        <f t="shared" si="237"/>
        <v>0.78358208955223885</v>
      </c>
    </row>
    <row r="3438" spans="1:13" x14ac:dyDescent="0.3">
      <c r="A3438" t="s">
        <v>9508</v>
      </c>
      <c r="B3438" t="s">
        <v>313</v>
      </c>
      <c r="C3438" t="s">
        <v>313</v>
      </c>
      <c r="D3438">
        <v>11200000</v>
      </c>
      <c r="E3438">
        <v>9800000</v>
      </c>
      <c r="F3438" t="s">
        <v>5390</v>
      </c>
      <c r="G3438" s="13">
        <f>IFERROR(IF($F3438="ALTA",$D3438*1.03,
IF($F3438="MEDIA",$D3438*1,
IF($F3438="BAJA",$D3438*0.92,
IF($F3438="LIQUIDAR",_xlfn.XLOOKUP(A3438,Rotación!$A:$A,Rotación!$O:$O,0,0,-1),"")))),"")</f>
        <v>11536000</v>
      </c>
      <c r="H3438" s="13">
        <f>IFERROR(IF($F3438="ALTA",$D3438*1,
IF($F3438="MEDIA",$D3438*0.97,
IF($F3438="BAJA",$D3438*0.9,
IF($F3438="LIQUIDAR",_xlfn.XLOOKUP(A3438,Rotación!$A:$A,Rotación!$O:$O,0,0,-1),"")))),"")</f>
        <v>11200000</v>
      </c>
      <c r="I3438" s="13">
        <f>IFERROR(IF($F3438="ALTA",$D3438*0.97,
IF($F3438="MEDIA",$D3438*0.94,
IF($F3438="BAJA",$D3438*0.87,
IF($F3438="LIQUIDAR",_xlfn.XLOOKUP(A3438,Rotación!$A:$A,Rotación!$O:$O,0,0,-1),"")))),"")</f>
        <v>10864000</v>
      </c>
      <c r="J3438" s="13">
        <f>IFERROR(IF($F3438="ALTA",$D3438*0.94,
IF($F3438="MEDIA",$D3438*0.9,
IF($F3438="BAJA",$D3438*0.85,
IF($F3438="LIQUIDAR",_xlfn.XLOOKUP(A3438,Rotación!$A:$A,Rotación!$O:$O,0,0,-1),"")))),"")</f>
        <v>10528000</v>
      </c>
      <c r="K3438" s="13" t="str">
        <f>_xlfn.XLOOKUP(A3438,Rotación!$A:$A,Rotación!$P:$P,"",0,-1)</f>
        <v/>
      </c>
      <c r="L3438" s="25" t="e">
        <f t="shared" si="236"/>
        <v>#VALUE!</v>
      </c>
      <c r="M3438" s="26">
        <f t="shared" si="237"/>
        <v>0.875</v>
      </c>
    </row>
    <row r="3439" spans="1:13" x14ac:dyDescent="0.3">
      <c r="A3439" t="s">
        <v>9510</v>
      </c>
      <c r="B3439" t="s">
        <v>313</v>
      </c>
      <c r="C3439" t="s">
        <v>313</v>
      </c>
      <c r="D3439">
        <v>6800000</v>
      </c>
      <c r="E3439">
        <v>5500000</v>
      </c>
      <c r="F3439" t="s">
        <v>5390</v>
      </c>
      <c r="G3439" s="13">
        <f>IFERROR(IF($F3439="ALTA",$D3439*1.03,
IF($F3439="MEDIA",$D3439*1,
IF($F3439="BAJA",$D3439*0.92,
IF($F3439="LIQUIDAR",_xlfn.XLOOKUP(A3439,Rotación!$A:$A,Rotación!$O:$O,0,0,-1),"")))),"")</f>
        <v>7004000</v>
      </c>
      <c r="H3439" s="13">
        <f>IFERROR(IF($F3439="ALTA",$D3439*1,
IF($F3439="MEDIA",$D3439*0.97,
IF($F3439="BAJA",$D3439*0.9,
IF($F3439="LIQUIDAR",_xlfn.XLOOKUP(A3439,Rotación!$A:$A,Rotación!$O:$O,0,0,-1),"")))),"")</f>
        <v>6800000</v>
      </c>
      <c r="I3439" s="13">
        <f>IFERROR(IF($F3439="ALTA",$D3439*0.97,
IF($F3439="MEDIA",$D3439*0.94,
IF($F3439="BAJA",$D3439*0.87,
IF($F3439="LIQUIDAR",_xlfn.XLOOKUP(A3439,Rotación!$A:$A,Rotación!$O:$O,0,0,-1),"")))),"")</f>
        <v>6596000</v>
      </c>
      <c r="J3439" s="13">
        <f>IFERROR(IF($F3439="ALTA",$D3439*0.94,
IF($F3439="MEDIA",$D3439*0.9,
IF($F3439="BAJA",$D3439*0.85,
IF($F3439="LIQUIDAR",_xlfn.XLOOKUP(A3439,Rotación!$A:$A,Rotación!$O:$O,0,0,-1),"")))),"")</f>
        <v>6392000</v>
      </c>
      <c r="K3439" s="13" t="str">
        <f>_xlfn.XLOOKUP(A3439,Rotación!$A:$A,Rotación!$P:$P,"",0,-1)</f>
        <v/>
      </c>
      <c r="L3439" s="25" t="e">
        <f t="shared" si="236"/>
        <v>#VALUE!</v>
      </c>
      <c r="M3439" s="26">
        <f t="shared" si="237"/>
        <v>0.80882352941176472</v>
      </c>
    </row>
    <row r="3440" spans="1:13" x14ac:dyDescent="0.3">
      <c r="A3440" t="s">
        <v>9517</v>
      </c>
      <c r="B3440" t="s">
        <v>313</v>
      </c>
      <c r="C3440" t="s">
        <v>313</v>
      </c>
      <c r="D3440">
        <v>13100000</v>
      </c>
      <c r="E3440">
        <v>10200000</v>
      </c>
      <c r="F3440" t="s">
        <v>5390</v>
      </c>
      <c r="G3440" s="13">
        <f>IFERROR(IF($F3440="ALTA",$D3440*1.03,
IF($F3440="MEDIA",$D3440*1,
IF($F3440="BAJA",$D3440*0.92,
IF($F3440="LIQUIDAR",_xlfn.XLOOKUP(A3440,Rotación!$A:$A,Rotación!$O:$O,0,0,-1),"")))),"")</f>
        <v>13493000</v>
      </c>
      <c r="H3440" s="13">
        <f>IFERROR(IF($F3440="ALTA",$D3440*1,
IF($F3440="MEDIA",$D3440*0.97,
IF($F3440="BAJA",$D3440*0.9,
IF($F3440="LIQUIDAR",_xlfn.XLOOKUP(A3440,Rotación!$A:$A,Rotación!$O:$O,0,0,-1),"")))),"")</f>
        <v>13100000</v>
      </c>
      <c r="I3440" s="13">
        <f>IFERROR(IF($F3440="ALTA",$D3440*0.97,
IF($F3440="MEDIA",$D3440*0.94,
IF($F3440="BAJA",$D3440*0.87,
IF($F3440="LIQUIDAR",_xlfn.XLOOKUP(A3440,Rotación!$A:$A,Rotación!$O:$O,0,0,-1),"")))),"")</f>
        <v>12707000</v>
      </c>
      <c r="J3440" s="13">
        <f>IFERROR(IF($F3440="ALTA",$D3440*0.94,
IF($F3440="MEDIA",$D3440*0.9,
IF($F3440="BAJA",$D3440*0.85,
IF($F3440="LIQUIDAR",_xlfn.XLOOKUP(A3440,Rotación!$A:$A,Rotación!$O:$O,0,0,-1),"")))),"")</f>
        <v>12314000</v>
      </c>
      <c r="K3440" s="13" t="str">
        <f>_xlfn.XLOOKUP(A3440,Rotación!$A:$A,Rotación!$P:$P,"",0,-1)</f>
        <v/>
      </c>
      <c r="L3440" s="25" t="e">
        <f t="shared" si="236"/>
        <v>#VALUE!</v>
      </c>
      <c r="M3440" s="26">
        <f t="shared" si="237"/>
        <v>0.77862595419847325</v>
      </c>
    </row>
    <row r="3441" spans="1:13" x14ac:dyDescent="0.3">
      <c r="A3441" t="s">
        <v>9520</v>
      </c>
      <c r="B3441" t="s">
        <v>313</v>
      </c>
      <c r="C3441" t="s">
        <v>313</v>
      </c>
      <c r="D3441">
        <v>15500000</v>
      </c>
      <c r="E3441">
        <v>13000000</v>
      </c>
      <c r="F3441" t="s">
        <v>4033</v>
      </c>
      <c r="G3441" s="13">
        <f>IFERROR(IF($F3441="ALTA",$D3441*1.03,
IF($F3441="MEDIA",$D3441*1,
IF($F3441="BAJA",$D3441*0.92,
IF($F3441="LIQUIDAR",_xlfn.XLOOKUP(A3441,Rotación!$A:$A,Rotación!$O:$O,0,0,-1),"")))),"")</f>
        <v>15500000</v>
      </c>
      <c r="H3441" s="13">
        <f>IFERROR(IF($F3441="ALTA",$D3441*1,
IF($F3441="MEDIA",$D3441*0.97,
IF($F3441="BAJA",$D3441*0.9,
IF($F3441="LIQUIDAR",_xlfn.XLOOKUP(A3441,Rotación!$A:$A,Rotación!$O:$O,0,0,-1),"")))),"")</f>
        <v>15035000</v>
      </c>
      <c r="I3441" s="13">
        <f>IFERROR(IF($F3441="ALTA",$D3441*0.97,
IF($F3441="MEDIA",$D3441*0.94,
IF($F3441="BAJA",$D3441*0.87,
IF($F3441="LIQUIDAR",_xlfn.XLOOKUP(A3441,Rotación!$A:$A,Rotación!$O:$O,0,0,-1),"")))),"")</f>
        <v>14570000</v>
      </c>
      <c r="J3441" s="13">
        <f>IFERROR(IF($F3441="ALTA",$D3441*0.94,
IF($F3441="MEDIA",$D3441*0.9,
IF($F3441="BAJA",$D3441*0.85,
IF($F3441="LIQUIDAR",_xlfn.XLOOKUP(A3441,Rotación!$A:$A,Rotación!$O:$O,0,0,-1),"")))),"")</f>
        <v>13950000</v>
      </c>
      <c r="K3441" s="13" t="str">
        <f>_xlfn.XLOOKUP(A3441,Rotación!$A:$A,Rotación!$P:$P,"",0,-1)</f>
        <v/>
      </c>
      <c r="L3441" s="25" t="e">
        <f t="shared" si="236"/>
        <v>#VALUE!</v>
      </c>
      <c r="M3441" s="26">
        <f t="shared" si="237"/>
        <v>0.83870967741935487</v>
      </c>
    </row>
    <row r="3442" spans="1:13" x14ac:dyDescent="0.3">
      <c r="A3442" t="s">
        <v>9523</v>
      </c>
      <c r="B3442" t="s">
        <v>313</v>
      </c>
      <c r="C3442" t="s">
        <v>313</v>
      </c>
      <c r="D3442">
        <v>31000000</v>
      </c>
      <c r="E3442">
        <v>27000000</v>
      </c>
      <c r="F3442" t="s">
        <v>4033</v>
      </c>
      <c r="G3442" s="13">
        <f>IFERROR(IF($F3442="ALTA",$D3442*1.03,
IF($F3442="MEDIA",$D3442*1,
IF($F3442="BAJA",$D3442*0.92,
IF($F3442="LIQUIDAR",_xlfn.XLOOKUP(A3442,Rotación!$A:$A,Rotación!$O:$O,0,0,-1),"")))),"")</f>
        <v>31000000</v>
      </c>
      <c r="H3442" s="13">
        <f>IFERROR(IF($F3442="ALTA",$D3442*1,
IF($F3442="MEDIA",$D3442*0.97,
IF($F3442="BAJA",$D3442*0.9,
IF($F3442="LIQUIDAR",_xlfn.XLOOKUP(A3442,Rotación!$A:$A,Rotación!$O:$O,0,0,-1),"")))),"")</f>
        <v>30070000</v>
      </c>
      <c r="I3442" s="13">
        <f>IFERROR(IF($F3442="ALTA",$D3442*0.97,
IF($F3442="MEDIA",$D3442*0.94,
IF($F3442="BAJA",$D3442*0.87,
IF($F3442="LIQUIDAR",_xlfn.XLOOKUP(A3442,Rotación!$A:$A,Rotación!$O:$O,0,0,-1),"")))),"")</f>
        <v>29140000</v>
      </c>
      <c r="J3442" s="13">
        <f>IFERROR(IF($F3442="ALTA",$D3442*0.94,
IF($F3442="MEDIA",$D3442*0.9,
IF($F3442="BAJA",$D3442*0.85,
IF($F3442="LIQUIDAR",_xlfn.XLOOKUP(A3442,Rotación!$A:$A,Rotación!$O:$O,0,0,-1),"")))),"")</f>
        <v>27900000</v>
      </c>
      <c r="K3442" s="13" t="str">
        <f>_xlfn.XLOOKUP(A3442,Rotación!$A:$A,Rotación!$P:$P,"",0,-1)</f>
        <v/>
      </c>
      <c r="L3442" s="25" t="e">
        <f t="shared" si="236"/>
        <v>#VALUE!</v>
      </c>
      <c r="M3442" s="26">
        <f t="shared" si="237"/>
        <v>0.87096774193548387</v>
      </c>
    </row>
    <row r="3443" spans="1:13" x14ac:dyDescent="0.3">
      <c r="A3443" t="s">
        <v>9526</v>
      </c>
      <c r="B3443" t="s">
        <v>313</v>
      </c>
      <c r="C3443" t="s">
        <v>313</v>
      </c>
      <c r="D3443">
        <v>29600000</v>
      </c>
      <c r="E3443">
        <v>24000000</v>
      </c>
      <c r="F3443" t="s">
        <v>4033</v>
      </c>
      <c r="G3443" s="13">
        <f>IFERROR(IF($F3443="ALTA",$D3443*1.03,
IF($F3443="MEDIA",$D3443*1,
IF($F3443="BAJA",$D3443*0.92,
IF($F3443="LIQUIDAR",_xlfn.XLOOKUP(A3443,Rotación!$A:$A,Rotación!$O:$O,0,0,-1),"")))),"")</f>
        <v>29600000</v>
      </c>
      <c r="H3443" s="13">
        <f>IFERROR(IF($F3443="ALTA",$D3443*1,
IF($F3443="MEDIA",$D3443*0.97,
IF($F3443="BAJA",$D3443*0.9,
IF($F3443="LIQUIDAR",_xlfn.XLOOKUP(A3443,Rotación!$A:$A,Rotación!$O:$O,0,0,-1),"")))),"")</f>
        <v>28712000</v>
      </c>
      <c r="I3443" s="13">
        <f>IFERROR(IF($F3443="ALTA",$D3443*0.97,
IF($F3443="MEDIA",$D3443*0.94,
IF($F3443="BAJA",$D3443*0.87,
IF($F3443="LIQUIDAR",_xlfn.XLOOKUP(A3443,Rotación!$A:$A,Rotación!$O:$O,0,0,-1),"")))),"")</f>
        <v>27824000</v>
      </c>
      <c r="J3443" s="13">
        <f>IFERROR(IF($F3443="ALTA",$D3443*0.94,
IF($F3443="MEDIA",$D3443*0.9,
IF($F3443="BAJA",$D3443*0.85,
IF($F3443="LIQUIDAR",_xlfn.XLOOKUP(A3443,Rotación!$A:$A,Rotación!$O:$O,0,0,-1),"")))),"")</f>
        <v>26640000</v>
      </c>
      <c r="K3443" s="13" t="str">
        <f>_xlfn.XLOOKUP(A3443,Rotación!$A:$A,Rotación!$P:$P,"",0,-1)</f>
        <v/>
      </c>
      <c r="L3443" s="25" t="e">
        <f t="shared" si="236"/>
        <v>#VALUE!</v>
      </c>
      <c r="M3443" s="26">
        <f t="shared" si="237"/>
        <v>0.81081081081081086</v>
      </c>
    </row>
    <row r="3444" spans="1:13" x14ac:dyDescent="0.3">
      <c r="A3444" t="s">
        <v>1299</v>
      </c>
      <c r="B3444" t="s">
        <v>313</v>
      </c>
      <c r="C3444" t="s">
        <v>313</v>
      </c>
      <c r="D3444">
        <v>22300000</v>
      </c>
      <c r="E3444">
        <v>15600000</v>
      </c>
      <c r="F3444" t="s">
        <v>4033</v>
      </c>
      <c r="G3444" s="13">
        <f>IFERROR(IF($F3444="ALTA",$D3444*1.03,
IF($F3444="MEDIA",$D3444*1,
IF($F3444="BAJA",$D3444*0.92,
IF($F3444="LIQUIDAR",_xlfn.XLOOKUP(A3444,Rotación!$A:$A,Rotación!$O:$O,0,0,-1),"")))),"")</f>
        <v>22300000</v>
      </c>
      <c r="H3444" s="13">
        <f>IFERROR(IF($F3444="ALTA",$D3444*1,
IF($F3444="MEDIA",$D3444*0.97,
IF($F3444="BAJA",$D3444*0.9,
IF($F3444="LIQUIDAR",_xlfn.XLOOKUP(A3444,Rotación!$A:$A,Rotación!$O:$O,0,0,-1),"")))),"")</f>
        <v>21631000</v>
      </c>
      <c r="I3444" s="13">
        <f>IFERROR(IF($F3444="ALTA",$D3444*0.97,
IF($F3444="MEDIA",$D3444*0.94,
IF($F3444="BAJA",$D3444*0.87,
IF($F3444="LIQUIDAR",_xlfn.XLOOKUP(A3444,Rotación!$A:$A,Rotación!$O:$O,0,0,-1),"")))),"")</f>
        <v>20962000</v>
      </c>
      <c r="J3444" s="13">
        <f>IFERROR(IF($F3444="ALTA",$D3444*0.94,
IF($F3444="MEDIA",$D3444*0.9,
IF($F3444="BAJA",$D3444*0.85,
IF($F3444="LIQUIDAR",_xlfn.XLOOKUP(A3444,Rotación!$A:$A,Rotación!$O:$O,0,0,-1),"")))),"")</f>
        <v>20070000</v>
      </c>
      <c r="K3444" s="13" t="str">
        <f>_xlfn.XLOOKUP(A3444,Rotación!$A:$A,Rotación!$P:$P,"",0,-1)</f>
        <v/>
      </c>
      <c r="L3444" s="25" t="e">
        <f t="shared" si="236"/>
        <v>#VALUE!</v>
      </c>
      <c r="M3444" s="26">
        <f t="shared" si="237"/>
        <v>0.69955156950672648</v>
      </c>
    </row>
    <row r="3445" spans="1:13" x14ac:dyDescent="0.3">
      <c r="A3445" t="s">
        <v>8739</v>
      </c>
      <c r="B3445" t="s">
        <v>313</v>
      </c>
      <c r="C3445" t="s">
        <v>313</v>
      </c>
      <c r="D3445">
        <v>10500000</v>
      </c>
      <c r="E3445">
        <v>8700000</v>
      </c>
      <c r="F3445" t="s">
        <v>4033</v>
      </c>
      <c r="G3445" s="13">
        <f>IFERROR(IF($F3445="ALTA",$D3445*1.03,
IF($F3445="MEDIA",$D3445*1,
IF($F3445="BAJA",$D3445*0.92,
IF($F3445="LIQUIDAR",_xlfn.XLOOKUP(A3445,Rotación!$A:$A,Rotación!$O:$O,0,0,-1),"")))),"")</f>
        <v>10500000</v>
      </c>
      <c r="H3445" s="13">
        <f>IFERROR(IF($F3445="ALTA",$D3445*1,
IF($F3445="MEDIA",$D3445*0.97,
IF($F3445="BAJA",$D3445*0.9,
IF($F3445="LIQUIDAR",_xlfn.XLOOKUP(A3445,Rotación!$A:$A,Rotación!$O:$O,0,0,-1),"")))),"")</f>
        <v>10185000</v>
      </c>
      <c r="I3445" s="13">
        <f>IFERROR(IF($F3445="ALTA",$D3445*0.97,
IF($F3445="MEDIA",$D3445*0.94,
IF($F3445="BAJA",$D3445*0.87,
IF($F3445="LIQUIDAR",_xlfn.XLOOKUP(A3445,Rotación!$A:$A,Rotación!$O:$O,0,0,-1),"")))),"")</f>
        <v>9870000</v>
      </c>
      <c r="J3445" s="13">
        <f>IFERROR(IF($F3445="ALTA",$D3445*0.94,
IF($F3445="MEDIA",$D3445*0.9,
IF($F3445="BAJA",$D3445*0.85,
IF($F3445="LIQUIDAR",_xlfn.XLOOKUP(A3445,Rotación!$A:$A,Rotación!$O:$O,0,0,-1),"")))),"")</f>
        <v>9450000</v>
      </c>
      <c r="K3445" s="13" t="str">
        <f>_xlfn.XLOOKUP(A3445,Rotación!$A:$A,Rotación!$P:$P,"",0,-1)</f>
        <v/>
      </c>
      <c r="L3445" s="25" t="e">
        <f t="shared" si="236"/>
        <v>#VALUE!</v>
      </c>
      <c r="M3445" s="26">
        <f t="shared" si="237"/>
        <v>0.82857142857142863</v>
      </c>
    </row>
    <row r="3446" spans="1:13" x14ac:dyDescent="0.3">
      <c r="A3446" t="s">
        <v>9530</v>
      </c>
      <c r="B3446" t="s">
        <v>313</v>
      </c>
      <c r="C3446" t="s">
        <v>313</v>
      </c>
      <c r="D3446">
        <v>29300000</v>
      </c>
      <c r="E3446">
        <v>23000000</v>
      </c>
      <c r="F3446" t="s">
        <v>4033</v>
      </c>
      <c r="G3446" s="13">
        <f>IFERROR(IF($F3446="ALTA",$D3446*1.03,
IF($F3446="MEDIA",$D3446*1,
IF($F3446="BAJA",$D3446*0.92,
IF($F3446="LIQUIDAR",_xlfn.XLOOKUP(A3446,Rotación!$A:$A,Rotación!$O:$O,0,0,-1),"")))),"")</f>
        <v>29300000</v>
      </c>
      <c r="H3446" s="13">
        <f>IFERROR(IF($F3446="ALTA",$D3446*1,
IF($F3446="MEDIA",$D3446*0.97,
IF($F3446="BAJA",$D3446*0.9,
IF($F3446="LIQUIDAR",_xlfn.XLOOKUP(A3446,Rotación!$A:$A,Rotación!$O:$O,0,0,-1),"")))),"")</f>
        <v>28421000</v>
      </c>
      <c r="I3446" s="13">
        <f>IFERROR(IF($F3446="ALTA",$D3446*0.97,
IF($F3446="MEDIA",$D3446*0.94,
IF($F3446="BAJA",$D3446*0.87,
IF($F3446="LIQUIDAR",_xlfn.XLOOKUP(A3446,Rotación!$A:$A,Rotación!$O:$O,0,0,-1),"")))),"")</f>
        <v>27542000</v>
      </c>
      <c r="J3446" s="13">
        <f>IFERROR(IF($F3446="ALTA",$D3446*0.94,
IF($F3446="MEDIA",$D3446*0.9,
IF($F3446="BAJA",$D3446*0.85,
IF($F3446="LIQUIDAR",_xlfn.XLOOKUP(A3446,Rotación!$A:$A,Rotación!$O:$O,0,0,-1),"")))),"")</f>
        <v>26370000</v>
      </c>
      <c r="K3446" s="13" t="str">
        <f>_xlfn.XLOOKUP(A3446,Rotación!$A:$A,Rotación!$P:$P,"",0,-1)</f>
        <v/>
      </c>
      <c r="L3446" s="25" t="e">
        <f t="shared" ref="L3446:L3509" si="238">K3446-D3446</f>
        <v>#VALUE!</v>
      </c>
      <c r="M3446" s="26">
        <f t="shared" ref="M3446:M3509" si="239">E3446/D3446</f>
        <v>0.78498293515358364</v>
      </c>
    </row>
    <row r="3447" spans="1:13" x14ac:dyDescent="0.3">
      <c r="A3447" t="s">
        <v>9532</v>
      </c>
      <c r="B3447" t="s">
        <v>313</v>
      </c>
      <c r="C3447" t="s">
        <v>313</v>
      </c>
      <c r="D3447">
        <v>17700000</v>
      </c>
      <c r="E3447">
        <v>15000000</v>
      </c>
      <c r="F3447" t="s">
        <v>4033</v>
      </c>
      <c r="G3447" s="13">
        <f>IFERROR(IF($F3447="ALTA",$D3447*1.03,
IF($F3447="MEDIA",$D3447*1,
IF($F3447="BAJA",$D3447*0.92,
IF($F3447="LIQUIDAR",_xlfn.XLOOKUP(A3447,Rotación!$A:$A,Rotación!$O:$O,0,0,-1),"")))),"")</f>
        <v>17700000</v>
      </c>
      <c r="H3447" s="13">
        <f>IFERROR(IF($F3447="ALTA",$D3447*1,
IF($F3447="MEDIA",$D3447*0.97,
IF($F3447="BAJA",$D3447*0.9,
IF($F3447="LIQUIDAR",_xlfn.XLOOKUP(A3447,Rotación!$A:$A,Rotación!$O:$O,0,0,-1),"")))),"")</f>
        <v>17169000</v>
      </c>
      <c r="I3447" s="13">
        <f>IFERROR(IF($F3447="ALTA",$D3447*0.97,
IF($F3447="MEDIA",$D3447*0.94,
IF($F3447="BAJA",$D3447*0.87,
IF($F3447="LIQUIDAR",_xlfn.XLOOKUP(A3447,Rotación!$A:$A,Rotación!$O:$O,0,0,-1),"")))),"")</f>
        <v>16637999.999999998</v>
      </c>
      <c r="J3447" s="13">
        <f>IFERROR(IF($F3447="ALTA",$D3447*0.94,
IF($F3447="MEDIA",$D3447*0.9,
IF($F3447="BAJA",$D3447*0.85,
IF($F3447="LIQUIDAR",_xlfn.XLOOKUP(A3447,Rotación!$A:$A,Rotación!$O:$O,0,0,-1),"")))),"")</f>
        <v>15930000</v>
      </c>
      <c r="K3447" s="13" t="str">
        <f>_xlfn.XLOOKUP(A3447,Rotación!$A:$A,Rotación!$P:$P,"",0,-1)</f>
        <v/>
      </c>
      <c r="L3447" s="25" t="e">
        <f t="shared" si="238"/>
        <v>#VALUE!</v>
      </c>
      <c r="M3447" s="26">
        <f t="shared" si="239"/>
        <v>0.84745762711864403</v>
      </c>
    </row>
    <row r="3448" spans="1:13" x14ac:dyDescent="0.3">
      <c r="A3448" t="s">
        <v>5482</v>
      </c>
      <c r="B3448" t="s">
        <v>313</v>
      </c>
      <c r="C3448" t="s">
        <v>313</v>
      </c>
      <c r="D3448">
        <v>12600000</v>
      </c>
      <c r="E3448">
        <v>10000000</v>
      </c>
      <c r="F3448" t="s">
        <v>4033</v>
      </c>
      <c r="G3448" s="13">
        <f>IFERROR(IF($F3448="ALTA",$D3448*1.03,
IF($F3448="MEDIA",$D3448*1,
IF($F3448="BAJA",$D3448*0.92,
IF($F3448="LIQUIDAR",_xlfn.XLOOKUP(A3448,Rotación!$A:$A,Rotación!$O:$O,0,0,-1),"")))),"")</f>
        <v>12600000</v>
      </c>
      <c r="H3448" s="13">
        <f>IFERROR(IF($F3448="ALTA",$D3448*1,
IF($F3448="MEDIA",$D3448*0.97,
IF($F3448="BAJA",$D3448*0.9,
IF($F3448="LIQUIDAR",_xlfn.XLOOKUP(A3448,Rotación!$A:$A,Rotación!$O:$O,0,0,-1),"")))),"")</f>
        <v>12222000</v>
      </c>
      <c r="I3448" s="13">
        <f>IFERROR(IF($F3448="ALTA",$D3448*0.97,
IF($F3448="MEDIA",$D3448*0.94,
IF($F3448="BAJA",$D3448*0.87,
IF($F3448="LIQUIDAR",_xlfn.XLOOKUP(A3448,Rotación!$A:$A,Rotación!$O:$O,0,0,-1),"")))),"")</f>
        <v>11844000</v>
      </c>
      <c r="J3448" s="13">
        <f>IFERROR(IF($F3448="ALTA",$D3448*0.94,
IF($F3448="MEDIA",$D3448*0.9,
IF($F3448="BAJA",$D3448*0.85,
IF($F3448="LIQUIDAR",_xlfn.XLOOKUP(A3448,Rotación!$A:$A,Rotación!$O:$O,0,0,-1),"")))),"")</f>
        <v>11340000</v>
      </c>
      <c r="K3448" s="13" t="str">
        <f>_xlfn.XLOOKUP(A3448,Rotación!$A:$A,Rotación!$P:$P,"",0,-1)</f>
        <v/>
      </c>
      <c r="L3448" s="25" t="e">
        <f t="shared" si="238"/>
        <v>#VALUE!</v>
      </c>
      <c r="M3448" s="26">
        <f t="shared" si="239"/>
        <v>0.79365079365079361</v>
      </c>
    </row>
    <row r="3449" spans="1:13" x14ac:dyDescent="0.3">
      <c r="A3449" t="s">
        <v>9536</v>
      </c>
      <c r="B3449" t="s">
        <v>313</v>
      </c>
      <c r="C3449" t="s">
        <v>313</v>
      </c>
      <c r="D3449">
        <v>8900000</v>
      </c>
      <c r="E3449">
        <v>7600000</v>
      </c>
      <c r="F3449" t="s">
        <v>4033</v>
      </c>
      <c r="G3449" s="13">
        <f>IFERROR(IF($F3449="ALTA",$D3449*1.03,
IF($F3449="MEDIA",$D3449*1,
IF($F3449="BAJA",$D3449*0.92,
IF($F3449="LIQUIDAR",_xlfn.XLOOKUP(A3449,Rotación!$A:$A,Rotación!$O:$O,0,0,-1),"")))),"")</f>
        <v>8900000</v>
      </c>
      <c r="H3449" s="13">
        <f>IFERROR(IF($F3449="ALTA",$D3449*1,
IF($F3449="MEDIA",$D3449*0.97,
IF($F3449="BAJA",$D3449*0.9,
IF($F3449="LIQUIDAR",_xlfn.XLOOKUP(A3449,Rotación!$A:$A,Rotación!$O:$O,0,0,-1),"")))),"")</f>
        <v>8633000</v>
      </c>
      <c r="I3449" s="13">
        <f>IFERROR(IF($F3449="ALTA",$D3449*0.97,
IF($F3449="MEDIA",$D3449*0.94,
IF($F3449="BAJA",$D3449*0.87,
IF($F3449="LIQUIDAR",_xlfn.XLOOKUP(A3449,Rotación!$A:$A,Rotación!$O:$O,0,0,-1),"")))),"")</f>
        <v>8365999.9999999991</v>
      </c>
      <c r="J3449" s="13">
        <f>IFERROR(IF($F3449="ALTA",$D3449*0.94,
IF($F3449="MEDIA",$D3449*0.9,
IF($F3449="BAJA",$D3449*0.85,
IF($F3449="LIQUIDAR",_xlfn.XLOOKUP(A3449,Rotación!$A:$A,Rotación!$O:$O,0,0,-1),"")))),"")</f>
        <v>8010000</v>
      </c>
      <c r="K3449" s="13" t="str">
        <f>_xlfn.XLOOKUP(A3449,Rotación!$A:$A,Rotación!$P:$P,"",0,-1)</f>
        <v/>
      </c>
      <c r="L3449" s="25" t="e">
        <f t="shared" si="238"/>
        <v>#VALUE!</v>
      </c>
      <c r="M3449" s="26">
        <f t="shared" si="239"/>
        <v>0.8539325842696629</v>
      </c>
    </row>
    <row r="3450" spans="1:13" x14ac:dyDescent="0.3">
      <c r="A3450" t="s">
        <v>9538</v>
      </c>
      <c r="B3450" t="s">
        <v>313</v>
      </c>
      <c r="C3450" t="s">
        <v>313</v>
      </c>
      <c r="D3450">
        <v>22800000</v>
      </c>
      <c r="E3450">
        <v>19000000</v>
      </c>
      <c r="F3450" t="s">
        <v>4033</v>
      </c>
      <c r="G3450" s="13">
        <f>IFERROR(IF($F3450="ALTA",$D3450*1.03,
IF($F3450="MEDIA",$D3450*1,
IF($F3450="BAJA",$D3450*0.92,
IF($F3450="LIQUIDAR",_xlfn.XLOOKUP(A3450,Rotación!$A:$A,Rotación!$O:$O,0,0,-1),"")))),"")</f>
        <v>22800000</v>
      </c>
      <c r="H3450" s="13">
        <f>IFERROR(IF($F3450="ALTA",$D3450*1,
IF($F3450="MEDIA",$D3450*0.97,
IF($F3450="BAJA",$D3450*0.9,
IF($F3450="LIQUIDAR",_xlfn.XLOOKUP(A3450,Rotación!$A:$A,Rotación!$O:$O,0,0,-1),"")))),"")</f>
        <v>22116000</v>
      </c>
      <c r="I3450" s="13">
        <f>IFERROR(IF($F3450="ALTA",$D3450*0.97,
IF($F3450="MEDIA",$D3450*0.94,
IF($F3450="BAJA",$D3450*0.87,
IF($F3450="LIQUIDAR",_xlfn.XLOOKUP(A3450,Rotación!$A:$A,Rotación!$O:$O,0,0,-1),"")))),"")</f>
        <v>21432000</v>
      </c>
      <c r="J3450" s="13">
        <f>IFERROR(IF($F3450="ALTA",$D3450*0.94,
IF($F3450="MEDIA",$D3450*0.9,
IF($F3450="BAJA",$D3450*0.85,
IF($F3450="LIQUIDAR",_xlfn.XLOOKUP(A3450,Rotación!$A:$A,Rotación!$O:$O,0,0,-1),"")))),"")</f>
        <v>20520000</v>
      </c>
      <c r="K3450" s="13" t="str">
        <f>_xlfn.XLOOKUP(A3450,Rotación!$A:$A,Rotación!$P:$P,"",0,-1)</f>
        <v/>
      </c>
      <c r="L3450" s="25" t="e">
        <f t="shared" si="238"/>
        <v>#VALUE!</v>
      </c>
      <c r="M3450" s="26">
        <f t="shared" si="239"/>
        <v>0.83333333333333337</v>
      </c>
    </row>
    <row r="3451" spans="1:13" x14ac:dyDescent="0.3">
      <c r="A3451" t="s">
        <v>1850</v>
      </c>
      <c r="B3451" t="s">
        <v>313</v>
      </c>
      <c r="C3451" t="s">
        <v>313</v>
      </c>
      <c r="D3451">
        <v>15500000</v>
      </c>
      <c r="E3451">
        <v>12300000</v>
      </c>
      <c r="F3451" t="s">
        <v>4033</v>
      </c>
      <c r="G3451" s="13">
        <f>IFERROR(IF($F3451="ALTA",$D3451*1.03,
IF($F3451="MEDIA",$D3451*1,
IF($F3451="BAJA",$D3451*0.92,
IF($F3451="LIQUIDAR",_xlfn.XLOOKUP(A3451,Rotación!$A:$A,Rotación!$O:$O,0,0,-1),"")))),"")</f>
        <v>15500000</v>
      </c>
      <c r="H3451" s="13">
        <f>IFERROR(IF($F3451="ALTA",$D3451*1,
IF($F3451="MEDIA",$D3451*0.97,
IF($F3451="BAJA",$D3451*0.9,
IF($F3451="LIQUIDAR",_xlfn.XLOOKUP(A3451,Rotación!$A:$A,Rotación!$O:$O,0,0,-1),"")))),"")</f>
        <v>15035000</v>
      </c>
      <c r="I3451" s="13">
        <f>IFERROR(IF($F3451="ALTA",$D3451*0.97,
IF($F3451="MEDIA",$D3451*0.94,
IF($F3451="BAJA",$D3451*0.87,
IF($F3451="LIQUIDAR",_xlfn.XLOOKUP(A3451,Rotación!$A:$A,Rotación!$O:$O,0,0,-1),"")))),"")</f>
        <v>14570000</v>
      </c>
      <c r="J3451" s="13">
        <f>IFERROR(IF($F3451="ALTA",$D3451*0.94,
IF($F3451="MEDIA",$D3451*0.9,
IF($F3451="BAJA",$D3451*0.85,
IF($F3451="LIQUIDAR",_xlfn.XLOOKUP(A3451,Rotación!$A:$A,Rotación!$O:$O,0,0,-1),"")))),"")</f>
        <v>13950000</v>
      </c>
      <c r="K3451" s="13" t="str">
        <f>_xlfn.XLOOKUP(A3451,Rotación!$A:$A,Rotación!$P:$P,"",0,-1)</f>
        <v/>
      </c>
      <c r="L3451" s="25" t="e">
        <f t="shared" si="238"/>
        <v>#VALUE!</v>
      </c>
      <c r="M3451" s="26">
        <f t="shared" si="239"/>
        <v>0.79354838709677422</v>
      </c>
    </row>
    <row r="3452" spans="1:13" x14ac:dyDescent="0.3">
      <c r="A3452" t="s">
        <v>9545</v>
      </c>
      <c r="B3452" t="s">
        <v>313</v>
      </c>
      <c r="C3452" t="s">
        <v>313</v>
      </c>
      <c r="D3452">
        <v>16700000</v>
      </c>
      <c r="E3452">
        <v>13000000</v>
      </c>
      <c r="F3452" t="s">
        <v>4033</v>
      </c>
      <c r="G3452" s="13">
        <f>IFERROR(IF($F3452="ALTA",$D3452*1.03,
IF($F3452="MEDIA",$D3452*1,
IF($F3452="BAJA",$D3452*0.92,
IF($F3452="LIQUIDAR",_xlfn.XLOOKUP(A3452,Rotación!$A:$A,Rotación!$O:$O,0,0,-1),"")))),"")</f>
        <v>16700000</v>
      </c>
      <c r="H3452" s="13">
        <f>IFERROR(IF($F3452="ALTA",$D3452*1,
IF($F3452="MEDIA",$D3452*0.97,
IF($F3452="BAJA",$D3452*0.9,
IF($F3452="LIQUIDAR",_xlfn.XLOOKUP(A3452,Rotación!$A:$A,Rotación!$O:$O,0,0,-1),"")))),"")</f>
        <v>16199000</v>
      </c>
      <c r="I3452" s="13">
        <f>IFERROR(IF($F3452="ALTA",$D3452*0.97,
IF($F3452="MEDIA",$D3452*0.94,
IF($F3452="BAJA",$D3452*0.87,
IF($F3452="LIQUIDAR",_xlfn.XLOOKUP(A3452,Rotación!$A:$A,Rotación!$O:$O,0,0,-1),"")))),"")</f>
        <v>15698000</v>
      </c>
      <c r="J3452" s="13">
        <f>IFERROR(IF($F3452="ALTA",$D3452*0.94,
IF($F3452="MEDIA",$D3452*0.9,
IF($F3452="BAJA",$D3452*0.85,
IF($F3452="LIQUIDAR",_xlfn.XLOOKUP(A3452,Rotación!$A:$A,Rotación!$O:$O,0,0,-1),"")))),"")</f>
        <v>15030000</v>
      </c>
      <c r="K3452" s="13" t="str">
        <f>_xlfn.XLOOKUP(A3452,Rotación!$A:$A,Rotación!$P:$P,"",0,-1)</f>
        <v/>
      </c>
      <c r="L3452" s="25" t="e">
        <f t="shared" si="238"/>
        <v>#VALUE!</v>
      </c>
      <c r="M3452" s="26">
        <f t="shared" si="239"/>
        <v>0.77844311377245512</v>
      </c>
    </row>
    <row r="3453" spans="1:13" x14ac:dyDescent="0.3">
      <c r="A3453" t="s">
        <v>9549</v>
      </c>
      <c r="B3453" t="s">
        <v>313</v>
      </c>
      <c r="C3453" t="s">
        <v>313</v>
      </c>
      <c r="D3453">
        <v>13500000</v>
      </c>
      <c r="E3453">
        <v>10800000</v>
      </c>
      <c r="F3453" t="s">
        <v>4033</v>
      </c>
      <c r="G3453" s="13">
        <f>IFERROR(IF($F3453="ALTA",$D3453*1.03,
IF($F3453="MEDIA",$D3453*1,
IF($F3453="BAJA",$D3453*0.92,
IF($F3453="LIQUIDAR",_xlfn.XLOOKUP(A3453,Rotación!$A:$A,Rotación!$O:$O,0,0,-1),"")))),"")</f>
        <v>13500000</v>
      </c>
      <c r="H3453" s="13">
        <f>IFERROR(IF($F3453="ALTA",$D3453*1,
IF($F3453="MEDIA",$D3453*0.97,
IF($F3453="BAJA",$D3453*0.9,
IF($F3453="LIQUIDAR",_xlfn.XLOOKUP(A3453,Rotación!$A:$A,Rotación!$O:$O,0,0,-1),"")))),"")</f>
        <v>13095000</v>
      </c>
      <c r="I3453" s="13">
        <f>IFERROR(IF($F3453="ALTA",$D3453*0.97,
IF($F3453="MEDIA",$D3453*0.94,
IF($F3453="BAJA",$D3453*0.87,
IF($F3453="LIQUIDAR",_xlfn.XLOOKUP(A3453,Rotación!$A:$A,Rotación!$O:$O,0,0,-1),"")))),"")</f>
        <v>12690000</v>
      </c>
      <c r="J3453" s="13">
        <f>IFERROR(IF($F3453="ALTA",$D3453*0.94,
IF($F3453="MEDIA",$D3453*0.9,
IF($F3453="BAJA",$D3453*0.85,
IF($F3453="LIQUIDAR",_xlfn.XLOOKUP(A3453,Rotación!$A:$A,Rotación!$O:$O,0,0,-1),"")))),"")</f>
        <v>12150000</v>
      </c>
      <c r="K3453" s="13" t="str">
        <f>_xlfn.XLOOKUP(A3453,Rotación!$A:$A,Rotación!$P:$P,"",0,-1)</f>
        <v/>
      </c>
      <c r="L3453" s="25" t="e">
        <f t="shared" si="238"/>
        <v>#VALUE!</v>
      </c>
      <c r="M3453" s="26">
        <f t="shared" si="239"/>
        <v>0.8</v>
      </c>
    </row>
    <row r="3454" spans="1:13" x14ac:dyDescent="0.3">
      <c r="A3454" t="s">
        <v>9552</v>
      </c>
      <c r="B3454" t="s">
        <v>313</v>
      </c>
      <c r="C3454" t="s">
        <v>313</v>
      </c>
      <c r="D3454">
        <v>8700000</v>
      </c>
      <c r="E3454">
        <v>7000000</v>
      </c>
      <c r="F3454" t="s">
        <v>4033</v>
      </c>
      <c r="G3454" s="13">
        <f>IFERROR(IF($F3454="ALTA",$D3454*1.03,
IF($F3454="MEDIA",$D3454*1,
IF($F3454="BAJA",$D3454*0.92,
IF($F3454="LIQUIDAR",_xlfn.XLOOKUP(A3454,Rotación!$A:$A,Rotación!$O:$O,0,0,-1),"")))),"")</f>
        <v>8700000</v>
      </c>
      <c r="H3454" s="13">
        <f>IFERROR(IF($F3454="ALTA",$D3454*1,
IF($F3454="MEDIA",$D3454*0.97,
IF($F3454="BAJA",$D3454*0.9,
IF($F3454="LIQUIDAR",_xlfn.XLOOKUP(A3454,Rotación!$A:$A,Rotación!$O:$O,0,0,-1),"")))),"")</f>
        <v>8439000</v>
      </c>
      <c r="I3454" s="13">
        <f>IFERROR(IF($F3454="ALTA",$D3454*0.97,
IF($F3454="MEDIA",$D3454*0.94,
IF($F3454="BAJA",$D3454*0.87,
IF($F3454="LIQUIDAR",_xlfn.XLOOKUP(A3454,Rotación!$A:$A,Rotación!$O:$O,0,0,-1),"")))),"")</f>
        <v>8178000</v>
      </c>
      <c r="J3454" s="13">
        <f>IFERROR(IF($F3454="ALTA",$D3454*0.94,
IF($F3454="MEDIA",$D3454*0.9,
IF($F3454="BAJA",$D3454*0.85,
IF($F3454="LIQUIDAR",_xlfn.XLOOKUP(A3454,Rotación!$A:$A,Rotación!$O:$O,0,0,-1),"")))),"")</f>
        <v>7830000</v>
      </c>
      <c r="K3454" s="13" t="str">
        <f>_xlfn.XLOOKUP(A3454,Rotación!$A:$A,Rotación!$P:$P,"",0,-1)</f>
        <v/>
      </c>
      <c r="L3454" s="25" t="e">
        <f t="shared" si="238"/>
        <v>#VALUE!</v>
      </c>
      <c r="M3454" s="26">
        <f t="shared" si="239"/>
        <v>0.8045977011494253</v>
      </c>
    </row>
    <row r="3455" spans="1:13" x14ac:dyDescent="0.3">
      <c r="A3455" t="s">
        <v>9554</v>
      </c>
      <c r="B3455" t="s">
        <v>313</v>
      </c>
      <c r="C3455" t="s">
        <v>313</v>
      </c>
      <c r="D3455">
        <v>9400000</v>
      </c>
      <c r="E3455">
        <v>7300000</v>
      </c>
      <c r="F3455" t="s">
        <v>4033</v>
      </c>
      <c r="G3455" s="13">
        <f>IFERROR(IF($F3455="ALTA",$D3455*1.03,
IF($F3455="MEDIA",$D3455*1,
IF($F3455="BAJA",$D3455*0.92,
IF($F3455="LIQUIDAR",_xlfn.XLOOKUP(A3455,Rotación!$A:$A,Rotación!$O:$O,0,0,-1),"")))),"")</f>
        <v>9400000</v>
      </c>
      <c r="H3455" s="13">
        <f>IFERROR(IF($F3455="ALTA",$D3455*1,
IF($F3455="MEDIA",$D3455*0.97,
IF($F3455="BAJA",$D3455*0.9,
IF($F3455="LIQUIDAR",_xlfn.XLOOKUP(A3455,Rotación!$A:$A,Rotación!$O:$O,0,0,-1),"")))),"")</f>
        <v>9118000</v>
      </c>
      <c r="I3455" s="13">
        <f>IFERROR(IF($F3455="ALTA",$D3455*0.97,
IF($F3455="MEDIA",$D3455*0.94,
IF($F3455="BAJA",$D3455*0.87,
IF($F3455="LIQUIDAR",_xlfn.XLOOKUP(A3455,Rotación!$A:$A,Rotación!$O:$O,0,0,-1),"")))),"")</f>
        <v>8836000</v>
      </c>
      <c r="J3455" s="13">
        <f>IFERROR(IF($F3455="ALTA",$D3455*0.94,
IF($F3455="MEDIA",$D3455*0.9,
IF($F3455="BAJA",$D3455*0.85,
IF($F3455="LIQUIDAR",_xlfn.XLOOKUP(A3455,Rotación!$A:$A,Rotación!$O:$O,0,0,-1),"")))),"")</f>
        <v>8460000</v>
      </c>
      <c r="K3455" s="13" t="str">
        <f>_xlfn.XLOOKUP(A3455,Rotación!$A:$A,Rotación!$P:$P,"",0,-1)</f>
        <v/>
      </c>
      <c r="L3455" s="25" t="e">
        <f t="shared" si="238"/>
        <v>#VALUE!</v>
      </c>
      <c r="M3455" s="26">
        <f t="shared" si="239"/>
        <v>0.77659574468085102</v>
      </c>
    </row>
    <row r="3456" spans="1:13" x14ac:dyDescent="0.3">
      <c r="A3456" t="s">
        <v>9556</v>
      </c>
      <c r="B3456" t="s">
        <v>313</v>
      </c>
      <c r="C3456" t="s">
        <v>313</v>
      </c>
      <c r="D3456">
        <v>15900000</v>
      </c>
      <c r="E3456">
        <v>13200000</v>
      </c>
      <c r="F3456" t="s">
        <v>4033</v>
      </c>
      <c r="G3456" s="13">
        <f>IFERROR(IF($F3456="ALTA",$D3456*1.03,
IF($F3456="MEDIA",$D3456*1,
IF($F3456="BAJA",$D3456*0.92,
IF($F3456="LIQUIDAR",_xlfn.XLOOKUP(A3456,Rotación!$A:$A,Rotación!$O:$O,0,0,-1),"")))),"")</f>
        <v>15900000</v>
      </c>
      <c r="H3456" s="13">
        <f>IFERROR(IF($F3456="ALTA",$D3456*1,
IF($F3456="MEDIA",$D3456*0.97,
IF($F3456="BAJA",$D3456*0.9,
IF($F3456="LIQUIDAR",_xlfn.XLOOKUP(A3456,Rotación!$A:$A,Rotación!$O:$O,0,0,-1),"")))),"")</f>
        <v>15423000</v>
      </c>
      <c r="I3456" s="13">
        <f>IFERROR(IF($F3456="ALTA",$D3456*0.97,
IF($F3456="MEDIA",$D3456*0.94,
IF($F3456="BAJA",$D3456*0.87,
IF($F3456="LIQUIDAR",_xlfn.XLOOKUP(A3456,Rotación!$A:$A,Rotación!$O:$O,0,0,-1),"")))),"")</f>
        <v>14946000</v>
      </c>
      <c r="J3456" s="13">
        <f>IFERROR(IF($F3456="ALTA",$D3456*0.94,
IF($F3456="MEDIA",$D3456*0.9,
IF($F3456="BAJA",$D3456*0.85,
IF($F3456="LIQUIDAR",_xlfn.XLOOKUP(A3456,Rotación!$A:$A,Rotación!$O:$O,0,0,-1),"")))),"")</f>
        <v>14310000</v>
      </c>
      <c r="K3456" s="13" t="str">
        <f>_xlfn.XLOOKUP(A3456,Rotación!$A:$A,Rotación!$P:$P,"",0,-1)</f>
        <v/>
      </c>
      <c r="L3456" s="25" t="e">
        <f t="shared" si="238"/>
        <v>#VALUE!</v>
      </c>
      <c r="M3456" s="26">
        <f t="shared" si="239"/>
        <v>0.83018867924528306</v>
      </c>
    </row>
    <row r="3457" spans="1:13" x14ac:dyDescent="0.3">
      <c r="A3457" t="s">
        <v>9559</v>
      </c>
      <c r="B3457" t="s">
        <v>313</v>
      </c>
      <c r="C3457" t="s">
        <v>313</v>
      </c>
      <c r="D3457">
        <v>11600000</v>
      </c>
      <c r="E3457">
        <v>9500000</v>
      </c>
      <c r="F3457" t="s">
        <v>4033</v>
      </c>
      <c r="G3457" s="13">
        <f>IFERROR(IF($F3457="ALTA",$D3457*1.03,
IF($F3457="MEDIA",$D3457*1,
IF($F3457="BAJA",$D3457*0.92,
IF($F3457="LIQUIDAR",_xlfn.XLOOKUP(A3457,Rotación!$A:$A,Rotación!$O:$O,0,0,-1),"")))),"")</f>
        <v>11600000</v>
      </c>
      <c r="H3457" s="13">
        <f>IFERROR(IF($F3457="ALTA",$D3457*1,
IF($F3457="MEDIA",$D3457*0.97,
IF($F3457="BAJA",$D3457*0.9,
IF($F3457="LIQUIDAR",_xlfn.XLOOKUP(A3457,Rotación!$A:$A,Rotación!$O:$O,0,0,-1),"")))),"")</f>
        <v>11252000</v>
      </c>
      <c r="I3457" s="13">
        <f>IFERROR(IF($F3457="ALTA",$D3457*0.97,
IF($F3457="MEDIA",$D3457*0.94,
IF($F3457="BAJA",$D3457*0.87,
IF($F3457="LIQUIDAR",_xlfn.XLOOKUP(A3457,Rotación!$A:$A,Rotación!$O:$O,0,0,-1),"")))),"")</f>
        <v>10904000</v>
      </c>
      <c r="J3457" s="13">
        <f>IFERROR(IF($F3457="ALTA",$D3457*0.94,
IF($F3457="MEDIA",$D3457*0.9,
IF($F3457="BAJA",$D3457*0.85,
IF($F3457="LIQUIDAR",_xlfn.XLOOKUP(A3457,Rotación!$A:$A,Rotación!$O:$O,0,0,-1),"")))),"")</f>
        <v>10440000</v>
      </c>
      <c r="K3457" s="13" t="str">
        <f>_xlfn.XLOOKUP(A3457,Rotación!$A:$A,Rotación!$P:$P,"",0,-1)</f>
        <v/>
      </c>
      <c r="L3457" s="25" t="e">
        <f t="shared" si="238"/>
        <v>#VALUE!</v>
      </c>
      <c r="M3457" s="26">
        <f t="shared" si="239"/>
        <v>0.81896551724137934</v>
      </c>
    </row>
    <row r="3458" spans="1:13" x14ac:dyDescent="0.3">
      <c r="A3458" t="s">
        <v>9561</v>
      </c>
      <c r="B3458" t="s">
        <v>313</v>
      </c>
      <c r="C3458" t="s">
        <v>313</v>
      </c>
      <c r="D3458">
        <v>24400000</v>
      </c>
      <c r="E3458">
        <v>19000000</v>
      </c>
      <c r="F3458" t="s">
        <v>5391</v>
      </c>
      <c r="G3458" s="13">
        <f>IFERROR(IF($F3458="ALTA",$D3458*1.03,
IF($F3458="MEDIA",$D3458*1,
IF($F3458="BAJA",$D3458*0.92,
IF($F3458="LIQUIDAR",_xlfn.XLOOKUP(A3458,Rotación!$A:$A,Rotación!$O:$O,0,0,-1),"")))),"")</f>
        <v>22448000</v>
      </c>
      <c r="H3458" s="13">
        <f>IFERROR(IF($F3458="ALTA",$D3458*1,
IF($F3458="MEDIA",$D3458*0.97,
IF($F3458="BAJA",$D3458*0.9,
IF($F3458="LIQUIDAR",_xlfn.XLOOKUP(A3458,Rotación!$A:$A,Rotación!$O:$O,0,0,-1),"")))),"")</f>
        <v>21960000</v>
      </c>
      <c r="I3458" s="13">
        <f>IFERROR(IF($F3458="ALTA",$D3458*0.97,
IF($F3458="MEDIA",$D3458*0.94,
IF($F3458="BAJA",$D3458*0.87,
IF($F3458="LIQUIDAR",_xlfn.XLOOKUP(A3458,Rotación!$A:$A,Rotación!$O:$O,0,0,-1),"")))),"")</f>
        <v>21228000</v>
      </c>
      <c r="J3458" s="13">
        <f>IFERROR(IF($F3458="ALTA",$D3458*0.94,
IF($F3458="MEDIA",$D3458*0.9,
IF($F3458="BAJA",$D3458*0.85,
IF($F3458="LIQUIDAR",_xlfn.XLOOKUP(A3458,Rotación!$A:$A,Rotación!$O:$O,0,0,-1),"")))),"")</f>
        <v>20740000</v>
      </c>
      <c r="K3458" s="13" t="str">
        <f>_xlfn.XLOOKUP(A3458,Rotación!$A:$A,Rotación!$P:$P,"",0,-1)</f>
        <v/>
      </c>
      <c r="L3458" s="25" t="e">
        <f t="shared" si="238"/>
        <v>#VALUE!</v>
      </c>
      <c r="M3458" s="26">
        <f t="shared" si="239"/>
        <v>0.77868852459016391</v>
      </c>
    </row>
    <row r="3459" spans="1:13" x14ac:dyDescent="0.3">
      <c r="A3459" t="s">
        <v>5620</v>
      </c>
      <c r="B3459" t="s">
        <v>313</v>
      </c>
      <c r="C3459" t="s">
        <v>313</v>
      </c>
      <c r="D3459">
        <v>10000000</v>
      </c>
      <c r="E3459">
        <v>7800000</v>
      </c>
      <c r="F3459" t="s">
        <v>5391</v>
      </c>
      <c r="G3459" s="13">
        <f>IFERROR(IF($F3459="ALTA",$D3459*1.03,
IF($F3459="MEDIA",$D3459*1,
IF($F3459="BAJA",$D3459*0.92,
IF($F3459="LIQUIDAR",_xlfn.XLOOKUP(A3459,Rotación!$A:$A,Rotación!$O:$O,0,0,-1),"")))),"")</f>
        <v>9200000</v>
      </c>
      <c r="H3459" s="13">
        <f>IFERROR(IF($F3459="ALTA",$D3459*1,
IF($F3459="MEDIA",$D3459*0.97,
IF($F3459="BAJA",$D3459*0.9,
IF($F3459="LIQUIDAR",_xlfn.XLOOKUP(A3459,Rotación!$A:$A,Rotación!$O:$O,0,0,-1),"")))),"")</f>
        <v>9000000</v>
      </c>
      <c r="I3459" s="13">
        <f>IFERROR(IF($F3459="ALTA",$D3459*0.97,
IF($F3459="MEDIA",$D3459*0.94,
IF($F3459="BAJA",$D3459*0.87,
IF($F3459="LIQUIDAR",_xlfn.XLOOKUP(A3459,Rotación!$A:$A,Rotación!$O:$O,0,0,-1),"")))),"")</f>
        <v>8700000</v>
      </c>
      <c r="J3459" s="13">
        <f>IFERROR(IF($F3459="ALTA",$D3459*0.94,
IF($F3459="MEDIA",$D3459*0.9,
IF($F3459="BAJA",$D3459*0.85,
IF($F3459="LIQUIDAR",_xlfn.XLOOKUP(A3459,Rotación!$A:$A,Rotación!$O:$O,0,0,-1),"")))),"")</f>
        <v>8500000</v>
      </c>
      <c r="K3459" s="13" t="str">
        <f>_xlfn.XLOOKUP(A3459,Rotación!$A:$A,Rotación!$P:$P,"",0,-1)</f>
        <v/>
      </c>
      <c r="L3459" s="25" t="e">
        <f t="shared" si="238"/>
        <v>#VALUE!</v>
      </c>
      <c r="M3459" s="26">
        <f t="shared" si="239"/>
        <v>0.78</v>
      </c>
    </row>
    <row r="3460" spans="1:13" x14ac:dyDescent="0.3">
      <c r="A3460" t="s">
        <v>9565</v>
      </c>
      <c r="B3460" t="s">
        <v>313</v>
      </c>
      <c r="C3460" t="s">
        <v>313</v>
      </c>
      <c r="D3460">
        <v>18500000</v>
      </c>
      <c r="E3460">
        <v>14500000</v>
      </c>
      <c r="F3460" t="s">
        <v>5391</v>
      </c>
      <c r="G3460" s="13">
        <f>IFERROR(IF($F3460="ALTA",$D3460*1.03,
IF($F3460="MEDIA",$D3460*1,
IF($F3460="BAJA",$D3460*0.92,
IF($F3460="LIQUIDAR",_xlfn.XLOOKUP(A3460,Rotación!$A:$A,Rotación!$O:$O,0,0,-1),"")))),"")</f>
        <v>17020000</v>
      </c>
      <c r="H3460" s="13">
        <f>IFERROR(IF($F3460="ALTA",$D3460*1,
IF($F3460="MEDIA",$D3460*0.97,
IF($F3460="BAJA",$D3460*0.9,
IF($F3460="LIQUIDAR",_xlfn.XLOOKUP(A3460,Rotación!$A:$A,Rotación!$O:$O,0,0,-1),"")))),"")</f>
        <v>16650000</v>
      </c>
      <c r="I3460" s="13">
        <f>IFERROR(IF($F3460="ALTA",$D3460*0.97,
IF($F3460="MEDIA",$D3460*0.94,
IF($F3460="BAJA",$D3460*0.87,
IF($F3460="LIQUIDAR",_xlfn.XLOOKUP(A3460,Rotación!$A:$A,Rotación!$O:$O,0,0,-1),"")))),"")</f>
        <v>16095000</v>
      </c>
      <c r="J3460" s="13">
        <f>IFERROR(IF($F3460="ALTA",$D3460*0.94,
IF($F3460="MEDIA",$D3460*0.9,
IF($F3460="BAJA",$D3460*0.85,
IF($F3460="LIQUIDAR",_xlfn.XLOOKUP(A3460,Rotación!$A:$A,Rotación!$O:$O,0,0,-1),"")))),"")</f>
        <v>15725000</v>
      </c>
      <c r="K3460" s="13" t="str">
        <f>_xlfn.XLOOKUP(A3460,Rotación!$A:$A,Rotación!$P:$P,"",0,-1)</f>
        <v/>
      </c>
      <c r="L3460" s="25" t="e">
        <f t="shared" si="238"/>
        <v>#VALUE!</v>
      </c>
      <c r="M3460" s="26">
        <f t="shared" si="239"/>
        <v>0.78378378378378377</v>
      </c>
    </row>
    <row r="3461" spans="1:13" x14ac:dyDescent="0.3">
      <c r="A3461" t="s">
        <v>9567</v>
      </c>
      <c r="B3461" t="s">
        <v>313</v>
      </c>
      <c r="C3461" t="s">
        <v>313</v>
      </c>
      <c r="D3461">
        <v>8400000</v>
      </c>
      <c r="E3461">
        <v>6000000</v>
      </c>
      <c r="F3461" t="s">
        <v>5391</v>
      </c>
      <c r="G3461" s="13">
        <f>IFERROR(IF($F3461="ALTA",$D3461*1.03,
IF($F3461="MEDIA",$D3461*1,
IF($F3461="BAJA",$D3461*0.92,
IF($F3461="LIQUIDAR",_xlfn.XLOOKUP(A3461,Rotación!$A:$A,Rotación!$O:$O,0,0,-1),"")))),"")</f>
        <v>7728000</v>
      </c>
      <c r="H3461" s="13">
        <f>IFERROR(IF($F3461="ALTA",$D3461*1,
IF($F3461="MEDIA",$D3461*0.97,
IF($F3461="BAJA",$D3461*0.9,
IF($F3461="LIQUIDAR",_xlfn.XLOOKUP(A3461,Rotación!$A:$A,Rotación!$O:$O,0,0,-1),"")))),"")</f>
        <v>7560000</v>
      </c>
      <c r="I3461" s="13">
        <f>IFERROR(IF($F3461="ALTA",$D3461*0.97,
IF($F3461="MEDIA",$D3461*0.94,
IF($F3461="BAJA",$D3461*0.87,
IF($F3461="LIQUIDAR",_xlfn.XLOOKUP(A3461,Rotación!$A:$A,Rotación!$O:$O,0,0,-1),"")))),"")</f>
        <v>7308000</v>
      </c>
      <c r="J3461" s="13">
        <f>IFERROR(IF($F3461="ALTA",$D3461*0.94,
IF($F3461="MEDIA",$D3461*0.9,
IF($F3461="BAJA",$D3461*0.85,
IF($F3461="LIQUIDAR",_xlfn.XLOOKUP(A3461,Rotación!$A:$A,Rotación!$O:$O,0,0,-1),"")))),"")</f>
        <v>7140000</v>
      </c>
      <c r="K3461" s="13" t="str">
        <f>_xlfn.XLOOKUP(A3461,Rotación!$A:$A,Rotación!$P:$P,"",0,-1)</f>
        <v/>
      </c>
      <c r="L3461" s="25" t="e">
        <f t="shared" si="238"/>
        <v>#VALUE!</v>
      </c>
      <c r="M3461" s="26">
        <f t="shared" si="239"/>
        <v>0.7142857142857143</v>
      </c>
    </row>
    <row r="3462" spans="1:13" x14ac:dyDescent="0.3">
      <c r="A3462" t="s">
        <v>9570</v>
      </c>
      <c r="B3462" t="s">
        <v>313</v>
      </c>
      <c r="C3462" t="s">
        <v>313</v>
      </c>
      <c r="D3462">
        <v>8800000</v>
      </c>
      <c r="E3462">
        <v>7000000</v>
      </c>
      <c r="F3462" t="s">
        <v>5391</v>
      </c>
      <c r="G3462" s="13">
        <f>IFERROR(IF($F3462="ALTA",$D3462*1.03,
IF($F3462="MEDIA",$D3462*1,
IF($F3462="BAJA",$D3462*0.92,
IF($F3462="LIQUIDAR",_xlfn.XLOOKUP(A3462,Rotación!$A:$A,Rotación!$O:$O,0,0,-1),"")))),"")</f>
        <v>8096000</v>
      </c>
      <c r="H3462" s="13">
        <f>IFERROR(IF($F3462="ALTA",$D3462*1,
IF($F3462="MEDIA",$D3462*0.97,
IF($F3462="BAJA",$D3462*0.9,
IF($F3462="LIQUIDAR",_xlfn.XLOOKUP(A3462,Rotación!$A:$A,Rotación!$O:$O,0,0,-1),"")))),"")</f>
        <v>7920000</v>
      </c>
      <c r="I3462" s="13">
        <f>IFERROR(IF($F3462="ALTA",$D3462*0.97,
IF($F3462="MEDIA",$D3462*0.94,
IF($F3462="BAJA",$D3462*0.87,
IF($F3462="LIQUIDAR",_xlfn.XLOOKUP(A3462,Rotación!$A:$A,Rotación!$O:$O,0,0,-1),"")))),"")</f>
        <v>7656000</v>
      </c>
      <c r="J3462" s="13">
        <f>IFERROR(IF($F3462="ALTA",$D3462*0.94,
IF($F3462="MEDIA",$D3462*0.9,
IF($F3462="BAJA",$D3462*0.85,
IF($F3462="LIQUIDAR",_xlfn.XLOOKUP(A3462,Rotación!$A:$A,Rotación!$O:$O,0,0,-1),"")))),"")</f>
        <v>7480000</v>
      </c>
      <c r="K3462" s="13" t="str">
        <f>_xlfn.XLOOKUP(A3462,Rotación!$A:$A,Rotación!$P:$P,"",0,-1)</f>
        <v/>
      </c>
      <c r="L3462" s="25" t="e">
        <f t="shared" si="238"/>
        <v>#VALUE!</v>
      </c>
      <c r="M3462" s="26">
        <f t="shared" si="239"/>
        <v>0.79545454545454541</v>
      </c>
    </row>
    <row r="3463" spans="1:13" x14ac:dyDescent="0.3">
      <c r="A3463" t="s">
        <v>9572</v>
      </c>
      <c r="B3463" t="s">
        <v>313</v>
      </c>
      <c r="C3463" t="s">
        <v>313</v>
      </c>
      <c r="D3463">
        <v>8600000</v>
      </c>
      <c r="E3463">
        <v>6600000</v>
      </c>
      <c r="F3463" t="s">
        <v>5391</v>
      </c>
      <c r="G3463" s="13">
        <f>IFERROR(IF($F3463="ALTA",$D3463*1.03,
IF($F3463="MEDIA",$D3463*1,
IF($F3463="BAJA",$D3463*0.92,
IF($F3463="LIQUIDAR",_xlfn.XLOOKUP(A3463,Rotación!$A:$A,Rotación!$O:$O,0,0,-1),"")))),"")</f>
        <v>7912000</v>
      </c>
      <c r="H3463" s="13">
        <f>IFERROR(IF($F3463="ALTA",$D3463*1,
IF($F3463="MEDIA",$D3463*0.97,
IF($F3463="BAJA",$D3463*0.9,
IF($F3463="LIQUIDAR",_xlfn.XLOOKUP(A3463,Rotación!$A:$A,Rotación!$O:$O,0,0,-1),"")))),"")</f>
        <v>7740000</v>
      </c>
      <c r="I3463" s="13">
        <f>IFERROR(IF($F3463="ALTA",$D3463*0.97,
IF($F3463="MEDIA",$D3463*0.94,
IF($F3463="BAJA",$D3463*0.87,
IF($F3463="LIQUIDAR",_xlfn.XLOOKUP(A3463,Rotación!$A:$A,Rotación!$O:$O,0,0,-1),"")))),"")</f>
        <v>7482000</v>
      </c>
      <c r="J3463" s="13">
        <f>IFERROR(IF($F3463="ALTA",$D3463*0.94,
IF($F3463="MEDIA",$D3463*0.9,
IF($F3463="BAJA",$D3463*0.85,
IF($F3463="LIQUIDAR",_xlfn.XLOOKUP(A3463,Rotación!$A:$A,Rotación!$O:$O,0,0,-1),"")))),"")</f>
        <v>7310000</v>
      </c>
      <c r="K3463" s="13" t="str">
        <f>_xlfn.XLOOKUP(A3463,Rotación!$A:$A,Rotación!$P:$P,"",0,-1)</f>
        <v/>
      </c>
      <c r="L3463" s="25" t="e">
        <f t="shared" si="238"/>
        <v>#VALUE!</v>
      </c>
      <c r="M3463" s="26">
        <f t="shared" si="239"/>
        <v>0.76744186046511631</v>
      </c>
    </row>
    <row r="3464" spans="1:13" x14ac:dyDescent="0.3">
      <c r="A3464" t="s">
        <v>9576</v>
      </c>
      <c r="B3464" t="s">
        <v>313</v>
      </c>
      <c r="C3464" t="s">
        <v>313</v>
      </c>
      <c r="D3464">
        <v>7800000</v>
      </c>
      <c r="E3464">
        <v>6300000</v>
      </c>
      <c r="F3464" t="s">
        <v>5391</v>
      </c>
      <c r="G3464" s="13">
        <f>IFERROR(IF($F3464="ALTA",$D3464*1.03,
IF($F3464="MEDIA",$D3464*1,
IF($F3464="BAJA",$D3464*0.92,
IF($F3464="LIQUIDAR",_xlfn.XLOOKUP(A3464,Rotación!$A:$A,Rotación!$O:$O,0,0,-1),"")))),"")</f>
        <v>7176000</v>
      </c>
      <c r="H3464" s="13">
        <f>IFERROR(IF($F3464="ALTA",$D3464*1,
IF($F3464="MEDIA",$D3464*0.97,
IF($F3464="BAJA",$D3464*0.9,
IF($F3464="LIQUIDAR",_xlfn.XLOOKUP(A3464,Rotación!$A:$A,Rotación!$O:$O,0,0,-1),"")))),"")</f>
        <v>7020000</v>
      </c>
      <c r="I3464" s="13">
        <f>IFERROR(IF($F3464="ALTA",$D3464*0.97,
IF($F3464="MEDIA",$D3464*0.94,
IF($F3464="BAJA",$D3464*0.87,
IF($F3464="LIQUIDAR",_xlfn.XLOOKUP(A3464,Rotación!$A:$A,Rotación!$O:$O,0,0,-1),"")))),"")</f>
        <v>6786000</v>
      </c>
      <c r="J3464" s="13">
        <f>IFERROR(IF($F3464="ALTA",$D3464*0.94,
IF($F3464="MEDIA",$D3464*0.9,
IF($F3464="BAJA",$D3464*0.85,
IF($F3464="LIQUIDAR",_xlfn.XLOOKUP(A3464,Rotación!$A:$A,Rotación!$O:$O,0,0,-1),"")))),"")</f>
        <v>6630000</v>
      </c>
      <c r="K3464" s="13" t="str">
        <f>_xlfn.XLOOKUP(A3464,Rotación!$A:$A,Rotación!$P:$P,"",0,-1)</f>
        <v/>
      </c>
      <c r="L3464" s="25" t="e">
        <f t="shared" si="238"/>
        <v>#VALUE!</v>
      </c>
      <c r="M3464" s="26">
        <f t="shared" si="239"/>
        <v>0.80769230769230771</v>
      </c>
    </row>
    <row r="3465" spans="1:13" x14ac:dyDescent="0.3">
      <c r="A3465" t="s">
        <v>9578</v>
      </c>
      <c r="B3465" t="s">
        <v>313</v>
      </c>
      <c r="C3465" t="s">
        <v>313</v>
      </c>
      <c r="D3465">
        <v>15700000</v>
      </c>
      <c r="E3465">
        <v>11700000</v>
      </c>
      <c r="F3465" t="s">
        <v>5391</v>
      </c>
      <c r="G3465" s="13">
        <f>IFERROR(IF($F3465="ALTA",$D3465*1.03,
IF($F3465="MEDIA",$D3465*1,
IF($F3465="BAJA",$D3465*0.92,
IF($F3465="LIQUIDAR",_xlfn.XLOOKUP(A3465,Rotación!$A:$A,Rotación!$O:$O,0,0,-1),"")))),"")</f>
        <v>14444000</v>
      </c>
      <c r="H3465" s="13">
        <f>IFERROR(IF($F3465="ALTA",$D3465*1,
IF($F3465="MEDIA",$D3465*0.97,
IF($F3465="BAJA",$D3465*0.9,
IF($F3465="LIQUIDAR",_xlfn.XLOOKUP(A3465,Rotación!$A:$A,Rotación!$O:$O,0,0,-1),"")))),"")</f>
        <v>14130000</v>
      </c>
      <c r="I3465" s="13">
        <f>IFERROR(IF($F3465="ALTA",$D3465*0.97,
IF($F3465="MEDIA",$D3465*0.94,
IF($F3465="BAJA",$D3465*0.87,
IF($F3465="LIQUIDAR",_xlfn.XLOOKUP(A3465,Rotación!$A:$A,Rotación!$O:$O,0,0,-1),"")))),"")</f>
        <v>13659000</v>
      </c>
      <c r="J3465" s="13">
        <f>IFERROR(IF($F3465="ALTA",$D3465*0.94,
IF($F3465="MEDIA",$D3465*0.9,
IF($F3465="BAJA",$D3465*0.85,
IF($F3465="LIQUIDAR",_xlfn.XLOOKUP(A3465,Rotación!$A:$A,Rotación!$O:$O,0,0,-1),"")))),"")</f>
        <v>13345000</v>
      </c>
      <c r="K3465" s="13" t="str">
        <f>_xlfn.XLOOKUP(A3465,Rotación!$A:$A,Rotación!$P:$P,"",0,-1)</f>
        <v/>
      </c>
      <c r="L3465" s="25" t="e">
        <f t="shared" si="238"/>
        <v>#VALUE!</v>
      </c>
      <c r="M3465" s="26">
        <f t="shared" si="239"/>
        <v>0.74522292993630568</v>
      </c>
    </row>
    <row r="3466" spans="1:13" x14ac:dyDescent="0.3">
      <c r="A3466" t="s">
        <v>9578</v>
      </c>
      <c r="B3466" t="s">
        <v>313</v>
      </c>
      <c r="C3466" t="s">
        <v>313</v>
      </c>
      <c r="D3466">
        <v>15700000</v>
      </c>
      <c r="E3466">
        <v>11500000</v>
      </c>
      <c r="F3466" t="s">
        <v>5391</v>
      </c>
      <c r="G3466" s="13">
        <f>IFERROR(IF($F3466="ALTA",$D3466*1.03,
IF($F3466="MEDIA",$D3466*1,
IF($F3466="BAJA",$D3466*0.92,
IF($F3466="LIQUIDAR",_xlfn.XLOOKUP(A3466,Rotación!$A:$A,Rotación!$O:$O,0,0,-1),"")))),"")</f>
        <v>14444000</v>
      </c>
      <c r="H3466" s="13">
        <f>IFERROR(IF($F3466="ALTA",$D3466*1,
IF($F3466="MEDIA",$D3466*0.97,
IF($F3466="BAJA",$D3466*0.9,
IF($F3466="LIQUIDAR",_xlfn.XLOOKUP(A3466,Rotación!$A:$A,Rotación!$O:$O,0,0,-1),"")))),"")</f>
        <v>14130000</v>
      </c>
      <c r="I3466" s="13">
        <f>IFERROR(IF($F3466="ALTA",$D3466*0.97,
IF($F3466="MEDIA",$D3466*0.94,
IF($F3466="BAJA",$D3466*0.87,
IF($F3466="LIQUIDAR",_xlfn.XLOOKUP(A3466,Rotación!$A:$A,Rotación!$O:$O,0,0,-1),"")))),"")</f>
        <v>13659000</v>
      </c>
      <c r="J3466" s="13">
        <f>IFERROR(IF($F3466="ALTA",$D3466*0.94,
IF($F3466="MEDIA",$D3466*0.9,
IF($F3466="BAJA",$D3466*0.85,
IF($F3466="LIQUIDAR",_xlfn.XLOOKUP(A3466,Rotación!$A:$A,Rotación!$O:$O,0,0,-1),"")))),"")</f>
        <v>13345000</v>
      </c>
      <c r="K3466" s="13" t="str">
        <f>_xlfn.XLOOKUP(A3466,Rotación!$A:$A,Rotación!$P:$P,"",0,-1)</f>
        <v/>
      </c>
      <c r="L3466" s="25" t="e">
        <f t="shared" si="238"/>
        <v>#VALUE!</v>
      </c>
      <c r="M3466" s="26">
        <f t="shared" si="239"/>
        <v>0.73248407643312097</v>
      </c>
    </row>
    <row r="3467" spans="1:13" x14ac:dyDescent="0.3">
      <c r="A3467" t="s">
        <v>9580</v>
      </c>
      <c r="B3467" t="s">
        <v>313</v>
      </c>
      <c r="C3467" t="s">
        <v>313</v>
      </c>
      <c r="D3467">
        <v>12600000</v>
      </c>
      <c r="E3467">
        <v>10000000</v>
      </c>
      <c r="F3467" t="s">
        <v>5391</v>
      </c>
      <c r="G3467" s="13">
        <f>IFERROR(IF($F3467="ALTA",$D3467*1.03,
IF($F3467="MEDIA",$D3467*1,
IF($F3467="BAJA",$D3467*0.92,
IF($F3467="LIQUIDAR",_xlfn.XLOOKUP(A3467,Rotación!$A:$A,Rotación!$O:$O,0,0,-1),"")))),"")</f>
        <v>11592000</v>
      </c>
      <c r="H3467" s="13">
        <f>IFERROR(IF($F3467="ALTA",$D3467*1,
IF($F3467="MEDIA",$D3467*0.97,
IF($F3467="BAJA",$D3467*0.9,
IF($F3467="LIQUIDAR",_xlfn.XLOOKUP(A3467,Rotación!$A:$A,Rotación!$O:$O,0,0,-1),"")))),"")</f>
        <v>11340000</v>
      </c>
      <c r="I3467" s="13">
        <f>IFERROR(IF($F3467="ALTA",$D3467*0.97,
IF($F3467="MEDIA",$D3467*0.94,
IF($F3467="BAJA",$D3467*0.87,
IF($F3467="LIQUIDAR",_xlfn.XLOOKUP(A3467,Rotación!$A:$A,Rotación!$O:$O,0,0,-1),"")))),"")</f>
        <v>10962000</v>
      </c>
      <c r="J3467" s="13">
        <f>IFERROR(IF($F3467="ALTA",$D3467*0.94,
IF($F3467="MEDIA",$D3467*0.9,
IF($F3467="BAJA",$D3467*0.85,
IF($F3467="LIQUIDAR",_xlfn.XLOOKUP(A3467,Rotación!$A:$A,Rotación!$O:$O,0,0,-1),"")))),"")</f>
        <v>10710000</v>
      </c>
      <c r="K3467" s="13">
        <f>_xlfn.XLOOKUP(A3467,Rotación!$A:$A,Rotación!$P:$P,"",0,-1)</f>
        <v>11990000</v>
      </c>
      <c r="L3467" s="25">
        <f t="shared" si="238"/>
        <v>-610000</v>
      </c>
      <c r="M3467" s="26">
        <f t="shared" si="239"/>
        <v>0.79365079365079361</v>
      </c>
    </row>
    <row r="3468" spans="1:13" x14ac:dyDescent="0.3">
      <c r="A3468" t="s">
        <v>9583</v>
      </c>
      <c r="B3468" t="s">
        <v>313</v>
      </c>
      <c r="C3468" t="s">
        <v>313</v>
      </c>
      <c r="D3468">
        <v>9100000</v>
      </c>
      <c r="E3468">
        <v>7800000</v>
      </c>
      <c r="F3468" t="s">
        <v>5390</v>
      </c>
      <c r="G3468" s="13">
        <f>IFERROR(IF($F3468="ALTA",$D3468*1.03,
IF($F3468="MEDIA",$D3468*1,
IF($F3468="BAJA",$D3468*0.92,
IF($F3468="LIQUIDAR",_xlfn.XLOOKUP(A3468,Rotación!$A:$A,Rotación!$O:$O,0,0,-1),"")))),"")</f>
        <v>9373000</v>
      </c>
      <c r="H3468" s="13">
        <f>IFERROR(IF($F3468="ALTA",$D3468*1,
IF($F3468="MEDIA",$D3468*0.97,
IF($F3468="BAJA",$D3468*0.9,
IF($F3468="LIQUIDAR",_xlfn.XLOOKUP(A3468,Rotación!$A:$A,Rotación!$O:$O,0,0,-1),"")))),"")</f>
        <v>9100000</v>
      </c>
      <c r="I3468" s="13">
        <f>IFERROR(IF($F3468="ALTA",$D3468*0.97,
IF($F3468="MEDIA",$D3468*0.94,
IF($F3468="BAJA",$D3468*0.87,
IF($F3468="LIQUIDAR",_xlfn.XLOOKUP(A3468,Rotación!$A:$A,Rotación!$O:$O,0,0,-1),"")))),"")</f>
        <v>8827000</v>
      </c>
      <c r="J3468" s="13">
        <f>IFERROR(IF($F3468="ALTA",$D3468*0.94,
IF($F3468="MEDIA",$D3468*0.9,
IF($F3468="BAJA",$D3468*0.85,
IF($F3468="LIQUIDAR",_xlfn.XLOOKUP(A3468,Rotación!$A:$A,Rotación!$O:$O,0,0,-1),"")))),"")</f>
        <v>8554000</v>
      </c>
      <c r="K3468" s="13" t="str">
        <f>_xlfn.XLOOKUP(A3468,Rotación!$A:$A,Rotación!$P:$P,"",0,-1)</f>
        <v/>
      </c>
      <c r="L3468" s="25" t="e">
        <f t="shared" si="238"/>
        <v>#VALUE!</v>
      </c>
      <c r="M3468" s="26">
        <f t="shared" si="239"/>
        <v>0.8571428571428571</v>
      </c>
    </row>
    <row r="3469" spans="1:13" x14ac:dyDescent="0.3">
      <c r="A3469" t="s">
        <v>8661</v>
      </c>
      <c r="B3469" t="s">
        <v>313</v>
      </c>
      <c r="C3469" t="s">
        <v>313</v>
      </c>
      <c r="D3469">
        <v>13200000</v>
      </c>
      <c r="E3469">
        <v>10700000</v>
      </c>
      <c r="F3469" t="s">
        <v>5390</v>
      </c>
      <c r="G3469" s="13">
        <f>IFERROR(IF($F3469="ALTA",$D3469*1.03,
IF($F3469="MEDIA",$D3469*1,
IF($F3469="BAJA",$D3469*0.92,
IF($F3469="LIQUIDAR",_xlfn.XLOOKUP(A3469,Rotación!$A:$A,Rotación!$O:$O,0,0,-1),"")))),"")</f>
        <v>13596000</v>
      </c>
      <c r="H3469" s="13">
        <f>IFERROR(IF($F3469="ALTA",$D3469*1,
IF($F3469="MEDIA",$D3469*0.97,
IF($F3469="BAJA",$D3469*0.9,
IF($F3469="LIQUIDAR",_xlfn.XLOOKUP(A3469,Rotación!$A:$A,Rotación!$O:$O,0,0,-1),"")))),"")</f>
        <v>13200000</v>
      </c>
      <c r="I3469" s="13">
        <f>IFERROR(IF($F3469="ALTA",$D3469*0.97,
IF($F3469="MEDIA",$D3469*0.94,
IF($F3469="BAJA",$D3469*0.87,
IF($F3469="LIQUIDAR",_xlfn.XLOOKUP(A3469,Rotación!$A:$A,Rotación!$O:$O,0,0,-1),"")))),"")</f>
        <v>12804000</v>
      </c>
      <c r="J3469" s="13">
        <f>IFERROR(IF($F3469="ALTA",$D3469*0.94,
IF($F3469="MEDIA",$D3469*0.9,
IF($F3469="BAJA",$D3469*0.85,
IF($F3469="LIQUIDAR",_xlfn.XLOOKUP(A3469,Rotación!$A:$A,Rotación!$O:$O,0,0,-1),"")))),"")</f>
        <v>12408000</v>
      </c>
      <c r="K3469" s="13" t="str">
        <f>_xlfn.XLOOKUP(A3469,Rotación!$A:$A,Rotación!$P:$P,"",0,-1)</f>
        <v/>
      </c>
      <c r="L3469" s="25" t="e">
        <f t="shared" si="238"/>
        <v>#VALUE!</v>
      </c>
      <c r="M3469" s="26">
        <f t="shared" si="239"/>
        <v>0.81060606060606055</v>
      </c>
    </row>
    <row r="3470" spans="1:13" x14ac:dyDescent="0.3">
      <c r="A3470" t="s">
        <v>9586</v>
      </c>
      <c r="B3470" t="s">
        <v>313</v>
      </c>
      <c r="C3470" t="s">
        <v>313</v>
      </c>
      <c r="D3470">
        <v>26400000</v>
      </c>
      <c r="E3470">
        <v>21000000</v>
      </c>
      <c r="F3470" t="s">
        <v>5390</v>
      </c>
      <c r="G3470" s="13">
        <f>IFERROR(IF($F3470="ALTA",$D3470*1.03,
IF($F3470="MEDIA",$D3470*1,
IF($F3470="BAJA",$D3470*0.92,
IF($F3470="LIQUIDAR",_xlfn.XLOOKUP(A3470,Rotación!$A:$A,Rotación!$O:$O,0,0,-1),"")))),"")</f>
        <v>27192000</v>
      </c>
      <c r="H3470" s="13">
        <f>IFERROR(IF($F3470="ALTA",$D3470*1,
IF($F3470="MEDIA",$D3470*0.97,
IF($F3470="BAJA",$D3470*0.9,
IF($F3470="LIQUIDAR",_xlfn.XLOOKUP(A3470,Rotación!$A:$A,Rotación!$O:$O,0,0,-1),"")))),"")</f>
        <v>26400000</v>
      </c>
      <c r="I3470" s="13">
        <f>IFERROR(IF($F3470="ALTA",$D3470*0.97,
IF($F3470="MEDIA",$D3470*0.94,
IF($F3470="BAJA",$D3470*0.87,
IF($F3470="LIQUIDAR",_xlfn.XLOOKUP(A3470,Rotación!$A:$A,Rotación!$O:$O,0,0,-1),"")))),"")</f>
        <v>25608000</v>
      </c>
      <c r="J3470" s="13">
        <f>IFERROR(IF($F3470="ALTA",$D3470*0.94,
IF($F3470="MEDIA",$D3470*0.9,
IF($F3470="BAJA",$D3470*0.85,
IF($F3470="LIQUIDAR",_xlfn.XLOOKUP(A3470,Rotación!$A:$A,Rotación!$O:$O,0,0,-1),"")))),"")</f>
        <v>24816000</v>
      </c>
      <c r="K3470" s="13" t="str">
        <f>_xlfn.XLOOKUP(A3470,Rotación!$A:$A,Rotación!$P:$P,"",0,-1)</f>
        <v/>
      </c>
      <c r="L3470" s="25" t="e">
        <f t="shared" si="238"/>
        <v>#VALUE!</v>
      </c>
      <c r="M3470" s="26">
        <f t="shared" si="239"/>
        <v>0.79545454545454541</v>
      </c>
    </row>
    <row r="3471" spans="1:13" x14ac:dyDescent="0.3">
      <c r="A3471" t="s">
        <v>988</v>
      </c>
      <c r="B3471" t="s">
        <v>313</v>
      </c>
      <c r="C3471" t="s">
        <v>313</v>
      </c>
      <c r="D3471">
        <v>29600000</v>
      </c>
      <c r="E3471">
        <v>25500000</v>
      </c>
      <c r="F3471" t="s">
        <v>5390</v>
      </c>
      <c r="G3471" s="13">
        <f>IFERROR(IF($F3471="ALTA",$D3471*1.03,
IF($F3471="MEDIA",$D3471*1,
IF($F3471="BAJA",$D3471*0.92,
IF($F3471="LIQUIDAR",_xlfn.XLOOKUP(A3471,Rotación!$A:$A,Rotación!$O:$O,0,0,-1),"")))),"")</f>
        <v>30488000</v>
      </c>
      <c r="H3471" s="13">
        <f>IFERROR(IF($F3471="ALTA",$D3471*1,
IF($F3471="MEDIA",$D3471*0.97,
IF($F3471="BAJA",$D3471*0.9,
IF($F3471="LIQUIDAR",_xlfn.XLOOKUP(A3471,Rotación!$A:$A,Rotación!$O:$O,0,0,-1),"")))),"")</f>
        <v>29600000</v>
      </c>
      <c r="I3471" s="13">
        <f>IFERROR(IF($F3471="ALTA",$D3471*0.97,
IF($F3471="MEDIA",$D3471*0.94,
IF($F3471="BAJA",$D3471*0.87,
IF($F3471="LIQUIDAR",_xlfn.XLOOKUP(A3471,Rotación!$A:$A,Rotación!$O:$O,0,0,-1),"")))),"")</f>
        <v>28712000</v>
      </c>
      <c r="J3471" s="13">
        <f>IFERROR(IF($F3471="ALTA",$D3471*0.94,
IF($F3471="MEDIA",$D3471*0.9,
IF($F3471="BAJA",$D3471*0.85,
IF($F3471="LIQUIDAR",_xlfn.XLOOKUP(A3471,Rotación!$A:$A,Rotación!$O:$O,0,0,-1),"")))),"")</f>
        <v>27824000</v>
      </c>
      <c r="K3471" s="13" t="str">
        <f>_xlfn.XLOOKUP(A3471,Rotación!$A:$A,Rotación!$P:$P,"",0,-1)</f>
        <v/>
      </c>
      <c r="L3471" s="25" t="e">
        <f t="shared" si="238"/>
        <v>#VALUE!</v>
      </c>
      <c r="M3471" s="26">
        <f t="shared" si="239"/>
        <v>0.86148648648648651</v>
      </c>
    </row>
    <row r="3472" spans="1:13" x14ac:dyDescent="0.3">
      <c r="A3472" t="s">
        <v>9589</v>
      </c>
      <c r="B3472" t="s">
        <v>313</v>
      </c>
      <c r="C3472" t="s">
        <v>313</v>
      </c>
      <c r="D3472">
        <v>10900000</v>
      </c>
      <c r="E3472">
        <v>8200000</v>
      </c>
      <c r="F3472" t="s">
        <v>5390</v>
      </c>
      <c r="G3472" s="13">
        <f>IFERROR(IF($F3472="ALTA",$D3472*1.03,
IF($F3472="MEDIA",$D3472*1,
IF($F3472="BAJA",$D3472*0.92,
IF($F3472="LIQUIDAR",_xlfn.XLOOKUP(A3472,Rotación!$A:$A,Rotación!$O:$O,0,0,-1),"")))),"")</f>
        <v>11227000</v>
      </c>
      <c r="H3472" s="13">
        <f>IFERROR(IF($F3472="ALTA",$D3472*1,
IF($F3472="MEDIA",$D3472*0.97,
IF($F3472="BAJA",$D3472*0.9,
IF($F3472="LIQUIDAR",_xlfn.XLOOKUP(A3472,Rotación!$A:$A,Rotación!$O:$O,0,0,-1),"")))),"")</f>
        <v>10900000</v>
      </c>
      <c r="I3472" s="13">
        <f>IFERROR(IF($F3472="ALTA",$D3472*0.97,
IF($F3472="MEDIA",$D3472*0.94,
IF($F3472="BAJA",$D3472*0.87,
IF($F3472="LIQUIDAR",_xlfn.XLOOKUP(A3472,Rotación!$A:$A,Rotación!$O:$O,0,0,-1),"")))),"")</f>
        <v>10573000</v>
      </c>
      <c r="J3472" s="13">
        <f>IFERROR(IF($F3472="ALTA",$D3472*0.94,
IF($F3472="MEDIA",$D3472*0.9,
IF($F3472="BAJA",$D3472*0.85,
IF($F3472="LIQUIDAR",_xlfn.XLOOKUP(A3472,Rotación!$A:$A,Rotación!$O:$O,0,0,-1),"")))),"")</f>
        <v>10246000</v>
      </c>
      <c r="K3472" s="13" t="str">
        <f>_xlfn.XLOOKUP(A3472,Rotación!$A:$A,Rotación!$P:$P,"",0,-1)</f>
        <v/>
      </c>
      <c r="L3472" s="25" t="e">
        <f t="shared" si="238"/>
        <v>#VALUE!</v>
      </c>
      <c r="M3472" s="26">
        <f t="shared" si="239"/>
        <v>0.75229357798165142</v>
      </c>
    </row>
    <row r="3473" spans="1:13" x14ac:dyDescent="0.3">
      <c r="A3473" t="s">
        <v>9592</v>
      </c>
      <c r="B3473" t="s">
        <v>313</v>
      </c>
      <c r="C3473" t="s">
        <v>313</v>
      </c>
      <c r="D3473">
        <v>17100000</v>
      </c>
      <c r="E3473">
        <v>14000000</v>
      </c>
      <c r="F3473" t="s">
        <v>5390</v>
      </c>
      <c r="G3473" s="13">
        <f>IFERROR(IF($F3473="ALTA",$D3473*1.03,
IF($F3473="MEDIA",$D3473*1,
IF($F3473="BAJA",$D3473*0.92,
IF($F3473="LIQUIDAR",_xlfn.XLOOKUP(A3473,Rotación!$A:$A,Rotación!$O:$O,0,0,-1),"")))),"")</f>
        <v>17613000</v>
      </c>
      <c r="H3473" s="13">
        <f>IFERROR(IF($F3473="ALTA",$D3473*1,
IF($F3473="MEDIA",$D3473*0.97,
IF($F3473="BAJA",$D3473*0.9,
IF($F3473="LIQUIDAR",_xlfn.XLOOKUP(A3473,Rotación!$A:$A,Rotación!$O:$O,0,0,-1),"")))),"")</f>
        <v>17100000</v>
      </c>
      <c r="I3473" s="13">
        <f>IFERROR(IF($F3473="ALTA",$D3473*0.97,
IF($F3473="MEDIA",$D3473*0.94,
IF($F3473="BAJA",$D3473*0.87,
IF($F3473="LIQUIDAR",_xlfn.XLOOKUP(A3473,Rotación!$A:$A,Rotación!$O:$O,0,0,-1),"")))),"")</f>
        <v>16587000</v>
      </c>
      <c r="J3473" s="13">
        <f>IFERROR(IF($F3473="ALTA",$D3473*0.94,
IF($F3473="MEDIA",$D3473*0.9,
IF($F3473="BAJA",$D3473*0.85,
IF($F3473="LIQUIDAR",_xlfn.XLOOKUP(A3473,Rotación!$A:$A,Rotación!$O:$O,0,0,-1),"")))),"")</f>
        <v>16074000</v>
      </c>
      <c r="K3473" s="13" t="str">
        <f>_xlfn.XLOOKUP(A3473,Rotación!$A:$A,Rotación!$P:$P,"",0,-1)</f>
        <v/>
      </c>
      <c r="L3473" s="25" t="e">
        <f t="shared" si="238"/>
        <v>#VALUE!</v>
      </c>
      <c r="M3473" s="26">
        <f t="shared" si="239"/>
        <v>0.81871345029239762</v>
      </c>
    </row>
    <row r="3474" spans="1:13" x14ac:dyDescent="0.3">
      <c r="A3474" t="s">
        <v>1634</v>
      </c>
      <c r="B3474" t="s">
        <v>313</v>
      </c>
      <c r="C3474" t="s">
        <v>313</v>
      </c>
      <c r="D3474">
        <v>13900000</v>
      </c>
      <c r="E3474">
        <v>11500000</v>
      </c>
      <c r="F3474" t="s">
        <v>5390</v>
      </c>
      <c r="G3474" s="13">
        <f>IFERROR(IF($F3474="ALTA",$D3474*1.03,
IF($F3474="MEDIA",$D3474*1,
IF($F3474="BAJA",$D3474*0.92,
IF($F3474="LIQUIDAR",_xlfn.XLOOKUP(A3474,Rotación!$A:$A,Rotación!$O:$O,0,0,-1),"")))),"")</f>
        <v>14317000</v>
      </c>
      <c r="H3474" s="13">
        <f>IFERROR(IF($F3474="ALTA",$D3474*1,
IF($F3474="MEDIA",$D3474*0.97,
IF($F3474="BAJA",$D3474*0.9,
IF($F3474="LIQUIDAR",_xlfn.XLOOKUP(A3474,Rotación!$A:$A,Rotación!$O:$O,0,0,-1),"")))),"")</f>
        <v>13900000</v>
      </c>
      <c r="I3474" s="13">
        <f>IFERROR(IF($F3474="ALTA",$D3474*0.97,
IF($F3474="MEDIA",$D3474*0.94,
IF($F3474="BAJA",$D3474*0.87,
IF($F3474="LIQUIDAR",_xlfn.XLOOKUP(A3474,Rotación!$A:$A,Rotación!$O:$O,0,0,-1),"")))),"")</f>
        <v>13483000</v>
      </c>
      <c r="J3474" s="13">
        <f>IFERROR(IF($F3474="ALTA",$D3474*0.94,
IF($F3474="MEDIA",$D3474*0.9,
IF($F3474="BAJA",$D3474*0.85,
IF($F3474="LIQUIDAR",_xlfn.XLOOKUP(A3474,Rotación!$A:$A,Rotación!$O:$O,0,0,-1),"")))),"")</f>
        <v>13066000</v>
      </c>
      <c r="K3474" s="13" t="str">
        <f>_xlfn.XLOOKUP(A3474,Rotación!$A:$A,Rotación!$P:$P,"",0,-1)</f>
        <v/>
      </c>
      <c r="L3474" s="25" t="e">
        <f t="shared" si="238"/>
        <v>#VALUE!</v>
      </c>
      <c r="M3474" s="26">
        <f t="shared" si="239"/>
        <v>0.82733812949640284</v>
      </c>
    </row>
    <row r="3475" spans="1:13" x14ac:dyDescent="0.3">
      <c r="A3475" t="s">
        <v>9596</v>
      </c>
      <c r="B3475" t="s">
        <v>313</v>
      </c>
      <c r="C3475" t="s">
        <v>313</v>
      </c>
      <c r="D3475">
        <v>24100000</v>
      </c>
      <c r="E3475">
        <v>19000000</v>
      </c>
      <c r="F3475" t="s">
        <v>5391</v>
      </c>
      <c r="G3475" s="13">
        <f>IFERROR(IF($F3475="ALTA",$D3475*1.03,
IF($F3475="MEDIA",$D3475*1,
IF($F3475="BAJA",$D3475*0.92,
IF($F3475="LIQUIDAR",_xlfn.XLOOKUP(A3475,Rotación!$A:$A,Rotación!$O:$O,0,0,-1),"")))),"")</f>
        <v>22172000</v>
      </c>
      <c r="H3475" s="13">
        <f>IFERROR(IF($F3475="ALTA",$D3475*1,
IF($F3475="MEDIA",$D3475*0.97,
IF($F3475="BAJA",$D3475*0.9,
IF($F3475="LIQUIDAR",_xlfn.XLOOKUP(A3475,Rotación!$A:$A,Rotación!$O:$O,0,0,-1),"")))),"")</f>
        <v>21690000</v>
      </c>
      <c r="I3475" s="13">
        <f>IFERROR(IF($F3475="ALTA",$D3475*0.97,
IF($F3475="MEDIA",$D3475*0.94,
IF($F3475="BAJA",$D3475*0.87,
IF($F3475="LIQUIDAR",_xlfn.XLOOKUP(A3475,Rotación!$A:$A,Rotación!$O:$O,0,0,-1),"")))),"")</f>
        <v>20967000</v>
      </c>
      <c r="J3475" s="13">
        <f>IFERROR(IF($F3475="ALTA",$D3475*0.94,
IF($F3475="MEDIA",$D3475*0.9,
IF($F3475="BAJA",$D3475*0.85,
IF($F3475="LIQUIDAR",_xlfn.XLOOKUP(A3475,Rotación!$A:$A,Rotación!$O:$O,0,0,-1),"")))),"")</f>
        <v>20485000</v>
      </c>
      <c r="K3475" s="13" t="str">
        <f>_xlfn.XLOOKUP(A3475,Rotación!$A:$A,Rotación!$P:$P,"",0,-1)</f>
        <v/>
      </c>
      <c r="L3475" s="25" t="e">
        <f t="shared" si="238"/>
        <v>#VALUE!</v>
      </c>
      <c r="M3475" s="26">
        <f t="shared" si="239"/>
        <v>0.78838174273858919</v>
      </c>
    </row>
    <row r="3476" spans="1:13" x14ac:dyDescent="0.3">
      <c r="A3476" t="s">
        <v>9598</v>
      </c>
      <c r="B3476" t="s">
        <v>313</v>
      </c>
      <c r="C3476" t="s">
        <v>313</v>
      </c>
      <c r="D3476">
        <v>11100000</v>
      </c>
      <c r="E3476">
        <v>8300000</v>
      </c>
      <c r="F3476" t="s">
        <v>5391</v>
      </c>
      <c r="G3476" s="13">
        <f>IFERROR(IF($F3476="ALTA",$D3476*1.03,
IF($F3476="MEDIA",$D3476*1,
IF($F3476="BAJA",$D3476*0.92,
IF($F3476="LIQUIDAR",_xlfn.XLOOKUP(A3476,Rotación!$A:$A,Rotación!$O:$O,0,0,-1),"")))),"")</f>
        <v>10212000</v>
      </c>
      <c r="H3476" s="13">
        <f>IFERROR(IF($F3476="ALTA",$D3476*1,
IF($F3476="MEDIA",$D3476*0.97,
IF($F3476="BAJA",$D3476*0.9,
IF($F3476="LIQUIDAR",_xlfn.XLOOKUP(A3476,Rotación!$A:$A,Rotación!$O:$O,0,0,-1),"")))),"")</f>
        <v>9990000</v>
      </c>
      <c r="I3476" s="13">
        <f>IFERROR(IF($F3476="ALTA",$D3476*0.97,
IF($F3476="MEDIA",$D3476*0.94,
IF($F3476="BAJA",$D3476*0.87,
IF($F3476="LIQUIDAR",_xlfn.XLOOKUP(A3476,Rotación!$A:$A,Rotación!$O:$O,0,0,-1),"")))),"")</f>
        <v>9657000</v>
      </c>
      <c r="J3476" s="13">
        <f>IFERROR(IF($F3476="ALTA",$D3476*0.94,
IF($F3476="MEDIA",$D3476*0.9,
IF($F3476="BAJA",$D3476*0.85,
IF($F3476="LIQUIDAR",_xlfn.XLOOKUP(A3476,Rotación!$A:$A,Rotación!$O:$O,0,0,-1),"")))),"")</f>
        <v>9435000</v>
      </c>
      <c r="K3476" s="13" t="str">
        <f>_xlfn.XLOOKUP(A3476,Rotación!$A:$A,Rotación!$P:$P,"",0,-1)</f>
        <v/>
      </c>
      <c r="L3476" s="25" t="e">
        <f t="shared" si="238"/>
        <v>#VALUE!</v>
      </c>
      <c r="M3476" s="26">
        <f t="shared" si="239"/>
        <v>0.74774774774774777</v>
      </c>
    </row>
    <row r="3477" spans="1:13" x14ac:dyDescent="0.3">
      <c r="A3477" t="s">
        <v>9601</v>
      </c>
      <c r="B3477" t="s">
        <v>313</v>
      </c>
      <c r="C3477" t="s">
        <v>313</v>
      </c>
      <c r="D3477">
        <v>9000000</v>
      </c>
      <c r="E3477">
        <v>7000000</v>
      </c>
      <c r="F3477" t="s">
        <v>5391</v>
      </c>
      <c r="G3477" s="13">
        <f>IFERROR(IF($F3477="ALTA",$D3477*1.03,
IF($F3477="MEDIA",$D3477*1,
IF($F3477="BAJA",$D3477*0.92,
IF($F3477="LIQUIDAR",_xlfn.XLOOKUP(A3477,Rotación!$A:$A,Rotación!$O:$O,0,0,-1),"")))),"")</f>
        <v>8280000</v>
      </c>
      <c r="H3477" s="13">
        <f>IFERROR(IF($F3477="ALTA",$D3477*1,
IF($F3477="MEDIA",$D3477*0.97,
IF($F3477="BAJA",$D3477*0.9,
IF($F3477="LIQUIDAR",_xlfn.XLOOKUP(A3477,Rotación!$A:$A,Rotación!$O:$O,0,0,-1),"")))),"")</f>
        <v>8100000</v>
      </c>
      <c r="I3477" s="13">
        <f>IFERROR(IF($F3477="ALTA",$D3477*0.97,
IF($F3477="MEDIA",$D3477*0.94,
IF($F3477="BAJA",$D3477*0.87,
IF($F3477="LIQUIDAR",_xlfn.XLOOKUP(A3477,Rotación!$A:$A,Rotación!$O:$O,0,0,-1),"")))),"")</f>
        <v>7830000</v>
      </c>
      <c r="J3477" s="13">
        <f>IFERROR(IF($F3477="ALTA",$D3477*0.94,
IF($F3477="MEDIA",$D3477*0.9,
IF($F3477="BAJA",$D3477*0.85,
IF($F3477="LIQUIDAR",_xlfn.XLOOKUP(A3477,Rotación!$A:$A,Rotación!$O:$O,0,0,-1),"")))),"")</f>
        <v>7650000</v>
      </c>
      <c r="K3477" s="13" t="str">
        <f>_xlfn.XLOOKUP(A3477,Rotación!$A:$A,Rotación!$P:$P,"",0,-1)</f>
        <v/>
      </c>
      <c r="L3477" s="25" t="e">
        <f t="shared" si="238"/>
        <v>#VALUE!</v>
      </c>
      <c r="M3477" s="26">
        <f t="shared" si="239"/>
        <v>0.77777777777777779</v>
      </c>
    </row>
    <row r="3478" spans="1:13" x14ac:dyDescent="0.3">
      <c r="A3478" t="s">
        <v>9604</v>
      </c>
      <c r="B3478" t="s">
        <v>313</v>
      </c>
      <c r="C3478" t="s">
        <v>313</v>
      </c>
      <c r="D3478">
        <v>7900000</v>
      </c>
      <c r="E3478">
        <v>6400000</v>
      </c>
      <c r="F3478" t="s">
        <v>5391</v>
      </c>
      <c r="G3478" s="13">
        <f>IFERROR(IF($F3478="ALTA",$D3478*1.03,
IF($F3478="MEDIA",$D3478*1,
IF($F3478="BAJA",$D3478*0.92,
IF($F3478="LIQUIDAR",_xlfn.XLOOKUP(A3478,Rotación!$A:$A,Rotación!$O:$O,0,0,-1),"")))),"")</f>
        <v>7268000</v>
      </c>
      <c r="H3478" s="13">
        <f>IFERROR(IF($F3478="ALTA",$D3478*1,
IF($F3478="MEDIA",$D3478*0.97,
IF($F3478="BAJA",$D3478*0.9,
IF($F3478="LIQUIDAR",_xlfn.XLOOKUP(A3478,Rotación!$A:$A,Rotación!$O:$O,0,0,-1),"")))),"")</f>
        <v>7110000</v>
      </c>
      <c r="I3478" s="13">
        <f>IFERROR(IF($F3478="ALTA",$D3478*0.97,
IF($F3478="MEDIA",$D3478*0.94,
IF($F3478="BAJA",$D3478*0.87,
IF($F3478="LIQUIDAR",_xlfn.XLOOKUP(A3478,Rotación!$A:$A,Rotación!$O:$O,0,0,-1),"")))),"")</f>
        <v>6873000</v>
      </c>
      <c r="J3478" s="13">
        <f>IFERROR(IF($F3478="ALTA",$D3478*0.94,
IF($F3478="MEDIA",$D3478*0.9,
IF($F3478="BAJA",$D3478*0.85,
IF($F3478="LIQUIDAR",_xlfn.XLOOKUP(A3478,Rotación!$A:$A,Rotación!$O:$O,0,0,-1),"")))),"")</f>
        <v>6715000</v>
      </c>
      <c r="K3478" s="13" t="str">
        <f>_xlfn.XLOOKUP(A3478,Rotación!$A:$A,Rotación!$P:$P,"",0,-1)</f>
        <v/>
      </c>
      <c r="L3478" s="25" t="e">
        <f t="shared" si="238"/>
        <v>#VALUE!</v>
      </c>
      <c r="M3478" s="26">
        <f t="shared" si="239"/>
        <v>0.810126582278481</v>
      </c>
    </row>
    <row r="3479" spans="1:13" x14ac:dyDescent="0.3">
      <c r="A3479" t="s">
        <v>9607</v>
      </c>
      <c r="B3479" t="s">
        <v>313</v>
      </c>
      <c r="C3479" t="s">
        <v>313</v>
      </c>
      <c r="D3479">
        <v>28900000</v>
      </c>
      <c r="E3479">
        <v>22500000</v>
      </c>
      <c r="F3479" t="s">
        <v>5391</v>
      </c>
      <c r="G3479" s="13">
        <f>IFERROR(IF($F3479="ALTA",$D3479*1.03,
IF($F3479="MEDIA",$D3479*1,
IF($F3479="BAJA",$D3479*0.92,
IF($F3479="LIQUIDAR",_xlfn.XLOOKUP(A3479,Rotación!$A:$A,Rotación!$O:$O,0,0,-1),"")))),"")</f>
        <v>26588000</v>
      </c>
      <c r="H3479" s="13">
        <f>IFERROR(IF($F3479="ALTA",$D3479*1,
IF($F3479="MEDIA",$D3479*0.97,
IF($F3479="BAJA",$D3479*0.9,
IF($F3479="LIQUIDAR",_xlfn.XLOOKUP(A3479,Rotación!$A:$A,Rotación!$O:$O,0,0,-1),"")))),"")</f>
        <v>26010000</v>
      </c>
      <c r="I3479" s="13">
        <f>IFERROR(IF($F3479="ALTA",$D3479*0.97,
IF($F3479="MEDIA",$D3479*0.94,
IF($F3479="BAJA",$D3479*0.87,
IF($F3479="LIQUIDAR",_xlfn.XLOOKUP(A3479,Rotación!$A:$A,Rotación!$O:$O,0,0,-1),"")))),"")</f>
        <v>25143000</v>
      </c>
      <c r="J3479" s="13">
        <f>IFERROR(IF($F3479="ALTA",$D3479*0.94,
IF($F3479="MEDIA",$D3479*0.9,
IF($F3479="BAJA",$D3479*0.85,
IF($F3479="LIQUIDAR",_xlfn.XLOOKUP(A3479,Rotación!$A:$A,Rotación!$O:$O,0,0,-1),"")))),"")</f>
        <v>24565000</v>
      </c>
      <c r="K3479" s="13" t="str">
        <f>_xlfn.XLOOKUP(A3479,Rotación!$A:$A,Rotación!$P:$P,"",0,-1)</f>
        <v/>
      </c>
      <c r="L3479" s="25" t="e">
        <f t="shared" si="238"/>
        <v>#VALUE!</v>
      </c>
      <c r="M3479" s="26">
        <f t="shared" si="239"/>
        <v>0.77854671280276821</v>
      </c>
    </row>
    <row r="3480" spans="1:13" x14ac:dyDescent="0.3">
      <c r="A3480" t="s">
        <v>9609</v>
      </c>
      <c r="B3480" t="s">
        <v>313</v>
      </c>
      <c r="C3480" t="s">
        <v>313</v>
      </c>
      <c r="D3480">
        <v>13000000</v>
      </c>
      <c r="E3480">
        <v>10800000</v>
      </c>
      <c r="F3480" t="s">
        <v>4033</v>
      </c>
      <c r="G3480" s="13">
        <f>IFERROR(IF($F3480="ALTA",$D3480*1.03,
IF($F3480="MEDIA",$D3480*1,
IF($F3480="BAJA",$D3480*0.92,
IF($F3480="LIQUIDAR",_xlfn.XLOOKUP(A3480,Rotación!$A:$A,Rotación!$O:$O,0,0,-1),"")))),"")</f>
        <v>13000000</v>
      </c>
      <c r="H3480" s="13">
        <f>IFERROR(IF($F3480="ALTA",$D3480*1,
IF($F3480="MEDIA",$D3480*0.97,
IF($F3480="BAJA",$D3480*0.9,
IF($F3480="LIQUIDAR",_xlfn.XLOOKUP(A3480,Rotación!$A:$A,Rotación!$O:$O,0,0,-1),"")))),"")</f>
        <v>12610000</v>
      </c>
      <c r="I3480" s="13">
        <f>IFERROR(IF($F3480="ALTA",$D3480*0.97,
IF($F3480="MEDIA",$D3480*0.94,
IF($F3480="BAJA",$D3480*0.87,
IF($F3480="LIQUIDAR",_xlfn.XLOOKUP(A3480,Rotación!$A:$A,Rotación!$O:$O,0,0,-1),"")))),"")</f>
        <v>12220000</v>
      </c>
      <c r="J3480" s="13">
        <f>IFERROR(IF($F3480="ALTA",$D3480*0.94,
IF($F3480="MEDIA",$D3480*0.9,
IF($F3480="BAJA",$D3480*0.85,
IF($F3480="LIQUIDAR",_xlfn.XLOOKUP(A3480,Rotación!$A:$A,Rotación!$O:$O,0,0,-1),"")))),"")</f>
        <v>11700000</v>
      </c>
      <c r="K3480" s="13" t="str">
        <f>_xlfn.XLOOKUP(A3480,Rotación!$A:$A,Rotación!$P:$P,"",0,-1)</f>
        <v/>
      </c>
      <c r="L3480" s="25" t="e">
        <f t="shared" si="238"/>
        <v>#VALUE!</v>
      </c>
      <c r="M3480" s="26">
        <f t="shared" si="239"/>
        <v>0.83076923076923082</v>
      </c>
    </row>
    <row r="3481" spans="1:13" x14ac:dyDescent="0.3">
      <c r="A3481" t="s">
        <v>9611</v>
      </c>
      <c r="B3481" t="s">
        <v>313</v>
      </c>
      <c r="C3481" t="s">
        <v>313</v>
      </c>
      <c r="D3481">
        <v>8900000</v>
      </c>
      <c r="E3481">
        <v>7500000</v>
      </c>
      <c r="F3481" t="s">
        <v>5390</v>
      </c>
      <c r="G3481" s="13">
        <f>IFERROR(IF($F3481="ALTA",$D3481*1.03,
IF($F3481="MEDIA",$D3481*1,
IF($F3481="BAJA",$D3481*0.92,
IF($F3481="LIQUIDAR",_xlfn.XLOOKUP(A3481,Rotación!$A:$A,Rotación!$O:$O,0,0,-1),"")))),"")</f>
        <v>9167000</v>
      </c>
      <c r="H3481" s="13">
        <f>IFERROR(IF($F3481="ALTA",$D3481*1,
IF($F3481="MEDIA",$D3481*0.97,
IF($F3481="BAJA",$D3481*0.9,
IF($F3481="LIQUIDAR",_xlfn.XLOOKUP(A3481,Rotación!$A:$A,Rotación!$O:$O,0,0,-1),"")))),"")</f>
        <v>8900000</v>
      </c>
      <c r="I3481" s="13">
        <f>IFERROR(IF($F3481="ALTA",$D3481*0.97,
IF($F3481="MEDIA",$D3481*0.94,
IF($F3481="BAJA",$D3481*0.87,
IF($F3481="LIQUIDAR",_xlfn.XLOOKUP(A3481,Rotación!$A:$A,Rotación!$O:$O,0,0,-1),"")))),"")</f>
        <v>8633000</v>
      </c>
      <c r="J3481" s="13">
        <f>IFERROR(IF($F3481="ALTA",$D3481*0.94,
IF($F3481="MEDIA",$D3481*0.9,
IF($F3481="BAJA",$D3481*0.85,
IF($F3481="LIQUIDAR",_xlfn.XLOOKUP(A3481,Rotación!$A:$A,Rotación!$O:$O,0,0,-1),"")))),"")</f>
        <v>8365999.9999999991</v>
      </c>
      <c r="K3481" s="13" t="str">
        <f>_xlfn.XLOOKUP(A3481,Rotación!$A:$A,Rotación!$P:$P,"",0,-1)</f>
        <v/>
      </c>
      <c r="L3481" s="25" t="e">
        <f t="shared" si="238"/>
        <v>#VALUE!</v>
      </c>
      <c r="M3481" s="26">
        <f t="shared" si="239"/>
        <v>0.84269662921348309</v>
      </c>
    </row>
    <row r="3482" spans="1:13" x14ac:dyDescent="0.3">
      <c r="A3482" t="s">
        <v>9613</v>
      </c>
      <c r="B3482" t="s">
        <v>313</v>
      </c>
      <c r="C3482" t="s">
        <v>313</v>
      </c>
      <c r="D3482">
        <v>24100000</v>
      </c>
      <c r="E3482">
        <v>21800000</v>
      </c>
      <c r="F3482" t="s">
        <v>5390</v>
      </c>
      <c r="G3482" s="13">
        <f>IFERROR(IF($F3482="ALTA",$D3482*1.03,
IF($F3482="MEDIA",$D3482*1,
IF($F3482="BAJA",$D3482*0.92,
IF($F3482="LIQUIDAR",_xlfn.XLOOKUP(A3482,Rotación!$A:$A,Rotación!$O:$O,0,0,-1),"")))),"")</f>
        <v>24823000</v>
      </c>
      <c r="H3482" s="13">
        <f>IFERROR(IF($F3482="ALTA",$D3482*1,
IF($F3482="MEDIA",$D3482*0.97,
IF($F3482="BAJA",$D3482*0.9,
IF($F3482="LIQUIDAR",_xlfn.XLOOKUP(A3482,Rotación!$A:$A,Rotación!$O:$O,0,0,-1),"")))),"")</f>
        <v>24100000</v>
      </c>
      <c r="I3482" s="13">
        <f>IFERROR(IF($F3482="ALTA",$D3482*0.97,
IF($F3482="MEDIA",$D3482*0.94,
IF($F3482="BAJA",$D3482*0.87,
IF($F3482="LIQUIDAR",_xlfn.XLOOKUP(A3482,Rotación!$A:$A,Rotación!$O:$O,0,0,-1),"")))),"")</f>
        <v>23377000</v>
      </c>
      <c r="J3482" s="13">
        <f>IFERROR(IF($F3482="ALTA",$D3482*0.94,
IF($F3482="MEDIA",$D3482*0.9,
IF($F3482="BAJA",$D3482*0.85,
IF($F3482="LIQUIDAR",_xlfn.XLOOKUP(A3482,Rotación!$A:$A,Rotación!$O:$O,0,0,-1),"")))),"")</f>
        <v>22654000</v>
      </c>
      <c r="K3482" s="13" t="str">
        <f>_xlfn.XLOOKUP(A3482,Rotación!$A:$A,Rotación!$P:$P,"",0,-1)</f>
        <v/>
      </c>
      <c r="L3482" s="25" t="e">
        <f t="shared" si="238"/>
        <v>#VALUE!</v>
      </c>
      <c r="M3482" s="26">
        <f t="shared" si="239"/>
        <v>0.9045643153526971</v>
      </c>
    </row>
    <row r="3483" spans="1:13" x14ac:dyDescent="0.3">
      <c r="A3483" t="s">
        <v>9615</v>
      </c>
      <c r="B3483" t="s">
        <v>313</v>
      </c>
      <c r="C3483" t="s">
        <v>313</v>
      </c>
      <c r="D3483">
        <v>8500000</v>
      </c>
      <c r="E3483">
        <v>6800000</v>
      </c>
      <c r="F3483" t="s">
        <v>5390</v>
      </c>
      <c r="G3483" s="13">
        <f>IFERROR(IF($F3483="ALTA",$D3483*1.03,
IF($F3483="MEDIA",$D3483*1,
IF($F3483="BAJA",$D3483*0.92,
IF($F3483="LIQUIDAR",_xlfn.XLOOKUP(A3483,Rotación!$A:$A,Rotación!$O:$O,0,0,-1),"")))),"")</f>
        <v>8755000</v>
      </c>
      <c r="H3483" s="13">
        <f>IFERROR(IF($F3483="ALTA",$D3483*1,
IF($F3483="MEDIA",$D3483*0.97,
IF($F3483="BAJA",$D3483*0.9,
IF($F3483="LIQUIDAR",_xlfn.XLOOKUP(A3483,Rotación!$A:$A,Rotación!$O:$O,0,0,-1),"")))),"")</f>
        <v>8500000</v>
      </c>
      <c r="I3483" s="13">
        <f>IFERROR(IF($F3483="ALTA",$D3483*0.97,
IF($F3483="MEDIA",$D3483*0.94,
IF($F3483="BAJA",$D3483*0.87,
IF($F3483="LIQUIDAR",_xlfn.XLOOKUP(A3483,Rotación!$A:$A,Rotación!$O:$O,0,0,-1),"")))),"")</f>
        <v>8245000</v>
      </c>
      <c r="J3483" s="13">
        <f>IFERROR(IF($F3483="ALTA",$D3483*0.94,
IF($F3483="MEDIA",$D3483*0.9,
IF($F3483="BAJA",$D3483*0.85,
IF($F3483="LIQUIDAR",_xlfn.XLOOKUP(A3483,Rotación!$A:$A,Rotación!$O:$O,0,0,-1),"")))),"")</f>
        <v>7990000</v>
      </c>
      <c r="K3483" s="13" t="str">
        <f>_xlfn.XLOOKUP(A3483,Rotación!$A:$A,Rotación!$P:$P,"",0,-1)</f>
        <v/>
      </c>
      <c r="L3483" s="25" t="e">
        <f t="shared" si="238"/>
        <v>#VALUE!</v>
      </c>
      <c r="M3483" s="26">
        <f t="shared" si="239"/>
        <v>0.8</v>
      </c>
    </row>
    <row r="3484" spans="1:13" x14ac:dyDescent="0.3">
      <c r="A3484" t="s">
        <v>9618</v>
      </c>
      <c r="B3484" t="s">
        <v>313</v>
      </c>
      <c r="C3484" t="s">
        <v>313</v>
      </c>
      <c r="D3484">
        <v>21700000</v>
      </c>
      <c r="E3484">
        <v>17000000</v>
      </c>
      <c r="F3484" t="s">
        <v>4033</v>
      </c>
      <c r="G3484" s="13">
        <f>IFERROR(IF($F3484="ALTA",$D3484*1.03,
IF($F3484="MEDIA",$D3484*1,
IF($F3484="BAJA",$D3484*0.92,
IF($F3484="LIQUIDAR",_xlfn.XLOOKUP(A3484,Rotación!$A:$A,Rotación!$O:$O,0,0,-1),"")))),"")</f>
        <v>21700000</v>
      </c>
      <c r="H3484" s="13">
        <f>IFERROR(IF($F3484="ALTA",$D3484*1,
IF($F3484="MEDIA",$D3484*0.97,
IF($F3484="BAJA",$D3484*0.9,
IF($F3484="LIQUIDAR",_xlfn.XLOOKUP(A3484,Rotación!$A:$A,Rotación!$O:$O,0,0,-1),"")))),"")</f>
        <v>21049000</v>
      </c>
      <c r="I3484" s="13">
        <f>IFERROR(IF($F3484="ALTA",$D3484*0.97,
IF($F3484="MEDIA",$D3484*0.94,
IF($F3484="BAJA",$D3484*0.87,
IF($F3484="LIQUIDAR",_xlfn.XLOOKUP(A3484,Rotación!$A:$A,Rotación!$O:$O,0,0,-1),"")))),"")</f>
        <v>20398000</v>
      </c>
      <c r="J3484" s="13">
        <f>IFERROR(IF($F3484="ALTA",$D3484*0.94,
IF($F3484="MEDIA",$D3484*0.9,
IF($F3484="BAJA",$D3484*0.85,
IF($F3484="LIQUIDAR",_xlfn.XLOOKUP(A3484,Rotación!$A:$A,Rotación!$O:$O,0,0,-1),"")))),"")</f>
        <v>19530000</v>
      </c>
      <c r="K3484" s="13" t="str">
        <f>_xlfn.XLOOKUP(A3484,Rotación!$A:$A,Rotación!$P:$P,"",0,-1)</f>
        <v/>
      </c>
      <c r="L3484" s="25" t="e">
        <f t="shared" si="238"/>
        <v>#VALUE!</v>
      </c>
      <c r="M3484" s="26">
        <f t="shared" si="239"/>
        <v>0.78341013824884798</v>
      </c>
    </row>
    <row r="3485" spans="1:13" x14ac:dyDescent="0.3">
      <c r="A3485" t="s">
        <v>1097</v>
      </c>
      <c r="B3485" t="s">
        <v>313</v>
      </c>
      <c r="C3485" t="s">
        <v>313</v>
      </c>
      <c r="D3485">
        <v>11100000</v>
      </c>
      <c r="E3485">
        <v>8500000</v>
      </c>
      <c r="F3485" t="s">
        <v>4033</v>
      </c>
      <c r="G3485" s="13">
        <f>IFERROR(IF($F3485="ALTA",$D3485*1.03,
IF($F3485="MEDIA",$D3485*1,
IF($F3485="BAJA",$D3485*0.92,
IF($F3485="LIQUIDAR",_xlfn.XLOOKUP(A3485,Rotación!$A:$A,Rotación!$O:$O,0,0,-1),"")))),"")</f>
        <v>11100000</v>
      </c>
      <c r="H3485" s="13">
        <f>IFERROR(IF($F3485="ALTA",$D3485*1,
IF($F3485="MEDIA",$D3485*0.97,
IF($F3485="BAJA",$D3485*0.9,
IF($F3485="LIQUIDAR",_xlfn.XLOOKUP(A3485,Rotación!$A:$A,Rotación!$O:$O,0,0,-1),"")))),"")</f>
        <v>10767000</v>
      </c>
      <c r="I3485" s="13">
        <f>IFERROR(IF($F3485="ALTA",$D3485*0.97,
IF($F3485="MEDIA",$D3485*0.94,
IF($F3485="BAJA",$D3485*0.87,
IF($F3485="LIQUIDAR",_xlfn.XLOOKUP(A3485,Rotación!$A:$A,Rotación!$O:$O,0,0,-1),"")))),"")</f>
        <v>10434000</v>
      </c>
      <c r="J3485" s="13">
        <f>IFERROR(IF($F3485="ALTA",$D3485*0.94,
IF($F3485="MEDIA",$D3485*0.9,
IF($F3485="BAJA",$D3485*0.85,
IF($F3485="LIQUIDAR",_xlfn.XLOOKUP(A3485,Rotación!$A:$A,Rotación!$O:$O,0,0,-1),"")))),"")</f>
        <v>9990000</v>
      </c>
      <c r="K3485" s="13" t="str">
        <f>_xlfn.XLOOKUP(A3485,Rotación!$A:$A,Rotación!$P:$P,"",0,-1)</f>
        <v/>
      </c>
      <c r="L3485" s="25" t="e">
        <f t="shared" si="238"/>
        <v>#VALUE!</v>
      </c>
      <c r="M3485" s="26">
        <f t="shared" si="239"/>
        <v>0.76576576576576572</v>
      </c>
    </row>
    <row r="3486" spans="1:13" x14ac:dyDescent="0.3">
      <c r="A3486" t="s">
        <v>5588</v>
      </c>
      <c r="B3486" t="s">
        <v>313</v>
      </c>
      <c r="C3486" t="s">
        <v>313</v>
      </c>
      <c r="D3486">
        <v>14000000</v>
      </c>
      <c r="E3486">
        <v>10500000</v>
      </c>
      <c r="F3486" t="s">
        <v>4033</v>
      </c>
      <c r="G3486" s="13">
        <f>IFERROR(IF($F3486="ALTA",$D3486*1.03,
IF($F3486="MEDIA",$D3486*1,
IF($F3486="BAJA",$D3486*0.92,
IF($F3486="LIQUIDAR",_xlfn.XLOOKUP(A3486,Rotación!$A:$A,Rotación!$O:$O,0,0,-1),"")))),"")</f>
        <v>14000000</v>
      </c>
      <c r="H3486" s="13">
        <f>IFERROR(IF($F3486="ALTA",$D3486*1,
IF($F3486="MEDIA",$D3486*0.97,
IF($F3486="BAJA",$D3486*0.9,
IF($F3486="LIQUIDAR",_xlfn.XLOOKUP(A3486,Rotación!$A:$A,Rotación!$O:$O,0,0,-1),"")))),"")</f>
        <v>13580000</v>
      </c>
      <c r="I3486" s="13">
        <f>IFERROR(IF($F3486="ALTA",$D3486*0.97,
IF($F3486="MEDIA",$D3486*0.94,
IF($F3486="BAJA",$D3486*0.87,
IF($F3486="LIQUIDAR",_xlfn.XLOOKUP(A3486,Rotación!$A:$A,Rotación!$O:$O,0,0,-1),"")))),"")</f>
        <v>13160000</v>
      </c>
      <c r="J3486" s="13">
        <f>IFERROR(IF($F3486="ALTA",$D3486*0.94,
IF($F3486="MEDIA",$D3486*0.9,
IF($F3486="BAJA",$D3486*0.85,
IF($F3486="LIQUIDAR",_xlfn.XLOOKUP(A3486,Rotación!$A:$A,Rotación!$O:$O,0,0,-1),"")))),"")</f>
        <v>12600000</v>
      </c>
      <c r="K3486" s="13" t="str">
        <f>_xlfn.XLOOKUP(A3486,Rotación!$A:$A,Rotación!$P:$P,"",0,-1)</f>
        <v/>
      </c>
      <c r="L3486" s="25" t="e">
        <f t="shared" si="238"/>
        <v>#VALUE!</v>
      </c>
      <c r="M3486" s="26">
        <f t="shared" si="239"/>
        <v>0.75</v>
      </c>
    </row>
    <row r="3487" spans="1:13" x14ac:dyDescent="0.3">
      <c r="A3487" t="s">
        <v>9623</v>
      </c>
      <c r="B3487" t="s">
        <v>313</v>
      </c>
      <c r="C3487" t="s">
        <v>313</v>
      </c>
      <c r="D3487">
        <v>9000000</v>
      </c>
      <c r="E3487">
        <v>7800000</v>
      </c>
      <c r="F3487" t="s">
        <v>5390</v>
      </c>
      <c r="G3487" s="13">
        <f>IFERROR(IF($F3487="ALTA",$D3487*1.03,
IF($F3487="MEDIA",$D3487*1,
IF($F3487="BAJA",$D3487*0.92,
IF($F3487="LIQUIDAR",_xlfn.XLOOKUP(A3487,Rotación!$A:$A,Rotación!$O:$O,0,0,-1),"")))),"")</f>
        <v>9270000</v>
      </c>
      <c r="H3487" s="13">
        <f>IFERROR(IF($F3487="ALTA",$D3487*1,
IF($F3487="MEDIA",$D3487*0.97,
IF($F3487="BAJA",$D3487*0.9,
IF($F3487="LIQUIDAR",_xlfn.XLOOKUP(A3487,Rotación!$A:$A,Rotación!$O:$O,0,0,-1),"")))),"")</f>
        <v>9000000</v>
      </c>
      <c r="I3487" s="13">
        <f>IFERROR(IF($F3487="ALTA",$D3487*0.97,
IF($F3487="MEDIA",$D3487*0.94,
IF($F3487="BAJA",$D3487*0.87,
IF($F3487="LIQUIDAR",_xlfn.XLOOKUP(A3487,Rotación!$A:$A,Rotación!$O:$O,0,0,-1),"")))),"")</f>
        <v>8730000</v>
      </c>
      <c r="J3487" s="13">
        <f>IFERROR(IF($F3487="ALTA",$D3487*0.94,
IF($F3487="MEDIA",$D3487*0.9,
IF($F3487="BAJA",$D3487*0.85,
IF($F3487="LIQUIDAR",_xlfn.XLOOKUP(A3487,Rotación!$A:$A,Rotación!$O:$O,0,0,-1),"")))),"")</f>
        <v>8460000</v>
      </c>
      <c r="K3487" s="13" t="str">
        <f>_xlfn.XLOOKUP(A3487,Rotación!$A:$A,Rotación!$P:$P,"",0,-1)</f>
        <v/>
      </c>
      <c r="L3487" s="25" t="e">
        <f t="shared" si="238"/>
        <v>#VALUE!</v>
      </c>
      <c r="M3487" s="26">
        <f t="shared" si="239"/>
        <v>0.8666666666666667</v>
      </c>
    </row>
    <row r="3488" spans="1:13" x14ac:dyDescent="0.3">
      <c r="A3488" t="s">
        <v>9625</v>
      </c>
      <c r="B3488" t="s">
        <v>313</v>
      </c>
      <c r="C3488" t="s">
        <v>313</v>
      </c>
      <c r="D3488">
        <v>13500000</v>
      </c>
      <c r="E3488">
        <v>10400000</v>
      </c>
      <c r="F3488" t="s">
        <v>5390</v>
      </c>
      <c r="G3488" s="13">
        <f>IFERROR(IF($F3488="ALTA",$D3488*1.03,
IF($F3488="MEDIA",$D3488*1,
IF($F3488="BAJA",$D3488*0.92,
IF($F3488="LIQUIDAR",_xlfn.XLOOKUP(A3488,Rotación!$A:$A,Rotación!$O:$O,0,0,-1),"")))),"")</f>
        <v>13905000</v>
      </c>
      <c r="H3488" s="13">
        <f>IFERROR(IF($F3488="ALTA",$D3488*1,
IF($F3488="MEDIA",$D3488*0.97,
IF($F3488="BAJA",$D3488*0.9,
IF($F3488="LIQUIDAR",_xlfn.XLOOKUP(A3488,Rotación!$A:$A,Rotación!$O:$O,0,0,-1),"")))),"")</f>
        <v>13500000</v>
      </c>
      <c r="I3488" s="13">
        <f>IFERROR(IF($F3488="ALTA",$D3488*0.97,
IF($F3488="MEDIA",$D3488*0.94,
IF($F3488="BAJA",$D3488*0.87,
IF($F3488="LIQUIDAR",_xlfn.XLOOKUP(A3488,Rotación!$A:$A,Rotación!$O:$O,0,0,-1),"")))),"")</f>
        <v>13095000</v>
      </c>
      <c r="J3488" s="13">
        <f>IFERROR(IF($F3488="ALTA",$D3488*0.94,
IF($F3488="MEDIA",$D3488*0.9,
IF($F3488="BAJA",$D3488*0.85,
IF($F3488="LIQUIDAR",_xlfn.XLOOKUP(A3488,Rotación!$A:$A,Rotación!$O:$O,0,0,-1),"")))),"")</f>
        <v>12690000</v>
      </c>
      <c r="K3488" s="13" t="str">
        <f>_xlfn.XLOOKUP(A3488,Rotación!$A:$A,Rotación!$P:$P,"",0,-1)</f>
        <v/>
      </c>
      <c r="L3488" s="25" t="e">
        <f t="shared" si="238"/>
        <v>#VALUE!</v>
      </c>
      <c r="M3488" s="26">
        <f t="shared" si="239"/>
        <v>0.77037037037037037</v>
      </c>
    </row>
    <row r="3489" spans="1:13" x14ac:dyDescent="0.3">
      <c r="A3489" t="s">
        <v>9629</v>
      </c>
      <c r="B3489" t="s">
        <v>313</v>
      </c>
      <c r="C3489" t="s">
        <v>313</v>
      </c>
      <c r="D3489">
        <v>27300000</v>
      </c>
      <c r="E3489">
        <v>22500000</v>
      </c>
      <c r="F3489" t="s">
        <v>5391</v>
      </c>
      <c r="G3489" s="13">
        <f>IFERROR(IF($F3489="ALTA",$D3489*1.03,
IF($F3489="MEDIA",$D3489*1,
IF($F3489="BAJA",$D3489*0.92,
IF($F3489="LIQUIDAR",_xlfn.XLOOKUP(A3489,Rotación!$A:$A,Rotación!$O:$O,0,0,-1),"")))),"")</f>
        <v>25116000</v>
      </c>
      <c r="H3489" s="13">
        <f>IFERROR(IF($F3489="ALTA",$D3489*1,
IF($F3489="MEDIA",$D3489*0.97,
IF($F3489="BAJA",$D3489*0.9,
IF($F3489="LIQUIDAR",_xlfn.XLOOKUP(A3489,Rotación!$A:$A,Rotación!$O:$O,0,0,-1),"")))),"")</f>
        <v>24570000</v>
      </c>
      <c r="I3489" s="13">
        <f>IFERROR(IF($F3489="ALTA",$D3489*0.97,
IF($F3489="MEDIA",$D3489*0.94,
IF($F3489="BAJA",$D3489*0.87,
IF($F3489="LIQUIDAR",_xlfn.XLOOKUP(A3489,Rotación!$A:$A,Rotación!$O:$O,0,0,-1),"")))),"")</f>
        <v>23751000</v>
      </c>
      <c r="J3489" s="13">
        <f>IFERROR(IF($F3489="ALTA",$D3489*0.94,
IF($F3489="MEDIA",$D3489*0.9,
IF($F3489="BAJA",$D3489*0.85,
IF($F3489="LIQUIDAR",_xlfn.XLOOKUP(A3489,Rotación!$A:$A,Rotación!$O:$O,0,0,-1),"")))),"")</f>
        <v>23205000</v>
      </c>
      <c r="K3489" s="13" t="str">
        <f>_xlfn.XLOOKUP(A3489,Rotación!$A:$A,Rotación!$P:$P,"",0,-1)</f>
        <v/>
      </c>
      <c r="L3489" s="25" t="e">
        <f t="shared" si="238"/>
        <v>#VALUE!</v>
      </c>
      <c r="M3489" s="26">
        <f t="shared" si="239"/>
        <v>0.82417582417582413</v>
      </c>
    </row>
    <row r="3490" spans="1:13" x14ac:dyDescent="0.3">
      <c r="A3490" t="s">
        <v>9631</v>
      </c>
      <c r="B3490" t="s">
        <v>313</v>
      </c>
      <c r="C3490" t="s">
        <v>313</v>
      </c>
      <c r="D3490">
        <v>8100000</v>
      </c>
      <c r="E3490">
        <v>6800000</v>
      </c>
      <c r="F3490" t="s">
        <v>5390</v>
      </c>
      <c r="G3490" s="13">
        <f>IFERROR(IF($F3490="ALTA",$D3490*1.03,
IF($F3490="MEDIA",$D3490*1,
IF($F3490="BAJA",$D3490*0.92,
IF($F3490="LIQUIDAR",_xlfn.XLOOKUP(A3490,Rotación!$A:$A,Rotación!$O:$O,0,0,-1),"")))),"")</f>
        <v>8343000</v>
      </c>
      <c r="H3490" s="13">
        <f>IFERROR(IF($F3490="ALTA",$D3490*1,
IF($F3490="MEDIA",$D3490*0.97,
IF($F3490="BAJA",$D3490*0.9,
IF($F3490="LIQUIDAR",_xlfn.XLOOKUP(A3490,Rotación!$A:$A,Rotación!$O:$O,0,0,-1),"")))),"")</f>
        <v>8100000</v>
      </c>
      <c r="I3490" s="13">
        <f>IFERROR(IF($F3490="ALTA",$D3490*0.97,
IF($F3490="MEDIA",$D3490*0.94,
IF($F3490="BAJA",$D3490*0.87,
IF($F3490="LIQUIDAR",_xlfn.XLOOKUP(A3490,Rotación!$A:$A,Rotación!$O:$O,0,0,-1),"")))),"")</f>
        <v>7857000</v>
      </c>
      <c r="J3490" s="13">
        <f>IFERROR(IF($F3490="ALTA",$D3490*0.94,
IF($F3490="MEDIA",$D3490*0.9,
IF($F3490="BAJA",$D3490*0.85,
IF($F3490="LIQUIDAR",_xlfn.XLOOKUP(A3490,Rotación!$A:$A,Rotación!$O:$O,0,0,-1),"")))),"")</f>
        <v>7614000</v>
      </c>
      <c r="K3490" s="13" t="str">
        <f>_xlfn.XLOOKUP(A3490,Rotación!$A:$A,Rotación!$P:$P,"",0,-1)</f>
        <v/>
      </c>
      <c r="L3490" s="25" t="e">
        <f t="shared" si="238"/>
        <v>#VALUE!</v>
      </c>
      <c r="M3490" s="26">
        <f t="shared" si="239"/>
        <v>0.83950617283950613</v>
      </c>
    </row>
    <row r="3491" spans="1:13" x14ac:dyDescent="0.3">
      <c r="A3491" t="s">
        <v>10116</v>
      </c>
      <c r="B3491" t="s">
        <v>313</v>
      </c>
      <c r="C3491" t="s">
        <v>313</v>
      </c>
      <c r="D3491">
        <v>24000000</v>
      </c>
      <c r="E3491">
        <v>19400000</v>
      </c>
      <c r="F3491" t="s">
        <v>4033</v>
      </c>
      <c r="G3491" s="13">
        <f>IFERROR(IF($F3491="ALTA",$D3491*1.03,
IF($F3491="MEDIA",$D3491*1,
IF($F3491="BAJA",$D3491*0.92,
IF($F3491="LIQUIDAR",_xlfn.XLOOKUP(A3491,Rotación!$A:$A,Rotación!$O:$O,0,0,-1),"")))),"")</f>
        <v>24000000</v>
      </c>
      <c r="H3491" s="13">
        <f>IFERROR(IF($F3491="ALTA",$D3491*1,
IF($F3491="MEDIA",$D3491*0.97,
IF($F3491="BAJA",$D3491*0.9,
IF($F3491="LIQUIDAR",_xlfn.XLOOKUP(A3491,Rotación!$A:$A,Rotación!$O:$O,0,0,-1),"")))),"")</f>
        <v>23280000</v>
      </c>
      <c r="I3491" s="13">
        <f>IFERROR(IF($F3491="ALTA",$D3491*0.97,
IF($F3491="MEDIA",$D3491*0.94,
IF($F3491="BAJA",$D3491*0.87,
IF($F3491="LIQUIDAR",_xlfn.XLOOKUP(A3491,Rotación!$A:$A,Rotación!$O:$O,0,0,-1),"")))),"")</f>
        <v>22560000</v>
      </c>
      <c r="J3491" s="13">
        <f>IFERROR(IF($F3491="ALTA",$D3491*0.94,
IF($F3491="MEDIA",$D3491*0.9,
IF($F3491="BAJA",$D3491*0.85,
IF($F3491="LIQUIDAR",_xlfn.XLOOKUP(A3491,Rotación!$A:$A,Rotación!$O:$O,0,0,-1),"")))),"")</f>
        <v>21600000</v>
      </c>
      <c r="K3491" s="13" t="str">
        <f>_xlfn.XLOOKUP(A3491,Rotación!$A:$A,Rotación!$P:$P,"",0,-1)</f>
        <v/>
      </c>
      <c r="L3491" s="25" t="e">
        <f t="shared" si="238"/>
        <v>#VALUE!</v>
      </c>
      <c r="M3491" s="26">
        <f t="shared" si="239"/>
        <v>0.80833333333333335</v>
      </c>
    </row>
    <row r="3492" spans="1:13" x14ac:dyDescent="0.3">
      <c r="A3492" t="s">
        <v>9634</v>
      </c>
      <c r="B3492" t="s">
        <v>313</v>
      </c>
      <c r="C3492" t="s">
        <v>313</v>
      </c>
      <c r="D3492">
        <v>17100000</v>
      </c>
      <c r="E3492">
        <v>13800000</v>
      </c>
      <c r="F3492" t="s">
        <v>4033</v>
      </c>
      <c r="G3492" s="13">
        <f>IFERROR(IF($F3492="ALTA",$D3492*1.03,
IF($F3492="MEDIA",$D3492*1,
IF($F3492="BAJA",$D3492*0.92,
IF($F3492="LIQUIDAR",_xlfn.XLOOKUP(A3492,Rotación!$A:$A,Rotación!$O:$O,0,0,-1),"")))),"")</f>
        <v>17100000</v>
      </c>
      <c r="H3492" s="13">
        <f>IFERROR(IF($F3492="ALTA",$D3492*1,
IF($F3492="MEDIA",$D3492*0.97,
IF($F3492="BAJA",$D3492*0.9,
IF($F3492="LIQUIDAR",_xlfn.XLOOKUP(A3492,Rotación!$A:$A,Rotación!$O:$O,0,0,-1),"")))),"")</f>
        <v>16587000</v>
      </c>
      <c r="I3492" s="13">
        <f>IFERROR(IF($F3492="ALTA",$D3492*0.97,
IF($F3492="MEDIA",$D3492*0.94,
IF($F3492="BAJA",$D3492*0.87,
IF($F3492="LIQUIDAR",_xlfn.XLOOKUP(A3492,Rotación!$A:$A,Rotación!$O:$O,0,0,-1),"")))),"")</f>
        <v>16074000</v>
      </c>
      <c r="J3492" s="13">
        <f>IFERROR(IF($F3492="ALTA",$D3492*0.94,
IF($F3492="MEDIA",$D3492*0.9,
IF($F3492="BAJA",$D3492*0.85,
IF($F3492="LIQUIDAR",_xlfn.XLOOKUP(A3492,Rotación!$A:$A,Rotación!$O:$O,0,0,-1),"")))),"")</f>
        <v>15390000</v>
      </c>
      <c r="K3492" s="13" t="str">
        <f>_xlfn.XLOOKUP(A3492,Rotación!$A:$A,Rotación!$P:$P,"",0,-1)</f>
        <v/>
      </c>
      <c r="L3492" s="25" t="e">
        <f t="shared" si="238"/>
        <v>#VALUE!</v>
      </c>
      <c r="M3492" s="26">
        <f t="shared" si="239"/>
        <v>0.80701754385964908</v>
      </c>
    </row>
    <row r="3493" spans="1:13" x14ac:dyDescent="0.3">
      <c r="A3493" t="s">
        <v>9636</v>
      </c>
      <c r="B3493" t="s">
        <v>313</v>
      </c>
      <c r="C3493" t="s">
        <v>313</v>
      </c>
      <c r="D3493">
        <v>12000000</v>
      </c>
      <c r="E3493">
        <v>9000000</v>
      </c>
      <c r="F3493" t="s">
        <v>5391</v>
      </c>
      <c r="G3493" s="13">
        <f>IFERROR(IF($F3493="ALTA",$D3493*1.03,
IF($F3493="MEDIA",$D3493*1,
IF($F3493="BAJA",$D3493*0.92,
IF($F3493="LIQUIDAR",_xlfn.XLOOKUP(A3493,Rotación!$A:$A,Rotación!$O:$O,0,0,-1),"")))),"")</f>
        <v>11040000</v>
      </c>
      <c r="H3493" s="13">
        <f>IFERROR(IF($F3493="ALTA",$D3493*1,
IF($F3493="MEDIA",$D3493*0.97,
IF($F3493="BAJA",$D3493*0.9,
IF($F3493="LIQUIDAR",_xlfn.XLOOKUP(A3493,Rotación!$A:$A,Rotación!$O:$O,0,0,-1),"")))),"")</f>
        <v>10800000</v>
      </c>
      <c r="I3493" s="13">
        <f>IFERROR(IF($F3493="ALTA",$D3493*0.97,
IF($F3493="MEDIA",$D3493*0.94,
IF($F3493="BAJA",$D3493*0.87,
IF($F3493="LIQUIDAR",_xlfn.XLOOKUP(A3493,Rotación!$A:$A,Rotación!$O:$O,0,0,-1),"")))),"")</f>
        <v>10440000</v>
      </c>
      <c r="J3493" s="13">
        <f>IFERROR(IF($F3493="ALTA",$D3493*0.94,
IF($F3493="MEDIA",$D3493*0.9,
IF($F3493="BAJA",$D3493*0.85,
IF($F3493="LIQUIDAR",_xlfn.XLOOKUP(A3493,Rotación!$A:$A,Rotación!$O:$O,0,0,-1),"")))),"")</f>
        <v>10200000</v>
      </c>
      <c r="K3493" s="13" t="str">
        <f>_xlfn.XLOOKUP(A3493,Rotación!$A:$A,Rotación!$P:$P,"",0,-1)</f>
        <v/>
      </c>
      <c r="L3493" s="25" t="e">
        <f t="shared" si="238"/>
        <v>#VALUE!</v>
      </c>
      <c r="M3493" s="26">
        <f t="shared" si="239"/>
        <v>0.75</v>
      </c>
    </row>
    <row r="3494" spans="1:13" x14ac:dyDescent="0.3">
      <c r="A3494" t="s">
        <v>8660</v>
      </c>
      <c r="B3494" t="s">
        <v>313</v>
      </c>
      <c r="C3494" t="s">
        <v>313</v>
      </c>
      <c r="D3494">
        <v>17400000</v>
      </c>
      <c r="E3494">
        <v>15000000</v>
      </c>
      <c r="F3494" t="s">
        <v>5391</v>
      </c>
      <c r="G3494" s="13">
        <f>IFERROR(IF($F3494="ALTA",$D3494*1.03,
IF($F3494="MEDIA",$D3494*1,
IF($F3494="BAJA",$D3494*0.92,
IF($F3494="LIQUIDAR",_xlfn.XLOOKUP(A3494,Rotación!$A:$A,Rotación!$O:$O,0,0,-1),"")))),"")</f>
        <v>16008000</v>
      </c>
      <c r="H3494" s="13">
        <f>IFERROR(IF($F3494="ALTA",$D3494*1,
IF($F3494="MEDIA",$D3494*0.97,
IF($F3494="BAJA",$D3494*0.9,
IF($F3494="LIQUIDAR",_xlfn.XLOOKUP(A3494,Rotación!$A:$A,Rotación!$O:$O,0,0,-1),"")))),"")</f>
        <v>15660000</v>
      </c>
      <c r="I3494" s="13">
        <f>IFERROR(IF($F3494="ALTA",$D3494*0.97,
IF($F3494="MEDIA",$D3494*0.94,
IF($F3494="BAJA",$D3494*0.87,
IF($F3494="LIQUIDAR",_xlfn.XLOOKUP(A3494,Rotación!$A:$A,Rotación!$O:$O,0,0,-1),"")))),"")</f>
        <v>15138000</v>
      </c>
      <c r="J3494" s="13">
        <f>IFERROR(IF($F3494="ALTA",$D3494*0.94,
IF($F3494="MEDIA",$D3494*0.9,
IF($F3494="BAJA",$D3494*0.85,
IF($F3494="LIQUIDAR",_xlfn.XLOOKUP(A3494,Rotación!$A:$A,Rotación!$O:$O,0,0,-1),"")))),"")</f>
        <v>14790000</v>
      </c>
      <c r="K3494" s="13">
        <f>_xlfn.XLOOKUP(A3494,Rotación!$A:$A,Rotación!$P:$P,"",0,-1)</f>
        <v>17490000</v>
      </c>
      <c r="L3494" s="25">
        <f t="shared" si="238"/>
        <v>90000</v>
      </c>
      <c r="M3494" s="26">
        <f t="shared" si="239"/>
        <v>0.86206896551724133</v>
      </c>
    </row>
    <row r="3495" spans="1:13" x14ac:dyDescent="0.3">
      <c r="A3495" t="s">
        <v>10117</v>
      </c>
      <c r="B3495" t="s">
        <v>313</v>
      </c>
      <c r="C3495" t="s">
        <v>313</v>
      </c>
      <c r="D3495">
        <v>10800000</v>
      </c>
      <c r="E3495">
        <v>8500000</v>
      </c>
      <c r="F3495" t="s">
        <v>5391</v>
      </c>
      <c r="G3495" s="13">
        <f>IFERROR(IF($F3495="ALTA",$D3495*1.03,
IF($F3495="MEDIA",$D3495*1,
IF($F3495="BAJA",$D3495*0.92,
IF($F3495="LIQUIDAR",_xlfn.XLOOKUP(A3495,Rotación!$A:$A,Rotación!$O:$O,0,0,-1),"")))),"")</f>
        <v>9936000</v>
      </c>
      <c r="H3495" s="13">
        <f>IFERROR(IF($F3495="ALTA",$D3495*1,
IF($F3495="MEDIA",$D3495*0.97,
IF($F3495="BAJA",$D3495*0.9,
IF($F3495="LIQUIDAR",_xlfn.XLOOKUP(A3495,Rotación!$A:$A,Rotación!$O:$O,0,0,-1),"")))),"")</f>
        <v>9720000</v>
      </c>
      <c r="I3495" s="13">
        <f>IFERROR(IF($F3495="ALTA",$D3495*0.97,
IF($F3495="MEDIA",$D3495*0.94,
IF($F3495="BAJA",$D3495*0.87,
IF($F3495="LIQUIDAR",_xlfn.XLOOKUP(A3495,Rotación!$A:$A,Rotación!$O:$O,0,0,-1),"")))),"")</f>
        <v>9396000</v>
      </c>
      <c r="J3495" s="13">
        <f>IFERROR(IF($F3495="ALTA",$D3495*0.94,
IF($F3495="MEDIA",$D3495*0.9,
IF($F3495="BAJA",$D3495*0.85,
IF($F3495="LIQUIDAR",_xlfn.XLOOKUP(A3495,Rotación!$A:$A,Rotación!$O:$O,0,0,-1),"")))),"")</f>
        <v>9180000</v>
      </c>
      <c r="K3495" s="13" t="str">
        <f>_xlfn.XLOOKUP(A3495,Rotación!$A:$A,Rotación!$P:$P,"",0,-1)</f>
        <v/>
      </c>
      <c r="L3495" s="25" t="e">
        <f t="shared" si="238"/>
        <v>#VALUE!</v>
      </c>
      <c r="M3495" s="26">
        <f t="shared" si="239"/>
        <v>0.78703703703703709</v>
      </c>
    </row>
    <row r="3496" spans="1:13" x14ac:dyDescent="0.3">
      <c r="A3496" t="s">
        <v>6476</v>
      </c>
      <c r="B3496" t="s">
        <v>313</v>
      </c>
      <c r="C3496" t="s">
        <v>313</v>
      </c>
      <c r="D3496">
        <v>18700000</v>
      </c>
      <c r="E3496">
        <v>15300000</v>
      </c>
      <c r="F3496" t="s">
        <v>5391</v>
      </c>
      <c r="G3496" s="13">
        <f>IFERROR(IF($F3496="ALTA",$D3496*1.03,
IF($F3496="MEDIA",$D3496*1,
IF($F3496="BAJA",$D3496*0.92,
IF($F3496="LIQUIDAR",_xlfn.XLOOKUP(A3496,Rotación!$A:$A,Rotación!$O:$O,0,0,-1),"")))),"")</f>
        <v>17204000</v>
      </c>
      <c r="H3496" s="13">
        <f>IFERROR(IF($F3496="ALTA",$D3496*1,
IF($F3496="MEDIA",$D3496*0.97,
IF($F3496="BAJA",$D3496*0.9,
IF($F3496="LIQUIDAR",_xlfn.XLOOKUP(A3496,Rotación!$A:$A,Rotación!$O:$O,0,0,-1),"")))),"")</f>
        <v>16830000</v>
      </c>
      <c r="I3496" s="13">
        <f>IFERROR(IF($F3496="ALTA",$D3496*0.97,
IF($F3496="MEDIA",$D3496*0.94,
IF($F3496="BAJA",$D3496*0.87,
IF($F3496="LIQUIDAR",_xlfn.XLOOKUP(A3496,Rotación!$A:$A,Rotación!$O:$O,0,0,-1),"")))),"")</f>
        <v>16269000</v>
      </c>
      <c r="J3496" s="13">
        <f>IFERROR(IF($F3496="ALTA",$D3496*0.94,
IF($F3496="MEDIA",$D3496*0.9,
IF($F3496="BAJA",$D3496*0.85,
IF($F3496="LIQUIDAR",_xlfn.XLOOKUP(A3496,Rotación!$A:$A,Rotación!$O:$O,0,0,-1),"")))),"")</f>
        <v>15895000</v>
      </c>
      <c r="K3496" s="13" t="str">
        <f>_xlfn.XLOOKUP(A3496,Rotación!$A:$A,Rotación!$P:$P,"",0,-1)</f>
        <v/>
      </c>
      <c r="L3496" s="25" t="e">
        <f t="shared" si="238"/>
        <v>#VALUE!</v>
      </c>
      <c r="M3496" s="26">
        <f t="shared" si="239"/>
        <v>0.81818181818181823</v>
      </c>
    </row>
    <row r="3497" spans="1:13" x14ac:dyDescent="0.3">
      <c r="A3497" t="s">
        <v>9646</v>
      </c>
      <c r="B3497" t="s">
        <v>313</v>
      </c>
      <c r="C3497" t="s">
        <v>313</v>
      </c>
      <c r="D3497">
        <v>25200000</v>
      </c>
      <c r="E3497">
        <v>20500000</v>
      </c>
      <c r="F3497" t="s">
        <v>5391</v>
      </c>
      <c r="G3497" s="13">
        <f>IFERROR(IF($F3497="ALTA",$D3497*1.03,
IF($F3497="MEDIA",$D3497*1,
IF($F3497="BAJA",$D3497*0.92,
IF($F3497="LIQUIDAR",_xlfn.XLOOKUP(A3497,Rotación!$A:$A,Rotación!$O:$O,0,0,-1),"")))),"")</f>
        <v>23184000</v>
      </c>
      <c r="H3497" s="13">
        <f>IFERROR(IF($F3497="ALTA",$D3497*1,
IF($F3497="MEDIA",$D3497*0.97,
IF($F3497="BAJA",$D3497*0.9,
IF($F3497="LIQUIDAR",_xlfn.XLOOKUP(A3497,Rotación!$A:$A,Rotación!$O:$O,0,0,-1),"")))),"")</f>
        <v>22680000</v>
      </c>
      <c r="I3497" s="13">
        <f>IFERROR(IF($F3497="ALTA",$D3497*0.97,
IF($F3497="MEDIA",$D3497*0.94,
IF($F3497="BAJA",$D3497*0.87,
IF($F3497="LIQUIDAR",_xlfn.XLOOKUP(A3497,Rotación!$A:$A,Rotación!$O:$O,0,0,-1),"")))),"")</f>
        <v>21924000</v>
      </c>
      <c r="J3497" s="13">
        <f>IFERROR(IF($F3497="ALTA",$D3497*0.94,
IF($F3497="MEDIA",$D3497*0.9,
IF($F3497="BAJA",$D3497*0.85,
IF($F3497="LIQUIDAR",_xlfn.XLOOKUP(A3497,Rotación!$A:$A,Rotación!$O:$O,0,0,-1),"")))),"")</f>
        <v>21420000</v>
      </c>
      <c r="K3497" s="13" t="str">
        <f>_xlfn.XLOOKUP(A3497,Rotación!$A:$A,Rotación!$P:$P,"",0,-1)</f>
        <v/>
      </c>
      <c r="L3497" s="25" t="e">
        <f t="shared" si="238"/>
        <v>#VALUE!</v>
      </c>
      <c r="M3497" s="26">
        <f t="shared" si="239"/>
        <v>0.81349206349206349</v>
      </c>
    </row>
    <row r="3498" spans="1:13" x14ac:dyDescent="0.3">
      <c r="A3498" t="s">
        <v>9648</v>
      </c>
      <c r="B3498" t="s">
        <v>313</v>
      </c>
      <c r="C3498" t="s">
        <v>313</v>
      </c>
      <c r="D3498">
        <v>6800000</v>
      </c>
      <c r="E3498">
        <v>5000000</v>
      </c>
      <c r="F3498" t="s">
        <v>5390</v>
      </c>
      <c r="G3498" s="13">
        <f>IFERROR(IF($F3498="ALTA",$D3498*1.03,
IF($F3498="MEDIA",$D3498*1,
IF($F3498="BAJA",$D3498*0.92,
IF($F3498="LIQUIDAR",_xlfn.XLOOKUP(A3498,Rotación!$A:$A,Rotación!$O:$O,0,0,-1),"")))),"")</f>
        <v>7004000</v>
      </c>
      <c r="H3498" s="13">
        <f>IFERROR(IF($F3498="ALTA",$D3498*1,
IF($F3498="MEDIA",$D3498*0.97,
IF($F3498="BAJA",$D3498*0.9,
IF($F3498="LIQUIDAR",_xlfn.XLOOKUP(A3498,Rotación!$A:$A,Rotación!$O:$O,0,0,-1),"")))),"")</f>
        <v>6800000</v>
      </c>
      <c r="I3498" s="13">
        <f>IFERROR(IF($F3498="ALTA",$D3498*0.97,
IF($F3498="MEDIA",$D3498*0.94,
IF($F3498="BAJA",$D3498*0.87,
IF($F3498="LIQUIDAR",_xlfn.XLOOKUP(A3498,Rotación!$A:$A,Rotación!$O:$O,0,0,-1),"")))),"")</f>
        <v>6596000</v>
      </c>
      <c r="J3498" s="13">
        <f>IFERROR(IF($F3498="ALTA",$D3498*0.94,
IF($F3498="MEDIA",$D3498*0.9,
IF($F3498="BAJA",$D3498*0.85,
IF($F3498="LIQUIDAR",_xlfn.XLOOKUP(A3498,Rotación!$A:$A,Rotación!$O:$O,0,0,-1),"")))),"")</f>
        <v>6392000</v>
      </c>
      <c r="K3498" s="13" t="str">
        <f>_xlfn.XLOOKUP(A3498,Rotación!$A:$A,Rotación!$P:$P,"",0,-1)</f>
        <v/>
      </c>
      <c r="L3498" s="25" t="e">
        <f t="shared" si="238"/>
        <v>#VALUE!</v>
      </c>
      <c r="M3498" s="26">
        <f t="shared" si="239"/>
        <v>0.73529411764705888</v>
      </c>
    </row>
    <row r="3499" spans="1:13" x14ac:dyDescent="0.3">
      <c r="A3499" t="s">
        <v>8658</v>
      </c>
      <c r="B3499" t="s">
        <v>313</v>
      </c>
      <c r="C3499" t="s">
        <v>313</v>
      </c>
      <c r="D3499">
        <v>7800000</v>
      </c>
      <c r="E3499">
        <v>6300000</v>
      </c>
      <c r="F3499" t="s">
        <v>5390</v>
      </c>
      <c r="G3499" s="13">
        <f>IFERROR(IF($F3499="ALTA",$D3499*1.03,
IF($F3499="MEDIA",$D3499*1,
IF($F3499="BAJA",$D3499*0.92,
IF($F3499="LIQUIDAR",_xlfn.XLOOKUP(A3499,Rotación!$A:$A,Rotación!$O:$O,0,0,-1),"")))),"")</f>
        <v>8034000</v>
      </c>
      <c r="H3499" s="13">
        <f>IFERROR(IF($F3499="ALTA",$D3499*1,
IF($F3499="MEDIA",$D3499*0.97,
IF($F3499="BAJA",$D3499*0.9,
IF($F3499="LIQUIDAR",_xlfn.XLOOKUP(A3499,Rotación!$A:$A,Rotación!$O:$O,0,0,-1),"")))),"")</f>
        <v>7800000</v>
      </c>
      <c r="I3499" s="13">
        <f>IFERROR(IF($F3499="ALTA",$D3499*0.97,
IF($F3499="MEDIA",$D3499*0.94,
IF($F3499="BAJA",$D3499*0.87,
IF($F3499="LIQUIDAR",_xlfn.XLOOKUP(A3499,Rotación!$A:$A,Rotación!$O:$O,0,0,-1),"")))),"")</f>
        <v>7566000</v>
      </c>
      <c r="J3499" s="13">
        <f>IFERROR(IF($F3499="ALTA",$D3499*0.94,
IF($F3499="MEDIA",$D3499*0.9,
IF($F3499="BAJA",$D3499*0.85,
IF($F3499="LIQUIDAR",_xlfn.XLOOKUP(A3499,Rotación!$A:$A,Rotación!$O:$O,0,0,-1),"")))),"")</f>
        <v>7332000</v>
      </c>
      <c r="K3499" s="13" t="str">
        <f>_xlfn.XLOOKUP(A3499,Rotación!$A:$A,Rotación!$P:$P,"",0,-1)</f>
        <v/>
      </c>
      <c r="L3499" s="25" t="e">
        <f t="shared" si="238"/>
        <v>#VALUE!</v>
      </c>
      <c r="M3499" s="26">
        <f t="shared" si="239"/>
        <v>0.80769230769230771</v>
      </c>
    </row>
    <row r="3500" spans="1:13" x14ac:dyDescent="0.3">
      <c r="A3500" t="s">
        <v>9651</v>
      </c>
      <c r="B3500" t="s">
        <v>313</v>
      </c>
      <c r="C3500" t="s">
        <v>313</v>
      </c>
      <c r="D3500">
        <v>19700000</v>
      </c>
      <c r="E3500">
        <v>12000000</v>
      </c>
      <c r="F3500" t="s">
        <v>5390</v>
      </c>
      <c r="G3500" s="13">
        <f>IFERROR(IF($F3500="ALTA",$D3500*1.03,
IF($F3500="MEDIA",$D3500*1,
IF($F3500="BAJA",$D3500*0.92,
IF($F3500="LIQUIDAR",_xlfn.XLOOKUP(A3500,Rotación!$A:$A,Rotación!$O:$O,0,0,-1),"")))),"")</f>
        <v>20291000</v>
      </c>
      <c r="H3500" s="13">
        <f>IFERROR(IF($F3500="ALTA",$D3500*1,
IF($F3500="MEDIA",$D3500*0.97,
IF($F3500="BAJA",$D3500*0.9,
IF($F3500="LIQUIDAR",_xlfn.XLOOKUP(A3500,Rotación!$A:$A,Rotación!$O:$O,0,0,-1),"")))),"")</f>
        <v>19700000</v>
      </c>
      <c r="I3500" s="13">
        <f>IFERROR(IF($F3500="ALTA",$D3500*0.97,
IF($F3500="MEDIA",$D3500*0.94,
IF($F3500="BAJA",$D3500*0.87,
IF($F3500="LIQUIDAR",_xlfn.XLOOKUP(A3500,Rotación!$A:$A,Rotación!$O:$O,0,0,-1),"")))),"")</f>
        <v>19109000</v>
      </c>
      <c r="J3500" s="13">
        <f>IFERROR(IF($F3500="ALTA",$D3500*0.94,
IF($F3500="MEDIA",$D3500*0.9,
IF($F3500="BAJA",$D3500*0.85,
IF($F3500="LIQUIDAR",_xlfn.XLOOKUP(A3500,Rotación!$A:$A,Rotación!$O:$O,0,0,-1),"")))),"")</f>
        <v>18518000</v>
      </c>
      <c r="K3500" s="13" t="str">
        <f>_xlfn.XLOOKUP(A3500,Rotación!$A:$A,Rotación!$P:$P,"",0,-1)</f>
        <v/>
      </c>
      <c r="L3500" s="25" t="e">
        <f t="shared" si="238"/>
        <v>#VALUE!</v>
      </c>
      <c r="M3500" s="26">
        <f t="shared" si="239"/>
        <v>0.6091370558375635</v>
      </c>
    </row>
    <row r="3501" spans="1:13" x14ac:dyDescent="0.3">
      <c r="A3501" t="s">
        <v>9654</v>
      </c>
      <c r="B3501" t="s">
        <v>313</v>
      </c>
      <c r="C3501" t="s">
        <v>313</v>
      </c>
      <c r="D3501">
        <v>30300000</v>
      </c>
      <c r="E3501">
        <v>23500000</v>
      </c>
      <c r="F3501" t="s">
        <v>5390</v>
      </c>
      <c r="G3501" s="13">
        <f>IFERROR(IF($F3501="ALTA",$D3501*1.03,
IF($F3501="MEDIA",$D3501*1,
IF($F3501="BAJA",$D3501*0.92,
IF($F3501="LIQUIDAR",_xlfn.XLOOKUP(A3501,Rotación!$A:$A,Rotación!$O:$O,0,0,-1),"")))),"")</f>
        <v>31209000</v>
      </c>
      <c r="H3501" s="13">
        <f>IFERROR(IF($F3501="ALTA",$D3501*1,
IF($F3501="MEDIA",$D3501*0.97,
IF($F3501="BAJA",$D3501*0.9,
IF($F3501="LIQUIDAR",_xlfn.XLOOKUP(A3501,Rotación!$A:$A,Rotación!$O:$O,0,0,-1),"")))),"")</f>
        <v>30300000</v>
      </c>
      <c r="I3501" s="13">
        <f>IFERROR(IF($F3501="ALTA",$D3501*0.97,
IF($F3501="MEDIA",$D3501*0.94,
IF($F3501="BAJA",$D3501*0.87,
IF($F3501="LIQUIDAR",_xlfn.XLOOKUP(A3501,Rotación!$A:$A,Rotación!$O:$O,0,0,-1),"")))),"")</f>
        <v>29391000</v>
      </c>
      <c r="J3501" s="13">
        <f>IFERROR(IF($F3501="ALTA",$D3501*0.94,
IF($F3501="MEDIA",$D3501*0.9,
IF($F3501="BAJA",$D3501*0.85,
IF($F3501="LIQUIDAR",_xlfn.XLOOKUP(A3501,Rotación!$A:$A,Rotación!$O:$O,0,0,-1),"")))),"")</f>
        <v>28482000</v>
      </c>
      <c r="K3501" s="13" t="str">
        <f>_xlfn.XLOOKUP(A3501,Rotación!$A:$A,Rotación!$P:$P,"",0,-1)</f>
        <v/>
      </c>
      <c r="L3501" s="25" t="e">
        <f t="shared" si="238"/>
        <v>#VALUE!</v>
      </c>
      <c r="M3501" s="26">
        <f t="shared" si="239"/>
        <v>0.77557755775577553</v>
      </c>
    </row>
    <row r="3502" spans="1:13" x14ac:dyDescent="0.3">
      <c r="A3502" t="s">
        <v>2779</v>
      </c>
      <c r="B3502" t="s">
        <v>313</v>
      </c>
      <c r="C3502" t="s">
        <v>313</v>
      </c>
      <c r="D3502">
        <v>6850000</v>
      </c>
      <c r="E3502">
        <v>5200000</v>
      </c>
      <c r="F3502" t="s">
        <v>5390</v>
      </c>
      <c r="G3502" s="13">
        <f>IFERROR(IF($F3502="ALTA",$D3502*1.03,
IF($F3502="MEDIA",$D3502*1,
IF($F3502="BAJA",$D3502*0.92,
IF($F3502="LIQUIDAR",_xlfn.XLOOKUP(A3502,Rotación!$A:$A,Rotación!$O:$O,0,0,-1),"")))),"")</f>
        <v>7055500</v>
      </c>
      <c r="H3502" s="13">
        <f>IFERROR(IF($F3502="ALTA",$D3502*1,
IF($F3502="MEDIA",$D3502*0.97,
IF($F3502="BAJA",$D3502*0.9,
IF($F3502="LIQUIDAR",_xlfn.XLOOKUP(A3502,Rotación!$A:$A,Rotación!$O:$O,0,0,-1),"")))),"")</f>
        <v>6850000</v>
      </c>
      <c r="I3502" s="13">
        <f>IFERROR(IF($F3502="ALTA",$D3502*0.97,
IF($F3502="MEDIA",$D3502*0.94,
IF($F3502="BAJA",$D3502*0.87,
IF($F3502="LIQUIDAR",_xlfn.XLOOKUP(A3502,Rotación!$A:$A,Rotación!$O:$O,0,0,-1),"")))),"")</f>
        <v>6644500</v>
      </c>
      <c r="J3502" s="13">
        <f>IFERROR(IF($F3502="ALTA",$D3502*0.94,
IF($F3502="MEDIA",$D3502*0.9,
IF($F3502="BAJA",$D3502*0.85,
IF($F3502="LIQUIDAR",_xlfn.XLOOKUP(A3502,Rotación!$A:$A,Rotación!$O:$O,0,0,-1),"")))),"")</f>
        <v>6439000</v>
      </c>
      <c r="K3502" s="13" t="str">
        <f>_xlfn.XLOOKUP(A3502,Rotación!$A:$A,Rotación!$P:$P,"",0,-1)</f>
        <v/>
      </c>
      <c r="L3502" s="25" t="e">
        <f t="shared" si="238"/>
        <v>#VALUE!</v>
      </c>
      <c r="M3502" s="26">
        <f t="shared" si="239"/>
        <v>0.75912408759124084</v>
      </c>
    </row>
    <row r="3503" spans="1:13" x14ac:dyDescent="0.3">
      <c r="A3503" t="s">
        <v>9658</v>
      </c>
      <c r="B3503" t="s">
        <v>313</v>
      </c>
      <c r="C3503" t="s">
        <v>313</v>
      </c>
      <c r="D3503">
        <v>36300000</v>
      </c>
      <c r="E3503">
        <v>28500000</v>
      </c>
      <c r="F3503" t="s">
        <v>5390</v>
      </c>
      <c r="G3503" s="13">
        <f>IFERROR(IF($F3503="ALTA",$D3503*1.03,
IF($F3503="MEDIA",$D3503*1,
IF($F3503="BAJA",$D3503*0.92,
IF($F3503="LIQUIDAR",_xlfn.XLOOKUP(A3503,Rotación!$A:$A,Rotación!$O:$O,0,0,-1),"")))),"")</f>
        <v>37389000</v>
      </c>
      <c r="H3503" s="13">
        <f>IFERROR(IF($F3503="ALTA",$D3503*1,
IF($F3503="MEDIA",$D3503*0.97,
IF($F3503="BAJA",$D3503*0.9,
IF($F3503="LIQUIDAR",_xlfn.XLOOKUP(A3503,Rotación!$A:$A,Rotación!$O:$O,0,0,-1),"")))),"")</f>
        <v>36300000</v>
      </c>
      <c r="I3503" s="13">
        <f>IFERROR(IF($F3503="ALTA",$D3503*0.97,
IF($F3503="MEDIA",$D3503*0.94,
IF($F3503="BAJA",$D3503*0.87,
IF($F3503="LIQUIDAR",_xlfn.XLOOKUP(A3503,Rotación!$A:$A,Rotación!$O:$O,0,0,-1),"")))),"")</f>
        <v>35211000</v>
      </c>
      <c r="J3503" s="13">
        <f>IFERROR(IF($F3503="ALTA",$D3503*0.94,
IF($F3503="MEDIA",$D3503*0.9,
IF($F3503="BAJA",$D3503*0.85,
IF($F3503="LIQUIDAR",_xlfn.XLOOKUP(A3503,Rotación!$A:$A,Rotación!$O:$O,0,0,-1),"")))),"")</f>
        <v>34122000</v>
      </c>
      <c r="K3503" s="13" t="str">
        <f>_xlfn.XLOOKUP(A3503,Rotación!$A:$A,Rotación!$P:$P,"",0,-1)</f>
        <v/>
      </c>
      <c r="L3503" s="25" t="e">
        <f t="shared" si="238"/>
        <v>#VALUE!</v>
      </c>
      <c r="M3503" s="26">
        <f t="shared" si="239"/>
        <v>0.78512396694214881</v>
      </c>
    </row>
    <row r="3504" spans="1:13" x14ac:dyDescent="0.3">
      <c r="A3504" t="s">
        <v>9660</v>
      </c>
      <c r="B3504" t="s">
        <v>313</v>
      </c>
      <c r="C3504" t="s">
        <v>313</v>
      </c>
      <c r="D3504">
        <v>12100000</v>
      </c>
      <c r="E3504">
        <v>9800000</v>
      </c>
      <c r="F3504" t="s">
        <v>5390</v>
      </c>
      <c r="G3504" s="13">
        <f>IFERROR(IF($F3504="ALTA",$D3504*1.03,
IF($F3504="MEDIA",$D3504*1,
IF($F3504="BAJA",$D3504*0.92,
IF($F3504="LIQUIDAR",_xlfn.XLOOKUP(A3504,Rotación!$A:$A,Rotación!$O:$O,0,0,-1),"")))),"")</f>
        <v>12463000</v>
      </c>
      <c r="H3504" s="13">
        <f>IFERROR(IF($F3504="ALTA",$D3504*1,
IF($F3504="MEDIA",$D3504*0.97,
IF($F3504="BAJA",$D3504*0.9,
IF($F3504="LIQUIDAR",_xlfn.XLOOKUP(A3504,Rotación!$A:$A,Rotación!$O:$O,0,0,-1),"")))),"")</f>
        <v>12100000</v>
      </c>
      <c r="I3504" s="13">
        <f>IFERROR(IF($F3504="ALTA",$D3504*0.97,
IF($F3504="MEDIA",$D3504*0.94,
IF($F3504="BAJA",$D3504*0.87,
IF($F3504="LIQUIDAR",_xlfn.XLOOKUP(A3504,Rotación!$A:$A,Rotación!$O:$O,0,0,-1),"")))),"")</f>
        <v>11737000</v>
      </c>
      <c r="J3504" s="13">
        <f>IFERROR(IF($F3504="ALTA",$D3504*0.94,
IF($F3504="MEDIA",$D3504*0.9,
IF($F3504="BAJA",$D3504*0.85,
IF($F3504="LIQUIDAR",_xlfn.XLOOKUP(A3504,Rotación!$A:$A,Rotación!$O:$O,0,0,-1),"")))),"")</f>
        <v>11374000</v>
      </c>
      <c r="K3504" s="13" t="str">
        <f>_xlfn.XLOOKUP(A3504,Rotación!$A:$A,Rotación!$P:$P,"",0,-1)</f>
        <v/>
      </c>
      <c r="L3504" s="25" t="e">
        <f t="shared" si="238"/>
        <v>#VALUE!</v>
      </c>
      <c r="M3504" s="26">
        <f t="shared" si="239"/>
        <v>0.80991735537190079</v>
      </c>
    </row>
    <row r="3505" spans="1:13" x14ac:dyDescent="0.3">
      <c r="A3505" t="s">
        <v>9663</v>
      </c>
      <c r="B3505" t="s">
        <v>313</v>
      </c>
      <c r="C3505" t="s">
        <v>313</v>
      </c>
      <c r="D3505">
        <v>10400000</v>
      </c>
      <c r="E3505">
        <v>8500000</v>
      </c>
      <c r="F3505" t="s">
        <v>5390</v>
      </c>
      <c r="G3505" s="13">
        <f>IFERROR(IF($F3505="ALTA",$D3505*1.03,
IF($F3505="MEDIA",$D3505*1,
IF($F3505="BAJA",$D3505*0.92,
IF($F3505="LIQUIDAR",_xlfn.XLOOKUP(A3505,Rotación!$A:$A,Rotación!$O:$O,0,0,-1),"")))),"")</f>
        <v>10712000</v>
      </c>
      <c r="H3505" s="13">
        <f>IFERROR(IF($F3505="ALTA",$D3505*1,
IF($F3505="MEDIA",$D3505*0.97,
IF($F3505="BAJA",$D3505*0.9,
IF($F3505="LIQUIDAR",_xlfn.XLOOKUP(A3505,Rotación!$A:$A,Rotación!$O:$O,0,0,-1),"")))),"")</f>
        <v>10400000</v>
      </c>
      <c r="I3505" s="13">
        <f>IFERROR(IF($F3505="ALTA",$D3505*0.97,
IF($F3505="MEDIA",$D3505*0.94,
IF($F3505="BAJA",$D3505*0.87,
IF($F3505="LIQUIDAR",_xlfn.XLOOKUP(A3505,Rotación!$A:$A,Rotación!$O:$O,0,0,-1),"")))),"")</f>
        <v>10088000</v>
      </c>
      <c r="J3505" s="13">
        <f>IFERROR(IF($F3505="ALTA",$D3505*0.94,
IF($F3505="MEDIA",$D3505*0.9,
IF($F3505="BAJA",$D3505*0.85,
IF($F3505="LIQUIDAR",_xlfn.XLOOKUP(A3505,Rotación!$A:$A,Rotación!$O:$O,0,0,-1),"")))),"")</f>
        <v>9776000</v>
      </c>
      <c r="K3505" s="13" t="str">
        <f>_xlfn.XLOOKUP(A3505,Rotación!$A:$A,Rotación!$P:$P,"",0,-1)</f>
        <v/>
      </c>
      <c r="L3505" s="25" t="e">
        <f t="shared" si="238"/>
        <v>#VALUE!</v>
      </c>
      <c r="M3505" s="26">
        <f t="shared" si="239"/>
        <v>0.81730769230769229</v>
      </c>
    </row>
    <row r="3506" spans="1:13" x14ac:dyDescent="0.3">
      <c r="A3506" t="s">
        <v>9665</v>
      </c>
      <c r="B3506" t="s">
        <v>313</v>
      </c>
      <c r="C3506" t="s">
        <v>313</v>
      </c>
      <c r="D3506">
        <v>10400000</v>
      </c>
      <c r="E3506">
        <v>8800000</v>
      </c>
      <c r="F3506" t="s">
        <v>5390</v>
      </c>
      <c r="G3506" s="13">
        <f>IFERROR(IF($F3506="ALTA",$D3506*1.03,
IF($F3506="MEDIA",$D3506*1,
IF($F3506="BAJA",$D3506*0.92,
IF($F3506="LIQUIDAR",_xlfn.XLOOKUP(A3506,Rotación!$A:$A,Rotación!$O:$O,0,0,-1),"")))),"")</f>
        <v>10712000</v>
      </c>
      <c r="H3506" s="13">
        <f>IFERROR(IF($F3506="ALTA",$D3506*1,
IF($F3506="MEDIA",$D3506*0.97,
IF($F3506="BAJA",$D3506*0.9,
IF($F3506="LIQUIDAR",_xlfn.XLOOKUP(A3506,Rotación!$A:$A,Rotación!$O:$O,0,0,-1),"")))),"")</f>
        <v>10400000</v>
      </c>
      <c r="I3506" s="13">
        <f>IFERROR(IF($F3506="ALTA",$D3506*0.97,
IF($F3506="MEDIA",$D3506*0.94,
IF($F3506="BAJA",$D3506*0.87,
IF($F3506="LIQUIDAR",_xlfn.XLOOKUP(A3506,Rotación!$A:$A,Rotación!$O:$O,0,0,-1),"")))),"")</f>
        <v>10088000</v>
      </c>
      <c r="J3506" s="13">
        <f>IFERROR(IF($F3506="ALTA",$D3506*0.94,
IF($F3506="MEDIA",$D3506*0.9,
IF($F3506="BAJA",$D3506*0.85,
IF($F3506="LIQUIDAR",_xlfn.XLOOKUP(A3506,Rotación!$A:$A,Rotación!$O:$O,0,0,-1),"")))),"")</f>
        <v>9776000</v>
      </c>
      <c r="K3506" s="13" t="str">
        <f>_xlfn.XLOOKUP(A3506,Rotación!$A:$A,Rotación!$P:$P,"",0,-1)</f>
        <v/>
      </c>
      <c r="L3506" s="25" t="e">
        <f t="shared" si="238"/>
        <v>#VALUE!</v>
      </c>
      <c r="M3506" s="26">
        <f t="shared" si="239"/>
        <v>0.84615384615384615</v>
      </c>
    </row>
    <row r="3507" spans="1:13" x14ac:dyDescent="0.3">
      <c r="A3507" t="s">
        <v>9668</v>
      </c>
      <c r="B3507" t="s">
        <v>313</v>
      </c>
      <c r="C3507" t="s">
        <v>313</v>
      </c>
      <c r="D3507">
        <v>18100000</v>
      </c>
      <c r="E3507">
        <v>13750000</v>
      </c>
      <c r="F3507" t="s">
        <v>5391</v>
      </c>
      <c r="G3507" s="13">
        <f>IFERROR(IF($F3507="ALTA",$D3507*1.03,
IF($F3507="MEDIA",$D3507*1,
IF($F3507="BAJA",$D3507*0.92,
IF($F3507="LIQUIDAR",_xlfn.XLOOKUP(A3507,Rotación!$A:$A,Rotación!$O:$O,0,0,-1),"")))),"")</f>
        <v>16652000</v>
      </c>
      <c r="H3507" s="13">
        <f>IFERROR(IF($F3507="ALTA",$D3507*1,
IF($F3507="MEDIA",$D3507*0.97,
IF($F3507="BAJA",$D3507*0.9,
IF($F3507="LIQUIDAR",_xlfn.XLOOKUP(A3507,Rotación!$A:$A,Rotación!$O:$O,0,0,-1),"")))),"")</f>
        <v>16290000</v>
      </c>
      <c r="I3507" s="13">
        <f>IFERROR(IF($F3507="ALTA",$D3507*0.97,
IF($F3507="MEDIA",$D3507*0.94,
IF($F3507="BAJA",$D3507*0.87,
IF($F3507="LIQUIDAR",_xlfn.XLOOKUP(A3507,Rotación!$A:$A,Rotación!$O:$O,0,0,-1),"")))),"")</f>
        <v>15747000</v>
      </c>
      <c r="J3507" s="13">
        <f>IFERROR(IF($F3507="ALTA",$D3507*0.94,
IF($F3507="MEDIA",$D3507*0.9,
IF($F3507="BAJA",$D3507*0.85,
IF($F3507="LIQUIDAR",_xlfn.XLOOKUP(A3507,Rotación!$A:$A,Rotación!$O:$O,0,0,-1),"")))),"")</f>
        <v>15385000</v>
      </c>
      <c r="K3507" s="13" t="str">
        <f>_xlfn.XLOOKUP(A3507,Rotación!$A:$A,Rotación!$P:$P,"",0,-1)</f>
        <v/>
      </c>
      <c r="L3507" s="25" t="e">
        <f t="shared" si="238"/>
        <v>#VALUE!</v>
      </c>
      <c r="M3507" s="26">
        <f t="shared" si="239"/>
        <v>0.75966850828729282</v>
      </c>
    </row>
    <row r="3508" spans="1:13" x14ac:dyDescent="0.3">
      <c r="A3508" t="s">
        <v>4523</v>
      </c>
      <c r="B3508" t="s">
        <v>4183</v>
      </c>
      <c r="C3508" t="s">
        <v>4302</v>
      </c>
      <c r="D3508">
        <v>20700000</v>
      </c>
      <c r="E3508">
        <v>16500000</v>
      </c>
      <c r="F3508" t="s">
        <v>4033</v>
      </c>
      <c r="G3508" s="13">
        <f>IFERROR(IF($F3508="ALTA",$D3508*1.03,
IF($F3508="MEDIA",$D3508*1,
IF($F3508="BAJA",$D3508*0.92,
IF($F3508="LIQUIDAR",_xlfn.XLOOKUP(A3508,Rotación!$A:$A,Rotación!$O:$O,0,0,-1),"")))),"")</f>
        <v>20700000</v>
      </c>
      <c r="H3508" s="13">
        <f>IFERROR(IF($F3508="ALTA",$D3508*1,
IF($F3508="MEDIA",$D3508*0.97,
IF($F3508="BAJA",$D3508*0.9,
IF($F3508="LIQUIDAR",_xlfn.XLOOKUP(A3508,Rotación!$A:$A,Rotación!$O:$O,0,0,-1),"")))),"")</f>
        <v>20079000</v>
      </c>
      <c r="I3508" s="13">
        <f>IFERROR(IF($F3508="ALTA",$D3508*0.97,
IF($F3508="MEDIA",$D3508*0.94,
IF($F3508="BAJA",$D3508*0.87,
IF($F3508="LIQUIDAR",_xlfn.XLOOKUP(A3508,Rotación!$A:$A,Rotación!$O:$O,0,0,-1),"")))),"")</f>
        <v>19458000</v>
      </c>
      <c r="J3508" s="13">
        <f>IFERROR(IF($F3508="ALTA",$D3508*0.94,
IF($F3508="MEDIA",$D3508*0.9,
IF($F3508="BAJA",$D3508*0.85,
IF($F3508="LIQUIDAR",_xlfn.XLOOKUP(A3508,Rotación!$A:$A,Rotación!$O:$O,0,0,-1),"")))),"")</f>
        <v>18630000</v>
      </c>
      <c r="K3508" s="13" t="str">
        <f>_xlfn.XLOOKUP(A3508,Rotación!$A:$A,Rotación!$P:$P,"",0,-1)</f>
        <v/>
      </c>
      <c r="L3508" s="25" t="e">
        <f t="shared" si="238"/>
        <v>#VALUE!</v>
      </c>
      <c r="M3508" s="26">
        <f t="shared" si="239"/>
        <v>0.79710144927536231</v>
      </c>
    </row>
    <row r="3509" spans="1:13" x14ac:dyDescent="0.3">
      <c r="A3509" t="s">
        <v>9675</v>
      </c>
      <c r="B3509" t="s">
        <v>313</v>
      </c>
      <c r="C3509" t="s">
        <v>313</v>
      </c>
      <c r="D3509">
        <v>9400000</v>
      </c>
      <c r="E3509">
        <v>7700000</v>
      </c>
      <c r="F3509" t="s">
        <v>4033</v>
      </c>
      <c r="G3509" s="13">
        <f>IFERROR(IF($F3509="ALTA",$D3509*1.03,
IF($F3509="MEDIA",$D3509*1,
IF($F3509="BAJA",$D3509*0.92,
IF($F3509="LIQUIDAR",_xlfn.XLOOKUP(A3509,Rotación!$A:$A,Rotación!$O:$O,0,0,-1),"")))),"")</f>
        <v>9400000</v>
      </c>
      <c r="H3509" s="13">
        <f>IFERROR(IF($F3509="ALTA",$D3509*1,
IF($F3509="MEDIA",$D3509*0.97,
IF($F3509="BAJA",$D3509*0.9,
IF($F3509="LIQUIDAR",_xlfn.XLOOKUP(A3509,Rotación!$A:$A,Rotación!$O:$O,0,0,-1),"")))),"")</f>
        <v>9118000</v>
      </c>
      <c r="I3509" s="13">
        <f>IFERROR(IF($F3509="ALTA",$D3509*0.97,
IF($F3509="MEDIA",$D3509*0.94,
IF($F3509="BAJA",$D3509*0.87,
IF($F3509="LIQUIDAR",_xlfn.XLOOKUP(A3509,Rotación!$A:$A,Rotación!$O:$O,0,0,-1),"")))),"")</f>
        <v>8836000</v>
      </c>
      <c r="J3509" s="13">
        <f>IFERROR(IF($F3509="ALTA",$D3509*0.94,
IF($F3509="MEDIA",$D3509*0.9,
IF($F3509="BAJA",$D3509*0.85,
IF($F3509="LIQUIDAR",_xlfn.XLOOKUP(A3509,Rotación!$A:$A,Rotación!$O:$O,0,0,-1),"")))),"")</f>
        <v>8460000</v>
      </c>
      <c r="K3509" s="13" t="str">
        <f>_xlfn.XLOOKUP(A3509,Rotación!$A:$A,Rotación!$P:$P,"",0,-1)</f>
        <v/>
      </c>
      <c r="L3509" s="25" t="e">
        <f t="shared" si="238"/>
        <v>#VALUE!</v>
      </c>
      <c r="M3509" s="26">
        <f t="shared" si="239"/>
        <v>0.81914893617021278</v>
      </c>
    </row>
    <row r="3510" spans="1:13" x14ac:dyDescent="0.3">
      <c r="A3510" t="s">
        <v>5574</v>
      </c>
      <c r="B3510" t="s">
        <v>313</v>
      </c>
      <c r="C3510" t="s">
        <v>313</v>
      </c>
      <c r="D3510">
        <v>35400000</v>
      </c>
      <c r="E3510">
        <v>28000000</v>
      </c>
      <c r="F3510" t="s">
        <v>5391</v>
      </c>
      <c r="G3510" s="13">
        <f>IFERROR(IF($F3510="ALTA",$D3510*1.03,
IF($F3510="MEDIA",$D3510*1,
IF($F3510="BAJA",$D3510*0.92,
IF($F3510="LIQUIDAR",_xlfn.XLOOKUP(A3510,Rotación!$A:$A,Rotación!$O:$O,0,0,-1),"")))),"")</f>
        <v>32568000</v>
      </c>
      <c r="H3510" s="13">
        <f>IFERROR(IF($F3510="ALTA",$D3510*1,
IF($F3510="MEDIA",$D3510*0.97,
IF($F3510="BAJA",$D3510*0.9,
IF($F3510="LIQUIDAR",_xlfn.XLOOKUP(A3510,Rotación!$A:$A,Rotación!$O:$O,0,0,-1),"")))),"")</f>
        <v>31860000</v>
      </c>
      <c r="I3510" s="13">
        <f>IFERROR(IF($F3510="ALTA",$D3510*0.97,
IF($F3510="MEDIA",$D3510*0.94,
IF($F3510="BAJA",$D3510*0.87,
IF($F3510="LIQUIDAR",_xlfn.XLOOKUP(A3510,Rotación!$A:$A,Rotación!$O:$O,0,0,-1),"")))),"")</f>
        <v>30798000</v>
      </c>
      <c r="J3510" s="13">
        <f>IFERROR(IF($F3510="ALTA",$D3510*0.94,
IF($F3510="MEDIA",$D3510*0.9,
IF($F3510="BAJA",$D3510*0.85,
IF($F3510="LIQUIDAR",_xlfn.XLOOKUP(A3510,Rotación!$A:$A,Rotación!$O:$O,0,0,-1),"")))),"")</f>
        <v>30090000</v>
      </c>
      <c r="K3510" s="13" t="str">
        <f>_xlfn.XLOOKUP(A3510,Rotación!$A:$A,Rotación!$P:$P,"",0,-1)</f>
        <v/>
      </c>
      <c r="L3510" s="25" t="e">
        <f t="shared" ref="L3510:L3573" si="240">K3510-D3510</f>
        <v>#VALUE!</v>
      </c>
      <c r="M3510" s="26">
        <f t="shared" ref="M3510:M3573" si="241">E3510/D3510</f>
        <v>0.79096045197740117</v>
      </c>
    </row>
    <row r="3511" spans="1:13" x14ac:dyDescent="0.3">
      <c r="A3511" t="s">
        <v>13475</v>
      </c>
      <c r="B3511" t="s">
        <v>313</v>
      </c>
      <c r="C3511" t="s">
        <v>313</v>
      </c>
      <c r="D3511">
        <v>32600000</v>
      </c>
      <c r="E3511">
        <v>25500000</v>
      </c>
      <c r="F3511" t="s">
        <v>5391</v>
      </c>
      <c r="G3511" s="13">
        <f>IFERROR(IF($F3511="ALTA",$D3511*1.03,
IF($F3511="MEDIA",$D3511*1,
IF($F3511="BAJA",$D3511*0.92,
IF($F3511="LIQUIDAR",_xlfn.XLOOKUP(A3511,Rotación!$A:$A,Rotación!$O:$O,0,0,-1),"")))),"")</f>
        <v>29992000</v>
      </c>
      <c r="H3511" s="13">
        <f>IFERROR(IF($F3511="ALTA",$D3511*1,
IF($F3511="MEDIA",$D3511*0.97,
IF($F3511="BAJA",$D3511*0.9,
IF($F3511="LIQUIDAR",_xlfn.XLOOKUP(A3511,Rotación!$A:$A,Rotación!$O:$O,0,0,-1),"")))),"")</f>
        <v>29340000</v>
      </c>
      <c r="I3511" s="13">
        <f>IFERROR(IF($F3511="ALTA",$D3511*0.97,
IF($F3511="MEDIA",$D3511*0.94,
IF($F3511="BAJA",$D3511*0.87,
IF($F3511="LIQUIDAR",_xlfn.XLOOKUP(A3511,Rotación!$A:$A,Rotación!$O:$O,0,0,-1),"")))),"")</f>
        <v>28362000</v>
      </c>
      <c r="J3511" s="13">
        <f>IFERROR(IF($F3511="ALTA",$D3511*0.94,
IF($F3511="MEDIA",$D3511*0.9,
IF($F3511="BAJA",$D3511*0.85,
IF($F3511="LIQUIDAR",_xlfn.XLOOKUP(A3511,Rotación!$A:$A,Rotación!$O:$O,0,0,-1),"")))),"")</f>
        <v>27710000</v>
      </c>
      <c r="K3511" s="13" t="str">
        <f>_xlfn.XLOOKUP(A3511,Rotación!$A:$A,Rotación!$P:$P,"",0,-1)</f>
        <v/>
      </c>
      <c r="L3511" s="25" t="e">
        <f t="shared" si="240"/>
        <v>#VALUE!</v>
      </c>
      <c r="M3511" s="26">
        <f t="shared" si="241"/>
        <v>0.78220858895705525</v>
      </c>
    </row>
    <row r="3512" spans="1:13" x14ac:dyDescent="0.3">
      <c r="A3512" t="s">
        <v>9681</v>
      </c>
      <c r="B3512" t="s">
        <v>313</v>
      </c>
      <c r="C3512" t="s">
        <v>313</v>
      </c>
      <c r="D3512">
        <v>14000000</v>
      </c>
      <c r="E3512">
        <v>11500000</v>
      </c>
      <c r="F3512" t="s">
        <v>4033</v>
      </c>
      <c r="G3512" s="13">
        <f>IFERROR(IF($F3512="ALTA",$D3512*1.03,
IF($F3512="MEDIA",$D3512*1,
IF($F3512="BAJA",$D3512*0.92,
IF($F3512="LIQUIDAR",_xlfn.XLOOKUP(A3512,Rotación!$A:$A,Rotación!$O:$O,0,0,-1),"")))),"")</f>
        <v>14000000</v>
      </c>
      <c r="H3512" s="13">
        <f>IFERROR(IF($F3512="ALTA",$D3512*1,
IF($F3512="MEDIA",$D3512*0.97,
IF($F3512="BAJA",$D3512*0.9,
IF($F3512="LIQUIDAR",_xlfn.XLOOKUP(A3512,Rotación!$A:$A,Rotación!$O:$O,0,0,-1),"")))),"")</f>
        <v>13580000</v>
      </c>
      <c r="I3512" s="13">
        <f>IFERROR(IF($F3512="ALTA",$D3512*0.97,
IF($F3512="MEDIA",$D3512*0.94,
IF($F3512="BAJA",$D3512*0.87,
IF($F3512="LIQUIDAR",_xlfn.XLOOKUP(A3512,Rotación!$A:$A,Rotación!$O:$O,0,0,-1),"")))),"")</f>
        <v>13160000</v>
      </c>
      <c r="J3512" s="13">
        <f>IFERROR(IF($F3512="ALTA",$D3512*0.94,
IF($F3512="MEDIA",$D3512*0.9,
IF($F3512="BAJA",$D3512*0.85,
IF($F3512="LIQUIDAR",_xlfn.XLOOKUP(A3512,Rotación!$A:$A,Rotación!$O:$O,0,0,-1),"")))),"")</f>
        <v>12600000</v>
      </c>
      <c r="K3512" s="13" t="str">
        <f>_xlfn.XLOOKUP(A3512,Rotación!$A:$A,Rotación!$P:$P,"",0,-1)</f>
        <v/>
      </c>
      <c r="L3512" s="25" t="e">
        <f t="shared" si="240"/>
        <v>#VALUE!</v>
      </c>
      <c r="M3512" s="26">
        <f t="shared" si="241"/>
        <v>0.8214285714285714</v>
      </c>
    </row>
    <row r="3513" spans="1:13" x14ac:dyDescent="0.3">
      <c r="A3513" t="s">
        <v>5053</v>
      </c>
      <c r="B3513" t="s">
        <v>313</v>
      </c>
      <c r="C3513" t="s">
        <v>313</v>
      </c>
      <c r="D3513">
        <v>8800000</v>
      </c>
      <c r="E3513">
        <v>7100000</v>
      </c>
      <c r="F3513" t="s">
        <v>4033</v>
      </c>
      <c r="G3513" s="13">
        <f>IFERROR(IF($F3513="ALTA",$D3513*1.03,
IF($F3513="MEDIA",$D3513*1,
IF($F3513="BAJA",$D3513*0.92,
IF($F3513="LIQUIDAR",_xlfn.XLOOKUP(A3513,Rotación!$A:$A,Rotación!$O:$O,0,0,-1),"")))),"")</f>
        <v>8800000</v>
      </c>
      <c r="H3513" s="13">
        <f>IFERROR(IF($F3513="ALTA",$D3513*1,
IF($F3513="MEDIA",$D3513*0.97,
IF($F3513="BAJA",$D3513*0.9,
IF($F3513="LIQUIDAR",_xlfn.XLOOKUP(A3513,Rotación!$A:$A,Rotación!$O:$O,0,0,-1),"")))),"")</f>
        <v>8536000</v>
      </c>
      <c r="I3513" s="13">
        <f>IFERROR(IF($F3513="ALTA",$D3513*0.97,
IF($F3513="MEDIA",$D3513*0.94,
IF($F3513="BAJA",$D3513*0.87,
IF($F3513="LIQUIDAR",_xlfn.XLOOKUP(A3513,Rotación!$A:$A,Rotación!$O:$O,0,0,-1),"")))),"")</f>
        <v>8271999.9999999991</v>
      </c>
      <c r="J3513" s="13">
        <f>IFERROR(IF($F3513="ALTA",$D3513*0.94,
IF($F3513="MEDIA",$D3513*0.9,
IF($F3513="BAJA",$D3513*0.85,
IF($F3513="LIQUIDAR",_xlfn.XLOOKUP(A3513,Rotación!$A:$A,Rotación!$O:$O,0,0,-1),"")))),"")</f>
        <v>7920000</v>
      </c>
      <c r="K3513" s="13" t="str">
        <f>_xlfn.XLOOKUP(A3513,Rotación!$A:$A,Rotación!$P:$P,"",0,-1)</f>
        <v/>
      </c>
      <c r="L3513" s="25" t="e">
        <f t="shared" si="240"/>
        <v>#VALUE!</v>
      </c>
      <c r="M3513" s="26">
        <f t="shared" si="241"/>
        <v>0.80681818181818177</v>
      </c>
    </row>
    <row r="3514" spans="1:13" x14ac:dyDescent="0.3">
      <c r="A3514" t="s">
        <v>9684</v>
      </c>
      <c r="B3514" t="s">
        <v>313</v>
      </c>
      <c r="C3514" t="s">
        <v>313</v>
      </c>
      <c r="D3514">
        <v>6500000</v>
      </c>
      <c r="E3514">
        <v>5000000</v>
      </c>
      <c r="F3514" t="s">
        <v>4033</v>
      </c>
      <c r="G3514" s="13">
        <f>IFERROR(IF($F3514="ALTA",$D3514*1.03,
IF($F3514="MEDIA",$D3514*1,
IF($F3514="BAJA",$D3514*0.92,
IF($F3514="LIQUIDAR",_xlfn.XLOOKUP(A3514,Rotación!$A:$A,Rotación!$O:$O,0,0,-1),"")))),"")</f>
        <v>6500000</v>
      </c>
      <c r="H3514" s="13">
        <f>IFERROR(IF($F3514="ALTA",$D3514*1,
IF($F3514="MEDIA",$D3514*0.97,
IF($F3514="BAJA",$D3514*0.9,
IF($F3514="LIQUIDAR",_xlfn.XLOOKUP(A3514,Rotación!$A:$A,Rotación!$O:$O,0,0,-1),"")))),"")</f>
        <v>6305000</v>
      </c>
      <c r="I3514" s="13">
        <f>IFERROR(IF($F3514="ALTA",$D3514*0.97,
IF($F3514="MEDIA",$D3514*0.94,
IF($F3514="BAJA",$D3514*0.87,
IF($F3514="LIQUIDAR",_xlfn.XLOOKUP(A3514,Rotación!$A:$A,Rotación!$O:$O,0,0,-1),"")))),"")</f>
        <v>6110000</v>
      </c>
      <c r="J3514" s="13">
        <f>IFERROR(IF($F3514="ALTA",$D3514*0.94,
IF($F3514="MEDIA",$D3514*0.9,
IF($F3514="BAJA",$D3514*0.85,
IF($F3514="LIQUIDAR",_xlfn.XLOOKUP(A3514,Rotación!$A:$A,Rotación!$O:$O,0,0,-1),"")))),"")</f>
        <v>5850000</v>
      </c>
      <c r="K3514" s="13" t="str">
        <f>_xlfn.XLOOKUP(A3514,Rotación!$A:$A,Rotación!$P:$P,"",0,-1)</f>
        <v/>
      </c>
      <c r="L3514" s="25" t="e">
        <f t="shared" si="240"/>
        <v>#VALUE!</v>
      </c>
      <c r="M3514" s="26">
        <f t="shared" si="241"/>
        <v>0.76923076923076927</v>
      </c>
    </row>
    <row r="3515" spans="1:13" x14ac:dyDescent="0.3">
      <c r="A3515" t="s">
        <v>8690</v>
      </c>
      <c r="B3515" t="s">
        <v>313</v>
      </c>
      <c r="C3515" t="s">
        <v>313</v>
      </c>
      <c r="D3515">
        <v>19800000</v>
      </c>
      <c r="E3515">
        <v>5000000</v>
      </c>
      <c r="F3515" t="s">
        <v>4033</v>
      </c>
      <c r="G3515" s="13">
        <f>IFERROR(IF($F3515="ALTA",$D3515*1.03,
IF($F3515="MEDIA",$D3515*1,
IF($F3515="BAJA",$D3515*0.92,
IF($F3515="LIQUIDAR",_xlfn.XLOOKUP(A3515,Rotación!$A:$A,Rotación!$O:$O,0,0,-1),"")))),"")</f>
        <v>19800000</v>
      </c>
      <c r="H3515" s="13">
        <f>IFERROR(IF($F3515="ALTA",$D3515*1,
IF($F3515="MEDIA",$D3515*0.97,
IF($F3515="BAJA",$D3515*0.9,
IF($F3515="LIQUIDAR",_xlfn.XLOOKUP(A3515,Rotación!$A:$A,Rotación!$O:$O,0,0,-1),"")))),"")</f>
        <v>19206000</v>
      </c>
      <c r="I3515" s="13">
        <f>IFERROR(IF($F3515="ALTA",$D3515*0.97,
IF($F3515="MEDIA",$D3515*0.94,
IF($F3515="BAJA",$D3515*0.87,
IF($F3515="LIQUIDAR",_xlfn.XLOOKUP(A3515,Rotación!$A:$A,Rotación!$O:$O,0,0,-1),"")))),"")</f>
        <v>18612000</v>
      </c>
      <c r="J3515" s="13">
        <f>IFERROR(IF($F3515="ALTA",$D3515*0.94,
IF($F3515="MEDIA",$D3515*0.9,
IF($F3515="BAJA",$D3515*0.85,
IF($F3515="LIQUIDAR",_xlfn.XLOOKUP(A3515,Rotación!$A:$A,Rotación!$O:$O,0,0,-1),"")))),"")</f>
        <v>17820000</v>
      </c>
      <c r="K3515" s="13">
        <f>_xlfn.XLOOKUP(A3515,Rotación!$A:$A,Rotación!$P:$P,"",0,-1)</f>
        <v>19590000</v>
      </c>
      <c r="L3515" s="25">
        <f t="shared" si="240"/>
        <v>-210000</v>
      </c>
      <c r="M3515" s="26">
        <f t="shared" si="241"/>
        <v>0.25252525252525254</v>
      </c>
    </row>
    <row r="3516" spans="1:13" x14ac:dyDescent="0.3">
      <c r="A3516" t="s">
        <v>9688</v>
      </c>
      <c r="B3516" t="s">
        <v>313</v>
      </c>
      <c r="C3516" t="s">
        <v>313</v>
      </c>
      <c r="D3516">
        <v>31600000</v>
      </c>
      <c r="E3516">
        <v>24000000</v>
      </c>
      <c r="F3516" t="s">
        <v>4033</v>
      </c>
      <c r="G3516" s="13">
        <f>IFERROR(IF($F3516="ALTA",$D3516*1.03,
IF($F3516="MEDIA",$D3516*1,
IF($F3516="BAJA",$D3516*0.92,
IF($F3516="LIQUIDAR",_xlfn.XLOOKUP(A3516,Rotación!$A:$A,Rotación!$O:$O,0,0,-1),"")))),"")</f>
        <v>31600000</v>
      </c>
      <c r="H3516" s="13">
        <f>IFERROR(IF($F3516="ALTA",$D3516*1,
IF($F3516="MEDIA",$D3516*0.97,
IF($F3516="BAJA",$D3516*0.9,
IF($F3516="LIQUIDAR",_xlfn.XLOOKUP(A3516,Rotación!$A:$A,Rotación!$O:$O,0,0,-1),"")))),"")</f>
        <v>30652000</v>
      </c>
      <c r="I3516" s="13">
        <f>IFERROR(IF($F3516="ALTA",$D3516*0.97,
IF($F3516="MEDIA",$D3516*0.94,
IF($F3516="BAJA",$D3516*0.87,
IF($F3516="LIQUIDAR",_xlfn.XLOOKUP(A3516,Rotación!$A:$A,Rotación!$O:$O,0,0,-1),"")))),"")</f>
        <v>29704000</v>
      </c>
      <c r="J3516" s="13">
        <f>IFERROR(IF($F3516="ALTA",$D3516*0.94,
IF($F3516="MEDIA",$D3516*0.9,
IF($F3516="BAJA",$D3516*0.85,
IF($F3516="LIQUIDAR",_xlfn.XLOOKUP(A3516,Rotación!$A:$A,Rotación!$O:$O,0,0,-1),"")))),"")</f>
        <v>28440000</v>
      </c>
      <c r="K3516" s="13" t="str">
        <f>_xlfn.XLOOKUP(A3516,Rotación!$A:$A,Rotación!$P:$P,"",0,-1)</f>
        <v/>
      </c>
      <c r="L3516" s="25" t="e">
        <f t="shared" si="240"/>
        <v>#VALUE!</v>
      </c>
      <c r="M3516" s="26">
        <f t="shared" si="241"/>
        <v>0.759493670886076</v>
      </c>
    </row>
    <row r="3517" spans="1:13" x14ac:dyDescent="0.3">
      <c r="A3517" t="s">
        <v>9691</v>
      </c>
      <c r="B3517" t="s">
        <v>313</v>
      </c>
      <c r="C3517" t="s">
        <v>313</v>
      </c>
      <c r="D3517">
        <v>15300000</v>
      </c>
      <c r="E3517">
        <v>12200000</v>
      </c>
      <c r="F3517" t="s">
        <v>4033</v>
      </c>
      <c r="G3517" s="13">
        <f>IFERROR(IF($F3517="ALTA",$D3517*1.03,
IF($F3517="MEDIA",$D3517*1,
IF($F3517="BAJA",$D3517*0.92,
IF($F3517="LIQUIDAR",_xlfn.XLOOKUP(A3517,Rotación!$A:$A,Rotación!$O:$O,0,0,-1),"")))),"")</f>
        <v>15300000</v>
      </c>
      <c r="H3517" s="13">
        <f>IFERROR(IF($F3517="ALTA",$D3517*1,
IF($F3517="MEDIA",$D3517*0.97,
IF($F3517="BAJA",$D3517*0.9,
IF($F3517="LIQUIDAR",_xlfn.XLOOKUP(A3517,Rotación!$A:$A,Rotación!$O:$O,0,0,-1),"")))),"")</f>
        <v>14841000</v>
      </c>
      <c r="I3517" s="13">
        <f>IFERROR(IF($F3517="ALTA",$D3517*0.97,
IF($F3517="MEDIA",$D3517*0.94,
IF($F3517="BAJA",$D3517*0.87,
IF($F3517="LIQUIDAR",_xlfn.XLOOKUP(A3517,Rotación!$A:$A,Rotación!$O:$O,0,0,-1),"")))),"")</f>
        <v>14382000</v>
      </c>
      <c r="J3517" s="13">
        <f>IFERROR(IF($F3517="ALTA",$D3517*0.94,
IF($F3517="MEDIA",$D3517*0.9,
IF($F3517="BAJA",$D3517*0.85,
IF($F3517="LIQUIDAR",_xlfn.XLOOKUP(A3517,Rotación!$A:$A,Rotación!$O:$O,0,0,-1),"")))),"")</f>
        <v>13770000</v>
      </c>
      <c r="K3517" s="13" t="str">
        <f>_xlfn.XLOOKUP(A3517,Rotación!$A:$A,Rotación!$P:$P,"",0,-1)</f>
        <v/>
      </c>
      <c r="L3517" s="25" t="e">
        <f t="shared" si="240"/>
        <v>#VALUE!</v>
      </c>
      <c r="M3517" s="26">
        <f t="shared" si="241"/>
        <v>0.79738562091503273</v>
      </c>
    </row>
    <row r="3518" spans="1:13" x14ac:dyDescent="0.3">
      <c r="A3518" t="s">
        <v>9693</v>
      </c>
      <c r="B3518" t="s">
        <v>313</v>
      </c>
      <c r="C3518" t="s">
        <v>313</v>
      </c>
      <c r="D3518">
        <v>16800000</v>
      </c>
      <c r="E3518">
        <v>13500000</v>
      </c>
      <c r="F3518" t="s">
        <v>4033</v>
      </c>
      <c r="G3518" s="13">
        <f>IFERROR(IF($F3518="ALTA",$D3518*1.03,
IF($F3518="MEDIA",$D3518*1,
IF($F3518="BAJA",$D3518*0.92,
IF($F3518="LIQUIDAR",_xlfn.XLOOKUP(A3518,Rotación!$A:$A,Rotación!$O:$O,0,0,-1),"")))),"")</f>
        <v>16800000</v>
      </c>
      <c r="H3518" s="13">
        <f>IFERROR(IF($F3518="ALTA",$D3518*1,
IF($F3518="MEDIA",$D3518*0.97,
IF($F3518="BAJA",$D3518*0.9,
IF($F3518="LIQUIDAR",_xlfn.XLOOKUP(A3518,Rotación!$A:$A,Rotación!$O:$O,0,0,-1),"")))),"")</f>
        <v>16296000</v>
      </c>
      <c r="I3518" s="13">
        <f>IFERROR(IF($F3518="ALTA",$D3518*0.97,
IF($F3518="MEDIA",$D3518*0.94,
IF($F3518="BAJA",$D3518*0.87,
IF($F3518="LIQUIDAR",_xlfn.XLOOKUP(A3518,Rotación!$A:$A,Rotación!$O:$O,0,0,-1),"")))),"")</f>
        <v>15792000</v>
      </c>
      <c r="J3518" s="13">
        <f>IFERROR(IF($F3518="ALTA",$D3518*0.94,
IF($F3518="MEDIA",$D3518*0.9,
IF($F3518="BAJA",$D3518*0.85,
IF($F3518="LIQUIDAR",_xlfn.XLOOKUP(A3518,Rotación!$A:$A,Rotación!$O:$O,0,0,-1),"")))),"")</f>
        <v>15120000</v>
      </c>
      <c r="K3518" s="13" t="str">
        <f>_xlfn.XLOOKUP(A3518,Rotación!$A:$A,Rotación!$P:$P,"",0,-1)</f>
        <v/>
      </c>
      <c r="L3518" s="25" t="e">
        <f t="shared" si="240"/>
        <v>#VALUE!</v>
      </c>
      <c r="M3518" s="26">
        <f t="shared" si="241"/>
        <v>0.8035714285714286</v>
      </c>
    </row>
    <row r="3519" spans="1:13" x14ac:dyDescent="0.3">
      <c r="A3519" t="s">
        <v>9696</v>
      </c>
      <c r="B3519" t="s">
        <v>313</v>
      </c>
      <c r="C3519" t="s">
        <v>313</v>
      </c>
      <c r="D3519">
        <v>16700000</v>
      </c>
      <c r="E3519">
        <v>13500000</v>
      </c>
      <c r="F3519" t="s">
        <v>4033</v>
      </c>
      <c r="G3519" s="13">
        <f>IFERROR(IF($F3519="ALTA",$D3519*1.03,
IF($F3519="MEDIA",$D3519*1,
IF($F3519="BAJA",$D3519*0.92,
IF($F3519="LIQUIDAR",_xlfn.XLOOKUP(A3519,Rotación!$A:$A,Rotación!$O:$O,0,0,-1),"")))),"")</f>
        <v>16700000</v>
      </c>
      <c r="H3519" s="13">
        <f>IFERROR(IF($F3519="ALTA",$D3519*1,
IF($F3519="MEDIA",$D3519*0.97,
IF($F3519="BAJA",$D3519*0.9,
IF($F3519="LIQUIDAR",_xlfn.XLOOKUP(A3519,Rotación!$A:$A,Rotación!$O:$O,0,0,-1),"")))),"")</f>
        <v>16199000</v>
      </c>
      <c r="I3519" s="13">
        <f>IFERROR(IF($F3519="ALTA",$D3519*0.97,
IF($F3519="MEDIA",$D3519*0.94,
IF($F3519="BAJA",$D3519*0.87,
IF($F3519="LIQUIDAR",_xlfn.XLOOKUP(A3519,Rotación!$A:$A,Rotación!$O:$O,0,0,-1),"")))),"")</f>
        <v>15698000</v>
      </c>
      <c r="J3519" s="13">
        <f>IFERROR(IF($F3519="ALTA",$D3519*0.94,
IF($F3519="MEDIA",$D3519*0.9,
IF($F3519="BAJA",$D3519*0.85,
IF($F3519="LIQUIDAR",_xlfn.XLOOKUP(A3519,Rotación!$A:$A,Rotación!$O:$O,0,0,-1),"")))),"")</f>
        <v>15030000</v>
      </c>
      <c r="K3519" s="13" t="str">
        <f>_xlfn.XLOOKUP(A3519,Rotación!$A:$A,Rotación!$P:$P,"",0,-1)</f>
        <v/>
      </c>
      <c r="L3519" s="25" t="e">
        <f t="shared" si="240"/>
        <v>#VALUE!</v>
      </c>
      <c r="M3519" s="26">
        <f t="shared" si="241"/>
        <v>0.80838323353293418</v>
      </c>
    </row>
    <row r="3520" spans="1:13" x14ac:dyDescent="0.3">
      <c r="A3520" t="s">
        <v>9698</v>
      </c>
      <c r="B3520" t="s">
        <v>313</v>
      </c>
      <c r="C3520" t="s">
        <v>313</v>
      </c>
      <c r="D3520">
        <v>22600000</v>
      </c>
      <c r="E3520">
        <v>18000000</v>
      </c>
      <c r="F3520" t="s">
        <v>4033</v>
      </c>
      <c r="G3520" s="13">
        <f>IFERROR(IF($F3520="ALTA",$D3520*1.03,
IF($F3520="MEDIA",$D3520*1,
IF($F3520="BAJA",$D3520*0.92,
IF($F3520="LIQUIDAR",_xlfn.XLOOKUP(A3520,Rotación!$A:$A,Rotación!$O:$O,0,0,-1),"")))),"")</f>
        <v>22600000</v>
      </c>
      <c r="H3520" s="13">
        <f>IFERROR(IF($F3520="ALTA",$D3520*1,
IF($F3520="MEDIA",$D3520*0.97,
IF($F3520="BAJA",$D3520*0.9,
IF($F3520="LIQUIDAR",_xlfn.XLOOKUP(A3520,Rotación!$A:$A,Rotación!$O:$O,0,0,-1),"")))),"")</f>
        <v>21922000</v>
      </c>
      <c r="I3520" s="13">
        <f>IFERROR(IF($F3520="ALTA",$D3520*0.97,
IF($F3520="MEDIA",$D3520*0.94,
IF($F3520="BAJA",$D3520*0.87,
IF($F3520="LIQUIDAR",_xlfn.XLOOKUP(A3520,Rotación!$A:$A,Rotación!$O:$O,0,0,-1),"")))),"")</f>
        <v>21244000</v>
      </c>
      <c r="J3520" s="13">
        <f>IFERROR(IF($F3520="ALTA",$D3520*0.94,
IF($F3520="MEDIA",$D3520*0.9,
IF($F3520="BAJA",$D3520*0.85,
IF($F3520="LIQUIDAR",_xlfn.XLOOKUP(A3520,Rotación!$A:$A,Rotación!$O:$O,0,0,-1),"")))),"")</f>
        <v>20340000</v>
      </c>
      <c r="K3520" s="13" t="str">
        <f>_xlfn.XLOOKUP(A3520,Rotación!$A:$A,Rotación!$P:$P,"",0,-1)</f>
        <v/>
      </c>
      <c r="L3520" s="25" t="e">
        <f t="shared" si="240"/>
        <v>#VALUE!</v>
      </c>
      <c r="M3520" s="26">
        <f t="shared" si="241"/>
        <v>0.79646017699115046</v>
      </c>
    </row>
    <row r="3521" spans="1:13" x14ac:dyDescent="0.3">
      <c r="A3521" t="s">
        <v>9700</v>
      </c>
      <c r="B3521" t="s">
        <v>313</v>
      </c>
      <c r="C3521" t="s">
        <v>313</v>
      </c>
      <c r="D3521">
        <v>9700000</v>
      </c>
      <c r="E3521">
        <v>8000000</v>
      </c>
      <c r="F3521" t="s">
        <v>5390</v>
      </c>
      <c r="G3521" s="13">
        <f>IFERROR(IF($F3521="ALTA",$D3521*1.03,
IF($F3521="MEDIA",$D3521*1,
IF($F3521="BAJA",$D3521*0.92,
IF($F3521="LIQUIDAR",_xlfn.XLOOKUP(A3521,Rotación!$A:$A,Rotación!$O:$O,0,0,-1),"")))),"")</f>
        <v>9991000</v>
      </c>
      <c r="H3521" s="13">
        <f>IFERROR(IF($F3521="ALTA",$D3521*1,
IF($F3521="MEDIA",$D3521*0.97,
IF($F3521="BAJA",$D3521*0.9,
IF($F3521="LIQUIDAR",_xlfn.XLOOKUP(A3521,Rotación!$A:$A,Rotación!$O:$O,0,0,-1),"")))),"")</f>
        <v>9700000</v>
      </c>
      <c r="I3521" s="13">
        <f>IFERROR(IF($F3521="ALTA",$D3521*0.97,
IF($F3521="MEDIA",$D3521*0.94,
IF($F3521="BAJA",$D3521*0.87,
IF($F3521="LIQUIDAR",_xlfn.XLOOKUP(A3521,Rotación!$A:$A,Rotación!$O:$O,0,0,-1),"")))),"")</f>
        <v>9409000</v>
      </c>
      <c r="J3521" s="13">
        <f>IFERROR(IF($F3521="ALTA",$D3521*0.94,
IF($F3521="MEDIA",$D3521*0.9,
IF($F3521="BAJA",$D3521*0.85,
IF($F3521="LIQUIDAR",_xlfn.XLOOKUP(A3521,Rotación!$A:$A,Rotación!$O:$O,0,0,-1),"")))),"")</f>
        <v>9118000</v>
      </c>
      <c r="K3521" s="13" t="str">
        <f>_xlfn.XLOOKUP(A3521,Rotación!$A:$A,Rotación!$P:$P,"",0,-1)</f>
        <v/>
      </c>
      <c r="L3521" s="25" t="e">
        <f t="shared" si="240"/>
        <v>#VALUE!</v>
      </c>
      <c r="M3521" s="26">
        <f t="shared" si="241"/>
        <v>0.82474226804123707</v>
      </c>
    </row>
    <row r="3522" spans="1:13" x14ac:dyDescent="0.3">
      <c r="A3522" t="s">
        <v>9702</v>
      </c>
      <c r="B3522" t="s">
        <v>313</v>
      </c>
      <c r="C3522" t="s">
        <v>313</v>
      </c>
      <c r="D3522">
        <v>11200000</v>
      </c>
      <c r="E3522">
        <v>9000000</v>
      </c>
      <c r="F3522" t="s">
        <v>4033</v>
      </c>
      <c r="G3522" s="13">
        <f>IFERROR(IF($F3522="ALTA",$D3522*1.03,
IF($F3522="MEDIA",$D3522*1,
IF($F3522="BAJA",$D3522*0.92,
IF($F3522="LIQUIDAR",_xlfn.XLOOKUP(A3522,Rotación!$A:$A,Rotación!$O:$O,0,0,-1),"")))),"")</f>
        <v>11200000</v>
      </c>
      <c r="H3522" s="13">
        <f>IFERROR(IF($F3522="ALTA",$D3522*1,
IF($F3522="MEDIA",$D3522*0.97,
IF($F3522="BAJA",$D3522*0.9,
IF($F3522="LIQUIDAR",_xlfn.XLOOKUP(A3522,Rotación!$A:$A,Rotación!$O:$O,0,0,-1),"")))),"")</f>
        <v>10864000</v>
      </c>
      <c r="I3522" s="13">
        <f>IFERROR(IF($F3522="ALTA",$D3522*0.97,
IF($F3522="MEDIA",$D3522*0.94,
IF($F3522="BAJA",$D3522*0.87,
IF($F3522="LIQUIDAR",_xlfn.XLOOKUP(A3522,Rotación!$A:$A,Rotación!$O:$O,0,0,-1),"")))),"")</f>
        <v>10528000</v>
      </c>
      <c r="J3522" s="13">
        <f>IFERROR(IF($F3522="ALTA",$D3522*0.94,
IF($F3522="MEDIA",$D3522*0.9,
IF($F3522="BAJA",$D3522*0.85,
IF($F3522="LIQUIDAR",_xlfn.XLOOKUP(A3522,Rotación!$A:$A,Rotación!$O:$O,0,0,-1),"")))),"")</f>
        <v>10080000</v>
      </c>
      <c r="K3522" s="13" t="str">
        <f>_xlfn.XLOOKUP(A3522,Rotación!$A:$A,Rotación!$P:$P,"",0,-1)</f>
        <v/>
      </c>
      <c r="L3522" s="25" t="e">
        <f t="shared" si="240"/>
        <v>#VALUE!</v>
      </c>
      <c r="M3522" s="26">
        <f t="shared" si="241"/>
        <v>0.8035714285714286</v>
      </c>
    </row>
    <row r="3523" spans="1:13" x14ac:dyDescent="0.3">
      <c r="A3523" t="s">
        <v>5399</v>
      </c>
      <c r="B3523" t="s">
        <v>313</v>
      </c>
      <c r="C3523" t="s">
        <v>313</v>
      </c>
      <c r="D3523">
        <v>9300000</v>
      </c>
      <c r="E3523">
        <v>7700000</v>
      </c>
      <c r="F3523" t="s">
        <v>4033</v>
      </c>
      <c r="G3523" s="13">
        <f>IFERROR(IF($F3523="ALTA",$D3523*1.03,
IF($F3523="MEDIA",$D3523*1,
IF($F3523="BAJA",$D3523*0.92,
IF($F3523="LIQUIDAR",_xlfn.XLOOKUP(A3523,Rotación!$A:$A,Rotación!$O:$O,0,0,-1),"")))),"")</f>
        <v>9300000</v>
      </c>
      <c r="H3523" s="13">
        <f>IFERROR(IF($F3523="ALTA",$D3523*1,
IF($F3523="MEDIA",$D3523*0.97,
IF($F3523="BAJA",$D3523*0.9,
IF($F3523="LIQUIDAR",_xlfn.XLOOKUP(A3523,Rotación!$A:$A,Rotación!$O:$O,0,0,-1),"")))),"")</f>
        <v>9021000</v>
      </c>
      <c r="I3523" s="13">
        <f>IFERROR(IF($F3523="ALTA",$D3523*0.97,
IF($F3523="MEDIA",$D3523*0.94,
IF($F3523="BAJA",$D3523*0.87,
IF($F3523="LIQUIDAR",_xlfn.XLOOKUP(A3523,Rotación!$A:$A,Rotación!$O:$O,0,0,-1),"")))),"")</f>
        <v>8742000</v>
      </c>
      <c r="J3523" s="13">
        <f>IFERROR(IF($F3523="ALTA",$D3523*0.94,
IF($F3523="MEDIA",$D3523*0.9,
IF($F3523="BAJA",$D3523*0.85,
IF($F3523="LIQUIDAR",_xlfn.XLOOKUP(A3523,Rotación!$A:$A,Rotación!$O:$O,0,0,-1),"")))),"")</f>
        <v>8370000</v>
      </c>
      <c r="K3523" s="13" t="str">
        <f>_xlfn.XLOOKUP(A3523,Rotación!$A:$A,Rotación!$P:$P,"",0,-1)</f>
        <v/>
      </c>
      <c r="L3523" s="25" t="e">
        <f t="shared" si="240"/>
        <v>#VALUE!</v>
      </c>
      <c r="M3523" s="26">
        <f t="shared" si="241"/>
        <v>0.82795698924731187</v>
      </c>
    </row>
    <row r="3524" spans="1:13" x14ac:dyDescent="0.3">
      <c r="A3524" t="s">
        <v>9705</v>
      </c>
      <c r="B3524" t="s">
        <v>313</v>
      </c>
      <c r="C3524" t="s">
        <v>313</v>
      </c>
      <c r="D3524">
        <v>22500000</v>
      </c>
      <c r="E3524">
        <v>18000000</v>
      </c>
      <c r="F3524" t="s">
        <v>4033</v>
      </c>
      <c r="G3524" s="13">
        <f>IFERROR(IF($F3524="ALTA",$D3524*1.03,
IF($F3524="MEDIA",$D3524*1,
IF($F3524="BAJA",$D3524*0.92,
IF($F3524="LIQUIDAR",_xlfn.XLOOKUP(A3524,Rotación!$A:$A,Rotación!$O:$O,0,0,-1),"")))),"")</f>
        <v>22500000</v>
      </c>
      <c r="H3524" s="13">
        <f>IFERROR(IF($F3524="ALTA",$D3524*1,
IF($F3524="MEDIA",$D3524*0.97,
IF($F3524="BAJA",$D3524*0.9,
IF($F3524="LIQUIDAR",_xlfn.XLOOKUP(A3524,Rotación!$A:$A,Rotación!$O:$O,0,0,-1),"")))),"")</f>
        <v>21825000</v>
      </c>
      <c r="I3524" s="13">
        <f>IFERROR(IF($F3524="ALTA",$D3524*0.97,
IF($F3524="MEDIA",$D3524*0.94,
IF($F3524="BAJA",$D3524*0.87,
IF($F3524="LIQUIDAR",_xlfn.XLOOKUP(A3524,Rotación!$A:$A,Rotación!$O:$O,0,0,-1),"")))),"")</f>
        <v>21150000</v>
      </c>
      <c r="J3524" s="13">
        <f>IFERROR(IF($F3524="ALTA",$D3524*0.94,
IF($F3524="MEDIA",$D3524*0.9,
IF($F3524="BAJA",$D3524*0.85,
IF($F3524="LIQUIDAR",_xlfn.XLOOKUP(A3524,Rotación!$A:$A,Rotación!$O:$O,0,0,-1),"")))),"")</f>
        <v>20250000</v>
      </c>
      <c r="K3524" s="13" t="str">
        <f>_xlfn.XLOOKUP(A3524,Rotación!$A:$A,Rotación!$P:$P,"",0,-1)</f>
        <v/>
      </c>
      <c r="L3524" s="25" t="e">
        <f t="shared" si="240"/>
        <v>#VALUE!</v>
      </c>
      <c r="M3524" s="26">
        <f t="shared" si="241"/>
        <v>0.8</v>
      </c>
    </row>
    <row r="3525" spans="1:13" x14ac:dyDescent="0.3">
      <c r="A3525" t="s">
        <v>9707</v>
      </c>
      <c r="B3525" t="s">
        <v>313</v>
      </c>
      <c r="C3525" t="s">
        <v>313</v>
      </c>
      <c r="D3525">
        <v>12200000</v>
      </c>
      <c r="E3525">
        <v>9500000</v>
      </c>
      <c r="F3525" t="s">
        <v>4033</v>
      </c>
      <c r="G3525" s="13">
        <f>IFERROR(IF($F3525="ALTA",$D3525*1.03,
IF($F3525="MEDIA",$D3525*1,
IF($F3525="BAJA",$D3525*0.92,
IF($F3525="LIQUIDAR",_xlfn.XLOOKUP(A3525,Rotación!$A:$A,Rotación!$O:$O,0,0,-1),"")))),"")</f>
        <v>12200000</v>
      </c>
      <c r="H3525" s="13">
        <f>IFERROR(IF($F3525="ALTA",$D3525*1,
IF($F3525="MEDIA",$D3525*0.97,
IF($F3525="BAJA",$D3525*0.9,
IF($F3525="LIQUIDAR",_xlfn.XLOOKUP(A3525,Rotación!$A:$A,Rotación!$O:$O,0,0,-1),"")))),"")</f>
        <v>11834000</v>
      </c>
      <c r="I3525" s="13">
        <f>IFERROR(IF($F3525="ALTA",$D3525*0.97,
IF($F3525="MEDIA",$D3525*0.94,
IF($F3525="BAJA",$D3525*0.87,
IF($F3525="LIQUIDAR",_xlfn.XLOOKUP(A3525,Rotación!$A:$A,Rotación!$O:$O,0,0,-1),"")))),"")</f>
        <v>11468000</v>
      </c>
      <c r="J3525" s="13">
        <f>IFERROR(IF($F3525="ALTA",$D3525*0.94,
IF($F3525="MEDIA",$D3525*0.9,
IF($F3525="BAJA",$D3525*0.85,
IF($F3525="LIQUIDAR",_xlfn.XLOOKUP(A3525,Rotación!$A:$A,Rotación!$O:$O,0,0,-1),"")))),"")</f>
        <v>10980000</v>
      </c>
      <c r="K3525" s="13" t="str">
        <f>_xlfn.XLOOKUP(A3525,Rotación!$A:$A,Rotación!$P:$P,"",0,-1)</f>
        <v/>
      </c>
      <c r="L3525" s="25" t="e">
        <f t="shared" si="240"/>
        <v>#VALUE!</v>
      </c>
      <c r="M3525" s="26">
        <f t="shared" si="241"/>
        <v>0.77868852459016391</v>
      </c>
    </row>
    <row r="3526" spans="1:13" x14ac:dyDescent="0.3">
      <c r="A3526" t="s">
        <v>9709</v>
      </c>
      <c r="B3526" t="s">
        <v>313</v>
      </c>
      <c r="C3526" t="s">
        <v>313</v>
      </c>
      <c r="D3526">
        <v>17000000</v>
      </c>
      <c r="E3526">
        <v>14000000</v>
      </c>
      <c r="F3526" t="s">
        <v>4033</v>
      </c>
      <c r="G3526" s="13">
        <f>IFERROR(IF($F3526="ALTA",$D3526*1.03,
IF($F3526="MEDIA",$D3526*1,
IF($F3526="BAJA",$D3526*0.92,
IF($F3526="LIQUIDAR",_xlfn.XLOOKUP(A3526,Rotación!$A:$A,Rotación!$O:$O,0,0,-1),"")))),"")</f>
        <v>17000000</v>
      </c>
      <c r="H3526" s="13">
        <f>IFERROR(IF($F3526="ALTA",$D3526*1,
IF($F3526="MEDIA",$D3526*0.97,
IF($F3526="BAJA",$D3526*0.9,
IF($F3526="LIQUIDAR",_xlfn.XLOOKUP(A3526,Rotación!$A:$A,Rotación!$O:$O,0,0,-1),"")))),"")</f>
        <v>16490000</v>
      </c>
      <c r="I3526" s="13">
        <f>IFERROR(IF($F3526="ALTA",$D3526*0.97,
IF($F3526="MEDIA",$D3526*0.94,
IF($F3526="BAJA",$D3526*0.87,
IF($F3526="LIQUIDAR",_xlfn.XLOOKUP(A3526,Rotación!$A:$A,Rotación!$O:$O,0,0,-1),"")))),"")</f>
        <v>15980000</v>
      </c>
      <c r="J3526" s="13">
        <f>IFERROR(IF($F3526="ALTA",$D3526*0.94,
IF($F3526="MEDIA",$D3526*0.9,
IF($F3526="BAJA",$D3526*0.85,
IF($F3526="LIQUIDAR",_xlfn.XLOOKUP(A3526,Rotación!$A:$A,Rotación!$O:$O,0,0,-1),"")))),"")</f>
        <v>15300000</v>
      </c>
      <c r="K3526" s="13">
        <f>_xlfn.XLOOKUP(A3526,Rotación!$A:$A,Rotación!$P:$P,"",0,-1)</f>
        <v>16990000</v>
      </c>
      <c r="L3526" s="25">
        <f t="shared" si="240"/>
        <v>-10000</v>
      </c>
      <c r="M3526" s="26">
        <f t="shared" si="241"/>
        <v>0.82352941176470584</v>
      </c>
    </row>
    <row r="3527" spans="1:13" x14ac:dyDescent="0.3">
      <c r="A3527" t="s">
        <v>9712</v>
      </c>
      <c r="B3527" t="s">
        <v>313</v>
      </c>
      <c r="C3527" t="s">
        <v>313</v>
      </c>
      <c r="D3527">
        <v>13700000</v>
      </c>
      <c r="E3527">
        <v>11100000</v>
      </c>
      <c r="F3527" t="s">
        <v>4033</v>
      </c>
      <c r="G3527" s="13">
        <f>IFERROR(IF($F3527="ALTA",$D3527*1.03,
IF($F3527="MEDIA",$D3527*1,
IF($F3527="BAJA",$D3527*0.92,
IF($F3527="LIQUIDAR",_xlfn.XLOOKUP(A3527,Rotación!$A:$A,Rotación!$O:$O,0,0,-1),"")))),"")</f>
        <v>13700000</v>
      </c>
      <c r="H3527" s="13">
        <f>IFERROR(IF($F3527="ALTA",$D3527*1,
IF($F3527="MEDIA",$D3527*0.97,
IF($F3527="BAJA",$D3527*0.9,
IF($F3527="LIQUIDAR",_xlfn.XLOOKUP(A3527,Rotación!$A:$A,Rotación!$O:$O,0,0,-1),"")))),"")</f>
        <v>13289000</v>
      </c>
      <c r="I3527" s="13">
        <f>IFERROR(IF($F3527="ALTA",$D3527*0.97,
IF($F3527="MEDIA",$D3527*0.94,
IF($F3527="BAJA",$D3527*0.87,
IF($F3527="LIQUIDAR",_xlfn.XLOOKUP(A3527,Rotación!$A:$A,Rotación!$O:$O,0,0,-1),"")))),"")</f>
        <v>12878000</v>
      </c>
      <c r="J3527" s="13">
        <f>IFERROR(IF($F3527="ALTA",$D3527*0.94,
IF($F3527="MEDIA",$D3527*0.9,
IF($F3527="BAJA",$D3527*0.85,
IF($F3527="LIQUIDAR",_xlfn.XLOOKUP(A3527,Rotación!$A:$A,Rotación!$O:$O,0,0,-1),"")))),"")</f>
        <v>12330000</v>
      </c>
      <c r="K3527" s="13" t="str">
        <f>_xlfn.XLOOKUP(A3527,Rotación!$A:$A,Rotación!$P:$P,"",0,-1)</f>
        <v/>
      </c>
      <c r="L3527" s="25" t="e">
        <f t="shared" si="240"/>
        <v>#VALUE!</v>
      </c>
      <c r="M3527" s="26">
        <f t="shared" si="241"/>
        <v>0.81021897810218979</v>
      </c>
    </row>
    <row r="3528" spans="1:13" x14ac:dyDescent="0.3">
      <c r="A3528" t="s">
        <v>9714</v>
      </c>
      <c r="B3528" t="s">
        <v>313</v>
      </c>
      <c r="C3528" t="s">
        <v>313</v>
      </c>
      <c r="D3528">
        <v>16500000</v>
      </c>
      <c r="E3528">
        <v>13000000</v>
      </c>
      <c r="F3528" t="s">
        <v>4033</v>
      </c>
      <c r="G3528" s="13">
        <f>IFERROR(IF($F3528="ALTA",$D3528*1.03,
IF($F3528="MEDIA",$D3528*1,
IF($F3528="BAJA",$D3528*0.92,
IF($F3528="LIQUIDAR",_xlfn.XLOOKUP(A3528,Rotación!$A:$A,Rotación!$O:$O,0,0,-1),"")))),"")</f>
        <v>16500000</v>
      </c>
      <c r="H3528" s="13">
        <f>IFERROR(IF($F3528="ALTA",$D3528*1,
IF($F3528="MEDIA",$D3528*0.97,
IF($F3528="BAJA",$D3528*0.9,
IF($F3528="LIQUIDAR",_xlfn.XLOOKUP(A3528,Rotación!$A:$A,Rotación!$O:$O,0,0,-1),"")))),"")</f>
        <v>16005000</v>
      </c>
      <c r="I3528" s="13">
        <f>IFERROR(IF($F3528="ALTA",$D3528*0.97,
IF($F3528="MEDIA",$D3528*0.94,
IF($F3528="BAJA",$D3528*0.87,
IF($F3528="LIQUIDAR",_xlfn.XLOOKUP(A3528,Rotación!$A:$A,Rotación!$O:$O,0,0,-1),"")))),"")</f>
        <v>15510000</v>
      </c>
      <c r="J3528" s="13">
        <f>IFERROR(IF($F3528="ALTA",$D3528*0.94,
IF($F3528="MEDIA",$D3528*0.9,
IF($F3528="BAJA",$D3528*0.85,
IF($F3528="LIQUIDAR",_xlfn.XLOOKUP(A3528,Rotación!$A:$A,Rotación!$O:$O,0,0,-1),"")))),"")</f>
        <v>14850000</v>
      </c>
      <c r="K3528" s="13" t="str">
        <f>_xlfn.XLOOKUP(A3528,Rotación!$A:$A,Rotación!$P:$P,"",0,-1)</f>
        <v/>
      </c>
      <c r="L3528" s="25" t="e">
        <f t="shared" si="240"/>
        <v>#VALUE!</v>
      </c>
      <c r="M3528" s="26">
        <f t="shared" si="241"/>
        <v>0.78787878787878785</v>
      </c>
    </row>
    <row r="3529" spans="1:13" x14ac:dyDescent="0.3">
      <c r="A3529" t="s">
        <v>9716</v>
      </c>
      <c r="B3529" t="s">
        <v>313</v>
      </c>
      <c r="C3529" t="s">
        <v>313</v>
      </c>
      <c r="D3529">
        <v>12100000</v>
      </c>
      <c r="E3529">
        <v>9700000</v>
      </c>
      <c r="F3529" t="s">
        <v>4033</v>
      </c>
      <c r="G3529" s="13">
        <f>IFERROR(IF($F3529="ALTA",$D3529*1.03,
IF($F3529="MEDIA",$D3529*1,
IF($F3529="BAJA",$D3529*0.92,
IF($F3529="LIQUIDAR",_xlfn.XLOOKUP(A3529,Rotación!$A:$A,Rotación!$O:$O,0,0,-1),"")))),"")</f>
        <v>12100000</v>
      </c>
      <c r="H3529" s="13">
        <f>IFERROR(IF($F3529="ALTA",$D3529*1,
IF($F3529="MEDIA",$D3529*0.97,
IF($F3529="BAJA",$D3529*0.9,
IF($F3529="LIQUIDAR",_xlfn.XLOOKUP(A3529,Rotación!$A:$A,Rotación!$O:$O,0,0,-1),"")))),"")</f>
        <v>11737000</v>
      </c>
      <c r="I3529" s="13">
        <f>IFERROR(IF($F3529="ALTA",$D3529*0.97,
IF($F3529="MEDIA",$D3529*0.94,
IF($F3529="BAJA",$D3529*0.87,
IF($F3529="LIQUIDAR",_xlfn.XLOOKUP(A3529,Rotación!$A:$A,Rotación!$O:$O,0,0,-1),"")))),"")</f>
        <v>11374000</v>
      </c>
      <c r="J3529" s="13">
        <f>IFERROR(IF($F3529="ALTA",$D3529*0.94,
IF($F3529="MEDIA",$D3529*0.9,
IF($F3529="BAJA",$D3529*0.85,
IF($F3529="LIQUIDAR",_xlfn.XLOOKUP(A3529,Rotación!$A:$A,Rotación!$O:$O,0,0,-1),"")))),"")</f>
        <v>10890000</v>
      </c>
      <c r="K3529" s="13" t="str">
        <f>_xlfn.XLOOKUP(A3529,Rotación!$A:$A,Rotación!$P:$P,"",0,-1)</f>
        <v/>
      </c>
      <c r="L3529" s="25" t="e">
        <f t="shared" si="240"/>
        <v>#VALUE!</v>
      </c>
      <c r="M3529" s="26">
        <f t="shared" si="241"/>
        <v>0.80165289256198347</v>
      </c>
    </row>
    <row r="3530" spans="1:13" x14ac:dyDescent="0.3">
      <c r="A3530" t="s">
        <v>9718</v>
      </c>
      <c r="B3530" t="s">
        <v>313</v>
      </c>
      <c r="C3530" t="s">
        <v>313</v>
      </c>
      <c r="D3530">
        <v>7550000</v>
      </c>
      <c r="E3530">
        <v>6150000</v>
      </c>
      <c r="F3530" t="s">
        <v>4033</v>
      </c>
      <c r="G3530" s="13">
        <f>IFERROR(IF($F3530="ALTA",$D3530*1.03,
IF($F3530="MEDIA",$D3530*1,
IF($F3530="BAJA",$D3530*0.92,
IF($F3530="LIQUIDAR",_xlfn.XLOOKUP(A3530,Rotación!$A:$A,Rotación!$O:$O,0,0,-1),"")))),"")</f>
        <v>7550000</v>
      </c>
      <c r="H3530" s="13">
        <f>IFERROR(IF($F3530="ALTA",$D3530*1,
IF($F3530="MEDIA",$D3530*0.97,
IF($F3530="BAJA",$D3530*0.9,
IF($F3530="LIQUIDAR",_xlfn.XLOOKUP(A3530,Rotación!$A:$A,Rotación!$O:$O,0,0,-1),"")))),"")</f>
        <v>7323500</v>
      </c>
      <c r="I3530" s="13">
        <f>IFERROR(IF($F3530="ALTA",$D3530*0.97,
IF($F3530="MEDIA",$D3530*0.94,
IF($F3530="BAJA",$D3530*0.87,
IF($F3530="LIQUIDAR",_xlfn.XLOOKUP(A3530,Rotación!$A:$A,Rotación!$O:$O,0,0,-1),"")))),"")</f>
        <v>7097000</v>
      </c>
      <c r="J3530" s="13">
        <f>IFERROR(IF($F3530="ALTA",$D3530*0.94,
IF($F3530="MEDIA",$D3530*0.9,
IF($F3530="BAJA",$D3530*0.85,
IF($F3530="LIQUIDAR",_xlfn.XLOOKUP(A3530,Rotación!$A:$A,Rotación!$O:$O,0,0,-1),"")))),"")</f>
        <v>6795000</v>
      </c>
      <c r="K3530" s="13" t="str">
        <f>_xlfn.XLOOKUP(A3530,Rotación!$A:$A,Rotación!$P:$P,"",0,-1)</f>
        <v/>
      </c>
      <c r="L3530" s="25" t="e">
        <f t="shared" si="240"/>
        <v>#VALUE!</v>
      </c>
      <c r="M3530" s="26">
        <f t="shared" si="241"/>
        <v>0.81456953642384111</v>
      </c>
    </row>
    <row r="3531" spans="1:13" x14ac:dyDescent="0.3">
      <c r="A3531" t="s">
        <v>9720</v>
      </c>
      <c r="B3531" t="s">
        <v>313</v>
      </c>
      <c r="C3531" t="s">
        <v>313</v>
      </c>
      <c r="D3531">
        <v>24100000</v>
      </c>
      <c r="E3531">
        <v>20000000</v>
      </c>
      <c r="F3531" t="s">
        <v>4033</v>
      </c>
      <c r="G3531" s="13">
        <f>IFERROR(IF($F3531="ALTA",$D3531*1.03,
IF($F3531="MEDIA",$D3531*1,
IF($F3531="BAJA",$D3531*0.92,
IF($F3531="LIQUIDAR",_xlfn.XLOOKUP(A3531,Rotación!$A:$A,Rotación!$O:$O,0,0,-1),"")))),"")</f>
        <v>24100000</v>
      </c>
      <c r="H3531" s="13">
        <f>IFERROR(IF($F3531="ALTA",$D3531*1,
IF($F3531="MEDIA",$D3531*0.97,
IF($F3531="BAJA",$D3531*0.9,
IF($F3531="LIQUIDAR",_xlfn.XLOOKUP(A3531,Rotación!$A:$A,Rotación!$O:$O,0,0,-1),"")))),"")</f>
        <v>23377000</v>
      </c>
      <c r="I3531" s="13">
        <f>IFERROR(IF($F3531="ALTA",$D3531*0.97,
IF($F3531="MEDIA",$D3531*0.94,
IF($F3531="BAJA",$D3531*0.87,
IF($F3531="LIQUIDAR",_xlfn.XLOOKUP(A3531,Rotación!$A:$A,Rotación!$O:$O,0,0,-1),"")))),"")</f>
        <v>22654000</v>
      </c>
      <c r="J3531" s="13">
        <f>IFERROR(IF($F3531="ALTA",$D3531*0.94,
IF($F3531="MEDIA",$D3531*0.9,
IF($F3531="BAJA",$D3531*0.85,
IF($F3531="LIQUIDAR",_xlfn.XLOOKUP(A3531,Rotación!$A:$A,Rotación!$O:$O,0,0,-1),"")))),"")</f>
        <v>21690000</v>
      </c>
      <c r="K3531" s="13" t="str">
        <f>_xlfn.XLOOKUP(A3531,Rotación!$A:$A,Rotación!$P:$P,"",0,-1)</f>
        <v/>
      </c>
      <c r="L3531" s="25" t="e">
        <f t="shared" si="240"/>
        <v>#VALUE!</v>
      </c>
      <c r="M3531" s="26">
        <f t="shared" si="241"/>
        <v>0.82987551867219922</v>
      </c>
    </row>
    <row r="3532" spans="1:13" x14ac:dyDescent="0.3">
      <c r="A3532" t="s">
        <v>9477</v>
      </c>
      <c r="B3532" t="s">
        <v>313</v>
      </c>
      <c r="C3532" t="s">
        <v>313</v>
      </c>
      <c r="D3532">
        <v>23400000</v>
      </c>
      <c r="E3532">
        <v>19200000</v>
      </c>
      <c r="F3532" t="s">
        <v>4033</v>
      </c>
      <c r="G3532" s="13">
        <f>IFERROR(IF($F3532="ALTA",$D3532*1.03,
IF($F3532="MEDIA",$D3532*1,
IF($F3532="BAJA",$D3532*0.92,
IF($F3532="LIQUIDAR",_xlfn.XLOOKUP(A3532,Rotación!$A:$A,Rotación!$O:$O,0,0,-1),"")))),"")</f>
        <v>23400000</v>
      </c>
      <c r="H3532" s="13">
        <f>IFERROR(IF($F3532="ALTA",$D3532*1,
IF($F3532="MEDIA",$D3532*0.97,
IF($F3532="BAJA",$D3532*0.9,
IF($F3532="LIQUIDAR",_xlfn.XLOOKUP(A3532,Rotación!$A:$A,Rotación!$O:$O,0,0,-1),"")))),"")</f>
        <v>22698000</v>
      </c>
      <c r="I3532" s="13">
        <f>IFERROR(IF($F3532="ALTA",$D3532*0.97,
IF($F3532="MEDIA",$D3532*0.94,
IF($F3532="BAJA",$D3532*0.87,
IF($F3532="LIQUIDAR",_xlfn.XLOOKUP(A3532,Rotación!$A:$A,Rotación!$O:$O,0,0,-1),"")))),"")</f>
        <v>21996000</v>
      </c>
      <c r="J3532" s="13">
        <f>IFERROR(IF($F3532="ALTA",$D3532*0.94,
IF($F3532="MEDIA",$D3532*0.9,
IF($F3532="BAJA",$D3532*0.85,
IF($F3532="LIQUIDAR",_xlfn.XLOOKUP(A3532,Rotación!$A:$A,Rotación!$O:$O,0,0,-1),"")))),"")</f>
        <v>21060000</v>
      </c>
      <c r="K3532" s="13" t="str">
        <f>_xlfn.XLOOKUP(A3532,Rotación!$A:$A,Rotación!$P:$P,"",0,-1)</f>
        <v/>
      </c>
      <c r="L3532" s="25" t="e">
        <f t="shared" si="240"/>
        <v>#VALUE!</v>
      </c>
      <c r="M3532" s="26">
        <f t="shared" si="241"/>
        <v>0.82051282051282048</v>
      </c>
    </row>
    <row r="3533" spans="1:13" x14ac:dyDescent="0.3">
      <c r="A3533" t="s">
        <v>988</v>
      </c>
      <c r="B3533" t="s">
        <v>313</v>
      </c>
      <c r="C3533" t="s">
        <v>313</v>
      </c>
      <c r="D3533">
        <v>29600000</v>
      </c>
      <c r="E3533">
        <v>25500000</v>
      </c>
      <c r="F3533" t="s">
        <v>4033</v>
      </c>
      <c r="G3533" s="13">
        <f>IFERROR(IF($F3533="ALTA",$D3533*1.03,
IF($F3533="MEDIA",$D3533*1,
IF($F3533="BAJA",$D3533*0.92,
IF($F3533="LIQUIDAR",_xlfn.XLOOKUP(A3533,Rotación!$A:$A,Rotación!$O:$O,0,0,-1),"")))),"")</f>
        <v>29600000</v>
      </c>
      <c r="H3533" s="13">
        <f>IFERROR(IF($F3533="ALTA",$D3533*1,
IF($F3533="MEDIA",$D3533*0.97,
IF($F3533="BAJA",$D3533*0.9,
IF($F3533="LIQUIDAR",_xlfn.XLOOKUP(A3533,Rotación!$A:$A,Rotación!$O:$O,0,0,-1),"")))),"")</f>
        <v>28712000</v>
      </c>
      <c r="I3533" s="13">
        <f>IFERROR(IF($F3533="ALTA",$D3533*0.97,
IF($F3533="MEDIA",$D3533*0.94,
IF($F3533="BAJA",$D3533*0.87,
IF($F3533="LIQUIDAR",_xlfn.XLOOKUP(A3533,Rotación!$A:$A,Rotación!$O:$O,0,0,-1),"")))),"")</f>
        <v>27824000</v>
      </c>
      <c r="J3533" s="13">
        <f>IFERROR(IF($F3533="ALTA",$D3533*0.94,
IF($F3533="MEDIA",$D3533*0.9,
IF($F3533="BAJA",$D3533*0.85,
IF($F3533="LIQUIDAR",_xlfn.XLOOKUP(A3533,Rotación!$A:$A,Rotación!$O:$O,0,0,-1),"")))),"")</f>
        <v>26640000</v>
      </c>
      <c r="K3533" s="13" t="str">
        <f>_xlfn.XLOOKUP(A3533,Rotación!$A:$A,Rotación!$P:$P,"",0,-1)</f>
        <v/>
      </c>
      <c r="L3533" s="25" t="e">
        <f t="shared" si="240"/>
        <v>#VALUE!</v>
      </c>
      <c r="M3533" s="26">
        <f t="shared" si="241"/>
        <v>0.86148648648648651</v>
      </c>
    </row>
    <row r="3534" spans="1:13" x14ac:dyDescent="0.3">
      <c r="A3534" t="s">
        <v>9722</v>
      </c>
      <c r="B3534" t="s">
        <v>313</v>
      </c>
      <c r="C3534" t="s">
        <v>313</v>
      </c>
      <c r="D3534">
        <v>16900000</v>
      </c>
      <c r="E3534">
        <v>13500000</v>
      </c>
      <c r="F3534" t="s">
        <v>5391</v>
      </c>
      <c r="G3534" s="13">
        <f>IFERROR(IF($F3534="ALTA",$D3534*1.03,
IF($F3534="MEDIA",$D3534*1,
IF($F3534="BAJA",$D3534*0.92,
IF($F3534="LIQUIDAR",_xlfn.XLOOKUP(A3534,Rotación!$A:$A,Rotación!$O:$O,0,0,-1),"")))),"")</f>
        <v>15548000</v>
      </c>
      <c r="H3534" s="13">
        <f>IFERROR(IF($F3534="ALTA",$D3534*1,
IF($F3534="MEDIA",$D3534*0.97,
IF($F3534="BAJA",$D3534*0.9,
IF($F3534="LIQUIDAR",_xlfn.XLOOKUP(A3534,Rotación!$A:$A,Rotación!$O:$O,0,0,-1),"")))),"")</f>
        <v>15210000</v>
      </c>
      <c r="I3534" s="13">
        <f>IFERROR(IF($F3534="ALTA",$D3534*0.97,
IF($F3534="MEDIA",$D3534*0.94,
IF($F3534="BAJA",$D3534*0.87,
IF($F3534="LIQUIDAR",_xlfn.XLOOKUP(A3534,Rotación!$A:$A,Rotación!$O:$O,0,0,-1),"")))),"")</f>
        <v>14703000</v>
      </c>
      <c r="J3534" s="13">
        <f>IFERROR(IF($F3534="ALTA",$D3534*0.94,
IF($F3534="MEDIA",$D3534*0.9,
IF($F3534="BAJA",$D3534*0.85,
IF($F3534="LIQUIDAR",_xlfn.XLOOKUP(A3534,Rotación!$A:$A,Rotación!$O:$O,0,0,-1),"")))),"")</f>
        <v>14365000</v>
      </c>
      <c r="K3534" s="13" t="str">
        <f>_xlfn.XLOOKUP(A3534,Rotación!$A:$A,Rotación!$P:$P,"",0,-1)</f>
        <v/>
      </c>
      <c r="L3534" s="25" t="e">
        <f t="shared" si="240"/>
        <v>#VALUE!</v>
      </c>
      <c r="M3534" s="26">
        <f t="shared" si="241"/>
        <v>0.79881656804733725</v>
      </c>
    </row>
    <row r="3535" spans="1:13" x14ac:dyDescent="0.3">
      <c r="A3535" t="s">
        <v>9724</v>
      </c>
      <c r="B3535" t="s">
        <v>313</v>
      </c>
      <c r="C3535" t="s">
        <v>313</v>
      </c>
      <c r="D3535">
        <v>16300000</v>
      </c>
      <c r="E3535">
        <v>12000000</v>
      </c>
      <c r="F3535" t="s">
        <v>5391</v>
      </c>
      <c r="G3535" s="13">
        <f>IFERROR(IF($F3535="ALTA",$D3535*1.03,
IF($F3535="MEDIA",$D3535*1,
IF($F3535="BAJA",$D3535*0.92,
IF($F3535="LIQUIDAR",_xlfn.XLOOKUP(A3535,Rotación!$A:$A,Rotación!$O:$O,0,0,-1),"")))),"")</f>
        <v>14996000</v>
      </c>
      <c r="H3535" s="13">
        <f>IFERROR(IF($F3535="ALTA",$D3535*1,
IF($F3535="MEDIA",$D3535*0.97,
IF($F3535="BAJA",$D3535*0.9,
IF($F3535="LIQUIDAR",_xlfn.XLOOKUP(A3535,Rotación!$A:$A,Rotación!$O:$O,0,0,-1),"")))),"")</f>
        <v>14670000</v>
      </c>
      <c r="I3535" s="13">
        <f>IFERROR(IF($F3535="ALTA",$D3535*0.97,
IF($F3535="MEDIA",$D3535*0.94,
IF($F3535="BAJA",$D3535*0.87,
IF($F3535="LIQUIDAR",_xlfn.XLOOKUP(A3535,Rotación!$A:$A,Rotación!$O:$O,0,0,-1),"")))),"")</f>
        <v>14181000</v>
      </c>
      <c r="J3535" s="13">
        <f>IFERROR(IF($F3535="ALTA",$D3535*0.94,
IF($F3535="MEDIA",$D3535*0.9,
IF($F3535="BAJA",$D3535*0.85,
IF($F3535="LIQUIDAR",_xlfn.XLOOKUP(A3535,Rotación!$A:$A,Rotación!$O:$O,0,0,-1),"")))),"")</f>
        <v>13855000</v>
      </c>
      <c r="K3535" s="13" t="str">
        <f>_xlfn.XLOOKUP(A3535,Rotación!$A:$A,Rotación!$P:$P,"",0,-1)</f>
        <v/>
      </c>
      <c r="L3535" s="25" t="e">
        <f t="shared" si="240"/>
        <v>#VALUE!</v>
      </c>
      <c r="M3535" s="26">
        <f t="shared" si="241"/>
        <v>0.73619631901840488</v>
      </c>
    </row>
    <row r="3536" spans="1:13" x14ac:dyDescent="0.3">
      <c r="A3536" t="s">
        <v>9730</v>
      </c>
      <c r="B3536" t="s">
        <v>313</v>
      </c>
      <c r="C3536" t="s">
        <v>313</v>
      </c>
      <c r="D3536">
        <v>17300000</v>
      </c>
      <c r="E3536">
        <v>13500000</v>
      </c>
      <c r="F3536" t="s">
        <v>5391</v>
      </c>
      <c r="G3536" s="13">
        <f>IFERROR(IF($F3536="ALTA",$D3536*1.03,
IF($F3536="MEDIA",$D3536*1,
IF($F3536="BAJA",$D3536*0.92,
IF($F3536="LIQUIDAR",_xlfn.XLOOKUP(A3536,Rotación!$A:$A,Rotación!$O:$O,0,0,-1),"")))),"")</f>
        <v>15916000</v>
      </c>
      <c r="H3536" s="13">
        <f>IFERROR(IF($F3536="ALTA",$D3536*1,
IF($F3536="MEDIA",$D3536*0.97,
IF($F3536="BAJA",$D3536*0.9,
IF($F3536="LIQUIDAR",_xlfn.XLOOKUP(A3536,Rotación!$A:$A,Rotación!$O:$O,0,0,-1),"")))),"")</f>
        <v>15570000</v>
      </c>
      <c r="I3536" s="13">
        <f>IFERROR(IF($F3536="ALTA",$D3536*0.97,
IF($F3536="MEDIA",$D3536*0.94,
IF($F3536="BAJA",$D3536*0.87,
IF($F3536="LIQUIDAR",_xlfn.XLOOKUP(A3536,Rotación!$A:$A,Rotación!$O:$O,0,0,-1),"")))),"")</f>
        <v>15051000</v>
      </c>
      <c r="J3536" s="13">
        <f>IFERROR(IF($F3536="ALTA",$D3536*0.94,
IF($F3536="MEDIA",$D3536*0.9,
IF($F3536="BAJA",$D3536*0.85,
IF($F3536="LIQUIDAR",_xlfn.XLOOKUP(A3536,Rotación!$A:$A,Rotación!$O:$O,0,0,-1),"")))),"")</f>
        <v>14705000</v>
      </c>
      <c r="K3536" s="13" t="str">
        <f>_xlfn.XLOOKUP(A3536,Rotación!$A:$A,Rotación!$P:$P,"",0,-1)</f>
        <v/>
      </c>
      <c r="L3536" s="25" t="e">
        <f t="shared" si="240"/>
        <v>#VALUE!</v>
      </c>
      <c r="M3536" s="26">
        <f t="shared" si="241"/>
        <v>0.78034682080924855</v>
      </c>
    </row>
    <row r="3537" spans="1:13" x14ac:dyDescent="0.3">
      <c r="A3537" t="s">
        <v>9733</v>
      </c>
      <c r="B3537" t="s">
        <v>313</v>
      </c>
      <c r="C3537" t="s">
        <v>313</v>
      </c>
      <c r="D3537">
        <v>25500000</v>
      </c>
      <c r="E3537">
        <v>21000000</v>
      </c>
      <c r="F3537" t="s">
        <v>5391</v>
      </c>
      <c r="G3537" s="13">
        <f>IFERROR(IF($F3537="ALTA",$D3537*1.03,
IF($F3537="MEDIA",$D3537*1,
IF($F3537="BAJA",$D3537*0.92,
IF($F3537="LIQUIDAR",_xlfn.XLOOKUP(A3537,Rotación!$A:$A,Rotación!$O:$O,0,0,-1),"")))),"")</f>
        <v>23460000</v>
      </c>
      <c r="H3537" s="13">
        <f>IFERROR(IF($F3537="ALTA",$D3537*1,
IF($F3537="MEDIA",$D3537*0.97,
IF($F3537="BAJA",$D3537*0.9,
IF($F3537="LIQUIDAR",_xlfn.XLOOKUP(A3537,Rotación!$A:$A,Rotación!$O:$O,0,0,-1),"")))),"")</f>
        <v>22950000</v>
      </c>
      <c r="I3537" s="13">
        <f>IFERROR(IF($F3537="ALTA",$D3537*0.97,
IF($F3537="MEDIA",$D3537*0.94,
IF($F3537="BAJA",$D3537*0.87,
IF($F3537="LIQUIDAR",_xlfn.XLOOKUP(A3537,Rotación!$A:$A,Rotación!$O:$O,0,0,-1),"")))),"")</f>
        <v>22185000</v>
      </c>
      <c r="J3537" s="13">
        <f>IFERROR(IF($F3537="ALTA",$D3537*0.94,
IF($F3537="MEDIA",$D3537*0.9,
IF($F3537="BAJA",$D3537*0.85,
IF($F3537="LIQUIDAR",_xlfn.XLOOKUP(A3537,Rotación!$A:$A,Rotación!$O:$O,0,0,-1),"")))),"")</f>
        <v>21675000</v>
      </c>
      <c r="K3537" s="13">
        <f>_xlfn.XLOOKUP(A3537,Rotación!$A:$A,Rotación!$P:$P,"",0,-1)</f>
        <v>25990000</v>
      </c>
      <c r="L3537" s="25">
        <f t="shared" si="240"/>
        <v>490000</v>
      </c>
      <c r="M3537" s="26">
        <f t="shared" si="241"/>
        <v>0.82352941176470584</v>
      </c>
    </row>
    <row r="3538" spans="1:13" x14ac:dyDescent="0.3">
      <c r="A3538" t="s">
        <v>9736</v>
      </c>
      <c r="B3538" t="s">
        <v>313</v>
      </c>
      <c r="C3538" t="s">
        <v>313</v>
      </c>
      <c r="D3538">
        <v>25100000</v>
      </c>
      <c r="E3538">
        <v>19500000</v>
      </c>
      <c r="F3538" t="s">
        <v>5391</v>
      </c>
      <c r="G3538" s="13">
        <f>IFERROR(IF($F3538="ALTA",$D3538*1.03,
IF($F3538="MEDIA",$D3538*1,
IF($F3538="BAJA",$D3538*0.92,
IF($F3538="LIQUIDAR",_xlfn.XLOOKUP(A3538,Rotación!$A:$A,Rotación!$O:$O,0,0,-1),"")))),"")</f>
        <v>23092000</v>
      </c>
      <c r="H3538" s="13">
        <f>IFERROR(IF($F3538="ALTA",$D3538*1,
IF($F3538="MEDIA",$D3538*0.97,
IF($F3538="BAJA",$D3538*0.9,
IF($F3538="LIQUIDAR",_xlfn.XLOOKUP(A3538,Rotación!$A:$A,Rotación!$O:$O,0,0,-1),"")))),"")</f>
        <v>22590000</v>
      </c>
      <c r="I3538" s="13">
        <f>IFERROR(IF($F3538="ALTA",$D3538*0.97,
IF($F3538="MEDIA",$D3538*0.94,
IF($F3538="BAJA",$D3538*0.87,
IF($F3538="LIQUIDAR",_xlfn.XLOOKUP(A3538,Rotación!$A:$A,Rotación!$O:$O,0,0,-1),"")))),"")</f>
        <v>21837000</v>
      </c>
      <c r="J3538" s="13">
        <f>IFERROR(IF($F3538="ALTA",$D3538*0.94,
IF($F3538="MEDIA",$D3538*0.9,
IF($F3538="BAJA",$D3538*0.85,
IF($F3538="LIQUIDAR",_xlfn.XLOOKUP(A3538,Rotación!$A:$A,Rotación!$O:$O,0,0,-1),"")))),"")</f>
        <v>21335000</v>
      </c>
      <c r="K3538" s="13" t="str">
        <f>_xlfn.XLOOKUP(A3538,Rotación!$A:$A,Rotación!$P:$P,"",0,-1)</f>
        <v/>
      </c>
      <c r="L3538" s="25" t="e">
        <f t="shared" si="240"/>
        <v>#VALUE!</v>
      </c>
      <c r="M3538" s="26">
        <f t="shared" si="241"/>
        <v>0.77689243027888444</v>
      </c>
    </row>
    <row r="3539" spans="1:13" x14ac:dyDescent="0.3">
      <c r="A3539" t="s">
        <v>9738</v>
      </c>
      <c r="B3539" t="s">
        <v>313</v>
      </c>
      <c r="C3539" t="s">
        <v>313</v>
      </c>
      <c r="D3539">
        <v>16500000</v>
      </c>
      <c r="E3539">
        <v>12500000</v>
      </c>
      <c r="F3539" t="s">
        <v>5391</v>
      </c>
      <c r="G3539" s="13">
        <f>IFERROR(IF($F3539="ALTA",$D3539*1.03,
IF($F3539="MEDIA",$D3539*1,
IF($F3539="BAJA",$D3539*0.92,
IF($F3539="LIQUIDAR",_xlfn.XLOOKUP(A3539,Rotación!$A:$A,Rotación!$O:$O,0,0,-1),"")))),"")</f>
        <v>15180000</v>
      </c>
      <c r="H3539" s="13">
        <f>IFERROR(IF($F3539="ALTA",$D3539*1,
IF($F3539="MEDIA",$D3539*0.97,
IF($F3539="BAJA",$D3539*0.9,
IF($F3539="LIQUIDAR",_xlfn.XLOOKUP(A3539,Rotación!$A:$A,Rotación!$O:$O,0,0,-1),"")))),"")</f>
        <v>14850000</v>
      </c>
      <c r="I3539" s="13">
        <f>IFERROR(IF($F3539="ALTA",$D3539*0.97,
IF($F3539="MEDIA",$D3539*0.94,
IF($F3539="BAJA",$D3539*0.87,
IF($F3539="LIQUIDAR",_xlfn.XLOOKUP(A3539,Rotación!$A:$A,Rotación!$O:$O,0,0,-1),"")))),"")</f>
        <v>14355000</v>
      </c>
      <c r="J3539" s="13">
        <f>IFERROR(IF($F3539="ALTA",$D3539*0.94,
IF($F3539="MEDIA",$D3539*0.9,
IF($F3539="BAJA",$D3539*0.85,
IF($F3539="LIQUIDAR",_xlfn.XLOOKUP(A3539,Rotación!$A:$A,Rotación!$O:$O,0,0,-1),"")))),"")</f>
        <v>14025000</v>
      </c>
      <c r="K3539" s="13" t="str">
        <f>_xlfn.XLOOKUP(A3539,Rotación!$A:$A,Rotación!$P:$P,"",0,-1)</f>
        <v/>
      </c>
      <c r="L3539" s="25" t="e">
        <f t="shared" si="240"/>
        <v>#VALUE!</v>
      </c>
      <c r="M3539" s="26">
        <f t="shared" si="241"/>
        <v>0.75757575757575757</v>
      </c>
    </row>
    <row r="3540" spans="1:13" x14ac:dyDescent="0.3">
      <c r="A3540" t="s">
        <v>9740</v>
      </c>
      <c r="B3540" t="s">
        <v>313</v>
      </c>
      <c r="C3540" t="s">
        <v>313</v>
      </c>
      <c r="D3540">
        <v>22100000</v>
      </c>
      <c r="E3540">
        <v>17000000</v>
      </c>
      <c r="F3540" t="s">
        <v>5391</v>
      </c>
      <c r="G3540" s="13">
        <f>IFERROR(IF($F3540="ALTA",$D3540*1.03,
IF($F3540="MEDIA",$D3540*1,
IF($F3540="BAJA",$D3540*0.92,
IF($F3540="LIQUIDAR",_xlfn.XLOOKUP(A3540,Rotación!$A:$A,Rotación!$O:$O,0,0,-1),"")))),"")</f>
        <v>20332000</v>
      </c>
      <c r="H3540" s="13">
        <f>IFERROR(IF($F3540="ALTA",$D3540*1,
IF($F3540="MEDIA",$D3540*0.97,
IF($F3540="BAJA",$D3540*0.9,
IF($F3540="LIQUIDAR",_xlfn.XLOOKUP(A3540,Rotación!$A:$A,Rotación!$O:$O,0,0,-1),"")))),"")</f>
        <v>19890000</v>
      </c>
      <c r="I3540" s="13">
        <f>IFERROR(IF($F3540="ALTA",$D3540*0.97,
IF($F3540="MEDIA",$D3540*0.94,
IF($F3540="BAJA",$D3540*0.87,
IF($F3540="LIQUIDAR",_xlfn.XLOOKUP(A3540,Rotación!$A:$A,Rotación!$O:$O,0,0,-1),"")))),"")</f>
        <v>19227000</v>
      </c>
      <c r="J3540" s="13">
        <f>IFERROR(IF($F3540="ALTA",$D3540*0.94,
IF($F3540="MEDIA",$D3540*0.9,
IF($F3540="BAJA",$D3540*0.85,
IF($F3540="LIQUIDAR",_xlfn.XLOOKUP(A3540,Rotación!$A:$A,Rotación!$O:$O,0,0,-1),"")))),"")</f>
        <v>18785000</v>
      </c>
      <c r="K3540" s="13" t="str">
        <f>_xlfn.XLOOKUP(A3540,Rotación!$A:$A,Rotación!$P:$P,"",0,-1)</f>
        <v/>
      </c>
      <c r="L3540" s="25" t="e">
        <f t="shared" si="240"/>
        <v>#VALUE!</v>
      </c>
      <c r="M3540" s="26">
        <f t="shared" si="241"/>
        <v>0.76923076923076927</v>
      </c>
    </row>
    <row r="3541" spans="1:13" x14ac:dyDescent="0.3">
      <c r="A3541" t="s">
        <v>9742</v>
      </c>
      <c r="B3541" t="s">
        <v>313</v>
      </c>
      <c r="C3541" t="s">
        <v>313</v>
      </c>
      <c r="D3541">
        <v>29100000</v>
      </c>
      <c r="E3541">
        <v>23000000</v>
      </c>
      <c r="F3541" t="s">
        <v>5391</v>
      </c>
      <c r="G3541" s="13">
        <f>IFERROR(IF($F3541="ALTA",$D3541*1.03,
IF($F3541="MEDIA",$D3541*1,
IF($F3541="BAJA",$D3541*0.92,
IF($F3541="LIQUIDAR",_xlfn.XLOOKUP(A3541,Rotación!$A:$A,Rotación!$O:$O,0,0,-1),"")))),"")</f>
        <v>26772000</v>
      </c>
      <c r="H3541" s="13">
        <f>IFERROR(IF($F3541="ALTA",$D3541*1,
IF($F3541="MEDIA",$D3541*0.97,
IF($F3541="BAJA",$D3541*0.9,
IF($F3541="LIQUIDAR",_xlfn.XLOOKUP(A3541,Rotación!$A:$A,Rotación!$O:$O,0,0,-1),"")))),"")</f>
        <v>26190000</v>
      </c>
      <c r="I3541" s="13">
        <f>IFERROR(IF($F3541="ALTA",$D3541*0.97,
IF($F3541="MEDIA",$D3541*0.94,
IF($F3541="BAJA",$D3541*0.87,
IF($F3541="LIQUIDAR",_xlfn.XLOOKUP(A3541,Rotación!$A:$A,Rotación!$O:$O,0,0,-1),"")))),"")</f>
        <v>25317000</v>
      </c>
      <c r="J3541" s="13">
        <f>IFERROR(IF($F3541="ALTA",$D3541*0.94,
IF($F3541="MEDIA",$D3541*0.9,
IF($F3541="BAJA",$D3541*0.85,
IF($F3541="LIQUIDAR",_xlfn.XLOOKUP(A3541,Rotación!$A:$A,Rotación!$O:$O,0,0,-1),"")))),"")</f>
        <v>24735000</v>
      </c>
      <c r="K3541" s="13" t="str">
        <f>_xlfn.XLOOKUP(A3541,Rotación!$A:$A,Rotación!$P:$P,"",0,-1)</f>
        <v/>
      </c>
      <c r="L3541" s="25" t="e">
        <f t="shared" si="240"/>
        <v>#VALUE!</v>
      </c>
      <c r="M3541" s="26">
        <f t="shared" si="241"/>
        <v>0.7903780068728522</v>
      </c>
    </row>
    <row r="3542" spans="1:13" x14ac:dyDescent="0.3">
      <c r="A3542" t="s">
        <v>9744</v>
      </c>
      <c r="B3542" t="s">
        <v>313</v>
      </c>
      <c r="C3542" t="s">
        <v>313</v>
      </c>
      <c r="D3542">
        <v>16100000</v>
      </c>
      <c r="E3542">
        <v>12400000</v>
      </c>
      <c r="F3542" t="s">
        <v>5391</v>
      </c>
      <c r="G3542" s="13">
        <f>IFERROR(IF($F3542="ALTA",$D3542*1.03,
IF($F3542="MEDIA",$D3542*1,
IF($F3542="BAJA",$D3542*0.92,
IF($F3542="LIQUIDAR",_xlfn.XLOOKUP(A3542,Rotación!$A:$A,Rotación!$O:$O,0,0,-1),"")))),"")</f>
        <v>14812000</v>
      </c>
      <c r="H3542" s="13">
        <f>IFERROR(IF($F3542="ALTA",$D3542*1,
IF($F3542="MEDIA",$D3542*0.97,
IF($F3542="BAJA",$D3542*0.9,
IF($F3542="LIQUIDAR",_xlfn.XLOOKUP(A3542,Rotación!$A:$A,Rotación!$O:$O,0,0,-1),"")))),"")</f>
        <v>14490000</v>
      </c>
      <c r="I3542" s="13">
        <f>IFERROR(IF($F3542="ALTA",$D3542*0.97,
IF($F3542="MEDIA",$D3542*0.94,
IF($F3542="BAJA",$D3542*0.87,
IF($F3542="LIQUIDAR",_xlfn.XLOOKUP(A3542,Rotación!$A:$A,Rotación!$O:$O,0,0,-1),"")))),"")</f>
        <v>14007000</v>
      </c>
      <c r="J3542" s="13">
        <f>IFERROR(IF($F3542="ALTA",$D3542*0.94,
IF($F3542="MEDIA",$D3542*0.9,
IF($F3542="BAJA",$D3542*0.85,
IF($F3542="LIQUIDAR",_xlfn.XLOOKUP(A3542,Rotación!$A:$A,Rotación!$O:$O,0,0,-1),"")))),"")</f>
        <v>13685000</v>
      </c>
      <c r="K3542" s="13" t="str">
        <f>_xlfn.XLOOKUP(A3542,Rotación!$A:$A,Rotación!$P:$P,"",0,-1)</f>
        <v/>
      </c>
      <c r="L3542" s="25" t="e">
        <f t="shared" si="240"/>
        <v>#VALUE!</v>
      </c>
      <c r="M3542" s="26">
        <f t="shared" si="241"/>
        <v>0.77018633540372672</v>
      </c>
    </row>
    <row r="3543" spans="1:13" x14ac:dyDescent="0.3">
      <c r="A3543" t="s">
        <v>9746</v>
      </c>
      <c r="B3543" t="s">
        <v>313</v>
      </c>
      <c r="C3543" t="s">
        <v>313</v>
      </c>
      <c r="D3543">
        <v>25300000</v>
      </c>
      <c r="E3543">
        <v>20500000</v>
      </c>
      <c r="F3543" t="s">
        <v>5391</v>
      </c>
      <c r="G3543" s="13">
        <f>IFERROR(IF($F3543="ALTA",$D3543*1.03,
IF($F3543="MEDIA",$D3543*1,
IF($F3543="BAJA",$D3543*0.92,
IF($F3543="LIQUIDAR",_xlfn.XLOOKUP(A3543,Rotación!$A:$A,Rotación!$O:$O,0,0,-1),"")))),"")</f>
        <v>23276000</v>
      </c>
      <c r="H3543" s="13">
        <f>IFERROR(IF($F3543="ALTA",$D3543*1,
IF($F3543="MEDIA",$D3543*0.97,
IF($F3543="BAJA",$D3543*0.9,
IF($F3543="LIQUIDAR",_xlfn.XLOOKUP(A3543,Rotación!$A:$A,Rotación!$O:$O,0,0,-1),"")))),"")</f>
        <v>22770000</v>
      </c>
      <c r="I3543" s="13">
        <f>IFERROR(IF($F3543="ALTA",$D3543*0.97,
IF($F3543="MEDIA",$D3543*0.94,
IF($F3543="BAJA",$D3543*0.87,
IF($F3543="LIQUIDAR",_xlfn.XLOOKUP(A3543,Rotación!$A:$A,Rotación!$O:$O,0,0,-1),"")))),"")</f>
        <v>22011000</v>
      </c>
      <c r="J3543" s="13">
        <f>IFERROR(IF($F3543="ALTA",$D3543*0.94,
IF($F3543="MEDIA",$D3543*0.9,
IF($F3543="BAJA",$D3543*0.85,
IF($F3543="LIQUIDAR",_xlfn.XLOOKUP(A3543,Rotación!$A:$A,Rotación!$O:$O,0,0,-1),"")))),"")</f>
        <v>21505000</v>
      </c>
      <c r="K3543" s="13">
        <f>_xlfn.XLOOKUP(A3543,Rotación!$A:$A,Rotación!$P:$P,"",0,-1)</f>
        <v>24990000</v>
      </c>
      <c r="L3543" s="25">
        <f t="shared" si="240"/>
        <v>-310000</v>
      </c>
      <c r="M3543" s="26">
        <f t="shared" si="241"/>
        <v>0.81027667984189722</v>
      </c>
    </row>
    <row r="3544" spans="1:13" x14ac:dyDescent="0.3">
      <c r="A3544" t="s">
        <v>9748</v>
      </c>
      <c r="B3544" t="s">
        <v>313</v>
      </c>
      <c r="C3544" t="s">
        <v>313</v>
      </c>
      <c r="D3544">
        <v>8700000</v>
      </c>
      <c r="E3544">
        <v>7000000</v>
      </c>
      <c r="F3544" t="s">
        <v>5391</v>
      </c>
      <c r="G3544" s="13">
        <f>IFERROR(IF($F3544="ALTA",$D3544*1.03,
IF($F3544="MEDIA",$D3544*1,
IF($F3544="BAJA",$D3544*0.92,
IF($F3544="LIQUIDAR",_xlfn.XLOOKUP(A3544,Rotación!$A:$A,Rotación!$O:$O,0,0,-1),"")))),"")</f>
        <v>8004000</v>
      </c>
      <c r="H3544" s="13">
        <f>IFERROR(IF($F3544="ALTA",$D3544*1,
IF($F3544="MEDIA",$D3544*0.97,
IF($F3544="BAJA",$D3544*0.9,
IF($F3544="LIQUIDAR",_xlfn.XLOOKUP(A3544,Rotación!$A:$A,Rotación!$O:$O,0,0,-1),"")))),"")</f>
        <v>7830000</v>
      </c>
      <c r="I3544" s="13">
        <f>IFERROR(IF($F3544="ALTA",$D3544*0.97,
IF($F3544="MEDIA",$D3544*0.94,
IF($F3544="BAJA",$D3544*0.87,
IF($F3544="LIQUIDAR",_xlfn.XLOOKUP(A3544,Rotación!$A:$A,Rotación!$O:$O,0,0,-1),"")))),"")</f>
        <v>7569000</v>
      </c>
      <c r="J3544" s="13">
        <f>IFERROR(IF($F3544="ALTA",$D3544*0.94,
IF($F3544="MEDIA",$D3544*0.9,
IF($F3544="BAJA",$D3544*0.85,
IF($F3544="LIQUIDAR",_xlfn.XLOOKUP(A3544,Rotación!$A:$A,Rotación!$O:$O,0,0,-1),"")))),"")</f>
        <v>7395000</v>
      </c>
      <c r="K3544" s="13" t="str">
        <f>_xlfn.XLOOKUP(A3544,Rotación!$A:$A,Rotación!$P:$P,"",0,-1)</f>
        <v/>
      </c>
      <c r="L3544" s="25" t="e">
        <f t="shared" si="240"/>
        <v>#VALUE!</v>
      </c>
      <c r="M3544" s="26">
        <f t="shared" si="241"/>
        <v>0.8045977011494253</v>
      </c>
    </row>
    <row r="3545" spans="1:13" x14ac:dyDescent="0.3">
      <c r="A3545" t="s">
        <v>9750</v>
      </c>
      <c r="B3545" t="s">
        <v>313</v>
      </c>
      <c r="C3545" t="s">
        <v>313</v>
      </c>
      <c r="D3545">
        <v>11100000</v>
      </c>
      <c r="E3545">
        <v>9200000</v>
      </c>
      <c r="F3545" t="s">
        <v>5391</v>
      </c>
      <c r="G3545" s="13">
        <f>IFERROR(IF($F3545="ALTA",$D3545*1.03,
IF($F3545="MEDIA",$D3545*1,
IF($F3545="BAJA",$D3545*0.92,
IF($F3545="LIQUIDAR",_xlfn.XLOOKUP(A3545,Rotación!$A:$A,Rotación!$O:$O,0,0,-1),"")))),"")</f>
        <v>10212000</v>
      </c>
      <c r="H3545" s="13">
        <f>IFERROR(IF($F3545="ALTA",$D3545*1,
IF($F3545="MEDIA",$D3545*0.97,
IF($F3545="BAJA",$D3545*0.9,
IF($F3545="LIQUIDAR",_xlfn.XLOOKUP(A3545,Rotación!$A:$A,Rotación!$O:$O,0,0,-1),"")))),"")</f>
        <v>9990000</v>
      </c>
      <c r="I3545" s="13">
        <f>IFERROR(IF($F3545="ALTA",$D3545*0.97,
IF($F3545="MEDIA",$D3545*0.94,
IF($F3545="BAJA",$D3545*0.87,
IF($F3545="LIQUIDAR",_xlfn.XLOOKUP(A3545,Rotación!$A:$A,Rotación!$O:$O,0,0,-1),"")))),"")</f>
        <v>9657000</v>
      </c>
      <c r="J3545" s="13">
        <f>IFERROR(IF($F3545="ALTA",$D3545*0.94,
IF($F3545="MEDIA",$D3545*0.9,
IF($F3545="BAJA",$D3545*0.85,
IF($F3545="LIQUIDAR",_xlfn.XLOOKUP(A3545,Rotación!$A:$A,Rotación!$O:$O,0,0,-1),"")))),"")</f>
        <v>9435000</v>
      </c>
      <c r="K3545" s="13" t="str">
        <f>_xlfn.XLOOKUP(A3545,Rotación!$A:$A,Rotación!$P:$P,"",0,-1)</f>
        <v/>
      </c>
      <c r="L3545" s="25" t="e">
        <f t="shared" si="240"/>
        <v>#VALUE!</v>
      </c>
      <c r="M3545" s="26">
        <f t="shared" si="241"/>
        <v>0.8288288288288288</v>
      </c>
    </row>
    <row r="3546" spans="1:13" x14ac:dyDescent="0.3">
      <c r="A3546" t="s">
        <v>9752</v>
      </c>
      <c r="B3546" t="s">
        <v>313</v>
      </c>
      <c r="C3546" t="s">
        <v>313</v>
      </c>
      <c r="D3546">
        <v>17500000</v>
      </c>
      <c r="E3546">
        <v>13000000</v>
      </c>
      <c r="F3546" t="s">
        <v>5391</v>
      </c>
      <c r="G3546" s="13">
        <f>IFERROR(IF($F3546="ALTA",$D3546*1.03,
IF($F3546="MEDIA",$D3546*1,
IF($F3546="BAJA",$D3546*0.92,
IF($F3546="LIQUIDAR",_xlfn.XLOOKUP(A3546,Rotación!$A:$A,Rotación!$O:$O,0,0,-1),"")))),"")</f>
        <v>16100000</v>
      </c>
      <c r="H3546" s="13">
        <f>IFERROR(IF($F3546="ALTA",$D3546*1,
IF($F3546="MEDIA",$D3546*0.97,
IF($F3546="BAJA",$D3546*0.9,
IF($F3546="LIQUIDAR",_xlfn.XLOOKUP(A3546,Rotación!$A:$A,Rotación!$O:$O,0,0,-1),"")))),"")</f>
        <v>15750000</v>
      </c>
      <c r="I3546" s="13">
        <f>IFERROR(IF($F3546="ALTA",$D3546*0.97,
IF($F3546="MEDIA",$D3546*0.94,
IF($F3546="BAJA",$D3546*0.87,
IF($F3546="LIQUIDAR",_xlfn.XLOOKUP(A3546,Rotación!$A:$A,Rotación!$O:$O,0,0,-1),"")))),"")</f>
        <v>15225000</v>
      </c>
      <c r="J3546" s="13">
        <f>IFERROR(IF($F3546="ALTA",$D3546*0.94,
IF($F3546="MEDIA",$D3546*0.9,
IF($F3546="BAJA",$D3546*0.85,
IF($F3546="LIQUIDAR",_xlfn.XLOOKUP(A3546,Rotación!$A:$A,Rotación!$O:$O,0,0,-1),"")))),"")</f>
        <v>14875000</v>
      </c>
      <c r="K3546" s="13" t="str">
        <f>_xlfn.XLOOKUP(A3546,Rotación!$A:$A,Rotación!$P:$P,"",0,-1)</f>
        <v/>
      </c>
      <c r="L3546" s="25" t="e">
        <f t="shared" si="240"/>
        <v>#VALUE!</v>
      </c>
      <c r="M3546" s="26">
        <f t="shared" si="241"/>
        <v>0.74285714285714288</v>
      </c>
    </row>
    <row r="3547" spans="1:13" x14ac:dyDescent="0.3">
      <c r="A3547" t="s">
        <v>9758</v>
      </c>
      <c r="B3547" t="s">
        <v>313</v>
      </c>
      <c r="C3547" t="s">
        <v>313</v>
      </c>
      <c r="D3547">
        <v>19900000</v>
      </c>
      <c r="E3547">
        <v>15500000</v>
      </c>
      <c r="F3547" t="s">
        <v>5391</v>
      </c>
      <c r="G3547" s="13">
        <f>IFERROR(IF($F3547="ALTA",$D3547*1.03,
IF($F3547="MEDIA",$D3547*1,
IF($F3547="BAJA",$D3547*0.92,
IF($F3547="LIQUIDAR",_xlfn.XLOOKUP(A3547,Rotación!$A:$A,Rotación!$O:$O,0,0,-1),"")))),"")</f>
        <v>18308000</v>
      </c>
      <c r="H3547" s="13">
        <f>IFERROR(IF($F3547="ALTA",$D3547*1,
IF($F3547="MEDIA",$D3547*0.97,
IF($F3547="BAJA",$D3547*0.9,
IF($F3547="LIQUIDAR",_xlfn.XLOOKUP(A3547,Rotación!$A:$A,Rotación!$O:$O,0,0,-1),"")))),"")</f>
        <v>17910000</v>
      </c>
      <c r="I3547" s="13">
        <f>IFERROR(IF($F3547="ALTA",$D3547*0.97,
IF($F3547="MEDIA",$D3547*0.94,
IF($F3547="BAJA",$D3547*0.87,
IF($F3547="LIQUIDAR",_xlfn.XLOOKUP(A3547,Rotación!$A:$A,Rotación!$O:$O,0,0,-1),"")))),"")</f>
        <v>17313000</v>
      </c>
      <c r="J3547" s="13">
        <f>IFERROR(IF($F3547="ALTA",$D3547*0.94,
IF($F3547="MEDIA",$D3547*0.9,
IF($F3547="BAJA",$D3547*0.85,
IF($F3547="LIQUIDAR",_xlfn.XLOOKUP(A3547,Rotación!$A:$A,Rotación!$O:$O,0,0,-1),"")))),"")</f>
        <v>16915000</v>
      </c>
      <c r="K3547" s="13" t="str">
        <f>_xlfn.XLOOKUP(A3547,Rotación!$A:$A,Rotación!$P:$P,"",0,-1)</f>
        <v/>
      </c>
      <c r="L3547" s="25" t="e">
        <f t="shared" si="240"/>
        <v>#VALUE!</v>
      </c>
      <c r="M3547" s="26">
        <f t="shared" si="241"/>
        <v>0.77889447236180909</v>
      </c>
    </row>
    <row r="3548" spans="1:13" x14ac:dyDescent="0.3">
      <c r="A3548" t="s">
        <v>9761</v>
      </c>
      <c r="B3548" t="s">
        <v>313</v>
      </c>
      <c r="C3548" t="s">
        <v>313</v>
      </c>
      <c r="D3548">
        <v>8900000</v>
      </c>
      <c r="E3548">
        <v>6800000</v>
      </c>
      <c r="F3548" t="s">
        <v>5391</v>
      </c>
      <c r="G3548" s="13">
        <f>IFERROR(IF($F3548="ALTA",$D3548*1.03,
IF($F3548="MEDIA",$D3548*1,
IF($F3548="BAJA",$D3548*0.92,
IF($F3548="LIQUIDAR",_xlfn.XLOOKUP(A3548,Rotación!$A:$A,Rotación!$O:$O,0,0,-1),"")))),"")</f>
        <v>8188000</v>
      </c>
      <c r="H3548" s="13">
        <f>IFERROR(IF($F3548="ALTA",$D3548*1,
IF($F3548="MEDIA",$D3548*0.97,
IF($F3548="BAJA",$D3548*0.9,
IF($F3548="LIQUIDAR",_xlfn.XLOOKUP(A3548,Rotación!$A:$A,Rotación!$O:$O,0,0,-1),"")))),"")</f>
        <v>8010000</v>
      </c>
      <c r="I3548" s="13">
        <f>IFERROR(IF($F3548="ALTA",$D3548*0.97,
IF($F3548="MEDIA",$D3548*0.94,
IF($F3548="BAJA",$D3548*0.87,
IF($F3548="LIQUIDAR",_xlfn.XLOOKUP(A3548,Rotación!$A:$A,Rotación!$O:$O,0,0,-1),"")))),"")</f>
        <v>7743000</v>
      </c>
      <c r="J3548" s="13">
        <f>IFERROR(IF($F3548="ALTA",$D3548*0.94,
IF($F3548="MEDIA",$D3548*0.9,
IF($F3548="BAJA",$D3548*0.85,
IF($F3548="LIQUIDAR",_xlfn.XLOOKUP(A3548,Rotación!$A:$A,Rotación!$O:$O,0,0,-1),"")))),"")</f>
        <v>7565000</v>
      </c>
      <c r="K3548" s="13" t="str">
        <f>_xlfn.XLOOKUP(A3548,Rotación!$A:$A,Rotación!$P:$P,"",0,-1)</f>
        <v/>
      </c>
      <c r="L3548" s="25" t="e">
        <f t="shared" si="240"/>
        <v>#VALUE!</v>
      </c>
      <c r="M3548" s="26">
        <f t="shared" si="241"/>
        <v>0.7640449438202247</v>
      </c>
    </row>
    <row r="3549" spans="1:13" x14ac:dyDescent="0.3">
      <c r="A3549" t="s">
        <v>573</v>
      </c>
      <c r="B3549" t="s">
        <v>36</v>
      </c>
      <c r="C3549" t="s">
        <v>4399</v>
      </c>
      <c r="D3549">
        <v>9400000</v>
      </c>
      <c r="E3549">
        <v>7500000</v>
      </c>
      <c r="F3549" t="s">
        <v>5391</v>
      </c>
      <c r="G3549" s="13">
        <f>IFERROR(IF($F3549="ALTA",$D3549*1.03,
IF($F3549="MEDIA",$D3549*1,
IF($F3549="BAJA",$D3549*0.92,
IF($F3549="LIQUIDAR",_xlfn.XLOOKUP(A3549,Rotación!$A:$A,Rotación!$O:$O,0,0,-1),"")))),"")</f>
        <v>8648000</v>
      </c>
      <c r="H3549" s="13">
        <f>IFERROR(IF($F3549="ALTA",$D3549*1,
IF($F3549="MEDIA",$D3549*0.97,
IF($F3549="BAJA",$D3549*0.9,
IF($F3549="LIQUIDAR",_xlfn.XLOOKUP(A3549,Rotación!$A:$A,Rotación!$O:$O,0,0,-1),"")))),"")</f>
        <v>8460000</v>
      </c>
      <c r="I3549" s="13">
        <f>IFERROR(IF($F3549="ALTA",$D3549*0.97,
IF($F3549="MEDIA",$D3549*0.94,
IF($F3549="BAJA",$D3549*0.87,
IF($F3549="LIQUIDAR",_xlfn.XLOOKUP(A3549,Rotación!$A:$A,Rotación!$O:$O,0,0,-1),"")))),"")</f>
        <v>8178000</v>
      </c>
      <c r="J3549" s="13">
        <f>IFERROR(IF($F3549="ALTA",$D3549*0.94,
IF($F3549="MEDIA",$D3549*0.9,
IF($F3549="BAJA",$D3549*0.85,
IF($F3549="LIQUIDAR",_xlfn.XLOOKUP(A3549,Rotación!$A:$A,Rotación!$O:$O,0,0,-1),"")))),"")</f>
        <v>7990000</v>
      </c>
      <c r="K3549" s="13">
        <f>_xlfn.XLOOKUP(A3549,Rotación!$A:$A,Rotación!$P:$P,"",0,-1)</f>
        <v>9290000</v>
      </c>
      <c r="L3549" s="25">
        <f t="shared" si="240"/>
        <v>-110000</v>
      </c>
      <c r="M3549" s="26">
        <f t="shared" si="241"/>
        <v>0.7978723404255319</v>
      </c>
    </row>
    <row r="3550" spans="1:13" x14ac:dyDescent="0.3">
      <c r="A3550" t="s">
        <v>9764</v>
      </c>
      <c r="B3550" t="s">
        <v>313</v>
      </c>
      <c r="C3550" t="s">
        <v>313</v>
      </c>
      <c r="D3550">
        <v>14100000</v>
      </c>
      <c r="E3550">
        <v>11000000</v>
      </c>
      <c r="F3550" t="s">
        <v>5391</v>
      </c>
      <c r="G3550" s="13">
        <f>IFERROR(IF($F3550="ALTA",$D3550*1.03,
IF($F3550="MEDIA",$D3550*1,
IF($F3550="BAJA",$D3550*0.92,
IF($F3550="LIQUIDAR",_xlfn.XLOOKUP(A3550,Rotación!$A:$A,Rotación!$O:$O,0,0,-1),"")))),"")</f>
        <v>12972000</v>
      </c>
      <c r="H3550" s="13">
        <f>IFERROR(IF($F3550="ALTA",$D3550*1,
IF($F3550="MEDIA",$D3550*0.97,
IF($F3550="BAJA",$D3550*0.9,
IF($F3550="LIQUIDAR",_xlfn.XLOOKUP(A3550,Rotación!$A:$A,Rotación!$O:$O,0,0,-1),"")))),"")</f>
        <v>12690000</v>
      </c>
      <c r="I3550" s="13">
        <f>IFERROR(IF($F3550="ALTA",$D3550*0.97,
IF($F3550="MEDIA",$D3550*0.94,
IF($F3550="BAJA",$D3550*0.87,
IF($F3550="LIQUIDAR",_xlfn.XLOOKUP(A3550,Rotación!$A:$A,Rotación!$O:$O,0,0,-1),"")))),"")</f>
        <v>12267000</v>
      </c>
      <c r="J3550" s="13">
        <f>IFERROR(IF($F3550="ALTA",$D3550*0.94,
IF($F3550="MEDIA",$D3550*0.9,
IF($F3550="BAJA",$D3550*0.85,
IF($F3550="LIQUIDAR",_xlfn.XLOOKUP(A3550,Rotación!$A:$A,Rotación!$O:$O,0,0,-1),"")))),"")</f>
        <v>11985000</v>
      </c>
      <c r="K3550" s="13" t="str">
        <f>_xlfn.XLOOKUP(A3550,Rotación!$A:$A,Rotación!$P:$P,"",0,-1)</f>
        <v/>
      </c>
      <c r="L3550" s="25" t="e">
        <f t="shared" si="240"/>
        <v>#VALUE!</v>
      </c>
      <c r="M3550" s="26">
        <f t="shared" si="241"/>
        <v>0.78014184397163122</v>
      </c>
    </row>
    <row r="3551" spans="1:13" x14ac:dyDescent="0.3">
      <c r="A3551" t="s">
        <v>9766</v>
      </c>
      <c r="B3551" t="s">
        <v>313</v>
      </c>
      <c r="C3551" t="s">
        <v>313</v>
      </c>
      <c r="D3551">
        <v>11900000</v>
      </c>
      <c r="E3551">
        <v>9800000</v>
      </c>
      <c r="F3551" t="s">
        <v>5391</v>
      </c>
      <c r="G3551" s="13">
        <f>IFERROR(IF($F3551="ALTA",$D3551*1.03,
IF($F3551="MEDIA",$D3551*1,
IF($F3551="BAJA",$D3551*0.92,
IF($F3551="LIQUIDAR",_xlfn.XLOOKUP(A3551,Rotación!$A:$A,Rotación!$O:$O,0,0,-1),"")))),"")</f>
        <v>10948000</v>
      </c>
      <c r="H3551" s="13">
        <f>IFERROR(IF($F3551="ALTA",$D3551*1,
IF($F3551="MEDIA",$D3551*0.97,
IF($F3551="BAJA",$D3551*0.9,
IF($F3551="LIQUIDAR",_xlfn.XLOOKUP(A3551,Rotación!$A:$A,Rotación!$O:$O,0,0,-1),"")))),"")</f>
        <v>10710000</v>
      </c>
      <c r="I3551" s="13">
        <f>IFERROR(IF($F3551="ALTA",$D3551*0.97,
IF($F3551="MEDIA",$D3551*0.94,
IF($F3551="BAJA",$D3551*0.87,
IF($F3551="LIQUIDAR",_xlfn.XLOOKUP(A3551,Rotación!$A:$A,Rotación!$O:$O,0,0,-1),"")))),"")</f>
        <v>10353000</v>
      </c>
      <c r="J3551" s="13">
        <f>IFERROR(IF($F3551="ALTA",$D3551*0.94,
IF($F3551="MEDIA",$D3551*0.9,
IF($F3551="BAJA",$D3551*0.85,
IF($F3551="LIQUIDAR",_xlfn.XLOOKUP(A3551,Rotación!$A:$A,Rotación!$O:$O,0,0,-1),"")))),"")</f>
        <v>10115000</v>
      </c>
      <c r="K3551" s="13" t="str">
        <f>_xlfn.XLOOKUP(A3551,Rotación!$A:$A,Rotación!$P:$P,"",0,-1)</f>
        <v/>
      </c>
      <c r="L3551" s="25" t="e">
        <f t="shared" si="240"/>
        <v>#VALUE!</v>
      </c>
      <c r="M3551" s="26">
        <f t="shared" si="241"/>
        <v>0.82352941176470584</v>
      </c>
    </row>
    <row r="3552" spans="1:13" x14ac:dyDescent="0.3">
      <c r="A3552" t="s">
        <v>9768</v>
      </c>
      <c r="B3552" t="s">
        <v>313</v>
      </c>
      <c r="C3552" t="s">
        <v>313</v>
      </c>
      <c r="D3552">
        <v>15800000</v>
      </c>
      <c r="E3552">
        <v>13000000</v>
      </c>
      <c r="F3552" t="s">
        <v>4033</v>
      </c>
      <c r="G3552" s="13">
        <f>IFERROR(IF($F3552="ALTA",$D3552*1.03,
IF($F3552="MEDIA",$D3552*1,
IF($F3552="BAJA",$D3552*0.92,
IF($F3552="LIQUIDAR",_xlfn.XLOOKUP(A3552,Rotación!$A:$A,Rotación!$O:$O,0,0,-1),"")))),"")</f>
        <v>15800000</v>
      </c>
      <c r="H3552" s="13">
        <f>IFERROR(IF($F3552="ALTA",$D3552*1,
IF($F3552="MEDIA",$D3552*0.97,
IF($F3552="BAJA",$D3552*0.9,
IF($F3552="LIQUIDAR",_xlfn.XLOOKUP(A3552,Rotación!$A:$A,Rotación!$O:$O,0,0,-1),"")))),"")</f>
        <v>15326000</v>
      </c>
      <c r="I3552" s="13">
        <f>IFERROR(IF($F3552="ALTA",$D3552*0.97,
IF($F3552="MEDIA",$D3552*0.94,
IF($F3552="BAJA",$D3552*0.87,
IF($F3552="LIQUIDAR",_xlfn.XLOOKUP(A3552,Rotación!$A:$A,Rotación!$O:$O,0,0,-1),"")))),"")</f>
        <v>14852000</v>
      </c>
      <c r="J3552" s="13">
        <f>IFERROR(IF($F3552="ALTA",$D3552*0.94,
IF($F3552="MEDIA",$D3552*0.9,
IF($F3552="BAJA",$D3552*0.85,
IF($F3552="LIQUIDAR",_xlfn.XLOOKUP(A3552,Rotación!$A:$A,Rotación!$O:$O,0,0,-1),"")))),"")</f>
        <v>14220000</v>
      </c>
      <c r="K3552" s="13" t="str">
        <f>_xlfn.XLOOKUP(A3552,Rotación!$A:$A,Rotación!$P:$P,"",0,-1)</f>
        <v/>
      </c>
      <c r="L3552" s="25" t="e">
        <f t="shared" si="240"/>
        <v>#VALUE!</v>
      </c>
      <c r="M3552" s="26">
        <f t="shared" si="241"/>
        <v>0.82278481012658233</v>
      </c>
    </row>
    <row r="3553" spans="1:13" x14ac:dyDescent="0.3">
      <c r="A3553" t="s">
        <v>9770</v>
      </c>
      <c r="B3553" t="s">
        <v>313</v>
      </c>
      <c r="C3553" t="s">
        <v>313</v>
      </c>
      <c r="D3553">
        <v>22600000</v>
      </c>
      <c r="E3553">
        <v>19000000</v>
      </c>
      <c r="F3553" t="s">
        <v>4033</v>
      </c>
      <c r="G3553" s="13">
        <f>IFERROR(IF($F3553="ALTA",$D3553*1.03,
IF($F3553="MEDIA",$D3553*1,
IF($F3553="BAJA",$D3553*0.92,
IF($F3553="LIQUIDAR",_xlfn.XLOOKUP(A3553,Rotación!$A:$A,Rotación!$O:$O,0,0,-1),"")))),"")</f>
        <v>22600000</v>
      </c>
      <c r="H3553" s="13">
        <f>IFERROR(IF($F3553="ALTA",$D3553*1,
IF($F3553="MEDIA",$D3553*0.97,
IF($F3553="BAJA",$D3553*0.9,
IF($F3553="LIQUIDAR",_xlfn.XLOOKUP(A3553,Rotación!$A:$A,Rotación!$O:$O,0,0,-1),"")))),"")</f>
        <v>21922000</v>
      </c>
      <c r="I3553" s="13">
        <f>IFERROR(IF($F3553="ALTA",$D3553*0.97,
IF($F3553="MEDIA",$D3553*0.94,
IF($F3553="BAJA",$D3553*0.87,
IF($F3553="LIQUIDAR",_xlfn.XLOOKUP(A3553,Rotación!$A:$A,Rotación!$O:$O,0,0,-1),"")))),"")</f>
        <v>21244000</v>
      </c>
      <c r="J3553" s="13">
        <f>IFERROR(IF($F3553="ALTA",$D3553*0.94,
IF($F3553="MEDIA",$D3553*0.9,
IF($F3553="BAJA",$D3553*0.85,
IF($F3553="LIQUIDAR",_xlfn.XLOOKUP(A3553,Rotación!$A:$A,Rotación!$O:$O,0,0,-1),"")))),"")</f>
        <v>20340000</v>
      </c>
      <c r="K3553" s="13" t="str">
        <f>_xlfn.XLOOKUP(A3553,Rotación!$A:$A,Rotación!$P:$P,"",0,-1)</f>
        <v/>
      </c>
      <c r="L3553" s="25" t="e">
        <f t="shared" si="240"/>
        <v>#VALUE!</v>
      </c>
      <c r="M3553" s="26">
        <f t="shared" si="241"/>
        <v>0.84070796460176989</v>
      </c>
    </row>
    <row r="3554" spans="1:13" x14ac:dyDescent="0.3">
      <c r="A3554" t="s">
        <v>9775</v>
      </c>
      <c r="B3554" t="s">
        <v>313</v>
      </c>
      <c r="C3554" t="s">
        <v>313</v>
      </c>
      <c r="D3554">
        <v>12200000</v>
      </c>
      <c r="E3554">
        <v>9000000</v>
      </c>
      <c r="F3554" t="s">
        <v>5391</v>
      </c>
      <c r="G3554" s="13">
        <f>IFERROR(IF($F3554="ALTA",$D3554*1.03,
IF($F3554="MEDIA",$D3554*1,
IF($F3554="BAJA",$D3554*0.92,
IF($F3554="LIQUIDAR",_xlfn.XLOOKUP(A3554,Rotación!$A:$A,Rotación!$O:$O,0,0,-1),"")))),"")</f>
        <v>11224000</v>
      </c>
      <c r="H3554" s="13">
        <f>IFERROR(IF($F3554="ALTA",$D3554*1,
IF($F3554="MEDIA",$D3554*0.97,
IF($F3554="BAJA",$D3554*0.9,
IF($F3554="LIQUIDAR",_xlfn.XLOOKUP(A3554,Rotación!$A:$A,Rotación!$O:$O,0,0,-1),"")))),"")</f>
        <v>10980000</v>
      </c>
      <c r="I3554" s="13">
        <f>IFERROR(IF($F3554="ALTA",$D3554*0.97,
IF($F3554="MEDIA",$D3554*0.94,
IF($F3554="BAJA",$D3554*0.87,
IF($F3554="LIQUIDAR",_xlfn.XLOOKUP(A3554,Rotación!$A:$A,Rotación!$O:$O,0,0,-1),"")))),"")</f>
        <v>10614000</v>
      </c>
      <c r="J3554" s="13">
        <f>IFERROR(IF($F3554="ALTA",$D3554*0.94,
IF($F3554="MEDIA",$D3554*0.9,
IF($F3554="BAJA",$D3554*0.85,
IF($F3554="LIQUIDAR",_xlfn.XLOOKUP(A3554,Rotación!$A:$A,Rotación!$O:$O,0,0,-1),"")))),"")</f>
        <v>10370000</v>
      </c>
      <c r="K3554" s="13" t="str">
        <f>_xlfn.XLOOKUP(A3554,Rotación!$A:$A,Rotación!$P:$P,"",0,-1)</f>
        <v/>
      </c>
      <c r="L3554" s="25" t="e">
        <f t="shared" si="240"/>
        <v>#VALUE!</v>
      </c>
      <c r="M3554" s="26">
        <f t="shared" si="241"/>
        <v>0.73770491803278693</v>
      </c>
    </row>
    <row r="3555" spans="1:13" x14ac:dyDescent="0.3">
      <c r="A3555" t="s">
        <v>9777</v>
      </c>
      <c r="B3555" t="s">
        <v>313</v>
      </c>
      <c r="C3555" t="s">
        <v>313</v>
      </c>
      <c r="D3555">
        <v>9300000</v>
      </c>
      <c r="E3555">
        <v>7700000</v>
      </c>
      <c r="F3555" t="s">
        <v>5391</v>
      </c>
      <c r="G3555" s="13">
        <f>IFERROR(IF($F3555="ALTA",$D3555*1.03,
IF($F3555="MEDIA",$D3555*1,
IF($F3555="BAJA",$D3555*0.92,
IF($F3555="LIQUIDAR",_xlfn.XLOOKUP(A3555,Rotación!$A:$A,Rotación!$O:$O,0,0,-1),"")))),"")</f>
        <v>8556000</v>
      </c>
      <c r="H3555" s="13">
        <f>IFERROR(IF($F3555="ALTA",$D3555*1,
IF($F3555="MEDIA",$D3555*0.97,
IF($F3555="BAJA",$D3555*0.9,
IF($F3555="LIQUIDAR",_xlfn.XLOOKUP(A3555,Rotación!$A:$A,Rotación!$O:$O,0,0,-1),"")))),"")</f>
        <v>8370000</v>
      </c>
      <c r="I3555" s="13">
        <f>IFERROR(IF($F3555="ALTA",$D3555*0.97,
IF($F3555="MEDIA",$D3555*0.94,
IF($F3555="BAJA",$D3555*0.87,
IF($F3555="LIQUIDAR",_xlfn.XLOOKUP(A3555,Rotación!$A:$A,Rotación!$O:$O,0,0,-1),"")))),"")</f>
        <v>8091000</v>
      </c>
      <c r="J3555" s="13">
        <f>IFERROR(IF($F3555="ALTA",$D3555*0.94,
IF($F3555="MEDIA",$D3555*0.9,
IF($F3555="BAJA",$D3555*0.85,
IF($F3555="LIQUIDAR",_xlfn.XLOOKUP(A3555,Rotación!$A:$A,Rotación!$O:$O,0,0,-1),"")))),"")</f>
        <v>7905000</v>
      </c>
      <c r="K3555" s="13" t="str">
        <f>_xlfn.XLOOKUP(A3555,Rotación!$A:$A,Rotación!$P:$P,"",0,-1)</f>
        <v/>
      </c>
      <c r="L3555" s="25" t="e">
        <f t="shared" si="240"/>
        <v>#VALUE!</v>
      </c>
      <c r="M3555" s="26">
        <f t="shared" si="241"/>
        <v>0.82795698924731187</v>
      </c>
    </row>
    <row r="3556" spans="1:13" x14ac:dyDescent="0.3">
      <c r="A3556" t="s">
        <v>9770</v>
      </c>
      <c r="B3556" t="s">
        <v>313</v>
      </c>
      <c r="C3556" t="s">
        <v>313</v>
      </c>
      <c r="D3556">
        <v>27700000</v>
      </c>
      <c r="E3556">
        <v>23000000</v>
      </c>
      <c r="F3556" t="s">
        <v>5391</v>
      </c>
      <c r="G3556" s="13">
        <f>IFERROR(IF($F3556="ALTA",$D3556*1.03,
IF($F3556="MEDIA",$D3556*1,
IF($F3556="BAJA",$D3556*0.92,
IF($F3556="LIQUIDAR",_xlfn.XLOOKUP(A3556,Rotación!$A:$A,Rotación!$O:$O,0,0,-1),"")))),"")</f>
        <v>25484000</v>
      </c>
      <c r="H3556" s="13">
        <f>IFERROR(IF($F3556="ALTA",$D3556*1,
IF($F3556="MEDIA",$D3556*0.97,
IF($F3556="BAJA",$D3556*0.9,
IF($F3556="LIQUIDAR",_xlfn.XLOOKUP(A3556,Rotación!$A:$A,Rotación!$O:$O,0,0,-1),"")))),"")</f>
        <v>24930000</v>
      </c>
      <c r="I3556" s="13">
        <f>IFERROR(IF($F3556="ALTA",$D3556*0.97,
IF($F3556="MEDIA",$D3556*0.94,
IF($F3556="BAJA",$D3556*0.87,
IF($F3556="LIQUIDAR",_xlfn.XLOOKUP(A3556,Rotación!$A:$A,Rotación!$O:$O,0,0,-1),"")))),"")</f>
        <v>24099000</v>
      </c>
      <c r="J3556" s="13">
        <f>IFERROR(IF($F3556="ALTA",$D3556*0.94,
IF($F3556="MEDIA",$D3556*0.9,
IF($F3556="BAJA",$D3556*0.85,
IF($F3556="LIQUIDAR",_xlfn.XLOOKUP(A3556,Rotación!$A:$A,Rotación!$O:$O,0,0,-1),"")))),"")</f>
        <v>23545000</v>
      </c>
      <c r="K3556" s="13" t="str">
        <f>_xlfn.XLOOKUP(A3556,Rotación!$A:$A,Rotación!$P:$P,"",0,-1)</f>
        <v/>
      </c>
      <c r="L3556" s="25" t="e">
        <f t="shared" si="240"/>
        <v>#VALUE!</v>
      </c>
      <c r="M3556" s="26">
        <f t="shared" si="241"/>
        <v>0.83032490974729245</v>
      </c>
    </row>
    <row r="3557" spans="1:13" x14ac:dyDescent="0.3">
      <c r="A3557" t="s">
        <v>149</v>
      </c>
      <c r="B3557" t="s">
        <v>145</v>
      </c>
      <c r="C3557" t="s">
        <v>5672</v>
      </c>
      <c r="D3557">
        <v>6860000</v>
      </c>
      <c r="E3557">
        <v>4850000</v>
      </c>
      <c r="F3557" t="s">
        <v>4033</v>
      </c>
      <c r="G3557" s="13">
        <f>IFERROR(IF($F3557="ALTA",$D3557*1.03,
IF($F3557="MEDIA",$D3557*1,
IF($F3557="BAJA",$D3557*0.92,
IF($F3557="LIQUIDAR",_xlfn.XLOOKUP(A3557,Rotación!$A:$A,Rotación!$O:$O,0,0,-1),"")))),"")</f>
        <v>6860000</v>
      </c>
      <c r="H3557" s="13">
        <f>IFERROR(IF($F3557="ALTA",$D3557*1,
IF($F3557="MEDIA",$D3557*0.97,
IF($F3557="BAJA",$D3557*0.9,
IF($F3557="LIQUIDAR",_xlfn.XLOOKUP(A3557,Rotación!$A:$A,Rotación!$O:$O,0,0,-1),"")))),"")</f>
        <v>6654200</v>
      </c>
      <c r="I3557" s="13">
        <f>IFERROR(IF($F3557="ALTA",$D3557*0.97,
IF($F3557="MEDIA",$D3557*0.94,
IF($F3557="BAJA",$D3557*0.87,
IF($F3557="LIQUIDAR",_xlfn.XLOOKUP(A3557,Rotación!$A:$A,Rotación!$O:$O,0,0,-1),"")))),"")</f>
        <v>6448400</v>
      </c>
      <c r="J3557" s="13">
        <f>IFERROR(IF($F3557="ALTA",$D3557*0.94,
IF($F3557="MEDIA",$D3557*0.9,
IF($F3557="BAJA",$D3557*0.85,
IF($F3557="LIQUIDAR",_xlfn.XLOOKUP(A3557,Rotación!$A:$A,Rotación!$O:$O,0,0,-1),"")))),"")</f>
        <v>6174000</v>
      </c>
      <c r="K3557" s="13">
        <f>_xlfn.XLOOKUP(A3557,Rotación!$A:$A,Rotación!$P:$P,"",0,-1)</f>
        <v>6390000</v>
      </c>
      <c r="L3557" s="25">
        <f t="shared" si="240"/>
        <v>-470000</v>
      </c>
      <c r="M3557" s="26">
        <f t="shared" si="241"/>
        <v>0.70699708454810495</v>
      </c>
    </row>
    <row r="3558" spans="1:13" x14ac:dyDescent="0.3">
      <c r="A3558" t="s">
        <v>10132</v>
      </c>
      <c r="B3558" t="s">
        <v>313</v>
      </c>
      <c r="C3558" t="s">
        <v>313</v>
      </c>
      <c r="D3558">
        <v>12900000</v>
      </c>
      <c r="E3558">
        <v>10500000</v>
      </c>
      <c r="F3558" t="s">
        <v>4033</v>
      </c>
      <c r="G3558" s="13">
        <f>IFERROR(IF($F3558="ALTA",$D3558*1.03,
IF($F3558="MEDIA",$D3558*1,
IF($F3558="BAJA",$D3558*0.92,
IF($F3558="LIQUIDAR",_xlfn.XLOOKUP(A3558,Rotación!$A:$A,Rotación!$O:$O,0,0,-1),"")))),"")</f>
        <v>12900000</v>
      </c>
      <c r="H3558" s="13">
        <f>IFERROR(IF($F3558="ALTA",$D3558*1,
IF($F3558="MEDIA",$D3558*0.97,
IF($F3558="BAJA",$D3558*0.9,
IF($F3558="LIQUIDAR",_xlfn.XLOOKUP(A3558,Rotación!$A:$A,Rotación!$O:$O,0,0,-1),"")))),"")</f>
        <v>12513000</v>
      </c>
      <c r="I3558" s="13">
        <f>IFERROR(IF($F3558="ALTA",$D3558*0.97,
IF($F3558="MEDIA",$D3558*0.94,
IF($F3558="BAJA",$D3558*0.87,
IF($F3558="LIQUIDAR",_xlfn.XLOOKUP(A3558,Rotación!$A:$A,Rotación!$O:$O,0,0,-1),"")))),"")</f>
        <v>12126000</v>
      </c>
      <c r="J3558" s="13">
        <f>IFERROR(IF($F3558="ALTA",$D3558*0.94,
IF($F3558="MEDIA",$D3558*0.9,
IF($F3558="BAJA",$D3558*0.85,
IF($F3558="LIQUIDAR",_xlfn.XLOOKUP(A3558,Rotación!$A:$A,Rotación!$O:$O,0,0,-1),"")))),"")</f>
        <v>11610000</v>
      </c>
      <c r="K3558" s="13" t="str">
        <f>_xlfn.XLOOKUP(A3558,Rotación!$A:$A,Rotación!$P:$P,"",0,-1)</f>
        <v/>
      </c>
      <c r="L3558" s="25" t="e">
        <f t="shared" si="240"/>
        <v>#VALUE!</v>
      </c>
      <c r="M3558" s="26">
        <f t="shared" si="241"/>
        <v>0.81395348837209303</v>
      </c>
    </row>
    <row r="3559" spans="1:13" x14ac:dyDescent="0.3">
      <c r="A3559" t="s">
        <v>10133</v>
      </c>
      <c r="B3559" t="s">
        <v>313</v>
      </c>
      <c r="C3559" t="s">
        <v>313</v>
      </c>
      <c r="D3559">
        <v>14800000</v>
      </c>
      <c r="E3559">
        <v>12200000</v>
      </c>
      <c r="F3559" t="s">
        <v>4033</v>
      </c>
      <c r="G3559" s="13">
        <f>IFERROR(IF($F3559="ALTA",$D3559*1.03,
IF($F3559="MEDIA",$D3559*1,
IF($F3559="BAJA",$D3559*0.92,
IF($F3559="LIQUIDAR",_xlfn.XLOOKUP(A3559,Rotación!$A:$A,Rotación!$O:$O,0,0,-1),"")))),"")</f>
        <v>14800000</v>
      </c>
      <c r="H3559" s="13">
        <f>IFERROR(IF($F3559="ALTA",$D3559*1,
IF($F3559="MEDIA",$D3559*0.97,
IF($F3559="BAJA",$D3559*0.9,
IF($F3559="LIQUIDAR",_xlfn.XLOOKUP(A3559,Rotación!$A:$A,Rotación!$O:$O,0,0,-1),"")))),"")</f>
        <v>14356000</v>
      </c>
      <c r="I3559" s="13">
        <f>IFERROR(IF($F3559="ALTA",$D3559*0.97,
IF($F3559="MEDIA",$D3559*0.94,
IF($F3559="BAJA",$D3559*0.87,
IF($F3559="LIQUIDAR",_xlfn.XLOOKUP(A3559,Rotación!$A:$A,Rotación!$O:$O,0,0,-1),"")))),"")</f>
        <v>13912000</v>
      </c>
      <c r="J3559" s="13">
        <f>IFERROR(IF($F3559="ALTA",$D3559*0.94,
IF($F3559="MEDIA",$D3559*0.9,
IF($F3559="BAJA",$D3559*0.85,
IF($F3559="LIQUIDAR",_xlfn.XLOOKUP(A3559,Rotación!$A:$A,Rotación!$O:$O,0,0,-1),"")))),"")</f>
        <v>13320000</v>
      </c>
      <c r="K3559" s="13" t="str">
        <f>_xlfn.XLOOKUP(A3559,Rotación!$A:$A,Rotación!$P:$P,"",0,-1)</f>
        <v/>
      </c>
      <c r="L3559" s="25" t="e">
        <f t="shared" si="240"/>
        <v>#VALUE!</v>
      </c>
      <c r="M3559" s="26">
        <f t="shared" si="241"/>
        <v>0.82432432432432434</v>
      </c>
    </row>
    <row r="3560" spans="1:13" x14ac:dyDescent="0.3">
      <c r="A3560" t="s">
        <v>10134</v>
      </c>
      <c r="B3560" t="s">
        <v>313</v>
      </c>
      <c r="C3560" t="s">
        <v>313</v>
      </c>
      <c r="D3560">
        <v>7180000</v>
      </c>
      <c r="E3560">
        <v>5800000</v>
      </c>
      <c r="F3560" t="s">
        <v>4033</v>
      </c>
      <c r="G3560" s="13">
        <f>IFERROR(IF($F3560="ALTA",$D3560*1.03,
IF($F3560="MEDIA",$D3560*1,
IF($F3560="BAJA",$D3560*0.92,
IF($F3560="LIQUIDAR",_xlfn.XLOOKUP(A3560,Rotación!$A:$A,Rotación!$O:$O,0,0,-1),"")))),"")</f>
        <v>7180000</v>
      </c>
      <c r="H3560" s="13">
        <f>IFERROR(IF($F3560="ALTA",$D3560*1,
IF($F3560="MEDIA",$D3560*0.97,
IF($F3560="BAJA",$D3560*0.9,
IF($F3560="LIQUIDAR",_xlfn.XLOOKUP(A3560,Rotación!$A:$A,Rotación!$O:$O,0,0,-1),"")))),"")</f>
        <v>6964600</v>
      </c>
      <c r="I3560" s="13">
        <f>IFERROR(IF($F3560="ALTA",$D3560*0.97,
IF($F3560="MEDIA",$D3560*0.94,
IF($F3560="BAJA",$D3560*0.87,
IF($F3560="LIQUIDAR",_xlfn.XLOOKUP(A3560,Rotación!$A:$A,Rotación!$O:$O,0,0,-1),"")))),"")</f>
        <v>6749200</v>
      </c>
      <c r="J3560" s="13">
        <f>IFERROR(IF($F3560="ALTA",$D3560*0.94,
IF($F3560="MEDIA",$D3560*0.9,
IF($F3560="BAJA",$D3560*0.85,
IF($F3560="LIQUIDAR",_xlfn.XLOOKUP(A3560,Rotación!$A:$A,Rotación!$O:$O,0,0,-1),"")))),"")</f>
        <v>6462000</v>
      </c>
      <c r="K3560" s="13" t="str">
        <f>_xlfn.XLOOKUP(A3560,Rotación!$A:$A,Rotación!$P:$P,"",0,-1)</f>
        <v/>
      </c>
      <c r="L3560" s="25" t="e">
        <f t="shared" si="240"/>
        <v>#VALUE!</v>
      </c>
      <c r="M3560" s="26">
        <f t="shared" si="241"/>
        <v>0.80779944289693595</v>
      </c>
    </row>
    <row r="3561" spans="1:13" x14ac:dyDescent="0.3">
      <c r="A3561" t="s">
        <v>10135</v>
      </c>
      <c r="B3561" t="s">
        <v>313</v>
      </c>
      <c r="C3561" t="s">
        <v>313</v>
      </c>
      <c r="D3561">
        <v>12500000</v>
      </c>
      <c r="E3561">
        <v>10000000</v>
      </c>
      <c r="F3561" t="s">
        <v>4033</v>
      </c>
      <c r="G3561" s="13">
        <f>IFERROR(IF($F3561="ALTA",$D3561*1.03,
IF($F3561="MEDIA",$D3561*1,
IF($F3561="BAJA",$D3561*0.92,
IF($F3561="LIQUIDAR",_xlfn.XLOOKUP(A3561,Rotación!$A:$A,Rotación!$O:$O,0,0,-1),"")))),"")</f>
        <v>12500000</v>
      </c>
      <c r="H3561" s="13">
        <f>IFERROR(IF($F3561="ALTA",$D3561*1,
IF($F3561="MEDIA",$D3561*0.97,
IF($F3561="BAJA",$D3561*0.9,
IF($F3561="LIQUIDAR",_xlfn.XLOOKUP(A3561,Rotación!$A:$A,Rotación!$O:$O,0,0,-1),"")))),"")</f>
        <v>12125000</v>
      </c>
      <c r="I3561" s="13">
        <f>IFERROR(IF($F3561="ALTA",$D3561*0.97,
IF($F3561="MEDIA",$D3561*0.94,
IF($F3561="BAJA",$D3561*0.87,
IF($F3561="LIQUIDAR",_xlfn.XLOOKUP(A3561,Rotación!$A:$A,Rotación!$O:$O,0,0,-1),"")))),"")</f>
        <v>11750000</v>
      </c>
      <c r="J3561" s="13">
        <f>IFERROR(IF($F3561="ALTA",$D3561*0.94,
IF($F3561="MEDIA",$D3561*0.9,
IF($F3561="BAJA",$D3561*0.85,
IF($F3561="LIQUIDAR",_xlfn.XLOOKUP(A3561,Rotación!$A:$A,Rotación!$O:$O,0,0,-1),"")))),"")</f>
        <v>11250000</v>
      </c>
      <c r="K3561" s="13" t="str">
        <f>_xlfn.XLOOKUP(A3561,Rotación!$A:$A,Rotación!$P:$P,"",0,-1)</f>
        <v/>
      </c>
      <c r="L3561" s="25" t="e">
        <f t="shared" si="240"/>
        <v>#VALUE!</v>
      </c>
      <c r="M3561" s="26">
        <f t="shared" si="241"/>
        <v>0.8</v>
      </c>
    </row>
    <row r="3562" spans="1:13" x14ac:dyDescent="0.3">
      <c r="A3562" t="s">
        <v>5419</v>
      </c>
      <c r="B3562" t="s">
        <v>313</v>
      </c>
      <c r="C3562" t="s">
        <v>313</v>
      </c>
      <c r="D3562">
        <v>9700000</v>
      </c>
      <c r="E3562">
        <v>8000000</v>
      </c>
      <c r="F3562" t="s">
        <v>4033</v>
      </c>
      <c r="G3562" s="13">
        <f>IFERROR(IF($F3562="ALTA",$D3562*1.03,
IF($F3562="MEDIA",$D3562*1,
IF($F3562="BAJA",$D3562*0.92,
IF($F3562="LIQUIDAR",_xlfn.XLOOKUP(A3562,Rotación!$A:$A,Rotación!$O:$O,0,0,-1),"")))),"")</f>
        <v>9700000</v>
      </c>
      <c r="H3562" s="13">
        <f>IFERROR(IF($F3562="ALTA",$D3562*1,
IF($F3562="MEDIA",$D3562*0.97,
IF($F3562="BAJA",$D3562*0.9,
IF($F3562="LIQUIDAR",_xlfn.XLOOKUP(A3562,Rotación!$A:$A,Rotación!$O:$O,0,0,-1),"")))),"")</f>
        <v>9409000</v>
      </c>
      <c r="I3562" s="13">
        <f>IFERROR(IF($F3562="ALTA",$D3562*0.97,
IF($F3562="MEDIA",$D3562*0.94,
IF($F3562="BAJA",$D3562*0.87,
IF($F3562="LIQUIDAR",_xlfn.XLOOKUP(A3562,Rotación!$A:$A,Rotación!$O:$O,0,0,-1),"")))),"")</f>
        <v>9118000</v>
      </c>
      <c r="J3562" s="13">
        <f>IFERROR(IF($F3562="ALTA",$D3562*0.94,
IF($F3562="MEDIA",$D3562*0.9,
IF($F3562="BAJA",$D3562*0.85,
IF($F3562="LIQUIDAR",_xlfn.XLOOKUP(A3562,Rotación!$A:$A,Rotación!$O:$O,0,0,-1),"")))),"")</f>
        <v>8730000</v>
      </c>
      <c r="K3562" s="13" t="str">
        <f>_xlfn.XLOOKUP(A3562,Rotación!$A:$A,Rotación!$P:$P,"",0,-1)</f>
        <v/>
      </c>
      <c r="L3562" s="25" t="e">
        <f t="shared" si="240"/>
        <v>#VALUE!</v>
      </c>
      <c r="M3562" s="26">
        <f t="shared" si="241"/>
        <v>0.82474226804123707</v>
      </c>
    </row>
    <row r="3563" spans="1:13" x14ac:dyDescent="0.3">
      <c r="A3563" t="s">
        <v>10137</v>
      </c>
      <c r="B3563" t="s">
        <v>313</v>
      </c>
      <c r="C3563" t="s">
        <v>313</v>
      </c>
      <c r="D3563">
        <v>23300000</v>
      </c>
      <c r="E3563">
        <v>18500000</v>
      </c>
      <c r="F3563" t="s">
        <v>5391</v>
      </c>
      <c r="G3563" s="13">
        <f>IFERROR(IF($F3563="ALTA",$D3563*1.03,
IF($F3563="MEDIA",$D3563*1,
IF($F3563="BAJA",$D3563*0.92,
IF($F3563="LIQUIDAR",_xlfn.XLOOKUP(A3563,Rotación!$A:$A,Rotación!$O:$O,0,0,-1),"")))),"")</f>
        <v>21436000</v>
      </c>
      <c r="H3563" s="13">
        <f>IFERROR(IF($F3563="ALTA",$D3563*1,
IF($F3563="MEDIA",$D3563*0.97,
IF($F3563="BAJA",$D3563*0.9,
IF($F3563="LIQUIDAR",_xlfn.XLOOKUP(A3563,Rotación!$A:$A,Rotación!$O:$O,0,0,-1),"")))),"")</f>
        <v>20970000</v>
      </c>
      <c r="I3563" s="13">
        <f>IFERROR(IF($F3563="ALTA",$D3563*0.97,
IF($F3563="MEDIA",$D3563*0.94,
IF($F3563="BAJA",$D3563*0.87,
IF($F3563="LIQUIDAR",_xlfn.XLOOKUP(A3563,Rotación!$A:$A,Rotación!$O:$O,0,0,-1),"")))),"")</f>
        <v>20271000</v>
      </c>
      <c r="J3563" s="13">
        <f>IFERROR(IF($F3563="ALTA",$D3563*0.94,
IF($F3563="MEDIA",$D3563*0.9,
IF($F3563="BAJA",$D3563*0.85,
IF($F3563="LIQUIDAR",_xlfn.XLOOKUP(A3563,Rotación!$A:$A,Rotación!$O:$O,0,0,-1),"")))),"")</f>
        <v>19805000</v>
      </c>
      <c r="K3563" s="13" t="str">
        <f>_xlfn.XLOOKUP(A3563,Rotación!$A:$A,Rotación!$P:$P,"",0,-1)</f>
        <v/>
      </c>
      <c r="L3563" s="25" t="e">
        <f t="shared" si="240"/>
        <v>#VALUE!</v>
      </c>
      <c r="M3563" s="26">
        <f t="shared" si="241"/>
        <v>0.79399141630901282</v>
      </c>
    </row>
    <row r="3564" spans="1:13" x14ac:dyDescent="0.3">
      <c r="A3564" t="s">
        <v>6413</v>
      </c>
      <c r="B3564" t="s">
        <v>313</v>
      </c>
      <c r="C3564" t="s">
        <v>313</v>
      </c>
      <c r="D3564">
        <v>17100000</v>
      </c>
      <c r="E3564">
        <v>14000000</v>
      </c>
      <c r="F3564" t="s">
        <v>5391</v>
      </c>
      <c r="G3564" s="13">
        <f>IFERROR(IF($F3564="ALTA",$D3564*1.03,
IF($F3564="MEDIA",$D3564*1,
IF($F3564="BAJA",$D3564*0.92,
IF($F3564="LIQUIDAR",_xlfn.XLOOKUP(A3564,Rotación!$A:$A,Rotación!$O:$O,0,0,-1),"")))),"")</f>
        <v>15732000</v>
      </c>
      <c r="H3564" s="13">
        <f>IFERROR(IF($F3564="ALTA",$D3564*1,
IF($F3564="MEDIA",$D3564*0.97,
IF($F3564="BAJA",$D3564*0.9,
IF($F3564="LIQUIDAR",_xlfn.XLOOKUP(A3564,Rotación!$A:$A,Rotación!$O:$O,0,0,-1),"")))),"")</f>
        <v>15390000</v>
      </c>
      <c r="I3564" s="13">
        <f>IFERROR(IF($F3564="ALTA",$D3564*0.97,
IF($F3564="MEDIA",$D3564*0.94,
IF($F3564="BAJA",$D3564*0.87,
IF($F3564="LIQUIDAR",_xlfn.XLOOKUP(A3564,Rotación!$A:$A,Rotación!$O:$O,0,0,-1),"")))),"")</f>
        <v>14877000</v>
      </c>
      <c r="J3564" s="13">
        <f>IFERROR(IF($F3564="ALTA",$D3564*0.94,
IF($F3564="MEDIA",$D3564*0.9,
IF($F3564="BAJA",$D3564*0.85,
IF($F3564="LIQUIDAR",_xlfn.XLOOKUP(A3564,Rotación!$A:$A,Rotación!$O:$O,0,0,-1),"")))),"")</f>
        <v>14535000</v>
      </c>
      <c r="K3564" s="13" t="str">
        <f>_xlfn.XLOOKUP(A3564,Rotación!$A:$A,Rotación!$P:$P,"",0,-1)</f>
        <v/>
      </c>
      <c r="L3564" s="25" t="e">
        <f t="shared" si="240"/>
        <v>#VALUE!</v>
      </c>
      <c r="M3564" s="26">
        <f t="shared" si="241"/>
        <v>0.81871345029239762</v>
      </c>
    </row>
    <row r="3565" spans="1:13" x14ac:dyDescent="0.3">
      <c r="A3565" t="s">
        <v>10133</v>
      </c>
      <c r="B3565" t="s">
        <v>313</v>
      </c>
      <c r="C3565" t="s">
        <v>313</v>
      </c>
      <c r="D3565">
        <v>14800000</v>
      </c>
      <c r="E3565">
        <v>12200000</v>
      </c>
      <c r="F3565" t="s">
        <v>5391</v>
      </c>
      <c r="G3565" s="13">
        <f>IFERROR(IF($F3565="ALTA",$D3565*1.03,
IF($F3565="MEDIA",$D3565*1,
IF($F3565="BAJA",$D3565*0.92,
IF($F3565="LIQUIDAR",_xlfn.XLOOKUP(A3565,Rotación!$A:$A,Rotación!$O:$O,0,0,-1),"")))),"")</f>
        <v>13616000</v>
      </c>
      <c r="H3565" s="13">
        <f>IFERROR(IF($F3565="ALTA",$D3565*1,
IF($F3565="MEDIA",$D3565*0.97,
IF($F3565="BAJA",$D3565*0.9,
IF($F3565="LIQUIDAR",_xlfn.XLOOKUP(A3565,Rotación!$A:$A,Rotación!$O:$O,0,0,-1),"")))),"")</f>
        <v>13320000</v>
      </c>
      <c r="I3565" s="13">
        <f>IFERROR(IF($F3565="ALTA",$D3565*0.97,
IF($F3565="MEDIA",$D3565*0.94,
IF($F3565="BAJA",$D3565*0.87,
IF($F3565="LIQUIDAR",_xlfn.XLOOKUP(A3565,Rotación!$A:$A,Rotación!$O:$O,0,0,-1),"")))),"")</f>
        <v>12876000</v>
      </c>
      <c r="J3565" s="13">
        <f>IFERROR(IF($F3565="ALTA",$D3565*0.94,
IF($F3565="MEDIA",$D3565*0.9,
IF($F3565="BAJA",$D3565*0.85,
IF($F3565="LIQUIDAR",_xlfn.XLOOKUP(A3565,Rotación!$A:$A,Rotación!$O:$O,0,0,-1),"")))),"")</f>
        <v>12580000</v>
      </c>
      <c r="K3565" s="13" t="str">
        <f>_xlfn.XLOOKUP(A3565,Rotación!$A:$A,Rotación!$P:$P,"",0,-1)</f>
        <v/>
      </c>
      <c r="L3565" s="25" t="e">
        <f t="shared" si="240"/>
        <v>#VALUE!</v>
      </c>
      <c r="M3565" s="26">
        <f t="shared" si="241"/>
        <v>0.82432432432432434</v>
      </c>
    </row>
    <row r="3566" spans="1:13" x14ac:dyDescent="0.3">
      <c r="A3566" t="s">
        <v>10140</v>
      </c>
      <c r="B3566" t="s">
        <v>313</v>
      </c>
      <c r="C3566" t="s">
        <v>313</v>
      </c>
      <c r="D3566">
        <v>6100000</v>
      </c>
      <c r="E3566">
        <v>5000000</v>
      </c>
      <c r="F3566" t="s">
        <v>5391</v>
      </c>
      <c r="G3566" s="13">
        <f>IFERROR(IF($F3566="ALTA",$D3566*1.03,
IF($F3566="MEDIA",$D3566*1,
IF($F3566="BAJA",$D3566*0.92,
IF($F3566="LIQUIDAR",_xlfn.XLOOKUP(A3566,Rotación!$A:$A,Rotación!$O:$O,0,0,-1),"")))),"")</f>
        <v>5612000</v>
      </c>
      <c r="H3566" s="13">
        <f>IFERROR(IF($F3566="ALTA",$D3566*1,
IF($F3566="MEDIA",$D3566*0.97,
IF($F3566="BAJA",$D3566*0.9,
IF($F3566="LIQUIDAR",_xlfn.XLOOKUP(A3566,Rotación!$A:$A,Rotación!$O:$O,0,0,-1),"")))),"")</f>
        <v>5490000</v>
      </c>
      <c r="I3566" s="13">
        <f>IFERROR(IF($F3566="ALTA",$D3566*0.97,
IF($F3566="MEDIA",$D3566*0.94,
IF($F3566="BAJA",$D3566*0.87,
IF($F3566="LIQUIDAR",_xlfn.XLOOKUP(A3566,Rotación!$A:$A,Rotación!$O:$O,0,0,-1),"")))),"")</f>
        <v>5307000</v>
      </c>
      <c r="J3566" s="13">
        <f>IFERROR(IF($F3566="ALTA",$D3566*0.94,
IF($F3566="MEDIA",$D3566*0.9,
IF($F3566="BAJA",$D3566*0.85,
IF($F3566="LIQUIDAR",_xlfn.XLOOKUP(A3566,Rotación!$A:$A,Rotación!$O:$O,0,0,-1),"")))),"")</f>
        <v>5185000</v>
      </c>
      <c r="K3566" s="13" t="str">
        <f>_xlfn.XLOOKUP(A3566,Rotación!$A:$A,Rotación!$P:$P,"",0,-1)</f>
        <v/>
      </c>
      <c r="L3566" s="25" t="e">
        <f t="shared" si="240"/>
        <v>#VALUE!</v>
      </c>
      <c r="M3566" s="26">
        <f t="shared" si="241"/>
        <v>0.81967213114754101</v>
      </c>
    </row>
    <row r="3567" spans="1:13" x14ac:dyDescent="0.3">
      <c r="A3567" t="s">
        <v>6466</v>
      </c>
      <c r="B3567" t="s">
        <v>313</v>
      </c>
      <c r="C3567" t="s">
        <v>313</v>
      </c>
      <c r="D3567">
        <v>18500000</v>
      </c>
      <c r="E3567">
        <v>14800000</v>
      </c>
      <c r="F3567" t="s">
        <v>5391</v>
      </c>
      <c r="G3567" s="13">
        <f>IFERROR(IF($F3567="ALTA",$D3567*1.03,
IF($F3567="MEDIA",$D3567*1,
IF($F3567="BAJA",$D3567*0.92,
IF($F3567="LIQUIDAR",_xlfn.XLOOKUP(A3567,Rotación!$A:$A,Rotación!$O:$O,0,0,-1),"")))),"")</f>
        <v>17020000</v>
      </c>
      <c r="H3567" s="13">
        <f>IFERROR(IF($F3567="ALTA",$D3567*1,
IF($F3567="MEDIA",$D3567*0.97,
IF($F3567="BAJA",$D3567*0.9,
IF($F3567="LIQUIDAR",_xlfn.XLOOKUP(A3567,Rotación!$A:$A,Rotación!$O:$O,0,0,-1),"")))),"")</f>
        <v>16650000</v>
      </c>
      <c r="I3567" s="13">
        <f>IFERROR(IF($F3567="ALTA",$D3567*0.97,
IF($F3567="MEDIA",$D3567*0.94,
IF($F3567="BAJA",$D3567*0.87,
IF($F3567="LIQUIDAR",_xlfn.XLOOKUP(A3567,Rotación!$A:$A,Rotación!$O:$O,0,0,-1),"")))),"")</f>
        <v>16095000</v>
      </c>
      <c r="J3567" s="13">
        <f>IFERROR(IF($F3567="ALTA",$D3567*0.94,
IF($F3567="MEDIA",$D3567*0.9,
IF($F3567="BAJA",$D3567*0.85,
IF($F3567="LIQUIDAR",_xlfn.XLOOKUP(A3567,Rotación!$A:$A,Rotación!$O:$O,0,0,-1),"")))),"")</f>
        <v>15725000</v>
      </c>
      <c r="K3567" s="13" t="str">
        <f>_xlfn.XLOOKUP(A3567,Rotación!$A:$A,Rotación!$P:$P,"",0,-1)</f>
        <v/>
      </c>
      <c r="L3567" s="25" t="e">
        <f t="shared" si="240"/>
        <v>#VALUE!</v>
      </c>
      <c r="M3567" s="26">
        <f t="shared" si="241"/>
        <v>0.8</v>
      </c>
    </row>
    <row r="3568" spans="1:13" x14ac:dyDescent="0.3">
      <c r="A3568" t="s">
        <v>1245</v>
      </c>
      <c r="B3568" t="s">
        <v>313</v>
      </c>
      <c r="C3568" t="s">
        <v>313</v>
      </c>
      <c r="D3568">
        <v>21200000</v>
      </c>
      <c r="E3568">
        <v>16300000</v>
      </c>
      <c r="F3568" t="s">
        <v>5391</v>
      </c>
      <c r="G3568" s="13">
        <f>IFERROR(IF($F3568="ALTA",$D3568*1.03,
IF($F3568="MEDIA",$D3568*1,
IF($F3568="BAJA",$D3568*0.92,
IF($F3568="LIQUIDAR",_xlfn.XLOOKUP(A3568,Rotación!$A:$A,Rotación!$O:$O,0,0,-1),"")))),"")</f>
        <v>19504000</v>
      </c>
      <c r="H3568" s="13">
        <f>IFERROR(IF($F3568="ALTA",$D3568*1,
IF($F3568="MEDIA",$D3568*0.97,
IF($F3568="BAJA",$D3568*0.9,
IF($F3568="LIQUIDAR",_xlfn.XLOOKUP(A3568,Rotación!$A:$A,Rotación!$O:$O,0,0,-1),"")))),"")</f>
        <v>19080000</v>
      </c>
      <c r="I3568" s="13">
        <f>IFERROR(IF($F3568="ALTA",$D3568*0.97,
IF($F3568="MEDIA",$D3568*0.94,
IF($F3568="BAJA",$D3568*0.87,
IF($F3568="LIQUIDAR",_xlfn.XLOOKUP(A3568,Rotación!$A:$A,Rotación!$O:$O,0,0,-1),"")))),"")</f>
        <v>18444000</v>
      </c>
      <c r="J3568" s="13">
        <f>IFERROR(IF($F3568="ALTA",$D3568*0.94,
IF($F3568="MEDIA",$D3568*0.9,
IF($F3568="BAJA",$D3568*0.85,
IF($F3568="LIQUIDAR",_xlfn.XLOOKUP(A3568,Rotación!$A:$A,Rotación!$O:$O,0,0,-1),"")))),"")</f>
        <v>18020000</v>
      </c>
      <c r="K3568" s="13" t="str">
        <f>_xlfn.XLOOKUP(A3568,Rotación!$A:$A,Rotación!$P:$P,"",0,-1)</f>
        <v/>
      </c>
      <c r="L3568" s="25" t="e">
        <f t="shared" si="240"/>
        <v>#VALUE!</v>
      </c>
      <c r="M3568" s="26">
        <f t="shared" si="241"/>
        <v>0.76886792452830188</v>
      </c>
    </row>
    <row r="3569" spans="1:13" x14ac:dyDescent="0.3">
      <c r="A3569" t="s">
        <v>9424</v>
      </c>
      <c r="B3569" t="s">
        <v>313</v>
      </c>
      <c r="C3569" t="s">
        <v>313</v>
      </c>
      <c r="D3569">
        <v>9500000</v>
      </c>
      <c r="E3569">
        <v>8200000</v>
      </c>
      <c r="F3569" t="s">
        <v>5391</v>
      </c>
      <c r="G3569" s="13">
        <f>IFERROR(IF($F3569="ALTA",$D3569*1.03,
IF($F3569="MEDIA",$D3569*1,
IF($F3569="BAJA",$D3569*0.92,
IF($F3569="LIQUIDAR",_xlfn.XLOOKUP(A3569,Rotación!$A:$A,Rotación!$O:$O,0,0,-1),"")))),"")</f>
        <v>8740000</v>
      </c>
      <c r="H3569" s="13">
        <f>IFERROR(IF($F3569="ALTA",$D3569*1,
IF($F3569="MEDIA",$D3569*0.97,
IF($F3569="BAJA",$D3569*0.9,
IF($F3569="LIQUIDAR",_xlfn.XLOOKUP(A3569,Rotación!$A:$A,Rotación!$O:$O,0,0,-1),"")))),"")</f>
        <v>8550000</v>
      </c>
      <c r="I3569" s="13">
        <f>IFERROR(IF($F3569="ALTA",$D3569*0.97,
IF($F3569="MEDIA",$D3569*0.94,
IF($F3569="BAJA",$D3569*0.87,
IF($F3569="LIQUIDAR",_xlfn.XLOOKUP(A3569,Rotación!$A:$A,Rotación!$O:$O,0,0,-1),"")))),"")</f>
        <v>8265000</v>
      </c>
      <c r="J3569" s="13">
        <f>IFERROR(IF($F3569="ALTA",$D3569*0.94,
IF($F3569="MEDIA",$D3569*0.9,
IF($F3569="BAJA",$D3569*0.85,
IF($F3569="LIQUIDAR",_xlfn.XLOOKUP(A3569,Rotación!$A:$A,Rotación!$O:$O,0,0,-1),"")))),"")</f>
        <v>8075000</v>
      </c>
      <c r="K3569" s="13" t="str">
        <f>_xlfn.XLOOKUP(A3569,Rotación!$A:$A,Rotación!$P:$P,"",0,-1)</f>
        <v/>
      </c>
      <c r="L3569" s="25" t="e">
        <f t="shared" si="240"/>
        <v>#VALUE!</v>
      </c>
      <c r="M3569" s="26">
        <f t="shared" si="241"/>
        <v>0.86315789473684212</v>
      </c>
    </row>
    <row r="3570" spans="1:13" x14ac:dyDescent="0.3">
      <c r="A3570" t="s">
        <v>10141</v>
      </c>
      <c r="B3570" t="s">
        <v>313</v>
      </c>
      <c r="C3570" t="s">
        <v>313</v>
      </c>
      <c r="D3570">
        <v>18200000</v>
      </c>
      <c r="E3570">
        <v>14800000</v>
      </c>
      <c r="F3570" t="s">
        <v>4033</v>
      </c>
      <c r="G3570" s="13">
        <f>IFERROR(IF($F3570="ALTA",$D3570*1.03,
IF($F3570="MEDIA",$D3570*1,
IF($F3570="BAJA",$D3570*0.92,
IF($F3570="LIQUIDAR",_xlfn.XLOOKUP(A3570,Rotación!$A:$A,Rotación!$O:$O,0,0,-1),"")))),"")</f>
        <v>18200000</v>
      </c>
      <c r="H3570" s="13">
        <f>IFERROR(IF($F3570="ALTA",$D3570*1,
IF($F3570="MEDIA",$D3570*0.97,
IF($F3570="BAJA",$D3570*0.9,
IF($F3570="LIQUIDAR",_xlfn.XLOOKUP(A3570,Rotación!$A:$A,Rotación!$O:$O,0,0,-1),"")))),"")</f>
        <v>17654000</v>
      </c>
      <c r="I3570" s="13">
        <f>IFERROR(IF($F3570="ALTA",$D3570*0.97,
IF($F3570="MEDIA",$D3570*0.94,
IF($F3570="BAJA",$D3570*0.87,
IF($F3570="LIQUIDAR",_xlfn.XLOOKUP(A3570,Rotación!$A:$A,Rotación!$O:$O,0,0,-1),"")))),"")</f>
        <v>17108000</v>
      </c>
      <c r="J3570" s="13">
        <f>IFERROR(IF($F3570="ALTA",$D3570*0.94,
IF($F3570="MEDIA",$D3570*0.9,
IF($F3570="BAJA",$D3570*0.85,
IF($F3570="LIQUIDAR",_xlfn.XLOOKUP(A3570,Rotación!$A:$A,Rotación!$O:$O,0,0,-1),"")))),"")</f>
        <v>16380000</v>
      </c>
      <c r="K3570" s="13" t="str">
        <f>_xlfn.XLOOKUP(A3570,Rotación!$A:$A,Rotación!$P:$P,"",0,-1)</f>
        <v/>
      </c>
      <c r="L3570" s="25" t="e">
        <f t="shared" si="240"/>
        <v>#VALUE!</v>
      </c>
      <c r="M3570" s="26">
        <f t="shared" si="241"/>
        <v>0.81318681318681318</v>
      </c>
    </row>
    <row r="3571" spans="1:13" x14ac:dyDescent="0.3">
      <c r="A3571" t="s">
        <v>10143</v>
      </c>
      <c r="B3571" t="s">
        <v>313</v>
      </c>
      <c r="C3571" t="s">
        <v>313</v>
      </c>
      <c r="D3571">
        <v>37500000</v>
      </c>
      <c r="E3571">
        <v>30000000</v>
      </c>
      <c r="F3571" t="s">
        <v>4033</v>
      </c>
      <c r="G3571" s="13">
        <f>IFERROR(IF($F3571="ALTA",$D3571*1.03,
IF($F3571="MEDIA",$D3571*1,
IF($F3571="BAJA",$D3571*0.92,
IF($F3571="LIQUIDAR",_xlfn.XLOOKUP(A3571,Rotación!$A:$A,Rotación!$O:$O,0,0,-1),"")))),"")</f>
        <v>37500000</v>
      </c>
      <c r="H3571" s="13">
        <f>IFERROR(IF($F3571="ALTA",$D3571*1,
IF($F3571="MEDIA",$D3571*0.97,
IF($F3571="BAJA",$D3571*0.9,
IF($F3571="LIQUIDAR",_xlfn.XLOOKUP(A3571,Rotación!$A:$A,Rotación!$O:$O,0,0,-1),"")))),"")</f>
        <v>36375000</v>
      </c>
      <c r="I3571" s="13">
        <f>IFERROR(IF($F3571="ALTA",$D3571*0.97,
IF($F3571="MEDIA",$D3571*0.94,
IF($F3571="BAJA",$D3571*0.87,
IF($F3571="LIQUIDAR",_xlfn.XLOOKUP(A3571,Rotación!$A:$A,Rotación!$O:$O,0,0,-1),"")))),"")</f>
        <v>35250000</v>
      </c>
      <c r="J3571" s="13">
        <f>IFERROR(IF($F3571="ALTA",$D3571*0.94,
IF($F3571="MEDIA",$D3571*0.9,
IF($F3571="BAJA",$D3571*0.85,
IF($F3571="LIQUIDAR",_xlfn.XLOOKUP(A3571,Rotación!$A:$A,Rotación!$O:$O,0,0,-1),"")))),"")</f>
        <v>33750000</v>
      </c>
      <c r="K3571" s="13" t="str">
        <f>_xlfn.XLOOKUP(A3571,Rotación!$A:$A,Rotación!$P:$P,"",0,-1)</f>
        <v/>
      </c>
      <c r="L3571" s="25" t="e">
        <f t="shared" si="240"/>
        <v>#VALUE!</v>
      </c>
      <c r="M3571" s="26">
        <f t="shared" si="241"/>
        <v>0.8</v>
      </c>
    </row>
    <row r="3572" spans="1:13" x14ac:dyDescent="0.3">
      <c r="A3572" t="s">
        <v>10142</v>
      </c>
      <c r="B3572" t="s">
        <v>313</v>
      </c>
      <c r="C3572" t="s">
        <v>313</v>
      </c>
      <c r="D3572">
        <v>15900000</v>
      </c>
      <c r="E3572">
        <v>12800000</v>
      </c>
      <c r="F3572" t="s">
        <v>4033</v>
      </c>
      <c r="G3572" s="13">
        <f>IFERROR(IF($F3572="ALTA",$D3572*1.03,
IF($F3572="MEDIA",$D3572*1,
IF($F3572="BAJA",$D3572*0.92,
IF($F3572="LIQUIDAR",_xlfn.XLOOKUP(A3572,Rotación!$A:$A,Rotación!$O:$O,0,0,-1),"")))),"")</f>
        <v>15900000</v>
      </c>
      <c r="H3572" s="13">
        <f>IFERROR(IF($F3572="ALTA",$D3572*1,
IF($F3572="MEDIA",$D3572*0.97,
IF($F3572="BAJA",$D3572*0.9,
IF($F3572="LIQUIDAR",_xlfn.XLOOKUP(A3572,Rotación!$A:$A,Rotación!$O:$O,0,0,-1),"")))),"")</f>
        <v>15423000</v>
      </c>
      <c r="I3572" s="13">
        <f>IFERROR(IF($F3572="ALTA",$D3572*0.97,
IF($F3572="MEDIA",$D3572*0.94,
IF($F3572="BAJA",$D3572*0.87,
IF($F3572="LIQUIDAR",_xlfn.XLOOKUP(A3572,Rotación!$A:$A,Rotación!$O:$O,0,0,-1),"")))),"")</f>
        <v>14946000</v>
      </c>
      <c r="J3572" s="13">
        <f>IFERROR(IF($F3572="ALTA",$D3572*0.94,
IF($F3572="MEDIA",$D3572*0.9,
IF($F3572="BAJA",$D3572*0.85,
IF($F3572="LIQUIDAR",_xlfn.XLOOKUP(A3572,Rotación!$A:$A,Rotación!$O:$O,0,0,-1),"")))),"")</f>
        <v>14310000</v>
      </c>
      <c r="K3572" s="13" t="str">
        <f>_xlfn.XLOOKUP(A3572,Rotación!$A:$A,Rotación!$P:$P,"",0,-1)</f>
        <v/>
      </c>
      <c r="L3572" s="25" t="e">
        <f t="shared" si="240"/>
        <v>#VALUE!</v>
      </c>
      <c r="M3572" s="26">
        <f t="shared" si="241"/>
        <v>0.80503144654088055</v>
      </c>
    </row>
    <row r="3573" spans="1:13" x14ac:dyDescent="0.3">
      <c r="A3573" t="s">
        <v>10144</v>
      </c>
      <c r="B3573" t="s">
        <v>313</v>
      </c>
      <c r="C3573" t="s">
        <v>313</v>
      </c>
      <c r="D3573">
        <v>8100000</v>
      </c>
      <c r="E3573">
        <v>6500000</v>
      </c>
      <c r="F3573" t="s">
        <v>4033</v>
      </c>
      <c r="G3573" s="13">
        <f>IFERROR(IF($F3573="ALTA",$D3573*1.03,
IF($F3573="MEDIA",$D3573*1,
IF($F3573="BAJA",$D3573*0.92,
IF($F3573="LIQUIDAR",_xlfn.XLOOKUP(A3573,Rotación!$A:$A,Rotación!$O:$O,0,0,-1),"")))),"")</f>
        <v>8100000</v>
      </c>
      <c r="H3573" s="13">
        <f>IFERROR(IF($F3573="ALTA",$D3573*1,
IF($F3573="MEDIA",$D3573*0.97,
IF($F3573="BAJA",$D3573*0.9,
IF($F3573="LIQUIDAR",_xlfn.XLOOKUP(A3573,Rotación!$A:$A,Rotación!$O:$O,0,0,-1),"")))),"")</f>
        <v>7857000</v>
      </c>
      <c r="I3573" s="13">
        <f>IFERROR(IF($F3573="ALTA",$D3573*0.97,
IF($F3573="MEDIA",$D3573*0.94,
IF($F3573="BAJA",$D3573*0.87,
IF($F3573="LIQUIDAR",_xlfn.XLOOKUP(A3573,Rotación!$A:$A,Rotación!$O:$O,0,0,-1),"")))),"")</f>
        <v>7614000</v>
      </c>
      <c r="J3573" s="13">
        <f>IFERROR(IF($F3573="ALTA",$D3573*0.94,
IF($F3573="MEDIA",$D3573*0.9,
IF($F3573="BAJA",$D3573*0.85,
IF($F3573="LIQUIDAR",_xlfn.XLOOKUP(A3573,Rotación!$A:$A,Rotación!$O:$O,0,0,-1),"")))),"")</f>
        <v>7290000</v>
      </c>
      <c r="K3573" s="13" t="str">
        <f>_xlfn.XLOOKUP(A3573,Rotación!$A:$A,Rotación!$P:$P,"",0,-1)</f>
        <v/>
      </c>
      <c r="L3573" s="25" t="e">
        <f t="shared" si="240"/>
        <v>#VALUE!</v>
      </c>
      <c r="M3573" s="26">
        <f t="shared" si="241"/>
        <v>0.80246913580246915</v>
      </c>
    </row>
    <row r="3574" spans="1:13" x14ac:dyDescent="0.3">
      <c r="A3574" t="s">
        <v>10145</v>
      </c>
      <c r="B3574" t="s">
        <v>313</v>
      </c>
      <c r="C3574" t="s">
        <v>313</v>
      </c>
      <c r="D3574">
        <v>13000000</v>
      </c>
      <c r="E3574">
        <v>10800000</v>
      </c>
      <c r="F3574" t="s">
        <v>4033</v>
      </c>
      <c r="G3574" s="13">
        <f>IFERROR(IF($F3574="ALTA",$D3574*1.03,
IF($F3574="MEDIA",$D3574*1,
IF($F3574="BAJA",$D3574*0.92,
IF($F3574="LIQUIDAR",_xlfn.XLOOKUP(A3574,Rotación!$A:$A,Rotación!$O:$O,0,0,-1),"")))),"")</f>
        <v>13000000</v>
      </c>
      <c r="H3574" s="13">
        <f>IFERROR(IF($F3574="ALTA",$D3574*1,
IF($F3574="MEDIA",$D3574*0.97,
IF($F3574="BAJA",$D3574*0.9,
IF($F3574="LIQUIDAR",_xlfn.XLOOKUP(A3574,Rotación!$A:$A,Rotación!$O:$O,0,0,-1),"")))),"")</f>
        <v>12610000</v>
      </c>
      <c r="I3574" s="13">
        <f>IFERROR(IF($F3574="ALTA",$D3574*0.97,
IF($F3574="MEDIA",$D3574*0.94,
IF($F3574="BAJA",$D3574*0.87,
IF($F3574="LIQUIDAR",_xlfn.XLOOKUP(A3574,Rotación!$A:$A,Rotación!$O:$O,0,0,-1),"")))),"")</f>
        <v>12220000</v>
      </c>
      <c r="J3574" s="13">
        <f>IFERROR(IF($F3574="ALTA",$D3574*0.94,
IF($F3574="MEDIA",$D3574*0.9,
IF($F3574="BAJA",$D3574*0.85,
IF($F3574="LIQUIDAR",_xlfn.XLOOKUP(A3574,Rotación!$A:$A,Rotación!$O:$O,0,0,-1),"")))),"")</f>
        <v>11700000</v>
      </c>
      <c r="K3574" s="13" t="str">
        <f>_xlfn.XLOOKUP(A3574,Rotación!$A:$A,Rotación!$P:$P,"",0,-1)</f>
        <v/>
      </c>
      <c r="L3574" s="25" t="e">
        <f t="shared" ref="L3574:L3637" si="242">K3574-D3574</f>
        <v>#VALUE!</v>
      </c>
      <c r="M3574" s="26">
        <f t="shared" ref="M3574:M3637" si="243">E3574/D3574</f>
        <v>0.83076923076923082</v>
      </c>
    </row>
    <row r="3575" spans="1:13" x14ac:dyDescent="0.3">
      <c r="A3575" t="s">
        <v>9756</v>
      </c>
      <c r="B3575" t="s">
        <v>313</v>
      </c>
      <c r="C3575" t="s">
        <v>313</v>
      </c>
      <c r="D3575">
        <v>27600000</v>
      </c>
      <c r="E3575">
        <v>22000000</v>
      </c>
      <c r="F3575" t="s">
        <v>4033</v>
      </c>
      <c r="G3575" s="13">
        <f>IFERROR(IF($F3575="ALTA",$D3575*1.03,
IF($F3575="MEDIA",$D3575*1,
IF($F3575="BAJA",$D3575*0.92,
IF($F3575="LIQUIDAR",_xlfn.XLOOKUP(A3575,Rotación!$A:$A,Rotación!$O:$O,0,0,-1),"")))),"")</f>
        <v>27600000</v>
      </c>
      <c r="H3575" s="13">
        <f>IFERROR(IF($F3575="ALTA",$D3575*1,
IF($F3575="MEDIA",$D3575*0.97,
IF($F3575="BAJA",$D3575*0.9,
IF($F3575="LIQUIDAR",_xlfn.XLOOKUP(A3575,Rotación!$A:$A,Rotación!$O:$O,0,0,-1),"")))),"")</f>
        <v>26772000</v>
      </c>
      <c r="I3575" s="13">
        <f>IFERROR(IF($F3575="ALTA",$D3575*0.97,
IF($F3575="MEDIA",$D3575*0.94,
IF($F3575="BAJA",$D3575*0.87,
IF($F3575="LIQUIDAR",_xlfn.XLOOKUP(A3575,Rotación!$A:$A,Rotación!$O:$O,0,0,-1),"")))),"")</f>
        <v>25944000</v>
      </c>
      <c r="J3575" s="13">
        <f>IFERROR(IF($F3575="ALTA",$D3575*0.94,
IF($F3575="MEDIA",$D3575*0.9,
IF($F3575="BAJA",$D3575*0.85,
IF($F3575="LIQUIDAR",_xlfn.XLOOKUP(A3575,Rotación!$A:$A,Rotación!$O:$O,0,0,-1),"")))),"")</f>
        <v>24840000</v>
      </c>
      <c r="K3575" s="13" t="str">
        <f>_xlfn.XLOOKUP(A3575,Rotación!$A:$A,Rotación!$P:$P,"",0,-1)</f>
        <v/>
      </c>
      <c r="L3575" s="25" t="e">
        <f t="shared" si="242"/>
        <v>#VALUE!</v>
      </c>
      <c r="M3575" s="26">
        <f t="shared" si="243"/>
        <v>0.79710144927536231</v>
      </c>
    </row>
    <row r="3576" spans="1:13" x14ac:dyDescent="0.3">
      <c r="A3576" t="s">
        <v>10115</v>
      </c>
      <c r="B3576" t="s">
        <v>313</v>
      </c>
      <c r="C3576" t="s">
        <v>313</v>
      </c>
      <c r="D3576">
        <v>20300000</v>
      </c>
      <c r="E3576">
        <v>16200000</v>
      </c>
      <c r="F3576" t="s">
        <v>4033</v>
      </c>
      <c r="G3576" s="13">
        <f>IFERROR(IF($F3576="ALTA",$D3576*1.03,
IF($F3576="MEDIA",$D3576*1,
IF($F3576="BAJA",$D3576*0.92,
IF($F3576="LIQUIDAR",_xlfn.XLOOKUP(A3576,Rotación!$A:$A,Rotación!$O:$O,0,0,-1),"")))),"")</f>
        <v>20300000</v>
      </c>
      <c r="H3576" s="13">
        <f>IFERROR(IF($F3576="ALTA",$D3576*1,
IF($F3576="MEDIA",$D3576*0.97,
IF($F3576="BAJA",$D3576*0.9,
IF($F3576="LIQUIDAR",_xlfn.XLOOKUP(A3576,Rotación!$A:$A,Rotación!$O:$O,0,0,-1),"")))),"")</f>
        <v>19691000</v>
      </c>
      <c r="I3576" s="13">
        <f>IFERROR(IF($F3576="ALTA",$D3576*0.97,
IF($F3576="MEDIA",$D3576*0.94,
IF($F3576="BAJA",$D3576*0.87,
IF($F3576="LIQUIDAR",_xlfn.XLOOKUP(A3576,Rotación!$A:$A,Rotación!$O:$O,0,0,-1),"")))),"")</f>
        <v>19082000</v>
      </c>
      <c r="J3576" s="13">
        <f>IFERROR(IF($F3576="ALTA",$D3576*0.94,
IF($F3576="MEDIA",$D3576*0.9,
IF($F3576="BAJA",$D3576*0.85,
IF($F3576="LIQUIDAR",_xlfn.XLOOKUP(A3576,Rotación!$A:$A,Rotación!$O:$O,0,0,-1),"")))),"")</f>
        <v>18270000</v>
      </c>
      <c r="K3576" s="13" t="str">
        <f>_xlfn.XLOOKUP(A3576,Rotación!$A:$A,Rotación!$P:$P,"",0,-1)</f>
        <v/>
      </c>
      <c r="L3576" s="25" t="e">
        <f t="shared" si="242"/>
        <v>#VALUE!</v>
      </c>
      <c r="M3576" s="26">
        <f t="shared" si="243"/>
        <v>0.79802955665024633</v>
      </c>
    </row>
    <row r="3577" spans="1:13" x14ac:dyDescent="0.3">
      <c r="A3577" t="s">
        <v>10146</v>
      </c>
      <c r="B3577" t="s">
        <v>313</v>
      </c>
      <c r="C3577" t="s">
        <v>313</v>
      </c>
      <c r="D3577">
        <v>12200000</v>
      </c>
      <c r="E3577">
        <v>10100000</v>
      </c>
      <c r="F3577" t="s">
        <v>4033</v>
      </c>
      <c r="G3577" s="13">
        <f>IFERROR(IF($F3577="ALTA",$D3577*1.03,
IF($F3577="MEDIA",$D3577*1,
IF($F3577="BAJA",$D3577*0.92,
IF($F3577="LIQUIDAR",_xlfn.XLOOKUP(A3577,Rotación!$A:$A,Rotación!$O:$O,0,0,-1),"")))),"")</f>
        <v>12200000</v>
      </c>
      <c r="H3577" s="13">
        <f>IFERROR(IF($F3577="ALTA",$D3577*1,
IF($F3577="MEDIA",$D3577*0.97,
IF($F3577="BAJA",$D3577*0.9,
IF($F3577="LIQUIDAR",_xlfn.XLOOKUP(A3577,Rotación!$A:$A,Rotación!$O:$O,0,0,-1),"")))),"")</f>
        <v>11834000</v>
      </c>
      <c r="I3577" s="13">
        <f>IFERROR(IF($F3577="ALTA",$D3577*0.97,
IF($F3577="MEDIA",$D3577*0.94,
IF($F3577="BAJA",$D3577*0.87,
IF($F3577="LIQUIDAR",_xlfn.XLOOKUP(A3577,Rotación!$A:$A,Rotación!$O:$O,0,0,-1),"")))),"")</f>
        <v>11468000</v>
      </c>
      <c r="J3577" s="13">
        <f>IFERROR(IF($F3577="ALTA",$D3577*0.94,
IF($F3577="MEDIA",$D3577*0.9,
IF($F3577="BAJA",$D3577*0.85,
IF($F3577="LIQUIDAR",_xlfn.XLOOKUP(A3577,Rotación!$A:$A,Rotación!$O:$O,0,0,-1),"")))),"")</f>
        <v>10980000</v>
      </c>
      <c r="K3577" s="13" t="str">
        <f>_xlfn.XLOOKUP(A3577,Rotación!$A:$A,Rotación!$P:$P,"",0,-1)</f>
        <v/>
      </c>
      <c r="L3577" s="25" t="e">
        <f t="shared" si="242"/>
        <v>#VALUE!</v>
      </c>
      <c r="M3577" s="26">
        <f t="shared" si="243"/>
        <v>0.82786885245901642</v>
      </c>
    </row>
    <row r="3578" spans="1:13" x14ac:dyDescent="0.3">
      <c r="A3578" t="s">
        <v>10148</v>
      </c>
      <c r="B3578" t="s">
        <v>313</v>
      </c>
      <c r="C3578" t="s">
        <v>313</v>
      </c>
      <c r="D3578">
        <v>7030000</v>
      </c>
      <c r="E3578">
        <v>5600000</v>
      </c>
      <c r="F3578" t="s">
        <v>5391</v>
      </c>
      <c r="G3578" s="13">
        <f>IFERROR(IF($F3578="ALTA",$D3578*1.03,
IF($F3578="MEDIA",$D3578*1,
IF($F3578="BAJA",$D3578*0.92,
IF($F3578="LIQUIDAR",_xlfn.XLOOKUP(A3578,Rotación!$A:$A,Rotación!$O:$O,0,0,-1),"")))),"")</f>
        <v>6467600</v>
      </c>
      <c r="H3578" s="13">
        <f>IFERROR(IF($F3578="ALTA",$D3578*1,
IF($F3578="MEDIA",$D3578*0.97,
IF($F3578="BAJA",$D3578*0.9,
IF($F3578="LIQUIDAR",_xlfn.XLOOKUP(A3578,Rotación!$A:$A,Rotación!$O:$O,0,0,-1),"")))),"")</f>
        <v>6327000</v>
      </c>
      <c r="I3578" s="13">
        <f>IFERROR(IF($F3578="ALTA",$D3578*0.97,
IF($F3578="MEDIA",$D3578*0.94,
IF($F3578="BAJA",$D3578*0.87,
IF($F3578="LIQUIDAR",_xlfn.XLOOKUP(A3578,Rotación!$A:$A,Rotación!$O:$O,0,0,-1),"")))),"")</f>
        <v>6116100</v>
      </c>
      <c r="J3578" s="13">
        <f>IFERROR(IF($F3578="ALTA",$D3578*0.94,
IF($F3578="MEDIA",$D3578*0.9,
IF($F3578="BAJA",$D3578*0.85,
IF($F3578="LIQUIDAR",_xlfn.XLOOKUP(A3578,Rotación!$A:$A,Rotación!$O:$O,0,0,-1),"")))),"")</f>
        <v>5975500</v>
      </c>
      <c r="K3578" s="13" t="str">
        <f>_xlfn.XLOOKUP(A3578,Rotación!$A:$A,Rotación!$P:$P,"",0,-1)</f>
        <v/>
      </c>
      <c r="L3578" s="25" t="e">
        <f t="shared" si="242"/>
        <v>#VALUE!</v>
      </c>
      <c r="M3578" s="26">
        <f t="shared" si="243"/>
        <v>0.79658605974395447</v>
      </c>
    </row>
    <row r="3579" spans="1:13" x14ac:dyDescent="0.3">
      <c r="A3579" t="s">
        <v>10150</v>
      </c>
      <c r="B3579" t="s">
        <v>313</v>
      </c>
      <c r="C3579" t="s">
        <v>313</v>
      </c>
      <c r="D3579">
        <v>14000000</v>
      </c>
      <c r="E3579">
        <v>11350000</v>
      </c>
      <c r="F3579" t="s">
        <v>5391</v>
      </c>
      <c r="G3579" s="13">
        <f>IFERROR(IF($F3579="ALTA",$D3579*1.03,
IF($F3579="MEDIA",$D3579*1,
IF($F3579="BAJA",$D3579*0.92,
IF($F3579="LIQUIDAR",_xlfn.XLOOKUP(A3579,Rotación!$A:$A,Rotación!$O:$O,0,0,-1),"")))),"")</f>
        <v>12880000</v>
      </c>
      <c r="H3579" s="13">
        <f>IFERROR(IF($F3579="ALTA",$D3579*1,
IF($F3579="MEDIA",$D3579*0.97,
IF($F3579="BAJA",$D3579*0.9,
IF($F3579="LIQUIDAR",_xlfn.XLOOKUP(A3579,Rotación!$A:$A,Rotación!$O:$O,0,0,-1),"")))),"")</f>
        <v>12600000</v>
      </c>
      <c r="I3579" s="13">
        <f>IFERROR(IF($F3579="ALTA",$D3579*0.97,
IF($F3579="MEDIA",$D3579*0.94,
IF($F3579="BAJA",$D3579*0.87,
IF($F3579="LIQUIDAR",_xlfn.XLOOKUP(A3579,Rotación!$A:$A,Rotación!$O:$O,0,0,-1),"")))),"")</f>
        <v>12180000</v>
      </c>
      <c r="J3579" s="13">
        <f>IFERROR(IF($F3579="ALTA",$D3579*0.94,
IF($F3579="MEDIA",$D3579*0.9,
IF($F3579="BAJA",$D3579*0.85,
IF($F3579="LIQUIDAR",_xlfn.XLOOKUP(A3579,Rotación!$A:$A,Rotación!$O:$O,0,0,-1),"")))),"")</f>
        <v>11900000</v>
      </c>
      <c r="K3579" s="13" t="str">
        <f>_xlfn.XLOOKUP(A3579,Rotación!$A:$A,Rotación!$P:$P,"",0,-1)</f>
        <v/>
      </c>
      <c r="L3579" s="25" t="e">
        <f t="shared" si="242"/>
        <v>#VALUE!</v>
      </c>
      <c r="M3579" s="26">
        <f t="shared" si="243"/>
        <v>0.81071428571428572</v>
      </c>
    </row>
    <row r="3580" spans="1:13" x14ac:dyDescent="0.3">
      <c r="A3580" t="s">
        <v>8931</v>
      </c>
      <c r="B3580" t="s">
        <v>313</v>
      </c>
      <c r="C3580" t="s">
        <v>313</v>
      </c>
      <c r="D3580">
        <v>10500000</v>
      </c>
      <c r="E3580">
        <v>8500000</v>
      </c>
      <c r="F3580" t="s">
        <v>5391</v>
      </c>
      <c r="G3580" s="13">
        <f>IFERROR(IF($F3580="ALTA",$D3580*1.03,
IF($F3580="MEDIA",$D3580*1,
IF($F3580="BAJA",$D3580*0.92,
IF($F3580="LIQUIDAR",_xlfn.XLOOKUP(A3580,Rotación!$A:$A,Rotación!$O:$O,0,0,-1),"")))),"")</f>
        <v>9660000</v>
      </c>
      <c r="H3580" s="13">
        <f>IFERROR(IF($F3580="ALTA",$D3580*1,
IF($F3580="MEDIA",$D3580*0.97,
IF($F3580="BAJA",$D3580*0.9,
IF($F3580="LIQUIDAR",_xlfn.XLOOKUP(A3580,Rotación!$A:$A,Rotación!$O:$O,0,0,-1),"")))),"")</f>
        <v>9450000</v>
      </c>
      <c r="I3580" s="13">
        <f>IFERROR(IF($F3580="ALTA",$D3580*0.97,
IF($F3580="MEDIA",$D3580*0.94,
IF($F3580="BAJA",$D3580*0.87,
IF($F3580="LIQUIDAR",_xlfn.XLOOKUP(A3580,Rotación!$A:$A,Rotación!$O:$O,0,0,-1),"")))),"")</f>
        <v>9135000</v>
      </c>
      <c r="J3580" s="13">
        <f>IFERROR(IF($F3580="ALTA",$D3580*0.94,
IF($F3580="MEDIA",$D3580*0.9,
IF($F3580="BAJA",$D3580*0.85,
IF($F3580="LIQUIDAR",_xlfn.XLOOKUP(A3580,Rotación!$A:$A,Rotación!$O:$O,0,0,-1),"")))),"")</f>
        <v>8925000</v>
      </c>
      <c r="K3580" s="13">
        <f>_xlfn.XLOOKUP(A3580,Rotación!$A:$A,Rotación!$P:$P,"",0,-1)</f>
        <v>10490000</v>
      </c>
      <c r="L3580" s="25">
        <f t="shared" si="242"/>
        <v>-10000</v>
      </c>
      <c r="M3580" s="26">
        <f t="shared" si="243"/>
        <v>0.80952380952380953</v>
      </c>
    </row>
    <row r="3581" spans="1:13" x14ac:dyDescent="0.3">
      <c r="A3581" t="s">
        <v>10280</v>
      </c>
      <c r="B3581" t="s">
        <v>313</v>
      </c>
      <c r="C3581" t="s">
        <v>313</v>
      </c>
      <c r="D3581">
        <v>13400000</v>
      </c>
      <c r="E3581">
        <v>10800000</v>
      </c>
      <c r="F3581" t="s">
        <v>5391</v>
      </c>
      <c r="G3581" s="13">
        <f>IFERROR(IF($F3581="ALTA",$D3581*1.03,
IF($F3581="MEDIA",$D3581*1,
IF($F3581="BAJA",$D3581*0.92,
IF($F3581="LIQUIDAR",_xlfn.XLOOKUP(A3581,Rotación!$A:$A,Rotación!$O:$O,0,0,-1),"")))),"")</f>
        <v>12328000</v>
      </c>
      <c r="H3581" s="13">
        <f>IFERROR(IF($F3581="ALTA",$D3581*1,
IF($F3581="MEDIA",$D3581*0.97,
IF($F3581="BAJA",$D3581*0.9,
IF($F3581="LIQUIDAR",_xlfn.XLOOKUP(A3581,Rotación!$A:$A,Rotación!$O:$O,0,0,-1),"")))),"")</f>
        <v>12060000</v>
      </c>
      <c r="I3581" s="13">
        <f>IFERROR(IF($F3581="ALTA",$D3581*0.97,
IF($F3581="MEDIA",$D3581*0.94,
IF($F3581="BAJA",$D3581*0.87,
IF($F3581="LIQUIDAR",_xlfn.XLOOKUP(A3581,Rotación!$A:$A,Rotación!$O:$O,0,0,-1),"")))),"")</f>
        <v>11658000</v>
      </c>
      <c r="J3581" s="13">
        <f>IFERROR(IF($F3581="ALTA",$D3581*0.94,
IF($F3581="MEDIA",$D3581*0.9,
IF($F3581="BAJA",$D3581*0.85,
IF($F3581="LIQUIDAR",_xlfn.XLOOKUP(A3581,Rotación!$A:$A,Rotación!$O:$O,0,0,-1),"")))),"")</f>
        <v>11390000</v>
      </c>
      <c r="K3581" s="13">
        <f>_xlfn.XLOOKUP(A3581,Rotación!$A:$A,Rotación!$P:$P,"",0,-1)</f>
        <v>12990000</v>
      </c>
      <c r="L3581" s="25">
        <f t="shared" si="242"/>
        <v>-410000</v>
      </c>
      <c r="M3581" s="26">
        <f t="shared" si="243"/>
        <v>0.80597014925373134</v>
      </c>
    </row>
    <row r="3582" spans="1:13" x14ac:dyDescent="0.3">
      <c r="A3582" t="s">
        <v>8657</v>
      </c>
      <c r="B3582" t="s">
        <v>313</v>
      </c>
      <c r="C3582" t="s">
        <v>313</v>
      </c>
      <c r="D3582">
        <v>34700000</v>
      </c>
      <c r="E3582">
        <v>23500000</v>
      </c>
      <c r="F3582" t="s">
        <v>5391</v>
      </c>
      <c r="G3582" s="13">
        <f>IFERROR(IF($F3582="ALTA",$D3582*1.03,
IF($F3582="MEDIA",$D3582*1,
IF($F3582="BAJA",$D3582*0.92,
IF($F3582="LIQUIDAR",_xlfn.XLOOKUP(A3582,Rotación!$A:$A,Rotación!$O:$O,0,0,-1),"")))),"")</f>
        <v>31924000</v>
      </c>
      <c r="H3582" s="13">
        <f>IFERROR(IF($F3582="ALTA",$D3582*1,
IF($F3582="MEDIA",$D3582*0.97,
IF($F3582="BAJA",$D3582*0.9,
IF($F3582="LIQUIDAR",_xlfn.XLOOKUP(A3582,Rotación!$A:$A,Rotación!$O:$O,0,0,-1),"")))),"")</f>
        <v>31230000</v>
      </c>
      <c r="I3582" s="13">
        <f>IFERROR(IF($F3582="ALTA",$D3582*0.97,
IF($F3582="MEDIA",$D3582*0.94,
IF($F3582="BAJA",$D3582*0.87,
IF($F3582="LIQUIDAR",_xlfn.XLOOKUP(A3582,Rotación!$A:$A,Rotación!$O:$O,0,0,-1),"")))),"")</f>
        <v>30189000</v>
      </c>
      <c r="J3582" s="13">
        <f>IFERROR(IF($F3582="ALTA",$D3582*0.94,
IF($F3582="MEDIA",$D3582*0.9,
IF($F3582="BAJA",$D3582*0.85,
IF($F3582="LIQUIDAR",_xlfn.XLOOKUP(A3582,Rotación!$A:$A,Rotación!$O:$O,0,0,-1),"")))),"")</f>
        <v>29495000</v>
      </c>
      <c r="K3582" s="13" t="str">
        <f>_xlfn.XLOOKUP(A3582,Rotación!$A:$A,Rotación!$P:$P,"",0,-1)</f>
        <v/>
      </c>
      <c r="L3582" s="25" t="e">
        <f t="shared" si="242"/>
        <v>#VALUE!</v>
      </c>
      <c r="M3582" s="26">
        <f t="shared" si="243"/>
        <v>0.67723342939481268</v>
      </c>
    </row>
    <row r="3583" spans="1:13" x14ac:dyDescent="0.3">
      <c r="A3583" t="s">
        <v>10282</v>
      </c>
      <c r="B3583" t="s">
        <v>313</v>
      </c>
      <c r="C3583" t="s">
        <v>313</v>
      </c>
      <c r="D3583">
        <v>11500000</v>
      </c>
      <c r="E3583">
        <v>9800000</v>
      </c>
      <c r="F3583" t="s">
        <v>5391</v>
      </c>
      <c r="G3583" s="13">
        <f>IFERROR(IF($F3583="ALTA",$D3583*1.03,
IF($F3583="MEDIA",$D3583*1,
IF($F3583="BAJA",$D3583*0.92,
IF($F3583="LIQUIDAR",_xlfn.XLOOKUP(A3583,Rotación!$A:$A,Rotación!$O:$O,0,0,-1),"")))),"")</f>
        <v>10580000</v>
      </c>
      <c r="H3583" s="13">
        <f>IFERROR(IF($F3583="ALTA",$D3583*1,
IF($F3583="MEDIA",$D3583*0.97,
IF($F3583="BAJA",$D3583*0.9,
IF($F3583="LIQUIDAR",_xlfn.XLOOKUP(A3583,Rotación!$A:$A,Rotación!$O:$O,0,0,-1),"")))),"")</f>
        <v>10350000</v>
      </c>
      <c r="I3583" s="13">
        <f>IFERROR(IF($F3583="ALTA",$D3583*0.97,
IF($F3583="MEDIA",$D3583*0.94,
IF($F3583="BAJA",$D3583*0.87,
IF($F3583="LIQUIDAR",_xlfn.XLOOKUP(A3583,Rotación!$A:$A,Rotación!$O:$O,0,0,-1),"")))),"")</f>
        <v>10005000</v>
      </c>
      <c r="J3583" s="13">
        <f>IFERROR(IF($F3583="ALTA",$D3583*0.94,
IF($F3583="MEDIA",$D3583*0.9,
IF($F3583="BAJA",$D3583*0.85,
IF($F3583="LIQUIDAR",_xlfn.XLOOKUP(A3583,Rotación!$A:$A,Rotación!$O:$O,0,0,-1),"")))),"")</f>
        <v>9775000</v>
      </c>
      <c r="K3583" s="13" t="str">
        <f>_xlfn.XLOOKUP(A3583,Rotación!$A:$A,Rotación!$P:$P,"",0,-1)</f>
        <v/>
      </c>
      <c r="L3583" s="25" t="e">
        <f t="shared" si="242"/>
        <v>#VALUE!</v>
      </c>
      <c r="M3583" s="26">
        <f t="shared" si="243"/>
        <v>0.85217391304347823</v>
      </c>
    </row>
    <row r="3584" spans="1:13" x14ac:dyDescent="0.3">
      <c r="A3584" t="s">
        <v>9663</v>
      </c>
      <c r="B3584" t="s">
        <v>313</v>
      </c>
      <c r="C3584" t="s">
        <v>313</v>
      </c>
      <c r="D3584">
        <v>10400000</v>
      </c>
      <c r="E3584">
        <v>9000000</v>
      </c>
      <c r="F3584" t="s">
        <v>5391</v>
      </c>
      <c r="G3584" s="13">
        <f>IFERROR(IF($F3584="ALTA",$D3584*1.03,
IF($F3584="MEDIA",$D3584*1,
IF($F3584="BAJA",$D3584*0.92,
IF($F3584="LIQUIDAR",_xlfn.XLOOKUP(A3584,Rotación!$A:$A,Rotación!$O:$O,0,0,-1),"")))),"")</f>
        <v>9568000</v>
      </c>
      <c r="H3584" s="13">
        <f>IFERROR(IF($F3584="ALTA",$D3584*1,
IF($F3584="MEDIA",$D3584*0.97,
IF($F3584="BAJA",$D3584*0.9,
IF($F3584="LIQUIDAR",_xlfn.XLOOKUP(A3584,Rotación!$A:$A,Rotación!$O:$O,0,0,-1),"")))),"")</f>
        <v>9360000</v>
      </c>
      <c r="I3584" s="13">
        <f>IFERROR(IF($F3584="ALTA",$D3584*0.97,
IF($F3584="MEDIA",$D3584*0.94,
IF($F3584="BAJA",$D3584*0.87,
IF($F3584="LIQUIDAR",_xlfn.XLOOKUP(A3584,Rotación!$A:$A,Rotación!$O:$O,0,0,-1),"")))),"")</f>
        <v>9048000</v>
      </c>
      <c r="J3584" s="13">
        <f>IFERROR(IF($F3584="ALTA",$D3584*0.94,
IF($F3584="MEDIA",$D3584*0.9,
IF($F3584="BAJA",$D3584*0.85,
IF($F3584="LIQUIDAR",_xlfn.XLOOKUP(A3584,Rotación!$A:$A,Rotación!$O:$O,0,0,-1),"")))),"")</f>
        <v>8840000</v>
      </c>
      <c r="K3584" s="13" t="str">
        <f>_xlfn.XLOOKUP(A3584,Rotación!$A:$A,Rotación!$P:$P,"",0,-1)</f>
        <v/>
      </c>
      <c r="L3584" s="25" t="e">
        <f t="shared" si="242"/>
        <v>#VALUE!</v>
      </c>
      <c r="M3584" s="26">
        <f t="shared" si="243"/>
        <v>0.86538461538461542</v>
      </c>
    </row>
    <row r="3585" spans="1:13" x14ac:dyDescent="0.3">
      <c r="A3585" t="s">
        <v>10284</v>
      </c>
      <c r="B3585" t="s">
        <v>313</v>
      </c>
      <c r="C3585" t="s">
        <v>313</v>
      </c>
      <c r="D3585">
        <v>12600000</v>
      </c>
      <c r="E3585">
        <v>10000000</v>
      </c>
      <c r="F3585" t="s">
        <v>5391</v>
      </c>
      <c r="G3585" s="13">
        <f>IFERROR(IF($F3585="ALTA",$D3585*1.03,
IF($F3585="MEDIA",$D3585*1,
IF($F3585="BAJA",$D3585*0.92,
IF($F3585="LIQUIDAR",_xlfn.XLOOKUP(A3585,Rotación!$A:$A,Rotación!$O:$O,0,0,-1),"")))),"")</f>
        <v>11592000</v>
      </c>
      <c r="H3585" s="13">
        <f>IFERROR(IF($F3585="ALTA",$D3585*1,
IF($F3585="MEDIA",$D3585*0.97,
IF($F3585="BAJA",$D3585*0.9,
IF($F3585="LIQUIDAR",_xlfn.XLOOKUP(A3585,Rotación!$A:$A,Rotación!$O:$O,0,0,-1),"")))),"")</f>
        <v>11340000</v>
      </c>
      <c r="I3585" s="13">
        <f>IFERROR(IF($F3585="ALTA",$D3585*0.97,
IF($F3585="MEDIA",$D3585*0.94,
IF($F3585="BAJA",$D3585*0.87,
IF($F3585="LIQUIDAR",_xlfn.XLOOKUP(A3585,Rotación!$A:$A,Rotación!$O:$O,0,0,-1),"")))),"")</f>
        <v>10962000</v>
      </c>
      <c r="J3585" s="13">
        <f>IFERROR(IF($F3585="ALTA",$D3585*0.94,
IF($F3585="MEDIA",$D3585*0.9,
IF($F3585="BAJA",$D3585*0.85,
IF($F3585="LIQUIDAR",_xlfn.XLOOKUP(A3585,Rotación!$A:$A,Rotación!$O:$O,0,0,-1),"")))),"")</f>
        <v>10710000</v>
      </c>
      <c r="K3585" s="13" t="str">
        <f>_xlfn.XLOOKUP(A3585,Rotación!$A:$A,Rotación!$P:$P,"",0,-1)</f>
        <v/>
      </c>
      <c r="L3585" s="25" t="e">
        <f t="shared" si="242"/>
        <v>#VALUE!</v>
      </c>
      <c r="M3585" s="26">
        <f t="shared" si="243"/>
        <v>0.79365079365079361</v>
      </c>
    </row>
    <row r="3586" spans="1:13" x14ac:dyDescent="0.3">
      <c r="A3586" t="s">
        <v>10286</v>
      </c>
      <c r="B3586" t="s">
        <v>313</v>
      </c>
      <c r="C3586" t="s">
        <v>313</v>
      </c>
      <c r="D3586">
        <v>16100000</v>
      </c>
      <c r="E3586">
        <v>12400000</v>
      </c>
      <c r="F3586" t="s">
        <v>4033</v>
      </c>
      <c r="G3586" s="13">
        <f>IFERROR(IF($F3586="ALTA",$D3586*1.03,
IF($F3586="MEDIA",$D3586*1,
IF($F3586="BAJA",$D3586*0.92,
IF($F3586="LIQUIDAR",_xlfn.XLOOKUP(A3586,Rotación!$A:$A,Rotación!$O:$O,0,0,-1),"")))),"")</f>
        <v>16100000</v>
      </c>
      <c r="H3586" s="13">
        <f>IFERROR(IF($F3586="ALTA",$D3586*1,
IF($F3586="MEDIA",$D3586*0.97,
IF($F3586="BAJA",$D3586*0.9,
IF($F3586="LIQUIDAR",_xlfn.XLOOKUP(A3586,Rotación!$A:$A,Rotación!$O:$O,0,0,-1),"")))),"")</f>
        <v>15617000</v>
      </c>
      <c r="I3586" s="13">
        <f>IFERROR(IF($F3586="ALTA",$D3586*0.97,
IF($F3586="MEDIA",$D3586*0.94,
IF($F3586="BAJA",$D3586*0.87,
IF($F3586="LIQUIDAR",_xlfn.XLOOKUP(A3586,Rotación!$A:$A,Rotación!$O:$O,0,0,-1),"")))),"")</f>
        <v>15134000</v>
      </c>
      <c r="J3586" s="13">
        <f>IFERROR(IF($F3586="ALTA",$D3586*0.94,
IF($F3586="MEDIA",$D3586*0.9,
IF($F3586="BAJA",$D3586*0.85,
IF($F3586="LIQUIDAR",_xlfn.XLOOKUP(A3586,Rotación!$A:$A,Rotación!$O:$O,0,0,-1),"")))),"")</f>
        <v>14490000</v>
      </c>
      <c r="K3586" s="13" t="str">
        <f>_xlfn.XLOOKUP(A3586,Rotación!$A:$A,Rotación!$P:$P,"",0,-1)</f>
        <v/>
      </c>
      <c r="L3586" s="25" t="e">
        <f t="shared" si="242"/>
        <v>#VALUE!</v>
      </c>
      <c r="M3586" s="26">
        <f t="shared" si="243"/>
        <v>0.77018633540372672</v>
      </c>
    </row>
    <row r="3587" spans="1:13" x14ac:dyDescent="0.3">
      <c r="A3587" t="s">
        <v>10289</v>
      </c>
      <c r="B3587" t="s">
        <v>313</v>
      </c>
      <c r="C3587" t="s">
        <v>313</v>
      </c>
      <c r="D3587">
        <v>15400000</v>
      </c>
      <c r="E3587">
        <v>12300000</v>
      </c>
      <c r="F3587" t="s">
        <v>5391</v>
      </c>
      <c r="G3587" s="13">
        <f>IFERROR(IF($F3587="ALTA",$D3587*1.03,
IF($F3587="MEDIA",$D3587*1,
IF($F3587="BAJA",$D3587*0.92,
IF($F3587="LIQUIDAR",_xlfn.XLOOKUP(A3587,Rotación!$A:$A,Rotación!$O:$O,0,0,-1),"")))),"")</f>
        <v>14168000</v>
      </c>
      <c r="H3587" s="13">
        <f>IFERROR(IF($F3587="ALTA",$D3587*1,
IF($F3587="MEDIA",$D3587*0.97,
IF($F3587="BAJA",$D3587*0.9,
IF($F3587="LIQUIDAR",_xlfn.XLOOKUP(A3587,Rotación!$A:$A,Rotación!$O:$O,0,0,-1),"")))),"")</f>
        <v>13860000</v>
      </c>
      <c r="I3587" s="13">
        <f>IFERROR(IF($F3587="ALTA",$D3587*0.97,
IF($F3587="MEDIA",$D3587*0.94,
IF($F3587="BAJA",$D3587*0.87,
IF($F3587="LIQUIDAR",_xlfn.XLOOKUP(A3587,Rotación!$A:$A,Rotación!$O:$O,0,0,-1),"")))),"")</f>
        <v>13398000</v>
      </c>
      <c r="J3587" s="13">
        <f>IFERROR(IF($F3587="ALTA",$D3587*0.94,
IF($F3587="MEDIA",$D3587*0.9,
IF($F3587="BAJA",$D3587*0.85,
IF($F3587="LIQUIDAR",_xlfn.XLOOKUP(A3587,Rotación!$A:$A,Rotación!$O:$O,0,0,-1),"")))),"")</f>
        <v>13090000</v>
      </c>
      <c r="K3587" s="13" t="str">
        <f>_xlfn.XLOOKUP(A3587,Rotación!$A:$A,Rotación!$P:$P,"",0,-1)</f>
        <v/>
      </c>
      <c r="L3587" s="25" t="e">
        <f t="shared" si="242"/>
        <v>#VALUE!</v>
      </c>
      <c r="M3587" s="26">
        <f t="shared" si="243"/>
        <v>0.79870129870129869</v>
      </c>
    </row>
    <row r="3588" spans="1:13" x14ac:dyDescent="0.3">
      <c r="A3588" t="s">
        <v>10291</v>
      </c>
      <c r="B3588" t="s">
        <v>313</v>
      </c>
      <c r="C3588" t="s">
        <v>313</v>
      </c>
      <c r="D3588">
        <v>12200000</v>
      </c>
      <c r="E3588">
        <v>9700000</v>
      </c>
      <c r="F3588" t="s">
        <v>5391</v>
      </c>
      <c r="G3588" s="13">
        <f>IFERROR(IF($F3588="ALTA",$D3588*1.03,
IF($F3588="MEDIA",$D3588*1,
IF($F3588="BAJA",$D3588*0.92,
IF($F3588="LIQUIDAR",_xlfn.XLOOKUP(A3588,Rotación!$A:$A,Rotación!$O:$O,0,0,-1),"")))),"")</f>
        <v>11224000</v>
      </c>
      <c r="H3588" s="13">
        <f>IFERROR(IF($F3588="ALTA",$D3588*1,
IF($F3588="MEDIA",$D3588*0.97,
IF($F3588="BAJA",$D3588*0.9,
IF($F3588="LIQUIDAR",_xlfn.XLOOKUP(A3588,Rotación!$A:$A,Rotación!$O:$O,0,0,-1),"")))),"")</f>
        <v>10980000</v>
      </c>
      <c r="I3588" s="13">
        <f>IFERROR(IF($F3588="ALTA",$D3588*0.97,
IF($F3588="MEDIA",$D3588*0.94,
IF($F3588="BAJA",$D3588*0.87,
IF($F3588="LIQUIDAR",_xlfn.XLOOKUP(A3588,Rotación!$A:$A,Rotación!$O:$O,0,0,-1),"")))),"")</f>
        <v>10614000</v>
      </c>
      <c r="J3588" s="13">
        <f>IFERROR(IF($F3588="ALTA",$D3588*0.94,
IF($F3588="MEDIA",$D3588*0.9,
IF($F3588="BAJA",$D3588*0.85,
IF($F3588="LIQUIDAR",_xlfn.XLOOKUP(A3588,Rotación!$A:$A,Rotación!$O:$O,0,0,-1),"")))),"")</f>
        <v>10370000</v>
      </c>
      <c r="K3588" s="13" t="str">
        <f>_xlfn.XLOOKUP(A3588,Rotación!$A:$A,Rotación!$P:$P,"",0,-1)</f>
        <v/>
      </c>
      <c r="L3588" s="25" t="e">
        <f t="shared" si="242"/>
        <v>#VALUE!</v>
      </c>
      <c r="M3588" s="26">
        <f t="shared" si="243"/>
        <v>0.79508196721311475</v>
      </c>
    </row>
    <row r="3589" spans="1:13" x14ac:dyDescent="0.3">
      <c r="A3589" t="s">
        <v>10293</v>
      </c>
      <c r="B3589" t="s">
        <v>313</v>
      </c>
      <c r="C3589" t="s">
        <v>313</v>
      </c>
      <c r="D3589">
        <v>17300000</v>
      </c>
      <c r="E3589">
        <v>14000000</v>
      </c>
      <c r="F3589" t="s">
        <v>4033</v>
      </c>
      <c r="G3589" s="13">
        <f>IFERROR(IF($F3589="ALTA",$D3589*1.03,
IF($F3589="MEDIA",$D3589*1,
IF($F3589="BAJA",$D3589*0.92,
IF($F3589="LIQUIDAR",_xlfn.XLOOKUP(A3589,Rotación!$A:$A,Rotación!$O:$O,0,0,-1),"")))),"")</f>
        <v>17300000</v>
      </c>
      <c r="H3589" s="13">
        <f>IFERROR(IF($F3589="ALTA",$D3589*1,
IF($F3589="MEDIA",$D3589*0.97,
IF($F3589="BAJA",$D3589*0.9,
IF($F3589="LIQUIDAR",_xlfn.XLOOKUP(A3589,Rotación!$A:$A,Rotación!$O:$O,0,0,-1),"")))),"")</f>
        <v>16781000</v>
      </c>
      <c r="I3589" s="13">
        <f>IFERROR(IF($F3589="ALTA",$D3589*0.97,
IF($F3589="MEDIA",$D3589*0.94,
IF($F3589="BAJA",$D3589*0.87,
IF($F3589="LIQUIDAR",_xlfn.XLOOKUP(A3589,Rotación!$A:$A,Rotación!$O:$O,0,0,-1),"")))),"")</f>
        <v>16262000</v>
      </c>
      <c r="J3589" s="13">
        <f>IFERROR(IF($F3589="ALTA",$D3589*0.94,
IF($F3589="MEDIA",$D3589*0.9,
IF($F3589="BAJA",$D3589*0.85,
IF($F3589="LIQUIDAR",_xlfn.XLOOKUP(A3589,Rotación!$A:$A,Rotación!$O:$O,0,0,-1),"")))),"")</f>
        <v>15570000</v>
      </c>
      <c r="K3589" s="13">
        <f>_xlfn.XLOOKUP(A3589,Rotación!$A:$A,Rotación!$P:$P,"",0,-1)</f>
        <v>16990000</v>
      </c>
      <c r="L3589" s="25">
        <f t="shared" si="242"/>
        <v>-310000</v>
      </c>
      <c r="M3589" s="26">
        <f t="shared" si="243"/>
        <v>0.80924855491329484</v>
      </c>
    </row>
    <row r="3590" spans="1:13" x14ac:dyDescent="0.3">
      <c r="A3590" t="s">
        <v>1248</v>
      </c>
      <c r="B3590" t="s">
        <v>313</v>
      </c>
      <c r="C3590" t="s">
        <v>313</v>
      </c>
      <c r="D3590">
        <v>16000000</v>
      </c>
      <c r="E3590">
        <v>12500000</v>
      </c>
      <c r="F3590" t="s">
        <v>5391</v>
      </c>
      <c r="G3590" s="13">
        <f>IFERROR(IF($F3590="ALTA",$D3590*1.03,
IF($F3590="MEDIA",$D3590*1,
IF($F3590="BAJA",$D3590*0.92,
IF($F3590="LIQUIDAR",_xlfn.XLOOKUP(A3590,Rotación!$A:$A,Rotación!$O:$O,0,0,-1),"")))),"")</f>
        <v>14720000</v>
      </c>
      <c r="H3590" s="13">
        <f>IFERROR(IF($F3590="ALTA",$D3590*1,
IF($F3590="MEDIA",$D3590*0.97,
IF($F3590="BAJA",$D3590*0.9,
IF($F3590="LIQUIDAR",_xlfn.XLOOKUP(A3590,Rotación!$A:$A,Rotación!$O:$O,0,0,-1),"")))),"")</f>
        <v>14400000</v>
      </c>
      <c r="I3590" s="13">
        <f>IFERROR(IF($F3590="ALTA",$D3590*0.97,
IF($F3590="MEDIA",$D3590*0.94,
IF($F3590="BAJA",$D3590*0.87,
IF($F3590="LIQUIDAR",_xlfn.XLOOKUP(A3590,Rotación!$A:$A,Rotación!$O:$O,0,0,-1),"")))),"")</f>
        <v>13920000</v>
      </c>
      <c r="J3590" s="13">
        <f>IFERROR(IF($F3590="ALTA",$D3590*0.94,
IF($F3590="MEDIA",$D3590*0.9,
IF($F3590="BAJA",$D3590*0.85,
IF($F3590="LIQUIDAR",_xlfn.XLOOKUP(A3590,Rotación!$A:$A,Rotación!$O:$O,0,0,-1),"")))),"")</f>
        <v>13600000</v>
      </c>
      <c r="K3590" s="13" t="str">
        <f>_xlfn.XLOOKUP(A3590,Rotación!$A:$A,Rotación!$P:$P,"",0,-1)</f>
        <v/>
      </c>
      <c r="L3590" s="25" t="e">
        <f t="shared" si="242"/>
        <v>#VALUE!</v>
      </c>
      <c r="M3590" s="26">
        <f t="shared" si="243"/>
        <v>0.78125</v>
      </c>
    </row>
    <row r="3591" spans="1:13" x14ac:dyDescent="0.3">
      <c r="A3591" t="s">
        <v>10299</v>
      </c>
      <c r="B3591" t="s">
        <v>313</v>
      </c>
      <c r="C3591" t="s">
        <v>313</v>
      </c>
      <c r="D3591">
        <v>10900000</v>
      </c>
      <c r="E3591">
        <v>8900000</v>
      </c>
      <c r="F3591" t="s">
        <v>5391</v>
      </c>
      <c r="G3591" s="13">
        <f>IFERROR(IF($F3591="ALTA",$D3591*1.03,
IF($F3591="MEDIA",$D3591*1,
IF($F3591="BAJA",$D3591*0.92,
IF($F3591="LIQUIDAR",_xlfn.XLOOKUP(A3591,Rotación!$A:$A,Rotación!$O:$O,0,0,-1),"")))),"")</f>
        <v>10028000</v>
      </c>
      <c r="H3591" s="13">
        <f>IFERROR(IF($F3591="ALTA",$D3591*1,
IF($F3591="MEDIA",$D3591*0.97,
IF($F3591="BAJA",$D3591*0.9,
IF($F3591="LIQUIDAR",_xlfn.XLOOKUP(A3591,Rotación!$A:$A,Rotación!$O:$O,0,0,-1),"")))),"")</f>
        <v>9810000</v>
      </c>
      <c r="I3591" s="13">
        <f>IFERROR(IF($F3591="ALTA",$D3591*0.97,
IF($F3591="MEDIA",$D3591*0.94,
IF($F3591="BAJA",$D3591*0.87,
IF($F3591="LIQUIDAR",_xlfn.XLOOKUP(A3591,Rotación!$A:$A,Rotación!$O:$O,0,0,-1),"")))),"")</f>
        <v>9483000</v>
      </c>
      <c r="J3591" s="13">
        <f>IFERROR(IF($F3591="ALTA",$D3591*0.94,
IF($F3591="MEDIA",$D3591*0.9,
IF($F3591="BAJA",$D3591*0.85,
IF($F3591="LIQUIDAR",_xlfn.XLOOKUP(A3591,Rotación!$A:$A,Rotación!$O:$O,0,0,-1),"")))),"")</f>
        <v>9265000</v>
      </c>
      <c r="K3591" s="13" t="str">
        <f>_xlfn.XLOOKUP(A3591,Rotación!$A:$A,Rotación!$P:$P,"",0,-1)</f>
        <v/>
      </c>
      <c r="L3591" s="25" t="e">
        <f t="shared" si="242"/>
        <v>#VALUE!</v>
      </c>
      <c r="M3591" s="26">
        <f t="shared" si="243"/>
        <v>0.8165137614678899</v>
      </c>
    </row>
    <row r="3592" spans="1:13" x14ac:dyDescent="0.3">
      <c r="A3592" t="s">
        <v>10301</v>
      </c>
      <c r="B3592" t="s">
        <v>313</v>
      </c>
      <c r="C3592" t="s">
        <v>313</v>
      </c>
      <c r="D3592">
        <v>8200000</v>
      </c>
      <c r="E3592">
        <v>5500000</v>
      </c>
      <c r="F3592" t="s">
        <v>5391</v>
      </c>
      <c r="G3592" s="13">
        <f>IFERROR(IF($F3592="ALTA",$D3592*1.03,
IF($F3592="MEDIA",$D3592*1,
IF($F3592="BAJA",$D3592*0.92,
IF($F3592="LIQUIDAR",_xlfn.XLOOKUP(A3592,Rotación!$A:$A,Rotación!$O:$O,0,0,-1),"")))),"")</f>
        <v>7544000</v>
      </c>
      <c r="H3592" s="13">
        <f>IFERROR(IF($F3592="ALTA",$D3592*1,
IF($F3592="MEDIA",$D3592*0.97,
IF($F3592="BAJA",$D3592*0.9,
IF($F3592="LIQUIDAR",_xlfn.XLOOKUP(A3592,Rotación!$A:$A,Rotación!$O:$O,0,0,-1),"")))),"")</f>
        <v>7380000</v>
      </c>
      <c r="I3592" s="13">
        <f>IFERROR(IF($F3592="ALTA",$D3592*0.97,
IF($F3592="MEDIA",$D3592*0.94,
IF($F3592="BAJA",$D3592*0.87,
IF($F3592="LIQUIDAR",_xlfn.XLOOKUP(A3592,Rotación!$A:$A,Rotación!$O:$O,0,0,-1),"")))),"")</f>
        <v>7134000</v>
      </c>
      <c r="J3592" s="13">
        <f>IFERROR(IF($F3592="ALTA",$D3592*0.94,
IF($F3592="MEDIA",$D3592*0.9,
IF($F3592="BAJA",$D3592*0.85,
IF($F3592="LIQUIDAR",_xlfn.XLOOKUP(A3592,Rotación!$A:$A,Rotación!$O:$O,0,0,-1),"")))),"")</f>
        <v>6970000</v>
      </c>
      <c r="K3592" s="13" t="str">
        <f>_xlfn.XLOOKUP(A3592,Rotación!$A:$A,Rotación!$P:$P,"",0,-1)</f>
        <v/>
      </c>
      <c r="L3592" s="25" t="e">
        <f t="shared" si="242"/>
        <v>#VALUE!</v>
      </c>
      <c r="M3592" s="26">
        <f t="shared" si="243"/>
        <v>0.67073170731707321</v>
      </c>
    </row>
    <row r="3593" spans="1:13" x14ac:dyDescent="0.3">
      <c r="A3593" t="s">
        <v>10304</v>
      </c>
      <c r="B3593" t="s">
        <v>313</v>
      </c>
      <c r="C3593" t="s">
        <v>313</v>
      </c>
      <c r="D3593">
        <v>12600000</v>
      </c>
      <c r="E3593">
        <v>10500000</v>
      </c>
      <c r="F3593" t="s">
        <v>4033</v>
      </c>
      <c r="G3593" s="13">
        <f>IFERROR(IF($F3593="ALTA",$D3593*1.03,
IF($F3593="MEDIA",$D3593*1,
IF($F3593="BAJA",$D3593*0.92,
IF($F3593="LIQUIDAR",_xlfn.XLOOKUP(A3593,Rotación!$A:$A,Rotación!$O:$O,0,0,-1),"")))),"")</f>
        <v>12600000</v>
      </c>
      <c r="H3593" s="13">
        <f>IFERROR(IF($F3593="ALTA",$D3593*1,
IF($F3593="MEDIA",$D3593*0.97,
IF($F3593="BAJA",$D3593*0.9,
IF($F3593="LIQUIDAR",_xlfn.XLOOKUP(A3593,Rotación!$A:$A,Rotación!$O:$O,0,0,-1),"")))),"")</f>
        <v>12222000</v>
      </c>
      <c r="I3593" s="13">
        <f>IFERROR(IF($F3593="ALTA",$D3593*0.97,
IF($F3593="MEDIA",$D3593*0.94,
IF($F3593="BAJA",$D3593*0.87,
IF($F3593="LIQUIDAR",_xlfn.XLOOKUP(A3593,Rotación!$A:$A,Rotación!$O:$O,0,0,-1),"")))),"")</f>
        <v>11844000</v>
      </c>
      <c r="J3593" s="13">
        <f>IFERROR(IF($F3593="ALTA",$D3593*0.94,
IF($F3593="MEDIA",$D3593*0.9,
IF($F3593="BAJA",$D3593*0.85,
IF($F3593="LIQUIDAR",_xlfn.XLOOKUP(A3593,Rotación!$A:$A,Rotación!$O:$O,0,0,-1),"")))),"")</f>
        <v>11340000</v>
      </c>
      <c r="K3593" s="13" t="str">
        <f>_xlfn.XLOOKUP(A3593,Rotación!$A:$A,Rotación!$P:$P,"",0,-1)</f>
        <v/>
      </c>
      <c r="L3593" s="25" t="e">
        <f t="shared" si="242"/>
        <v>#VALUE!</v>
      </c>
      <c r="M3593" s="26">
        <f t="shared" si="243"/>
        <v>0.83333333333333337</v>
      </c>
    </row>
    <row r="3594" spans="1:13" x14ac:dyDescent="0.3">
      <c r="A3594" t="s">
        <v>10308</v>
      </c>
      <c r="B3594" t="s">
        <v>313</v>
      </c>
      <c r="C3594" t="s">
        <v>313</v>
      </c>
      <c r="D3594">
        <v>11100000</v>
      </c>
      <c r="E3594">
        <v>9000000</v>
      </c>
      <c r="F3594" t="s">
        <v>4033</v>
      </c>
      <c r="G3594" s="13">
        <f>IFERROR(IF($F3594="ALTA",$D3594*1.03,
IF($F3594="MEDIA",$D3594*1,
IF($F3594="BAJA",$D3594*0.92,
IF($F3594="LIQUIDAR",_xlfn.XLOOKUP(A3594,Rotación!$A:$A,Rotación!$O:$O,0,0,-1),"")))),"")</f>
        <v>11100000</v>
      </c>
      <c r="H3594" s="13">
        <f>IFERROR(IF($F3594="ALTA",$D3594*1,
IF($F3594="MEDIA",$D3594*0.97,
IF($F3594="BAJA",$D3594*0.9,
IF($F3594="LIQUIDAR",_xlfn.XLOOKUP(A3594,Rotación!$A:$A,Rotación!$O:$O,0,0,-1),"")))),"")</f>
        <v>10767000</v>
      </c>
      <c r="I3594" s="13">
        <f>IFERROR(IF($F3594="ALTA",$D3594*0.97,
IF($F3594="MEDIA",$D3594*0.94,
IF($F3594="BAJA",$D3594*0.87,
IF($F3594="LIQUIDAR",_xlfn.XLOOKUP(A3594,Rotación!$A:$A,Rotación!$O:$O,0,0,-1),"")))),"")</f>
        <v>10434000</v>
      </c>
      <c r="J3594" s="13">
        <f>IFERROR(IF($F3594="ALTA",$D3594*0.94,
IF($F3594="MEDIA",$D3594*0.9,
IF($F3594="BAJA",$D3594*0.85,
IF($F3594="LIQUIDAR",_xlfn.XLOOKUP(A3594,Rotación!$A:$A,Rotación!$O:$O,0,0,-1),"")))),"")</f>
        <v>9990000</v>
      </c>
      <c r="K3594" s="13" t="str">
        <f>_xlfn.XLOOKUP(A3594,Rotación!$A:$A,Rotación!$P:$P,"",0,-1)</f>
        <v/>
      </c>
      <c r="L3594" s="25" t="e">
        <f t="shared" si="242"/>
        <v>#VALUE!</v>
      </c>
      <c r="M3594" s="26">
        <f t="shared" si="243"/>
        <v>0.81081081081081086</v>
      </c>
    </row>
    <row r="3595" spans="1:13" x14ac:dyDescent="0.3">
      <c r="A3595" t="s">
        <v>1537</v>
      </c>
      <c r="B3595" t="s">
        <v>313</v>
      </c>
      <c r="C3595" t="s">
        <v>313</v>
      </c>
      <c r="D3595">
        <v>12200000</v>
      </c>
      <c r="E3595">
        <v>9000000</v>
      </c>
      <c r="F3595" t="s">
        <v>4033</v>
      </c>
      <c r="G3595" s="13">
        <f>IFERROR(IF($F3595="ALTA",$D3595*1.03,
IF($F3595="MEDIA",$D3595*1,
IF($F3595="BAJA",$D3595*0.92,
IF($F3595="LIQUIDAR",_xlfn.XLOOKUP(A3595,Rotación!$A:$A,Rotación!$O:$O,0,0,-1),"")))),"")</f>
        <v>12200000</v>
      </c>
      <c r="H3595" s="13">
        <f>IFERROR(IF($F3595="ALTA",$D3595*1,
IF($F3595="MEDIA",$D3595*0.97,
IF($F3595="BAJA",$D3595*0.9,
IF($F3595="LIQUIDAR",_xlfn.XLOOKUP(A3595,Rotación!$A:$A,Rotación!$O:$O,0,0,-1),"")))),"")</f>
        <v>11834000</v>
      </c>
      <c r="I3595" s="13">
        <f>IFERROR(IF($F3595="ALTA",$D3595*0.97,
IF($F3595="MEDIA",$D3595*0.94,
IF($F3595="BAJA",$D3595*0.87,
IF($F3595="LIQUIDAR",_xlfn.XLOOKUP(A3595,Rotación!$A:$A,Rotación!$O:$O,0,0,-1),"")))),"")</f>
        <v>11468000</v>
      </c>
      <c r="J3595" s="13">
        <f>IFERROR(IF($F3595="ALTA",$D3595*0.94,
IF($F3595="MEDIA",$D3595*0.9,
IF($F3595="BAJA",$D3595*0.85,
IF($F3595="LIQUIDAR",_xlfn.XLOOKUP(A3595,Rotación!$A:$A,Rotación!$O:$O,0,0,-1),"")))),"")</f>
        <v>10980000</v>
      </c>
      <c r="K3595" s="13" t="str">
        <f>_xlfn.XLOOKUP(A3595,Rotación!$A:$A,Rotación!$P:$P,"",0,-1)</f>
        <v/>
      </c>
      <c r="L3595" s="25" t="e">
        <f t="shared" si="242"/>
        <v>#VALUE!</v>
      </c>
      <c r="M3595" s="26">
        <f t="shared" si="243"/>
        <v>0.73770491803278693</v>
      </c>
    </row>
    <row r="3596" spans="1:13" x14ac:dyDescent="0.3">
      <c r="A3596" t="s">
        <v>10311</v>
      </c>
      <c r="B3596" t="s">
        <v>313</v>
      </c>
      <c r="C3596" t="s">
        <v>313</v>
      </c>
      <c r="D3596">
        <v>15500000</v>
      </c>
      <c r="E3596">
        <v>11800000</v>
      </c>
      <c r="F3596" t="s">
        <v>4033</v>
      </c>
      <c r="G3596" s="13">
        <f>IFERROR(IF($F3596="ALTA",$D3596*1.03,
IF($F3596="MEDIA",$D3596*1,
IF($F3596="BAJA",$D3596*0.92,
IF($F3596="LIQUIDAR",_xlfn.XLOOKUP(A3596,Rotación!$A:$A,Rotación!$O:$O,0,0,-1),"")))),"")</f>
        <v>15500000</v>
      </c>
      <c r="H3596" s="13">
        <f>IFERROR(IF($F3596="ALTA",$D3596*1,
IF($F3596="MEDIA",$D3596*0.97,
IF($F3596="BAJA",$D3596*0.9,
IF($F3596="LIQUIDAR",_xlfn.XLOOKUP(A3596,Rotación!$A:$A,Rotación!$O:$O,0,0,-1),"")))),"")</f>
        <v>15035000</v>
      </c>
      <c r="I3596" s="13">
        <f>IFERROR(IF($F3596="ALTA",$D3596*0.97,
IF($F3596="MEDIA",$D3596*0.94,
IF($F3596="BAJA",$D3596*0.87,
IF($F3596="LIQUIDAR",_xlfn.XLOOKUP(A3596,Rotación!$A:$A,Rotación!$O:$O,0,0,-1),"")))),"")</f>
        <v>14570000</v>
      </c>
      <c r="J3596" s="13">
        <f>IFERROR(IF($F3596="ALTA",$D3596*0.94,
IF($F3596="MEDIA",$D3596*0.9,
IF($F3596="BAJA",$D3596*0.85,
IF($F3596="LIQUIDAR",_xlfn.XLOOKUP(A3596,Rotación!$A:$A,Rotación!$O:$O,0,0,-1),"")))),"")</f>
        <v>13950000</v>
      </c>
      <c r="K3596" s="13" t="str">
        <f>_xlfn.XLOOKUP(A3596,Rotación!$A:$A,Rotación!$P:$P,"",0,-1)</f>
        <v/>
      </c>
      <c r="L3596" s="25" t="e">
        <f t="shared" si="242"/>
        <v>#VALUE!</v>
      </c>
      <c r="M3596" s="26">
        <f t="shared" si="243"/>
        <v>0.76129032258064511</v>
      </c>
    </row>
    <row r="3597" spans="1:13" x14ac:dyDescent="0.3">
      <c r="A3597" t="s">
        <v>10314</v>
      </c>
      <c r="B3597" t="s">
        <v>313</v>
      </c>
      <c r="C3597" t="s">
        <v>313</v>
      </c>
      <c r="D3597">
        <v>8400000</v>
      </c>
      <c r="E3597">
        <v>6800000</v>
      </c>
      <c r="F3597" t="s">
        <v>4033</v>
      </c>
      <c r="G3597" s="13">
        <f>IFERROR(IF($F3597="ALTA",$D3597*1.03,
IF($F3597="MEDIA",$D3597*1,
IF($F3597="BAJA",$D3597*0.92,
IF($F3597="LIQUIDAR",_xlfn.XLOOKUP(A3597,Rotación!$A:$A,Rotación!$O:$O,0,0,-1),"")))),"")</f>
        <v>8400000</v>
      </c>
      <c r="H3597" s="13">
        <f>IFERROR(IF($F3597="ALTA",$D3597*1,
IF($F3597="MEDIA",$D3597*0.97,
IF($F3597="BAJA",$D3597*0.9,
IF($F3597="LIQUIDAR",_xlfn.XLOOKUP(A3597,Rotación!$A:$A,Rotación!$O:$O,0,0,-1),"")))),"")</f>
        <v>8148000</v>
      </c>
      <c r="I3597" s="13">
        <f>IFERROR(IF($F3597="ALTA",$D3597*0.97,
IF($F3597="MEDIA",$D3597*0.94,
IF($F3597="BAJA",$D3597*0.87,
IF($F3597="LIQUIDAR",_xlfn.XLOOKUP(A3597,Rotación!$A:$A,Rotación!$O:$O,0,0,-1),"")))),"")</f>
        <v>7896000</v>
      </c>
      <c r="J3597" s="13">
        <f>IFERROR(IF($F3597="ALTA",$D3597*0.94,
IF($F3597="MEDIA",$D3597*0.9,
IF($F3597="BAJA",$D3597*0.85,
IF($F3597="LIQUIDAR",_xlfn.XLOOKUP(A3597,Rotación!$A:$A,Rotación!$O:$O,0,0,-1),"")))),"")</f>
        <v>7560000</v>
      </c>
      <c r="K3597" s="13" t="str">
        <f>_xlfn.XLOOKUP(A3597,Rotación!$A:$A,Rotación!$P:$P,"",0,-1)</f>
        <v/>
      </c>
      <c r="L3597" s="25" t="e">
        <f t="shared" si="242"/>
        <v>#VALUE!</v>
      </c>
      <c r="M3597" s="26">
        <f t="shared" si="243"/>
        <v>0.80952380952380953</v>
      </c>
    </row>
    <row r="3598" spans="1:13" x14ac:dyDescent="0.3">
      <c r="A3598" t="s">
        <v>10316</v>
      </c>
      <c r="B3598" t="s">
        <v>313</v>
      </c>
      <c r="C3598" t="s">
        <v>313</v>
      </c>
      <c r="D3598">
        <v>16300000</v>
      </c>
      <c r="E3598">
        <v>10800000</v>
      </c>
      <c r="F3598" t="s">
        <v>5391</v>
      </c>
      <c r="G3598" s="13">
        <f>IFERROR(IF($F3598="ALTA",$D3598*1.03,
IF($F3598="MEDIA",$D3598*1,
IF($F3598="BAJA",$D3598*0.92,
IF($F3598="LIQUIDAR",_xlfn.XLOOKUP(A3598,Rotación!$A:$A,Rotación!$O:$O,0,0,-1),"")))),"")</f>
        <v>14996000</v>
      </c>
      <c r="H3598" s="13">
        <f>IFERROR(IF($F3598="ALTA",$D3598*1,
IF($F3598="MEDIA",$D3598*0.97,
IF($F3598="BAJA",$D3598*0.9,
IF($F3598="LIQUIDAR",_xlfn.XLOOKUP(A3598,Rotación!$A:$A,Rotación!$O:$O,0,0,-1),"")))),"")</f>
        <v>14670000</v>
      </c>
      <c r="I3598" s="13">
        <f>IFERROR(IF($F3598="ALTA",$D3598*0.97,
IF($F3598="MEDIA",$D3598*0.94,
IF($F3598="BAJA",$D3598*0.87,
IF($F3598="LIQUIDAR",_xlfn.XLOOKUP(A3598,Rotación!$A:$A,Rotación!$O:$O,0,0,-1),"")))),"")</f>
        <v>14181000</v>
      </c>
      <c r="J3598" s="13">
        <f>IFERROR(IF($F3598="ALTA",$D3598*0.94,
IF($F3598="MEDIA",$D3598*0.9,
IF($F3598="BAJA",$D3598*0.85,
IF($F3598="LIQUIDAR",_xlfn.XLOOKUP(A3598,Rotación!$A:$A,Rotación!$O:$O,0,0,-1),"")))),"")</f>
        <v>13855000</v>
      </c>
      <c r="K3598" s="13" t="str">
        <f>_xlfn.XLOOKUP(A3598,Rotación!$A:$A,Rotación!$P:$P,"",0,-1)</f>
        <v/>
      </c>
      <c r="L3598" s="25" t="e">
        <f t="shared" si="242"/>
        <v>#VALUE!</v>
      </c>
      <c r="M3598" s="26">
        <f t="shared" si="243"/>
        <v>0.66257668711656437</v>
      </c>
    </row>
    <row r="3599" spans="1:13" x14ac:dyDescent="0.3">
      <c r="A3599" t="s">
        <v>10318</v>
      </c>
      <c r="B3599" t="s">
        <v>313</v>
      </c>
      <c r="C3599" t="s">
        <v>313</v>
      </c>
      <c r="D3599">
        <v>14800000</v>
      </c>
      <c r="E3599">
        <v>12000000</v>
      </c>
      <c r="F3599" t="s">
        <v>4033</v>
      </c>
      <c r="G3599" s="13">
        <f>IFERROR(IF($F3599="ALTA",$D3599*1.03,
IF($F3599="MEDIA",$D3599*1,
IF($F3599="BAJA",$D3599*0.92,
IF($F3599="LIQUIDAR",_xlfn.XLOOKUP(A3599,Rotación!$A:$A,Rotación!$O:$O,0,0,-1),"")))),"")</f>
        <v>14800000</v>
      </c>
      <c r="H3599" s="13">
        <f>IFERROR(IF($F3599="ALTA",$D3599*1,
IF($F3599="MEDIA",$D3599*0.97,
IF($F3599="BAJA",$D3599*0.9,
IF($F3599="LIQUIDAR",_xlfn.XLOOKUP(A3599,Rotación!$A:$A,Rotación!$O:$O,0,0,-1),"")))),"")</f>
        <v>14356000</v>
      </c>
      <c r="I3599" s="13">
        <f>IFERROR(IF($F3599="ALTA",$D3599*0.97,
IF($F3599="MEDIA",$D3599*0.94,
IF($F3599="BAJA",$D3599*0.87,
IF($F3599="LIQUIDAR",_xlfn.XLOOKUP(A3599,Rotación!$A:$A,Rotación!$O:$O,0,0,-1),"")))),"")</f>
        <v>13912000</v>
      </c>
      <c r="J3599" s="13">
        <f>IFERROR(IF($F3599="ALTA",$D3599*0.94,
IF($F3599="MEDIA",$D3599*0.9,
IF($F3599="BAJA",$D3599*0.85,
IF($F3599="LIQUIDAR",_xlfn.XLOOKUP(A3599,Rotación!$A:$A,Rotación!$O:$O,0,0,-1),"")))),"")</f>
        <v>13320000</v>
      </c>
      <c r="K3599" s="13" t="str">
        <f>_xlfn.XLOOKUP(A3599,Rotación!$A:$A,Rotación!$P:$P,"",0,-1)</f>
        <v/>
      </c>
      <c r="L3599" s="25" t="e">
        <f t="shared" si="242"/>
        <v>#VALUE!</v>
      </c>
      <c r="M3599" s="26">
        <f t="shared" si="243"/>
        <v>0.81081081081081086</v>
      </c>
    </row>
    <row r="3600" spans="1:13" x14ac:dyDescent="0.3">
      <c r="A3600" t="s">
        <v>10321</v>
      </c>
      <c r="B3600" t="s">
        <v>313</v>
      </c>
      <c r="C3600" t="s">
        <v>313</v>
      </c>
      <c r="D3600">
        <v>8800000</v>
      </c>
      <c r="E3600">
        <v>7200000</v>
      </c>
      <c r="F3600" t="s">
        <v>4033</v>
      </c>
      <c r="G3600" s="13">
        <f>IFERROR(IF($F3600="ALTA",$D3600*1.03,
IF($F3600="MEDIA",$D3600*1,
IF($F3600="BAJA",$D3600*0.92,
IF($F3600="LIQUIDAR",_xlfn.XLOOKUP(A3600,Rotación!$A:$A,Rotación!$O:$O,0,0,-1),"")))),"")</f>
        <v>8800000</v>
      </c>
      <c r="H3600" s="13">
        <f>IFERROR(IF($F3600="ALTA",$D3600*1,
IF($F3600="MEDIA",$D3600*0.97,
IF($F3600="BAJA",$D3600*0.9,
IF($F3600="LIQUIDAR",_xlfn.XLOOKUP(A3600,Rotación!$A:$A,Rotación!$O:$O,0,0,-1),"")))),"")</f>
        <v>8536000</v>
      </c>
      <c r="I3600" s="13">
        <f>IFERROR(IF($F3600="ALTA",$D3600*0.97,
IF($F3600="MEDIA",$D3600*0.94,
IF($F3600="BAJA",$D3600*0.87,
IF($F3600="LIQUIDAR",_xlfn.XLOOKUP(A3600,Rotación!$A:$A,Rotación!$O:$O,0,0,-1),"")))),"")</f>
        <v>8271999.9999999991</v>
      </c>
      <c r="J3600" s="13">
        <f>IFERROR(IF($F3600="ALTA",$D3600*0.94,
IF($F3600="MEDIA",$D3600*0.9,
IF($F3600="BAJA",$D3600*0.85,
IF($F3600="LIQUIDAR",_xlfn.XLOOKUP(A3600,Rotación!$A:$A,Rotación!$O:$O,0,0,-1),"")))),"")</f>
        <v>7920000</v>
      </c>
      <c r="K3600" s="13" t="str">
        <f>_xlfn.XLOOKUP(A3600,Rotación!$A:$A,Rotación!$P:$P,"",0,-1)</f>
        <v/>
      </c>
      <c r="L3600" s="25" t="e">
        <f t="shared" si="242"/>
        <v>#VALUE!</v>
      </c>
      <c r="M3600" s="26">
        <f t="shared" si="243"/>
        <v>0.81818181818181823</v>
      </c>
    </row>
    <row r="3601" spans="1:13" x14ac:dyDescent="0.3">
      <c r="A3601" t="s">
        <v>10323</v>
      </c>
      <c r="B3601" t="s">
        <v>313</v>
      </c>
      <c r="C3601" t="s">
        <v>313</v>
      </c>
      <c r="D3601">
        <v>7900000</v>
      </c>
      <c r="E3601">
        <v>6500000</v>
      </c>
      <c r="F3601" t="s">
        <v>4033</v>
      </c>
      <c r="G3601" s="13">
        <f>IFERROR(IF($F3601="ALTA",$D3601*1.03,
IF($F3601="MEDIA",$D3601*1,
IF($F3601="BAJA",$D3601*0.92,
IF($F3601="LIQUIDAR",_xlfn.XLOOKUP(A3601,Rotación!$A:$A,Rotación!$O:$O,0,0,-1),"")))),"")</f>
        <v>7900000</v>
      </c>
      <c r="H3601" s="13">
        <f>IFERROR(IF($F3601="ALTA",$D3601*1,
IF($F3601="MEDIA",$D3601*0.97,
IF($F3601="BAJA",$D3601*0.9,
IF($F3601="LIQUIDAR",_xlfn.XLOOKUP(A3601,Rotación!$A:$A,Rotación!$O:$O,0,0,-1),"")))),"")</f>
        <v>7663000</v>
      </c>
      <c r="I3601" s="13">
        <f>IFERROR(IF($F3601="ALTA",$D3601*0.97,
IF($F3601="MEDIA",$D3601*0.94,
IF($F3601="BAJA",$D3601*0.87,
IF($F3601="LIQUIDAR",_xlfn.XLOOKUP(A3601,Rotación!$A:$A,Rotación!$O:$O,0,0,-1),"")))),"")</f>
        <v>7426000</v>
      </c>
      <c r="J3601" s="13">
        <f>IFERROR(IF($F3601="ALTA",$D3601*0.94,
IF($F3601="MEDIA",$D3601*0.9,
IF($F3601="BAJA",$D3601*0.85,
IF($F3601="LIQUIDAR",_xlfn.XLOOKUP(A3601,Rotación!$A:$A,Rotación!$O:$O,0,0,-1),"")))),"")</f>
        <v>7110000</v>
      </c>
      <c r="K3601" s="13" t="str">
        <f>_xlfn.XLOOKUP(A3601,Rotación!$A:$A,Rotación!$P:$P,"",0,-1)</f>
        <v/>
      </c>
      <c r="L3601" s="25" t="e">
        <f t="shared" si="242"/>
        <v>#VALUE!</v>
      </c>
      <c r="M3601" s="26">
        <f t="shared" si="243"/>
        <v>0.82278481012658233</v>
      </c>
    </row>
    <row r="3602" spans="1:13" x14ac:dyDescent="0.3">
      <c r="A3602" t="s">
        <v>10327</v>
      </c>
      <c r="B3602" t="s">
        <v>313</v>
      </c>
      <c r="C3602" t="s">
        <v>313</v>
      </c>
      <c r="D3602">
        <v>17300000</v>
      </c>
      <c r="E3602">
        <v>14000000</v>
      </c>
      <c r="F3602" t="s">
        <v>5391</v>
      </c>
      <c r="G3602" s="13">
        <f>IFERROR(IF($F3602="ALTA",$D3602*1.03,
IF($F3602="MEDIA",$D3602*1,
IF($F3602="BAJA",$D3602*0.92,
IF($F3602="LIQUIDAR",_xlfn.XLOOKUP(A3602,Rotación!$A:$A,Rotación!$O:$O,0,0,-1),"")))),"")</f>
        <v>15916000</v>
      </c>
      <c r="H3602" s="13">
        <f>IFERROR(IF($F3602="ALTA",$D3602*1,
IF($F3602="MEDIA",$D3602*0.97,
IF($F3602="BAJA",$D3602*0.9,
IF($F3602="LIQUIDAR",_xlfn.XLOOKUP(A3602,Rotación!$A:$A,Rotación!$O:$O,0,0,-1),"")))),"")</f>
        <v>15570000</v>
      </c>
      <c r="I3602" s="13">
        <f>IFERROR(IF($F3602="ALTA",$D3602*0.97,
IF($F3602="MEDIA",$D3602*0.94,
IF($F3602="BAJA",$D3602*0.87,
IF($F3602="LIQUIDAR",_xlfn.XLOOKUP(A3602,Rotación!$A:$A,Rotación!$O:$O,0,0,-1),"")))),"")</f>
        <v>15051000</v>
      </c>
      <c r="J3602" s="13">
        <f>IFERROR(IF($F3602="ALTA",$D3602*0.94,
IF($F3602="MEDIA",$D3602*0.9,
IF($F3602="BAJA",$D3602*0.85,
IF($F3602="LIQUIDAR",_xlfn.XLOOKUP(A3602,Rotación!$A:$A,Rotación!$O:$O,0,0,-1),"")))),"")</f>
        <v>14705000</v>
      </c>
      <c r="K3602" s="13" t="str">
        <f>_xlfn.XLOOKUP(A3602,Rotación!$A:$A,Rotación!$P:$P,"",0,-1)</f>
        <v/>
      </c>
      <c r="L3602" s="25" t="e">
        <f t="shared" si="242"/>
        <v>#VALUE!</v>
      </c>
      <c r="M3602" s="26">
        <f t="shared" si="243"/>
        <v>0.80924855491329484</v>
      </c>
    </row>
    <row r="3603" spans="1:13" x14ac:dyDescent="0.3">
      <c r="A3603" t="s">
        <v>10330</v>
      </c>
      <c r="B3603" t="s">
        <v>313</v>
      </c>
      <c r="C3603" t="s">
        <v>313</v>
      </c>
      <c r="D3603">
        <v>17700000</v>
      </c>
      <c r="E3603">
        <v>12400000</v>
      </c>
      <c r="F3603" t="s">
        <v>4033</v>
      </c>
      <c r="G3603" s="13">
        <f>IFERROR(IF($F3603="ALTA",$D3603*1.03,
IF($F3603="MEDIA",$D3603*1,
IF($F3603="BAJA",$D3603*0.92,
IF($F3603="LIQUIDAR",_xlfn.XLOOKUP(A3603,Rotación!$A:$A,Rotación!$O:$O,0,0,-1),"")))),"")</f>
        <v>17700000</v>
      </c>
      <c r="H3603" s="13">
        <f>IFERROR(IF($F3603="ALTA",$D3603*1,
IF($F3603="MEDIA",$D3603*0.97,
IF($F3603="BAJA",$D3603*0.9,
IF($F3603="LIQUIDAR",_xlfn.XLOOKUP(A3603,Rotación!$A:$A,Rotación!$O:$O,0,0,-1),"")))),"")</f>
        <v>17169000</v>
      </c>
      <c r="I3603" s="13">
        <f>IFERROR(IF($F3603="ALTA",$D3603*0.97,
IF($F3603="MEDIA",$D3603*0.94,
IF($F3603="BAJA",$D3603*0.87,
IF($F3603="LIQUIDAR",_xlfn.XLOOKUP(A3603,Rotación!$A:$A,Rotación!$O:$O,0,0,-1),"")))),"")</f>
        <v>16637999.999999998</v>
      </c>
      <c r="J3603" s="13">
        <f>IFERROR(IF($F3603="ALTA",$D3603*0.94,
IF($F3603="MEDIA",$D3603*0.9,
IF($F3603="BAJA",$D3603*0.85,
IF($F3603="LIQUIDAR",_xlfn.XLOOKUP(A3603,Rotación!$A:$A,Rotación!$O:$O,0,0,-1),"")))),"")</f>
        <v>15930000</v>
      </c>
      <c r="K3603" s="13" t="str">
        <f>_xlfn.XLOOKUP(A3603,Rotación!$A:$A,Rotación!$P:$P,"",0,-1)</f>
        <v/>
      </c>
      <c r="L3603" s="25" t="e">
        <f t="shared" si="242"/>
        <v>#VALUE!</v>
      </c>
      <c r="M3603" s="26">
        <f t="shared" si="243"/>
        <v>0.70056497175141241</v>
      </c>
    </row>
    <row r="3604" spans="1:13" x14ac:dyDescent="0.3">
      <c r="A3604" t="s">
        <v>13476</v>
      </c>
      <c r="B3604" t="s">
        <v>313</v>
      </c>
      <c r="C3604" t="s">
        <v>313</v>
      </c>
      <c r="D3604">
        <v>4900000</v>
      </c>
      <c r="E3604">
        <v>3900000</v>
      </c>
      <c r="F3604" t="s">
        <v>4033</v>
      </c>
      <c r="G3604" s="13">
        <f>IFERROR(IF($F3604="ALTA",$D3604*1.03,
IF($F3604="MEDIA",$D3604*1,
IF($F3604="BAJA",$D3604*0.92,
IF($F3604="LIQUIDAR",_xlfn.XLOOKUP(A3604,Rotación!$A:$A,Rotación!$O:$O,0,0,-1),"")))),"")</f>
        <v>4900000</v>
      </c>
      <c r="H3604" s="13">
        <f>IFERROR(IF($F3604="ALTA",$D3604*1,
IF($F3604="MEDIA",$D3604*0.97,
IF($F3604="BAJA",$D3604*0.9,
IF($F3604="LIQUIDAR",_xlfn.XLOOKUP(A3604,Rotación!$A:$A,Rotación!$O:$O,0,0,-1),"")))),"")</f>
        <v>4753000</v>
      </c>
      <c r="I3604" s="13">
        <f>IFERROR(IF($F3604="ALTA",$D3604*0.97,
IF($F3604="MEDIA",$D3604*0.94,
IF($F3604="BAJA",$D3604*0.87,
IF($F3604="LIQUIDAR",_xlfn.XLOOKUP(A3604,Rotación!$A:$A,Rotación!$O:$O,0,0,-1),"")))),"")</f>
        <v>4606000</v>
      </c>
      <c r="J3604" s="13">
        <f>IFERROR(IF($F3604="ALTA",$D3604*0.94,
IF($F3604="MEDIA",$D3604*0.9,
IF($F3604="BAJA",$D3604*0.85,
IF($F3604="LIQUIDAR",_xlfn.XLOOKUP(A3604,Rotación!$A:$A,Rotación!$O:$O,0,0,-1),"")))),"")</f>
        <v>4410000</v>
      </c>
      <c r="K3604" s="13" t="str">
        <f>_xlfn.XLOOKUP(A3604,Rotación!$A:$A,Rotación!$P:$P,"",0,-1)</f>
        <v/>
      </c>
      <c r="L3604" s="25" t="e">
        <f t="shared" si="242"/>
        <v>#VALUE!</v>
      </c>
      <c r="M3604" s="26">
        <f t="shared" si="243"/>
        <v>0.79591836734693877</v>
      </c>
    </row>
    <row r="3605" spans="1:13" x14ac:dyDescent="0.3">
      <c r="A3605" t="s">
        <v>10341</v>
      </c>
      <c r="B3605" t="s">
        <v>313</v>
      </c>
      <c r="C3605" t="s">
        <v>313</v>
      </c>
      <c r="D3605">
        <v>13300000</v>
      </c>
      <c r="E3605">
        <v>11000000</v>
      </c>
      <c r="F3605" t="s">
        <v>4033</v>
      </c>
      <c r="G3605" s="13">
        <f>IFERROR(IF($F3605="ALTA",$D3605*1.03,
IF($F3605="MEDIA",$D3605*1,
IF($F3605="BAJA",$D3605*0.92,
IF($F3605="LIQUIDAR",_xlfn.XLOOKUP(A3605,Rotación!$A:$A,Rotación!$O:$O,0,0,-1),"")))),"")</f>
        <v>13300000</v>
      </c>
      <c r="H3605" s="13">
        <f>IFERROR(IF($F3605="ALTA",$D3605*1,
IF($F3605="MEDIA",$D3605*0.97,
IF($F3605="BAJA",$D3605*0.9,
IF($F3605="LIQUIDAR",_xlfn.XLOOKUP(A3605,Rotación!$A:$A,Rotación!$O:$O,0,0,-1),"")))),"")</f>
        <v>12901000</v>
      </c>
      <c r="I3605" s="13">
        <f>IFERROR(IF($F3605="ALTA",$D3605*0.97,
IF($F3605="MEDIA",$D3605*0.94,
IF($F3605="BAJA",$D3605*0.87,
IF($F3605="LIQUIDAR",_xlfn.XLOOKUP(A3605,Rotación!$A:$A,Rotación!$O:$O,0,0,-1),"")))),"")</f>
        <v>12502000</v>
      </c>
      <c r="J3605" s="13">
        <f>IFERROR(IF($F3605="ALTA",$D3605*0.94,
IF($F3605="MEDIA",$D3605*0.9,
IF($F3605="BAJA",$D3605*0.85,
IF($F3605="LIQUIDAR",_xlfn.XLOOKUP(A3605,Rotación!$A:$A,Rotación!$O:$O,0,0,-1),"")))),"")</f>
        <v>11970000</v>
      </c>
      <c r="K3605" s="13" t="str">
        <f>_xlfn.XLOOKUP(A3605,Rotación!$A:$A,Rotación!$P:$P,"",0,-1)</f>
        <v/>
      </c>
      <c r="L3605" s="25" t="e">
        <f t="shared" si="242"/>
        <v>#VALUE!</v>
      </c>
      <c r="M3605" s="26">
        <f t="shared" si="243"/>
        <v>0.82706766917293228</v>
      </c>
    </row>
    <row r="3606" spans="1:13" x14ac:dyDescent="0.3">
      <c r="A3606" t="s">
        <v>10334</v>
      </c>
      <c r="B3606" t="s">
        <v>313</v>
      </c>
      <c r="C3606" t="s">
        <v>313</v>
      </c>
      <c r="D3606">
        <v>23600000</v>
      </c>
      <c r="E3606">
        <v>18000000</v>
      </c>
      <c r="F3606" t="s">
        <v>5391</v>
      </c>
      <c r="G3606" s="13">
        <f>IFERROR(IF($F3606="ALTA",$D3606*1.03,
IF($F3606="MEDIA",$D3606*1,
IF($F3606="BAJA",$D3606*0.92,
IF($F3606="LIQUIDAR",_xlfn.XLOOKUP(A3606,Rotación!$A:$A,Rotación!$O:$O,0,0,-1),"")))),"")</f>
        <v>21712000</v>
      </c>
      <c r="H3606" s="13">
        <f>IFERROR(IF($F3606="ALTA",$D3606*1,
IF($F3606="MEDIA",$D3606*0.97,
IF($F3606="BAJA",$D3606*0.9,
IF($F3606="LIQUIDAR",_xlfn.XLOOKUP(A3606,Rotación!$A:$A,Rotación!$O:$O,0,0,-1),"")))),"")</f>
        <v>21240000</v>
      </c>
      <c r="I3606" s="13">
        <f>IFERROR(IF($F3606="ALTA",$D3606*0.97,
IF($F3606="MEDIA",$D3606*0.94,
IF($F3606="BAJA",$D3606*0.87,
IF($F3606="LIQUIDAR",_xlfn.XLOOKUP(A3606,Rotación!$A:$A,Rotación!$O:$O,0,0,-1),"")))),"")</f>
        <v>20532000</v>
      </c>
      <c r="J3606" s="13">
        <f>IFERROR(IF($F3606="ALTA",$D3606*0.94,
IF($F3606="MEDIA",$D3606*0.9,
IF($F3606="BAJA",$D3606*0.85,
IF($F3606="LIQUIDAR",_xlfn.XLOOKUP(A3606,Rotación!$A:$A,Rotación!$O:$O,0,0,-1),"")))),"")</f>
        <v>20060000</v>
      </c>
      <c r="K3606" s="13">
        <f>_xlfn.XLOOKUP(A3606,Rotación!$A:$A,Rotación!$P:$P,"",0,-1)</f>
        <v>21990000</v>
      </c>
      <c r="L3606" s="25">
        <f t="shared" si="242"/>
        <v>-1610000</v>
      </c>
      <c r="M3606" s="26">
        <f t="shared" si="243"/>
        <v>0.76271186440677963</v>
      </c>
    </row>
    <row r="3607" spans="1:13" x14ac:dyDescent="0.3">
      <c r="A3607" t="s">
        <v>10356</v>
      </c>
      <c r="B3607" t="s">
        <v>313</v>
      </c>
      <c r="C3607" t="s">
        <v>313</v>
      </c>
      <c r="D3607">
        <v>17300000</v>
      </c>
      <c r="E3607">
        <v>14200000</v>
      </c>
      <c r="F3607" t="s">
        <v>4033</v>
      </c>
      <c r="G3607" s="13">
        <f>IFERROR(IF($F3607="ALTA",$D3607*1.03,
IF($F3607="MEDIA",$D3607*1,
IF($F3607="BAJA",$D3607*0.92,
IF($F3607="LIQUIDAR",_xlfn.XLOOKUP(A3607,Rotación!$A:$A,Rotación!$O:$O,0,0,-1),"")))),"")</f>
        <v>17300000</v>
      </c>
      <c r="H3607" s="13">
        <f>IFERROR(IF($F3607="ALTA",$D3607*1,
IF($F3607="MEDIA",$D3607*0.97,
IF($F3607="BAJA",$D3607*0.9,
IF($F3607="LIQUIDAR",_xlfn.XLOOKUP(A3607,Rotación!$A:$A,Rotación!$O:$O,0,0,-1),"")))),"")</f>
        <v>16781000</v>
      </c>
      <c r="I3607" s="13">
        <f>IFERROR(IF($F3607="ALTA",$D3607*0.97,
IF($F3607="MEDIA",$D3607*0.94,
IF($F3607="BAJA",$D3607*0.87,
IF($F3607="LIQUIDAR",_xlfn.XLOOKUP(A3607,Rotación!$A:$A,Rotación!$O:$O,0,0,-1),"")))),"")</f>
        <v>16262000</v>
      </c>
      <c r="J3607" s="13">
        <f>IFERROR(IF($F3607="ALTA",$D3607*0.94,
IF($F3607="MEDIA",$D3607*0.9,
IF($F3607="BAJA",$D3607*0.85,
IF($F3607="LIQUIDAR",_xlfn.XLOOKUP(A3607,Rotación!$A:$A,Rotación!$O:$O,0,0,-1),"")))),"")</f>
        <v>15570000</v>
      </c>
      <c r="K3607" s="13" t="str">
        <f>_xlfn.XLOOKUP(A3607,Rotación!$A:$A,Rotación!$P:$P,"",0,-1)</f>
        <v/>
      </c>
      <c r="L3607" s="25" t="e">
        <f t="shared" si="242"/>
        <v>#VALUE!</v>
      </c>
      <c r="M3607" s="26">
        <f t="shared" si="243"/>
        <v>0.82080924855491333</v>
      </c>
    </row>
    <row r="3608" spans="1:13" x14ac:dyDescent="0.3">
      <c r="A3608" t="s">
        <v>10359</v>
      </c>
      <c r="B3608" t="s">
        <v>313</v>
      </c>
      <c r="C3608" t="s">
        <v>313</v>
      </c>
      <c r="D3608">
        <v>12300000</v>
      </c>
      <c r="E3608">
        <v>10000000</v>
      </c>
      <c r="F3608" t="s">
        <v>4033</v>
      </c>
      <c r="G3608" s="13">
        <f>IFERROR(IF($F3608="ALTA",$D3608*1.03,
IF($F3608="MEDIA",$D3608*1,
IF($F3608="BAJA",$D3608*0.92,
IF($F3608="LIQUIDAR",_xlfn.XLOOKUP(A3608,Rotación!$A:$A,Rotación!$O:$O,0,0,-1),"")))),"")</f>
        <v>12300000</v>
      </c>
      <c r="H3608" s="13">
        <f>IFERROR(IF($F3608="ALTA",$D3608*1,
IF($F3608="MEDIA",$D3608*0.97,
IF($F3608="BAJA",$D3608*0.9,
IF($F3608="LIQUIDAR",_xlfn.XLOOKUP(A3608,Rotación!$A:$A,Rotación!$O:$O,0,0,-1),"")))),"")</f>
        <v>11931000</v>
      </c>
      <c r="I3608" s="13">
        <f>IFERROR(IF($F3608="ALTA",$D3608*0.97,
IF($F3608="MEDIA",$D3608*0.94,
IF($F3608="BAJA",$D3608*0.87,
IF($F3608="LIQUIDAR",_xlfn.XLOOKUP(A3608,Rotación!$A:$A,Rotación!$O:$O,0,0,-1),"")))),"")</f>
        <v>11562000</v>
      </c>
      <c r="J3608" s="13">
        <f>IFERROR(IF($F3608="ALTA",$D3608*0.94,
IF($F3608="MEDIA",$D3608*0.9,
IF($F3608="BAJA",$D3608*0.85,
IF($F3608="LIQUIDAR",_xlfn.XLOOKUP(A3608,Rotación!$A:$A,Rotación!$O:$O,0,0,-1),"")))),"")</f>
        <v>11070000</v>
      </c>
      <c r="K3608" s="13" t="str">
        <f>_xlfn.XLOOKUP(A3608,Rotación!$A:$A,Rotación!$P:$P,"",0,-1)</f>
        <v/>
      </c>
      <c r="L3608" s="25" t="e">
        <f t="shared" si="242"/>
        <v>#VALUE!</v>
      </c>
      <c r="M3608" s="26">
        <f t="shared" si="243"/>
        <v>0.81300813008130079</v>
      </c>
    </row>
    <row r="3609" spans="1:13" x14ac:dyDescent="0.3">
      <c r="A3609" t="s">
        <v>10361</v>
      </c>
      <c r="B3609" t="s">
        <v>313</v>
      </c>
      <c r="C3609" t="s">
        <v>313</v>
      </c>
      <c r="D3609">
        <v>8200000</v>
      </c>
      <c r="E3609">
        <v>6400000</v>
      </c>
      <c r="F3609" t="s">
        <v>4033</v>
      </c>
      <c r="G3609" s="13">
        <f>IFERROR(IF($F3609="ALTA",$D3609*1.03,
IF($F3609="MEDIA",$D3609*1,
IF($F3609="BAJA",$D3609*0.92,
IF($F3609="LIQUIDAR",_xlfn.XLOOKUP(A3609,Rotación!$A:$A,Rotación!$O:$O,0,0,-1),"")))),"")</f>
        <v>8200000</v>
      </c>
      <c r="H3609" s="13">
        <f>IFERROR(IF($F3609="ALTA",$D3609*1,
IF($F3609="MEDIA",$D3609*0.97,
IF($F3609="BAJA",$D3609*0.9,
IF($F3609="LIQUIDAR",_xlfn.XLOOKUP(A3609,Rotación!$A:$A,Rotación!$O:$O,0,0,-1),"")))),"")</f>
        <v>7954000</v>
      </c>
      <c r="I3609" s="13">
        <f>IFERROR(IF($F3609="ALTA",$D3609*0.97,
IF($F3609="MEDIA",$D3609*0.94,
IF($F3609="BAJA",$D3609*0.87,
IF($F3609="LIQUIDAR",_xlfn.XLOOKUP(A3609,Rotación!$A:$A,Rotación!$O:$O,0,0,-1),"")))),"")</f>
        <v>7708000</v>
      </c>
      <c r="J3609" s="13">
        <f>IFERROR(IF($F3609="ALTA",$D3609*0.94,
IF($F3609="MEDIA",$D3609*0.9,
IF($F3609="BAJA",$D3609*0.85,
IF($F3609="LIQUIDAR",_xlfn.XLOOKUP(A3609,Rotación!$A:$A,Rotación!$O:$O,0,0,-1),"")))),"")</f>
        <v>7380000</v>
      </c>
      <c r="K3609" s="13" t="str">
        <f>_xlfn.XLOOKUP(A3609,Rotación!$A:$A,Rotación!$P:$P,"",0,-1)</f>
        <v/>
      </c>
      <c r="L3609" s="25" t="e">
        <f t="shared" si="242"/>
        <v>#VALUE!</v>
      </c>
      <c r="M3609" s="26">
        <f t="shared" si="243"/>
        <v>0.78048780487804881</v>
      </c>
    </row>
    <row r="3610" spans="1:13" x14ac:dyDescent="0.3">
      <c r="A3610" t="s">
        <v>10363</v>
      </c>
      <c r="B3610" t="s">
        <v>313</v>
      </c>
      <c r="C3610" t="s">
        <v>313</v>
      </c>
      <c r="D3610">
        <v>18100000</v>
      </c>
      <c r="E3610">
        <v>15200000</v>
      </c>
      <c r="F3610" t="s">
        <v>4033</v>
      </c>
      <c r="G3610" s="13">
        <f>IFERROR(IF($F3610="ALTA",$D3610*1.03,
IF($F3610="MEDIA",$D3610*1,
IF($F3610="BAJA",$D3610*0.92,
IF($F3610="LIQUIDAR",_xlfn.XLOOKUP(A3610,Rotación!$A:$A,Rotación!$O:$O,0,0,-1),"")))),"")</f>
        <v>18100000</v>
      </c>
      <c r="H3610" s="13">
        <f>IFERROR(IF($F3610="ALTA",$D3610*1,
IF($F3610="MEDIA",$D3610*0.97,
IF($F3610="BAJA",$D3610*0.9,
IF($F3610="LIQUIDAR",_xlfn.XLOOKUP(A3610,Rotación!$A:$A,Rotación!$O:$O,0,0,-1),"")))),"")</f>
        <v>17557000</v>
      </c>
      <c r="I3610" s="13">
        <f>IFERROR(IF($F3610="ALTA",$D3610*0.97,
IF($F3610="MEDIA",$D3610*0.94,
IF($F3610="BAJA",$D3610*0.87,
IF($F3610="LIQUIDAR",_xlfn.XLOOKUP(A3610,Rotación!$A:$A,Rotación!$O:$O,0,0,-1),"")))),"")</f>
        <v>17014000</v>
      </c>
      <c r="J3610" s="13">
        <f>IFERROR(IF($F3610="ALTA",$D3610*0.94,
IF($F3610="MEDIA",$D3610*0.9,
IF($F3610="BAJA",$D3610*0.85,
IF($F3610="LIQUIDAR",_xlfn.XLOOKUP(A3610,Rotación!$A:$A,Rotación!$O:$O,0,0,-1),"")))),"")</f>
        <v>16290000</v>
      </c>
      <c r="K3610" s="13" t="str">
        <f>_xlfn.XLOOKUP(A3610,Rotación!$A:$A,Rotación!$P:$P,"",0,-1)</f>
        <v/>
      </c>
      <c r="L3610" s="25" t="e">
        <f t="shared" si="242"/>
        <v>#VALUE!</v>
      </c>
      <c r="M3610" s="26">
        <f t="shared" si="243"/>
        <v>0.83977900552486184</v>
      </c>
    </row>
    <row r="3611" spans="1:13" x14ac:dyDescent="0.3">
      <c r="A3611" t="s">
        <v>10365</v>
      </c>
      <c r="B3611" t="s">
        <v>313</v>
      </c>
      <c r="C3611" t="s">
        <v>313</v>
      </c>
      <c r="D3611">
        <v>19500000</v>
      </c>
      <c r="E3611">
        <v>16000000</v>
      </c>
      <c r="F3611" t="s">
        <v>4033</v>
      </c>
      <c r="G3611" s="13">
        <f>IFERROR(IF($F3611="ALTA",$D3611*1.03,
IF($F3611="MEDIA",$D3611*1,
IF($F3611="BAJA",$D3611*0.92,
IF($F3611="LIQUIDAR",_xlfn.XLOOKUP(A3611,Rotación!$A:$A,Rotación!$O:$O,0,0,-1),"")))),"")</f>
        <v>19500000</v>
      </c>
      <c r="H3611" s="13">
        <f>IFERROR(IF($F3611="ALTA",$D3611*1,
IF($F3611="MEDIA",$D3611*0.97,
IF($F3611="BAJA",$D3611*0.9,
IF($F3611="LIQUIDAR",_xlfn.XLOOKUP(A3611,Rotación!$A:$A,Rotación!$O:$O,0,0,-1),"")))),"")</f>
        <v>18915000</v>
      </c>
      <c r="I3611" s="13">
        <f>IFERROR(IF($F3611="ALTA",$D3611*0.97,
IF($F3611="MEDIA",$D3611*0.94,
IF($F3611="BAJA",$D3611*0.87,
IF($F3611="LIQUIDAR",_xlfn.XLOOKUP(A3611,Rotación!$A:$A,Rotación!$O:$O,0,0,-1),"")))),"")</f>
        <v>18330000</v>
      </c>
      <c r="J3611" s="13">
        <f>IFERROR(IF($F3611="ALTA",$D3611*0.94,
IF($F3611="MEDIA",$D3611*0.9,
IF($F3611="BAJA",$D3611*0.85,
IF($F3611="LIQUIDAR",_xlfn.XLOOKUP(A3611,Rotación!$A:$A,Rotación!$O:$O,0,0,-1),"")))),"")</f>
        <v>17550000</v>
      </c>
      <c r="K3611" s="13" t="str">
        <f>_xlfn.XLOOKUP(A3611,Rotación!$A:$A,Rotación!$P:$P,"",0,-1)</f>
        <v/>
      </c>
      <c r="L3611" s="25" t="e">
        <f t="shared" si="242"/>
        <v>#VALUE!</v>
      </c>
      <c r="M3611" s="26">
        <f t="shared" si="243"/>
        <v>0.82051282051282048</v>
      </c>
    </row>
    <row r="3612" spans="1:13" x14ac:dyDescent="0.3">
      <c r="A3612" t="s">
        <v>10367</v>
      </c>
      <c r="B3612" t="s">
        <v>313</v>
      </c>
      <c r="C3612" t="s">
        <v>313</v>
      </c>
      <c r="D3612">
        <v>12900000</v>
      </c>
      <c r="E3612">
        <v>10800000</v>
      </c>
      <c r="F3612" t="s">
        <v>4033</v>
      </c>
      <c r="G3612" s="13">
        <f>IFERROR(IF($F3612="ALTA",$D3612*1.03,
IF($F3612="MEDIA",$D3612*1,
IF($F3612="BAJA",$D3612*0.92,
IF($F3612="LIQUIDAR",_xlfn.XLOOKUP(A3612,Rotación!$A:$A,Rotación!$O:$O,0,0,-1),"")))),"")</f>
        <v>12900000</v>
      </c>
      <c r="H3612" s="13">
        <f>IFERROR(IF($F3612="ALTA",$D3612*1,
IF($F3612="MEDIA",$D3612*0.97,
IF($F3612="BAJA",$D3612*0.9,
IF($F3612="LIQUIDAR",_xlfn.XLOOKUP(A3612,Rotación!$A:$A,Rotación!$O:$O,0,0,-1),"")))),"")</f>
        <v>12513000</v>
      </c>
      <c r="I3612" s="13">
        <f>IFERROR(IF($F3612="ALTA",$D3612*0.97,
IF($F3612="MEDIA",$D3612*0.94,
IF($F3612="BAJA",$D3612*0.87,
IF($F3612="LIQUIDAR",_xlfn.XLOOKUP(A3612,Rotación!$A:$A,Rotación!$O:$O,0,0,-1),"")))),"")</f>
        <v>12126000</v>
      </c>
      <c r="J3612" s="13">
        <f>IFERROR(IF($F3612="ALTA",$D3612*0.94,
IF($F3612="MEDIA",$D3612*0.9,
IF($F3612="BAJA",$D3612*0.85,
IF($F3612="LIQUIDAR",_xlfn.XLOOKUP(A3612,Rotación!$A:$A,Rotación!$O:$O,0,0,-1),"")))),"")</f>
        <v>11610000</v>
      </c>
      <c r="K3612" s="13" t="str">
        <f>_xlfn.XLOOKUP(A3612,Rotación!$A:$A,Rotación!$P:$P,"",0,-1)</f>
        <v/>
      </c>
      <c r="L3612" s="25" t="e">
        <f t="shared" si="242"/>
        <v>#VALUE!</v>
      </c>
      <c r="M3612" s="26">
        <f t="shared" si="243"/>
        <v>0.83720930232558144</v>
      </c>
    </row>
    <row r="3613" spans="1:13" x14ac:dyDescent="0.3">
      <c r="A3613" t="s">
        <v>10369</v>
      </c>
      <c r="B3613" t="s">
        <v>313</v>
      </c>
      <c r="C3613" t="s">
        <v>313</v>
      </c>
      <c r="D3613">
        <v>17900000</v>
      </c>
      <c r="E3613">
        <v>14300000</v>
      </c>
      <c r="F3613" t="s">
        <v>5391</v>
      </c>
      <c r="G3613" s="13">
        <f>IFERROR(IF($F3613="ALTA",$D3613*1.03,
IF($F3613="MEDIA",$D3613*1,
IF($F3613="BAJA",$D3613*0.92,
IF($F3613="LIQUIDAR",_xlfn.XLOOKUP(A3613,Rotación!$A:$A,Rotación!$O:$O,0,0,-1),"")))),"")</f>
        <v>16468000</v>
      </c>
      <c r="H3613" s="13">
        <f>IFERROR(IF($F3613="ALTA",$D3613*1,
IF($F3613="MEDIA",$D3613*0.97,
IF($F3613="BAJA",$D3613*0.9,
IF($F3613="LIQUIDAR",_xlfn.XLOOKUP(A3613,Rotación!$A:$A,Rotación!$O:$O,0,0,-1),"")))),"")</f>
        <v>16110000</v>
      </c>
      <c r="I3613" s="13">
        <f>IFERROR(IF($F3613="ALTA",$D3613*0.97,
IF($F3613="MEDIA",$D3613*0.94,
IF($F3613="BAJA",$D3613*0.87,
IF($F3613="LIQUIDAR",_xlfn.XLOOKUP(A3613,Rotación!$A:$A,Rotación!$O:$O,0,0,-1),"")))),"")</f>
        <v>15573000</v>
      </c>
      <c r="J3613" s="13">
        <f>IFERROR(IF($F3613="ALTA",$D3613*0.94,
IF($F3613="MEDIA",$D3613*0.9,
IF($F3613="BAJA",$D3613*0.85,
IF($F3613="LIQUIDAR",_xlfn.XLOOKUP(A3613,Rotación!$A:$A,Rotación!$O:$O,0,0,-1),"")))),"")</f>
        <v>15215000</v>
      </c>
      <c r="K3613" s="13" t="str">
        <f>_xlfn.XLOOKUP(A3613,Rotación!$A:$A,Rotación!$P:$P,"",0,-1)</f>
        <v/>
      </c>
      <c r="L3613" s="25" t="e">
        <f t="shared" si="242"/>
        <v>#VALUE!</v>
      </c>
      <c r="M3613" s="26">
        <f t="shared" si="243"/>
        <v>0.7988826815642458</v>
      </c>
    </row>
    <row r="3614" spans="1:13" x14ac:dyDescent="0.3">
      <c r="A3614" t="s">
        <v>1845</v>
      </c>
      <c r="B3614" t="s">
        <v>313</v>
      </c>
      <c r="C3614" t="s">
        <v>313</v>
      </c>
      <c r="D3614">
        <v>10600000</v>
      </c>
      <c r="E3614">
        <v>8500000</v>
      </c>
      <c r="F3614" t="s">
        <v>5391</v>
      </c>
      <c r="G3614" s="13">
        <f>IFERROR(IF($F3614="ALTA",$D3614*1.03,
IF($F3614="MEDIA",$D3614*1,
IF($F3614="BAJA",$D3614*0.92,
IF($F3614="LIQUIDAR",_xlfn.XLOOKUP(A3614,Rotación!$A:$A,Rotación!$O:$O,0,0,-1),"")))),"")</f>
        <v>9752000</v>
      </c>
      <c r="H3614" s="13">
        <f>IFERROR(IF($F3614="ALTA",$D3614*1,
IF($F3614="MEDIA",$D3614*0.97,
IF($F3614="BAJA",$D3614*0.9,
IF($F3614="LIQUIDAR",_xlfn.XLOOKUP(A3614,Rotación!$A:$A,Rotación!$O:$O,0,0,-1),"")))),"")</f>
        <v>9540000</v>
      </c>
      <c r="I3614" s="13">
        <f>IFERROR(IF($F3614="ALTA",$D3614*0.97,
IF($F3614="MEDIA",$D3614*0.94,
IF($F3614="BAJA",$D3614*0.87,
IF($F3614="LIQUIDAR",_xlfn.XLOOKUP(A3614,Rotación!$A:$A,Rotación!$O:$O,0,0,-1),"")))),"")</f>
        <v>9222000</v>
      </c>
      <c r="J3614" s="13">
        <f>IFERROR(IF($F3614="ALTA",$D3614*0.94,
IF($F3614="MEDIA",$D3614*0.9,
IF($F3614="BAJA",$D3614*0.85,
IF($F3614="LIQUIDAR",_xlfn.XLOOKUP(A3614,Rotación!$A:$A,Rotación!$O:$O,0,0,-1),"")))),"")</f>
        <v>9010000</v>
      </c>
      <c r="K3614" s="13" t="str">
        <f>_xlfn.XLOOKUP(A3614,Rotación!$A:$A,Rotación!$P:$P,"",0,-1)</f>
        <v/>
      </c>
      <c r="L3614" s="25" t="e">
        <f t="shared" si="242"/>
        <v>#VALUE!</v>
      </c>
      <c r="M3614" s="26">
        <f t="shared" si="243"/>
        <v>0.80188679245283023</v>
      </c>
    </row>
    <row r="3615" spans="1:13" x14ac:dyDescent="0.3">
      <c r="A3615" t="s">
        <v>10372</v>
      </c>
      <c r="B3615" t="s">
        <v>313</v>
      </c>
      <c r="C3615" t="s">
        <v>313</v>
      </c>
      <c r="D3615">
        <v>26300000</v>
      </c>
      <c r="E3615">
        <v>21300000</v>
      </c>
      <c r="F3615" t="s">
        <v>5391</v>
      </c>
      <c r="G3615" s="13">
        <f>IFERROR(IF($F3615="ALTA",$D3615*1.03,
IF($F3615="MEDIA",$D3615*1,
IF($F3615="BAJA",$D3615*0.92,
IF($F3615="LIQUIDAR",_xlfn.XLOOKUP(A3615,Rotación!$A:$A,Rotación!$O:$O,0,0,-1),"")))),"")</f>
        <v>24196000</v>
      </c>
      <c r="H3615" s="13">
        <f>IFERROR(IF($F3615="ALTA",$D3615*1,
IF($F3615="MEDIA",$D3615*0.97,
IF($F3615="BAJA",$D3615*0.9,
IF($F3615="LIQUIDAR",_xlfn.XLOOKUP(A3615,Rotación!$A:$A,Rotación!$O:$O,0,0,-1),"")))),"")</f>
        <v>23670000</v>
      </c>
      <c r="I3615" s="13">
        <f>IFERROR(IF($F3615="ALTA",$D3615*0.97,
IF($F3615="MEDIA",$D3615*0.94,
IF($F3615="BAJA",$D3615*0.87,
IF($F3615="LIQUIDAR",_xlfn.XLOOKUP(A3615,Rotación!$A:$A,Rotación!$O:$O,0,0,-1),"")))),"")</f>
        <v>22881000</v>
      </c>
      <c r="J3615" s="13">
        <f>IFERROR(IF($F3615="ALTA",$D3615*0.94,
IF($F3615="MEDIA",$D3615*0.9,
IF($F3615="BAJA",$D3615*0.85,
IF($F3615="LIQUIDAR",_xlfn.XLOOKUP(A3615,Rotación!$A:$A,Rotación!$O:$O,0,0,-1),"")))),"")</f>
        <v>22355000</v>
      </c>
      <c r="K3615" s="13" t="str">
        <f>_xlfn.XLOOKUP(A3615,Rotación!$A:$A,Rotación!$P:$P,"",0,-1)</f>
        <v/>
      </c>
      <c r="L3615" s="25" t="e">
        <f t="shared" si="242"/>
        <v>#VALUE!</v>
      </c>
      <c r="M3615" s="26">
        <f t="shared" si="243"/>
        <v>0.8098859315589354</v>
      </c>
    </row>
    <row r="3616" spans="1:13" x14ac:dyDescent="0.3">
      <c r="A3616" t="s">
        <v>10379</v>
      </c>
      <c r="B3616" t="s">
        <v>313</v>
      </c>
      <c r="C3616" t="s">
        <v>313</v>
      </c>
      <c r="D3616">
        <v>15200000</v>
      </c>
      <c r="E3616">
        <v>12300000</v>
      </c>
      <c r="F3616" t="s">
        <v>5391</v>
      </c>
      <c r="G3616" s="13">
        <f>IFERROR(IF($F3616="ALTA",$D3616*1.03,
IF($F3616="MEDIA",$D3616*1,
IF($F3616="BAJA",$D3616*0.92,
IF($F3616="LIQUIDAR",_xlfn.XLOOKUP(A3616,Rotación!$A:$A,Rotación!$O:$O,0,0,-1),"")))),"")</f>
        <v>13984000</v>
      </c>
      <c r="H3616" s="13">
        <f>IFERROR(IF($F3616="ALTA",$D3616*1,
IF($F3616="MEDIA",$D3616*0.97,
IF($F3616="BAJA",$D3616*0.9,
IF($F3616="LIQUIDAR",_xlfn.XLOOKUP(A3616,Rotación!$A:$A,Rotación!$O:$O,0,0,-1),"")))),"")</f>
        <v>13680000</v>
      </c>
      <c r="I3616" s="13">
        <f>IFERROR(IF($F3616="ALTA",$D3616*0.97,
IF($F3616="MEDIA",$D3616*0.94,
IF($F3616="BAJA",$D3616*0.87,
IF($F3616="LIQUIDAR",_xlfn.XLOOKUP(A3616,Rotación!$A:$A,Rotación!$O:$O,0,0,-1),"")))),"")</f>
        <v>13224000</v>
      </c>
      <c r="J3616" s="13">
        <f>IFERROR(IF($F3616="ALTA",$D3616*0.94,
IF($F3616="MEDIA",$D3616*0.9,
IF($F3616="BAJA",$D3616*0.85,
IF($F3616="LIQUIDAR",_xlfn.XLOOKUP(A3616,Rotación!$A:$A,Rotación!$O:$O,0,0,-1),"")))),"")</f>
        <v>12920000</v>
      </c>
      <c r="K3616" s="13" t="str">
        <f>_xlfn.XLOOKUP(A3616,Rotación!$A:$A,Rotación!$P:$P,"",0,-1)</f>
        <v/>
      </c>
      <c r="L3616" s="25" t="e">
        <f t="shared" si="242"/>
        <v>#VALUE!</v>
      </c>
      <c r="M3616" s="26">
        <f t="shared" si="243"/>
        <v>0.80921052631578949</v>
      </c>
    </row>
    <row r="3617" spans="1:13" x14ac:dyDescent="0.3">
      <c r="A3617" t="s">
        <v>5279</v>
      </c>
      <c r="B3617" t="s">
        <v>188</v>
      </c>
      <c r="C3617" t="s">
        <v>5790</v>
      </c>
      <c r="D3617">
        <v>16000000</v>
      </c>
      <c r="E3617">
        <v>13500000</v>
      </c>
      <c r="F3617" t="s">
        <v>5391</v>
      </c>
      <c r="G3617" s="13">
        <f>IFERROR(IF($F3617="ALTA",$D3617*1.03,
IF($F3617="MEDIA",$D3617*1,
IF($F3617="BAJA",$D3617*0.92,
IF($F3617="LIQUIDAR",_xlfn.XLOOKUP(A3617,Rotación!$A:$A,Rotación!$O:$O,0,0,-1),"")))),"")</f>
        <v>14720000</v>
      </c>
      <c r="H3617" s="13">
        <f>IFERROR(IF($F3617="ALTA",$D3617*1,
IF($F3617="MEDIA",$D3617*0.97,
IF($F3617="BAJA",$D3617*0.9,
IF($F3617="LIQUIDAR",_xlfn.XLOOKUP(A3617,Rotación!$A:$A,Rotación!$O:$O,0,0,-1),"")))),"")</f>
        <v>14400000</v>
      </c>
      <c r="I3617" s="13">
        <f>IFERROR(IF($F3617="ALTA",$D3617*0.97,
IF($F3617="MEDIA",$D3617*0.94,
IF($F3617="BAJA",$D3617*0.87,
IF($F3617="LIQUIDAR",_xlfn.XLOOKUP(A3617,Rotación!$A:$A,Rotación!$O:$O,0,0,-1),"")))),"")</f>
        <v>13920000</v>
      </c>
      <c r="J3617" s="13">
        <f>IFERROR(IF($F3617="ALTA",$D3617*0.94,
IF($F3617="MEDIA",$D3617*0.9,
IF($F3617="BAJA",$D3617*0.85,
IF($F3617="LIQUIDAR",_xlfn.XLOOKUP(A3617,Rotación!$A:$A,Rotación!$O:$O,0,0,-1),"")))),"")</f>
        <v>13600000</v>
      </c>
      <c r="K3617" s="13" t="str">
        <f>_xlfn.XLOOKUP(A3617,Rotación!$A:$A,Rotación!$P:$P,"",0,-1)</f>
        <v/>
      </c>
      <c r="L3617" s="25" t="e">
        <f t="shared" si="242"/>
        <v>#VALUE!</v>
      </c>
      <c r="M3617" s="26">
        <f t="shared" si="243"/>
        <v>0.84375</v>
      </c>
    </row>
    <row r="3618" spans="1:13" x14ac:dyDescent="0.3">
      <c r="A3618" t="s">
        <v>10399</v>
      </c>
      <c r="B3618" t="s">
        <v>313</v>
      </c>
      <c r="C3618" t="s">
        <v>313</v>
      </c>
      <c r="D3618">
        <v>13800000</v>
      </c>
      <c r="E3618">
        <v>11000000</v>
      </c>
      <c r="F3618" t="s">
        <v>5391</v>
      </c>
      <c r="G3618" s="13">
        <f>IFERROR(IF($F3618="ALTA",$D3618*1.03,
IF($F3618="MEDIA",$D3618*1,
IF($F3618="BAJA",$D3618*0.92,
IF($F3618="LIQUIDAR",_xlfn.XLOOKUP(A3618,Rotación!$A:$A,Rotación!$O:$O,0,0,-1),"")))),"")</f>
        <v>12696000</v>
      </c>
      <c r="H3618" s="13">
        <f>IFERROR(IF($F3618="ALTA",$D3618*1,
IF($F3618="MEDIA",$D3618*0.97,
IF($F3618="BAJA",$D3618*0.9,
IF($F3618="LIQUIDAR",_xlfn.XLOOKUP(A3618,Rotación!$A:$A,Rotación!$O:$O,0,0,-1),"")))),"")</f>
        <v>12420000</v>
      </c>
      <c r="I3618" s="13">
        <f>IFERROR(IF($F3618="ALTA",$D3618*0.97,
IF($F3618="MEDIA",$D3618*0.94,
IF($F3618="BAJA",$D3618*0.87,
IF($F3618="LIQUIDAR",_xlfn.XLOOKUP(A3618,Rotación!$A:$A,Rotación!$O:$O,0,0,-1),"")))),"")</f>
        <v>12006000</v>
      </c>
      <c r="J3618" s="13">
        <f>IFERROR(IF($F3618="ALTA",$D3618*0.94,
IF($F3618="MEDIA",$D3618*0.9,
IF($F3618="BAJA",$D3618*0.85,
IF($F3618="LIQUIDAR",_xlfn.XLOOKUP(A3618,Rotación!$A:$A,Rotación!$O:$O,0,0,-1),"")))),"")</f>
        <v>11730000</v>
      </c>
      <c r="K3618" s="13" t="str">
        <f>_xlfn.XLOOKUP(A3618,Rotación!$A:$A,Rotación!$P:$P,"",0,-1)</f>
        <v/>
      </c>
      <c r="L3618" s="25" t="e">
        <f t="shared" si="242"/>
        <v>#VALUE!</v>
      </c>
      <c r="M3618" s="26">
        <f t="shared" si="243"/>
        <v>0.79710144927536231</v>
      </c>
    </row>
    <row r="3619" spans="1:13" x14ac:dyDescent="0.3">
      <c r="A3619" t="s">
        <v>10401</v>
      </c>
      <c r="B3619" t="s">
        <v>313</v>
      </c>
      <c r="C3619" t="s">
        <v>313</v>
      </c>
      <c r="D3619">
        <v>13600000</v>
      </c>
      <c r="E3619">
        <v>10500000</v>
      </c>
      <c r="F3619" t="s">
        <v>5391</v>
      </c>
      <c r="G3619" s="13">
        <f>IFERROR(IF($F3619="ALTA",$D3619*1.03,
IF($F3619="MEDIA",$D3619*1,
IF($F3619="BAJA",$D3619*0.92,
IF($F3619="LIQUIDAR",_xlfn.XLOOKUP(A3619,Rotación!$A:$A,Rotación!$O:$O,0,0,-1),"")))),"")</f>
        <v>12512000</v>
      </c>
      <c r="H3619" s="13">
        <f>IFERROR(IF($F3619="ALTA",$D3619*1,
IF($F3619="MEDIA",$D3619*0.97,
IF($F3619="BAJA",$D3619*0.9,
IF($F3619="LIQUIDAR",_xlfn.XLOOKUP(A3619,Rotación!$A:$A,Rotación!$O:$O,0,0,-1),"")))),"")</f>
        <v>12240000</v>
      </c>
      <c r="I3619" s="13">
        <f>IFERROR(IF($F3619="ALTA",$D3619*0.97,
IF($F3619="MEDIA",$D3619*0.94,
IF($F3619="BAJA",$D3619*0.87,
IF($F3619="LIQUIDAR",_xlfn.XLOOKUP(A3619,Rotación!$A:$A,Rotación!$O:$O,0,0,-1),"")))),"")</f>
        <v>11832000</v>
      </c>
      <c r="J3619" s="13">
        <f>IFERROR(IF($F3619="ALTA",$D3619*0.94,
IF($F3619="MEDIA",$D3619*0.9,
IF($F3619="BAJA",$D3619*0.85,
IF($F3619="LIQUIDAR",_xlfn.XLOOKUP(A3619,Rotación!$A:$A,Rotación!$O:$O,0,0,-1),"")))),"")</f>
        <v>11560000</v>
      </c>
      <c r="K3619" s="13" t="str">
        <f>_xlfn.XLOOKUP(A3619,Rotación!$A:$A,Rotación!$P:$P,"",0,-1)</f>
        <v/>
      </c>
      <c r="L3619" s="25" t="e">
        <f t="shared" si="242"/>
        <v>#VALUE!</v>
      </c>
      <c r="M3619" s="26">
        <f t="shared" si="243"/>
        <v>0.7720588235294118</v>
      </c>
    </row>
    <row r="3620" spans="1:13" x14ac:dyDescent="0.3">
      <c r="A3620" t="s">
        <v>10405</v>
      </c>
      <c r="B3620" t="s">
        <v>313</v>
      </c>
      <c r="C3620" t="s">
        <v>313</v>
      </c>
      <c r="D3620">
        <v>23800000</v>
      </c>
      <c r="E3620">
        <v>19000000</v>
      </c>
      <c r="F3620" t="s">
        <v>4033</v>
      </c>
      <c r="G3620" s="13">
        <f>IFERROR(IF($F3620="ALTA",$D3620*1.03,
IF($F3620="MEDIA",$D3620*1,
IF($F3620="BAJA",$D3620*0.92,
IF($F3620="LIQUIDAR",_xlfn.XLOOKUP(A3620,Rotación!$A:$A,Rotación!$O:$O,0,0,-1),"")))),"")</f>
        <v>23800000</v>
      </c>
      <c r="H3620" s="13">
        <f>IFERROR(IF($F3620="ALTA",$D3620*1,
IF($F3620="MEDIA",$D3620*0.97,
IF($F3620="BAJA",$D3620*0.9,
IF($F3620="LIQUIDAR",_xlfn.XLOOKUP(A3620,Rotación!$A:$A,Rotación!$O:$O,0,0,-1),"")))),"")</f>
        <v>23086000</v>
      </c>
      <c r="I3620" s="13">
        <f>IFERROR(IF($F3620="ALTA",$D3620*0.97,
IF($F3620="MEDIA",$D3620*0.94,
IF($F3620="BAJA",$D3620*0.87,
IF($F3620="LIQUIDAR",_xlfn.XLOOKUP(A3620,Rotación!$A:$A,Rotación!$O:$O,0,0,-1),"")))),"")</f>
        <v>22372000</v>
      </c>
      <c r="J3620" s="13">
        <f>IFERROR(IF($F3620="ALTA",$D3620*0.94,
IF($F3620="MEDIA",$D3620*0.9,
IF($F3620="BAJA",$D3620*0.85,
IF($F3620="LIQUIDAR",_xlfn.XLOOKUP(A3620,Rotación!$A:$A,Rotación!$O:$O,0,0,-1),"")))),"")</f>
        <v>21420000</v>
      </c>
      <c r="K3620" s="13" t="str">
        <f>_xlfn.XLOOKUP(A3620,Rotación!$A:$A,Rotación!$P:$P,"",0,-1)</f>
        <v/>
      </c>
      <c r="L3620" s="25" t="e">
        <f t="shared" si="242"/>
        <v>#VALUE!</v>
      </c>
      <c r="M3620" s="26">
        <f t="shared" si="243"/>
        <v>0.79831932773109249</v>
      </c>
    </row>
    <row r="3621" spans="1:13" x14ac:dyDescent="0.3">
      <c r="A3621" t="s">
        <v>10407</v>
      </c>
      <c r="B3621" t="s">
        <v>313</v>
      </c>
      <c r="C3621" t="s">
        <v>313</v>
      </c>
      <c r="D3621">
        <v>13800000</v>
      </c>
      <c r="E3621">
        <v>11000000</v>
      </c>
      <c r="F3621" t="s">
        <v>4033</v>
      </c>
      <c r="G3621" s="13">
        <f>IFERROR(IF($F3621="ALTA",$D3621*1.03,
IF($F3621="MEDIA",$D3621*1,
IF($F3621="BAJA",$D3621*0.92,
IF($F3621="LIQUIDAR",_xlfn.XLOOKUP(A3621,Rotación!$A:$A,Rotación!$O:$O,0,0,-1),"")))),"")</f>
        <v>13800000</v>
      </c>
      <c r="H3621" s="13">
        <f>IFERROR(IF($F3621="ALTA",$D3621*1,
IF($F3621="MEDIA",$D3621*0.97,
IF($F3621="BAJA",$D3621*0.9,
IF($F3621="LIQUIDAR",_xlfn.XLOOKUP(A3621,Rotación!$A:$A,Rotación!$O:$O,0,0,-1),"")))),"")</f>
        <v>13386000</v>
      </c>
      <c r="I3621" s="13">
        <f>IFERROR(IF($F3621="ALTA",$D3621*0.97,
IF($F3621="MEDIA",$D3621*0.94,
IF($F3621="BAJA",$D3621*0.87,
IF($F3621="LIQUIDAR",_xlfn.XLOOKUP(A3621,Rotación!$A:$A,Rotación!$O:$O,0,0,-1),"")))),"")</f>
        <v>12972000</v>
      </c>
      <c r="J3621" s="13">
        <f>IFERROR(IF($F3621="ALTA",$D3621*0.94,
IF($F3621="MEDIA",$D3621*0.9,
IF($F3621="BAJA",$D3621*0.85,
IF($F3621="LIQUIDAR",_xlfn.XLOOKUP(A3621,Rotación!$A:$A,Rotación!$O:$O,0,0,-1),"")))),"")</f>
        <v>12420000</v>
      </c>
      <c r="K3621" s="13" t="str">
        <f>_xlfn.XLOOKUP(A3621,Rotación!$A:$A,Rotación!$P:$P,"",0,-1)</f>
        <v/>
      </c>
      <c r="L3621" s="25" t="e">
        <f t="shared" si="242"/>
        <v>#VALUE!</v>
      </c>
      <c r="M3621" s="26">
        <f t="shared" si="243"/>
        <v>0.79710144927536231</v>
      </c>
    </row>
    <row r="3622" spans="1:13" x14ac:dyDescent="0.3">
      <c r="A3622" t="s">
        <v>10409</v>
      </c>
      <c r="B3622" t="s">
        <v>313</v>
      </c>
      <c r="C3622" t="s">
        <v>313</v>
      </c>
      <c r="D3622">
        <v>12300000</v>
      </c>
      <c r="E3622">
        <v>10000000</v>
      </c>
      <c r="F3622" t="s">
        <v>4033</v>
      </c>
      <c r="G3622" s="13">
        <f>IFERROR(IF($F3622="ALTA",$D3622*1.03,
IF($F3622="MEDIA",$D3622*1,
IF($F3622="BAJA",$D3622*0.92,
IF($F3622="LIQUIDAR",_xlfn.XLOOKUP(A3622,Rotación!$A:$A,Rotación!$O:$O,0,0,-1),"")))),"")</f>
        <v>12300000</v>
      </c>
      <c r="H3622" s="13">
        <f>IFERROR(IF($F3622="ALTA",$D3622*1,
IF($F3622="MEDIA",$D3622*0.97,
IF($F3622="BAJA",$D3622*0.9,
IF($F3622="LIQUIDAR",_xlfn.XLOOKUP(A3622,Rotación!$A:$A,Rotación!$O:$O,0,0,-1),"")))),"")</f>
        <v>11931000</v>
      </c>
      <c r="I3622" s="13">
        <f>IFERROR(IF($F3622="ALTA",$D3622*0.97,
IF($F3622="MEDIA",$D3622*0.94,
IF($F3622="BAJA",$D3622*0.87,
IF($F3622="LIQUIDAR",_xlfn.XLOOKUP(A3622,Rotación!$A:$A,Rotación!$O:$O,0,0,-1),"")))),"")</f>
        <v>11562000</v>
      </c>
      <c r="J3622" s="13">
        <f>IFERROR(IF($F3622="ALTA",$D3622*0.94,
IF($F3622="MEDIA",$D3622*0.9,
IF($F3622="BAJA",$D3622*0.85,
IF($F3622="LIQUIDAR",_xlfn.XLOOKUP(A3622,Rotación!$A:$A,Rotación!$O:$O,0,0,-1),"")))),"")</f>
        <v>11070000</v>
      </c>
      <c r="K3622" s="13" t="str">
        <f>_xlfn.XLOOKUP(A3622,Rotación!$A:$A,Rotación!$P:$P,"",0,-1)</f>
        <v/>
      </c>
      <c r="L3622" s="25" t="e">
        <f t="shared" si="242"/>
        <v>#VALUE!</v>
      </c>
      <c r="M3622" s="26">
        <f t="shared" si="243"/>
        <v>0.81300813008130079</v>
      </c>
    </row>
    <row r="3623" spans="1:13" x14ac:dyDescent="0.3">
      <c r="A3623" t="s">
        <v>10411</v>
      </c>
      <c r="B3623" t="s">
        <v>313</v>
      </c>
      <c r="C3623" t="s">
        <v>313</v>
      </c>
      <c r="D3623">
        <v>11000000</v>
      </c>
      <c r="E3623">
        <v>9000000</v>
      </c>
      <c r="F3623" t="s">
        <v>4033</v>
      </c>
      <c r="G3623" s="13">
        <f>IFERROR(IF($F3623="ALTA",$D3623*1.03,
IF($F3623="MEDIA",$D3623*1,
IF($F3623="BAJA",$D3623*0.92,
IF($F3623="LIQUIDAR",_xlfn.XLOOKUP(A3623,Rotación!$A:$A,Rotación!$O:$O,0,0,-1),"")))),"")</f>
        <v>11000000</v>
      </c>
      <c r="H3623" s="13">
        <f>IFERROR(IF($F3623="ALTA",$D3623*1,
IF($F3623="MEDIA",$D3623*0.97,
IF($F3623="BAJA",$D3623*0.9,
IF($F3623="LIQUIDAR",_xlfn.XLOOKUP(A3623,Rotación!$A:$A,Rotación!$O:$O,0,0,-1),"")))),"")</f>
        <v>10670000</v>
      </c>
      <c r="I3623" s="13">
        <f>IFERROR(IF($F3623="ALTA",$D3623*0.97,
IF($F3623="MEDIA",$D3623*0.94,
IF($F3623="BAJA",$D3623*0.87,
IF($F3623="LIQUIDAR",_xlfn.XLOOKUP(A3623,Rotación!$A:$A,Rotación!$O:$O,0,0,-1),"")))),"")</f>
        <v>10340000</v>
      </c>
      <c r="J3623" s="13">
        <f>IFERROR(IF($F3623="ALTA",$D3623*0.94,
IF($F3623="MEDIA",$D3623*0.9,
IF($F3623="BAJA",$D3623*0.85,
IF($F3623="LIQUIDAR",_xlfn.XLOOKUP(A3623,Rotación!$A:$A,Rotación!$O:$O,0,0,-1),"")))),"")</f>
        <v>9900000</v>
      </c>
      <c r="K3623" s="13" t="str">
        <f>_xlfn.XLOOKUP(A3623,Rotación!$A:$A,Rotación!$P:$P,"",0,-1)</f>
        <v/>
      </c>
      <c r="L3623" s="25" t="e">
        <f t="shared" si="242"/>
        <v>#VALUE!</v>
      </c>
      <c r="M3623" s="26">
        <f t="shared" si="243"/>
        <v>0.81818181818181823</v>
      </c>
    </row>
    <row r="3624" spans="1:13" x14ac:dyDescent="0.3">
      <c r="A3624" t="s">
        <v>10415</v>
      </c>
      <c r="B3624" t="s">
        <v>313</v>
      </c>
      <c r="C3624" t="s">
        <v>313</v>
      </c>
      <c r="D3624">
        <v>15800000</v>
      </c>
      <c r="E3624">
        <v>13000000</v>
      </c>
      <c r="F3624" t="s">
        <v>4033</v>
      </c>
      <c r="G3624" s="13">
        <f>IFERROR(IF($F3624="ALTA",$D3624*1.03,
IF($F3624="MEDIA",$D3624*1,
IF($F3624="BAJA",$D3624*0.92,
IF($F3624="LIQUIDAR",_xlfn.XLOOKUP(A3624,Rotación!$A:$A,Rotación!$O:$O,0,0,-1),"")))),"")</f>
        <v>15800000</v>
      </c>
      <c r="H3624" s="13">
        <f>IFERROR(IF($F3624="ALTA",$D3624*1,
IF($F3624="MEDIA",$D3624*0.97,
IF($F3624="BAJA",$D3624*0.9,
IF($F3624="LIQUIDAR",_xlfn.XLOOKUP(A3624,Rotación!$A:$A,Rotación!$O:$O,0,0,-1),"")))),"")</f>
        <v>15326000</v>
      </c>
      <c r="I3624" s="13">
        <f>IFERROR(IF($F3624="ALTA",$D3624*0.97,
IF($F3624="MEDIA",$D3624*0.94,
IF($F3624="BAJA",$D3624*0.87,
IF($F3624="LIQUIDAR",_xlfn.XLOOKUP(A3624,Rotación!$A:$A,Rotación!$O:$O,0,0,-1),"")))),"")</f>
        <v>14852000</v>
      </c>
      <c r="J3624" s="13">
        <f>IFERROR(IF($F3624="ALTA",$D3624*0.94,
IF($F3624="MEDIA",$D3624*0.9,
IF($F3624="BAJA",$D3624*0.85,
IF($F3624="LIQUIDAR",_xlfn.XLOOKUP(A3624,Rotación!$A:$A,Rotación!$O:$O,0,0,-1),"")))),"")</f>
        <v>14220000</v>
      </c>
      <c r="K3624" s="13" t="str">
        <f>_xlfn.XLOOKUP(A3624,Rotación!$A:$A,Rotación!$P:$P,"",0,-1)</f>
        <v/>
      </c>
      <c r="L3624" s="25" t="e">
        <f t="shared" si="242"/>
        <v>#VALUE!</v>
      </c>
      <c r="M3624" s="26">
        <f t="shared" si="243"/>
        <v>0.82278481012658233</v>
      </c>
    </row>
    <row r="3625" spans="1:13" x14ac:dyDescent="0.3">
      <c r="A3625" t="s">
        <v>1400</v>
      </c>
      <c r="B3625" t="s">
        <v>313</v>
      </c>
      <c r="C3625" t="s">
        <v>313</v>
      </c>
      <c r="D3625">
        <v>12600000</v>
      </c>
      <c r="E3625">
        <v>10300000</v>
      </c>
      <c r="F3625" t="s">
        <v>4033</v>
      </c>
      <c r="G3625" s="13">
        <f>IFERROR(IF($F3625="ALTA",$D3625*1.03,
IF($F3625="MEDIA",$D3625*1,
IF($F3625="BAJA",$D3625*0.92,
IF($F3625="LIQUIDAR",_xlfn.XLOOKUP(A3625,Rotación!$A:$A,Rotación!$O:$O,0,0,-1),"")))),"")</f>
        <v>12600000</v>
      </c>
      <c r="H3625" s="13">
        <f>IFERROR(IF($F3625="ALTA",$D3625*1,
IF($F3625="MEDIA",$D3625*0.97,
IF($F3625="BAJA",$D3625*0.9,
IF($F3625="LIQUIDAR",_xlfn.XLOOKUP(A3625,Rotación!$A:$A,Rotación!$O:$O,0,0,-1),"")))),"")</f>
        <v>12222000</v>
      </c>
      <c r="I3625" s="13">
        <f>IFERROR(IF($F3625="ALTA",$D3625*0.97,
IF($F3625="MEDIA",$D3625*0.94,
IF($F3625="BAJA",$D3625*0.87,
IF($F3625="LIQUIDAR",_xlfn.XLOOKUP(A3625,Rotación!$A:$A,Rotación!$O:$O,0,0,-1),"")))),"")</f>
        <v>11844000</v>
      </c>
      <c r="J3625" s="13">
        <f>IFERROR(IF($F3625="ALTA",$D3625*0.94,
IF($F3625="MEDIA",$D3625*0.9,
IF($F3625="BAJA",$D3625*0.85,
IF($F3625="LIQUIDAR",_xlfn.XLOOKUP(A3625,Rotación!$A:$A,Rotación!$O:$O,0,0,-1),"")))),"")</f>
        <v>11340000</v>
      </c>
      <c r="K3625" s="13" t="str">
        <f>_xlfn.XLOOKUP(A3625,Rotación!$A:$A,Rotación!$P:$P,"",0,-1)</f>
        <v/>
      </c>
      <c r="L3625" s="25" t="e">
        <f t="shared" si="242"/>
        <v>#VALUE!</v>
      </c>
      <c r="M3625" s="26">
        <f t="shared" si="243"/>
        <v>0.81746031746031744</v>
      </c>
    </row>
    <row r="3626" spans="1:13" x14ac:dyDescent="0.3">
      <c r="A3626" t="s">
        <v>10418</v>
      </c>
      <c r="B3626" t="s">
        <v>313</v>
      </c>
      <c r="C3626" t="s">
        <v>313</v>
      </c>
      <c r="D3626">
        <v>33500000</v>
      </c>
      <c r="E3626">
        <v>25000000</v>
      </c>
      <c r="F3626" t="s">
        <v>5391</v>
      </c>
      <c r="G3626" s="13">
        <f>IFERROR(IF($F3626="ALTA",$D3626*1.03,
IF($F3626="MEDIA",$D3626*1,
IF($F3626="BAJA",$D3626*0.92,
IF($F3626="LIQUIDAR",_xlfn.XLOOKUP(A3626,Rotación!$A:$A,Rotación!$O:$O,0,0,-1),"")))),"")</f>
        <v>30820000</v>
      </c>
      <c r="H3626" s="13">
        <f>IFERROR(IF($F3626="ALTA",$D3626*1,
IF($F3626="MEDIA",$D3626*0.97,
IF($F3626="BAJA",$D3626*0.9,
IF($F3626="LIQUIDAR",_xlfn.XLOOKUP(A3626,Rotación!$A:$A,Rotación!$O:$O,0,0,-1),"")))),"")</f>
        <v>30150000</v>
      </c>
      <c r="I3626" s="13">
        <f>IFERROR(IF($F3626="ALTA",$D3626*0.97,
IF($F3626="MEDIA",$D3626*0.94,
IF($F3626="BAJA",$D3626*0.87,
IF($F3626="LIQUIDAR",_xlfn.XLOOKUP(A3626,Rotación!$A:$A,Rotación!$O:$O,0,0,-1),"")))),"")</f>
        <v>29145000</v>
      </c>
      <c r="J3626" s="13">
        <f>IFERROR(IF($F3626="ALTA",$D3626*0.94,
IF($F3626="MEDIA",$D3626*0.9,
IF($F3626="BAJA",$D3626*0.85,
IF($F3626="LIQUIDAR",_xlfn.XLOOKUP(A3626,Rotación!$A:$A,Rotación!$O:$O,0,0,-1),"")))),"")</f>
        <v>28475000</v>
      </c>
      <c r="K3626" s="13" t="str">
        <f>_xlfn.XLOOKUP(A3626,Rotación!$A:$A,Rotación!$P:$P,"",0,-1)</f>
        <v/>
      </c>
      <c r="L3626" s="25" t="e">
        <f t="shared" si="242"/>
        <v>#VALUE!</v>
      </c>
      <c r="M3626" s="26">
        <f t="shared" si="243"/>
        <v>0.74626865671641796</v>
      </c>
    </row>
    <row r="3627" spans="1:13" x14ac:dyDescent="0.3">
      <c r="A3627" t="s">
        <v>13477</v>
      </c>
      <c r="B3627" t="s">
        <v>313</v>
      </c>
      <c r="C3627" t="s">
        <v>313</v>
      </c>
      <c r="D3627">
        <v>12300000</v>
      </c>
      <c r="E3627">
        <v>10000000</v>
      </c>
      <c r="F3627" t="s">
        <v>5391</v>
      </c>
      <c r="G3627" s="13">
        <f>IFERROR(IF($F3627="ALTA",$D3627*1.03,
IF($F3627="MEDIA",$D3627*1,
IF($F3627="BAJA",$D3627*0.92,
IF($F3627="LIQUIDAR",_xlfn.XLOOKUP(A3627,Rotación!$A:$A,Rotación!$O:$O,0,0,-1),"")))),"")</f>
        <v>11316000</v>
      </c>
      <c r="H3627" s="13">
        <f>IFERROR(IF($F3627="ALTA",$D3627*1,
IF($F3627="MEDIA",$D3627*0.97,
IF($F3627="BAJA",$D3627*0.9,
IF($F3627="LIQUIDAR",_xlfn.XLOOKUP(A3627,Rotación!$A:$A,Rotación!$O:$O,0,0,-1),"")))),"")</f>
        <v>11070000</v>
      </c>
      <c r="I3627" s="13">
        <f>IFERROR(IF($F3627="ALTA",$D3627*0.97,
IF($F3627="MEDIA",$D3627*0.94,
IF($F3627="BAJA",$D3627*0.87,
IF($F3627="LIQUIDAR",_xlfn.XLOOKUP(A3627,Rotación!$A:$A,Rotación!$O:$O,0,0,-1),"")))),"")</f>
        <v>10701000</v>
      </c>
      <c r="J3627" s="13">
        <f>IFERROR(IF($F3627="ALTA",$D3627*0.94,
IF($F3627="MEDIA",$D3627*0.9,
IF($F3627="BAJA",$D3627*0.85,
IF($F3627="LIQUIDAR",_xlfn.XLOOKUP(A3627,Rotación!$A:$A,Rotación!$O:$O,0,0,-1),"")))),"")</f>
        <v>10455000</v>
      </c>
      <c r="K3627" s="13" t="str">
        <f>_xlfn.XLOOKUP(A3627,Rotación!$A:$A,Rotación!$P:$P,"",0,-1)</f>
        <v/>
      </c>
      <c r="L3627" s="25" t="e">
        <f t="shared" si="242"/>
        <v>#VALUE!</v>
      </c>
      <c r="M3627" s="26">
        <f t="shared" si="243"/>
        <v>0.81300813008130079</v>
      </c>
    </row>
    <row r="3628" spans="1:13" x14ac:dyDescent="0.3">
      <c r="A3628" t="s">
        <v>10423</v>
      </c>
      <c r="B3628" t="s">
        <v>313</v>
      </c>
      <c r="C3628" t="s">
        <v>313</v>
      </c>
      <c r="D3628">
        <v>9300000</v>
      </c>
      <c r="E3628">
        <v>7000000</v>
      </c>
      <c r="F3628" t="s">
        <v>5390</v>
      </c>
      <c r="G3628" s="13">
        <f>IFERROR(IF($F3628="ALTA",$D3628*1.03,
IF($F3628="MEDIA",$D3628*1,
IF($F3628="BAJA",$D3628*0.92,
IF($F3628="LIQUIDAR",_xlfn.XLOOKUP(A3628,Rotación!$A:$A,Rotación!$O:$O,0,0,-1),"")))),"")</f>
        <v>9579000</v>
      </c>
      <c r="H3628" s="13">
        <f>IFERROR(IF($F3628="ALTA",$D3628*1,
IF($F3628="MEDIA",$D3628*0.97,
IF($F3628="BAJA",$D3628*0.9,
IF($F3628="LIQUIDAR",_xlfn.XLOOKUP(A3628,Rotación!$A:$A,Rotación!$O:$O,0,0,-1),"")))),"")</f>
        <v>9300000</v>
      </c>
      <c r="I3628" s="13">
        <f>IFERROR(IF($F3628="ALTA",$D3628*0.97,
IF($F3628="MEDIA",$D3628*0.94,
IF($F3628="BAJA",$D3628*0.87,
IF($F3628="LIQUIDAR",_xlfn.XLOOKUP(A3628,Rotación!$A:$A,Rotación!$O:$O,0,0,-1),"")))),"")</f>
        <v>9021000</v>
      </c>
      <c r="J3628" s="13">
        <f>IFERROR(IF($F3628="ALTA",$D3628*0.94,
IF($F3628="MEDIA",$D3628*0.9,
IF($F3628="BAJA",$D3628*0.85,
IF($F3628="LIQUIDAR",_xlfn.XLOOKUP(A3628,Rotación!$A:$A,Rotación!$O:$O,0,0,-1),"")))),"")</f>
        <v>8742000</v>
      </c>
      <c r="K3628" s="13" t="str">
        <f>_xlfn.XLOOKUP(A3628,Rotación!$A:$A,Rotación!$P:$P,"",0,-1)</f>
        <v/>
      </c>
      <c r="L3628" s="25" t="e">
        <f t="shared" si="242"/>
        <v>#VALUE!</v>
      </c>
      <c r="M3628" s="26">
        <f t="shared" si="243"/>
        <v>0.75268817204301075</v>
      </c>
    </row>
    <row r="3629" spans="1:13" x14ac:dyDescent="0.3">
      <c r="A3629" t="s">
        <v>10425</v>
      </c>
      <c r="B3629" t="s">
        <v>313</v>
      </c>
      <c r="C3629" t="s">
        <v>313</v>
      </c>
      <c r="D3629">
        <v>7700000</v>
      </c>
      <c r="E3629">
        <v>6000000</v>
      </c>
      <c r="F3629" t="s">
        <v>5390</v>
      </c>
      <c r="G3629" s="13">
        <f>IFERROR(IF($F3629="ALTA",$D3629*1.03,
IF($F3629="MEDIA",$D3629*1,
IF($F3629="BAJA",$D3629*0.92,
IF($F3629="LIQUIDAR",_xlfn.XLOOKUP(A3629,Rotación!$A:$A,Rotación!$O:$O,0,0,-1),"")))),"")</f>
        <v>7931000</v>
      </c>
      <c r="H3629" s="13">
        <f>IFERROR(IF($F3629="ALTA",$D3629*1,
IF($F3629="MEDIA",$D3629*0.97,
IF($F3629="BAJA",$D3629*0.9,
IF($F3629="LIQUIDAR",_xlfn.XLOOKUP(A3629,Rotación!$A:$A,Rotación!$O:$O,0,0,-1),"")))),"")</f>
        <v>7700000</v>
      </c>
      <c r="I3629" s="13">
        <f>IFERROR(IF($F3629="ALTA",$D3629*0.97,
IF($F3629="MEDIA",$D3629*0.94,
IF($F3629="BAJA",$D3629*0.87,
IF($F3629="LIQUIDAR",_xlfn.XLOOKUP(A3629,Rotación!$A:$A,Rotación!$O:$O,0,0,-1),"")))),"")</f>
        <v>7469000</v>
      </c>
      <c r="J3629" s="13">
        <f>IFERROR(IF($F3629="ALTA",$D3629*0.94,
IF($F3629="MEDIA",$D3629*0.9,
IF($F3629="BAJA",$D3629*0.85,
IF($F3629="LIQUIDAR",_xlfn.XLOOKUP(A3629,Rotación!$A:$A,Rotación!$O:$O,0,0,-1),"")))),"")</f>
        <v>7238000</v>
      </c>
      <c r="K3629" s="13" t="str">
        <f>_xlfn.XLOOKUP(A3629,Rotación!$A:$A,Rotación!$P:$P,"",0,-1)</f>
        <v/>
      </c>
      <c r="L3629" s="25" t="e">
        <f t="shared" si="242"/>
        <v>#VALUE!</v>
      </c>
      <c r="M3629" s="26">
        <f t="shared" si="243"/>
        <v>0.77922077922077926</v>
      </c>
    </row>
    <row r="3630" spans="1:13" x14ac:dyDescent="0.3">
      <c r="A3630" t="s">
        <v>10337</v>
      </c>
      <c r="B3630" t="s">
        <v>313</v>
      </c>
      <c r="C3630" t="s">
        <v>313</v>
      </c>
      <c r="D3630">
        <v>13100000</v>
      </c>
      <c r="E3630">
        <v>11000000</v>
      </c>
      <c r="F3630" t="s">
        <v>5390</v>
      </c>
      <c r="G3630" s="13">
        <f>IFERROR(IF($F3630="ALTA",$D3630*1.03,
IF($F3630="MEDIA",$D3630*1,
IF($F3630="BAJA",$D3630*0.92,
IF($F3630="LIQUIDAR",_xlfn.XLOOKUP(A3630,Rotación!$A:$A,Rotación!$O:$O,0,0,-1),"")))),"")</f>
        <v>13493000</v>
      </c>
      <c r="H3630" s="13">
        <f>IFERROR(IF($F3630="ALTA",$D3630*1,
IF($F3630="MEDIA",$D3630*0.97,
IF($F3630="BAJA",$D3630*0.9,
IF($F3630="LIQUIDAR",_xlfn.XLOOKUP(A3630,Rotación!$A:$A,Rotación!$O:$O,0,0,-1),"")))),"")</f>
        <v>13100000</v>
      </c>
      <c r="I3630" s="13">
        <f>IFERROR(IF($F3630="ALTA",$D3630*0.97,
IF($F3630="MEDIA",$D3630*0.94,
IF($F3630="BAJA",$D3630*0.87,
IF($F3630="LIQUIDAR",_xlfn.XLOOKUP(A3630,Rotación!$A:$A,Rotación!$O:$O,0,0,-1),"")))),"")</f>
        <v>12707000</v>
      </c>
      <c r="J3630" s="13">
        <f>IFERROR(IF($F3630="ALTA",$D3630*0.94,
IF($F3630="MEDIA",$D3630*0.9,
IF($F3630="BAJA",$D3630*0.85,
IF($F3630="LIQUIDAR",_xlfn.XLOOKUP(A3630,Rotación!$A:$A,Rotación!$O:$O,0,0,-1),"")))),"")</f>
        <v>12314000</v>
      </c>
      <c r="K3630" s="13" t="str">
        <f>_xlfn.XLOOKUP(A3630,Rotación!$A:$A,Rotación!$P:$P,"",0,-1)</f>
        <v/>
      </c>
      <c r="L3630" s="25" t="e">
        <f t="shared" si="242"/>
        <v>#VALUE!</v>
      </c>
      <c r="M3630" s="26">
        <f t="shared" si="243"/>
        <v>0.83969465648854957</v>
      </c>
    </row>
    <row r="3631" spans="1:13" x14ac:dyDescent="0.3">
      <c r="A3631" t="s">
        <v>10428</v>
      </c>
      <c r="B3631" t="s">
        <v>313</v>
      </c>
      <c r="C3631" t="s">
        <v>313</v>
      </c>
      <c r="D3631">
        <v>11800000</v>
      </c>
      <c r="E3631">
        <v>9800000</v>
      </c>
      <c r="F3631" t="s">
        <v>4033</v>
      </c>
      <c r="G3631" s="13">
        <f>IFERROR(IF($F3631="ALTA",$D3631*1.03,
IF($F3631="MEDIA",$D3631*1,
IF($F3631="BAJA",$D3631*0.92,
IF($F3631="LIQUIDAR",_xlfn.XLOOKUP(A3631,Rotación!$A:$A,Rotación!$O:$O,0,0,-1),"")))),"")</f>
        <v>11800000</v>
      </c>
      <c r="H3631" s="13">
        <f>IFERROR(IF($F3631="ALTA",$D3631*1,
IF($F3631="MEDIA",$D3631*0.97,
IF($F3631="BAJA",$D3631*0.9,
IF($F3631="LIQUIDAR",_xlfn.XLOOKUP(A3631,Rotación!$A:$A,Rotación!$O:$O,0,0,-1),"")))),"")</f>
        <v>11446000</v>
      </c>
      <c r="I3631" s="13">
        <f>IFERROR(IF($F3631="ALTA",$D3631*0.97,
IF($F3631="MEDIA",$D3631*0.94,
IF($F3631="BAJA",$D3631*0.87,
IF($F3631="LIQUIDAR",_xlfn.XLOOKUP(A3631,Rotación!$A:$A,Rotación!$O:$O,0,0,-1),"")))),"")</f>
        <v>11092000</v>
      </c>
      <c r="J3631" s="13">
        <f>IFERROR(IF($F3631="ALTA",$D3631*0.94,
IF($F3631="MEDIA",$D3631*0.9,
IF($F3631="BAJA",$D3631*0.85,
IF($F3631="LIQUIDAR",_xlfn.XLOOKUP(A3631,Rotación!$A:$A,Rotación!$O:$O,0,0,-1),"")))),"")</f>
        <v>10620000</v>
      </c>
      <c r="K3631" s="13" t="str">
        <f>_xlfn.XLOOKUP(A3631,Rotación!$A:$A,Rotación!$P:$P,"",0,-1)</f>
        <v/>
      </c>
      <c r="L3631" s="25" t="e">
        <f t="shared" si="242"/>
        <v>#VALUE!</v>
      </c>
      <c r="M3631" s="26">
        <f t="shared" si="243"/>
        <v>0.83050847457627119</v>
      </c>
    </row>
    <row r="3632" spans="1:13" x14ac:dyDescent="0.3">
      <c r="A3632" t="s">
        <v>10430</v>
      </c>
      <c r="B3632" t="s">
        <v>313</v>
      </c>
      <c r="C3632" t="s">
        <v>313</v>
      </c>
      <c r="D3632">
        <v>16400000</v>
      </c>
      <c r="E3632">
        <v>12300000</v>
      </c>
      <c r="F3632" t="s">
        <v>5391</v>
      </c>
      <c r="G3632" s="13">
        <f>IFERROR(IF($F3632="ALTA",$D3632*1.03,
IF($F3632="MEDIA",$D3632*1,
IF($F3632="BAJA",$D3632*0.92,
IF($F3632="LIQUIDAR",_xlfn.XLOOKUP(A3632,Rotación!$A:$A,Rotación!$O:$O,0,0,-1),"")))),"")</f>
        <v>15088000</v>
      </c>
      <c r="H3632" s="13">
        <f>IFERROR(IF($F3632="ALTA",$D3632*1,
IF($F3632="MEDIA",$D3632*0.97,
IF($F3632="BAJA",$D3632*0.9,
IF($F3632="LIQUIDAR",_xlfn.XLOOKUP(A3632,Rotación!$A:$A,Rotación!$O:$O,0,0,-1),"")))),"")</f>
        <v>14760000</v>
      </c>
      <c r="I3632" s="13">
        <f>IFERROR(IF($F3632="ALTA",$D3632*0.97,
IF($F3632="MEDIA",$D3632*0.94,
IF($F3632="BAJA",$D3632*0.87,
IF($F3632="LIQUIDAR",_xlfn.XLOOKUP(A3632,Rotación!$A:$A,Rotación!$O:$O,0,0,-1),"")))),"")</f>
        <v>14268000</v>
      </c>
      <c r="J3632" s="13">
        <f>IFERROR(IF($F3632="ALTA",$D3632*0.94,
IF($F3632="MEDIA",$D3632*0.9,
IF($F3632="BAJA",$D3632*0.85,
IF($F3632="LIQUIDAR",_xlfn.XLOOKUP(A3632,Rotación!$A:$A,Rotación!$O:$O,0,0,-1),"")))),"")</f>
        <v>13940000</v>
      </c>
      <c r="K3632" s="13" t="str">
        <f>_xlfn.XLOOKUP(A3632,Rotación!$A:$A,Rotación!$P:$P,"",0,-1)</f>
        <v/>
      </c>
      <c r="L3632" s="25" t="e">
        <f t="shared" si="242"/>
        <v>#VALUE!</v>
      </c>
      <c r="M3632" s="26">
        <f t="shared" si="243"/>
        <v>0.75</v>
      </c>
    </row>
    <row r="3633" spans="1:13" x14ac:dyDescent="0.3">
      <c r="A3633" t="s">
        <v>10432</v>
      </c>
      <c r="B3633" t="s">
        <v>313</v>
      </c>
      <c r="C3633" t="s">
        <v>313</v>
      </c>
      <c r="D3633">
        <v>28100000</v>
      </c>
      <c r="E3633">
        <v>23000000</v>
      </c>
      <c r="F3633" t="s">
        <v>4033</v>
      </c>
      <c r="G3633" s="13">
        <f>IFERROR(IF($F3633="ALTA",$D3633*1.03,
IF($F3633="MEDIA",$D3633*1,
IF($F3633="BAJA",$D3633*0.92,
IF($F3633="LIQUIDAR",_xlfn.XLOOKUP(A3633,Rotación!$A:$A,Rotación!$O:$O,0,0,-1),"")))),"")</f>
        <v>28100000</v>
      </c>
      <c r="H3633" s="13">
        <f>IFERROR(IF($F3633="ALTA",$D3633*1,
IF($F3633="MEDIA",$D3633*0.97,
IF($F3633="BAJA",$D3633*0.9,
IF($F3633="LIQUIDAR",_xlfn.XLOOKUP(A3633,Rotación!$A:$A,Rotación!$O:$O,0,0,-1),"")))),"")</f>
        <v>27257000</v>
      </c>
      <c r="I3633" s="13">
        <f>IFERROR(IF($F3633="ALTA",$D3633*0.97,
IF($F3633="MEDIA",$D3633*0.94,
IF($F3633="BAJA",$D3633*0.87,
IF($F3633="LIQUIDAR",_xlfn.XLOOKUP(A3633,Rotación!$A:$A,Rotación!$O:$O,0,0,-1),"")))),"")</f>
        <v>26414000</v>
      </c>
      <c r="J3633" s="13">
        <f>IFERROR(IF($F3633="ALTA",$D3633*0.94,
IF($F3633="MEDIA",$D3633*0.9,
IF($F3633="BAJA",$D3633*0.85,
IF($F3633="LIQUIDAR",_xlfn.XLOOKUP(A3633,Rotación!$A:$A,Rotación!$O:$O,0,0,-1),"")))),"")</f>
        <v>25290000</v>
      </c>
      <c r="K3633" s="13" t="str">
        <f>_xlfn.XLOOKUP(A3633,Rotación!$A:$A,Rotación!$P:$P,"",0,-1)</f>
        <v/>
      </c>
      <c r="L3633" s="25" t="e">
        <f t="shared" si="242"/>
        <v>#VALUE!</v>
      </c>
      <c r="M3633" s="26">
        <f t="shared" si="243"/>
        <v>0.81850533807829184</v>
      </c>
    </row>
    <row r="3634" spans="1:13" x14ac:dyDescent="0.3">
      <c r="A3634" t="s">
        <v>10434</v>
      </c>
      <c r="B3634" t="s">
        <v>313</v>
      </c>
      <c r="C3634" t="s">
        <v>313</v>
      </c>
      <c r="D3634">
        <v>9900000</v>
      </c>
      <c r="E3634">
        <v>8200000</v>
      </c>
      <c r="F3634" t="s">
        <v>4033</v>
      </c>
      <c r="G3634" s="13">
        <f>IFERROR(IF($F3634="ALTA",$D3634*1.03,
IF($F3634="MEDIA",$D3634*1,
IF($F3634="BAJA",$D3634*0.92,
IF($F3634="LIQUIDAR",_xlfn.XLOOKUP(A3634,Rotación!$A:$A,Rotación!$O:$O,0,0,-1),"")))),"")</f>
        <v>9900000</v>
      </c>
      <c r="H3634" s="13">
        <f>IFERROR(IF($F3634="ALTA",$D3634*1,
IF($F3634="MEDIA",$D3634*0.97,
IF($F3634="BAJA",$D3634*0.9,
IF($F3634="LIQUIDAR",_xlfn.XLOOKUP(A3634,Rotación!$A:$A,Rotación!$O:$O,0,0,-1),"")))),"")</f>
        <v>9603000</v>
      </c>
      <c r="I3634" s="13">
        <f>IFERROR(IF($F3634="ALTA",$D3634*0.97,
IF($F3634="MEDIA",$D3634*0.94,
IF($F3634="BAJA",$D3634*0.87,
IF($F3634="LIQUIDAR",_xlfn.XLOOKUP(A3634,Rotación!$A:$A,Rotación!$O:$O,0,0,-1),"")))),"")</f>
        <v>9306000</v>
      </c>
      <c r="J3634" s="13">
        <f>IFERROR(IF($F3634="ALTA",$D3634*0.94,
IF($F3634="MEDIA",$D3634*0.9,
IF($F3634="BAJA",$D3634*0.85,
IF($F3634="LIQUIDAR",_xlfn.XLOOKUP(A3634,Rotación!$A:$A,Rotación!$O:$O,0,0,-1),"")))),"")</f>
        <v>8910000</v>
      </c>
      <c r="K3634" s="13">
        <f>_xlfn.XLOOKUP(A3634,Rotación!$A:$A,Rotación!$P:$P,"",0,-1)</f>
        <v>9990000</v>
      </c>
      <c r="L3634" s="25">
        <f t="shared" si="242"/>
        <v>90000</v>
      </c>
      <c r="M3634" s="26">
        <f t="shared" si="243"/>
        <v>0.82828282828282829</v>
      </c>
    </row>
    <row r="3635" spans="1:13" x14ac:dyDescent="0.3">
      <c r="A3635" t="s">
        <v>10436</v>
      </c>
      <c r="B3635" t="s">
        <v>313</v>
      </c>
      <c r="C3635" t="s">
        <v>313</v>
      </c>
      <c r="D3635">
        <v>9900000</v>
      </c>
      <c r="E3635">
        <v>8000000</v>
      </c>
      <c r="F3635" t="s">
        <v>4033</v>
      </c>
      <c r="G3635" s="13">
        <f>IFERROR(IF($F3635="ALTA",$D3635*1.03,
IF($F3635="MEDIA",$D3635*1,
IF($F3635="BAJA",$D3635*0.92,
IF($F3635="LIQUIDAR",_xlfn.XLOOKUP(A3635,Rotación!$A:$A,Rotación!$O:$O,0,0,-1),"")))),"")</f>
        <v>9900000</v>
      </c>
      <c r="H3635" s="13">
        <f>IFERROR(IF($F3635="ALTA",$D3635*1,
IF($F3635="MEDIA",$D3635*0.97,
IF($F3635="BAJA",$D3635*0.9,
IF($F3635="LIQUIDAR",_xlfn.XLOOKUP(A3635,Rotación!$A:$A,Rotación!$O:$O,0,0,-1),"")))),"")</f>
        <v>9603000</v>
      </c>
      <c r="I3635" s="13">
        <f>IFERROR(IF($F3635="ALTA",$D3635*0.97,
IF($F3635="MEDIA",$D3635*0.94,
IF($F3635="BAJA",$D3635*0.87,
IF($F3635="LIQUIDAR",_xlfn.XLOOKUP(A3635,Rotación!$A:$A,Rotación!$O:$O,0,0,-1),"")))),"")</f>
        <v>9306000</v>
      </c>
      <c r="J3635" s="13">
        <f>IFERROR(IF($F3635="ALTA",$D3635*0.94,
IF($F3635="MEDIA",$D3635*0.9,
IF($F3635="BAJA",$D3635*0.85,
IF($F3635="LIQUIDAR",_xlfn.XLOOKUP(A3635,Rotación!$A:$A,Rotación!$O:$O,0,0,-1),"")))),"")</f>
        <v>8910000</v>
      </c>
      <c r="K3635" s="13" t="str">
        <f>_xlfn.XLOOKUP(A3635,Rotación!$A:$A,Rotación!$P:$P,"",0,-1)</f>
        <v/>
      </c>
      <c r="L3635" s="25" t="e">
        <f t="shared" si="242"/>
        <v>#VALUE!</v>
      </c>
      <c r="M3635" s="26">
        <f t="shared" si="243"/>
        <v>0.80808080808080807</v>
      </c>
    </row>
    <row r="3636" spans="1:13" x14ac:dyDescent="0.3">
      <c r="A3636" t="s">
        <v>10438</v>
      </c>
      <c r="B3636" t="s">
        <v>313</v>
      </c>
      <c r="C3636" t="s">
        <v>313</v>
      </c>
      <c r="D3636">
        <v>12400000</v>
      </c>
      <c r="E3636">
        <v>10000000</v>
      </c>
      <c r="F3636" t="s">
        <v>4033</v>
      </c>
      <c r="G3636" s="13">
        <f>IFERROR(IF($F3636="ALTA",$D3636*1.03,
IF($F3636="MEDIA",$D3636*1,
IF($F3636="BAJA",$D3636*0.92,
IF($F3636="LIQUIDAR",_xlfn.XLOOKUP(A3636,Rotación!$A:$A,Rotación!$O:$O,0,0,-1),"")))),"")</f>
        <v>12400000</v>
      </c>
      <c r="H3636" s="13">
        <f>IFERROR(IF($F3636="ALTA",$D3636*1,
IF($F3636="MEDIA",$D3636*0.97,
IF($F3636="BAJA",$D3636*0.9,
IF($F3636="LIQUIDAR",_xlfn.XLOOKUP(A3636,Rotación!$A:$A,Rotación!$O:$O,0,0,-1),"")))),"")</f>
        <v>12028000</v>
      </c>
      <c r="I3636" s="13">
        <f>IFERROR(IF($F3636="ALTA",$D3636*0.97,
IF($F3636="MEDIA",$D3636*0.94,
IF($F3636="BAJA",$D3636*0.87,
IF($F3636="LIQUIDAR",_xlfn.XLOOKUP(A3636,Rotación!$A:$A,Rotación!$O:$O,0,0,-1),"")))),"")</f>
        <v>11656000</v>
      </c>
      <c r="J3636" s="13">
        <f>IFERROR(IF($F3636="ALTA",$D3636*0.94,
IF($F3636="MEDIA",$D3636*0.9,
IF($F3636="BAJA",$D3636*0.85,
IF($F3636="LIQUIDAR",_xlfn.XLOOKUP(A3636,Rotación!$A:$A,Rotación!$O:$O,0,0,-1),"")))),"")</f>
        <v>11160000</v>
      </c>
      <c r="K3636" s="13" t="str">
        <f>_xlfn.XLOOKUP(A3636,Rotación!$A:$A,Rotación!$P:$P,"",0,-1)</f>
        <v/>
      </c>
      <c r="L3636" s="25" t="e">
        <f t="shared" si="242"/>
        <v>#VALUE!</v>
      </c>
      <c r="M3636" s="26">
        <f t="shared" si="243"/>
        <v>0.80645161290322576</v>
      </c>
    </row>
    <row r="3637" spans="1:13" x14ac:dyDescent="0.3">
      <c r="A3637" t="s">
        <v>10440</v>
      </c>
      <c r="B3637" t="s">
        <v>313</v>
      </c>
      <c r="C3637" t="s">
        <v>313</v>
      </c>
      <c r="D3637">
        <v>7300000</v>
      </c>
      <c r="E3637">
        <v>5700000</v>
      </c>
      <c r="F3637" t="s">
        <v>4033</v>
      </c>
      <c r="G3637" s="13">
        <f>IFERROR(IF($F3637="ALTA",$D3637*1.03,
IF($F3637="MEDIA",$D3637*1,
IF($F3637="BAJA",$D3637*0.92,
IF($F3637="LIQUIDAR",_xlfn.XLOOKUP(A3637,Rotación!$A:$A,Rotación!$O:$O,0,0,-1),"")))),"")</f>
        <v>7300000</v>
      </c>
      <c r="H3637" s="13">
        <f>IFERROR(IF($F3637="ALTA",$D3637*1,
IF($F3637="MEDIA",$D3637*0.97,
IF($F3637="BAJA",$D3637*0.9,
IF($F3637="LIQUIDAR",_xlfn.XLOOKUP(A3637,Rotación!$A:$A,Rotación!$O:$O,0,0,-1),"")))),"")</f>
        <v>7081000</v>
      </c>
      <c r="I3637" s="13">
        <f>IFERROR(IF($F3637="ALTA",$D3637*0.97,
IF($F3637="MEDIA",$D3637*0.94,
IF($F3637="BAJA",$D3637*0.87,
IF($F3637="LIQUIDAR",_xlfn.XLOOKUP(A3637,Rotación!$A:$A,Rotación!$O:$O,0,0,-1),"")))),"")</f>
        <v>6862000</v>
      </c>
      <c r="J3637" s="13">
        <f>IFERROR(IF($F3637="ALTA",$D3637*0.94,
IF($F3637="MEDIA",$D3637*0.9,
IF($F3637="BAJA",$D3637*0.85,
IF($F3637="LIQUIDAR",_xlfn.XLOOKUP(A3637,Rotación!$A:$A,Rotación!$O:$O,0,0,-1),"")))),"")</f>
        <v>6570000</v>
      </c>
      <c r="K3637" s="13" t="str">
        <f>_xlfn.XLOOKUP(A3637,Rotación!$A:$A,Rotación!$P:$P,"",0,-1)</f>
        <v/>
      </c>
      <c r="L3637" s="25" t="e">
        <f t="shared" si="242"/>
        <v>#VALUE!</v>
      </c>
      <c r="M3637" s="26">
        <f t="shared" si="243"/>
        <v>0.78082191780821919</v>
      </c>
    </row>
    <row r="3638" spans="1:13" x14ac:dyDescent="0.3">
      <c r="A3638" t="s">
        <v>6383</v>
      </c>
      <c r="B3638" t="s">
        <v>313</v>
      </c>
      <c r="C3638" t="s">
        <v>313</v>
      </c>
      <c r="D3638">
        <v>8600000</v>
      </c>
      <c r="E3638">
        <v>7200000</v>
      </c>
      <c r="F3638" t="s">
        <v>5390</v>
      </c>
      <c r="G3638" s="13">
        <f>IFERROR(IF($F3638="ALTA",$D3638*1.03,
IF($F3638="MEDIA",$D3638*1,
IF($F3638="BAJA",$D3638*0.92,
IF($F3638="LIQUIDAR",_xlfn.XLOOKUP(A3638,Rotación!$A:$A,Rotación!$O:$O,0,0,-1),"")))),"")</f>
        <v>8858000</v>
      </c>
      <c r="H3638" s="13">
        <f>IFERROR(IF($F3638="ALTA",$D3638*1,
IF($F3638="MEDIA",$D3638*0.97,
IF($F3638="BAJA",$D3638*0.9,
IF($F3638="LIQUIDAR",_xlfn.XLOOKUP(A3638,Rotación!$A:$A,Rotación!$O:$O,0,0,-1),"")))),"")</f>
        <v>8600000</v>
      </c>
      <c r="I3638" s="13">
        <f>IFERROR(IF($F3638="ALTA",$D3638*0.97,
IF($F3638="MEDIA",$D3638*0.94,
IF($F3638="BAJA",$D3638*0.87,
IF($F3638="LIQUIDAR",_xlfn.XLOOKUP(A3638,Rotación!$A:$A,Rotación!$O:$O,0,0,-1),"")))),"")</f>
        <v>8342000</v>
      </c>
      <c r="J3638" s="13">
        <f>IFERROR(IF($F3638="ALTA",$D3638*0.94,
IF($F3638="MEDIA",$D3638*0.9,
IF($F3638="BAJA",$D3638*0.85,
IF($F3638="LIQUIDAR",_xlfn.XLOOKUP(A3638,Rotación!$A:$A,Rotación!$O:$O,0,0,-1),"")))),"")</f>
        <v>8084000</v>
      </c>
      <c r="K3638" s="13" t="str">
        <f>_xlfn.XLOOKUP(A3638,Rotación!$A:$A,Rotación!$P:$P,"",0,-1)</f>
        <v/>
      </c>
      <c r="L3638" s="25" t="e">
        <f t="shared" ref="L3638:L3701" si="244">K3638-D3638</f>
        <v>#VALUE!</v>
      </c>
      <c r="M3638" s="26">
        <f t="shared" ref="M3638:M3701" si="245">E3638/D3638</f>
        <v>0.83720930232558144</v>
      </c>
    </row>
    <row r="3639" spans="1:13" x14ac:dyDescent="0.3">
      <c r="A3639" t="s">
        <v>10443</v>
      </c>
      <c r="B3639" t="s">
        <v>313</v>
      </c>
      <c r="C3639" t="s">
        <v>313</v>
      </c>
      <c r="D3639">
        <v>8800000</v>
      </c>
      <c r="E3639">
        <v>7500000</v>
      </c>
      <c r="F3639" t="s">
        <v>5390</v>
      </c>
      <c r="G3639" s="13">
        <f>IFERROR(IF($F3639="ALTA",$D3639*1.03,
IF($F3639="MEDIA",$D3639*1,
IF($F3639="BAJA",$D3639*0.92,
IF($F3639="LIQUIDAR",_xlfn.XLOOKUP(A3639,Rotación!$A:$A,Rotación!$O:$O,0,0,-1),"")))),"")</f>
        <v>9064000</v>
      </c>
      <c r="H3639" s="13">
        <f>IFERROR(IF($F3639="ALTA",$D3639*1,
IF($F3639="MEDIA",$D3639*0.97,
IF($F3639="BAJA",$D3639*0.9,
IF($F3639="LIQUIDAR",_xlfn.XLOOKUP(A3639,Rotación!$A:$A,Rotación!$O:$O,0,0,-1),"")))),"")</f>
        <v>8800000</v>
      </c>
      <c r="I3639" s="13">
        <f>IFERROR(IF($F3639="ALTA",$D3639*0.97,
IF($F3639="MEDIA",$D3639*0.94,
IF($F3639="BAJA",$D3639*0.87,
IF($F3639="LIQUIDAR",_xlfn.XLOOKUP(A3639,Rotación!$A:$A,Rotación!$O:$O,0,0,-1),"")))),"")</f>
        <v>8536000</v>
      </c>
      <c r="J3639" s="13">
        <f>IFERROR(IF($F3639="ALTA",$D3639*0.94,
IF($F3639="MEDIA",$D3639*0.9,
IF($F3639="BAJA",$D3639*0.85,
IF($F3639="LIQUIDAR",_xlfn.XLOOKUP(A3639,Rotación!$A:$A,Rotación!$O:$O,0,0,-1),"")))),"")</f>
        <v>8271999.9999999991</v>
      </c>
      <c r="K3639" s="13" t="str">
        <f>_xlfn.XLOOKUP(A3639,Rotación!$A:$A,Rotación!$P:$P,"",0,-1)</f>
        <v/>
      </c>
      <c r="L3639" s="25" t="e">
        <f t="shared" si="244"/>
        <v>#VALUE!</v>
      </c>
      <c r="M3639" s="26">
        <f t="shared" si="245"/>
        <v>0.85227272727272729</v>
      </c>
    </row>
    <row r="3640" spans="1:13" x14ac:dyDescent="0.3">
      <c r="A3640" t="s">
        <v>6357</v>
      </c>
      <c r="B3640" t="s">
        <v>313</v>
      </c>
      <c r="C3640" t="s">
        <v>313</v>
      </c>
      <c r="D3640">
        <v>7500000</v>
      </c>
      <c r="E3640">
        <v>5900000</v>
      </c>
      <c r="F3640" t="s">
        <v>5390</v>
      </c>
      <c r="G3640" s="13">
        <f>IFERROR(IF($F3640="ALTA",$D3640*1.03,
IF($F3640="MEDIA",$D3640*1,
IF($F3640="BAJA",$D3640*0.92,
IF($F3640="LIQUIDAR",_xlfn.XLOOKUP(A3640,Rotación!$A:$A,Rotación!$O:$O,0,0,-1),"")))),"")</f>
        <v>7725000</v>
      </c>
      <c r="H3640" s="13">
        <f>IFERROR(IF($F3640="ALTA",$D3640*1,
IF($F3640="MEDIA",$D3640*0.97,
IF($F3640="BAJA",$D3640*0.9,
IF($F3640="LIQUIDAR",_xlfn.XLOOKUP(A3640,Rotación!$A:$A,Rotación!$O:$O,0,0,-1),"")))),"")</f>
        <v>7500000</v>
      </c>
      <c r="I3640" s="13">
        <f>IFERROR(IF($F3640="ALTA",$D3640*0.97,
IF($F3640="MEDIA",$D3640*0.94,
IF($F3640="BAJA",$D3640*0.87,
IF($F3640="LIQUIDAR",_xlfn.XLOOKUP(A3640,Rotación!$A:$A,Rotación!$O:$O,0,0,-1),"")))),"")</f>
        <v>7275000</v>
      </c>
      <c r="J3640" s="13">
        <f>IFERROR(IF($F3640="ALTA",$D3640*0.94,
IF($F3640="MEDIA",$D3640*0.9,
IF($F3640="BAJA",$D3640*0.85,
IF($F3640="LIQUIDAR",_xlfn.XLOOKUP(A3640,Rotación!$A:$A,Rotación!$O:$O,0,0,-1),"")))),"")</f>
        <v>7050000</v>
      </c>
      <c r="K3640" s="13" t="str">
        <f>_xlfn.XLOOKUP(A3640,Rotación!$A:$A,Rotación!$P:$P,"",0,-1)</f>
        <v/>
      </c>
      <c r="L3640" s="25" t="e">
        <f t="shared" si="244"/>
        <v>#VALUE!</v>
      </c>
      <c r="M3640" s="26">
        <f t="shared" si="245"/>
        <v>0.78666666666666663</v>
      </c>
    </row>
    <row r="3641" spans="1:13" x14ac:dyDescent="0.3">
      <c r="A3641" t="s">
        <v>10446</v>
      </c>
      <c r="B3641" t="s">
        <v>313</v>
      </c>
      <c r="C3641" t="s">
        <v>313</v>
      </c>
      <c r="D3641">
        <v>16000000</v>
      </c>
      <c r="E3641">
        <v>13500000</v>
      </c>
      <c r="F3641" t="s">
        <v>5390</v>
      </c>
      <c r="G3641" s="13">
        <f>IFERROR(IF($F3641="ALTA",$D3641*1.03,
IF($F3641="MEDIA",$D3641*1,
IF($F3641="BAJA",$D3641*0.92,
IF($F3641="LIQUIDAR",_xlfn.XLOOKUP(A3641,Rotación!$A:$A,Rotación!$O:$O,0,0,-1),"")))),"")</f>
        <v>16480000</v>
      </c>
      <c r="H3641" s="13">
        <f>IFERROR(IF($F3641="ALTA",$D3641*1,
IF($F3641="MEDIA",$D3641*0.97,
IF($F3641="BAJA",$D3641*0.9,
IF($F3641="LIQUIDAR",_xlfn.XLOOKUP(A3641,Rotación!$A:$A,Rotación!$O:$O,0,0,-1),"")))),"")</f>
        <v>16000000</v>
      </c>
      <c r="I3641" s="13">
        <f>IFERROR(IF($F3641="ALTA",$D3641*0.97,
IF($F3641="MEDIA",$D3641*0.94,
IF($F3641="BAJA",$D3641*0.87,
IF($F3641="LIQUIDAR",_xlfn.XLOOKUP(A3641,Rotación!$A:$A,Rotación!$O:$O,0,0,-1),"")))),"")</f>
        <v>15520000</v>
      </c>
      <c r="J3641" s="13">
        <f>IFERROR(IF($F3641="ALTA",$D3641*0.94,
IF($F3641="MEDIA",$D3641*0.9,
IF($F3641="BAJA",$D3641*0.85,
IF($F3641="LIQUIDAR",_xlfn.XLOOKUP(A3641,Rotación!$A:$A,Rotación!$O:$O,0,0,-1),"")))),"")</f>
        <v>15040000</v>
      </c>
      <c r="K3641" s="13" t="str">
        <f>_xlfn.XLOOKUP(A3641,Rotación!$A:$A,Rotación!$P:$P,"",0,-1)</f>
        <v/>
      </c>
      <c r="L3641" s="25" t="e">
        <f t="shared" si="244"/>
        <v>#VALUE!</v>
      </c>
      <c r="M3641" s="26">
        <f t="shared" si="245"/>
        <v>0.84375</v>
      </c>
    </row>
    <row r="3642" spans="1:13" x14ac:dyDescent="0.3">
      <c r="A3642" t="s">
        <v>10448</v>
      </c>
      <c r="B3642" t="s">
        <v>313</v>
      </c>
      <c r="C3642" t="s">
        <v>313</v>
      </c>
      <c r="D3642">
        <v>11400000</v>
      </c>
      <c r="E3642">
        <v>8500000</v>
      </c>
      <c r="F3642" t="s">
        <v>4033</v>
      </c>
      <c r="G3642" s="13">
        <f>IFERROR(IF($F3642="ALTA",$D3642*1.03,
IF($F3642="MEDIA",$D3642*1,
IF($F3642="BAJA",$D3642*0.92,
IF($F3642="LIQUIDAR",_xlfn.XLOOKUP(A3642,Rotación!$A:$A,Rotación!$O:$O,0,0,-1),"")))),"")</f>
        <v>11400000</v>
      </c>
      <c r="H3642" s="13">
        <f>IFERROR(IF($F3642="ALTA",$D3642*1,
IF($F3642="MEDIA",$D3642*0.97,
IF($F3642="BAJA",$D3642*0.9,
IF($F3642="LIQUIDAR",_xlfn.XLOOKUP(A3642,Rotación!$A:$A,Rotación!$O:$O,0,0,-1),"")))),"")</f>
        <v>11058000</v>
      </c>
      <c r="I3642" s="13">
        <f>IFERROR(IF($F3642="ALTA",$D3642*0.97,
IF($F3642="MEDIA",$D3642*0.94,
IF($F3642="BAJA",$D3642*0.87,
IF($F3642="LIQUIDAR",_xlfn.XLOOKUP(A3642,Rotación!$A:$A,Rotación!$O:$O,0,0,-1),"")))),"")</f>
        <v>10716000</v>
      </c>
      <c r="J3642" s="13">
        <f>IFERROR(IF($F3642="ALTA",$D3642*0.94,
IF($F3642="MEDIA",$D3642*0.9,
IF($F3642="BAJA",$D3642*0.85,
IF($F3642="LIQUIDAR",_xlfn.XLOOKUP(A3642,Rotación!$A:$A,Rotación!$O:$O,0,0,-1),"")))),"")</f>
        <v>10260000</v>
      </c>
      <c r="K3642" s="13" t="str">
        <f>_xlfn.XLOOKUP(A3642,Rotación!$A:$A,Rotación!$P:$P,"",0,-1)</f>
        <v/>
      </c>
      <c r="L3642" s="25" t="e">
        <f t="shared" si="244"/>
        <v>#VALUE!</v>
      </c>
      <c r="M3642" s="26">
        <f t="shared" si="245"/>
        <v>0.74561403508771928</v>
      </c>
    </row>
    <row r="3643" spans="1:13" x14ac:dyDescent="0.3">
      <c r="A3643" t="s">
        <v>10450</v>
      </c>
      <c r="B3643" t="s">
        <v>313</v>
      </c>
      <c r="C3643" t="s">
        <v>313</v>
      </c>
      <c r="D3643">
        <v>16400000</v>
      </c>
      <c r="E3643">
        <v>13800000</v>
      </c>
      <c r="F3643" t="s">
        <v>4033</v>
      </c>
      <c r="G3643" s="13">
        <f>IFERROR(IF($F3643="ALTA",$D3643*1.03,
IF($F3643="MEDIA",$D3643*1,
IF($F3643="BAJA",$D3643*0.92,
IF($F3643="LIQUIDAR",_xlfn.XLOOKUP(A3643,Rotación!$A:$A,Rotación!$O:$O,0,0,-1),"")))),"")</f>
        <v>16400000</v>
      </c>
      <c r="H3643" s="13">
        <f>IFERROR(IF($F3643="ALTA",$D3643*1,
IF($F3643="MEDIA",$D3643*0.97,
IF($F3643="BAJA",$D3643*0.9,
IF($F3643="LIQUIDAR",_xlfn.XLOOKUP(A3643,Rotación!$A:$A,Rotación!$O:$O,0,0,-1),"")))),"")</f>
        <v>15908000</v>
      </c>
      <c r="I3643" s="13">
        <f>IFERROR(IF($F3643="ALTA",$D3643*0.97,
IF($F3643="MEDIA",$D3643*0.94,
IF($F3643="BAJA",$D3643*0.87,
IF($F3643="LIQUIDAR",_xlfn.XLOOKUP(A3643,Rotación!$A:$A,Rotación!$O:$O,0,0,-1),"")))),"")</f>
        <v>15416000</v>
      </c>
      <c r="J3643" s="13">
        <f>IFERROR(IF($F3643="ALTA",$D3643*0.94,
IF($F3643="MEDIA",$D3643*0.9,
IF($F3643="BAJA",$D3643*0.85,
IF($F3643="LIQUIDAR",_xlfn.XLOOKUP(A3643,Rotación!$A:$A,Rotación!$O:$O,0,0,-1),"")))),"")</f>
        <v>14760000</v>
      </c>
      <c r="K3643" s="13" t="str">
        <f>_xlfn.XLOOKUP(A3643,Rotación!$A:$A,Rotación!$P:$P,"",0,-1)</f>
        <v/>
      </c>
      <c r="L3643" s="25" t="e">
        <f t="shared" si="244"/>
        <v>#VALUE!</v>
      </c>
      <c r="M3643" s="26">
        <f t="shared" si="245"/>
        <v>0.84146341463414631</v>
      </c>
    </row>
    <row r="3644" spans="1:13" x14ac:dyDescent="0.3">
      <c r="A3644" t="s">
        <v>10452</v>
      </c>
      <c r="B3644" t="s">
        <v>313</v>
      </c>
      <c r="C3644" t="s">
        <v>313</v>
      </c>
      <c r="D3644">
        <v>12300000</v>
      </c>
      <c r="E3644">
        <v>10300000</v>
      </c>
      <c r="F3644" t="s">
        <v>4033</v>
      </c>
      <c r="G3644" s="13">
        <f>IFERROR(IF($F3644="ALTA",$D3644*1.03,
IF($F3644="MEDIA",$D3644*1,
IF($F3644="BAJA",$D3644*0.92,
IF($F3644="LIQUIDAR",_xlfn.XLOOKUP(A3644,Rotación!$A:$A,Rotación!$O:$O,0,0,-1),"")))),"")</f>
        <v>12300000</v>
      </c>
      <c r="H3644" s="13">
        <f>IFERROR(IF($F3644="ALTA",$D3644*1,
IF($F3644="MEDIA",$D3644*0.97,
IF($F3644="BAJA",$D3644*0.9,
IF($F3644="LIQUIDAR",_xlfn.XLOOKUP(A3644,Rotación!$A:$A,Rotación!$O:$O,0,0,-1),"")))),"")</f>
        <v>11931000</v>
      </c>
      <c r="I3644" s="13">
        <f>IFERROR(IF($F3644="ALTA",$D3644*0.97,
IF($F3644="MEDIA",$D3644*0.94,
IF($F3644="BAJA",$D3644*0.87,
IF($F3644="LIQUIDAR",_xlfn.XLOOKUP(A3644,Rotación!$A:$A,Rotación!$O:$O,0,0,-1),"")))),"")</f>
        <v>11562000</v>
      </c>
      <c r="J3644" s="13">
        <f>IFERROR(IF($F3644="ALTA",$D3644*0.94,
IF($F3644="MEDIA",$D3644*0.9,
IF($F3644="BAJA",$D3644*0.85,
IF($F3644="LIQUIDAR",_xlfn.XLOOKUP(A3644,Rotación!$A:$A,Rotación!$O:$O,0,0,-1),"")))),"")</f>
        <v>11070000</v>
      </c>
      <c r="K3644" s="13" t="str">
        <f>_xlfn.XLOOKUP(A3644,Rotación!$A:$A,Rotación!$P:$P,"",0,-1)</f>
        <v/>
      </c>
      <c r="L3644" s="25" t="e">
        <f t="shared" si="244"/>
        <v>#VALUE!</v>
      </c>
      <c r="M3644" s="26">
        <f t="shared" si="245"/>
        <v>0.83739837398373984</v>
      </c>
    </row>
    <row r="3645" spans="1:13" x14ac:dyDescent="0.3">
      <c r="A3645" t="s">
        <v>10339</v>
      </c>
      <c r="B3645" t="s">
        <v>313</v>
      </c>
      <c r="C3645" t="s">
        <v>313</v>
      </c>
      <c r="D3645">
        <v>17100000</v>
      </c>
      <c r="E3645">
        <v>13750000</v>
      </c>
      <c r="F3645" t="s">
        <v>4033</v>
      </c>
      <c r="G3645" s="13">
        <f>IFERROR(IF($F3645="ALTA",$D3645*1.03,
IF($F3645="MEDIA",$D3645*1,
IF($F3645="BAJA",$D3645*0.92,
IF($F3645="LIQUIDAR",_xlfn.XLOOKUP(A3645,Rotación!$A:$A,Rotación!$O:$O,0,0,-1),"")))),"")</f>
        <v>17100000</v>
      </c>
      <c r="H3645" s="13">
        <f>IFERROR(IF($F3645="ALTA",$D3645*1,
IF($F3645="MEDIA",$D3645*0.97,
IF($F3645="BAJA",$D3645*0.9,
IF($F3645="LIQUIDAR",_xlfn.XLOOKUP(A3645,Rotación!$A:$A,Rotación!$O:$O,0,0,-1),"")))),"")</f>
        <v>16587000</v>
      </c>
      <c r="I3645" s="13">
        <f>IFERROR(IF($F3645="ALTA",$D3645*0.97,
IF($F3645="MEDIA",$D3645*0.94,
IF($F3645="BAJA",$D3645*0.87,
IF($F3645="LIQUIDAR",_xlfn.XLOOKUP(A3645,Rotación!$A:$A,Rotación!$O:$O,0,0,-1),"")))),"")</f>
        <v>16074000</v>
      </c>
      <c r="J3645" s="13">
        <f>IFERROR(IF($F3645="ALTA",$D3645*0.94,
IF($F3645="MEDIA",$D3645*0.9,
IF($F3645="BAJA",$D3645*0.85,
IF($F3645="LIQUIDAR",_xlfn.XLOOKUP(A3645,Rotación!$A:$A,Rotación!$O:$O,0,0,-1),"")))),"")</f>
        <v>15390000</v>
      </c>
      <c r="K3645" s="13" t="str">
        <f>_xlfn.XLOOKUP(A3645,Rotación!$A:$A,Rotación!$P:$P,"",0,-1)</f>
        <v/>
      </c>
      <c r="L3645" s="25" t="e">
        <f t="shared" si="244"/>
        <v>#VALUE!</v>
      </c>
      <c r="M3645" s="26">
        <f t="shared" si="245"/>
        <v>0.80409356725146197</v>
      </c>
    </row>
    <row r="3646" spans="1:13" x14ac:dyDescent="0.3">
      <c r="A3646" t="s">
        <v>10454</v>
      </c>
      <c r="B3646" t="s">
        <v>313</v>
      </c>
      <c r="C3646" t="s">
        <v>313</v>
      </c>
      <c r="D3646">
        <v>12500000</v>
      </c>
      <c r="E3646">
        <v>9800000</v>
      </c>
      <c r="F3646" t="s">
        <v>4033</v>
      </c>
      <c r="G3646" s="13">
        <f>IFERROR(IF($F3646="ALTA",$D3646*1.03,
IF($F3646="MEDIA",$D3646*1,
IF($F3646="BAJA",$D3646*0.92,
IF($F3646="LIQUIDAR",_xlfn.XLOOKUP(A3646,Rotación!$A:$A,Rotación!$O:$O,0,0,-1),"")))),"")</f>
        <v>12500000</v>
      </c>
      <c r="H3646" s="13">
        <f>IFERROR(IF($F3646="ALTA",$D3646*1,
IF($F3646="MEDIA",$D3646*0.97,
IF($F3646="BAJA",$D3646*0.9,
IF($F3646="LIQUIDAR",_xlfn.XLOOKUP(A3646,Rotación!$A:$A,Rotación!$O:$O,0,0,-1),"")))),"")</f>
        <v>12125000</v>
      </c>
      <c r="I3646" s="13">
        <f>IFERROR(IF($F3646="ALTA",$D3646*0.97,
IF($F3646="MEDIA",$D3646*0.94,
IF($F3646="BAJA",$D3646*0.87,
IF($F3646="LIQUIDAR",_xlfn.XLOOKUP(A3646,Rotación!$A:$A,Rotación!$O:$O,0,0,-1),"")))),"")</f>
        <v>11750000</v>
      </c>
      <c r="J3646" s="13">
        <f>IFERROR(IF($F3646="ALTA",$D3646*0.94,
IF($F3646="MEDIA",$D3646*0.9,
IF($F3646="BAJA",$D3646*0.85,
IF($F3646="LIQUIDAR",_xlfn.XLOOKUP(A3646,Rotación!$A:$A,Rotación!$O:$O,0,0,-1),"")))),"")</f>
        <v>11250000</v>
      </c>
      <c r="K3646" s="13" t="str">
        <f>_xlfn.XLOOKUP(A3646,Rotación!$A:$A,Rotación!$P:$P,"",0,-1)</f>
        <v/>
      </c>
      <c r="L3646" s="25" t="e">
        <f t="shared" si="244"/>
        <v>#VALUE!</v>
      </c>
      <c r="M3646" s="26">
        <f t="shared" si="245"/>
        <v>0.78400000000000003</v>
      </c>
    </row>
    <row r="3647" spans="1:13" x14ac:dyDescent="0.3">
      <c r="A3647" t="s">
        <v>10457</v>
      </c>
      <c r="B3647" t="s">
        <v>313</v>
      </c>
      <c r="C3647" t="s">
        <v>313</v>
      </c>
      <c r="D3647">
        <v>17100000</v>
      </c>
      <c r="E3647">
        <v>12600000</v>
      </c>
      <c r="F3647" t="s">
        <v>5391</v>
      </c>
      <c r="G3647" s="13">
        <f>IFERROR(IF($F3647="ALTA",$D3647*1.03,
IF($F3647="MEDIA",$D3647*1,
IF($F3647="BAJA",$D3647*0.92,
IF($F3647="LIQUIDAR",_xlfn.XLOOKUP(A3647,Rotación!$A:$A,Rotación!$O:$O,0,0,-1),"")))),"")</f>
        <v>15732000</v>
      </c>
      <c r="H3647" s="13">
        <f>IFERROR(IF($F3647="ALTA",$D3647*1,
IF($F3647="MEDIA",$D3647*0.97,
IF($F3647="BAJA",$D3647*0.9,
IF($F3647="LIQUIDAR",_xlfn.XLOOKUP(A3647,Rotación!$A:$A,Rotación!$O:$O,0,0,-1),"")))),"")</f>
        <v>15390000</v>
      </c>
      <c r="I3647" s="13">
        <f>IFERROR(IF($F3647="ALTA",$D3647*0.97,
IF($F3647="MEDIA",$D3647*0.94,
IF($F3647="BAJA",$D3647*0.87,
IF($F3647="LIQUIDAR",_xlfn.XLOOKUP(A3647,Rotación!$A:$A,Rotación!$O:$O,0,0,-1),"")))),"")</f>
        <v>14877000</v>
      </c>
      <c r="J3647" s="13">
        <f>IFERROR(IF($F3647="ALTA",$D3647*0.94,
IF($F3647="MEDIA",$D3647*0.9,
IF($F3647="BAJA",$D3647*0.85,
IF($F3647="LIQUIDAR",_xlfn.XLOOKUP(A3647,Rotación!$A:$A,Rotación!$O:$O,0,0,-1),"")))),"")</f>
        <v>14535000</v>
      </c>
      <c r="K3647" s="13" t="str">
        <f>_xlfn.XLOOKUP(A3647,Rotación!$A:$A,Rotación!$P:$P,"",0,-1)</f>
        <v/>
      </c>
      <c r="L3647" s="25" t="e">
        <f t="shared" si="244"/>
        <v>#VALUE!</v>
      </c>
      <c r="M3647" s="26">
        <f t="shared" si="245"/>
        <v>0.73684210526315785</v>
      </c>
    </row>
    <row r="3648" spans="1:13" x14ac:dyDescent="0.3">
      <c r="A3648" t="s">
        <v>9733</v>
      </c>
      <c r="B3648" t="s">
        <v>313</v>
      </c>
      <c r="C3648" t="s">
        <v>313</v>
      </c>
      <c r="D3648">
        <v>25500000</v>
      </c>
      <c r="E3648">
        <v>22500000</v>
      </c>
      <c r="F3648" t="s">
        <v>5391</v>
      </c>
      <c r="G3648" s="13">
        <f>IFERROR(IF($F3648="ALTA",$D3648*1.03,
IF($F3648="MEDIA",$D3648*1,
IF($F3648="BAJA",$D3648*0.92,
IF($F3648="LIQUIDAR",_xlfn.XLOOKUP(A3648,Rotación!$A:$A,Rotación!$O:$O,0,0,-1),"")))),"")</f>
        <v>23460000</v>
      </c>
      <c r="H3648" s="13">
        <f>IFERROR(IF($F3648="ALTA",$D3648*1,
IF($F3648="MEDIA",$D3648*0.97,
IF($F3648="BAJA",$D3648*0.9,
IF($F3648="LIQUIDAR",_xlfn.XLOOKUP(A3648,Rotación!$A:$A,Rotación!$O:$O,0,0,-1),"")))),"")</f>
        <v>22950000</v>
      </c>
      <c r="I3648" s="13">
        <f>IFERROR(IF($F3648="ALTA",$D3648*0.97,
IF($F3648="MEDIA",$D3648*0.94,
IF($F3648="BAJA",$D3648*0.87,
IF($F3648="LIQUIDAR",_xlfn.XLOOKUP(A3648,Rotación!$A:$A,Rotación!$O:$O,0,0,-1),"")))),"")</f>
        <v>22185000</v>
      </c>
      <c r="J3648" s="13">
        <f>IFERROR(IF($F3648="ALTA",$D3648*0.94,
IF($F3648="MEDIA",$D3648*0.9,
IF($F3648="BAJA",$D3648*0.85,
IF($F3648="LIQUIDAR",_xlfn.XLOOKUP(A3648,Rotación!$A:$A,Rotación!$O:$O,0,0,-1),"")))),"")</f>
        <v>21675000</v>
      </c>
      <c r="K3648" s="13">
        <f>_xlfn.XLOOKUP(A3648,Rotación!$A:$A,Rotación!$P:$P,"",0,-1)</f>
        <v>25990000</v>
      </c>
      <c r="L3648" s="25">
        <f t="shared" si="244"/>
        <v>490000</v>
      </c>
      <c r="M3648" s="26">
        <f t="shared" si="245"/>
        <v>0.88235294117647056</v>
      </c>
    </row>
    <row r="3649" spans="1:13" x14ac:dyDescent="0.3">
      <c r="A3649" t="s">
        <v>10467</v>
      </c>
      <c r="B3649" t="s">
        <v>313</v>
      </c>
      <c r="C3649" t="s">
        <v>313</v>
      </c>
      <c r="D3649">
        <v>9400000</v>
      </c>
      <c r="E3649">
        <v>7500000</v>
      </c>
      <c r="F3649" t="s">
        <v>4033</v>
      </c>
      <c r="G3649" s="13">
        <f>IFERROR(IF($F3649="ALTA",$D3649*1.03,
IF($F3649="MEDIA",$D3649*1,
IF($F3649="BAJA",$D3649*0.92,
IF($F3649="LIQUIDAR",_xlfn.XLOOKUP(A3649,Rotación!$A:$A,Rotación!$O:$O,0,0,-1),"")))),"")</f>
        <v>9400000</v>
      </c>
      <c r="H3649" s="13">
        <f>IFERROR(IF($F3649="ALTA",$D3649*1,
IF($F3649="MEDIA",$D3649*0.97,
IF($F3649="BAJA",$D3649*0.9,
IF($F3649="LIQUIDAR",_xlfn.XLOOKUP(A3649,Rotación!$A:$A,Rotación!$O:$O,0,0,-1),"")))),"")</f>
        <v>9118000</v>
      </c>
      <c r="I3649" s="13">
        <f>IFERROR(IF($F3649="ALTA",$D3649*0.97,
IF($F3649="MEDIA",$D3649*0.94,
IF($F3649="BAJA",$D3649*0.87,
IF($F3649="LIQUIDAR",_xlfn.XLOOKUP(A3649,Rotación!$A:$A,Rotación!$O:$O,0,0,-1),"")))),"")</f>
        <v>8836000</v>
      </c>
      <c r="J3649" s="13">
        <f>IFERROR(IF($F3649="ALTA",$D3649*0.94,
IF($F3649="MEDIA",$D3649*0.9,
IF($F3649="BAJA",$D3649*0.85,
IF($F3649="LIQUIDAR",_xlfn.XLOOKUP(A3649,Rotación!$A:$A,Rotación!$O:$O,0,0,-1),"")))),"")</f>
        <v>8460000</v>
      </c>
      <c r="K3649" s="13" t="str">
        <f>_xlfn.XLOOKUP(A3649,Rotación!$A:$A,Rotación!$P:$P,"",0,-1)</f>
        <v/>
      </c>
      <c r="L3649" s="25" t="e">
        <f t="shared" si="244"/>
        <v>#VALUE!</v>
      </c>
      <c r="M3649" s="26">
        <f t="shared" si="245"/>
        <v>0.7978723404255319</v>
      </c>
    </row>
    <row r="3650" spans="1:13" x14ac:dyDescent="0.3">
      <c r="A3650" t="s">
        <v>10469</v>
      </c>
      <c r="B3650" t="s">
        <v>313</v>
      </c>
      <c r="C3650" t="s">
        <v>313</v>
      </c>
      <c r="D3650">
        <v>9400000</v>
      </c>
      <c r="E3650">
        <v>7000000</v>
      </c>
      <c r="F3650" t="s">
        <v>4033</v>
      </c>
      <c r="G3650" s="13">
        <f>IFERROR(IF($F3650="ALTA",$D3650*1.03,
IF($F3650="MEDIA",$D3650*1,
IF($F3650="BAJA",$D3650*0.92,
IF($F3650="LIQUIDAR",_xlfn.XLOOKUP(A3650,Rotación!$A:$A,Rotación!$O:$O,0,0,-1),"")))),"")</f>
        <v>9400000</v>
      </c>
      <c r="H3650" s="13">
        <f>IFERROR(IF($F3650="ALTA",$D3650*1,
IF($F3650="MEDIA",$D3650*0.97,
IF($F3650="BAJA",$D3650*0.9,
IF($F3650="LIQUIDAR",_xlfn.XLOOKUP(A3650,Rotación!$A:$A,Rotación!$O:$O,0,0,-1),"")))),"")</f>
        <v>9118000</v>
      </c>
      <c r="I3650" s="13">
        <f>IFERROR(IF($F3650="ALTA",$D3650*0.97,
IF($F3650="MEDIA",$D3650*0.94,
IF($F3650="BAJA",$D3650*0.87,
IF($F3650="LIQUIDAR",_xlfn.XLOOKUP(A3650,Rotación!$A:$A,Rotación!$O:$O,0,0,-1),"")))),"")</f>
        <v>8836000</v>
      </c>
      <c r="J3650" s="13">
        <f>IFERROR(IF($F3650="ALTA",$D3650*0.94,
IF($F3650="MEDIA",$D3650*0.9,
IF($F3650="BAJA",$D3650*0.85,
IF($F3650="LIQUIDAR",_xlfn.XLOOKUP(A3650,Rotación!$A:$A,Rotación!$O:$O,0,0,-1),"")))),"")</f>
        <v>8460000</v>
      </c>
      <c r="K3650" s="13">
        <f>_xlfn.XLOOKUP(A3650,Rotación!$A:$A,Rotación!$P:$P,"",0,-1)</f>
        <v>8490000</v>
      </c>
      <c r="L3650" s="25">
        <f t="shared" si="244"/>
        <v>-910000</v>
      </c>
      <c r="M3650" s="26">
        <f t="shared" si="245"/>
        <v>0.74468085106382975</v>
      </c>
    </row>
    <row r="3651" spans="1:13" x14ac:dyDescent="0.3">
      <c r="A3651" t="s">
        <v>10471</v>
      </c>
      <c r="B3651" t="s">
        <v>313</v>
      </c>
      <c r="C3651" t="s">
        <v>313</v>
      </c>
      <c r="D3651">
        <v>9900000</v>
      </c>
      <c r="E3651">
        <v>7500000</v>
      </c>
      <c r="F3651" t="s">
        <v>4033</v>
      </c>
      <c r="G3651" s="13">
        <f>IFERROR(IF($F3651="ALTA",$D3651*1.03,
IF($F3651="MEDIA",$D3651*1,
IF($F3651="BAJA",$D3651*0.92,
IF($F3651="LIQUIDAR",_xlfn.XLOOKUP(A3651,Rotación!$A:$A,Rotación!$O:$O,0,0,-1),"")))),"")</f>
        <v>9900000</v>
      </c>
      <c r="H3651" s="13">
        <f>IFERROR(IF($F3651="ALTA",$D3651*1,
IF($F3651="MEDIA",$D3651*0.97,
IF($F3651="BAJA",$D3651*0.9,
IF($F3651="LIQUIDAR",_xlfn.XLOOKUP(A3651,Rotación!$A:$A,Rotación!$O:$O,0,0,-1),"")))),"")</f>
        <v>9603000</v>
      </c>
      <c r="I3651" s="13">
        <f>IFERROR(IF($F3651="ALTA",$D3651*0.97,
IF($F3651="MEDIA",$D3651*0.94,
IF($F3651="BAJA",$D3651*0.87,
IF($F3651="LIQUIDAR",_xlfn.XLOOKUP(A3651,Rotación!$A:$A,Rotación!$O:$O,0,0,-1),"")))),"")</f>
        <v>9306000</v>
      </c>
      <c r="J3651" s="13">
        <f>IFERROR(IF($F3651="ALTA",$D3651*0.94,
IF($F3651="MEDIA",$D3651*0.9,
IF($F3651="BAJA",$D3651*0.85,
IF($F3651="LIQUIDAR",_xlfn.XLOOKUP(A3651,Rotación!$A:$A,Rotación!$O:$O,0,0,-1),"")))),"")</f>
        <v>8910000</v>
      </c>
      <c r="K3651" s="13" t="str">
        <f>_xlfn.XLOOKUP(A3651,Rotación!$A:$A,Rotación!$P:$P,"",0,-1)</f>
        <v/>
      </c>
      <c r="L3651" s="25" t="e">
        <f t="shared" si="244"/>
        <v>#VALUE!</v>
      </c>
      <c r="M3651" s="26">
        <f t="shared" si="245"/>
        <v>0.75757575757575757</v>
      </c>
    </row>
    <row r="3652" spans="1:13" x14ac:dyDescent="0.3">
      <c r="A3652" t="s">
        <v>10473</v>
      </c>
      <c r="B3652" t="s">
        <v>313</v>
      </c>
      <c r="C3652" t="s">
        <v>313</v>
      </c>
      <c r="D3652">
        <v>6400000</v>
      </c>
      <c r="E3652">
        <v>5100000</v>
      </c>
      <c r="F3652" t="s">
        <v>4033</v>
      </c>
      <c r="G3652" s="13">
        <f>IFERROR(IF($F3652="ALTA",$D3652*1.03,
IF($F3652="MEDIA",$D3652*1,
IF($F3652="BAJA",$D3652*0.92,
IF($F3652="LIQUIDAR",_xlfn.XLOOKUP(A3652,Rotación!$A:$A,Rotación!$O:$O,0,0,-1),"")))),"")</f>
        <v>6400000</v>
      </c>
      <c r="H3652" s="13">
        <f>IFERROR(IF($F3652="ALTA",$D3652*1,
IF($F3652="MEDIA",$D3652*0.97,
IF($F3652="BAJA",$D3652*0.9,
IF($F3652="LIQUIDAR",_xlfn.XLOOKUP(A3652,Rotación!$A:$A,Rotación!$O:$O,0,0,-1),"")))),"")</f>
        <v>6208000</v>
      </c>
      <c r="I3652" s="13">
        <f>IFERROR(IF($F3652="ALTA",$D3652*0.97,
IF($F3652="MEDIA",$D3652*0.94,
IF($F3652="BAJA",$D3652*0.87,
IF($F3652="LIQUIDAR",_xlfn.XLOOKUP(A3652,Rotación!$A:$A,Rotación!$O:$O,0,0,-1),"")))),"")</f>
        <v>6016000</v>
      </c>
      <c r="J3652" s="13">
        <f>IFERROR(IF($F3652="ALTA",$D3652*0.94,
IF($F3652="MEDIA",$D3652*0.9,
IF($F3652="BAJA",$D3652*0.85,
IF($F3652="LIQUIDAR",_xlfn.XLOOKUP(A3652,Rotación!$A:$A,Rotación!$O:$O,0,0,-1),"")))),"")</f>
        <v>5760000</v>
      </c>
      <c r="K3652" s="13" t="str">
        <f>_xlfn.XLOOKUP(A3652,Rotación!$A:$A,Rotación!$P:$P,"",0,-1)</f>
        <v/>
      </c>
      <c r="L3652" s="25" t="e">
        <f t="shared" si="244"/>
        <v>#VALUE!</v>
      </c>
      <c r="M3652" s="26">
        <f t="shared" si="245"/>
        <v>0.796875</v>
      </c>
    </row>
    <row r="3653" spans="1:13" x14ac:dyDescent="0.3">
      <c r="A3653" t="s">
        <v>10476</v>
      </c>
      <c r="B3653" t="s">
        <v>313</v>
      </c>
      <c r="C3653" t="s">
        <v>313</v>
      </c>
      <c r="D3653">
        <v>9500000</v>
      </c>
      <c r="E3653">
        <v>7200000</v>
      </c>
      <c r="F3653" t="s">
        <v>4033</v>
      </c>
      <c r="G3653" s="13">
        <f>IFERROR(IF($F3653="ALTA",$D3653*1.03,
IF($F3653="MEDIA",$D3653*1,
IF($F3653="BAJA",$D3653*0.92,
IF($F3653="LIQUIDAR",_xlfn.XLOOKUP(A3653,Rotación!$A:$A,Rotación!$O:$O,0,0,-1),"")))),"")</f>
        <v>9500000</v>
      </c>
      <c r="H3653" s="13">
        <f>IFERROR(IF($F3653="ALTA",$D3653*1,
IF($F3653="MEDIA",$D3653*0.97,
IF($F3653="BAJA",$D3653*0.9,
IF($F3653="LIQUIDAR",_xlfn.XLOOKUP(A3653,Rotación!$A:$A,Rotación!$O:$O,0,0,-1),"")))),"")</f>
        <v>9215000</v>
      </c>
      <c r="I3653" s="13">
        <f>IFERROR(IF($F3653="ALTA",$D3653*0.97,
IF($F3653="MEDIA",$D3653*0.94,
IF($F3653="BAJA",$D3653*0.87,
IF($F3653="LIQUIDAR",_xlfn.XLOOKUP(A3653,Rotación!$A:$A,Rotación!$O:$O,0,0,-1),"")))),"")</f>
        <v>8930000</v>
      </c>
      <c r="J3653" s="13">
        <f>IFERROR(IF($F3653="ALTA",$D3653*0.94,
IF($F3653="MEDIA",$D3653*0.9,
IF($F3653="BAJA",$D3653*0.85,
IF($F3653="LIQUIDAR",_xlfn.XLOOKUP(A3653,Rotación!$A:$A,Rotación!$O:$O,0,0,-1),"")))),"")</f>
        <v>8550000</v>
      </c>
      <c r="K3653" s="13" t="str">
        <f>_xlfn.XLOOKUP(A3653,Rotación!$A:$A,Rotación!$P:$P,"",0,-1)</f>
        <v/>
      </c>
      <c r="L3653" s="25" t="e">
        <f t="shared" si="244"/>
        <v>#VALUE!</v>
      </c>
      <c r="M3653" s="26">
        <f t="shared" si="245"/>
        <v>0.75789473684210529</v>
      </c>
    </row>
    <row r="3654" spans="1:13" x14ac:dyDescent="0.3">
      <c r="A3654" t="s">
        <v>1004</v>
      </c>
      <c r="B3654" t="s">
        <v>313</v>
      </c>
      <c r="C3654" t="s">
        <v>313</v>
      </c>
      <c r="D3654">
        <v>34900000</v>
      </c>
      <c r="E3654">
        <v>27000000</v>
      </c>
      <c r="F3654" t="s">
        <v>5391</v>
      </c>
      <c r="G3654" s="13">
        <f>IFERROR(IF($F3654="ALTA",$D3654*1.03,
IF($F3654="MEDIA",$D3654*1,
IF($F3654="BAJA",$D3654*0.92,
IF($F3654="LIQUIDAR",_xlfn.XLOOKUP(A3654,Rotación!$A:$A,Rotación!$O:$O,0,0,-1),"")))),"")</f>
        <v>32108000</v>
      </c>
      <c r="H3654" s="13">
        <f>IFERROR(IF($F3654="ALTA",$D3654*1,
IF($F3654="MEDIA",$D3654*0.97,
IF($F3654="BAJA",$D3654*0.9,
IF($F3654="LIQUIDAR",_xlfn.XLOOKUP(A3654,Rotación!$A:$A,Rotación!$O:$O,0,0,-1),"")))),"")</f>
        <v>31410000</v>
      </c>
      <c r="I3654" s="13">
        <f>IFERROR(IF($F3654="ALTA",$D3654*0.97,
IF($F3654="MEDIA",$D3654*0.94,
IF($F3654="BAJA",$D3654*0.87,
IF($F3654="LIQUIDAR",_xlfn.XLOOKUP(A3654,Rotación!$A:$A,Rotación!$O:$O,0,0,-1),"")))),"")</f>
        <v>30363000</v>
      </c>
      <c r="J3654" s="13">
        <f>IFERROR(IF($F3654="ALTA",$D3654*0.94,
IF($F3654="MEDIA",$D3654*0.9,
IF($F3654="BAJA",$D3654*0.85,
IF($F3654="LIQUIDAR",_xlfn.XLOOKUP(A3654,Rotación!$A:$A,Rotación!$O:$O,0,0,-1),"")))),"")</f>
        <v>29665000</v>
      </c>
      <c r="K3654" s="13" t="str">
        <f>_xlfn.XLOOKUP(A3654,Rotación!$A:$A,Rotación!$P:$P,"",0,-1)</f>
        <v/>
      </c>
      <c r="L3654" s="25" t="e">
        <f t="shared" si="244"/>
        <v>#VALUE!</v>
      </c>
      <c r="M3654" s="26">
        <f t="shared" si="245"/>
        <v>0.77363896848137537</v>
      </c>
    </row>
    <row r="3655" spans="1:13" x14ac:dyDescent="0.3">
      <c r="A3655" t="s">
        <v>10481</v>
      </c>
      <c r="B3655" t="s">
        <v>313</v>
      </c>
      <c r="C3655" t="s">
        <v>313</v>
      </c>
      <c r="D3655">
        <v>10300000</v>
      </c>
      <c r="E3655">
        <v>8400000</v>
      </c>
      <c r="F3655" t="s">
        <v>5391</v>
      </c>
      <c r="G3655" s="13">
        <f>IFERROR(IF($F3655="ALTA",$D3655*1.03,
IF($F3655="MEDIA",$D3655*1,
IF($F3655="BAJA",$D3655*0.92,
IF($F3655="LIQUIDAR",_xlfn.XLOOKUP(A3655,Rotación!$A:$A,Rotación!$O:$O,0,0,-1),"")))),"")</f>
        <v>9476000</v>
      </c>
      <c r="H3655" s="13">
        <f>IFERROR(IF($F3655="ALTA",$D3655*1,
IF($F3655="MEDIA",$D3655*0.97,
IF($F3655="BAJA",$D3655*0.9,
IF($F3655="LIQUIDAR",_xlfn.XLOOKUP(A3655,Rotación!$A:$A,Rotación!$O:$O,0,0,-1),"")))),"")</f>
        <v>9270000</v>
      </c>
      <c r="I3655" s="13">
        <f>IFERROR(IF($F3655="ALTA",$D3655*0.97,
IF($F3655="MEDIA",$D3655*0.94,
IF($F3655="BAJA",$D3655*0.87,
IF($F3655="LIQUIDAR",_xlfn.XLOOKUP(A3655,Rotación!$A:$A,Rotación!$O:$O,0,0,-1),"")))),"")</f>
        <v>8961000</v>
      </c>
      <c r="J3655" s="13">
        <f>IFERROR(IF($F3655="ALTA",$D3655*0.94,
IF($F3655="MEDIA",$D3655*0.9,
IF($F3655="BAJA",$D3655*0.85,
IF($F3655="LIQUIDAR",_xlfn.XLOOKUP(A3655,Rotación!$A:$A,Rotación!$O:$O,0,0,-1),"")))),"")</f>
        <v>8755000</v>
      </c>
      <c r="K3655" s="13" t="str">
        <f>_xlfn.XLOOKUP(A3655,Rotación!$A:$A,Rotación!$P:$P,"",0,-1)</f>
        <v/>
      </c>
      <c r="L3655" s="25" t="e">
        <f t="shared" si="244"/>
        <v>#VALUE!</v>
      </c>
      <c r="M3655" s="26">
        <f t="shared" si="245"/>
        <v>0.81553398058252424</v>
      </c>
    </row>
    <row r="3656" spans="1:13" x14ac:dyDescent="0.3">
      <c r="A3656" t="s">
        <v>8696</v>
      </c>
      <c r="B3656" t="s">
        <v>313</v>
      </c>
      <c r="C3656" t="s">
        <v>313</v>
      </c>
      <c r="D3656">
        <v>22500000</v>
      </c>
      <c r="E3656">
        <v>18000000</v>
      </c>
      <c r="F3656" t="s">
        <v>4033</v>
      </c>
      <c r="G3656" s="13">
        <f>IFERROR(IF($F3656="ALTA",$D3656*1.03,
IF($F3656="MEDIA",$D3656*1,
IF($F3656="BAJA",$D3656*0.92,
IF($F3656="LIQUIDAR",_xlfn.XLOOKUP(A3656,Rotación!$A:$A,Rotación!$O:$O,0,0,-1),"")))),"")</f>
        <v>22500000</v>
      </c>
      <c r="H3656" s="13">
        <f>IFERROR(IF($F3656="ALTA",$D3656*1,
IF($F3656="MEDIA",$D3656*0.97,
IF($F3656="BAJA",$D3656*0.9,
IF($F3656="LIQUIDAR",_xlfn.XLOOKUP(A3656,Rotación!$A:$A,Rotación!$O:$O,0,0,-1),"")))),"")</f>
        <v>21825000</v>
      </c>
      <c r="I3656" s="13">
        <f>IFERROR(IF($F3656="ALTA",$D3656*0.97,
IF($F3656="MEDIA",$D3656*0.94,
IF($F3656="BAJA",$D3656*0.87,
IF($F3656="LIQUIDAR",_xlfn.XLOOKUP(A3656,Rotación!$A:$A,Rotación!$O:$O,0,0,-1),"")))),"")</f>
        <v>21150000</v>
      </c>
      <c r="J3656" s="13">
        <f>IFERROR(IF($F3656="ALTA",$D3656*0.94,
IF($F3656="MEDIA",$D3656*0.9,
IF($F3656="BAJA",$D3656*0.85,
IF($F3656="LIQUIDAR",_xlfn.XLOOKUP(A3656,Rotación!$A:$A,Rotación!$O:$O,0,0,-1),"")))),"")</f>
        <v>20250000</v>
      </c>
      <c r="K3656" s="13">
        <f>_xlfn.XLOOKUP(A3656,Rotación!$A:$A,Rotación!$P:$P,"",0,-1)</f>
        <v>20990000</v>
      </c>
      <c r="L3656" s="25">
        <f t="shared" si="244"/>
        <v>-1510000</v>
      </c>
      <c r="M3656" s="26">
        <f t="shared" si="245"/>
        <v>0.8</v>
      </c>
    </row>
    <row r="3657" spans="1:13" x14ac:dyDescent="0.3">
      <c r="A3657" t="s">
        <v>10501</v>
      </c>
      <c r="B3657" t="s">
        <v>313</v>
      </c>
      <c r="C3657" t="s">
        <v>313</v>
      </c>
      <c r="D3657">
        <v>22900000</v>
      </c>
      <c r="E3657">
        <v>17500000</v>
      </c>
      <c r="F3657" t="s">
        <v>4033</v>
      </c>
      <c r="G3657" s="13">
        <f>IFERROR(IF($F3657="ALTA",$D3657*1.03,
IF($F3657="MEDIA",$D3657*1,
IF($F3657="BAJA",$D3657*0.92,
IF($F3657="LIQUIDAR",_xlfn.XLOOKUP(A3657,Rotación!$A:$A,Rotación!$O:$O,0,0,-1),"")))),"")</f>
        <v>22900000</v>
      </c>
      <c r="H3657" s="13">
        <f>IFERROR(IF($F3657="ALTA",$D3657*1,
IF($F3657="MEDIA",$D3657*0.97,
IF($F3657="BAJA",$D3657*0.9,
IF($F3657="LIQUIDAR",_xlfn.XLOOKUP(A3657,Rotación!$A:$A,Rotación!$O:$O,0,0,-1),"")))),"")</f>
        <v>22213000</v>
      </c>
      <c r="I3657" s="13">
        <f>IFERROR(IF($F3657="ALTA",$D3657*0.97,
IF($F3657="MEDIA",$D3657*0.94,
IF($F3657="BAJA",$D3657*0.87,
IF($F3657="LIQUIDAR",_xlfn.XLOOKUP(A3657,Rotación!$A:$A,Rotación!$O:$O,0,0,-1),"")))),"")</f>
        <v>21526000</v>
      </c>
      <c r="J3657" s="13">
        <f>IFERROR(IF($F3657="ALTA",$D3657*0.94,
IF($F3657="MEDIA",$D3657*0.9,
IF($F3657="BAJA",$D3657*0.85,
IF($F3657="LIQUIDAR",_xlfn.XLOOKUP(A3657,Rotación!$A:$A,Rotación!$O:$O,0,0,-1),"")))),"")</f>
        <v>20610000</v>
      </c>
      <c r="K3657" s="13" t="str">
        <f>_xlfn.XLOOKUP(A3657,Rotación!$A:$A,Rotación!$P:$P,"",0,-1)</f>
        <v/>
      </c>
      <c r="L3657" s="25" t="e">
        <f t="shared" si="244"/>
        <v>#VALUE!</v>
      </c>
      <c r="M3657" s="26">
        <f t="shared" si="245"/>
        <v>0.76419213973799127</v>
      </c>
    </row>
    <row r="3658" spans="1:13" x14ac:dyDescent="0.3">
      <c r="A3658" t="s">
        <v>10502</v>
      </c>
      <c r="B3658" t="s">
        <v>313</v>
      </c>
      <c r="C3658" t="s">
        <v>313</v>
      </c>
      <c r="D3658">
        <v>17300000</v>
      </c>
      <c r="E3658">
        <v>15000000</v>
      </c>
      <c r="F3658" t="s">
        <v>4033</v>
      </c>
      <c r="G3658" s="13">
        <f>IFERROR(IF($F3658="ALTA",$D3658*1.03,
IF($F3658="MEDIA",$D3658*1,
IF($F3658="BAJA",$D3658*0.92,
IF($F3658="LIQUIDAR",_xlfn.XLOOKUP(A3658,Rotación!$A:$A,Rotación!$O:$O,0,0,-1),"")))),"")</f>
        <v>17300000</v>
      </c>
      <c r="H3658" s="13">
        <f>IFERROR(IF($F3658="ALTA",$D3658*1,
IF($F3658="MEDIA",$D3658*0.97,
IF($F3658="BAJA",$D3658*0.9,
IF($F3658="LIQUIDAR",_xlfn.XLOOKUP(A3658,Rotación!$A:$A,Rotación!$O:$O,0,0,-1),"")))),"")</f>
        <v>16781000</v>
      </c>
      <c r="I3658" s="13">
        <f>IFERROR(IF($F3658="ALTA",$D3658*0.97,
IF($F3658="MEDIA",$D3658*0.94,
IF($F3658="BAJA",$D3658*0.87,
IF($F3658="LIQUIDAR",_xlfn.XLOOKUP(A3658,Rotación!$A:$A,Rotación!$O:$O,0,0,-1),"")))),"")</f>
        <v>16262000</v>
      </c>
      <c r="J3658" s="13">
        <f>IFERROR(IF($F3658="ALTA",$D3658*0.94,
IF($F3658="MEDIA",$D3658*0.9,
IF($F3658="BAJA",$D3658*0.85,
IF($F3658="LIQUIDAR",_xlfn.XLOOKUP(A3658,Rotación!$A:$A,Rotación!$O:$O,0,0,-1),"")))),"")</f>
        <v>15570000</v>
      </c>
      <c r="K3658" s="13" t="str">
        <f>_xlfn.XLOOKUP(A3658,Rotación!$A:$A,Rotación!$P:$P,"",0,-1)</f>
        <v/>
      </c>
      <c r="L3658" s="25" t="e">
        <f t="shared" si="244"/>
        <v>#VALUE!</v>
      </c>
      <c r="M3658" s="26">
        <f t="shared" si="245"/>
        <v>0.86705202312138729</v>
      </c>
    </row>
    <row r="3659" spans="1:13" x14ac:dyDescent="0.3">
      <c r="A3659" t="s">
        <v>10503</v>
      </c>
      <c r="B3659" t="s">
        <v>313</v>
      </c>
      <c r="C3659" t="s">
        <v>313</v>
      </c>
      <c r="D3659">
        <v>12700000</v>
      </c>
      <c r="E3659">
        <v>10300000</v>
      </c>
      <c r="F3659" t="s">
        <v>4033</v>
      </c>
      <c r="G3659" s="13">
        <f>IFERROR(IF($F3659="ALTA",$D3659*1.03,
IF($F3659="MEDIA",$D3659*1,
IF($F3659="BAJA",$D3659*0.92,
IF($F3659="LIQUIDAR",_xlfn.XLOOKUP(A3659,Rotación!$A:$A,Rotación!$O:$O,0,0,-1),"")))),"")</f>
        <v>12700000</v>
      </c>
      <c r="H3659" s="13">
        <f>IFERROR(IF($F3659="ALTA",$D3659*1,
IF($F3659="MEDIA",$D3659*0.97,
IF($F3659="BAJA",$D3659*0.9,
IF($F3659="LIQUIDAR",_xlfn.XLOOKUP(A3659,Rotación!$A:$A,Rotación!$O:$O,0,0,-1),"")))),"")</f>
        <v>12319000</v>
      </c>
      <c r="I3659" s="13">
        <f>IFERROR(IF($F3659="ALTA",$D3659*0.97,
IF($F3659="MEDIA",$D3659*0.94,
IF($F3659="BAJA",$D3659*0.87,
IF($F3659="LIQUIDAR",_xlfn.XLOOKUP(A3659,Rotación!$A:$A,Rotación!$O:$O,0,0,-1),"")))),"")</f>
        <v>11938000</v>
      </c>
      <c r="J3659" s="13">
        <f>IFERROR(IF($F3659="ALTA",$D3659*0.94,
IF($F3659="MEDIA",$D3659*0.9,
IF($F3659="BAJA",$D3659*0.85,
IF($F3659="LIQUIDAR",_xlfn.XLOOKUP(A3659,Rotación!$A:$A,Rotación!$O:$O,0,0,-1),"")))),"")</f>
        <v>11430000</v>
      </c>
      <c r="K3659" s="13" t="str">
        <f>_xlfn.XLOOKUP(A3659,Rotación!$A:$A,Rotación!$P:$P,"",0,-1)</f>
        <v/>
      </c>
      <c r="L3659" s="25" t="e">
        <f t="shared" si="244"/>
        <v>#VALUE!</v>
      </c>
      <c r="M3659" s="26">
        <f t="shared" si="245"/>
        <v>0.8110236220472441</v>
      </c>
    </row>
    <row r="3660" spans="1:13" x14ac:dyDescent="0.3">
      <c r="A3660" t="s">
        <v>10504</v>
      </c>
      <c r="B3660" t="s">
        <v>313</v>
      </c>
      <c r="C3660" t="s">
        <v>313</v>
      </c>
      <c r="D3660">
        <v>17000000</v>
      </c>
      <c r="E3660">
        <v>13500000</v>
      </c>
      <c r="F3660" t="s">
        <v>5391</v>
      </c>
      <c r="G3660" s="13">
        <f>IFERROR(IF($F3660="ALTA",$D3660*1.03,
IF($F3660="MEDIA",$D3660*1,
IF($F3660="BAJA",$D3660*0.92,
IF($F3660="LIQUIDAR",_xlfn.XLOOKUP(A3660,Rotación!$A:$A,Rotación!$O:$O,0,0,-1),"")))),"")</f>
        <v>15640000</v>
      </c>
      <c r="H3660" s="13">
        <f>IFERROR(IF($F3660="ALTA",$D3660*1,
IF($F3660="MEDIA",$D3660*0.97,
IF($F3660="BAJA",$D3660*0.9,
IF($F3660="LIQUIDAR",_xlfn.XLOOKUP(A3660,Rotación!$A:$A,Rotación!$O:$O,0,0,-1),"")))),"")</f>
        <v>15300000</v>
      </c>
      <c r="I3660" s="13">
        <f>IFERROR(IF($F3660="ALTA",$D3660*0.97,
IF($F3660="MEDIA",$D3660*0.94,
IF($F3660="BAJA",$D3660*0.87,
IF($F3660="LIQUIDAR",_xlfn.XLOOKUP(A3660,Rotación!$A:$A,Rotación!$O:$O,0,0,-1),"")))),"")</f>
        <v>14790000</v>
      </c>
      <c r="J3660" s="13">
        <f>IFERROR(IF($F3660="ALTA",$D3660*0.94,
IF($F3660="MEDIA",$D3660*0.9,
IF($F3660="BAJA",$D3660*0.85,
IF($F3660="LIQUIDAR",_xlfn.XLOOKUP(A3660,Rotación!$A:$A,Rotación!$O:$O,0,0,-1),"")))),"")</f>
        <v>14450000</v>
      </c>
      <c r="K3660" s="13">
        <f>_xlfn.XLOOKUP(A3660,Rotación!$A:$A,Rotación!$P:$P,"",0,-1)</f>
        <v>15990000</v>
      </c>
      <c r="L3660" s="25">
        <f t="shared" si="244"/>
        <v>-1010000</v>
      </c>
      <c r="M3660" s="26">
        <f t="shared" si="245"/>
        <v>0.79411764705882348</v>
      </c>
    </row>
    <row r="3661" spans="1:13" x14ac:dyDescent="0.3">
      <c r="A3661" t="s">
        <v>977</v>
      </c>
      <c r="B3661" t="s">
        <v>313</v>
      </c>
      <c r="C3661" t="s">
        <v>313</v>
      </c>
      <c r="D3661">
        <v>11600000</v>
      </c>
      <c r="E3661">
        <v>9700000</v>
      </c>
      <c r="F3661" t="s">
        <v>4033</v>
      </c>
      <c r="G3661" s="13">
        <f>IFERROR(IF($F3661="ALTA",$D3661*1.03,
IF($F3661="MEDIA",$D3661*1,
IF($F3661="BAJA",$D3661*0.92,
IF($F3661="LIQUIDAR",_xlfn.XLOOKUP(A3661,Rotación!$A:$A,Rotación!$O:$O,0,0,-1),"")))),"")</f>
        <v>11600000</v>
      </c>
      <c r="H3661" s="13">
        <f>IFERROR(IF($F3661="ALTA",$D3661*1,
IF($F3661="MEDIA",$D3661*0.97,
IF($F3661="BAJA",$D3661*0.9,
IF($F3661="LIQUIDAR",_xlfn.XLOOKUP(A3661,Rotación!$A:$A,Rotación!$O:$O,0,0,-1),"")))),"")</f>
        <v>11252000</v>
      </c>
      <c r="I3661" s="13">
        <f>IFERROR(IF($F3661="ALTA",$D3661*0.97,
IF($F3661="MEDIA",$D3661*0.94,
IF($F3661="BAJA",$D3661*0.87,
IF($F3661="LIQUIDAR",_xlfn.XLOOKUP(A3661,Rotación!$A:$A,Rotación!$O:$O,0,0,-1),"")))),"")</f>
        <v>10904000</v>
      </c>
      <c r="J3661" s="13">
        <f>IFERROR(IF($F3661="ALTA",$D3661*0.94,
IF($F3661="MEDIA",$D3661*0.9,
IF($F3661="BAJA",$D3661*0.85,
IF($F3661="LIQUIDAR",_xlfn.XLOOKUP(A3661,Rotación!$A:$A,Rotación!$O:$O,0,0,-1),"")))),"")</f>
        <v>10440000</v>
      </c>
      <c r="K3661" s="13" t="str">
        <f>_xlfn.XLOOKUP(A3661,Rotación!$A:$A,Rotación!$P:$P,"",0,-1)</f>
        <v/>
      </c>
      <c r="L3661" s="25" t="e">
        <f t="shared" si="244"/>
        <v>#VALUE!</v>
      </c>
      <c r="M3661" s="26">
        <f t="shared" si="245"/>
        <v>0.83620689655172409</v>
      </c>
    </row>
    <row r="3662" spans="1:13" x14ac:dyDescent="0.3">
      <c r="A3662" t="s">
        <v>10505</v>
      </c>
      <c r="B3662" t="s">
        <v>313</v>
      </c>
      <c r="C3662" t="s">
        <v>313</v>
      </c>
      <c r="D3662">
        <v>12100000</v>
      </c>
      <c r="E3662">
        <v>9500000</v>
      </c>
      <c r="F3662" t="s">
        <v>4033</v>
      </c>
      <c r="G3662" s="13">
        <f>IFERROR(IF($F3662="ALTA",$D3662*1.03,
IF($F3662="MEDIA",$D3662*1,
IF($F3662="BAJA",$D3662*0.92,
IF($F3662="LIQUIDAR",_xlfn.XLOOKUP(A3662,Rotación!$A:$A,Rotación!$O:$O,0,0,-1),"")))),"")</f>
        <v>12100000</v>
      </c>
      <c r="H3662" s="13">
        <f>IFERROR(IF($F3662="ALTA",$D3662*1,
IF($F3662="MEDIA",$D3662*0.97,
IF($F3662="BAJA",$D3662*0.9,
IF($F3662="LIQUIDAR",_xlfn.XLOOKUP(A3662,Rotación!$A:$A,Rotación!$O:$O,0,0,-1),"")))),"")</f>
        <v>11737000</v>
      </c>
      <c r="I3662" s="13">
        <f>IFERROR(IF($F3662="ALTA",$D3662*0.97,
IF($F3662="MEDIA",$D3662*0.94,
IF($F3662="BAJA",$D3662*0.87,
IF($F3662="LIQUIDAR",_xlfn.XLOOKUP(A3662,Rotación!$A:$A,Rotación!$O:$O,0,0,-1),"")))),"")</f>
        <v>11374000</v>
      </c>
      <c r="J3662" s="13">
        <f>IFERROR(IF($F3662="ALTA",$D3662*0.94,
IF($F3662="MEDIA",$D3662*0.9,
IF($F3662="BAJA",$D3662*0.85,
IF($F3662="LIQUIDAR",_xlfn.XLOOKUP(A3662,Rotación!$A:$A,Rotación!$O:$O,0,0,-1),"")))),"")</f>
        <v>10890000</v>
      </c>
      <c r="K3662" s="13" t="str">
        <f>_xlfn.XLOOKUP(A3662,Rotación!$A:$A,Rotación!$P:$P,"",0,-1)</f>
        <v/>
      </c>
      <c r="L3662" s="25" t="e">
        <f t="shared" si="244"/>
        <v>#VALUE!</v>
      </c>
      <c r="M3662" s="26">
        <f t="shared" si="245"/>
        <v>0.78512396694214881</v>
      </c>
    </row>
    <row r="3663" spans="1:13" x14ac:dyDescent="0.3">
      <c r="A3663" t="s">
        <v>10505</v>
      </c>
      <c r="B3663" t="s">
        <v>313</v>
      </c>
      <c r="C3663" t="s">
        <v>313</v>
      </c>
      <c r="D3663">
        <v>12100000</v>
      </c>
      <c r="E3663">
        <v>9500000</v>
      </c>
      <c r="F3663" t="s">
        <v>4033</v>
      </c>
      <c r="G3663" s="13">
        <f>IFERROR(IF($F3663="ALTA",$D3663*1.03,
IF($F3663="MEDIA",$D3663*1,
IF($F3663="BAJA",$D3663*0.92,
IF($F3663="LIQUIDAR",_xlfn.XLOOKUP(A3663,Rotación!$A:$A,Rotación!$O:$O,0,0,-1),"")))),"")</f>
        <v>12100000</v>
      </c>
      <c r="H3663" s="13">
        <f>IFERROR(IF($F3663="ALTA",$D3663*1,
IF($F3663="MEDIA",$D3663*0.97,
IF($F3663="BAJA",$D3663*0.9,
IF($F3663="LIQUIDAR",_xlfn.XLOOKUP(A3663,Rotación!$A:$A,Rotación!$O:$O,0,0,-1),"")))),"")</f>
        <v>11737000</v>
      </c>
      <c r="I3663" s="13">
        <f>IFERROR(IF($F3663="ALTA",$D3663*0.97,
IF($F3663="MEDIA",$D3663*0.94,
IF($F3663="BAJA",$D3663*0.87,
IF($F3663="LIQUIDAR",_xlfn.XLOOKUP(A3663,Rotación!$A:$A,Rotación!$O:$O,0,0,-1),"")))),"")</f>
        <v>11374000</v>
      </c>
      <c r="J3663" s="13">
        <f>IFERROR(IF($F3663="ALTA",$D3663*0.94,
IF($F3663="MEDIA",$D3663*0.9,
IF($F3663="BAJA",$D3663*0.85,
IF($F3663="LIQUIDAR",_xlfn.XLOOKUP(A3663,Rotación!$A:$A,Rotación!$O:$O,0,0,-1),"")))),"")</f>
        <v>10890000</v>
      </c>
      <c r="K3663" s="13" t="str">
        <f>_xlfn.XLOOKUP(A3663,Rotación!$A:$A,Rotación!$P:$P,"",0,-1)</f>
        <v/>
      </c>
      <c r="L3663" s="25" t="e">
        <f t="shared" si="244"/>
        <v>#VALUE!</v>
      </c>
      <c r="M3663" s="26">
        <f t="shared" si="245"/>
        <v>0.78512396694214881</v>
      </c>
    </row>
    <row r="3664" spans="1:13" x14ac:dyDescent="0.3">
      <c r="A3664" t="s">
        <v>10498</v>
      </c>
      <c r="B3664" t="s">
        <v>313</v>
      </c>
      <c r="C3664" t="s">
        <v>313</v>
      </c>
      <c r="D3664">
        <v>12000000</v>
      </c>
      <c r="E3664">
        <v>10300000</v>
      </c>
      <c r="F3664" t="s">
        <v>4033</v>
      </c>
      <c r="G3664" s="13">
        <f>IFERROR(IF($F3664="ALTA",$D3664*1.03,
IF($F3664="MEDIA",$D3664*1,
IF($F3664="BAJA",$D3664*0.92,
IF($F3664="LIQUIDAR",_xlfn.XLOOKUP(A3664,Rotación!$A:$A,Rotación!$O:$O,0,0,-1),"")))),"")</f>
        <v>12000000</v>
      </c>
      <c r="H3664" s="13">
        <f>IFERROR(IF($F3664="ALTA",$D3664*1,
IF($F3664="MEDIA",$D3664*0.97,
IF($F3664="BAJA",$D3664*0.9,
IF($F3664="LIQUIDAR",_xlfn.XLOOKUP(A3664,Rotación!$A:$A,Rotación!$O:$O,0,0,-1),"")))),"")</f>
        <v>11640000</v>
      </c>
      <c r="I3664" s="13">
        <f>IFERROR(IF($F3664="ALTA",$D3664*0.97,
IF($F3664="MEDIA",$D3664*0.94,
IF($F3664="BAJA",$D3664*0.87,
IF($F3664="LIQUIDAR",_xlfn.XLOOKUP(A3664,Rotación!$A:$A,Rotación!$O:$O,0,0,-1),"")))),"")</f>
        <v>11280000</v>
      </c>
      <c r="J3664" s="13">
        <f>IFERROR(IF($F3664="ALTA",$D3664*0.94,
IF($F3664="MEDIA",$D3664*0.9,
IF($F3664="BAJA",$D3664*0.85,
IF($F3664="LIQUIDAR",_xlfn.XLOOKUP(A3664,Rotación!$A:$A,Rotación!$O:$O,0,0,-1),"")))),"")</f>
        <v>10800000</v>
      </c>
      <c r="K3664" s="13" t="str">
        <f>_xlfn.XLOOKUP(A3664,Rotación!$A:$A,Rotación!$P:$P,"",0,-1)</f>
        <v/>
      </c>
      <c r="L3664" s="25" t="e">
        <f t="shared" si="244"/>
        <v>#VALUE!</v>
      </c>
      <c r="M3664" s="26">
        <f t="shared" si="245"/>
        <v>0.85833333333333328</v>
      </c>
    </row>
    <row r="3665" spans="1:13" x14ac:dyDescent="0.3">
      <c r="A3665" t="s">
        <v>10506</v>
      </c>
      <c r="B3665" t="s">
        <v>313</v>
      </c>
      <c r="C3665" t="s">
        <v>313</v>
      </c>
      <c r="D3665">
        <v>11600000</v>
      </c>
      <c r="E3665">
        <v>9300000</v>
      </c>
      <c r="F3665" t="s">
        <v>4033</v>
      </c>
      <c r="G3665" s="13">
        <f>IFERROR(IF($F3665="ALTA",$D3665*1.03,
IF($F3665="MEDIA",$D3665*1,
IF($F3665="BAJA",$D3665*0.92,
IF($F3665="LIQUIDAR",_xlfn.XLOOKUP(A3665,Rotación!$A:$A,Rotación!$O:$O,0,0,-1),"")))),"")</f>
        <v>11600000</v>
      </c>
      <c r="H3665" s="13">
        <f>IFERROR(IF($F3665="ALTA",$D3665*1,
IF($F3665="MEDIA",$D3665*0.97,
IF($F3665="BAJA",$D3665*0.9,
IF($F3665="LIQUIDAR",_xlfn.XLOOKUP(A3665,Rotación!$A:$A,Rotación!$O:$O,0,0,-1),"")))),"")</f>
        <v>11252000</v>
      </c>
      <c r="I3665" s="13">
        <f>IFERROR(IF($F3665="ALTA",$D3665*0.97,
IF($F3665="MEDIA",$D3665*0.94,
IF($F3665="BAJA",$D3665*0.87,
IF($F3665="LIQUIDAR",_xlfn.XLOOKUP(A3665,Rotación!$A:$A,Rotación!$O:$O,0,0,-1),"")))),"")</f>
        <v>10904000</v>
      </c>
      <c r="J3665" s="13">
        <f>IFERROR(IF($F3665="ALTA",$D3665*0.94,
IF($F3665="MEDIA",$D3665*0.9,
IF($F3665="BAJA",$D3665*0.85,
IF($F3665="LIQUIDAR",_xlfn.XLOOKUP(A3665,Rotación!$A:$A,Rotación!$O:$O,0,0,-1),"")))),"")</f>
        <v>10440000</v>
      </c>
      <c r="K3665" s="13" t="str">
        <f>_xlfn.XLOOKUP(A3665,Rotación!$A:$A,Rotación!$P:$P,"",0,-1)</f>
        <v/>
      </c>
      <c r="L3665" s="25" t="e">
        <f t="shared" si="244"/>
        <v>#VALUE!</v>
      </c>
      <c r="M3665" s="26">
        <f t="shared" si="245"/>
        <v>0.80172413793103448</v>
      </c>
    </row>
    <row r="3666" spans="1:13" x14ac:dyDescent="0.3">
      <c r="A3666" t="s">
        <v>10507</v>
      </c>
      <c r="B3666" t="s">
        <v>313</v>
      </c>
      <c r="C3666" t="s">
        <v>313</v>
      </c>
      <c r="D3666">
        <v>22200000</v>
      </c>
      <c r="E3666">
        <v>18000000</v>
      </c>
      <c r="F3666" t="s">
        <v>4033</v>
      </c>
      <c r="G3666" s="13">
        <f>IFERROR(IF($F3666="ALTA",$D3666*1.03,
IF($F3666="MEDIA",$D3666*1,
IF($F3666="BAJA",$D3666*0.92,
IF($F3666="LIQUIDAR",_xlfn.XLOOKUP(A3666,Rotación!$A:$A,Rotación!$O:$O,0,0,-1),"")))),"")</f>
        <v>22200000</v>
      </c>
      <c r="H3666" s="13">
        <f>IFERROR(IF($F3666="ALTA",$D3666*1,
IF($F3666="MEDIA",$D3666*0.97,
IF($F3666="BAJA",$D3666*0.9,
IF($F3666="LIQUIDAR",_xlfn.XLOOKUP(A3666,Rotación!$A:$A,Rotación!$O:$O,0,0,-1),"")))),"")</f>
        <v>21534000</v>
      </c>
      <c r="I3666" s="13">
        <f>IFERROR(IF($F3666="ALTA",$D3666*0.97,
IF($F3666="MEDIA",$D3666*0.94,
IF($F3666="BAJA",$D3666*0.87,
IF($F3666="LIQUIDAR",_xlfn.XLOOKUP(A3666,Rotación!$A:$A,Rotación!$O:$O,0,0,-1),"")))),"")</f>
        <v>20868000</v>
      </c>
      <c r="J3666" s="13">
        <f>IFERROR(IF($F3666="ALTA",$D3666*0.94,
IF($F3666="MEDIA",$D3666*0.9,
IF($F3666="BAJA",$D3666*0.85,
IF($F3666="LIQUIDAR",_xlfn.XLOOKUP(A3666,Rotación!$A:$A,Rotación!$O:$O,0,0,-1),"")))),"")</f>
        <v>19980000</v>
      </c>
      <c r="K3666" s="13" t="str">
        <f>_xlfn.XLOOKUP(A3666,Rotación!$A:$A,Rotación!$P:$P,"",0,-1)</f>
        <v/>
      </c>
      <c r="L3666" s="25" t="e">
        <f t="shared" si="244"/>
        <v>#VALUE!</v>
      </c>
      <c r="M3666" s="26">
        <f t="shared" si="245"/>
        <v>0.81081081081081086</v>
      </c>
    </row>
    <row r="3667" spans="1:13" x14ac:dyDescent="0.3">
      <c r="A3667" t="s">
        <v>10136</v>
      </c>
      <c r="B3667" t="s">
        <v>313</v>
      </c>
      <c r="C3667" t="s">
        <v>313</v>
      </c>
      <c r="D3667">
        <v>12500000</v>
      </c>
      <c r="E3667">
        <v>10000000</v>
      </c>
      <c r="F3667" t="s">
        <v>4033</v>
      </c>
      <c r="G3667" s="13">
        <f>IFERROR(IF($F3667="ALTA",$D3667*1.03,
IF($F3667="MEDIA",$D3667*1,
IF($F3667="BAJA",$D3667*0.92,
IF($F3667="LIQUIDAR",_xlfn.XLOOKUP(A3667,Rotación!$A:$A,Rotación!$O:$O,0,0,-1),"")))),"")</f>
        <v>12500000</v>
      </c>
      <c r="H3667" s="13">
        <f>IFERROR(IF($F3667="ALTA",$D3667*1,
IF($F3667="MEDIA",$D3667*0.97,
IF($F3667="BAJA",$D3667*0.9,
IF($F3667="LIQUIDAR",_xlfn.XLOOKUP(A3667,Rotación!$A:$A,Rotación!$O:$O,0,0,-1),"")))),"")</f>
        <v>12125000</v>
      </c>
      <c r="I3667" s="13">
        <f>IFERROR(IF($F3667="ALTA",$D3667*0.97,
IF($F3667="MEDIA",$D3667*0.94,
IF($F3667="BAJA",$D3667*0.87,
IF($F3667="LIQUIDAR",_xlfn.XLOOKUP(A3667,Rotación!$A:$A,Rotación!$O:$O,0,0,-1),"")))),"")</f>
        <v>11750000</v>
      </c>
      <c r="J3667" s="13">
        <f>IFERROR(IF($F3667="ALTA",$D3667*0.94,
IF($F3667="MEDIA",$D3667*0.9,
IF($F3667="BAJA",$D3667*0.85,
IF($F3667="LIQUIDAR",_xlfn.XLOOKUP(A3667,Rotación!$A:$A,Rotación!$O:$O,0,0,-1),"")))),"")</f>
        <v>11250000</v>
      </c>
      <c r="K3667" s="13" t="str">
        <f>_xlfn.XLOOKUP(A3667,Rotación!$A:$A,Rotación!$P:$P,"",0,-1)</f>
        <v/>
      </c>
      <c r="L3667" s="25" t="e">
        <f t="shared" si="244"/>
        <v>#VALUE!</v>
      </c>
      <c r="M3667" s="26">
        <f t="shared" si="245"/>
        <v>0.8</v>
      </c>
    </row>
    <row r="3668" spans="1:13" x14ac:dyDescent="0.3">
      <c r="A3668" t="s">
        <v>10508</v>
      </c>
      <c r="B3668" t="s">
        <v>313</v>
      </c>
      <c r="C3668" t="s">
        <v>313</v>
      </c>
      <c r="D3668">
        <v>11700000</v>
      </c>
      <c r="E3668">
        <v>9000000</v>
      </c>
      <c r="F3668" t="s">
        <v>4033</v>
      </c>
      <c r="G3668" s="13">
        <f>IFERROR(IF($F3668="ALTA",$D3668*1.03,
IF($F3668="MEDIA",$D3668*1,
IF($F3668="BAJA",$D3668*0.92,
IF($F3668="LIQUIDAR",_xlfn.XLOOKUP(A3668,Rotación!$A:$A,Rotación!$O:$O,0,0,-1),"")))),"")</f>
        <v>11700000</v>
      </c>
      <c r="H3668" s="13">
        <f>IFERROR(IF($F3668="ALTA",$D3668*1,
IF($F3668="MEDIA",$D3668*0.97,
IF($F3668="BAJA",$D3668*0.9,
IF($F3668="LIQUIDAR",_xlfn.XLOOKUP(A3668,Rotación!$A:$A,Rotación!$O:$O,0,0,-1),"")))),"")</f>
        <v>11349000</v>
      </c>
      <c r="I3668" s="13">
        <f>IFERROR(IF($F3668="ALTA",$D3668*0.97,
IF($F3668="MEDIA",$D3668*0.94,
IF($F3668="BAJA",$D3668*0.87,
IF($F3668="LIQUIDAR",_xlfn.XLOOKUP(A3668,Rotación!$A:$A,Rotación!$O:$O,0,0,-1),"")))),"")</f>
        <v>10998000</v>
      </c>
      <c r="J3668" s="13">
        <f>IFERROR(IF($F3668="ALTA",$D3668*0.94,
IF($F3668="MEDIA",$D3668*0.9,
IF($F3668="BAJA",$D3668*0.85,
IF($F3668="LIQUIDAR",_xlfn.XLOOKUP(A3668,Rotación!$A:$A,Rotación!$O:$O,0,0,-1),"")))),"")</f>
        <v>10530000</v>
      </c>
      <c r="K3668" s="13" t="str">
        <f>_xlfn.XLOOKUP(A3668,Rotación!$A:$A,Rotación!$P:$P,"",0,-1)</f>
        <v/>
      </c>
      <c r="L3668" s="25" t="e">
        <f t="shared" si="244"/>
        <v>#VALUE!</v>
      </c>
      <c r="M3668" s="26">
        <f t="shared" si="245"/>
        <v>0.76923076923076927</v>
      </c>
    </row>
    <row r="3669" spans="1:13" x14ac:dyDescent="0.3">
      <c r="A3669" t="s">
        <v>5270</v>
      </c>
      <c r="B3669" t="s">
        <v>250</v>
      </c>
      <c r="C3669" t="s">
        <v>5776</v>
      </c>
      <c r="D3669">
        <v>15700000</v>
      </c>
      <c r="E3669">
        <v>13500000</v>
      </c>
      <c r="F3669" t="s">
        <v>4033</v>
      </c>
      <c r="G3669" s="13">
        <f>IFERROR(IF($F3669="ALTA",$D3669*1.03,
IF($F3669="MEDIA",$D3669*1,
IF($F3669="BAJA",$D3669*0.92,
IF($F3669="LIQUIDAR",_xlfn.XLOOKUP(A3669,Rotación!$A:$A,Rotación!$O:$O,0,0,-1),"")))),"")</f>
        <v>15700000</v>
      </c>
      <c r="H3669" s="13">
        <f>IFERROR(IF($F3669="ALTA",$D3669*1,
IF($F3669="MEDIA",$D3669*0.97,
IF($F3669="BAJA",$D3669*0.9,
IF($F3669="LIQUIDAR",_xlfn.XLOOKUP(A3669,Rotación!$A:$A,Rotación!$O:$O,0,0,-1),"")))),"")</f>
        <v>15229000</v>
      </c>
      <c r="I3669" s="13">
        <f>IFERROR(IF($F3669="ALTA",$D3669*0.97,
IF($F3669="MEDIA",$D3669*0.94,
IF($F3669="BAJA",$D3669*0.87,
IF($F3669="LIQUIDAR",_xlfn.XLOOKUP(A3669,Rotación!$A:$A,Rotación!$O:$O,0,0,-1),"")))),"")</f>
        <v>14758000</v>
      </c>
      <c r="J3669" s="13">
        <f>IFERROR(IF($F3669="ALTA",$D3669*0.94,
IF($F3669="MEDIA",$D3669*0.9,
IF($F3669="BAJA",$D3669*0.85,
IF($F3669="LIQUIDAR",_xlfn.XLOOKUP(A3669,Rotación!$A:$A,Rotación!$O:$O,0,0,-1),"")))),"")</f>
        <v>14130000</v>
      </c>
      <c r="K3669" s="13" t="str">
        <f>_xlfn.XLOOKUP(A3669,Rotación!$A:$A,Rotación!$P:$P,"",0,-1)</f>
        <v/>
      </c>
      <c r="L3669" s="25" t="e">
        <f t="shared" si="244"/>
        <v>#VALUE!</v>
      </c>
      <c r="M3669" s="26">
        <f t="shared" si="245"/>
        <v>0.85987261146496818</v>
      </c>
    </row>
    <row r="3670" spans="1:13" x14ac:dyDescent="0.3">
      <c r="A3670" t="s">
        <v>10513</v>
      </c>
      <c r="B3670" t="s">
        <v>313</v>
      </c>
      <c r="C3670" t="s">
        <v>313</v>
      </c>
      <c r="D3670">
        <v>15700000</v>
      </c>
      <c r="E3670">
        <v>7300000</v>
      </c>
      <c r="F3670" t="s">
        <v>4033</v>
      </c>
      <c r="G3670" s="13">
        <f>IFERROR(IF($F3670="ALTA",$D3670*1.03,
IF($F3670="MEDIA",$D3670*1,
IF($F3670="BAJA",$D3670*0.92,
IF($F3670="LIQUIDAR",_xlfn.XLOOKUP(A3670,Rotación!$A:$A,Rotación!$O:$O,0,0,-1),"")))),"")</f>
        <v>15700000</v>
      </c>
      <c r="H3670" s="13">
        <f>IFERROR(IF($F3670="ALTA",$D3670*1,
IF($F3670="MEDIA",$D3670*0.97,
IF($F3670="BAJA",$D3670*0.9,
IF($F3670="LIQUIDAR",_xlfn.XLOOKUP(A3670,Rotación!$A:$A,Rotación!$O:$O,0,0,-1),"")))),"")</f>
        <v>15229000</v>
      </c>
      <c r="I3670" s="13">
        <f>IFERROR(IF($F3670="ALTA",$D3670*0.97,
IF($F3670="MEDIA",$D3670*0.94,
IF($F3670="BAJA",$D3670*0.87,
IF($F3670="LIQUIDAR",_xlfn.XLOOKUP(A3670,Rotación!$A:$A,Rotación!$O:$O,0,0,-1),"")))),"")</f>
        <v>14758000</v>
      </c>
      <c r="J3670" s="13">
        <f>IFERROR(IF($F3670="ALTA",$D3670*0.94,
IF($F3670="MEDIA",$D3670*0.9,
IF($F3670="BAJA",$D3670*0.85,
IF($F3670="LIQUIDAR",_xlfn.XLOOKUP(A3670,Rotación!$A:$A,Rotación!$O:$O,0,0,-1),"")))),"")</f>
        <v>14130000</v>
      </c>
      <c r="K3670" s="13" t="str">
        <f>_xlfn.XLOOKUP(A3670,Rotación!$A:$A,Rotación!$P:$P,"",0,-1)</f>
        <v/>
      </c>
      <c r="L3670" s="25" t="e">
        <f t="shared" si="244"/>
        <v>#VALUE!</v>
      </c>
      <c r="M3670" s="26">
        <f t="shared" si="245"/>
        <v>0.46496815286624205</v>
      </c>
    </row>
    <row r="3671" spans="1:13" x14ac:dyDescent="0.3">
      <c r="A3671" t="s">
        <v>5071</v>
      </c>
      <c r="B3671" t="s">
        <v>313</v>
      </c>
      <c r="C3671" t="s">
        <v>313</v>
      </c>
      <c r="D3671">
        <v>15700000</v>
      </c>
      <c r="E3671">
        <v>17250000</v>
      </c>
      <c r="F3671" t="s">
        <v>5390</v>
      </c>
      <c r="G3671" s="13">
        <f>IFERROR(IF($F3671="ALTA",$D3671*1.03,
IF($F3671="MEDIA",$D3671*1,
IF($F3671="BAJA",$D3671*0.92,
IF($F3671="LIQUIDAR",_xlfn.XLOOKUP(A3671,Rotación!$A:$A,Rotación!$O:$O,0,0,-1),"")))),"")</f>
        <v>16171000</v>
      </c>
      <c r="H3671" s="13">
        <f>IFERROR(IF($F3671="ALTA",$D3671*1,
IF($F3671="MEDIA",$D3671*0.97,
IF($F3671="BAJA",$D3671*0.9,
IF($F3671="LIQUIDAR",_xlfn.XLOOKUP(A3671,Rotación!$A:$A,Rotación!$O:$O,0,0,-1),"")))),"")</f>
        <v>15700000</v>
      </c>
      <c r="I3671" s="13">
        <f>IFERROR(IF($F3671="ALTA",$D3671*0.97,
IF($F3671="MEDIA",$D3671*0.94,
IF($F3671="BAJA",$D3671*0.87,
IF($F3671="LIQUIDAR",_xlfn.XLOOKUP(A3671,Rotación!$A:$A,Rotación!$O:$O,0,0,-1),"")))),"")</f>
        <v>15229000</v>
      </c>
      <c r="J3671" s="13">
        <f>IFERROR(IF($F3671="ALTA",$D3671*0.94,
IF($F3671="MEDIA",$D3671*0.9,
IF($F3671="BAJA",$D3671*0.85,
IF($F3671="LIQUIDAR",_xlfn.XLOOKUP(A3671,Rotación!$A:$A,Rotación!$O:$O,0,0,-1),"")))),"")</f>
        <v>14758000</v>
      </c>
      <c r="K3671" s="13">
        <f>_xlfn.XLOOKUP(A3671,Rotación!$A:$A,Rotación!$P:$P,"",0,-1)</f>
        <v>20290000</v>
      </c>
      <c r="L3671" s="25">
        <f t="shared" si="244"/>
        <v>4590000</v>
      </c>
      <c r="M3671" s="26">
        <f t="shared" si="245"/>
        <v>1.0987261146496816</v>
      </c>
    </row>
    <row r="3672" spans="1:13" x14ac:dyDescent="0.3">
      <c r="A3672" t="s">
        <v>1041</v>
      </c>
      <c r="B3672" t="s">
        <v>313</v>
      </c>
      <c r="C3672" t="s">
        <v>313</v>
      </c>
      <c r="D3672">
        <v>18000000</v>
      </c>
      <c r="E3672">
        <v>14000000</v>
      </c>
      <c r="F3672" t="s">
        <v>5391</v>
      </c>
      <c r="G3672" s="13">
        <f>IFERROR(IF($F3672="ALTA",$D3672*1.03,
IF($F3672="MEDIA",$D3672*1,
IF($F3672="BAJA",$D3672*0.92,
IF($F3672="LIQUIDAR",_xlfn.XLOOKUP(A3672,Rotación!$A:$A,Rotación!$O:$O,0,0,-1),"")))),"")</f>
        <v>16560000</v>
      </c>
      <c r="H3672" s="13">
        <f>IFERROR(IF($F3672="ALTA",$D3672*1,
IF($F3672="MEDIA",$D3672*0.97,
IF($F3672="BAJA",$D3672*0.9,
IF($F3672="LIQUIDAR",_xlfn.XLOOKUP(A3672,Rotación!$A:$A,Rotación!$O:$O,0,0,-1),"")))),"")</f>
        <v>16200000</v>
      </c>
      <c r="I3672" s="13">
        <f>IFERROR(IF($F3672="ALTA",$D3672*0.97,
IF($F3672="MEDIA",$D3672*0.94,
IF($F3672="BAJA",$D3672*0.87,
IF($F3672="LIQUIDAR",_xlfn.XLOOKUP(A3672,Rotación!$A:$A,Rotación!$O:$O,0,0,-1),"")))),"")</f>
        <v>15660000</v>
      </c>
      <c r="J3672" s="13">
        <f>IFERROR(IF($F3672="ALTA",$D3672*0.94,
IF($F3672="MEDIA",$D3672*0.9,
IF($F3672="BAJA",$D3672*0.85,
IF($F3672="LIQUIDAR",_xlfn.XLOOKUP(A3672,Rotación!$A:$A,Rotación!$O:$O,0,0,-1),"")))),"")</f>
        <v>15300000</v>
      </c>
      <c r="K3672" s="13" t="str">
        <f>_xlfn.XLOOKUP(A3672,Rotación!$A:$A,Rotación!$P:$P,"",0,-1)</f>
        <v/>
      </c>
      <c r="L3672" s="25" t="e">
        <f t="shared" si="244"/>
        <v>#VALUE!</v>
      </c>
      <c r="M3672" s="26">
        <f t="shared" si="245"/>
        <v>0.77777777777777779</v>
      </c>
    </row>
    <row r="3673" spans="1:13" x14ac:dyDescent="0.3">
      <c r="A3673" t="s">
        <v>872</v>
      </c>
      <c r="B3673" t="s">
        <v>313</v>
      </c>
      <c r="C3673" t="s">
        <v>313</v>
      </c>
      <c r="D3673">
        <v>33000000</v>
      </c>
      <c r="E3673">
        <v>25300000</v>
      </c>
      <c r="F3673" t="s">
        <v>5391</v>
      </c>
      <c r="G3673" s="13">
        <f>IFERROR(IF($F3673="ALTA",$D3673*1.03,
IF($F3673="MEDIA",$D3673*1,
IF($F3673="BAJA",$D3673*0.92,
IF($F3673="LIQUIDAR",_xlfn.XLOOKUP(A3673,Rotación!$A:$A,Rotación!$O:$O,0,0,-1),"")))),"")</f>
        <v>30360000</v>
      </c>
      <c r="H3673" s="13">
        <f>IFERROR(IF($F3673="ALTA",$D3673*1,
IF($F3673="MEDIA",$D3673*0.97,
IF($F3673="BAJA",$D3673*0.9,
IF($F3673="LIQUIDAR",_xlfn.XLOOKUP(A3673,Rotación!$A:$A,Rotación!$O:$O,0,0,-1),"")))),"")</f>
        <v>29700000</v>
      </c>
      <c r="I3673" s="13">
        <f>IFERROR(IF($F3673="ALTA",$D3673*0.97,
IF($F3673="MEDIA",$D3673*0.94,
IF($F3673="BAJA",$D3673*0.87,
IF($F3673="LIQUIDAR",_xlfn.XLOOKUP(A3673,Rotación!$A:$A,Rotación!$O:$O,0,0,-1),"")))),"")</f>
        <v>28710000</v>
      </c>
      <c r="J3673" s="13">
        <f>IFERROR(IF($F3673="ALTA",$D3673*0.94,
IF($F3673="MEDIA",$D3673*0.9,
IF($F3673="BAJA",$D3673*0.85,
IF($F3673="LIQUIDAR",_xlfn.XLOOKUP(A3673,Rotación!$A:$A,Rotación!$O:$O,0,0,-1),"")))),"")</f>
        <v>28050000</v>
      </c>
      <c r="K3673" s="13" t="str">
        <f>_xlfn.XLOOKUP(A3673,Rotación!$A:$A,Rotación!$P:$P,"",0,-1)</f>
        <v/>
      </c>
      <c r="L3673" s="25" t="e">
        <f t="shared" si="244"/>
        <v>#VALUE!</v>
      </c>
      <c r="M3673" s="26">
        <f t="shared" si="245"/>
        <v>0.76666666666666672</v>
      </c>
    </row>
    <row r="3674" spans="1:13" x14ac:dyDescent="0.3">
      <c r="A3674" t="s">
        <v>10510</v>
      </c>
      <c r="B3674" t="s">
        <v>313</v>
      </c>
      <c r="C3674" t="s">
        <v>313</v>
      </c>
      <c r="D3674">
        <v>7600000</v>
      </c>
      <c r="E3674">
        <v>6100000</v>
      </c>
      <c r="F3674" t="s">
        <v>5391</v>
      </c>
      <c r="G3674" s="13">
        <f>IFERROR(IF($F3674="ALTA",$D3674*1.03,
IF($F3674="MEDIA",$D3674*1,
IF($F3674="BAJA",$D3674*0.92,
IF($F3674="LIQUIDAR",_xlfn.XLOOKUP(A3674,Rotación!$A:$A,Rotación!$O:$O,0,0,-1),"")))),"")</f>
        <v>6992000</v>
      </c>
      <c r="H3674" s="13">
        <f>IFERROR(IF($F3674="ALTA",$D3674*1,
IF($F3674="MEDIA",$D3674*0.97,
IF($F3674="BAJA",$D3674*0.9,
IF($F3674="LIQUIDAR",_xlfn.XLOOKUP(A3674,Rotación!$A:$A,Rotación!$O:$O,0,0,-1),"")))),"")</f>
        <v>6840000</v>
      </c>
      <c r="I3674" s="13">
        <f>IFERROR(IF($F3674="ALTA",$D3674*0.97,
IF($F3674="MEDIA",$D3674*0.94,
IF($F3674="BAJA",$D3674*0.87,
IF($F3674="LIQUIDAR",_xlfn.XLOOKUP(A3674,Rotación!$A:$A,Rotación!$O:$O,0,0,-1),"")))),"")</f>
        <v>6612000</v>
      </c>
      <c r="J3674" s="13">
        <f>IFERROR(IF($F3674="ALTA",$D3674*0.94,
IF($F3674="MEDIA",$D3674*0.9,
IF($F3674="BAJA",$D3674*0.85,
IF($F3674="LIQUIDAR",_xlfn.XLOOKUP(A3674,Rotación!$A:$A,Rotación!$O:$O,0,0,-1),"")))),"")</f>
        <v>6460000</v>
      </c>
      <c r="K3674" s="13" t="str">
        <f>_xlfn.XLOOKUP(A3674,Rotación!$A:$A,Rotación!$P:$P,"",0,-1)</f>
        <v/>
      </c>
      <c r="L3674" s="25" t="e">
        <f t="shared" si="244"/>
        <v>#VALUE!</v>
      </c>
      <c r="M3674" s="26">
        <f t="shared" si="245"/>
        <v>0.80263157894736847</v>
      </c>
    </row>
    <row r="3675" spans="1:13" x14ac:dyDescent="0.3">
      <c r="A3675" t="s">
        <v>10511</v>
      </c>
      <c r="B3675" t="s">
        <v>313</v>
      </c>
      <c r="C3675" t="s">
        <v>313</v>
      </c>
      <c r="D3675">
        <v>8400000</v>
      </c>
      <c r="E3675">
        <v>7200000</v>
      </c>
      <c r="F3675" t="s">
        <v>5390</v>
      </c>
      <c r="G3675" s="13">
        <f>IFERROR(IF($F3675="ALTA",$D3675*1.03,
IF($F3675="MEDIA",$D3675*1,
IF($F3675="BAJA",$D3675*0.92,
IF($F3675="LIQUIDAR",_xlfn.XLOOKUP(A3675,Rotación!$A:$A,Rotación!$O:$O,0,0,-1),"")))),"")</f>
        <v>8652000</v>
      </c>
      <c r="H3675" s="13">
        <f>IFERROR(IF($F3675="ALTA",$D3675*1,
IF($F3675="MEDIA",$D3675*0.97,
IF($F3675="BAJA",$D3675*0.9,
IF($F3675="LIQUIDAR",_xlfn.XLOOKUP(A3675,Rotación!$A:$A,Rotación!$O:$O,0,0,-1),"")))),"")</f>
        <v>8400000</v>
      </c>
      <c r="I3675" s="13">
        <f>IFERROR(IF($F3675="ALTA",$D3675*0.97,
IF($F3675="MEDIA",$D3675*0.94,
IF($F3675="BAJA",$D3675*0.87,
IF($F3675="LIQUIDAR",_xlfn.XLOOKUP(A3675,Rotación!$A:$A,Rotación!$O:$O,0,0,-1),"")))),"")</f>
        <v>8148000</v>
      </c>
      <c r="J3675" s="13">
        <f>IFERROR(IF($F3675="ALTA",$D3675*0.94,
IF($F3675="MEDIA",$D3675*0.9,
IF($F3675="BAJA",$D3675*0.85,
IF($F3675="LIQUIDAR",_xlfn.XLOOKUP(A3675,Rotación!$A:$A,Rotación!$O:$O,0,0,-1),"")))),"")</f>
        <v>7896000</v>
      </c>
      <c r="K3675" s="13" t="str">
        <f>_xlfn.XLOOKUP(A3675,Rotación!$A:$A,Rotación!$P:$P,"",0,-1)</f>
        <v/>
      </c>
      <c r="L3675" s="25" t="e">
        <f t="shared" si="244"/>
        <v>#VALUE!</v>
      </c>
      <c r="M3675" s="26">
        <f t="shared" si="245"/>
        <v>0.8571428571428571</v>
      </c>
    </row>
    <row r="3676" spans="1:13" x14ac:dyDescent="0.3">
      <c r="A3676" t="s">
        <v>10512</v>
      </c>
      <c r="B3676" t="s">
        <v>313</v>
      </c>
      <c r="C3676" t="s">
        <v>313</v>
      </c>
      <c r="D3676">
        <v>8900000</v>
      </c>
      <c r="E3676">
        <v>7000000</v>
      </c>
      <c r="F3676" t="s">
        <v>5390</v>
      </c>
      <c r="G3676" s="13">
        <f>IFERROR(IF($F3676="ALTA",$D3676*1.03,
IF($F3676="MEDIA",$D3676*1,
IF($F3676="BAJA",$D3676*0.92,
IF($F3676="LIQUIDAR",_xlfn.XLOOKUP(A3676,Rotación!$A:$A,Rotación!$O:$O,0,0,-1),"")))),"")</f>
        <v>9167000</v>
      </c>
      <c r="H3676" s="13">
        <f>IFERROR(IF($F3676="ALTA",$D3676*1,
IF($F3676="MEDIA",$D3676*0.97,
IF($F3676="BAJA",$D3676*0.9,
IF($F3676="LIQUIDAR",_xlfn.XLOOKUP(A3676,Rotación!$A:$A,Rotación!$O:$O,0,0,-1),"")))),"")</f>
        <v>8900000</v>
      </c>
      <c r="I3676" s="13">
        <f>IFERROR(IF($F3676="ALTA",$D3676*0.97,
IF($F3676="MEDIA",$D3676*0.94,
IF($F3676="BAJA",$D3676*0.87,
IF($F3676="LIQUIDAR",_xlfn.XLOOKUP(A3676,Rotación!$A:$A,Rotación!$O:$O,0,0,-1),"")))),"")</f>
        <v>8633000</v>
      </c>
      <c r="J3676" s="13">
        <f>IFERROR(IF($F3676="ALTA",$D3676*0.94,
IF($F3676="MEDIA",$D3676*0.9,
IF($F3676="BAJA",$D3676*0.85,
IF($F3676="LIQUIDAR",_xlfn.XLOOKUP(A3676,Rotación!$A:$A,Rotación!$O:$O,0,0,-1),"")))),"")</f>
        <v>8365999.9999999991</v>
      </c>
      <c r="K3676" s="13" t="str">
        <f>_xlfn.XLOOKUP(A3676,Rotación!$A:$A,Rotación!$P:$P,"",0,-1)</f>
        <v/>
      </c>
      <c r="L3676" s="25" t="e">
        <f t="shared" si="244"/>
        <v>#VALUE!</v>
      </c>
      <c r="M3676" s="26">
        <f t="shared" si="245"/>
        <v>0.7865168539325843</v>
      </c>
    </row>
    <row r="3677" spans="1:13" x14ac:dyDescent="0.3">
      <c r="A3677" t="s">
        <v>10513</v>
      </c>
      <c r="B3677" t="s">
        <v>313</v>
      </c>
      <c r="C3677" t="s">
        <v>313</v>
      </c>
      <c r="D3677">
        <v>9900000</v>
      </c>
      <c r="E3677">
        <v>7700000</v>
      </c>
      <c r="F3677" t="s">
        <v>4033</v>
      </c>
      <c r="G3677" s="13">
        <f>IFERROR(IF($F3677="ALTA",$D3677*1.03,
IF($F3677="MEDIA",$D3677*1,
IF($F3677="BAJA",$D3677*0.92,
IF($F3677="LIQUIDAR",_xlfn.XLOOKUP(A3677,Rotación!$A:$A,Rotación!$O:$O,0,0,-1),"")))),"")</f>
        <v>9900000</v>
      </c>
      <c r="H3677" s="13">
        <f>IFERROR(IF($F3677="ALTA",$D3677*1,
IF($F3677="MEDIA",$D3677*0.97,
IF($F3677="BAJA",$D3677*0.9,
IF($F3677="LIQUIDAR",_xlfn.XLOOKUP(A3677,Rotación!$A:$A,Rotación!$O:$O,0,0,-1),"")))),"")</f>
        <v>9603000</v>
      </c>
      <c r="I3677" s="13">
        <f>IFERROR(IF($F3677="ALTA",$D3677*0.97,
IF($F3677="MEDIA",$D3677*0.94,
IF($F3677="BAJA",$D3677*0.87,
IF($F3677="LIQUIDAR",_xlfn.XLOOKUP(A3677,Rotación!$A:$A,Rotación!$O:$O,0,0,-1),"")))),"")</f>
        <v>9306000</v>
      </c>
      <c r="J3677" s="13">
        <f>IFERROR(IF($F3677="ALTA",$D3677*0.94,
IF($F3677="MEDIA",$D3677*0.9,
IF($F3677="BAJA",$D3677*0.85,
IF($F3677="LIQUIDAR",_xlfn.XLOOKUP(A3677,Rotación!$A:$A,Rotación!$O:$O,0,0,-1),"")))),"")</f>
        <v>8910000</v>
      </c>
      <c r="K3677" s="13" t="str">
        <f>_xlfn.XLOOKUP(A3677,Rotación!$A:$A,Rotación!$P:$P,"",0,-1)</f>
        <v/>
      </c>
      <c r="L3677" s="25" t="e">
        <f t="shared" si="244"/>
        <v>#VALUE!</v>
      </c>
      <c r="M3677" s="26">
        <f t="shared" si="245"/>
        <v>0.77777777777777779</v>
      </c>
    </row>
    <row r="3678" spans="1:13" x14ac:dyDescent="0.3">
      <c r="A3678" t="s">
        <v>10514</v>
      </c>
      <c r="B3678" t="s">
        <v>313</v>
      </c>
      <c r="C3678" t="s">
        <v>313</v>
      </c>
      <c r="D3678">
        <v>11700000</v>
      </c>
      <c r="E3678">
        <v>9400000</v>
      </c>
      <c r="F3678" t="s">
        <v>4033</v>
      </c>
      <c r="G3678" s="13">
        <f>IFERROR(IF($F3678="ALTA",$D3678*1.03,
IF($F3678="MEDIA",$D3678*1,
IF($F3678="BAJA",$D3678*0.92,
IF($F3678="LIQUIDAR",_xlfn.XLOOKUP(A3678,Rotación!$A:$A,Rotación!$O:$O,0,0,-1),"")))),"")</f>
        <v>11700000</v>
      </c>
      <c r="H3678" s="13">
        <f>IFERROR(IF($F3678="ALTA",$D3678*1,
IF($F3678="MEDIA",$D3678*0.97,
IF($F3678="BAJA",$D3678*0.9,
IF($F3678="LIQUIDAR",_xlfn.XLOOKUP(A3678,Rotación!$A:$A,Rotación!$O:$O,0,0,-1),"")))),"")</f>
        <v>11349000</v>
      </c>
      <c r="I3678" s="13">
        <f>IFERROR(IF($F3678="ALTA",$D3678*0.97,
IF($F3678="MEDIA",$D3678*0.94,
IF($F3678="BAJA",$D3678*0.87,
IF($F3678="LIQUIDAR",_xlfn.XLOOKUP(A3678,Rotación!$A:$A,Rotación!$O:$O,0,0,-1),"")))),"")</f>
        <v>10998000</v>
      </c>
      <c r="J3678" s="13">
        <f>IFERROR(IF($F3678="ALTA",$D3678*0.94,
IF($F3678="MEDIA",$D3678*0.9,
IF($F3678="BAJA",$D3678*0.85,
IF($F3678="LIQUIDAR",_xlfn.XLOOKUP(A3678,Rotación!$A:$A,Rotación!$O:$O,0,0,-1),"")))),"")</f>
        <v>10530000</v>
      </c>
      <c r="K3678" s="13" t="str">
        <f>_xlfn.XLOOKUP(A3678,Rotación!$A:$A,Rotación!$P:$P,"",0,-1)</f>
        <v/>
      </c>
      <c r="L3678" s="25" t="e">
        <f t="shared" si="244"/>
        <v>#VALUE!</v>
      </c>
      <c r="M3678" s="26">
        <f t="shared" si="245"/>
        <v>0.80341880341880345</v>
      </c>
    </row>
    <row r="3679" spans="1:13" x14ac:dyDescent="0.3">
      <c r="A3679" t="s">
        <v>10515</v>
      </c>
      <c r="B3679" t="s">
        <v>313</v>
      </c>
      <c r="C3679" t="s">
        <v>313</v>
      </c>
      <c r="D3679">
        <v>17800000</v>
      </c>
      <c r="E3679">
        <v>13500000</v>
      </c>
      <c r="F3679" t="s">
        <v>5391</v>
      </c>
      <c r="G3679" s="13">
        <f>IFERROR(IF($F3679="ALTA",$D3679*1.03,
IF($F3679="MEDIA",$D3679*1,
IF($F3679="BAJA",$D3679*0.92,
IF($F3679="LIQUIDAR",_xlfn.XLOOKUP(A3679,Rotación!$A:$A,Rotación!$O:$O,0,0,-1),"")))),"")</f>
        <v>16376000</v>
      </c>
      <c r="H3679" s="13">
        <f>IFERROR(IF($F3679="ALTA",$D3679*1,
IF($F3679="MEDIA",$D3679*0.97,
IF($F3679="BAJA",$D3679*0.9,
IF($F3679="LIQUIDAR",_xlfn.XLOOKUP(A3679,Rotación!$A:$A,Rotación!$O:$O,0,0,-1),"")))),"")</f>
        <v>16020000</v>
      </c>
      <c r="I3679" s="13">
        <f>IFERROR(IF($F3679="ALTA",$D3679*0.97,
IF($F3679="MEDIA",$D3679*0.94,
IF($F3679="BAJA",$D3679*0.87,
IF($F3679="LIQUIDAR",_xlfn.XLOOKUP(A3679,Rotación!$A:$A,Rotación!$O:$O,0,0,-1),"")))),"")</f>
        <v>15486000</v>
      </c>
      <c r="J3679" s="13">
        <f>IFERROR(IF($F3679="ALTA",$D3679*0.94,
IF($F3679="MEDIA",$D3679*0.9,
IF($F3679="BAJA",$D3679*0.85,
IF($F3679="LIQUIDAR",_xlfn.XLOOKUP(A3679,Rotación!$A:$A,Rotación!$O:$O,0,0,-1),"")))),"")</f>
        <v>15130000</v>
      </c>
      <c r="K3679" s="13" t="str">
        <f>_xlfn.XLOOKUP(A3679,Rotación!$A:$A,Rotación!$P:$P,"",0,-1)</f>
        <v/>
      </c>
      <c r="L3679" s="25" t="e">
        <f t="shared" si="244"/>
        <v>#VALUE!</v>
      </c>
      <c r="M3679" s="26">
        <f t="shared" si="245"/>
        <v>0.7584269662921348</v>
      </c>
    </row>
    <row r="3680" spans="1:13" x14ac:dyDescent="0.3">
      <c r="A3680" t="s">
        <v>10516</v>
      </c>
      <c r="B3680" t="s">
        <v>313</v>
      </c>
      <c r="C3680" t="s">
        <v>313</v>
      </c>
      <c r="D3680">
        <v>28500000</v>
      </c>
      <c r="E3680">
        <v>21000000</v>
      </c>
      <c r="F3680" t="s">
        <v>5391</v>
      </c>
      <c r="G3680" s="13">
        <f>IFERROR(IF($F3680="ALTA",$D3680*1.03,
IF($F3680="MEDIA",$D3680*1,
IF($F3680="BAJA",$D3680*0.92,
IF($F3680="LIQUIDAR",_xlfn.XLOOKUP(A3680,Rotación!$A:$A,Rotación!$O:$O,0,0,-1),"")))),"")</f>
        <v>26220000</v>
      </c>
      <c r="H3680" s="13">
        <f>IFERROR(IF($F3680="ALTA",$D3680*1,
IF($F3680="MEDIA",$D3680*0.97,
IF($F3680="BAJA",$D3680*0.9,
IF($F3680="LIQUIDAR",_xlfn.XLOOKUP(A3680,Rotación!$A:$A,Rotación!$O:$O,0,0,-1),"")))),"")</f>
        <v>25650000</v>
      </c>
      <c r="I3680" s="13">
        <f>IFERROR(IF($F3680="ALTA",$D3680*0.97,
IF($F3680="MEDIA",$D3680*0.94,
IF($F3680="BAJA",$D3680*0.87,
IF($F3680="LIQUIDAR",_xlfn.XLOOKUP(A3680,Rotación!$A:$A,Rotación!$O:$O,0,0,-1),"")))),"")</f>
        <v>24795000</v>
      </c>
      <c r="J3680" s="13">
        <f>IFERROR(IF($F3680="ALTA",$D3680*0.94,
IF($F3680="MEDIA",$D3680*0.9,
IF($F3680="BAJA",$D3680*0.85,
IF($F3680="LIQUIDAR",_xlfn.XLOOKUP(A3680,Rotación!$A:$A,Rotación!$O:$O,0,0,-1),"")))),"")</f>
        <v>24225000</v>
      </c>
      <c r="K3680" s="13" t="str">
        <f>_xlfn.XLOOKUP(A3680,Rotación!$A:$A,Rotación!$P:$P,"",0,-1)</f>
        <v/>
      </c>
      <c r="L3680" s="25" t="e">
        <f t="shared" si="244"/>
        <v>#VALUE!</v>
      </c>
      <c r="M3680" s="26">
        <f t="shared" si="245"/>
        <v>0.73684210526315785</v>
      </c>
    </row>
    <row r="3681" spans="1:13" x14ac:dyDescent="0.3">
      <c r="A3681" t="s">
        <v>10517</v>
      </c>
      <c r="B3681" t="s">
        <v>313</v>
      </c>
      <c r="C3681" t="s">
        <v>313</v>
      </c>
      <c r="D3681">
        <v>8100000</v>
      </c>
      <c r="E3681">
        <v>6400000</v>
      </c>
      <c r="F3681" t="s">
        <v>5391</v>
      </c>
      <c r="G3681" s="13">
        <f>IFERROR(IF($F3681="ALTA",$D3681*1.03,
IF($F3681="MEDIA",$D3681*1,
IF($F3681="BAJA",$D3681*0.92,
IF($F3681="LIQUIDAR",_xlfn.XLOOKUP(A3681,Rotación!$A:$A,Rotación!$O:$O,0,0,-1),"")))),"")</f>
        <v>7452000</v>
      </c>
      <c r="H3681" s="13">
        <f>IFERROR(IF($F3681="ALTA",$D3681*1,
IF($F3681="MEDIA",$D3681*0.97,
IF($F3681="BAJA",$D3681*0.9,
IF($F3681="LIQUIDAR",_xlfn.XLOOKUP(A3681,Rotación!$A:$A,Rotación!$O:$O,0,0,-1),"")))),"")</f>
        <v>7290000</v>
      </c>
      <c r="I3681" s="13">
        <f>IFERROR(IF($F3681="ALTA",$D3681*0.97,
IF($F3681="MEDIA",$D3681*0.94,
IF($F3681="BAJA",$D3681*0.87,
IF($F3681="LIQUIDAR",_xlfn.XLOOKUP(A3681,Rotación!$A:$A,Rotación!$O:$O,0,0,-1),"")))),"")</f>
        <v>7047000</v>
      </c>
      <c r="J3681" s="13">
        <f>IFERROR(IF($F3681="ALTA",$D3681*0.94,
IF($F3681="MEDIA",$D3681*0.9,
IF($F3681="BAJA",$D3681*0.85,
IF($F3681="LIQUIDAR",_xlfn.XLOOKUP(A3681,Rotación!$A:$A,Rotación!$O:$O,0,0,-1),"")))),"")</f>
        <v>6885000</v>
      </c>
      <c r="K3681" s="13" t="str">
        <f>_xlfn.XLOOKUP(A3681,Rotación!$A:$A,Rotación!$P:$P,"",0,-1)</f>
        <v/>
      </c>
      <c r="L3681" s="25" t="e">
        <f t="shared" si="244"/>
        <v>#VALUE!</v>
      </c>
      <c r="M3681" s="26">
        <f t="shared" si="245"/>
        <v>0.79012345679012341</v>
      </c>
    </row>
    <row r="3682" spans="1:13" x14ac:dyDescent="0.3">
      <c r="A3682" t="s">
        <v>10759</v>
      </c>
      <c r="B3682" t="s">
        <v>313</v>
      </c>
      <c r="C3682" t="s">
        <v>313</v>
      </c>
      <c r="D3682">
        <v>5400000</v>
      </c>
      <c r="E3682">
        <v>4200000</v>
      </c>
      <c r="F3682" t="s">
        <v>4033</v>
      </c>
      <c r="G3682" s="13">
        <f>IFERROR(IF($F3682="ALTA",$D3682*1.03,
IF($F3682="MEDIA",$D3682*1,
IF($F3682="BAJA",$D3682*0.92,
IF($F3682="LIQUIDAR",_xlfn.XLOOKUP(A3682,Rotación!$A:$A,Rotación!$O:$O,0,0,-1),"")))),"")</f>
        <v>5400000</v>
      </c>
      <c r="H3682" s="13">
        <f>IFERROR(IF($F3682="ALTA",$D3682*1,
IF($F3682="MEDIA",$D3682*0.97,
IF($F3682="BAJA",$D3682*0.9,
IF($F3682="LIQUIDAR",_xlfn.XLOOKUP(A3682,Rotación!$A:$A,Rotación!$O:$O,0,0,-1),"")))),"")</f>
        <v>5238000</v>
      </c>
      <c r="I3682" s="13">
        <f>IFERROR(IF($F3682="ALTA",$D3682*0.97,
IF($F3682="MEDIA",$D3682*0.94,
IF($F3682="BAJA",$D3682*0.87,
IF($F3682="LIQUIDAR",_xlfn.XLOOKUP(A3682,Rotación!$A:$A,Rotación!$O:$O,0,0,-1),"")))),"")</f>
        <v>5076000</v>
      </c>
      <c r="J3682" s="13">
        <f>IFERROR(IF($F3682="ALTA",$D3682*0.94,
IF($F3682="MEDIA",$D3682*0.9,
IF($F3682="BAJA",$D3682*0.85,
IF($F3682="LIQUIDAR",_xlfn.XLOOKUP(A3682,Rotación!$A:$A,Rotación!$O:$O,0,0,-1),"")))),"")</f>
        <v>4860000</v>
      </c>
      <c r="K3682" s="13" t="str">
        <f>_xlfn.XLOOKUP(A3682,Rotación!$A:$A,Rotación!$P:$P,"",0,-1)</f>
        <v/>
      </c>
      <c r="L3682" s="25" t="e">
        <f t="shared" si="244"/>
        <v>#VALUE!</v>
      </c>
      <c r="M3682" s="26">
        <f t="shared" si="245"/>
        <v>0.77777777777777779</v>
      </c>
    </row>
    <row r="3683" spans="1:13" x14ac:dyDescent="0.3">
      <c r="A3683" t="s">
        <v>10518</v>
      </c>
      <c r="B3683" t="s">
        <v>313</v>
      </c>
      <c r="C3683" t="s">
        <v>313</v>
      </c>
      <c r="D3683">
        <v>22400000</v>
      </c>
      <c r="E3683">
        <v>19000000</v>
      </c>
      <c r="F3683" t="s">
        <v>4033</v>
      </c>
      <c r="G3683" s="13">
        <f>IFERROR(IF($F3683="ALTA",$D3683*1.03,
IF($F3683="MEDIA",$D3683*1,
IF($F3683="BAJA",$D3683*0.92,
IF($F3683="LIQUIDAR",_xlfn.XLOOKUP(A3683,Rotación!$A:$A,Rotación!$O:$O,0,0,-1),"")))),"")</f>
        <v>22400000</v>
      </c>
      <c r="H3683" s="13">
        <f>IFERROR(IF($F3683="ALTA",$D3683*1,
IF($F3683="MEDIA",$D3683*0.97,
IF($F3683="BAJA",$D3683*0.9,
IF($F3683="LIQUIDAR",_xlfn.XLOOKUP(A3683,Rotación!$A:$A,Rotación!$O:$O,0,0,-1),"")))),"")</f>
        <v>21728000</v>
      </c>
      <c r="I3683" s="13">
        <f>IFERROR(IF($F3683="ALTA",$D3683*0.97,
IF($F3683="MEDIA",$D3683*0.94,
IF($F3683="BAJA",$D3683*0.87,
IF($F3683="LIQUIDAR",_xlfn.XLOOKUP(A3683,Rotación!$A:$A,Rotación!$O:$O,0,0,-1),"")))),"")</f>
        <v>21056000</v>
      </c>
      <c r="J3683" s="13">
        <f>IFERROR(IF($F3683="ALTA",$D3683*0.94,
IF($F3683="MEDIA",$D3683*0.9,
IF($F3683="BAJA",$D3683*0.85,
IF($F3683="LIQUIDAR",_xlfn.XLOOKUP(A3683,Rotación!$A:$A,Rotación!$O:$O,0,0,-1),"")))),"")</f>
        <v>20160000</v>
      </c>
      <c r="K3683" s="13" t="str">
        <f>_xlfn.XLOOKUP(A3683,Rotación!$A:$A,Rotación!$P:$P,"",0,-1)</f>
        <v/>
      </c>
      <c r="L3683" s="25" t="e">
        <f t="shared" si="244"/>
        <v>#VALUE!</v>
      </c>
      <c r="M3683" s="26">
        <f t="shared" si="245"/>
        <v>0.8482142857142857</v>
      </c>
    </row>
    <row r="3684" spans="1:13" x14ac:dyDescent="0.3">
      <c r="A3684" t="s">
        <v>790</v>
      </c>
      <c r="B3684" t="s">
        <v>313</v>
      </c>
      <c r="C3684" t="s">
        <v>313</v>
      </c>
      <c r="D3684">
        <v>11300000</v>
      </c>
      <c r="E3684">
        <v>8900000</v>
      </c>
      <c r="F3684" t="s">
        <v>5391</v>
      </c>
      <c r="G3684" s="13">
        <f>IFERROR(IF($F3684="ALTA",$D3684*1.03,
IF($F3684="MEDIA",$D3684*1,
IF($F3684="BAJA",$D3684*0.92,
IF($F3684="LIQUIDAR",_xlfn.XLOOKUP(A3684,Rotación!$A:$A,Rotación!$O:$O,0,0,-1),"")))),"")</f>
        <v>10396000</v>
      </c>
      <c r="H3684" s="13">
        <f>IFERROR(IF($F3684="ALTA",$D3684*1,
IF($F3684="MEDIA",$D3684*0.97,
IF($F3684="BAJA",$D3684*0.9,
IF($F3684="LIQUIDAR",_xlfn.XLOOKUP(A3684,Rotación!$A:$A,Rotación!$O:$O,0,0,-1),"")))),"")</f>
        <v>10170000</v>
      </c>
      <c r="I3684" s="13">
        <f>IFERROR(IF($F3684="ALTA",$D3684*0.97,
IF($F3684="MEDIA",$D3684*0.94,
IF($F3684="BAJA",$D3684*0.87,
IF($F3684="LIQUIDAR",_xlfn.XLOOKUP(A3684,Rotación!$A:$A,Rotación!$O:$O,0,0,-1),"")))),"")</f>
        <v>9831000</v>
      </c>
      <c r="J3684" s="13">
        <f>IFERROR(IF($F3684="ALTA",$D3684*0.94,
IF($F3684="MEDIA",$D3684*0.9,
IF($F3684="BAJA",$D3684*0.85,
IF($F3684="LIQUIDAR",_xlfn.XLOOKUP(A3684,Rotación!$A:$A,Rotación!$O:$O,0,0,-1),"")))),"")</f>
        <v>9605000</v>
      </c>
      <c r="K3684" s="13" t="str">
        <f>_xlfn.XLOOKUP(A3684,Rotación!$A:$A,Rotación!$P:$P,"",0,-1)</f>
        <v/>
      </c>
      <c r="L3684" s="25" t="e">
        <f t="shared" si="244"/>
        <v>#VALUE!</v>
      </c>
      <c r="M3684" s="26">
        <f t="shared" si="245"/>
        <v>0.78761061946902655</v>
      </c>
    </row>
    <row r="3685" spans="1:13" x14ac:dyDescent="0.3">
      <c r="A3685" t="s">
        <v>10145</v>
      </c>
      <c r="B3685" t="s">
        <v>313</v>
      </c>
      <c r="C3685" t="s">
        <v>313</v>
      </c>
      <c r="D3685">
        <v>13000000</v>
      </c>
      <c r="E3685">
        <v>11000000</v>
      </c>
      <c r="F3685" t="s">
        <v>5390</v>
      </c>
      <c r="G3685" s="13">
        <f>IFERROR(IF($F3685="ALTA",$D3685*1.03,
IF($F3685="MEDIA",$D3685*1,
IF($F3685="BAJA",$D3685*0.92,
IF($F3685="LIQUIDAR",_xlfn.XLOOKUP(A3685,Rotación!$A:$A,Rotación!$O:$O,0,0,-1),"")))),"")</f>
        <v>13390000</v>
      </c>
      <c r="H3685" s="13">
        <f>IFERROR(IF($F3685="ALTA",$D3685*1,
IF($F3685="MEDIA",$D3685*0.97,
IF($F3685="BAJA",$D3685*0.9,
IF($F3685="LIQUIDAR",_xlfn.XLOOKUP(A3685,Rotación!$A:$A,Rotación!$O:$O,0,0,-1),"")))),"")</f>
        <v>13000000</v>
      </c>
      <c r="I3685" s="13">
        <f>IFERROR(IF($F3685="ALTA",$D3685*0.97,
IF($F3685="MEDIA",$D3685*0.94,
IF($F3685="BAJA",$D3685*0.87,
IF($F3685="LIQUIDAR",_xlfn.XLOOKUP(A3685,Rotación!$A:$A,Rotación!$O:$O,0,0,-1),"")))),"")</f>
        <v>12610000</v>
      </c>
      <c r="J3685" s="13">
        <f>IFERROR(IF($F3685="ALTA",$D3685*0.94,
IF($F3685="MEDIA",$D3685*0.9,
IF($F3685="BAJA",$D3685*0.85,
IF($F3685="LIQUIDAR",_xlfn.XLOOKUP(A3685,Rotación!$A:$A,Rotación!$O:$O,0,0,-1),"")))),"")</f>
        <v>12220000</v>
      </c>
      <c r="K3685" s="13" t="str">
        <f>_xlfn.XLOOKUP(A3685,Rotación!$A:$A,Rotación!$P:$P,"",0,-1)</f>
        <v/>
      </c>
      <c r="L3685" s="25" t="e">
        <f t="shared" si="244"/>
        <v>#VALUE!</v>
      </c>
      <c r="M3685" s="26">
        <f t="shared" si="245"/>
        <v>0.84615384615384615</v>
      </c>
    </row>
    <row r="3686" spans="1:13" x14ac:dyDescent="0.3">
      <c r="A3686" t="s">
        <v>10519</v>
      </c>
      <c r="B3686" t="s">
        <v>313</v>
      </c>
      <c r="C3686" t="s">
        <v>313</v>
      </c>
      <c r="D3686">
        <v>18200000</v>
      </c>
      <c r="E3686">
        <v>16500000</v>
      </c>
      <c r="F3686" t="s">
        <v>5390</v>
      </c>
      <c r="G3686" s="13">
        <f>IFERROR(IF($F3686="ALTA",$D3686*1.03,
IF($F3686="MEDIA",$D3686*1,
IF($F3686="BAJA",$D3686*0.92,
IF($F3686="LIQUIDAR",_xlfn.XLOOKUP(A3686,Rotación!$A:$A,Rotación!$O:$O,0,0,-1),"")))),"")</f>
        <v>18746000</v>
      </c>
      <c r="H3686" s="13">
        <f>IFERROR(IF($F3686="ALTA",$D3686*1,
IF($F3686="MEDIA",$D3686*0.97,
IF($F3686="BAJA",$D3686*0.9,
IF($F3686="LIQUIDAR",_xlfn.XLOOKUP(A3686,Rotación!$A:$A,Rotación!$O:$O,0,0,-1),"")))),"")</f>
        <v>18200000</v>
      </c>
      <c r="I3686" s="13">
        <f>IFERROR(IF($F3686="ALTA",$D3686*0.97,
IF($F3686="MEDIA",$D3686*0.94,
IF($F3686="BAJA",$D3686*0.87,
IF($F3686="LIQUIDAR",_xlfn.XLOOKUP(A3686,Rotación!$A:$A,Rotación!$O:$O,0,0,-1),"")))),"")</f>
        <v>17654000</v>
      </c>
      <c r="J3686" s="13">
        <f>IFERROR(IF($F3686="ALTA",$D3686*0.94,
IF($F3686="MEDIA",$D3686*0.9,
IF($F3686="BAJA",$D3686*0.85,
IF($F3686="LIQUIDAR",_xlfn.XLOOKUP(A3686,Rotación!$A:$A,Rotación!$O:$O,0,0,-1),"")))),"")</f>
        <v>17108000</v>
      </c>
      <c r="K3686" s="13" t="str">
        <f>_xlfn.XLOOKUP(A3686,Rotación!$A:$A,Rotación!$P:$P,"",0,-1)</f>
        <v/>
      </c>
      <c r="L3686" s="25" t="e">
        <f t="shared" si="244"/>
        <v>#VALUE!</v>
      </c>
      <c r="M3686" s="26">
        <f t="shared" si="245"/>
        <v>0.90659340659340659</v>
      </c>
    </row>
    <row r="3687" spans="1:13" x14ac:dyDescent="0.3">
      <c r="A3687" t="s">
        <v>10520</v>
      </c>
      <c r="B3687" t="s">
        <v>313</v>
      </c>
      <c r="C3687" t="s">
        <v>313</v>
      </c>
      <c r="D3687">
        <v>10500000</v>
      </c>
      <c r="E3687">
        <v>8000000</v>
      </c>
      <c r="F3687" t="s">
        <v>5390</v>
      </c>
      <c r="G3687" s="13">
        <f>IFERROR(IF($F3687="ALTA",$D3687*1.03,
IF($F3687="MEDIA",$D3687*1,
IF($F3687="BAJA",$D3687*0.92,
IF($F3687="LIQUIDAR",_xlfn.XLOOKUP(A3687,Rotación!$A:$A,Rotación!$O:$O,0,0,-1),"")))),"")</f>
        <v>10815000</v>
      </c>
      <c r="H3687" s="13">
        <f>IFERROR(IF($F3687="ALTA",$D3687*1,
IF($F3687="MEDIA",$D3687*0.97,
IF($F3687="BAJA",$D3687*0.9,
IF($F3687="LIQUIDAR",_xlfn.XLOOKUP(A3687,Rotación!$A:$A,Rotación!$O:$O,0,0,-1),"")))),"")</f>
        <v>10500000</v>
      </c>
      <c r="I3687" s="13">
        <f>IFERROR(IF($F3687="ALTA",$D3687*0.97,
IF($F3687="MEDIA",$D3687*0.94,
IF($F3687="BAJA",$D3687*0.87,
IF($F3687="LIQUIDAR",_xlfn.XLOOKUP(A3687,Rotación!$A:$A,Rotación!$O:$O,0,0,-1),"")))),"")</f>
        <v>10185000</v>
      </c>
      <c r="J3687" s="13">
        <f>IFERROR(IF($F3687="ALTA",$D3687*0.94,
IF($F3687="MEDIA",$D3687*0.9,
IF($F3687="BAJA",$D3687*0.85,
IF($F3687="LIQUIDAR",_xlfn.XLOOKUP(A3687,Rotación!$A:$A,Rotación!$O:$O,0,0,-1),"")))),"")</f>
        <v>9870000</v>
      </c>
      <c r="K3687" s="13" t="str">
        <f>_xlfn.XLOOKUP(A3687,Rotación!$A:$A,Rotación!$P:$P,"",0,-1)</f>
        <v/>
      </c>
      <c r="L3687" s="25" t="e">
        <f t="shared" si="244"/>
        <v>#VALUE!</v>
      </c>
      <c r="M3687" s="26">
        <f t="shared" si="245"/>
        <v>0.76190476190476186</v>
      </c>
    </row>
    <row r="3688" spans="1:13" x14ac:dyDescent="0.3">
      <c r="A3688" t="s">
        <v>10521</v>
      </c>
      <c r="B3688" t="s">
        <v>313</v>
      </c>
      <c r="C3688" t="s">
        <v>313</v>
      </c>
      <c r="D3688">
        <v>15800000</v>
      </c>
      <c r="E3688">
        <v>12600000</v>
      </c>
      <c r="F3688" t="s">
        <v>5391</v>
      </c>
      <c r="G3688" s="13">
        <f>IFERROR(IF($F3688="ALTA",$D3688*1.03,
IF($F3688="MEDIA",$D3688*1,
IF($F3688="BAJA",$D3688*0.92,
IF($F3688="LIQUIDAR",_xlfn.XLOOKUP(A3688,Rotación!$A:$A,Rotación!$O:$O,0,0,-1),"")))),"")</f>
        <v>14536000</v>
      </c>
      <c r="H3688" s="13">
        <f>IFERROR(IF($F3688="ALTA",$D3688*1,
IF($F3688="MEDIA",$D3688*0.97,
IF($F3688="BAJA",$D3688*0.9,
IF($F3688="LIQUIDAR",_xlfn.XLOOKUP(A3688,Rotación!$A:$A,Rotación!$O:$O,0,0,-1),"")))),"")</f>
        <v>14220000</v>
      </c>
      <c r="I3688" s="13">
        <f>IFERROR(IF($F3688="ALTA",$D3688*0.97,
IF($F3688="MEDIA",$D3688*0.94,
IF($F3688="BAJA",$D3688*0.87,
IF($F3688="LIQUIDAR",_xlfn.XLOOKUP(A3688,Rotación!$A:$A,Rotación!$O:$O,0,0,-1),"")))),"")</f>
        <v>13746000</v>
      </c>
      <c r="J3688" s="13">
        <f>IFERROR(IF($F3688="ALTA",$D3688*0.94,
IF($F3688="MEDIA",$D3688*0.9,
IF($F3688="BAJA",$D3688*0.85,
IF($F3688="LIQUIDAR",_xlfn.XLOOKUP(A3688,Rotación!$A:$A,Rotación!$O:$O,0,0,-1),"")))),"")</f>
        <v>13430000</v>
      </c>
      <c r="K3688" s="13" t="str">
        <f>_xlfn.XLOOKUP(A3688,Rotación!$A:$A,Rotación!$P:$P,"",0,-1)</f>
        <v/>
      </c>
      <c r="L3688" s="25" t="e">
        <f t="shared" si="244"/>
        <v>#VALUE!</v>
      </c>
      <c r="M3688" s="26">
        <f t="shared" si="245"/>
        <v>0.79746835443037978</v>
      </c>
    </row>
    <row r="3689" spans="1:13" x14ac:dyDescent="0.3">
      <c r="A3689" t="s">
        <v>10522</v>
      </c>
      <c r="B3689" t="s">
        <v>313</v>
      </c>
      <c r="C3689" t="s">
        <v>313</v>
      </c>
      <c r="D3689">
        <v>7440000</v>
      </c>
      <c r="E3689">
        <v>6000000</v>
      </c>
      <c r="F3689" t="s">
        <v>4033</v>
      </c>
      <c r="G3689" s="13">
        <f>IFERROR(IF($F3689="ALTA",$D3689*1.03,
IF($F3689="MEDIA",$D3689*1,
IF($F3689="BAJA",$D3689*0.92,
IF($F3689="LIQUIDAR",_xlfn.XLOOKUP(A3689,Rotación!$A:$A,Rotación!$O:$O,0,0,-1),"")))),"")</f>
        <v>7440000</v>
      </c>
      <c r="H3689" s="13">
        <f>IFERROR(IF($F3689="ALTA",$D3689*1,
IF($F3689="MEDIA",$D3689*0.97,
IF($F3689="BAJA",$D3689*0.9,
IF($F3689="LIQUIDAR",_xlfn.XLOOKUP(A3689,Rotación!$A:$A,Rotación!$O:$O,0,0,-1),"")))),"")</f>
        <v>7216800</v>
      </c>
      <c r="I3689" s="13">
        <f>IFERROR(IF($F3689="ALTA",$D3689*0.97,
IF($F3689="MEDIA",$D3689*0.94,
IF($F3689="BAJA",$D3689*0.87,
IF($F3689="LIQUIDAR",_xlfn.XLOOKUP(A3689,Rotación!$A:$A,Rotación!$O:$O,0,0,-1),"")))),"")</f>
        <v>6993600</v>
      </c>
      <c r="J3689" s="13">
        <f>IFERROR(IF($F3689="ALTA",$D3689*0.94,
IF($F3689="MEDIA",$D3689*0.9,
IF($F3689="BAJA",$D3689*0.85,
IF($F3689="LIQUIDAR",_xlfn.XLOOKUP(A3689,Rotación!$A:$A,Rotación!$O:$O,0,0,-1),"")))),"")</f>
        <v>6696000</v>
      </c>
      <c r="K3689" s="13" t="str">
        <f>_xlfn.XLOOKUP(A3689,Rotación!$A:$A,Rotación!$P:$P,"",0,-1)</f>
        <v/>
      </c>
      <c r="L3689" s="25" t="e">
        <f t="shared" si="244"/>
        <v>#VALUE!</v>
      </c>
      <c r="M3689" s="26">
        <f t="shared" si="245"/>
        <v>0.80645161290322576</v>
      </c>
    </row>
    <row r="3690" spans="1:13" x14ac:dyDescent="0.3">
      <c r="A3690" t="s">
        <v>10523</v>
      </c>
      <c r="B3690" t="s">
        <v>313</v>
      </c>
      <c r="C3690" t="s">
        <v>313</v>
      </c>
      <c r="D3690">
        <v>7290000</v>
      </c>
      <c r="E3690">
        <v>5500000</v>
      </c>
      <c r="F3690" t="s">
        <v>4033</v>
      </c>
      <c r="G3690" s="13">
        <f>IFERROR(IF($F3690="ALTA",$D3690*1.03,
IF($F3690="MEDIA",$D3690*1,
IF($F3690="BAJA",$D3690*0.92,
IF($F3690="LIQUIDAR",_xlfn.XLOOKUP(A3690,Rotación!$A:$A,Rotación!$O:$O,0,0,-1),"")))),"")</f>
        <v>7290000</v>
      </c>
      <c r="H3690" s="13">
        <f>IFERROR(IF($F3690="ALTA",$D3690*1,
IF($F3690="MEDIA",$D3690*0.97,
IF($F3690="BAJA",$D3690*0.9,
IF($F3690="LIQUIDAR",_xlfn.XLOOKUP(A3690,Rotación!$A:$A,Rotación!$O:$O,0,0,-1),"")))),"")</f>
        <v>7071300</v>
      </c>
      <c r="I3690" s="13">
        <f>IFERROR(IF($F3690="ALTA",$D3690*0.97,
IF($F3690="MEDIA",$D3690*0.94,
IF($F3690="BAJA",$D3690*0.87,
IF($F3690="LIQUIDAR",_xlfn.XLOOKUP(A3690,Rotación!$A:$A,Rotación!$O:$O,0,0,-1),"")))),"")</f>
        <v>6852600</v>
      </c>
      <c r="J3690" s="13">
        <f>IFERROR(IF($F3690="ALTA",$D3690*0.94,
IF($F3690="MEDIA",$D3690*0.9,
IF($F3690="BAJA",$D3690*0.85,
IF($F3690="LIQUIDAR",_xlfn.XLOOKUP(A3690,Rotación!$A:$A,Rotación!$O:$O,0,0,-1),"")))),"")</f>
        <v>6561000</v>
      </c>
      <c r="K3690" s="13">
        <f>_xlfn.XLOOKUP(A3690,Rotación!$A:$A,Rotación!$P:$P,"",0,-1)</f>
        <v>7290000</v>
      </c>
      <c r="L3690" s="25">
        <f t="shared" si="244"/>
        <v>0</v>
      </c>
      <c r="M3690" s="26">
        <f t="shared" si="245"/>
        <v>0.75445816186556924</v>
      </c>
    </row>
    <row r="3691" spans="1:13" x14ac:dyDescent="0.3">
      <c r="A3691" t="s">
        <v>10499</v>
      </c>
      <c r="B3691" t="s">
        <v>313</v>
      </c>
      <c r="C3691" t="s">
        <v>313</v>
      </c>
      <c r="D3691">
        <v>12700000</v>
      </c>
      <c r="E3691">
        <v>10000000</v>
      </c>
      <c r="F3691" t="s">
        <v>4033</v>
      </c>
      <c r="G3691" s="13">
        <f>IFERROR(IF($F3691="ALTA",$D3691*1.03,
IF($F3691="MEDIA",$D3691*1,
IF($F3691="BAJA",$D3691*0.92,
IF($F3691="LIQUIDAR",_xlfn.XLOOKUP(A3691,Rotación!$A:$A,Rotación!$O:$O,0,0,-1),"")))),"")</f>
        <v>12700000</v>
      </c>
      <c r="H3691" s="13">
        <f>IFERROR(IF($F3691="ALTA",$D3691*1,
IF($F3691="MEDIA",$D3691*0.97,
IF($F3691="BAJA",$D3691*0.9,
IF($F3691="LIQUIDAR",_xlfn.XLOOKUP(A3691,Rotación!$A:$A,Rotación!$O:$O,0,0,-1),"")))),"")</f>
        <v>12319000</v>
      </c>
      <c r="I3691" s="13">
        <f>IFERROR(IF($F3691="ALTA",$D3691*0.97,
IF($F3691="MEDIA",$D3691*0.94,
IF($F3691="BAJA",$D3691*0.87,
IF($F3691="LIQUIDAR",_xlfn.XLOOKUP(A3691,Rotación!$A:$A,Rotación!$O:$O,0,0,-1),"")))),"")</f>
        <v>11938000</v>
      </c>
      <c r="J3691" s="13">
        <f>IFERROR(IF($F3691="ALTA",$D3691*0.94,
IF($F3691="MEDIA",$D3691*0.9,
IF($F3691="BAJA",$D3691*0.85,
IF($F3691="LIQUIDAR",_xlfn.XLOOKUP(A3691,Rotación!$A:$A,Rotación!$O:$O,0,0,-1),"")))),"")</f>
        <v>11430000</v>
      </c>
      <c r="K3691" s="13" t="str">
        <f>_xlfn.XLOOKUP(A3691,Rotación!$A:$A,Rotación!$P:$P,"",0,-1)</f>
        <v/>
      </c>
      <c r="L3691" s="25" t="e">
        <f t="shared" si="244"/>
        <v>#VALUE!</v>
      </c>
      <c r="M3691" s="26">
        <f t="shared" si="245"/>
        <v>0.78740157480314965</v>
      </c>
    </row>
    <row r="3692" spans="1:13" x14ac:dyDescent="0.3">
      <c r="A3692" t="s">
        <v>10524</v>
      </c>
      <c r="B3692" t="s">
        <v>313</v>
      </c>
      <c r="C3692" t="s">
        <v>313</v>
      </c>
      <c r="D3692">
        <v>9300000</v>
      </c>
      <c r="E3692">
        <v>7300000</v>
      </c>
      <c r="F3692" t="s">
        <v>4033</v>
      </c>
      <c r="G3692" s="13">
        <f>IFERROR(IF($F3692="ALTA",$D3692*1.03,
IF($F3692="MEDIA",$D3692*1,
IF($F3692="BAJA",$D3692*0.92,
IF($F3692="LIQUIDAR",_xlfn.XLOOKUP(A3692,Rotación!$A:$A,Rotación!$O:$O,0,0,-1),"")))),"")</f>
        <v>9300000</v>
      </c>
      <c r="H3692" s="13">
        <f>IFERROR(IF($F3692="ALTA",$D3692*1,
IF($F3692="MEDIA",$D3692*0.97,
IF($F3692="BAJA",$D3692*0.9,
IF($F3692="LIQUIDAR",_xlfn.XLOOKUP(A3692,Rotación!$A:$A,Rotación!$O:$O,0,0,-1),"")))),"")</f>
        <v>9021000</v>
      </c>
      <c r="I3692" s="13">
        <f>IFERROR(IF($F3692="ALTA",$D3692*0.97,
IF($F3692="MEDIA",$D3692*0.94,
IF($F3692="BAJA",$D3692*0.87,
IF($F3692="LIQUIDAR",_xlfn.XLOOKUP(A3692,Rotación!$A:$A,Rotación!$O:$O,0,0,-1),"")))),"")</f>
        <v>8742000</v>
      </c>
      <c r="J3692" s="13">
        <f>IFERROR(IF($F3692="ALTA",$D3692*0.94,
IF($F3692="MEDIA",$D3692*0.9,
IF($F3692="BAJA",$D3692*0.85,
IF($F3692="LIQUIDAR",_xlfn.XLOOKUP(A3692,Rotación!$A:$A,Rotación!$O:$O,0,0,-1),"")))),"")</f>
        <v>8370000</v>
      </c>
      <c r="K3692" s="13" t="str">
        <f>_xlfn.XLOOKUP(A3692,Rotación!$A:$A,Rotación!$P:$P,"",0,-1)</f>
        <v/>
      </c>
      <c r="L3692" s="25" t="e">
        <f t="shared" si="244"/>
        <v>#VALUE!</v>
      </c>
      <c r="M3692" s="26">
        <f t="shared" si="245"/>
        <v>0.78494623655913975</v>
      </c>
    </row>
    <row r="3693" spans="1:13" x14ac:dyDescent="0.3">
      <c r="A3693" t="s">
        <v>10525</v>
      </c>
      <c r="B3693" t="s">
        <v>313</v>
      </c>
      <c r="C3693" t="s">
        <v>313</v>
      </c>
      <c r="D3693">
        <v>21600000</v>
      </c>
      <c r="E3693">
        <v>17500000</v>
      </c>
      <c r="F3693" t="s">
        <v>4033</v>
      </c>
      <c r="G3693" s="13">
        <f>IFERROR(IF($F3693="ALTA",$D3693*1.03,
IF($F3693="MEDIA",$D3693*1,
IF($F3693="BAJA",$D3693*0.92,
IF($F3693="LIQUIDAR",_xlfn.XLOOKUP(A3693,Rotación!$A:$A,Rotación!$O:$O,0,0,-1),"")))),"")</f>
        <v>21600000</v>
      </c>
      <c r="H3693" s="13">
        <f>IFERROR(IF($F3693="ALTA",$D3693*1,
IF($F3693="MEDIA",$D3693*0.97,
IF($F3693="BAJA",$D3693*0.9,
IF($F3693="LIQUIDAR",_xlfn.XLOOKUP(A3693,Rotación!$A:$A,Rotación!$O:$O,0,0,-1),"")))),"")</f>
        <v>20952000</v>
      </c>
      <c r="I3693" s="13">
        <f>IFERROR(IF($F3693="ALTA",$D3693*0.97,
IF($F3693="MEDIA",$D3693*0.94,
IF($F3693="BAJA",$D3693*0.87,
IF($F3693="LIQUIDAR",_xlfn.XLOOKUP(A3693,Rotación!$A:$A,Rotación!$O:$O,0,0,-1),"")))),"")</f>
        <v>20304000</v>
      </c>
      <c r="J3693" s="13">
        <f>IFERROR(IF($F3693="ALTA",$D3693*0.94,
IF($F3693="MEDIA",$D3693*0.9,
IF($F3693="BAJA",$D3693*0.85,
IF($F3693="LIQUIDAR",_xlfn.XLOOKUP(A3693,Rotación!$A:$A,Rotación!$O:$O,0,0,-1),"")))),"")</f>
        <v>19440000</v>
      </c>
      <c r="K3693" s="13" t="str">
        <f>_xlfn.XLOOKUP(A3693,Rotación!$A:$A,Rotación!$P:$P,"",0,-1)</f>
        <v/>
      </c>
      <c r="L3693" s="25" t="e">
        <f t="shared" si="244"/>
        <v>#VALUE!</v>
      </c>
      <c r="M3693" s="26">
        <f t="shared" si="245"/>
        <v>0.81018518518518523</v>
      </c>
    </row>
    <row r="3694" spans="1:13" x14ac:dyDescent="0.3">
      <c r="A3694" t="s">
        <v>10526</v>
      </c>
      <c r="B3694" t="s">
        <v>313</v>
      </c>
      <c r="C3694" t="s">
        <v>313</v>
      </c>
      <c r="D3694">
        <v>8600000</v>
      </c>
      <c r="E3694">
        <v>6500000</v>
      </c>
      <c r="F3694" t="s">
        <v>4033</v>
      </c>
      <c r="G3694" s="13">
        <f>IFERROR(IF($F3694="ALTA",$D3694*1.03,
IF($F3694="MEDIA",$D3694*1,
IF($F3694="BAJA",$D3694*0.92,
IF($F3694="LIQUIDAR",_xlfn.XLOOKUP(A3694,Rotación!$A:$A,Rotación!$O:$O,0,0,-1),"")))),"")</f>
        <v>8600000</v>
      </c>
      <c r="H3694" s="13">
        <f>IFERROR(IF($F3694="ALTA",$D3694*1,
IF($F3694="MEDIA",$D3694*0.97,
IF($F3694="BAJA",$D3694*0.9,
IF($F3694="LIQUIDAR",_xlfn.XLOOKUP(A3694,Rotación!$A:$A,Rotación!$O:$O,0,0,-1),"")))),"")</f>
        <v>8342000</v>
      </c>
      <c r="I3694" s="13">
        <f>IFERROR(IF($F3694="ALTA",$D3694*0.97,
IF($F3694="MEDIA",$D3694*0.94,
IF($F3694="BAJA",$D3694*0.87,
IF($F3694="LIQUIDAR",_xlfn.XLOOKUP(A3694,Rotación!$A:$A,Rotación!$O:$O,0,0,-1),"")))),"")</f>
        <v>8084000</v>
      </c>
      <c r="J3694" s="13">
        <f>IFERROR(IF($F3694="ALTA",$D3694*0.94,
IF($F3694="MEDIA",$D3694*0.9,
IF($F3694="BAJA",$D3694*0.85,
IF($F3694="LIQUIDAR",_xlfn.XLOOKUP(A3694,Rotación!$A:$A,Rotación!$O:$O,0,0,-1),"")))),"")</f>
        <v>7740000</v>
      </c>
      <c r="K3694" s="13" t="str">
        <f>_xlfn.XLOOKUP(A3694,Rotación!$A:$A,Rotación!$P:$P,"",0,-1)</f>
        <v/>
      </c>
      <c r="L3694" s="25" t="e">
        <f t="shared" si="244"/>
        <v>#VALUE!</v>
      </c>
      <c r="M3694" s="26">
        <f t="shared" si="245"/>
        <v>0.7558139534883721</v>
      </c>
    </row>
    <row r="3695" spans="1:13" x14ac:dyDescent="0.3">
      <c r="A3695" t="s">
        <v>10527</v>
      </c>
      <c r="B3695" t="s">
        <v>313</v>
      </c>
      <c r="C3695" t="s">
        <v>313</v>
      </c>
      <c r="D3695">
        <v>23000000</v>
      </c>
      <c r="E3695">
        <v>17700000</v>
      </c>
      <c r="F3695" t="s">
        <v>5391</v>
      </c>
      <c r="G3695" s="13">
        <f>IFERROR(IF($F3695="ALTA",$D3695*1.03,
IF($F3695="MEDIA",$D3695*1,
IF($F3695="BAJA",$D3695*0.92,
IF($F3695="LIQUIDAR",_xlfn.XLOOKUP(A3695,Rotación!$A:$A,Rotación!$O:$O,0,0,-1),"")))),"")</f>
        <v>21160000</v>
      </c>
      <c r="H3695" s="13">
        <f>IFERROR(IF($F3695="ALTA",$D3695*1,
IF($F3695="MEDIA",$D3695*0.97,
IF($F3695="BAJA",$D3695*0.9,
IF($F3695="LIQUIDAR",_xlfn.XLOOKUP(A3695,Rotación!$A:$A,Rotación!$O:$O,0,0,-1),"")))),"")</f>
        <v>20700000</v>
      </c>
      <c r="I3695" s="13">
        <f>IFERROR(IF($F3695="ALTA",$D3695*0.97,
IF($F3695="MEDIA",$D3695*0.94,
IF($F3695="BAJA",$D3695*0.87,
IF($F3695="LIQUIDAR",_xlfn.XLOOKUP(A3695,Rotación!$A:$A,Rotación!$O:$O,0,0,-1),"")))),"")</f>
        <v>20010000</v>
      </c>
      <c r="J3695" s="13">
        <f>IFERROR(IF($F3695="ALTA",$D3695*0.94,
IF($F3695="MEDIA",$D3695*0.9,
IF($F3695="BAJA",$D3695*0.85,
IF($F3695="LIQUIDAR",_xlfn.XLOOKUP(A3695,Rotación!$A:$A,Rotación!$O:$O,0,0,-1),"")))),"")</f>
        <v>19550000</v>
      </c>
      <c r="K3695" s="13" t="str">
        <f>_xlfn.XLOOKUP(A3695,Rotación!$A:$A,Rotación!$P:$P,"",0,-1)</f>
        <v/>
      </c>
      <c r="L3695" s="25" t="e">
        <f t="shared" si="244"/>
        <v>#VALUE!</v>
      </c>
      <c r="M3695" s="26">
        <f t="shared" si="245"/>
        <v>0.76956521739130435</v>
      </c>
    </row>
    <row r="3696" spans="1:13" x14ac:dyDescent="0.3">
      <c r="A3696" t="s">
        <v>10528</v>
      </c>
      <c r="B3696" t="s">
        <v>313</v>
      </c>
      <c r="C3696" t="s">
        <v>313</v>
      </c>
      <c r="D3696">
        <v>16500000</v>
      </c>
      <c r="E3696">
        <v>13000000</v>
      </c>
      <c r="F3696" t="s">
        <v>5391</v>
      </c>
      <c r="G3696" s="13">
        <f>IFERROR(IF($F3696="ALTA",$D3696*1.03,
IF($F3696="MEDIA",$D3696*1,
IF($F3696="BAJA",$D3696*0.92,
IF($F3696="LIQUIDAR",_xlfn.XLOOKUP(A3696,Rotación!$A:$A,Rotación!$O:$O,0,0,-1),"")))),"")</f>
        <v>15180000</v>
      </c>
      <c r="H3696" s="13">
        <f>IFERROR(IF($F3696="ALTA",$D3696*1,
IF($F3696="MEDIA",$D3696*0.97,
IF($F3696="BAJA",$D3696*0.9,
IF($F3696="LIQUIDAR",_xlfn.XLOOKUP(A3696,Rotación!$A:$A,Rotación!$O:$O,0,0,-1),"")))),"")</f>
        <v>14850000</v>
      </c>
      <c r="I3696" s="13">
        <f>IFERROR(IF($F3696="ALTA",$D3696*0.97,
IF($F3696="MEDIA",$D3696*0.94,
IF($F3696="BAJA",$D3696*0.87,
IF($F3696="LIQUIDAR",_xlfn.XLOOKUP(A3696,Rotación!$A:$A,Rotación!$O:$O,0,0,-1),"")))),"")</f>
        <v>14355000</v>
      </c>
      <c r="J3696" s="13">
        <f>IFERROR(IF($F3696="ALTA",$D3696*0.94,
IF($F3696="MEDIA",$D3696*0.9,
IF($F3696="BAJA",$D3696*0.85,
IF($F3696="LIQUIDAR",_xlfn.XLOOKUP(A3696,Rotación!$A:$A,Rotación!$O:$O,0,0,-1),"")))),"")</f>
        <v>14025000</v>
      </c>
      <c r="K3696" s="13" t="str">
        <f>_xlfn.XLOOKUP(A3696,Rotación!$A:$A,Rotación!$P:$P,"",0,-1)</f>
        <v/>
      </c>
      <c r="L3696" s="25" t="e">
        <f t="shared" si="244"/>
        <v>#VALUE!</v>
      </c>
      <c r="M3696" s="26">
        <f t="shared" si="245"/>
        <v>0.78787878787878785</v>
      </c>
    </row>
    <row r="3697" spans="1:13" x14ac:dyDescent="0.3">
      <c r="A3697" t="s">
        <v>10529</v>
      </c>
      <c r="B3697" t="s">
        <v>313</v>
      </c>
      <c r="C3697" t="s">
        <v>313</v>
      </c>
      <c r="D3697">
        <v>23100000</v>
      </c>
      <c r="E3697">
        <v>18200000</v>
      </c>
      <c r="F3697" t="s">
        <v>5391</v>
      </c>
      <c r="G3697" s="13">
        <f>IFERROR(IF($F3697="ALTA",$D3697*1.03,
IF($F3697="MEDIA",$D3697*1,
IF($F3697="BAJA",$D3697*0.92,
IF($F3697="LIQUIDAR",_xlfn.XLOOKUP(A3697,Rotación!$A:$A,Rotación!$O:$O,0,0,-1),"")))),"")</f>
        <v>21252000</v>
      </c>
      <c r="H3697" s="13">
        <f>IFERROR(IF($F3697="ALTA",$D3697*1,
IF($F3697="MEDIA",$D3697*0.97,
IF($F3697="BAJA",$D3697*0.9,
IF($F3697="LIQUIDAR",_xlfn.XLOOKUP(A3697,Rotación!$A:$A,Rotación!$O:$O,0,0,-1),"")))),"")</f>
        <v>20790000</v>
      </c>
      <c r="I3697" s="13">
        <f>IFERROR(IF($F3697="ALTA",$D3697*0.97,
IF($F3697="MEDIA",$D3697*0.94,
IF($F3697="BAJA",$D3697*0.87,
IF($F3697="LIQUIDAR",_xlfn.XLOOKUP(A3697,Rotación!$A:$A,Rotación!$O:$O,0,0,-1),"")))),"")</f>
        <v>20097000</v>
      </c>
      <c r="J3697" s="13">
        <f>IFERROR(IF($F3697="ALTA",$D3697*0.94,
IF($F3697="MEDIA",$D3697*0.9,
IF($F3697="BAJA",$D3697*0.85,
IF($F3697="LIQUIDAR",_xlfn.XLOOKUP(A3697,Rotación!$A:$A,Rotación!$O:$O,0,0,-1),"")))),"")</f>
        <v>19635000</v>
      </c>
      <c r="K3697" s="13">
        <f>_xlfn.XLOOKUP(A3697,Rotación!$A:$A,Rotación!$P:$P,"",0,-1)</f>
        <v>21490000</v>
      </c>
      <c r="L3697" s="25">
        <f t="shared" si="244"/>
        <v>-1610000</v>
      </c>
      <c r="M3697" s="26">
        <f t="shared" si="245"/>
        <v>0.78787878787878785</v>
      </c>
    </row>
    <row r="3698" spans="1:13" x14ac:dyDescent="0.3">
      <c r="A3698" t="s">
        <v>6455</v>
      </c>
      <c r="B3698" t="s">
        <v>313</v>
      </c>
      <c r="C3698" t="s">
        <v>313</v>
      </c>
      <c r="D3698">
        <v>8100000</v>
      </c>
      <c r="E3698">
        <v>6900000</v>
      </c>
      <c r="F3698" t="s">
        <v>5390</v>
      </c>
      <c r="G3698" s="13">
        <f>IFERROR(IF($F3698="ALTA",$D3698*1.03,
IF($F3698="MEDIA",$D3698*1,
IF($F3698="BAJA",$D3698*0.92,
IF($F3698="LIQUIDAR",_xlfn.XLOOKUP(A3698,Rotación!$A:$A,Rotación!$O:$O,0,0,-1),"")))),"")</f>
        <v>8343000</v>
      </c>
      <c r="H3698" s="13">
        <f>IFERROR(IF($F3698="ALTA",$D3698*1,
IF($F3698="MEDIA",$D3698*0.97,
IF($F3698="BAJA",$D3698*0.9,
IF($F3698="LIQUIDAR",_xlfn.XLOOKUP(A3698,Rotación!$A:$A,Rotación!$O:$O,0,0,-1),"")))),"")</f>
        <v>8100000</v>
      </c>
      <c r="I3698" s="13">
        <f>IFERROR(IF($F3698="ALTA",$D3698*0.97,
IF($F3698="MEDIA",$D3698*0.94,
IF($F3698="BAJA",$D3698*0.87,
IF($F3698="LIQUIDAR",_xlfn.XLOOKUP(A3698,Rotación!$A:$A,Rotación!$O:$O,0,0,-1),"")))),"")</f>
        <v>7857000</v>
      </c>
      <c r="J3698" s="13">
        <f>IFERROR(IF($F3698="ALTA",$D3698*0.94,
IF($F3698="MEDIA",$D3698*0.9,
IF($F3698="BAJA",$D3698*0.85,
IF($F3698="LIQUIDAR",_xlfn.XLOOKUP(A3698,Rotación!$A:$A,Rotación!$O:$O,0,0,-1),"")))),"")</f>
        <v>7614000</v>
      </c>
      <c r="K3698" s="13" t="str">
        <f>_xlfn.XLOOKUP(A3698,Rotación!$A:$A,Rotación!$P:$P,"",0,-1)</f>
        <v/>
      </c>
      <c r="L3698" s="25" t="e">
        <f t="shared" si="244"/>
        <v>#VALUE!</v>
      </c>
      <c r="M3698" s="26">
        <f t="shared" si="245"/>
        <v>0.85185185185185186</v>
      </c>
    </row>
    <row r="3699" spans="1:13" x14ac:dyDescent="0.3">
      <c r="A3699" t="s">
        <v>10530</v>
      </c>
      <c r="B3699" t="s">
        <v>313</v>
      </c>
      <c r="C3699" t="s">
        <v>313</v>
      </c>
      <c r="D3699">
        <v>21000000</v>
      </c>
      <c r="E3699">
        <v>17000000</v>
      </c>
      <c r="F3699" t="s">
        <v>5390</v>
      </c>
      <c r="G3699" s="13">
        <f>IFERROR(IF($F3699="ALTA",$D3699*1.03,
IF($F3699="MEDIA",$D3699*1,
IF($F3699="BAJA",$D3699*0.92,
IF($F3699="LIQUIDAR",_xlfn.XLOOKUP(A3699,Rotación!$A:$A,Rotación!$O:$O,0,0,-1),"")))),"")</f>
        <v>21630000</v>
      </c>
      <c r="H3699" s="13">
        <f>IFERROR(IF($F3699="ALTA",$D3699*1,
IF($F3699="MEDIA",$D3699*0.97,
IF($F3699="BAJA",$D3699*0.9,
IF($F3699="LIQUIDAR",_xlfn.XLOOKUP(A3699,Rotación!$A:$A,Rotación!$O:$O,0,0,-1),"")))),"")</f>
        <v>21000000</v>
      </c>
      <c r="I3699" s="13">
        <f>IFERROR(IF($F3699="ALTA",$D3699*0.97,
IF($F3699="MEDIA",$D3699*0.94,
IF($F3699="BAJA",$D3699*0.87,
IF($F3699="LIQUIDAR",_xlfn.XLOOKUP(A3699,Rotación!$A:$A,Rotación!$O:$O,0,0,-1),"")))),"")</f>
        <v>20370000</v>
      </c>
      <c r="J3699" s="13">
        <f>IFERROR(IF($F3699="ALTA",$D3699*0.94,
IF($F3699="MEDIA",$D3699*0.9,
IF($F3699="BAJA",$D3699*0.85,
IF($F3699="LIQUIDAR",_xlfn.XLOOKUP(A3699,Rotación!$A:$A,Rotación!$O:$O,0,0,-1),"")))),"")</f>
        <v>19740000</v>
      </c>
      <c r="K3699" s="13" t="str">
        <f>_xlfn.XLOOKUP(A3699,Rotación!$A:$A,Rotación!$P:$P,"",0,-1)</f>
        <v/>
      </c>
      <c r="L3699" s="25" t="e">
        <f t="shared" si="244"/>
        <v>#VALUE!</v>
      </c>
      <c r="M3699" s="26">
        <f t="shared" si="245"/>
        <v>0.80952380952380953</v>
      </c>
    </row>
    <row r="3700" spans="1:13" x14ac:dyDescent="0.3">
      <c r="A3700" t="s">
        <v>10531</v>
      </c>
      <c r="B3700" t="s">
        <v>313</v>
      </c>
      <c r="C3700" t="s">
        <v>313</v>
      </c>
      <c r="D3700">
        <v>43000000</v>
      </c>
      <c r="E3700">
        <v>35000000</v>
      </c>
      <c r="F3700" t="s">
        <v>5391</v>
      </c>
      <c r="G3700" s="13">
        <f>IFERROR(IF($F3700="ALTA",$D3700*1.03,
IF($F3700="MEDIA",$D3700*1,
IF($F3700="BAJA",$D3700*0.92,
IF($F3700="LIQUIDAR",_xlfn.XLOOKUP(A3700,Rotación!$A:$A,Rotación!$O:$O,0,0,-1),"")))),"")</f>
        <v>39560000</v>
      </c>
      <c r="H3700" s="13">
        <f>IFERROR(IF($F3700="ALTA",$D3700*1,
IF($F3700="MEDIA",$D3700*0.97,
IF($F3700="BAJA",$D3700*0.9,
IF($F3700="LIQUIDAR",_xlfn.XLOOKUP(A3700,Rotación!$A:$A,Rotación!$O:$O,0,0,-1),"")))),"")</f>
        <v>38700000</v>
      </c>
      <c r="I3700" s="13">
        <f>IFERROR(IF($F3700="ALTA",$D3700*0.97,
IF($F3700="MEDIA",$D3700*0.94,
IF($F3700="BAJA",$D3700*0.87,
IF($F3700="LIQUIDAR",_xlfn.XLOOKUP(A3700,Rotación!$A:$A,Rotación!$O:$O,0,0,-1),"")))),"")</f>
        <v>37410000</v>
      </c>
      <c r="J3700" s="13">
        <f>IFERROR(IF($F3700="ALTA",$D3700*0.94,
IF($F3700="MEDIA",$D3700*0.9,
IF($F3700="BAJA",$D3700*0.85,
IF($F3700="LIQUIDAR",_xlfn.XLOOKUP(A3700,Rotación!$A:$A,Rotación!$O:$O,0,0,-1),"")))),"")</f>
        <v>36550000</v>
      </c>
      <c r="K3700" s="13" t="str">
        <f>_xlfn.XLOOKUP(A3700,Rotación!$A:$A,Rotación!$P:$P,"",0,-1)</f>
        <v/>
      </c>
      <c r="L3700" s="25" t="e">
        <f t="shared" si="244"/>
        <v>#VALUE!</v>
      </c>
      <c r="M3700" s="26">
        <f t="shared" si="245"/>
        <v>0.81395348837209303</v>
      </c>
    </row>
    <row r="3701" spans="1:13" x14ac:dyDescent="0.3">
      <c r="A3701" t="s">
        <v>10608</v>
      </c>
      <c r="B3701" t="s">
        <v>313</v>
      </c>
      <c r="C3701" t="s">
        <v>313</v>
      </c>
      <c r="D3701">
        <v>17300000</v>
      </c>
      <c r="E3701">
        <v>14100000</v>
      </c>
      <c r="F3701" t="s">
        <v>5391</v>
      </c>
      <c r="G3701" s="13">
        <f>IFERROR(IF($F3701="ALTA",$D3701*1.03,
IF($F3701="MEDIA",$D3701*1,
IF($F3701="BAJA",$D3701*0.92,
IF($F3701="LIQUIDAR",_xlfn.XLOOKUP(A3701,Rotación!$A:$A,Rotación!$O:$O,0,0,-1),"")))),"")</f>
        <v>15916000</v>
      </c>
      <c r="H3701" s="13">
        <f>IFERROR(IF($F3701="ALTA",$D3701*1,
IF($F3701="MEDIA",$D3701*0.97,
IF($F3701="BAJA",$D3701*0.9,
IF($F3701="LIQUIDAR",_xlfn.XLOOKUP(A3701,Rotación!$A:$A,Rotación!$O:$O,0,0,-1),"")))),"")</f>
        <v>15570000</v>
      </c>
      <c r="I3701" s="13">
        <f>IFERROR(IF($F3701="ALTA",$D3701*0.97,
IF($F3701="MEDIA",$D3701*0.94,
IF($F3701="BAJA",$D3701*0.87,
IF($F3701="LIQUIDAR",_xlfn.XLOOKUP(A3701,Rotación!$A:$A,Rotación!$O:$O,0,0,-1),"")))),"")</f>
        <v>15051000</v>
      </c>
      <c r="J3701" s="13">
        <f>IFERROR(IF($F3701="ALTA",$D3701*0.94,
IF($F3701="MEDIA",$D3701*0.9,
IF($F3701="BAJA",$D3701*0.85,
IF($F3701="LIQUIDAR",_xlfn.XLOOKUP(A3701,Rotación!$A:$A,Rotación!$O:$O,0,0,-1),"")))),"")</f>
        <v>14705000</v>
      </c>
      <c r="K3701" s="13" t="str">
        <f>_xlfn.XLOOKUP(A3701,Rotación!$A:$A,Rotación!$P:$P,"",0,-1)</f>
        <v/>
      </c>
      <c r="L3701" s="25" t="e">
        <f t="shared" si="244"/>
        <v>#VALUE!</v>
      </c>
      <c r="M3701" s="26">
        <f t="shared" si="245"/>
        <v>0.81502890173410403</v>
      </c>
    </row>
    <row r="3702" spans="1:13" x14ac:dyDescent="0.3">
      <c r="A3702" t="s">
        <v>10610</v>
      </c>
      <c r="B3702" t="s">
        <v>313</v>
      </c>
      <c r="C3702" t="s">
        <v>313</v>
      </c>
      <c r="D3702">
        <v>14500000</v>
      </c>
      <c r="E3702">
        <v>11500000</v>
      </c>
      <c r="F3702" t="s">
        <v>5391</v>
      </c>
      <c r="G3702" s="13">
        <f>IFERROR(IF($F3702="ALTA",$D3702*1.03,
IF($F3702="MEDIA",$D3702*1,
IF($F3702="BAJA",$D3702*0.92,
IF($F3702="LIQUIDAR",_xlfn.XLOOKUP(A3702,Rotación!$A:$A,Rotación!$O:$O,0,0,-1),"")))),"")</f>
        <v>13340000</v>
      </c>
      <c r="H3702" s="13">
        <f>IFERROR(IF($F3702="ALTA",$D3702*1,
IF($F3702="MEDIA",$D3702*0.97,
IF($F3702="BAJA",$D3702*0.9,
IF($F3702="LIQUIDAR",_xlfn.XLOOKUP(A3702,Rotación!$A:$A,Rotación!$O:$O,0,0,-1),"")))),"")</f>
        <v>13050000</v>
      </c>
      <c r="I3702" s="13">
        <f>IFERROR(IF($F3702="ALTA",$D3702*0.97,
IF($F3702="MEDIA",$D3702*0.94,
IF($F3702="BAJA",$D3702*0.87,
IF($F3702="LIQUIDAR",_xlfn.XLOOKUP(A3702,Rotación!$A:$A,Rotación!$O:$O,0,0,-1),"")))),"")</f>
        <v>12615000</v>
      </c>
      <c r="J3702" s="13">
        <f>IFERROR(IF($F3702="ALTA",$D3702*0.94,
IF($F3702="MEDIA",$D3702*0.9,
IF($F3702="BAJA",$D3702*0.85,
IF($F3702="LIQUIDAR",_xlfn.XLOOKUP(A3702,Rotación!$A:$A,Rotación!$O:$O,0,0,-1),"")))),"")</f>
        <v>12325000</v>
      </c>
      <c r="K3702" s="13" t="str">
        <f>_xlfn.XLOOKUP(A3702,Rotación!$A:$A,Rotación!$P:$P,"",0,-1)</f>
        <v/>
      </c>
      <c r="L3702" s="25" t="e">
        <f t="shared" ref="L3702:L3765" si="246">K3702-D3702</f>
        <v>#VALUE!</v>
      </c>
      <c r="M3702" s="26">
        <f t="shared" ref="M3702:M3765" si="247">E3702/D3702</f>
        <v>0.7931034482758621</v>
      </c>
    </row>
    <row r="3703" spans="1:13" x14ac:dyDescent="0.3">
      <c r="A3703" t="s">
        <v>10334</v>
      </c>
      <c r="B3703" t="s">
        <v>313</v>
      </c>
      <c r="C3703" t="s">
        <v>313</v>
      </c>
      <c r="D3703">
        <v>23600000</v>
      </c>
      <c r="E3703">
        <v>19000000</v>
      </c>
      <c r="F3703" t="s">
        <v>5391</v>
      </c>
      <c r="G3703" s="13">
        <f>IFERROR(IF($F3703="ALTA",$D3703*1.03,
IF($F3703="MEDIA",$D3703*1,
IF($F3703="BAJA",$D3703*0.92,
IF($F3703="LIQUIDAR",_xlfn.XLOOKUP(A3703,Rotación!$A:$A,Rotación!$O:$O,0,0,-1),"")))),"")</f>
        <v>21712000</v>
      </c>
      <c r="H3703" s="13">
        <f>IFERROR(IF($F3703="ALTA",$D3703*1,
IF($F3703="MEDIA",$D3703*0.97,
IF($F3703="BAJA",$D3703*0.9,
IF($F3703="LIQUIDAR",_xlfn.XLOOKUP(A3703,Rotación!$A:$A,Rotación!$O:$O,0,0,-1),"")))),"")</f>
        <v>21240000</v>
      </c>
      <c r="I3703" s="13">
        <f>IFERROR(IF($F3703="ALTA",$D3703*0.97,
IF($F3703="MEDIA",$D3703*0.94,
IF($F3703="BAJA",$D3703*0.87,
IF($F3703="LIQUIDAR",_xlfn.XLOOKUP(A3703,Rotación!$A:$A,Rotación!$O:$O,0,0,-1),"")))),"")</f>
        <v>20532000</v>
      </c>
      <c r="J3703" s="13">
        <f>IFERROR(IF($F3703="ALTA",$D3703*0.94,
IF($F3703="MEDIA",$D3703*0.9,
IF($F3703="BAJA",$D3703*0.85,
IF($F3703="LIQUIDAR",_xlfn.XLOOKUP(A3703,Rotación!$A:$A,Rotación!$O:$O,0,0,-1),"")))),"")</f>
        <v>20060000</v>
      </c>
      <c r="K3703" s="13">
        <f>_xlfn.XLOOKUP(A3703,Rotación!$A:$A,Rotación!$P:$P,"",0,-1)</f>
        <v>21990000</v>
      </c>
      <c r="L3703" s="25">
        <f t="shared" si="246"/>
        <v>-1610000</v>
      </c>
      <c r="M3703" s="26">
        <f t="shared" si="247"/>
        <v>0.80508474576271183</v>
      </c>
    </row>
    <row r="3704" spans="1:13" x14ac:dyDescent="0.3">
      <c r="A3704" t="s">
        <v>10612</v>
      </c>
      <c r="B3704" t="s">
        <v>313</v>
      </c>
      <c r="C3704" t="s">
        <v>313</v>
      </c>
      <c r="D3704">
        <v>27700000</v>
      </c>
      <c r="E3704">
        <v>21000000</v>
      </c>
      <c r="F3704" t="s">
        <v>5391</v>
      </c>
      <c r="G3704" s="13">
        <f>IFERROR(IF($F3704="ALTA",$D3704*1.03,
IF($F3704="MEDIA",$D3704*1,
IF($F3704="BAJA",$D3704*0.92,
IF($F3704="LIQUIDAR",_xlfn.XLOOKUP(A3704,Rotación!$A:$A,Rotación!$O:$O,0,0,-1),"")))),"")</f>
        <v>25484000</v>
      </c>
      <c r="H3704" s="13">
        <f>IFERROR(IF($F3704="ALTA",$D3704*1,
IF($F3704="MEDIA",$D3704*0.97,
IF($F3704="BAJA",$D3704*0.9,
IF($F3704="LIQUIDAR",_xlfn.XLOOKUP(A3704,Rotación!$A:$A,Rotación!$O:$O,0,0,-1),"")))),"")</f>
        <v>24930000</v>
      </c>
      <c r="I3704" s="13">
        <f>IFERROR(IF($F3704="ALTA",$D3704*0.97,
IF($F3704="MEDIA",$D3704*0.94,
IF($F3704="BAJA",$D3704*0.87,
IF($F3704="LIQUIDAR",_xlfn.XLOOKUP(A3704,Rotación!$A:$A,Rotación!$O:$O,0,0,-1),"")))),"")</f>
        <v>24099000</v>
      </c>
      <c r="J3704" s="13">
        <f>IFERROR(IF($F3704="ALTA",$D3704*0.94,
IF($F3704="MEDIA",$D3704*0.9,
IF($F3704="BAJA",$D3704*0.85,
IF($F3704="LIQUIDAR",_xlfn.XLOOKUP(A3704,Rotación!$A:$A,Rotación!$O:$O,0,0,-1),"")))),"")</f>
        <v>23545000</v>
      </c>
      <c r="K3704" s="13" t="str">
        <f>_xlfn.XLOOKUP(A3704,Rotación!$A:$A,Rotación!$P:$P,"",0,-1)</f>
        <v/>
      </c>
      <c r="L3704" s="25" t="e">
        <f t="shared" si="246"/>
        <v>#VALUE!</v>
      </c>
      <c r="M3704" s="26">
        <f t="shared" si="247"/>
        <v>0.75812274368231047</v>
      </c>
    </row>
    <row r="3705" spans="1:13" x14ac:dyDescent="0.3">
      <c r="A3705" t="s">
        <v>10614</v>
      </c>
      <c r="B3705" t="s">
        <v>313</v>
      </c>
      <c r="C3705" t="s">
        <v>313</v>
      </c>
      <c r="D3705">
        <v>14700000</v>
      </c>
      <c r="E3705">
        <v>12000000</v>
      </c>
      <c r="F3705" t="s">
        <v>5391</v>
      </c>
      <c r="G3705" s="13">
        <f>IFERROR(IF($F3705="ALTA",$D3705*1.03,
IF($F3705="MEDIA",$D3705*1,
IF($F3705="BAJA",$D3705*0.92,
IF($F3705="LIQUIDAR",_xlfn.XLOOKUP(A3705,Rotación!$A:$A,Rotación!$O:$O,0,0,-1),"")))),"")</f>
        <v>13524000</v>
      </c>
      <c r="H3705" s="13">
        <f>IFERROR(IF($F3705="ALTA",$D3705*1,
IF($F3705="MEDIA",$D3705*0.97,
IF($F3705="BAJA",$D3705*0.9,
IF($F3705="LIQUIDAR",_xlfn.XLOOKUP(A3705,Rotación!$A:$A,Rotación!$O:$O,0,0,-1),"")))),"")</f>
        <v>13230000</v>
      </c>
      <c r="I3705" s="13">
        <f>IFERROR(IF($F3705="ALTA",$D3705*0.97,
IF($F3705="MEDIA",$D3705*0.94,
IF($F3705="BAJA",$D3705*0.87,
IF($F3705="LIQUIDAR",_xlfn.XLOOKUP(A3705,Rotación!$A:$A,Rotación!$O:$O,0,0,-1),"")))),"")</f>
        <v>12789000</v>
      </c>
      <c r="J3705" s="13">
        <f>IFERROR(IF($F3705="ALTA",$D3705*0.94,
IF($F3705="MEDIA",$D3705*0.9,
IF($F3705="BAJA",$D3705*0.85,
IF($F3705="LIQUIDAR",_xlfn.XLOOKUP(A3705,Rotación!$A:$A,Rotación!$O:$O,0,0,-1),"")))),"")</f>
        <v>12495000</v>
      </c>
      <c r="K3705" s="13" t="str">
        <f>_xlfn.XLOOKUP(A3705,Rotación!$A:$A,Rotación!$P:$P,"",0,-1)</f>
        <v/>
      </c>
      <c r="L3705" s="25" t="e">
        <f t="shared" si="246"/>
        <v>#VALUE!</v>
      </c>
      <c r="M3705" s="26">
        <f t="shared" si="247"/>
        <v>0.81632653061224492</v>
      </c>
    </row>
    <row r="3706" spans="1:13" x14ac:dyDescent="0.3">
      <c r="A3706" t="s">
        <v>10616</v>
      </c>
      <c r="B3706" t="s">
        <v>313</v>
      </c>
      <c r="C3706" t="s">
        <v>313</v>
      </c>
      <c r="D3706">
        <v>11400000</v>
      </c>
      <c r="E3706">
        <v>8200000</v>
      </c>
      <c r="F3706" t="s">
        <v>5391</v>
      </c>
      <c r="G3706" s="13">
        <f>IFERROR(IF($F3706="ALTA",$D3706*1.03,
IF($F3706="MEDIA",$D3706*1,
IF($F3706="BAJA",$D3706*0.92,
IF($F3706="LIQUIDAR",_xlfn.XLOOKUP(A3706,Rotación!$A:$A,Rotación!$O:$O,0,0,-1),"")))),"")</f>
        <v>10488000</v>
      </c>
      <c r="H3706" s="13">
        <f>IFERROR(IF($F3706="ALTA",$D3706*1,
IF($F3706="MEDIA",$D3706*0.97,
IF($F3706="BAJA",$D3706*0.9,
IF($F3706="LIQUIDAR",_xlfn.XLOOKUP(A3706,Rotación!$A:$A,Rotación!$O:$O,0,0,-1),"")))),"")</f>
        <v>10260000</v>
      </c>
      <c r="I3706" s="13">
        <f>IFERROR(IF($F3706="ALTA",$D3706*0.97,
IF($F3706="MEDIA",$D3706*0.94,
IF($F3706="BAJA",$D3706*0.87,
IF($F3706="LIQUIDAR",_xlfn.XLOOKUP(A3706,Rotación!$A:$A,Rotación!$O:$O,0,0,-1),"")))),"")</f>
        <v>9918000</v>
      </c>
      <c r="J3706" s="13">
        <f>IFERROR(IF($F3706="ALTA",$D3706*0.94,
IF($F3706="MEDIA",$D3706*0.9,
IF($F3706="BAJA",$D3706*0.85,
IF($F3706="LIQUIDAR",_xlfn.XLOOKUP(A3706,Rotación!$A:$A,Rotación!$O:$O,0,0,-1),"")))),"")</f>
        <v>9690000</v>
      </c>
      <c r="K3706" s="13" t="str">
        <f>_xlfn.XLOOKUP(A3706,Rotación!$A:$A,Rotación!$P:$P,"",0,-1)</f>
        <v/>
      </c>
      <c r="L3706" s="25" t="e">
        <f t="shared" si="246"/>
        <v>#VALUE!</v>
      </c>
      <c r="M3706" s="26">
        <f t="shared" si="247"/>
        <v>0.7192982456140351</v>
      </c>
    </row>
    <row r="3707" spans="1:13" x14ac:dyDescent="0.3">
      <c r="A3707" t="s">
        <v>10619</v>
      </c>
      <c r="B3707" t="s">
        <v>313</v>
      </c>
      <c r="C3707" t="s">
        <v>313</v>
      </c>
      <c r="D3707">
        <v>9600000</v>
      </c>
      <c r="E3707">
        <v>7500000</v>
      </c>
      <c r="F3707" t="s">
        <v>4033</v>
      </c>
      <c r="G3707" s="13">
        <f>IFERROR(IF($F3707="ALTA",$D3707*1.03,
IF($F3707="MEDIA",$D3707*1,
IF($F3707="BAJA",$D3707*0.92,
IF($F3707="LIQUIDAR",_xlfn.XLOOKUP(A3707,Rotación!$A:$A,Rotación!$O:$O,0,0,-1),"")))),"")</f>
        <v>9600000</v>
      </c>
      <c r="H3707" s="13">
        <f>IFERROR(IF($F3707="ALTA",$D3707*1,
IF($F3707="MEDIA",$D3707*0.97,
IF($F3707="BAJA",$D3707*0.9,
IF($F3707="LIQUIDAR",_xlfn.XLOOKUP(A3707,Rotación!$A:$A,Rotación!$O:$O,0,0,-1),"")))),"")</f>
        <v>9312000</v>
      </c>
      <c r="I3707" s="13">
        <f>IFERROR(IF($F3707="ALTA",$D3707*0.97,
IF($F3707="MEDIA",$D3707*0.94,
IF($F3707="BAJA",$D3707*0.87,
IF($F3707="LIQUIDAR",_xlfn.XLOOKUP(A3707,Rotación!$A:$A,Rotación!$O:$O,0,0,-1),"")))),"")</f>
        <v>9024000</v>
      </c>
      <c r="J3707" s="13">
        <f>IFERROR(IF($F3707="ALTA",$D3707*0.94,
IF($F3707="MEDIA",$D3707*0.9,
IF($F3707="BAJA",$D3707*0.85,
IF($F3707="LIQUIDAR",_xlfn.XLOOKUP(A3707,Rotación!$A:$A,Rotación!$O:$O,0,0,-1),"")))),"")</f>
        <v>8640000</v>
      </c>
      <c r="K3707" s="13" t="str">
        <f>_xlfn.XLOOKUP(A3707,Rotación!$A:$A,Rotación!$P:$P,"",0,-1)</f>
        <v/>
      </c>
      <c r="L3707" s="25" t="e">
        <f t="shared" si="246"/>
        <v>#VALUE!</v>
      </c>
      <c r="M3707" s="26">
        <f t="shared" si="247"/>
        <v>0.78125</v>
      </c>
    </row>
    <row r="3708" spans="1:13" x14ac:dyDescent="0.3">
      <c r="A3708" t="s">
        <v>10621</v>
      </c>
      <c r="B3708" t="s">
        <v>313</v>
      </c>
      <c r="C3708" t="s">
        <v>313</v>
      </c>
      <c r="D3708">
        <v>14700000</v>
      </c>
      <c r="E3708">
        <v>11500000</v>
      </c>
      <c r="F3708" t="s">
        <v>4033</v>
      </c>
      <c r="G3708" s="13">
        <f>IFERROR(IF($F3708="ALTA",$D3708*1.03,
IF($F3708="MEDIA",$D3708*1,
IF($F3708="BAJA",$D3708*0.92,
IF($F3708="LIQUIDAR",_xlfn.XLOOKUP(A3708,Rotación!$A:$A,Rotación!$O:$O,0,0,-1),"")))),"")</f>
        <v>14700000</v>
      </c>
      <c r="H3708" s="13">
        <f>IFERROR(IF($F3708="ALTA",$D3708*1,
IF($F3708="MEDIA",$D3708*0.97,
IF($F3708="BAJA",$D3708*0.9,
IF($F3708="LIQUIDAR",_xlfn.XLOOKUP(A3708,Rotación!$A:$A,Rotación!$O:$O,0,0,-1),"")))),"")</f>
        <v>14259000</v>
      </c>
      <c r="I3708" s="13">
        <f>IFERROR(IF($F3708="ALTA",$D3708*0.97,
IF($F3708="MEDIA",$D3708*0.94,
IF($F3708="BAJA",$D3708*0.87,
IF($F3708="LIQUIDAR",_xlfn.XLOOKUP(A3708,Rotación!$A:$A,Rotación!$O:$O,0,0,-1),"")))),"")</f>
        <v>13818000</v>
      </c>
      <c r="J3708" s="13">
        <f>IFERROR(IF($F3708="ALTA",$D3708*0.94,
IF($F3708="MEDIA",$D3708*0.9,
IF($F3708="BAJA",$D3708*0.85,
IF($F3708="LIQUIDAR",_xlfn.XLOOKUP(A3708,Rotación!$A:$A,Rotación!$O:$O,0,0,-1),"")))),"")</f>
        <v>13230000</v>
      </c>
      <c r="K3708" s="13" t="str">
        <f>_xlfn.XLOOKUP(A3708,Rotación!$A:$A,Rotación!$P:$P,"",0,-1)</f>
        <v/>
      </c>
      <c r="L3708" s="25" t="e">
        <f t="shared" si="246"/>
        <v>#VALUE!</v>
      </c>
      <c r="M3708" s="26">
        <f t="shared" si="247"/>
        <v>0.78231292517006801</v>
      </c>
    </row>
    <row r="3709" spans="1:13" x14ac:dyDescent="0.3">
      <c r="A3709" t="s">
        <v>10760</v>
      </c>
      <c r="B3709" t="s">
        <v>313</v>
      </c>
      <c r="C3709" t="s">
        <v>313</v>
      </c>
      <c r="D3709">
        <v>14700000</v>
      </c>
      <c r="E3709">
        <v>11000000</v>
      </c>
      <c r="F3709" t="s">
        <v>5391</v>
      </c>
      <c r="G3709" s="13">
        <f>IFERROR(IF($F3709="ALTA",$D3709*1.03,
IF($F3709="MEDIA",$D3709*1,
IF($F3709="BAJA",$D3709*0.92,
IF($F3709="LIQUIDAR",_xlfn.XLOOKUP(A3709,Rotación!$A:$A,Rotación!$O:$O,0,0,-1),"")))),"")</f>
        <v>13524000</v>
      </c>
      <c r="H3709" s="13">
        <f>IFERROR(IF($F3709="ALTA",$D3709*1,
IF($F3709="MEDIA",$D3709*0.97,
IF($F3709="BAJA",$D3709*0.9,
IF($F3709="LIQUIDAR",_xlfn.XLOOKUP(A3709,Rotación!$A:$A,Rotación!$O:$O,0,0,-1),"")))),"")</f>
        <v>13230000</v>
      </c>
      <c r="I3709" s="13">
        <f>IFERROR(IF($F3709="ALTA",$D3709*0.97,
IF($F3709="MEDIA",$D3709*0.94,
IF($F3709="BAJA",$D3709*0.87,
IF($F3709="LIQUIDAR",_xlfn.XLOOKUP(A3709,Rotación!$A:$A,Rotación!$O:$O,0,0,-1),"")))),"")</f>
        <v>12789000</v>
      </c>
      <c r="J3709" s="13">
        <f>IFERROR(IF($F3709="ALTA",$D3709*0.94,
IF($F3709="MEDIA",$D3709*0.9,
IF($F3709="BAJA",$D3709*0.85,
IF($F3709="LIQUIDAR",_xlfn.XLOOKUP(A3709,Rotación!$A:$A,Rotación!$O:$O,0,0,-1),"")))),"")</f>
        <v>12495000</v>
      </c>
      <c r="K3709" s="13">
        <f>_xlfn.XLOOKUP(A3709,Rotación!$A:$A,Rotación!$P:$P,"",0,-1)</f>
        <v>13990000</v>
      </c>
      <c r="L3709" s="25">
        <f t="shared" si="246"/>
        <v>-710000</v>
      </c>
      <c r="M3709" s="26">
        <f t="shared" si="247"/>
        <v>0.74829931972789121</v>
      </c>
    </row>
    <row r="3710" spans="1:13" x14ac:dyDescent="0.3">
      <c r="A3710" t="s">
        <v>10623</v>
      </c>
      <c r="B3710" t="s">
        <v>313</v>
      </c>
      <c r="C3710" t="s">
        <v>313</v>
      </c>
      <c r="D3710">
        <v>18900000</v>
      </c>
      <c r="E3710">
        <v>16200000</v>
      </c>
      <c r="F3710" t="s">
        <v>5391</v>
      </c>
      <c r="G3710" s="13">
        <f>IFERROR(IF($F3710="ALTA",$D3710*1.03,
IF($F3710="MEDIA",$D3710*1,
IF($F3710="BAJA",$D3710*0.92,
IF($F3710="LIQUIDAR",_xlfn.XLOOKUP(A3710,Rotación!$A:$A,Rotación!$O:$O,0,0,-1),"")))),"")</f>
        <v>17388000</v>
      </c>
      <c r="H3710" s="13">
        <f>IFERROR(IF($F3710="ALTA",$D3710*1,
IF($F3710="MEDIA",$D3710*0.97,
IF($F3710="BAJA",$D3710*0.9,
IF($F3710="LIQUIDAR",_xlfn.XLOOKUP(A3710,Rotación!$A:$A,Rotación!$O:$O,0,0,-1),"")))),"")</f>
        <v>17010000</v>
      </c>
      <c r="I3710" s="13">
        <f>IFERROR(IF($F3710="ALTA",$D3710*0.97,
IF($F3710="MEDIA",$D3710*0.94,
IF($F3710="BAJA",$D3710*0.87,
IF($F3710="LIQUIDAR",_xlfn.XLOOKUP(A3710,Rotación!$A:$A,Rotación!$O:$O,0,0,-1),"")))),"")</f>
        <v>16443000</v>
      </c>
      <c r="J3710" s="13">
        <f>IFERROR(IF($F3710="ALTA",$D3710*0.94,
IF($F3710="MEDIA",$D3710*0.9,
IF($F3710="BAJA",$D3710*0.85,
IF($F3710="LIQUIDAR",_xlfn.XLOOKUP(A3710,Rotación!$A:$A,Rotación!$O:$O,0,0,-1),"")))),"")</f>
        <v>16065000</v>
      </c>
      <c r="K3710" s="13" t="str">
        <f>_xlfn.XLOOKUP(A3710,Rotación!$A:$A,Rotación!$P:$P,"",0,-1)</f>
        <v/>
      </c>
      <c r="L3710" s="25" t="e">
        <f t="shared" si="246"/>
        <v>#VALUE!</v>
      </c>
      <c r="M3710" s="26">
        <f t="shared" si="247"/>
        <v>0.8571428571428571</v>
      </c>
    </row>
    <row r="3711" spans="1:13" x14ac:dyDescent="0.3">
      <c r="A3711" t="s">
        <v>10761</v>
      </c>
      <c r="B3711" t="s">
        <v>313</v>
      </c>
      <c r="C3711" t="s">
        <v>313</v>
      </c>
      <c r="D3711">
        <v>9400000</v>
      </c>
      <c r="E3711">
        <v>8000000</v>
      </c>
      <c r="F3711" t="s">
        <v>5391</v>
      </c>
      <c r="G3711" s="13">
        <f>IFERROR(IF($F3711="ALTA",$D3711*1.03,
IF($F3711="MEDIA",$D3711*1,
IF($F3711="BAJA",$D3711*0.92,
IF($F3711="LIQUIDAR",_xlfn.XLOOKUP(A3711,Rotación!$A:$A,Rotación!$O:$O,0,0,-1),"")))),"")</f>
        <v>8648000</v>
      </c>
      <c r="H3711" s="13">
        <f>IFERROR(IF($F3711="ALTA",$D3711*1,
IF($F3711="MEDIA",$D3711*0.97,
IF($F3711="BAJA",$D3711*0.9,
IF($F3711="LIQUIDAR",_xlfn.XLOOKUP(A3711,Rotación!$A:$A,Rotación!$O:$O,0,0,-1),"")))),"")</f>
        <v>8460000</v>
      </c>
      <c r="I3711" s="13">
        <f>IFERROR(IF($F3711="ALTA",$D3711*0.97,
IF($F3711="MEDIA",$D3711*0.94,
IF($F3711="BAJA",$D3711*0.87,
IF($F3711="LIQUIDAR",_xlfn.XLOOKUP(A3711,Rotación!$A:$A,Rotación!$O:$O,0,0,-1),"")))),"")</f>
        <v>8178000</v>
      </c>
      <c r="J3711" s="13">
        <f>IFERROR(IF($F3711="ALTA",$D3711*0.94,
IF($F3711="MEDIA",$D3711*0.9,
IF($F3711="BAJA",$D3711*0.85,
IF($F3711="LIQUIDAR",_xlfn.XLOOKUP(A3711,Rotación!$A:$A,Rotación!$O:$O,0,0,-1),"")))),"")</f>
        <v>7990000</v>
      </c>
      <c r="K3711" s="13" t="str">
        <f>_xlfn.XLOOKUP(A3711,Rotación!$A:$A,Rotación!$P:$P,"",0,-1)</f>
        <v/>
      </c>
      <c r="L3711" s="25" t="e">
        <f t="shared" si="246"/>
        <v>#VALUE!</v>
      </c>
      <c r="M3711" s="26">
        <f t="shared" si="247"/>
        <v>0.85106382978723405</v>
      </c>
    </row>
    <row r="3712" spans="1:13" x14ac:dyDescent="0.3">
      <c r="A3712" t="s">
        <v>10762</v>
      </c>
      <c r="B3712" t="s">
        <v>313</v>
      </c>
      <c r="C3712" t="s">
        <v>313</v>
      </c>
      <c r="D3712">
        <v>7200000</v>
      </c>
      <c r="E3712">
        <v>5600000</v>
      </c>
      <c r="F3712" t="s">
        <v>5391</v>
      </c>
      <c r="G3712" s="13">
        <f>IFERROR(IF($F3712="ALTA",$D3712*1.03,
IF($F3712="MEDIA",$D3712*1,
IF($F3712="BAJA",$D3712*0.92,
IF($F3712="LIQUIDAR",_xlfn.XLOOKUP(A3712,Rotación!$A:$A,Rotación!$O:$O,0,0,-1),"")))),"")</f>
        <v>6624000</v>
      </c>
      <c r="H3712" s="13">
        <f>IFERROR(IF($F3712="ALTA",$D3712*1,
IF($F3712="MEDIA",$D3712*0.97,
IF($F3712="BAJA",$D3712*0.9,
IF($F3712="LIQUIDAR",_xlfn.XLOOKUP(A3712,Rotación!$A:$A,Rotación!$O:$O,0,0,-1),"")))),"")</f>
        <v>6480000</v>
      </c>
      <c r="I3712" s="13">
        <f>IFERROR(IF($F3712="ALTA",$D3712*0.97,
IF($F3712="MEDIA",$D3712*0.94,
IF($F3712="BAJA",$D3712*0.87,
IF($F3712="LIQUIDAR",_xlfn.XLOOKUP(A3712,Rotación!$A:$A,Rotación!$O:$O,0,0,-1),"")))),"")</f>
        <v>6264000</v>
      </c>
      <c r="J3712" s="13">
        <f>IFERROR(IF($F3712="ALTA",$D3712*0.94,
IF($F3712="MEDIA",$D3712*0.9,
IF($F3712="BAJA",$D3712*0.85,
IF($F3712="LIQUIDAR",_xlfn.XLOOKUP(A3712,Rotación!$A:$A,Rotación!$O:$O,0,0,-1),"")))),"")</f>
        <v>6120000</v>
      </c>
      <c r="K3712" s="13" t="str">
        <f>_xlfn.XLOOKUP(A3712,Rotación!$A:$A,Rotación!$P:$P,"",0,-1)</f>
        <v/>
      </c>
      <c r="L3712" s="25" t="e">
        <f t="shared" si="246"/>
        <v>#VALUE!</v>
      </c>
      <c r="M3712" s="26">
        <f t="shared" si="247"/>
        <v>0.77777777777777779</v>
      </c>
    </row>
    <row r="3713" spans="1:13" x14ac:dyDescent="0.3">
      <c r="A3713" t="s">
        <v>10628</v>
      </c>
      <c r="B3713" t="s">
        <v>313</v>
      </c>
      <c r="C3713" t="s">
        <v>313</v>
      </c>
      <c r="D3713">
        <v>14800000</v>
      </c>
      <c r="E3713">
        <v>12000000</v>
      </c>
      <c r="F3713" t="s">
        <v>5391</v>
      </c>
      <c r="G3713" s="13">
        <f>IFERROR(IF($F3713="ALTA",$D3713*1.03,
IF($F3713="MEDIA",$D3713*1,
IF($F3713="BAJA",$D3713*0.92,
IF($F3713="LIQUIDAR",_xlfn.XLOOKUP(A3713,Rotación!$A:$A,Rotación!$O:$O,0,0,-1),"")))),"")</f>
        <v>13616000</v>
      </c>
      <c r="H3713" s="13">
        <f>IFERROR(IF($F3713="ALTA",$D3713*1,
IF($F3713="MEDIA",$D3713*0.97,
IF($F3713="BAJA",$D3713*0.9,
IF($F3713="LIQUIDAR",_xlfn.XLOOKUP(A3713,Rotación!$A:$A,Rotación!$O:$O,0,0,-1),"")))),"")</f>
        <v>13320000</v>
      </c>
      <c r="I3713" s="13">
        <f>IFERROR(IF($F3713="ALTA",$D3713*0.97,
IF($F3713="MEDIA",$D3713*0.94,
IF($F3713="BAJA",$D3713*0.87,
IF($F3713="LIQUIDAR",_xlfn.XLOOKUP(A3713,Rotación!$A:$A,Rotación!$O:$O,0,0,-1),"")))),"")</f>
        <v>12876000</v>
      </c>
      <c r="J3713" s="13">
        <f>IFERROR(IF($F3713="ALTA",$D3713*0.94,
IF($F3713="MEDIA",$D3713*0.9,
IF($F3713="BAJA",$D3713*0.85,
IF($F3713="LIQUIDAR",_xlfn.XLOOKUP(A3713,Rotación!$A:$A,Rotación!$O:$O,0,0,-1),"")))),"")</f>
        <v>12580000</v>
      </c>
      <c r="K3713" s="13" t="str">
        <f>_xlfn.XLOOKUP(A3713,Rotación!$A:$A,Rotación!$P:$P,"",0,-1)</f>
        <v/>
      </c>
      <c r="L3713" s="25" t="e">
        <f t="shared" si="246"/>
        <v>#VALUE!</v>
      </c>
      <c r="M3713" s="26">
        <f t="shared" si="247"/>
        <v>0.81081081081081086</v>
      </c>
    </row>
    <row r="3714" spans="1:13" x14ac:dyDescent="0.3">
      <c r="A3714" t="s">
        <v>10677</v>
      </c>
      <c r="B3714" t="s">
        <v>313</v>
      </c>
      <c r="C3714" t="s">
        <v>313</v>
      </c>
      <c r="D3714">
        <v>8600000</v>
      </c>
      <c r="E3714">
        <v>6500000</v>
      </c>
      <c r="F3714" t="s">
        <v>5391</v>
      </c>
      <c r="G3714" s="13">
        <f>IFERROR(IF($F3714="ALTA",$D3714*1.03,
IF($F3714="MEDIA",$D3714*1,
IF($F3714="BAJA",$D3714*0.92,
IF($F3714="LIQUIDAR",_xlfn.XLOOKUP(A3714,Rotación!$A:$A,Rotación!$O:$O,0,0,-1),"")))),"")</f>
        <v>7912000</v>
      </c>
      <c r="H3714" s="13">
        <f>IFERROR(IF($F3714="ALTA",$D3714*1,
IF($F3714="MEDIA",$D3714*0.97,
IF($F3714="BAJA",$D3714*0.9,
IF($F3714="LIQUIDAR",_xlfn.XLOOKUP(A3714,Rotación!$A:$A,Rotación!$O:$O,0,0,-1),"")))),"")</f>
        <v>7740000</v>
      </c>
      <c r="I3714" s="13">
        <f>IFERROR(IF($F3714="ALTA",$D3714*0.97,
IF($F3714="MEDIA",$D3714*0.94,
IF($F3714="BAJA",$D3714*0.87,
IF($F3714="LIQUIDAR",_xlfn.XLOOKUP(A3714,Rotación!$A:$A,Rotación!$O:$O,0,0,-1),"")))),"")</f>
        <v>7482000</v>
      </c>
      <c r="J3714" s="13">
        <f>IFERROR(IF($F3714="ALTA",$D3714*0.94,
IF($F3714="MEDIA",$D3714*0.9,
IF($F3714="BAJA",$D3714*0.85,
IF($F3714="LIQUIDAR",_xlfn.XLOOKUP(A3714,Rotación!$A:$A,Rotación!$O:$O,0,0,-1),"")))),"")</f>
        <v>7310000</v>
      </c>
      <c r="K3714" s="13" t="str">
        <f>_xlfn.XLOOKUP(A3714,Rotación!$A:$A,Rotación!$P:$P,"",0,-1)</f>
        <v/>
      </c>
      <c r="L3714" s="25" t="e">
        <f t="shared" si="246"/>
        <v>#VALUE!</v>
      </c>
      <c r="M3714" s="26">
        <f t="shared" si="247"/>
        <v>0.7558139534883721</v>
      </c>
    </row>
    <row r="3715" spans="1:13" x14ac:dyDescent="0.3">
      <c r="A3715" t="s">
        <v>5638</v>
      </c>
      <c r="B3715" t="s">
        <v>62</v>
      </c>
      <c r="C3715" t="s">
        <v>4231</v>
      </c>
      <c r="D3715">
        <v>11700000</v>
      </c>
      <c r="E3715">
        <v>9100000</v>
      </c>
      <c r="F3715" t="s">
        <v>5391</v>
      </c>
      <c r="G3715" s="13">
        <f>IFERROR(IF($F3715="ALTA",$D3715*1.03,
IF($F3715="MEDIA",$D3715*1,
IF($F3715="BAJA",$D3715*0.92,
IF($F3715="LIQUIDAR",_xlfn.XLOOKUP(A3715,Rotación!$A:$A,Rotación!$O:$O,0,0,-1),"")))),"")</f>
        <v>10764000</v>
      </c>
      <c r="H3715" s="13">
        <f>IFERROR(IF($F3715="ALTA",$D3715*1,
IF($F3715="MEDIA",$D3715*0.97,
IF($F3715="BAJA",$D3715*0.9,
IF($F3715="LIQUIDAR",_xlfn.XLOOKUP(A3715,Rotación!$A:$A,Rotación!$O:$O,0,0,-1),"")))),"")</f>
        <v>10530000</v>
      </c>
      <c r="I3715" s="13">
        <f>IFERROR(IF($F3715="ALTA",$D3715*0.97,
IF($F3715="MEDIA",$D3715*0.94,
IF($F3715="BAJA",$D3715*0.87,
IF($F3715="LIQUIDAR",_xlfn.XLOOKUP(A3715,Rotación!$A:$A,Rotación!$O:$O,0,0,-1),"")))),"")</f>
        <v>10179000</v>
      </c>
      <c r="J3715" s="13">
        <f>IFERROR(IF($F3715="ALTA",$D3715*0.94,
IF($F3715="MEDIA",$D3715*0.9,
IF($F3715="BAJA",$D3715*0.85,
IF($F3715="LIQUIDAR",_xlfn.XLOOKUP(A3715,Rotación!$A:$A,Rotación!$O:$O,0,0,-1),"")))),"")</f>
        <v>9945000</v>
      </c>
      <c r="K3715" s="13" t="str">
        <f>_xlfn.XLOOKUP(A3715,Rotación!$A:$A,Rotación!$P:$P,"",0,-1)</f>
        <v/>
      </c>
      <c r="L3715" s="25" t="e">
        <f t="shared" si="246"/>
        <v>#VALUE!</v>
      </c>
      <c r="M3715" s="26">
        <f t="shared" si="247"/>
        <v>0.77777777777777779</v>
      </c>
    </row>
    <row r="3716" spans="1:13" x14ac:dyDescent="0.3">
      <c r="A3716" t="s">
        <v>5998</v>
      </c>
      <c r="B3716" t="s">
        <v>313</v>
      </c>
      <c r="C3716" t="s">
        <v>313</v>
      </c>
      <c r="D3716">
        <v>14800000</v>
      </c>
      <c r="E3716">
        <v>11500000</v>
      </c>
      <c r="F3716" t="s">
        <v>5391</v>
      </c>
      <c r="G3716" s="13">
        <f>IFERROR(IF($F3716="ALTA",$D3716*1.03,
IF($F3716="MEDIA",$D3716*1,
IF($F3716="BAJA",$D3716*0.92,
IF($F3716="LIQUIDAR",_xlfn.XLOOKUP(A3716,Rotación!$A:$A,Rotación!$O:$O,0,0,-1),"")))),"")</f>
        <v>13616000</v>
      </c>
      <c r="H3716" s="13">
        <f>IFERROR(IF($F3716="ALTA",$D3716*1,
IF($F3716="MEDIA",$D3716*0.97,
IF($F3716="BAJA",$D3716*0.9,
IF($F3716="LIQUIDAR",_xlfn.XLOOKUP(A3716,Rotación!$A:$A,Rotación!$O:$O,0,0,-1),"")))),"")</f>
        <v>13320000</v>
      </c>
      <c r="I3716" s="13">
        <f>IFERROR(IF($F3716="ALTA",$D3716*0.97,
IF($F3716="MEDIA",$D3716*0.94,
IF($F3716="BAJA",$D3716*0.87,
IF($F3716="LIQUIDAR",_xlfn.XLOOKUP(A3716,Rotación!$A:$A,Rotación!$O:$O,0,0,-1),"")))),"")</f>
        <v>12876000</v>
      </c>
      <c r="J3716" s="13">
        <f>IFERROR(IF($F3716="ALTA",$D3716*0.94,
IF($F3716="MEDIA",$D3716*0.9,
IF($F3716="BAJA",$D3716*0.85,
IF($F3716="LIQUIDAR",_xlfn.XLOOKUP(A3716,Rotación!$A:$A,Rotación!$O:$O,0,0,-1),"")))),"")</f>
        <v>12580000</v>
      </c>
      <c r="K3716" s="13" t="str">
        <f>_xlfn.XLOOKUP(A3716,Rotación!$A:$A,Rotación!$P:$P,"",0,-1)</f>
        <v/>
      </c>
      <c r="L3716" s="25" t="e">
        <f t="shared" si="246"/>
        <v>#VALUE!</v>
      </c>
      <c r="M3716" s="26">
        <f t="shared" si="247"/>
        <v>0.77702702702702697</v>
      </c>
    </row>
    <row r="3717" spans="1:13" x14ac:dyDescent="0.3">
      <c r="A3717" t="s">
        <v>10632</v>
      </c>
      <c r="B3717" t="s">
        <v>313</v>
      </c>
      <c r="C3717" t="s">
        <v>313</v>
      </c>
      <c r="D3717">
        <v>10900000</v>
      </c>
      <c r="E3717">
        <v>8500000</v>
      </c>
      <c r="F3717" t="s">
        <v>4033</v>
      </c>
      <c r="G3717" s="13">
        <f>IFERROR(IF($F3717="ALTA",$D3717*1.03,
IF($F3717="MEDIA",$D3717*1,
IF($F3717="BAJA",$D3717*0.92,
IF($F3717="LIQUIDAR",_xlfn.XLOOKUP(A3717,Rotación!$A:$A,Rotación!$O:$O,0,0,-1),"")))),"")</f>
        <v>10900000</v>
      </c>
      <c r="H3717" s="13">
        <f>IFERROR(IF($F3717="ALTA",$D3717*1,
IF($F3717="MEDIA",$D3717*0.97,
IF($F3717="BAJA",$D3717*0.9,
IF($F3717="LIQUIDAR",_xlfn.XLOOKUP(A3717,Rotación!$A:$A,Rotación!$O:$O,0,0,-1),"")))),"")</f>
        <v>10573000</v>
      </c>
      <c r="I3717" s="13">
        <f>IFERROR(IF($F3717="ALTA",$D3717*0.97,
IF($F3717="MEDIA",$D3717*0.94,
IF($F3717="BAJA",$D3717*0.87,
IF($F3717="LIQUIDAR",_xlfn.XLOOKUP(A3717,Rotación!$A:$A,Rotación!$O:$O,0,0,-1),"")))),"")</f>
        <v>10246000</v>
      </c>
      <c r="J3717" s="13">
        <f>IFERROR(IF($F3717="ALTA",$D3717*0.94,
IF($F3717="MEDIA",$D3717*0.9,
IF($F3717="BAJA",$D3717*0.85,
IF($F3717="LIQUIDAR",_xlfn.XLOOKUP(A3717,Rotación!$A:$A,Rotación!$O:$O,0,0,-1),"")))),"")</f>
        <v>9810000</v>
      </c>
      <c r="K3717" s="13" t="str">
        <f>_xlfn.XLOOKUP(A3717,Rotación!$A:$A,Rotación!$P:$P,"",0,-1)</f>
        <v/>
      </c>
      <c r="L3717" s="25" t="e">
        <f t="shared" si="246"/>
        <v>#VALUE!</v>
      </c>
      <c r="M3717" s="26">
        <f t="shared" si="247"/>
        <v>0.77981651376146788</v>
      </c>
    </row>
    <row r="3718" spans="1:13" x14ac:dyDescent="0.3">
      <c r="A3718" t="s">
        <v>10634</v>
      </c>
      <c r="B3718" t="s">
        <v>313</v>
      </c>
      <c r="C3718" t="s">
        <v>313</v>
      </c>
      <c r="D3718">
        <v>10400000</v>
      </c>
      <c r="E3718">
        <v>8600000</v>
      </c>
      <c r="F3718" t="s">
        <v>4033</v>
      </c>
      <c r="G3718" s="13">
        <f>IFERROR(IF($F3718="ALTA",$D3718*1.03,
IF($F3718="MEDIA",$D3718*1,
IF($F3718="BAJA",$D3718*0.92,
IF($F3718="LIQUIDAR",_xlfn.XLOOKUP(A3718,Rotación!$A:$A,Rotación!$O:$O,0,0,-1),"")))),"")</f>
        <v>10400000</v>
      </c>
      <c r="H3718" s="13">
        <f>IFERROR(IF($F3718="ALTA",$D3718*1,
IF($F3718="MEDIA",$D3718*0.97,
IF($F3718="BAJA",$D3718*0.9,
IF($F3718="LIQUIDAR",_xlfn.XLOOKUP(A3718,Rotación!$A:$A,Rotación!$O:$O,0,0,-1),"")))),"")</f>
        <v>10088000</v>
      </c>
      <c r="I3718" s="13">
        <f>IFERROR(IF($F3718="ALTA",$D3718*0.97,
IF($F3718="MEDIA",$D3718*0.94,
IF($F3718="BAJA",$D3718*0.87,
IF($F3718="LIQUIDAR",_xlfn.XLOOKUP(A3718,Rotación!$A:$A,Rotación!$O:$O,0,0,-1),"")))),"")</f>
        <v>9776000</v>
      </c>
      <c r="J3718" s="13">
        <f>IFERROR(IF($F3718="ALTA",$D3718*0.94,
IF($F3718="MEDIA",$D3718*0.9,
IF($F3718="BAJA",$D3718*0.85,
IF($F3718="LIQUIDAR",_xlfn.XLOOKUP(A3718,Rotación!$A:$A,Rotación!$O:$O,0,0,-1),"")))),"")</f>
        <v>9360000</v>
      </c>
      <c r="K3718" s="13" t="str">
        <f>_xlfn.XLOOKUP(A3718,Rotación!$A:$A,Rotación!$P:$P,"",0,-1)</f>
        <v/>
      </c>
      <c r="L3718" s="25" t="e">
        <f t="shared" si="246"/>
        <v>#VALUE!</v>
      </c>
      <c r="M3718" s="26">
        <f t="shared" si="247"/>
        <v>0.82692307692307687</v>
      </c>
    </row>
    <row r="3719" spans="1:13" x14ac:dyDescent="0.3">
      <c r="A3719" t="s">
        <v>9611</v>
      </c>
      <c r="B3719" t="s">
        <v>313</v>
      </c>
      <c r="C3719" t="s">
        <v>313</v>
      </c>
      <c r="D3719">
        <v>9000000</v>
      </c>
      <c r="E3719">
        <v>7300000</v>
      </c>
      <c r="F3719" t="s">
        <v>4033</v>
      </c>
      <c r="G3719" s="13">
        <f>IFERROR(IF($F3719="ALTA",$D3719*1.03,
IF($F3719="MEDIA",$D3719*1,
IF($F3719="BAJA",$D3719*0.92,
IF($F3719="LIQUIDAR",_xlfn.XLOOKUP(A3719,Rotación!$A:$A,Rotación!$O:$O,0,0,-1),"")))),"")</f>
        <v>9000000</v>
      </c>
      <c r="H3719" s="13">
        <f>IFERROR(IF($F3719="ALTA",$D3719*1,
IF($F3719="MEDIA",$D3719*0.97,
IF($F3719="BAJA",$D3719*0.9,
IF($F3719="LIQUIDAR",_xlfn.XLOOKUP(A3719,Rotación!$A:$A,Rotación!$O:$O,0,0,-1),"")))),"")</f>
        <v>8730000</v>
      </c>
      <c r="I3719" s="13">
        <f>IFERROR(IF($F3719="ALTA",$D3719*0.97,
IF($F3719="MEDIA",$D3719*0.94,
IF($F3719="BAJA",$D3719*0.87,
IF($F3719="LIQUIDAR",_xlfn.XLOOKUP(A3719,Rotación!$A:$A,Rotación!$O:$O,0,0,-1),"")))),"")</f>
        <v>8460000</v>
      </c>
      <c r="J3719" s="13">
        <f>IFERROR(IF($F3719="ALTA",$D3719*0.94,
IF($F3719="MEDIA",$D3719*0.9,
IF($F3719="BAJA",$D3719*0.85,
IF($F3719="LIQUIDAR",_xlfn.XLOOKUP(A3719,Rotación!$A:$A,Rotación!$O:$O,0,0,-1),"")))),"")</f>
        <v>8100000</v>
      </c>
      <c r="K3719" s="13" t="str">
        <f>_xlfn.XLOOKUP(A3719,Rotación!$A:$A,Rotación!$P:$P,"",0,-1)</f>
        <v/>
      </c>
      <c r="L3719" s="25" t="e">
        <f t="shared" si="246"/>
        <v>#VALUE!</v>
      </c>
      <c r="M3719" s="26">
        <f t="shared" si="247"/>
        <v>0.81111111111111112</v>
      </c>
    </row>
    <row r="3720" spans="1:13" x14ac:dyDescent="0.3">
      <c r="A3720" t="s">
        <v>9611</v>
      </c>
      <c r="B3720" t="s">
        <v>313</v>
      </c>
      <c r="C3720" t="s">
        <v>313</v>
      </c>
      <c r="D3720">
        <v>11600000</v>
      </c>
      <c r="E3720">
        <v>9300000</v>
      </c>
      <c r="F3720" t="s">
        <v>4033</v>
      </c>
      <c r="G3720" s="13">
        <f>IFERROR(IF($F3720="ALTA",$D3720*1.03,
IF($F3720="MEDIA",$D3720*1,
IF($F3720="BAJA",$D3720*0.92,
IF($F3720="LIQUIDAR",_xlfn.XLOOKUP(A3720,Rotación!$A:$A,Rotación!$O:$O,0,0,-1),"")))),"")</f>
        <v>11600000</v>
      </c>
      <c r="H3720" s="13">
        <f>IFERROR(IF($F3720="ALTA",$D3720*1,
IF($F3720="MEDIA",$D3720*0.97,
IF($F3720="BAJA",$D3720*0.9,
IF($F3720="LIQUIDAR",_xlfn.XLOOKUP(A3720,Rotación!$A:$A,Rotación!$O:$O,0,0,-1),"")))),"")</f>
        <v>11252000</v>
      </c>
      <c r="I3720" s="13">
        <f>IFERROR(IF($F3720="ALTA",$D3720*0.97,
IF($F3720="MEDIA",$D3720*0.94,
IF($F3720="BAJA",$D3720*0.87,
IF($F3720="LIQUIDAR",_xlfn.XLOOKUP(A3720,Rotación!$A:$A,Rotación!$O:$O,0,0,-1),"")))),"")</f>
        <v>10904000</v>
      </c>
      <c r="J3720" s="13">
        <f>IFERROR(IF($F3720="ALTA",$D3720*0.94,
IF($F3720="MEDIA",$D3720*0.9,
IF($F3720="BAJA",$D3720*0.85,
IF($F3720="LIQUIDAR",_xlfn.XLOOKUP(A3720,Rotación!$A:$A,Rotación!$O:$O,0,0,-1),"")))),"")</f>
        <v>10440000</v>
      </c>
      <c r="K3720" s="13" t="str">
        <f>_xlfn.XLOOKUP(A3720,Rotación!$A:$A,Rotación!$P:$P,"",0,-1)</f>
        <v/>
      </c>
      <c r="L3720" s="25" t="e">
        <f t="shared" si="246"/>
        <v>#VALUE!</v>
      </c>
      <c r="M3720" s="26">
        <f t="shared" si="247"/>
        <v>0.80172413793103448</v>
      </c>
    </row>
    <row r="3721" spans="1:13" x14ac:dyDescent="0.3">
      <c r="A3721" t="s">
        <v>10637</v>
      </c>
      <c r="B3721" t="s">
        <v>313</v>
      </c>
      <c r="C3721" t="s">
        <v>313</v>
      </c>
      <c r="D3721">
        <v>8200000</v>
      </c>
      <c r="E3721">
        <v>6500000</v>
      </c>
      <c r="F3721" t="s">
        <v>4033</v>
      </c>
      <c r="G3721" s="13">
        <f>IFERROR(IF($F3721="ALTA",$D3721*1.03,
IF($F3721="MEDIA",$D3721*1,
IF($F3721="BAJA",$D3721*0.92,
IF($F3721="LIQUIDAR",_xlfn.XLOOKUP(A3721,Rotación!$A:$A,Rotación!$O:$O,0,0,-1),"")))),"")</f>
        <v>8200000</v>
      </c>
      <c r="H3721" s="13">
        <f>IFERROR(IF($F3721="ALTA",$D3721*1,
IF($F3721="MEDIA",$D3721*0.97,
IF($F3721="BAJA",$D3721*0.9,
IF($F3721="LIQUIDAR",_xlfn.XLOOKUP(A3721,Rotación!$A:$A,Rotación!$O:$O,0,0,-1),"")))),"")</f>
        <v>7954000</v>
      </c>
      <c r="I3721" s="13">
        <f>IFERROR(IF($F3721="ALTA",$D3721*0.97,
IF($F3721="MEDIA",$D3721*0.94,
IF($F3721="BAJA",$D3721*0.87,
IF($F3721="LIQUIDAR",_xlfn.XLOOKUP(A3721,Rotación!$A:$A,Rotación!$O:$O,0,0,-1),"")))),"")</f>
        <v>7708000</v>
      </c>
      <c r="J3721" s="13">
        <f>IFERROR(IF($F3721="ALTA",$D3721*0.94,
IF($F3721="MEDIA",$D3721*0.9,
IF($F3721="BAJA",$D3721*0.85,
IF($F3721="LIQUIDAR",_xlfn.XLOOKUP(A3721,Rotación!$A:$A,Rotación!$O:$O,0,0,-1),"")))),"")</f>
        <v>7380000</v>
      </c>
      <c r="K3721" s="13" t="str">
        <f>_xlfn.XLOOKUP(A3721,Rotación!$A:$A,Rotación!$P:$P,"",0,-1)</f>
        <v/>
      </c>
      <c r="L3721" s="25" t="e">
        <f t="shared" si="246"/>
        <v>#VALUE!</v>
      </c>
      <c r="M3721" s="26">
        <f t="shared" si="247"/>
        <v>0.79268292682926833</v>
      </c>
    </row>
    <row r="3722" spans="1:13" x14ac:dyDescent="0.3">
      <c r="A3722" t="s">
        <v>10763</v>
      </c>
      <c r="B3722" t="s">
        <v>313</v>
      </c>
      <c r="C3722" t="s">
        <v>313</v>
      </c>
      <c r="D3722">
        <v>8800000</v>
      </c>
      <c r="E3722">
        <v>7500000</v>
      </c>
      <c r="F3722" t="s">
        <v>5390</v>
      </c>
      <c r="G3722" s="13">
        <f>IFERROR(IF($F3722="ALTA",$D3722*1.03,
IF($F3722="MEDIA",$D3722*1,
IF($F3722="BAJA",$D3722*0.92,
IF($F3722="LIQUIDAR",_xlfn.XLOOKUP(A3722,Rotación!$A:$A,Rotación!$O:$O,0,0,-1),"")))),"")</f>
        <v>9064000</v>
      </c>
      <c r="H3722" s="13">
        <f>IFERROR(IF($F3722="ALTA",$D3722*1,
IF($F3722="MEDIA",$D3722*0.97,
IF($F3722="BAJA",$D3722*0.9,
IF($F3722="LIQUIDAR",_xlfn.XLOOKUP(A3722,Rotación!$A:$A,Rotación!$O:$O,0,0,-1),"")))),"")</f>
        <v>8800000</v>
      </c>
      <c r="I3722" s="13">
        <f>IFERROR(IF($F3722="ALTA",$D3722*0.97,
IF($F3722="MEDIA",$D3722*0.94,
IF($F3722="BAJA",$D3722*0.87,
IF($F3722="LIQUIDAR",_xlfn.XLOOKUP(A3722,Rotación!$A:$A,Rotación!$O:$O,0,0,-1),"")))),"")</f>
        <v>8536000</v>
      </c>
      <c r="J3722" s="13">
        <f>IFERROR(IF($F3722="ALTA",$D3722*0.94,
IF($F3722="MEDIA",$D3722*0.9,
IF($F3722="BAJA",$D3722*0.85,
IF($F3722="LIQUIDAR",_xlfn.XLOOKUP(A3722,Rotación!$A:$A,Rotación!$O:$O,0,0,-1),"")))),"")</f>
        <v>8271999.9999999991</v>
      </c>
      <c r="K3722" s="13" t="str">
        <f>_xlfn.XLOOKUP(A3722,Rotación!$A:$A,Rotación!$P:$P,"",0,-1)</f>
        <v/>
      </c>
      <c r="L3722" s="25" t="e">
        <f t="shared" si="246"/>
        <v>#VALUE!</v>
      </c>
      <c r="M3722" s="26">
        <f t="shared" si="247"/>
        <v>0.85227272727272729</v>
      </c>
    </row>
    <row r="3723" spans="1:13" x14ac:dyDescent="0.3">
      <c r="A3723" t="s">
        <v>4852</v>
      </c>
      <c r="B3723" t="s">
        <v>313</v>
      </c>
      <c r="C3723" t="s">
        <v>313</v>
      </c>
      <c r="D3723">
        <v>16400000</v>
      </c>
      <c r="E3723">
        <v>13250000</v>
      </c>
      <c r="F3723" t="s">
        <v>5390</v>
      </c>
      <c r="G3723" s="13">
        <f>IFERROR(IF($F3723="ALTA",$D3723*1.03,
IF($F3723="MEDIA",$D3723*1,
IF($F3723="BAJA",$D3723*0.92,
IF($F3723="LIQUIDAR",_xlfn.XLOOKUP(A3723,Rotación!$A:$A,Rotación!$O:$O,0,0,-1),"")))),"")</f>
        <v>16892000</v>
      </c>
      <c r="H3723" s="13">
        <f>IFERROR(IF($F3723="ALTA",$D3723*1,
IF($F3723="MEDIA",$D3723*0.97,
IF($F3723="BAJA",$D3723*0.9,
IF($F3723="LIQUIDAR",_xlfn.XLOOKUP(A3723,Rotación!$A:$A,Rotación!$O:$O,0,0,-1),"")))),"")</f>
        <v>16400000</v>
      </c>
      <c r="I3723" s="13">
        <f>IFERROR(IF($F3723="ALTA",$D3723*0.97,
IF($F3723="MEDIA",$D3723*0.94,
IF($F3723="BAJA",$D3723*0.87,
IF($F3723="LIQUIDAR",_xlfn.XLOOKUP(A3723,Rotación!$A:$A,Rotación!$O:$O,0,0,-1),"")))),"")</f>
        <v>15908000</v>
      </c>
      <c r="J3723" s="13">
        <f>IFERROR(IF($F3723="ALTA",$D3723*0.94,
IF($F3723="MEDIA",$D3723*0.9,
IF($F3723="BAJA",$D3723*0.85,
IF($F3723="LIQUIDAR",_xlfn.XLOOKUP(A3723,Rotación!$A:$A,Rotación!$O:$O,0,0,-1),"")))),"")</f>
        <v>15416000</v>
      </c>
      <c r="K3723" s="13" t="str">
        <f>_xlfn.XLOOKUP(A3723,Rotación!$A:$A,Rotación!$P:$P,"",0,-1)</f>
        <v/>
      </c>
      <c r="L3723" s="25" t="e">
        <f t="shared" si="246"/>
        <v>#VALUE!</v>
      </c>
      <c r="M3723" s="26">
        <f t="shared" si="247"/>
        <v>0.80792682926829273</v>
      </c>
    </row>
    <row r="3724" spans="1:13" x14ac:dyDescent="0.3">
      <c r="A3724" t="s">
        <v>10639</v>
      </c>
      <c r="B3724" t="s">
        <v>313</v>
      </c>
      <c r="C3724" t="s">
        <v>313</v>
      </c>
      <c r="D3724">
        <v>12900000</v>
      </c>
      <c r="E3724">
        <v>10500000</v>
      </c>
      <c r="F3724" t="s">
        <v>5390</v>
      </c>
      <c r="G3724" s="13">
        <f>IFERROR(IF($F3724="ALTA",$D3724*1.03,
IF($F3724="MEDIA",$D3724*1,
IF($F3724="BAJA",$D3724*0.92,
IF($F3724="LIQUIDAR",_xlfn.XLOOKUP(A3724,Rotación!$A:$A,Rotación!$O:$O,0,0,-1),"")))),"")</f>
        <v>13287000</v>
      </c>
      <c r="H3724" s="13">
        <f>IFERROR(IF($F3724="ALTA",$D3724*1,
IF($F3724="MEDIA",$D3724*0.97,
IF($F3724="BAJA",$D3724*0.9,
IF($F3724="LIQUIDAR",_xlfn.XLOOKUP(A3724,Rotación!$A:$A,Rotación!$O:$O,0,0,-1),"")))),"")</f>
        <v>12900000</v>
      </c>
      <c r="I3724" s="13">
        <f>IFERROR(IF($F3724="ALTA",$D3724*0.97,
IF($F3724="MEDIA",$D3724*0.94,
IF($F3724="BAJA",$D3724*0.87,
IF($F3724="LIQUIDAR",_xlfn.XLOOKUP(A3724,Rotación!$A:$A,Rotación!$O:$O,0,0,-1),"")))),"")</f>
        <v>12513000</v>
      </c>
      <c r="J3724" s="13">
        <f>IFERROR(IF($F3724="ALTA",$D3724*0.94,
IF($F3724="MEDIA",$D3724*0.9,
IF($F3724="BAJA",$D3724*0.85,
IF($F3724="LIQUIDAR",_xlfn.XLOOKUP(A3724,Rotación!$A:$A,Rotación!$O:$O,0,0,-1),"")))),"")</f>
        <v>12126000</v>
      </c>
      <c r="K3724" s="13">
        <f>_xlfn.XLOOKUP(A3724,Rotación!$A:$A,Rotación!$P:$P,"",0,-1)</f>
        <v>12890000</v>
      </c>
      <c r="L3724" s="25">
        <f t="shared" si="246"/>
        <v>-10000</v>
      </c>
      <c r="M3724" s="26">
        <f t="shared" si="247"/>
        <v>0.81395348837209303</v>
      </c>
    </row>
    <row r="3725" spans="1:13" x14ac:dyDescent="0.3">
      <c r="A3725" t="s">
        <v>10641</v>
      </c>
      <c r="B3725" t="s">
        <v>313</v>
      </c>
      <c r="C3725" t="s">
        <v>313</v>
      </c>
      <c r="D3725">
        <v>11300000</v>
      </c>
      <c r="E3725">
        <v>7900000</v>
      </c>
      <c r="F3725" t="s">
        <v>5390</v>
      </c>
      <c r="G3725" s="13">
        <f>IFERROR(IF($F3725="ALTA",$D3725*1.03,
IF($F3725="MEDIA",$D3725*1,
IF($F3725="BAJA",$D3725*0.92,
IF($F3725="LIQUIDAR",_xlfn.XLOOKUP(A3725,Rotación!$A:$A,Rotación!$O:$O,0,0,-1),"")))),"")</f>
        <v>11639000</v>
      </c>
      <c r="H3725" s="13">
        <f>IFERROR(IF($F3725="ALTA",$D3725*1,
IF($F3725="MEDIA",$D3725*0.97,
IF($F3725="BAJA",$D3725*0.9,
IF($F3725="LIQUIDAR",_xlfn.XLOOKUP(A3725,Rotación!$A:$A,Rotación!$O:$O,0,0,-1),"")))),"")</f>
        <v>11300000</v>
      </c>
      <c r="I3725" s="13">
        <f>IFERROR(IF($F3725="ALTA",$D3725*0.97,
IF($F3725="MEDIA",$D3725*0.94,
IF($F3725="BAJA",$D3725*0.87,
IF($F3725="LIQUIDAR",_xlfn.XLOOKUP(A3725,Rotación!$A:$A,Rotación!$O:$O,0,0,-1),"")))),"")</f>
        <v>10961000</v>
      </c>
      <c r="J3725" s="13">
        <f>IFERROR(IF($F3725="ALTA",$D3725*0.94,
IF($F3725="MEDIA",$D3725*0.9,
IF($F3725="BAJA",$D3725*0.85,
IF($F3725="LIQUIDAR",_xlfn.XLOOKUP(A3725,Rotación!$A:$A,Rotación!$O:$O,0,0,-1),"")))),"")</f>
        <v>10622000</v>
      </c>
      <c r="K3725" s="13" t="str">
        <f>_xlfn.XLOOKUP(A3725,Rotación!$A:$A,Rotación!$P:$P,"",0,-1)</f>
        <v/>
      </c>
      <c r="L3725" s="25" t="e">
        <f t="shared" si="246"/>
        <v>#VALUE!</v>
      </c>
      <c r="M3725" s="26">
        <f t="shared" si="247"/>
        <v>0.69911504424778759</v>
      </c>
    </row>
    <row r="3726" spans="1:13" x14ac:dyDescent="0.3">
      <c r="A3726" t="s">
        <v>5889</v>
      </c>
      <c r="B3726" t="s">
        <v>313</v>
      </c>
      <c r="C3726" t="s">
        <v>313</v>
      </c>
      <c r="D3726">
        <v>8700000</v>
      </c>
      <c r="E3726">
        <v>6500000</v>
      </c>
      <c r="F3726" t="s">
        <v>5390</v>
      </c>
      <c r="G3726" s="13">
        <f>IFERROR(IF($F3726="ALTA",$D3726*1.03,
IF($F3726="MEDIA",$D3726*1,
IF($F3726="BAJA",$D3726*0.92,
IF($F3726="LIQUIDAR",_xlfn.XLOOKUP(A3726,Rotación!$A:$A,Rotación!$O:$O,0,0,-1),"")))),"")</f>
        <v>8961000</v>
      </c>
      <c r="H3726" s="13">
        <f>IFERROR(IF($F3726="ALTA",$D3726*1,
IF($F3726="MEDIA",$D3726*0.97,
IF($F3726="BAJA",$D3726*0.9,
IF($F3726="LIQUIDAR",_xlfn.XLOOKUP(A3726,Rotación!$A:$A,Rotación!$O:$O,0,0,-1),"")))),"")</f>
        <v>8700000</v>
      </c>
      <c r="I3726" s="13">
        <f>IFERROR(IF($F3726="ALTA",$D3726*0.97,
IF($F3726="MEDIA",$D3726*0.94,
IF($F3726="BAJA",$D3726*0.87,
IF($F3726="LIQUIDAR",_xlfn.XLOOKUP(A3726,Rotación!$A:$A,Rotación!$O:$O,0,0,-1),"")))),"")</f>
        <v>8439000</v>
      </c>
      <c r="J3726" s="13">
        <f>IFERROR(IF($F3726="ALTA",$D3726*0.94,
IF($F3726="MEDIA",$D3726*0.9,
IF($F3726="BAJA",$D3726*0.85,
IF($F3726="LIQUIDAR",_xlfn.XLOOKUP(A3726,Rotación!$A:$A,Rotación!$O:$O,0,0,-1),"")))),"")</f>
        <v>8178000</v>
      </c>
      <c r="K3726" s="13" t="str">
        <f>_xlfn.XLOOKUP(A3726,Rotación!$A:$A,Rotación!$P:$P,"",0,-1)</f>
        <v/>
      </c>
      <c r="L3726" s="25" t="e">
        <f t="shared" si="246"/>
        <v>#VALUE!</v>
      </c>
      <c r="M3726" s="26">
        <f t="shared" si="247"/>
        <v>0.74712643678160917</v>
      </c>
    </row>
    <row r="3727" spans="1:13" x14ac:dyDescent="0.3">
      <c r="A3727" t="s">
        <v>10646</v>
      </c>
      <c r="B3727" t="s">
        <v>313</v>
      </c>
      <c r="C3727" t="s">
        <v>313</v>
      </c>
      <c r="D3727">
        <v>16000000</v>
      </c>
      <c r="E3727">
        <v>12300000</v>
      </c>
      <c r="F3727" t="s">
        <v>4033</v>
      </c>
      <c r="G3727" s="13">
        <f>IFERROR(IF($F3727="ALTA",$D3727*1.03,
IF($F3727="MEDIA",$D3727*1,
IF($F3727="BAJA",$D3727*0.92,
IF($F3727="LIQUIDAR",_xlfn.XLOOKUP(A3727,Rotación!$A:$A,Rotación!$O:$O,0,0,-1),"")))),"")</f>
        <v>16000000</v>
      </c>
      <c r="H3727" s="13">
        <f>IFERROR(IF($F3727="ALTA",$D3727*1,
IF($F3727="MEDIA",$D3727*0.97,
IF($F3727="BAJA",$D3727*0.9,
IF($F3727="LIQUIDAR",_xlfn.XLOOKUP(A3727,Rotación!$A:$A,Rotación!$O:$O,0,0,-1),"")))),"")</f>
        <v>15520000</v>
      </c>
      <c r="I3727" s="13">
        <f>IFERROR(IF($F3727="ALTA",$D3727*0.97,
IF($F3727="MEDIA",$D3727*0.94,
IF($F3727="BAJA",$D3727*0.87,
IF($F3727="LIQUIDAR",_xlfn.XLOOKUP(A3727,Rotación!$A:$A,Rotación!$O:$O,0,0,-1),"")))),"")</f>
        <v>15040000</v>
      </c>
      <c r="J3727" s="13">
        <f>IFERROR(IF($F3727="ALTA",$D3727*0.94,
IF($F3727="MEDIA",$D3727*0.9,
IF($F3727="BAJA",$D3727*0.85,
IF($F3727="LIQUIDAR",_xlfn.XLOOKUP(A3727,Rotación!$A:$A,Rotación!$O:$O,0,0,-1),"")))),"")</f>
        <v>14400000</v>
      </c>
      <c r="K3727" s="13" t="str">
        <f>_xlfn.XLOOKUP(A3727,Rotación!$A:$A,Rotación!$P:$P,"",0,-1)</f>
        <v/>
      </c>
      <c r="L3727" s="25" t="e">
        <f t="shared" si="246"/>
        <v>#VALUE!</v>
      </c>
      <c r="M3727" s="26">
        <f t="shared" si="247"/>
        <v>0.76875000000000004</v>
      </c>
    </row>
    <row r="3728" spans="1:13" x14ac:dyDescent="0.3">
      <c r="A3728" t="s">
        <v>4687</v>
      </c>
      <c r="B3728" t="s">
        <v>62</v>
      </c>
      <c r="C3728" t="s">
        <v>4294</v>
      </c>
      <c r="D3728">
        <v>10400000</v>
      </c>
      <c r="E3728">
        <v>8200000</v>
      </c>
      <c r="F3728" t="s">
        <v>5390</v>
      </c>
      <c r="G3728" s="13">
        <f>IFERROR(IF($F3728="ALTA",$D3728*1.03,
IF($F3728="MEDIA",$D3728*1,
IF($F3728="BAJA",$D3728*0.92,
IF($F3728="LIQUIDAR",_xlfn.XLOOKUP(A3728,Rotación!$A:$A,Rotación!$O:$O,0,0,-1),"")))),"")</f>
        <v>10712000</v>
      </c>
      <c r="H3728" s="13">
        <f>IFERROR(IF($F3728="ALTA",$D3728*1,
IF($F3728="MEDIA",$D3728*0.97,
IF($F3728="BAJA",$D3728*0.9,
IF($F3728="LIQUIDAR",_xlfn.XLOOKUP(A3728,Rotación!$A:$A,Rotación!$O:$O,0,0,-1),"")))),"")</f>
        <v>10400000</v>
      </c>
      <c r="I3728" s="13">
        <f>IFERROR(IF($F3728="ALTA",$D3728*0.97,
IF($F3728="MEDIA",$D3728*0.94,
IF($F3728="BAJA",$D3728*0.87,
IF($F3728="LIQUIDAR",_xlfn.XLOOKUP(A3728,Rotación!$A:$A,Rotación!$O:$O,0,0,-1),"")))),"")</f>
        <v>10088000</v>
      </c>
      <c r="J3728" s="13">
        <f>IFERROR(IF($F3728="ALTA",$D3728*0.94,
IF($F3728="MEDIA",$D3728*0.9,
IF($F3728="BAJA",$D3728*0.85,
IF($F3728="LIQUIDAR",_xlfn.XLOOKUP(A3728,Rotación!$A:$A,Rotación!$O:$O,0,0,-1),"")))),"")</f>
        <v>9776000</v>
      </c>
      <c r="K3728" s="13" t="str">
        <f>_xlfn.XLOOKUP(A3728,Rotación!$A:$A,Rotación!$P:$P,"",0,-1)</f>
        <v/>
      </c>
      <c r="L3728" s="25" t="e">
        <f t="shared" si="246"/>
        <v>#VALUE!</v>
      </c>
      <c r="M3728" s="26">
        <f t="shared" si="247"/>
        <v>0.78846153846153844</v>
      </c>
    </row>
    <row r="3729" spans="1:13" x14ac:dyDescent="0.3">
      <c r="A3729" t="s">
        <v>10764</v>
      </c>
      <c r="B3729" t="s">
        <v>313</v>
      </c>
      <c r="C3729" t="s">
        <v>313</v>
      </c>
      <c r="D3729">
        <v>9300000</v>
      </c>
      <c r="E3729">
        <v>7000000</v>
      </c>
      <c r="F3729" t="s">
        <v>5390</v>
      </c>
      <c r="G3729" s="13">
        <f>IFERROR(IF($F3729="ALTA",$D3729*1.03,
IF($F3729="MEDIA",$D3729*1,
IF($F3729="BAJA",$D3729*0.92,
IF($F3729="LIQUIDAR",_xlfn.XLOOKUP(A3729,Rotación!$A:$A,Rotación!$O:$O,0,0,-1),"")))),"")</f>
        <v>9579000</v>
      </c>
      <c r="H3729" s="13">
        <f>IFERROR(IF($F3729="ALTA",$D3729*1,
IF($F3729="MEDIA",$D3729*0.97,
IF($F3729="BAJA",$D3729*0.9,
IF($F3729="LIQUIDAR",_xlfn.XLOOKUP(A3729,Rotación!$A:$A,Rotación!$O:$O,0,0,-1),"")))),"")</f>
        <v>9300000</v>
      </c>
      <c r="I3729" s="13">
        <f>IFERROR(IF($F3729="ALTA",$D3729*0.97,
IF($F3729="MEDIA",$D3729*0.94,
IF($F3729="BAJA",$D3729*0.87,
IF($F3729="LIQUIDAR",_xlfn.XLOOKUP(A3729,Rotación!$A:$A,Rotación!$O:$O,0,0,-1),"")))),"")</f>
        <v>9021000</v>
      </c>
      <c r="J3729" s="13">
        <f>IFERROR(IF($F3729="ALTA",$D3729*0.94,
IF($F3729="MEDIA",$D3729*0.9,
IF($F3729="BAJA",$D3729*0.85,
IF($F3729="LIQUIDAR",_xlfn.XLOOKUP(A3729,Rotación!$A:$A,Rotación!$O:$O,0,0,-1),"")))),"")</f>
        <v>8742000</v>
      </c>
      <c r="K3729" s="13" t="str">
        <f>_xlfn.XLOOKUP(A3729,Rotación!$A:$A,Rotación!$P:$P,"",0,-1)</f>
        <v/>
      </c>
      <c r="L3729" s="25" t="e">
        <f t="shared" si="246"/>
        <v>#VALUE!</v>
      </c>
      <c r="M3729" s="26">
        <f t="shared" si="247"/>
        <v>0.75268817204301075</v>
      </c>
    </row>
    <row r="3730" spans="1:13" x14ac:dyDescent="0.3">
      <c r="A3730" t="s">
        <v>10765</v>
      </c>
      <c r="B3730" t="s">
        <v>313</v>
      </c>
      <c r="C3730" t="s">
        <v>313</v>
      </c>
      <c r="D3730">
        <v>12100000</v>
      </c>
      <c r="E3730">
        <v>9800000</v>
      </c>
      <c r="F3730" t="s">
        <v>5390</v>
      </c>
      <c r="G3730" s="13">
        <f>IFERROR(IF($F3730="ALTA",$D3730*1.03,
IF($F3730="MEDIA",$D3730*1,
IF($F3730="BAJA",$D3730*0.92,
IF($F3730="LIQUIDAR",_xlfn.XLOOKUP(A3730,Rotación!$A:$A,Rotación!$O:$O,0,0,-1),"")))),"")</f>
        <v>12463000</v>
      </c>
      <c r="H3730" s="13">
        <f>IFERROR(IF($F3730="ALTA",$D3730*1,
IF($F3730="MEDIA",$D3730*0.97,
IF($F3730="BAJA",$D3730*0.9,
IF($F3730="LIQUIDAR",_xlfn.XLOOKUP(A3730,Rotación!$A:$A,Rotación!$O:$O,0,0,-1),"")))),"")</f>
        <v>12100000</v>
      </c>
      <c r="I3730" s="13">
        <f>IFERROR(IF($F3730="ALTA",$D3730*0.97,
IF($F3730="MEDIA",$D3730*0.94,
IF($F3730="BAJA",$D3730*0.87,
IF($F3730="LIQUIDAR",_xlfn.XLOOKUP(A3730,Rotación!$A:$A,Rotación!$O:$O,0,0,-1),"")))),"")</f>
        <v>11737000</v>
      </c>
      <c r="J3730" s="13">
        <f>IFERROR(IF($F3730="ALTA",$D3730*0.94,
IF($F3730="MEDIA",$D3730*0.9,
IF($F3730="BAJA",$D3730*0.85,
IF($F3730="LIQUIDAR",_xlfn.XLOOKUP(A3730,Rotación!$A:$A,Rotación!$O:$O,0,0,-1),"")))),"")</f>
        <v>11374000</v>
      </c>
      <c r="K3730" s="13" t="str">
        <f>_xlfn.XLOOKUP(A3730,Rotación!$A:$A,Rotación!$P:$P,"",0,-1)</f>
        <v/>
      </c>
      <c r="L3730" s="25" t="e">
        <f t="shared" si="246"/>
        <v>#VALUE!</v>
      </c>
      <c r="M3730" s="26">
        <f t="shared" si="247"/>
        <v>0.80991735537190079</v>
      </c>
    </row>
    <row r="3731" spans="1:13" x14ac:dyDescent="0.3">
      <c r="A3731" t="s">
        <v>10766</v>
      </c>
      <c r="B3731" t="s">
        <v>313</v>
      </c>
      <c r="C3731" t="s">
        <v>313</v>
      </c>
      <c r="D3731">
        <v>13800000</v>
      </c>
      <c r="E3731">
        <v>11000000</v>
      </c>
      <c r="F3731" t="s">
        <v>5391</v>
      </c>
      <c r="G3731" s="13">
        <f>IFERROR(IF($F3731="ALTA",$D3731*1.03,
IF($F3731="MEDIA",$D3731*1,
IF($F3731="BAJA",$D3731*0.92,
IF($F3731="LIQUIDAR",_xlfn.XLOOKUP(A3731,Rotación!$A:$A,Rotación!$O:$O,0,0,-1),"")))),"")</f>
        <v>12696000</v>
      </c>
      <c r="H3731" s="13">
        <f>IFERROR(IF($F3731="ALTA",$D3731*1,
IF($F3731="MEDIA",$D3731*0.97,
IF($F3731="BAJA",$D3731*0.9,
IF($F3731="LIQUIDAR",_xlfn.XLOOKUP(A3731,Rotación!$A:$A,Rotación!$O:$O,0,0,-1),"")))),"")</f>
        <v>12420000</v>
      </c>
      <c r="I3731" s="13">
        <f>IFERROR(IF($F3731="ALTA",$D3731*0.97,
IF($F3731="MEDIA",$D3731*0.94,
IF($F3731="BAJA",$D3731*0.87,
IF($F3731="LIQUIDAR",_xlfn.XLOOKUP(A3731,Rotación!$A:$A,Rotación!$O:$O,0,0,-1),"")))),"")</f>
        <v>12006000</v>
      </c>
      <c r="J3731" s="13">
        <f>IFERROR(IF($F3731="ALTA",$D3731*0.94,
IF($F3731="MEDIA",$D3731*0.9,
IF($F3731="BAJA",$D3731*0.85,
IF($F3731="LIQUIDAR",_xlfn.XLOOKUP(A3731,Rotación!$A:$A,Rotación!$O:$O,0,0,-1),"")))),"")</f>
        <v>11730000</v>
      </c>
      <c r="K3731" s="13" t="str">
        <f>_xlfn.XLOOKUP(A3731,Rotación!$A:$A,Rotación!$P:$P,"",0,-1)</f>
        <v/>
      </c>
      <c r="L3731" s="25" t="e">
        <f t="shared" si="246"/>
        <v>#VALUE!</v>
      </c>
      <c r="M3731" s="26">
        <f t="shared" si="247"/>
        <v>0.79710144927536231</v>
      </c>
    </row>
    <row r="3732" spans="1:13" x14ac:dyDescent="0.3">
      <c r="A3732" t="s">
        <v>10767</v>
      </c>
      <c r="B3732" t="s">
        <v>313</v>
      </c>
      <c r="C3732" t="s">
        <v>313</v>
      </c>
      <c r="D3732">
        <v>8100000</v>
      </c>
      <c r="E3732">
        <v>6500000</v>
      </c>
      <c r="F3732" t="s">
        <v>4033</v>
      </c>
      <c r="G3732" s="13">
        <f>IFERROR(IF($F3732="ALTA",$D3732*1.03,
IF($F3732="MEDIA",$D3732*1,
IF($F3732="BAJA",$D3732*0.92,
IF($F3732="LIQUIDAR",_xlfn.XLOOKUP(A3732,Rotación!$A:$A,Rotación!$O:$O,0,0,-1),"")))),"")</f>
        <v>8100000</v>
      </c>
      <c r="H3732" s="13">
        <f>IFERROR(IF($F3732="ALTA",$D3732*1,
IF($F3732="MEDIA",$D3732*0.97,
IF($F3732="BAJA",$D3732*0.9,
IF($F3732="LIQUIDAR",_xlfn.XLOOKUP(A3732,Rotación!$A:$A,Rotación!$O:$O,0,0,-1),"")))),"")</f>
        <v>7857000</v>
      </c>
      <c r="I3732" s="13">
        <f>IFERROR(IF($F3732="ALTA",$D3732*0.97,
IF($F3732="MEDIA",$D3732*0.94,
IF($F3732="BAJA",$D3732*0.87,
IF($F3732="LIQUIDAR",_xlfn.XLOOKUP(A3732,Rotación!$A:$A,Rotación!$O:$O,0,0,-1),"")))),"")</f>
        <v>7614000</v>
      </c>
      <c r="J3732" s="13">
        <f>IFERROR(IF($F3732="ALTA",$D3732*0.94,
IF($F3732="MEDIA",$D3732*0.9,
IF($F3732="BAJA",$D3732*0.85,
IF($F3732="LIQUIDAR",_xlfn.XLOOKUP(A3732,Rotación!$A:$A,Rotación!$O:$O,0,0,-1),"")))),"")</f>
        <v>7290000</v>
      </c>
      <c r="K3732" s="13" t="str">
        <f>_xlfn.XLOOKUP(A3732,Rotación!$A:$A,Rotación!$P:$P,"",0,-1)</f>
        <v/>
      </c>
      <c r="L3732" s="25" t="e">
        <f t="shared" si="246"/>
        <v>#VALUE!</v>
      </c>
      <c r="M3732" s="26">
        <f t="shared" si="247"/>
        <v>0.80246913580246915</v>
      </c>
    </row>
    <row r="3733" spans="1:13" x14ac:dyDescent="0.3">
      <c r="A3733" t="s">
        <v>10768</v>
      </c>
      <c r="B3733" t="s">
        <v>313</v>
      </c>
      <c r="C3733" t="s">
        <v>313</v>
      </c>
      <c r="D3733">
        <v>7820000</v>
      </c>
      <c r="E3733">
        <v>6300000</v>
      </c>
      <c r="F3733" t="s">
        <v>4033</v>
      </c>
      <c r="G3733" s="13">
        <f>IFERROR(IF($F3733="ALTA",$D3733*1.03,
IF($F3733="MEDIA",$D3733*1,
IF($F3733="BAJA",$D3733*0.92,
IF($F3733="LIQUIDAR",_xlfn.XLOOKUP(A3733,Rotación!$A:$A,Rotación!$O:$O,0,0,-1),"")))),"")</f>
        <v>7820000</v>
      </c>
      <c r="H3733" s="13">
        <f>IFERROR(IF($F3733="ALTA",$D3733*1,
IF($F3733="MEDIA",$D3733*0.97,
IF($F3733="BAJA",$D3733*0.9,
IF($F3733="LIQUIDAR",_xlfn.XLOOKUP(A3733,Rotación!$A:$A,Rotación!$O:$O,0,0,-1),"")))),"")</f>
        <v>7585400</v>
      </c>
      <c r="I3733" s="13">
        <f>IFERROR(IF($F3733="ALTA",$D3733*0.97,
IF($F3733="MEDIA",$D3733*0.94,
IF($F3733="BAJA",$D3733*0.87,
IF($F3733="LIQUIDAR",_xlfn.XLOOKUP(A3733,Rotación!$A:$A,Rotación!$O:$O,0,0,-1),"")))),"")</f>
        <v>7350800</v>
      </c>
      <c r="J3733" s="13">
        <f>IFERROR(IF($F3733="ALTA",$D3733*0.94,
IF($F3733="MEDIA",$D3733*0.9,
IF($F3733="BAJA",$D3733*0.85,
IF($F3733="LIQUIDAR",_xlfn.XLOOKUP(A3733,Rotación!$A:$A,Rotación!$O:$O,0,0,-1),"")))),"")</f>
        <v>7038000</v>
      </c>
      <c r="K3733" s="13" t="str">
        <f>_xlfn.XLOOKUP(A3733,Rotación!$A:$A,Rotación!$P:$P,"",0,-1)</f>
        <v/>
      </c>
      <c r="L3733" s="25" t="e">
        <f t="shared" si="246"/>
        <v>#VALUE!</v>
      </c>
      <c r="M3733" s="26">
        <f t="shared" si="247"/>
        <v>0.80562659846547313</v>
      </c>
    </row>
    <row r="3734" spans="1:13" x14ac:dyDescent="0.3">
      <c r="A3734" t="s">
        <v>10769</v>
      </c>
      <c r="B3734" t="s">
        <v>313</v>
      </c>
      <c r="C3734" t="s">
        <v>313</v>
      </c>
      <c r="D3734">
        <v>16200000</v>
      </c>
      <c r="E3734">
        <v>12800000</v>
      </c>
      <c r="F3734" t="s">
        <v>4033</v>
      </c>
      <c r="G3734" s="13">
        <f>IFERROR(IF($F3734="ALTA",$D3734*1.03,
IF($F3734="MEDIA",$D3734*1,
IF($F3734="BAJA",$D3734*0.92,
IF($F3734="LIQUIDAR",_xlfn.XLOOKUP(A3734,Rotación!$A:$A,Rotación!$O:$O,0,0,-1),"")))),"")</f>
        <v>16200000</v>
      </c>
      <c r="H3734" s="13">
        <f>IFERROR(IF($F3734="ALTA",$D3734*1,
IF($F3734="MEDIA",$D3734*0.97,
IF($F3734="BAJA",$D3734*0.9,
IF($F3734="LIQUIDAR",_xlfn.XLOOKUP(A3734,Rotación!$A:$A,Rotación!$O:$O,0,0,-1),"")))),"")</f>
        <v>15714000</v>
      </c>
      <c r="I3734" s="13">
        <f>IFERROR(IF($F3734="ALTA",$D3734*0.97,
IF($F3734="MEDIA",$D3734*0.94,
IF($F3734="BAJA",$D3734*0.87,
IF($F3734="LIQUIDAR",_xlfn.XLOOKUP(A3734,Rotación!$A:$A,Rotación!$O:$O,0,0,-1),"")))),"")</f>
        <v>15228000</v>
      </c>
      <c r="J3734" s="13">
        <f>IFERROR(IF($F3734="ALTA",$D3734*0.94,
IF($F3734="MEDIA",$D3734*0.9,
IF($F3734="BAJA",$D3734*0.85,
IF($F3734="LIQUIDAR",_xlfn.XLOOKUP(A3734,Rotación!$A:$A,Rotación!$O:$O,0,0,-1),"")))),"")</f>
        <v>14580000</v>
      </c>
      <c r="K3734" s="13" t="str">
        <f>_xlfn.XLOOKUP(A3734,Rotación!$A:$A,Rotación!$P:$P,"",0,-1)</f>
        <v/>
      </c>
      <c r="L3734" s="25" t="e">
        <f t="shared" si="246"/>
        <v>#VALUE!</v>
      </c>
      <c r="M3734" s="26">
        <f t="shared" si="247"/>
        <v>0.79012345679012341</v>
      </c>
    </row>
    <row r="3735" spans="1:13" x14ac:dyDescent="0.3">
      <c r="A3735" t="s">
        <v>10651</v>
      </c>
      <c r="B3735" t="s">
        <v>313</v>
      </c>
      <c r="C3735" t="s">
        <v>313</v>
      </c>
      <c r="D3735">
        <v>7200000</v>
      </c>
      <c r="E3735">
        <v>5500000</v>
      </c>
      <c r="F3735" t="s">
        <v>4033</v>
      </c>
      <c r="G3735" s="13">
        <f>IFERROR(IF($F3735="ALTA",$D3735*1.03,
IF($F3735="MEDIA",$D3735*1,
IF($F3735="BAJA",$D3735*0.92,
IF($F3735="LIQUIDAR",_xlfn.XLOOKUP(A3735,Rotación!$A:$A,Rotación!$O:$O,0,0,-1),"")))),"")</f>
        <v>7200000</v>
      </c>
      <c r="H3735" s="13">
        <f>IFERROR(IF($F3735="ALTA",$D3735*1,
IF($F3735="MEDIA",$D3735*0.97,
IF($F3735="BAJA",$D3735*0.9,
IF($F3735="LIQUIDAR",_xlfn.XLOOKUP(A3735,Rotación!$A:$A,Rotación!$O:$O,0,0,-1),"")))),"")</f>
        <v>6984000</v>
      </c>
      <c r="I3735" s="13">
        <f>IFERROR(IF($F3735="ALTA",$D3735*0.97,
IF($F3735="MEDIA",$D3735*0.94,
IF($F3735="BAJA",$D3735*0.87,
IF($F3735="LIQUIDAR",_xlfn.XLOOKUP(A3735,Rotación!$A:$A,Rotación!$O:$O,0,0,-1),"")))),"")</f>
        <v>6768000</v>
      </c>
      <c r="J3735" s="13">
        <f>IFERROR(IF($F3735="ALTA",$D3735*0.94,
IF($F3735="MEDIA",$D3735*0.9,
IF($F3735="BAJA",$D3735*0.85,
IF($F3735="LIQUIDAR",_xlfn.XLOOKUP(A3735,Rotación!$A:$A,Rotación!$O:$O,0,0,-1),"")))),"")</f>
        <v>6480000</v>
      </c>
      <c r="K3735" s="13" t="str">
        <f>_xlfn.XLOOKUP(A3735,Rotación!$A:$A,Rotación!$P:$P,"",0,-1)</f>
        <v/>
      </c>
      <c r="L3735" s="25" t="e">
        <f t="shared" si="246"/>
        <v>#VALUE!</v>
      </c>
      <c r="M3735" s="26">
        <f t="shared" si="247"/>
        <v>0.76388888888888884</v>
      </c>
    </row>
    <row r="3736" spans="1:13" x14ac:dyDescent="0.3">
      <c r="A3736" t="s">
        <v>10769</v>
      </c>
      <c r="B3736" t="s">
        <v>313</v>
      </c>
      <c r="C3736" t="s">
        <v>313</v>
      </c>
      <c r="D3736">
        <v>16200000</v>
      </c>
      <c r="E3736">
        <v>12800000</v>
      </c>
      <c r="F3736" t="s">
        <v>4033</v>
      </c>
      <c r="G3736" s="13">
        <f>IFERROR(IF($F3736="ALTA",$D3736*1.03,
IF($F3736="MEDIA",$D3736*1,
IF($F3736="BAJA",$D3736*0.92,
IF($F3736="LIQUIDAR",_xlfn.XLOOKUP(A3736,Rotación!$A:$A,Rotación!$O:$O,0,0,-1),"")))),"")</f>
        <v>16200000</v>
      </c>
      <c r="H3736" s="13">
        <f>IFERROR(IF($F3736="ALTA",$D3736*1,
IF($F3736="MEDIA",$D3736*0.97,
IF($F3736="BAJA",$D3736*0.9,
IF($F3736="LIQUIDAR",_xlfn.XLOOKUP(A3736,Rotación!$A:$A,Rotación!$O:$O,0,0,-1),"")))),"")</f>
        <v>15714000</v>
      </c>
      <c r="I3736" s="13">
        <f>IFERROR(IF($F3736="ALTA",$D3736*0.97,
IF($F3736="MEDIA",$D3736*0.94,
IF($F3736="BAJA",$D3736*0.87,
IF($F3736="LIQUIDAR",_xlfn.XLOOKUP(A3736,Rotación!$A:$A,Rotación!$O:$O,0,0,-1),"")))),"")</f>
        <v>15228000</v>
      </c>
      <c r="J3736" s="13">
        <f>IFERROR(IF($F3736="ALTA",$D3736*0.94,
IF($F3736="MEDIA",$D3736*0.9,
IF($F3736="BAJA",$D3736*0.85,
IF($F3736="LIQUIDAR",_xlfn.XLOOKUP(A3736,Rotación!$A:$A,Rotación!$O:$O,0,0,-1),"")))),"")</f>
        <v>14580000</v>
      </c>
      <c r="K3736" s="13" t="str">
        <f>_xlfn.XLOOKUP(A3736,Rotación!$A:$A,Rotación!$P:$P,"",0,-1)</f>
        <v/>
      </c>
      <c r="L3736" s="25" t="e">
        <f t="shared" si="246"/>
        <v>#VALUE!</v>
      </c>
      <c r="M3736" s="26">
        <f t="shared" si="247"/>
        <v>0.79012345679012341</v>
      </c>
    </row>
    <row r="3737" spans="1:13" x14ac:dyDescent="0.3">
      <c r="A3737" t="s">
        <v>10668</v>
      </c>
      <c r="B3737" t="s">
        <v>313</v>
      </c>
      <c r="C3737" t="s">
        <v>313</v>
      </c>
      <c r="D3737">
        <v>9900000</v>
      </c>
      <c r="E3737">
        <v>7500000</v>
      </c>
      <c r="F3737" t="s">
        <v>4033</v>
      </c>
      <c r="G3737" s="13">
        <f>IFERROR(IF($F3737="ALTA",$D3737*1.03,
IF($F3737="MEDIA",$D3737*1,
IF($F3737="BAJA",$D3737*0.92,
IF($F3737="LIQUIDAR",_xlfn.XLOOKUP(A3737,Rotación!$A:$A,Rotación!$O:$O,0,0,-1),"")))),"")</f>
        <v>9900000</v>
      </c>
      <c r="H3737" s="13">
        <f>IFERROR(IF($F3737="ALTA",$D3737*1,
IF($F3737="MEDIA",$D3737*0.97,
IF($F3737="BAJA",$D3737*0.9,
IF($F3737="LIQUIDAR",_xlfn.XLOOKUP(A3737,Rotación!$A:$A,Rotación!$O:$O,0,0,-1),"")))),"")</f>
        <v>9603000</v>
      </c>
      <c r="I3737" s="13">
        <f>IFERROR(IF($F3737="ALTA",$D3737*0.97,
IF($F3737="MEDIA",$D3737*0.94,
IF($F3737="BAJA",$D3737*0.87,
IF($F3737="LIQUIDAR",_xlfn.XLOOKUP(A3737,Rotación!$A:$A,Rotación!$O:$O,0,0,-1),"")))),"")</f>
        <v>9306000</v>
      </c>
      <c r="J3737" s="13">
        <f>IFERROR(IF($F3737="ALTA",$D3737*0.94,
IF($F3737="MEDIA",$D3737*0.9,
IF($F3737="BAJA",$D3737*0.85,
IF($F3737="LIQUIDAR",_xlfn.XLOOKUP(A3737,Rotación!$A:$A,Rotación!$O:$O,0,0,-1),"")))),"")</f>
        <v>8910000</v>
      </c>
      <c r="K3737" s="13" t="str">
        <f>_xlfn.XLOOKUP(A3737,Rotación!$A:$A,Rotación!$P:$P,"",0,-1)</f>
        <v/>
      </c>
      <c r="L3737" s="25" t="e">
        <f t="shared" si="246"/>
        <v>#VALUE!</v>
      </c>
      <c r="M3737" s="26">
        <f t="shared" si="247"/>
        <v>0.75757575757575757</v>
      </c>
    </row>
    <row r="3738" spans="1:13" x14ac:dyDescent="0.3">
      <c r="A3738" t="s">
        <v>10770</v>
      </c>
      <c r="B3738" t="s">
        <v>313</v>
      </c>
      <c r="C3738" t="s">
        <v>313</v>
      </c>
      <c r="D3738">
        <v>10600000</v>
      </c>
      <c r="E3738">
        <v>7800000</v>
      </c>
      <c r="F3738" t="s">
        <v>5391</v>
      </c>
      <c r="G3738" s="13">
        <f>IFERROR(IF($F3738="ALTA",$D3738*1.03,
IF($F3738="MEDIA",$D3738*1,
IF($F3738="BAJA",$D3738*0.92,
IF($F3738="LIQUIDAR",_xlfn.XLOOKUP(A3738,Rotación!$A:$A,Rotación!$O:$O,0,0,-1),"")))),"")</f>
        <v>9752000</v>
      </c>
      <c r="H3738" s="13">
        <f>IFERROR(IF($F3738="ALTA",$D3738*1,
IF($F3738="MEDIA",$D3738*0.97,
IF($F3738="BAJA",$D3738*0.9,
IF($F3738="LIQUIDAR",_xlfn.XLOOKUP(A3738,Rotación!$A:$A,Rotación!$O:$O,0,0,-1),"")))),"")</f>
        <v>9540000</v>
      </c>
      <c r="I3738" s="13">
        <f>IFERROR(IF($F3738="ALTA",$D3738*0.97,
IF($F3738="MEDIA",$D3738*0.94,
IF($F3738="BAJA",$D3738*0.87,
IF($F3738="LIQUIDAR",_xlfn.XLOOKUP(A3738,Rotación!$A:$A,Rotación!$O:$O,0,0,-1),"")))),"")</f>
        <v>9222000</v>
      </c>
      <c r="J3738" s="13">
        <f>IFERROR(IF($F3738="ALTA",$D3738*0.94,
IF($F3738="MEDIA",$D3738*0.9,
IF($F3738="BAJA",$D3738*0.85,
IF($F3738="LIQUIDAR",_xlfn.XLOOKUP(A3738,Rotación!$A:$A,Rotación!$O:$O,0,0,-1),"")))),"")</f>
        <v>9010000</v>
      </c>
      <c r="K3738" s="13" t="str">
        <f>_xlfn.XLOOKUP(A3738,Rotación!$A:$A,Rotación!$P:$P,"",0,-1)</f>
        <v/>
      </c>
      <c r="L3738" s="25" t="e">
        <f t="shared" si="246"/>
        <v>#VALUE!</v>
      </c>
      <c r="M3738" s="26">
        <f t="shared" si="247"/>
        <v>0.73584905660377353</v>
      </c>
    </row>
    <row r="3739" spans="1:13" x14ac:dyDescent="0.3">
      <c r="A3739" t="s">
        <v>6572</v>
      </c>
      <c r="B3739" t="s">
        <v>313</v>
      </c>
      <c r="C3739" t="s">
        <v>313</v>
      </c>
      <c r="D3739">
        <v>25800000</v>
      </c>
      <c r="E3739">
        <v>20000000</v>
      </c>
      <c r="F3739" t="s">
        <v>5391</v>
      </c>
      <c r="G3739" s="13">
        <f>IFERROR(IF($F3739="ALTA",$D3739*1.03,
IF($F3739="MEDIA",$D3739*1,
IF($F3739="BAJA",$D3739*0.92,
IF($F3739="LIQUIDAR",_xlfn.XLOOKUP(A3739,Rotación!$A:$A,Rotación!$O:$O,0,0,-1),"")))),"")</f>
        <v>23736000</v>
      </c>
      <c r="H3739" s="13">
        <f>IFERROR(IF($F3739="ALTA",$D3739*1,
IF($F3739="MEDIA",$D3739*0.97,
IF($F3739="BAJA",$D3739*0.9,
IF($F3739="LIQUIDAR",_xlfn.XLOOKUP(A3739,Rotación!$A:$A,Rotación!$O:$O,0,0,-1),"")))),"")</f>
        <v>23220000</v>
      </c>
      <c r="I3739" s="13">
        <f>IFERROR(IF($F3739="ALTA",$D3739*0.97,
IF($F3739="MEDIA",$D3739*0.94,
IF($F3739="BAJA",$D3739*0.87,
IF($F3739="LIQUIDAR",_xlfn.XLOOKUP(A3739,Rotación!$A:$A,Rotación!$O:$O,0,0,-1),"")))),"")</f>
        <v>22446000</v>
      </c>
      <c r="J3739" s="13">
        <f>IFERROR(IF($F3739="ALTA",$D3739*0.94,
IF($F3739="MEDIA",$D3739*0.9,
IF($F3739="BAJA",$D3739*0.85,
IF($F3739="LIQUIDAR",_xlfn.XLOOKUP(A3739,Rotación!$A:$A,Rotación!$O:$O,0,0,-1),"")))),"")</f>
        <v>21930000</v>
      </c>
      <c r="K3739" s="13" t="str">
        <f>_xlfn.XLOOKUP(A3739,Rotación!$A:$A,Rotación!$P:$P,"",0,-1)</f>
        <v/>
      </c>
      <c r="L3739" s="25" t="e">
        <f t="shared" si="246"/>
        <v>#VALUE!</v>
      </c>
      <c r="M3739" s="26">
        <f t="shared" si="247"/>
        <v>0.77519379844961245</v>
      </c>
    </row>
    <row r="3740" spans="1:13" x14ac:dyDescent="0.3">
      <c r="A3740" t="s">
        <v>10771</v>
      </c>
      <c r="B3740" t="s">
        <v>313</v>
      </c>
      <c r="C3740" t="s">
        <v>313</v>
      </c>
      <c r="D3740">
        <v>25800000</v>
      </c>
      <c r="E3740">
        <v>21000000</v>
      </c>
      <c r="F3740" t="s">
        <v>4033</v>
      </c>
      <c r="G3740" s="13">
        <f>IFERROR(IF($F3740="ALTA",$D3740*1.03,
IF($F3740="MEDIA",$D3740*1,
IF($F3740="BAJA",$D3740*0.92,
IF($F3740="LIQUIDAR",_xlfn.XLOOKUP(A3740,Rotación!$A:$A,Rotación!$O:$O,0,0,-1),"")))),"")</f>
        <v>25800000</v>
      </c>
      <c r="H3740" s="13">
        <f>IFERROR(IF($F3740="ALTA",$D3740*1,
IF($F3740="MEDIA",$D3740*0.97,
IF($F3740="BAJA",$D3740*0.9,
IF($F3740="LIQUIDAR",_xlfn.XLOOKUP(A3740,Rotación!$A:$A,Rotación!$O:$O,0,0,-1),"")))),"")</f>
        <v>25026000</v>
      </c>
      <c r="I3740" s="13">
        <f>IFERROR(IF($F3740="ALTA",$D3740*0.97,
IF($F3740="MEDIA",$D3740*0.94,
IF($F3740="BAJA",$D3740*0.87,
IF($F3740="LIQUIDAR",_xlfn.XLOOKUP(A3740,Rotación!$A:$A,Rotación!$O:$O,0,0,-1),"")))),"")</f>
        <v>24252000</v>
      </c>
      <c r="J3740" s="13">
        <f>IFERROR(IF($F3740="ALTA",$D3740*0.94,
IF($F3740="MEDIA",$D3740*0.9,
IF($F3740="BAJA",$D3740*0.85,
IF($F3740="LIQUIDAR",_xlfn.XLOOKUP(A3740,Rotación!$A:$A,Rotación!$O:$O,0,0,-1),"")))),"")</f>
        <v>23220000</v>
      </c>
      <c r="K3740" s="13" t="str">
        <f>_xlfn.XLOOKUP(A3740,Rotación!$A:$A,Rotación!$P:$P,"",0,-1)</f>
        <v/>
      </c>
      <c r="L3740" s="25" t="e">
        <f t="shared" si="246"/>
        <v>#VALUE!</v>
      </c>
      <c r="M3740" s="26">
        <f t="shared" si="247"/>
        <v>0.81395348837209303</v>
      </c>
    </row>
    <row r="3741" spans="1:13" x14ac:dyDescent="0.3">
      <c r="A3741" t="s">
        <v>10772</v>
      </c>
      <c r="B3741" t="s">
        <v>313</v>
      </c>
      <c r="C3741" t="s">
        <v>313</v>
      </c>
      <c r="D3741">
        <v>9200000</v>
      </c>
      <c r="E3741">
        <v>6800000</v>
      </c>
      <c r="F3741" t="s">
        <v>4033</v>
      </c>
      <c r="G3741" s="13">
        <f>IFERROR(IF($F3741="ALTA",$D3741*1.03,
IF($F3741="MEDIA",$D3741*1,
IF($F3741="BAJA",$D3741*0.92,
IF($F3741="LIQUIDAR",_xlfn.XLOOKUP(A3741,Rotación!$A:$A,Rotación!$O:$O,0,0,-1),"")))),"")</f>
        <v>9200000</v>
      </c>
      <c r="H3741" s="13">
        <f>IFERROR(IF($F3741="ALTA",$D3741*1,
IF($F3741="MEDIA",$D3741*0.97,
IF($F3741="BAJA",$D3741*0.9,
IF($F3741="LIQUIDAR",_xlfn.XLOOKUP(A3741,Rotación!$A:$A,Rotación!$O:$O,0,0,-1),"")))),"")</f>
        <v>8924000</v>
      </c>
      <c r="I3741" s="13">
        <f>IFERROR(IF($F3741="ALTA",$D3741*0.97,
IF($F3741="MEDIA",$D3741*0.94,
IF($F3741="BAJA",$D3741*0.87,
IF($F3741="LIQUIDAR",_xlfn.XLOOKUP(A3741,Rotación!$A:$A,Rotación!$O:$O,0,0,-1),"")))),"")</f>
        <v>8648000</v>
      </c>
      <c r="J3741" s="13">
        <f>IFERROR(IF($F3741="ALTA",$D3741*0.94,
IF($F3741="MEDIA",$D3741*0.9,
IF($F3741="BAJA",$D3741*0.85,
IF($F3741="LIQUIDAR",_xlfn.XLOOKUP(A3741,Rotación!$A:$A,Rotación!$O:$O,0,0,-1),"")))),"")</f>
        <v>8280000</v>
      </c>
      <c r="K3741" s="13" t="str">
        <f>_xlfn.XLOOKUP(A3741,Rotación!$A:$A,Rotación!$P:$P,"",0,-1)</f>
        <v/>
      </c>
      <c r="L3741" s="25" t="e">
        <f t="shared" si="246"/>
        <v>#VALUE!</v>
      </c>
      <c r="M3741" s="26">
        <f t="shared" si="247"/>
        <v>0.73913043478260865</v>
      </c>
    </row>
    <row r="3742" spans="1:13" x14ac:dyDescent="0.3">
      <c r="A3742" t="s">
        <v>10773</v>
      </c>
      <c r="B3742" t="s">
        <v>313</v>
      </c>
      <c r="C3742" t="s">
        <v>313</v>
      </c>
      <c r="D3742">
        <v>13300000</v>
      </c>
      <c r="E3742">
        <v>11000000</v>
      </c>
      <c r="F3742" t="s">
        <v>4033</v>
      </c>
      <c r="G3742" s="13">
        <f>IFERROR(IF($F3742="ALTA",$D3742*1.03,
IF($F3742="MEDIA",$D3742*1,
IF($F3742="BAJA",$D3742*0.92,
IF($F3742="LIQUIDAR",_xlfn.XLOOKUP(A3742,Rotación!$A:$A,Rotación!$O:$O,0,0,-1),"")))),"")</f>
        <v>13300000</v>
      </c>
      <c r="H3742" s="13">
        <f>IFERROR(IF($F3742="ALTA",$D3742*1,
IF($F3742="MEDIA",$D3742*0.97,
IF($F3742="BAJA",$D3742*0.9,
IF($F3742="LIQUIDAR",_xlfn.XLOOKUP(A3742,Rotación!$A:$A,Rotación!$O:$O,0,0,-1),"")))),"")</f>
        <v>12901000</v>
      </c>
      <c r="I3742" s="13">
        <f>IFERROR(IF($F3742="ALTA",$D3742*0.97,
IF($F3742="MEDIA",$D3742*0.94,
IF($F3742="BAJA",$D3742*0.87,
IF($F3742="LIQUIDAR",_xlfn.XLOOKUP(A3742,Rotación!$A:$A,Rotación!$O:$O,0,0,-1),"")))),"")</f>
        <v>12502000</v>
      </c>
      <c r="J3742" s="13">
        <f>IFERROR(IF($F3742="ALTA",$D3742*0.94,
IF($F3742="MEDIA",$D3742*0.9,
IF($F3742="BAJA",$D3742*0.85,
IF($F3742="LIQUIDAR",_xlfn.XLOOKUP(A3742,Rotación!$A:$A,Rotación!$O:$O,0,0,-1),"")))),"")</f>
        <v>11970000</v>
      </c>
      <c r="K3742" s="13" t="str">
        <f>_xlfn.XLOOKUP(A3742,Rotación!$A:$A,Rotación!$P:$P,"",0,-1)</f>
        <v/>
      </c>
      <c r="L3742" s="25" t="e">
        <f t="shared" si="246"/>
        <v>#VALUE!</v>
      </c>
      <c r="M3742" s="26">
        <f t="shared" si="247"/>
        <v>0.82706766917293228</v>
      </c>
    </row>
    <row r="3743" spans="1:13" x14ac:dyDescent="0.3">
      <c r="A3743" t="s">
        <v>10774</v>
      </c>
      <c r="B3743" t="s">
        <v>313</v>
      </c>
      <c r="C3743" t="s">
        <v>313</v>
      </c>
      <c r="D3743">
        <v>12100000</v>
      </c>
      <c r="E3743">
        <v>9000000</v>
      </c>
      <c r="F3743" t="s">
        <v>4033</v>
      </c>
      <c r="G3743" s="13">
        <f>IFERROR(IF($F3743="ALTA",$D3743*1.03,
IF($F3743="MEDIA",$D3743*1,
IF($F3743="BAJA",$D3743*0.92,
IF($F3743="LIQUIDAR",_xlfn.XLOOKUP(A3743,Rotación!$A:$A,Rotación!$O:$O,0,0,-1),"")))),"")</f>
        <v>12100000</v>
      </c>
      <c r="H3743" s="13">
        <f>IFERROR(IF($F3743="ALTA",$D3743*1,
IF($F3743="MEDIA",$D3743*0.97,
IF($F3743="BAJA",$D3743*0.9,
IF($F3743="LIQUIDAR",_xlfn.XLOOKUP(A3743,Rotación!$A:$A,Rotación!$O:$O,0,0,-1),"")))),"")</f>
        <v>11737000</v>
      </c>
      <c r="I3743" s="13">
        <f>IFERROR(IF($F3743="ALTA",$D3743*0.97,
IF($F3743="MEDIA",$D3743*0.94,
IF($F3743="BAJA",$D3743*0.87,
IF($F3743="LIQUIDAR",_xlfn.XLOOKUP(A3743,Rotación!$A:$A,Rotación!$O:$O,0,0,-1),"")))),"")</f>
        <v>11374000</v>
      </c>
      <c r="J3743" s="13">
        <f>IFERROR(IF($F3743="ALTA",$D3743*0.94,
IF($F3743="MEDIA",$D3743*0.9,
IF($F3743="BAJA",$D3743*0.85,
IF($F3743="LIQUIDAR",_xlfn.XLOOKUP(A3743,Rotación!$A:$A,Rotación!$O:$O,0,0,-1),"")))),"")</f>
        <v>10890000</v>
      </c>
      <c r="K3743" s="13" t="str">
        <f>_xlfn.XLOOKUP(A3743,Rotación!$A:$A,Rotación!$P:$P,"",0,-1)</f>
        <v/>
      </c>
      <c r="L3743" s="25" t="e">
        <f t="shared" si="246"/>
        <v>#VALUE!</v>
      </c>
      <c r="M3743" s="26">
        <f t="shared" si="247"/>
        <v>0.74380165289256195</v>
      </c>
    </row>
    <row r="3744" spans="1:13" x14ac:dyDescent="0.3">
      <c r="A3744" t="s">
        <v>10775</v>
      </c>
      <c r="B3744" t="s">
        <v>313</v>
      </c>
      <c r="C3744" t="s">
        <v>313</v>
      </c>
      <c r="D3744">
        <v>7900000</v>
      </c>
      <c r="E3744">
        <v>6200000</v>
      </c>
      <c r="F3744" t="s">
        <v>4033</v>
      </c>
      <c r="G3744" s="13">
        <f>IFERROR(IF($F3744="ALTA",$D3744*1.03,
IF($F3744="MEDIA",$D3744*1,
IF($F3744="BAJA",$D3744*0.92,
IF($F3744="LIQUIDAR",_xlfn.XLOOKUP(A3744,Rotación!$A:$A,Rotación!$O:$O,0,0,-1),"")))),"")</f>
        <v>7900000</v>
      </c>
      <c r="H3744" s="13">
        <f>IFERROR(IF($F3744="ALTA",$D3744*1,
IF($F3744="MEDIA",$D3744*0.97,
IF($F3744="BAJA",$D3744*0.9,
IF($F3744="LIQUIDAR",_xlfn.XLOOKUP(A3744,Rotación!$A:$A,Rotación!$O:$O,0,0,-1),"")))),"")</f>
        <v>7663000</v>
      </c>
      <c r="I3744" s="13">
        <f>IFERROR(IF($F3744="ALTA",$D3744*0.97,
IF($F3744="MEDIA",$D3744*0.94,
IF($F3744="BAJA",$D3744*0.87,
IF($F3744="LIQUIDAR",_xlfn.XLOOKUP(A3744,Rotación!$A:$A,Rotación!$O:$O,0,0,-1),"")))),"")</f>
        <v>7426000</v>
      </c>
      <c r="J3744" s="13">
        <f>IFERROR(IF($F3744="ALTA",$D3744*0.94,
IF($F3744="MEDIA",$D3744*0.9,
IF($F3744="BAJA",$D3744*0.85,
IF($F3744="LIQUIDAR",_xlfn.XLOOKUP(A3744,Rotación!$A:$A,Rotación!$O:$O,0,0,-1),"")))),"")</f>
        <v>7110000</v>
      </c>
      <c r="K3744" s="13" t="str">
        <f>_xlfn.XLOOKUP(A3744,Rotación!$A:$A,Rotación!$P:$P,"",0,-1)</f>
        <v/>
      </c>
      <c r="L3744" s="25" t="e">
        <f t="shared" si="246"/>
        <v>#VALUE!</v>
      </c>
      <c r="M3744" s="26">
        <f t="shared" si="247"/>
        <v>0.78481012658227844</v>
      </c>
    </row>
    <row r="3745" spans="1:13" x14ac:dyDescent="0.3">
      <c r="A3745" t="s">
        <v>10776</v>
      </c>
      <c r="B3745" t="s">
        <v>313</v>
      </c>
      <c r="C3745" t="s">
        <v>313</v>
      </c>
      <c r="D3745">
        <v>16200000</v>
      </c>
      <c r="E3745">
        <v>13000000</v>
      </c>
      <c r="F3745" t="s">
        <v>4033</v>
      </c>
      <c r="G3745" s="13">
        <f>IFERROR(IF($F3745="ALTA",$D3745*1.03,
IF($F3745="MEDIA",$D3745*1,
IF($F3745="BAJA",$D3745*0.92,
IF($F3745="LIQUIDAR",_xlfn.XLOOKUP(A3745,Rotación!$A:$A,Rotación!$O:$O,0,0,-1),"")))),"")</f>
        <v>16200000</v>
      </c>
      <c r="H3745" s="13">
        <f>IFERROR(IF($F3745="ALTA",$D3745*1,
IF($F3745="MEDIA",$D3745*0.97,
IF($F3745="BAJA",$D3745*0.9,
IF($F3745="LIQUIDAR",_xlfn.XLOOKUP(A3745,Rotación!$A:$A,Rotación!$O:$O,0,0,-1),"")))),"")</f>
        <v>15714000</v>
      </c>
      <c r="I3745" s="13">
        <f>IFERROR(IF($F3745="ALTA",$D3745*0.97,
IF($F3745="MEDIA",$D3745*0.94,
IF($F3745="BAJA",$D3745*0.87,
IF($F3745="LIQUIDAR",_xlfn.XLOOKUP(A3745,Rotación!$A:$A,Rotación!$O:$O,0,0,-1),"")))),"")</f>
        <v>15228000</v>
      </c>
      <c r="J3745" s="13">
        <f>IFERROR(IF($F3745="ALTA",$D3745*0.94,
IF($F3745="MEDIA",$D3745*0.9,
IF($F3745="BAJA",$D3745*0.85,
IF($F3745="LIQUIDAR",_xlfn.XLOOKUP(A3745,Rotación!$A:$A,Rotación!$O:$O,0,0,-1),"")))),"")</f>
        <v>14580000</v>
      </c>
      <c r="K3745" s="13" t="str">
        <f>_xlfn.XLOOKUP(A3745,Rotación!$A:$A,Rotación!$P:$P,"",0,-1)</f>
        <v/>
      </c>
      <c r="L3745" s="25" t="e">
        <f t="shared" si="246"/>
        <v>#VALUE!</v>
      </c>
      <c r="M3745" s="26">
        <f t="shared" si="247"/>
        <v>0.80246913580246915</v>
      </c>
    </row>
    <row r="3746" spans="1:13" x14ac:dyDescent="0.3">
      <c r="A3746" t="s">
        <v>10777</v>
      </c>
      <c r="B3746" t="s">
        <v>313</v>
      </c>
      <c r="C3746" t="s">
        <v>313</v>
      </c>
      <c r="D3746">
        <v>37100000</v>
      </c>
      <c r="E3746">
        <v>28500000</v>
      </c>
      <c r="F3746" t="s">
        <v>5391</v>
      </c>
      <c r="G3746" s="13">
        <f>IFERROR(IF($F3746="ALTA",$D3746*1.03,
IF($F3746="MEDIA",$D3746*1,
IF($F3746="BAJA",$D3746*0.92,
IF($F3746="LIQUIDAR",_xlfn.XLOOKUP(A3746,Rotación!$A:$A,Rotación!$O:$O,0,0,-1),"")))),"")</f>
        <v>34132000</v>
      </c>
      <c r="H3746" s="13">
        <f>IFERROR(IF($F3746="ALTA",$D3746*1,
IF($F3746="MEDIA",$D3746*0.97,
IF($F3746="BAJA",$D3746*0.9,
IF($F3746="LIQUIDAR",_xlfn.XLOOKUP(A3746,Rotación!$A:$A,Rotación!$O:$O,0,0,-1),"")))),"")</f>
        <v>33390000</v>
      </c>
      <c r="I3746" s="13">
        <f>IFERROR(IF($F3746="ALTA",$D3746*0.97,
IF($F3746="MEDIA",$D3746*0.94,
IF($F3746="BAJA",$D3746*0.87,
IF($F3746="LIQUIDAR",_xlfn.XLOOKUP(A3746,Rotación!$A:$A,Rotación!$O:$O,0,0,-1),"")))),"")</f>
        <v>32277000</v>
      </c>
      <c r="J3746" s="13">
        <f>IFERROR(IF($F3746="ALTA",$D3746*0.94,
IF($F3746="MEDIA",$D3746*0.9,
IF($F3746="BAJA",$D3746*0.85,
IF($F3746="LIQUIDAR",_xlfn.XLOOKUP(A3746,Rotación!$A:$A,Rotación!$O:$O,0,0,-1),"")))),"")</f>
        <v>31535000</v>
      </c>
      <c r="K3746" s="13" t="str">
        <f>_xlfn.XLOOKUP(A3746,Rotación!$A:$A,Rotación!$P:$P,"",0,-1)</f>
        <v/>
      </c>
      <c r="L3746" s="25" t="e">
        <f t="shared" si="246"/>
        <v>#VALUE!</v>
      </c>
      <c r="M3746" s="26">
        <f t="shared" si="247"/>
        <v>0.76819407008086249</v>
      </c>
    </row>
    <row r="3747" spans="1:13" x14ac:dyDescent="0.3">
      <c r="A3747" t="s">
        <v>10778</v>
      </c>
      <c r="B3747" t="s">
        <v>313</v>
      </c>
      <c r="C3747" t="s">
        <v>313</v>
      </c>
      <c r="D3747">
        <v>17500000</v>
      </c>
      <c r="E3747">
        <v>14000000</v>
      </c>
      <c r="F3747" t="s">
        <v>4033</v>
      </c>
      <c r="G3747" s="13">
        <f>IFERROR(IF($F3747="ALTA",$D3747*1.03,
IF($F3747="MEDIA",$D3747*1,
IF($F3747="BAJA",$D3747*0.92,
IF($F3747="LIQUIDAR",_xlfn.XLOOKUP(A3747,Rotación!$A:$A,Rotación!$O:$O,0,0,-1),"")))),"")</f>
        <v>17500000</v>
      </c>
      <c r="H3747" s="13">
        <f>IFERROR(IF($F3747="ALTA",$D3747*1,
IF($F3747="MEDIA",$D3747*0.97,
IF($F3747="BAJA",$D3747*0.9,
IF($F3747="LIQUIDAR",_xlfn.XLOOKUP(A3747,Rotación!$A:$A,Rotación!$O:$O,0,0,-1),"")))),"")</f>
        <v>16975000</v>
      </c>
      <c r="I3747" s="13">
        <f>IFERROR(IF($F3747="ALTA",$D3747*0.97,
IF($F3747="MEDIA",$D3747*0.94,
IF($F3747="BAJA",$D3747*0.87,
IF($F3747="LIQUIDAR",_xlfn.XLOOKUP(A3747,Rotación!$A:$A,Rotación!$O:$O,0,0,-1),"")))),"")</f>
        <v>16449999.999999998</v>
      </c>
      <c r="J3747" s="13">
        <f>IFERROR(IF($F3747="ALTA",$D3747*0.94,
IF($F3747="MEDIA",$D3747*0.9,
IF($F3747="BAJA",$D3747*0.85,
IF($F3747="LIQUIDAR",_xlfn.XLOOKUP(A3747,Rotación!$A:$A,Rotación!$O:$O,0,0,-1),"")))),"")</f>
        <v>15750000</v>
      </c>
      <c r="K3747" s="13" t="str">
        <f>_xlfn.XLOOKUP(A3747,Rotación!$A:$A,Rotación!$P:$P,"",0,-1)</f>
        <v/>
      </c>
      <c r="L3747" s="25" t="e">
        <f t="shared" si="246"/>
        <v>#VALUE!</v>
      </c>
      <c r="M3747" s="26">
        <f t="shared" si="247"/>
        <v>0.8</v>
      </c>
    </row>
    <row r="3748" spans="1:13" x14ac:dyDescent="0.3">
      <c r="A3748" t="s">
        <v>10779</v>
      </c>
      <c r="B3748" t="s">
        <v>313</v>
      </c>
      <c r="C3748" t="s">
        <v>313</v>
      </c>
      <c r="D3748">
        <v>9300000</v>
      </c>
      <c r="E3748">
        <v>7000000</v>
      </c>
      <c r="F3748" t="s">
        <v>4033</v>
      </c>
      <c r="G3748" s="13">
        <f>IFERROR(IF($F3748="ALTA",$D3748*1.03,
IF($F3748="MEDIA",$D3748*1,
IF($F3748="BAJA",$D3748*0.92,
IF($F3748="LIQUIDAR",_xlfn.XLOOKUP(A3748,Rotación!$A:$A,Rotación!$O:$O,0,0,-1),"")))),"")</f>
        <v>9300000</v>
      </c>
      <c r="H3748" s="13">
        <f>IFERROR(IF($F3748="ALTA",$D3748*1,
IF($F3748="MEDIA",$D3748*0.97,
IF($F3748="BAJA",$D3748*0.9,
IF($F3748="LIQUIDAR",_xlfn.XLOOKUP(A3748,Rotación!$A:$A,Rotación!$O:$O,0,0,-1),"")))),"")</f>
        <v>9021000</v>
      </c>
      <c r="I3748" s="13">
        <f>IFERROR(IF($F3748="ALTA",$D3748*0.97,
IF($F3748="MEDIA",$D3748*0.94,
IF($F3748="BAJA",$D3748*0.87,
IF($F3748="LIQUIDAR",_xlfn.XLOOKUP(A3748,Rotación!$A:$A,Rotación!$O:$O,0,0,-1),"")))),"")</f>
        <v>8742000</v>
      </c>
      <c r="J3748" s="13">
        <f>IFERROR(IF($F3748="ALTA",$D3748*0.94,
IF($F3748="MEDIA",$D3748*0.9,
IF($F3748="BAJA",$D3748*0.85,
IF($F3748="LIQUIDAR",_xlfn.XLOOKUP(A3748,Rotación!$A:$A,Rotación!$O:$O,0,0,-1),"")))),"")</f>
        <v>8370000</v>
      </c>
      <c r="K3748" s="13" t="str">
        <f>_xlfn.XLOOKUP(A3748,Rotación!$A:$A,Rotación!$P:$P,"",0,-1)</f>
        <v/>
      </c>
      <c r="L3748" s="25" t="e">
        <f t="shared" si="246"/>
        <v>#VALUE!</v>
      </c>
      <c r="M3748" s="26">
        <f t="shared" si="247"/>
        <v>0.75268817204301075</v>
      </c>
    </row>
    <row r="3749" spans="1:13" x14ac:dyDescent="0.3">
      <c r="A3749" t="s">
        <v>10780</v>
      </c>
      <c r="B3749" t="s">
        <v>313</v>
      </c>
      <c r="C3749" t="s">
        <v>313</v>
      </c>
      <c r="D3749">
        <v>13800000</v>
      </c>
      <c r="E3749">
        <v>10000000</v>
      </c>
      <c r="F3749" t="s">
        <v>5391</v>
      </c>
      <c r="G3749" s="13">
        <f>IFERROR(IF($F3749="ALTA",$D3749*1.03,
IF($F3749="MEDIA",$D3749*1,
IF($F3749="BAJA",$D3749*0.92,
IF($F3749="LIQUIDAR",_xlfn.XLOOKUP(A3749,Rotación!$A:$A,Rotación!$O:$O,0,0,-1),"")))),"")</f>
        <v>12696000</v>
      </c>
      <c r="H3749" s="13">
        <f>IFERROR(IF($F3749="ALTA",$D3749*1,
IF($F3749="MEDIA",$D3749*0.97,
IF($F3749="BAJA",$D3749*0.9,
IF($F3749="LIQUIDAR",_xlfn.XLOOKUP(A3749,Rotación!$A:$A,Rotación!$O:$O,0,0,-1),"")))),"")</f>
        <v>12420000</v>
      </c>
      <c r="I3749" s="13">
        <f>IFERROR(IF($F3749="ALTA",$D3749*0.97,
IF($F3749="MEDIA",$D3749*0.94,
IF($F3749="BAJA",$D3749*0.87,
IF($F3749="LIQUIDAR",_xlfn.XLOOKUP(A3749,Rotación!$A:$A,Rotación!$O:$O,0,0,-1),"")))),"")</f>
        <v>12006000</v>
      </c>
      <c r="J3749" s="13">
        <f>IFERROR(IF($F3749="ALTA",$D3749*0.94,
IF($F3749="MEDIA",$D3749*0.9,
IF($F3749="BAJA",$D3749*0.85,
IF($F3749="LIQUIDAR",_xlfn.XLOOKUP(A3749,Rotación!$A:$A,Rotación!$O:$O,0,0,-1),"")))),"")</f>
        <v>11730000</v>
      </c>
      <c r="K3749" s="13" t="str">
        <f>_xlfn.XLOOKUP(A3749,Rotación!$A:$A,Rotación!$P:$P,"",0,-1)</f>
        <v/>
      </c>
      <c r="L3749" s="25" t="e">
        <f t="shared" si="246"/>
        <v>#VALUE!</v>
      </c>
      <c r="M3749" s="26">
        <f t="shared" si="247"/>
        <v>0.72463768115942029</v>
      </c>
    </row>
    <row r="3750" spans="1:13" x14ac:dyDescent="0.3">
      <c r="A3750" t="s">
        <v>10771</v>
      </c>
      <c r="B3750" t="s">
        <v>313</v>
      </c>
      <c r="C3750" t="s">
        <v>313</v>
      </c>
      <c r="D3750">
        <v>17900000</v>
      </c>
      <c r="E3750">
        <v>14000000</v>
      </c>
      <c r="F3750" t="s">
        <v>4033</v>
      </c>
      <c r="G3750" s="13">
        <f>IFERROR(IF($F3750="ALTA",$D3750*1.03,
IF($F3750="MEDIA",$D3750*1,
IF($F3750="BAJA",$D3750*0.92,
IF($F3750="LIQUIDAR",_xlfn.XLOOKUP(A3750,Rotación!$A:$A,Rotación!$O:$O,0,0,-1),"")))),"")</f>
        <v>17900000</v>
      </c>
      <c r="H3750" s="13">
        <f>IFERROR(IF($F3750="ALTA",$D3750*1,
IF($F3750="MEDIA",$D3750*0.97,
IF($F3750="BAJA",$D3750*0.9,
IF($F3750="LIQUIDAR",_xlfn.XLOOKUP(A3750,Rotación!$A:$A,Rotación!$O:$O,0,0,-1),"")))),"")</f>
        <v>17363000</v>
      </c>
      <c r="I3750" s="13">
        <f>IFERROR(IF($F3750="ALTA",$D3750*0.97,
IF($F3750="MEDIA",$D3750*0.94,
IF($F3750="BAJA",$D3750*0.87,
IF($F3750="LIQUIDAR",_xlfn.XLOOKUP(A3750,Rotación!$A:$A,Rotación!$O:$O,0,0,-1),"")))),"")</f>
        <v>16826000</v>
      </c>
      <c r="J3750" s="13">
        <f>IFERROR(IF($F3750="ALTA",$D3750*0.94,
IF($F3750="MEDIA",$D3750*0.9,
IF($F3750="BAJA",$D3750*0.85,
IF($F3750="LIQUIDAR",_xlfn.XLOOKUP(A3750,Rotación!$A:$A,Rotación!$O:$O,0,0,-1),"")))),"")</f>
        <v>16110000</v>
      </c>
      <c r="K3750" s="13" t="str">
        <f>_xlfn.XLOOKUP(A3750,Rotación!$A:$A,Rotación!$P:$P,"",0,-1)</f>
        <v/>
      </c>
      <c r="L3750" s="25" t="e">
        <f t="shared" si="246"/>
        <v>#VALUE!</v>
      </c>
      <c r="M3750" s="26">
        <f t="shared" si="247"/>
        <v>0.78212290502793291</v>
      </c>
    </row>
    <row r="3751" spans="1:13" x14ac:dyDescent="0.3">
      <c r="A3751" t="s">
        <v>6572</v>
      </c>
      <c r="B3751" t="s">
        <v>313</v>
      </c>
      <c r="C3751" t="s">
        <v>313</v>
      </c>
      <c r="D3751">
        <v>25800000</v>
      </c>
      <c r="E3751">
        <v>21000000</v>
      </c>
      <c r="F3751" t="s">
        <v>4033</v>
      </c>
      <c r="G3751" s="13">
        <f>IFERROR(IF($F3751="ALTA",$D3751*1.03,
IF($F3751="MEDIA",$D3751*1,
IF($F3751="BAJA",$D3751*0.92,
IF($F3751="LIQUIDAR",_xlfn.XLOOKUP(A3751,Rotación!$A:$A,Rotación!$O:$O,0,0,-1),"")))),"")</f>
        <v>25800000</v>
      </c>
      <c r="H3751" s="13">
        <f>IFERROR(IF($F3751="ALTA",$D3751*1,
IF($F3751="MEDIA",$D3751*0.97,
IF($F3751="BAJA",$D3751*0.9,
IF($F3751="LIQUIDAR",_xlfn.XLOOKUP(A3751,Rotación!$A:$A,Rotación!$O:$O,0,0,-1),"")))),"")</f>
        <v>25026000</v>
      </c>
      <c r="I3751" s="13">
        <f>IFERROR(IF($F3751="ALTA",$D3751*0.97,
IF($F3751="MEDIA",$D3751*0.94,
IF($F3751="BAJA",$D3751*0.87,
IF($F3751="LIQUIDAR",_xlfn.XLOOKUP(A3751,Rotación!$A:$A,Rotación!$O:$O,0,0,-1),"")))),"")</f>
        <v>24252000</v>
      </c>
      <c r="J3751" s="13">
        <f>IFERROR(IF($F3751="ALTA",$D3751*0.94,
IF($F3751="MEDIA",$D3751*0.9,
IF($F3751="BAJA",$D3751*0.85,
IF($F3751="LIQUIDAR",_xlfn.XLOOKUP(A3751,Rotación!$A:$A,Rotación!$O:$O,0,0,-1),"")))),"")</f>
        <v>23220000</v>
      </c>
      <c r="K3751" s="13" t="str">
        <f>_xlfn.XLOOKUP(A3751,Rotación!$A:$A,Rotación!$P:$P,"",0,-1)</f>
        <v/>
      </c>
      <c r="L3751" s="25" t="e">
        <f t="shared" si="246"/>
        <v>#VALUE!</v>
      </c>
      <c r="M3751" s="26">
        <f t="shared" si="247"/>
        <v>0.81395348837209303</v>
      </c>
    </row>
    <row r="3752" spans="1:13" x14ac:dyDescent="0.3">
      <c r="A3752" t="s">
        <v>10781</v>
      </c>
      <c r="B3752" t="s">
        <v>313</v>
      </c>
      <c r="C3752" t="s">
        <v>313</v>
      </c>
      <c r="D3752">
        <v>7700000</v>
      </c>
      <c r="E3752">
        <v>6300000</v>
      </c>
      <c r="F3752" t="s">
        <v>4033</v>
      </c>
      <c r="G3752" s="13">
        <f>IFERROR(IF($F3752="ALTA",$D3752*1.03,
IF($F3752="MEDIA",$D3752*1,
IF($F3752="BAJA",$D3752*0.92,
IF($F3752="LIQUIDAR",_xlfn.XLOOKUP(A3752,Rotación!$A:$A,Rotación!$O:$O,0,0,-1),"")))),"")</f>
        <v>7700000</v>
      </c>
      <c r="H3752" s="13">
        <f>IFERROR(IF($F3752="ALTA",$D3752*1,
IF($F3752="MEDIA",$D3752*0.97,
IF($F3752="BAJA",$D3752*0.9,
IF($F3752="LIQUIDAR",_xlfn.XLOOKUP(A3752,Rotación!$A:$A,Rotación!$O:$O,0,0,-1),"")))),"")</f>
        <v>7469000</v>
      </c>
      <c r="I3752" s="13">
        <f>IFERROR(IF($F3752="ALTA",$D3752*0.97,
IF($F3752="MEDIA",$D3752*0.94,
IF($F3752="BAJA",$D3752*0.87,
IF($F3752="LIQUIDAR",_xlfn.XLOOKUP(A3752,Rotación!$A:$A,Rotación!$O:$O,0,0,-1),"")))),"")</f>
        <v>7238000</v>
      </c>
      <c r="J3752" s="13">
        <f>IFERROR(IF($F3752="ALTA",$D3752*0.94,
IF($F3752="MEDIA",$D3752*0.9,
IF($F3752="BAJA",$D3752*0.85,
IF($F3752="LIQUIDAR",_xlfn.XLOOKUP(A3752,Rotación!$A:$A,Rotación!$O:$O,0,0,-1),"")))),"")</f>
        <v>6930000</v>
      </c>
      <c r="K3752" s="13" t="str">
        <f>_xlfn.XLOOKUP(A3752,Rotación!$A:$A,Rotación!$P:$P,"",0,-1)</f>
        <v/>
      </c>
      <c r="L3752" s="25" t="e">
        <f t="shared" si="246"/>
        <v>#VALUE!</v>
      </c>
      <c r="M3752" s="26">
        <f t="shared" si="247"/>
        <v>0.81818181818181823</v>
      </c>
    </row>
    <row r="3753" spans="1:13" x14ac:dyDescent="0.3">
      <c r="A3753" t="s">
        <v>10782</v>
      </c>
      <c r="B3753" t="s">
        <v>313</v>
      </c>
      <c r="C3753" t="s">
        <v>313</v>
      </c>
      <c r="D3753">
        <v>7650000</v>
      </c>
      <c r="E3753">
        <v>6200000</v>
      </c>
      <c r="F3753" t="s">
        <v>4033</v>
      </c>
      <c r="G3753" s="13">
        <f>IFERROR(IF($F3753="ALTA",$D3753*1.03,
IF($F3753="MEDIA",$D3753*1,
IF($F3753="BAJA",$D3753*0.92,
IF($F3753="LIQUIDAR",_xlfn.XLOOKUP(A3753,Rotación!$A:$A,Rotación!$O:$O,0,0,-1),"")))),"")</f>
        <v>7650000</v>
      </c>
      <c r="H3753" s="13">
        <f>IFERROR(IF($F3753="ALTA",$D3753*1,
IF($F3753="MEDIA",$D3753*0.97,
IF($F3753="BAJA",$D3753*0.9,
IF($F3753="LIQUIDAR",_xlfn.XLOOKUP(A3753,Rotación!$A:$A,Rotación!$O:$O,0,0,-1),"")))),"")</f>
        <v>7420500</v>
      </c>
      <c r="I3753" s="13">
        <f>IFERROR(IF($F3753="ALTA",$D3753*0.97,
IF($F3753="MEDIA",$D3753*0.94,
IF($F3753="BAJA",$D3753*0.87,
IF($F3753="LIQUIDAR",_xlfn.XLOOKUP(A3753,Rotación!$A:$A,Rotación!$O:$O,0,0,-1),"")))),"")</f>
        <v>7191000</v>
      </c>
      <c r="J3753" s="13">
        <f>IFERROR(IF($F3753="ALTA",$D3753*0.94,
IF($F3753="MEDIA",$D3753*0.9,
IF($F3753="BAJA",$D3753*0.85,
IF($F3753="LIQUIDAR",_xlfn.XLOOKUP(A3753,Rotación!$A:$A,Rotación!$O:$O,0,0,-1),"")))),"")</f>
        <v>6885000</v>
      </c>
      <c r="K3753" s="13" t="str">
        <f>_xlfn.XLOOKUP(A3753,Rotación!$A:$A,Rotación!$P:$P,"",0,-1)</f>
        <v/>
      </c>
      <c r="L3753" s="25" t="e">
        <f t="shared" si="246"/>
        <v>#VALUE!</v>
      </c>
      <c r="M3753" s="26">
        <f t="shared" si="247"/>
        <v>0.81045751633986929</v>
      </c>
    </row>
    <row r="3754" spans="1:13" x14ac:dyDescent="0.3">
      <c r="A3754" t="s">
        <v>10783</v>
      </c>
      <c r="B3754" t="s">
        <v>313</v>
      </c>
      <c r="C3754" t="s">
        <v>313</v>
      </c>
      <c r="D3754">
        <v>12100000</v>
      </c>
      <c r="E3754">
        <v>9500000</v>
      </c>
      <c r="F3754" t="s">
        <v>4033</v>
      </c>
      <c r="G3754" s="13">
        <f>IFERROR(IF($F3754="ALTA",$D3754*1.03,
IF($F3754="MEDIA",$D3754*1,
IF($F3754="BAJA",$D3754*0.92,
IF($F3754="LIQUIDAR",_xlfn.XLOOKUP(A3754,Rotación!$A:$A,Rotación!$O:$O,0,0,-1),"")))),"")</f>
        <v>12100000</v>
      </c>
      <c r="H3754" s="13">
        <f>IFERROR(IF($F3754="ALTA",$D3754*1,
IF($F3754="MEDIA",$D3754*0.97,
IF($F3754="BAJA",$D3754*0.9,
IF($F3754="LIQUIDAR",_xlfn.XLOOKUP(A3754,Rotación!$A:$A,Rotación!$O:$O,0,0,-1),"")))),"")</f>
        <v>11737000</v>
      </c>
      <c r="I3754" s="13">
        <f>IFERROR(IF($F3754="ALTA",$D3754*0.97,
IF($F3754="MEDIA",$D3754*0.94,
IF($F3754="BAJA",$D3754*0.87,
IF($F3754="LIQUIDAR",_xlfn.XLOOKUP(A3754,Rotación!$A:$A,Rotación!$O:$O,0,0,-1),"")))),"")</f>
        <v>11374000</v>
      </c>
      <c r="J3754" s="13">
        <f>IFERROR(IF($F3754="ALTA",$D3754*0.94,
IF($F3754="MEDIA",$D3754*0.9,
IF($F3754="BAJA",$D3754*0.85,
IF($F3754="LIQUIDAR",_xlfn.XLOOKUP(A3754,Rotación!$A:$A,Rotación!$O:$O,0,0,-1),"")))),"")</f>
        <v>10890000</v>
      </c>
      <c r="K3754" s="13" t="str">
        <f>_xlfn.XLOOKUP(A3754,Rotación!$A:$A,Rotación!$P:$P,"",0,-1)</f>
        <v/>
      </c>
      <c r="L3754" s="25" t="e">
        <f t="shared" si="246"/>
        <v>#VALUE!</v>
      </c>
      <c r="M3754" s="26">
        <f t="shared" si="247"/>
        <v>0.78512396694214881</v>
      </c>
    </row>
    <row r="3755" spans="1:13" x14ac:dyDescent="0.3">
      <c r="A3755" t="s">
        <v>10784</v>
      </c>
      <c r="B3755" t="s">
        <v>313</v>
      </c>
      <c r="C3755" t="s">
        <v>313</v>
      </c>
      <c r="D3755">
        <v>35600000</v>
      </c>
      <c r="E3755">
        <v>27000000</v>
      </c>
      <c r="F3755" t="s">
        <v>4033</v>
      </c>
      <c r="G3755" s="13">
        <f>IFERROR(IF($F3755="ALTA",$D3755*1.03,
IF($F3755="MEDIA",$D3755*1,
IF($F3755="BAJA",$D3755*0.92,
IF($F3755="LIQUIDAR",_xlfn.XLOOKUP(A3755,Rotación!$A:$A,Rotación!$O:$O,0,0,-1),"")))),"")</f>
        <v>35600000</v>
      </c>
      <c r="H3755" s="13">
        <f>IFERROR(IF($F3755="ALTA",$D3755*1,
IF($F3755="MEDIA",$D3755*0.97,
IF($F3755="BAJA",$D3755*0.9,
IF($F3755="LIQUIDAR",_xlfn.XLOOKUP(A3755,Rotación!$A:$A,Rotación!$O:$O,0,0,-1),"")))),"")</f>
        <v>34532000</v>
      </c>
      <c r="I3755" s="13">
        <f>IFERROR(IF($F3755="ALTA",$D3755*0.97,
IF($F3755="MEDIA",$D3755*0.94,
IF($F3755="BAJA",$D3755*0.87,
IF($F3755="LIQUIDAR",_xlfn.XLOOKUP(A3755,Rotación!$A:$A,Rotación!$O:$O,0,0,-1),"")))),"")</f>
        <v>33463999.999999996</v>
      </c>
      <c r="J3755" s="13">
        <f>IFERROR(IF($F3755="ALTA",$D3755*0.94,
IF($F3755="MEDIA",$D3755*0.9,
IF($F3755="BAJA",$D3755*0.85,
IF($F3755="LIQUIDAR",_xlfn.XLOOKUP(A3755,Rotación!$A:$A,Rotación!$O:$O,0,0,-1),"")))),"")</f>
        <v>32040000</v>
      </c>
      <c r="K3755" s="13" t="str">
        <f>_xlfn.XLOOKUP(A3755,Rotación!$A:$A,Rotación!$P:$P,"",0,-1)</f>
        <v/>
      </c>
      <c r="L3755" s="25" t="e">
        <f t="shared" si="246"/>
        <v>#VALUE!</v>
      </c>
      <c r="M3755" s="26">
        <f t="shared" si="247"/>
        <v>0.7584269662921348</v>
      </c>
    </row>
    <row r="3756" spans="1:13" x14ac:dyDescent="0.3">
      <c r="A3756" t="s">
        <v>10654</v>
      </c>
      <c r="B3756" t="s">
        <v>313</v>
      </c>
      <c r="C3756" t="s">
        <v>313</v>
      </c>
      <c r="D3756">
        <v>6650000</v>
      </c>
      <c r="E3756">
        <v>5000000</v>
      </c>
      <c r="F3756" t="s">
        <v>4033</v>
      </c>
      <c r="G3756" s="13">
        <f>IFERROR(IF($F3756="ALTA",$D3756*1.03,
IF($F3756="MEDIA",$D3756*1,
IF($F3756="BAJA",$D3756*0.92,
IF($F3756="LIQUIDAR",_xlfn.XLOOKUP(A3756,Rotación!$A:$A,Rotación!$O:$O,0,0,-1),"")))),"")</f>
        <v>6650000</v>
      </c>
      <c r="H3756" s="13">
        <f>IFERROR(IF($F3756="ALTA",$D3756*1,
IF($F3756="MEDIA",$D3756*0.97,
IF($F3756="BAJA",$D3756*0.9,
IF($F3756="LIQUIDAR",_xlfn.XLOOKUP(A3756,Rotación!$A:$A,Rotación!$O:$O,0,0,-1),"")))),"")</f>
        <v>6450500</v>
      </c>
      <c r="I3756" s="13">
        <f>IFERROR(IF($F3756="ALTA",$D3756*0.97,
IF($F3756="MEDIA",$D3756*0.94,
IF($F3756="BAJA",$D3756*0.87,
IF($F3756="LIQUIDAR",_xlfn.XLOOKUP(A3756,Rotación!$A:$A,Rotación!$O:$O,0,0,-1),"")))),"")</f>
        <v>6251000</v>
      </c>
      <c r="J3756" s="13">
        <f>IFERROR(IF($F3756="ALTA",$D3756*0.94,
IF($F3756="MEDIA",$D3756*0.9,
IF($F3756="BAJA",$D3756*0.85,
IF($F3756="LIQUIDAR",_xlfn.XLOOKUP(A3756,Rotación!$A:$A,Rotación!$O:$O,0,0,-1),"")))),"")</f>
        <v>5985000</v>
      </c>
      <c r="K3756" s="13" t="str">
        <f>_xlfn.XLOOKUP(A3756,Rotación!$A:$A,Rotación!$P:$P,"",0,-1)</f>
        <v/>
      </c>
      <c r="L3756" s="25" t="e">
        <f t="shared" si="246"/>
        <v>#VALUE!</v>
      </c>
      <c r="M3756" s="26">
        <f t="shared" si="247"/>
        <v>0.75187969924812026</v>
      </c>
    </row>
    <row r="3757" spans="1:13" x14ac:dyDescent="0.3">
      <c r="A3757" t="s">
        <v>10785</v>
      </c>
      <c r="B3757" t="s">
        <v>313</v>
      </c>
      <c r="C3757" t="s">
        <v>313</v>
      </c>
      <c r="D3757">
        <v>13700000</v>
      </c>
      <c r="E3757">
        <v>11300000</v>
      </c>
      <c r="F3757" t="s">
        <v>4033</v>
      </c>
      <c r="G3757" s="13">
        <f>IFERROR(IF($F3757="ALTA",$D3757*1.03,
IF($F3757="MEDIA",$D3757*1,
IF($F3757="BAJA",$D3757*0.92,
IF($F3757="LIQUIDAR",_xlfn.XLOOKUP(A3757,Rotación!$A:$A,Rotación!$O:$O,0,0,-1),"")))),"")</f>
        <v>13700000</v>
      </c>
      <c r="H3757" s="13">
        <f>IFERROR(IF($F3757="ALTA",$D3757*1,
IF($F3757="MEDIA",$D3757*0.97,
IF($F3757="BAJA",$D3757*0.9,
IF($F3757="LIQUIDAR",_xlfn.XLOOKUP(A3757,Rotación!$A:$A,Rotación!$O:$O,0,0,-1),"")))),"")</f>
        <v>13289000</v>
      </c>
      <c r="I3757" s="13">
        <f>IFERROR(IF($F3757="ALTA",$D3757*0.97,
IF($F3757="MEDIA",$D3757*0.94,
IF($F3757="BAJA",$D3757*0.87,
IF($F3757="LIQUIDAR",_xlfn.XLOOKUP(A3757,Rotación!$A:$A,Rotación!$O:$O,0,0,-1),"")))),"")</f>
        <v>12878000</v>
      </c>
      <c r="J3757" s="13">
        <f>IFERROR(IF($F3757="ALTA",$D3757*0.94,
IF($F3757="MEDIA",$D3757*0.9,
IF($F3757="BAJA",$D3757*0.85,
IF($F3757="LIQUIDAR",_xlfn.XLOOKUP(A3757,Rotación!$A:$A,Rotación!$O:$O,0,0,-1),"")))),"")</f>
        <v>12330000</v>
      </c>
      <c r="K3757" s="13" t="str">
        <f>_xlfn.XLOOKUP(A3757,Rotación!$A:$A,Rotación!$P:$P,"",0,-1)</f>
        <v/>
      </c>
      <c r="L3757" s="25" t="e">
        <f t="shared" si="246"/>
        <v>#VALUE!</v>
      </c>
      <c r="M3757" s="26">
        <f t="shared" si="247"/>
        <v>0.82481751824817517</v>
      </c>
    </row>
    <row r="3758" spans="1:13" x14ac:dyDescent="0.3">
      <c r="A3758" t="s">
        <v>10730</v>
      </c>
      <c r="B3758" t="s">
        <v>313</v>
      </c>
      <c r="C3758" t="s">
        <v>313</v>
      </c>
      <c r="D3758">
        <v>11100000</v>
      </c>
      <c r="E3758">
        <v>9100000</v>
      </c>
      <c r="F3758" t="s">
        <v>4033</v>
      </c>
      <c r="G3758" s="13">
        <f>IFERROR(IF($F3758="ALTA",$D3758*1.03,
IF($F3758="MEDIA",$D3758*1,
IF($F3758="BAJA",$D3758*0.92,
IF($F3758="LIQUIDAR",_xlfn.XLOOKUP(A3758,Rotación!$A:$A,Rotación!$O:$O,0,0,-1),"")))),"")</f>
        <v>11100000</v>
      </c>
      <c r="H3758" s="13">
        <f>IFERROR(IF($F3758="ALTA",$D3758*1,
IF($F3758="MEDIA",$D3758*0.97,
IF($F3758="BAJA",$D3758*0.9,
IF($F3758="LIQUIDAR",_xlfn.XLOOKUP(A3758,Rotación!$A:$A,Rotación!$O:$O,0,0,-1),"")))),"")</f>
        <v>10767000</v>
      </c>
      <c r="I3758" s="13">
        <f>IFERROR(IF($F3758="ALTA",$D3758*0.97,
IF($F3758="MEDIA",$D3758*0.94,
IF($F3758="BAJA",$D3758*0.87,
IF($F3758="LIQUIDAR",_xlfn.XLOOKUP(A3758,Rotación!$A:$A,Rotación!$O:$O,0,0,-1),"")))),"")</f>
        <v>10434000</v>
      </c>
      <c r="J3758" s="13">
        <f>IFERROR(IF($F3758="ALTA",$D3758*0.94,
IF($F3758="MEDIA",$D3758*0.9,
IF($F3758="BAJA",$D3758*0.85,
IF($F3758="LIQUIDAR",_xlfn.XLOOKUP(A3758,Rotación!$A:$A,Rotación!$O:$O,0,0,-1),"")))),"")</f>
        <v>9990000</v>
      </c>
      <c r="K3758" s="13" t="str">
        <f>_xlfn.XLOOKUP(A3758,Rotación!$A:$A,Rotación!$P:$P,"",0,-1)</f>
        <v/>
      </c>
      <c r="L3758" s="25" t="e">
        <f t="shared" si="246"/>
        <v>#VALUE!</v>
      </c>
      <c r="M3758" s="26">
        <f t="shared" si="247"/>
        <v>0.81981981981981977</v>
      </c>
    </row>
    <row r="3759" spans="1:13" x14ac:dyDescent="0.3">
      <c r="A3759" t="s">
        <v>434</v>
      </c>
      <c r="B3759" t="s">
        <v>36</v>
      </c>
      <c r="C3759" t="s">
        <v>4399</v>
      </c>
      <c r="D3759">
        <v>8600000</v>
      </c>
      <c r="E3759">
        <v>7000000</v>
      </c>
      <c r="F3759" t="s">
        <v>4033</v>
      </c>
      <c r="G3759" s="13">
        <f>IFERROR(IF($F3759="ALTA",$D3759*1.03,
IF($F3759="MEDIA",$D3759*1,
IF($F3759="BAJA",$D3759*0.92,
IF($F3759="LIQUIDAR",_xlfn.XLOOKUP(A3759,Rotación!$A:$A,Rotación!$O:$O,0,0,-1),"")))),"")</f>
        <v>8600000</v>
      </c>
      <c r="H3759" s="13">
        <f>IFERROR(IF($F3759="ALTA",$D3759*1,
IF($F3759="MEDIA",$D3759*0.97,
IF($F3759="BAJA",$D3759*0.9,
IF($F3759="LIQUIDAR",_xlfn.XLOOKUP(A3759,Rotación!$A:$A,Rotación!$O:$O,0,0,-1),"")))),"")</f>
        <v>8342000</v>
      </c>
      <c r="I3759" s="13">
        <f>IFERROR(IF($F3759="ALTA",$D3759*0.97,
IF($F3759="MEDIA",$D3759*0.94,
IF($F3759="BAJA",$D3759*0.87,
IF($F3759="LIQUIDAR",_xlfn.XLOOKUP(A3759,Rotación!$A:$A,Rotación!$O:$O,0,0,-1),"")))),"")</f>
        <v>8084000</v>
      </c>
      <c r="J3759" s="13">
        <f>IFERROR(IF($F3759="ALTA",$D3759*0.94,
IF($F3759="MEDIA",$D3759*0.9,
IF($F3759="BAJA",$D3759*0.85,
IF($F3759="LIQUIDAR",_xlfn.XLOOKUP(A3759,Rotación!$A:$A,Rotación!$O:$O,0,0,-1),"")))),"")</f>
        <v>7740000</v>
      </c>
      <c r="K3759" s="13" t="str">
        <f>_xlfn.XLOOKUP(A3759,Rotación!$A:$A,Rotación!$P:$P,"",0,-1)</f>
        <v/>
      </c>
      <c r="L3759" s="25" t="e">
        <f t="shared" si="246"/>
        <v>#VALUE!</v>
      </c>
      <c r="M3759" s="26">
        <f t="shared" si="247"/>
        <v>0.81395348837209303</v>
      </c>
    </row>
    <row r="3760" spans="1:13" x14ac:dyDescent="0.3">
      <c r="A3760" t="s">
        <v>10786</v>
      </c>
      <c r="B3760" t="s">
        <v>313</v>
      </c>
      <c r="C3760" t="s">
        <v>313</v>
      </c>
      <c r="D3760">
        <v>20200000</v>
      </c>
      <c r="E3760">
        <v>15800000</v>
      </c>
      <c r="F3760" t="s">
        <v>5391</v>
      </c>
      <c r="G3760" s="13">
        <f>IFERROR(IF($F3760="ALTA",$D3760*1.03,
IF($F3760="MEDIA",$D3760*1,
IF($F3760="BAJA",$D3760*0.92,
IF($F3760="LIQUIDAR",_xlfn.XLOOKUP(A3760,Rotación!$A:$A,Rotación!$O:$O,0,0,-1),"")))),"")</f>
        <v>18584000</v>
      </c>
      <c r="H3760" s="13">
        <f>IFERROR(IF($F3760="ALTA",$D3760*1,
IF($F3760="MEDIA",$D3760*0.97,
IF($F3760="BAJA",$D3760*0.9,
IF($F3760="LIQUIDAR",_xlfn.XLOOKUP(A3760,Rotación!$A:$A,Rotación!$O:$O,0,0,-1),"")))),"")</f>
        <v>18180000</v>
      </c>
      <c r="I3760" s="13">
        <f>IFERROR(IF($F3760="ALTA",$D3760*0.97,
IF($F3760="MEDIA",$D3760*0.94,
IF($F3760="BAJA",$D3760*0.87,
IF($F3760="LIQUIDAR",_xlfn.XLOOKUP(A3760,Rotación!$A:$A,Rotación!$O:$O,0,0,-1),"")))),"")</f>
        <v>17574000</v>
      </c>
      <c r="J3760" s="13">
        <f>IFERROR(IF($F3760="ALTA",$D3760*0.94,
IF($F3760="MEDIA",$D3760*0.9,
IF($F3760="BAJA",$D3760*0.85,
IF($F3760="LIQUIDAR",_xlfn.XLOOKUP(A3760,Rotación!$A:$A,Rotación!$O:$O,0,0,-1),"")))),"")</f>
        <v>17170000</v>
      </c>
      <c r="K3760" s="13" t="str">
        <f>_xlfn.XLOOKUP(A3760,Rotación!$A:$A,Rotación!$P:$P,"",0,-1)</f>
        <v/>
      </c>
      <c r="L3760" s="25" t="e">
        <f t="shared" si="246"/>
        <v>#VALUE!</v>
      </c>
      <c r="M3760" s="26">
        <f t="shared" si="247"/>
        <v>0.78217821782178221</v>
      </c>
    </row>
    <row r="3761" spans="1:13" x14ac:dyDescent="0.3">
      <c r="A3761" t="s">
        <v>10787</v>
      </c>
      <c r="B3761" t="s">
        <v>313</v>
      </c>
      <c r="C3761" t="s">
        <v>313</v>
      </c>
      <c r="D3761">
        <v>46700000</v>
      </c>
      <c r="E3761">
        <v>35000000</v>
      </c>
      <c r="F3761" t="s">
        <v>5391</v>
      </c>
      <c r="G3761" s="13">
        <f>IFERROR(IF($F3761="ALTA",$D3761*1.03,
IF($F3761="MEDIA",$D3761*1,
IF($F3761="BAJA",$D3761*0.92,
IF($F3761="LIQUIDAR",_xlfn.XLOOKUP(A3761,Rotación!$A:$A,Rotación!$O:$O,0,0,-1),"")))),"")</f>
        <v>42964000</v>
      </c>
      <c r="H3761" s="13">
        <f>IFERROR(IF($F3761="ALTA",$D3761*1,
IF($F3761="MEDIA",$D3761*0.97,
IF($F3761="BAJA",$D3761*0.9,
IF($F3761="LIQUIDAR",_xlfn.XLOOKUP(A3761,Rotación!$A:$A,Rotación!$O:$O,0,0,-1),"")))),"")</f>
        <v>42030000</v>
      </c>
      <c r="I3761" s="13">
        <f>IFERROR(IF($F3761="ALTA",$D3761*0.97,
IF($F3761="MEDIA",$D3761*0.94,
IF($F3761="BAJA",$D3761*0.87,
IF($F3761="LIQUIDAR",_xlfn.XLOOKUP(A3761,Rotación!$A:$A,Rotación!$O:$O,0,0,-1),"")))),"")</f>
        <v>40629000</v>
      </c>
      <c r="J3761" s="13">
        <f>IFERROR(IF($F3761="ALTA",$D3761*0.94,
IF($F3761="MEDIA",$D3761*0.9,
IF($F3761="BAJA",$D3761*0.85,
IF($F3761="LIQUIDAR",_xlfn.XLOOKUP(A3761,Rotación!$A:$A,Rotación!$O:$O,0,0,-1),"")))),"")</f>
        <v>39695000</v>
      </c>
      <c r="K3761" s="13" t="str">
        <f>_xlfn.XLOOKUP(A3761,Rotación!$A:$A,Rotación!$P:$P,"",0,-1)</f>
        <v/>
      </c>
      <c r="L3761" s="25" t="e">
        <f t="shared" si="246"/>
        <v>#VALUE!</v>
      </c>
      <c r="M3761" s="26">
        <f t="shared" si="247"/>
        <v>0.74946466809421841</v>
      </c>
    </row>
    <row r="3762" spans="1:13" x14ac:dyDescent="0.3">
      <c r="A3762" t="s">
        <v>10788</v>
      </c>
      <c r="B3762" t="s">
        <v>313</v>
      </c>
      <c r="C3762" t="s">
        <v>313</v>
      </c>
      <c r="D3762">
        <v>21400000</v>
      </c>
      <c r="E3762">
        <v>16800000</v>
      </c>
      <c r="F3762" t="s">
        <v>5391</v>
      </c>
      <c r="G3762" s="13">
        <f>IFERROR(IF($F3762="ALTA",$D3762*1.03,
IF($F3762="MEDIA",$D3762*1,
IF($F3762="BAJA",$D3762*0.92,
IF($F3762="LIQUIDAR",_xlfn.XLOOKUP(A3762,Rotación!$A:$A,Rotación!$O:$O,0,0,-1),"")))),"")</f>
        <v>19688000</v>
      </c>
      <c r="H3762" s="13">
        <f>IFERROR(IF($F3762="ALTA",$D3762*1,
IF($F3762="MEDIA",$D3762*0.97,
IF($F3762="BAJA",$D3762*0.9,
IF($F3762="LIQUIDAR",_xlfn.XLOOKUP(A3762,Rotación!$A:$A,Rotación!$O:$O,0,0,-1),"")))),"")</f>
        <v>19260000</v>
      </c>
      <c r="I3762" s="13">
        <f>IFERROR(IF($F3762="ALTA",$D3762*0.97,
IF($F3762="MEDIA",$D3762*0.94,
IF($F3762="BAJA",$D3762*0.87,
IF($F3762="LIQUIDAR",_xlfn.XLOOKUP(A3762,Rotación!$A:$A,Rotación!$O:$O,0,0,-1),"")))),"")</f>
        <v>18618000</v>
      </c>
      <c r="J3762" s="13">
        <f>IFERROR(IF($F3762="ALTA",$D3762*0.94,
IF($F3762="MEDIA",$D3762*0.9,
IF($F3762="BAJA",$D3762*0.85,
IF($F3762="LIQUIDAR",_xlfn.XLOOKUP(A3762,Rotación!$A:$A,Rotación!$O:$O,0,0,-1),"")))),"")</f>
        <v>18190000</v>
      </c>
      <c r="K3762" s="13" t="str">
        <f>_xlfn.XLOOKUP(A3762,Rotación!$A:$A,Rotación!$P:$P,"",0,-1)</f>
        <v/>
      </c>
      <c r="L3762" s="25" t="e">
        <f t="shared" si="246"/>
        <v>#VALUE!</v>
      </c>
      <c r="M3762" s="26">
        <f t="shared" si="247"/>
        <v>0.78504672897196259</v>
      </c>
    </row>
    <row r="3763" spans="1:13" x14ac:dyDescent="0.3">
      <c r="A3763" t="s">
        <v>10789</v>
      </c>
      <c r="B3763" t="s">
        <v>313</v>
      </c>
      <c r="C3763" t="s">
        <v>313</v>
      </c>
      <c r="D3763">
        <v>17400000</v>
      </c>
      <c r="E3763">
        <v>14000000</v>
      </c>
      <c r="F3763" t="s">
        <v>5391</v>
      </c>
      <c r="G3763" s="13">
        <f>IFERROR(IF($F3763="ALTA",$D3763*1.03,
IF($F3763="MEDIA",$D3763*1,
IF($F3763="BAJA",$D3763*0.92,
IF($F3763="LIQUIDAR",_xlfn.XLOOKUP(A3763,Rotación!$A:$A,Rotación!$O:$O,0,0,-1),"")))),"")</f>
        <v>16008000</v>
      </c>
      <c r="H3763" s="13">
        <f>IFERROR(IF($F3763="ALTA",$D3763*1,
IF($F3763="MEDIA",$D3763*0.97,
IF($F3763="BAJA",$D3763*0.9,
IF($F3763="LIQUIDAR",_xlfn.XLOOKUP(A3763,Rotación!$A:$A,Rotación!$O:$O,0,0,-1),"")))),"")</f>
        <v>15660000</v>
      </c>
      <c r="I3763" s="13">
        <f>IFERROR(IF($F3763="ALTA",$D3763*0.97,
IF($F3763="MEDIA",$D3763*0.94,
IF($F3763="BAJA",$D3763*0.87,
IF($F3763="LIQUIDAR",_xlfn.XLOOKUP(A3763,Rotación!$A:$A,Rotación!$O:$O,0,0,-1),"")))),"")</f>
        <v>15138000</v>
      </c>
      <c r="J3763" s="13">
        <f>IFERROR(IF($F3763="ALTA",$D3763*0.94,
IF($F3763="MEDIA",$D3763*0.9,
IF($F3763="BAJA",$D3763*0.85,
IF($F3763="LIQUIDAR",_xlfn.XLOOKUP(A3763,Rotación!$A:$A,Rotación!$O:$O,0,0,-1),"")))),"")</f>
        <v>14790000</v>
      </c>
      <c r="K3763" s="13" t="str">
        <f>_xlfn.XLOOKUP(A3763,Rotación!$A:$A,Rotación!$P:$P,"",0,-1)</f>
        <v/>
      </c>
      <c r="L3763" s="25" t="e">
        <f t="shared" si="246"/>
        <v>#VALUE!</v>
      </c>
      <c r="M3763" s="26">
        <f t="shared" si="247"/>
        <v>0.8045977011494253</v>
      </c>
    </row>
    <row r="3764" spans="1:13" x14ac:dyDescent="0.3">
      <c r="A3764" t="s">
        <v>10790</v>
      </c>
      <c r="B3764" t="s">
        <v>313</v>
      </c>
      <c r="C3764" t="s">
        <v>313</v>
      </c>
      <c r="D3764">
        <v>12000000</v>
      </c>
      <c r="E3764">
        <v>9300000</v>
      </c>
      <c r="F3764" t="s">
        <v>5391</v>
      </c>
      <c r="G3764" s="13">
        <f>IFERROR(IF($F3764="ALTA",$D3764*1.03,
IF($F3764="MEDIA",$D3764*1,
IF($F3764="BAJA",$D3764*0.92,
IF($F3764="LIQUIDAR",_xlfn.XLOOKUP(A3764,Rotación!$A:$A,Rotación!$O:$O,0,0,-1),"")))),"")</f>
        <v>11040000</v>
      </c>
      <c r="H3764" s="13">
        <f>IFERROR(IF($F3764="ALTA",$D3764*1,
IF($F3764="MEDIA",$D3764*0.97,
IF($F3764="BAJA",$D3764*0.9,
IF($F3764="LIQUIDAR",_xlfn.XLOOKUP(A3764,Rotación!$A:$A,Rotación!$O:$O,0,0,-1),"")))),"")</f>
        <v>10800000</v>
      </c>
      <c r="I3764" s="13">
        <f>IFERROR(IF($F3764="ALTA",$D3764*0.97,
IF($F3764="MEDIA",$D3764*0.94,
IF($F3764="BAJA",$D3764*0.87,
IF($F3764="LIQUIDAR",_xlfn.XLOOKUP(A3764,Rotación!$A:$A,Rotación!$O:$O,0,0,-1),"")))),"")</f>
        <v>10440000</v>
      </c>
      <c r="J3764" s="13">
        <f>IFERROR(IF($F3764="ALTA",$D3764*0.94,
IF($F3764="MEDIA",$D3764*0.9,
IF($F3764="BAJA",$D3764*0.85,
IF($F3764="LIQUIDAR",_xlfn.XLOOKUP(A3764,Rotación!$A:$A,Rotación!$O:$O,0,0,-1),"")))),"")</f>
        <v>10200000</v>
      </c>
      <c r="K3764" s="13" t="str">
        <f>_xlfn.XLOOKUP(A3764,Rotación!$A:$A,Rotación!$P:$P,"",0,-1)</f>
        <v/>
      </c>
      <c r="L3764" s="25" t="e">
        <f t="shared" si="246"/>
        <v>#VALUE!</v>
      </c>
      <c r="M3764" s="26">
        <f t="shared" si="247"/>
        <v>0.77500000000000002</v>
      </c>
    </row>
    <row r="3765" spans="1:13" x14ac:dyDescent="0.3">
      <c r="A3765" t="s">
        <v>6360</v>
      </c>
      <c r="B3765" t="s">
        <v>313</v>
      </c>
      <c r="C3765" t="s">
        <v>313</v>
      </c>
      <c r="D3765">
        <v>36600000</v>
      </c>
      <c r="E3765">
        <v>29000000</v>
      </c>
      <c r="F3765" t="s">
        <v>5391</v>
      </c>
      <c r="G3765" s="13">
        <f>IFERROR(IF($F3765="ALTA",$D3765*1.03,
IF($F3765="MEDIA",$D3765*1,
IF($F3765="BAJA",$D3765*0.92,
IF($F3765="LIQUIDAR",_xlfn.XLOOKUP(A3765,Rotación!$A:$A,Rotación!$O:$O,0,0,-1),"")))),"")</f>
        <v>33672000</v>
      </c>
      <c r="H3765" s="13">
        <f>IFERROR(IF($F3765="ALTA",$D3765*1,
IF($F3765="MEDIA",$D3765*0.97,
IF($F3765="BAJA",$D3765*0.9,
IF($F3765="LIQUIDAR",_xlfn.XLOOKUP(A3765,Rotación!$A:$A,Rotación!$O:$O,0,0,-1),"")))),"")</f>
        <v>32940000</v>
      </c>
      <c r="I3765" s="13">
        <f>IFERROR(IF($F3765="ALTA",$D3765*0.97,
IF($F3765="MEDIA",$D3765*0.94,
IF($F3765="BAJA",$D3765*0.87,
IF($F3765="LIQUIDAR",_xlfn.XLOOKUP(A3765,Rotación!$A:$A,Rotación!$O:$O,0,0,-1),"")))),"")</f>
        <v>31842000</v>
      </c>
      <c r="J3765" s="13">
        <f>IFERROR(IF($F3765="ALTA",$D3765*0.94,
IF($F3765="MEDIA",$D3765*0.9,
IF($F3765="BAJA",$D3765*0.85,
IF($F3765="LIQUIDAR",_xlfn.XLOOKUP(A3765,Rotación!$A:$A,Rotación!$O:$O,0,0,-1),"")))),"")</f>
        <v>31110000</v>
      </c>
      <c r="K3765" s="13" t="str">
        <f>_xlfn.XLOOKUP(A3765,Rotación!$A:$A,Rotación!$P:$P,"",0,-1)</f>
        <v/>
      </c>
      <c r="L3765" s="25" t="e">
        <f t="shared" si="246"/>
        <v>#VALUE!</v>
      </c>
      <c r="M3765" s="26">
        <f t="shared" si="247"/>
        <v>0.79234972677595628</v>
      </c>
    </row>
    <row r="3766" spans="1:13" x14ac:dyDescent="0.3">
      <c r="A3766" t="s">
        <v>10791</v>
      </c>
      <c r="B3766" t="s">
        <v>313</v>
      </c>
      <c r="C3766" t="s">
        <v>313</v>
      </c>
      <c r="D3766">
        <v>7700000</v>
      </c>
      <c r="E3766">
        <v>6200000</v>
      </c>
      <c r="F3766" t="s">
        <v>5391</v>
      </c>
      <c r="G3766" s="13">
        <f>IFERROR(IF($F3766="ALTA",$D3766*1.03,
IF($F3766="MEDIA",$D3766*1,
IF($F3766="BAJA",$D3766*0.92,
IF($F3766="LIQUIDAR",_xlfn.XLOOKUP(A3766,Rotación!$A:$A,Rotación!$O:$O,0,0,-1),"")))),"")</f>
        <v>7084000</v>
      </c>
      <c r="H3766" s="13">
        <f>IFERROR(IF($F3766="ALTA",$D3766*1,
IF($F3766="MEDIA",$D3766*0.97,
IF($F3766="BAJA",$D3766*0.9,
IF($F3766="LIQUIDAR",_xlfn.XLOOKUP(A3766,Rotación!$A:$A,Rotación!$O:$O,0,0,-1),"")))),"")</f>
        <v>6930000</v>
      </c>
      <c r="I3766" s="13">
        <f>IFERROR(IF($F3766="ALTA",$D3766*0.97,
IF($F3766="MEDIA",$D3766*0.94,
IF($F3766="BAJA",$D3766*0.87,
IF($F3766="LIQUIDAR",_xlfn.XLOOKUP(A3766,Rotación!$A:$A,Rotación!$O:$O,0,0,-1),"")))),"")</f>
        <v>6699000</v>
      </c>
      <c r="J3766" s="13">
        <f>IFERROR(IF($F3766="ALTA",$D3766*0.94,
IF($F3766="MEDIA",$D3766*0.9,
IF($F3766="BAJA",$D3766*0.85,
IF($F3766="LIQUIDAR",_xlfn.XLOOKUP(A3766,Rotación!$A:$A,Rotación!$O:$O,0,0,-1),"")))),"")</f>
        <v>6545000</v>
      </c>
      <c r="K3766" s="13" t="str">
        <f>_xlfn.XLOOKUP(A3766,Rotación!$A:$A,Rotación!$P:$P,"",0,-1)</f>
        <v/>
      </c>
      <c r="L3766" s="25" t="e">
        <f t="shared" ref="L3766:L3829" si="248">K3766-D3766</f>
        <v>#VALUE!</v>
      </c>
      <c r="M3766" s="26">
        <f t="shared" ref="M3766:M3829" si="249">E3766/D3766</f>
        <v>0.80519480519480524</v>
      </c>
    </row>
    <row r="3767" spans="1:13" x14ac:dyDescent="0.3">
      <c r="A3767" t="s">
        <v>10792</v>
      </c>
      <c r="B3767" t="s">
        <v>313</v>
      </c>
      <c r="C3767" t="s">
        <v>313</v>
      </c>
      <c r="D3767">
        <v>21000000</v>
      </c>
      <c r="E3767">
        <v>15800000</v>
      </c>
      <c r="F3767" t="s">
        <v>5391</v>
      </c>
      <c r="G3767" s="13">
        <f>IFERROR(IF($F3767="ALTA",$D3767*1.03,
IF($F3767="MEDIA",$D3767*1,
IF($F3767="BAJA",$D3767*0.92,
IF($F3767="LIQUIDAR",_xlfn.XLOOKUP(A3767,Rotación!$A:$A,Rotación!$O:$O,0,0,-1),"")))),"")</f>
        <v>19320000</v>
      </c>
      <c r="H3767" s="13">
        <f>IFERROR(IF($F3767="ALTA",$D3767*1,
IF($F3767="MEDIA",$D3767*0.97,
IF($F3767="BAJA",$D3767*0.9,
IF($F3767="LIQUIDAR",_xlfn.XLOOKUP(A3767,Rotación!$A:$A,Rotación!$O:$O,0,0,-1),"")))),"")</f>
        <v>18900000</v>
      </c>
      <c r="I3767" s="13">
        <f>IFERROR(IF($F3767="ALTA",$D3767*0.97,
IF($F3767="MEDIA",$D3767*0.94,
IF($F3767="BAJA",$D3767*0.87,
IF($F3767="LIQUIDAR",_xlfn.XLOOKUP(A3767,Rotación!$A:$A,Rotación!$O:$O,0,0,-1),"")))),"")</f>
        <v>18270000</v>
      </c>
      <c r="J3767" s="13">
        <f>IFERROR(IF($F3767="ALTA",$D3767*0.94,
IF($F3767="MEDIA",$D3767*0.9,
IF($F3767="BAJA",$D3767*0.85,
IF($F3767="LIQUIDAR",_xlfn.XLOOKUP(A3767,Rotación!$A:$A,Rotación!$O:$O,0,0,-1),"")))),"")</f>
        <v>17850000</v>
      </c>
      <c r="K3767" s="13" t="str">
        <f>_xlfn.XLOOKUP(A3767,Rotación!$A:$A,Rotación!$P:$P,"",0,-1)</f>
        <v/>
      </c>
      <c r="L3767" s="25" t="e">
        <f t="shared" si="248"/>
        <v>#VALUE!</v>
      </c>
      <c r="M3767" s="26">
        <f t="shared" si="249"/>
        <v>0.75238095238095237</v>
      </c>
    </row>
    <row r="3768" spans="1:13" x14ac:dyDescent="0.3">
      <c r="A3768" t="s">
        <v>10793</v>
      </c>
      <c r="B3768" t="s">
        <v>313</v>
      </c>
      <c r="C3768" t="s">
        <v>313</v>
      </c>
      <c r="D3768">
        <v>8700000</v>
      </c>
      <c r="E3768">
        <v>6900000</v>
      </c>
      <c r="F3768" t="s">
        <v>4033</v>
      </c>
      <c r="G3768" s="13">
        <f>IFERROR(IF($F3768="ALTA",$D3768*1.03,
IF($F3768="MEDIA",$D3768*1,
IF($F3768="BAJA",$D3768*0.92,
IF($F3768="LIQUIDAR",_xlfn.XLOOKUP(A3768,Rotación!$A:$A,Rotación!$O:$O,0,0,-1),"")))),"")</f>
        <v>8700000</v>
      </c>
      <c r="H3768" s="13">
        <f>IFERROR(IF($F3768="ALTA",$D3768*1,
IF($F3768="MEDIA",$D3768*0.97,
IF($F3768="BAJA",$D3768*0.9,
IF($F3768="LIQUIDAR",_xlfn.XLOOKUP(A3768,Rotación!$A:$A,Rotación!$O:$O,0,0,-1),"")))),"")</f>
        <v>8439000</v>
      </c>
      <c r="I3768" s="13">
        <f>IFERROR(IF($F3768="ALTA",$D3768*0.97,
IF($F3768="MEDIA",$D3768*0.94,
IF($F3768="BAJA",$D3768*0.87,
IF($F3768="LIQUIDAR",_xlfn.XLOOKUP(A3768,Rotación!$A:$A,Rotación!$O:$O,0,0,-1),"")))),"")</f>
        <v>8178000</v>
      </c>
      <c r="J3768" s="13">
        <f>IFERROR(IF($F3768="ALTA",$D3768*0.94,
IF($F3768="MEDIA",$D3768*0.9,
IF($F3768="BAJA",$D3768*0.85,
IF($F3768="LIQUIDAR",_xlfn.XLOOKUP(A3768,Rotación!$A:$A,Rotación!$O:$O,0,0,-1),"")))),"")</f>
        <v>7830000</v>
      </c>
      <c r="K3768" s="13" t="str">
        <f>_xlfn.XLOOKUP(A3768,Rotación!$A:$A,Rotación!$P:$P,"",0,-1)</f>
        <v/>
      </c>
      <c r="L3768" s="25" t="e">
        <f t="shared" si="248"/>
        <v>#VALUE!</v>
      </c>
      <c r="M3768" s="26">
        <f t="shared" si="249"/>
        <v>0.7931034482758621</v>
      </c>
    </row>
    <row r="3769" spans="1:13" x14ac:dyDescent="0.3">
      <c r="A3769" t="s">
        <v>10794</v>
      </c>
      <c r="B3769" t="s">
        <v>313</v>
      </c>
      <c r="C3769" t="s">
        <v>313</v>
      </c>
      <c r="D3769">
        <v>25200000</v>
      </c>
      <c r="E3769">
        <v>17000000</v>
      </c>
      <c r="F3769" t="s">
        <v>4033</v>
      </c>
      <c r="G3769" s="13">
        <f>IFERROR(IF($F3769="ALTA",$D3769*1.03,
IF($F3769="MEDIA",$D3769*1,
IF($F3769="BAJA",$D3769*0.92,
IF($F3769="LIQUIDAR",_xlfn.XLOOKUP(A3769,Rotación!$A:$A,Rotación!$O:$O,0,0,-1),"")))),"")</f>
        <v>25200000</v>
      </c>
      <c r="H3769" s="13">
        <f>IFERROR(IF($F3769="ALTA",$D3769*1,
IF($F3769="MEDIA",$D3769*0.97,
IF($F3769="BAJA",$D3769*0.9,
IF($F3769="LIQUIDAR",_xlfn.XLOOKUP(A3769,Rotación!$A:$A,Rotación!$O:$O,0,0,-1),"")))),"")</f>
        <v>24444000</v>
      </c>
      <c r="I3769" s="13">
        <f>IFERROR(IF($F3769="ALTA",$D3769*0.97,
IF($F3769="MEDIA",$D3769*0.94,
IF($F3769="BAJA",$D3769*0.87,
IF($F3769="LIQUIDAR",_xlfn.XLOOKUP(A3769,Rotación!$A:$A,Rotación!$O:$O,0,0,-1),"")))),"")</f>
        <v>23688000</v>
      </c>
      <c r="J3769" s="13">
        <f>IFERROR(IF($F3769="ALTA",$D3769*0.94,
IF($F3769="MEDIA",$D3769*0.9,
IF($F3769="BAJA",$D3769*0.85,
IF($F3769="LIQUIDAR",_xlfn.XLOOKUP(A3769,Rotación!$A:$A,Rotación!$O:$O,0,0,-1),"")))),"")</f>
        <v>22680000</v>
      </c>
      <c r="K3769" s="13" t="str">
        <f>_xlfn.XLOOKUP(A3769,Rotación!$A:$A,Rotación!$P:$P,"",0,-1)</f>
        <v/>
      </c>
      <c r="L3769" s="25" t="e">
        <f t="shared" si="248"/>
        <v>#VALUE!</v>
      </c>
      <c r="M3769" s="26">
        <f t="shared" si="249"/>
        <v>0.67460317460317465</v>
      </c>
    </row>
    <row r="3770" spans="1:13" x14ac:dyDescent="0.3">
      <c r="A3770" t="s">
        <v>10795</v>
      </c>
      <c r="B3770" t="s">
        <v>313</v>
      </c>
      <c r="C3770" t="s">
        <v>313</v>
      </c>
      <c r="D3770">
        <v>15900000</v>
      </c>
      <c r="E3770">
        <v>12600000</v>
      </c>
      <c r="F3770" t="s">
        <v>5391</v>
      </c>
      <c r="G3770" s="13">
        <f>IFERROR(IF($F3770="ALTA",$D3770*1.03,
IF($F3770="MEDIA",$D3770*1,
IF($F3770="BAJA",$D3770*0.92,
IF($F3770="LIQUIDAR",_xlfn.XLOOKUP(A3770,Rotación!$A:$A,Rotación!$O:$O,0,0,-1),"")))),"")</f>
        <v>14628000</v>
      </c>
      <c r="H3770" s="13">
        <f>IFERROR(IF($F3770="ALTA",$D3770*1,
IF($F3770="MEDIA",$D3770*0.97,
IF($F3770="BAJA",$D3770*0.9,
IF($F3770="LIQUIDAR",_xlfn.XLOOKUP(A3770,Rotación!$A:$A,Rotación!$O:$O,0,0,-1),"")))),"")</f>
        <v>14310000</v>
      </c>
      <c r="I3770" s="13">
        <f>IFERROR(IF($F3770="ALTA",$D3770*0.97,
IF($F3770="MEDIA",$D3770*0.94,
IF($F3770="BAJA",$D3770*0.87,
IF($F3770="LIQUIDAR",_xlfn.XLOOKUP(A3770,Rotación!$A:$A,Rotación!$O:$O,0,0,-1),"")))),"")</f>
        <v>13833000</v>
      </c>
      <c r="J3770" s="13">
        <f>IFERROR(IF($F3770="ALTA",$D3770*0.94,
IF($F3770="MEDIA",$D3770*0.9,
IF($F3770="BAJA",$D3770*0.85,
IF($F3770="LIQUIDAR",_xlfn.XLOOKUP(A3770,Rotación!$A:$A,Rotación!$O:$O,0,0,-1),"")))),"")</f>
        <v>13515000</v>
      </c>
      <c r="K3770" s="13" t="str">
        <f>_xlfn.XLOOKUP(A3770,Rotación!$A:$A,Rotación!$P:$P,"",0,-1)</f>
        <v/>
      </c>
      <c r="L3770" s="25" t="e">
        <f t="shared" si="248"/>
        <v>#VALUE!</v>
      </c>
      <c r="M3770" s="26">
        <f t="shared" si="249"/>
        <v>0.79245283018867929</v>
      </c>
    </row>
    <row r="3771" spans="1:13" x14ac:dyDescent="0.3">
      <c r="A3771" t="s">
        <v>10796</v>
      </c>
      <c r="B3771" t="s">
        <v>313</v>
      </c>
      <c r="C3771" t="s">
        <v>313</v>
      </c>
      <c r="D3771">
        <v>12000000</v>
      </c>
      <c r="E3771">
        <v>9800000</v>
      </c>
      <c r="F3771" t="s">
        <v>5390</v>
      </c>
      <c r="G3771" s="13">
        <f>IFERROR(IF($F3771="ALTA",$D3771*1.03,
IF($F3771="MEDIA",$D3771*1,
IF($F3771="BAJA",$D3771*0.92,
IF($F3771="LIQUIDAR",_xlfn.XLOOKUP(A3771,Rotación!$A:$A,Rotación!$O:$O,0,0,-1),"")))),"")</f>
        <v>12360000</v>
      </c>
      <c r="H3771" s="13">
        <f>IFERROR(IF($F3771="ALTA",$D3771*1,
IF($F3771="MEDIA",$D3771*0.97,
IF($F3771="BAJA",$D3771*0.9,
IF($F3771="LIQUIDAR",_xlfn.XLOOKUP(A3771,Rotación!$A:$A,Rotación!$O:$O,0,0,-1),"")))),"")</f>
        <v>12000000</v>
      </c>
      <c r="I3771" s="13">
        <f>IFERROR(IF($F3771="ALTA",$D3771*0.97,
IF($F3771="MEDIA",$D3771*0.94,
IF($F3771="BAJA",$D3771*0.87,
IF($F3771="LIQUIDAR",_xlfn.XLOOKUP(A3771,Rotación!$A:$A,Rotación!$O:$O,0,0,-1),"")))),"")</f>
        <v>11640000</v>
      </c>
      <c r="J3771" s="13">
        <f>IFERROR(IF($F3771="ALTA",$D3771*0.94,
IF($F3771="MEDIA",$D3771*0.9,
IF($F3771="BAJA",$D3771*0.85,
IF($F3771="LIQUIDAR",_xlfn.XLOOKUP(A3771,Rotación!$A:$A,Rotación!$O:$O,0,0,-1),"")))),"")</f>
        <v>11280000</v>
      </c>
      <c r="K3771" s="13" t="str">
        <f>_xlfn.XLOOKUP(A3771,Rotación!$A:$A,Rotación!$P:$P,"",0,-1)</f>
        <v/>
      </c>
      <c r="L3771" s="25" t="e">
        <f t="shared" si="248"/>
        <v>#VALUE!</v>
      </c>
      <c r="M3771" s="26">
        <f t="shared" si="249"/>
        <v>0.81666666666666665</v>
      </c>
    </row>
    <row r="3772" spans="1:13" x14ac:dyDescent="0.3">
      <c r="A3772" t="s">
        <v>10797</v>
      </c>
      <c r="B3772" t="s">
        <v>313</v>
      </c>
      <c r="C3772" t="s">
        <v>313</v>
      </c>
      <c r="D3772">
        <v>10200000</v>
      </c>
      <c r="E3772">
        <v>7900000</v>
      </c>
      <c r="F3772" t="s">
        <v>5390</v>
      </c>
      <c r="G3772" s="13">
        <f>IFERROR(IF($F3772="ALTA",$D3772*1.03,
IF($F3772="MEDIA",$D3772*1,
IF($F3772="BAJA",$D3772*0.92,
IF($F3772="LIQUIDAR",_xlfn.XLOOKUP(A3772,Rotación!$A:$A,Rotación!$O:$O,0,0,-1),"")))),"")</f>
        <v>10506000</v>
      </c>
      <c r="H3772" s="13">
        <f>IFERROR(IF($F3772="ALTA",$D3772*1,
IF($F3772="MEDIA",$D3772*0.97,
IF($F3772="BAJA",$D3772*0.9,
IF($F3772="LIQUIDAR",_xlfn.XLOOKUP(A3772,Rotación!$A:$A,Rotación!$O:$O,0,0,-1),"")))),"")</f>
        <v>10200000</v>
      </c>
      <c r="I3772" s="13">
        <f>IFERROR(IF($F3772="ALTA",$D3772*0.97,
IF($F3772="MEDIA",$D3772*0.94,
IF($F3772="BAJA",$D3772*0.87,
IF($F3772="LIQUIDAR",_xlfn.XLOOKUP(A3772,Rotación!$A:$A,Rotación!$O:$O,0,0,-1),"")))),"")</f>
        <v>9894000</v>
      </c>
      <c r="J3772" s="13">
        <f>IFERROR(IF($F3772="ALTA",$D3772*0.94,
IF($F3772="MEDIA",$D3772*0.9,
IF($F3772="BAJA",$D3772*0.85,
IF($F3772="LIQUIDAR",_xlfn.XLOOKUP(A3772,Rotación!$A:$A,Rotación!$O:$O,0,0,-1),"")))),"")</f>
        <v>9588000</v>
      </c>
      <c r="K3772" s="13" t="str">
        <f>_xlfn.XLOOKUP(A3772,Rotación!$A:$A,Rotación!$P:$P,"",0,-1)</f>
        <v/>
      </c>
      <c r="L3772" s="25" t="e">
        <f t="shared" si="248"/>
        <v>#VALUE!</v>
      </c>
      <c r="M3772" s="26">
        <f t="shared" si="249"/>
        <v>0.77450980392156865</v>
      </c>
    </row>
    <row r="3773" spans="1:13" x14ac:dyDescent="0.3">
      <c r="A3773" t="s">
        <v>10798</v>
      </c>
      <c r="B3773" t="s">
        <v>313</v>
      </c>
      <c r="C3773" t="s">
        <v>313</v>
      </c>
      <c r="D3773">
        <v>7300000</v>
      </c>
      <c r="E3773">
        <v>6000000</v>
      </c>
      <c r="F3773" t="s">
        <v>5390</v>
      </c>
      <c r="G3773" s="13">
        <f>IFERROR(IF($F3773="ALTA",$D3773*1.03,
IF($F3773="MEDIA",$D3773*1,
IF($F3773="BAJA",$D3773*0.92,
IF($F3773="LIQUIDAR",_xlfn.XLOOKUP(A3773,Rotación!$A:$A,Rotación!$O:$O,0,0,-1),"")))),"")</f>
        <v>7519000</v>
      </c>
      <c r="H3773" s="13">
        <f>IFERROR(IF($F3773="ALTA",$D3773*1,
IF($F3773="MEDIA",$D3773*0.97,
IF($F3773="BAJA",$D3773*0.9,
IF($F3773="LIQUIDAR",_xlfn.XLOOKUP(A3773,Rotación!$A:$A,Rotación!$O:$O,0,0,-1),"")))),"")</f>
        <v>7300000</v>
      </c>
      <c r="I3773" s="13">
        <f>IFERROR(IF($F3773="ALTA",$D3773*0.97,
IF($F3773="MEDIA",$D3773*0.94,
IF($F3773="BAJA",$D3773*0.87,
IF($F3773="LIQUIDAR",_xlfn.XLOOKUP(A3773,Rotación!$A:$A,Rotación!$O:$O,0,0,-1),"")))),"")</f>
        <v>7081000</v>
      </c>
      <c r="J3773" s="13">
        <f>IFERROR(IF($F3773="ALTA",$D3773*0.94,
IF($F3773="MEDIA",$D3773*0.9,
IF($F3773="BAJA",$D3773*0.85,
IF($F3773="LIQUIDAR",_xlfn.XLOOKUP(A3773,Rotación!$A:$A,Rotación!$O:$O,0,0,-1),"")))),"")</f>
        <v>6862000</v>
      </c>
      <c r="K3773" s="13" t="str">
        <f>_xlfn.XLOOKUP(A3773,Rotación!$A:$A,Rotación!$P:$P,"",0,-1)</f>
        <v/>
      </c>
      <c r="L3773" s="25" t="e">
        <f t="shared" si="248"/>
        <v>#VALUE!</v>
      </c>
      <c r="M3773" s="26">
        <f t="shared" si="249"/>
        <v>0.82191780821917804</v>
      </c>
    </row>
    <row r="3774" spans="1:13" x14ac:dyDescent="0.3">
      <c r="A3774" t="s">
        <v>299</v>
      </c>
      <c r="B3774" t="s">
        <v>24</v>
      </c>
      <c r="C3774" t="s">
        <v>4404</v>
      </c>
      <c r="D3774">
        <v>34400000</v>
      </c>
      <c r="E3774">
        <v>27500000</v>
      </c>
      <c r="F3774" t="s">
        <v>5391</v>
      </c>
      <c r="G3774" s="13">
        <f>IFERROR(IF($F3774="ALTA",$D3774*1.03,
IF($F3774="MEDIA",$D3774*1,
IF($F3774="BAJA",$D3774*0.92,
IF($F3774="LIQUIDAR",_xlfn.XLOOKUP(A3774,Rotación!$A:$A,Rotación!$O:$O,0,0,-1),"")))),"")</f>
        <v>31648000</v>
      </c>
      <c r="H3774" s="13">
        <f>IFERROR(IF($F3774="ALTA",$D3774*1,
IF($F3774="MEDIA",$D3774*0.97,
IF($F3774="BAJA",$D3774*0.9,
IF($F3774="LIQUIDAR",_xlfn.XLOOKUP(A3774,Rotación!$A:$A,Rotación!$O:$O,0,0,-1),"")))),"")</f>
        <v>30960000</v>
      </c>
      <c r="I3774" s="13">
        <f>IFERROR(IF($F3774="ALTA",$D3774*0.97,
IF($F3774="MEDIA",$D3774*0.94,
IF($F3774="BAJA",$D3774*0.87,
IF($F3774="LIQUIDAR",_xlfn.XLOOKUP(A3774,Rotación!$A:$A,Rotación!$O:$O,0,0,-1),"")))),"")</f>
        <v>29928000</v>
      </c>
      <c r="J3774" s="13">
        <f>IFERROR(IF($F3774="ALTA",$D3774*0.94,
IF($F3774="MEDIA",$D3774*0.9,
IF($F3774="BAJA",$D3774*0.85,
IF($F3774="LIQUIDAR",_xlfn.XLOOKUP(A3774,Rotación!$A:$A,Rotación!$O:$O,0,0,-1),"")))),"")</f>
        <v>29240000</v>
      </c>
      <c r="K3774" s="13" t="str">
        <f>_xlfn.XLOOKUP(A3774,Rotación!$A:$A,Rotación!$P:$P,"",0,-1)</f>
        <v/>
      </c>
      <c r="L3774" s="25" t="e">
        <f t="shared" si="248"/>
        <v>#VALUE!</v>
      </c>
      <c r="M3774" s="26">
        <f t="shared" si="249"/>
        <v>0.79941860465116277</v>
      </c>
    </row>
    <row r="3775" spans="1:13" x14ac:dyDescent="0.3">
      <c r="A3775" t="s">
        <v>10799</v>
      </c>
      <c r="B3775" t="s">
        <v>313</v>
      </c>
      <c r="C3775" t="s">
        <v>313</v>
      </c>
      <c r="D3775">
        <v>8900000</v>
      </c>
      <c r="E3775">
        <v>7000000</v>
      </c>
      <c r="F3775" t="s">
        <v>5391</v>
      </c>
      <c r="G3775" s="13">
        <f>IFERROR(IF($F3775="ALTA",$D3775*1.03,
IF($F3775="MEDIA",$D3775*1,
IF($F3775="BAJA",$D3775*0.92,
IF($F3775="LIQUIDAR",_xlfn.XLOOKUP(A3775,Rotación!$A:$A,Rotación!$O:$O,0,0,-1),"")))),"")</f>
        <v>8188000</v>
      </c>
      <c r="H3775" s="13">
        <f>IFERROR(IF($F3775="ALTA",$D3775*1,
IF($F3775="MEDIA",$D3775*0.97,
IF($F3775="BAJA",$D3775*0.9,
IF($F3775="LIQUIDAR",_xlfn.XLOOKUP(A3775,Rotación!$A:$A,Rotación!$O:$O,0,0,-1),"")))),"")</f>
        <v>8010000</v>
      </c>
      <c r="I3775" s="13">
        <f>IFERROR(IF($F3775="ALTA",$D3775*0.97,
IF($F3775="MEDIA",$D3775*0.94,
IF($F3775="BAJA",$D3775*0.87,
IF($F3775="LIQUIDAR",_xlfn.XLOOKUP(A3775,Rotación!$A:$A,Rotación!$O:$O,0,0,-1),"")))),"")</f>
        <v>7743000</v>
      </c>
      <c r="J3775" s="13">
        <f>IFERROR(IF($F3775="ALTA",$D3775*0.94,
IF($F3775="MEDIA",$D3775*0.9,
IF($F3775="BAJA",$D3775*0.85,
IF($F3775="LIQUIDAR",_xlfn.XLOOKUP(A3775,Rotación!$A:$A,Rotación!$O:$O,0,0,-1),"")))),"")</f>
        <v>7565000</v>
      </c>
      <c r="K3775" s="13" t="str">
        <f>_xlfn.XLOOKUP(A3775,Rotación!$A:$A,Rotación!$P:$P,"",0,-1)</f>
        <v/>
      </c>
      <c r="L3775" s="25" t="e">
        <f t="shared" si="248"/>
        <v>#VALUE!</v>
      </c>
      <c r="M3775" s="26">
        <f t="shared" si="249"/>
        <v>0.7865168539325843</v>
      </c>
    </row>
    <row r="3776" spans="1:13" x14ac:dyDescent="0.3">
      <c r="A3776" t="s">
        <v>10800</v>
      </c>
      <c r="B3776" t="s">
        <v>313</v>
      </c>
      <c r="C3776" t="s">
        <v>313</v>
      </c>
      <c r="D3776">
        <v>8200000</v>
      </c>
      <c r="E3776">
        <v>6300000</v>
      </c>
      <c r="F3776" t="s">
        <v>5391</v>
      </c>
      <c r="G3776" s="13">
        <f>IFERROR(IF($F3776="ALTA",$D3776*1.03,
IF($F3776="MEDIA",$D3776*1,
IF($F3776="BAJA",$D3776*0.92,
IF($F3776="LIQUIDAR",_xlfn.XLOOKUP(A3776,Rotación!$A:$A,Rotación!$O:$O,0,0,-1),"")))),"")</f>
        <v>7544000</v>
      </c>
      <c r="H3776" s="13">
        <f>IFERROR(IF($F3776="ALTA",$D3776*1,
IF($F3776="MEDIA",$D3776*0.97,
IF($F3776="BAJA",$D3776*0.9,
IF($F3776="LIQUIDAR",_xlfn.XLOOKUP(A3776,Rotación!$A:$A,Rotación!$O:$O,0,0,-1),"")))),"")</f>
        <v>7380000</v>
      </c>
      <c r="I3776" s="13">
        <f>IFERROR(IF($F3776="ALTA",$D3776*0.97,
IF($F3776="MEDIA",$D3776*0.94,
IF($F3776="BAJA",$D3776*0.87,
IF($F3776="LIQUIDAR",_xlfn.XLOOKUP(A3776,Rotación!$A:$A,Rotación!$O:$O,0,0,-1),"")))),"")</f>
        <v>7134000</v>
      </c>
      <c r="J3776" s="13">
        <f>IFERROR(IF($F3776="ALTA",$D3776*0.94,
IF($F3776="MEDIA",$D3776*0.9,
IF($F3776="BAJA",$D3776*0.85,
IF($F3776="LIQUIDAR",_xlfn.XLOOKUP(A3776,Rotación!$A:$A,Rotación!$O:$O,0,0,-1),"")))),"")</f>
        <v>6970000</v>
      </c>
      <c r="K3776" s="13" t="str">
        <f>_xlfn.XLOOKUP(A3776,Rotación!$A:$A,Rotación!$P:$P,"",0,-1)</f>
        <v/>
      </c>
      <c r="L3776" s="25" t="e">
        <f t="shared" si="248"/>
        <v>#VALUE!</v>
      </c>
      <c r="M3776" s="26">
        <f t="shared" si="249"/>
        <v>0.76829268292682928</v>
      </c>
    </row>
    <row r="3777" spans="1:13" x14ac:dyDescent="0.3">
      <c r="A3777" t="s">
        <v>6517</v>
      </c>
      <c r="B3777" t="s">
        <v>313</v>
      </c>
      <c r="C3777" t="s">
        <v>313</v>
      </c>
      <c r="D3777">
        <v>25000000</v>
      </c>
      <c r="E3777">
        <v>21700000</v>
      </c>
      <c r="F3777" t="s">
        <v>4033</v>
      </c>
      <c r="G3777" s="13">
        <f>IFERROR(IF($F3777="ALTA",$D3777*1.03,
IF($F3777="MEDIA",$D3777*1,
IF($F3777="BAJA",$D3777*0.92,
IF($F3777="LIQUIDAR",_xlfn.XLOOKUP(A3777,Rotación!$A:$A,Rotación!$O:$O,0,0,-1),"")))),"")</f>
        <v>25000000</v>
      </c>
      <c r="H3777" s="13">
        <f>IFERROR(IF($F3777="ALTA",$D3777*1,
IF($F3777="MEDIA",$D3777*0.97,
IF($F3777="BAJA",$D3777*0.9,
IF($F3777="LIQUIDAR",_xlfn.XLOOKUP(A3777,Rotación!$A:$A,Rotación!$O:$O,0,0,-1),"")))),"")</f>
        <v>24250000</v>
      </c>
      <c r="I3777" s="13">
        <f>IFERROR(IF($F3777="ALTA",$D3777*0.97,
IF($F3777="MEDIA",$D3777*0.94,
IF($F3777="BAJA",$D3777*0.87,
IF($F3777="LIQUIDAR",_xlfn.XLOOKUP(A3777,Rotación!$A:$A,Rotación!$O:$O,0,0,-1),"")))),"")</f>
        <v>23500000</v>
      </c>
      <c r="J3777" s="13">
        <f>IFERROR(IF($F3777="ALTA",$D3777*0.94,
IF($F3777="MEDIA",$D3777*0.9,
IF($F3777="BAJA",$D3777*0.85,
IF($F3777="LIQUIDAR",_xlfn.XLOOKUP(A3777,Rotación!$A:$A,Rotación!$O:$O,0,0,-1),"")))),"")</f>
        <v>22500000</v>
      </c>
      <c r="K3777" s="13" t="str">
        <f>_xlfn.XLOOKUP(A3777,Rotación!$A:$A,Rotación!$P:$P,"",0,-1)</f>
        <v/>
      </c>
      <c r="L3777" s="25" t="e">
        <f t="shared" si="248"/>
        <v>#VALUE!</v>
      </c>
      <c r="M3777" s="26">
        <f t="shared" si="249"/>
        <v>0.86799999999999999</v>
      </c>
    </row>
    <row r="3778" spans="1:13" x14ac:dyDescent="0.3">
      <c r="A3778" t="s">
        <v>10801</v>
      </c>
      <c r="B3778" t="s">
        <v>313</v>
      </c>
      <c r="C3778" t="s">
        <v>313</v>
      </c>
      <c r="D3778">
        <v>16300000</v>
      </c>
      <c r="E3778">
        <v>12900000</v>
      </c>
      <c r="F3778" t="s">
        <v>5391</v>
      </c>
      <c r="G3778" s="13">
        <f>IFERROR(IF($F3778="ALTA",$D3778*1.03,
IF($F3778="MEDIA",$D3778*1,
IF($F3778="BAJA",$D3778*0.92,
IF($F3778="LIQUIDAR",_xlfn.XLOOKUP(A3778,Rotación!$A:$A,Rotación!$O:$O,0,0,-1),"")))),"")</f>
        <v>14996000</v>
      </c>
      <c r="H3778" s="13">
        <f>IFERROR(IF($F3778="ALTA",$D3778*1,
IF($F3778="MEDIA",$D3778*0.97,
IF($F3778="BAJA",$D3778*0.9,
IF($F3778="LIQUIDAR",_xlfn.XLOOKUP(A3778,Rotación!$A:$A,Rotación!$O:$O,0,0,-1),"")))),"")</f>
        <v>14670000</v>
      </c>
      <c r="I3778" s="13">
        <f>IFERROR(IF($F3778="ALTA",$D3778*0.97,
IF($F3778="MEDIA",$D3778*0.94,
IF($F3778="BAJA",$D3778*0.87,
IF($F3778="LIQUIDAR",_xlfn.XLOOKUP(A3778,Rotación!$A:$A,Rotación!$O:$O,0,0,-1),"")))),"")</f>
        <v>14181000</v>
      </c>
      <c r="J3778" s="13">
        <f>IFERROR(IF($F3778="ALTA",$D3778*0.94,
IF($F3778="MEDIA",$D3778*0.9,
IF($F3778="BAJA",$D3778*0.85,
IF($F3778="LIQUIDAR",_xlfn.XLOOKUP(A3778,Rotación!$A:$A,Rotación!$O:$O,0,0,-1),"")))),"")</f>
        <v>13855000</v>
      </c>
      <c r="K3778" s="13" t="str">
        <f>_xlfn.XLOOKUP(A3778,Rotación!$A:$A,Rotación!$P:$P,"",0,-1)</f>
        <v/>
      </c>
      <c r="L3778" s="25" t="e">
        <f t="shared" si="248"/>
        <v>#VALUE!</v>
      </c>
      <c r="M3778" s="26">
        <f t="shared" si="249"/>
        <v>0.79141104294478526</v>
      </c>
    </row>
    <row r="3779" spans="1:13" x14ac:dyDescent="0.3">
      <c r="A3779" t="s">
        <v>10802</v>
      </c>
      <c r="B3779" t="s">
        <v>313</v>
      </c>
      <c r="C3779" t="s">
        <v>313</v>
      </c>
      <c r="D3779">
        <v>6790000</v>
      </c>
      <c r="E3779">
        <v>5300000</v>
      </c>
      <c r="F3779" t="s">
        <v>5391</v>
      </c>
      <c r="G3779" s="13">
        <f>IFERROR(IF($F3779="ALTA",$D3779*1.03,
IF($F3779="MEDIA",$D3779*1,
IF($F3779="BAJA",$D3779*0.92,
IF($F3779="LIQUIDAR",_xlfn.XLOOKUP(A3779,Rotación!$A:$A,Rotación!$O:$O,0,0,-1),"")))),"")</f>
        <v>6246800</v>
      </c>
      <c r="H3779" s="13">
        <f>IFERROR(IF($F3779="ALTA",$D3779*1,
IF($F3779="MEDIA",$D3779*0.97,
IF($F3779="BAJA",$D3779*0.9,
IF($F3779="LIQUIDAR",_xlfn.XLOOKUP(A3779,Rotación!$A:$A,Rotación!$O:$O,0,0,-1),"")))),"")</f>
        <v>6111000</v>
      </c>
      <c r="I3779" s="13">
        <f>IFERROR(IF($F3779="ALTA",$D3779*0.97,
IF($F3779="MEDIA",$D3779*0.94,
IF($F3779="BAJA",$D3779*0.87,
IF($F3779="LIQUIDAR",_xlfn.XLOOKUP(A3779,Rotación!$A:$A,Rotación!$O:$O,0,0,-1),"")))),"")</f>
        <v>5907300</v>
      </c>
      <c r="J3779" s="13">
        <f>IFERROR(IF($F3779="ALTA",$D3779*0.94,
IF($F3779="MEDIA",$D3779*0.9,
IF($F3779="BAJA",$D3779*0.85,
IF($F3779="LIQUIDAR",_xlfn.XLOOKUP(A3779,Rotación!$A:$A,Rotación!$O:$O,0,0,-1),"")))),"")</f>
        <v>5771500</v>
      </c>
      <c r="K3779" s="13" t="str">
        <f>_xlfn.XLOOKUP(A3779,Rotación!$A:$A,Rotación!$P:$P,"",0,-1)</f>
        <v/>
      </c>
      <c r="L3779" s="25" t="e">
        <f t="shared" si="248"/>
        <v>#VALUE!</v>
      </c>
      <c r="M3779" s="26">
        <f t="shared" si="249"/>
        <v>0.78055964653902798</v>
      </c>
    </row>
    <row r="3780" spans="1:13" x14ac:dyDescent="0.3">
      <c r="A3780" t="s">
        <v>10803</v>
      </c>
      <c r="B3780" t="s">
        <v>313</v>
      </c>
      <c r="C3780" t="s">
        <v>313</v>
      </c>
      <c r="D3780">
        <v>14700000</v>
      </c>
      <c r="E3780">
        <v>12000000</v>
      </c>
      <c r="F3780" t="s">
        <v>4033</v>
      </c>
      <c r="G3780" s="13">
        <f>IFERROR(IF($F3780="ALTA",$D3780*1.03,
IF($F3780="MEDIA",$D3780*1,
IF($F3780="BAJA",$D3780*0.92,
IF($F3780="LIQUIDAR",_xlfn.XLOOKUP(A3780,Rotación!$A:$A,Rotación!$O:$O,0,0,-1),"")))),"")</f>
        <v>14700000</v>
      </c>
      <c r="H3780" s="13">
        <f>IFERROR(IF($F3780="ALTA",$D3780*1,
IF($F3780="MEDIA",$D3780*0.97,
IF($F3780="BAJA",$D3780*0.9,
IF($F3780="LIQUIDAR",_xlfn.XLOOKUP(A3780,Rotación!$A:$A,Rotación!$O:$O,0,0,-1),"")))),"")</f>
        <v>14259000</v>
      </c>
      <c r="I3780" s="13">
        <f>IFERROR(IF($F3780="ALTA",$D3780*0.97,
IF($F3780="MEDIA",$D3780*0.94,
IF($F3780="BAJA",$D3780*0.87,
IF($F3780="LIQUIDAR",_xlfn.XLOOKUP(A3780,Rotación!$A:$A,Rotación!$O:$O,0,0,-1),"")))),"")</f>
        <v>13818000</v>
      </c>
      <c r="J3780" s="13">
        <f>IFERROR(IF($F3780="ALTA",$D3780*0.94,
IF($F3780="MEDIA",$D3780*0.9,
IF($F3780="BAJA",$D3780*0.85,
IF($F3780="LIQUIDAR",_xlfn.XLOOKUP(A3780,Rotación!$A:$A,Rotación!$O:$O,0,0,-1),"")))),"")</f>
        <v>13230000</v>
      </c>
      <c r="K3780" s="13" t="str">
        <f>_xlfn.XLOOKUP(A3780,Rotación!$A:$A,Rotación!$P:$P,"",0,-1)</f>
        <v/>
      </c>
      <c r="L3780" s="25" t="e">
        <f t="shared" si="248"/>
        <v>#VALUE!</v>
      </c>
      <c r="M3780" s="26">
        <f t="shared" si="249"/>
        <v>0.81632653061224492</v>
      </c>
    </row>
    <row r="3781" spans="1:13" x14ac:dyDescent="0.3">
      <c r="A3781" t="s">
        <v>10804</v>
      </c>
      <c r="B3781" t="s">
        <v>313</v>
      </c>
      <c r="C3781" t="s">
        <v>313</v>
      </c>
      <c r="D3781">
        <v>7500000</v>
      </c>
      <c r="E3781">
        <v>6000000</v>
      </c>
      <c r="F3781" t="s">
        <v>4033</v>
      </c>
      <c r="G3781" s="13">
        <f>IFERROR(IF($F3781="ALTA",$D3781*1.03,
IF($F3781="MEDIA",$D3781*1,
IF($F3781="BAJA",$D3781*0.92,
IF($F3781="LIQUIDAR",_xlfn.XLOOKUP(A3781,Rotación!$A:$A,Rotación!$O:$O,0,0,-1),"")))),"")</f>
        <v>7500000</v>
      </c>
      <c r="H3781" s="13">
        <f>IFERROR(IF($F3781="ALTA",$D3781*1,
IF($F3781="MEDIA",$D3781*0.97,
IF($F3781="BAJA",$D3781*0.9,
IF($F3781="LIQUIDAR",_xlfn.XLOOKUP(A3781,Rotación!$A:$A,Rotación!$O:$O,0,0,-1),"")))),"")</f>
        <v>7275000</v>
      </c>
      <c r="I3781" s="13">
        <f>IFERROR(IF($F3781="ALTA",$D3781*0.97,
IF($F3781="MEDIA",$D3781*0.94,
IF($F3781="BAJA",$D3781*0.87,
IF($F3781="LIQUIDAR",_xlfn.XLOOKUP(A3781,Rotación!$A:$A,Rotación!$O:$O,0,0,-1),"")))),"")</f>
        <v>7050000</v>
      </c>
      <c r="J3781" s="13">
        <f>IFERROR(IF($F3781="ALTA",$D3781*0.94,
IF($F3781="MEDIA",$D3781*0.9,
IF($F3781="BAJA",$D3781*0.85,
IF($F3781="LIQUIDAR",_xlfn.XLOOKUP(A3781,Rotación!$A:$A,Rotación!$O:$O,0,0,-1),"")))),"")</f>
        <v>6750000</v>
      </c>
      <c r="K3781" s="13" t="str">
        <f>_xlfn.XLOOKUP(A3781,Rotación!$A:$A,Rotación!$P:$P,"",0,-1)</f>
        <v/>
      </c>
      <c r="L3781" s="25" t="e">
        <f t="shared" si="248"/>
        <v>#VALUE!</v>
      </c>
      <c r="M3781" s="26">
        <f t="shared" si="249"/>
        <v>0.8</v>
      </c>
    </row>
    <row r="3782" spans="1:13" x14ac:dyDescent="0.3">
      <c r="A3782" t="s">
        <v>10805</v>
      </c>
      <c r="B3782" t="s">
        <v>313</v>
      </c>
      <c r="C3782" t="s">
        <v>313</v>
      </c>
      <c r="D3782">
        <v>15600000</v>
      </c>
      <c r="E3782">
        <v>12500000</v>
      </c>
      <c r="F3782" t="s">
        <v>4033</v>
      </c>
      <c r="G3782" s="13">
        <f>IFERROR(IF($F3782="ALTA",$D3782*1.03,
IF($F3782="MEDIA",$D3782*1,
IF($F3782="BAJA",$D3782*0.92,
IF($F3782="LIQUIDAR",_xlfn.XLOOKUP(A3782,Rotación!$A:$A,Rotación!$O:$O,0,0,-1),"")))),"")</f>
        <v>15600000</v>
      </c>
      <c r="H3782" s="13">
        <f>IFERROR(IF($F3782="ALTA",$D3782*1,
IF($F3782="MEDIA",$D3782*0.97,
IF($F3782="BAJA",$D3782*0.9,
IF($F3782="LIQUIDAR",_xlfn.XLOOKUP(A3782,Rotación!$A:$A,Rotación!$O:$O,0,0,-1),"")))),"")</f>
        <v>15132000</v>
      </c>
      <c r="I3782" s="13">
        <f>IFERROR(IF($F3782="ALTA",$D3782*0.97,
IF($F3782="MEDIA",$D3782*0.94,
IF($F3782="BAJA",$D3782*0.87,
IF($F3782="LIQUIDAR",_xlfn.XLOOKUP(A3782,Rotación!$A:$A,Rotación!$O:$O,0,0,-1),"")))),"")</f>
        <v>14664000</v>
      </c>
      <c r="J3782" s="13">
        <f>IFERROR(IF($F3782="ALTA",$D3782*0.94,
IF($F3782="MEDIA",$D3782*0.9,
IF($F3782="BAJA",$D3782*0.85,
IF($F3782="LIQUIDAR",_xlfn.XLOOKUP(A3782,Rotación!$A:$A,Rotación!$O:$O,0,0,-1),"")))),"")</f>
        <v>14040000</v>
      </c>
      <c r="K3782" s="13" t="str">
        <f>_xlfn.XLOOKUP(A3782,Rotación!$A:$A,Rotación!$P:$P,"",0,-1)</f>
        <v/>
      </c>
      <c r="L3782" s="25" t="e">
        <f t="shared" si="248"/>
        <v>#VALUE!</v>
      </c>
      <c r="M3782" s="26">
        <f t="shared" si="249"/>
        <v>0.80128205128205132</v>
      </c>
    </row>
    <row r="3783" spans="1:13" x14ac:dyDescent="0.3">
      <c r="A3783" t="s">
        <v>9168</v>
      </c>
      <c r="B3783" t="s">
        <v>313</v>
      </c>
      <c r="C3783" t="s">
        <v>313</v>
      </c>
      <c r="D3783">
        <v>17200000</v>
      </c>
      <c r="E3783">
        <v>14500000</v>
      </c>
      <c r="F3783" t="s">
        <v>4033</v>
      </c>
      <c r="G3783" s="13">
        <f>IFERROR(IF($F3783="ALTA",$D3783*1.03,
IF($F3783="MEDIA",$D3783*1,
IF($F3783="BAJA",$D3783*0.92,
IF($F3783="LIQUIDAR",_xlfn.XLOOKUP(A3783,Rotación!$A:$A,Rotación!$O:$O,0,0,-1),"")))),"")</f>
        <v>17200000</v>
      </c>
      <c r="H3783" s="13">
        <f>IFERROR(IF($F3783="ALTA",$D3783*1,
IF($F3783="MEDIA",$D3783*0.97,
IF($F3783="BAJA",$D3783*0.9,
IF($F3783="LIQUIDAR",_xlfn.XLOOKUP(A3783,Rotación!$A:$A,Rotación!$O:$O,0,0,-1),"")))),"")</f>
        <v>16684000</v>
      </c>
      <c r="I3783" s="13">
        <f>IFERROR(IF($F3783="ALTA",$D3783*0.97,
IF($F3783="MEDIA",$D3783*0.94,
IF($F3783="BAJA",$D3783*0.87,
IF($F3783="LIQUIDAR",_xlfn.XLOOKUP(A3783,Rotación!$A:$A,Rotación!$O:$O,0,0,-1),"")))),"")</f>
        <v>16168000</v>
      </c>
      <c r="J3783" s="13">
        <f>IFERROR(IF($F3783="ALTA",$D3783*0.94,
IF($F3783="MEDIA",$D3783*0.9,
IF($F3783="BAJA",$D3783*0.85,
IF($F3783="LIQUIDAR",_xlfn.XLOOKUP(A3783,Rotación!$A:$A,Rotación!$O:$O,0,0,-1),"")))),"")</f>
        <v>15480000</v>
      </c>
      <c r="K3783" s="13">
        <f>_xlfn.XLOOKUP(A3783,Rotación!$A:$A,Rotación!$P:$P,"",0,-1)</f>
        <v>18899160</v>
      </c>
      <c r="L3783" s="25">
        <f t="shared" si="248"/>
        <v>1699160</v>
      </c>
      <c r="M3783" s="26">
        <f t="shared" si="249"/>
        <v>0.84302325581395354</v>
      </c>
    </row>
    <row r="3784" spans="1:13" x14ac:dyDescent="0.3">
      <c r="A3784" t="s">
        <v>10418</v>
      </c>
      <c r="B3784" t="s">
        <v>313</v>
      </c>
      <c r="C3784" t="s">
        <v>313</v>
      </c>
      <c r="D3784">
        <v>33500000</v>
      </c>
      <c r="E3784">
        <v>26500000</v>
      </c>
      <c r="F3784" t="s">
        <v>4033</v>
      </c>
      <c r="G3784" s="13">
        <f>IFERROR(IF($F3784="ALTA",$D3784*1.03,
IF($F3784="MEDIA",$D3784*1,
IF($F3784="BAJA",$D3784*0.92,
IF($F3784="LIQUIDAR",_xlfn.XLOOKUP(A3784,Rotación!$A:$A,Rotación!$O:$O,0,0,-1),"")))),"")</f>
        <v>33500000</v>
      </c>
      <c r="H3784" s="13">
        <f>IFERROR(IF($F3784="ALTA",$D3784*1,
IF($F3784="MEDIA",$D3784*0.97,
IF($F3784="BAJA",$D3784*0.9,
IF($F3784="LIQUIDAR",_xlfn.XLOOKUP(A3784,Rotación!$A:$A,Rotación!$O:$O,0,0,-1),"")))),"")</f>
        <v>32495000</v>
      </c>
      <c r="I3784" s="13">
        <f>IFERROR(IF($F3784="ALTA",$D3784*0.97,
IF($F3784="MEDIA",$D3784*0.94,
IF($F3784="BAJA",$D3784*0.87,
IF($F3784="LIQUIDAR",_xlfn.XLOOKUP(A3784,Rotación!$A:$A,Rotación!$O:$O,0,0,-1),"")))),"")</f>
        <v>31490000</v>
      </c>
      <c r="J3784" s="13">
        <f>IFERROR(IF($F3784="ALTA",$D3784*0.94,
IF($F3784="MEDIA",$D3784*0.9,
IF($F3784="BAJA",$D3784*0.85,
IF($F3784="LIQUIDAR",_xlfn.XLOOKUP(A3784,Rotación!$A:$A,Rotación!$O:$O,0,0,-1),"")))),"")</f>
        <v>30150000</v>
      </c>
      <c r="K3784" s="13" t="str">
        <f>_xlfn.XLOOKUP(A3784,Rotación!$A:$A,Rotación!$P:$P,"",0,-1)</f>
        <v/>
      </c>
      <c r="L3784" s="25" t="e">
        <f t="shared" si="248"/>
        <v>#VALUE!</v>
      </c>
      <c r="M3784" s="26">
        <f t="shared" si="249"/>
        <v>0.79104477611940294</v>
      </c>
    </row>
    <row r="3785" spans="1:13" x14ac:dyDescent="0.3">
      <c r="A3785" t="s">
        <v>10806</v>
      </c>
      <c r="B3785" t="s">
        <v>313</v>
      </c>
      <c r="C3785" t="s">
        <v>313</v>
      </c>
      <c r="D3785">
        <v>6500000</v>
      </c>
      <c r="E3785">
        <v>5200000</v>
      </c>
      <c r="F3785" t="s">
        <v>4033</v>
      </c>
      <c r="G3785" s="13">
        <f>IFERROR(IF($F3785="ALTA",$D3785*1.03,
IF($F3785="MEDIA",$D3785*1,
IF($F3785="BAJA",$D3785*0.92,
IF($F3785="LIQUIDAR",_xlfn.XLOOKUP(A3785,Rotación!$A:$A,Rotación!$O:$O,0,0,-1),"")))),"")</f>
        <v>6500000</v>
      </c>
      <c r="H3785" s="13">
        <f>IFERROR(IF($F3785="ALTA",$D3785*1,
IF($F3785="MEDIA",$D3785*0.97,
IF($F3785="BAJA",$D3785*0.9,
IF($F3785="LIQUIDAR",_xlfn.XLOOKUP(A3785,Rotación!$A:$A,Rotación!$O:$O,0,0,-1),"")))),"")</f>
        <v>6305000</v>
      </c>
      <c r="I3785" s="13">
        <f>IFERROR(IF($F3785="ALTA",$D3785*0.97,
IF($F3785="MEDIA",$D3785*0.94,
IF($F3785="BAJA",$D3785*0.87,
IF($F3785="LIQUIDAR",_xlfn.XLOOKUP(A3785,Rotación!$A:$A,Rotación!$O:$O,0,0,-1),"")))),"")</f>
        <v>6110000</v>
      </c>
      <c r="J3785" s="13">
        <f>IFERROR(IF($F3785="ALTA",$D3785*0.94,
IF($F3785="MEDIA",$D3785*0.9,
IF($F3785="BAJA",$D3785*0.85,
IF($F3785="LIQUIDAR",_xlfn.XLOOKUP(A3785,Rotación!$A:$A,Rotación!$O:$O,0,0,-1),"")))),"")</f>
        <v>5850000</v>
      </c>
      <c r="K3785" s="13" t="str">
        <f>_xlfn.XLOOKUP(A3785,Rotación!$A:$A,Rotación!$P:$P,"",0,-1)</f>
        <v/>
      </c>
      <c r="L3785" s="25" t="e">
        <f t="shared" si="248"/>
        <v>#VALUE!</v>
      </c>
      <c r="M3785" s="26">
        <f t="shared" si="249"/>
        <v>0.8</v>
      </c>
    </row>
    <row r="3786" spans="1:13" x14ac:dyDescent="0.3">
      <c r="A3786" t="s">
        <v>10807</v>
      </c>
      <c r="B3786" t="s">
        <v>313</v>
      </c>
      <c r="C3786" t="s">
        <v>313</v>
      </c>
      <c r="D3786">
        <v>11400000</v>
      </c>
      <c r="E3786">
        <v>9000000</v>
      </c>
      <c r="F3786" t="s">
        <v>4033</v>
      </c>
      <c r="G3786" s="13">
        <f>IFERROR(IF($F3786="ALTA",$D3786*1.03,
IF($F3786="MEDIA",$D3786*1,
IF($F3786="BAJA",$D3786*0.92,
IF($F3786="LIQUIDAR",_xlfn.XLOOKUP(A3786,Rotación!$A:$A,Rotación!$O:$O,0,0,-1),"")))),"")</f>
        <v>11400000</v>
      </c>
      <c r="H3786" s="13">
        <f>IFERROR(IF($F3786="ALTA",$D3786*1,
IF($F3786="MEDIA",$D3786*0.97,
IF($F3786="BAJA",$D3786*0.9,
IF($F3786="LIQUIDAR",_xlfn.XLOOKUP(A3786,Rotación!$A:$A,Rotación!$O:$O,0,0,-1),"")))),"")</f>
        <v>11058000</v>
      </c>
      <c r="I3786" s="13">
        <f>IFERROR(IF($F3786="ALTA",$D3786*0.97,
IF($F3786="MEDIA",$D3786*0.94,
IF($F3786="BAJA",$D3786*0.87,
IF($F3786="LIQUIDAR",_xlfn.XLOOKUP(A3786,Rotación!$A:$A,Rotación!$O:$O,0,0,-1),"")))),"")</f>
        <v>10716000</v>
      </c>
      <c r="J3786" s="13">
        <f>IFERROR(IF($F3786="ALTA",$D3786*0.94,
IF($F3786="MEDIA",$D3786*0.9,
IF($F3786="BAJA",$D3786*0.85,
IF($F3786="LIQUIDAR",_xlfn.XLOOKUP(A3786,Rotación!$A:$A,Rotación!$O:$O,0,0,-1),"")))),"")</f>
        <v>10260000</v>
      </c>
      <c r="K3786" s="13" t="str">
        <f>_xlfn.XLOOKUP(A3786,Rotación!$A:$A,Rotación!$P:$P,"",0,-1)</f>
        <v/>
      </c>
      <c r="L3786" s="25" t="e">
        <f t="shared" si="248"/>
        <v>#VALUE!</v>
      </c>
      <c r="M3786" s="26">
        <f t="shared" si="249"/>
        <v>0.78947368421052633</v>
      </c>
    </row>
    <row r="3787" spans="1:13" x14ac:dyDescent="0.3">
      <c r="A3787" t="s">
        <v>10808</v>
      </c>
      <c r="B3787" t="s">
        <v>313</v>
      </c>
      <c r="C3787" t="s">
        <v>313</v>
      </c>
      <c r="D3787">
        <v>9500000</v>
      </c>
      <c r="E3787">
        <v>7700000</v>
      </c>
      <c r="F3787" t="s">
        <v>4033</v>
      </c>
      <c r="G3787" s="13">
        <f>IFERROR(IF($F3787="ALTA",$D3787*1.03,
IF($F3787="MEDIA",$D3787*1,
IF($F3787="BAJA",$D3787*0.92,
IF($F3787="LIQUIDAR",_xlfn.XLOOKUP(A3787,Rotación!$A:$A,Rotación!$O:$O,0,0,-1),"")))),"")</f>
        <v>9500000</v>
      </c>
      <c r="H3787" s="13">
        <f>IFERROR(IF($F3787="ALTA",$D3787*1,
IF($F3787="MEDIA",$D3787*0.97,
IF($F3787="BAJA",$D3787*0.9,
IF($F3787="LIQUIDAR",_xlfn.XLOOKUP(A3787,Rotación!$A:$A,Rotación!$O:$O,0,0,-1),"")))),"")</f>
        <v>9215000</v>
      </c>
      <c r="I3787" s="13">
        <f>IFERROR(IF($F3787="ALTA",$D3787*0.97,
IF($F3787="MEDIA",$D3787*0.94,
IF($F3787="BAJA",$D3787*0.87,
IF($F3787="LIQUIDAR",_xlfn.XLOOKUP(A3787,Rotación!$A:$A,Rotación!$O:$O,0,0,-1),"")))),"")</f>
        <v>8930000</v>
      </c>
      <c r="J3787" s="13">
        <f>IFERROR(IF($F3787="ALTA",$D3787*0.94,
IF($F3787="MEDIA",$D3787*0.9,
IF($F3787="BAJA",$D3787*0.85,
IF($F3787="LIQUIDAR",_xlfn.XLOOKUP(A3787,Rotación!$A:$A,Rotación!$O:$O,0,0,-1),"")))),"")</f>
        <v>8550000</v>
      </c>
      <c r="K3787" s="13">
        <f>_xlfn.XLOOKUP(A3787,Rotación!$A:$A,Rotación!$P:$P,"",0,-1)</f>
        <v>9490000</v>
      </c>
      <c r="L3787" s="25">
        <f t="shared" si="248"/>
        <v>-10000</v>
      </c>
      <c r="M3787" s="26">
        <f t="shared" si="249"/>
        <v>0.81052631578947365</v>
      </c>
    </row>
    <row r="3788" spans="1:13" x14ac:dyDescent="0.3">
      <c r="A3788" t="s">
        <v>10809</v>
      </c>
      <c r="B3788" t="s">
        <v>313</v>
      </c>
      <c r="C3788" t="s">
        <v>313</v>
      </c>
      <c r="D3788">
        <v>8200000</v>
      </c>
      <c r="E3788">
        <v>6800000</v>
      </c>
      <c r="F3788" t="s">
        <v>4033</v>
      </c>
      <c r="G3788" s="13">
        <f>IFERROR(IF($F3788="ALTA",$D3788*1.03,
IF($F3788="MEDIA",$D3788*1,
IF($F3788="BAJA",$D3788*0.92,
IF($F3788="LIQUIDAR",_xlfn.XLOOKUP(A3788,Rotación!$A:$A,Rotación!$O:$O,0,0,-1),"")))),"")</f>
        <v>8200000</v>
      </c>
      <c r="H3788" s="13">
        <f>IFERROR(IF($F3788="ALTA",$D3788*1,
IF($F3788="MEDIA",$D3788*0.97,
IF($F3788="BAJA",$D3788*0.9,
IF($F3788="LIQUIDAR",_xlfn.XLOOKUP(A3788,Rotación!$A:$A,Rotación!$O:$O,0,0,-1),"")))),"")</f>
        <v>7954000</v>
      </c>
      <c r="I3788" s="13">
        <f>IFERROR(IF($F3788="ALTA",$D3788*0.97,
IF($F3788="MEDIA",$D3788*0.94,
IF($F3788="BAJA",$D3788*0.87,
IF($F3788="LIQUIDAR",_xlfn.XLOOKUP(A3788,Rotación!$A:$A,Rotación!$O:$O,0,0,-1),"")))),"")</f>
        <v>7708000</v>
      </c>
      <c r="J3788" s="13">
        <f>IFERROR(IF($F3788="ALTA",$D3788*0.94,
IF($F3788="MEDIA",$D3788*0.9,
IF($F3788="BAJA",$D3788*0.85,
IF($F3788="LIQUIDAR",_xlfn.XLOOKUP(A3788,Rotación!$A:$A,Rotación!$O:$O,0,0,-1),"")))),"")</f>
        <v>7380000</v>
      </c>
      <c r="K3788" s="13">
        <f>_xlfn.XLOOKUP(A3788,Rotación!$A:$A,Rotación!$P:$P,"",0,-1)</f>
        <v>8290000</v>
      </c>
      <c r="L3788" s="25">
        <f t="shared" si="248"/>
        <v>90000</v>
      </c>
      <c r="M3788" s="26">
        <f t="shared" si="249"/>
        <v>0.82926829268292679</v>
      </c>
    </row>
    <row r="3789" spans="1:13" x14ac:dyDescent="0.3">
      <c r="A3789" t="s">
        <v>10678</v>
      </c>
      <c r="B3789" t="s">
        <v>313</v>
      </c>
      <c r="C3789" t="s">
        <v>313</v>
      </c>
      <c r="D3789">
        <v>9900000</v>
      </c>
      <c r="E3789">
        <v>8100000</v>
      </c>
      <c r="F3789" t="s">
        <v>4033</v>
      </c>
      <c r="G3789" s="13">
        <f>IFERROR(IF($F3789="ALTA",$D3789*1.03,
IF($F3789="MEDIA",$D3789*1,
IF($F3789="BAJA",$D3789*0.92,
IF($F3789="LIQUIDAR",_xlfn.XLOOKUP(A3789,Rotación!$A:$A,Rotación!$O:$O,0,0,-1),"")))),"")</f>
        <v>9900000</v>
      </c>
      <c r="H3789" s="13">
        <f>IFERROR(IF($F3789="ALTA",$D3789*1,
IF($F3789="MEDIA",$D3789*0.97,
IF($F3789="BAJA",$D3789*0.9,
IF($F3789="LIQUIDAR",_xlfn.XLOOKUP(A3789,Rotación!$A:$A,Rotación!$O:$O,0,0,-1),"")))),"")</f>
        <v>9603000</v>
      </c>
      <c r="I3789" s="13">
        <f>IFERROR(IF($F3789="ALTA",$D3789*0.97,
IF($F3789="MEDIA",$D3789*0.94,
IF($F3789="BAJA",$D3789*0.87,
IF($F3789="LIQUIDAR",_xlfn.XLOOKUP(A3789,Rotación!$A:$A,Rotación!$O:$O,0,0,-1),"")))),"")</f>
        <v>9306000</v>
      </c>
      <c r="J3789" s="13">
        <f>IFERROR(IF($F3789="ALTA",$D3789*0.94,
IF($F3789="MEDIA",$D3789*0.9,
IF($F3789="BAJA",$D3789*0.85,
IF($F3789="LIQUIDAR",_xlfn.XLOOKUP(A3789,Rotación!$A:$A,Rotación!$O:$O,0,0,-1),"")))),"")</f>
        <v>8910000</v>
      </c>
      <c r="K3789" s="13">
        <f>_xlfn.XLOOKUP(A3789,Rotación!$A:$A,Rotación!$P:$P,"",0,-1)</f>
        <v>9890000</v>
      </c>
      <c r="L3789" s="25">
        <f t="shared" si="248"/>
        <v>-10000</v>
      </c>
      <c r="M3789" s="26">
        <f t="shared" si="249"/>
        <v>0.81818181818181823</v>
      </c>
    </row>
    <row r="3790" spans="1:13" x14ac:dyDescent="0.3">
      <c r="A3790" t="s">
        <v>10810</v>
      </c>
      <c r="B3790" t="s">
        <v>313</v>
      </c>
      <c r="C3790" t="s">
        <v>313</v>
      </c>
      <c r="D3790">
        <v>17600000</v>
      </c>
      <c r="E3790">
        <v>14000000</v>
      </c>
      <c r="F3790" t="s">
        <v>4033</v>
      </c>
      <c r="G3790" s="13">
        <f>IFERROR(IF($F3790="ALTA",$D3790*1.03,
IF($F3790="MEDIA",$D3790*1,
IF($F3790="BAJA",$D3790*0.92,
IF($F3790="LIQUIDAR",_xlfn.XLOOKUP(A3790,Rotación!$A:$A,Rotación!$O:$O,0,0,-1),"")))),"")</f>
        <v>17600000</v>
      </c>
      <c r="H3790" s="13">
        <f>IFERROR(IF($F3790="ALTA",$D3790*1,
IF($F3790="MEDIA",$D3790*0.97,
IF($F3790="BAJA",$D3790*0.9,
IF($F3790="LIQUIDAR",_xlfn.XLOOKUP(A3790,Rotación!$A:$A,Rotación!$O:$O,0,0,-1),"")))),"")</f>
        <v>17072000</v>
      </c>
      <c r="I3790" s="13">
        <f>IFERROR(IF($F3790="ALTA",$D3790*0.97,
IF($F3790="MEDIA",$D3790*0.94,
IF($F3790="BAJA",$D3790*0.87,
IF($F3790="LIQUIDAR",_xlfn.XLOOKUP(A3790,Rotación!$A:$A,Rotación!$O:$O,0,0,-1),"")))),"")</f>
        <v>16543999.999999998</v>
      </c>
      <c r="J3790" s="13">
        <f>IFERROR(IF($F3790="ALTA",$D3790*0.94,
IF($F3790="MEDIA",$D3790*0.9,
IF($F3790="BAJA",$D3790*0.85,
IF($F3790="LIQUIDAR",_xlfn.XLOOKUP(A3790,Rotación!$A:$A,Rotación!$O:$O,0,0,-1),"")))),"")</f>
        <v>15840000</v>
      </c>
      <c r="K3790" s="13" t="str">
        <f>_xlfn.XLOOKUP(A3790,Rotación!$A:$A,Rotación!$P:$P,"",0,-1)</f>
        <v/>
      </c>
      <c r="L3790" s="25" t="e">
        <f t="shared" si="248"/>
        <v>#VALUE!</v>
      </c>
      <c r="M3790" s="26">
        <f t="shared" si="249"/>
        <v>0.79545454545454541</v>
      </c>
    </row>
    <row r="3791" spans="1:13" x14ac:dyDescent="0.3">
      <c r="A3791" t="s">
        <v>2293</v>
      </c>
      <c r="B3791" t="s">
        <v>313</v>
      </c>
      <c r="C3791" t="s">
        <v>313</v>
      </c>
      <c r="D3791">
        <v>13900000</v>
      </c>
      <c r="E3791">
        <v>11000000</v>
      </c>
      <c r="F3791" t="s">
        <v>4033</v>
      </c>
      <c r="G3791" s="13">
        <f>IFERROR(IF($F3791="ALTA",$D3791*1.03,
IF($F3791="MEDIA",$D3791*1,
IF($F3791="BAJA",$D3791*0.92,
IF($F3791="LIQUIDAR",_xlfn.XLOOKUP(A3791,Rotación!$A:$A,Rotación!$O:$O,0,0,-1),"")))),"")</f>
        <v>13900000</v>
      </c>
      <c r="H3791" s="13">
        <f>IFERROR(IF($F3791="ALTA",$D3791*1,
IF($F3791="MEDIA",$D3791*0.97,
IF($F3791="BAJA",$D3791*0.9,
IF($F3791="LIQUIDAR",_xlfn.XLOOKUP(A3791,Rotación!$A:$A,Rotación!$O:$O,0,0,-1),"")))),"")</f>
        <v>13483000</v>
      </c>
      <c r="I3791" s="13">
        <f>IFERROR(IF($F3791="ALTA",$D3791*0.97,
IF($F3791="MEDIA",$D3791*0.94,
IF($F3791="BAJA",$D3791*0.87,
IF($F3791="LIQUIDAR",_xlfn.XLOOKUP(A3791,Rotación!$A:$A,Rotación!$O:$O,0,0,-1),"")))),"")</f>
        <v>13066000</v>
      </c>
      <c r="J3791" s="13">
        <f>IFERROR(IF($F3791="ALTA",$D3791*0.94,
IF($F3791="MEDIA",$D3791*0.9,
IF($F3791="BAJA",$D3791*0.85,
IF($F3791="LIQUIDAR",_xlfn.XLOOKUP(A3791,Rotación!$A:$A,Rotación!$O:$O,0,0,-1),"")))),"")</f>
        <v>12510000</v>
      </c>
      <c r="K3791" s="13" t="str">
        <f>_xlfn.XLOOKUP(A3791,Rotación!$A:$A,Rotación!$P:$P,"",0,-1)</f>
        <v/>
      </c>
      <c r="L3791" s="25" t="e">
        <f t="shared" si="248"/>
        <v>#VALUE!</v>
      </c>
      <c r="M3791" s="26">
        <f t="shared" si="249"/>
        <v>0.79136690647482011</v>
      </c>
    </row>
    <row r="3792" spans="1:13" x14ac:dyDescent="0.3">
      <c r="A3792" t="s">
        <v>10811</v>
      </c>
      <c r="B3792" t="s">
        <v>313</v>
      </c>
      <c r="C3792" t="s">
        <v>313</v>
      </c>
      <c r="D3792">
        <v>5750000</v>
      </c>
      <c r="E3792">
        <v>4500000</v>
      </c>
      <c r="F3792" t="s">
        <v>4033</v>
      </c>
      <c r="G3792" s="13">
        <f>IFERROR(IF($F3792="ALTA",$D3792*1.03,
IF($F3792="MEDIA",$D3792*1,
IF($F3792="BAJA",$D3792*0.92,
IF($F3792="LIQUIDAR",_xlfn.XLOOKUP(A3792,Rotación!$A:$A,Rotación!$O:$O,0,0,-1),"")))),"")</f>
        <v>5750000</v>
      </c>
      <c r="H3792" s="13">
        <f>IFERROR(IF($F3792="ALTA",$D3792*1,
IF($F3792="MEDIA",$D3792*0.97,
IF($F3792="BAJA",$D3792*0.9,
IF($F3792="LIQUIDAR",_xlfn.XLOOKUP(A3792,Rotación!$A:$A,Rotación!$O:$O,0,0,-1),"")))),"")</f>
        <v>5577500</v>
      </c>
      <c r="I3792" s="13">
        <f>IFERROR(IF($F3792="ALTA",$D3792*0.97,
IF($F3792="MEDIA",$D3792*0.94,
IF($F3792="BAJA",$D3792*0.87,
IF($F3792="LIQUIDAR",_xlfn.XLOOKUP(A3792,Rotación!$A:$A,Rotación!$O:$O,0,0,-1),"")))),"")</f>
        <v>5405000</v>
      </c>
      <c r="J3792" s="13">
        <f>IFERROR(IF($F3792="ALTA",$D3792*0.94,
IF($F3792="MEDIA",$D3792*0.9,
IF($F3792="BAJA",$D3792*0.85,
IF($F3792="LIQUIDAR",_xlfn.XLOOKUP(A3792,Rotación!$A:$A,Rotación!$O:$O,0,0,-1),"")))),"")</f>
        <v>5175000</v>
      </c>
      <c r="K3792" s="13" t="str">
        <f>_xlfn.XLOOKUP(A3792,Rotación!$A:$A,Rotación!$P:$P,"",0,-1)</f>
        <v/>
      </c>
      <c r="L3792" s="25" t="e">
        <f t="shared" si="248"/>
        <v>#VALUE!</v>
      </c>
      <c r="M3792" s="26">
        <f t="shared" si="249"/>
        <v>0.78260869565217395</v>
      </c>
    </row>
    <row r="3793" spans="1:13" x14ac:dyDescent="0.3">
      <c r="A3793" t="s">
        <v>2213</v>
      </c>
      <c r="B3793" t="s">
        <v>313</v>
      </c>
      <c r="C3793" t="s">
        <v>313</v>
      </c>
      <c r="D3793">
        <v>9000000</v>
      </c>
      <c r="E3793">
        <v>7350000</v>
      </c>
      <c r="F3793" t="s">
        <v>4033</v>
      </c>
      <c r="G3793" s="13">
        <f>IFERROR(IF($F3793="ALTA",$D3793*1.03,
IF($F3793="MEDIA",$D3793*1,
IF($F3793="BAJA",$D3793*0.92,
IF($F3793="LIQUIDAR",_xlfn.XLOOKUP(A3793,Rotación!$A:$A,Rotación!$O:$O,0,0,-1),"")))),"")</f>
        <v>9000000</v>
      </c>
      <c r="H3793" s="13">
        <f>IFERROR(IF($F3793="ALTA",$D3793*1,
IF($F3793="MEDIA",$D3793*0.97,
IF($F3793="BAJA",$D3793*0.9,
IF($F3793="LIQUIDAR",_xlfn.XLOOKUP(A3793,Rotación!$A:$A,Rotación!$O:$O,0,0,-1),"")))),"")</f>
        <v>8730000</v>
      </c>
      <c r="I3793" s="13">
        <f>IFERROR(IF($F3793="ALTA",$D3793*0.97,
IF($F3793="MEDIA",$D3793*0.94,
IF($F3793="BAJA",$D3793*0.87,
IF($F3793="LIQUIDAR",_xlfn.XLOOKUP(A3793,Rotación!$A:$A,Rotación!$O:$O,0,0,-1),"")))),"")</f>
        <v>8460000</v>
      </c>
      <c r="J3793" s="13">
        <f>IFERROR(IF($F3793="ALTA",$D3793*0.94,
IF($F3793="MEDIA",$D3793*0.9,
IF($F3793="BAJA",$D3793*0.85,
IF($F3793="LIQUIDAR",_xlfn.XLOOKUP(A3793,Rotación!$A:$A,Rotación!$O:$O,0,0,-1),"")))),"")</f>
        <v>8100000</v>
      </c>
      <c r="K3793" s="13" t="str">
        <f>_xlfn.XLOOKUP(A3793,Rotación!$A:$A,Rotación!$P:$P,"",0,-1)</f>
        <v/>
      </c>
      <c r="L3793" s="25" t="e">
        <f t="shared" si="248"/>
        <v>#VALUE!</v>
      </c>
      <c r="M3793" s="26">
        <f t="shared" si="249"/>
        <v>0.81666666666666665</v>
      </c>
    </row>
    <row r="3794" spans="1:13" x14ac:dyDescent="0.3">
      <c r="A3794" t="s">
        <v>10369</v>
      </c>
      <c r="B3794" t="s">
        <v>313</v>
      </c>
      <c r="C3794" t="s">
        <v>313</v>
      </c>
      <c r="D3794">
        <v>17900000</v>
      </c>
      <c r="E3794">
        <v>14500000</v>
      </c>
      <c r="F3794" t="s">
        <v>5391</v>
      </c>
      <c r="G3794" s="13">
        <f>IFERROR(IF($F3794="ALTA",$D3794*1.03,
IF($F3794="MEDIA",$D3794*1,
IF($F3794="BAJA",$D3794*0.92,
IF($F3794="LIQUIDAR",_xlfn.XLOOKUP(A3794,Rotación!$A:$A,Rotación!$O:$O,0,0,-1),"")))),"")</f>
        <v>16468000</v>
      </c>
      <c r="H3794" s="13">
        <f>IFERROR(IF($F3794="ALTA",$D3794*1,
IF($F3794="MEDIA",$D3794*0.97,
IF($F3794="BAJA",$D3794*0.9,
IF($F3794="LIQUIDAR",_xlfn.XLOOKUP(A3794,Rotación!$A:$A,Rotación!$O:$O,0,0,-1),"")))),"")</f>
        <v>16110000</v>
      </c>
      <c r="I3794" s="13">
        <f>IFERROR(IF($F3794="ALTA",$D3794*0.97,
IF($F3794="MEDIA",$D3794*0.94,
IF($F3794="BAJA",$D3794*0.87,
IF($F3794="LIQUIDAR",_xlfn.XLOOKUP(A3794,Rotación!$A:$A,Rotación!$O:$O,0,0,-1),"")))),"")</f>
        <v>15573000</v>
      </c>
      <c r="J3794" s="13">
        <f>IFERROR(IF($F3794="ALTA",$D3794*0.94,
IF($F3794="MEDIA",$D3794*0.9,
IF($F3794="BAJA",$D3794*0.85,
IF($F3794="LIQUIDAR",_xlfn.XLOOKUP(A3794,Rotación!$A:$A,Rotación!$O:$O,0,0,-1),"")))),"")</f>
        <v>15215000</v>
      </c>
      <c r="K3794" s="13" t="str">
        <f>_xlfn.XLOOKUP(A3794,Rotación!$A:$A,Rotación!$P:$P,"",0,-1)</f>
        <v/>
      </c>
      <c r="L3794" s="25" t="e">
        <f t="shared" si="248"/>
        <v>#VALUE!</v>
      </c>
      <c r="M3794" s="26">
        <f t="shared" si="249"/>
        <v>0.81005586592178769</v>
      </c>
    </row>
    <row r="3795" spans="1:13" x14ac:dyDescent="0.3">
      <c r="A3795" t="s">
        <v>10812</v>
      </c>
      <c r="B3795" t="s">
        <v>313</v>
      </c>
      <c r="C3795" t="s">
        <v>313</v>
      </c>
      <c r="D3795">
        <v>22500000</v>
      </c>
      <c r="E3795">
        <v>17000000</v>
      </c>
      <c r="F3795" t="s">
        <v>5391</v>
      </c>
      <c r="G3795" s="13">
        <f>IFERROR(IF($F3795="ALTA",$D3795*1.03,
IF($F3795="MEDIA",$D3795*1,
IF($F3795="BAJA",$D3795*0.92,
IF($F3795="LIQUIDAR",_xlfn.XLOOKUP(A3795,Rotación!$A:$A,Rotación!$O:$O,0,0,-1),"")))),"")</f>
        <v>20700000</v>
      </c>
      <c r="H3795" s="13">
        <f>IFERROR(IF($F3795="ALTA",$D3795*1,
IF($F3795="MEDIA",$D3795*0.97,
IF($F3795="BAJA",$D3795*0.9,
IF($F3795="LIQUIDAR",_xlfn.XLOOKUP(A3795,Rotación!$A:$A,Rotación!$O:$O,0,0,-1),"")))),"")</f>
        <v>20250000</v>
      </c>
      <c r="I3795" s="13">
        <f>IFERROR(IF($F3795="ALTA",$D3795*0.97,
IF($F3795="MEDIA",$D3795*0.94,
IF($F3795="BAJA",$D3795*0.87,
IF($F3795="LIQUIDAR",_xlfn.XLOOKUP(A3795,Rotación!$A:$A,Rotación!$O:$O,0,0,-1),"")))),"")</f>
        <v>19575000</v>
      </c>
      <c r="J3795" s="13">
        <f>IFERROR(IF($F3795="ALTA",$D3795*0.94,
IF($F3795="MEDIA",$D3795*0.9,
IF($F3795="BAJA",$D3795*0.85,
IF($F3795="LIQUIDAR",_xlfn.XLOOKUP(A3795,Rotación!$A:$A,Rotación!$O:$O,0,0,-1),"")))),"")</f>
        <v>19125000</v>
      </c>
      <c r="K3795" s="13" t="str">
        <f>_xlfn.XLOOKUP(A3795,Rotación!$A:$A,Rotación!$P:$P,"",0,-1)</f>
        <v/>
      </c>
      <c r="L3795" s="25" t="e">
        <f t="shared" si="248"/>
        <v>#VALUE!</v>
      </c>
      <c r="M3795" s="26">
        <f t="shared" si="249"/>
        <v>0.75555555555555554</v>
      </c>
    </row>
    <row r="3796" spans="1:13" x14ac:dyDescent="0.3">
      <c r="A3796" t="s">
        <v>10813</v>
      </c>
      <c r="B3796" t="s">
        <v>313</v>
      </c>
      <c r="C3796" t="s">
        <v>313</v>
      </c>
      <c r="D3796">
        <v>13600000</v>
      </c>
      <c r="E3796">
        <v>10400000</v>
      </c>
      <c r="F3796" t="s">
        <v>5391</v>
      </c>
      <c r="G3796" s="13">
        <f>IFERROR(IF($F3796="ALTA",$D3796*1.03,
IF($F3796="MEDIA",$D3796*1,
IF($F3796="BAJA",$D3796*0.92,
IF($F3796="LIQUIDAR",_xlfn.XLOOKUP(A3796,Rotación!$A:$A,Rotación!$O:$O,0,0,-1),"")))),"")</f>
        <v>12512000</v>
      </c>
      <c r="H3796" s="13">
        <f>IFERROR(IF($F3796="ALTA",$D3796*1,
IF($F3796="MEDIA",$D3796*0.97,
IF($F3796="BAJA",$D3796*0.9,
IF($F3796="LIQUIDAR",_xlfn.XLOOKUP(A3796,Rotación!$A:$A,Rotación!$O:$O,0,0,-1),"")))),"")</f>
        <v>12240000</v>
      </c>
      <c r="I3796" s="13">
        <f>IFERROR(IF($F3796="ALTA",$D3796*0.97,
IF($F3796="MEDIA",$D3796*0.94,
IF($F3796="BAJA",$D3796*0.87,
IF($F3796="LIQUIDAR",_xlfn.XLOOKUP(A3796,Rotación!$A:$A,Rotación!$O:$O,0,0,-1),"")))),"")</f>
        <v>11832000</v>
      </c>
      <c r="J3796" s="13">
        <f>IFERROR(IF($F3796="ALTA",$D3796*0.94,
IF($F3796="MEDIA",$D3796*0.9,
IF($F3796="BAJA",$D3796*0.85,
IF($F3796="LIQUIDAR",_xlfn.XLOOKUP(A3796,Rotación!$A:$A,Rotación!$O:$O,0,0,-1),"")))),"")</f>
        <v>11560000</v>
      </c>
      <c r="K3796" s="13" t="str">
        <f>_xlfn.XLOOKUP(A3796,Rotación!$A:$A,Rotación!$P:$P,"",0,-1)</f>
        <v/>
      </c>
      <c r="L3796" s="25" t="e">
        <f t="shared" si="248"/>
        <v>#VALUE!</v>
      </c>
      <c r="M3796" s="26">
        <f t="shared" si="249"/>
        <v>0.76470588235294112</v>
      </c>
    </row>
    <row r="3797" spans="1:13" x14ac:dyDescent="0.3">
      <c r="A3797" t="s">
        <v>10814</v>
      </c>
      <c r="B3797" t="s">
        <v>313</v>
      </c>
      <c r="C3797" t="s">
        <v>313</v>
      </c>
      <c r="D3797">
        <v>20400000</v>
      </c>
      <c r="E3797">
        <v>16000000</v>
      </c>
      <c r="F3797" t="s">
        <v>4033</v>
      </c>
      <c r="G3797" s="13">
        <f>IFERROR(IF($F3797="ALTA",$D3797*1.03,
IF($F3797="MEDIA",$D3797*1,
IF($F3797="BAJA",$D3797*0.92,
IF($F3797="LIQUIDAR",_xlfn.XLOOKUP(A3797,Rotación!$A:$A,Rotación!$O:$O,0,0,-1),"")))),"")</f>
        <v>20400000</v>
      </c>
      <c r="H3797" s="13">
        <f>IFERROR(IF($F3797="ALTA",$D3797*1,
IF($F3797="MEDIA",$D3797*0.97,
IF($F3797="BAJA",$D3797*0.9,
IF($F3797="LIQUIDAR",_xlfn.XLOOKUP(A3797,Rotación!$A:$A,Rotación!$O:$O,0,0,-1),"")))),"")</f>
        <v>19788000</v>
      </c>
      <c r="I3797" s="13">
        <f>IFERROR(IF($F3797="ALTA",$D3797*0.97,
IF($F3797="MEDIA",$D3797*0.94,
IF($F3797="BAJA",$D3797*0.87,
IF($F3797="LIQUIDAR",_xlfn.XLOOKUP(A3797,Rotación!$A:$A,Rotación!$O:$O,0,0,-1),"")))),"")</f>
        <v>19176000</v>
      </c>
      <c r="J3797" s="13">
        <f>IFERROR(IF($F3797="ALTA",$D3797*0.94,
IF($F3797="MEDIA",$D3797*0.9,
IF($F3797="BAJA",$D3797*0.85,
IF($F3797="LIQUIDAR",_xlfn.XLOOKUP(A3797,Rotación!$A:$A,Rotación!$O:$O,0,0,-1),"")))),"")</f>
        <v>18360000</v>
      </c>
      <c r="K3797" s="13" t="str">
        <f>_xlfn.XLOOKUP(A3797,Rotación!$A:$A,Rotación!$P:$P,"",0,-1)</f>
        <v/>
      </c>
      <c r="L3797" s="25" t="e">
        <f t="shared" si="248"/>
        <v>#VALUE!</v>
      </c>
      <c r="M3797" s="26">
        <f t="shared" si="249"/>
        <v>0.78431372549019607</v>
      </c>
    </row>
    <row r="3798" spans="1:13" x14ac:dyDescent="0.3">
      <c r="A3798" t="s">
        <v>10815</v>
      </c>
      <c r="B3798" t="s">
        <v>313</v>
      </c>
      <c r="C3798" t="s">
        <v>313</v>
      </c>
      <c r="D3798">
        <v>12600000</v>
      </c>
      <c r="E3798">
        <v>9600000</v>
      </c>
      <c r="F3798" t="s">
        <v>5390</v>
      </c>
      <c r="G3798" s="13">
        <f>IFERROR(IF($F3798="ALTA",$D3798*1.03,
IF($F3798="MEDIA",$D3798*1,
IF($F3798="BAJA",$D3798*0.92,
IF($F3798="LIQUIDAR",_xlfn.XLOOKUP(A3798,Rotación!$A:$A,Rotación!$O:$O,0,0,-1),"")))),"")</f>
        <v>12978000</v>
      </c>
      <c r="H3798" s="13">
        <f>IFERROR(IF($F3798="ALTA",$D3798*1,
IF($F3798="MEDIA",$D3798*0.97,
IF($F3798="BAJA",$D3798*0.9,
IF($F3798="LIQUIDAR",_xlfn.XLOOKUP(A3798,Rotación!$A:$A,Rotación!$O:$O,0,0,-1),"")))),"")</f>
        <v>12600000</v>
      </c>
      <c r="I3798" s="13">
        <f>IFERROR(IF($F3798="ALTA",$D3798*0.97,
IF($F3798="MEDIA",$D3798*0.94,
IF($F3798="BAJA",$D3798*0.87,
IF($F3798="LIQUIDAR",_xlfn.XLOOKUP(A3798,Rotación!$A:$A,Rotación!$O:$O,0,0,-1),"")))),"")</f>
        <v>12222000</v>
      </c>
      <c r="J3798" s="13">
        <f>IFERROR(IF($F3798="ALTA",$D3798*0.94,
IF($F3798="MEDIA",$D3798*0.9,
IF($F3798="BAJA",$D3798*0.85,
IF($F3798="LIQUIDAR",_xlfn.XLOOKUP(A3798,Rotación!$A:$A,Rotación!$O:$O,0,0,-1),"")))),"")</f>
        <v>11844000</v>
      </c>
      <c r="K3798" s="13" t="str">
        <f>_xlfn.XLOOKUP(A3798,Rotación!$A:$A,Rotación!$P:$P,"",0,-1)</f>
        <v/>
      </c>
      <c r="L3798" s="25" t="e">
        <f t="shared" si="248"/>
        <v>#VALUE!</v>
      </c>
      <c r="M3798" s="26">
        <f t="shared" si="249"/>
        <v>0.76190476190476186</v>
      </c>
    </row>
    <row r="3799" spans="1:13" x14ac:dyDescent="0.3">
      <c r="A3799" t="s">
        <v>10816</v>
      </c>
      <c r="B3799" t="s">
        <v>313</v>
      </c>
      <c r="C3799" t="s">
        <v>313</v>
      </c>
      <c r="D3799">
        <v>12000000</v>
      </c>
      <c r="E3799">
        <v>9200000</v>
      </c>
      <c r="F3799" t="s">
        <v>5390</v>
      </c>
      <c r="G3799" s="13">
        <f>IFERROR(IF($F3799="ALTA",$D3799*1.03,
IF($F3799="MEDIA",$D3799*1,
IF($F3799="BAJA",$D3799*0.92,
IF($F3799="LIQUIDAR",_xlfn.XLOOKUP(A3799,Rotación!$A:$A,Rotación!$O:$O,0,0,-1),"")))),"")</f>
        <v>12360000</v>
      </c>
      <c r="H3799" s="13">
        <f>IFERROR(IF($F3799="ALTA",$D3799*1,
IF($F3799="MEDIA",$D3799*0.97,
IF($F3799="BAJA",$D3799*0.9,
IF($F3799="LIQUIDAR",_xlfn.XLOOKUP(A3799,Rotación!$A:$A,Rotación!$O:$O,0,0,-1),"")))),"")</f>
        <v>12000000</v>
      </c>
      <c r="I3799" s="13">
        <f>IFERROR(IF($F3799="ALTA",$D3799*0.97,
IF($F3799="MEDIA",$D3799*0.94,
IF($F3799="BAJA",$D3799*0.87,
IF($F3799="LIQUIDAR",_xlfn.XLOOKUP(A3799,Rotación!$A:$A,Rotación!$O:$O,0,0,-1),"")))),"")</f>
        <v>11640000</v>
      </c>
      <c r="J3799" s="13">
        <f>IFERROR(IF($F3799="ALTA",$D3799*0.94,
IF($F3799="MEDIA",$D3799*0.9,
IF($F3799="BAJA",$D3799*0.85,
IF($F3799="LIQUIDAR",_xlfn.XLOOKUP(A3799,Rotación!$A:$A,Rotación!$O:$O,0,0,-1),"")))),"")</f>
        <v>11280000</v>
      </c>
      <c r="K3799" s="13" t="str">
        <f>_xlfn.XLOOKUP(A3799,Rotación!$A:$A,Rotación!$P:$P,"",0,-1)</f>
        <v/>
      </c>
      <c r="L3799" s="25" t="e">
        <f t="shared" si="248"/>
        <v>#VALUE!</v>
      </c>
      <c r="M3799" s="26">
        <f t="shared" si="249"/>
        <v>0.76666666666666672</v>
      </c>
    </row>
    <row r="3800" spans="1:13" x14ac:dyDescent="0.3">
      <c r="A3800" t="s">
        <v>10817</v>
      </c>
      <c r="B3800" t="s">
        <v>313</v>
      </c>
      <c r="C3800" t="s">
        <v>313</v>
      </c>
      <c r="D3800">
        <v>26100000</v>
      </c>
      <c r="E3800">
        <v>21000000</v>
      </c>
      <c r="F3800" t="s">
        <v>4033</v>
      </c>
      <c r="G3800" s="13">
        <f>IFERROR(IF($F3800="ALTA",$D3800*1.03,
IF($F3800="MEDIA",$D3800*1,
IF($F3800="BAJA",$D3800*0.92,
IF($F3800="LIQUIDAR",_xlfn.XLOOKUP(A3800,Rotación!$A:$A,Rotación!$O:$O,0,0,-1),"")))),"")</f>
        <v>26100000</v>
      </c>
      <c r="H3800" s="13">
        <f>IFERROR(IF($F3800="ALTA",$D3800*1,
IF($F3800="MEDIA",$D3800*0.97,
IF($F3800="BAJA",$D3800*0.9,
IF($F3800="LIQUIDAR",_xlfn.XLOOKUP(A3800,Rotación!$A:$A,Rotación!$O:$O,0,0,-1),"")))),"")</f>
        <v>25317000</v>
      </c>
      <c r="I3800" s="13">
        <f>IFERROR(IF($F3800="ALTA",$D3800*0.97,
IF($F3800="MEDIA",$D3800*0.94,
IF($F3800="BAJA",$D3800*0.87,
IF($F3800="LIQUIDAR",_xlfn.XLOOKUP(A3800,Rotación!$A:$A,Rotación!$O:$O,0,0,-1),"")))),"")</f>
        <v>24534000</v>
      </c>
      <c r="J3800" s="13">
        <f>IFERROR(IF($F3800="ALTA",$D3800*0.94,
IF($F3800="MEDIA",$D3800*0.9,
IF($F3800="BAJA",$D3800*0.85,
IF($F3800="LIQUIDAR",_xlfn.XLOOKUP(A3800,Rotación!$A:$A,Rotación!$O:$O,0,0,-1),"")))),"")</f>
        <v>23490000</v>
      </c>
      <c r="K3800" s="13" t="str">
        <f>_xlfn.XLOOKUP(A3800,Rotación!$A:$A,Rotación!$P:$P,"",0,-1)</f>
        <v/>
      </c>
      <c r="L3800" s="25" t="e">
        <f t="shared" si="248"/>
        <v>#VALUE!</v>
      </c>
      <c r="M3800" s="26">
        <f t="shared" si="249"/>
        <v>0.8045977011494253</v>
      </c>
    </row>
    <row r="3801" spans="1:13" x14ac:dyDescent="0.3">
      <c r="A3801" t="s">
        <v>10818</v>
      </c>
      <c r="B3801" t="s">
        <v>313</v>
      </c>
      <c r="C3801" t="s">
        <v>313</v>
      </c>
      <c r="D3801">
        <v>17000000</v>
      </c>
      <c r="E3801">
        <v>14000000</v>
      </c>
      <c r="F3801" t="s">
        <v>4033</v>
      </c>
      <c r="G3801" s="13">
        <f>IFERROR(IF($F3801="ALTA",$D3801*1.03,
IF($F3801="MEDIA",$D3801*1,
IF($F3801="BAJA",$D3801*0.92,
IF($F3801="LIQUIDAR",_xlfn.XLOOKUP(A3801,Rotación!$A:$A,Rotación!$O:$O,0,0,-1),"")))),"")</f>
        <v>17000000</v>
      </c>
      <c r="H3801" s="13">
        <f>IFERROR(IF($F3801="ALTA",$D3801*1,
IF($F3801="MEDIA",$D3801*0.97,
IF($F3801="BAJA",$D3801*0.9,
IF($F3801="LIQUIDAR",_xlfn.XLOOKUP(A3801,Rotación!$A:$A,Rotación!$O:$O,0,0,-1),"")))),"")</f>
        <v>16490000</v>
      </c>
      <c r="I3801" s="13">
        <f>IFERROR(IF($F3801="ALTA",$D3801*0.97,
IF($F3801="MEDIA",$D3801*0.94,
IF($F3801="BAJA",$D3801*0.87,
IF($F3801="LIQUIDAR",_xlfn.XLOOKUP(A3801,Rotación!$A:$A,Rotación!$O:$O,0,0,-1),"")))),"")</f>
        <v>15980000</v>
      </c>
      <c r="J3801" s="13">
        <f>IFERROR(IF($F3801="ALTA",$D3801*0.94,
IF($F3801="MEDIA",$D3801*0.9,
IF($F3801="BAJA",$D3801*0.85,
IF($F3801="LIQUIDAR",_xlfn.XLOOKUP(A3801,Rotación!$A:$A,Rotación!$O:$O,0,0,-1),"")))),"")</f>
        <v>15300000</v>
      </c>
      <c r="K3801" s="13" t="str">
        <f>_xlfn.XLOOKUP(A3801,Rotación!$A:$A,Rotación!$P:$P,"",0,-1)</f>
        <v/>
      </c>
      <c r="L3801" s="25" t="e">
        <f t="shared" si="248"/>
        <v>#VALUE!</v>
      </c>
      <c r="M3801" s="26">
        <f t="shared" si="249"/>
        <v>0.82352941176470584</v>
      </c>
    </row>
    <row r="3802" spans="1:13" x14ac:dyDescent="0.3">
      <c r="A3802" t="s">
        <v>10819</v>
      </c>
      <c r="B3802" t="s">
        <v>313</v>
      </c>
      <c r="C3802" t="s">
        <v>313</v>
      </c>
      <c r="D3802">
        <v>8800000</v>
      </c>
      <c r="E3802">
        <v>6700000</v>
      </c>
      <c r="F3802" t="s">
        <v>4033</v>
      </c>
      <c r="G3802" s="13">
        <f>IFERROR(IF($F3802="ALTA",$D3802*1.03,
IF($F3802="MEDIA",$D3802*1,
IF($F3802="BAJA",$D3802*0.92,
IF($F3802="LIQUIDAR",_xlfn.XLOOKUP(A3802,Rotación!$A:$A,Rotación!$O:$O,0,0,-1),"")))),"")</f>
        <v>8800000</v>
      </c>
      <c r="H3802" s="13">
        <f>IFERROR(IF($F3802="ALTA",$D3802*1,
IF($F3802="MEDIA",$D3802*0.97,
IF($F3802="BAJA",$D3802*0.9,
IF($F3802="LIQUIDAR",_xlfn.XLOOKUP(A3802,Rotación!$A:$A,Rotación!$O:$O,0,0,-1),"")))),"")</f>
        <v>8536000</v>
      </c>
      <c r="I3802" s="13">
        <f>IFERROR(IF($F3802="ALTA",$D3802*0.97,
IF($F3802="MEDIA",$D3802*0.94,
IF($F3802="BAJA",$D3802*0.87,
IF($F3802="LIQUIDAR",_xlfn.XLOOKUP(A3802,Rotación!$A:$A,Rotación!$O:$O,0,0,-1),"")))),"")</f>
        <v>8271999.9999999991</v>
      </c>
      <c r="J3802" s="13">
        <f>IFERROR(IF($F3802="ALTA",$D3802*0.94,
IF($F3802="MEDIA",$D3802*0.9,
IF($F3802="BAJA",$D3802*0.85,
IF($F3802="LIQUIDAR",_xlfn.XLOOKUP(A3802,Rotación!$A:$A,Rotación!$O:$O,0,0,-1),"")))),"")</f>
        <v>7920000</v>
      </c>
      <c r="K3802" s="13" t="str">
        <f>_xlfn.XLOOKUP(A3802,Rotación!$A:$A,Rotación!$P:$P,"",0,-1)</f>
        <v/>
      </c>
      <c r="L3802" s="25" t="e">
        <f t="shared" si="248"/>
        <v>#VALUE!</v>
      </c>
      <c r="M3802" s="26">
        <f t="shared" si="249"/>
        <v>0.76136363636363635</v>
      </c>
    </row>
    <row r="3803" spans="1:13" x14ac:dyDescent="0.3">
      <c r="A3803" t="s">
        <v>10820</v>
      </c>
      <c r="B3803" t="s">
        <v>313</v>
      </c>
      <c r="C3803" t="s">
        <v>313</v>
      </c>
      <c r="D3803">
        <v>15400000</v>
      </c>
      <c r="E3803">
        <v>12600000</v>
      </c>
      <c r="F3803" t="s">
        <v>4033</v>
      </c>
      <c r="G3803" s="13">
        <f>IFERROR(IF($F3803="ALTA",$D3803*1.03,
IF($F3803="MEDIA",$D3803*1,
IF($F3803="BAJA",$D3803*0.92,
IF($F3803="LIQUIDAR",_xlfn.XLOOKUP(A3803,Rotación!$A:$A,Rotación!$O:$O,0,0,-1),"")))),"")</f>
        <v>15400000</v>
      </c>
      <c r="H3803" s="13">
        <f>IFERROR(IF($F3803="ALTA",$D3803*1,
IF($F3803="MEDIA",$D3803*0.97,
IF($F3803="BAJA",$D3803*0.9,
IF($F3803="LIQUIDAR",_xlfn.XLOOKUP(A3803,Rotación!$A:$A,Rotación!$O:$O,0,0,-1),"")))),"")</f>
        <v>14938000</v>
      </c>
      <c r="I3803" s="13">
        <f>IFERROR(IF($F3803="ALTA",$D3803*0.97,
IF($F3803="MEDIA",$D3803*0.94,
IF($F3803="BAJA",$D3803*0.87,
IF($F3803="LIQUIDAR",_xlfn.XLOOKUP(A3803,Rotación!$A:$A,Rotación!$O:$O,0,0,-1),"")))),"")</f>
        <v>14476000</v>
      </c>
      <c r="J3803" s="13">
        <f>IFERROR(IF($F3803="ALTA",$D3803*0.94,
IF($F3803="MEDIA",$D3803*0.9,
IF($F3803="BAJA",$D3803*0.85,
IF($F3803="LIQUIDAR",_xlfn.XLOOKUP(A3803,Rotación!$A:$A,Rotación!$O:$O,0,0,-1),"")))),"")</f>
        <v>13860000</v>
      </c>
      <c r="K3803" s="13" t="str">
        <f>_xlfn.XLOOKUP(A3803,Rotación!$A:$A,Rotación!$P:$P,"",0,-1)</f>
        <v/>
      </c>
      <c r="L3803" s="25" t="e">
        <f t="shared" si="248"/>
        <v>#VALUE!</v>
      </c>
      <c r="M3803" s="26">
        <f t="shared" si="249"/>
        <v>0.81818181818181823</v>
      </c>
    </row>
    <row r="3804" spans="1:13" x14ac:dyDescent="0.3">
      <c r="A3804" t="s">
        <v>10812</v>
      </c>
      <c r="B3804" t="s">
        <v>313</v>
      </c>
      <c r="C3804" t="s">
        <v>313</v>
      </c>
      <c r="D3804">
        <v>22500000</v>
      </c>
      <c r="E3804">
        <v>18000000</v>
      </c>
      <c r="F3804" t="s">
        <v>4033</v>
      </c>
      <c r="G3804" s="13">
        <f>IFERROR(IF($F3804="ALTA",$D3804*1.03,
IF($F3804="MEDIA",$D3804*1,
IF($F3804="BAJA",$D3804*0.92,
IF($F3804="LIQUIDAR",_xlfn.XLOOKUP(A3804,Rotación!$A:$A,Rotación!$O:$O,0,0,-1),"")))),"")</f>
        <v>22500000</v>
      </c>
      <c r="H3804" s="13">
        <f>IFERROR(IF($F3804="ALTA",$D3804*1,
IF($F3804="MEDIA",$D3804*0.97,
IF($F3804="BAJA",$D3804*0.9,
IF($F3804="LIQUIDAR",_xlfn.XLOOKUP(A3804,Rotación!$A:$A,Rotación!$O:$O,0,0,-1),"")))),"")</f>
        <v>21825000</v>
      </c>
      <c r="I3804" s="13">
        <f>IFERROR(IF($F3804="ALTA",$D3804*0.97,
IF($F3804="MEDIA",$D3804*0.94,
IF($F3804="BAJA",$D3804*0.87,
IF($F3804="LIQUIDAR",_xlfn.XLOOKUP(A3804,Rotación!$A:$A,Rotación!$O:$O,0,0,-1),"")))),"")</f>
        <v>21150000</v>
      </c>
      <c r="J3804" s="13">
        <f>IFERROR(IF($F3804="ALTA",$D3804*0.94,
IF($F3804="MEDIA",$D3804*0.9,
IF($F3804="BAJA",$D3804*0.85,
IF($F3804="LIQUIDAR",_xlfn.XLOOKUP(A3804,Rotación!$A:$A,Rotación!$O:$O,0,0,-1),"")))),"")</f>
        <v>20250000</v>
      </c>
      <c r="K3804" s="13" t="str">
        <f>_xlfn.XLOOKUP(A3804,Rotación!$A:$A,Rotación!$P:$P,"",0,-1)</f>
        <v/>
      </c>
      <c r="L3804" s="25" t="e">
        <f t="shared" si="248"/>
        <v>#VALUE!</v>
      </c>
      <c r="M3804" s="26">
        <f t="shared" si="249"/>
        <v>0.8</v>
      </c>
    </row>
    <row r="3805" spans="1:13" x14ac:dyDescent="0.3">
      <c r="A3805" t="s">
        <v>10821</v>
      </c>
      <c r="B3805" t="s">
        <v>313</v>
      </c>
      <c r="C3805" t="s">
        <v>313</v>
      </c>
      <c r="D3805">
        <v>32300000</v>
      </c>
      <c r="E3805">
        <v>24800000</v>
      </c>
      <c r="F3805" t="s">
        <v>5391</v>
      </c>
      <c r="G3805" s="13">
        <f>IFERROR(IF($F3805="ALTA",$D3805*1.03,
IF($F3805="MEDIA",$D3805*1,
IF($F3805="BAJA",$D3805*0.92,
IF($F3805="LIQUIDAR",_xlfn.XLOOKUP(A3805,Rotación!$A:$A,Rotación!$O:$O,0,0,-1),"")))),"")</f>
        <v>29716000</v>
      </c>
      <c r="H3805" s="13">
        <f>IFERROR(IF($F3805="ALTA",$D3805*1,
IF($F3805="MEDIA",$D3805*0.97,
IF($F3805="BAJA",$D3805*0.9,
IF($F3805="LIQUIDAR",_xlfn.XLOOKUP(A3805,Rotación!$A:$A,Rotación!$O:$O,0,0,-1),"")))),"")</f>
        <v>29070000</v>
      </c>
      <c r="I3805" s="13">
        <f>IFERROR(IF($F3805="ALTA",$D3805*0.97,
IF($F3805="MEDIA",$D3805*0.94,
IF($F3805="BAJA",$D3805*0.87,
IF($F3805="LIQUIDAR",_xlfn.XLOOKUP(A3805,Rotación!$A:$A,Rotación!$O:$O,0,0,-1),"")))),"")</f>
        <v>28101000</v>
      </c>
      <c r="J3805" s="13">
        <f>IFERROR(IF($F3805="ALTA",$D3805*0.94,
IF($F3805="MEDIA",$D3805*0.9,
IF($F3805="BAJA",$D3805*0.85,
IF($F3805="LIQUIDAR",_xlfn.XLOOKUP(A3805,Rotación!$A:$A,Rotación!$O:$O,0,0,-1),"")))),"")</f>
        <v>27455000</v>
      </c>
      <c r="K3805" s="13" t="str">
        <f>_xlfn.XLOOKUP(A3805,Rotación!$A:$A,Rotación!$P:$P,"",0,-1)</f>
        <v/>
      </c>
      <c r="L3805" s="25" t="e">
        <f t="shared" si="248"/>
        <v>#VALUE!</v>
      </c>
      <c r="M3805" s="26">
        <f t="shared" si="249"/>
        <v>0.7678018575851393</v>
      </c>
    </row>
    <row r="3806" spans="1:13" x14ac:dyDescent="0.3">
      <c r="A3806" t="s">
        <v>970</v>
      </c>
      <c r="B3806" t="s">
        <v>313</v>
      </c>
      <c r="C3806" t="s">
        <v>313</v>
      </c>
      <c r="D3806">
        <v>13500000</v>
      </c>
      <c r="E3806">
        <v>10000000</v>
      </c>
      <c r="F3806" t="s">
        <v>5391</v>
      </c>
      <c r="G3806" s="13">
        <f>IFERROR(IF($F3806="ALTA",$D3806*1.03,
IF($F3806="MEDIA",$D3806*1,
IF($F3806="BAJA",$D3806*0.92,
IF($F3806="LIQUIDAR",_xlfn.XLOOKUP(A3806,Rotación!$A:$A,Rotación!$O:$O,0,0,-1),"")))),"")</f>
        <v>12420000</v>
      </c>
      <c r="H3806" s="13">
        <f>IFERROR(IF($F3806="ALTA",$D3806*1,
IF($F3806="MEDIA",$D3806*0.97,
IF($F3806="BAJA",$D3806*0.9,
IF($F3806="LIQUIDAR",_xlfn.XLOOKUP(A3806,Rotación!$A:$A,Rotación!$O:$O,0,0,-1),"")))),"")</f>
        <v>12150000</v>
      </c>
      <c r="I3806" s="13">
        <f>IFERROR(IF($F3806="ALTA",$D3806*0.97,
IF($F3806="MEDIA",$D3806*0.94,
IF($F3806="BAJA",$D3806*0.87,
IF($F3806="LIQUIDAR",_xlfn.XLOOKUP(A3806,Rotación!$A:$A,Rotación!$O:$O,0,0,-1),"")))),"")</f>
        <v>11745000</v>
      </c>
      <c r="J3806" s="13">
        <f>IFERROR(IF($F3806="ALTA",$D3806*0.94,
IF($F3806="MEDIA",$D3806*0.9,
IF($F3806="BAJA",$D3806*0.85,
IF($F3806="LIQUIDAR",_xlfn.XLOOKUP(A3806,Rotación!$A:$A,Rotación!$O:$O,0,0,-1),"")))),"")</f>
        <v>11475000</v>
      </c>
      <c r="K3806" s="13" t="str">
        <f>_xlfn.XLOOKUP(A3806,Rotación!$A:$A,Rotación!$P:$P,"",0,-1)</f>
        <v/>
      </c>
      <c r="L3806" s="25" t="e">
        <f t="shared" si="248"/>
        <v>#VALUE!</v>
      </c>
      <c r="M3806" s="26">
        <f t="shared" si="249"/>
        <v>0.7407407407407407</v>
      </c>
    </row>
    <row r="3807" spans="1:13" x14ac:dyDescent="0.3">
      <c r="A3807" t="s">
        <v>10822</v>
      </c>
      <c r="B3807" t="s">
        <v>313</v>
      </c>
      <c r="C3807" t="s">
        <v>313</v>
      </c>
      <c r="D3807">
        <v>15900000</v>
      </c>
      <c r="E3807">
        <v>12500000</v>
      </c>
      <c r="F3807" t="s">
        <v>5391</v>
      </c>
      <c r="G3807" s="13">
        <f>IFERROR(IF($F3807="ALTA",$D3807*1.03,
IF($F3807="MEDIA",$D3807*1,
IF($F3807="BAJA",$D3807*0.92,
IF($F3807="LIQUIDAR",_xlfn.XLOOKUP(A3807,Rotación!$A:$A,Rotación!$O:$O,0,0,-1),"")))),"")</f>
        <v>14628000</v>
      </c>
      <c r="H3807" s="13">
        <f>IFERROR(IF($F3807="ALTA",$D3807*1,
IF($F3807="MEDIA",$D3807*0.97,
IF($F3807="BAJA",$D3807*0.9,
IF($F3807="LIQUIDAR",_xlfn.XLOOKUP(A3807,Rotación!$A:$A,Rotación!$O:$O,0,0,-1),"")))),"")</f>
        <v>14310000</v>
      </c>
      <c r="I3807" s="13">
        <f>IFERROR(IF($F3807="ALTA",$D3807*0.97,
IF($F3807="MEDIA",$D3807*0.94,
IF($F3807="BAJA",$D3807*0.87,
IF($F3807="LIQUIDAR",_xlfn.XLOOKUP(A3807,Rotación!$A:$A,Rotación!$O:$O,0,0,-1),"")))),"")</f>
        <v>13833000</v>
      </c>
      <c r="J3807" s="13">
        <f>IFERROR(IF($F3807="ALTA",$D3807*0.94,
IF($F3807="MEDIA",$D3807*0.9,
IF($F3807="BAJA",$D3807*0.85,
IF($F3807="LIQUIDAR",_xlfn.XLOOKUP(A3807,Rotación!$A:$A,Rotación!$O:$O,0,0,-1),"")))),"")</f>
        <v>13515000</v>
      </c>
      <c r="K3807" s="13" t="str">
        <f>_xlfn.XLOOKUP(A3807,Rotación!$A:$A,Rotación!$P:$P,"",0,-1)</f>
        <v/>
      </c>
      <c r="L3807" s="25" t="e">
        <f t="shared" si="248"/>
        <v>#VALUE!</v>
      </c>
      <c r="M3807" s="26">
        <f t="shared" si="249"/>
        <v>0.78616352201257866</v>
      </c>
    </row>
    <row r="3808" spans="1:13" x14ac:dyDescent="0.3">
      <c r="A3808" t="s">
        <v>5516</v>
      </c>
      <c r="B3808" t="s">
        <v>313</v>
      </c>
      <c r="C3808" t="s">
        <v>313</v>
      </c>
      <c r="D3808">
        <v>7230000</v>
      </c>
      <c r="E3808">
        <v>5900000</v>
      </c>
      <c r="F3808" t="s">
        <v>4033</v>
      </c>
      <c r="G3808" s="13">
        <f>IFERROR(IF($F3808="ALTA",$D3808*1.03,
IF($F3808="MEDIA",$D3808*1,
IF($F3808="BAJA",$D3808*0.92,
IF($F3808="LIQUIDAR",_xlfn.XLOOKUP(A3808,Rotación!$A:$A,Rotación!$O:$O,0,0,-1),"")))),"")</f>
        <v>7230000</v>
      </c>
      <c r="H3808" s="13">
        <f>IFERROR(IF($F3808="ALTA",$D3808*1,
IF($F3808="MEDIA",$D3808*0.97,
IF($F3808="BAJA",$D3808*0.9,
IF($F3808="LIQUIDAR",_xlfn.XLOOKUP(A3808,Rotación!$A:$A,Rotación!$O:$O,0,0,-1),"")))),"")</f>
        <v>7013100</v>
      </c>
      <c r="I3808" s="13">
        <f>IFERROR(IF($F3808="ALTA",$D3808*0.97,
IF($F3808="MEDIA",$D3808*0.94,
IF($F3808="BAJA",$D3808*0.87,
IF($F3808="LIQUIDAR",_xlfn.XLOOKUP(A3808,Rotación!$A:$A,Rotación!$O:$O,0,0,-1),"")))),"")</f>
        <v>6796200</v>
      </c>
      <c r="J3808" s="13">
        <f>IFERROR(IF($F3808="ALTA",$D3808*0.94,
IF($F3808="MEDIA",$D3808*0.9,
IF($F3808="BAJA",$D3808*0.85,
IF($F3808="LIQUIDAR",_xlfn.XLOOKUP(A3808,Rotación!$A:$A,Rotación!$O:$O,0,0,-1),"")))),"")</f>
        <v>6507000</v>
      </c>
      <c r="K3808" s="13" t="str">
        <f>_xlfn.XLOOKUP(A3808,Rotación!$A:$A,Rotación!$P:$P,"",0,-1)</f>
        <v/>
      </c>
      <c r="L3808" s="25" t="e">
        <f t="shared" si="248"/>
        <v>#VALUE!</v>
      </c>
      <c r="M3808" s="26">
        <f t="shared" si="249"/>
        <v>0.8160442600276625</v>
      </c>
    </row>
    <row r="3809" spans="1:13" x14ac:dyDescent="0.3">
      <c r="A3809" t="s">
        <v>10823</v>
      </c>
      <c r="B3809" t="s">
        <v>313</v>
      </c>
      <c r="C3809" t="s">
        <v>313</v>
      </c>
      <c r="D3809">
        <v>9000000</v>
      </c>
      <c r="E3809">
        <v>7000000</v>
      </c>
      <c r="F3809" t="s">
        <v>4033</v>
      </c>
      <c r="G3809" s="13">
        <f>IFERROR(IF($F3809="ALTA",$D3809*1.03,
IF($F3809="MEDIA",$D3809*1,
IF($F3809="BAJA",$D3809*0.92,
IF($F3809="LIQUIDAR",_xlfn.XLOOKUP(A3809,Rotación!$A:$A,Rotación!$O:$O,0,0,-1),"")))),"")</f>
        <v>9000000</v>
      </c>
      <c r="H3809" s="13">
        <f>IFERROR(IF($F3809="ALTA",$D3809*1,
IF($F3809="MEDIA",$D3809*0.97,
IF($F3809="BAJA",$D3809*0.9,
IF($F3809="LIQUIDAR",_xlfn.XLOOKUP(A3809,Rotación!$A:$A,Rotación!$O:$O,0,0,-1),"")))),"")</f>
        <v>8730000</v>
      </c>
      <c r="I3809" s="13">
        <f>IFERROR(IF($F3809="ALTA",$D3809*0.97,
IF($F3809="MEDIA",$D3809*0.94,
IF($F3809="BAJA",$D3809*0.87,
IF($F3809="LIQUIDAR",_xlfn.XLOOKUP(A3809,Rotación!$A:$A,Rotación!$O:$O,0,0,-1),"")))),"")</f>
        <v>8460000</v>
      </c>
      <c r="J3809" s="13">
        <f>IFERROR(IF($F3809="ALTA",$D3809*0.94,
IF($F3809="MEDIA",$D3809*0.9,
IF($F3809="BAJA",$D3809*0.85,
IF($F3809="LIQUIDAR",_xlfn.XLOOKUP(A3809,Rotación!$A:$A,Rotación!$O:$O,0,0,-1),"")))),"")</f>
        <v>8100000</v>
      </c>
      <c r="K3809" s="13" t="str">
        <f>_xlfn.XLOOKUP(A3809,Rotación!$A:$A,Rotación!$P:$P,"",0,-1)</f>
        <v/>
      </c>
      <c r="L3809" s="25" t="e">
        <f t="shared" si="248"/>
        <v>#VALUE!</v>
      </c>
      <c r="M3809" s="26">
        <f t="shared" si="249"/>
        <v>0.77777777777777779</v>
      </c>
    </row>
    <row r="3810" spans="1:13" x14ac:dyDescent="0.3">
      <c r="A3810" t="s">
        <v>10824</v>
      </c>
      <c r="B3810" t="s">
        <v>313</v>
      </c>
      <c r="C3810" t="s">
        <v>313</v>
      </c>
      <c r="D3810">
        <v>18000000</v>
      </c>
      <c r="E3810">
        <v>14500000</v>
      </c>
      <c r="F3810" t="s">
        <v>4033</v>
      </c>
      <c r="G3810" s="13">
        <f>IFERROR(IF($F3810="ALTA",$D3810*1.03,
IF($F3810="MEDIA",$D3810*1,
IF($F3810="BAJA",$D3810*0.92,
IF($F3810="LIQUIDAR",_xlfn.XLOOKUP(A3810,Rotación!$A:$A,Rotación!$O:$O,0,0,-1),"")))),"")</f>
        <v>18000000</v>
      </c>
      <c r="H3810" s="13">
        <f>IFERROR(IF($F3810="ALTA",$D3810*1,
IF($F3810="MEDIA",$D3810*0.97,
IF($F3810="BAJA",$D3810*0.9,
IF($F3810="LIQUIDAR",_xlfn.XLOOKUP(A3810,Rotación!$A:$A,Rotación!$O:$O,0,0,-1),"")))),"")</f>
        <v>17460000</v>
      </c>
      <c r="I3810" s="13">
        <f>IFERROR(IF($F3810="ALTA",$D3810*0.97,
IF($F3810="MEDIA",$D3810*0.94,
IF($F3810="BAJA",$D3810*0.87,
IF($F3810="LIQUIDAR",_xlfn.XLOOKUP(A3810,Rotación!$A:$A,Rotación!$O:$O,0,0,-1),"")))),"")</f>
        <v>16920000</v>
      </c>
      <c r="J3810" s="13">
        <f>IFERROR(IF($F3810="ALTA",$D3810*0.94,
IF($F3810="MEDIA",$D3810*0.9,
IF($F3810="BAJA",$D3810*0.85,
IF($F3810="LIQUIDAR",_xlfn.XLOOKUP(A3810,Rotación!$A:$A,Rotación!$O:$O,0,0,-1),"")))),"")</f>
        <v>16200000</v>
      </c>
      <c r="K3810" s="13" t="str">
        <f>_xlfn.XLOOKUP(A3810,Rotación!$A:$A,Rotación!$P:$P,"",0,-1)</f>
        <v/>
      </c>
      <c r="L3810" s="25" t="e">
        <f t="shared" si="248"/>
        <v>#VALUE!</v>
      </c>
      <c r="M3810" s="26">
        <f t="shared" si="249"/>
        <v>0.80555555555555558</v>
      </c>
    </row>
    <row r="3811" spans="1:13" x14ac:dyDescent="0.3">
      <c r="A3811" t="s">
        <v>10825</v>
      </c>
      <c r="B3811" t="s">
        <v>313</v>
      </c>
      <c r="C3811" t="s">
        <v>313</v>
      </c>
      <c r="D3811">
        <v>15000000</v>
      </c>
      <c r="E3811">
        <v>12000000</v>
      </c>
      <c r="F3811" t="s">
        <v>4033</v>
      </c>
      <c r="G3811" s="13">
        <f>IFERROR(IF($F3811="ALTA",$D3811*1.03,
IF($F3811="MEDIA",$D3811*1,
IF($F3811="BAJA",$D3811*0.92,
IF($F3811="LIQUIDAR",_xlfn.XLOOKUP(A3811,Rotación!$A:$A,Rotación!$O:$O,0,0,-1),"")))),"")</f>
        <v>15000000</v>
      </c>
      <c r="H3811" s="13">
        <f>IFERROR(IF($F3811="ALTA",$D3811*1,
IF($F3811="MEDIA",$D3811*0.97,
IF($F3811="BAJA",$D3811*0.9,
IF($F3811="LIQUIDAR",_xlfn.XLOOKUP(A3811,Rotación!$A:$A,Rotación!$O:$O,0,0,-1),"")))),"")</f>
        <v>14550000</v>
      </c>
      <c r="I3811" s="13">
        <f>IFERROR(IF($F3811="ALTA",$D3811*0.97,
IF($F3811="MEDIA",$D3811*0.94,
IF($F3811="BAJA",$D3811*0.87,
IF($F3811="LIQUIDAR",_xlfn.XLOOKUP(A3811,Rotación!$A:$A,Rotación!$O:$O,0,0,-1),"")))),"")</f>
        <v>14100000</v>
      </c>
      <c r="J3811" s="13">
        <f>IFERROR(IF($F3811="ALTA",$D3811*0.94,
IF($F3811="MEDIA",$D3811*0.9,
IF($F3811="BAJA",$D3811*0.85,
IF($F3811="LIQUIDAR",_xlfn.XLOOKUP(A3811,Rotación!$A:$A,Rotación!$O:$O,0,0,-1),"")))),"")</f>
        <v>13500000</v>
      </c>
      <c r="K3811" s="13" t="str">
        <f>_xlfn.XLOOKUP(A3811,Rotación!$A:$A,Rotación!$P:$P,"",0,-1)</f>
        <v/>
      </c>
      <c r="L3811" s="25" t="e">
        <f t="shared" si="248"/>
        <v>#VALUE!</v>
      </c>
      <c r="M3811" s="26">
        <f t="shared" si="249"/>
        <v>0.8</v>
      </c>
    </row>
    <row r="3812" spans="1:13" x14ac:dyDescent="0.3">
      <c r="A3812" t="s">
        <v>10826</v>
      </c>
      <c r="B3812" t="s">
        <v>313</v>
      </c>
      <c r="C3812" t="s">
        <v>313</v>
      </c>
      <c r="D3812">
        <v>7500000</v>
      </c>
      <c r="E3812">
        <v>6000000</v>
      </c>
      <c r="F3812" t="s">
        <v>4033</v>
      </c>
      <c r="G3812" s="13">
        <f>IFERROR(IF($F3812="ALTA",$D3812*1.03,
IF($F3812="MEDIA",$D3812*1,
IF($F3812="BAJA",$D3812*0.92,
IF($F3812="LIQUIDAR",_xlfn.XLOOKUP(A3812,Rotación!$A:$A,Rotación!$O:$O,0,0,-1),"")))),"")</f>
        <v>7500000</v>
      </c>
      <c r="H3812" s="13">
        <f>IFERROR(IF($F3812="ALTA",$D3812*1,
IF($F3812="MEDIA",$D3812*0.97,
IF($F3812="BAJA",$D3812*0.9,
IF($F3812="LIQUIDAR",_xlfn.XLOOKUP(A3812,Rotación!$A:$A,Rotación!$O:$O,0,0,-1),"")))),"")</f>
        <v>7275000</v>
      </c>
      <c r="I3812" s="13">
        <f>IFERROR(IF($F3812="ALTA",$D3812*0.97,
IF($F3812="MEDIA",$D3812*0.94,
IF($F3812="BAJA",$D3812*0.87,
IF($F3812="LIQUIDAR",_xlfn.XLOOKUP(A3812,Rotación!$A:$A,Rotación!$O:$O,0,0,-1),"")))),"")</f>
        <v>7050000</v>
      </c>
      <c r="J3812" s="13">
        <f>IFERROR(IF($F3812="ALTA",$D3812*0.94,
IF($F3812="MEDIA",$D3812*0.9,
IF($F3812="BAJA",$D3812*0.85,
IF($F3812="LIQUIDAR",_xlfn.XLOOKUP(A3812,Rotación!$A:$A,Rotación!$O:$O,0,0,-1),"")))),"")</f>
        <v>6750000</v>
      </c>
      <c r="K3812" s="13" t="str">
        <f>_xlfn.XLOOKUP(A3812,Rotación!$A:$A,Rotación!$P:$P,"",0,-1)</f>
        <v/>
      </c>
      <c r="L3812" s="25" t="e">
        <f t="shared" si="248"/>
        <v>#VALUE!</v>
      </c>
      <c r="M3812" s="26">
        <f t="shared" si="249"/>
        <v>0.8</v>
      </c>
    </row>
    <row r="3813" spans="1:13" x14ac:dyDescent="0.3">
      <c r="A3813" t="s">
        <v>8339</v>
      </c>
      <c r="B3813" t="s">
        <v>313</v>
      </c>
      <c r="C3813" t="s">
        <v>313</v>
      </c>
      <c r="D3813">
        <v>7800000</v>
      </c>
      <c r="E3813">
        <v>6100000</v>
      </c>
      <c r="F3813" t="s">
        <v>4033</v>
      </c>
      <c r="G3813" s="13">
        <f>IFERROR(IF($F3813="ALTA",$D3813*1.03,
IF($F3813="MEDIA",$D3813*1,
IF($F3813="BAJA",$D3813*0.92,
IF($F3813="LIQUIDAR",_xlfn.XLOOKUP(A3813,Rotación!$A:$A,Rotación!$O:$O,0,0,-1),"")))),"")</f>
        <v>7800000</v>
      </c>
      <c r="H3813" s="13">
        <f>IFERROR(IF($F3813="ALTA",$D3813*1,
IF($F3813="MEDIA",$D3813*0.97,
IF($F3813="BAJA",$D3813*0.9,
IF($F3813="LIQUIDAR",_xlfn.XLOOKUP(A3813,Rotación!$A:$A,Rotación!$O:$O,0,0,-1),"")))),"")</f>
        <v>7566000</v>
      </c>
      <c r="I3813" s="13">
        <f>IFERROR(IF($F3813="ALTA",$D3813*0.97,
IF($F3813="MEDIA",$D3813*0.94,
IF($F3813="BAJA",$D3813*0.87,
IF($F3813="LIQUIDAR",_xlfn.XLOOKUP(A3813,Rotación!$A:$A,Rotación!$O:$O,0,0,-1),"")))),"")</f>
        <v>7332000</v>
      </c>
      <c r="J3813" s="13">
        <f>IFERROR(IF($F3813="ALTA",$D3813*0.94,
IF($F3813="MEDIA",$D3813*0.9,
IF($F3813="BAJA",$D3813*0.85,
IF($F3813="LIQUIDAR",_xlfn.XLOOKUP(A3813,Rotación!$A:$A,Rotación!$O:$O,0,0,-1),"")))),"")</f>
        <v>7020000</v>
      </c>
      <c r="K3813" s="13" t="str">
        <f>_xlfn.XLOOKUP(A3813,Rotación!$A:$A,Rotación!$P:$P,"",0,-1)</f>
        <v/>
      </c>
      <c r="L3813" s="25" t="e">
        <f t="shared" si="248"/>
        <v>#VALUE!</v>
      </c>
      <c r="M3813" s="26">
        <f t="shared" si="249"/>
        <v>0.78205128205128205</v>
      </c>
    </row>
    <row r="3814" spans="1:13" x14ac:dyDescent="0.3">
      <c r="A3814" t="s">
        <v>10827</v>
      </c>
      <c r="B3814" t="s">
        <v>313</v>
      </c>
      <c r="C3814" t="s">
        <v>313</v>
      </c>
      <c r="D3814">
        <v>7780000</v>
      </c>
      <c r="E3814">
        <v>5800000</v>
      </c>
      <c r="F3814" t="s">
        <v>4033</v>
      </c>
      <c r="G3814" s="13">
        <f>IFERROR(IF($F3814="ALTA",$D3814*1.03,
IF($F3814="MEDIA",$D3814*1,
IF($F3814="BAJA",$D3814*0.92,
IF($F3814="LIQUIDAR",_xlfn.XLOOKUP(A3814,Rotación!$A:$A,Rotación!$O:$O,0,0,-1),"")))),"")</f>
        <v>7780000</v>
      </c>
      <c r="H3814" s="13">
        <f>IFERROR(IF($F3814="ALTA",$D3814*1,
IF($F3814="MEDIA",$D3814*0.97,
IF($F3814="BAJA",$D3814*0.9,
IF($F3814="LIQUIDAR",_xlfn.XLOOKUP(A3814,Rotación!$A:$A,Rotación!$O:$O,0,0,-1),"")))),"")</f>
        <v>7546600</v>
      </c>
      <c r="I3814" s="13">
        <f>IFERROR(IF($F3814="ALTA",$D3814*0.97,
IF($F3814="MEDIA",$D3814*0.94,
IF($F3814="BAJA",$D3814*0.87,
IF($F3814="LIQUIDAR",_xlfn.XLOOKUP(A3814,Rotación!$A:$A,Rotación!$O:$O,0,0,-1),"")))),"")</f>
        <v>7313200</v>
      </c>
      <c r="J3814" s="13">
        <f>IFERROR(IF($F3814="ALTA",$D3814*0.94,
IF($F3814="MEDIA",$D3814*0.9,
IF($F3814="BAJA",$D3814*0.85,
IF($F3814="LIQUIDAR",_xlfn.XLOOKUP(A3814,Rotación!$A:$A,Rotación!$O:$O,0,0,-1),"")))),"")</f>
        <v>7002000</v>
      </c>
      <c r="K3814" s="13" t="str">
        <f>_xlfn.XLOOKUP(A3814,Rotación!$A:$A,Rotación!$P:$P,"",0,-1)</f>
        <v/>
      </c>
      <c r="L3814" s="25" t="e">
        <f t="shared" si="248"/>
        <v>#VALUE!</v>
      </c>
      <c r="M3814" s="26">
        <f t="shared" si="249"/>
        <v>0.74550128534704374</v>
      </c>
    </row>
    <row r="3815" spans="1:13" x14ac:dyDescent="0.3">
      <c r="A3815" t="s">
        <v>10828</v>
      </c>
      <c r="B3815" t="s">
        <v>313</v>
      </c>
      <c r="C3815" t="s">
        <v>313</v>
      </c>
      <c r="D3815">
        <v>14500000</v>
      </c>
      <c r="E3815">
        <v>11500000</v>
      </c>
      <c r="F3815" t="s">
        <v>4033</v>
      </c>
      <c r="G3815" s="13">
        <f>IFERROR(IF($F3815="ALTA",$D3815*1.03,
IF($F3815="MEDIA",$D3815*1,
IF($F3815="BAJA",$D3815*0.92,
IF($F3815="LIQUIDAR",_xlfn.XLOOKUP(A3815,Rotación!$A:$A,Rotación!$O:$O,0,0,-1),"")))),"")</f>
        <v>14500000</v>
      </c>
      <c r="H3815" s="13">
        <f>IFERROR(IF($F3815="ALTA",$D3815*1,
IF($F3815="MEDIA",$D3815*0.97,
IF($F3815="BAJA",$D3815*0.9,
IF($F3815="LIQUIDAR",_xlfn.XLOOKUP(A3815,Rotación!$A:$A,Rotación!$O:$O,0,0,-1),"")))),"")</f>
        <v>14065000</v>
      </c>
      <c r="I3815" s="13">
        <f>IFERROR(IF($F3815="ALTA",$D3815*0.97,
IF($F3815="MEDIA",$D3815*0.94,
IF($F3815="BAJA",$D3815*0.87,
IF($F3815="LIQUIDAR",_xlfn.XLOOKUP(A3815,Rotación!$A:$A,Rotación!$O:$O,0,0,-1),"")))),"")</f>
        <v>13630000</v>
      </c>
      <c r="J3815" s="13">
        <f>IFERROR(IF($F3815="ALTA",$D3815*0.94,
IF($F3815="MEDIA",$D3815*0.9,
IF($F3815="BAJA",$D3815*0.85,
IF($F3815="LIQUIDAR",_xlfn.XLOOKUP(A3815,Rotación!$A:$A,Rotación!$O:$O,0,0,-1),"")))),"")</f>
        <v>13050000</v>
      </c>
      <c r="K3815" s="13" t="str">
        <f>_xlfn.XLOOKUP(A3815,Rotación!$A:$A,Rotación!$P:$P,"",0,-1)</f>
        <v/>
      </c>
      <c r="L3815" s="25" t="e">
        <f t="shared" si="248"/>
        <v>#VALUE!</v>
      </c>
      <c r="M3815" s="26">
        <f t="shared" si="249"/>
        <v>0.7931034482758621</v>
      </c>
    </row>
    <row r="3816" spans="1:13" x14ac:dyDescent="0.3">
      <c r="A3816" t="s">
        <v>1620</v>
      </c>
      <c r="B3816" t="s">
        <v>313</v>
      </c>
      <c r="C3816" t="s">
        <v>313</v>
      </c>
      <c r="D3816">
        <v>22400000</v>
      </c>
      <c r="E3816">
        <v>16700000</v>
      </c>
      <c r="F3816" t="s">
        <v>4033</v>
      </c>
      <c r="G3816" s="13">
        <f>IFERROR(IF($F3816="ALTA",$D3816*1.03,
IF($F3816="MEDIA",$D3816*1,
IF($F3816="BAJA",$D3816*0.92,
IF($F3816="LIQUIDAR",_xlfn.XLOOKUP(A3816,Rotación!$A:$A,Rotación!$O:$O,0,0,-1),"")))),"")</f>
        <v>22400000</v>
      </c>
      <c r="H3816" s="13">
        <f>IFERROR(IF($F3816="ALTA",$D3816*1,
IF($F3816="MEDIA",$D3816*0.97,
IF($F3816="BAJA",$D3816*0.9,
IF($F3816="LIQUIDAR",_xlfn.XLOOKUP(A3816,Rotación!$A:$A,Rotación!$O:$O,0,0,-1),"")))),"")</f>
        <v>21728000</v>
      </c>
      <c r="I3816" s="13">
        <f>IFERROR(IF($F3816="ALTA",$D3816*0.97,
IF($F3816="MEDIA",$D3816*0.94,
IF($F3816="BAJA",$D3816*0.87,
IF($F3816="LIQUIDAR",_xlfn.XLOOKUP(A3816,Rotación!$A:$A,Rotación!$O:$O,0,0,-1),"")))),"")</f>
        <v>21056000</v>
      </c>
      <c r="J3816" s="13">
        <f>IFERROR(IF($F3816="ALTA",$D3816*0.94,
IF($F3816="MEDIA",$D3816*0.9,
IF($F3816="BAJA",$D3816*0.85,
IF($F3816="LIQUIDAR",_xlfn.XLOOKUP(A3816,Rotación!$A:$A,Rotación!$O:$O,0,0,-1),"")))),"")</f>
        <v>20160000</v>
      </c>
      <c r="K3816" s="13">
        <f>_xlfn.XLOOKUP(A3816,Rotación!$A:$A,Rotación!$P:$P,"",0,-1)</f>
        <v>20990000</v>
      </c>
      <c r="L3816" s="25">
        <f t="shared" si="248"/>
        <v>-1410000</v>
      </c>
      <c r="M3816" s="26">
        <f t="shared" si="249"/>
        <v>0.7455357142857143</v>
      </c>
    </row>
    <row r="3817" spans="1:13" x14ac:dyDescent="0.3">
      <c r="A3817" t="s">
        <v>10829</v>
      </c>
      <c r="B3817" t="s">
        <v>313</v>
      </c>
      <c r="C3817" t="s">
        <v>313</v>
      </c>
      <c r="D3817">
        <v>28800000</v>
      </c>
      <c r="E3817">
        <v>23500000</v>
      </c>
      <c r="F3817" t="s">
        <v>5391</v>
      </c>
      <c r="G3817" s="13">
        <f>IFERROR(IF($F3817="ALTA",$D3817*1.03,
IF($F3817="MEDIA",$D3817*1,
IF($F3817="BAJA",$D3817*0.92,
IF($F3817="LIQUIDAR",_xlfn.XLOOKUP(A3817,Rotación!$A:$A,Rotación!$O:$O,0,0,-1),"")))),"")</f>
        <v>26496000</v>
      </c>
      <c r="H3817" s="13">
        <f>IFERROR(IF($F3817="ALTA",$D3817*1,
IF($F3817="MEDIA",$D3817*0.97,
IF($F3817="BAJA",$D3817*0.9,
IF($F3817="LIQUIDAR",_xlfn.XLOOKUP(A3817,Rotación!$A:$A,Rotación!$O:$O,0,0,-1),"")))),"")</f>
        <v>25920000</v>
      </c>
      <c r="I3817" s="13">
        <f>IFERROR(IF($F3817="ALTA",$D3817*0.97,
IF($F3817="MEDIA",$D3817*0.94,
IF($F3817="BAJA",$D3817*0.87,
IF($F3817="LIQUIDAR",_xlfn.XLOOKUP(A3817,Rotación!$A:$A,Rotación!$O:$O,0,0,-1),"")))),"")</f>
        <v>25056000</v>
      </c>
      <c r="J3817" s="13">
        <f>IFERROR(IF($F3817="ALTA",$D3817*0.94,
IF($F3817="MEDIA",$D3817*0.9,
IF($F3817="BAJA",$D3817*0.85,
IF($F3817="LIQUIDAR",_xlfn.XLOOKUP(A3817,Rotación!$A:$A,Rotación!$O:$O,0,0,-1),"")))),"")</f>
        <v>24480000</v>
      </c>
      <c r="K3817" s="13">
        <f>_xlfn.XLOOKUP(A3817,Rotación!$A:$A,Rotación!$P:$P,"",0,-1)</f>
        <v>26990000</v>
      </c>
      <c r="L3817" s="25">
        <f t="shared" si="248"/>
        <v>-1810000</v>
      </c>
      <c r="M3817" s="26">
        <f t="shared" si="249"/>
        <v>0.81597222222222221</v>
      </c>
    </row>
    <row r="3818" spans="1:13" x14ac:dyDescent="0.3">
      <c r="A3818" t="s">
        <v>10830</v>
      </c>
      <c r="B3818" t="s">
        <v>313</v>
      </c>
      <c r="C3818" t="s">
        <v>313</v>
      </c>
      <c r="D3818">
        <v>8600000</v>
      </c>
      <c r="E3818">
        <v>6900000</v>
      </c>
      <c r="F3818" t="s">
        <v>5391</v>
      </c>
      <c r="G3818" s="13">
        <f>IFERROR(IF($F3818="ALTA",$D3818*1.03,
IF($F3818="MEDIA",$D3818*1,
IF($F3818="BAJA",$D3818*0.92,
IF($F3818="LIQUIDAR",_xlfn.XLOOKUP(A3818,Rotación!$A:$A,Rotación!$O:$O,0,0,-1),"")))),"")</f>
        <v>7912000</v>
      </c>
      <c r="H3818" s="13">
        <f>IFERROR(IF($F3818="ALTA",$D3818*1,
IF($F3818="MEDIA",$D3818*0.97,
IF($F3818="BAJA",$D3818*0.9,
IF($F3818="LIQUIDAR",_xlfn.XLOOKUP(A3818,Rotación!$A:$A,Rotación!$O:$O,0,0,-1),"")))),"")</f>
        <v>7740000</v>
      </c>
      <c r="I3818" s="13">
        <f>IFERROR(IF($F3818="ALTA",$D3818*0.97,
IF($F3818="MEDIA",$D3818*0.94,
IF($F3818="BAJA",$D3818*0.87,
IF($F3818="LIQUIDAR",_xlfn.XLOOKUP(A3818,Rotación!$A:$A,Rotación!$O:$O,0,0,-1),"")))),"")</f>
        <v>7482000</v>
      </c>
      <c r="J3818" s="13">
        <f>IFERROR(IF($F3818="ALTA",$D3818*0.94,
IF($F3818="MEDIA",$D3818*0.9,
IF($F3818="BAJA",$D3818*0.85,
IF($F3818="LIQUIDAR",_xlfn.XLOOKUP(A3818,Rotación!$A:$A,Rotación!$O:$O,0,0,-1),"")))),"")</f>
        <v>7310000</v>
      </c>
      <c r="K3818" s="13" t="str">
        <f>_xlfn.XLOOKUP(A3818,Rotación!$A:$A,Rotación!$P:$P,"",0,-1)</f>
        <v/>
      </c>
      <c r="L3818" s="25" t="e">
        <f t="shared" si="248"/>
        <v>#VALUE!</v>
      </c>
      <c r="M3818" s="26">
        <f t="shared" si="249"/>
        <v>0.80232558139534882</v>
      </c>
    </row>
    <row r="3819" spans="1:13" x14ac:dyDescent="0.3">
      <c r="A3819" t="s">
        <v>10831</v>
      </c>
      <c r="B3819" t="s">
        <v>313</v>
      </c>
      <c r="C3819" t="s">
        <v>313</v>
      </c>
      <c r="D3819">
        <v>11800000</v>
      </c>
      <c r="E3819">
        <v>9000000</v>
      </c>
      <c r="F3819" t="s">
        <v>5391</v>
      </c>
      <c r="G3819" s="13">
        <f>IFERROR(IF($F3819="ALTA",$D3819*1.03,
IF($F3819="MEDIA",$D3819*1,
IF($F3819="BAJA",$D3819*0.92,
IF($F3819="LIQUIDAR",_xlfn.XLOOKUP(A3819,Rotación!$A:$A,Rotación!$O:$O,0,0,-1),"")))),"")</f>
        <v>10856000</v>
      </c>
      <c r="H3819" s="13">
        <f>IFERROR(IF($F3819="ALTA",$D3819*1,
IF($F3819="MEDIA",$D3819*0.97,
IF($F3819="BAJA",$D3819*0.9,
IF($F3819="LIQUIDAR",_xlfn.XLOOKUP(A3819,Rotación!$A:$A,Rotación!$O:$O,0,0,-1),"")))),"")</f>
        <v>10620000</v>
      </c>
      <c r="I3819" s="13">
        <f>IFERROR(IF($F3819="ALTA",$D3819*0.97,
IF($F3819="MEDIA",$D3819*0.94,
IF($F3819="BAJA",$D3819*0.87,
IF($F3819="LIQUIDAR",_xlfn.XLOOKUP(A3819,Rotación!$A:$A,Rotación!$O:$O,0,0,-1),"")))),"")</f>
        <v>10266000</v>
      </c>
      <c r="J3819" s="13">
        <f>IFERROR(IF($F3819="ALTA",$D3819*0.94,
IF($F3819="MEDIA",$D3819*0.9,
IF($F3819="BAJA",$D3819*0.85,
IF($F3819="LIQUIDAR",_xlfn.XLOOKUP(A3819,Rotación!$A:$A,Rotación!$O:$O,0,0,-1),"")))),"")</f>
        <v>10030000</v>
      </c>
      <c r="K3819" s="13" t="str">
        <f>_xlfn.XLOOKUP(A3819,Rotación!$A:$A,Rotación!$P:$P,"",0,-1)</f>
        <v/>
      </c>
      <c r="L3819" s="25" t="e">
        <f t="shared" si="248"/>
        <v>#VALUE!</v>
      </c>
      <c r="M3819" s="26">
        <f t="shared" si="249"/>
        <v>0.76271186440677963</v>
      </c>
    </row>
    <row r="3820" spans="1:13" x14ac:dyDescent="0.3">
      <c r="A3820" t="s">
        <v>8339</v>
      </c>
      <c r="B3820" t="s">
        <v>313</v>
      </c>
      <c r="C3820" t="s">
        <v>313</v>
      </c>
      <c r="D3820">
        <v>7800000</v>
      </c>
      <c r="E3820">
        <v>6400000</v>
      </c>
      <c r="F3820" t="s">
        <v>5391</v>
      </c>
      <c r="G3820" s="13">
        <f>IFERROR(IF($F3820="ALTA",$D3820*1.03,
IF($F3820="MEDIA",$D3820*1,
IF($F3820="BAJA",$D3820*0.92,
IF($F3820="LIQUIDAR",_xlfn.XLOOKUP(A3820,Rotación!$A:$A,Rotación!$O:$O,0,0,-1),"")))),"")</f>
        <v>7176000</v>
      </c>
      <c r="H3820" s="13">
        <f>IFERROR(IF($F3820="ALTA",$D3820*1,
IF($F3820="MEDIA",$D3820*0.97,
IF($F3820="BAJA",$D3820*0.9,
IF($F3820="LIQUIDAR",_xlfn.XLOOKUP(A3820,Rotación!$A:$A,Rotación!$O:$O,0,0,-1),"")))),"")</f>
        <v>7020000</v>
      </c>
      <c r="I3820" s="13">
        <f>IFERROR(IF($F3820="ALTA",$D3820*0.97,
IF($F3820="MEDIA",$D3820*0.94,
IF($F3820="BAJA",$D3820*0.87,
IF($F3820="LIQUIDAR",_xlfn.XLOOKUP(A3820,Rotación!$A:$A,Rotación!$O:$O,0,0,-1),"")))),"")</f>
        <v>6786000</v>
      </c>
      <c r="J3820" s="13">
        <f>IFERROR(IF($F3820="ALTA",$D3820*0.94,
IF($F3820="MEDIA",$D3820*0.9,
IF($F3820="BAJA",$D3820*0.85,
IF($F3820="LIQUIDAR",_xlfn.XLOOKUP(A3820,Rotación!$A:$A,Rotación!$O:$O,0,0,-1),"")))),"")</f>
        <v>6630000</v>
      </c>
      <c r="K3820" s="13" t="str">
        <f>_xlfn.XLOOKUP(A3820,Rotación!$A:$A,Rotación!$P:$P,"",0,-1)</f>
        <v/>
      </c>
      <c r="L3820" s="25" t="e">
        <f t="shared" si="248"/>
        <v>#VALUE!</v>
      </c>
      <c r="M3820" s="26">
        <f t="shared" si="249"/>
        <v>0.82051282051282048</v>
      </c>
    </row>
    <row r="3821" spans="1:13" x14ac:dyDescent="0.3">
      <c r="A3821" t="s">
        <v>5234</v>
      </c>
      <c r="B3821" t="s">
        <v>313</v>
      </c>
      <c r="C3821" t="s">
        <v>313</v>
      </c>
      <c r="D3821">
        <v>23300000</v>
      </c>
      <c r="E3821">
        <v>18500000</v>
      </c>
      <c r="F3821" t="s">
        <v>5391</v>
      </c>
      <c r="G3821" s="13">
        <f>IFERROR(IF($F3821="ALTA",$D3821*1.03,
IF($F3821="MEDIA",$D3821*1,
IF($F3821="BAJA",$D3821*0.92,
IF($F3821="LIQUIDAR",_xlfn.XLOOKUP(A3821,Rotación!$A:$A,Rotación!$O:$O,0,0,-1),"")))),"")</f>
        <v>21436000</v>
      </c>
      <c r="H3821" s="13">
        <f>IFERROR(IF($F3821="ALTA",$D3821*1,
IF($F3821="MEDIA",$D3821*0.97,
IF($F3821="BAJA",$D3821*0.9,
IF($F3821="LIQUIDAR",_xlfn.XLOOKUP(A3821,Rotación!$A:$A,Rotación!$O:$O,0,0,-1),"")))),"")</f>
        <v>20970000</v>
      </c>
      <c r="I3821" s="13">
        <f>IFERROR(IF($F3821="ALTA",$D3821*0.97,
IF($F3821="MEDIA",$D3821*0.94,
IF($F3821="BAJA",$D3821*0.87,
IF($F3821="LIQUIDAR",_xlfn.XLOOKUP(A3821,Rotación!$A:$A,Rotación!$O:$O,0,0,-1),"")))),"")</f>
        <v>20271000</v>
      </c>
      <c r="J3821" s="13">
        <f>IFERROR(IF($F3821="ALTA",$D3821*0.94,
IF($F3821="MEDIA",$D3821*0.9,
IF($F3821="BAJA",$D3821*0.85,
IF($F3821="LIQUIDAR",_xlfn.XLOOKUP(A3821,Rotación!$A:$A,Rotación!$O:$O,0,0,-1),"")))),"")</f>
        <v>19805000</v>
      </c>
      <c r="K3821" s="13">
        <f>_xlfn.XLOOKUP(A3821,Rotación!$A:$A,Rotación!$P:$P,"",0,-1)</f>
        <v>23490000</v>
      </c>
      <c r="L3821" s="25">
        <f t="shared" si="248"/>
        <v>190000</v>
      </c>
      <c r="M3821" s="26">
        <f t="shared" si="249"/>
        <v>0.79399141630901282</v>
      </c>
    </row>
    <row r="3822" spans="1:13" x14ac:dyDescent="0.3">
      <c r="A3822" t="s">
        <v>10832</v>
      </c>
      <c r="B3822" t="s">
        <v>313</v>
      </c>
      <c r="C3822" t="s">
        <v>313</v>
      </c>
      <c r="D3822">
        <v>14400000</v>
      </c>
      <c r="E3822">
        <v>11500000</v>
      </c>
      <c r="F3822" t="s">
        <v>4033</v>
      </c>
      <c r="G3822" s="13">
        <f>IFERROR(IF($F3822="ALTA",$D3822*1.03,
IF($F3822="MEDIA",$D3822*1,
IF($F3822="BAJA",$D3822*0.92,
IF($F3822="LIQUIDAR",_xlfn.XLOOKUP(A3822,Rotación!$A:$A,Rotación!$O:$O,0,0,-1),"")))),"")</f>
        <v>14400000</v>
      </c>
      <c r="H3822" s="13">
        <f>IFERROR(IF($F3822="ALTA",$D3822*1,
IF($F3822="MEDIA",$D3822*0.97,
IF($F3822="BAJA",$D3822*0.9,
IF($F3822="LIQUIDAR",_xlfn.XLOOKUP(A3822,Rotación!$A:$A,Rotación!$O:$O,0,0,-1),"")))),"")</f>
        <v>13968000</v>
      </c>
      <c r="I3822" s="13">
        <f>IFERROR(IF($F3822="ALTA",$D3822*0.97,
IF($F3822="MEDIA",$D3822*0.94,
IF($F3822="BAJA",$D3822*0.87,
IF($F3822="LIQUIDAR",_xlfn.XLOOKUP(A3822,Rotación!$A:$A,Rotación!$O:$O,0,0,-1),"")))),"")</f>
        <v>13536000</v>
      </c>
      <c r="J3822" s="13">
        <f>IFERROR(IF($F3822="ALTA",$D3822*0.94,
IF($F3822="MEDIA",$D3822*0.9,
IF($F3822="BAJA",$D3822*0.85,
IF($F3822="LIQUIDAR",_xlfn.XLOOKUP(A3822,Rotación!$A:$A,Rotación!$O:$O,0,0,-1),"")))),"")</f>
        <v>12960000</v>
      </c>
      <c r="K3822" s="13" t="str">
        <f>_xlfn.XLOOKUP(A3822,Rotación!$A:$A,Rotación!$P:$P,"",0,-1)</f>
        <v/>
      </c>
      <c r="L3822" s="25" t="e">
        <f t="shared" si="248"/>
        <v>#VALUE!</v>
      </c>
      <c r="M3822" s="26">
        <f t="shared" si="249"/>
        <v>0.79861111111111116</v>
      </c>
    </row>
    <row r="3823" spans="1:13" x14ac:dyDescent="0.3">
      <c r="A3823" t="s">
        <v>10833</v>
      </c>
      <c r="B3823" t="s">
        <v>313</v>
      </c>
      <c r="C3823" t="s">
        <v>313</v>
      </c>
      <c r="D3823">
        <v>15800000</v>
      </c>
      <c r="E3823">
        <v>12700000</v>
      </c>
      <c r="F3823" t="s">
        <v>4033</v>
      </c>
      <c r="G3823" s="13">
        <f>IFERROR(IF($F3823="ALTA",$D3823*1.03,
IF($F3823="MEDIA",$D3823*1,
IF($F3823="BAJA",$D3823*0.92,
IF($F3823="LIQUIDAR",_xlfn.XLOOKUP(A3823,Rotación!$A:$A,Rotación!$O:$O,0,0,-1),"")))),"")</f>
        <v>15800000</v>
      </c>
      <c r="H3823" s="13">
        <f>IFERROR(IF($F3823="ALTA",$D3823*1,
IF($F3823="MEDIA",$D3823*0.97,
IF($F3823="BAJA",$D3823*0.9,
IF($F3823="LIQUIDAR",_xlfn.XLOOKUP(A3823,Rotación!$A:$A,Rotación!$O:$O,0,0,-1),"")))),"")</f>
        <v>15326000</v>
      </c>
      <c r="I3823" s="13">
        <f>IFERROR(IF($F3823="ALTA",$D3823*0.97,
IF($F3823="MEDIA",$D3823*0.94,
IF($F3823="BAJA",$D3823*0.87,
IF($F3823="LIQUIDAR",_xlfn.XLOOKUP(A3823,Rotación!$A:$A,Rotación!$O:$O,0,0,-1),"")))),"")</f>
        <v>14852000</v>
      </c>
      <c r="J3823" s="13">
        <f>IFERROR(IF($F3823="ALTA",$D3823*0.94,
IF($F3823="MEDIA",$D3823*0.9,
IF($F3823="BAJA",$D3823*0.85,
IF($F3823="LIQUIDAR",_xlfn.XLOOKUP(A3823,Rotación!$A:$A,Rotación!$O:$O,0,0,-1),"")))),"")</f>
        <v>14220000</v>
      </c>
      <c r="K3823" s="13" t="str">
        <f>_xlfn.XLOOKUP(A3823,Rotación!$A:$A,Rotación!$P:$P,"",0,-1)</f>
        <v/>
      </c>
      <c r="L3823" s="25" t="e">
        <f t="shared" si="248"/>
        <v>#VALUE!</v>
      </c>
      <c r="M3823" s="26">
        <f t="shared" si="249"/>
        <v>0.80379746835443033</v>
      </c>
    </row>
    <row r="3824" spans="1:13" x14ac:dyDescent="0.3">
      <c r="A3824" t="s">
        <v>10834</v>
      </c>
      <c r="B3824" t="s">
        <v>313</v>
      </c>
      <c r="C3824" t="s">
        <v>313</v>
      </c>
      <c r="D3824">
        <v>18100000</v>
      </c>
      <c r="E3824">
        <v>14500000</v>
      </c>
      <c r="F3824" t="s">
        <v>4033</v>
      </c>
      <c r="G3824" s="13">
        <f>IFERROR(IF($F3824="ALTA",$D3824*1.03,
IF($F3824="MEDIA",$D3824*1,
IF($F3824="BAJA",$D3824*0.92,
IF($F3824="LIQUIDAR",_xlfn.XLOOKUP(A3824,Rotación!$A:$A,Rotación!$O:$O,0,0,-1),"")))),"")</f>
        <v>18100000</v>
      </c>
      <c r="H3824" s="13">
        <f>IFERROR(IF($F3824="ALTA",$D3824*1,
IF($F3824="MEDIA",$D3824*0.97,
IF($F3824="BAJA",$D3824*0.9,
IF($F3824="LIQUIDAR",_xlfn.XLOOKUP(A3824,Rotación!$A:$A,Rotación!$O:$O,0,0,-1),"")))),"")</f>
        <v>17557000</v>
      </c>
      <c r="I3824" s="13">
        <f>IFERROR(IF($F3824="ALTA",$D3824*0.97,
IF($F3824="MEDIA",$D3824*0.94,
IF($F3824="BAJA",$D3824*0.87,
IF($F3824="LIQUIDAR",_xlfn.XLOOKUP(A3824,Rotación!$A:$A,Rotación!$O:$O,0,0,-1),"")))),"")</f>
        <v>17014000</v>
      </c>
      <c r="J3824" s="13">
        <f>IFERROR(IF($F3824="ALTA",$D3824*0.94,
IF($F3824="MEDIA",$D3824*0.9,
IF($F3824="BAJA",$D3824*0.85,
IF($F3824="LIQUIDAR",_xlfn.XLOOKUP(A3824,Rotación!$A:$A,Rotación!$O:$O,0,0,-1),"")))),"")</f>
        <v>16290000</v>
      </c>
      <c r="K3824" s="13" t="str">
        <f>_xlfn.XLOOKUP(A3824,Rotación!$A:$A,Rotación!$P:$P,"",0,-1)</f>
        <v/>
      </c>
      <c r="L3824" s="25" t="e">
        <f t="shared" si="248"/>
        <v>#VALUE!</v>
      </c>
      <c r="M3824" s="26">
        <f t="shared" si="249"/>
        <v>0.80110497237569056</v>
      </c>
    </row>
    <row r="3825" spans="1:13" x14ac:dyDescent="0.3">
      <c r="A3825" t="s">
        <v>10835</v>
      </c>
      <c r="B3825" t="s">
        <v>313</v>
      </c>
      <c r="C3825" t="s">
        <v>313</v>
      </c>
      <c r="D3825">
        <v>10600000</v>
      </c>
      <c r="E3825">
        <v>8200000</v>
      </c>
      <c r="F3825" t="s">
        <v>4033</v>
      </c>
      <c r="G3825" s="13">
        <f>IFERROR(IF($F3825="ALTA",$D3825*1.03,
IF($F3825="MEDIA",$D3825*1,
IF($F3825="BAJA",$D3825*0.92,
IF($F3825="LIQUIDAR",_xlfn.XLOOKUP(A3825,Rotación!$A:$A,Rotación!$O:$O,0,0,-1),"")))),"")</f>
        <v>10600000</v>
      </c>
      <c r="H3825" s="13">
        <f>IFERROR(IF($F3825="ALTA",$D3825*1,
IF($F3825="MEDIA",$D3825*0.97,
IF($F3825="BAJA",$D3825*0.9,
IF($F3825="LIQUIDAR",_xlfn.XLOOKUP(A3825,Rotación!$A:$A,Rotación!$O:$O,0,0,-1),"")))),"")</f>
        <v>10282000</v>
      </c>
      <c r="I3825" s="13">
        <f>IFERROR(IF($F3825="ALTA",$D3825*0.97,
IF($F3825="MEDIA",$D3825*0.94,
IF($F3825="BAJA",$D3825*0.87,
IF($F3825="LIQUIDAR",_xlfn.XLOOKUP(A3825,Rotación!$A:$A,Rotación!$O:$O,0,0,-1),"")))),"")</f>
        <v>9964000</v>
      </c>
      <c r="J3825" s="13">
        <f>IFERROR(IF($F3825="ALTA",$D3825*0.94,
IF($F3825="MEDIA",$D3825*0.9,
IF($F3825="BAJA",$D3825*0.85,
IF($F3825="LIQUIDAR",_xlfn.XLOOKUP(A3825,Rotación!$A:$A,Rotación!$O:$O,0,0,-1),"")))),"")</f>
        <v>9540000</v>
      </c>
      <c r="K3825" s="13" t="str">
        <f>_xlfn.XLOOKUP(A3825,Rotación!$A:$A,Rotación!$P:$P,"",0,-1)</f>
        <v/>
      </c>
      <c r="L3825" s="25" t="e">
        <f t="shared" si="248"/>
        <v>#VALUE!</v>
      </c>
      <c r="M3825" s="26">
        <f t="shared" si="249"/>
        <v>0.77358490566037741</v>
      </c>
    </row>
    <row r="3826" spans="1:13" x14ac:dyDescent="0.3">
      <c r="A3826" t="s">
        <v>10836</v>
      </c>
      <c r="B3826" t="s">
        <v>313</v>
      </c>
      <c r="C3826" t="s">
        <v>313</v>
      </c>
      <c r="D3826">
        <v>36200000</v>
      </c>
      <c r="E3826">
        <v>28000000</v>
      </c>
      <c r="F3826" t="s">
        <v>5391</v>
      </c>
      <c r="G3826" s="13">
        <f>IFERROR(IF($F3826="ALTA",$D3826*1.03,
IF($F3826="MEDIA",$D3826*1,
IF($F3826="BAJA",$D3826*0.92,
IF($F3826="LIQUIDAR",_xlfn.XLOOKUP(A3826,Rotación!$A:$A,Rotación!$O:$O,0,0,-1),"")))),"")</f>
        <v>33304000</v>
      </c>
      <c r="H3826" s="13">
        <f>IFERROR(IF($F3826="ALTA",$D3826*1,
IF($F3826="MEDIA",$D3826*0.97,
IF($F3826="BAJA",$D3826*0.9,
IF($F3826="LIQUIDAR",_xlfn.XLOOKUP(A3826,Rotación!$A:$A,Rotación!$O:$O,0,0,-1),"")))),"")</f>
        <v>32580000</v>
      </c>
      <c r="I3826" s="13">
        <f>IFERROR(IF($F3826="ALTA",$D3826*0.97,
IF($F3826="MEDIA",$D3826*0.94,
IF($F3826="BAJA",$D3826*0.87,
IF($F3826="LIQUIDAR",_xlfn.XLOOKUP(A3826,Rotación!$A:$A,Rotación!$O:$O,0,0,-1),"")))),"")</f>
        <v>31494000</v>
      </c>
      <c r="J3826" s="13">
        <f>IFERROR(IF($F3826="ALTA",$D3826*0.94,
IF($F3826="MEDIA",$D3826*0.9,
IF($F3826="BAJA",$D3826*0.85,
IF($F3826="LIQUIDAR",_xlfn.XLOOKUP(A3826,Rotación!$A:$A,Rotación!$O:$O,0,0,-1),"")))),"")</f>
        <v>30770000</v>
      </c>
      <c r="K3826" s="13" t="str">
        <f>_xlfn.XLOOKUP(A3826,Rotación!$A:$A,Rotación!$P:$P,"",0,-1)</f>
        <v/>
      </c>
      <c r="L3826" s="25" t="e">
        <f t="shared" si="248"/>
        <v>#VALUE!</v>
      </c>
      <c r="M3826" s="26">
        <f t="shared" si="249"/>
        <v>0.77348066298342544</v>
      </c>
    </row>
    <row r="3827" spans="1:13" x14ac:dyDescent="0.3">
      <c r="A3827" t="s">
        <v>10837</v>
      </c>
      <c r="B3827" t="s">
        <v>313</v>
      </c>
      <c r="C3827" t="s">
        <v>313</v>
      </c>
      <c r="D3827">
        <v>7390000</v>
      </c>
      <c r="E3827">
        <v>6000000</v>
      </c>
      <c r="F3827" t="s">
        <v>5391</v>
      </c>
      <c r="G3827" s="13">
        <f>IFERROR(IF($F3827="ALTA",$D3827*1.03,
IF($F3827="MEDIA",$D3827*1,
IF($F3827="BAJA",$D3827*0.92,
IF($F3827="LIQUIDAR",_xlfn.XLOOKUP(A3827,Rotación!$A:$A,Rotación!$O:$O,0,0,-1),"")))),"")</f>
        <v>6798800</v>
      </c>
      <c r="H3827" s="13">
        <f>IFERROR(IF($F3827="ALTA",$D3827*1,
IF($F3827="MEDIA",$D3827*0.97,
IF($F3827="BAJA",$D3827*0.9,
IF($F3827="LIQUIDAR",_xlfn.XLOOKUP(A3827,Rotación!$A:$A,Rotación!$O:$O,0,0,-1),"")))),"")</f>
        <v>6651000</v>
      </c>
      <c r="I3827" s="13">
        <f>IFERROR(IF($F3827="ALTA",$D3827*0.97,
IF($F3827="MEDIA",$D3827*0.94,
IF($F3827="BAJA",$D3827*0.87,
IF($F3827="LIQUIDAR",_xlfn.XLOOKUP(A3827,Rotación!$A:$A,Rotación!$O:$O,0,0,-1),"")))),"")</f>
        <v>6429300</v>
      </c>
      <c r="J3827" s="13">
        <f>IFERROR(IF($F3827="ALTA",$D3827*0.94,
IF($F3827="MEDIA",$D3827*0.9,
IF($F3827="BAJA",$D3827*0.85,
IF($F3827="LIQUIDAR",_xlfn.XLOOKUP(A3827,Rotación!$A:$A,Rotación!$O:$O,0,0,-1),"")))),"")</f>
        <v>6281500</v>
      </c>
      <c r="K3827" s="13" t="str">
        <f>_xlfn.XLOOKUP(A3827,Rotación!$A:$A,Rotación!$P:$P,"",0,-1)</f>
        <v/>
      </c>
      <c r="L3827" s="25" t="e">
        <f t="shared" si="248"/>
        <v>#VALUE!</v>
      </c>
      <c r="M3827" s="26">
        <f t="shared" si="249"/>
        <v>0.81190798376184037</v>
      </c>
    </row>
    <row r="3828" spans="1:13" x14ac:dyDescent="0.3">
      <c r="A3828" t="s">
        <v>10838</v>
      </c>
      <c r="B3828" t="s">
        <v>313</v>
      </c>
      <c r="C3828" t="s">
        <v>313</v>
      </c>
      <c r="D3828">
        <v>11100000</v>
      </c>
      <c r="E3828">
        <v>9000000</v>
      </c>
      <c r="F3828" t="s">
        <v>5391</v>
      </c>
      <c r="G3828" s="13">
        <f>IFERROR(IF($F3828="ALTA",$D3828*1.03,
IF($F3828="MEDIA",$D3828*1,
IF($F3828="BAJA",$D3828*0.92,
IF($F3828="LIQUIDAR",_xlfn.XLOOKUP(A3828,Rotación!$A:$A,Rotación!$O:$O,0,0,-1),"")))),"")</f>
        <v>10212000</v>
      </c>
      <c r="H3828" s="13">
        <f>IFERROR(IF($F3828="ALTA",$D3828*1,
IF($F3828="MEDIA",$D3828*0.97,
IF($F3828="BAJA",$D3828*0.9,
IF($F3828="LIQUIDAR",_xlfn.XLOOKUP(A3828,Rotación!$A:$A,Rotación!$O:$O,0,0,-1),"")))),"")</f>
        <v>9990000</v>
      </c>
      <c r="I3828" s="13">
        <f>IFERROR(IF($F3828="ALTA",$D3828*0.97,
IF($F3828="MEDIA",$D3828*0.94,
IF($F3828="BAJA",$D3828*0.87,
IF($F3828="LIQUIDAR",_xlfn.XLOOKUP(A3828,Rotación!$A:$A,Rotación!$O:$O,0,0,-1),"")))),"")</f>
        <v>9657000</v>
      </c>
      <c r="J3828" s="13">
        <f>IFERROR(IF($F3828="ALTA",$D3828*0.94,
IF($F3828="MEDIA",$D3828*0.9,
IF($F3828="BAJA",$D3828*0.85,
IF($F3828="LIQUIDAR",_xlfn.XLOOKUP(A3828,Rotación!$A:$A,Rotación!$O:$O,0,0,-1),"")))),"")</f>
        <v>9435000</v>
      </c>
      <c r="K3828" s="13" t="str">
        <f>_xlfn.XLOOKUP(A3828,Rotación!$A:$A,Rotación!$P:$P,"",0,-1)</f>
        <v/>
      </c>
      <c r="L3828" s="25" t="e">
        <f t="shared" si="248"/>
        <v>#VALUE!</v>
      </c>
      <c r="M3828" s="26">
        <f t="shared" si="249"/>
        <v>0.81081081081081086</v>
      </c>
    </row>
    <row r="3829" spans="1:13" x14ac:dyDescent="0.3">
      <c r="A3829" t="s">
        <v>10839</v>
      </c>
      <c r="B3829" t="s">
        <v>313</v>
      </c>
      <c r="C3829" t="s">
        <v>313</v>
      </c>
      <c r="D3829">
        <v>14100000</v>
      </c>
      <c r="E3829">
        <v>11200000</v>
      </c>
      <c r="F3829" t="s">
        <v>4033</v>
      </c>
      <c r="G3829" s="13">
        <f>IFERROR(IF($F3829="ALTA",$D3829*1.03,
IF($F3829="MEDIA",$D3829*1,
IF($F3829="BAJA",$D3829*0.92,
IF($F3829="LIQUIDAR",_xlfn.XLOOKUP(A3829,Rotación!$A:$A,Rotación!$O:$O,0,0,-1),"")))),"")</f>
        <v>14100000</v>
      </c>
      <c r="H3829" s="13">
        <f>IFERROR(IF($F3829="ALTA",$D3829*1,
IF($F3829="MEDIA",$D3829*0.97,
IF($F3829="BAJA",$D3829*0.9,
IF($F3829="LIQUIDAR",_xlfn.XLOOKUP(A3829,Rotación!$A:$A,Rotación!$O:$O,0,0,-1),"")))),"")</f>
        <v>13677000</v>
      </c>
      <c r="I3829" s="13">
        <f>IFERROR(IF($F3829="ALTA",$D3829*0.97,
IF($F3829="MEDIA",$D3829*0.94,
IF($F3829="BAJA",$D3829*0.87,
IF($F3829="LIQUIDAR",_xlfn.XLOOKUP(A3829,Rotación!$A:$A,Rotación!$O:$O,0,0,-1),"")))),"")</f>
        <v>13254000</v>
      </c>
      <c r="J3829" s="13">
        <f>IFERROR(IF($F3829="ALTA",$D3829*0.94,
IF($F3829="MEDIA",$D3829*0.9,
IF($F3829="BAJA",$D3829*0.85,
IF($F3829="LIQUIDAR",_xlfn.XLOOKUP(A3829,Rotación!$A:$A,Rotación!$O:$O,0,0,-1),"")))),"")</f>
        <v>12690000</v>
      </c>
      <c r="K3829" s="13" t="str">
        <f>_xlfn.XLOOKUP(A3829,Rotación!$A:$A,Rotación!$P:$P,"",0,-1)</f>
        <v/>
      </c>
      <c r="L3829" s="25" t="e">
        <f t="shared" si="248"/>
        <v>#VALUE!</v>
      </c>
      <c r="M3829" s="26">
        <f t="shared" si="249"/>
        <v>0.79432624113475181</v>
      </c>
    </row>
    <row r="3830" spans="1:13" x14ac:dyDescent="0.3">
      <c r="A3830" t="s">
        <v>10840</v>
      </c>
      <c r="B3830" t="s">
        <v>313</v>
      </c>
      <c r="C3830" t="s">
        <v>313</v>
      </c>
      <c r="D3830">
        <v>17200000</v>
      </c>
      <c r="E3830">
        <v>13000000</v>
      </c>
      <c r="F3830" t="s">
        <v>4033</v>
      </c>
      <c r="G3830" s="13">
        <f>IFERROR(IF($F3830="ALTA",$D3830*1.03,
IF($F3830="MEDIA",$D3830*1,
IF($F3830="BAJA",$D3830*0.92,
IF($F3830="LIQUIDAR",_xlfn.XLOOKUP(A3830,Rotación!$A:$A,Rotación!$O:$O,0,0,-1),"")))),"")</f>
        <v>17200000</v>
      </c>
      <c r="H3830" s="13">
        <f>IFERROR(IF($F3830="ALTA",$D3830*1,
IF($F3830="MEDIA",$D3830*0.97,
IF($F3830="BAJA",$D3830*0.9,
IF($F3830="LIQUIDAR",_xlfn.XLOOKUP(A3830,Rotación!$A:$A,Rotación!$O:$O,0,0,-1),"")))),"")</f>
        <v>16684000</v>
      </c>
      <c r="I3830" s="13">
        <f>IFERROR(IF($F3830="ALTA",$D3830*0.97,
IF($F3830="MEDIA",$D3830*0.94,
IF($F3830="BAJA",$D3830*0.87,
IF($F3830="LIQUIDAR",_xlfn.XLOOKUP(A3830,Rotación!$A:$A,Rotación!$O:$O,0,0,-1),"")))),"")</f>
        <v>16168000</v>
      </c>
      <c r="J3830" s="13">
        <f>IFERROR(IF($F3830="ALTA",$D3830*0.94,
IF($F3830="MEDIA",$D3830*0.9,
IF($F3830="BAJA",$D3830*0.85,
IF($F3830="LIQUIDAR",_xlfn.XLOOKUP(A3830,Rotación!$A:$A,Rotación!$O:$O,0,0,-1),"")))),"")</f>
        <v>15480000</v>
      </c>
      <c r="K3830" s="13" t="str">
        <f>_xlfn.XLOOKUP(A3830,Rotación!$A:$A,Rotación!$P:$P,"",0,-1)</f>
        <v/>
      </c>
      <c r="L3830" s="25" t="e">
        <f t="shared" ref="L3830:L3893" si="250">K3830-D3830</f>
        <v>#VALUE!</v>
      </c>
      <c r="M3830" s="26">
        <f t="shared" ref="M3830:M3893" si="251">E3830/D3830</f>
        <v>0.7558139534883721</v>
      </c>
    </row>
    <row r="3831" spans="1:13" x14ac:dyDescent="0.3">
      <c r="A3831" t="s">
        <v>10841</v>
      </c>
      <c r="B3831" t="s">
        <v>313</v>
      </c>
      <c r="C3831" t="s">
        <v>313</v>
      </c>
      <c r="D3831">
        <v>13500000</v>
      </c>
      <c r="E3831">
        <v>10800000</v>
      </c>
      <c r="F3831" t="s">
        <v>4033</v>
      </c>
      <c r="G3831" s="13">
        <f>IFERROR(IF($F3831="ALTA",$D3831*1.03,
IF($F3831="MEDIA",$D3831*1,
IF($F3831="BAJA",$D3831*0.92,
IF($F3831="LIQUIDAR",_xlfn.XLOOKUP(A3831,Rotación!$A:$A,Rotación!$O:$O,0,0,-1),"")))),"")</f>
        <v>13500000</v>
      </c>
      <c r="H3831" s="13">
        <f>IFERROR(IF($F3831="ALTA",$D3831*1,
IF($F3831="MEDIA",$D3831*0.97,
IF($F3831="BAJA",$D3831*0.9,
IF($F3831="LIQUIDAR",_xlfn.XLOOKUP(A3831,Rotación!$A:$A,Rotación!$O:$O,0,0,-1),"")))),"")</f>
        <v>13095000</v>
      </c>
      <c r="I3831" s="13">
        <f>IFERROR(IF($F3831="ALTA",$D3831*0.97,
IF($F3831="MEDIA",$D3831*0.94,
IF($F3831="BAJA",$D3831*0.87,
IF($F3831="LIQUIDAR",_xlfn.XLOOKUP(A3831,Rotación!$A:$A,Rotación!$O:$O,0,0,-1),"")))),"")</f>
        <v>12690000</v>
      </c>
      <c r="J3831" s="13">
        <f>IFERROR(IF($F3831="ALTA",$D3831*0.94,
IF($F3831="MEDIA",$D3831*0.9,
IF($F3831="BAJA",$D3831*0.85,
IF($F3831="LIQUIDAR",_xlfn.XLOOKUP(A3831,Rotación!$A:$A,Rotación!$O:$O,0,0,-1),"")))),"")</f>
        <v>12150000</v>
      </c>
      <c r="K3831" s="13" t="str">
        <f>_xlfn.XLOOKUP(A3831,Rotación!$A:$A,Rotación!$P:$P,"",0,-1)</f>
        <v/>
      </c>
      <c r="L3831" s="25" t="e">
        <f t="shared" si="250"/>
        <v>#VALUE!</v>
      </c>
      <c r="M3831" s="26">
        <f t="shared" si="251"/>
        <v>0.8</v>
      </c>
    </row>
    <row r="3832" spans="1:13" x14ac:dyDescent="0.3">
      <c r="A3832" t="s">
        <v>10842</v>
      </c>
      <c r="B3832" t="s">
        <v>313</v>
      </c>
      <c r="C3832" t="s">
        <v>313</v>
      </c>
      <c r="D3832">
        <v>7760000</v>
      </c>
      <c r="E3832">
        <v>6100000</v>
      </c>
      <c r="F3832" t="s">
        <v>4033</v>
      </c>
      <c r="G3832" s="13">
        <f>IFERROR(IF($F3832="ALTA",$D3832*1.03,
IF($F3832="MEDIA",$D3832*1,
IF($F3832="BAJA",$D3832*0.92,
IF($F3832="LIQUIDAR",_xlfn.XLOOKUP(A3832,Rotación!$A:$A,Rotación!$O:$O,0,0,-1),"")))),"")</f>
        <v>7760000</v>
      </c>
      <c r="H3832" s="13">
        <f>IFERROR(IF($F3832="ALTA",$D3832*1,
IF($F3832="MEDIA",$D3832*0.97,
IF($F3832="BAJA",$D3832*0.9,
IF($F3832="LIQUIDAR",_xlfn.XLOOKUP(A3832,Rotación!$A:$A,Rotación!$O:$O,0,0,-1),"")))),"")</f>
        <v>7527200</v>
      </c>
      <c r="I3832" s="13">
        <f>IFERROR(IF($F3832="ALTA",$D3832*0.97,
IF($F3832="MEDIA",$D3832*0.94,
IF($F3832="BAJA",$D3832*0.87,
IF($F3832="LIQUIDAR",_xlfn.XLOOKUP(A3832,Rotación!$A:$A,Rotación!$O:$O,0,0,-1),"")))),"")</f>
        <v>7294400</v>
      </c>
      <c r="J3832" s="13">
        <f>IFERROR(IF($F3832="ALTA",$D3832*0.94,
IF($F3832="MEDIA",$D3832*0.9,
IF($F3832="BAJA",$D3832*0.85,
IF($F3832="LIQUIDAR",_xlfn.XLOOKUP(A3832,Rotación!$A:$A,Rotación!$O:$O,0,0,-1),"")))),"")</f>
        <v>6984000</v>
      </c>
      <c r="K3832" s="13" t="str">
        <f>_xlfn.XLOOKUP(A3832,Rotación!$A:$A,Rotación!$P:$P,"",0,-1)</f>
        <v/>
      </c>
      <c r="L3832" s="25" t="e">
        <f t="shared" si="250"/>
        <v>#VALUE!</v>
      </c>
      <c r="M3832" s="26">
        <f t="shared" si="251"/>
        <v>0.78608247422680411</v>
      </c>
    </row>
    <row r="3833" spans="1:13" x14ac:dyDescent="0.3">
      <c r="A3833" t="s">
        <v>10843</v>
      </c>
      <c r="B3833" t="s">
        <v>313</v>
      </c>
      <c r="C3833" t="s">
        <v>313</v>
      </c>
      <c r="D3833">
        <v>12900000</v>
      </c>
      <c r="E3833">
        <v>10000000</v>
      </c>
      <c r="F3833" t="s">
        <v>4033</v>
      </c>
      <c r="G3833" s="13">
        <f>IFERROR(IF($F3833="ALTA",$D3833*1.03,
IF($F3833="MEDIA",$D3833*1,
IF($F3833="BAJA",$D3833*0.92,
IF($F3833="LIQUIDAR",_xlfn.XLOOKUP(A3833,Rotación!$A:$A,Rotación!$O:$O,0,0,-1),"")))),"")</f>
        <v>12900000</v>
      </c>
      <c r="H3833" s="13">
        <f>IFERROR(IF($F3833="ALTA",$D3833*1,
IF($F3833="MEDIA",$D3833*0.97,
IF($F3833="BAJA",$D3833*0.9,
IF($F3833="LIQUIDAR",_xlfn.XLOOKUP(A3833,Rotación!$A:$A,Rotación!$O:$O,0,0,-1),"")))),"")</f>
        <v>12513000</v>
      </c>
      <c r="I3833" s="13">
        <f>IFERROR(IF($F3833="ALTA",$D3833*0.97,
IF($F3833="MEDIA",$D3833*0.94,
IF($F3833="BAJA",$D3833*0.87,
IF($F3833="LIQUIDAR",_xlfn.XLOOKUP(A3833,Rotación!$A:$A,Rotación!$O:$O,0,0,-1),"")))),"")</f>
        <v>12126000</v>
      </c>
      <c r="J3833" s="13">
        <f>IFERROR(IF($F3833="ALTA",$D3833*0.94,
IF($F3833="MEDIA",$D3833*0.9,
IF($F3833="BAJA",$D3833*0.85,
IF($F3833="LIQUIDAR",_xlfn.XLOOKUP(A3833,Rotación!$A:$A,Rotación!$O:$O,0,0,-1),"")))),"")</f>
        <v>11610000</v>
      </c>
      <c r="K3833" s="13" t="str">
        <f>_xlfn.XLOOKUP(A3833,Rotación!$A:$A,Rotación!$P:$P,"",0,-1)</f>
        <v/>
      </c>
      <c r="L3833" s="25" t="e">
        <f t="shared" si="250"/>
        <v>#VALUE!</v>
      </c>
      <c r="M3833" s="26">
        <f t="shared" si="251"/>
        <v>0.77519379844961245</v>
      </c>
    </row>
    <row r="3834" spans="1:13" x14ac:dyDescent="0.3">
      <c r="A3834" t="s">
        <v>10844</v>
      </c>
      <c r="B3834" t="s">
        <v>313</v>
      </c>
      <c r="C3834" t="s">
        <v>313</v>
      </c>
      <c r="D3834">
        <v>8700000</v>
      </c>
      <c r="E3834">
        <v>6900000</v>
      </c>
      <c r="F3834" t="s">
        <v>4033</v>
      </c>
      <c r="G3834" s="13">
        <f>IFERROR(IF($F3834="ALTA",$D3834*1.03,
IF($F3834="MEDIA",$D3834*1,
IF($F3834="BAJA",$D3834*0.92,
IF($F3834="LIQUIDAR",_xlfn.XLOOKUP(A3834,Rotación!$A:$A,Rotación!$O:$O,0,0,-1),"")))),"")</f>
        <v>8700000</v>
      </c>
      <c r="H3834" s="13">
        <f>IFERROR(IF($F3834="ALTA",$D3834*1,
IF($F3834="MEDIA",$D3834*0.97,
IF($F3834="BAJA",$D3834*0.9,
IF($F3834="LIQUIDAR",_xlfn.XLOOKUP(A3834,Rotación!$A:$A,Rotación!$O:$O,0,0,-1),"")))),"")</f>
        <v>8439000</v>
      </c>
      <c r="I3834" s="13">
        <f>IFERROR(IF($F3834="ALTA",$D3834*0.97,
IF($F3834="MEDIA",$D3834*0.94,
IF($F3834="BAJA",$D3834*0.87,
IF($F3834="LIQUIDAR",_xlfn.XLOOKUP(A3834,Rotación!$A:$A,Rotación!$O:$O,0,0,-1),"")))),"")</f>
        <v>8178000</v>
      </c>
      <c r="J3834" s="13">
        <f>IFERROR(IF($F3834="ALTA",$D3834*0.94,
IF($F3834="MEDIA",$D3834*0.9,
IF($F3834="BAJA",$D3834*0.85,
IF($F3834="LIQUIDAR",_xlfn.XLOOKUP(A3834,Rotación!$A:$A,Rotación!$O:$O,0,0,-1),"")))),"")</f>
        <v>7830000</v>
      </c>
      <c r="K3834" s="13" t="str">
        <f>_xlfn.XLOOKUP(A3834,Rotación!$A:$A,Rotación!$P:$P,"",0,-1)</f>
        <v/>
      </c>
      <c r="L3834" s="25" t="e">
        <f t="shared" si="250"/>
        <v>#VALUE!</v>
      </c>
      <c r="M3834" s="26">
        <f t="shared" si="251"/>
        <v>0.7931034482758621</v>
      </c>
    </row>
    <row r="3835" spans="1:13" x14ac:dyDescent="0.3">
      <c r="A3835" t="s">
        <v>10845</v>
      </c>
      <c r="B3835" t="s">
        <v>313</v>
      </c>
      <c r="C3835" t="s">
        <v>313</v>
      </c>
      <c r="D3835">
        <v>11000000</v>
      </c>
      <c r="E3835">
        <v>9000000</v>
      </c>
      <c r="F3835" t="s">
        <v>4033</v>
      </c>
      <c r="G3835" s="13">
        <f>IFERROR(IF($F3835="ALTA",$D3835*1.03,
IF($F3835="MEDIA",$D3835*1,
IF($F3835="BAJA",$D3835*0.92,
IF($F3835="LIQUIDAR",_xlfn.XLOOKUP(A3835,Rotación!$A:$A,Rotación!$O:$O,0,0,-1),"")))),"")</f>
        <v>11000000</v>
      </c>
      <c r="H3835" s="13">
        <f>IFERROR(IF($F3835="ALTA",$D3835*1,
IF($F3835="MEDIA",$D3835*0.97,
IF($F3835="BAJA",$D3835*0.9,
IF($F3835="LIQUIDAR",_xlfn.XLOOKUP(A3835,Rotación!$A:$A,Rotación!$O:$O,0,0,-1),"")))),"")</f>
        <v>10670000</v>
      </c>
      <c r="I3835" s="13">
        <f>IFERROR(IF($F3835="ALTA",$D3835*0.97,
IF($F3835="MEDIA",$D3835*0.94,
IF($F3835="BAJA",$D3835*0.87,
IF($F3835="LIQUIDAR",_xlfn.XLOOKUP(A3835,Rotación!$A:$A,Rotación!$O:$O,0,0,-1),"")))),"")</f>
        <v>10340000</v>
      </c>
      <c r="J3835" s="13">
        <f>IFERROR(IF($F3835="ALTA",$D3835*0.94,
IF($F3835="MEDIA",$D3835*0.9,
IF($F3835="BAJA",$D3835*0.85,
IF($F3835="LIQUIDAR",_xlfn.XLOOKUP(A3835,Rotación!$A:$A,Rotación!$O:$O,0,0,-1),"")))),"")</f>
        <v>9900000</v>
      </c>
      <c r="K3835" s="13" t="str">
        <f>_xlfn.XLOOKUP(A3835,Rotación!$A:$A,Rotación!$P:$P,"",0,-1)</f>
        <v/>
      </c>
      <c r="L3835" s="25" t="e">
        <f t="shared" si="250"/>
        <v>#VALUE!</v>
      </c>
      <c r="M3835" s="26">
        <f t="shared" si="251"/>
        <v>0.81818181818181823</v>
      </c>
    </row>
    <row r="3836" spans="1:13" x14ac:dyDescent="0.3">
      <c r="A3836" t="s">
        <v>10846</v>
      </c>
      <c r="B3836" t="s">
        <v>313</v>
      </c>
      <c r="C3836" t="s">
        <v>313</v>
      </c>
      <c r="D3836">
        <v>7300000</v>
      </c>
      <c r="E3836">
        <v>5900000</v>
      </c>
      <c r="F3836" t="s">
        <v>4033</v>
      </c>
      <c r="G3836" s="13">
        <f>IFERROR(IF($F3836="ALTA",$D3836*1.03,
IF($F3836="MEDIA",$D3836*1,
IF($F3836="BAJA",$D3836*0.92,
IF($F3836="LIQUIDAR",_xlfn.XLOOKUP(A3836,Rotación!$A:$A,Rotación!$O:$O,0,0,-1),"")))),"")</f>
        <v>7300000</v>
      </c>
      <c r="H3836" s="13">
        <f>IFERROR(IF($F3836="ALTA",$D3836*1,
IF($F3836="MEDIA",$D3836*0.97,
IF($F3836="BAJA",$D3836*0.9,
IF($F3836="LIQUIDAR",_xlfn.XLOOKUP(A3836,Rotación!$A:$A,Rotación!$O:$O,0,0,-1),"")))),"")</f>
        <v>7081000</v>
      </c>
      <c r="I3836" s="13">
        <f>IFERROR(IF($F3836="ALTA",$D3836*0.97,
IF($F3836="MEDIA",$D3836*0.94,
IF($F3836="BAJA",$D3836*0.87,
IF($F3836="LIQUIDAR",_xlfn.XLOOKUP(A3836,Rotación!$A:$A,Rotación!$O:$O,0,0,-1),"")))),"")</f>
        <v>6862000</v>
      </c>
      <c r="J3836" s="13">
        <f>IFERROR(IF($F3836="ALTA",$D3836*0.94,
IF($F3836="MEDIA",$D3836*0.9,
IF($F3836="BAJA",$D3836*0.85,
IF($F3836="LIQUIDAR",_xlfn.XLOOKUP(A3836,Rotación!$A:$A,Rotación!$O:$O,0,0,-1),"")))),"")</f>
        <v>6570000</v>
      </c>
      <c r="K3836" s="13" t="str">
        <f>_xlfn.XLOOKUP(A3836,Rotación!$A:$A,Rotación!$P:$P,"",0,-1)</f>
        <v/>
      </c>
      <c r="L3836" s="25" t="e">
        <f t="shared" si="250"/>
        <v>#VALUE!</v>
      </c>
      <c r="M3836" s="26">
        <f t="shared" si="251"/>
        <v>0.80821917808219179</v>
      </c>
    </row>
    <row r="3837" spans="1:13" x14ac:dyDescent="0.3">
      <c r="A3837" t="s">
        <v>8711</v>
      </c>
      <c r="B3837" t="s">
        <v>313</v>
      </c>
      <c r="C3837" t="s">
        <v>313</v>
      </c>
      <c r="D3837">
        <v>10000000</v>
      </c>
      <c r="E3837">
        <v>8200000</v>
      </c>
      <c r="F3837" t="s">
        <v>4033</v>
      </c>
      <c r="G3837" s="13">
        <f>IFERROR(IF($F3837="ALTA",$D3837*1.03,
IF($F3837="MEDIA",$D3837*1,
IF($F3837="BAJA",$D3837*0.92,
IF($F3837="LIQUIDAR",_xlfn.XLOOKUP(A3837,Rotación!$A:$A,Rotación!$O:$O,0,0,-1),"")))),"")</f>
        <v>10000000</v>
      </c>
      <c r="H3837" s="13">
        <f>IFERROR(IF($F3837="ALTA",$D3837*1,
IF($F3837="MEDIA",$D3837*0.97,
IF($F3837="BAJA",$D3837*0.9,
IF($F3837="LIQUIDAR",_xlfn.XLOOKUP(A3837,Rotación!$A:$A,Rotación!$O:$O,0,0,-1),"")))),"")</f>
        <v>9700000</v>
      </c>
      <c r="I3837" s="13">
        <f>IFERROR(IF($F3837="ALTA",$D3837*0.97,
IF($F3837="MEDIA",$D3837*0.94,
IF($F3837="BAJA",$D3837*0.87,
IF($F3837="LIQUIDAR",_xlfn.XLOOKUP(A3837,Rotación!$A:$A,Rotación!$O:$O,0,0,-1),"")))),"")</f>
        <v>9400000</v>
      </c>
      <c r="J3837" s="13">
        <f>IFERROR(IF($F3837="ALTA",$D3837*0.94,
IF($F3837="MEDIA",$D3837*0.9,
IF($F3837="BAJA",$D3837*0.85,
IF($F3837="LIQUIDAR",_xlfn.XLOOKUP(A3837,Rotación!$A:$A,Rotación!$O:$O,0,0,-1),"")))),"")</f>
        <v>9000000</v>
      </c>
      <c r="K3837" s="13" t="str">
        <f>_xlfn.XLOOKUP(A3837,Rotación!$A:$A,Rotación!$P:$P,"",0,-1)</f>
        <v/>
      </c>
      <c r="L3837" s="25" t="e">
        <f t="shared" si="250"/>
        <v>#VALUE!</v>
      </c>
      <c r="M3837" s="26">
        <f t="shared" si="251"/>
        <v>0.82</v>
      </c>
    </row>
    <row r="3838" spans="1:13" x14ac:dyDescent="0.3">
      <c r="A3838" t="s">
        <v>10847</v>
      </c>
      <c r="B3838" t="s">
        <v>313</v>
      </c>
      <c r="C3838" t="s">
        <v>313</v>
      </c>
      <c r="D3838">
        <v>17000000</v>
      </c>
      <c r="E3838">
        <v>13600000</v>
      </c>
      <c r="F3838" t="s">
        <v>4033</v>
      </c>
      <c r="G3838" s="13">
        <f>IFERROR(IF($F3838="ALTA",$D3838*1.03,
IF($F3838="MEDIA",$D3838*1,
IF($F3838="BAJA",$D3838*0.92,
IF($F3838="LIQUIDAR",_xlfn.XLOOKUP(A3838,Rotación!$A:$A,Rotación!$O:$O,0,0,-1),"")))),"")</f>
        <v>17000000</v>
      </c>
      <c r="H3838" s="13">
        <f>IFERROR(IF($F3838="ALTA",$D3838*1,
IF($F3838="MEDIA",$D3838*0.97,
IF($F3838="BAJA",$D3838*0.9,
IF($F3838="LIQUIDAR",_xlfn.XLOOKUP(A3838,Rotación!$A:$A,Rotación!$O:$O,0,0,-1),"")))),"")</f>
        <v>16490000</v>
      </c>
      <c r="I3838" s="13">
        <f>IFERROR(IF($F3838="ALTA",$D3838*0.97,
IF($F3838="MEDIA",$D3838*0.94,
IF($F3838="BAJA",$D3838*0.87,
IF($F3838="LIQUIDAR",_xlfn.XLOOKUP(A3838,Rotación!$A:$A,Rotación!$O:$O,0,0,-1),"")))),"")</f>
        <v>15980000</v>
      </c>
      <c r="J3838" s="13">
        <f>IFERROR(IF($F3838="ALTA",$D3838*0.94,
IF($F3838="MEDIA",$D3838*0.9,
IF($F3838="BAJA",$D3838*0.85,
IF($F3838="LIQUIDAR",_xlfn.XLOOKUP(A3838,Rotación!$A:$A,Rotación!$O:$O,0,0,-1),"")))),"")</f>
        <v>15300000</v>
      </c>
      <c r="K3838" s="13" t="str">
        <f>_xlfn.XLOOKUP(A3838,Rotación!$A:$A,Rotación!$P:$P,"",0,-1)</f>
        <v/>
      </c>
      <c r="L3838" s="25" t="e">
        <f t="shared" si="250"/>
        <v>#VALUE!</v>
      </c>
      <c r="M3838" s="26">
        <f t="shared" si="251"/>
        <v>0.8</v>
      </c>
    </row>
    <row r="3839" spans="1:13" x14ac:dyDescent="0.3">
      <c r="A3839" t="s">
        <v>10848</v>
      </c>
      <c r="B3839" t="s">
        <v>313</v>
      </c>
      <c r="C3839" t="s">
        <v>313</v>
      </c>
      <c r="D3839">
        <v>11400000</v>
      </c>
      <c r="E3839">
        <v>9200000</v>
      </c>
      <c r="F3839" t="s">
        <v>4033</v>
      </c>
      <c r="G3839" s="13">
        <f>IFERROR(IF($F3839="ALTA",$D3839*1.03,
IF($F3839="MEDIA",$D3839*1,
IF($F3839="BAJA",$D3839*0.92,
IF($F3839="LIQUIDAR",_xlfn.XLOOKUP(A3839,Rotación!$A:$A,Rotación!$O:$O,0,0,-1),"")))),"")</f>
        <v>11400000</v>
      </c>
      <c r="H3839" s="13">
        <f>IFERROR(IF($F3839="ALTA",$D3839*1,
IF($F3839="MEDIA",$D3839*0.97,
IF($F3839="BAJA",$D3839*0.9,
IF($F3839="LIQUIDAR",_xlfn.XLOOKUP(A3839,Rotación!$A:$A,Rotación!$O:$O,0,0,-1),"")))),"")</f>
        <v>11058000</v>
      </c>
      <c r="I3839" s="13">
        <f>IFERROR(IF($F3839="ALTA",$D3839*0.97,
IF($F3839="MEDIA",$D3839*0.94,
IF($F3839="BAJA",$D3839*0.87,
IF($F3839="LIQUIDAR",_xlfn.XLOOKUP(A3839,Rotación!$A:$A,Rotación!$O:$O,0,0,-1),"")))),"")</f>
        <v>10716000</v>
      </c>
      <c r="J3839" s="13">
        <f>IFERROR(IF($F3839="ALTA",$D3839*0.94,
IF($F3839="MEDIA",$D3839*0.9,
IF($F3839="BAJA",$D3839*0.85,
IF($F3839="LIQUIDAR",_xlfn.XLOOKUP(A3839,Rotación!$A:$A,Rotación!$O:$O,0,0,-1),"")))),"")</f>
        <v>10260000</v>
      </c>
      <c r="K3839" s="13" t="str">
        <f>_xlfn.XLOOKUP(A3839,Rotación!$A:$A,Rotación!$P:$P,"",0,-1)</f>
        <v/>
      </c>
      <c r="L3839" s="25" t="e">
        <f t="shared" si="250"/>
        <v>#VALUE!</v>
      </c>
      <c r="M3839" s="26">
        <f t="shared" si="251"/>
        <v>0.80701754385964908</v>
      </c>
    </row>
    <row r="3840" spans="1:13" x14ac:dyDescent="0.3">
      <c r="A3840" t="s">
        <v>5057</v>
      </c>
      <c r="B3840" t="s">
        <v>313</v>
      </c>
      <c r="C3840" t="s">
        <v>313</v>
      </c>
      <c r="D3840">
        <v>26700000</v>
      </c>
      <c r="E3840">
        <v>21500000</v>
      </c>
      <c r="F3840" t="s">
        <v>5391</v>
      </c>
      <c r="G3840" s="13">
        <f>IFERROR(IF($F3840="ALTA",$D3840*1.03,
IF($F3840="MEDIA",$D3840*1,
IF($F3840="BAJA",$D3840*0.92,
IF($F3840="LIQUIDAR",_xlfn.XLOOKUP(A3840,Rotación!$A:$A,Rotación!$O:$O,0,0,-1),"")))),"")</f>
        <v>24564000</v>
      </c>
      <c r="H3840" s="13">
        <f>IFERROR(IF($F3840="ALTA",$D3840*1,
IF($F3840="MEDIA",$D3840*0.97,
IF($F3840="BAJA",$D3840*0.9,
IF($F3840="LIQUIDAR",_xlfn.XLOOKUP(A3840,Rotación!$A:$A,Rotación!$O:$O,0,0,-1),"")))),"")</f>
        <v>24030000</v>
      </c>
      <c r="I3840" s="13">
        <f>IFERROR(IF($F3840="ALTA",$D3840*0.97,
IF($F3840="MEDIA",$D3840*0.94,
IF($F3840="BAJA",$D3840*0.87,
IF($F3840="LIQUIDAR",_xlfn.XLOOKUP(A3840,Rotación!$A:$A,Rotación!$O:$O,0,0,-1),"")))),"")</f>
        <v>23229000</v>
      </c>
      <c r="J3840" s="13">
        <f>IFERROR(IF($F3840="ALTA",$D3840*0.94,
IF($F3840="MEDIA",$D3840*0.9,
IF($F3840="BAJA",$D3840*0.85,
IF($F3840="LIQUIDAR",_xlfn.XLOOKUP(A3840,Rotación!$A:$A,Rotación!$O:$O,0,0,-1),"")))),"")</f>
        <v>22695000</v>
      </c>
      <c r="K3840" s="13" t="str">
        <f>_xlfn.XLOOKUP(A3840,Rotación!$A:$A,Rotación!$P:$P,"",0,-1)</f>
        <v/>
      </c>
      <c r="L3840" s="25" t="e">
        <f t="shared" si="250"/>
        <v>#VALUE!</v>
      </c>
      <c r="M3840" s="26">
        <f t="shared" si="251"/>
        <v>0.80524344569288386</v>
      </c>
    </row>
    <row r="3841" spans="1:13" x14ac:dyDescent="0.3">
      <c r="A3841" t="s">
        <v>10849</v>
      </c>
      <c r="B3841" t="s">
        <v>313</v>
      </c>
      <c r="C3841" t="s">
        <v>313</v>
      </c>
      <c r="D3841">
        <v>22500000</v>
      </c>
      <c r="E3841">
        <v>18700000</v>
      </c>
      <c r="F3841" t="s">
        <v>4033</v>
      </c>
      <c r="G3841" s="13">
        <f>IFERROR(IF($F3841="ALTA",$D3841*1.03,
IF($F3841="MEDIA",$D3841*1,
IF($F3841="BAJA",$D3841*0.92,
IF($F3841="LIQUIDAR",_xlfn.XLOOKUP(A3841,Rotación!$A:$A,Rotación!$O:$O,0,0,-1),"")))),"")</f>
        <v>22500000</v>
      </c>
      <c r="H3841" s="13">
        <f>IFERROR(IF($F3841="ALTA",$D3841*1,
IF($F3841="MEDIA",$D3841*0.97,
IF($F3841="BAJA",$D3841*0.9,
IF($F3841="LIQUIDAR",_xlfn.XLOOKUP(A3841,Rotación!$A:$A,Rotación!$O:$O,0,0,-1),"")))),"")</f>
        <v>21825000</v>
      </c>
      <c r="I3841" s="13">
        <f>IFERROR(IF($F3841="ALTA",$D3841*0.97,
IF($F3841="MEDIA",$D3841*0.94,
IF($F3841="BAJA",$D3841*0.87,
IF($F3841="LIQUIDAR",_xlfn.XLOOKUP(A3841,Rotación!$A:$A,Rotación!$O:$O,0,0,-1),"")))),"")</f>
        <v>21150000</v>
      </c>
      <c r="J3841" s="13">
        <f>IFERROR(IF($F3841="ALTA",$D3841*0.94,
IF($F3841="MEDIA",$D3841*0.9,
IF($F3841="BAJA",$D3841*0.85,
IF($F3841="LIQUIDAR",_xlfn.XLOOKUP(A3841,Rotación!$A:$A,Rotación!$O:$O,0,0,-1),"")))),"")</f>
        <v>20250000</v>
      </c>
      <c r="K3841" s="13" t="str">
        <f>_xlfn.XLOOKUP(A3841,Rotación!$A:$A,Rotación!$P:$P,"",0,-1)</f>
        <v/>
      </c>
      <c r="L3841" s="25" t="e">
        <f t="shared" si="250"/>
        <v>#VALUE!</v>
      </c>
      <c r="M3841" s="26">
        <f t="shared" si="251"/>
        <v>0.83111111111111113</v>
      </c>
    </row>
    <row r="3842" spans="1:13" x14ac:dyDescent="0.3">
      <c r="A3842" t="s">
        <v>10850</v>
      </c>
      <c r="B3842" t="s">
        <v>313</v>
      </c>
      <c r="C3842" t="s">
        <v>313</v>
      </c>
      <c r="D3842">
        <v>13200000</v>
      </c>
      <c r="E3842">
        <v>10700000</v>
      </c>
      <c r="F3842" t="s">
        <v>4033</v>
      </c>
      <c r="G3842" s="13">
        <f>IFERROR(IF($F3842="ALTA",$D3842*1.03,
IF($F3842="MEDIA",$D3842*1,
IF($F3842="BAJA",$D3842*0.92,
IF($F3842="LIQUIDAR",_xlfn.XLOOKUP(A3842,Rotación!$A:$A,Rotación!$O:$O,0,0,-1),"")))),"")</f>
        <v>13200000</v>
      </c>
      <c r="H3842" s="13">
        <f>IFERROR(IF($F3842="ALTA",$D3842*1,
IF($F3842="MEDIA",$D3842*0.97,
IF($F3842="BAJA",$D3842*0.9,
IF($F3842="LIQUIDAR",_xlfn.XLOOKUP(A3842,Rotación!$A:$A,Rotación!$O:$O,0,0,-1),"")))),"")</f>
        <v>12804000</v>
      </c>
      <c r="I3842" s="13">
        <f>IFERROR(IF($F3842="ALTA",$D3842*0.97,
IF($F3842="MEDIA",$D3842*0.94,
IF($F3842="BAJA",$D3842*0.87,
IF($F3842="LIQUIDAR",_xlfn.XLOOKUP(A3842,Rotación!$A:$A,Rotación!$O:$O,0,0,-1),"")))),"")</f>
        <v>12408000</v>
      </c>
      <c r="J3842" s="13">
        <f>IFERROR(IF($F3842="ALTA",$D3842*0.94,
IF($F3842="MEDIA",$D3842*0.9,
IF($F3842="BAJA",$D3842*0.85,
IF($F3842="LIQUIDAR",_xlfn.XLOOKUP(A3842,Rotación!$A:$A,Rotación!$O:$O,0,0,-1),"")))),"")</f>
        <v>11880000</v>
      </c>
      <c r="K3842" s="13" t="str">
        <f>_xlfn.XLOOKUP(A3842,Rotación!$A:$A,Rotación!$P:$P,"",0,-1)</f>
        <v/>
      </c>
      <c r="L3842" s="25" t="e">
        <f t="shared" si="250"/>
        <v>#VALUE!</v>
      </c>
      <c r="M3842" s="26">
        <f t="shared" si="251"/>
        <v>0.81060606060606055</v>
      </c>
    </row>
    <row r="3843" spans="1:13" x14ac:dyDescent="0.3">
      <c r="A3843" t="s">
        <v>10851</v>
      </c>
      <c r="B3843" t="s">
        <v>313</v>
      </c>
      <c r="C3843" t="s">
        <v>313</v>
      </c>
      <c r="D3843">
        <v>28700000</v>
      </c>
      <c r="E3843">
        <v>23000000</v>
      </c>
      <c r="F3843" t="s">
        <v>4033</v>
      </c>
      <c r="G3843" s="13">
        <f>IFERROR(IF($F3843="ALTA",$D3843*1.03,
IF($F3843="MEDIA",$D3843*1,
IF($F3843="BAJA",$D3843*0.92,
IF($F3843="LIQUIDAR",_xlfn.XLOOKUP(A3843,Rotación!$A:$A,Rotación!$O:$O,0,0,-1),"")))),"")</f>
        <v>28700000</v>
      </c>
      <c r="H3843" s="13">
        <f>IFERROR(IF($F3843="ALTA",$D3843*1,
IF($F3843="MEDIA",$D3843*0.97,
IF($F3843="BAJA",$D3843*0.9,
IF($F3843="LIQUIDAR",_xlfn.XLOOKUP(A3843,Rotación!$A:$A,Rotación!$O:$O,0,0,-1),"")))),"")</f>
        <v>27839000</v>
      </c>
      <c r="I3843" s="13">
        <f>IFERROR(IF($F3843="ALTA",$D3843*0.97,
IF($F3843="MEDIA",$D3843*0.94,
IF($F3843="BAJA",$D3843*0.87,
IF($F3843="LIQUIDAR",_xlfn.XLOOKUP(A3843,Rotación!$A:$A,Rotación!$O:$O,0,0,-1),"")))),"")</f>
        <v>26978000</v>
      </c>
      <c r="J3843" s="13">
        <f>IFERROR(IF($F3843="ALTA",$D3843*0.94,
IF($F3843="MEDIA",$D3843*0.9,
IF($F3843="BAJA",$D3843*0.85,
IF($F3843="LIQUIDAR",_xlfn.XLOOKUP(A3843,Rotación!$A:$A,Rotación!$O:$O,0,0,-1),"")))),"")</f>
        <v>25830000</v>
      </c>
      <c r="K3843" s="13" t="str">
        <f>_xlfn.XLOOKUP(A3843,Rotación!$A:$A,Rotación!$P:$P,"",0,-1)</f>
        <v/>
      </c>
      <c r="L3843" s="25" t="e">
        <f t="shared" si="250"/>
        <v>#VALUE!</v>
      </c>
      <c r="M3843" s="26">
        <f t="shared" si="251"/>
        <v>0.80139372822299648</v>
      </c>
    </row>
    <row r="3844" spans="1:13" x14ac:dyDescent="0.3">
      <c r="A3844" t="s">
        <v>10852</v>
      </c>
      <c r="B3844" t="s">
        <v>313</v>
      </c>
      <c r="C3844" t="s">
        <v>313</v>
      </c>
      <c r="D3844">
        <v>17900000</v>
      </c>
      <c r="E3844">
        <v>14500000</v>
      </c>
      <c r="F3844" t="s">
        <v>4033</v>
      </c>
      <c r="G3844" s="13">
        <f>IFERROR(IF($F3844="ALTA",$D3844*1.03,
IF($F3844="MEDIA",$D3844*1,
IF($F3844="BAJA",$D3844*0.92,
IF($F3844="LIQUIDAR",_xlfn.XLOOKUP(A3844,Rotación!$A:$A,Rotación!$O:$O,0,0,-1),"")))),"")</f>
        <v>17900000</v>
      </c>
      <c r="H3844" s="13">
        <f>IFERROR(IF($F3844="ALTA",$D3844*1,
IF($F3844="MEDIA",$D3844*0.97,
IF($F3844="BAJA",$D3844*0.9,
IF($F3844="LIQUIDAR",_xlfn.XLOOKUP(A3844,Rotación!$A:$A,Rotación!$O:$O,0,0,-1),"")))),"")</f>
        <v>17363000</v>
      </c>
      <c r="I3844" s="13">
        <f>IFERROR(IF($F3844="ALTA",$D3844*0.97,
IF($F3844="MEDIA",$D3844*0.94,
IF($F3844="BAJA",$D3844*0.87,
IF($F3844="LIQUIDAR",_xlfn.XLOOKUP(A3844,Rotación!$A:$A,Rotación!$O:$O,0,0,-1),"")))),"")</f>
        <v>16826000</v>
      </c>
      <c r="J3844" s="13">
        <f>IFERROR(IF($F3844="ALTA",$D3844*0.94,
IF($F3844="MEDIA",$D3844*0.9,
IF($F3844="BAJA",$D3844*0.85,
IF($F3844="LIQUIDAR",_xlfn.XLOOKUP(A3844,Rotación!$A:$A,Rotación!$O:$O,0,0,-1),"")))),"")</f>
        <v>16110000</v>
      </c>
      <c r="K3844" s="13">
        <f>_xlfn.XLOOKUP(A3844,Rotación!$A:$A,Rotación!$P:$P,"",0,-1)</f>
        <v>17490000</v>
      </c>
      <c r="L3844" s="25">
        <f t="shared" si="250"/>
        <v>-410000</v>
      </c>
      <c r="M3844" s="26">
        <f t="shared" si="251"/>
        <v>0.81005586592178769</v>
      </c>
    </row>
    <row r="3845" spans="1:13" x14ac:dyDescent="0.3">
      <c r="A3845" t="s">
        <v>10853</v>
      </c>
      <c r="B3845" t="s">
        <v>313</v>
      </c>
      <c r="C3845" t="s">
        <v>313</v>
      </c>
      <c r="D3845">
        <v>13000000</v>
      </c>
      <c r="E3845">
        <v>10000000</v>
      </c>
      <c r="F3845" t="s">
        <v>4033</v>
      </c>
      <c r="G3845" s="13">
        <f>IFERROR(IF($F3845="ALTA",$D3845*1.03,
IF($F3845="MEDIA",$D3845*1,
IF($F3845="BAJA",$D3845*0.92,
IF($F3845="LIQUIDAR",_xlfn.XLOOKUP(A3845,Rotación!$A:$A,Rotación!$O:$O,0,0,-1),"")))),"")</f>
        <v>13000000</v>
      </c>
      <c r="H3845" s="13">
        <f>IFERROR(IF($F3845="ALTA",$D3845*1,
IF($F3845="MEDIA",$D3845*0.97,
IF($F3845="BAJA",$D3845*0.9,
IF($F3845="LIQUIDAR",_xlfn.XLOOKUP(A3845,Rotación!$A:$A,Rotación!$O:$O,0,0,-1),"")))),"")</f>
        <v>12610000</v>
      </c>
      <c r="I3845" s="13">
        <f>IFERROR(IF($F3845="ALTA",$D3845*0.97,
IF($F3845="MEDIA",$D3845*0.94,
IF($F3845="BAJA",$D3845*0.87,
IF($F3845="LIQUIDAR",_xlfn.XLOOKUP(A3845,Rotación!$A:$A,Rotación!$O:$O,0,0,-1),"")))),"")</f>
        <v>12220000</v>
      </c>
      <c r="J3845" s="13">
        <f>IFERROR(IF($F3845="ALTA",$D3845*0.94,
IF($F3845="MEDIA",$D3845*0.9,
IF($F3845="BAJA",$D3845*0.85,
IF($F3845="LIQUIDAR",_xlfn.XLOOKUP(A3845,Rotación!$A:$A,Rotación!$O:$O,0,0,-1),"")))),"")</f>
        <v>11700000</v>
      </c>
      <c r="K3845" s="13" t="str">
        <f>_xlfn.XLOOKUP(A3845,Rotación!$A:$A,Rotación!$P:$P,"",0,-1)</f>
        <v/>
      </c>
      <c r="L3845" s="25" t="e">
        <f t="shared" si="250"/>
        <v>#VALUE!</v>
      </c>
      <c r="M3845" s="26">
        <f t="shared" si="251"/>
        <v>0.76923076923076927</v>
      </c>
    </row>
    <row r="3846" spans="1:13" x14ac:dyDescent="0.3">
      <c r="A3846" t="s">
        <v>2271</v>
      </c>
      <c r="B3846" t="s">
        <v>313</v>
      </c>
      <c r="C3846" t="s">
        <v>313</v>
      </c>
      <c r="D3846">
        <v>36300000</v>
      </c>
      <c r="E3846">
        <v>29000000</v>
      </c>
      <c r="F3846" t="s">
        <v>4033</v>
      </c>
      <c r="G3846" s="13">
        <f>IFERROR(IF($F3846="ALTA",$D3846*1.03,
IF($F3846="MEDIA",$D3846*1,
IF($F3846="BAJA",$D3846*0.92,
IF($F3846="LIQUIDAR",_xlfn.XLOOKUP(A3846,Rotación!$A:$A,Rotación!$O:$O,0,0,-1),"")))),"")</f>
        <v>36300000</v>
      </c>
      <c r="H3846" s="13">
        <f>IFERROR(IF($F3846="ALTA",$D3846*1,
IF($F3846="MEDIA",$D3846*0.97,
IF($F3846="BAJA",$D3846*0.9,
IF($F3846="LIQUIDAR",_xlfn.XLOOKUP(A3846,Rotación!$A:$A,Rotación!$O:$O,0,0,-1),"")))),"")</f>
        <v>35211000</v>
      </c>
      <c r="I3846" s="13">
        <f>IFERROR(IF($F3846="ALTA",$D3846*0.97,
IF($F3846="MEDIA",$D3846*0.94,
IF($F3846="BAJA",$D3846*0.87,
IF($F3846="LIQUIDAR",_xlfn.XLOOKUP(A3846,Rotación!$A:$A,Rotación!$O:$O,0,0,-1),"")))),"")</f>
        <v>34122000</v>
      </c>
      <c r="J3846" s="13">
        <f>IFERROR(IF($F3846="ALTA",$D3846*0.94,
IF($F3846="MEDIA",$D3846*0.9,
IF($F3846="BAJA",$D3846*0.85,
IF($F3846="LIQUIDAR",_xlfn.XLOOKUP(A3846,Rotación!$A:$A,Rotación!$O:$O,0,0,-1),"")))),"")</f>
        <v>32670000</v>
      </c>
      <c r="K3846" s="13">
        <f>_xlfn.XLOOKUP(A3846,Rotación!$A:$A,Rotación!$P:$P,"",0,-1)</f>
        <v>35990000</v>
      </c>
      <c r="L3846" s="25">
        <f t="shared" si="250"/>
        <v>-310000</v>
      </c>
      <c r="M3846" s="26">
        <f t="shared" si="251"/>
        <v>0.79889807162534432</v>
      </c>
    </row>
    <row r="3847" spans="1:13" x14ac:dyDescent="0.3">
      <c r="A3847" t="s">
        <v>9294</v>
      </c>
      <c r="B3847" t="s">
        <v>313</v>
      </c>
      <c r="C3847" t="s">
        <v>313</v>
      </c>
      <c r="D3847">
        <v>18700000</v>
      </c>
      <c r="E3847">
        <v>14500000</v>
      </c>
      <c r="F3847" t="s">
        <v>4033</v>
      </c>
      <c r="G3847" s="13">
        <f>IFERROR(IF($F3847="ALTA",$D3847*1.03,
IF($F3847="MEDIA",$D3847*1,
IF($F3847="BAJA",$D3847*0.92,
IF($F3847="LIQUIDAR",_xlfn.XLOOKUP(A3847,Rotación!$A:$A,Rotación!$O:$O,0,0,-1),"")))),"")</f>
        <v>18700000</v>
      </c>
      <c r="H3847" s="13">
        <f>IFERROR(IF($F3847="ALTA",$D3847*1,
IF($F3847="MEDIA",$D3847*0.97,
IF($F3847="BAJA",$D3847*0.9,
IF($F3847="LIQUIDAR",_xlfn.XLOOKUP(A3847,Rotación!$A:$A,Rotación!$O:$O,0,0,-1),"")))),"")</f>
        <v>18139000</v>
      </c>
      <c r="I3847" s="13">
        <f>IFERROR(IF($F3847="ALTA",$D3847*0.97,
IF($F3847="MEDIA",$D3847*0.94,
IF($F3847="BAJA",$D3847*0.87,
IF($F3847="LIQUIDAR",_xlfn.XLOOKUP(A3847,Rotación!$A:$A,Rotación!$O:$O,0,0,-1),"")))),"")</f>
        <v>17578000</v>
      </c>
      <c r="J3847" s="13">
        <f>IFERROR(IF($F3847="ALTA",$D3847*0.94,
IF($F3847="MEDIA",$D3847*0.9,
IF($F3847="BAJA",$D3847*0.85,
IF($F3847="LIQUIDAR",_xlfn.XLOOKUP(A3847,Rotación!$A:$A,Rotación!$O:$O,0,0,-1),"")))),"")</f>
        <v>16830000</v>
      </c>
      <c r="K3847" s="13" t="str">
        <f>_xlfn.XLOOKUP(A3847,Rotación!$A:$A,Rotación!$P:$P,"",0,-1)</f>
        <v/>
      </c>
      <c r="L3847" s="25" t="e">
        <f t="shared" si="250"/>
        <v>#VALUE!</v>
      </c>
      <c r="M3847" s="26">
        <f t="shared" si="251"/>
        <v>0.77540106951871657</v>
      </c>
    </row>
    <row r="3848" spans="1:13" x14ac:dyDescent="0.3">
      <c r="A3848" t="s">
        <v>10854</v>
      </c>
      <c r="B3848" t="s">
        <v>313</v>
      </c>
      <c r="C3848" t="s">
        <v>313</v>
      </c>
      <c r="D3848">
        <v>9500000</v>
      </c>
      <c r="E3848">
        <v>7600000</v>
      </c>
      <c r="F3848" t="s">
        <v>4033</v>
      </c>
      <c r="G3848" s="13">
        <f>IFERROR(IF($F3848="ALTA",$D3848*1.03,
IF($F3848="MEDIA",$D3848*1,
IF($F3848="BAJA",$D3848*0.92,
IF($F3848="LIQUIDAR",_xlfn.XLOOKUP(A3848,Rotación!$A:$A,Rotación!$O:$O,0,0,-1),"")))),"")</f>
        <v>9500000</v>
      </c>
      <c r="H3848" s="13">
        <f>IFERROR(IF($F3848="ALTA",$D3848*1,
IF($F3848="MEDIA",$D3848*0.97,
IF($F3848="BAJA",$D3848*0.9,
IF($F3848="LIQUIDAR",_xlfn.XLOOKUP(A3848,Rotación!$A:$A,Rotación!$O:$O,0,0,-1),"")))),"")</f>
        <v>9215000</v>
      </c>
      <c r="I3848" s="13">
        <f>IFERROR(IF($F3848="ALTA",$D3848*0.97,
IF($F3848="MEDIA",$D3848*0.94,
IF($F3848="BAJA",$D3848*0.87,
IF($F3848="LIQUIDAR",_xlfn.XLOOKUP(A3848,Rotación!$A:$A,Rotación!$O:$O,0,0,-1),"")))),"")</f>
        <v>8930000</v>
      </c>
      <c r="J3848" s="13">
        <f>IFERROR(IF($F3848="ALTA",$D3848*0.94,
IF($F3848="MEDIA",$D3848*0.9,
IF($F3848="BAJA",$D3848*0.85,
IF($F3848="LIQUIDAR",_xlfn.XLOOKUP(A3848,Rotación!$A:$A,Rotación!$O:$O,0,0,-1),"")))),"")</f>
        <v>8550000</v>
      </c>
      <c r="K3848" s="13" t="str">
        <f>_xlfn.XLOOKUP(A3848,Rotación!$A:$A,Rotación!$P:$P,"",0,-1)</f>
        <v/>
      </c>
      <c r="L3848" s="25" t="e">
        <f t="shared" si="250"/>
        <v>#VALUE!</v>
      </c>
      <c r="M3848" s="26">
        <f t="shared" si="251"/>
        <v>0.8</v>
      </c>
    </row>
    <row r="3849" spans="1:13" x14ac:dyDescent="0.3">
      <c r="A3849" t="s">
        <v>10854</v>
      </c>
      <c r="B3849" t="s">
        <v>313</v>
      </c>
      <c r="C3849" t="s">
        <v>313</v>
      </c>
      <c r="D3849">
        <v>28700000</v>
      </c>
      <c r="E3849">
        <v>24000000</v>
      </c>
      <c r="F3849" t="s">
        <v>4033</v>
      </c>
      <c r="G3849" s="13">
        <f>IFERROR(IF($F3849="ALTA",$D3849*1.03,
IF($F3849="MEDIA",$D3849*1,
IF($F3849="BAJA",$D3849*0.92,
IF($F3849="LIQUIDAR",_xlfn.XLOOKUP(A3849,Rotación!$A:$A,Rotación!$O:$O,0,0,-1),"")))),"")</f>
        <v>28700000</v>
      </c>
      <c r="H3849" s="13">
        <f>IFERROR(IF($F3849="ALTA",$D3849*1,
IF($F3849="MEDIA",$D3849*0.97,
IF($F3849="BAJA",$D3849*0.9,
IF($F3849="LIQUIDAR",_xlfn.XLOOKUP(A3849,Rotación!$A:$A,Rotación!$O:$O,0,0,-1),"")))),"")</f>
        <v>27839000</v>
      </c>
      <c r="I3849" s="13">
        <f>IFERROR(IF($F3849="ALTA",$D3849*0.97,
IF($F3849="MEDIA",$D3849*0.94,
IF($F3849="BAJA",$D3849*0.87,
IF($F3849="LIQUIDAR",_xlfn.XLOOKUP(A3849,Rotación!$A:$A,Rotación!$O:$O,0,0,-1),"")))),"")</f>
        <v>26978000</v>
      </c>
      <c r="J3849" s="13">
        <f>IFERROR(IF($F3849="ALTA",$D3849*0.94,
IF($F3849="MEDIA",$D3849*0.9,
IF($F3849="BAJA",$D3849*0.85,
IF($F3849="LIQUIDAR",_xlfn.XLOOKUP(A3849,Rotación!$A:$A,Rotación!$O:$O,0,0,-1),"")))),"")</f>
        <v>25830000</v>
      </c>
      <c r="K3849" s="13" t="str">
        <f>_xlfn.XLOOKUP(A3849,Rotación!$A:$A,Rotación!$P:$P,"",0,-1)</f>
        <v/>
      </c>
      <c r="L3849" s="25" t="e">
        <f t="shared" si="250"/>
        <v>#VALUE!</v>
      </c>
      <c r="M3849" s="26">
        <f t="shared" si="251"/>
        <v>0.83623693379790942</v>
      </c>
    </row>
    <row r="3850" spans="1:13" x14ac:dyDescent="0.3">
      <c r="A3850" t="s">
        <v>10777</v>
      </c>
      <c r="B3850" t="s">
        <v>313</v>
      </c>
      <c r="C3850" t="s">
        <v>313</v>
      </c>
      <c r="D3850">
        <v>19300000</v>
      </c>
      <c r="E3850">
        <v>15600000</v>
      </c>
      <c r="F3850" t="s">
        <v>4033</v>
      </c>
      <c r="G3850" s="13">
        <f>IFERROR(IF($F3850="ALTA",$D3850*1.03,
IF($F3850="MEDIA",$D3850*1,
IF($F3850="BAJA",$D3850*0.92,
IF($F3850="LIQUIDAR",_xlfn.XLOOKUP(A3850,Rotación!$A:$A,Rotación!$O:$O,0,0,-1),"")))),"")</f>
        <v>19300000</v>
      </c>
      <c r="H3850" s="13">
        <f>IFERROR(IF($F3850="ALTA",$D3850*1,
IF($F3850="MEDIA",$D3850*0.97,
IF($F3850="BAJA",$D3850*0.9,
IF($F3850="LIQUIDAR",_xlfn.XLOOKUP(A3850,Rotación!$A:$A,Rotación!$O:$O,0,0,-1),"")))),"")</f>
        <v>18721000</v>
      </c>
      <c r="I3850" s="13">
        <f>IFERROR(IF($F3850="ALTA",$D3850*0.97,
IF($F3850="MEDIA",$D3850*0.94,
IF($F3850="BAJA",$D3850*0.87,
IF($F3850="LIQUIDAR",_xlfn.XLOOKUP(A3850,Rotación!$A:$A,Rotación!$O:$O,0,0,-1),"")))),"")</f>
        <v>18142000</v>
      </c>
      <c r="J3850" s="13">
        <f>IFERROR(IF($F3850="ALTA",$D3850*0.94,
IF($F3850="MEDIA",$D3850*0.9,
IF($F3850="BAJA",$D3850*0.85,
IF($F3850="LIQUIDAR",_xlfn.XLOOKUP(A3850,Rotación!$A:$A,Rotación!$O:$O,0,0,-1),"")))),"")</f>
        <v>17370000</v>
      </c>
      <c r="K3850" s="13" t="str">
        <f>_xlfn.XLOOKUP(A3850,Rotación!$A:$A,Rotación!$P:$P,"",0,-1)</f>
        <v/>
      </c>
      <c r="L3850" s="25" t="e">
        <f t="shared" si="250"/>
        <v>#VALUE!</v>
      </c>
      <c r="M3850" s="26">
        <f t="shared" si="251"/>
        <v>0.80829015544041449</v>
      </c>
    </row>
    <row r="3851" spans="1:13" x14ac:dyDescent="0.3">
      <c r="A3851" t="s">
        <v>10855</v>
      </c>
      <c r="B3851" t="s">
        <v>313</v>
      </c>
      <c r="C3851" t="s">
        <v>313</v>
      </c>
      <c r="D3851">
        <v>11300000</v>
      </c>
      <c r="E3851">
        <v>9300000</v>
      </c>
      <c r="F3851" t="s">
        <v>4033</v>
      </c>
      <c r="G3851" s="13">
        <f>IFERROR(IF($F3851="ALTA",$D3851*1.03,
IF($F3851="MEDIA",$D3851*1,
IF($F3851="BAJA",$D3851*0.92,
IF($F3851="LIQUIDAR",_xlfn.XLOOKUP(A3851,Rotación!$A:$A,Rotación!$O:$O,0,0,-1),"")))),"")</f>
        <v>11300000</v>
      </c>
      <c r="H3851" s="13">
        <f>IFERROR(IF($F3851="ALTA",$D3851*1,
IF($F3851="MEDIA",$D3851*0.97,
IF($F3851="BAJA",$D3851*0.9,
IF($F3851="LIQUIDAR",_xlfn.XLOOKUP(A3851,Rotación!$A:$A,Rotación!$O:$O,0,0,-1),"")))),"")</f>
        <v>10961000</v>
      </c>
      <c r="I3851" s="13">
        <f>IFERROR(IF($F3851="ALTA",$D3851*0.97,
IF($F3851="MEDIA",$D3851*0.94,
IF($F3851="BAJA",$D3851*0.87,
IF($F3851="LIQUIDAR",_xlfn.XLOOKUP(A3851,Rotación!$A:$A,Rotación!$O:$O,0,0,-1),"")))),"")</f>
        <v>10622000</v>
      </c>
      <c r="J3851" s="13">
        <f>IFERROR(IF($F3851="ALTA",$D3851*0.94,
IF($F3851="MEDIA",$D3851*0.9,
IF($F3851="BAJA",$D3851*0.85,
IF($F3851="LIQUIDAR",_xlfn.XLOOKUP(A3851,Rotación!$A:$A,Rotación!$O:$O,0,0,-1),"")))),"")</f>
        <v>10170000</v>
      </c>
      <c r="K3851" s="13" t="str">
        <f>_xlfn.XLOOKUP(A3851,Rotación!$A:$A,Rotación!$P:$P,"",0,-1)</f>
        <v/>
      </c>
      <c r="L3851" s="25" t="e">
        <f t="shared" si="250"/>
        <v>#VALUE!</v>
      </c>
      <c r="M3851" s="26">
        <f t="shared" si="251"/>
        <v>0.82300884955752207</v>
      </c>
    </row>
    <row r="3852" spans="1:13" x14ac:dyDescent="0.3">
      <c r="A3852" t="s">
        <v>9658</v>
      </c>
      <c r="B3852" t="s">
        <v>313</v>
      </c>
      <c r="C3852" t="s">
        <v>313</v>
      </c>
      <c r="D3852">
        <v>37200000</v>
      </c>
      <c r="E3852">
        <v>29000000</v>
      </c>
      <c r="F3852" t="s">
        <v>5391</v>
      </c>
      <c r="G3852" s="13">
        <f>IFERROR(IF($F3852="ALTA",$D3852*1.03,
IF($F3852="MEDIA",$D3852*1,
IF($F3852="BAJA",$D3852*0.92,
IF($F3852="LIQUIDAR",_xlfn.XLOOKUP(A3852,Rotación!$A:$A,Rotación!$O:$O,0,0,-1),"")))),"")</f>
        <v>34224000</v>
      </c>
      <c r="H3852" s="13">
        <f>IFERROR(IF($F3852="ALTA",$D3852*1,
IF($F3852="MEDIA",$D3852*0.97,
IF($F3852="BAJA",$D3852*0.9,
IF($F3852="LIQUIDAR",_xlfn.XLOOKUP(A3852,Rotación!$A:$A,Rotación!$O:$O,0,0,-1),"")))),"")</f>
        <v>33480000</v>
      </c>
      <c r="I3852" s="13">
        <f>IFERROR(IF($F3852="ALTA",$D3852*0.97,
IF($F3852="MEDIA",$D3852*0.94,
IF($F3852="BAJA",$D3852*0.87,
IF($F3852="LIQUIDAR",_xlfn.XLOOKUP(A3852,Rotación!$A:$A,Rotación!$O:$O,0,0,-1),"")))),"")</f>
        <v>32364000</v>
      </c>
      <c r="J3852" s="13">
        <f>IFERROR(IF($F3852="ALTA",$D3852*0.94,
IF($F3852="MEDIA",$D3852*0.9,
IF($F3852="BAJA",$D3852*0.85,
IF($F3852="LIQUIDAR",_xlfn.XLOOKUP(A3852,Rotación!$A:$A,Rotación!$O:$O,0,0,-1),"")))),"")</f>
        <v>31620000</v>
      </c>
      <c r="K3852" s="13" t="str">
        <f>_xlfn.XLOOKUP(A3852,Rotación!$A:$A,Rotación!$P:$P,"",0,-1)</f>
        <v/>
      </c>
      <c r="L3852" s="25" t="e">
        <f t="shared" si="250"/>
        <v>#VALUE!</v>
      </c>
      <c r="M3852" s="26">
        <f t="shared" si="251"/>
        <v>0.77956989247311825</v>
      </c>
    </row>
    <row r="3853" spans="1:13" x14ac:dyDescent="0.3">
      <c r="A3853" t="s">
        <v>10856</v>
      </c>
      <c r="B3853" t="s">
        <v>313</v>
      </c>
      <c r="C3853" t="s">
        <v>313</v>
      </c>
      <c r="D3853">
        <v>12900000</v>
      </c>
      <c r="E3853">
        <v>10200000</v>
      </c>
      <c r="F3853" t="s">
        <v>4033</v>
      </c>
      <c r="G3853" s="13">
        <f>IFERROR(IF($F3853="ALTA",$D3853*1.03,
IF($F3853="MEDIA",$D3853*1,
IF($F3853="BAJA",$D3853*0.92,
IF($F3853="LIQUIDAR",_xlfn.XLOOKUP(A3853,Rotación!$A:$A,Rotación!$O:$O,0,0,-1),"")))),"")</f>
        <v>12900000</v>
      </c>
      <c r="H3853" s="13">
        <f>IFERROR(IF($F3853="ALTA",$D3853*1,
IF($F3853="MEDIA",$D3853*0.97,
IF($F3853="BAJA",$D3853*0.9,
IF($F3853="LIQUIDAR",_xlfn.XLOOKUP(A3853,Rotación!$A:$A,Rotación!$O:$O,0,0,-1),"")))),"")</f>
        <v>12513000</v>
      </c>
      <c r="I3853" s="13">
        <f>IFERROR(IF($F3853="ALTA",$D3853*0.97,
IF($F3853="MEDIA",$D3853*0.94,
IF($F3853="BAJA",$D3853*0.87,
IF($F3853="LIQUIDAR",_xlfn.XLOOKUP(A3853,Rotación!$A:$A,Rotación!$O:$O,0,0,-1),"")))),"")</f>
        <v>12126000</v>
      </c>
      <c r="J3853" s="13">
        <f>IFERROR(IF($F3853="ALTA",$D3853*0.94,
IF($F3853="MEDIA",$D3853*0.9,
IF($F3853="BAJA",$D3853*0.85,
IF($F3853="LIQUIDAR",_xlfn.XLOOKUP(A3853,Rotación!$A:$A,Rotación!$O:$O,0,0,-1),"")))),"")</f>
        <v>11610000</v>
      </c>
      <c r="K3853" s="13" t="str">
        <f>_xlfn.XLOOKUP(A3853,Rotación!$A:$A,Rotación!$P:$P,"",0,-1)</f>
        <v/>
      </c>
      <c r="L3853" s="25" t="e">
        <f t="shared" si="250"/>
        <v>#VALUE!</v>
      </c>
      <c r="M3853" s="26">
        <f t="shared" si="251"/>
        <v>0.79069767441860461</v>
      </c>
    </row>
    <row r="3854" spans="1:13" x14ac:dyDescent="0.3">
      <c r="A3854" t="s">
        <v>10857</v>
      </c>
      <c r="B3854" t="s">
        <v>313</v>
      </c>
      <c r="C3854" t="s">
        <v>313</v>
      </c>
      <c r="D3854">
        <v>13100000</v>
      </c>
      <c r="E3854">
        <v>10800000</v>
      </c>
      <c r="F3854" t="s">
        <v>4033</v>
      </c>
      <c r="G3854" s="13">
        <f>IFERROR(IF($F3854="ALTA",$D3854*1.03,
IF($F3854="MEDIA",$D3854*1,
IF($F3854="BAJA",$D3854*0.92,
IF($F3854="LIQUIDAR",_xlfn.XLOOKUP(A3854,Rotación!$A:$A,Rotación!$O:$O,0,0,-1),"")))),"")</f>
        <v>13100000</v>
      </c>
      <c r="H3854" s="13">
        <f>IFERROR(IF($F3854="ALTA",$D3854*1,
IF($F3854="MEDIA",$D3854*0.97,
IF($F3854="BAJA",$D3854*0.9,
IF($F3854="LIQUIDAR",_xlfn.XLOOKUP(A3854,Rotación!$A:$A,Rotación!$O:$O,0,0,-1),"")))),"")</f>
        <v>12707000</v>
      </c>
      <c r="I3854" s="13">
        <f>IFERROR(IF($F3854="ALTA",$D3854*0.97,
IF($F3854="MEDIA",$D3854*0.94,
IF($F3854="BAJA",$D3854*0.87,
IF($F3854="LIQUIDAR",_xlfn.XLOOKUP(A3854,Rotación!$A:$A,Rotación!$O:$O,0,0,-1),"")))),"")</f>
        <v>12314000</v>
      </c>
      <c r="J3854" s="13">
        <f>IFERROR(IF($F3854="ALTA",$D3854*0.94,
IF($F3854="MEDIA",$D3854*0.9,
IF($F3854="BAJA",$D3854*0.85,
IF($F3854="LIQUIDAR",_xlfn.XLOOKUP(A3854,Rotación!$A:$A,Rotación!$O:$O,0,0,-1),"")))),"")</f>
        <v>11790000</v>
      </c>
      <c r="K3854" s="13" t="str">
        <f>_xlfn.XLOOKUP(A3854,Rotación!$A:$A,Rotación!$P:$P,"",0,-1)</f>
        <v/>
      </c>
      <c r="L3854" s="25" t="e">
        <f t="shared" si="250"/>
        <v>#VALUE!</v>
      </c>
      <c r="M3854" s="26">
        <f t="shared" si="251"/>
        <v>0.82442748091603058</v>
      </c>
    </row>
    <row r="3855" spans="1:13" x14ac:dyDescent="0.3">
      <c r="A3855" t="s">
        <v>10858</v>
      </c>
      <c r="B3855" t="s">
        <v>313</v>
      </c>
      <c r="C3855" t="s">
        <v>313</v>
      </c>
      <c r="D3855">
        <v>15300000</v>
      </c>
      <c r="E3855">
        <v>12000000</v>
      </c>
      <c r="F3855" t="s">
        <v>5391</v>
      </c>
      <c r="G3855" s="13">
        <f>IFERROR(IF($F3855="ALTA",$D3855*1.03,
IF($F3855="MEDIA",$D3855*1,
IF($F3855="BAJA",$D3855*0.92,
IF($F3855="LIQUIDAR",_xlfn.XLOOKUP(A3855,Rotación!$A:$A,Rotación!$O:$O,0,0,-1),"")))),"")</f>
        <v>14076000</v>
      </c>
      <c r="H3855" s="13">
        <f>IFERROR(IF($F3855="ALTA",$D3855*1,
IF($F3855="MEDIA",$D3855*0.97,
IF($F3855="BAJA",$D3855*0.9,
IF($F3855="LIQUIDAR",_xlfn.XLOOKUP(A3855,Rotación!$A:$A,Rotación!$O:$O,0,0,-1),"")))),"")</f>
        <v>13770000</v>
      </c>
      <c r="I3855" s="13">
        <f>IFERROR(IF($F3855="ALTA",$D3855*0.97,
IF($F3855="MEDIA",$D3855*0.94,
IF($F3855="BAJA",$D3855*0.87,
IF($F3855="LIQUIDAR",_xlfn.XLOOKUP(A3855,Rotación!$A:$A,Rotación!$O:$O,0,0,-1),"")))),"")</f>
        <v>13311000</v>
      </c>
      <c r="J3855" s="13">
        <f>IFERROR(IF($F3855="ALTA",$D3855*0.94,
IF($F3855="MEDIA",$D3855*0.9,
IF($F3855="BAJA",$D3855*0.85,
IF($F3855="LIQUIDAR",_xlfn.XLOOKUP(A3855,Rotación!$A:$A,Rotación!$O:$O,0,0,-1),"")))),"")</f>
        <v>13005000</v>
      </c>
      <c r="K3855" s="13" t="str">
        <f>_xlfn.XLOOKUP(A3855,Rotación!$A:$A,Rotación!$P:$P,"",0,-1)</f>
        <v/>
      </c>
      <c r="L3855" s="25" t="e">
        <f t="shared" si="250"/>
        <v>#VALUE!</v>
      </c>
      <c r="M3855" s="26">
        <f t="shared" si="251"/>
        <v>0.78431372549019607</v>
      </c>
    </row>
    <row r="3856" spans="1:13" x14ac:dyDescent="0.3">
      <c r="A3856" t="s">
        <v>10859</v>
      </c>
      <c r="B3856" t="s">
        <v>313</v>
      </c>
      <c r="C3856" t="s">
        <v>313</v>
      </c>
      <c r="D3856">
        <v>13100000</v>
      </c>
      <c r="E3856">
        <v>10300000</v>
      </c>
      <c r="F3856" t="s">
        <v>4033</v>
      </c>
      <c r="G3856" s="13">
        <f>IFERROR(IF($F3856="ALTA",$D3856*1.03,
IF($F3856="MEDIA",$D3856*1,
IF($F3856="BAJA",$D3856*0.92,
IF($F3856="LIQUIDAR",_xlfn.XLOOKUP(A3856,Rotación!$A:$A,Rotación!$O:$O,0,0,-1),"")))),"")</f>
        <v>13100000</v>
      </c>
      <c r="H3856" s="13">
        <f>IFERROR(IF($F3856="ALTA",$D3856*1,
IF($F3856="MEDIA",$D3856*0.97,
IF($F3856="BAJA",$D3856*0.9,
IF($F3856="LIQUIDAR",_xlfn.XLOOKUP(A3856,Rotación!$A:$A,Rotación!$O:$O,0,0,-1),"")))),"")</f>
        <v>12707000</v>
      </c>
      <c r="I3856" s="13">
        <f>IFERROR(IF($F3856="ALTA",$D3856*0.97,
IF($F3856="MEDIA",$D3856*0.94,
IF($F3856="BAJA",$D3856*0.87,
IF($F3856="LIQUIDAR",_xlfn.XLOOKUP(A3856,Rotación!$A:$A,Rotación!$O:$O,0,0,-1),"")))),"")</f>
        <v>12314000</v>
      </c>
      <c r="J3856" s="13">
        <f>IFERROR(IF($F3856="ALTA",$D3856*0.94,
IF($F3856="MEDIA",$D3856*0.9,
IF($F3856="BAJA",$D3856*0.85,
IF($F3856="LIQUIDAR",_xlfn.XLOOKUP(A3856,Rotación!$A:$A,Rotación!$O:$O,0,0,-1),"")))),"")</f>
        <v>11790000</v>
      </c>
      <c r="K3856" s="13">
        <f>_xlfn.XLOOKUP(A3856,Rotación!$A:$A,Rotación!$P:$P,"",0,-1)</f>
        <v>11990000</v>
      </c>
      <c r="L3856" s="25">
        <f t="shared" si="250"/>
        <v>-1110000</v>
      </c>
      <c r="M3856" s="26">
        <f t="shared" si="251"/>
        <v>0.7862595419847328</v>
      </c>
    </row>
    <row r="3857" spans="1:13" x14ac:dyDescent="0.3">
      <c r="A3857" t="s">
        <v>10673</v>
      </c>
      <c r="B3857" t="s">
        <v>313</v>
      </c>
      <c r="C3857" t="s">
        <v>313</v>
      </c>
      <c r="D3857">
        <v>13800000</v>
      </c>
      <c r="E3857">
        <v>10000000</v>
      </c>
      <c r="F3857" t="s">
        <v>4033</v>
      </c>
      <c r="G3857" s="13">
        <f>IFERROR(IF($F3857="ALTA",$D3857*1.03,
IF($F3857="MEDIA",$D3857*1,
IF($F3857="BAJA",$D3857*0.92,
IF($F3857="LIQUIDAR",_xlfn.XLOOKUP(A3857,Rotación!$A:$A,Rotación!$O:$O,0,0,-1),"")))),"")</f>
        <v>13800000</v>
      </c>
      <c r="H3857" s="13">
        <f>IFERROR(IF($F3857="ALTA",$D3857*1,
IF($F3857="MEDIA",$D3857*0.97,
IF($F3857="BAJA",$D3857*0.9,
IF($F3857="LIQUIDAR",_xlfn.XLOOKUP(A3857,Rotación!$A:$A,Rotación!$O:$O,0,0,-1),"")))),"")</f>
        <v>13386000</v>
      </c>
      <c r="I3857" s="13">
        <f>IFERROR(IF($F3857="ALTA",$D3857*0.97,
IF($F3857="MEDIA",$D3857*0.94,
IF($F3857="BAJA",$D3857*0.87,
IF($F3857="LIQUIDAR",_xlfn.XLOOKUP(A3857,Rotación!$A:$A,Rotación!$O:$O,0,0,-1),"")))),"")</f>
        <v>12972000</v>
      </c>
      <c r="J3857" s="13">
        <f>IFERROR(IF($F3857="ALTA",$D3857*0.94,
IF($F3857="MEDIA",$D3857*0.9,
IF($F3857="BAJA",$D3857*0.85,
IF($F3857="LIQUIDAR",_xlfn.XLOOKUP(A3857,Rotación!$A:$A,Rotación!$O:$O,0,0,-1),"")))),"")</f>
        <v>12420000</v>
      </c>
      <c r="K3857" s="13">
        <f>_xlfn.XLOOKUP(A3857,Rotación!$A:$A,Rotación!$P:$P,"",0,-1)</f>
        <v>11990000</v>
      </c>
      <c r="L3857" s="25">
        <f t="shared" si="250"/>
        <v>-1810000</v>
      </c>
      <c r="M3857" s="26">
        <f t="shared" si="251"/>
        <v>0.72463768115942029</v>
      </c>
    </row>
    <row r="3858" spans="1:13" x14ac:dyDescent="0.3">
      <c r="A3858" t="s">
        <v>8397</v>
      </c>
      <c r="B3858" t="s">
        <v>313</v>
      </c>
      <c r="C3858" t="s">
        <v>313</v>
      </c>
      <c r="D3858">
        <v>44700000</v>
      </c>
      <c r="E3858">
        <v>35000000</v>
      </c>
      <c r="F3858" t="s">
        <v>5391</v>
      </c>
      <c r="G3858" s="13">
        <f>IFERROR(IF($F3858="ALTA",$D3858*1.03,
IF($F3858="MEDIA",$D3858*1,
IF($F3858="BAJA",$D3858*0.92,
IF($F3858="LIQUIDAR",_xlfn.XLOOKUP(A3858,Rotación!$A:$A,Rotación!$O:$O,0,0,-1),"")))),"")</f>
        <v>41124000</v>
      </c>
      <c r="H3858" s="13">
        <f>IFERROR(IF($F3858="ALTA",$D3858*1,
IF($F3858="MEDIA",$D3858*0.97,
IF($F3858="BAJA",$D3858*0.9,
IF($F3858="LIQUIDAR",_xlfn.XLOOKUP(A3858,Rotación!$A:$A,Rotación!$O:$O,0,0,-1),"")))),"")</f>
        <v>40230000</v>
      </c>
      <c r="I3858" s="13">
        <f>IFERROR(IF($F3858="ALTA",$D3858*0.97,
IF($F3858="MEDIA",$D3858*0.94,
IF($F3858="BAJA",$D3858*0.87,
IF($F3858="LIQUIDAR",_xlfn.XLOOKUP(A3858,Rotación!$A:$A,Rotación!$O:$O,0,0,-1),"")))),"")</f>
        <v>38889000</v>
      </c>
      <c r="J3858" s="13">
        <f>IFERROR(IF($F3858="ALTA",$D3858*0.94,
IF($F3858="MEDIA",$D3858*0.9,
IF($F3858="BAJA",$D3858*0.85,
IF($F3858="LIQUIDAR",_xlfn.XLOOKUP(A3858,Rotación!$A:$A,Rotación!$O:$O,0,0,-1),"")))),"")</f>
        <v>37995000</v>
      </c>
      <c r="K3858" s="13" t="str">
        <f>_xlfn.XLOOKUP(A3858,Rotación!$A:$A,Rotación!$P:$P,"",0,-1)</f>
        <v/>
      </c>
      <c r="L3858" s="25" t="e">
        <f t="shared" si="250"/>
        <v>#VALUE!</v>
      </c>
      <c r="M3858" s="26">
        <f t="shared" si="251"/>
        <v>0.78299776286353473</v>
      </c>
    </row>
    <row r="3859" spans="1:13" x14ac:dyDescent="0.3">
      <c r="A3859" t="s">
        <v>10860</v>
      </c>
      <c r="B3859" t="s">
        <v>313</v>
      </c>
      <c r="C3859" t="s">
        <v>313</v>
      </c>
      <c r="D3859">
        <v>13500000</v>
      </c>
      <c r="E3859">
        <v>10400000</v>
      </c>
      <c r="F3859" t="s">
        <v>5391</v>
      </c>
      <c r="G3859" s="13">
        <f>IFERROR(IF($F3859="ALTA",$D3859*1.03,
IF($F3859="MEDIA",$D3859*1,
IF($F3859="BAJA",$D3859*0.92,
IF($F3859="LIQUIDAR",_xlfn.XLOOKUP(A3859,Rotación!$A:$A,Rotación!$O:$O,0,0,-1),"")))),"")</f>
        <v>12420000</v>
      </c>
      <c r="H3859" s="13">
        <f>IFERROR(IF($F3859="ALTA",$D3859*1,
IF($F3859="MEDIA",$D3859*0.97,
IF($F3859="BAJA",$D3859*0.9,
IF($F3859="LIQUIDAR",_xlfn.XLOOKUP(A3859,Rotación!$A:$A,Rotación!$O:$O,0,0,-1),"")))),"")</f>
        <v>12150000</v>
      </c>
      <c r="I3859" s="13">
        <f>IFERROR(IF($F3859="ALTA",$D3859*0.97,
IF($F3859="MEDIA",$D3859*0.94,
IF($F3859="BAJA",$D3859*0.87,
IF($F3859="LIQUIDAR",_xlfn.XLOOKUP(A3859,Rotación!$A:$A,Rotación!$O:$O,0,0,-1),"")))),"")</f>
        <v>11745000</v>
      </c>
      <c r="J3859" s="13">
        <f>IFERROR(IF($F3859="ALTA",$D3859*0.94,
IF($F3859="MEDIA",$D3859*0.9,
IF($F3859="BAJA",$D3859*0.85,
IF($F3859="LIQUIDAR",_xlfn.XLOOKUP(A3859,Rotación!$A:$A,Rotación!$O:$O,0,0,-1),"")))),"")</f>
        <v>11475000</v>
      </c>
      <c r="K3859" s="13" t="str">
        <f>_xlfn.XLOOKUP(A3859,Rotación!$A:$A,Rotación!$P:$P,"",0,-1)</f>
        <v/>
      </c>
      <c r="L3859" s="25" t="e">
        <f t="shared" si="250"/>
        <v>#VALUE!</v>
      </c>
      <c r="M3859" s="26">
        <f t="shared" si="251"/>
        <v>0.77037037037037037</v>
      </c>
    </row>
    <row r="3860" spans="1:13" x14ac:dyDescent="0.3">
      <c r="A3860" t="s">
        <v>6295</v>
      </c>
      <c r="B3860" t="s">
        <v>313</v>
      </c>
      <c r="C3860" t="s">
        <v>313</v>
      </c>
      <c r="D3860">
        <v>13500000</v>
      </c>
      <c r="E3860">
        <v>10400000</v>
      </c>
      <c r="F3860" t="s">
        <v>5391</v>
      </c>
      <c r="G3860" s="13">
        <f>IFERROR(IF($F3860="ALTA",$D3860*1.03,
IF($F3860="MEDIA",$D3860*1,
IF($F3860="BAJA",$D3860*0.92,
IF($F3860="LIQUIDAR",_xlfn.XLOOKUP(A3860,Rotación!$A:$A,Rotación!$O:$O,0,0,-1),"")))),"")</f>
        <v>12420000</v>
      </c>
      <c r="H3860" s="13">
        <f>IFERROR(IF($F3860="ALTA",$D3860*1,
IF($F3860="MEDIA",$D3860*0.97,
IF($F3860="BAJA",$D3860*0.9,
IF($F3860="LIQUIDAR",_xlfn.XLOOKUP(A3860,Rotación!$A:$A,Rotación!$O:$O,0,0,-1),"")))),"")</f>
        <v>12150000</v>
      </c>
      <c r="I3860" s="13">
        <f>IFERROR(IF($F3860="ALTA",$D3860*0.97,
IF($F3860="MEDIA",$D3860*0.94,
IF($F3860="BAJA",$D3860*0.87,
IF($F3860="LIQUIDAR",_xlfn.XLOOKUP(A3860,Rotación!$A:$A,Rotación!$O:$O,0,0,-1),"")))),"")</f>
        <v>11745000</v>
      </c>
      <c r="J3860" s="13">
        <f>IFERROR(IF($F3860="ALTA",$D3860*0.94,
IF($F3860="MEDIA",$D3860*0.9,
IF($F3860="BAJA",$D3860*0.85,
IF($F3860="LIQUIDAR",_xlfn.XLOOKUP(A3860,Rotación!$A:$A,Rotación!$O:$O,0,0,-1),"")))),"")</f>
        <v>11475000</v>
      </c>
      <c r="K3860" s="13" t="str">
        <f>_xlfn.XLOOKUP(A3860,Rotación!$A:$A,Rotación!$P:$P,"",0,-1)</f>
        <v/>
      </c>
      <c r="L3860" s="25" t="e">
        <f t="shared" si="250"/>
        <v>#VALUE!</v>
      </c>
      <c r="M3860" s="26">
        <f t="shared" si="251"/>
        <v>0.77037037037037037</v>
      </c>
    </row>
    <row r="3861" spans="1:13" x14ac:dyDescent="0.3">
      <c r="A3861" t="s">
        <v>10861</v>
      </c>
      <c r="B3861" t="s">
        <v>313</v>
      </c>
      <c r="C3861" t="s">
        <v>313</v>
      </c>
      <c r="D3861">
        <v>8400000</v>
      </c>
      <c r="E3861">
        <v>6500000</v>
      </c>
      <c r="F3861" t="s">
        <v>4033</v>
      </c>
      <c r="G3861" s="13">
        <f>IFERROR(IF($F3861="ALTA",$D3861*1.03,
IF($F3861="MEDIA",$D3861*1,
IF($F3861="BAJA",$D3861*0.92,
IF($F3861="LIQUIDAR",_xlfn.XLOOKUP(A3861,Rotación!$A:$A,Rotación!$O:$O,0,0,-1),"")))),"")</f>
        <v>8400000</v>
      </c>
      <c r="H3861" s="13">
        <f>IFERROR(IF($F3861="ALTA",$D3861*1,
IF($F3861="MEDIA",$D3861*0.97,
IF($F3861="BAJA",$D3861*0.9,
IF($F3861="LIQUIDAR",_xlfn.XLOOKUP(A3861,Rotación!$A:$A,Rotación!$O:$O,0,0,-1),"")))),"")</f>
        <v>8148000</v>
      </c>
      <c r="I3861" s="13">
        <f>IFERROR(IF($F3861="ALTA",$D3861*0.97,
IF($F3861="MEDIA",$D3861*0.94,
IF($F3861="BAJA",$D3861*0.87,
IF($F3861="LIQUIDAR",_xlfn.XLOOKUP(A3861,Rotación!$A:$A,Rotación!$O:$O,0,0,-1),"")))),"")</f>
        <v>7896000</v>
      </c>
      <c r="J3861" s="13">
        <f>IFERROR(IF($F3861="ALTA",$D3861*0.94,
IF($F3861="MEDIA",$D3861*0.9,
IF($F3861="BAJA",$D3861*0.85,
IF($F3861="LIQUIDAR",_xlfn.XLOOKUP(A3861,Rotación!$A:$A,Rotación!$O:$O,0,0,-1),"")))),"")</f>
        <v>7560000</v>
      </c>
      <c r="K3861" s="13" t="str">
        <f>_xlfn.XLOOKUP(A3861,Rotación!$A:$A,Rotación!$P:$P,"",0,-1)</f>
        <v/>
      </c>
      <c r="L3861" s="25" t="e">
        <f t="shared" si="250"/>
        <v>#VALUE!</v>
      </c>
      <c r="M3861" s="26">
        <f t="shared" si="251"/>
        <v>0.77380952380952384</v>
      </c>
    </row>
    <row r="3862" spans="1:13" x14ac:dyDescent="0.3">
      <c r="A3862" t="s">
        <v>4709</v>
      </c>
      <c r="B3862" t="s">
        <v>36</v>
      </c>
      <c r="C3862" t="s">
        <v>4399</v>
      </c>
      <c r="D3862">
        <v>8600000</v>
      </c>
      <c r="E3862">
        <v>6800000</v>
      </c>
      <c r="F3862" t="s">
        <v>4033</v>
      </c>
      <c r="G3862" s="13">
        <f>IFERROR(IF($F3862="ALTA",$D3862*1.03,
IF($F3862="MEDIA",$D3862*1,
IF($F3862="BAJA",$D3862*0.92,
IF($F3862="LIQUIDAR",_xlfn.XLOOKUP(A3862,Rotación!$A:$A,Rotación!$O:$O,0,0,-1),"")))),"")</f>
        <v>8600000</v>
      </c>
      <c r="H3862" s="13">
        <f>IFERROR(IF($F3862="ALTA",$D3862*1,
IF($F3862="MEDIA",$D3862*0.97,
IF($F3862="BAJA",$D3862*0.9,
IF($F3862="LIQUIDAR",_xlfn.XLOOKUP(A3862,Rotación!$A:$A,Rotación!$O:$O,0,0,-1),"")))),"")</f>
        <v>8342000</v>
      </c>
      <c r="I3862" s="13">
        <f>IFERROR(IF($F3862="ALTA",$D3862*0.97,
IF($F3862="MEDIA",$D3862*0.94,
IF($F3862="BAJA",$D3862*0.87,
IF($F3862="LIQUIDAR",_xlfn.XLOOKUP(A3862,Rotación!$A:$A,Rotación!$O:$O,0,0,-1),"")))),"")</f>
        <v>8084000</v>
      </c>
      <c r="J3862" s="13">
        <f>IFERROR(IF($F3862="ALTA",$D3862*0.94,
IF($F3862="MEDIA",$D3862*0.9,
IF($F3862="BAJA",$D3862*0.85,
IF($F3862="LIQUIDAR",_xlfn.XLOOKUP(A3862,Rotación!$A:$A,Rotación!$O:$O,0,0,-1),"")))),"")</f>
        <v>7740000</v>
      </c>
      <c r="K3862" s="13" t="str">
        <f>_xlfn.XLOOKUP(A3862,Rotación!$A:$A,Rotación!$P:$P,"",0,-1)</f>
        <v/>
      </c>
      <c r="L3862" s="25" t="e">
        <f t="shared" si="250"/>
        <v>#VALUE!</v>
      </c>
      <c r="M3862" s="26">
        <f t="shared" si="251"/>
        <v>0.79069767441860461</v>
      </c>
    </row>
    <row r="3863" spans="1:13" x14ac:dyDescent="0.3">
      <c r="A3863" t="s">
        <v>10862</v>
      </c>
      <c r="B3863" t="s">
        <v>313</v>
      </c>
      <c r="C3863" t="s">
        <v>313</v>
      </c>
      <c r="D3863">
        <v>15000000</v>
      </c>
      <c r="E3863">
        <v>11200000</v>
      </c>
      <c r="F3863" t="s">
        <v>4033</v>
      </c>
      <c r="G3863" s="13">
        <f>IFERROR(IF($F3863="ALTA",$D3863*1.03,
IF($F3863="MEDIA",$D3863*1,
IF($F3863="BAJA",$D3863*0.92,
IF($F3863="LIQUIDAR",_xlfn.XLOOKUP(A3863,Rotación!$A:$A,Rotación!$O:$O,0,0,-1),"")))),"")</f>
        <v>15000000</v>
      </c>
      <c r="H3863" s="13">
        <f>IFERROR(IF($F3863="ALTA",$D3863*1,
IF($F3863="MEDIA",$D3863*0.97,
IF($F3863="BAJA",$D3863*0.9,
IF($F3863="LIQUIDAR",_xlfn.XLOOKUP(A3863,Rotación!$A:$A,Rotación!$O:$O,0,0,-1),"")))),"")</f>
        <v>14550000</v>
      </c>
      <c r="I3863" s="13">
        <f>IFERROR(IF($F3863="ALTA",$D3863*0.97,
IF($F3863="MEDIA",$D3863*0.94,
IF($F3863="BAJA",$D3863*0.87,
IF($F3863="LIQUIDAR",_xlfn.XLOOKUP(A3863,Rotación!$A:$A,Rotación!$O:$O,0,0,-1),"")))),"")</f>
        <v>14100000</v>
      </c>
      <c r="J3863" s="13">
        <f>IFERROR(IF($F3863="ALTA",$D3863*0.94,
IF($F3863="MEDIA",$D3863*0.9,
IF($F3863="BAJA",$D3863*0.85,
IF($F3863="LIQUIDAR",_xlfn.XLOOKUP(A3863,Rotación!$A:$A,Rotación!$O:$O,0,0,-1),"")))),"")</f>
        <v>13500000</v>
      </c>
      <c r="K3863" s="13" t="str">
        <f>_xlfn.XLOOKUP(A3863,Rotación!$A:$A,Rotación!$P:$P,"",0,-1)</f>
        <v/>
      </c>
      <c r="L3863" s="25" t="e">
        <f t="shared" si="250"/>
        <v>#VALUE!</v>
      </c>
      <c r="M3863" s="26">
        <f t="shared" si="251"/>
        <v>0.7466666666666667</v>
      </c>
    </row>
    <row r="3864" spans="1:13" x14ac:dyDescent="0.3">
      <c r="A3864" t="s">
        <v>10863</v>
      </c>
      <c r="B3864" t="s">
        <v>313</v>
      </c>
      <c r="C3864" t="s">
        <v>313</v>
      </c>
      <c r="D3864">
        <v>8300000</v>
      </c>
      <c r="E3864">
        <v>6500000</v>
      </c>
      <c r="F3864" t="s">
        <v>4033</v>
      </c>
      <c r="G3864" s="13">
        <f>IFERROR(IF($F3864="ALTA",$D3864*1.03,
IF($F3864="MEDIA",$D3864*1,
IF($F3864="BAJA",$D3864*0.92,
IF($F3864="LIQUIDAR",_xlfn.XLOOKUP(A3864,Rotación!$A:$A,Rotación!$O:$O,0,0,-1),"")))),"")</f>
        <v>8300000</v>
      </c>
      <c r="H3864" s="13">
        <f>IFERROR(IF($F3864="ALTA",$D3864*1,
IF($F3864="MEDIA",$D3864*0.97,
IF($F3864="BAJA",$D3864*0.9,
IF($F3864="LIQUIDAR",_xlfn.XLOOKUP(A3864,Rotación!$A:$A,Rotación!$O:$O,0,0,-1),"")))),"")</f>
        <v>8051000</v>
      </c>
      <c r="I3864" s="13">
        <f>IFERROR(IF($F3864="ALTA",$D3864*0.97,
IF($F3864="MEDIA",$D3864*0.94,
IF($F3864="BAJA",$D3864*0.87,
IF($F3864="LIQUIDAR",_xlfn.XLOOKUP(A3864,Rotación!$A:$A,Rotación!$O:$O,0,0,-1),"")))),"")</f>
        <v>7802000</v>
      </c>
      <c r="J3864" s="13">
        <f>IFERROR(IF($F3864="ALTA",$D3864*0.94,
IF($F3864="MEDIA",$D3864*0.9,
IF($F3864="BAJA",$D3864*0.85,
IF($F3864="LIQUIDAR",_xlfn.XLOOKUP(A3864,Rotación!$A:$A,Rotación!$O:$O,0,0,-1),"")))),"")</f>
        <v>7470000</v>
      </c>
      <c r="K3864" s="13" t="str">
        <f>_xlfn.XLOOKUP(A3864,Rotación!$A:$A,Rotación!$P:$P,"",0,-1)</f>
        <v/>
      </c>
      <c r="L3864" s="25" t="e">
        <f t="shared" si="250"/>
        <v>#VALUE!</v>
      </c>
      <c r="M3864" s="26">
        <f t="shared" si="251"/>
        <v>0.7831325301204819</v>
      </c>
    </row>
    <row r="3865" spans="1:13" x14ac:dyDescent="0.3">
      <c r="A3865" t="s">
        <v>10864</v>
      </c>
      <c r="B3865" t="s">
        <v>313</v>
      </c>
      <c r="C3865" t="s">
        <v>313</v>
      </c>
      <c r="D3865">
        <v>18200000</v>
      </c>
      <c r="E3865">
        <v>14250000</v>
      </c>
      <c r="F3865" t="s">
        <v>5391</v>
      </c>
      <c r="G3865" s="13">
        <f>IFERROR(IF($F3865="ALTA",$D3865*1.03,
IF($F3865="MEDIA",$D3865*1,
IF($F3865="BAJA",$D3865*0.92,
IF($F3865="LIQUIDAR",_xlfn.XLOOKUP(A3865,Rotación!$A:$A,Rotación!$O:$O,0,0,-1),"")))),"")</f>
        <v>16744000</v>
      </c>
      <c r="H3865" s="13">
        <f>IFERROR(IF($F3865="ALTA",$D3865*1,
IF($F3865="MEDIA",$D3865*0.97,
IF($F3865="BAJA",$D3865*0.9,
IF($F3865="LIQUIDAR",_xlfn.XLOOKUP(A3865,Rotación!$A:$A,Rotación!$O:$O,0,0,-1),"")))),"")</f>
        <v>16380000</v>
      </c>
      <c r="I3865" s="13">
        <f>IFERROR(IF($F3865="ALTA",$D3865*0.97,
IF($F3865="MEDIA",$D3865*0.94,
IF($F3865="BAJA",$D3865*0.87,
IF($F3865="LIQUIDAR",_xlfn.XLOOKUP(A3865,Rotación!$A:$A,Rotación!$O:$O,0,0,-1),"")))),"")</f>
        <v>15834000</v>
      </c>
      <c r="J3865" s="13">
        <f>IFERROR(IF($F3865="ALTA",$D3865*0.94,
IF($F3865="MEDIA",$D3865*0.9,
IF($F3865="BAJA",$D3865*0.85,
IF($F3865="LIQUIDAR",_xlfn.XLOOKUP(A3865,Rotación!$A:$A,Rotación!$O:$O,0,0,-1),"")))),"")</f>
        <v>15470000</v>
      </c>
      <c r="K3865" s="13" t="str">
        <f>_xlfn.XLOOKUP(A3865,Rotación!$A:$A,Rotación!$P:$P,"",0,-1)</f>
        <v/>
      </c>
      <c r="L3865" s="25" t="e">
        <f t="shared" si="250"/>
        <v>#VALUE!</v>
      </c>
      <c r="M3865" s="26">
        <f t="shared" si="251"/>
        <v>0.78296703296703296</v>
      </c>
    </row>
    <row r="3866" spans="1:13" x14ac:dyDescent="0.3">
      <c r="A3866" t="s">
        <v>10865</v>
      </c>
      <c r="B3866" t="s">
        <v>313</v>
      </c>
      <c r="C3866" t="s">
        <v>313</v>
      </c>
      <c r="D3866">
        <v>9000000</v>
      </c>
      <c r="E3866">
        <v>6500000</v>
      </c>
      <c r="F3866" t="s">
        <v>5391</v>
      </c>
      <c r="G3866" s="13">
        <f>IFERROR(IF($F3866="ALTA",$D3866*1.03,
IF($F3866="MEDIA",$D3866*1,
IF($F3866="BAJA",$D3866*0.92,
IF($F3866="LIQUIDAR",_xlfn.XLOOKUP(A3866,Rotación!$A:$A,Rotación!$O:$O,0,0,-1),"")))),"")</f>
        <v>8280000</v>
      </c>
      <c r="H3866" s="13">
        <f>IFERROR(IF($F3866="ALTA",$D3866*1,
IF($F3866="MEDIA",$D3866*0.97,
IF($F3866="BAJA",$D3866*0.9,
IF($F3866="LIQUIDAR",_xlfn.XLOOKUP(A3866,Rotación!$A:$A,Rotación!$O:$O,0,0,-1),"")))),"")</f>
        <v>8100000</v>
      </c>
      <c r="I3866" s="13">
        <f>IFERROR(IF($F3866="ALTA",$D3866*0.97,
IF($F3866="MEDIA",$D3866*0.94,
IF($F3866="BAJA",$D3866*0.87,
IF($F3866="LIQUIDAR",_xlfn.XLOOKUP(A3866,Rotación!$A:$A,Rotación!$O:$O,0,0,-1),"")))),"")</f>
        <v>7830000</v>
      </c>
      <c r="J3866" s="13">
        <f>IFERROR(IF($F3866="ALTA",$D3866*0.94,
IF($F3866="MEDIA",$D3866*0.9,
IF($F3866="BAJA",$D3866*0.85,
IF($F3866="LIQUIDAR",_xlfn.XLOOKUP(A3866,Rotación!$A:$A,Rotación!$O:$O,0,0,-1),"")))),"")</f>
        <v>7650000</v>
      </c>
      <c r="K3866" s="13" t="str">
        <f>_xlfn.XLOOKUP(A3866,Rotación!$A:$A,Rotación!$P:$P,"",0,-1)</f>
        <v/>
      </c>
      <c r="L3866" s="25" t="e">
        <f t="shared" si="250"/>
        <v>#VALUE!</v>
      </c>
      <c r="M3866" s="26">
        <f t="shared" si="251"/>
        <v>0.72222222222222221</v>
      </c>
    </row>
    <row r="3867" spans="1:13" x14ac:dyDescent="0.3">
      <c r="A3867" t="s">
        <v>10866</v>
      </c>
      <c r="B3867" t="s">
        <v>313</v>
      </c>
      <c r="C3867" t="s">
        <v>313</v>
      </c>
      <c r="D3867">
        <v>12100000</v>
      </c>
      <c r="E3867">
        <v>10000000</v>
      </c>
      <c r="F3867" t="s">
        <v>4033</v>
      </c>
      <c r="G3867" s="13">
        <f>IFERROR(IF($F3867="ALTA",$D3867*1.03,
IF($F3867="MEDIA",$D3867*1,
IF($F3867="BAJA",$D3867*0.92,
IF($F3867="LIQUIDAR",_xlfn.XLOOKUP(A3867,Rotación!$A:$A,Rotación!$O:$O,0,0,-1),"")))),"")</f>
        <v>12100000</v>
      </c>
      <c r="H3867" s="13">
        <f>IFERROR(IF($F3867="ALTA",$D3867*1,
IF($F3867="MEDIA",$D3867*0.97,
IF($F3867="BAJA",$D3867*0.9,
IF($F3867="LIQUIDAR",_xlfn.XLOOKUP(A3867,Rotación!$A:$A,Rotación!$O:$O,0,0,-1),"")))),"")</f>
        <v>11737000</v>
      </c>
      <c r="I3867" s="13">
        <f>IFERROR(IF($F3867="ALTA",$D3867*0.97,
IF($F3867="MEDIA",$D3867*0.94,
IF($F3867="BAJA",$D3867*0.87,
IF($F3867="LIQUIDAR",_xlfn.XLOOKUP(A3867,Rotación!$A:$A,Rotación!$O:$O,0,0,-1),"")))),"")</f>
        <v>11374000</v>
      </c>
      <c r="J3867" s="13">
        <f>IFERROR(IF($F3867="ALTA",$D3867*0.94,
IF($F3867="MEDIA",$D3867*0.9,
IF($F3867="BAJA",$D3867*0.85,
IF($F3867="LIQUIDAR",_xlfn.XLOOKUP(A3867,Rotación!$A:$A,Rotación!$O:$O,0,0,-1),"")))),"")</f>
        <v>10890000</v>
      </c>
      <c r="K3867" s="13" t="str">
        <f>_xlfn.XLOOKUP(A3867,Rotación!$A:$A,Rotación!$P:$P,"",0,-1)</f>
        <v/>
      </c>
      <c r="L3867" s="25" t="e">
        <f t="shared" si="250"/>
        <v>#VALUE!</v>
      </c>
      <c r="M3867" s="26">
        <f t="shared" si="251"/>
        <v>0.82644628099173556</v>
      </c>
    </row>
    <row r="3868" spans="1:13" x14ac:dyDescent="0.3">
      <c r="A3868" t="s">
        <v>597</v>
      </c>
      <c r="B3868" t="s">
        <v>313</v>
      </c>
      <c r="C3868" t="s">
        <v>313</v>
      </c>
      <c r="D3868">
        <v>22000000</v>
      </c>
      <c r="E3868">
        <v>17000000</v>
      </c>
      <c r="F3868" t="s">
        <v>4033</v>
      </c>
      <c r="G3868" s="13">
        <f>IFERROR(IF($F3868="ALTA",$D3868*1.03,
IF($F3868="MEDIA",$D3868*1,
IF($F3868="BAJA",$D3868*0.92,
IF($F3868="LIQUIDAR",_xlfn.XLOOKUP(A3868,Rotación!$A:$A,Rotación!$O:$O,0,0,-1),"")))),"")</f>
        <v>22000000</v>
      </c>
      <c r="H3868" s="13">
        <f>IFERROR(IF($F3868="ALTA",$D3868*1,
IF($F3868="MEDIA",$D3868*0.97,
IF($F3868="BAJA",$D3868*0.9,
IF($F3868="LIQUIDAR",_xlfn.XLOOKUP(A3868,Rotación!$A:$A,Rotación!$O:$O,0,0,-1),"")))),"")</f>
        <v>21340000</v>
      </c>
      <c r="I3868" s="13">
        <f>IFERROR(IF($F3868="ALTA",$D3868*0.97,
IF($F3868="MEDIA",$D3868*0.94,
IF($F3868="BAJA",$D3868*0.87,
IF($F3868="LIQUIDAR",_xlfn.XLOOKUP(A3868,Rotación!$A:$A,Rotación!$O:$O,0,0,-1),"")))),"")</f>
        <v>20680000</v>
      </c>
      <c r="J3868" s="13">
        <f>IFERROR(IF($F3868="ALTA",$D3868*0.94,
IF($F3868="MEDIA",$D3868*0.9,
IF($F3868="BAJA",$D3868*0.85,
IF($F3868="LIQUIDAR",_xlfn.XLOOKUP(A3868,Rotación!$A:$A,Rotación!$O:$O,0,0,-1),"")))),"")</f>
        <v>19800000</v>
      </c>
      <c r="K3868" s="13" t="str">
        <f>_xlfn.XLOOKUP(A3868,Rotación!$A:$A,Rotación!$P:$P,"",0,-1)</f>
        <v/>
      </c>
      <c r="L3868" s="25" t="e">
        <f t="shared" si="250"/>
        <v>#VALUE!</v>
      </c>
      <c r="M3868" s="26">
        <f t="shared" si="251"/>
        <v>0.77272727272727271</v>
      </c>
    </row>
    <row r="3869" spans="1:13" x14ac:dyDescent="0.3">
      <c r="A3869" t="s">
        <v>10867</v>
      </c>
      <c r="B3869" t="s">
        <v>313</v>
      </c>
      <c r="C3869" t="s">
        <v>313</v>
      </c>
      <c r="D3869">
        <v>8300000</v>
      </c>
      <c r="E3869">
        <v>6800000</v>
      </c>
      <c r="F3869" t="s">
        <v>4033</v>
      </c>
      <c r="G3869" s="13">
        <f>IFERROR(IF($F3869="ALTA",$D3869*1.03,
IF($F3869="MEDIA",$D3869*1,
IF($F3869="BAJA",$D3869*0.92,
IF($F3869="LIQUIDAR",_xlfn.XLOOKUP(A3869,Rotación!$A:$A,Rotación!$O:$O,0,0,-1),"")))),"")</f>
        <v>8300000</v>
      </c>
      <c r="H3869" s="13">
        <f>IFERROR(IF($F3869="ALTA",$D3869*1,
IF($F3869="MEDIA",$D3869*0.97,
IF($F3869="BAJA",$D3869*0.9,
IF($F3869="LIQUIDAR",_xlfn.XLOOKUP(A3869,Rotación!$A:$A,Rotación!$O:$O,0,0,-1),"")))),"")</f>
        <v>8051000</v>
      </c>
      <c r="I3869" s="13">
        <f>IFERROR(IF($F3869="ALTA",$D3869*0.97,
IF($F3869="MEDIA",$D3869*0.94,
IF($F3869="BAJA",$D3869*0.87,
IF($F3869="LIQUIDAR",_xlfn.XLOOKUP(A3869,Rotación!$A:$A,Rotación!$O:$O,0,0,-1),"")))),"")</f>
        <v>7802000</v>
      </c>
      <c r="J3869" s="13">
        <f>IFERROR(IF($F3869="ALTA",$D3869*0.94,
IF($F3869="MEDIA",$D3869*0.9,
IF($F3869="BAJA",$D3869*0.85,
IF($F3869="LIQUIDAR",_xlfn.XLOOKUP(A3869,Rotación!$A:$A,Rotación!$O:$O,0,0,-1),"")))),"")</f>
        <v>7470000</v>
      </c>
      <c r="K3869" s="13" t="str">
        <f>_xlfn.XLOOKUP(A3869,Rotación!$A:$A,Rotación!$P:$P,"",0,-1)</f>
        <v/>
      </c>
      <c r="L3869" s="25" t="e">
        <f t="shared" si="250"/>
        <v>#VALUE!</v>
      </c>
      <c r="M3869" s="26">
        <f t="shared" si="251"/>
        <v>0.81927710843373491</v>
      </c>
    </row>
    <row r="3870" spans="1:13" x14ac:dyDescent="0.3">
      <c r="A3870" t="s">
        <v>4870</v>
      </c>
      <c r="B3870" t="s">
        <v>313</v>
      </c>
      <c r="C3870" t="s">
        <v>313</v>
      </c>
      <c r="D3870">
        <v>16900000</v>
      </c>
      <c r="E3870">
        <v>13000000</v>
      </c>
      <c r="F3870" t="s">
        <v>4033</v>
      </c>
      <c r="G3870" s="13">
        <f>IFERROR(IF($F3870="ALTA",$D3870*1.03,
IF($F3870="MEDIA",$D3870*1,
IF($F3870="BAJA",$D3870*0.92,
IF($F3870="LIQUIDAR",_xlfn.XLOOKUP(A3870,Rotación!$A:$A,Rotación!$O:$O,0,0,-1),"")))),"")</f>
        <v>16900000</v>
      </c>
      <c r="H3870" s="13">
        <f>IFERROR(IF($F3870="ALTA",$D3870*1,
IF($F3870="MEDIA",$D3870*0.97,
IF($F3870="BAJA",$D3870*0.9,
IF($F3870="LIQUIDAR",_xlfn.XLOOKUP(A3870,Rotación!$A:$A,Rotación!$O:$O,0,0,-1),"")))),"")</f>
        <v>16393000</v>
      </c>
      <c r="I3870" s="13">
        <f>IFERROR(IF($F3870="ALTA",$D3870*0.97,
IF($F3870="MEDIA",$D3870*0.94,
IF($F3870="BAJA",$D3870*0.87,
IF($F3870="LIQUIDAR",_xlfn.XLOOKUP(A3870,Rotación!$A:$A,Rotación!$O:$O,0,0,-1),"")))),"")</f>
        <v>15886000</v>
      </c>
      <c r="J3870" s="13">
        <f>IFERROR(IF($F3870="ALTA",$D3870*0.94,
IF($F3870="MEDIA",$D3870*0.9,
IF($F3870="BAJA",$D3870*0.85,
IF($F3870="LIQUIDAR",_xlfn.XLOOKUP(A3870,Rotación!$A:$A,Rotación!$O:$O,0,0,-1),"")))),"")</f>
        <v>15210000</v>
      </c>
      <c r="K3870" s="13" t="str">
        <f>_xlfn.XLOOKUP(A3870,Rotación!$A:$A,Rotación!$P:$P,"",0,-1)</f>
        <v/>
      </c>
      <c r="L3870" s="25" t="e">
        <f t="shared" si="250"/>
        <v>#VALUE!</v>
      </c>
      <c r="M3870" s="26">
        <f t="shared" si="251"/>
        <v>0.76923076923076927</v>
      </c>
    </row>
    <row r="3871" spans="1:13" x14ac:dyDescent="0.3">
      <c r="A3871" t="s">
        <v>10868</v>
      </c>
      <c r="B3871" t="s">
        <v>313</v>
      </c>
      <c r="C3871" t="s">
        <v>313</v>
      </c>
      <c r="D3871">
        <v>18600000</v>
      </c>
      <c r="E3871">
        <v>14500000</v>
      </c>
      <c r="F3871" t="s">
        <v>4033</v>
      </c>
      <c r="G3871" s="13">
        <f>IFERROR(IF($F3871="ALTA",$D3871*1.03,
IF($F3871="MEDIA",$D3871*1,
IF($F3871="BAJA",$D3871*0.92,
IF($F3871="LIQUIDAR",_xlfn.XLOOKUP(A3871,Rotación!$A:$A,Rotación!$O:$O,0,0,-1),"")))),"")</f>
        <v>18600000</v>
      </c>
      <c r="H3871" s="13">
        <f>IFERROR(IF($F3871="ALTA",$D3871*1,
IF($F3871="MEDIA",$D3871*0.97,
IF($F3871="BAJA",$D3871*0.9,
IF($F3871="LIQUIDAR",_xlfn.XLOOKUP(A3871,Rotación!$A:$A,Rotación!$O:$O,0,0,-1),"")))),"")</f>
        <v>18042000</v>
      </c>
      <c r="I3871" s="13">
        <f>IFERROR(IF($F3871="ALTA",$D3871*0.97,
IF($F3871="MEDIA",$D3871*0.94,
IF($F3871="BAJA",$D3871*0.87,
IF($F3871="LIQUIDAR",_xlfn.XLOOKUP(A3871,Rotación!$A:$A,Rotación!$O:$O,0,0,-1),"")))),"")</f>
        <v>17484000</v>
      </c>
      <c r="J3871" s="13">
        <f>IFERROR(IF($F3871="ALTA",$D3871*0.94,
IF($F3871="MEDIA",$D3871*0.9,
IF($F3871="BAJA",$D3871*0.85,
IF($F3871="LIQUIDAR",_xlfn.XLOOKUP(A3871,Rotación!$A:$A,Rotación!$O:$O,0,0,-1),"")))),"")</f>
        <v>16740000</v>
      </c>
      <c r="K3871" s="13" t="str">
        <f>_xlfn.XLOOKUP(A3871,Rotación!$A:$A,Rotación!$P:$P,"",0,-1)</f>
        <v/>
      </c>
      <c r="L3871" s="25" t="e">
        <f t="shared" si="250"/>
        <v>#VALUE!</v>
      </c>
      <c r="M3871" s="26">
        <f t="shared" si="251"/>
        <v>0.77956989247311825</v>
      </c>
    </row>
    <row r="3872" spans="1:13" x14ac:dyDescent="0.3">
      <c r="A3872" t="s">
        <v>10869</v>
      </c>
      <c r="B3872" t="s">
        <v>313</v>
      </c>
      <c r="C3872" t="s">
        <v>313</v>
      </c>
      <c r="D3872">
        <v>10900000</v>
      </c>
      <c r="E3872">
        <v>9000000</v>
      </c>
      <c r="F3872" t="s">
        <v>5390</v>
      </c>
      <c r="G3872" s="13">
        <f>IFERROR(IF($F3872="ALTA",$D3872*1.03,
IF($F3872="MEDIA",$D3872*1,
IF($F3872="BAJA",$D3872*0.92,
IF($F3872="LIQUIDAR",_xlfn.XLOOKUP(A3872,Rotación!$A:$A,Rotación!$O:$O,0,0,-1),"")))),"")</f>
        <v>11227000</v>
      </c>
      <c r="H3872" s="13">
        <f>IFERROR(IF($F3872="ALTA",$D3872*1,
IF($F3872="MEDIA",$D3872*0.97,
IF($F3872="BAJA",$D3872*0.9,
IF($F3872="LIQUIDAR",_xlfn.XLOOKUP(A3872,Rotación!$A:$A,Rotación!$O:$O,0,0,-1),"")))),"")</f>
        <v>10900000</v>
      </c>
      <c r="I3872" s="13">
        <f>IFERROR(IF($F3872="ALTA",$D3872*0.97,
IF($F3872="MEDIA",$D3872*0.94,
IF($F3872="BAJA",$D3872*0.87,
IF($F3872="LIQUIDAR",_xlfn.XLOOKUP(A3872,Rotación!$A:$A,Rotación!$O:$O,0,0,-1),"")))),"")</f>
        <v>10573000</v>
      </c>
      <c r="J3872" s="13">
        <f>IFERROR(IF($F3872="ALTA",$D3872*0.94,
IF($F3872="MEDIA",$D3872*0.9,
IF($F3872="BAJA",$D3872*0.85,
IF($F3872="LIQUIDAR",_xlfn.XLOOKUP(A3872,Rotación!$A:$A,Rotación!$O:$O,0,0,-1),"")))),"")</f>
        <v>10246000</v>
      </c>
      <c r="K3872" s="13" t="str">
        <f>_xlfn.XLOOKUP(A3872,Rotación!$A:$A,Rotación!$P:$P,"",0,-1)</f>
        <v/>
      </c>
      <c r="L3872" s="25" t="e">
        <f t="shared" si="250"/>
        <v>#VALUE!</v>
      </c>
      <c r="M3872" s="26">
        <f t="shared" si="251"/>
        <v>0.82568807339449546</v>
      </c>
    </row>
    <row r="3873" spans="1:13" x14ac:dyDescent="0.3">
      <c r="A3873" t="s">
        <v>10870</v>
      </c>
      <c r="B3873" t="s">
        <v>313</v>
      </c>
      <c r="C3873" t="s">
        <v>313</v>
      </c>
      <c r="D3873">
        <v>7500000</v>
      </c>
      <c r="E3873">
        <v>6000000</v>
      </c>
      <c r="F3873" t="s">
        <v>4033</v>
      </c>
      <c r="G3873" s="13">
        <f>IFERROR(IF($F3873="ALTA",$D3873*1.03,
IF($F3873="MEDIA",$D3873*1,
IF($F3873="BAJA",$D3873*0.92,
IF($F3873="LIQUIDAR",_xlfn.XLOOKUP(A3873,Rotación!$A:$A,Rotación!$O:$O,0,0,-1),"")))),"")</f>
        <v>7500000</v>
      </c>
      <c r="H3873" s="13">
        <f>IFERROR(IF($F3873="ALTA",$D3873*1,
IF($F3873="MEDIA",$D3873*0.97,
IF($F3873="BAJA",$D3873*0.9,
IF($F3873="LIQUIDAR",_xlfn.XLOOKUP(A3873,Rotación!$A:$A,Rotación!$O:$O,0,0,-1),"")))),"")</f>
        <v>7275000</v>
      </c>
      <c r="I3873" s="13">
        <f>IFERROR(IF($F3873="ALTA",$D3873*0.97,
IF($F3873="MEDIA",$D3873*0.94,
IF($F3873="BAJA",$D3873*0.87,
IF($F3873="LIQUIDAR",_xlfn.XLOOKUP(A3873,Rotación!$A:$A,Rotación!$O:$O,0,0,-1),"")))),"")</f>
        <v>7050000</v>
      </c>
      <c r="J3873" s="13">
        <f>IFERROR(IF($F3873="ALTA",$D3873*0.94,
IF($F3873="MEDIA",$D3873*0.9,
IF($F3873="BAJA",$D3873*0.85,
IF($F3873="LIQUIDAR",_xlfn.XLOOKUP(A3873,Rotación!$A:$A,Rotación!$O:$O,0,0,-1),"")))),"")</f>
        <v>6750000</v>
      </c>
      <c r="K3873" s="13" t="str">
        <f>_xlfn.XLOOKUP(A3873,Rotación!$A:$A,Rotación!$P:$P,"",0,-1)</f>
        <v/>
      </c>
      <c r="L3873" s="25" t="e">
        <f t="shared" si="250"/>
        <v>#VALUE!</v>
      </c>
      <c r="M3873" s="26">
        <f t="shared" si="251"/>
        <v>0.8</v>
      </c>
    </row>
    <row r="3874" spans="1:13" x14ac:dyDescent="0.3">
      <c r="A3874" t="s">
        <v>10871</v>
      </c>
      <c r="B3874" t="s">
        <v>313</v>
      </c>
      <c r="C3874" t="s">
        <v>313</v>
      </c>
      <c r="D3874">
        <v>9500000</v>
      </c>
      <c r="E3874">
        <v>7300000</v>
      </c>
      <c r="F3874" t="s">
        <v>4033</v>
      </c>
      <c r="G3874" s="13">
        <f>IFERROR(IF($F3874="ALTA",$D3874*1.03,
IF($F3874="MEDIA",$D3874*1,
IF($F3874="BAJA",$D3874*0.92,
IF($F3874="LIQUIDAR",_xlfn.XLOOKUP(A3874,Rotación!$A:$A,Rotación!$O:$O,0,0,-1),"")))),"")</f>
        <v>9500000</v>
      </c>
      <c r="H3874" s="13">
        <f>IFERROR(IF($F3874="ALTA",$D3874*1,
IF($F3874="MEDIA",$D3874*0.97,
IF($F3874="BAJA",$D3874*0.9,
IF($F3874="LIQUIDAR",_xlfn.XLOOKUP(A3874,Rotación!$A:$A,Rotación!$O:$O,0,0,-1),"")))),"")</f>
        <v>9215000</v>
      </c>
      <c r="I3874" s="13">
        <f>IFERROR(IF($F3874="ALTA",$D3874*0.97,
IF($F3874="MEDIA",$D3874*0.94,
IF($F3874="BAJA",$D3874*0.87,
IF($F3874="LIQUIDAR",_xlfn.XLOOKUP(A3874,Rotación!$A:$A,Rotación!$O:$O,0,0,-1),"")))),"")</f>
        <v>8930000</v>
      </c>
      <c r="J3874" s="13">
        <f>IFERROR(IF($F3874="ALTA",$D3874*0.94,
IF($F3874="MEDIA",$D3874*0.9,
IF($F3874="BAJA",$D3874*0.85,
IF($F3874="LIQUIDAR",_xlfn.XLOOKUP(A3874,Rotación!$A:$A,Rotación!$O:$O,0,0,-1),"")))),"")</f>
        <v>8550000</v>
      </c>
      <c r="K3874" s="13" t="str">
        <f>_xlfn.XLOOKUP(A3874,Rotación!$A:$A,Rotación!$P:$P,"",0,-1)</f>
        <v/>
      </c>
      <c r="L3874" s="25" t="e">
        <f t="shared" si="250"/>
        <v>#VALUE!</v>
      </c>
      <c r="M3874" s="26">
        <f t="shared" si="251"/>
        <v>0.76842105263157889</v>
      </c>
    </row>
    <row r="3875" spans="1:13" x14ac:dyDescent="0.3">
      <c r="A3875" t="s">
        <v>10872</v>
      </c>
      <c r="B3875" t="s">
        <v>313</v>
      </c>
      <c r="C3875" t="s">
        <v>313</v>
      </c>
      <c r="D3875">
        <v>10700000</v>
      </c>
      <c r="E3875">
        <v>8800000</v>
      </c>
      <c r="F3875" t="s">
        <v>4033</v>
      </c>
      <c r="G3875" s="13">
        <f>IFERROR(IF($F3875="ALTA",$D3875*1.03,
IF($F3875="MEDIA",$D3875*1,
IF($F3875="BAJA",$D3875*0.92,
IF($F3875="LIQUIDAR",_xlfn.XLOOKUP(A3875,Rotación!$A:$A,Rotación!$O:$O,0,0,-1),"")))),"")</f>
        <v>10700000</v>
      </c>
      <c r="H3875" s="13">
        <f>IFERROR(IF($F3875="ALTA",$D3875*1,
IF($F3875="MEDIA",$D3875*0.97,
IF($F3875="BAJA",$D3875*0.9,
IF($F3875="LIQUIDAR",_xlfn.XLOOKUP(A3875,Rotación!$A:$A,Rotación!$O:$O,0,0,-1),"")))),"")</f>
        <v>10379000</v>
      </c>
      <c r="I3875" s="13">
        <f>IFERROR(IF($F3875="ALTA",$D3875*0.97,
IF($F3875="MEDIA",$D3875*0.94,
IF($F3875="BAJA",$D3875*0.87,
IF($F3875="LIQUIDAR",_xlfn.XLOOKUP(A3875,Rotación!$A:$A,Rotación!$O:$O,0,0,-1),"")))),"")</f>
        <v>10058000</v>
      </c>
      <c r="J3875" s="13">
        <f>IFERROR(IF($F3875="ALTA",$D3875*0.94,
IF($F3875="MEDIA",$D3875*0.9,
IF($F3875="BAJA",$D3875*0.85,
IF($F3875="LIQUIDAR",_xlfn.XLOOKUP(A3875,Rotación!$A:$A,Rotación!$O:$O,0,0,-1),"")))),"")</f>
        <v>9630000</v>
      </c>
      <c r="K3875" s="13" t="str">
        <f>_xlfn.XLOOKUP(A3875,Rotación!$A:$A,Rotación!$P:$P,"",0,-1)</f>
        <v/>
      </c>
      <c r="L3875" s="25" t="e">
        <f t="shared" si="250"/>
        <v>#VALUE!</v>
      </c>
      <c r="M3875" s="26">
        <f t="shared" si="251"/>
        <v>0.82242990654205606</v>
      </c>
    </row>
    <row r="3876" spans="1:13" x14ac:dyDescent="0.3">
      <c r="A3876" t="s">
        <v>10845</v>
      </c>
      <c r="B3876" t="s">
        <v>313</v>
      </c>
      <c r="C3876" t="s">
        <v>313</v>
      </c>
      <c r="D3876">
        <v>11000000</v>
      </c>
      <c r="E3876">
        <v>9000000</v>
      </c>
      <c r="F3876" t="s">
        <v>4033</v>
      </c>
      <c r="G3876" s="13">
        <f>IFERROR(IF($F3876="ALTA",$D3876*1.03,
IF($F3876="MEDIA",$D3876*1,
IF($F3876="BAJA",$D3876*0.92,
IF($F3876="LIQUIDAR",_xlfn.XLOOKUP(A3876,Rotación!$A:$A,Rotación!$O:$O,0,0,-1),"")))),"")</f>
        <v>11000000</v>
      </c>
      <c r="H3876" s="13">
        <f>IFERROR(IF($F3876="ALTA",$D3876*1,
IF($F3876="MEDIA",$D3876*0.97,
IF($F3876="BAJA",$D3876*0.9,
IF($F3876="LIQUIDAR",_xlfn.XLOOKUP(A3876,Rotación!$A:$A,Rotación!$O:$O,0,0,-1),"")))),"")</f>
        <v>10670000</v>
      </c>
      <c r="I3876" s="13">
        <f>IFERROR(IF($F3876="ALTA",$D3876*0.97,
IF($F3876="MEDIA",$D3876*0.94,
IF($F3876="BAJA",$D3876*0.87,
IF($F3876="LIQUIDAR",_xlfn.XLOOKUP(A3876,Rotación!$A:$A,Rotación!$O:$O,0,0,-1),"")))),"")</f>
        <v>10340000</v>
      </c>
      <c r="J3876" s="13">
        <f>IFERROR(IF($F3876="ALTA",$D3876*0.94,
IF($F3876="MEDIA",$D3876*0.9,
IF($F3876="BAJA",$D3876*0.85,
IF($F3876="LIQUIDAR",_xlfn.XLOOKUP(A3876,Rotación!$A:$A,Rotación!$O:$O,0,0,-1),"")))),"")</f>
        <v>9900000</v>
      </c>
      <c r="K3876" s="13" t="str">
        <f>_xlfn.XLOOKUP(A3876,Rotación!$A:$A,Rotación!$P:$P,"",0,-1)</f>
        <v/>
      </c>
      <c r="L3876" s="25" t="e">
        <f t="shared" si="250"/>
        <v>#VALUE!</v>
      </c>
      <c r="M3876" s="26">
        <f t="shared" si="251"/>
        <v>0.81818181818181823</v>
      </c>
    </row>
    <row r="3877" spans="1:13" x14ac:dyDescent="0.3">
      <c r="A3877" t="s">
        <v>10873</v>
      </c>
      <c r="B3877" t="s">
        <v>313</v>
      </c>
      <c r="C3877" t="s">
        <v>313</v>
      </c>
      <c r="D3877">
        <v>33100000</v>
      </c>
      <c r="E3877">
        <v>27500000</v>
      </c>
      <c r="F3877" t="s">
        <v>4033</v>
      </c>
      <c r="G3877" s="13">
        <f>IFERROR(IF($F3877="ALTA",$D3877*1.03,
IF($F3877="MEDIA",$D3877*1,
IF($F3877="BAJA",$D3877*0.92,
IF($F3877="LIQUIDAR",_xlfn.XLOOKUP(A3877,Rotación!$A:$A,Rotación!$O:$O,0,0,-1),"")))),"")</f>
        <v>33100000</v>
      </c>
      <c r="H3877" s="13">
        <f>IFERROR(IF($F3877="ALTA",$D3877*1,
IF($F3877="MEDIA",$D3877*0.97,
IF($F3877="BAJA",$D3877*0.9,
IF($F3877="LIQUIDAR",_xlfn.XLOOKUP(A3877,Rotación!$A:$A,Rotación!$O:$O,0,0,-1),"")))),"")</f>
        <v>32107000</v>
      </c>
      <c r="I3877" s="13">
        <f>IFERROR(IF($F3877="ALTA",$D3877*0.97,
IF($F3877="MEDIA",$D3877*0.94,
IF($F3877="BAJA",$D3877*0.87,
IF($F3877="LIQUIDAR",_xlfn.XLOOKUP(A3877,Rotación!$A:$A,Rotación!$O:$O,0,0,-1),"")))),"")</f>
        <v>31114000</v>
      </c>
      <c r="J3877" s="13">
        <f>IFERROR(IF($F3877="ALTA",$D3877*0.94,
IF($F3877="MEDIA",$D3877*0.9,
IF($F3877="BAJA",$D3877*0.85,
IF($F3877="LIQUIDAR",_xlfn.XLOOKUP(A3877,Rotación!$A:$A,Rotación!$O:$O,0,0,-1),"")))),"")</f>
        <v>29790000</v>
      </c>
      <c r="K3877" s="13" t="str">
        <f>_xlfn.XLOOKUP(A3877,Rotación!$A:$A,Rotación!$P:$P,"",0,-1)</f>
        <v/>
      </c>
      <c r="L3877" s="25" t="e">
        <f t="shared" si="250"/>
        <v>#VALUE!</v>
      </c>
      <c r="M3877" s="26">
        <f t="shared" si="251"/>
        <v>0.83081570996978849</v>
      </c>
    </row>
    <row r="3878" spans="1:13" x14ac:dyDescent="0.3">
      <c r="A3878" t="s">
        <v>10874</v>
      </c>
      <c r="B3878" t="s">
        <v>313</v>
      </c>
      <c r="C3878" t="s">
        <v>313</v>
      </c>
      <c r="D3878">
        <v>9600000</v>
      </c>
      <c r="E3878">
        <v>7500000</v>
      </c>
      <c r="F3878" t="s">
        <v>4033</v>
      </c>
      <c r="G3878" s="13">
        <f>IFERROR(IF($F3878="ALTA",$D3878*1.03,
IF($F3878="MEDIA",$D3878*1,
IF($F3878="BAJA",$D3878*0.92,
IF($F3878="LIQUIDAR",_xlfn.XLOOKUP(A3878,Rotación!$A:$A,Rotación!$O:$O,0,0,-1),"")))),"")</f>
        <v>9600000</v>
      </c>
      <c r="H3878" s="13">
        <f>IFERROR(IF($F3878="ALTA",$D3878*1,
IF($F3878="MEDIA",$D3878*0.97,
IF($F3878="BAJA",$D3878*0.9,
IF($F3878="LIQUIDAR",_xlfn.XLOOKUP(A3878,Rotación!$A:$A,Rotación!$O:$O,0,0,-1),"")))),"")</f>
        <v>9312000</v>
      </c>
      <c r="I3878" s="13">
        <f>IFERROR(IF($F3878="ALTA",$D3878*0.97,
IF($F3878="MEDIA",$D3878*0.94,
IF($F3878="BAJA",$D3878*0.87,
IF($F3878="LIQUIDAR",_xlfn.XLOOKUP(A3878,Rotación!$A:$A,Rotación!$O:$O,0,0,-1),"")))),"")</f>
        <v>9024000</v>
      </c>
      <c r="J3878" s="13">
        <f>IFERROR(IF($F3878="ALTA",$D3878*0.94,
IF($F3878="MEDIA",$D3878*0.9,
IF($F3878="BAJA",$D3878*0.85,
IF($F3878="LIQUIDAR",_xlfn.XLOOKUP(A3878,Rotación!$A:$A,Rotación!$O:$O,0,0,-1),"")))),"")</f>
        <v>8640000</v>
      </c>
      <c r="K3878" s="13" t="str">
        <f>_xlfn.XLOOKUP(A3878,Rotación!$A:$A,Rotación!$P:$P,"",0,-1)</f>
        <v/>
      </c>
      <c r="L3878" s="25" t="e">
        <f t="shared" si="250"/>
        <v>#VALUE!</v>
      </c>
      <c r="M3878" s="26">
        <f t="shared" si="251"/>
        <v>0.78125</v>
      </c>
    </row>
    <row r="3879" spans="1:13" x14ac:dyDescent="0.3">
      <c r="A3879" t="s">
        <v>10875</v>
      </c>
      <c r="B3879" t="s">
        <v>313</v>
      </c>
      <c r="C3879" t="s">
        <v>313</v>
      </c>
      <c r="D3879">
        <v>12300000</v>
      </c>
      <c r="E3879">
        <v>10000000</v>
      </c>
      <c r="F3879" t="s">
        <v>4033</v>
      </c>
      <c r="G3879" s="13">
        <f>IFERROR(IF($F3879="ALTA",$D3879*1.03,
IF($F3879="MEDIA",$D3879*1,
IF($F3879="BAJA",$D3879*0.92,
IF($F3879="LIQUIDAR",_xlfn.XLOOKUP(A3879,Rotación!$A:$A,Rotación!$O:$O,0,0,-1),"")))),"")</f>
        <v>12300000</v>
      </c>
      <c r="H3879" s="13">
        <f>IFERROR(IF($F3879="ALTA",$D3879*1,
IF($F3879="MEDIA",$D3879*0.97,
IF($F3879="BAJA",$D3879*0.9,
IF($F3879="LIQUIDAR",_xlfn.XLOOKUP(A3879,Rotación!$A:$A,Rotación!$O:$O,0,0,-1),"")))),"")</f>
        <v>11931000</v>
      </c>
      <c r="I3879" s="13">
        <f>IFERROR(IF($F3879="ALTA",$D3879*0.97,
IF($F3879="MEDIA",$D3879*0.94,
IF($F3879="BAJA",$D3879*0.87,
IF($F3879="LIQUIDAR",_xlfn.XLOOKUP(A3879,Rotación!$A:$A,Rotación!$O:$O,0,0,-1),"")))),"")</f>
        <v>11562000</v>
      </c>
      <c r="J3879" s="13">
        <f>IFERROR(IF($F3879="ALTA",$D3879*0.94,
IF($F3879="MEDIA",$D3879*0.9,
IF($F3879="BAJA",$D3879*0.85,
IF($F3879="LIQUIDAR",_xlfn.XLOOKUP(A3879,Rotación!$A:$A,Rotación!$O:$O,0,0,-1),"")))),"")</f>
        <v>11070000</v>
      </c>
      <c r="K3879" s="13" t="str">
        <f>_xlfn.XLOOKUP(A3879,Rotación!$A:$A,Rotación!$P:$P,"",0,-1)</f>
        <v/>
      </c>
      <c r="L3879" s="25" t="e">
        <f t="shared" si="250"/>
        <v>#VALUE!</v>
      </c>
      <c r="M3879" s="26">
        <f t="shared" si="251"/>
        <v>0.81300813008130079</v>
      </c>
    </row>
    <row r="3880" spans="1:13" x14ac:dyDescent="0.3">
      <c r="A3880" t="s">
        <v>10876</v>
      </c>
      <c r="B3880" t="s">
        <v>313</v>
      </c>
      <c r="C3880" t="s">
        <v>313</v>
      </c>
      <c r="D3880">
        <v>24400000</v>
      </c>
      <c r="E3880">
        <v>18000000</v>
      </c>
      <c r="F3880" t="s">
        <v>5391</v>
      </c>
      <c r="G3880" s="13">
        <f>IFERROR(IF($F3880="ALTA",$D3880*1.03,
IF($F3880="MEDIA",$D3880*1,
IF($F3880="BAJA",$D3880*0.92,
IF($F3880="LIQUIDAR",_xlfn.XLOOKUP(A3880,Rotación!$A:$A,Rotación!$O:$O,0,0,-1),"")))),"")</f>
        <v>22448000</v>
      </c>
      <c r="H3880" s="13">
        <f>IFERROR(IF($F3880="ALTA",$D3880*1,
IF($F3880="MEDIA",$D3880*0.97,
IF($F3880="BAJA",$D3880*0.9,
IF($F3880="LIQUIDAR",_xlfn.XLOOKUP(A3880,Rotación!$A:$A,Rotación!$O:$O,0,0,-1),"")))),"")</f>
        <v>21960000</v>
      </c>
      <c r="I3880" s="13">
        <f>IFERROR(IF($F3880="ALTA",$D3880*0.97,
IF($F3880="MEDIA",$D3880*0.94,
IF($F3880="BAJA",$D3880*0.87,
IF($F3880="LIQUIDAR",_xlfn.XLOOKUP(A3880,Rotación!$A:$A,Rotación!$O:$O,0,0,-1),"")))),"")</f>
        <v>21228000</v>
      </c>
      <c r="J3880" s="13">
        <f>IFERROR(IF($F3880="ALTA",$D3880*0.94,
IF($F3880="MEDIA",$D3880*0.9,
IF($F3880="BAJA",$D3880*0.85,
IF($F3880="LIQUIDAR",_xlfn.XLOOKUP(A3880,Rotación!$A:$A,Rotación!$O:$O,0,0,-1),"")))),"")</f>
        <v>20740000</v>
      </c>
      <c r="K3880" s="13" t="str">
        <f>_xlfn.XLOOKUP(A3880,Rotación!$A:$A,Rotación!$P:$P,"",0,-1)</f>
        <v/>
      </c>
      <c r="L3880" s="25" t="e">
        <f t="shared" si="250"/>
        <v>#VALUE!</v>
      </c>
      <c r="M3880" s="26">
        <f t="shared" si="251"/>
        <v>0.73770491803278693</v>
      </c>
    </row>
    <row r="3881" spans="1:13" x14ac:dyDescent="0.3">
      <c r="A3881" t="s">
        <v>10877</v>
      </c>
      <c r="B3881" t="s">
        <v>313</v>
      </c>
      <c r="C3881" t="s">
        <v>313</v>
      </c>
      <c r="D3881">
        <v>12000000</v>
      </c>
      <c r="E3881">
        <v>10000000</v>
      </c>
      <c r="F3881" t="s">
        <v>4033</v>
      </c>
      <c r="G3881" s="13">
        <f>IFERROR(IF($F3881="ALTA",$D3881*1.03,
IF($F3881="MEDIA",$D3881*1,
IF($F3881="BAJA",$D3881*0.92,
IF($F3881="LIQUIDAR",_xlfn.XLOOKUP(A3881,Rotación!$A:$A,Rotación!$O:$O,0,0,-1),"")))),"")</f>
        <v>12000000</v>
      </c>
      <c r="H3881" s="13">
        <f>IFERROR(IF($F3881="ALTA",$D3881*1,
IF($F3881="MEDIA",$D3881*0.97,
IF($F3881="BAJA",$D3881*0.9,
IF($F3881="LIQUIDAR",_xlfn.XLOOKUP(A3881,Rotación!$A:$A,Rotación!$O:$O,0,0,-1),"")))),"")</f>
        <v>11640000</v>
      </c>
      <c r="I3881" s="13">
        <f>IFERROR(IF($F3881="ALTA",$D3881*0.97,
IF($F3881="MEDIA",$D3881*0.94,
IF($F3881="BAJA",$D3881*0.87,
IF($F3881="LIQUIDAR",_xlfn.XLOOKUP(A3881,Rotación!$A:$A,Rotación!$O:$O,0,0,-1),"")))),"")</f>
        <v>11280000</v>
      </c>
      <c r="J3881" s="13">
        <f>IFERROR(IF($F3881="ALTA",$D3881*0.94,
IF($F3881="MEDIA",$D3881*0.9,
IF($F3881="BAJA",$D3881*0.85,
IF($F3881="LIQUIDAR",_xlfn.XLOOKUP(A3881,Rotación!$A:$A,Rotación!$O:$O,0,0,-1),"")))),"")</f>
        <v>10800000</v>
      </c>
      <c r="K3881" s="13" t="str">
        <f>_xlfn.XLOOKUP(A3881,Rotación!$A:$A,Rotación!$P:$P,"",0,-1)</f>
        <v/>
      </c>
      <c r="L3881" s="25" t="e">
        <f t="shared" si="250"/>
        <v>#VALUE!</v>
      </c>
      <c r="M3881" s="26">
        <f t="shared" si="251"/>
        <v>0.83333333333333337</v>
      </c>
    </row>
    <row r="3882" spans="1:13" x14ac:dyDescent="0.3">
      <c r="A3882" t="s">
        <v>6403</v>
      </c>
      <c r="B3882" t="s">
        <v>313</v>
      </c>
      <c r="C3882" t="s">
        <v>313</v>
      </c>
      <c r="D3882">
        <v>16400000</v>
      </c>
      <c r="E3882">
        <v>17990000</v>
      </c>
      <c r="F3882" t="s">
        <v>4033</v>
      </c>
      <c r="G3882" s="13">
        <f>IFERROR(IF($F3882="ALTA",$D3882*1.03,
IF($F3882="MEDIA",$D3882*1,
IF($F3882="BAJA",$D3882*0.92,
IF($F3882="LIQUIDAR",_xlfn.XLOOKUP(A3882,Rotación!$A:$A,Rotación!$O:$O,0,0,-1),"")))),"")</f>
        <v>16400000</v>
      </c>
      <c r="H3882" s="13">
        <f>IFERROR(IF($F3882="ALTA",$D3882*1,
IF($F3882="MEDIA",$D3882*0.97,
IF($F3882="BAJA",$D3882*0.9,
IF($F3882="LIQUIDAR",_xlfn.XLOOKUP(A3882,Rotación!$A:$A,Rotación!$O:$O,0,0,-1),"")))),"")</f>
        <v>15908000</v>
      </c>
      <c r="I3882" s="13">
        <f>IFERROR(IF($F3882="ALTA",$D3882*0.97,
IF($F3882="MEDIA",$D3882*0.94,
IF($F3882="BAJA",$D3882*0.87,
IF($F3882="LIQUIDAR",_xlfn.XLOOKUP(A3882,Rotación!$A:$A,Rotación!$O:$O,0,0,-1),"")))),"")</f>
        <v>15416000</v>
      </c>
      <c r="J3882" s="13">
        <f>IFERROR(IF($F3882="ALTA",$D3882*0.94,
IF($F3882="MEDIA",$D3882*0.9,
IF($F3882="BAJA",$D3882*0.85,
IF($F3882="LIQUIDAR",_xlfn.XLOOKUP(A3882,Rotación!$A:$A,Rotación!$O:$O,0,0,-1),"")))),"")</f>
        <v>14760000</v>
      </c>
      <c r="K3882" s="13" t="str">
        <f>_xlfn.XLOOKUP(A3882,Rotación!$A:$A,Rotación!$P:$P,"",0,-1)</f>
        <v/>
      </c>
      <c r="L3882" s="25" t="e">
        <f t="shared" si="250"/>
        <v>#VALUE!</v>
      </c>
      <c r="M3882" s="26">
        <f t="shared" si="251"/>
        <v>1.0969512195121951</v>
      </c>
    </row>
    <row r="3883" spans="1:13" x14ac:dyDescent="0.3">
      <c r="A3883" t="s">
        <v>6575</v>
      </c>
      <c r="B3883" t="s">
        <v>313</v>
      </c>
      <c r="C3883" t="s">
        <v>313</v>
      </c>
      <c r="D3883">
        <v>6700000</v>
      </c>
      <c r="E3883">
        <v>5200000</v>
      </c>
      <c r="F3883" t="s">
        <v>4033</v>
      </c>
      <c r="G3883" s="13">
        <f>IFERROR(IF($F3883="ALTA",$D3883*1.03,
IF($F3883="MEDIA",$D3883*1,
IF($F3883="BAJA",$D3883*0.92,
IF($F3883="LIQUIDAR",_xlfn.XLOOKUP(A3883,Rotación!$A:$A,Rotación!$O:$O,0,0,-1),"")))),"")</f>
        <v>6700000</v>
      </c>
      <c r="H3883" s="13">
        <f>IFERROR(IF($F3883="ALTA",$D3883*1,
IF($F3883="MEDIA",$D3883*0.97,
IF($F3883="BAJA",$D3883*0.9,
IF($F3883="LIQUIDAR",_xlfn.XLOOKUP(A3883,Rotación!$A:$A,Rotación!$O:$O,0,0,-1),"")))),"")</f>
        <v>6499000</v>
      </c>
      <c r="I3883" s="13">
        <f>IFERROR(IF($F3883="ALTA",$D3883*0.97,
IF($F3883="MEDIA",$D3883*0.94,
IF($F3883="BAJA",$D3883*0.87,
IF($F3883="LIQUIDAR",_xlfn.XLOOKUP(A3883,Rotación!$A:$A,Rotación!$O:$O,0,0,-1),"")))),"")</f>
        <v>6298000</v>
      </c>
      <c r="J3883" s="13">
        <f>IFERROR(IF($F3883="ALTA",$D3883*0.94,
IF($F3883="MEDIA",$D3883*0.9,
IF($F3883="BAJA",$D3883*0.85,
IF($F3883="LIQUIDAR",_xlfn.XLOOKUP(A3883,Rotación!$A:$A,Rotación!$O:$O,0,0,-1),"")))),"")</f>
        <v>6030000</v>
      </c>
      <c r="K3883" s="13" t="str">
        <f>_xlfn.XLOOKUP(A3883,Rotación!$A:$A,Rotación!$P:$P,"",0,-1)</f>
        <v/>
      </c>
      <c r="L3883" s="25" t="e">
        <f t="shared" si="250"/>
        <v>#VALUE!</v>
      </c>
      <c r="M3883" s="26">
        <f t="shared" si="251"/>
        <v>0.77611940298507465</v>
      </c>
    </row>
    <row r="3884" spans="1:13" x14ac:dyDescent="0.3">
      <c r="A3884" t="s">
        <v>10878</v>
      </c>
      <c r="B3884" t="s">
        <v>313</v>
      </c>
      <c r="C3884" t="s">
        <v>313</v>
      </c>
      <c r="D3884">
        <v>9600000</v>
      </c>
      <c r="E3884">
        <v>7700000</v>
      </c>
      <c r="F3884" t="s">
        <v>4033</v>
      </c>
      <c r="G3884" s="13">
        <f>IFERROR(IF($F3884="ALTA",$D3884*1.03,
IF($F3884="MEDIA",$D3884*1,
IF($F3884="BAJA",$D3884*0.92,
IF($F3884="LIQUIDAR",_xlfn.XLOOKUP(A3884,Rotación!$A:$A,Rotación!$O:$O,0,0,-1),"")))),"")</f>
        <v>9600000</v>
      </c>
      <c r="H3884" s="13">
        <f>IFERROR(IF($F3884="ALTA",$D3884*1,
IF($F3884="MEDIA",$D3884*0.97,
IF($F3884="BAJA",$D3884*0.9,
IF($F3884="LIQUIDAR",_xlfn.XLOOKUP(A3884,Rotación!$A:$A,Rotación!$O:$O,0,0,-1),"")))),"")</f>
        <v>9312000</v>
      </c>
      <c r="I3884" s="13">
        <f>IFERROR(IF($F3884="ALTA",$D3884*0.97,
IF($F3884="MEDIA",$D3884*0.94,
IF($F3884="BAJA",$D3884*0.87,
IF($F3884="LIQUIDAR",_xlfn.XLOOKUP(A3884,Rotación!$A:$A,Rotación!$O:$O,0,0,-1),"")))),"")</f>
        <v>9024000</v>
      </c>
      <c r="J3884" s="13">
        <f>IFERROR(IF($F3884="ALTA",$D3884*0.94,
IF($F3884="MEDIA",$D3884*0.9,
IF($F3884="BAJA",$D3884*0.85,
IF($F3884="LIQUIDAR",_xlfn.XLOOKUP(A3884,Rotación!$A:$A,Rotación!$O:$O,0,0,-1),"")))),"")</f>
        <v>8640000</v>
      </c>
      <c r="K3884" s="13" t="str">
        <f>_xlfn.XLOOKUP(A3884,Rotación!$A:$A,Rotación!$P:$P,"",0,-1)</f>
        <v/>
      </c>
      <c r="L3884" s="25" t="e">
        <f t="shared" si="250"/>
        <v>#VALUE!</v>
      </c>
      <c r="M3884" s="26">
        <f t="shared" si="251"/>
        <v>0.80208333333333337</v>
      </c>
    </row>
    <row r="3885" spans="1:13" x14ac:dyDescent="0.3">
      <c r="A3885" t="s">
        <v>337</v>
      </c>
      <c r="B3885" t="s">
        <v>62</v>
      </c>
      <c r="C3885">
        <v>3008</v>
      </c>
      <c r="D3885">
        <v>14200000</v>
      </c>
      <c r="E3885">
        <v>11300000</v>
      </c>
      <c r="F3885" t="s">
        <v>5391</v>
      </c>
      <c r="G3885" s="13">
        <f>IFERROR(IF($F3885="ALTA",$D3885*1.03,
IF($F3885="MEDIA",$D3885*1,
IF($F3885="BAJA",$D3885*0.92,
IF($F3885="LIQUIDAR",_xlfn.XLOOKUP(A3885,Rotación!$A:$A,Rotación!$O:$O,0,0,-1),"")))),"")</f>
        <v>13064000</v>
      </c>
      <c r="H3885" s="13">
        <f>IFERROR(IF($F3885="ALTA",$D3885*1,
IF($F3885="MEDIA",$D3885*0.97,
IF($F3885="BAJA",$D3885*0.9,
IF($F3885="LIQUIDAR",_xlfn.XLOOKUP(A3885,Rotación!$A:$A,Rotación!$O:$O,0,0,-1),"")))),"")</f>
        <v>12780000</v>
      </c>
      <c r="I3885" s="13">
        <f>IFERROR(IF($F3885="ALTA",$D3885*0.97,
IF($F3885="MEDIA",$D3885*0.94,
IF($F3885="BAJA",$D3885*0.87,
IF($F3885="LIQUIDAR",_xlfn.XLOOKUP(A3885,Rotación!$A:$A,Rotación!$O:$O,0,0,-1),"")))),"")</f>
        <v>12354000</v>
      </c>
      <c r="J3885" s="13">
        <f>IFERROR(IF($F3885="ALTA",$D3885*0.94,
IF($F3885="MEDIA",$D3885*0.9,
IF($F3885="BAJA",$D3885*0.85,
IF($F3885="LIQUIDAR",_xlfn.XLOOKUP(A3885,Rotación!$A:$A,Rotación!$O:$O,0,0,-1),"")))),"")</f>
        <v>12070000</v>
      </c>
      <c r="K3885" s="13" t="str">
        <f>_xlfn.XLOOKUP(A3885,Rotación!$A:$A,Rotación!$P:$P,"",0,-1)</f>
        <v/>
      </c>
      <c r="L3885" s="25" t="e">
        <f t="shared" si="250"/>
        <v>#VALUE!</v>
      </c>
      <c r="M3885" s="26">
        <f t="shared" si="251"/>
        <v>0.79577464788732399</v>
      </c>
    </row>
    <row r="3886" spans="1:13" x14ac:dyDescent="0.3">
      <c r="A3886" t="s">
        <v>178</v>
      </c>
      <c r="B3886" t="s">
        <v>62</v>
      </c>
      <c r="C3886" t="s">
        <v>4433</v>
      </c>
      <c r="D3886">
        <v>20700000</v>
      </c>
      <c r="E3886">
        <v>15900000</v>
      </c>
      <c r="F3886" t="s">
        <v>5391</v>
      </c>
      <c r="G3886" s="13">
        <f>IFERROR(IF($F3886="ALTA",$D3886*1.03,
IF($F3886="MEDIA",$D3886*1,
IF($F3886="BAJA",$D3886*0.92,
IF($F3886="LIQUIDAR",_xlfn.XLOOKUP(A3886,Rotación!$A:$A,Rotación!$O:$O,0,0,-1),"")))),"")</f>
        <v>19044000</v>
      </c>
      <c r="H3886" s="13">
        <f>IFERROR(IF($F3886="ALTA",$D3886*1,
IF($F3886="MEDIA",$D3886*0.97,
IF($F3886="BAJA",$D3886*0.9,
IF($F3886="LIQUIDAR",_xlfn.XLOOKUP(A3886,Rotación!$A:$A,Rotación!$O:$O,0,0,-1),"")))),"")</f>
        <v>18630000</v>
      </c>
      <c r="I3886" s="13">
        <f>IFERROR(IF($F3886="ALTA",$D3886*0.97,
IF($F3886="MEDIA",$D3886*0.94,
IF($F3886="BAJA",$D3886*0.87,
IF($F3886="LIQUIDAR",_xlfn.XLOOKUP(A3886,Rotación!$A:$A,Rotación!$O:$O,0,0,-1),"")))),"")</f>
        <v>18009000</v>
      </c>
      <c r="J3886" s="13">
        <f>IFERROR(IF($F3886="ALTA",$D3886*0.94,
IF($F3886="MEDIA",$D3886*0.9,
IF($F3886="BAJA",$D3886*0.85,
IF($F3886="LIQUIDAR",_xlfn.XLOOKUP(A3886,Rotación!$A:$A,Rotación!$O:$O,0,0,-1),"")))),"")</f>
        <v>17595000</v>
      </c>
      <c r="K3886" s="13">
        <f>_xlfn.XLOOKUP(A3886,Rotación!$A:$A,Rotación!$P:$P,"",0,-1)</f>
        <v>18990000</v>
      </c>
      <c r="L3886" s="25">
        <f t="shared" si="250"/>
        <v>-1710000</v>
      </c>
      <c r="M3886" s="26">
        <f t="shared" si="251"/>
        <v>0.76811594202898548</v>
      </c>
    </row>
    <row r="3887" spans="1:13" x14ac:dyDescent="0.3">
      <c r="A3887" t="s">
        <v>10511</v>
      </c>
      <c r="B3887" t="s">
        <v>313</v>
      </c>
      <c r="C3887" t="s">
        <v>313</v>
      </c>
      <c r="D3887">
        <v>8300000</v>
      </c>
      <c r="E3887">
        <v>6800000</v>
      </c>
      <c r="F3887" t="s">
        <v>5391</v>
      </c>
      <c r="G3887" s="13">
        <f>IFERROR(IF($F3887="ALTA",$D3887*1.03,
IF($F3887="MEDIA",$D3887*1,
IF($F3887="BAJA",$D3887*0.92,
IF($F3887="LIQUIDAR",_xlfn.XLOOKUP(A3887,Rotación!$A:$A,Rotación!$O:$O,0,0,-1),"")))),"")</f>
        <v>7636000</v>
      </c>
      <c r="H3887" s="13">
        <f>IFERROR(IF($F3887="ALTA",$D3887*1,
IF($F3887="MEDIA",$D3887*0.97,
IF($F3887="BAJA",$D3887*0.9,
IF($F3887="LIQUIDAR",_xlfn.XLOOKUP(A3887,Rotación!$A:$A,Rotación!$O:$O,0,0,-1),"")))),"")</f>
        <v>7470000</v>
      </c>
      <c r="I3887" s="13">
        <f>IFERROR(IF($F3887="ALTA",$D3887*0.97,
IF($F3887="MEDIA",$D3887*0.94,
IF($F3887="BAJA",$D3887*0.87,
IF($F3887="LIQUIDAR",_xlfn.XLOOKUP(A3887,Rotación!$A:$A,Rotación!$O:$O,0,0,-1),"")))),"")</f>
        <v>7221000</v>
      </c>
      <c r="J3887" s="13">
        <f>IFERROR(IF($F3887="ALTA",$D3887*0.94,
IF($F3887="MEDIA",$D3887*0.9,
IF($F3887="BAJA",$D3887*0.85,
IF($F3887="LIQUIDAR",_xlfn.XLOOKUP(A3887,Rotación!$A:$A,Rotación!$O:$O,0,0,-1),"")))),"")</f>
        <v>7055000</v>
      </c>
      <c r="K3887" s="13" t="str">
        <f>_xlfn.XLOOKUP(A3887,Rotación!$A:$A,Rotación!$P:$P,"",0,-1)</f>
        <v/>
      </c>
      <c r="L3887" s="25" t="e">
        <f t="shared" si="250"/>
        <v>#VALUE!</v>
      </c>
      <c r="M3887" s="26">
        <f t="shared" si="251"/>
        <v>0.81927710843373491</v>
      </c>
    </row>
    <row r="3888" spans="1:13" x14ac:dyDescent="0.3">
      <c r="A3888" t="s">
        <v>10879</v>
      </c>
      <c r="B3888" t="s">
        <v>313</v>
      </c>
      <c r="C3888" t="s">
        <v>313</v>
      </c>
      <c r="D3888">
        <v>15300000</v>
      </c>
      <c r="E3888">
        <v>12000000</v>
      </c>
      <c r="F3888" t="s">
        <v>5391</v>
      </c>
      <c r="G3888" s="13">
        <f>IFERROR(IF($F3888="ALTA",$D3888*1.03,
IF($F3888="MEDIA",$D3888*1,
IF($F3888="BAJA",$D3888*0.92,
IF($F3888="LIQUIDAR",_xlfn.XLOOKUP(A3888,Rotación!$A:$A,Rotación!$O:$O,0,0,-1),"")))),"")</f>
        <v>14076000</v>
      </c>
      <c r="H3888" s="13">
        <f>IFERROR(IF($F3888="ALTA",$D3888*1,
IF($F3888="MEDIA",$D3888*0.97,
IF($F3888="BAJA",$D3888*0.9,
IF($F3888="LIQUIDAR",_xlfn.XLOOKUP(A3888,Rotación!$A:$A,Rotación!$O:$O,0,0,-1),"")))),"")</f>
        <v>13770000</v>
      </c>
      <c r="I3888" s="13">
        <f>IFERROR(IF($F3888="ALTA",$D3888*0.97,
IF($F3888="MEDIA",$D3888*0.94,
IF($F3888="BAJA",$D3888*0.87,
IF($F3888="LIQUIDAR",_xlfn.XLOOKUP(A3888,Rotación!$A:$A,Rotación!$O:$O,0,0,-1),"")))),"")</f>
        <v>13311000</v>
      </c>
      <c r="J3888" s="13">
        <f>IFERROR(IF($F3888="ALTA",$D3888*0.94,
IF($F3888="MEDIA",$D3888*0.9,
IF($F3888="BAJA",$D3888*0.85,
IF($F3888="LIQUIDAR",_xlfn.XLOOKUP(A3888,Rotación!$A:$A,Rotación!$O:$O,0,0,-1),"")))),"")</f>
        <v>13005000</v>
      </c>
      <c r="K3888" s="13">
        <f>_xlfn.XLOOKUP(A3888,Rotación!$A:$A,Rotación!$P:$P,"",0,-1)</f>
        <v>15290000</v>
      </c>
      <c r="L3888" s="25">
        <f t="shared" si="250"/>
        <v>-10000</v>
      </c>
      <c r="M3888" s="26">
        <f t="shared" si="251"/>
        <v>0.78431372549019607</v>
      </c>
    </row>
    <row r="3889" spans="1:13" x14ac:dyDescent="0.3">
      <c r="A3889" t="s">
        <v>10880</v>
      </c>
      <c r="B3889" t="s">
        <v>313</v>
      </c>
      <c r="C3889" t="s">
        <v>313</v>
      </c>
      <c r="D3889">
        <v>10700000</v>
      </c>
      <c r="E3889">
        <v>8500000</v>
      </c>
      <c r="F3889" t="s">
        <v>5391</v>
      </c>
      <c r="G3889" s="13">
        <f>IFERROR(IF($F3889="ALTA",$D3889*1.03,
IF($F3889="MEDIA",$D3889*1,
IF($F3889="BAJA",$D3889*0.92,
IF($F3889="LIQUIDAR",_xlfn.XLOOKUP(A3889,Rotación!$A:$A,Rotación!$O:$O,0,0,-1),"")))),"")</f>
        <v>9844000</v>
      </c>
      <c r="H3889" s="13">
        <f>IFERROR(IF($F3889="ALTA",$D3889*1,
IF($F3889="MEDIA",$D3889*0.97,
IF($F3889="BAJA",$D3889*0.9,
IF($F3889="LIQUIDAR",_xlfn.XLOOKUP(A3889,Rotación!$A:$A,Rotación!$O:$O,0,0,-1),"")))),"")</f>
        <v>9630000</v>
      </c>
      <c r="I3889" s="13">
        <f>IFERROR(IF($F3889="ALTA",$D3889*0.97,
IF($F3889="MEDIA",$D3889*0.94,
IF($F3889="BAJA",$D3889*0.87,
IF($F3889="LIQUIDAR",_xlfn.XLOOKUP(A3889,Rotación!$A:$A,Rotación!$O:$O,0,0,-1),"")))),"")</f>
        <v>9309000</v>
      </c>
      <c r="J3889" s="13">
        <f>IFERROR(IF($F3889="ALTA",$D3889*0.94,
IF($F3889="MEDIA",$D3889*0.9,
IF($F3889="BAJA",$D3889*0.85,
IF($F3889="LIQUIDAR",_xlfn.XLOOKUP(A3889,Rotación!$A:$A,Rotación!$O:$O,0,0,-1),"")))),"")</f>
        <v>9095000</v>
      </c>
      <c r="K3889" s="13" t="str">
        <f>_xlfn.XLOOKUP(A3889,Rotación!$A:$A,Rotación!$P:$P,"",0,-1)</f>
        <v/>
      </c>
      <c r="L3889" s="25" t="e">
        <f t="shared" si="250"/>
        <v>#VALUE!</v>
      </c>
      <c r="M3889" s="26">
        <f t="shared" si="251"/>
        <v>0.79439252336448596</v>
      </c>
    </row>
    <row r="3890" spans="1:13" x14ac:dyDescent="0.3">
      <c r="A3890" t="s">
        <v>10881</v>
      </c>
      <c r="B3890" t="s">
        <v>313</v>
      </c>
      <c r="C3890" t="s">
        <v>313</v>
      </c>
      <c r="D3890">
        <v>8500000</v>
      </c>
      <c r="E3890">
        <v>6500000</v>
      </c>
      <c r="F3890" t="s">
        <v>5391</v>
      </c>
      <c r="G3890" s="13">
        <f>IFERROR(IF($F3890="ALTA",$D3890*1.03,
IF($F3890="MEDIA",$D3890*1,
IF($F3890="BAJA",$D3890*0.92,
IF($F3890="LIQUIDAR",_xlfn.XLOOKUP(A3890,Rotación!$A:$A,Rotación!$O:$O,0,0,-1),"")))),"")</f>
        <v>7820000</v>
      </c>
      <c r="H3890" s="13">
        <f>IFERROR(IF($F3890="ALTA",$D3890*1,
IF($F3890="MEDIA",$D3890*0.97,
IF($F3890="BAJA",$D3890*0.9,
IF($F3890="LIQUIDAR",_xlfn.XLOOKUP(A3890,Rotación!$A:$A,Rotación!$O:$O,0,0,-1),"")))),"")</f>
        <v>7650000</v>
      </c>
      <c r="I3890" s="13">
        <f>IFERROR(IF($F3890="ALTA",$D3890*0.97,
IF($F3890="MEDIA",$D3890*0.94,
IF($F3890="BAJA",$D3890*0.87,
IF($F3890="LIQUIDAR",_xlfn.XLOOKUP(A3890,Rotación!$A:$A,Rotación!$O:$O,0,0,-1),"")))),"")</f>
        <v>7395000</v>
      </c>
      <c r="J3890" s="13">
        <f>IFERROR(IF($F3890="ALTA",$D3890*0.94,
IF($F3890="MEDIA",$D3890*0.9,
IF($F3890="BAJA",$D3890*0.85,
IF($F3890="LIQUIDAR",_xlfn.XLOOKUP(A3890,Rotación!$A:$A,Rotación!$O:$O,0,0,-1),"")))),"")</f>
        <v>7225000</v>
      </c>
      <c r="K3890" s="13" t="str">
        <f>_xlfn.XLOOKUP(A3890,Rotación!$A:$A,Rotación!$P:$P,"",0,-1)</f>
        <v/>
      </c>
      <c r="L3890" s="25" t="e">
        <f t="shared" si="250"/>
        <v>#VALUE!</v>
      </c>
      <c r="M3890" s="26">
        <f t="shared" si="251"/>
        <v>0.76470588235294112</v>
      </c>
    </row>
    <row r="3891" spans="1:13" x14ac:dyDescent="0.3">
      <c r="A3891" t="s">
        <v>10882</v>
      </c>
      <c r="B3891" t="s">
        <v>313</v>
      </c>
      <c r="C3891" t="s">
        <v>313</v>
      </c>
      <c r="D3891">
        <v>14400000</v>
      </c>
      <c r="E3891">
        <v>11000000</v>
      </c>
      <c r="F3891" t="s">
        <v>5391</v>
      </c>
      <c r="G3891" s="13">
        <f>IFERROR(IF($F3891="ALTA",$D3891*1.03,
IF($F3891="MEDIA",$D3891*1,
IF($F3891="BAJA",$D3891*0.92,
IF($F3891="LIQUIDAR",_xlfn.XLOOKUP(A3891,Rotación!$A:$A,Rotación!$O:$O,0,0,-1),"")))),"")</f>
        <v>13248000</v>
      </c>
      <c r="H3891" s="13">
        <f>IFERROR(IF($F3891="ALTA",$D3891*1,
IF($F3891="MEDIA",$D3891*0.97,
IF($F3891="BAJA",$D3891*0.9,
IF($F3891="LIQUIDAR",_xlfn.XLOOKUP(A3891,Rotación!$A:$A,Rotación!$O:$O,0,0,-1),"")))),"")</f>
        <v>12960000</v>
      </c>
      <c r="I3891" s="13">
        <f>IFERROR(IF($F3891="ALTA",$D3891*0.97,
IF($F3891="MEDIA",$D3891*0.94,
IF($F3891="BAJA",$D3891*0.87,
IF($F3891="LIQUIDAR",_xlfn.XLOOKUP(A3891,Rotación!$A:$A,Rotación!$O:$O,0,0,-1),"")))),"")</f>
        <v>12528000</v>
      </c>
      <c r="J3891" s="13">
        <f>IFERROR(IF($F3891="ALTA",$D3891*0.94,
IF($F3891="MEDIA",$D3891*0.9,
IF($F3891="BAJA",$D3891*0.85,
IF($F3891="LIQUIDAR",_xlfn.XLOOKUP(A3891,Rotación!$A:$A,Rotación!$O:$O,0,0,-1),"")))),"")</f>
        <v>12240000</v>
      </c>
      <c r="K3891" s="13" t="str">
        <f>_xlfn.XLOOKUP(A3891,Rotación!$A:$A,Rotación!$P:$P,"",0,-1)</f>
        <v/>
      </c>
      <c r="L3891" s="25" t="e">
        <f t="shared" si="250"/>
        <v>#VALUE!</v>
      </c>
      <c r="M3891" s="26">
        <f t="shared" si="251"/>
        <v>0.76388888888888884</v>
      </c>
    </row>
    <row r="3892" spans="1:13" x14ac:dyDescent="0.3">
      <c r="A3892" t="s">
        <v>5234</v>
      </c>
      <c r="B3892" t="s">
        <v>313</v>
      </c>
      <c r="C3892" t="s">
        <v>313</v>
      </c>
      <c r="D3892">
        <v>23300000</v>
      </c>
      <c r="E3892">
        <v>20500000</v>
      </c>
      <c r="F3892" t="s">
        <v>5391</v>
      </c>
      <c r="G3892" s="13">
        <f>IFERROR(IF($F3892="ALTA",$D3892*1.03,
IF($F3892="MEDIA",$D3892*1,
IF($F3892="BAJA",$D3892*0.92,
IF($F3892="LIQUIDAR",_xlfn.XLOOKUP(A3892,Rotación!$A:$A,Rotación!$O:$O,0,0,-1),"")))),"")</f>
        <v>21436000</v>
      </c>
      <c r="H3892" s="13">
        <f>IFERROR(IF($F3892="ALTA",$D3892*1,
IF($F3892="MEDIA",$D3892*0.97,
IF($F3892="BAJA",$D3892*0.9,
IF($F3892="LIQUIDAR",_xlfn.XLOOKUP(A3892,Rotación!$A:$A,Rotación!$O:$O,0,0,-1),"")))),"")</f>
        <v>20970000</v>
      </c>
      <c r="I3892" s="13">
        <f>IFERROR(IF($F3892="ALTA",$D3892*0.97,
IF($F3892="MEDIA",$D3892*0.94,
IF($F3892="BAJA",$D3892*0.87,
IF($F3892="LIQUIDAR",_xlfn.XLOOKUP(A3892,Rotación!$A:$A,Rotación!$O:$O,0,0,-1),"")))),"")</f>
        <v>20271000</v>
      </c>
      <c r="J3892" s="13">
        <f>IFERROR(IF($F3892="ALTA",$D3892*0.94,
IF($F3892="MEDIA",$D3892*0.9,
IF($F3892="BAJA",$D3892*0.85,
IF($F3892="LIQUIDAR",_xlfn.XLOOKUP(A3892,Rotación!$A:$A,Rotación!$O:$O,0,0,-1),"")))),"")</f>
        <v>19805000</v>
      </c>
      <c r="K3892" s="13">
        <f>_xlfn.XLOOKUP(A3892,Rotación!$A:$A,Rotación!$P:$P,"",0,-1)</f>
        <v>23490000</v>
      </c>
      <c r="L3892" s="25">
        <f t="shared" si="250"/>
        <v>190000</v>
      </c>
      <c r="M3892" s="26">
        <f t="shared" si="251"/>
        <v>0.87982832618025753</v>
      </c>
    </row>
    <row r="3893" spans="1:13" x14ac:dyDescent="0.3">
      <c r="A3893" t="s">
        <v>10880</v>
      </c>
      <c r="B3893" t="s">
        <v>313</v>
      </c>
      <c r="C3893" t="s">
        <v>313</v>
      </c>
      <c r="D3893">
        <v>10700000</v>
      </c>
      <c r="E3893">
        <v>8300000</v>
      </c>
      <c r="F3893" t="s">
        <v>4033</v>
      </c>
      <c r="G3893" s="13">
        <f>IFERROR(IF($F3893="ALTA",$D3893*1.03,
IF($F3893="MEDIA",$D3893*1,
IF($F3893="BAJA",$D3893*0.92,
IF($F3893="LIQUIDAR",_xlfn.XLOOKUP(A3893,Rotación!$A:$A,Rotación!$O:$O,0,0,-1),"")))),"")</f>
        <v>10700000</v>
      </c>
      <c r="H3893" s="13">
        <f>IFERROR(IF($F3893="ALTA",$D3893*1,
IF($F3893="MEDIA",$D3893*0.97,
IF($F3893="BAJA",$D3893*0.9,
IF($F3893="LIQUIDAR",_xlfn.XLOOKUP(A3893,Rotación!$A:$A,Rotación!$O:$O,0,0,-1),"")))),"")</f>
        <v>10379000</v>
      </c>
      <c r="I3893" s="13">
        <f>IFERROR(IF($F3893="ALTA",$D3893*0.97,
IF($F3893="MEDIA",$D3893*0.94,
IF($F3893="BAJA",$D3893*0.87,
IF($F3893="LIQUIDAR",_xlfn.XLOOKUP(A3893,Rotación!$A:$A,Rotación!$O:$O,0,0,-1),"")))),"")</f>
        <v>10058000</v>
      </c>
      <c r="J3893" s="13">
        <f>IFERROR(IF($F3893="ALTA",$D3893*0.94,
IF($F3893="MEDIA",$D3893*0.9,
IF($F3893="BAJA",$D3893*0.85,
IF($F3893="LIQUIDAR",_xlfn.XLOOKUP(A3893,Rotación!$A:$A,Rotación!$O:$O,0,0,-1),"")))),"")</f>
        <v>9630000</v>
      </c>
      <c r="K3893" s="13" t="str">
        <f>_xlfn.XLOOKUP(A3893,Rotación!$A:$A,Rotación!$P:$P,"",0,-1)</f>
        <v/>
      </c>
      <c r="L3893" s="25" t="e">
        <f t="shared" si="250"/>
        <v>#VALUE!</v>
      </c>
      <c r="M3893" s="26">
        <f t="shared" si="251"/>
        <v>0.77570093457943923</v>
      </c>
    </row>
    <row r="3894" spans="1:13" x14ac:dyDescent="0.3">
      <c r="A3894" t="s">
        <v>10883</v>
      </c>
      <c r="B3894" t="s">
        <v>313</v>
      </c>
      <c r="C3894" t="s">
        <v>313</v>
      </c>
      <c r="D3894">
        <v>11800000</v>
      </c>
      <c r="E3894">
        <v>9400000</v>
      </c>
      <c r="F3894" t="s">
        <v>4033</v>
      </c>
      <c r="G3894" s="13">
        <f>IFERROR(IF($F3894="ALTA",$D3894*1.03,
IF($F3894="MEDIA",$D3894*1,
IF($F3894="BAJA",$D3894*0.92,
IF($F3894="LIQUIDAR",_xlfn.XLOOKUP(A3894,Rotación!$A:$A,Rotación!$O:$O,0,0,-1),"")))),"")</f>
        <v>11800000</v>
      </c>
      <c r="H3894" s="13">
        <f>IFERROR(IF($F3894="ALTA",$D3894*1,
IF($F3894="MEDIA",$D3894*0.97,
IF($F3894="BAJA",$D3894*0.9,
IF($F3894="LIQUIDAR",_xlfn.XLOOKUP(A3894,Rotación!$A:$A,Rotación!$O:$O,0,0,-1),"")))),"")</f>
        <v>11446000</v>
      </c>
      <c r="I3894" s="13">
        <f>IFERROR(IF($F3894="ALTA",$D3894*0.97,
IF($F3894="MEDIA",$D3894*0.94,
IF($F3894="BAJA",$D3894*0.87,
IF($F3894="LIQUIDAR",_xlfn.XLOOKUP(A3894,Rotación!$A:$A,Rotación!$O:$O,0,0,-1),"")))),"")</f>
        <v>11092000</v>
      </c>
      <c r="J3894" s="13">
        <f>IFERROR(IF($F3894="ALTA",$D3894*0.94,
IF($F3894="MEDIA",$D3894*0.9,
IF($F3894="BAJA",$D3894*0.85,
IF($F3894="LIQUIDAR",_xlfn.XLOOKUP(A3894,Rotación!$A:$A,Rotación!$O:$O,0,0,-1),"")))),"")</f>
        <v>10620000</v>
      </c>
      <c r="K3894" s="13" t="str">
        <f>_xlfn.XLOOKUP(A3894,Rotación!$A:$A,Rotación!$P:$P,"",0,-1)</f>
        <v/>
      </c>
      <c r="L3894" s="25" t="e">
        <f t="shared" ref="L3894:L3957" si="252">K3894-D3894</f>
        <v>#VALUE!</v>
      </c>
      <c r="M3894" s="26">
        <f t="shared" ref="M3894:M3957" si="253">E3894/D3894</f>
        <v>0.79661016949152541</v>
      </c>
    </row>
    <row r="3895" spans="1:13" x14ac:dyDescent="0.3">
      <c r="A3895" t="s">
        <v>10884</v>
      </c>
      <c r="B3895" t="s">
        <v>313</v>
      </c>
      <c r="C3895" t="s">
        <v>313</v>
      </c>
      <c r="D3895">
        <v>22500000</v>
      </c>
      <c r="E3895">
        <v>18200000</v>
      </c>
      <c r="F3895" t="s">
        <v>4033</v>
      </c>
      <c r="G3895" s="13">
        <f>IFERROR(IF($F3895="ALTA",$D3895*1.03,
IF($F3895="MEDIA",$D3895*1,
IF($F3895="BAJA",$D3895*0.92,
IF($F3895="LIQUIDAR",_xlfn.XLOOKUP(A3895,Rotación!$A:$A,Rotación!$O:$O,0,0,-1),"")))),"")</f>
        <v>22500000</v>
      </c>
      <c r="H3895" s="13">
        <f>IFERROR(IF($F3895="ALTA",$D3895*1,
IF($F3895="MEDIA",$D3895*0.97,
IF($F3895="BAJA",$D3895*0.9,
IF($F3895="LIQUIDAR",_xlfn.XLOOKUP(A3895,Rotación!$A:$A,Rotación!$O:$O,0,0,-1),"")))),"")</f>
        <v>21825000</v>
      </c>
      <c r="I3895" s="13">
        <f>IFERROR(IF($F3895="ALTA",$D3895*0.97,
IF($F3895="MEDIA",$D3895*0.94,
IF($F3895="BAJA",$D3895*0.87,
IF($F3895="LIQUIDAR",_xlfn.XLOOKUP(A3895,Rotación!$A:$A,Rotación!$O:$O,0,0,-1),"")))),"")</f>
        <v>21150000</v>
      </c>
      <c r="J3895" s="13">
        <f>IFERROR(IF($F3895="ALTA",$D3895*0.94,
IF($F3895="MEDIA",$D3895*0.9,
IF($F3895="BAJA",$D3895*0.85,
IF($F3895="LIQUIDAR",_xlfn.XLOOKUP(A3895,Rotación!$A:$A,Rotación!$O:$O,0,0,-1),"")))),"")</f>
        <v>20250000</v>
      </c>
      <c r="K3895" s="13">
        <f>_xlfn.XLOOKUP(A3895,Rotación!$A:$A,Rotación!$P:$P,"",0,-1)</f>
        <v>22490000</v>
      </c>
      <c r="L3895" s="25">
        <f t="shared" si="252"/>
        <v>-10000</v>
      </c>
      <c r="M3895" s="26">
        <f t="shared" si="253"/>
        <v>0.80888888888888888</v>
      </c>
    </row>
    <row r="3896" spans="1:13" x14ac:dyDescent="0.3">
      <c r="A3896" t="s">
        <v>2486</v>
      </c>
      <c r="B3896" t="s">
        <v>313</v>
      </c>
      <c r="C3896" t="s">
        <v>313</v>
      </c>
      <c r="D3896">
        <v>22400000</v>
      </c>
      <c r="E3896">
        <v>17300000</v>
      </c>
      <c r="F3896" t="s">
        <v>5391</v>
      </c>
      <c r="G3896" s="13">
        <f>IFERROR(IF($F3896="ALTA",$D3896*1.03,
IF($F3896="MEDIA",$D3896*1,
IF($F3896="BAJA",$D3896*0.92,
IF($F3896="LIQUIDAR",_xlfn.XLOOKUP(A3896,Rotación!$A:$A,Rotación!$O:$O,0,0,-1),"")))),"")</f>
        <v>20608000</v>
      </c>
      <c r="H3896" s="13">
        <f>IFERROR(IF($F3896="ALTA",$D3896*1,
IF($F3896="MEDIA",$D3896*0.97,
IF($F3896="BAJA",$D3896*0.9,
IF($F3896="LIQUIDAR",_xlfn.XLOOKUP(A3896,Rotación!$A:$A,Rotación!$O:$O,0,0,-1),"")))),"")</f>
        <v>20160000</v>
      </c>
      <c r="I3896" s="13">
        <f>IFERROR(IF($F3896="ALTA",$D3896*0.97,
IF($F3896="MEDIA",$D3896*0.94,
IF($F3896="BAJA",$D3896*0.87,
IF($F3896="LIQUIDAR",_xlfn.XLOOKUP(A3896,Rotación!$A:$A,Rotación!$O:$O,0,0,-1),"")))),"")</f>
        <v>19488000</v>
      </c>
      <c r="J3896" s="13">
        <f>IFERROR(IF($F3896="ALTA",$D3896*0.94,
IF($F3896="MEDIA",$D3896*0.9,
IF($F3896="BAJA",$D3896*0.85,
IF($F3896="LIQUIDAR",_xlfn.XLOOKUP(A3896,Rotación!$A:$A,Rotación!$O:$O,0,0,-1),"")))),"")</f>
        <v>19040000</v>
      </c>
      <c r="K3896" s="13" t="str">
        <f>_xlfn.XLOOKUP(A3896,Rotación!$A:$A,Rotación!$P:$P,"",0,-1)</f>
        <v/>
      </c>
      <c r="L3896" s="25" t="e">
        <f t="shared" si="252"/>
        <v>#VALUE!</v>
      </c>
      <c r="M3896" s="26">
        <f t="shared" si="253"/>
        <v>0.7723214285714286</v>
      </c>
    </row>
    <row r="3897" spans="1:13" x14ac:dyDescent="0.3">
      <c r="A3897" t="s">
        <v>10885</v>
      </c>
      <c r="B3897" t="s">
        <v>313</v>
      </c>
      <c r="C3897" t="s">
        <v>313</v>
      </c>
      <c r="D3897">
        <v>11100000</v>
      </c>
      <c r="E3897">
        <v>8500000</v>
      </c>
      <c r="F3897" t="s">
        <v>5391</v>
      </c>
      <c r="G3897" s="13">
        <f>IFERROR(IF($F3897="ALTA",$D3897*1.03,
IF($F3897="MEDIA",$D3897*1,
IF($F3897="BAJA",$D3897*0.92,
IF($F3897="LIQUIDAR",_xlfn.XLOOKUP(A3897,Rotación!$A:$A,Rotación!$O:$O,0,0,-1),"")))),"")</f>
        <v>10212000</v>
      </c>
      <c r="H3897" s="13">
        <f>IFERROR(IF($F3897="ALTA",$D3897*1,
IF($F3897="MEDIA",$D3897*0.97,
IF($F3897="BAJA",$D3897*0.9,
IF($F3897="LIQUIDAR",_xlfn.XLOOKUP(A3897,Rotación!$A:$A,Rotación!$O:$O,0,0,-1),"")))),"")</f>
        <v>9990000</v>
      </c>
      <c r="I3897" s="13">
        <f>IFERROR(IF($F3897="ALTA",$D3897*0.97,
IF($F3897="MEDIA",$D3897*0.94,
IF($F3897="BAJA",$D3897*0.87,
IF($F3897="LIQUIDAR",_xlfn.XLOOKUP(A3897,Rotación!$A:$A,Rotación!$O:$O,0,0,-1),"")))),"")</f>
        <v>9657000</v>
      </c>
      <c r="J3897" s="13">
        <f>IFERROR(IF($F3897="ALTA",$D3897*0.94,
IF($F3897="MEDIA",$D3897*0.9,
IF($F3897="BAJA",$D3897*0.85,
IF($F3897="LIQUIDAR",_xlfn.XLOOKUP(A3897,Rotación!$A:$A,Rotación!$O:$O,0,0,-1),"")))),"")</f>
        <v>9435000</v>
      </c>
      <c r="K3897" s="13">
        <f>_xlfn.XLOOKUP(A3897,Rotación!$A:$A,Rotación!$P:$P,"",0,-1)</f>
        <v>10790000</v>
      </c>
      <c r="L3897" s="25">
        <f t="shared" si="252"/>
        <v>-310000</v>
      </c>
      <c r="M3897" s="26">
        <f t="shared" si="253"/>
        <v>0.76576576576576572</v>
      </c>
    </row>
    <row r="3898" spans="1:13" x14ac:dyDescent="0.3">
      <c r="A3898" t="s">
        <v>3577</v>
      </c>
      <c r="B3898" t="s">
        <v>313</v>
      </c>
      <c r="C3898" t="s">
        <v>313</v>
      </c>
      <c r="D3898">
        <v>7700000</v>
      </c>
      <c r="E3898">
        <v>5700000</v>
      </c>
      <c r="F3898" t="s">
        <v>4033</v>
      </c>
      <c r="G3898" s="13">
        <f>IFERROR(IF($F3898="ALTA",$D3898*1.03,
IF($F3898="MEDIA",$D3898*1,
IF($F3898="BAJA",$D3898*0.92,
IF($F3898="LIQUIDAR",_xlfn.XLOOKUP(A3898,Rotación!$A:$A,Rotación!$O:$O,0,0,-1),"")))),"")</f>
        <v>7700000</v>
      </c>
      <c r="H3898" s="13">
        <f>IFERROR(IF($F3898="ALTA",$D3898*1,
IF($F3898="MEDIA",$D3898*0.97,
IF($F3898="BAJA",$D3898*0.9,
IF($F3898="LIQUIDAR",_xlfn.XLOOKUP(A3898,Rotación!$A:$A,Rotación!$O:$O,0,0,-1),"")))),"")</f>
        <v>7469000</v>
      </c>
      <c r="I3898" s="13">
        <f>IFERROR(IF($F3898="ALTA",$D3898*0.97,
IF($F3898="MEDIA",$D3898*0.94,
IF($F3898="BAJA",$D3898*0.87,
IF($F3898="LIQUIDAR",_xlfn.XLOOKUP(A3898,Rotación!$A:$A,Rotación!$O:$O,0,0,-1),"")))),"")</f>
        <v>7238000</v>
      </c>
      <c r="J3898" s="13">
        <f>IFERROR(IF($F3898="ALTA",$D3898*0.94,
IF($F3898="MEDIA",$D3898*0.9,
IF($F3898="BAJA",$D3898*0.85,
IF($F3898="LIQUIDAR",_xlfn.XLOOKUP(A3898,Rotación!$A:$A,Rotación!$O:$O,0,0,-1),"")))),"")</f>
        <v>6930000</v>
      </c>
      <c r="K3898" s="13" t="str">
        <f>_xlfn.XLOOKUP(A3898,Rotación!$A:$A,Rotación!$P:$P,"",0,-1)</f>
        <v/>
      </c>
      <c r="L3898" s="25" t="e">
        <f t="shared" si="252"/>
        <v>#VALUE!</v>
      </c>
      <c r="M3898" s="26">
        <f t="shared" si="253"/>
        <v>0.74025974025974028</v>
      </c>
    </row>
    <row r="3899" spans="1:13" x14ac:dyDescent="0.3">
      <c r="A3899" t="s">
        <v>11034</v>
      </c>
      <c r="B3899" t="s">
        <v>313</v>
      </c>
      <c r="C3899" t="s">
        <v>313</v>
      </c>
      <c r="D3899">
        <v>19300000</v>
      </c>
      <c r="E3899">
        <v>14000000</v>
      </c>
      <c r="F3899" t="s">
        <v>4033</v>
      </c>
      <c r="G3899" s="13">
        <f>IFERROR(IF($F3899="ALTA",$D3899*1.03,
IF($F3899="MEDIA",$D3899*1,
IF($F3899="BAJA",$D3899*0.92,
IF($F3899="LIQUIDAR",_xlfn.XLOOKUP(A3899,Rotación!$A:$A,Rotación!$O:$O,0,0,-1),"")))),"")</f>
        <v>19300000</v>
      </c>
      <c r="H3899" s="13">
        <f>IFERROR(IF($F3899="ALTA",$D3899*1,
IF($F3899="MEDIA",$D3899*0.97,
IF($F3899="BAJA",$D3899*0.9,
IF($F3899="LIQUIDAR",_xlfn.XLOOKUP(A3899,Rotación!$A:$A,Rotación!$O:$O,0,0,-1),"")))),"")</f>
        <v>18721000</v>
      </c>
      <c r="I3899" s="13">
        <f>IFERROR(IF($F3899="ALTA",$D3899*0.97,
IF($F3899="MEDIA",$D3899*0.94,
IF($F3899="BAJA",$D3899*0.87,
IF($F3899="LIQUIDAR",_xlfn.XLOOKUP(A3899,Rotación!$A:$A,Rotación!$O:$O,0,0,-1),"")))),"")</f>
        <v>18142000</v>
      </c>
      <c r="J3899" s="13">
        <f>IFERROR(IF($F3899="ALTA",$D3899*0.94,
IF($F3899="MEDIA",$D3899*0.9,
IF($F3899="BAJA",$D3899*0.85,
IF($F3899="LIQUIDAR",_xlfn.XLOOKUP(A3899,Rotación!$A:$A,Rotación!$O:$O,0,0,-1),"")))),"")</f>
        <v>17370000</v>
      </c>
      <c r="K3899" s="13" t="str">
        <f>_xlfn.XLOOKUP(A3899,Rotación!$A:$A,Rotación!$P:$P,"",0,-1)</f>
        <v/>
      </c>
      <c r="L3899" s="25" t="e">
        <f t="shared" si="252"/>
        <v>#VALUE!</v>
      </c>
      <c r="M3899" s="26">
        <f t="shared" si="253"/>
        <v>0.72538860103626945</v>
      </c>
    </row>
    <row r="3900" spans="1:13" x14ac:dyDescent="0.3">
      <c r="A3900" t="s">
        <v>11101</v>
      </c>
      <c r="B3900" t="s">
        <v>313</v>
      </c>
      <c r="C3900" t="s">
        <v>313</v>
      </c>
      <c r="D3900">
        <v>10000000</v>
      </c>
      <c r="E3900">
        <v>8000000</v>
      </c>
      <c r="F3900" t="s">
        <v>5391</v>
      </c>
      <c r="G3900" s="13">
        <f>IFERROR(IF($F3900="ALTA",$D3900*1.03,
IF($F3900="MEDIA",$D3900*1,
IF($F3900="BAJA",$D3900*0.92,
IF($F3900="LIQUIDAR",_xlfn.XLOOKUP(A3900,Rotación!$A:$A,Rotación!$O:$O,0,0,-1),"")))),"")</f>
        <v>9200000</v>
      </c>
      <c r="H3900" s="13">
        <f>IFERROR(IF($F3900="ALTA",$D3900*1,
IF($F3900="MEDIA",$D3900*0.97,
IF($F3900="BAJA",$D3900*0.9,
IF($F3900="LIQUIDAR",_xlfn.XLOOKUP(A3900,Rotación!$A:$A,Rotación!$O:$O,0,0,-1),"")))),"")</f>
        <v>9000000</v>
      </c>
      <c r="I3900" s="13">
        <f>IFERROR(IF($F3900="ALTA",$D3900*0.97,
IF($F3900="MEDIA",$D3900*0.94,
IF($F3900="BAJA",$D3900*0.87,
IF($F3900="LIQUIDAR",_xlfn.XLOOKUP(A3900,Rotación!$A:$A,Rotación!$O:$O,0,0,-1),"")))),"")</f>
        <v>8700000</v>
      </c>
      <c r="J3900" s="13">
        <f>IFERROR(IF($F3900="ALTA",$D3900*0.94,
IF($F3900="MEDIA",$D3900*0.9,
IF($F3900="BAJA",$D3900*0.85,
IF($F3900="LIQUIDAR",_xlfn.XLOOKUP(A3900,Rotación!$A:$A,Rotación!$O:$O,0,0,-1),"")))),"")</f>
        <v>8500000</v>
      </c>
      <c r="K3900" s="13" t="str">
        <f>_xlfn.XLOOKUP(A3900,Rotación!$A:$A,Rotación!$P:$P,"",0,-1)</f>
        <v/>
      </c>
      <c r="L3900" s="25" t="e">
        <f t="shared" si="252"/>
        <v>#VALUE!</v>
      </c>
      <c r="M3900" s="26">
        <f t="shared" si="253"/>
        <v>0.8</v>
      </c>
    </row>
    <row r="3901" spans="1:13" x14ac:dyDescent="0.3">
      <c r="A3901" t="s">
        <v>11514</v>
      </c>
      <c r="B3901" t="s">
        <v>313</v>
      </c>
      <c r="C3901" t="s">
        <v>313</v>
      </c>
      <c r="D3901">
        <v>11800000</v>
      </c>
      <c r="E3901">
        <v>9600000</v>
      </c>
      <c r="F3901" t="s">
        <v>5391</v>
      </c>
      <c r="G3901" s="13">
        <f>IFERROR(IF($F3901="ALTA",$D3901*1.03,
IF($F3901="MEDIA",$D3901*1,
IF($F3901="BAJA",$D3901*0.92,
IF($F3901="LIQUIDAR",_xlfn.XLOOKUP(A3901,Rotación!$A:$A,Rotación!$O:$O,0,0,-1),"")))),"")</f>
        <v>10856000</v>
      </c>
      <c r="H3901" s="13">
        <f>IFERROR(IF($F3901="ALTA",$D3901*1,
IF($F3901="MEDIA",$D3901*0.97,
IF($F3901="BAJA",$D3901*0.9,
IF($F3901="LIQUIDAR",_xlfn.XLOOKUP(A3901,Rotación!$A:$A,Rotación!$O:$O,0,0,-1),"")))),"")</f>
        <v>10620000</v>
      </c>
      <c r="I3901" s="13">
        <f>IFERROR(IF($F3901="ALTA",$D3901*0.97,
IF($F3901="MEDIA",$D3901*0.94,
IF($F3901="BAJA",$D3901*0.87,
IF($F3901="LIQUIDAR",_xlfn.XLOOKUP(A3901,Rotación!$A:$A,Rotación!$O:$O,0,0,-1),"")))),"")</f>
        <v>10266000</v>
      </c>
      <c r="J3901" s="13">
        <f>IFERROR(IF($F3901="ALTA",$D3901*0.94,
IF($F3901="MEDIA",$D3901*0.9,
IF($F3901="BAJA",$D3901*0.85,
IF($F3901="LIQUIDAR",_xlfn.XLOOKUP(A3901,Rotación!$A:$A,Rotación!$O:$O,0,0,-1),"")))),"")</f>
        <v>10030000</v>
      </c>
      <c r="K3901" s="13" t="str">
        <f>_xlfn.XLOOKUP(A3901,Rotación!$A:$A,Rotación!$P:$P,"",0,-1)</f>
        <v/>
      </c>
      <c r="L3901" s="25" t="e">
        <f t="shared" si="252"/>
        <v>#VALUE!</v>
      </c>
      <c r="M3901" s="26">
        <f t="shared" si="253"/>
        <v>0.81355932203389836</v>
      </c>
    </row>
    <row r="3902" spans="1:13" x14ac:dyDescent="0.3">
      <c r="A3902" t="s">
        <v>10876</v>
      </c>
      <c r="B3902" t="s">
        <v>313</v>
      </c>
      <c r="C3902" t="s">
        <v>313</v>
      </c>
      <c r="D3902">
        <v>24400000</v>
      </c>
      <c r="E3902">
        <v>20000000</v>
      </c>
      <c r="F3902" t="s">
        <v>4033</v>
      </c>
      <c r="G3902" s="13">
        <f>IFERROR(IF($F3902="ALTA",$D3902*1.03,
IF($F3902="MEDIA",$D3902*1,
IF($F3902="BAJA",$D3902*0.92,
IF($F3902="LIQUIDAR",_xlfn.XLOOKUP(A3902,Rotación!$A:$A,Rotación!$O:$O,0,0,-1),"")))),"")</f>
        <v>24400000</v>
      </c>
      <c r="H3902" s="13">
        <f>IFERROR(IF($F3902="ALTA",$D3902*1,
IF($F3902="MEDIA",$D3902*0.97,
IF($F3902="BAJA",$D3902*0.9,
IF($F3902="LIQUIDAR",_xlfn.XLOOKUP(A3902,Rotación!$A:$A,Rotación!$O:$O,0,0,-1),"")))),"")</f>
        <v>23668000</v>
      </c>
      <c r="I3902" s="13">
        <f>IFERROR(IF($F3902="ALTA",$D3902*0.97,
IF($F3902="MEDIA",$D3902*0.94,
IF($F3902="BAJA",$D3902*0.87,
IF($F3902="LIQUIDAR",_xlfn.XLOOKUP(A3902,Rotación!$A:$A,Rotación!$O:$O,0,0,-1),"")))),"")</f>
        <v>22936000</v>
      </c>
      <c r="J3902" s="13">
        <f>IFERROR(IF($F3902="ALTA",$D3902*0.94,
IF($F3902="MEDIA",$D3902*0.9,
IF($F3902="BAJA",$D3902*0.85,
IF($F3902="LIQUIDAR",_xlfn.XLOOKUP(A3902,Rotación!$A:$A,Rotación!$O:$O,0,0,-1),"")))),"")</f>
        <v>21960000</v>
      </c>
      <c r="K3902" s="13" t="str">
        <f>_xlfn.XLOOKUP(A3902,Rotación!$A:$A,Rotación!$P:$P,"",0,-1)</f>
        <v/>
      </c>
      <c r="L3902" s="25" t="e">
        <f t="shared" si="252"/>
        <v>#VALUE!</v>
      </c>
      <c r="M3902" s="26">
        <f t="shared" si="253"/>
        <v>0.81967213114754101</v>
      </c>
    </row>
    <row r="3903" spans="1:13" x14ac:dyDescent="0.3">
      <c r="A3903" t="s">
        <v>11250</v>
      </c>
      <c r="B3903" t="s">
        <v>313</v>
      </c>
      <c r="C3903" t="s">
        <v>313</v>
      </c>
      <c r="D3903">
        <v>8300000</v>
      </c>
      <c r="E3903">
        <v>6800000</v>
      </c>
      <c r="F3903" t="s">
        <v>5390</v>
      </c>
      <c r="G3903" s="13">
        <f>IFERROR(IF($F3903="ALTA",$D3903*1.03,
IF($F3903="MEDIA",$D3903*1,
IF($F3903="BAJA",$D3903*0.92,
IF($F3903="LIQUIDAR",_xlfn.XLOOKUP(A3903,Rotación!$A:$A,Rotación!$O:$O,0,0,-1),"")))),"")</f>
        <v>8549000</v>
      </c>
      <c r="H3903" s="13">
        <f>IFERROR(IF($F3903="ALTA",$D3903*1,
IF($F3903="MEDIA",$D3903*0.97,
IF($F3903="BAJA",$D3903*0.9,
IF($F3903="LIQUIDAR",_xlfn.XLOOKUP(A3903,Rotación!$A:$A,Rotación!$O:$O,0,0,-1),"")))),"")</f>
        <v>8300000</v>
      </c>
      <c r="I3903" s="13">
        <f>IFERROR(IF($F3903="ALTA",$D3903*0.97,
IF($F3903="MEDIA",$D3903*0.94,
IF($F3903="BAJA",$D3903*0.87,
IF($F3903="LIQUIDAR",_xlfn.XLOOKUP(A3903,Rotación!$A:$A,Rotación!$O:$O,0,0,-1),"")))),"")</f>
        <v>8051000</v>
      </c>
      <c r="J3903" s="13">
        <f>IFERROR(IF($F3903="ALTA",$D3903*0.94,
IF($F3903="MEDIA",$D3903*0.9,
IF($F3903="BAJA",$D3903*0.85,
IF($F3903="LIQUIDAR",_xlfn.XLOOKUP(A3903,Rotación!$A:$A,Rotación!$O:$O,0,0,-1),"")))),"")</f>
        <v>7802000</v>
      </c>
      <c r="K3903" s="13" t="str">
        <f>_xlfn.XLOOKUP(A3903,Rotación!$A:$A,Rotación!$P:$P,"",0,-1)</f>
        <v/>
      </c>
      <c r="L3903" s="25" t="e">
        <f t="shared" si="252"/>
        <v>#VALUE!</v>
      </c>
      <c r="M3903" s="26">
        <f t="shared" si="253"/>
        <v>0.81927710843373491</v>
      </c>
    </row>
    <row r="3904" spans="1:13" x14ac:dyDescent="0.3">
      <c r="A3904" t="s">
        <v>6586</v>
      </c>
      <c r="B3904" t="s">
        <v>313</v>
      </c>
      <c r="C3904" t="s">
        <v>313</v>
      </c>
      <c r="D3904">
        <v>15000000</v>
      </c>
      <c r="E3904">
        <v>12000000</v>
      </c>
      <c r="F3904" t="s">
        <v>4033</v>
      </c>
      <c r="G3904" s="13">
        <f>IFERROR(IF($F3904="ALTA",$D3904*1.03,
IF($F3904="MEDIA",$D3904*1,
IF($F3904="BAJA",$D3904*0.92,
IF($F3904="LIQUIDAR",_xlfn.XLOOKUP(A3904,Rotación!$A:$A,Rotación!$O:$O,0,0,-1),"")))),"")</f>
        <v>15000000</v>
      </c>
      <c r="H3904" s="13">
        <f>IFERROR(IF($F3904="ALTA",$D3904*1,
IF($F3904="MEDIA",$D3904*0.97,
IF($F3904="BAJA",$D3904*0.9,
IF($F3904="LIQUIDAR",_xlfn.XLOOKUP(A3904,Rotación!$A:$A,Rotación!$O:$O,0,0,-1),"")))),"")</f>
        <v>14550000</v>
      </c>
      <c r="I3904" s="13">
        <f>IFERROR(IF($F3904="ALTA",$D3904*0.97,
IF($F3904="MEDIA",$D3904*0.94,
IF($F3904="BAJA",$D3904*0.87,
IF($F3904="LIQUIDAR",_xlfn.XLOOKUP(A3904,Rotación!$A:$A,Rotación!$O:$O,0,0,-1),"")))),"")</f>
        <v>14100000</v>
      </c>
      <c r="J3904" s="13">
        <f>IFERROR(IF($F3904="ALTA",$D3904*0.94,
IF($F3904="MEDIA",$D3904*0.9,
IF($F3904="BAJA",$D3904*0.85,
IF($F3904="LIQUIDAR",_xlfn.XLOOKUP(A3904,Rotación!$A:$A,Rotación!$O:$O,0,0,-1),"")))),"")</f>
        <v>13500000</v>
      </c>
      <c r="K3904" s="13" t="str">
        <f>_xlfn.XLOOKUP(A3904,Rotación!$A:$A,Rotación!$P:$P,"",0,-1)</f>
        <v/>
      </c>
      <c r="L3904" s="25" t="e">
        <f t="shared" si="252"/>
        <v>#VALUE!</v>
      </c>
      <c r="M3904" s="26">
        <f t="shared" si="253"/>
        <v>0.8</v>
      </c>
    </row>
    <row r="3905" spans="1:13" x14ac:dyDescent="0.3">
      <c r="A3905" t="s">
        <v>10137</v>
      </c>
      <c r="B3905" t="s">
        <v>313</v>
      </c>
      <c r="C3905" t="s">
        <v>313</v>
      </c>
      <c r="D3905">
        <v>22900000</v>
      </c>
      <c r="E3905">
        <v>18000000</v>
      </c>
      <c r="F3905" t="s">
        <v>5391</v>
      </c>
      <c r="G3905" s="13">
        <f>IFERROR(IF($F3905="ALTA",$D3905*1.03,
IF($F3905="MEDIA",$D3905*1,
IF($F3905="BAJA",$D3905*0.92,
IF($F3905="LIQUIDAR",_xlfn.XLOOKUP(A3905,Rotación!$A:$A,Rotación!$O:$O,0,0,-1),"")))),"")</f>
        <v>21068000</v>
      </c>
      <c r="H3905" s="13">
        <f>IFERROR(IF($F3905="ALTA",$D3905*1,
IF($F3905="MEDIA",$D3905*0.97,
IF($F3905="BAJA",$D3905*0.9,
IF($F3905="LIQUIDAR",_xlfn.XLOOKUP(A3905,Rotación!$A:$A,Rotación!$O:$O,0,0,-1),"")))),"")</f>
        <v>20610000</v>
      </c>
      <c r="I3905" s="13">
        <f>IFERROR(IF($F3905="ALTA",$D3905*0.97,
IF($F3905="MEDIA",$D3905*0.94,
IF($F3905="BAJA",$D3905*0.87,
IF($F3905="LIQUIDAR",_xlfn.XLOOKUP(A3905,Rotación!$A:$A,Rotación!$O:$O,0,0,-1),"")))),"")</f>
        <v>19923000</v>
      </c>
      <c r="J3905" s="13">
        <f>IFERROR(IF($F3905="ALTA",$D3905*0.94,
IF($F3905="MEDIA",$D3905*0.9,
IF($F3905="BAJA",$D3905*0.85,
IF($F3905="LIQUIDAR",_xlfn.XLOOKUP(A3905,Rotación!$A:$A,Rotación!$O:$O,0,0,-1),"")))),"")</f>
        <v>19465000</v>
      </c>
      <c r="K3905" s="13" t="str">
        <f>_xlfn.XLOOKUP(A3905,Rotación!$A:$A,Rotación!$P:$P,"",0,-1)</f>
        <v/>
      </c>
      <c r="L3905" s="25" t="e">
        <f t="shared" si="252"/>
        <v>#VALUE!</v>
      </c>
      <c r="M3905" s="26">
        <f t="shared" si="253"/>
        <v>0.78602620087336239</v>
      </c>
    </row>
    <row r="3906" spans="1:13" x14ac:dyDescent="0.3">
      <c r="A3906" t="s">
        <v>10363</v>
      </c>
      <c r="B3906" t="s">
        <v>313</v>
      </c>
      <c r="C3906" t="s">
        <v>313</v>
      </c>
      <c r="D3906">
        <v>18000000</v>
      </c>
      <c r="E3906">
        <v>15000000</v>
      </c>
      <c r="F3906" t="s">
        <v>5391</v>
      </c>
      <c r="G3906" s="13">
        <f>IFERROR(IF($F3906="ALTA",$D3906*1.03,
IF($F3906="MEDIA",$D3906*1,
IF($F3906="BAJA",$D3906*0.92,
IF($F3906="LIQUIDAR",_xlfn.XLOOKUP(A3906,Rotación!$A:$A,Rotación!$O:$O,0,0,-1),"")))),"")</f>
        <v>16560000</v>
      </c>
      <c r="H3906" s="13">
        <f>IFERROR(IF($F3906="ALTA",$D3906*1,
IF($F3906="MEDIA",$D3906*0.97,
IF($F3906="BAJA",$D3906*0.9,
IF($F3906="LIQUIDAR",_xlfn.XLOOKUP(A3906,Rotación!$A:$A,Rotación!$O:$O,0,0,-1),"")))),"")</f>
        <v>16200000</v>
      </c>
      <c r="I3906" s="13">
        <f>IFERROR(IF($F3906="ALTA",$D3906*0.97,
IF($F3906="MEDIA",$D3906*0.94,
IF($F3906="BAJA",$D3906*0.87,
IF($F3906="LIQUIDAR",_xlfn.XLOOKUP(A3906,Rotación!$A:$A,Rotación!$O:$O,0,0,-1),"")))),"")</f>
        <v>15660000</v>
      </c>
      <c r="J3906" s="13">
        <f>IFERROR(IF($F3906="ALTA",$D3906*0.94,
IF($F3906="MEDIA",$D3906*0.9,
IF($F3906="BAJA",$D3906*0.85,
IF($F3906="LIQUIDAR",_xlfn.XLOOKUP(A3906,Rotación!$A:$A,Rotación!$O:$O,0,0,-1),"")))),"")</f>
        <v>15300000</v>
      </c>
      <c r="K3906" s="13" t="str">
        <f>_xlfn.XLOOKUP(A3906,Rotación!$A:$A,Rotación!$P:$P,"",0,-1)</f>
        <v/>
      </c>
      <c r="L3906" s="25" t="e">
        <f t="shared" si="252"/>
        <v>#VALUE!</v>
      </c>
      <c r="M3906" s="26">
        <f t="shared" si="253"/>
        <v>0.83333333333333337</v>
      </c>
    </row>
    <row r="3907" spans="1:13" x14ac:dyDescent="0.3">
      <c r="A3907" t="s">
        <v>6570</v>
      </c>
      <c r="B3907" t="s">
        <v>313</v>
      </c>
      <c r="C3907" t="s">
        <v>313</v>
      </c>
      <c r="D3907">
        <v>18100000</v>
      </c>
      <c r="E3907">
        <v>14250000</v>
      </c>
      <c r="F3907" t="s">
        <v>5391</v>
      </c>
      <c r="G3907" s="13">
        <f>IFERROR(IF($F3907="ALTA",$D3907*1.03,
IF($F3907="MEDIA",$D3907*1,
IF($F3907="BAJA",$D3907*0.92,
IF($F3907="LIQUIDAR",_xlfn.XLOOKUP(A3907,Rotación!$A:$A,Rotación!$O:$O,0,0,-1),"")))),"")</f>
        <v>16652000</v>
      </c>
      <c r="H3907" s="13">
        <f>IFERROR(IF($F3907="ALTA",$D3907*1,
IF($F3907="MEDIA",$D3907*0.97,
IF($F3907="BAJA",$D3907*0.9,
IF($F3907="LIQUIDAR",_xlfn.XLOOKUP(A3907,Rotación!$A:$A,Rotación!$O:$O,0,0,-1),"")))),"")</f>
        <v>16290000</v>
      </c>
      <c r="I3907" s="13">
        <f>IFERROR(IF($F3907="ALTA",$D3907*0.97,
IF($F3907="MEDIA",$D3907*0.94,
IF($F3907="BAJA",$D3907*0.87,
IF($F3907="LIQUIDAR",_xlfn.XLOOKUP(A3907,Rotación!$A:$A,Rotación!$O:$O,0,0,-1),"")))),"")</f>
        <v>15747000</v>
      </c>
      <c r="J3907" s="13">
        <f>IFERROR(IF($F3907="ALTA",$D3907*0.94,
IF($F3907="MEDIA",$D3907*0.9,
IF($F3907="BAJA",$D3907*0.85,
IF($F3907="LIQUIDAR",_xlfn.XLOOKUP(A3907,Rotación!$A:$A,Rotación!$O:$O,0,0,-1),"")))),"")</f>
        <v>15385000</v>
      </c>
      <c r="K3907" s="13">
        <f>_xlfn.XLOOKUP(A3907,Rotación!$A:$A,Rotación!$P:$P,"",0,-1)</f>
        <v>16990000</v>
      </c>
      <c r="L3907" s="25">
        <f t="shared" si="252"/>
        <v>-1110000</v>
      </c>
      <c r="M3907" s="26">
        <f t="shared" si="253"/>
        <v>0.78729281767955805</v>
      </c>
    </row>
    <row r="3908" spans="1:13" x14ac:dyDescent="0.3">
      <c r="A3908" t="s">
        <v>11437</v>
      </c>
      <c r="B3908" t="s">
        <v>313</v>
      </c>
      <c r="C3908" t="s">
        <v>313</v>
      </c>
      <c r="D3908">
        <v>22000000</v>
      </c>
      <c r="E3908">
        <v>17000000</v>
      </c>
      <c r="F3908" t="s">
        <v>5391</v>
      </c>
      <c r="G3908" s="13">
        <f>IFERROR(IF($F3908="ALTA",$D3908*1.03,
IF($F3908="MEDIA",$D3908*1,
IF($F3908="BAJA",$D3908*0.92,
IF($F3908="LIQUIDAR",_xlfn.XLOOKUP(A3908,Rotación!$A:$A,Rotación!$O:$O,0,0,-1),"")))),"")</f>
        <v>20240000</v>
      </c>
      <c r="H3908" s="13">
        <f>IFERROR(IF($F3908="ALTA",$D3908*1,
IF($F3908="MEDIA",$D3908*0.97,
IF($F3908="BAJA",$D3908*0.9,
IF($F3908="LIQUIDAR",_xlfn.XLOOKUP(A3908,Rotación!$A:$A,Rotación!$O:$O,0,0,-1),"")))),"")</f>
        <v>19800000</v>
      </c>
      <c r="I3908" s="13">
        <f>IFERROR(IF($F3908="ALTA",$D3908*0.97,
IF($F3908="MEDIA",$D3908*0.94,
IF($F3908="BAJA",$D3908*0.87,
IF($F3908="LIQUIDAR",_xlfn.XLOOKUP(A3908,Rotación!$A:$A,Rotación!$O:$O,0,0,-1),"")))),"")</f>
        <v>19140000</v>
      </c>
      <c r="J3908" s="13">
        <f>IFERROR(IF($F3908="ALTA",$D3908*0.94,
IF($F3908="MEDIA",$D3908*0.9,
IF($F3908="BAJA",$D3908*0.85,
IF($F3908="LIQUIDAR",_xlfn.XLOOKUP(A3908,Rotación!$A:$A,Rotación!$O:$O,0,0,-1),"")))),"")</f>
        <v>18700000</v>
      </c>
      <c r="K3908" s="13" t="str">
        <f>_xlfn.XLOOKUP(A3908,Rotación!$A:$A,Rotación!$P:$P,"",0,-1)</f>
        <v/>
      </c>
      <c r="L3908" s="25" t="e">
        <f t="shared" si="252"/>
        <v>#VALUE!</v>
      </c>
      <c r="M3908" s="26">
        <f t="shared" si="253"/>
        <v>0.77272727272727271</v>
      </c>
    </row>
    <row r="3909" spans="1:13" x14ac:dyDescent="0.3">
      <c r="A3909" t="s">
        <v>11345</v>
      </c>
      <c r="B3909" t="s">
        <v>313</v>
      </c>
      <c r="C3909" t="s">
        <v>313</v>
      </c>
      <c r="D3909">
        <v>12300000</v>
      </c>
      <c r="E3909">
        <v>9800000</v>
      </c>
      <c r="F3909" t="s">
        <v>5391</v>
      </c>
      <c r="G3909" s="13">
        <f>IFERROR(IF($F3909="ALTA",$D3909*1.03,
IF($F3909="MEDIA",$D3909*1,
IF($F3909="BAJA",$D3909*0.92,
IF($F3909="LIQUIDAR",_xlfn.XLOOKUP(A3909,Rotación!$A:$A,Rotación!$O:$O,0,0,-1),"")))),"")</f>
        <v>11316000</v>
      </c>
      <c r="H3909" s="13">
        <f>IFERROR(IF($F3909="ALTA",$D3909*1,
IF($F3909="MEDIA",$D3909*0.97,
IF($F3909="BAJA",$D3909*0.9,
IF($F3909="LIQUIDAR",_xlfn.XLOOKUP(A3909,Rotación!$A:$A,Rotación!$O:$O,0,0,-1),"")))),"")</f>
        <v>11070000</v>
      </c>
      <c r="I3909" s="13">
        <f>IFERROR(IF($F3909="ALTA",$D3909*0.97,
IF($F3909="MEDIA",$D3909*0.94,
IF($F3909="BAJA",$D3909*0.87,
IF($F3909="LIQUIDAR",_xlfn.XLOOKUP(A3909,Rotación!$A:$A,Rotación!$O:$O,0,0,-1),"")))),"")</f>
        <v>10701000</v>
      </c>
      <c r="J3909" s="13">
        <f>IFERROR(IF($F3909="ALTA",$D3909*0.94,
IF($F3909="MEDIA",$D3909*0.9,
IF($F3909="BAJA",$D3909*0.85,
IF($F3909="LIQUIDAR",_xlfn.XLOOKUP(A3909,Rotación!$A:$A,Rotación!$O:$O,0,0,-1),"")))),"")</f>
        <v>10455000</v>
      </c>
      <c r="K3909" s="13">
        <f>_xlfn.XLOOKUP(A3909,Rotación!$A:$A,Rotación!$P:$P,"",0,-1)</f>
        <v>11990000</v>
      </c>
      <c r="L3909" s="25">
        <f t="shared" si="252"/>
        <v>-310000</v>
      </c>
      <c r="M3909" s="26">
        <f t="shared" si="253"/>
        <v>0.7967479674796748</v>
      </c>
    </row>
    <row r="3910" spans="1:13" x14ac:dyDescent="0.3">
      <c r="A3910" t="s">
        <v>2271</v>
      </c>
      <c r="B3910" t="s">
        <v>313</v>
      </c>
      <c r="C3910" t="s">
        <v>313</v>
      </c>
      <c r="D3910">
        <v>36300000</v>
      </c>
      <c r="E3910">
        <v>29500000</v>
      </c>
      <c r="F3910" t="s">
        <v>5391</v>
      </c>
      <c r="G3910" s="13">
        <f>IFERROR(IF($F3910="ALTA",$D3910*1.03,
IF($F3910="MEDIA",$D3910*1,
IF($F3910="BAJA",$D3910*0.92,
IF($F3910="LIQUIDAR",_xlfn.XLOOKUP(A3910,Rotación!$A:$A,Rotación!$O:$O,0,0,-1),"")))),"")</f>
        <v>33396000</v>
      </c>
      <c r="H3910" s="13">
        <f>IFERROR(IF($F3910="ALTA",$D3910*1,
IF($F3910="MEDIA",$D3910*0.97,
IF($F3910="BAJA",$D3910*0.9,
IF($F3910="LIQUIDAR",_xlfn.XLOOKUP(A3910,Rotación!$A:$A,Rotación!$O:$O,0,0,-1),"")))),"")</f>
        <v>32670000</v>
      </c>
      <c r="I3910" s="13">
        <f>IFERROR(IF($F3910="ALTA",$D3910*0.97,
IF($F3910="MEDIA",$D3910*0.94,
IF($F3910="BAJA",$D3910*0.87,
IF($F3910="LIQUIDAR",_xlfn.XLOOKUP(A3910,Rotación!$A:$A,Rotación!$O:$O,0,0,-1),"")))),"")</f>
        <v>31581000</v>
      </c>
      <c r="J3910" s="13">
        <f>IFERROR(IF($F3910="ALTA",$D3910*0.94,
IF($F3910="MEDIA",$D3910*0.9,
IF($F3910="BAJA",$D3910*0.85,
IF($F3910="LIQUIDAR",_xlfn.XLOOKUP(A3910,Rotación!$A:$A,Rotación!$O:$O,0,0,-1),"")))),"")</f>
        <v>30855000</v>
      </c>
      <c r="K3910" s="13">
        <f>_xlfn.XLOOKUP(A3910,Rotación!$A:$A,Rotación!$P:$P,"",0,-1)</f>
        <v>35990000</v>
      </c>
      <c r="L3910" s="25">
        <f t="shared" si="252"/>
        <v>-310000</v>
      </c>
      <c r="M3910" s="26">
        <f t="shared" si="253"/>
        <v>0.81267217630853994</v>
      </c>
    </row>
    <row r="3911" spans="1:13" x14ac:dyDescent="0.3">
      <c r="A3911" t="s">
        <v>10730</v>
      </c>
      <c r="B3911" t="s">
        <v>313</v>
      </c>
      <c r="C3911" t="s">
        <v>313</v>
      </c>
      <c r="D3911">
        <v>10700000</v>
      </c>
      <c r="E3911">
        <v>9100000</v>
      </c>
      <c r="F3911" t="s">
        <v>5391</v>
      </c>
      <c r="G3911" s="13">
        <f>IFERROR(IF($F3911="ALTA",$D3911*1.03,
IF($F3911="MEDIA",$D3911*1,
IF($F3911="BAJA",$D3911*0.92,
IF($F3911="LIQUIDAR",_xlfn.XLOOKUP(A3911,Rotación!$A:$A,Rotación!$O:$O,0,0,-1),"")))),"")</f>
        <v>9844000</v>
      </c>
      <c r="H3911" s="13">
        <f>IFERROR(IF($F3911="ALTA",$D3911*1,
IF($F3911="MEDIA",$D3911*0.97,
IF($F3911="BAJA",$D3911*0.9,
IF($F3911="LIQUIDAR",_xlfn.XLOOKUP(A3911,Rotación!$A:$A,Rotación!$O:$O,0,0,-1),"")))),"")</f>
        <v>9630000</v>
      </c>
      <c r="I3911" s="13">
        <f>IFERROR(IF($F3911="ALTA",$D3911*0.97,
IF($F3911="MEDIA",$D3911*0.94,
IF($F3911="BAJA",$D3911*0.87,
IF($F3911="LIQUIDAR",_xlfn.XLOOKUP(A3911,Rotación!$A:$A,Rotación!$O:$O,0,0,-1),"")))),"")</f>
        <v>9309000</v>
      </c>
      <c r="J3911" s="13">
        <f>IFERROR(IF($F3911="ALTA",$D3911*0.94,
IF($F3911="MEDIA",$D3911*0.9,
IF($F3911="BAJA",$D3911*0.85,
IF($F3911="LIQUIDAR",_xlfn.XLOOKUP(A3911,Rotación!$A:$A,Rotación!$O:$O,0,0,-1),"")))),"")</f>
        <v>9095000</v>
      </c>
      <c r="K3911" s="13" t="str">
        <f>_xlfn.XLOOKUP(A3911,Rotación!$A:$A,Rotación!$P:$P,"",0,-1)</f>
        <v/>
      </c>
      <c r="L3911" s="25" t="e">
        <f t="shared" si="252"/>
        <v>#VALUE!</v>
      </c>
      <c r="M3911" s="26">
        <f t="shared" si="253"/>
        <v>0.85046728971962615</v>
      </c>
    </row>
    <row r="3912" spans="1:13" x14ac:dyDescent="0.3">
      <c r="A3912" t="s">
        <v>11520</v>
      </c>
      <c r="B3912" t="s">
        <v>313</v>
      </c>
      <c r="C3912" t="s">
        <v>313</v>
      </c>
      <c r="D3912">
        <v>13100000</v>
      </c>
      <c r="E3912">
        <v>11000000</v>
      </c>
      <c r="F3912" t="s">
        <v>5391</v>
      </c>
      <c r="G3912" s="13">
        <f>IFERROR(IF($F3912="ALTA",$D3912*1.03,
IF($F3912="MEDIA",$D3912*1,
IF($F3912="BAJA",$D3912*0.92,
IF($F3912="LIQUIDAR",_xlfn.XLOOKUP(A3912,Rotación!$A:$A,Rotación!$O:$O,0,0,-1),"")))),"")</f>
        <v>12052000</v>
      </c>
      <c r="H3912" s="13">
        <f>IFERROR(IF($F3912="ALTA",$D3912*1,
IF($F3912="MEDIA",$D3912*0.97,
IF($F3912="BAJA",$D3912*0.9,
IF($F3912="LIQUIDAR",_xlfn.XLOOKUP(A3912,Rotación!$A:$A,Rotación!$O:$O,0,0,-1),"")))),"")</f>
        <v>11790000</v>
      </c>
      <c r="I3912" s="13">
        <f>IFERROR(IF($F3912="ALTA",$D3912*0.97,
IF($F3912="MEDIA",$D3912*0.94,
IF($F3912="BAJA",$D3912*0.87,
IF($F3912="LIQUIDAR",_xlfn.XLOOKUP(A3912,Rotación!$A:$A,Rotación!$O:$O,0,0,-1),"")))),"")</f>
        <v>11397000</v>
      </c>
      <c r="J3912" s="13">
        <f>IFERROR(IF($F3912="ALTA",$D3912*0.94,
IF($F3912="MEDIA",$D3912*0.9,
IF($F3912="BAJA",$D3912*0.85,
IF($F3912="LIQUIDAR",_xlfn.XLOOKUP(A3912,Rotación!$A:$A,Rotación!$O:$O,0,0,-1),"")))),"")</f>
        <v>11135000</v>
      </c>
      <c r="K3912" s="13" t="str">
        <f>_xlfn.XLOOKUP(A3912,Rotación!$A:$A,Rotación!$P:$P,"",0,-1)</f>
        <v/>
      </c>
      <c r="L3912" s="25" t="e">
        <f t="shared" si="252"/>
        <v>#VALUE!</v>
      </c>
      <c r="M3912" s="26">
        <f t="shared" si="253"/>
        <v>0.83969465648854957</v>
      </c>
    </row>
    <row r="3913" spans="1:13" x14ac:dyDescent="0.3">
      <c r="A3913" t="s">
        <v>10896</v>
      </c>
      <c r="B3913" t="s">
        <v>313</v>
      </c>
      <c r="C3913" t="s">
        <v>313</v>
      </c>
      <c r="D3913">
        <v>14700000</v>
      </c>
      <c r="E3913">
        <v>12000000</v>
      </c>
      <c r="F3913" t="s">
        <v>5391</v>
      </c>
      <c r="G3913" s="13">
        <f>IFERROR(IF($F3913="ALTA",$D3913*1.03,
IF($F3913="MEDIA",$D3913*1,
IF($F3913="BAJA",$D3913*0.92,
IF($F3913="LIQUIDAR",_xlfn.XLOOKUP(A3913,Rotación!$A:$A,Rotación!$O:$O,0,0,-1),"")))),"")</f>
        <v>13524000</v>
      </c>
      <c r="H3913" s="13">
        <f>IFERROR(IF($F3913="ALTA",$D3913*1,
IF($F3913="MEDIA",$D3913*0.97,
IF($F3913="BAJA",$D3913*0.9,
IF($F3913="LIQUIDAR",_xlfn.XLOOKUP(A3913,Rotación!$A:$A,Rotación!$O:$O,0,0,-1),"")))),"")</f>
        <v>13230000</v>
      </c>
      <c r="I3913" s="13">
        <f>IFERROR(IF($F3913="ALTA",$D3913*0.97,
IF($F3913="MEDIA",$D3913*0.94,
IF($F3913="BAJA",$D3913*0.87,
IF($F3913="LIQUIDAR",_xlfn.XLOOKUP(A3913,Rotación!$A:$A,Rotación!$O:$O,0,0,-1),"")))),"")</f>
        <v>12789000</v>
      </c>
      <c r="J3913" s="13">
        <f>IFERROR(IF($F3913="ALTA",$D3913*0.94,
IF($F3913="MEDIA",$D3913*0.9,
IF($F3913="BAJA",$D3913*0.85,
IF($F3913="LIQUIDAR",_xlfn.XLOOKUP(A3913,Rotación!$A:$A,Rotación!$O:$O,0,0,-1),"")))),"")</f>
        <v>12495000</v>
      </c>
      <c r="K3913" s="13" t="str">
        <f>_xlfn.XLOOKUP(A3913,Rotación!$A:$A,Rotación!$P:$P,"",0,-1)</f>
        <v/>
      </c>
      <c r="L3913" s="25" t="e">
        <f t="shared" si="252"/>
        <v>#VALUE!</v>
      </c>
      <c r="M3913" s="26">
        <f t="shared" si="253"/>
        <v>0.81632653061224492</v>
      </c>
    </row>
    <row r="3914" spans="1:13" x14ac:dyDescent="0.3">
      <c r="A3914" t="s">
        <v>11233</v>
      </c>
      <c r="B3914" t="s">
        <v>313</v>
      </c>
      <c r="C3914" t="s">
        <v>313</v>
      </c>
      <c r="D3914">
        <v>9500000</v>
      </c>
      <c r="E3914">
        <v>7500000</v>
      </c>
      <c r="F3914" t="s">
        <v>5391</v>
      </c>
      <c r="G3914" s="13">
        <f>IFERROR(IF($F3914="ALTA",$D3914*1.03,
IF($F3914="MEDIA",$D3914*1,
IF($F3914="BAJA",$D3914*0.92,
IF($F3914="LIQUIDAR",_xlfn.XLOOKUP(A3914,Rotación!$A:$A,Rotación!$O:$O,0,0,-1),"")))),"")</f>
        <v>8740000</v>
      </c>
      <c r="H3914" s="13">
        <f>IFERROR(IF($F3914="ALTA",$D3914*1,
IF($F3914="MEDIA",$D3914*0.97,
IF($F3914="BAJA",$D3914*0.9,
IF($F3914="LIQUIDAR",_xlfn.XLOOKUP(A3914,Rotación!$A:$A,Rotación!$O:$O,0,0,-1),"")))),"")</f>
        <v>8550000</v>
      </c>
      <c r="I3914" s="13">
        <f>IFERROR(IF($F3914="ALTA",$D3914*0.97,
IF($F3914="MEDIA",$D3914*0.94,
IF($F3914="BAJA",$D3914*0.87,
IF($F3914="LIQUIDAR",_xlfn.XLOOKUP(A3914,Rotación!$A:$A,Rotación!$O:$O,0,0,-1),"")))),"")</f>
        <v>8265000</v>
      </c>
      <c r="J3914" s="13">
        <f>IFERROR(IF($F3914="ALTA",$D3914*0.94,
IF($F3914="MEDIA",$D3914*0.9,
IF($F3914="BAJA",$D3914*0.85,
IF($F3914="LIQUIDAR",_xlfn.XLOOKUP(A3914,Rotación!$A:$A,Rotación!$O:$O,0,0,-1),"")))),"")</f>
        <v>8075000</v>
      </c>
      <c r="K3914" s="13" t="str">
        <f>_xlfn.XLOOKUP(A3914,Rotación!$A:$A,Rotación!$P:$P,"",0,-1)</f>
        <v/>
      </c>
      <c r="L3914" s="25" t="e">
        <f t="shared" si="252"/>
        <v>#VALUE!</v>
      </c>
      <c r="M3914" s="26">
        <f t="shared" si="253"/>
        <v>0.78947368421052633</v>
      </c>
    </row>
    <row r="3915" spans="1:13" x14ac:dyDescent="0.3">
      <c r="A3915" t="s">
        <v>11323</v>
      </c>
      <c r="B3915" t="s">
        <v>313</v>
      </c>
      <c r="C3915" t="s">
        <v>313</v>
      </c>
      <c r="D3915">
        <v>16400000</v>
      </c>
      <c r="E3915">
        <v>12600000</v>
      </c>
      <c r="F3915" t="s">
        <v>5391</v>
      </c>
      <c r="G3915" s="13">
        <f>IFERROR(IF($F3915="ALTA",$D3915*1.03,
IF($F3915="MEDIA",$D3915*1,
IF($F3915="BAJA",$D3915*0.92,
IF($F3915="LIQUIDAR",_xlfn.XLOOKUP(A3915,Rotación!$A:$A,Rotación!$O:$O,0,0,-1),"")))),"")</f>
        <v>15088000</v>
      </c>
      <c r="H3915" s="13">
        <f>IFERROR(IF($F3915="ALTA",$D3915*1,
IF($F3915="MEDIA",$D3915*0.97,
IF($F3915="BAJA",$D3915*0.9,
IF($F3915="LIQUIDAR",_xlfn.XLOOKUP(A3915,Rotación!$A:$A,Rotación!$O:$O,0,0,-1),"")))),"")</f>
        <v>14760000</v>
      </c>
      <c r="I3915" s="13">
        <f>IFERROR(IF($F3915="ALTA",$D3915*0.97,
IF($F3915="MEDIA",$D3915*0.94,
IF($F3915="BAJA",$D3915*0.87,
IF($F3915="LIQUIDAR",_xlfn.XLOOKUP(A3915,Rotación!$A:$A,Rotación!$O:$O,0,0,-1),"")))),"")</f>
        <v>14268000</v>
      </c>
      <c r="J3915" s="13">
        <f>IFERROR(IF($F3915="ALTA",$D3915*0.94,
IF($F3915="MEDIA",$D3915*0.9,
IF($F3915="BAJA",$D3915*0.85,
IF($F3915="LIQUIDAR",_xlfn.XLOOKUP(A3915,Rotación!$A:$A,Rotación!$O:$O,0,0,-1),"")))),"")</f>
        <v>13940000</v>
      </c>
      <c r="K3915" s="13" t="str">
        <f>_xlfn.XLOOKUP(A3915,Rotación!$A:$A,Rotación!$P:$P,"",0,-1)</f>
        <v/>
      </c>
      <c r="L3915" s="25" t="e">
        <f t="shared" si="252"/>
        <v>#VALUE!</v>
      </c>
      <c r="M3915" s="26">
        <f t="shared" si="253"/>
        <v>0.76829268292682928</v>
      </c>
    </row>
    <row r="3916" spans="1:13" x14ac:dyDescent="0.3">
      <c r="A3916" t="s">
        <v>11535</v>
      </c>
      <c r="B3916" t="s">
        <v>313</v>
      </c>
      <c r="C3916" t="s">
        <v>313</v>
      </c>
      <c r="D3916">
        <v>10200000</v>
      </c>
      <c r="E3916">
        <v>8200000</v>
      </c>
      <c r="F3916" t="s">
        <v>5391</v>
      </c>
      <c r="G3916" s="13">
        <f>IFERROR(IF($F3916="ALTA",$D3916*1.03,
IF($F3916="MEDIA",$D3916*1,
IF($F3916="BAJA",$D3916*0.92,
IF($F3916="LIQUIDAR",_xlfn.XLOOKUP(A3916,Rotación!$A:$A,Rotación!$O:$O,0,0,-1),"")))),"")</f>
        <v>9384000</v>
      </c>
      <c r="H3916" s="13">
        <f>IFERROR(IF($F3916="ALTA",$D3916*1,
IF($F3916="MEDIA",$D3916*0.97,
IF($F3916="BAJA",$D3916*0.9,
IF($F3916="LIQUIDAR",_xlfn.XLOOKUP(A3916,Rotación!$A:$A,Rotación!$O:$O,0,0,-1),"")))),"")</f>
        <v>9180000</v>
      </c>
      <c r="I3916" s="13">
        <f>IFERROR(IF($F3916="ALTA",$D3916*0.97,
IF($F3916="MEDIA",$D3916*0.94,
IF($F3916="BAJA",$D3916*0.87,
IF($F3916="LIQUIDAR",_xlfn.XLOOKUP(A3916,Rotación!$A:$A,Rotación!$O:$O,0,0,-1),"")))),"")</f>
        <v>8874000</v>
      </c>
      <c r="J3916" s="13">
        <f>IFERROR(IF($F3916="ALTA",$D3916*0.94,
IF($F3916="MEDIA",$D3916*0.9,
IF($F3916="BAJA",$D3916*0.85,
IF($F3916="LIQUIDAR",_xlfn.XLOOKUP(A3916,Rotación!$A:$A,Rotación!$O:$O,0,0,-1),"")))),"")</f>
        <v>8670000</v>
      </c>
      <c r="K3916" s="13" t="str">
        <f>_xlfn.XLOOKUP(A3916,Rotación!$A:$A,Rotación!$P:$P,"",0,-1)</f>
        <v/>
      </c>
      <c r="L3916" s="25" t="e">
        <f t="shared" si="252"/>
        <v>#VALUE!</v>
      </c>
      <c r="M3916" s="26">
        <f t="shared" si="253"/>
        <v>0.80392156862745101</v>
      </c>
    </row>
    <row r="3917" spans="1:13" x14ac:dyDescent="0.3">
      <c r="A3917" t="s">
        <v>1881</v>
      </c>
      <c r="B3917" t="s">
        <v>313</v>
      </c>
      <c r="C3917" t="s">
        <v>313</v>
      </c>
      <c r="D3917">
        <v>11700000</v>
      </c>
      <c r="E3917">
        <v>9100000</v>
      </c>
      <c r="F3917" t="s">
        <v>5391</v>
      </c>
      <c r="G3917" s="13">
        <f>IFERROR(IF($F3917="ALTA",$D3917*1.03,
IF($F3917="MEDIA",$D3917*1,
IF($F3917="BAJA",$D3917*0.92,
IF($F3917="LIQUIDAR",_xlfn.XLOOKUP(A3917,Rotación!$A:$A,Rotación!$O:$O,0,0,-1),"")))),"")</f>
        <v>10764000</v>
      </c>
      <c r="H3917" s="13">
        <f>IFERROR(IF($F3917="ALTA",$D3917*1,
IF($F3917="MEDIA",$D3917*0.97,
IF($F3917="BAJA",$D3917*0.9,
IF($F3917="LIQUIDAR",_xlfn.XLOOKUP(A3917,Rotación!$A:$A,Rotación!$O:$O,0,0,-1),"")))),"")</f>
        <v>10530000</v>
      </c>
      <c r="I3917" s="13">
        <f>IFERROR(IF($F3917="ALTA",$D3917*0.97,
IF($F3917="MEDIA",$D3917*0.94,
IF($F3917="BAJA",$D3917*0.87,
IF($F3917="LIQUIDAR",_xlfn.XLOOKUP(A3917,Rotación!$A:$A,Rotación!$O:$O,0,0,-1),"")))),"")</f>
        <v>10179000</v>
      </c>
      <c r="J3917" s="13">
        <f>IFERROR(IF($F3917="ALTA",$D3917*0.94,
IF($F3917="MEDIA",$D3917*0.9,
IF($F3917="BAJA",$D3917*0.85,
IF($F3917="LIQUIDAR",_xlfn.XLOOKUP(A3917,Rotación!$A:$A,Rotación!$O:$O,0,0,-1),"")))),"")</f>
        <v>9945000</v>
      </c>
      <c r="K3917" s="13" t="str">
        <f>_xlfn.XLOOKUP(A3917,Rotación!$A:$A,Rotación!$P:$P,"",0,-1)</f>
        <v/>
      </c>
      <c r="L3917" s="25" t="e">
        <f t="shared" si="252"/>
        <v>#VALUE!</v>
      </c>
      <c r="M3917" s="26">
        <f t="shared" si="253"/>
        <v>0.77777777777777779</v>
      </c>
    </row>
    <row r="3918" spans="1:13" x14ac:dyDescent="0.3">
      <c r="A3918" t="s">
        <v>11347</v>
      </c>
      <c r="B3918" t="s">
        <v>313</v>
      </c>
      <c r="C3918" t="s">
        <v>313</v>
      </c>
      <c r="D3918">
        <v>10500000</v>
      </c>
      <c r="E3918">
        <v>8600000</v>
      </c>
      <c r="F3918" t="s">
        <v>5391</v>
      </c>
      <c r="G3918" s="13">
        <f>IFERROR(IF($F3918="ALTA",$D3918*1.03,
IF($F3918="MEDIA",$D3918*1,
IF($F3918="BAJA",$D3918*0.92,
IF($F3918="LIQUIDAR",_xlfn.XLOOKUP(A3918,Rotación!$A:$A,Rotación!$O:$O,0,0,-1),"")))),"")</f>
        <v>9660000</v>
      </c>
      <c r="H3918" s="13">
        <f>IFERROR(IF($F3918="ALTA",$D3918*1,
IF($F3918="MEDIA",$D3918*0.97,
IF($F3918="BAJA",$D3918*0.9,
IF($F3918="LIQUIDAR",_xlfn.XLOOKUP(A3918,Rotación!$A:$A,Rotación!$O:$O,0,0,-1),"")))),"")</f>
        <v>9450000</v>
      </c>
      <c r="I3918" s="13">
        <f>IFERROR(IF($F3918="ALTA",$D3918*0.97,
IF($F3918="MEDIA",$D3918*0.94,
IF($F3918="BAJA",$D3918*0.87,
IF($F3918="LIQUIDAR",_xlfn.XLOOKUP(A3918,Rotación!$A:$A,Rotación!$O:$O,0,0,-1),"")))),"")</f>
        <v>9135000</v>
      </c>
      <c r="J3918" s="13">
        <f>IFERROR(IF($F3918="ALTA",$D3918*0.94,
IF($F3918="MEDIA",$D3918*0.9,
IF($F3918="BAJA",$D3918*0.85,
IF($F3918="LIQUIDAR",_xlfn.XLOOKUP(A3918,Rotación!$A:$A,Rotación!$O:$O,0,0,-1),"")))),"")</f>
        <v>8925000</v>
      </c>
      <c r="K3918" s="13" t="str">
        <f>_xlfn.XLOOKUP(A3918,Rotación!$A:$A,Rotación!$P:$P,"",0,-1)</f>
        <v/>
      </c>
      <c r="L3918" s="25" t="e">
        <f t="shared" si="252"/>
        <v>#VALUE!</v>
      </c>
      <c r="M3918" s="26">
        <f t="shared" si="253"/>
        <v>0.81904761904761902</v>
      </c>
    </row>
    <row r="3919" spans="1:13" x14ac:dyDescent="0.3">
      <c r="A3919" t="s">
        <v>11124</v>
      </c>
      <c r="B3919" t="s">
        <v>313</v>
      </c>
      <c r="C3919" t="s">
        <v>313</v>
      </c>
      <c r="D3919">
        <v>18400000</v>
      </c>
      <c r="E3919">
        <v>13500000</v>
      </c>
      <c r="F3919" t="s">
        <v>4033</v>
      </c>
      <c r="G3919" s="13">
        <f>IFERROR(IF($F3919="ALTA",$D3919*1.03,
IF($F3919="MEDIA",$D3919*1,
IF($F3919="BAJA",$D3919*0.92,
IF($F3919="LIQUIDAR",_xlfn.XLOOKUP(A3919,Rotación!$A:$A,Rotación!$O:$O,0,0,-1),"")))),"")</f>
        <v>18400000</v>
      </c>
      <c r="H3919" s="13">
        <f>IFERROR(IF($F3919="ALTA",$D3919*1,
IF($F3919="MEDIA",$D3919*0.97,
IF($F3919="BAJA",$D3919*0.9,
IF($F3919="LIQUIDAR",_xlfn.XLOOKUP(A3919,Rotación!$A:$A,Rotación!$O:$O,0,0,-1),"")))),"")</f>
        <v>17848000</v>
      </c>
      <c r="I3919" s="13">
        <f>IFERROR(IF($F3919="ALTA",$D3919*0.97,
IF($F3919="MEDIA",$D3919*0.94,
IF($F3919="BAJA",$D3919*0.87,
IF($F3919="LIQUIDAR",_xlfn.XLOOKUP(A3919,Rotación!$A:$A,Rotación!$O:$O,0,0,-1),"")))),"")</f>
        <v>17296000</v>
      </c>
      <c r="J3919" s="13">
        <f>IFERROR(IF($F3919="ALTA",$D3919*0.94,
IF($F3919="MEDIA",$D3919*0.9,
IF($F3919="BAJA",$D3919*0.85,
IF($F3919="LIQUIDAR",_xlfn.XLOOKUP(A3919,Rotación!$A:$A,Rotación!$O:$O,0,0,-1),"")))),"")</f>
        <v>16560000</v>
      </c>
      <c r="K3919" s="13" t="str">
        <f>_xlfn.XLOOKUP(A3919,Rotación!$A:$A,Rotación!$P:$P,"",0,-1)</f>
        <v/>
      </c>
      <c r="L3919" s="25" t="e">
        <f t="shared" si="252"/>
        <v>#VALUE!</v>
      </c>
      <c r="M3919" s="26">
        <f t="shared" si="253"/>
        <v>0.73369565217391308</v>
      </c>
    </row>
    <row r="3920" spans="1:13" x14ac:dyDescent="0.3">
      <c r="A3920" t="s">
        <v>11496</v>
      </c>
      <c r="B3920" t="s">
        <v>313</v>
      </c>
      <c r="C3920" t="s">
        <v>313</v>
      </c>
      <c r="D3920">
        <v>9700000</v>
      </c>
      <c r="E3920">
        <v>7100000</v>
      </c>
      <c r="F3920" t="s">
        <v>4033</v>
      </c>
      <c r="G3920" s="13">
        <f>IFERROR(IF($F3920="ALTA",$D3920*1.03,
IF($F3920="MEDIA",$D3920*1,
IF($F3920="BAJA",$D3920*0.92,
IF($F3920="LIQUIDAR",_xlfn.XLOOKUP(A3920,Rotación!$A:$A,Rotación!$O:$O,0,0,-1),"")))),"")</f>
        <v>9700000</v>
      </c>
      <c r="H3920" s="13">
        <f>IFERROR(IF($F3920="ALTA",$D3920*1,
IF($F3920="MEDIA",$D3920*0.97,
IF($F3920="BAJA",$D3920*0.9,
IF($F3920="LIQUIDAR",_xlfn.XLOOKUP(A3920,Rotación!$A:$A,Rotación!$O:$O,0,0,-1),"")))),"")</f>
        <v>9409000</v>
      </c>
      <c r="I3920" s="13">
        <f>IFERROR(IF($F3920="ALTA",$D3920*0.97,
IF($F3920="MEDIA",$D3920*0.94,
IF($F3920="BAJA",$D3920*0.87,
IF($F3920="LIQUIDAR",_xlfn.XLOOKUP(A3920,Rotación!$A:$A,Rotación!$O:$O,0,0,-1),"")))),"")</f>
        <v>9118000</v>
      </c>
      <c r="J3920" s="13">
        <f>IFERROR(IF($F3920="ALTA",$D3920*0.94,
IF($F3920="MEDIA",$D3920*0.9,
IF($F3920="BAJA",$D3920*0.85,
IF($F3920="LIQUIDAR",_xlfn.XLOOKUP(A3920,Rotación!$A:$A,Rotación!$O:$O,0,0,-1),"")))),"")</f>
        <v>8730000</v>
      </c>
      <c r="K3920" s="13" t="str">
        <f>_xlfn.XLOOKUP(A3920,Rotación!$A:$A,Rotación!$P:$P,"",0,-1)</f>
        <v/>
      </c>
      <c r="L3920" s="25" t="e">
        <f t="shared" si="252"/>
        <v>#VALUE!</v>
      </c>
      <c r="M3920" s="26">
        <f t="shared" si="253"/>
        <v>0.73195876288659789</v>
      </c>
    </row>
    <row r="3921" spans="1:13" x14ac:dyDescent="0.3">
      <c r="A3921" t="s">
        <v>11127</v>
      </c>
      <c r="B3921" t="s">
        <v>313</v>
      </c>
      <c r="C3921" t="s">
        <v>313</v>
      </c>
      <c r="D3921">
        <v>23700000</v>
      </c>
      <c r="E3921">
        <v>19500000</v>
      </c>
      <c r="F3921" t="s">
        <v>4033</v>
      </c>
      <c r="G3921" s="13">
        <f>IFERROR(IF($F3921="ALTA",$D3921*1.03,
IF($F3921="MEDIA",$D3921*1,
IF($F3921="BAJA",$D3921*0.92,
IF($F3921="LIQUIDAR",_xlfn.XLOOKUP(A3921,Rotación!$A:$A,Rotación!$O:$O,0,0,-1),"")))),"")</f>
        <v>23700000</v>
      </c>
      <c r="H3921" s="13">
        <f>IFERROR(IF($F3921="ALTA",$D3921*1,
IF($F3921="MEDIA",$D3921*0.97,
IF($F3921="BAJA",$D3921*0.9,
IF($F3921="LIQUIDAR",_xlfn.XLOOKUP(A3921,Rotación!$A:$A,Rotación!$O:$O,0,0,-1),"")))),"")</f>
        <v>22989000</v>
      </c>
      <c r="I3921" s="13">
        <f>IFERROR(IF($F3921="ALTA",$D3921*0.97,
IF($F3921="MEDIA",$D3921*0.94,
IF($F3921="BAJA",$D3921*0.87,
IF($F3921="LIQUIDAR",_xlfn.XLOOKUP(A3921,Rotación!$A:$A,Rotación!$O:$O,0,0,-1),"")))),"")</f>
        <v>22278000</v>
      </c>
      <c r="J3921" s="13">
        <f>IFERROR(IF($F3921="ALTA",$D3921*0.94,
IF($F3921="MEDIA",$D3921*0.9,
IF($F3921="BAJA",$D3921*0.85,
IF($F3921="LIQUIDAR",_xlfn.XLOOKUP(A3921,Rotación!$A:$A,Rotación!$O:$O,0,0,-1),"")))),"")</f>
        <v>21330000</v>
      </c>
      <c r="K3921" s="13" t="str">
        <f>_xlfn.XLOOKUP(A3921,Rotación!$A:$A,Rotación!$P:$P,"",0,-1)</f>
        <v/>
      </c>
      <c r="L3921" s="25" t="e">
        <f t="shared" si="252"/>
        <v>#VALUE!</v>
      </c>
      <c r="M3921" s="26">
        <f t="shared" si="253"/>
        <v>0.82278481012658233</v>
      </c>
    </row>
    <row r="3922" spans="1:13" x14ac:dyDescent="0.3">
      <c r="A3922" t="s">
        <v>11127</v>
      </c>
      <c r="B3922" t="s">
        <v>313</v>
      </c>
      <c r="C3922" t="s">
        <v>313</v>
      </c>
      <c r="D3922">
        <v>23700000</v>
      </c>
      <c r="E3922">
        <v>19200000</v>
      </c>
      <c r="F3922" t="s">
        <v>4033</v>
      </c>
      <c r="G3922" s="13">
        <f>IFERROR(IF($F3922="ALTA",$D3922*1.03,
IF($F3922="MEDIA",$D3922*1,
IF($F3922="BAJA",$D3922*0.92,
IF($F3922="LIQUIDAR",_xlfn.XLOOKUP(A3922,Rotación!$A:$A,Rotación!$O:$O,0,0,-1),"")))),"")</f>
        <v>23700000</v>
      </c>
      <c r="H3922" s="13">
        <f>IFERROR(IF($F3922="ALTA",$D3922*1,
IF($F3922="MEDIA",$D3922*0.97,
IF($F3922="BAJA",$D3922*0.9,
IF($F3922="LIQUIDAR",_xlfn.XLOOKUP(A3922,Rotación!$A:$A,Rotación!$O:$O,0,0,-1),"")))),"")</f>
        <v>22989000</v>
      </c>
      <c r="I3922" s="13">
        <f>IFERROR(IF($F3922="ALTA",$D3922*0.97,
IF($F3922="MEDIA",$D3922*0.94,
IF($F3922="BAJA",$D3922*0.87,
IF($F3922="LIQUIDAR",_xlfn.XLOOKUP(A3922,Rotación!$A:$A,Rotación!$O:$O,0,0,-1),"")))),"")</f>
        <v>22278000</v>
      </c>
      <c r="J3922" s="13">
        <f>IFERROR(IF($F3922="ALTA",$D3922*0.94,
IF($F3922="MEDIA",$D3922*0.9,
IF($F3922="BAJA",$D3922*0.85,
IF($F3922="LIQUIDAR",_xlfn.XLOOKUP(A3922,Rotación!$A:$A,Rotación!$O:$O,0,0,-1),"")))),"")</f>
        <v>21330000</v>
      </c>
      <c r="K3922" s="13" t="str">
        <f>_xlfn.XLOOKUP(A3922,Rotación!$A:$A,Rotación!$P:$P,"",0,-1)</f>
        <v/>
      </c>
      <c r="L3922" s="25" t="e">
        <f t="shared" si="252"/>
        <v>#VALUE!</v>
      </c>
      <c r="M3922" s="26">
        <f t="shared" si="253"/>
        <v>0.810126582278481</v>
      </c>
    </row>
    <row r="3923" spans="1:13" x14ac:dyDescent="0.3">
      <c r="A3923" t="s">
        <v>10900</v>
      </c>
      <c r="B3923" t="s">
        <v>313</v>
      </c>
      <c r="C3923" t="s">
        <v>313</v>
      </c>
      <c r="D3923">
        <v>20000000</v>
      </c>
      <c r="E3923">
        <v>15500000</v>
      </c>
      <c r="F3923" t="s">
        <v>4033</v>
      </c>
      <c r="G3923" s="13">
        <f>IFERROR(IF($F3923="ALTA",$D3923*1.03,
IF($F3923="MEDIA",$D3923*1,
IF($F3923="BAJA",$D3923*0.92,
IF($F3923="LIQUIDAR",_xlfn.XLOOKUP(A3923,Rotación!$A:$A,Rotación!$O:$O,0,0,-1),"")))),"")</f>
        <v>20000000</v>
      </c>
      <c r="H3923" s="13">
        <f>IFERROR(IF($F3923="ALTA",$D3923*1,
IF($F3923="MEDIA",$D3923*0.97,
IF($F3923="BAJA",$D3923*0.9,
IF($F3923="LIQUIDAR",_xlfn.XLOOKUP(A3923,Rotación!$A:$A,Rotación!$O:$O,0,0,-1),"")))),"")</f>
        <v>19400000</v>
      </c>
      <c r="I3923" s="13">
        <f>IFERROR(IF($F3923="ALTA",$D3923*0.97,
IF($F3923="MEDIA",$D3923*0.94,
IF($F3923="BAJA",$D3923*0.87,
IF($F3923="LIQUIDAR",_xlfn.XLOOKUP(A3923,Rotación!$A:$A,Rotación!$O:$O,0,0,-1),"")))),"")</f>
        <v>18800000</v>
      </c>
      <c r="J3923" s="13">
        <f>IFERROR(IF($F3923="ALTA",$D3923*0.94,
IF($F3923="MEDIA",$D3923*0.9,
IF($F3923="BAJA",$D3923*0.85,
IF($F3923="LIQUIDAR",_xlfn.XLOOKUP(A3923,Rotación!$A:$A,Rotación!$O:$O,0,0,-1),"")))),"")</f>
        <v>18000000</v>
      </c>
      <c r="K3923" s="13">
        <f>_xlfn.XLOOKUP(A3923,Rotación!$A:$A,Rotación!$P:$P,"",0,-1)</f>
        <v>19290000</v>
      </c>
      <c r="L3923" s="25">
        <f t="shared" si="252"/>
        <v>-710000</v>
      </c>
      <c r="M3923" s="26">
        <f t="shared" si="253"/>
        <v>0.77500000000000002</v>
      </c>
    </row>
    <row r="3924" spans="1:13" x14ac:dyDescent="0.3">
      <c r="A3924" t="s">
        <v>11213</v>
      </c>
      <c r="B3924" t="s">
        <v>313</v>
      </c>
      <c r="C3924" t="s">
        <v>313</v>
      </c>
      <c r="D3924">
        <v>11300000</v>
      </c>
      <c r="E3924">
        <v>9300000</v>
      </c>
      <c r="F3924" t="s">
        <v>4033</v>
      </c>
      <c r="G3924" s="13">
        <f>IFERROR(IF($F3924="ALTA",$D3924*1.03,
IF($F3924="MEDIA",$D3924*1,
IF($F3924="BAJA",$D3924*0.92,
IF($F3924="LIQUIDAR",_xlfn.XLOOKUP(A3924,Rotación!$A:$A,Rotación!$O:$O,0,0,-1),"")))),"")</f>
        <v>11300000</v>
      </c>
      <c r="H3924" s="13">
        <f>IFERROR(IF($F3924="ALTA",$D3924*1,
IF($F3924="MEDIA",$D3924*0.97,
IF($F3924="BAJA",$D3924*0.9,
IF($F3924="LIQUIDAR",_xlfn.XLOOKUP(A3924,Rotación!$A:$A,Rotación!$O:$O,0,0,-1),"")))),"")</f>
        <v>10961000</v>
      </c>
      <c r="I3924" s="13">
        <f>IFERROR(IF($F3924="ALTA",$D3924*0.97,
IF($F3924="MEDIA",$D3924*0.94,
IF($F3924="BAJA",$D3924*0.87,
IF($F3924="LIQUIDAR",_xlfn.XLOOKUP(A3924,Rotación!$A:$A,Rotación!$O:$O,0,0,-1),"")))),"")</f>
        <v>10622000</v>
      </c>
      <c r="J3924" s="13">
        <f>IFERROR(IF($F3924="ALTA",$D3924*0.94,
IF($F3924="MEDIA",$D3924*0.9,
IF($F3924="BAJA",$D3924*0.85,
IF($F3924="LIQUIDAR",_xlfn.XLOOKUP(A3924,Rotación!$A:$A,Rotación!$O:$O,0,0,-1),"")))),"")</f>
        <v>10170000</v>
      </c>
      <c r="K3924" s="13" t="str">
        <f>_xlfn.XLOOKUP(A3924,Rotación!$A:$A,Rotación!$P:$P,"",0,-1)</f>
        <v/>
      </c>
      <c r="L3924" s="25" t="e">
        <f t="shared" si="252"/>
        <v>#VALUE!</v>
      </c>
      <c r="M3924" s="26">
        <f t="shared" si="253"/>
        <v>0.82300884955752207</v>
      </c>
    </row>
    <row r="3925" spans="1:13" x14ac:dyDescent="0.3">
      <c r="A3925" t="s">
        <v>11048</v>
      </c>
      <c r="B3925" t="s">
        <v>313</v>
      </c>
      <c r="C3925" t="s">
        <v>313</v>
      </c>
      <c r="D3925">
        <v>6650000</v>
      </c>
      <c r="E3925">
        <v>5200000</v>
      </c>
      <c r="F3925" t="s">
        <v>4033</v>
      </c>
      <c r="G3925" s="13">
        <f>IFERROR(IF($F3925="ALTA",$D3925*1.03,
IF($F3925="MEDIA",$D3925*1,
IF($F3925="BAJA",$D3925*0.92,
IF($F3925="LIQUIDAR",_xlfn.XLOOKUP(A3925,Rotación!$A:$A,Rotación!$O:$O,0,0,-1),"")))),"")</f>
        <v>6650000</v>
      </c>
      <c r="H3925" s="13">
        <f>IFERROR(IF($F3925="ALTA",$D3925*1,
IF($F3925="MEDIA",$D3925*0.97,
IF($F3925="BAJA",$D3925*0.9,
IF($F3925="LIQUIDAR",_xlfn.XLOOKUP(A3925,Rotación!$A:$A,Rotación!$O:$O,0,0,-1),"")))),"")</f>
        <v>6450500</v>
      </c>
      <c r="I3925" s="13">
        <f>IFERROR(IF($F3925="ALTA",$D3925*0.97,
IF($F3925="MEDIA",$D3925*0.94,
IF($F3925="BAJA",$D3925*0.87,
IF($F3925="LIQUIDAR",_xlfn.XLOOKUP(A3925,Rotación!$A:$A,Rotación!$O:$O,0,0,-1),"")))),"")</f>
        <v>6251000</v>
      </c>
      <c r="J3925" s="13">
        <f>IFERROR(IF($F3925="ALTA",$D3925*0.94,
IF($F3925="MEDIA",$D3925*0.9,
IF($F3925="BAJA",$D3925*0.85,
IF($F3925="LIQUIDAR",_xlfn.XLOOKUP(A3925,Rotación!$A:$A,Rotación!$O:$O,0,0,-1),"")))),"")</f>
        <v>5985000</v>
      </c>
      <c r="K3925" s="13" t="str">
        <f>_xlfn.XLOOKUP(A3925,Rotación!$A:$A,Rotación!$P:$P,"",0,-1)</f>
        <v/>
      </c>
      <c r="L3925" s="25" t="e">
        <f t="shared" si="252"/>
        <v>#VALUE!</v>
      </c>
      <c r="M3925" s="26">
        <f t="shared" si="253"/>
        <v>0.78195488721804507</v>
      </c>
    </row>
    <row r="3926" spans="1:13" x14ac:dyDescent="0.3">
      <c r="A3926" t="s">
        <v>11527</v>
      </c>
      <c r="B3926" t="s">
        <v>313</v>
      </c>
      <c r="C3926" t="s">
        <v>313</v>
      </c>
      <c r="D3926">
        <v>14900000</v>
      </c>
      <c r="E3926">
        <v>12500000</v>
      </c>
      <c r="F3926" t="s">
        <v>4033</v>
      </c>
      <c r="G3926" s="13">
        <f>IFERROR(IF($F3926="ALTA",$D3926*1.03,
IF($F3926="MEDIA",$D3926*1,
IF($F3926="BAJA",$D3926*0.92,
IF($F3926="LIQUIDAR",_xlfn.XLOOKUP(A3926,Rotación!$A:$A,Rotación!$O:$O,0,0,-1),"")))),"")</f>
        <v>14900000</v>
      </c>
      <c r="H3926" s="13">
        <f>IFERROR(IF($F3926="ALTA",$D3926*1,
IF($F3926="MEDIA",$D3926*0.97,
IF($F3926="BAJA",$D3926*0.9,
IF($F3926="LIQUIDAR",_xlfn.XLOOKUP(A3926,Rotación!$A:$A,Rotación!$O:$O,0,0,-1),"")))),"")</f>
        <v>14453000</v>
      </c>
      <c r="I3926" s="13">
        <f>IFERROR(IF($F3926="ALTA",$D3926*0.97,
IF($F3926="MEDIA",$D3926*0.94,
IF($F3926="BAJA",$D3926*0.87,
IF($F3926="LIQUIDAR",_xlfn.XLOOKUP(A3926,Rotación!$A:$A,Rotación!$O:$O,0,0,-1),"")))),"")</f>
        <v>14006000</v>
      </c>
      <c r="J3926" s="13">
        <f>IFERROR(IF($F3926="ALTA",$D3926*0.94,
IF($F3926="MEDIA",$D3926*0.9,
IF($F3926="BAJA",$D3926*0.85,
IF($F3926="LIQUIDAR",_xlfn.XLOOKUP(A3926,Rotación!$A:$A,Rotación!$O:$O,0,0,-1),"")))),"")</f>
        <v>13410000</v>
      </c>
      <c r="K3926" s="13" t="str">
        <f>_xlfn.XLOOKUP(A3926,Rotación!$A:$A,Rotación!$P:$P,"",0,-1)</f>
        <v/>
      </c>
      <c r="L3926" s="25" t="e">
        <f t="shared" si="252"/>
        <v>#VALUE!</v>
      </c>
      <c r="M3926" s="26">
        <f t="shared" si="253"/>
        <v>0.83892617449664431</v>
      </c>
    </row>
    <row r="3927" spans="1:13" x14ac:dyDescent="0.3">
      <c r="A3927" t="s">
        <v>11287</v>
      </c>
      <c r="B3927" t="s">
        <v>313</v>
      </c>
      <c r="C3927" t="s">
        <v>313</v>
      </c>
      <c r="D3927">
        <v>11000000</v>
      </c>
      <c r="E3927">
        <v>9000000</v>
      </c>
      <c r="F3927" t="s">
        <v>4033</v>
      </c>
      <c r="G3927" s="13">
        <f>IFERROR(IF($F3927="ALTA",$D3927*1.03,
IF($F3927="MEDIA",$D3927*1,
IF($F3927="BAJA",$D3927*0.92,
IF($F3927="LIQUIDAR",_xlfn.XLOOKUP(A3927,Rotación!$A:$A,Rotación!$O:$O,0,0,-1),"")))),"")</f>
        <v>11000000</v>
      </c>
      <c r="H3927" s="13">
        <f>IFERROR(IF($F3927="ALTA",$D3927*1,
IF($F3927="MEDIA",$D3927*0.97,
IF($F3927="BAJA",$D3927*0.9,
IF($F3927="LIQUIDAR",_xlfn.XLOOKUP(A3927,Rotación!$A:$A,Rotación!$O:$O,0,0,-1),"")))),"")</f>
        <v>10670000</v>
      </c>
      <c r="I3927" s="13">
        <f>IFERROR(IF($F3927="ALTA",$D3927*0.97,
IF($F3927="MEDIA",$D3927*0.94,
IF($F3927="BAJA",$D3927*0.87,
IF($F3927="LIQUIDAR",_xlfn.XLOOKUP(A3927,Rotación!$A:$A,Rotación!$O:$O,0,0,-1),"")))),"")</f>
        <v>10340000</v>
      </c>
      <c r="J3927" s="13">
        <f>IFERROR(IF($F3927="ALTA",$D3927*0.94,
IF($F3927="MEDIA",$D3927*0.9,
IF($F3927="BAJA",$D3927*0.85,
IF($F3927="LIQUIDAR",_xlfn.XLOOKUP(A3927,Rotación!$A:$A,Rotación!$O:$O,0,0,-1),"")))),"")</f>
        <v>9900000</v>
      </c>
      <c r="K3927" s="13" t="str">
        <f>_xlfn.XLOOKUP(A3927,Rotación!$A:$A,Rotación!$P:$P,"",0,-1)</f>
        <v/>
      </c>
      <c r="L3927" s="25" t="e">
        <f t="shared" si="252"/>
        <v>#VALUE!</v>
      </c>
      <c r="M3927" s="26">
        <f t="shared" si="253"/>
        <v>0.81818181818181823</v>
      </c>
    </row>
    <row r="3928" spans="1:13" x14ac:dyDescent="0.3">
      <c r="A3928" t="s">
        <v>11368</v>
      </c>
      <c r="B3928" t="s">
        <v>313</v>
      </c>
      <c r="C3928" t="s">
        <v>313</v>
      </c>
      <c r="D3928">
        <v>24600000</v>
      </c>
      <c r="E3928">
        <v>19500000</v>
      </c>
      <c r="F3928" t="s">
        <v>4033</v>
      </c>
      <c r="G3928" s="13">
        <f>IFERROR(IF($F3928="ALTA",$D3928*1.03,
IF($F3928="MEDIA",$D3928*1,
IF($F3928="BAJA",$D3928*0.92,
IF($F3928="LIQUIDAR",_xlfn.XLOOKUP(A3928,Rotación!$A:$A,Rotación!$O:$O,0,0,-1),"")))),"")</f>
        <v>24600000</v>
      </c>
      <c r="H3928" s="13">
        <f>IFERROR(IF($F3928="ALTA",$D3928*1,
IF($F3928="MEDIA",$D3928*0.97,
IF($F3928="BAJA",$D3928*0.9,
IF($F3928="LIQUIDAR",_xlfn.XLOOKUP(A3928,Rotación!$A:$A,Rotación!$O:$O,0,0,-1),"")))),"")</f>
        <v>23862000</v>
      </c>
      <c r="I3928" s="13">
        <f>IFERROR(IF($F3928="ALTA",$D3928*0.97,
IF($F3928="MEDIA",$D3928*0.94,
IF($F3928="BAJA",$D3928*0.87,
IF($F3928="LIQUIDAR",_xlfn.XLOOKUP(A3928,Rotación!$A:$A,Rotación!$O:$O,0,0,-1),"")))),"")</f>
        <v>23124000</v>
      </c>
      <c r="J3928" s="13">
        <f>IFERROR(IF($F3928="ALTA",$D3928*0.94,
IF($F3928="MEDIA",$D3928*0.9,
IF($F3928="BAJA",$D3928*0.85,
IF($F3928="LIQUIDAR",_xlfn.XLOOKUP(A3928,Rotación!$A:$A,Rotación!$O:$O,0,0,-1),"")))),"")</f>
        <v>22140000</v>
      </c>
      <c r="K3928" s="13" t="str">
        <f>_xlfn.XLOOKUP(A3928,Rotación!$A:$A,Rotación!$P:$P,"",0,-1)</f>
        <v/>
      </c>
      <c r="L3928" s="25" t="e">
        <f t="shared" si="252"/>
        <v>#VALUE!</v>
      </c>
      <c r="M3928" s="26">
        <f t="shared" si="253"/>
        <v>0.79268292682926833</v>
      </c>
    </row>
    <row r="3929" spans="1:13" x14ac:dyDescent="0.3">
      <c r="A3929" t="s">
        <v>11477</v>
      </c>
      <c r="B3929" t="s">
        <v>313</v>
      </c>
      <c r="C3929" t="s">
        <v>313</v>
      </c>
      <c r="D3929">
        <v>9800000</v>
      </c>
      <c r="E3929">
        <v>7000000</v>
      </c>
      <c r="F3929" t="s">
        <v>5390</v>
      </c>
      <c r="G3929" s="13">
        <f>IFERROR(IF($F3929="ALTA",$D3929*1.03,
IF($F3929="MEDIA",$D3929*1,
IF($F3929="BAJA",$D3929*0.92,
IF($F3929="LIQUIDAR",_xlfn.XLOOKUP(A3929,Rotación!$A:$A,Rotación!$O:$O,0,0,-1),"")))),"")</f>
        <v>10094000</v>
      </c>
      <c r="H3929" s="13">
        <f>IFERROR(IF($F3929="ALTA",$D3929*1,
IF($F3929="MEDIA",$D3929*0.97,
IF($F3929="BAJA",$D3929*0.9,
IF($F3929="LIQUIDAR",_xlfn.XLOOKUP(A3929,Rotación!$A:$A,Rotación!$O:$O,0,0,-1),"")))),"")</f>
        <v>9800000</v>
      </c>
      <c r="I3929" s="13">
        <f>IFERROR(IF($F3929="ALTA",$D3929*0.97,
IF($F3929="MEDIA",$D3929*0.94,
IF($F3929="BAJA",$D3929*0.87,
IF($F3929="LIQUIDAR",_xlfn.XLOOKUP(A3929,Rotación!$A:$A,Rotación!$O:$O,0,0,-1),"")))),"")</f>
        <v>9506000</v>
      </c>
      <c r="J3929" s="13">
        <f>IFERROR(IF($F3929="ALTA",$D3929*0.94,
IF($F3929="MEDIA",$D3929*0.9,
IF($F3929="BAJA",$D3929*0.85,
IF($F3929="LIQUIDAR",_xlfn.XLOOKUP(A3929,Rotación!$A:$A,Rotación!$O:$O,0,0,-1),"")))),"")</f>
        <v>9212000</v>
      </c>
      <c r="K3929" s="13" t="str">
        <f>_xlfn.XLOOKUP(A3929,Rotación!$A:$A,Rotación!$P:$P,"",0,-1)</f>
        <v/>
      </c>
      <c r="L3929" s="25" t="e">
        <f t="shared" si="252"/>
        <v>#VALUE!</v>
      </c>
      <c r="M3929" s="26">
        <f t="shared" si="253"/>
        <v>0.7142857142857143</v>
      </c>
    </row>
    <row r="3930" spans="1:13" x14ac:dyDescent="0.3">
      <c r="A3930" t="s">
        <v>11477</v>
      </c>
      <c r="B3930" t="s">
        <v>313</v>
      </c>
      <c r="C3930" t="s">
        <v>313</v>
      </c>
      <c r="D3930">
        <v>9800000</v>
      </c>
      <c r="E3930">
        <v>7200000</v>
      </c>
      <c r="F3930" t="s">
        <v>5390</v>
      </c>
      <c r="G3930" s="13">
        <f>IFERROR(IF($F3930="ALTA",$D3930*1.03,
IF($F3930="MEDIA",$D3930*1,
IF($F3930="BAJA",$D3930*0.92,
IF($F3930="LIQUIDAR",_xlfn.XLOOKUP(A3930,Rotación!$A:$A,Rotación!$O:$O,0,0,-1),"")))),"")</f>
        <v>10094000</v>
      </c>
      <c r="H3930" s="13">
        <f>IFERROR(IF($F3930="ALTA",$D3930*1,
IF($F3930="MEDIA",$D3930*0.97,
IF($F3930="BAJA",$D3930*0.9,
IF($F3930="LIQUIDAR",_xlfn.XLOOKUP(A3930,Rotación!$A:$A,Rotación!$O:$O,0,0,-1),"")))),"")</f>
        <v>9800000</v>
      </c>
      <c r="I3930" s="13">
        <f>IFERROR(IF($F3930="ALTA",$D3930*0.97,
IF($F3930="MEDIA",$D3930*0.94,
IF($F3930="BAJA",$D3930*0.87,
IF($F3930="LIQUIDAR",_xlfn.XLOOKUP(A3930,Rotación!$A:$A,Rotación!$O:$O,0,0,-1),"")))),"")</f>
        <v>9506000</v>
      </c>
      <c r="J3930" s="13">
        <f>IFERROR(IF($F3930="ALTA",$D3930*0.94,
IF($F3930="MEDIA",$D3930*0.9,
IF($F3930="BAJA",$D3930*0.85,
IF($F3930="LIQUIDAR",_xlfn.XLOOKUP(A3930,Rotación!$A:$A,Rotación!$O:$O,0,0,-1),"")))),"")</f>
        <v>9212000</v>
      </c>
      <c r="K3930" s="13" t="str">
        <f>_xlfn.XLOOKUP(A3930,Rotación!$A:$A,Rotación!$P:$P,"",0,-1)</f>
        <v/>
      </c>
      <c r="L3930" s="25" t="e">
        <f t="shared" si="252"/>
        <v>#VALUE!</v>
      </c>
      <c r="M3930" s="26">
        <f t="shared" si="253"/>
        <v>0.73469387755102045</v>
      </c>
    </row>
    <row r="3931" spans="1:13" x14ac:dyDescent="0.3">
      <c r="A3931" t="s">
        <v>2863</v>
      </c>
      <c r="B3931" t="s">
        <v>313</v>
      </c>
      <c r="C3931" t="s">
        <v>313</v>
      </c>
      <c r="D3931">
        <v>15300000</v>
      </c>
      <c r="E3931">
        <v>12000000</v>
      </c>
      <c r="F3931" t="s">
        <v>5391</v>
      </c>
      <c r="G3931" s="13">
        <f>IFERROR(IF($F3931="ALTA",$D3931*1.03,
IF($F3931="MEDIA",$D3931*1,
IF($F3931="BAJA",$D3931*0.92,
IF($F3931="LIQUIDAR",_xlfn.XLOOKUP(A3931,Rotación!$A:$A,Rotación!$O:$O,0,0,-1),"")))),"")</f>
        <v>14076000</v>
      </c>
      <c r="H3931" s="13">
        <f>IFERROR(IF($F3931="ALTA",$D3931*1,
IF($F3931="MEDIA",$D3931*0.97,
IF($F3931="BAJA",$D3931*0.9,
IF($F3931="LIQUIDAR",_xlfn.XLOOKUP(A3931,Rotación!$A:$A,Rotación!$O:$O,0,0,-1),"")))),"")</f>
        <v>13770000</v>
      </c>
      <c r="I3931" s="13">
        <f>IFERROR(IF($F3931="ALTA",$D3931*0.97,
IF($F3931="MEDIA",$D3931*0.94,
IF($F3931="BAJA",$D3931*0.87,
IF($F3931="LIQUIDAR",_xlfn.XLOOKUP(A3931,Rotación!$A:$A,Rotación!$O:$O,0,0,-1),"")))),"")</f>
        <v>13311000</v>
      </c>
      <c r="J3931" s="13">
        <f>IFERROR(IF($F3931="ALTA",$D3931*0.94,
IF($F3931="MEDIA",$D3931*0.9,
IF($F3931="BAJA",$D3931*0.85,
IF($F3931="LIQUIDAR",_xlfn.XLOOKUP(A3931,Rotación!$A:$A,Rotación!$O:$O,0,0,-1),"")))),"")</f>
        <v>13005000</v>
      </c>
      <c r="K3931" s="13" t="str">
        <f>_xlfn.XLOOKUP(A3931,Rotación!$A:$A,Rotación!$P:$P,"",0,-1)</f>
        <v/>
      </c>
      <c r="L3931" s="25" t="e">
        <f t="shared" si="252"/>
        <v>#VALUE!</v>
      </c>
      <c r="M3931" s="26">
        <f t="shared" si="253"/>
        <v>0.78431372549019607</v>
      </c>
    </row>
    <row r="3932" spans="1:13" x14ac:dyDescent="0.3">
      <c r="A3932" t="s">
        <v>11308</v>
      </c>
      <c r="B3932" t="s">
        <v>313</v>
      </c>
      <c r="C3932" t="s">
        <v>313</v>
      </c>
      <c r="D3932">
        <v>9000000</v>
      </c>
      <c r="E3932">
        <v>7000000</v>
      </c>
      <c r="F3932" t="s">
        <v>5391</v>
      </c>
      <c r="G3932" s="13">
        <f>IFERROR(IF($F3932="ALTA",$D3932*1.03,
IF($F3932="MEDIA",$D3932*1,
IF($F3932="BAJA",$D3932*0.92,
IF($F3932="LIQUIDAR",_xlfn.XLOOKUP(A3932,Rotación!$A:$A,Rotación!$O:$O,0,0,-1),"")))),"")</f>
        <v>8280000</v>
      </c>
      <c r="H3932" s="13">
        <f>IFERROR(IF($F3932="ALTA",$D3932*1,
IF($F3932="MEDIA",$D3932*0.97,
IF($F3932="BAJA",$D3932*0.9,
IF($F3932="LIQUIDAR",_xlfn.XLOOKUP(A3932,Rotación!$A:$A,Rotación!$O:$O,0,0,-1),"")))),"")</f>
        <v>8100000</v>
      </c>
      <c r="I3932" s="13">
        <f>IFERROR(IF($F3932="ALTA",$D3932*0.97,
IF($F3932="MEDIA",$D3932*0.94,
IF($F3932="BAJA",$D3932*0.87,
IF($F3932="LIQUIDAR",_xlfn.XLOOKUP(A3932,Rotación!$A:$A,Rotación!$O:$O,0,0,-1),"")))),"")</f>
        <v>7830000</v>
      </c>
      <c r="J3932" s="13">
        <f>IFERROR(IF($F3932="ALTA",$D3932*0.94,
IF($F3932="MEDIA",$D3932*0.9,
IF($F3932="BAJA",$D3932*0.85,
IF($F3932="LIQUIDAR",_xlfn.XLOOKUP(A3932,Rotación!$A:$A,Rotación!$O:$O,0,0,-1),"")))),"")</f>
        <v>7650000</v>
      </c>
      <c r="K3932" s="13" t="str">
        <f>_xlfn.XLOOKUP(A3932,Rotación!$A:$A,Rotación!$P:$P,"",0,-1)</f>
        <v/>
      </c>
      <c r="L3932" s="25" t="e">
        <f t="shared" si="252"/>
        <v>#VALUE!</v>
      </c>
      <c r="M3932" s="26">
        <f t="shared" si="253"/>
        <v>0.77777777777777779</v>
      </c>
    </row>
    <row r="3933" spans="1:13" x14ac:dyDescent="0.3">
      <c r="A3933" t="s">
        <v>11217</v>
      </c>
      <c r="B3933" t="s">
        <v>313</v>
      </c>
      <c r="C3933" t="s">
        <v>313</v>
      </c>
      <c r="D3933">
        <v>11300000</v>
      </c>
      <c r="E3933">
        <v>9300000</v>
      </c>
      <c r="F3933" t="s">
        <v>4033</v>
      </c>
      <c r="G3933" s="13">
        <f>IFERROR(IF($F3933="ALTA",$D3933*1.03,
IF($F3933="MEDIA",$D3933*1,
IF($F3933="BAJA",$D3933*0.92,
IF($F3933="LIQUIDAR",_xlfn.XLOOKUP(A3933,Rotación!$A:$A,Rotación!$O:$O,0,0,-1),"")))),"")</f>
        <v>11300000</v>
      </c>
      <c r="H3933" s="13">
        <f>IFERROR(IF($F3933="ALTA",$D3933*1,
IF($F3933="MEDIA",$D3933*0.97,
IF($F3933="BAJA",$D3933*0.9,
IF($F3933="LIQUIDAR",_xlfn.XLOOKUP(A3933,Rotación!$A:$A,Rotación!$O:$O,0,0,-1),"")))),"")</f>
        <v>10961000</v>
      </c>
      <c r="I3933" s="13">
        <f>IFERROR(IF($F3933="ALTA",$D3933*0.97,
IF($F3933="MEDIA",$D3933*0.94,
IF($F3933="BAJA",$D3933*0.87,
IF($F3933="LIQUIDAR",_xlfn.XLOOKUP(A3933,Rotación!$A:$A,Rotación!$O:$O,0,0,-1),"")))),"")</f>
        <v>10622000</v>
      </c>
      <c r="J3933" s="13">
        <f>IFERROR(IF($F3933="ALTA",$D3933*0.94,
IF($F3933="MEDIA",$D3933*0.9,
IF($F3933="BAJA",$D3933*0.85,
IF($F3933="LIQUIDAR",_xlfn.XLOOKUP(A3933,Rotación!$A:$A,Rotación!$O:$O,0,0,-1),"")))),"")</f>
        <v>10170000</v>
      </c>
      <c r="K3933" s="13" t="str">
        <f>_xlfn.XLOOKUP(A3933,Rotación!$A:$A,Rotación!$P:$P,"",0,-1)</f>
        <v/>
      </c>
      <c r="L3933" s="25" t="e">
        <f t="shared" si="252"/>
        <v>#VALUE!</v>
      </c>
      <c r="M3933" s="26">
        <f t="shared" si="253"/>
        <v>0.82300884955752207</v>
      </c>
    </row>
    <row r="3934" spans="1:13" x14ac:dyDescent="0.3">
      <c r="A3934" t="s">
        <v>11255</v>
      </c>
      <c r="B3934" t="s">
        <v>313</v>
      </c>
      <c r="C3934" t="s">
        <v>313</v>
      </c>
      <c r="D3934">
        <v>8100000</v>
      </c>
      <c r="E3934">
        <v>6500000</v>
      </c>
      <c r="F3934" t="s">
        <v>4033</v>
      </c>
      <c r="G3934" s="13">
        <f>IFERROR(IF($F3934="ALTA",$D3934*1.03,
IF($F3934="MEDIA",$D3934*1,
IF($F3934="BAJA",$D3934*0.92,
IF($F3934="LIQUIDAR",_xlfn.XLOOKUP(A3934,Rotación!$A:$A,Rotación!$O:$O,0,0,-1),"")))),"")</f>
        <v>8100000</v>
      </c>
      <c r="H3934" s="13">
        <f>IFERROR(IF($F3934="ALTA",$D3934*1,
IF($F3934="MEDIA",$D3934*0.97,
IF($F3934="BAJA",$D3934*0.9,
IF($F3934="LIQUIDAR",_xlfn.XLOOKUP(A3934,Rotación!$A:$A,Rotación!$O:$O,0,0,-1),"")))),"")</f>
        <v>7857000</v>
      </c>
      <c r="I3934" s="13">
        <f>IFERROR(IF($F3934="ALTA",$D3934*0.97,
IF($F3934="MEDIA",$D3934*0.94,
IF($F3934="BAJA",$D3934*0.87,
IF($F3934="LIQUIDAR",_xlfn.XLOOKUP(A3934,Rotación!$A:$A,Rotación!$O:$O,0,0,-1),"")))),"")</f>
        <v>7614000</v>
      </c>
      <c r="J3934" s="13">
        <f>IFERROR(IF($F3934="ALTA",$D3934*0.94,
IF($F3934="MEDIA",$D3934*0.9,
IF($F3934="BAJA",$D3934*0.85,
IF($F3934="LIQUIDAR",_xlfn.XLOOKUP(A3934,Rotación!$A:$A,Rotación!$O:$O,0,0,-1),"")))),"")</f>
        <v>7290000</v>
      </c>
      <c r="K3934" s="13">
        <f>_xlfn.XLOOKUP(A3934,Rotación!$A:$A,Rotación!$P:$P,"",0,-1)</f>
        <v>7990000</v>
      </c>
      <c r="L3934" s="25">
        <f t="shared" si="252"/>
        <v>-110000</v>
      </c>
      <c r="M3934" s="26">
        <f t="shared" si="253"/>
        <v>0.80246913580246915</v>
      </c>
    </row>
    <row r="3935" spans="1:13" x14ac:dyDescent="0.3">
      <c r="A3935" t="s">
        <v>11480</v>
      </c>
      <c r="B3935" t="s">
        <v>313</v>
      </c>
      <c r="C3935" t="s">
        <v>313</v>
      </c>
      <c r="D3935">
        <v>14300000</v>
      </c>
      <c r="E3935">
        <v>11700000</v>
      </c>
      <c r="F3935" t="s">
        <v>4033</v>
      </c>
      <c r="G3935" s="13">
        <f>IFERROR(IF($F3935="ALTA",$D3935*1.03,
IF($F3935="MEDIA",$D3935*1,
IF($F3935="BAJA",$D3935*0.92,
IF($F3935="LIQUIDAR",_xlfn.XLOOKUP(A3935,Rotación!$A:$A,Rotación!$O:$O,0,0,-1),"")))),"")</f>
        <v>14300000</v>
      </c>
      <c r="H3935" s="13">
        <f>IFERROR(IF($F3935="ALTA",$D3935*1,
IF($F3935="MEDIA",$D3935*0.97,
IF($F3935="BAJA",$D3935*0.9,
IF($F3935="LIQUIDAR",_xlfn.XLOOKUP(A3935,Rotación!$A:$A,Rotación!$O:$O,0,0,-1),"")))),"")</f>
        <v>13871000</v>
      </c>
      <c r="I3935" s="13">
        <f>IFERROR(IF($F3935="ALTA",$D3935*0.97,
IF($F3935="MEDIA",$D3935*0.94,
IF($F3935="BAJA",$D3935*0.87,
IF($F3935="LIQUIDAR",_xlfn.XLOOKUP(A3935,Rotación!$A:$A,Rotación!$O:$O,0,0,-1),"")))),"")</f>
        <v>13442000</v>
      </c>
      <c r="J3935" s="13">
        <f>IFERROR(IF($F3935="ALTA",$D3935*0.94,
IF($F3935="MEDIA",$D3935*0.9,
IF($F3935="BAJA",$D3935*0.85,
IF($F3935="LIQUIDAR",_xlfn.XLOOKUP(A3935,Rotación!$A:$A,Rotación!$O:$O,0,0,-1),"")))),"")</f>
        <v>12870000</v>
      </c>
      <c r="K3935" s="13" t="str">
        <f>_xlfn.XLOOKUP(A3935,Rotación!$A:$A,Rotación!$P:$P,"",0,-1)</f>
        <v/>
      </c>
      <c r="L3935" s="25" t="e">
        <f t="shared" si="252"/>
        <v>#VALUE!</v>
      </c>
      <c r="M3935" s="26">
        <f t="shared" si="253"/>
        <v>0.81818181818181823</v>
      </c>
    </row>
    <row r="3936" spans="1:13" x14ac:dyDescent="0.3">
      <c r="A3936" t="s">
        <v>11556</v>
      </c>
      <c r="B3936" t="s">
        <v>313</v>
      </c>
      <c r="C3936" t="s">
        <v>313</v>
      </c>
      <c r="D3936">
        <v>7000000</v>
      </c>
      <c r="E3936">
        <v>5600000</v>
      </c>
      <c r="F3936" t="s">
        <v>4033</v>
      </c>
      <c r="G3936" s="13">
        <f>IFERROR(IF($F3936="ALTA",$D3936*1.03,
IF($F3936="MEDIA",$D3936*1,
IF($F3936="BAJA",$D3936*0.92,
IF($F3936="LIQUIDAR",_xlfn.XLOOKUP(A3936,Rotación!$A:$A,Rotación!$O:$O,0,0,-1),"")))),"")</f>
        <v>7000000</v>
      </c>
      <c r="H3936" s="13">
        <f>IFERROR(IF($F3936="ALTA",$D3936*1,
IF($F3936="MEDIA",$D3936*0.97,
IF($F3936="BAJA",$D3936*0.9,
IF($F3936="LIQUIDAR",_xlfn.XLOOKUP(A3936,Rotación!$A:$A,Rotación!$O:$O,0,0,-1),"")))),"")</f>
        <v>6790000</v>
      </c>
      <c r="I3936" s="13">
        <f>IFERROR(IF($F3936="ALTA",$D3936*0.97,
IF($F3936="MEDIA",$D3936*0.94,
IF($F3936="BAJA",$D3936*0.87,
IF($F3936="LIQUIDAR",_xlfn.XLOOKUP(A3936,Rotación!$A:$A,Rotación!$O:$O,0,0,-1),"")))),"")</f>
        <v>6580000</v>
      </c>
      <c r="J3936" s="13">
        <f>IFERROR(IF($F3936="ALTA",$D3936*0.94,
IF($F3936="MEDIA",$D3936*0.9,
IF($F3936="BAJA",$D3936*0.85,
IF($F3936="LIQUIDAR",_xlfn.XLOOKUP(A3936,Rotación!$A:$A,Rotación!$O:$O,0,0,-1),"")))),"")</f>
        <v>6300000</v>
      </c>
      <c r="K3936" s="13" t="str">
        <f>_xlfn.XLOOKUP(A3936,Rotación!$A:$A,Rotación!$P:$P,"",0,-1)</f>
        <v/>
      </c>
      <c r="L3936" s="25" t="e">
        <f t="shared" si="252"/>
        <v>#VALUE!</v>
      </c>
      <c r="M3936" s="26">
        <f t="shared" si="253"/>
        <v>0.8</v>
      </c>
    </row>
    <row r="3937" spans="1:13" x14ac:dyDescent="0.3">
      <c r="A3937" t="s">
        <v>10869</v>
      </c>
      <c r="B3937" t="s">
        <v>313</v>
      </c>
      <c r="C3937" t="s">
        <v>313</v>
      </c>
      <c r="D3937">
        <v>10900000</v>
      </c>
      <c r="E3937">
        <v>9300000</v>
      </c>
      <c r="F3937" t="s">
        <v>4033</v>
      </c>
      <c r="G3937" s="13">
        <f>IFERROR(IF($F3937="ALTA",$D3937*1.03,
IF($F3937="MEDIA",$D3937*1,
IF($F3937="BAJA",$D3937*0.92,
IF($F3937="LIQUIDAR",_xlfn.XLOOKUP(A3937,Rotación!$A:$A,Rotación!$O:$O,0,0,-1),"")))),"")</f>
        <v>10900000</v>
      </c>
      <c r="H3937" s="13">
        <f>IFERROR(IF($F3937="ALTA",$D3937*1,
IF($F3937="MEDIA",$D3937*0.97,
IF($F3937="BAJA",$D3937*0.9,
IF($F3937="LIQUIDAR",_xlfn.XLOOKUP(A3937,Rotación!$A:$A,Rotación!$O:$O,0,0,-1),"")))),"")</f>
        <v>10573000</v>
      </c>
      <c r="I3937" s="13">
        <f>IFERROR(IF($F3937="ALTA",$D3937*0.97,
IF($F3937="MEDIA",$D3937*0.94,
IF($F3937="BAJA",$D3937*0.87,
IF($F3937="LIQUIDAR",_xlfn.XLOOKUP(A3937,Rotación!$A:$A,Rotación!$O:$O,0,0,-1),"")))),"")</f>
        <v>10246000</v>
      </c>
      <c r="J3937" s="13">
        <f>IFERROR(IF($F3937="ALTA",$D3937*0.94,
IF($F3937="MEDIA",$D3937*0.9,
IF($F3937="BAJA",$D3937*0.85,
IF($F3937="LIQUIDAR",_xlfn.XLOOKUP(A3937,Rotación!$A:$A,Rotación!$O:$O,0,0,-1),"")))),"")</f>
        <v>9810000</v>
      </c>
      <c r="K3937" s="13" t="str">
        <f>_xlfn.XLOOKUP(A3937,Rotación!$A:$A,Rotación!$P:$P,"",0,-1)</f>
        <v/>
      </c>
      <c r="L3937" s="25" t="e">
        <f t="shared" si="252"/>
        <v>#VALUE!</v>
      </c>
      <c r="M3937" s="26">
        <f t="shared" si="253"/>
        <v>0.85321100917431192</v>
      </c>
    </row>
    <row r="3938" spans="1:13" x14ac:dyDescent="0.3">
      <c r="A3938" t="s">
        <v>11252</v>
      </c>
      <c r="B3938" t="s">
        <v>313</v>
      </c>
      <c r="C3938" t="s">
        <v>313</v>
      </c>
      <c r="D3938">
        <v>14400000</v>
      </c>
      <c r="E3938">
        <v>11000000</v>
      </c>
      <c r="F3938" t="s">
        <v>5391</v>
      </c>
      <c r="G3938" s="13">
        <f>IFERROR(IF($F3938="ALTA",$D3938*1.03,
IF($F3938="MEDIA",$D3938*1,
IF($F3938="BAJA",$D3938*0.92,
IF($F3938="LIQUIDAR",_xlfn.XLOOKUP(A3938,Rotación!$A:$A,Rotación!$O:$O,0,0,-1),"")))),"")</f>
        <v>13248000</v>
      </c>
      <c r="H3938" s="13">
        <f>IFERROR(IF($F3938="ALTA",$D3938*1,
IF($F3938="MEDIA",$D3938*0.97,
IF($F3938="BAJA",$D3938*0.9,
IF($F3938="LIQUIDAR",_xlfn.XLOOKUP(A3938,Rotación!$A:$A,Rotación!$O:$O,0,0,-1),"")))),"")</f>
        <v>12960000</v>
      </c>
      <c r="I3938" s="13">
        <f>IFERROR(IF($F3938="ALTA",$D3938*0.97,
IF($F3938="MEDIA",$D3938*0.94,
IF($F3938="BAJA",$D3938*0.87,
IF($F3938="LIQUIDAR",_xlfn.XLOOKUP(A3938,Rotación!$A:$A,Rotación!$O:$O,0,0,-1),"")))),"")</f>
        <v>12528000</v>
      </c>
      <c r="J3938" s="13">
        <f>IFERROR(IF($F3938="ALTA",$D3938*0.94,
IF($F3938="MEDIA",$D3938*0.9,
IF($F3938="BAJA",$D3938*0.85,
IF($F3938="LIQUIDAR",_xlfn.XLOOKUP(A3938,Rotación!$A:$A,Rotación!$O:$O,0,0,-1),"")))),"")</f>
        <v>12240000</v>
      </c>
      <c r="K3938" s="13" t="str">
        <f>_xlfn.XLOOKUP(A3938,Rotación!$A:$A,Rotación!$P:$P,"",0,-1)</f>
        <v/>
      </c>
      <c r="L3938" s="25" t="e">
        <f t="shared" si="252"/>
        <v>#VALUE!</v>
      </c>
      <c r="M3938" s="26">
        <f t="shared" si="253"/>
        <v>0.76388888888888884</v>
      </c>
    </row>
    <row r="3939" spans="1:13" x14ac:dyDescent="0.3">
      <c r="A3939" t="s">
        <v>11327</v>
      </c>
      <c r="B3939" t="s">
        <v>313</v>
      </c>
      <c r="C3939" t="s">
        <v>313</v>
      </c>
      <c r="D3939">
        <v>12500000</v>
      </c>
      <c r="E3939">
        <v>9600000</v>
      </c>
      <c r="F3939" t="s">
        <v>4033</v>
      </c>
      <c r="G3939" s="13">
        <f>IFERROR(IF($F3939="ALTA",$D3939*1.03,
IF($F3939="MEDIA",$D3939*1,
IF($F3939="BAJA",$D3939*0.92,
IF($F3939="LIQUIDAR",_xlfn.XLOOKUP(A3939,Rotación!$A:$A,Rotación!$O:$O,0,0,-1),"")))),"")</f>
        <v>12500000</v>
      </c>
      <c r="H3939" s="13">
        <f>IFERROR(IF($F3939="ALTA",$D3939*1,
IF($F3939="MEDIA",$D3939*0.97,
IF($F3939="BAJA",$D3939*0.9,
IF($F3939="LIQUIDAR",_xlfn.XLOOKUP(A3939,Rotación!$A:$A,Rotación!$O:$O,0,0,-1),"")))),"")</f>
        <v>12125000</v>
      </c>
      <c r="I3939" s="13">
        <f>IFERROR(IF($F3939="ALTA",$D3939*0.97,
IF($F3939="MEDIA",$D3939*0.94,
IF($F3939="BAJA",$D3939*0.87,
IF($F3939="LIQUIDAR",_xlfn.XLOOKUP(A3939,Rotación!$A:$A,Rotación!$O:$O,0,0,-1),"")))),"")</f>
        <v>11750000</v>
      </c>
      <c r="J3939" s="13">
        <f>IFERROR(IF($F3939="ALTA",$D3939*0.94,
IF($F3939="MEDIA",$D3939*0.9,
IF($F3939="BAJA",$D3939*0.85,
IF($F3939="LIQUIDAR",_xlfn.XLOOKUP(A3939,Rotación!$A:$A,Rotación!$O:$O,0,0,-1),"")))),"")</f>
        <v>11250000</v>
      </c>
      <c r="K3939" s="13" t="str">
        <f>_xlfn.XLOOKUP(A3939,Rotación!$A:$A,Rotación!$P:$P,"",0,-1)</f>
        <v/>
      </c>
      <c r="L3939" s="25" t="e">
        <f t="shared" si="252"/>
        <v>#VALUE!</v>
      </c>
      <c r="M3939" s="26">
        <f t="shared" si="253"/>
        <v>0.76800000000000002</v>
      </c>
    </row>
    <row r="3940" spans="1:13" x14ac:dyDescent="0.3">
      <c r="A3940" t="s">
        <v>11243</v>
      </c>
      <c r="B3940" t="s">
        <v>313</v>
      </c>
      <c r="C3940" t="s">
        <v>313</v>
      </c>
      <c r="D3940">
        <v>16800000</v>
      </c>
      <c r="E3940">
        <v>14000000</v>
      </c>
      <c r="F3940" t="s">
        <v>4033</v>
      </c>
      <c r="G3940" s="13">
        <f>IFERROR(IF($F3940="ALTA",$D3940*1.03,
IF($F3940="MEDIA",$D3940*1,
IF($F3940="BAJA",$D3940*0.92,
IF($F3940="LIQUIDAR",_xlfn.XLOOKUP(A3940,Rotación!$A:$A,Rotación!$O:$O,0,0,-1),"")))),"")</f>
        <v>16800000</v>
      </c>
      <c r="H3940" s="13">
        <f>IFERROR(IF($F3940="ALTA",$D3940*1,
IF($F3940="MEDIA",$D3940*0.97,
IF($F3940="BAJA",$D3940*0.9,
IF($F3940="LIQUIDAR",_xlfn.XLOOKUP(A3940,Rotación!$A:$A,Rotación!$O:$O,0,0,-1),"")))),"")</f>
        <v>16296000</v>
      </c>
      <c r="I3940" s="13">
        <f>IFERROR(IF($F3940="ALTA",$D3940*0.97,
IF($F3940="MEDIA",$D3940*0.94,
IF($F3940="BAJA",$D3940*0.87,
IF($F3940="LIQUIDAR",_xlfn.XLOOKUP(A3940,Rotación!$A:$A,Rotación!$O:$O,0,0,-1),"")))),"")</f>
        <v>15792000</v>
      </c>
      <c r="J3940" s="13">
        <f>IFERROR(IF($F3940="ALTA",$D3940*0.94,
IF($F3940="MEDIA",$D3940*0.9,
IF($F3940="BAJA",$D3940*0.85,
IF($F3940="LIQUIDAR",_xlfn.XLOOKUP(A3940,Rotación!$A:$A,Rotación!$O:$O,0,0,-1),"")))),"")</f>
        <v>15120000</v>
      </c>
      <c r="K3940" s="13" t="str">
        <f>_xlfn.XLOOKUP(A3940,Rotación!$A:$A,Rotación!$P:$P,"",0,-1)</f>
        <v/>
      </c>
      <c r="L3940" s="25" t="e">
        <f t="shared" si="252"/>
        <v>#VALUE!</v>
      </c>
      <c r="M3940" s="26">
        <f t="shared" si="253"/>
        <v>0.83333333333333337</v>
      </c>
    </row>
    <row r="3941" spans="1:13" x14ac:dyDescent="0.3">
      <c r="A3941" t="s">
        <v>5482</v>
      </c>
      <c r="B3941" t="s">
        <v>313</v>
      </c>
      <c r="C3941" t="s">
        <v>313</v>
      </c>
      <c r="D3941">
        <v>12000000</v>
      </c>
      <c r="E3941">
        <v>9500000</v>
      </c>
      <c r="F3941" t="s">
        <v>4033</v>
      </c>
      <c r="G3941" s="13">
        <f>IFERROR(IF($F3941="ALTA",$D3941*1.03,
IF($F3941="MEDIA",$D3941*1,
IF($F3941="BAJA",$D3941*0.92,
IF($F3941="LIQUIDAR",_xlfn.XLOOKUP(A3941,Rotación!$A:$A,Rotación!$O:$O,0,0,-1),"")))),"")</f>
        <v>12000000</v>
      </c>
      <c r="H3941" s="13">
        <f>IFERROR(IF($F3941="ALTA",$D3941*1,
IF($F3941="MEDIA",$D3941*0.97,
IF($F3941="BAJA",$D3941*0.9,
IF($F3941="LIQUIDAR",_xlfn.XLOOKUP(A3941,Rotación!$A:$A,Rotación!$O:$O,0,0,-1),"")))),"")</f>
        <v>11640000</v>
      </c>
      <c r="I3941" s="13">
        <f>IFERROR(IF($F3941="ALTA",$D3941*0.97,
IF($F3941="MEDIA",$D3941*0.94,
IF($F3941="BAJA",$D3941*0.87,
IF($F3941="LIQUIDAR",_xlfn.XLOOKUP(A3941,Rotación!$A:$A,Rotación!$O:$O,0,0,-1),"")))),"")</f>
        <v>11280000</v>
      </c>
      <c r="J3941" s="13">
        <f>IFERROR(IF($F3941="ALTA",$D3941*0.94,
IF($F3941="MEDIA",$D3941*0.9,
IF($F3941="BAJA",$D3941*0.85,
IF($F3941="LIQUIDAR",_xlfn.XLOOKUP(A3941,Rotación!$A:$A,Rotación!$O:$O,0,0,-1),"")))),"")</f>
        <v>10800000</v>
      </c>
      <c r="K3941" s="13" t="str">
        <f>_xlfn.XLOOKUP(A3941,Rotación!$A:$A,Rotación!$P:$P,"",0,-1)</f>
        <v/>
      </c>
      <c r="L3941" s="25" t="e">
        <f t="shared" si="252"/>
        <v>#VALUE!</v>
      </c>
      <c r="M3941" s="26">
        <f t="shared" si="253"/>
        <v>0.79166666666666663</v>
      </c>
    </row>
    <row r="3942" spans="1:13" x14ac:dyDescent="0.3">
      <c r="A3942" t="s">
        <v>11458</v>
      </c>
      <c r="B3942" t="s">
        <v>313</v>
      </c>
      <c r="C3942" t="s">
        <v>313</v>
      </c>
      <c r="D3942">
        <v>8900000</v>
      </c>
      <c r="E3942">
        <v>6000000</v>
      </c>
      <c r="F3942" t="s">
        <v>5390</v>
      </c>
      <c r="G3942" s="13">
        <f>IFERROR(IF($F3942="ALTA",$D3942*1.03,
IF($F3942="MEDIA",$D3942*1,
IF($F3942="BAJA",$D3942*0.92,
IF($F3942="LIQUIDAR",_xlfn.XLOOKUP(A3942,Rotación!$A:$A,Rotación!$O:$O,0,0,-1),"")))),"")</f>
        <v>9167000</v>
      </c>
      <c r="H3942" s="13">
        <f>IFERROR(IF($F3942="ALTA",$D3942*1,
IF($F3942="MEDIA",$D3942*0.97,
IF($F3942="BAJA",$D3942*0.9,
IF($F3942="LIQUIDAR",_xlfn.XLOOKUP(A3942,Rotación!$A:$A,Rotación!$O:$O,0,0,-1),"")))),"")</f>
        <v>8900000</v>
      </c>
      <c r="I3942" s="13">
        <f>IFERROR(IF($F3942="ALTA",$D3942*0.97,
IF($F3942="MEDIA",$D3942*0.94,
IF($F3942="BAJA",$D3942*0.87,
IF($F3942="LIQUIDAR",_xlfn.XLOOKUP(A3942,Rotación!$A:$A,Rotación!$O:$O,0,0,-1),"")))),"")</f>
        <v>8633000</v>
      </c>
      <c r="J3942" s="13">
        <f>IFERROR(IF($F3942="ALTA",$D3942*0.94,
IF($F3942="MEDIA",$D3942*0.9,
IF($F3942="BAJA",$D3942*0.85,
IF($F3942="LIQUIDAR",_xlfn.XLOOKUP(A3942,Rotación!$A:$A,Rotación!$O:$O,0,0,-1),"")))),"")</f>
        <v>8365999.9999999991</v>
      </c>
      <c r="K3942" s="13" t="str">
        <f>_xlfn.XLOOKUP(A3942,Rotación!$A:$A,Rotación!$P:$P,"",0,-1)</f>
        <v/>
      </c>
      <c r="L3942" s="25" t="e">
        <f t="shared" si="252"/>
        <v>#VALUE!</v>
      </c>
      <c r="M3942" s="26">
        <f t="shared" si="253"/>
        <v>0.6741573033707865</v>
      </c>
    </row>
    <row r="3943" spans="1:13" x14ac:dyDescent="0.3">
      <c r="A3943" t="s">
        <v>11143</v>
      </c>
      <c r="B3943" t="s">
        <v>313</v>
      </c>
      <c r="C3943" t="s">
        <v>313</v>
      </c>
      <c r="D3943">
        <v>7400000</v>
      </c>
      <c r="E3943">
        <v>5700000</v>
      </c>
      <c r="F3943" t="s">
        <v>5390</v>
      </c>
      <c r="G3943" s="13">
        <f>IFERROR(IF($F3943="ALTA",$D3943*1.03,
IF($F3943="MEDIA",$D3943*1,
IF($F3943="BAJA",$D3943*0.92,
IF($F3943="LIQUIDAR",_xlfn.XLOOKUP(A3943,Rotación!$A:$A,Rotación!$O:$O,0,0,-1),"")))),"")</f>
        <v>7622000</v>
      </c>
      <c r="H3943" s="13">
        <f>IFERROR(IF($F3943="ALTA",$D3943*1,
IF($F3943="MEDIA",$D3943*0.97,
IF($F3943="BAJA",$D3943*0.9,
IF($F3943="LIQUIDAR",_xlfn.XLOOKUP(A3943,Rotación!$A:$A,Rotación!$O:$O,0,0,-1),"")))),"")</f>
        <v>7400000</v>
      </c>
      <c r="I3943" s="13">
        <f>IFERROR(IF($F3943="ALTA",$D3943*0.97,
IF($F3943="MEDIA",$D3943*0.94,
IF($F3943="BAJA",$D3943*0.87,
IF($F3943="LIQUIDAR",_xlfn.XLOOKUP(A3943,Rotación!$A:$A,Rotación!$O:$O,0,0,-1),"")))),"")</f>
        <v>7178000</v>
      </c>
      <c r="J3943" s="13">
        <f>IFERROR(IF($F3943="ALTA",$D3943*0.94,
IF($F3943="MEDIA",$D3943*0.9,
IF($F3943="BAJA",$D3943*0.85,
IF($F3943="LIQUIDAR",_xlfn.XLOOKUP(A3943,Rotación!$A:$A,Rotación!$O:$O,0,0,-1),"")))),"")</f>
        <v>6956000</v>
      </c>
      <c r="K3943" s="13" t="str">
        <f>_xlfn.XLOOKUP(A3943,Rotación!$A:$A,Rotación!$P:$P,"",0,-1)</f>
        <v/>
      </c>
      <c r="L3943" s="25" t="e">
        <f t="shared" si="252"/>
        <v>#VALUE!</v>
      </c>
      <c r="M3943" s="26">
        <f t="shared" si="253"/>
        <v>0.77027027027027029</v>
      </c>
    </row>
    <row r="3944" spans="1:13" x14ac:dyDescent="0.3">
      <c r="A3944" t="s">
        <v>11453</v>
      </c>
      <c r="B3944" t="s">
        <v>313</v>
      </c>
      <c r="C3944" t="s">
        <v>313</v>
      </c>
      <c r="D3944">
        <v>12100000</v>
      </c>
      <c r="E3944">
        <v>9100000</v>
      </c>
      <c r="F3944" t="s">
        <v>4033</v>
      </c>
      <c r="G3944" s="13">
        <f>IFERROR(IF($F3944="ALTA",$D3944*1.03,
IF($F3944="MEDIA",$D3944*1,
IF($F3944="BAJA",$D3944*0.92,
IF($F3944="LIQUIDAR",_xlfn.XLOOKUP(A3944,Rotación!$A:$A,Rotación!$O:$O,0,0,-1),"")))),"")</f>
        <v>12100000</v>
      </c>
      <c r="H3944" s="13">
        <f>IFERROR(IF($F3944="ALTA",$D3944*1,
IF($F3944="MEDIA",$D3944*0.97,
IF($F3944="BAJA",$D3944*0.9,
IF($F3944="LIQUIDAR",_xlfn.XLOOKUP(A3944,Rotación!$A:$A,Rotación!$O:$O,0,0,-1),"")))),"")</f>
        <v>11737000</v>
      </c>
      <c r="I3944" s="13">
        <f>IFERROR(IF($F3944="ALTA",$D3944*0.97,
IF($F3944="MEDIA",$D3944*0.94,
IF($F3944="BAJA",$D3944*0.87,
IF($F3944="LIQUIDAR",_xlfn.XLOOKUP(A3944,Rotación!$A:$A,Rotación!$O:$O,0,0,-1),"")))),"")</f>
        <v>11374000</v>
      </c>
      <c r="J3944" s="13">
        <f>IFERROR(IF($F3944="ALTA",$D3944*0.94,
IF($F3944="MEDIA",$D3944*0.9,
IF($F3944="BAJA",$D3944*0.85,
IF($F3944="LIQUIDAR",_xlfn.XLOOKUP(A3944,Rotación!$A:$A,Rotación!$O:$O,0,0,-1),"")))),"")</f>
        <v>10890000</v>
      </c>
      <c r="K3944" s="13" t="str">
        <f>_xlfn.XLOOKUP(A3944,Rotación!$A:$A,Rotación!$P:$P,"",0,-1)</f>
        <v/>
      </c>
      <c r="L3944" s="25" t="e">
        <f t="shared" si="252"/>
        <v>#VALUE!</v>
      </c>
      <c r="M3944" s="26">
        <f t="shared" si="253"/>
        <v>0.75206611570247939</v>
      </c>
    </row>
    <row r="3945" spans="1:13" x14ac:dyDescent="0.3">
      <c r="A3945" t="s">
        <v>10519</v>
      </c>
      <c r="B3945" t="s">
        <v>313</v>
      </c>
      <c r="C3945" t="s">
        <v>313</v>
      </c>
      <c r="D3945">
        <v>18200000</v>
      </c>
      <c r="E3945">
        <v>16500000</v>
      </c>
      <c r="F3945" t="s">
        <v>4033</v>
      </c>
      <c r="G3945" s="13">
        <f>IFERROR(IF($F3945="ALTA",$D3945*1.03,
IF($F3945="MEDIA",$D3945*1,
IF($F3945="BAJA",$D3945*0.92,
IF($F3945="LIQUIDAR",_xlfn.XLOOKUP(A3945,Rotación!$A:$A,Rotación!$O:$O,0,0,-1),"")))),"")</f>
        <v>18200000</v>
      </c>
      <c r="H3945" s="13">
        <f>IFERROR(IF($F3945="ALTA",$D3945*1,
IF($F3945="MEDIA",$D3945*0.97,
IF($F3945="BAJA",$D3945*0.9,
IF($F3945="LIQUIDAR",_xlfn.XLOOKUP(A3945,Rotación!$A:$A,Rotación!$O:$O,0,0,-1),"")))),"")</f>
        <v>17654000</v>
      </c>
      <c r="I3945" s="13">
        <f>IFERROR(IF($F3945="ALTA",$D3945*0.97,
IF($F3945="MEDIA",$D3945*0.94,
IF($F3945="BAJA",$D3945*0.87,
IF($F3945="LIQUIDAR",_xlfn.XLOOKUP(A3945,Rotación!$A:$A,Rotación!$O:$O,0,0,-1),"")))),"")</f>
        <v>17108000</v>
      </c>
      <c r="J3945" s="13">
        <f>IFERROR(IF($F3945="ALTA",$D3945*0.94,
IF($F3945="MEDIA",$D3945*0.9,
IF($F3945="BAJA",$D3945*0.85,
IF($F3945="LIQUIDAR",_xlfn.XLOOKUP(A3945,Rotación!$A:$A,Rotación!$O:$O,0,0,-1),"")))),"")</f>
        <v>16380000</v>
      </c>
      <c r="K3945" s="13" t="str">
        <f>_xlfn.XLOOKUP(A3945,Rotación!$A:$A,Rotación!$P:$P,"",0,-1)</f>
        <v/>
      </c>
      <c r="L3945" s="25" t="e">
        <f t="shared" si="252"/>
        <v>#VALUE!</v>
      </c>
      <c r="M3945" s="26">
        <f t="shared" si="253"/>
        <v>0.90659340659340659</v>
      </c>
    </row>
    <row r="3946" spans="1:13" x14ac:dyDescent="0.3">
      <c r="A3946" t="s">
        <v>1360</v>
      </c>
      <c r="B3946" t="s">
        <v>313</v>
      </c>
      <c r="C3946" t="s">
        <v>313</v>
      </c>
      <c r="D3946">
        <v>16800000</v>
      </c>
      <c r="E3946">
        <v>13000000</v>
      </c>
      <c r="F3946" t="s">
        <v>5391</v>
      </c>
      <c r="G3946" s="13">
        <f>IFERROR(IF($F3946="ALTA",$D3946*1.03,
IF($F3946="MEDIA",$D3946*1,
IF($F3946="BAJA",$D3946*0.92,
IF($F3946="LIQUIDAR",_xlfn.XLOOKUP(A3946,Rotación!$A:$A,Rotación!$O:$O,0,0,-1),"")))),"")</f>
        <v>15456000</v>
      </c>
      <c r="H3946" s="13">
        <f>IFERROR(IF($F3946="ALTA",$D3946*1,
IF($F3946="MEDIA",$D3946*0.97,
IF($F3946="BAJA",$D3946*0.9,
IF($F3946="LIQUIDAR",_xlfn.XLOOKUP(A3946,Rotación!$A:$A,Rotación!$O:$O,0,0,-1),"")))),"")</f>
        <v>15120000</v>
      </c>
      <c r="I3946" s="13">
        <f>IFERROR(IF($F3946="ALTA",$D3946*0.97,
IF($F3946="MEDIA",$D3946*0.94,
IF($F3946="BAJA",$D3946*0.87,
IF($F3946="LIQUIDAR",_xlfn.XLOOKUP(A3946,Rotación!$A:$A,Rotación!$O:$O,0,0,-1),"")))),"")</f>
        <v>14616000</v>
      </c>
      <c r="J3946" s="13">
        <f>IFERROR(IF($F3946="ALTA",$D3946*0.94,
IF($F3946="MEDIA",$D3946*0.9,
IF($F3946="BAJA",$D3946*0.85,
IF($F3946="LIQUIDAR",_xlfn.XLOOKUP(A3946,Rotación!$A:$A,Rotación!$O:$O,0,0,-1),"")))),"")</f>
        <v>14280000</v>
      </c>
      <c r="K3946" s="13" t="str">
        <f>_xlfn.XLOOKUP(A3946,Rotación!$A:$A,Rotación!$P:$P,"",0,-1)</f>
        <v/>
      </c>
      <c r="L3946" s="25" t="e">
        <f t="shared" si="252"/>
        <v>#VALUE!</v>
      </c>
      <c r="M3946" s="26">
        <f t="shared" si="253"/>
        <v>0.77380952380952384</v>
      </c>
    </row>
    <row r="3947" spans="1:13" x14ac:dyDescent="0.3">
      <c r="A3947" t="s">
        <v>11529</v>
      </c>
      <c r="B3947" t="s">
        <v>313</v>
      </c>
      <c r="C3947" t="s">
        <v>313</v>
      </c>
      <c r="D3947">
        <v>40900000</v>
      </c>
      <c r="E3947">
        <v>32700000</v>
      </c>
      <c r="F3947" t="s">
        <v>5391</v>
      </c>
      <c r="G3947" s="13">
        <f>IFERROR(IF($F3947="ALTA",$D3947*1.03,
IF($F3947="MEDIA",$D3947*1,
IF($F3947="BAJA",$D3947*0.92,
IF($F3947="LIQUIDAR",_xlfn.XLOOKUP(A3947,Rotación!$A:$A,Rotación!$O:$O,0,0,-1),"")))),"")</f>
        <v>37628000</v>
      </c>
      <c r="H3947" s="13">
        <f>IFERROR(IF($F3947="ALTA",$D3947*1,
IF($F3947="MEDIA",$D3947*0.97,
IF($F3947="BAJA",$D3947*0.9,
IF($F3947="LIQUIDAR",_xlfn.XLOOKUP(A3947,Rotación!$A:$A,Rotación!$O:$O,0,0,-1),"")))),"")</f>
        <v>36810000</v>
      </c>
      <c r="I3947" s="13">
        <f>IFERROR(IF($F3947="ALTA",$D3947*0.97,
IF($F3947="MEDIA",$D3947*0.94,
IF($F3947="BAJA",$D3947*0.87,
IF($F3947="LIQUIDAR",_xlfn.XLOOKUP(A3947,Rotación!$A:$A,Rotación!$O:$O,0,0,-1),"")))),"")</f>
        <v>35583000</v>
      </c>
      <c r="J3947" s="13">
        <f>IFERROR(IF($F3947="ALTA",$D3947*0.94,
IF($F3947="MEDIA",$D3947*0.9,
IF($F3947="BAJA",$D3947*0.85,
IF($F3947="LIQUIDAR",_xlfn.XLOOKUP(A3947,Rotación!$A:$A,Rotación!$O:$O,0,0,-1),"")))),"")</f>
        <v>34765000</v>
      </c>
      <c r="K3947" s="13" t="str">
        <f>_xlfn.XLOOKUP(A3947,Rotación!$A:$A,Rotación!$P:$P,"",0,-1)</f>
        <v/>
      </c>
      <c r="L3947" s="25" t="e">
        <f t="shared" si="252"/>
        <v>#VALUE!</v>
      </c>
      <c r="M3947" s="26">
        <f t="shared" si="253"/>
        <v>0.79951100244498774</v>
      </c>
    </row>
    <row r="3948" spans="1:13" x14ac:dyDescent="0.3">
      <c r="A3948" t="s">
        <v>10883</v>
      </c>
      <c r="B3948" t="s">
        <v>313</v>
      </c>
      <c r="C3948" t="s">
        <v>313</v>
      </c>
      <c r="D3948">
        <v>11800000</v>
      </c>
      <c r="E3948">
        <v>9500000</v>
      </c>
      <c r="F3948" t="s">
        <v>5391</v>
      </c>
      <c r="G3948" s="13">
        <f>IFERROR(IF($F3948="ALTA",$D3948*1.03,
IF($F3948="MEDIA",$D3948*1,
IF($F3948="BAJA",$D3948*0.92,
IF($F3948="LIQUIDAR",_xlfn.XLOOKUP(A3948,Rotación!$A:$A,Rotación!$O:$O,0,0,-1),"")))),"")</f>
        <v>10856000</v>
      </c>
      <c r="H3948" s="13">
        <f>IFERROR(IF($F3948="ALTA",$D3948*1,
IF($F3948="MEDIA",$D3948*0.97,
IF($F3948="BAJA",$D3948*0.9,
IF($F3948="LIQUIDAR",_xlfn.XLOOKUP(A3948,Rotación!$A:$A,Rotación!$O:$O,0,0,-1),"")))),"")</f>
        <v>10620000</v>
      </c>
      <c r="I3948" s="13">
        <f>IFERROR(IF($F3948="ALTA",$D3948*0.97,
IF($F3948="MEDIA",$D3948*0.94,
IF($F3948="BAJA",$D3948*0.87,
IF($F3948="LIQUIDAR",_xlfn.XLOOKUP(A3948,Rotación!$A:$A,Rotación!$O:$O,0,0,-1),"")))),"")</f>
        <v>10266000</v>
      </c>
      <c r="J3948" s="13">
        <f>IFERROR(IF($F3948="ALTA",$D3948*0.94,
IF($F3948="MEDIA",$D3948*0.9,
IF($F3948="BAJA",$D3948*0.85,
IF($F3948="LIQUIDAR",_xlfn.XLOOKUP(A3948,Rotación!$A:$A,Rotación!$O:$O,0,0,-1),"")))),"")</f>
        <v>10030000</v>
      </c>
      <c r="K3948" s="13" t="str">
        <f>_xlfn.XLOOKUP(A3948,Rotación!$A:$A,Rotación!$P:$P,"",0,-1)</f>
        <v/>
      </c>
      <c r="L3948" s="25" t="e">
        <f t="shared" si="252"/>
        <v>#VALUE!</v>
      </c>
      <c r="M3948" s="26">
        <f t="shared" si="253"/>
        <v>0.80508474576271183</v>
      </c>
    </row>
    <row r="3949" spans="1:13" x14ac:dyDescent="0.3">
      <c r="A3949" t="s">
        <v>10507</v>
      </c>
      <c r="B3949" t="s">
        <v>313</v>
      </c>
      <c r="C3949" t="s">
        <v>313</v>
      </c>
      <c r="D3949">
        <v>21500000</v>
      </c>
      <c r="E3949">
        <v>17500000</v>
      </c>
      <c r="F3949" t="s">
        <v>4033</v>
      </c>
      <c r="G3949" s="13">
        <f>IFERROR(IF($F3949="ALTA",$D3949*1.03,
IF($F3949="MEDIA",$D3949*1,
IF($F3949="BAJA",$D3949*0.92,
IF($F3949="LIQUIDAR",_xlfn.XLOOKUP(A3949,Rotación!$A:$A,Rotación!$O:$O,0,0,-1),"")))),"")</f>
        <v>21500000</v>
      </c>
      <c r="H3949" s="13">
        <f>IFERROR(IF($F3949="ALTA",$D3949*1,
IF($F3949="MEDIA",$D3949*0.97,
IF($F3949="BAJA",$D3949*0.9,
IF($F3949="LIQUIDAR",_xlfn.XLOOKUP(A3949,Rotación!$A:$A,Rotación!$O:$O,0,0,-1),"")))),"")</f>
        <v>20855000</v>
      </c>
      <c r="I3949" s="13">
        <f>IFERROR(IF($F3949="ALTA",$D3949*0.97,
IF($F3949="MEDIA",$D3949*0.94,
IF($F3949="BAJA",$D3949*0.87,
IF($F3949="LIQUIDAR",_xlfn.XLOOKUP(A3949,Rotación!$A:$A,Rotación!$O:$O,0,0,-1),"")))),"")</f>
        <v>20210000</v>
      </c>
      <c r="J3949" s="13">
        <f>IFERROR(IF($F3949="ALTA",$D3949*0.94,
IF($F3949="MEDIA",$D3949*0.9,
IF($F3949="BAJA",$D3949*0.85,
IF($F3949="LIQUIDAR",_xlfn.XLOOKUP(A3949,Rotación!$A:$A,Rotación!$O:$O,0,0,-1),"")))),"")</f>
        <v>19350000</v>
      </c>
      <c r="K3949" s="13" t="str">
        <f>_xlfn.XLOOKUP(A3949,Rotación!$A:$A,Rotación!$P:$P,"",0,-1)</f>
        <v/>
      </c>
      <c r="L3949" s="25" t="e">
        <f t="shared" si="252"/>
        <v>#VALUE!</v>
      </c>
      <c r="M3949" s="26">
        <f t="shared" si="253"/>
        <v>0.81395348837209303</v>
      </c>
    </row>
    <row r="3950" spans="1:13" x14ac:dyDescent="0.3">
      <c r="A3950" t="s">
        <v>11527</v>
      </c>
      <c r="B3950" t="s">
        <v>313</v>
      </c>
      <c r="C3950" t="s">
        <v>313</v>
      </c>
      <c r="D3950">
        <v>14900000</v>
      </c>
      <c r="E3950">
        <v>13500000</v>
      </c>
      <c r="F3950" t="s">
        <v>4033</v>
      </c>
      <c r="G3950" s="13">
        <f>IFERROR(IF($F3950="ALTA",$D3950*1.03,
IF($F3950="MEDIA",$D3950*1,
IF($F3950="BAJA",$D3950*0.92,
IF($F3950="LIQUIDAR",_xlfn.XLOOKUP(A3950,Rotación!$A:$A,Rotación!$O:$O,0,0,-1),"")))),"")</f>
        <v>14900000</v>
      </c>
      <c r="H3950" s="13">
        <f>IFERROR(IF($F3950="ALTA",$D3950*1,
IF($F3950="MEDIA",$D3950*0.97,
IF($F3950="BAJA",$D3950*0.9,
IF($F3950="LIQUIDAR",_xlfn.XLOOKUP(A3950,Rotación!$A:$A,Rotación!$O:$O,0,0,-1),"")))),"")</f>
        <v>14453000</v>
      </c>
      <c r="I3950" s="13">
        <f>IFERROR(IF($F3950="ALTA",$D3950*0.97,
IF($F3950="MEDIA",$D3950*0.94,
IF($F3950="BAJA",$D3950*0.87,
IF($F3950="LIQUIDAR",_xlfn.XLOOKUP(A3950,Rotación!$A:$A,Rotación!$O:$O,0,0,-1),"")))),"")</f>
        <v>14006000</v>
      </c>
      <c r="J3950" s="13">
        <f>IFERROR(IF($F3950="ALTA",$D3950*0.94,
IF($F3950="MEDIA",$D3950*0.9,
IF($F3950="BAJA",$D3950*0.85,
IF($F3950="LIQUIDAR",_xlfn.XLOOKUP(A3950,Rotación!$A:$A,Rotación!$O:$O,0,0,-1),"")))),"")</f>
        <v>13410000</v>
      </c>
      <c r="K3950" s="13" t="str">
        <f>_xlfn.XLOOKUP(A3950,Rotación!$A:$A,Rotación!$P:$P,"",0,-1)</f>
        <v/>
      </c>
      <c r="L3950" s="25" t="e">
        <f t="shared" si="252"/>
        <v>#VALUE!</v>
      </c>
      <c r="M3950" s="26">
        <f t="shared" si="253"/>
        <v>0.90604026845637586</v>
      </c>
    </row>
    <row r="3951" spans="1:13" x14ac:dyDescent="0.3">
      <c r="A3951" t="s">
        <v>11036</v>
      </c>
      <c r="B3951" t="s">
        <v>313</v>
      </c>
      <c r="C3951" t="s">
        <v>313</v>
      </c>
      <c r="D3951">
        <v>15900000</v>
      </c>
      <c r="E3951">
        <v>12400000</v>
      </c>
      <c r="F3951" t="s">
        <v>5391</v>
      </c>
      <c r="G3951" s="13">
        <f>IFERROR(IF($F3951="ALTA",$D3951*1.03,
IF($F3951="MEDIA",$D3951*1,
IF($F3951="BAJA",$D3951*0.92,
IF($F3951="LIQUIDAR",_xlfn.XLOOKUP(A3951,Rotación!$A:$A,Rotación!$O:$O,0,0,-1),"")))),"")</f>
        <v>14628000</v>
      </c>
      <c r="H3951" s="13">
        <f>IFERROR(IF($F3951="ALTA",$D3951*1,
IF($F3951="MEDIA",$D3951*0.97,
IF($F3951="BAJA",$D3951*0.9,
IF($F3951="LIQUIDAR",_xlfn.XLOOKUP(A3951,Rotación!$A:$A,Rotación!$O:$O,0,0,-1),"")))),"")</f>
        <v>14310000</v>
      </c>
      <c r="I3951" s="13">
        <f>IFERROR(IF($F3951="ALTA",$D3951*0.97,
IF($F3951="MEDIA",$D3951*0.94,
IF($F3951="BAJA",$D3951*0.87,
IF($F3951="LIQUIDAR",_xlfn.XLOOKUP(A3951,Rotación!$A:$A,Rotación!$O:$O,0,0,-1),"")))),"")</f>
        <v>13833000</v>
      </c>
      <c r="J3951" s="13">
        <f>IFERROR(IF($F3951="ALTA",$D3951*0.94,
IF($F3951="MEDIA",$D3951*0.9,
IF($F3951="BAJA",$D3951*0.85,
IF($F3951="LIQUIDAR",_xlfn.XLOOKUP(A3951,Rotación!$A:$A,Rotación!$O:$O,0,0,-1),"")))),"")</f>
        <v>13515000</v>
      </c>
      <c r="K3951" s="13" t="str">
        <f>_xlfn.XLOOKUP(A3951,Rotación!$A:$A,Rotación!$P:$P,"",0,-1)</f>
        <v/>
      </c>
      <c r="L3951" s="25" t="e">
        <f t="shared" si="252"/>
        <v>#VALUE!</v>
      </c>
      <c r="M3951" s="26">
        <f t="shared" si="253"/>
        <v>0.77987421383647804</v>
      </c>
    </row>
    <row r="3952" spans="1:13" x14ac:dyDescent="0.3">
      <c r="A3952" t="s">
        <v>11219</v>
      </c>
      <c r="B3952" t="s">
        <v>313</v>
      </c>
      <c r="C3952" t="s">
        <v>313</v>
      </c>
      <c r="D3952">
        <v>24600000</v>
      </c>
      <c r="E3952">
        <v>19000000</v>
      </c>
      <c r="F3952" t="s">
        <v>5391</v>
      </c>
      <c r="G3952" s="13">
        <f>IFERROR(IF($F3952="ALTA",$D3952*1.03,
IF($F3952="MEDIA",$D3952*1,
IF($F3952="BAJA",$D3952*0.92,
IF($F3952="LIQUIDAR",_xlfn.XLOOKUP(A3952,Rotación!$A:$A,Rotación!$O:$O,0,0,-1),"")))),"")</f>
        <v>22632000</v>
      </c>
      <c r="H3952" s="13">
        <f>IFERROR(IF($F3952="ALTA",$D3952*1,
IF($F3952="MEDIA",$D3952*0.97,
IF($F3952="BAJA",$D3952*0.9,
IF($F3952="LIQUIDAR",_xlfn.XLOOKUP(A3952,Rotación!$A:$A,Rotación!$O:$O,0,0,-1),"")))),"")</f>
        <v>22140000</v>
      </c>
      <c r="I3952" s="13">
        <f>IFERROR(IF($F3952="ALTA",$D3952*0.97,
IF($F3952="MEDIA",$D3952*0.94,
IF($F3952="BAJA",$D3952*0.87,
IF($F3952="LIQUIDAR",_xlfn.XLOOKUP(A3952,Rotación!$A:$A,Rotación!$O:$O,0,0,-1),"")))),"")</f>
        <v>21402000</v>
      </c>
      <c r="J3952" s="13">
        <f>IFERROR(IF($F3952="ALTA",$D3952*0.94,
IF($F3952="MEDIA",$D3952*0.9,
IF($F3952="BAJA",$D3952*0.85,
IF($F3952="LIQUIDAR",_xlfn.XLOOKUP(A3952,Rotación!$A:$A,Rotación!$O:$O,0,0,-1),"")))),"")</f>
        <v>20910000</v>
      </c>
      <c r="K3952" s="13" t="str">
        <f>_xlfn.XLOOKUP(A3952,Rotación!$A:$A,Rotación!$P:$P,"",0,-1)</f>
        <v/>
      </c>
      <c r="L3952" s="25" t="e">
        <f t="shared" si="252"/>
        <v>#VALUE!</v>
      </c>
      <c r="M3952" s="26">
        <f t="shared" si="253"/>
        <v>0.77235772357723576</v>
      </c>
    </row>
    <row r="3953" spans="1:13" x14ac:dyDescent="0.3">
      <c r="A3953" t="s">
        <v>11099</v>
      </c>
      <c r="B3953" t="s">
        <v>313</v>
      </c>
      <c r="C3953" t="s">
        <v>313</v>
      </c>
      <c r="D3953">
        <v>11900000</v>
      </c>
      <c r="E3953">
        <v>9000000</v>
      </c>
      <c r="F3953" t="s">
        <v>5391</v>
      </c>
      <c r="G3953" s="13">
        <f>IFERROR(IF($F3953="ALTA",$D3953*1.03,
IF($F3953="MEDIA",$D3953*1,
IF($F3953="BAJA",$D3953*0.92,
IF($F3953="LIQUIDAR",_xlfn.XLOOKUP(A3953,Rotación!$A:$A,Rotación!$O:$O,0,0,-1),"")))),"")</f>
        <v>10948000</v>
      </c>
      <c r="H3953" s="13">
        <f>IFERROR(IF($F3953="ALTA",$D3953*1,
IF($F3953="MEDIA",$D3953*0.97,
IF($F3953="BAJA",$D3953*0.9,
IF($F3953="LIQUIDAR",_xlfn.XLOOKUP(A3953,Rotación!$A:$A,Rotación!$O:$O,0,0,-1),"")))),"")</f>
        <v>10710000</v>
      </c>
      <c r="I3953" s="13">
        <f>IFERROR(IF($F3953="ALTA",$D3953*0.97,
IF($F3953="MEDIA",$D3953*0.94,
IF($F3953="BAJA",$D3953*0.87,
IF($F3953="LIQUIDAR",_xlfn.XLOOKUP(A3953,Rotación!$A:$A,Rotación!$O:$O,0,0,-1),"")))),"")</f>
        <v>10353000</v>
      </c>
      <c r="J3953" s="13">
        <f>IFERROR(IF($F3953="ALTA",$D3953*0.94,
IF($F3953="MEDIA",$D3953*0.9,
IF($F3953="BAJA",$D3953*0.85,
IF($F3953="LIQUIDAR",_xlfn.XLOOKUP(A3953,Rotación!$A:$A,Rotación!$O:$O,0,0,-1),"")))),"")</f>
        <v>10115000</v>
      </c>
      <c r="K3953" s="13" t="str">
        <f>_xlfn.XLOOKUP(A3953,Rotación!$A:$A,Rotación!$P:$P,"",0,-1)</f>
        <v/>
      </c>
      <c r="L3953" s="25" t="e">
        <f t="shared" si="252"/>
        <v>#VALUE!</v>
      </c>
      <c r="M3953" s="26">
        <f t="shared" si="253"/>
        <v>0.75630252100840334</v>
      </c>
    </row>
    <row r="3954" spans="1:13" x14ac:dyDescent="0.3">
      <c r="A3954" t="s">
        <v>11116</v>
      </c>
      <c r="B3954" t="s">
        <v>313</v>
      </c>
      <c r="C3954" t="s">
        <v>313</v>
      </c>
      <c r="D3954">
        <v>7500000</v>
      </c>
      <c r="E3954">
        <v>6100000</v>
      </c>
      <c r="F3954" t="s">
        <v>5390</v>
      </c>
      <c r="G3954" s="13">
        <f>IFERROR(IF($F3954="ALTA",$D3954*1.03,
IF($F3954="MEDIA",$D3954*1,
IF($F3954="BAJA",$D3954*0.92,
IF($F3954="LIQUIDAR",_xlfn.XLOOKUP(A3954,Rotación!$A:$A,Rotación!$O:$O,0,0,-1),"")))),"")</f>
        <v>7725000</v>
      </c>
      <c r="H3954" s="13">
        <f>IFERROR(IF($F3954="ALTA",$D3954*1,
IF($F3954="MEDIA",$D3954*0.97,
IF($F3954="BAJA",$D3954*0.9,
IF($F3954="LIQUIDAR",_xlfn.XLOOKUP(A3954,Rotación!$A:$A,Rotación!$O:$O,0,0,-1),"")))),"")</f>
        <v>7500000</v>
      </c>
      <c r="I3954" s="13">
        <f>IFERROR(IF($F3954="ALTA",$D3954*0.97,
IF($F3954="MEDIA",$D3954*0.94,
IF($F3954="BAJA",$D3954*0.87,
IF($F3954="LIQUIDAR",_xlfn.XLOOKUP(A3954,Rotación!$A:$A,Rotación!$O:$O,0,0,-1),"")))),"")</f>
        <v>7275000</v>
      </c>
      <c r="J3954" s="13">
        <f>IFERROR(IF($F3954="ALTA",$D3954*0.94,
IF($F3954="MEDIA",$D3954*0.9,
IF($F3954="BAJA",$D3954*0.85,
IF($F3954="LIQUIDAR",_xlfn.XLOOKUP(A3954,Rotación!$A:$A,Rotación!$O:$O,0,0,-1),"")))),"")</f>
        <v>7050000</v>
      </c>
      <c r="K3954" s="13" t="str">
        <f>_xlfn.XLOOKUP(A3954,Rotación!$A:$A,Rotación!$P:$P,"",0,-1)</f>
        <v/>
      </c>
      <c r="L3954" s="25" t="e">
        <f t="shared" si="252"/>
        <v>#VALUE!</v>
      </c>
      <c r="M3954" s="26">
        <f t="shared" si="253"/>
        <v>0.81333333333333335</v>
      </c>
    </row>
    <row r="3955" spans="1:13" x14ac:dyDescent="0.3">
      <c r="A3955" t="s">
        <v>11419</v>
      </c>
      <c r="B3955" t="s">
        <v>313</v>
      </c>
      <c r="C3955" t="s">
        <v>313</v>
      </c>
      <c r="D3955">
        <v>15400000</v>
      </c>
      <c r="E3955">
        <v>12300000</v>
      </c>
      <c r="F3955" t="s">
        <v>5390</v>
      </c>
      <c r="G3955" s="13">
        <f>IFERROR(IF($F3955="ALTA",$D3955*1.03,
IF($F3955="MEDIA",$D3955*1,
IF($F3955="BAJA",$D3955*0.92,
IF($F3955="LIQUIDAR",_xlfn.XLOOKUP(A3955,Rotación!$A:$A,Rotación!$O:$O,0,0,-1),"")))),"")</f>
        <v>15862000</v>
      </c>
      <c r="H3955" s="13">
        <f>IFERROR(IF($F3955="ALTA",$D3955*1,
IF($F3955="MEDIA",$D3955*0.97,
IF($F3955="BAJA",$D3955*0.9,
IF($F3955="LIQUIDAR",_xlfn.XLOOKUP(A3955,Rotación!$A:$A,Rotación!$O:$O,0,0,-1),"")))),"")</f>
        <v>15400000</v>
      </c>
      <c r="I3955" s="13">
        <f>IFERROR(IF($F3955="ALTA",$D3955*0.97,
IF($F3955="MEDIA",$D3955*0.94,
IF($F3955="BAJA",$D3955*0.87,
IF($F3955="LIQUIDAR",_xlfn.XLOOKUP(A3955,Rotación!$A:$A,Rotación!$O:$O,0,0,-1),"")))),"")</f>
        <v>14938000</v>
      </c>
      <c r="J3955" s="13">
        <f>IFERROR(IF($F3955="ALTA",$D3955*0.94,
IF($F3955="MEDIA",$D3955*0.9,
IF($F3955="BAJA",$D3955*0.85,
IF($F3955="LIQUIDAR",_xlfn.XLOOKUP(A3955,Rotación!$A:$A,Rotación!$O:$O,0,0,-1),"")))),"")</f>
        <v>14476000</v>
      </c>
      <c r="K3955" s="13" t="str">
        <f>_xlfn.XLOOKUP(A3955,Rotación!$A:$A,Rotación!$P:$P,"",0,-1)</f>
        <v/>
      </c>
      <c r="L3955" s="25" t="e">
        <f t="shared" si="252"/>
        <v>#VALUE!</v>
      </c>
      <c r="M3955" s="26">
        <f t="shared" si="253"/>
        <v>0.79870129870129869</v>
      </c>
    </row>
    <row r="3956" spans="1:13" x14ac:dyDescent="0.3">
      <c r="A3956" t="s">
        <v>11089</v>
      </c>
      <c r="B3956" t="s">
        <v>313</v>
      </c>
      <c r="C3956" t="s">
        <v>313</v>
      </c>
      <c r="D3956">
        <v>13700000</v>
      </c>
      <c r="E3956">
        <v>10700000</v>
      </c>
      <c r="F3956" t="s">
        <v>5391</v>
      </c>
      <c r="G3956" s="13">
        <f>IFERROR(IF($F3956="ALTA",$D3956*1.03,
IF($F3956="MEDIA",$D3956*1,
IF($F3956="BAJA",$D3956*0.92,
IF($F3956="LIQUIDAR",_xlfn.XLOOKUP(A3956,Rotación!$A:$A,Rotación!$O:$O,0,0,-1),"")))),"")</f>
        <v>12604000</v>
      </c>
      <c r="H3956" s="13">
        <f>IFERROR(IF($F3956="ALTA",$D3956*1,
IF($F3956="MEDIA",$D3956*0.97,
IF($F3956="BAJA",$D3956*0.9,
IF($F3956="LIQUIDAR",_xlfn.XLOOKUP(A3956,Rotación!$A:$A,Rotación!$O:$O,0,0,-1),"")))),"")</f>
        <v>12330000</v>
      </c>
      <c r="I3956" s="13">
        <f>IFERROR(IF($F3956="ALTA",$D3956*0.97,
IF($F3956="MEDIA",$D3956*0.94,
IF($F3956="BAJA",$D3956*0.87,
IF($F3956="LIQUIDAR",_xlfn.XLOOKUP(A3956,Rotación!$A:$A,Rotación!$O:$O,0,0,-1),"")))),"")</f>
        <v>11919000</v>
      </c>
      <c r="J3956" s="13">
        <f>IFERROR(IF($F3956="ALTA",$D3956*0.94,
IF($F3956="MEDIA",$D3956*0.9,
IF($F3956="BAJA",$D3956*0.85,
IF($F3956="LIQUIDAR",_xlfn.XLOOKUP(A3956,Rotación!$A:$A,Rotación!$O:$O,0,0,-1),"")))),"")</f>
        <v>11645000</v>
      </c>
      <c r="K3956" s="13">
        <f>_xlfn.XLOOKUP(A3956,Rotación!$A:$A,Rotación!$P:$P,"",0,-1)</f>
        <v>12990000</v>
      </c>
      <c r="L3956" s="25">
        <f t="shared" si="252"/>
        <v>-710000</v>
      </c>
      <c r="M3956" s="26">
        <f t="shared" si="253"/>
        <v>0.78102189781021902</v>
      </c>
    </row>
    <row r="3957" spans="1:13" x14ac:dyDescent="0.3">
      <c r="A3957" t="s">
        <v>10879</v>
      </c>
      <c r="B3957" t="s">
        <v>313</v>
      </c>
      <c r="C3957" t="s">
        <v>313</v>
      </c>
      <c r="D3957">
        <v>15300000</v>
      </c>
      <c r="E3957">
        <v>13800000</v>
      </c>
      <c r="F3957" t="s">
        <v>5391</v>
      </c>
      <c r="G3957" s="13">
        <f>IFERROR(IF($F3957="ALTA",$D3957*1.03,
IF($F3957="MEDIA",$D3957*1,
IF($F3957="BAJA",$D3957*0.92,
IF($F3957="LIQUIDAR",_xlfn.XLOOKUP(A3957,Rotación!$A:$A,Rotación!$O:$O,0,0,-1),"")))),"")</f>
        <v>14076000</v>
      </c>
      <c r="H3957" s="13">
        <f>IFERROR(IF($F3957="ALTA",$D3957*1,
IF($F3957="MEDIA",$D3957*0.97,
IF($F3957="BAJA",$D3957*0.9,
IF($F3957="LIQUIDAR",_xlfn.XLOOKUP(A3957,Rotación!$A:$A,Rotación!$O:$O,0,0,-1),"")))),"")</f>
        <v>13770000</v>
      </c>
      <c r="I3957" s="13">
        <f>IFERROR(IF($F3957="ALTA",$D3957*0.97,
IF($F3957="MEDIA",$D3957*0.94,
IF($F3957="BAJA",$D3957*0.87,
IF($F3957="LIQUIDAR",_xlfn.XLOOKUP(A3957,Rotación!$A:$A,Rotación!$O:$O,0,0,-1),"")))),"")</f>
        <v>13311000</v>
      </c>
      <c r="J3957" s="13">
        <f>IFERROR(IF($F3957="ALTA",$D3957*0.94,
IF($F3957="MEDIA",$D3957*0.9,
IF($F3957="BAJA",$D3957*0.85,
IF($F3957="LIQUIDAR",_xlfn.XLOOKUP(A3957,Rotación!$A:$A,Rotación!$O:$O,0,0,-1),"")))),"")</f>
        <v>13005000</v>
      </c>
      <c r="K3957" s="13">
        <f>_xlfn.XLOOKUP(A3957,Rotación!$A:$A,Rotación!$P:$P,"",0,-1)</f>
        <v>15290000</v>
      </c>
      <c r="L3957" s="25">
        <f t="shared" si="252"/>
        <v>-10000</v>
      </c>
      <c r="M3957" s="26">
        <f t="shared" si="253"/>
        <v>0.90196078431372551</v>
      </c>
    </row>
    <row r="3958" spans="1:13" x14ac:dyDescent="0.3">
      <c r="A3958" t="s">
        <v>11316</v>
      </c>
      <c r="B3958" t="s">
        <v>313</v>
      </c>
      <c r="C3958" t="s">
        <v>313</v>
      </c>
      <c r="D3958">
        <v>17300000</v>
      </c>
      <c r="E3958">
        <v>13000000</v>
      </c>
      <c r="F3958" t="s">
        <v>5391</v>
      </c>
      <c r="G3958" s="13">
        <f>IFERROR(IF($F3958="ALTA",$D3958*1.03,
IF($F3958="MEDIA",$D3958*1,
IF($F3958="BAJA",$D3958*0.92,
IF($F3958="LIQUIDAR",_xlfn.XLOOKUP(A3958,Rotación!$A:$A,Rotación!$O:$O,0,0,-1),"")))),"")</f>
        <v>15916000</v>
      </c>
      <c r="H3958" s="13">
        <f>IFERROR(IF($F3958="ALTA",$D3958*1,
IF($F3958="MEDIA",$D3958*0.97,
IF($F3958="BAJA",$D3958*0.9,
IF($F3958="LIQUIDAR",_xlfn.XLOOKUP(A3958,Rotación!$A:$A,Rotación!$O:$O,0,0,-1),"")))),"")</f>
        <v>15570000</v>
      </c>
      <c r="I3958" s="13">
        <f>IFERROR(IF($F3958="ALTA",$D3958*0.97,
IF($F3958="MEDIA",$D3958*0.94,
IF($F3958="BAJA",$D3958*0.87,
IF($F3958="LIQUIDAR",_xlfn.XLOOKUP(A3958,Rotación!$A:$A,Rotación!$O:$O,0,0,-1),"")))),"")</f>
        <v>15051000</v>
      </c>
      <c r="J3958" s="13">
        <f>IFERROR(IF($F3958="ALTA",$D3958*0.94,
IF($F3958="MEDIA",$D3958*0.9,
IF($F3958="BAJA",$D3958*0.85,
IF($F3958="LIQUIDAR",_xlfn.XLOOKUP(A3958,Rotación!$A:$A,Rotación!$O:$O,0,0,-1),"")))),"")</f>
        <v>14705000</v>
      </c>
      <c r="K3958" s="13" t="str">
        <f>_xlfn.XLOOKUP(A3958,Rotación!$A:$A,Rotación!$P:$P,"",0,-1)</f>
        <v/>
      </c>
      <c r="L3958" s="25" t="e">
        <f t="shared" ref="L3958:L4021" si="254">K3958-D3958</f>
        <v>#VALUE!</v>
      </c>
      <c r="M3958" s="26">
        <f t="shared" ref="M3958:M4021" si="255">E3958/D3958</f>
        <v>0.75144508670520227</v>
      </c>
    </row>
    <row r="3959" spans="1:13" x14ac:dyDescent="0.3">
      <c r="A3959" t="s">
        <v>11165</v>
      </c>
      <c r="B3959" t="s">
        <v>313</v>
      </c>
      <c r="C3959" t="s">
        <v>313</v>
      </c>
      <c r="D3959">
        <v>9400000</v>
      </c>
      <c r="E3959">
        <v>7500000</v>
      </c>
      <c r="F3959" t="s">
        <v>4033</v>
      </c>
      <c r="G3959" s="13">
        <f>IFERROR(IF($F3959="ALTA",$D3959*1.03,
IF($F3959="MEDIA",$D3959*1,
IF($F3959="BAJA",$D3959*0.92,
IF($F3959="LIQUIDAR",_xlfn.XLOOKUP(A3959,Rotación!$A:$A,Rotación!$O:$O,0,0,-1),"")))),"")</f>
        <v>9400000</v>
      </c>
      <c r="H3959" s="13">
        <f>IFERROR(IF($F3959="ALTA",$D3959*1,
IF($F3959="MEDIA",$D3959*0.97,
IF($F3959="BAJA",$D3959*0.9,
IF($F3959="LIQUIDAR",_xlfn.XLOOKUP(A3959,Rotación!$A:$A,Rotación!$O:$O,0,0,-1),"")))),"")</f>
        <v>9118000</v>
      </c>
      <c r="I3959" s="13">
        <f>IFERROR(IF($F3959="ALTA",$D3959*0.97,
IF($F3959="MEDIA",$D3959*0.94,
IF($F3959="BAJA",$D3959*0.87,
IF($F3959="LIQUIDAR",_xlfn.XLOOKUP(A3959,Rotación!$A:$A,Rotación!$O:$O,0,0,-1),"")))),"")</f>
        <v>8836000</v>
      </c>
      <c r="J3959" s="13">
        <f>IFERROR(IF($F3959="ALTA",$D3959*0.94,
IF($F3959="MEDIA",$D3959*0.9,
IF($F3959="BAJA",$D3959*0.85,
IF($F3959="LIQUIDAR",_xlfn.XLOOKUP(A3959,Rotación!$A:$A,Rotación!$O:$O,0,0,-1),"")))),"")</f>
        <v>8460000</v>
      </c>
      <c r="K3959" s="13" t="str">
        <f>_xlfn.XLOOKUP(A3959,Rotación!$A:$A,Rotación!$P:$P,"",0,-1)</f>
        <v/>
      </c>
      <c r="L3959" s="25" t="e">
        <f t="shared" si="254"/>
        <v>#VALUE!</v>
      </c>
      <c r="M3959" s="26">
        <f t="shared" si="255"/>
        <v>0.7978723404255319</v>
      </c>
    </row>
    <row r="3960" spans="1:13" x14ac:dyDescent="0.3">
      <c r="A3960" t="s">
        <v>6421</v>
      </c>
      <c r="B3960" t="s">
        <v>313</v>
      </c>
      <c r="C3960" t="s">
        <v>313</v>
      </c>
      <c r="D3960">
        <v>13300000</v>
      </c>
      <c r="E3960">
        <v>10700000</v>
      </c>
      <c r="F3960" t="s">
        <v>4033</v>
      </c>
      <c r="G3960" s="13">
        <f>IFERROR(IF($F3960="ALTA",$D3960*1.03,
IF($F3960="MEDIA",$D3960*1,
IF($F3960="BAJA",$D3960*0.92,
IF($F3960="LIQUIDAR",_xlfn.XLOOKUP(A3960,Rotación!$A:$A,Rotación!$O:$O,0,0,-1),"")))),"")</f>
        <v>13300000</v>
      </c>
      <c r="H3960" s="13">
        <f>IFERROR(IF($F3960="ALTA",$D3960*1,
IF($F3960="MEDIA",$D3960*0.97,
IF($F3960="BAJA",$D3960*0.9,
IF($F3960="LIQUIDAR",_xlfn.XLOOKUP(A3960,Rotación!$A:$A,Rotación!$O:$O,0,0,-1),"")))),"")</f>
        <v>12901000</v>
      </c>
      <c r="I3960" s="13">
        <f>IFERROR(IF($F3960="ALTA",$D3960*0.97,
IF($F3960="MEDIA",$D3960*0.94,
IF($F3960="BAJA",$D3960*0.87,
IF($F3960="LIQUIDAR",_xlfn.XLOOKUP(A3960,Rotación!$A:$A,Rotación!$O:$O,0,0,-1),"")))),"")</f>
        <v>12502000</v>
      </c>
      <c r="J3960" s="13">
        <f>IFERROR(IF($F3960="ALTA",$D3960*0.94,
IF($F3960="MEDIA",$D3960*0.9,
IF($F3960="BAJA",$D3960*0.85,
IF($F3960="LIQUIDAR",_xlfn.XLOOKUP(A3960,Rotación!$A:$A,Rotación!$O:$O,0,0,-1),"")))),"")</f>
        <v>11970000</v>
      </c>
      <c r="K3960" s="13" t="str">
        <f>_xlfn.XLOOKUP(A3960,Rotación!$A:$A,Rotación!$P:$P,"",0,-1)</f>
        <v/>
      </c>
      <c r="L3960" s="25" t="e">
        <f t="shared" si="254"/>
        <v>#VALUE!</v>
      </c>
      <c r="M3960" s="26">
        <f t="shared" si="255"/>
        <v>0.80451127819548873</v>
      </c>
    </row>
    <row r="3961" spans="1:13" x14ac:dyDescent="0.3">
      <c r="A3961" t="s">
        <v>11228</v>
      </c>
      <c r="B3961" t="s">
        <v>313</v>
      </c>
      <c r="C3961" t="s">
        <v>313</v>
      </c>
      <c r="D3961">
        <v>18200000</v>
      </c>
      <c r="E3961">
        <v>14800000</v>
      </c>
      <c r="F3961" t="s">
        <v>4033</v>
      </c>
      <c r="G3961" s="13">
        <f>IFERROR(IF($F3961="ALTA",$D3961*1.03,
IF($F3961="MEDIA",$D3961*1,
IF($F3961="BAJA",$D3961*0.92,
IF($F3961="LIQUIDAR",_xlfn.XLOOKUP(A3961,Rotación!$A:$A,Rotación!$O:$O,0,0,-1),"")))),"")</f>
        <v>18200000</v>
      </c>
      <c r="H3961" s="13">
        <f>IFERROR(IF($F3961="ALTA",$D3961*1,
IF($F3961="MEDIA",$D3961*0.97,
IF($F3961="BAJA",$D3961*0.9,
IF($F3961="LIQUIDAR",_xlfn.XLOOKUP(A3961,Rotación!$A:$A,Rotación!$O:$O,0,0,-1),"")))),"")</f>
        <v>17654000</v>
      </c>
      <c r="I3961" s="13">
        <f>IFERROR(IF($F3961="ALTA",$D3961*0.97,
IF($F3961="MEDIA",$D3961*0.94,
IF($F3961="BAJA",$D3961*0.87,
IF($F3961="LIQUIDAR",_xlfn.XLOOKUP(A3961,Rotación!$A:$A,Rotación!$O:$O,0,0,-1),"")))),"")</f>
        <v>17108000</v>
      </c>
      <c r="J3961" s="13">
        <f>IFERROR(IF($F3961="ALTA",$D3961*0.94,
IF($F3961="MEDIA",$D3961*0.9,
IF($F3961="BAJA",$D3961*0.85,
IF($F3961="LIQUIDAR",_xlfn.XLOOKUP(A3961,Rotación!$A:$A,Rotación!$O:$O,0,0,-1),"")))),"")</f>
        <v>16380000</v>
      </c>
      <c r="K3961" s="13" t="str">
        <f>_xlfn.XLOOKUP(A3961,Rotación!$A:$A,Rotación!$P:$P,"",0,-1)</f>
        <v/>
      </c>
      <c r="L3961" s="25" t="e">
        <f t="shared" si="254"/>
        <v>#VALUE!</v>
      </c>
      <c r="M3961" s="26">
        <f t="shared" si="255"/>
        <v>0.81318681318681318</v>
      </c>
    </row>
    <row r="3962" spans="1:13" x14ac:dyDescent="0.3">
      <c r="A3962" t="s">
        <v>11503</v>
      </c>
      <c r="B3962" t="s">
        <v>313</v>
      </c>
      <c r="C3962" t="s">
        <v>313</v>
      </c>
      <c r="D3962">
        <v>27800000</v>
      </c>
      <c r="E3962">
        <v>21000000</v>
      </c>
      <c r="F3962" t="s">
        <v>5391</v>
      </c>
      <c r="G3962" s="13">
        <f>IFERROR(IF($F3962="ALTA",$D3962*1.03,
IF($F3962="MEDIA",$D3962*1,
IF($F3962="BAJA",$D3962*0.92,
IF($F3962="LIQUIDAR",_xlfn.XLOOKUP(A3962,Rotación!$A:$A,Rotación!$O:$O,0,0,-1),"")))),"")</f>
        <v>25576000</v>
      </c>
      <c r="H3962" s="13">
        <f>IFERROR(IF($F3962="ALTA",$D3962*1,
IF($F3962="MEDIA",$D3962*0.97,
IF($F3962="BAJA",$D3962*0.9,
IF($F3962="LIQUIDAR",_xlfn.XLOOKUP(A3962,Rotación!$A:$A,Rotación!$O:$O,0,0,-1),"")))),"")</f>
        <v>25020000</v>
      </c>
      <c r="I3962" s="13">
        <f>IFERROR(IF($F3962="ALTA",$D3962*0.97,
IF($F3962="MEDIA",$D3962*0.94,
IF($F3962="BAJA",$D3962*0.87,
IF($F3962="LIQUIDAR",_xlfn.XLOOKUP(A3962,Rotación!$A:$A,Rotación!$O:$O,0,0,-1),"")))),"")</f>
        <v>24186000</v>
      </c>
      <c r="J3962" s="13">
        <f>IFERROR(IF($F3962="ALTA",$D3962*0.94,
IF($F3962="MEDIA",$D3962*0.9,
IF($F3962="BAJA",$D3962*0.85,
IF($F3962="LIQUIDAR",_xlfn.XLOOKUP(A3962,Rotación!$A:$A,Rotación!$O:$O,0,0,-1),"")))),"")</f>
        <v>23630000</v>
      </c>
      <c r="K3962" s="13" t="str">
        <f>_xlfn.XLOOKUP(A3962,Rotación!$A:$A,Rotación!$P:$P,"",0,-1)</f>
        <v/>
      </c>
      <c r="L3962" s="25" t="e">
        <f t="shared" si="254"/>
        <v>#VALUE!</v>
      </c>
      <c r="M3962" s="26">
        <f t="shared" si="255"/>
        <v>0.75539568345323738</v>
      </c>
    </row>
    <row r="3963" spans="1:13" x14ac:dyDescent="0.3">
      <c r="A3963" t="s">
        <v>11017</v>
      </c>
      <c r="B3963" t="s">
        <v>313</v>
      </c>
      <c r="C3963" t="s">
        <v>313</v>
      </c>
      <c r="D3963">
        <v>14700000</v>
      </c>
      <c r="E3963">
        <v>12000000</v>
      </c>
      <c r="F3963" t="s">
        <v>5391</v>
      </c>
      <c r="G3963" s="13">
        <f>IFERROR(IF($F3963="ALTA",$D3963*1.03,
IF($F3963="MEDIA",$D3963*1,
IF($F3963="BAJA",$D3963*0.92,
IF($F3963="LIQUIDAR",_xlfn.XLOOKUP(A3963,Rotación!$A:$A,Rotación!$O:$O,0,0,-1),"")))),"")</f>
        <v>13524000</v>
      </c>
      <c r="H3963" s="13">
        <f>IFERROR(IF($F3963="ALTA",$D3963*1,
IF($F3963="MEDIA",$D3963*0.97,
IF($F3963="BAJA",$D3963*0.9,
IF($F3963="LIQUIDAR",_xlfn.XLOOKUP(A3963,Rotación!$A:$A,Rotación!$O:$O,0,0,-1),"")))),"")</f>
        <v>13230000</v>
      </c>
      <c r="I3963" s="13">
        <f>IFERROR(IF($F3963="ALTA",$D3963*0.97,
IF($F3963="MEDIA",$D3963*0.94,
IF($F3963="BAJA",$D3963*0.87,
IF($F3963="LIQUIDAR",_xlfn.XLOOKUP(A3963,Rotación!$A:$A,Rotación!$O:$O,0,0,-1),"")))),"")</f>
        <v>12789000</v>
      </c>
      <c r="J3963" s="13">
        <f>IFERROR(IF($F3963="ALTA",$D3963*0.94,
IF($F3963="MEDIA",$D3963*0.9,
IF($F3963="BAJA",$D3963*0.85,
IF($F3963="LIQUIDAR",_xlfn.XLOOKUP(A3963,Rotación!$A:$A,Rotación!$O:$O,0,0,-1),"")))),"")</f>
        <v>12495000</v>
      </c>
      <c r="K3963" s="13" t="str">
        <f>_xlfn.XLOOKUP(A3963,Rotación!$A:$A,Rotación!$P:$P,"",0,-1)</f>
        <v/>
      </c>
      <c r="L3963" s="25" t="e">
        <f t="shared" si="254"/>
        <v>#VALUE!</v>
      </c>
      <c r="M3963" s="26">
        <f t="shared" si="255"/>
        <v>0.81632653061224492</v>
      </c>
    </row>
    <row r="3964" spans="1:13" x14ac:dyDescent="0.3">
      <c r="A3964" t="s">
        <v>11486</v>
      </c>
      <c r="B3964" t="s">
        <v>313</v>
      </c>
      <c r="C3964" t="s">
        <v>313</v>
      </c>
      <c r="D3964">
        <v>8000000</v>
      </c>
      <c r="E3964">
        <v>8000000</v>
      </c>
      <c r="F3964" t="s">
        <v>5391</v>
      </c>
      <c r="G3964" s="13">
        <f>IFERROR(IF($F3964="ALTA",$D3964*1.03,
IF($F3964="MEDIA",$D3964*1,
IF($F3964="BAJA",$D3964*0.92,
IF($F3964="LIQUIDAR",_xlfn.XLOOKUP(A3964,Rotación!$A:$A,Rotación!$O:$O,0,0,-1),"")))),"")</f>
        <v>7360000</v>
      </c>
      <c r="H3964" s="13">
        <f>IFERROR(IF($F3964="ALTA",$D3964*1,
IF($F3964="MEDIA",$D3964*0.97,
IF($F3964="BAJA",$D3964*0.9,
IF($F3964="LIQUIDAR",_xlfn.XLOOKUP(A3964,Rotación!$A:$A,Rotación!$O:$O,0,0,-1),"")))),"")</f>
        <v>7200000</v>
      </c>
      <c r="I3964" s="13">
        <f>IFERROR(IF($F3964="ALTA",$D3964*0.97,
IF($F3964="MEDIA",$D3964*0.94,
IF($F3964="BAJA",$D3964*0.87,
IF($F3964="LIQUIDAR",_xlfn.XLOOKUP(A3964,Rotación!$A:$A,Rotación!$O:$O,0,0,-1),"")))),"")</f>
        <v>6960000</v>
      </c>
      <c r="J3964" s="13">
        <f>IFERROR(IF($F3964="ALTA",$D3964*0.94,
IF($F3964="MEDIA",$D3964*0.9,
IF($F3964="BAJA",$D3964*0.85,
IF($F3964="LIQUIDAR",_xlfn.XLOOKUP(A3964,Rotación!$A:$A,Rotación!$O:$O,0,0,-1),"")))),"")</f>
        <v>6800000</v>
      </c>
      <c r="K3964" s="13" t="str">
        <f>_xlfn.XLOOKUP(A3964,Rotación!$A:$A,Rotación!$P:$P,"",0,-1)</f>
        <v/>
      </c>
      <c r="L3964" s="25" t="e">
        <f t="shared" si="254"/>
        <v>#VALUE!</v>
      </c>
      <c r="M3964" s="26">
        <f t="shared" si="255"/>
        <v>1</v>
      </c>
    </row>
    <row r="3965" spans="1:13" x14ac:dyDescent="0.3">
      <c r="A3965" t="s">
        <v>11571</v>
      </c>
      <c r="B3965" t="s">
        <v>313</v>
      </c>
      <c r="C3965" t="s">
        <v>313</v>
      </c>
      <c r="D3965">
        <v>20400000</v>
      </c>
      <c r="E3965">
        <v>16300000</v>
      </c>
      <c r="F3965" t="s">
        <v>5391</v>
      </c>
      <c r="G3965" s="13">
        <f>IFERROR(IF($F3965="ALTA",$D3965*1.03,
IF($F3965="MEDIA",$D3965*1,
IF($F3965="BAJA",$D3965*0.92,
IF($F3965="LIQUIDAR",_xlfn.XLOOKUP(A3965,Rotación!$A:$A,Rotación!$O:$O,0,0,-1),"")))),"")</f>
        <v>18768000</v>
      </c>
      <c r="H3965" s="13">
        <f>IFERROR(IF($F3965="ALTA",$D3965*1,
IF($F3965="MEDIA",$D3965*0.97,
IF($F3965="BAJA",$D3965*0.9,
IF($F3965="LIQUIDAR",_xlfn.XLOOKUP(A3965,Rotación!$A:$A,Rotación!$O:$O,0,0,-1),"")))),"")</f>
        <v>18360000</v>
      </c>
      <c r="I3965" s="13">
        <f>IFERROR(IF($F3965="ALTA",$D3965*0.97,
IF($F3965="MEDIA",$D3965*0.94,
IF($F3965="BAJA",$D3965*0.87,
IF($F3965="LIQUIDAR",_xlfn.XLOOKUP(A3965,Rotación!$A:$A,Rotación!$O:$O,0,0,-1),"")))),"")</f>
        <v>17748000</v>
      </c>
      <c r="J3965" s="13">
        <f>IFERROR(IF($F3965="ALTA",$D3965*0.94,
IF($F3965="MEDIA",$D3965*0.9,
IF($F3965="BAJA",$D3965*0.85,
IF($F3965="LIQUIDAR",_xlfn.XLOOKUP(A3965,Rotación!$A:$A,Rotación!$O:$O,0,0,-1),"")))),"")</f>
        <v>17340000</v>
      </c>
      <c r="K3965" s="13" t="str">
        <f>_xlfn.XLOOKUP(A3965,Rotación!$A:$A,Rotación!$P:$P,"",0,-1)</f>
        <v/>
      </c>
      <c r="L3965" s="25" t="e">
        <f t="shared" si="254"/>
        <v>#VALUE!</v>
      </c>
      <c r="M3965" s="26">
        <f t="shared" si="255"/>
        <v>0.7990196078431373</v>
      </c>
    </row>
    <row r="3966" spans="1:13" x14ac:dyDescent="0.3">
      <c r="A3966" t="s">
        <v>11551</v>
      </c>
      <c r="B3966" t="s">
        <v>313</v>
      </c>
      <c r="C3966" t="s">
        <v>313</v>
      </c>
      <c r="D3966">
        <v>18800000</v>
      </c>
      <c r="E3966">
        <v>16400000</v>
      </c>
      <c r="F3966" t="s">
        <v>5391</v>
      </c>
      <c r="G3966" s="13">
        <f>IFERROR(IF($F3966="ALTA",$D3966*1.03,
IF($F3966="MEDIA",$D3966*1,
IF($F3966="BAJA",$D3966*0.92,
IF($F3966="LIQUIDAR",_xlfn.XLOOKUP(A3966,Rotación!$A:$A,Rotación!$O:$O,0,0,-1),"")))),"")</f>
        <v>17296000</v>
      </c>
      <c r="H3966" s="13">
        <f>IFERROR(IF($F3966="ALTA",$D3966*1,
IF($F3966="MEDIA",$D3966*0.97,
IF($F3966="BAJA",$D3966*0.9,
IF($F3966="LIQUIDAR",_xlfn.XLOOKUP(A3966,Rotación!$A:$A,Rotación!$O:$O,0,0,-1),"")))),"")</f>
        <v>16920000</v>
      </c>
      <c r="I3966" s="13">
        <f>IFERROR(IF($F3966="ALTA",$D3966*0.97,
IF($F3966="MEDIA",$D3966*0.94,
IF($F3966="BAJA",$D3966*0.87,
IF($F3966="LIQUIDAR",_xlfn.XLOOKUP(A3966,Rotación!$A:$A,Rotación!$O:$O,0,0,-1),"")))),"")</f>
        <v>16356000</v>
      </c>
      <c r="J3966" s="13">
        <f>IFERROR(IF($F3966="ALTA",$D3966*0.94,
IF($F3966="MEDIA",$D3966*0.9,
IF($F3966="BAJA",$D3966*0.85,
IF($F3966="LIQUIDAR",_xlfn.XLOOKUP(A3966,Rotación!$A:$A,Rotación!$O:$O,0,0,-1),"")))),"")</f>
        <v>15980000</v>
      </c>
      <c r="K3966" s="13" t="str">
        <f>_xlfn.XLOOKUP(A3966,Rotación!$A:$A,Rotación!$P:$P,"",0,-1)</f>
        <v/>
      </c>
      <c r="L3966" s="25" t="e">
        <f t="shared" si="254"/>
        <v>#VALUE!</v>
      </c>
      <c r="M3966" s="26">
        <f t="shared" si="255"/>
        <v>0.87234042553191493</v>
      </c>
    </row>
    <row r="3967" spans="1:13" x14ac:dyDescent="0.3">
      <c r="A3967" t="s">
        <v>11056</v>
      </c>
      <c r="B3967" t="s">
        <v>313</v>
      </c>
      <c r="C3967" t="s">
        <v>313</v>
      </c>
      <c r="D3967">
        <v>31400000</v>
      </c>
      <c r="E3967">
        <v>23000000</v>
      </c>
      <c r="F3967" t="s">
        <v>5391</v>
      </c>
      <c r="G3967" s="13">
        <f>IFERROR(IF($F3967="ALTA",$D3967*1.03,
IF($F3967="MEDIA",$D3967*1,
IF($F3967="BAJA",$D3967*0.92,
IF($F3967="LIQUIDAR",_xlfn.XLOOKUP(A3967,Rotación!$A:$A,Rotación!$O:$O,0,0,-1),"")))),"")</f>
        <v>28888000</v>
      </c>
      <c r="H3967" s="13">
        <f>IFERROR(IF($F3967="ALTA",$D3967*1,
IF($F3967="MEDIA",$D3967*0.97,
IF($F3967="BAJA",$D3967*0.9,
IF($F3967="LIQUIDAR",_xlfn.XLOOKUP(A3967,Rotación!$A:$A,Rotación!$O:$O,0,0,-1),"")))),"")</f>
        <v>28260000</v>
      </c>
      <c r="I3967" s="13">
        <f>IFERROR(IF($F3967="ALTA",$D3967*0.97,
IF($F3967="MEDIA",$D3967*0.94,
IF($F3967="BAJA",$D3967*0.87,
IF($F3967="LIQUIDAR",_xlfn.XLOOKUP(A3967,Rotación!$A:$A,Rotación!$O:$O,0,0,-1),"")))),"")</f>
        <v>27318000</v>
      </c>
      <c r="J3967" s="13">
        <f>IFERROR(IF($F3967="ALTA",$D3967*0.94,
IF($F3967="MEDIA",$D3967*0.9,
IF($F3967="BAJA",$D3967*0.85,
IF($F3967="LIQUIDAR",_xlfn.XLOOKUP(A3967,Rotación!$A:$A,Rotación!$O:$O,0,0,-1),"")))),"")</f>
        <v>26690000</v>
      </c>
      <c r="K3967" s="13" t="str">
        <f>_xlfn.XLOOKUP(A3967,Rotación!$A:$A,Rotación!$P:$P,"",0,-1)</f>
        <v/>
      </c>
      <c r="L3967" s="25" t="e">
        <f t="shared" si="254"/>
        <v>#VALUE!</v>
      </c>
      <c r="M3967" s="26">
        <f t="shared" si="255"/>
        <v>0.73248407643312097</v>
      </c>
    </row>
    <row r="3968" spans="1:13" x14ac:dyDescent="0.3">
      <c r="A3968" t="s">
        <v>11465</v>
      </c>
      <c r="B3968" t="s">
        <v>313</v>
      </c>
      <c r="C3968" t="s">
        <v>313</v>
      </c>
      <c r="D3968">
        <v>18700000</v>
      </c>
      <c r="E3968">
        <v>14400000</v>
      </c>
      <c r="F3968" t="s">
        <v>5391</v>
      </c>
      <c r="G3968" s="13">
        <f>IFERROR(IF($F3968="ALTA",$D3968*1.03,
IF($F3968="MEDIA",$D3968*1,
IF($F3968="BAJA",$D3968*0.92,
IF($F3968="LIQUIDAR",_xlfn.XLOOKUP(A3968,Rotación!$A:$A,Rotación!$O:$O,0,0,-1),"")))),"")</f>
        <v>17204000</v>
      </c>
      <c r="H3968" s="13">
        <f>IFERROR(IF($F3968="ALTA",$D3968*1,
IF($F3968="MEDIA",$D3968*0.97,
IF($F3968="BAJA",$D3968*0.9,
IF($F3968="LIQUIDAR",_xlfn.XLOOKUP(A3968,Rotación!$A:$A,Rotación!$O:$O,0,0,-1),"")))),"")</f>
        <v>16830000</v>
      </c>
      <c r="I3968" s="13">
        <f>IFERROR(IF($F3968="ALTA",$D3968*0.97,
IF($F3968="MEDIA",$D3968*0.94,
IF($F3968="BAJA",$D3968*0.87,
IF($F3968="LIQUIDAR",_xlfn.XLOOKUP(A3968,Rotación!$A:$A,Rotación!$O:$O,0,0,-1),"")))),"")</f>
        <v>16269000</v>
      </c>
      <c r="J3968" s="13">
        <f>IFERROR(IF($F3968="ALTA",$D3968*0.94,
IF($F3968="MEDIA",$D3968*0.9,
IF($F3968="BAJA",$D3968*0.85,
IF($F3968="LIQUIDAR",_xlfn.XLOOKUP(A3968,Rotación!$A:$A,Rotación!$O:$O,0,0,-1),"")))),"")</f>
        <v>15895000</v>
      </c>
      <c r="K3968" s="13" t="str">
        <f>_xlfn.XLOOKUP(A3968,Rotación!$A:$A,Rotación!$P:$P,"",0,-1)</f>
        <v/>
      </c>
      <c r="L3968" s="25" t="e">
        <f t="shared" si="254"/>
        <v>#VALUE!</v>
      </c>
      <c r="M3968" s="26">
        <f t="shared" si="255"/>
        <v>0.77005347593582885</v>
      </c>
    </row>
    <row r="3969" spans="1:13" x14ac:dyDescent="0.3">
      <c r="A3969" t="s">
        <v>11356</v>
      </c>
      <c r="B3969" t="s">
        <v>313</v>
      </c>
      <c r="C3969" t="s">
        <v>313</v>
      </c>
      <c r="D3969">
        <v>19500000</v>
      </c>
      <c r="E3969">
        <v>15000000</v>
      </c>
      <c r="F3969" t="s">
        <v>4033</v>
      </c>
      <c r="G3969" s="13">
        <f>IFERROR(IF($F3969="ALTA",$D3969*1.03,
IF($F3969="MEDIA",$D3969*1,
IF($F3969="BAJA",$D3969*0.92,
IF($F3969="LIQUIDAR",_xlfn.XLOOKUP(A3969,Rotación!$A:$A,Rotación!$O:$O,0,0,-1),"")))),"")</f>
        <v>19500000</v>
      </c>
      <c r="H3969" s="13">
        <f>IFERROR(IF($F3969="ALTA",$D3969*1,
IF($F3969="MEDIA",$D3969*0.97,
IF($F3969="BAJA",$D3969*0.9,
IF($F3969="LIQUIDAR",_xlfn.XLOOKUP(A3969,Rotación!$A:$A,Rotación!$O:$O,0,0,-1),"")))),"")</f>
        <v>18915000</v>
      </c>
      <c r="I3969" s="13">
        <f>IFERROR(IF($F3969="ALTA",$D3969*0.97,
IF($F3969="MEDIA",$D3969*0.94,
IF($F3969="BAJA",$D3969*0.87,
IF($F3969="LIQUIDAR",_xlfn.XLOOKUP(A3969,Rotación!$A:$A,Rotación!$O:$O,0,0,-1),"")))),"")</f>
        <v>18330000</v>
      </c>
      <c r="J3969" s="13">
        <f>IFERROR(IF($F3969="ALTA",$D3969*0.94,
IF($F3969="MEDIA",$D3969*0.9,
IF($F3969="BAJA",$D3969*0.85,
IF($F3969="LIQUIDAR",_xlfn.XLOOKUP(A3969,Rotación!$A:$A,Rotación!$O:$O,0,0,-1),"")))),"")</f>
        <v>17550000</v>
      </c>
      <c r="K3969" s="13" t="str">
        <f>_xlfn.XLOOKUP(A3969,Rotación!$A:$A,Rotación!$P:$P,"",0,-1)</f>
        <v/>
      </c>
      <c r="L3969" s="25" t="e">
        <f t="shared" si="254"/>
        <v>#VALUE!</v>
      </c>
      <c r="M3969" s="26">
        <f t="shared" si="255"/>
        <v>0.76923076923076927</v>
      </c>
    </row>
    <row r="3970" spans="1:13" x14ac:dyDescent="0.3">
      <c r="A3970" t="s">
        <v>9469</v>
      </c>
      <c r="B3970" t="s">
        <v>313</v>
      </c>
      <c r="C3970" t="s">
        <v>313</v>
      </c>
      <c r="D3970">
        <v>9200000</v>
      </c>
      <c r="E3970">
        <v>7300000</v>
      </c>
      <c r="F3970" t="s">
        <v>4033</v>
      </c>
      <c r="G3970" s="13">
        <f>IFERROR(IF($F3970="ALTA",$D3970*1.03,
IF($F3970="MEDIA",$D3970*1,
IF($F3970="BAJA",$D3970*0.92,
IF($F3970="LIQUIDAR",_xlfn.XLOOKUP(A3970,Rotación!$A:$A,Rotación!$O:$O,0,0,-1),"")))),"")</f>
        <v>9200000</v>
      </c>
      <c r="H3970" s="13">
        <f>IFERROR(IF($F3970="ALTA",$D3970*1,
IF($F3970="MEDIA",$D3970*0.97,
IF($F3970="BAJA",$D3970*0.9,
IF($F3970="LIQUIDAR",_xlfn.XLOOKUP(A3970,Rotación!$A:$A,Rotación!$O:$O,0,0,-1),"")))),"")</f>
        <v>8924000</v>
      </c>
      <c r="I3970" s="13">
        <f>IFERROR(IF($F3970="ALTA",$D3970*0.97,
IF($F3970="MEDIA",$D3970*0.94,
IF($F3970="BAJA",$D3970*0.87,
IF($F3970="LIQUIDAR",_xlfn.XLOOKUP(A3970,Rotación!$A:$A,Rotación!$O:$O,0,0,-1),"")))),"")</f>
        <v>8648000</v>
      </c>
      <c r="J3970" s="13">
        <f>IFERROR(IF($F3970="ALTA",$D3970*0.94,
IF($F3970="MEDIA",$D3970*0.9,
IF($F3970="BAJA",$D3970*0.85,
IF($F3970="LIQUIDAR",_xlfn.XLOOKUP(A3970,Rotación!$A:$A,Rotación!$O:$O,0,0,-1),"")))),"")</f>
        <v>8280000</v>
      </c>
      <c r="K3970" s="13" t="str">
        <f>_xlfn.XLOOKUP(A3970,Rotación!$A:$A,Rotación!$P:$P,"",0,-1)</f>
        <v/>
      </c>
      <c r="L3970" s="25" t="e">
        <f t="shared" si="254"/>
        <v>#VALUE!</v>
      </c>
      <c r="M3970" s="26">
        <f t="shared" si="255"/>
        <v>0.79347826086956519</v>
      </c>
    </row>
    <row r="3971" spans="1:13" x14ac:dyDescent="0.3">
      <c r="A3971" t="s">
        <v>11426</v>
      </c>
      <c r="B3971" t="s">
        <v>313</v>
      </c>
      <c r="C3971" t="s">
        <v>313</v>
      </c>
      <c r="D3971">
        <v>21300000</v>
      </c>
      <c r="E3971">
        <v>17000000</v>
      </c>
      <c r="F3971" t="s">
        <v>5391</v>
      </c>
      <c r="G3971" s="13">
        <f>IFERROR(IF($F3971="ALTA",$D3971*1.03,
IF($F3971="MEDIA",$D3971*1,
IF($F3971="BAJA",$D3971*0.92,
IF($F3971="LIQUIDAR",_xlfn.XLOOKUP(A3971,Rotación!$A:$A,Rotación!$O:$O,0,0,-1),"")))),"")</f>
        <v>19596000</v>
      </c>
      <c r="H3971" s="13">
        <f>IFERROR(IF($F3971="ALTA",$D3971*1,
IF($F3971="MEDIA",$D3971*0.97,
IF($F3971="BAJA",$D3971*0.9,
IF($F3971="LIQUIDAR",_xlfn.XLOOKUP(A3971,Rotación!$A:$A,Rotación!$O:$O,0,0,-1),"")))),"")</f>
        <v>19170000</v>
      </c>
      <c r="I3971" s="13">
        <f>IFERROR(IF($F3971="ALTA",$D3971*0.97,
IF($F3971="MEDIA",$D3971*0.94,
IF($F3971="BAJA",$D3971*0.87,
IF($F3971="LIQUIDAR",_xlfn.XLOOKUP(A3971,Rotación!$A:$A,Rotación!$O:$O,0,0,-1),"")))),"")</f>
        <v>18531000</v>
      </c>
      <c r="J3971" s="13">
        <f>IFERROR(IF($F3971="ALTA",$D3971*0.94,
IF($F3971="MEDIA",$D3971*0.9,
IF($F3971="BAJA",$D3971*0.85,
IF($F3971="LIQUIDAR",_xlfn.XLOOKUP(A3971,Rotación!$A:$A,Rotación!$O:$O,0,0,-1),"")))),"")</f>
        <v>18105000</v>
      </c>
      <c r="K3971" s="13">
        <f>_xlfn.XLOOKUP(A3971,Rotación!$A:$A,Rotación!$P:$P,"",0,-1)</f>
        <v>20590000</v>
      </c>
      <c r="L3971" s="25">
        <f t="shared" si="254"/>
        <v>-710000</v>
      </c>
      <c r="M3971" s="26">
        <f t="shared" si="255"/>
        <v>0.7981220657276995</v>
      </c>
    </row>
    <row r="3972" spans="1:13" x14ac:dyDescent="0.3">
      <c r="A3972" t="s">
        <v>11039</v>
      </c>
      <c r="B3972" t="s">
        <v>313</v>
      </c>
      <c r="C3972" t="s">
        <v>313</v>
      </c>
      <c r="D3972">
        <v>8000000</v>
      </c>
      <c r="E3972">
        <v>6500000</v>
      </c>
      <c r="F3972" t="s">
        <v>4033</v>
      </c>
      <c r="G3972" s="13">
        <f>IFERROR(IF($F3972="ALTA",$D3972*1.03,
IF($F3972="MEDIA",$D3972*1,
IF($F3972="BAJA",$D3972*0.92,
IF($F3972="LIQUIDAR",_xlfn.XLOOKUP(A3972,Rotación!$A:$A,Rotación!$O:$O,0,0,-1),"")))),"")</f>
        <v>8000000</v>
      </c>
      <c r="H3972" s="13">
        <f>IFERROR(IF($F3972="ALTA",$D3972*1,
IF($F3972="MEDIA",$D3972*0.97,
IF($F3972="BAJA",$D3972*0.9,
IF($F3972="LIQUIDAR",_xlfn.XLOOKUP(A3972,Rotación!$A:$A,Rotación!$O:$O,0,0,-1),"")))),"")</f>
        <v>7760000</v>
      </c>
      <c r="I3972" s="13">
        <f>IFERROR(IF($F3972="ALTA",$D3972*0.97,
IF($F3972="MEDIA",$D3972*0.94,
IF($F3972="BAJA",$D3972*0.87,
IF($F3972="LIQUIDAR",_xlfn.XLOOKUP(A3972,Rotación!$A:$A,Rotación!$O:$O,0,0,-1),"")))),"")</f>
        <v>7520000</v>
      </c>
      <c r="J3972" s="13">
        <f>IFERROR(IF($F3972="ALTA",$D3972*0.94,
IF($F3972="MEDIA",$D3972*0.9,
IF($F3972="BAJA",$D3972*0.85,
IF($F3972="LIQUIDAR",_xlfn.XLOOKUP(A3972,Rotación!$A:$A,Rotación!$O:$O,0,0,-1),"")))),"")</f>
        <v>7200000</v>
      </c>
      <c r="K3972" s="13" t="str">
        <f>_xlfn.XLOOKUP(A3972,Rotación!$A:$A,Rotación!$P:$P,"",0,-1)</f>
        <v/>
      </c>
      <c r="L3972" s="25" t="e">
        <f t="shared" si="254"/>
        <v>#VALUE!</v>
      </c>
      <c r="M3972" s="26">
        <f t="shared" si="255"/>
        <v>0.8125</v>
      </c>
    </row>
    <row r="3973" spans="1:13" x14ac:dyDescent="0.3">
      <c r="A3973" t="s">
        <v>11359</v>
      </c>
      <c r="B3973" t="s">
        <v>313</v>
      </c>
      <c r="C3973" t="s">
        <v>313</v>
      </c>
      <c r="D3973">
        <v>8100000</v>
      </c>
      <c r="E3973">
        <v>6500000</v>
      </c>
      <c r="F3973" t="s">
        <v>4033</v>
      </c>
      <c r="G3973" s="13">
        <f>IFERROR(IF($F3973="ALTA",$D3973*1.03,
IF($F3973="MEDIA",$D3973*1,
IF($F3973="BAJA",$D3973*0.92,
IF($F3973="LIQUIDAR",_xlfn.XLOOKUP(A3973,Rotación!$A:$A,Rotación!$O:$O,0,0,-1),"")))),"")</f>
        <v>8100000</v>
      </c>
      <c r="H3973" s="13">
        <f>IFERROR(IF($F3973="ALTA",$D3973*1,
IF($F3973="MEDIA",$D3973*0.97,
IF($F3973="BAJA",$D3973*0.9,
IF($F3973="LIQUIDAR",_xlfn.XLOOKUP(A3973,Rotación!$A:$A,Rotación!$O:$O,0,0,-1),"")))),"")</f>
        <v>7857000</v>
      </c>
      <c r="I3973" s="13">
        <f>IFERROR(IF($F3973="ALTA",$D3973*0.97,
IF($F3973="MEDIA",$D3973*0.94,
IF($F3973="BAJA",$D3973*0.87,
IF($F3973="LIQUIDAR",_xlfn.XLOOKUP(A3973,Rotación!$A:$A,Rotación!$O:$O,0,0,-1),"")))),"")</f>
        <v>7614000</v>
      </c>
      <c r="J3973" s="13">
        <f>IFERROR(IF($F3973="ALTA",$D3973*0.94,
IF($F3973="MEDIA",$D3973*0.9,
IF($F3973="BAJA",$D3973*0.85,
IF($F3973="LIQUIDAR",_xlfn.XLOOKUP(A3973,Rotación!$A:$A,Rotación!$O:$O,0,0,-1),"")))),"")</f>
        <v>7290000</v>
      </c>
      <c r="K3973" s="13" t="str">
        <f>_xlfn.XLOOKUP(A3973,Rotación!$A:$A,Rotación!$P:$P,"",0,-1)</f>
        <v/>
      </c>
      <c r="L3973" s="25" t="e">
        <f t="shared" si="254"/>
        <v>#VALUE!</v>
      </c>
      <c r="M3973" s="26">
        <f t="shared" si="255"/>
        <v>0.80246913580246915</v>
      </c>
    </row>
    <row r="3974" spans="1:13" x14ac:dyDescent="0.3">
      <c r="A3974" t="s">
        <v>11316</v>
      </c>
      <c r="B3974" t="s">
        <v>313</v>
      </c>
      <c r="C3974" t="s">
        <v>313</v>
      </c>
      <c r="D3974">
        <v>17300000</v>
      </c>
      <c r="E3974">
        <v>13800000</v>
      </c>
      <c r="F3974" t="s">
        <v>4033</v>
      </c>
      <c r="G3974" s="13">
        <f>IFERROR(IF($F3974="ALTA",$D3974*1.03,
IF($F3974="MEDIA",$D3974*1,
IF($F3974="BAJA",$D3974*0.92,
IF($F3974="LIQUIDAR",_xlfn.XLOOKUP(A3974,Rotación!$A:$A,Rotación!$O:$O,0,0,-1),"")))),"")</f>
        <v>17300000</v>
      </c>
      <c r="H3974" s="13">
        <f>IFERROR(IF($F3974="ALTA",$D3974*1,
IF($F3974="MEDIA",$D3974*0.97,
IF($F3974="BAJA",$D3974*0.9,
IF($F3974="LIQUIDAR",_xlfn.XLOOKUP(A3974,Rotación!$A:$A,Rotación!$O:$O,0,0,-1),"")))),"")</f>
        <v>16781000</v>
      </c>
      <c r="I3974" s="13">
        <f>IFERROR(IF($F3974="ALTA",$D3974*0.97,
IF($F3974="MEDIA",$D3974*0.94,
IF($F3974="BAJA",$D3974*0.87,
IF($F3974="LIQUIDAR",_xlfn.XLOOKUP(A3974,Rotación!$A:$A,Rotación!$O:$O,0,0,-1),"")))),"")</f>
        <v>16262000</v>
      </c>
      <c r="J3974" s="13">
        <f>IFERROR(IF($F3974="ALTA",$D3974*0.94,
IF($F3974="MEDIA",$D3974*0.9,
IF($F3974="BAJA",$D3974*0.85,
IF($F3974="LIQUIDAR",_xlfn.XLOOKUP(A3974,Rotación!$A:$A,Rotación!$O:$O,0,0,-1),"")))),"")</f>
        <v>15570000</v>
      </c>
      <c r="K3974" s="13" t="str">
        <f>_xlfn.XLOOKUP(A3974,Rotación!$A:$A,Rotación!$P:$P,"",0,-1)</f>
        <v/>
      </c>
      <c r="L3974" s="25" t="e">
        <f t="shared" si="254"/>
        <v>#VALUE!</v>
      </c>
      <c r="M3974" s="26">
        <f t="shared" si="255"/>
        <v>0.79768786127167635</v>
      </c>
    </row>
    <row r="3975" spans="1:13" x14ac:dyDescent="0.3">
      <c r="A3975" t="s">
        <v>11219</v>
      </c>
      <c r="B3975" t="s">
        <v>313</v>
      </c>
      <c r="C3975" t="s">
        <v>313</v>
      </c>
      <c r="D3975">
        <v>24600000</v>
      </c>
      <c r="E3975">
        <v>20000000</v>
      </c>
      <c r="F3975" t="s">
        <v>4033</v>
      </c>
      <c r="G3975" s="13">
        <f>IFERROR(IF($F3975="ALTA",$D3975*1.03,
IF($F3975="MEDIA",$D3975*1,
IF($F3975="BAJA",$D3975*0.92,
IF($F3975="LIQUIDAR",_xlfn.XLOOKUP(A3975,Rotación!$A:$A,Rotación!$O:$O,0,0,-1),"")))),"")</f>
        <v>24600000</v>
      </c>
      <c r="H3975" s="13">
        <f>IFERROR(IF($F3975="ALTA",$D3975*1,
IF($F3975="MEDIA",$D3975*0.97,
IF($F3975="BAJA",$D3975*0.9,
IF($F3975="LIQUIDAR",_xlfn.XLOOKUP(A3975,Rotación!$A:$A,Rotación!$O:$O,0,0,-1),"")))),"")</f>
        <v>23862000</v>
      </c>
      <c r="I3975" s="13">
        <f>IFERROR(IF($F3975="ALTA",$D3975*0.97,
IF($F3975="MEDIA",$D3975*0.94,
IF($F3975="BAJA",$D3975*0.87,
IF($F3975="LIQUIDAR",_xlfn.XLOOKUP(A3975,Rotación!$A:$A,Rotación!$O:$O,0,0,-1),"")))),"")</f>
        <v>23124000</v>
      </c>
      <c r="J3975" s="13">
        <f>IFERROR(IF($F3975="ALTA",$D3975*0.94,
IF($F3975="MEDIA",$D3975*0.9,
IF($F3975="BAJA",$D3975*0.85,
IF($F3975="LIQUIDAR",_xlfn.XLOOKUP(A3975,Rotación!$A:$A,Rotación!$O:$O,0,0,-1),"")))),"")</f>
        <v>22140000</v>
      </c>
      <c r="K3975" s="13" t="str">
        <f>_xlfn.XLOOKUP(A3975,Rotación!$A:$A,Rotación!$P:$P,"",0,-1)</f>
        <v/>
      </c>
      <c r="L3975" s="25" t="e">
        <f t="shared" si="254"/>
        <v>#VALUE!</v>
      </c>
      <c r="M3975" s="26">
        <f t="shared" si="255"/>
        <v>0.81300813008130079</v>
      </c>
    </row>
    <row r="3976" spans="1:13" x14ac:dyDescent="0.3">
      <c r="A3976" t="s">
        <v>11054</v>
      </c>
      <c r="B3976" t="s">
        <v>313</v>
      </c>
      <c r="C3976" t="s">
        <v>313</v>
      </c>
      <c r="D3976">
        <v>9300000</v>
      </c>
      <c r="E3976">
        <v>7400000</v>
      </c>
      <c r="F3976" t="s">
        <v>4033</v>
      </c>
      <c r="G3976" s="13">
        <f>IFERROR(IF($F3976="ALTA",$D3976*1.03,
IF($F3976="MEDIA",$D3976*1,
IF($F3976="BAJA",$D3976*0.92,
IF($F3976="LIQUIDAR",_xlfn.XLOOKUP(A3976,Rotación!$A:$A,Rotación!$O:$O,0,0,-1),"")))),"")</f>
        <v>9300000</v>
      </c>
      <c r="H3976" s="13">
        <f>IFERROR(IF($F3976="ALTA",$D3976*1,
IF($F3976="MEDIA",$D3976*0.97,
IF($F3976="BAJA",$D3976*0.9,
IF($F3976="LIQUIDAR",_xlfn.XLOOKUP(A3976,Rotación!$A:$A,Rotación!$O:$O,0,0,-1),"")))),"")</f>
        <v>9021000</v>
      </c>
      <c r="I3976" s="13">
        <f>IFERROR(IF($F3976="ALTA",$D3976*0.97,
IF($F3976="MEDIA",$D3976*0.94,
IF($F3976="BAJA",$D3976*0.87,
IF($F3976="LIQUIDAR",_xlfn.XLOOKUP(A3976,Rotación!$A:$A,Rotación!$O:$O,0,0,-1),"")))),"")</f>
        <v>8742000</v>
      </c>
      <c r="J3976" s="13">
        <f>IFERROR(IF($F3976="ALTA",$D3976*0.94,
IF($F3976="MEDIA",$D3976*0.9,
IF($F3976="BAJA",$D3976*0.85,
IF($F3976="LIQUIDAR",_xlfn.XLOOKUP(A3976,Rotación!$A:$A,Rotación!$O:$O,0,0,-1),"")))),"")</f>
        <v>8370000</v>
      </c>
      <c r="K3976" s="13" t="str">
        <f>_xlfn.XLOOKUP(A3976,Rotación!$A:$A,Rotación!$P:$P,"",0,-1)</f>
        <v/>
      </c>
      <c r="L3976" s="25" t="e">
        <f t="shared" si="254"/>
        <v>#VALUE!</v>
      </c>
      <c r="M3976" s="26">
        <f t="shared" si="255"/>
        <v>0.79569892473118276</v>
      </c>
    </row>
    <row r="3977" spans="1:13" x14ac:dyDescent="0.3">
      <c r="A3977" t="s">
        <v>10900</v>
      </c>
      <c r="B3977" t="s">
        <v>313</v>
      </c>
      <c r="C3977" t="s">
        <v>313</v>
      </c>
      <c r="D3977">
        <v>20000000</v>
      </c>
      <c r="E3977">
        <v>17000000</v>
      </c>
      <c r="F3977" t="s">
        <v>4033</v>
      </c>
      <c r="G3977" s="13">
        <f>IFERROR(IF($F3977="ALTA",$D3977*1.03,
IF($F3977="MEDIA",$D3977*1,
IF($F3977="BAJA",$D3977*0.92,
IF($F3977="LIQUIDAR",_xlfn.XLOOKUP(A3977,Rotación!$A:$A,Rotación!$O:$O,0,0,-1),"")))),"")</f>
        <v>20000000</v>
      </c>
      <c r="H3977" s="13">
        <f>IFERROR(IF($F3977="ALTA",$D3977*1,
IF($F3977="MEDIA",$D3977*0.97,
IF($F3977="BAJA",$D3977*0.9,
IF($F3977="LIQUIDAR",_xlfn.XLOOKUP(A3977,Rotación!$A:$A,Rotación!$O:$O,0,0,-1),"")))),"")</f>
        <v>19400000</v>
      </c>
      <c r="I3977" s="13">
        <f>IFERROR(IF($F3977="ALTA",$D3977*0.97,
IF($F3977="MEDIA",$D3977*0.94,
IF($F3977="BAJA",$D3977*0.87,
IF($F3977="LIQUIDAR",_xlfn.XLOOKUP(A3977,Rotación!$A:$A,Rotación!$O:$O,0,0,-1),"")))),"")</f>
        <v>18800000</v>
      </c>
      <c r="J3977" s="13">
        <f>IFERROR(IF($F3977="ALTA",$D3977*0.94,
IF($F3977="MEDIA",$D3977*0.9,
IF($F3977="BAJA",$D3977*0.85,
IF($F3977="LIQUIDAR",_xlfn.XLOOKUP(A3977,Rotación!$A:$A,Rotación!$O:$O,0,0,-1),"")))),"")</f>
        <v>18000000</v>
      </c>
      <c r="K3977" s="13">
        <f>_xlfn.XLOOKUP(A3977,Rotación!$A:$A,Rotación!$P:$P,"",0,-1)</f>
        <v>19290000</v>
      </c>
      <c r="L3977" s="25">
        <f t="shared" si="254"/>
        <v>-710000</v>
      </c>
      <c r="M3977" s="26">
        <f t="shared" si="255"/>
        <v>0.85</v>
      </c>
    </row>
    <row r="3978" spans="1:13" x14ac:dyDescent="0.3">
      <c r="A3978" t="s">
        <v>11411</v>
      </c>
      <c r="B3978" t="s">
        <v>313</v>
      </c>
      <c r="C3978" t="s">
        <v>313</v>
      </c>
      <c r="D3978">
        <v>14200000</v>
      </c>
      <c r="E3978">
        <v>11000000</v>
      </c>
      <c r="F3978" t="s">
        <v>4033</v>
      </c>
      <c r="G3978" s="13">
        <f>IFERROR(IF($F3978="ALTA",$D3978*1.03,
IF($F3978="MEDIA",$D3978*1,
IF($F3978="BAJA",$D3978*0.92,
IF($F3978="LIQUIDAR",_xlfn.XLOOKUP(A3978,Rotación!$A:$A,Rotación!$O:$O,0,0,-1),"")))),"")</f>
        <v>14200000</v>
      </c>
      <c r="H3978" s="13">
        <f>IFERROR(IF($F3978="ALTA",$D3978*1,
IF($F3978="MEDIA",$D3978*0.97,
IF($F3978="BAJA",$D3978*0.9,
IF($F3978="LIQUIDAR",_xlfn.XLOOKUP(A3978,Rotación!$A:$A,Rotación!$O:$O,0,0,-1),"")))),"")</f>
        <v>13774000</v>
      </c>
      <c r="I3978" s="13">
        <f>IFERROR(IF($F3978="ALTA",$D3978*0.97,
IF($F3978="MEDIA",$D3978*0.94,
IF($F3978="BAJA",$D3978*0.87,
IF($F3978="LIQUIDAR",_xlfn.XLOOKUP(A3978,Rotación!$A:$A,Rotación!$O:$O,0,0,-1),"")))),"")</f>
        <v>13348000</v>
      </c>
      <c r="J3978" s="13">
        <f>IFERROR(IF($F3978="ALTA",$D3978*0.94,
IF($F3978="MEDIA",$D3978*0.9,
IF($F3978="BAJA",$D3978*0.85,
IF($F3978="LIQUIDAR",_xlfn.XLOOKUP(A3978,Rotación!$A:$A,Rotación!$O:$O,0,0,-1),"")))),"")</f>
        <v>12780000</v>
      </c>
      <c r="K3978" s="13" t="str">
        <f>_xlfn.XLOOKUP(A3978,Rotación!$A:$A,Rotación!$P:$P,"",0,-1)</f>
        <v/>
      </c>
      <c r="L3978" s="25" t="e">
        <f t="shared" si="254"/>
        <v>#VALUE!</v>
      </c>
      <c r="M3978" s="26">
        <f t="shared" si="255"/>
        <v>0.77464788732394363</v>
      </c>
    </row>
    <row r="3979" spans="1:13" x14ac:dyDescent="0.3">
      <c r="A3979" t="s">
        <v>10969</v>
      </c>
      <c r="B3979" t="s">
        <v>313</v>
      </c>
      <c r="C3979" t="s">
        <v>313</v>
      </c>
      <c r="D3979">
        <v>10900000</v>
      </c>
      <c r="E3979">
        <v>8000000</v>
      </c>
      <c r="F3979" t="s">
        <v>4033</v>
      </c>
      <c r="G3979" s="13">
        <f>IFERROR(IF($F3979="ALTA",$D3979*1.03,
IF($F3979="MEDIA",$D3979*1,
IF($F3979="BAJA",$D3979*0.92,
IF($F3979="LIQUIDAR",_xlfn.XLOOKUP(A3979,Rotación!$A:$A,Rotación!$O:$O,0,0,-1),"")))),"")</f>
        <v>10900000</v>
      </c>
      <c r="H3979" s="13">
        <f>IFERROR(IF($F3979="ALTA",$D3979*1,
IF($F3979="MEDIA",$D3979*0.97,
IF($F3979="BAJA",$D3979*0.9,
IF($F3979="LIQUIDAR",_xlfn.XLOOKUP(A3979,Rotación!$A:$A,Rotación!$O:$O,0,0,-1),"")))),"")</f>
        <v>10573000</v>
      </c>
      <c r="I3979" s="13">
        <f>IFERROR(IF($F3979="ALTA",$D3979*0.97,
IF($F3979="MEDIA",$D3979*0.94,
IF($F3979="BAJA",$D3979*0.87,
IF($F3979="LIQUIDAR",_xlfn.XLOOKUP(A3979,Rotación!$A:$A,Rotación!$O:$O,0,0,-1),"")))),"")</f>
        <v>10246000</v>
      </c>
      <c r="J3979" s="13">
        <f>IFERROR(IF($F3979="ALTA",$D3979*0.94,
IF($F3979="MEDIA",$D3979*0.9,
IF($F3979="BAJA",$D3979*0.85,
IF($F3979="LIQUIDAR",_xlfn.XLOOKUP(A3979,Rotación!$A:$A,Rotación!$O:$O,0,0,-1),"")))),"")</f>
        <v>9810000</v>
      </c>
      <c r="K3979" s="13" t="str">
        <f>_xlfn.XLOOKUP(A3979,Rotación!$A:$A,Rotación!$P:$P,"",0,-1)</f>
        <v/>
      </c>
      <c r="L3979" s="25" t="e">
        <f t="shared" si="254"/>
        <v>#VALUE!</v>
      </c>
      <c r="M3979" s="26">
        <f t="shared" si="255"/>
        <v>0.73394495412844041</v>
      </c>
    </row>
    <row r="3980" spans="1:13" x14ac:dyDescent="0.3">
      <c r="A3980" t="s">
        <v>10688</v>
      </c>
      <c r="B3980" t="s">
        <v>313</v>
      </c>
      <c r="C3980" t="s">
        <v>313</v>
      </c>
      <c r="D3980">
        <v>10900000</v>
      </c>
      <c r="E3980">
        <v>6600000</v>
      </c>
      <c r="F3980" t="s">
        <v>4033</v>
      </c>
      <c r="G3980" s="13">
        <f>IFERROR(IF($F3980="ALTA",$D3980*1.03,
IF($F3980="MEDIA",$D3980*1,
IF($F3980="BAJA",$D3980*0.92,
IF($F3980="LIQUIDAR",_xlfn.XLOOKUP(A3980,Rotación!$A:$A,Rotación!$O:$O,0,0,-1),"")))),"")</f>
        <v>10900000</v>
      </c>
      <c r="H3980" s="13">
        <f>IFERROR(IF($F3980="ALTA",$D3980*1,
IF($F3980="MEDIA",$D3980*0.97,
IF($F3980="BAJA",$D3980*0.9,
IF($F3980="LIQUIDAR",_xlfn.XLOOKUP(A3980,Rotación!$A:$A,Rotación!$O:$O,0,0,-1),"")))),"")</f>
        <v>10573000</v>
      </c>
      <c r="I3980" s="13">
        <f>IFERROR(IF($F3980="ALTA",$D3980*0.97,
IF($F3980="MEDIA",$D3980*0.94,
IF($F3980="BAJA",$D3980*0.87,
IF($F3980="LIQUIDAR",_xlfn.XLOOKUP(A3980,Rotación!$A:$A,Rotación!$O:$O,0,0,-1),"")))),"")</f>
        <v>10246000</v>
      </c>
      <c r="J3980" s="13">
        <f>IFERROR(IF($F3980="ALTA",$D3980*0.94,
IF($F3980="MEDIA",$D3980*0.9,
IF($F3980="BAJA",$D3980*0.85,
IF($F3980="LIQUIDAR",_xlfn.XLOOKUP(A3980,Rotación!$A:$A,Rotación!$O:$O,0,0,-1),"")))),"")</f>
        <v>9810000</v>
      </c>
      <c r="K3980" s="13">
        <f>_xlfn.XLOOKUP(A3980,Rotación!$A:$A,Rotación!$P:$P,"",0,-1)</f>
        <v>8990000</v>
      </c>
      <c r="L3980" s="25">
        <f t="shared" si="254"/>
        <v>-1910000</v>
      </c>
      <c r="M3980" s="26">
        <f t="shared" si="255"/>
        <v>0.60550458715596334</v>
      </c>
    </row>
    <row r="3981" spans="1:13" x14ac:dyDescent="0.3">
      <c r="A3981" t="s">
        <v>11572</v>
      </c>
      <c r="B3981" t="s">
        <v>313</v>
      </c>
      <c r="C3981" t="s">
        <v>313</v>
      </c>
      <c r="D3981">
        <v>13000000</v>
      </c>
      <c r="E3981">
        <v>10500000</v>
      </c>
      <c r="F3981" t="s">
        <v>4033</v>
      </c>
      <c r="G3981" s="13">
        <f>IFERROR(IF($F3981="ALTA",$D3981*1.03,
IF($F3981="MEDIA",$D3981*1,
IF($F3981="BAJA",$D3981*0.92,
IF($F3981="LIQUIDAR",_xlfn.XLOOKUP(A3981,Rotación!$A:$A,Rotación!$O:$O,0,0,-1),"")))),"")</f>
        <v>13000000</v>
      </c>
      <c r="H3981" s="13">
        <f>IFERROR(IF($F3981="ALTA",$D3981*1,
IF($F3981="MEDIA",$D3981*0.97,
IF($F3981="BAJA",$D3981*0.9,
IF($F3981="LIQUIDAR",_xlfn.XLOOKUP(A3981,Rotación!$A:$A,Rotación!$O:$O,0,0,-1),"")))),"")</f>
        <v>12610000</v>
      </c>
      <c r="I3981" s="13">
        <f>IFERROR(IF($F3981="ALTA",$D3981*0.97,
IF($F3981="MEDIA",$D3981*0.94,
IF($F3981="BAJA",$D3981*0.87,
IF($F3981="LIQUIDAR",_xlfn.XLOOKUP(A3981,Rotación!$A:$A,Rotación!$O:$O,0,0,-1),"")))),"")</f>
        <v>12220000</v>
      </c>
      <c r="J3981" s="13">
        <f>IFERROR(IF($F3981="ALTA",$D3981*0.94,
IF($F3981="MEDIA",$D3981*0.9,
IF($F3981="BAJA",$D3981*0.85,
IF($F3981="LIQUIDAR",_xlfn.XLOOKUP(A3981,Rotación!$A:$A,Rotación!$O:$O,0,0,-1),"")))),"")</f>
        <v>11700000</v>
      </c>
      <c r="K3981" s="13" t="str">
        <f>_xlfn.XLOOKUP(A3981,Rotación!$A:$A,Rotación!$P:$P,"",0,-1)</f>
        <v/>
      </c>
      <c r="L3981" s="25" t="e">
        <f t="shared" si="254"/>
        <v>#VALUE!</v>
      </c>
      <c r="M3981" s="26">
        <f t="shared" si="255"/>
        <v>0.80769230769230771</v>
      </c>
    </row>
    <row r="3982" spans="1:13" x14ac:dyDescent="0.3">
      <c r="A3982" t="s">
        <v>11573</v>
      </c>
      <c r="B3982" t="s">
        <v>313</v>
      </c>
      <c r="C3982" t="s">
        <v>313</v>
      </c>
      <c r="D3982">
        <v>12400000</v>
      </c>
      <c r="E3982">
        <v>10000000</v>
      </c>
      <c r="F3982" t="s">
        <v>4033</v>
      </c>
      <c r="G3982" s="13">
        <f>IFERROR(IF($F3982="ALTA",$D3982*1.03,
IF($F3982="MEDIA",$D3982*1,
IF($F3982="BAJA",$D3982*0.92,
IF($F3982="LIQUIDAR",_xlfn.XLOOKUP(A3982,Rotación!$A:$A,Rotación!$O:$O,0,0,-1),"")))),"")</f>
        <v>12400000</v>
      </c>
      <c r="H3982" s="13">
        <f>IFERROR(IF($F3982="ALTA",$D3982*1,
IF($F3982="MEDIA",$D3982*0.97,
IF($F3982="BAJA",$D3982*0.9,
IF($F3982="LIQUIDAR",_xlfn.XLOOKUP(A3982,Rotación!$A:$A,Rotación!$O:$O,0,0,-1),"")))),"")</f>
        <v>12028000</v>
      </c>
      <c r="I3982" s="13">
        <f>IFERROR(IF($F3982="ALTA",$D3982*0.97,
IF($F3982="MEDIA",$D3982*0.94,
IF($F3982="BAJA",$D3982*0.87,
IF($F3982="LIQUIDAR",_xlfn.XLOOKUP(A3982,Rotación!$A:$A,Rotación!$O:$O,0,0,-1),"")))),"")</f>
        <v>11656000</v>
      </c>
      <c r="J3982" s="13">
        <f>IFERROR(IF($F3982="ALTA",$D3982*0.94,
IF($F3982="MEDIA",$D3982*0.9,
IF($F3982="BAJA",$D3982*0.85,
IF($F3982="LIQUIDAR",_xlfn.XLOOKUP(A3982,Rotación!$A:$A,Rotación!$O:$O,0,0,-1),"")))),"")</f>
        <v>11160000</v>
      </c>
      <c r="K3982" s="13" t="str">
        <f>_xlfn.XLOOKUP(A3982,Rotación!$A:$A,Rotación!$P:$P,"",0,-1)</f>
        <v/>
      </c>
      <c r="L3982" s="25" t="e">
        <f t="shared" si="254"/>
        <v>#VALUE!</v>
      </c>
      <c r="M3982" s="26">
        <f t="shared" si="255"/>
        <v>0.80645161290322576</v>
      </c>
    </row>
    <row r="3983" spans="1:13" x14ac:dyDescent="0.3">
      <c r="A3983" t="s">
        <v>11574</v>
      </c>
      <c r="B3983" t="s">
        <v>313</v>
      </c>
      <c r="C3983" t="s">
        <v>313</v>
      </c>
      <c r="D3983">
        <v>13400000</v>
      </c>
      <c r="E3983">
        <v>9500000</v>
      </c>
      <c r="F3983" t="s">
        <v>5391</v>
      </c>
      <c r="G3983" s="13">
        <f>IFERROR(IF($F3983="ALTA",$D3983*1.03,
IF($F3983="MEDIA",$D3983*1,
IF($F3983="BAJA",$D3983*0.92,
IF($F3983="LIQUIDAR",_xlfn.XLOOKUP(A3983,Rotación!$A:$A,Rotación!$O:$O,0,0,-1),"")))),"")</f>
        <v>12328000</v>
      </c>
      <c r="H3983" s="13">
        <f>IFERROR(IF($F3983="ALTA",$D3983*1,
IF($F3983="MEDIA",$D3983*0.97,
IF($F3983="BAJA",$D3983*0.9,
IF($F3983="LIQUIDAR",_xlfn.XLOOKUP(A3983,Rotación!$A:$A,Rotación!$O:$O,0,0,-1),"")))),"")</f>
        <v>12060000</v>
      </c>
      <c r="I3983" s="13">
        <f>IFERROR(IF($F3983="ALTA",$D3983*0.97,
IF($F3983="MEDIA",$D3983*0.94,
IF($F3983="BAJA",$D3983*0.87,
IF($F3983="LIQUIDAR",_xlfn.XLOOKUP(A3983,Rotación!$A:$A,Rotación!$O:$O,0,0,-1),"")))),"")</f>
        <v>11658000</v>
      </c>
      <c r="J3983" s="13">
        <f>IFERROR(IF($F3983="ALTA",$D3983*0.94,
IF($F3983="MEDIA",$D3983*0.9,
IF($F3983="BAJA",$D3983*0.85,
IF($F3983="LIQUIDAR",_xlfn.XLOOKUP(A3983,Rotación!$A:$A,Rotación!$O:$O,0,0,-1),"")))),"")</f>
        <v>11390000</v>
      </c>
      <c r="K3983" s="13" t="str">
        <f>_xlfn.XLOOKUP(A3983,Rotación!$A:$A,Rotación!$P:$P,"",0,-1)</f>
        <v/>
      </c>
      <c r="L3983" s="25" t="e">
        <f t="shared" si="254"/>
        <v>#VALUE!</v>
      </c>
      <c r="M3983" s="26">
        <f t="shared" si="255"/>
        <v>0.70895522388059706</v>
      </c>
    </row>
    <row r="3984" spans="1:13" x14ac:dyDescent="0.3">
      <c r="A3984" t="s">
        <v>11575</v>
      </c>
      <c r="B3984" t="s">
        <v>313</v>
      </c>
      <c r="C3984" t="s">
        <v>313</v>
      </c>
      <c r="D3984">
        <v>12500000</v>
      </c>
      <c r="E3984">
        <v>10000000</v>
      </c>
      <c r="F3984" t="s">
        <v>4033</v>
      </c>
      <c r="G3984" s="13">
        <f>IFERROR(IF($F3984="ALTA",$D3984*1.03,
IF($F3984="MEDIA",$D3984*1,
IF($F3984="BAJA",$D3984*0.92,
IF($F3984="LIQUIDAR",_xlfn.XLOOKUP(A3984,Rotación!$A:$A,Rotación!$O:$O,0,0,-1),"")))),"")</f>
        <v>12500000</v>
      </c>
      <c r="H3984" s="13">
        <f>IFERROR(IF($F3984="ALTA",$D3984*1,
IF($F3984="MEDIA",$D3984*0.97,
IF($F3984="BAJA",$D3984*0.9,
IF($F3984="LIQUIDAR",_xlfn.XLOOKUP(A3984,Rotación!$A:$A,Rotación!$O:$O,0,0,-1),"")))),"")</f>
        <v>12125000</v>
      </c>
      <c r="I3984" s="13">
        <f>IFERROR(IF($F3984="ALTA",$D3984*0.97,
IF($F3984="MEDIA",$D3984*0.94,
IF($F3984="BAJA",$D3984*0.87,
IF($F3984="LIQUIDAR",_xlfn.XLOOKUP(A3984,Rotación!$A:$A,Rotación!$O:$O,0,0,-1),"")))),"")</f>
        <v>11750000</v>
      </c>
      <c r="J3984" s="13">
        <f>IFERROR(IF($F3984="ALTA",$D3984*0.94,
IF($F3984="MEDIA",$D3984*0.9,
IF($F3984="BAJA",$D3984*0.85,
IF($F3984="LIQUIDAR",_xlfn.XLOOKUP(A3984,Rotación!$A:$A,Rotación!$O:$O,0,0,-1),"")))),"")</f>
        <v>11250000</v>
      </c>
      <c r="K3984" s="13" t="str">
        <f>_xlfn.XLOOKUP(A3984,Rotación!$A:$A,Rotación!$P:$P,"",0,-1)</f>
        <v/>
      </c>
      <c r="L3984" s="25" t="e">
        <f t="shared" si="254"/>
        <v>#VALUE!</v>
      </c>
      <c r="M3984" s="26">
        <f t="shared" si="255"/>
        <v>0.8</v>
      </c>
    </row>
    <row r="3985" spans="1:13" x14ac:dyDescent="0.3">
      <c r="A3985" t="s">
        <v>11576</v>
      </c>
      <c r="B3985" t="s">
        <v>313</v>
      </c>
      <c r="C3985" t="s">
        <v>313</v>
      </c>
      <c r="D3985">
        <v>14200000</v>
      </c>
      <c r="E3985">
        <v>11500000</v>
      </c>
      <c r="F3985" t="s">
        <v>4033</v>
      </c>
      <c r="G3985" s="13">
        <f>IFERROR(IF($F3985="ALTA",$D3985*1.03,
IF($F3985="MEDIA",$D3985*1,
IF($F3985="BAJA",$D3985*0.92,
IF($F3985="LIQUIDAR",_xlfn.XLOOKUP(A3985,Rotación!$A:$A,Rotación!$O:$O,0,0,-1),"")))),"")</f>
        <v>14200000</v>
      </c>
      <c r="H3985" s="13">
        <f>IFERROR(IF($F3985="ALTA",$D3985*1,
IF($F3985="MEDIA",$D3985*0.97,
IF($F3985="BAJA",$D3985*0.9,
IF($F3985="LIQUIDAR",_xlfn.XLOOKUP(A3985,Rotación!$A:$A,Rotación!$O:$O,0,0,-1),"")))),"")</f>
        <v>13774000</v>
      </c>
      <c r="I3985" s="13">
        <f>IFERROR(IF($F3985="ALTA",$D3985*0.97,
IF($F3985="MEDIA",$D3985*0.94,
IF($F3985="BAJA",$D3985*0.87,
IF($F3985="LIQUIDAR",_xlfn.XLOOKUP(A3985,Rotación!$A:$A,Rotación!$O:$O,0,0,-1),"")))),"")</f>
        <v>13348000</v>
      </c>
      <c r="J3985" s="13">
        <f>IFERROR(IF($F3985="ALTA",$D3985*0.94,
IF($F3985="MEDIA",$D3985*0.9,
IF($F3985="BAJA",$D3985*0.85,
IF($F3985="LIQUIDAR",_xlfn.XLOOKUP(A3985,Rotación!$A:$A,Rotación!$O:$O,0,0,-1),"")))),"")</f>
        <v>12780000</v>
      </c>
      <c r="K3985" s="13">
        <f>_xlfn.XLOOKUP(A3985,Rotación!$A:$A,Rotación!$P:$P,"",0,-1)</f>
        <v>13990000</v>
      </c>
      <c r="L3985" s="25">
        <f t="shared" si="254"/>
        <v>-210000</v>
      </c>
      <c r="M3985" s="26">
        <f t="shared" si="255"/>
        <v>0.8098591549295775</v>
      </c>
    </row>
    <row r="3986" spans="1:13" x14ac:dyDescent="0.3">
      <c r="A3986" t="s">
        <v>11577</v>
      </c>
      <c r="B3986" t="s">
        <v>313</v>
      </c>
      <c r="C3986" t="s">
        <v>313</v>
      </c>
      <c r="D3986">
        <v>20300000</v>
      </c>
      <c r="E3986">
        <v>17000000</v>
      </c>
      <c r="F3986" t="s">
        <v>4033</v>
      </c>
      <c r="G3986" s="13">
        <f>IFERROR(IF($F3986="ALTA",$D3986*1.03,
IF($F3986="MEDIA",$D3986*1,
IF($F3986="BAJA",$D3986*0.92,
IF($F3986="LIQUIDAR",_xlfn.XLOOKUP(A3986,Rotación!$A:$A,Rotación!$O:$O,0,0,-1),"")))),"")</f>
        <v>20300000</v>
      </c>
      <c r="H3986" s="13">
        <f>IFERROR(IF($F3986="ALTA",$D3986*1,
IF($F3986="MEDIA",$D3986*0.97,
IF($F3986="BAJA",$D3986*0.9,
IF($F3986="LIQUIDAR",_xlfn.XLOOKUP(A3986,Rotación!$A:$A,Rotación!$O:$O,0,0,-1),"")))),"")</f>
        <v>19691000</v>
      </c>
      <c r="I3986" s="13">
        <f>IFERROR(IF($F3986="ALTA",$D3986*0.97,
IF($F3986="MEDIA",$D3986*0.94,
IF($F3986="BAJA",$D3986*0.87,
IF($F3986="LIQUIDAR",_xlfn.XLOOKUP(A3986,Rotación!$A:$A,Rotación!$O:$O,0,0,-1),"")))),"")</f>
        <v>19082000</v>
      </c>
      <c r="J3986" s="13">
        <f>IFERROR(IF($F3986="ALTA",$D3986*0.94,
IF($F3986="MEDIA",$D3986*0.9,
IF($F3986="BAJA",$D3986*0.85,
IF($F3986="LIQUIDAR",_xlfn.XLOOKUP(A3986,Rotación!$A:$A,Rotación!$O:$O,0,0,-1),"")))),"")</f>
        <v>18270000</v>
      </c>
      <c r="K3986" s="13">
        <f>_xlfn.XLOOKUP(A3986,Rotación!$A:$A,Rotación!$P:$P,"",0,-1)</f>
        <v>19990000</v>
      </c>
      <c r="L3986" s="25">
        <f t="shared" si="254"/>
        <v>-310000</v>
      </c>
      <c r="M3986" s="26">
        <f t="shared" si="255"/>
        <v>0.83743842364532017</v>
      </c>
    </row>
    <row r="3987" spans="1:13" x14ac:dyDescent="0.3">
      <c r="A3987" t="s">
        <v>4665</v>
      </c>
      <c r="B3987" t="s">
        <v>89</v>
      </c>
      <c r="C3987" t="s">
        <v>4422</v>
      </c>
      <c r="D3987">
        <v>7390000</v>
      </c>
      <c r="E3987">
        <v>5800000</v>
      </c>
      <c r="F3987" t="s">
        <v>4033</v>
      </c>
      <c r="G3987" s="13">
        <f>IFERROR(IF($F3987="ALTA",$D3987*1.03,
IF($F3987="MEDIA",$D3987*1,
IF($F3987="BAJA",$D3987*0.92,
IF($F3987="LIQUIDAR",_xlfn.XLOOKUP(A3987,Rotación!$A:$A,Rotación!$O:$O,0,0,-1),"")))),"")</f>
        <v>7390000</v>
      </c>
      <c r="H3987" s="13">
        <f>IFERROR(IF($F3987="ALTA",$D3987*1,
IF($F3987="MEDIA",$D3987*0.97,
IF($F3987="BAJA",$D3987*0.9,
IF($F3987="LIQUIDAR",_xlfn.XLOOKUP(A3987,Rotación!$A:$A,Rotación!$O:$O,0,0,-1),"")))),"")</f>
        <v>7168300</v>
      </c>
      <c r="I3987" s="13">
        <f>IFERROR(IF($F3987="ALTA",$D3987*0.97,
IF($F3987="MEDIA",$D3987*0.94,
IF($F3987="BAJA",$D3987*0.87,
IF($F3987="LIQUIDAR",_xlfn.XLOOKUP(A3987,Rotación!$A:$A,Rotación!$O:$O,0,0,-1),"")))),"")</f>
        <v>6946600</v>
      </c>
      <c r="J3987" s="13">
        <f>IFERROR(IF($F3987="ALTA",$D3987*0.94,
IF($F3987="MEDIA",$D3987*0.9,
IF($F3987="BAJA",$D3987*0.85,
IF($F3987="LIQUIDAR",_xlfn.XLOOKUP(A3987,Rotación!$A:$A,Rotación!$O:$O,0,0,-1),"")))),"")</f>
        <v>6651000</v>
      </c>
      <c r="K3987" s="13" t="str">
        <f>_xlfn.XLOOKUP(A3987,Rotación!$A:$A,Rotación!$P:$P,"",0,-1)</f>
        <v/>
      </c>
      <c r="L3987" s="25" t="e">
        <f t="shared" si="254"/>
        <v>#VALUE!</v>
      </c>
      <c r="M3987" s="26">
        <f t="shared" si="255"/>
        <v>0.78484438430311232</v>
      </c>
    </row>
    <row r="3988" spans="1:13" x14ac:dyDescent="0.3">
      <c r="A3988" t="s">
        <v>11578</v>
      </c>
      <c r="B3988" t="s">
        <v>313</v>
      </c>
      <c r="C3988" t="s">
        <v>313</v>
      </c>
      <c r="D3988">
        <v>11800000</v>
      </c>
      <c r="E3988">
        <v>9700000</v>
      </c>
      <c r="F3988" t="s">
        <v>4033</v>
      </c>
      <c r="G3988" s="13">
        <f>IFERROR(IF($F3988="ALTA",$D3988*1.03,
IF($F3988="MEDIA",$D3988*1,
IF($F3988="BAJA",$D3988*0.92,
IF($F3988="LIQUIDAR",_xlfn.XLOOKUP(A3988,Rotación!$A:$A,Rotación!$O:$O,0,0,-1),"")))),"")</f>
        <v>11800000</v>
      </c>
      <c r="H3988" s="13">
        <f>IFERROR(IF($F3988="ALTA",$D3988*1,
IF($F3988="MEDIA",$D3988*0.97,
IF($F3988="BAJA",$D3988*0.9,
IF($F3988="LIQUIDAR",_xlfn.XLOOKUP(A3988,Rotación!$A:$A,Rotación!$O:$O,0,0,-1),"")))),"")</f>
        <v>11446000</v>
      </c>
      <c r="I3988" s="13">
        <f>IFERROR(IF($F3988="ALTA",$D3988*0.97,
IF($F3988="MEDIA",$D3988*0.94,
IF($F3988="BAJA",$D3988*0.87,
IF($F3988="LIQUIDAR",_xlfn.XLOOKUP(A3988,Rotación!$A:$A,Rotación!$O:$O,0,0,-1),"")))),"")</f>
        <v>11092000</v>
      </c>
      <c r="J3988" s="13">
        <f>IFERROR(IF($F3988="ALTA",$D3988*0.94,
IF($F3988="MEDIA",$D3988*0.9,
IF($F3988="BAJA",$D3988*0.85,
IF($F3988="LIQUIDAR",_xlfn.XLOOKUP(A3988,Rotación!$A:$A,Rotación!$O:$O,0,0,-1),"")))),"")</f>
        <v>10620000</v>
      </c>
      <c r="K3988" s="13" t="str">
        <f>_xlfn.XLOOKUP(A3988,Rotación!$A:$A,Rotación!$P:$P,"",0,-1)</f>
        <v/>
      </c>
      <c r="L3988" s="25" t="e">
        <f t="shared" si="254"/>
        <v>#VALUE!</v>
      </c>
      <c r="M3988" s="26">
        <f t="shared" si="255"/>
        <v>0.82203389830508478</v>
      </c>
    </row>
    <row r="3989" spans="1:13" x14ac:dyDescent="0.3">
      <c r="A3989" t="s">
        <v>11579</v>
      </c>
      <c r="B3989" t="s">
        <v>313</v>
      </c>
      <c r="C3989" t="s">
        <v>313</v>
      </c>
      <c r="D3989">
        <v>14800000</v>
      </c>
      <c r="E3989">
        <v>12000000</v>
      </c>
      <c r="F3989" t="s">
        <v>4033</v>
      </c>
      <c r="G3989" s="13">
        <f>IFERROR(IF($F3989="ALTA",$D3989*1.03,
IF($F3989="MEDIA",$D3989*1,
IF($F3989="BAJA",$D3989*0.92,
IF($F3989="LIQUIDAR",_xlfn.XLOOKUP(A3989,Rotación!$A:$A,Rotación!$O:$O,0,0,-1),"")))),"")</f>
        <v>14800000</v>
      </c>
      <c r="H3989" s="13">
        <f>IFERROR(IF($F3989="ALTA",$D3989*1,
IF($F3989="MEDIA",$D3989*0.97,
IF($F3989="BAJA",$D3989*0.9,
IF($F3989="LIQUIDAR",_xlfn.XLOOKUP(A3989,Rotación!$A:$A,Rotación!$O:$O,0,0,-1),"")))),"")</f>
        <v>14356000</v>
      </c>
      <c r="I3989" s="13">
        <f>IFERROR(IF($F3989="ALTA",$D3989*0.97,
IF($F3989="MEDIA",$D3989*0.94,
IF($F3989="BAJA",$D3989*0.87,
IF($F3989="LIQUIDAR",_xlfn.XLOOKUP(A3989,Rotación!$A:$A,Rotación!$O:$O,0,0,-1),"")))),"")</f>
        <v>13912000</v>
      </c>
      <c r="J3989" s="13">
        <f>IFERROR(IF($F3989="ALTA",$D3989*0.94,
IF($F3989="MEDIA",$D3989*0.9,
IF($F3989="BAJA",$D3989*0.85,
IF($F3989="LIQUIDAR",_xlfn.XLOOKUP(A3989,Rotación!$A:$A,Rotación!$O:$O,0,0,-1),"")))),"")</f>
        <v>13320000</v>
      </c>
      <c r="K3989" s="13" t="str">
        <f>_xlfn.XLOOKUP(A3989,Rotación!$A:$A,Rotación!$P:$P,"",0,-1)</f>
        <v/>
      </c>
      <c r="L3989" s="25" t="e">
        <f t="shared" si="254"/>
        <v>#VALUE!</v>
      </c>
      <c r="M3989" s="26">
        <f t="shared" si="255"/>
        <v>0.81081081081081086</v>
      </c>
    </row>
    <row r="3990" spans="1:13" x14ac:dyDescent="0.3">
      <c r="A3990" t="s">
        <v>11006</v>
      </c>
      <c r="B3990" t="s">
        <v>313</v>
      </c>
      <c r="C3990" t="s">
        <v>313</v>
      </c>
      <c r="D3990">
        <v>21100000</v>
      </c>
      <c r="E3990">
        <v>16000000</v>
      </c>
      <c r="F3990" t="s">
        <v>5391</v>
      </c>
      <c r="G3990" s="13">
        <f>IFERROR(IF($F3990="ALTA",$D3990*1.03,
IF($F3990="MEDIA",$D3990*1,
IF($F3990="BAJA",$D3990*0.92,
IF($F3990="LIQUIDAR",_xlfn.XLOOKUP(A3990,Rotación!$A:$A,Rotación!$O:$O,0,0,-1),"")))),"")</f>
        <v>19412000</v>
      </c>
      <c r="H3990" s="13">
        <f>IFERROR(IF($F3990="ALTA",$D3990*1,
IF($F3990="MEDIA",$D3990*0.97,
IF($F3990="BAJA",$D3990*0.9,
IF($F3990="LIQUIDAR",_xlfn.XLOOKUP(A3990,Rotación!$A:$A,Rotación!$O:$O,0,0,-1),"")))),"")</f>
        <v>18990000</v>
      </c>
      <c r="I3990" s="13">
        <f>IFERROR(IF($F3990="ALTA",$D3990*0.97,
IF($F3990="MEDIA",$D3990*0.94,
IF($F3990="BAJA",$D3990*0.87,
IF($F3990="LIQUIDAR",_xlfn.XLOOKUP(A3990,Rotación!$A:$A,Rotación!$O:$O,0,0,-1),"")))),"")</f>
        <v>18357000</v>
      </c>
      <c r="J3990" s="13">
        <f>IFERROR(IF($F3990="ALTA",$D3990*0.94,
IF($F3990="MEDIA",$D3990*0.9,
IF($F3990="BAJA",$D3990*0.85,
IF($F3990="LIQUIDAR",_xlfn.XLOOKUP(A3990,Rotación!$A:$A,Rotación!$O:$O,0,0,-1),"")))),"")</f>
        <v>17935000</v>
      </c>
      <c r="K3990" s="13" t="str">
        <f>_xlfn.XLOOKUP(A3990,Rotación!$A:$A,Rotación!$P:$P,"",0,-1)</f>
        <v/>
      </c>
      <c r="L3990" s="25" t="e">
        <f t="shared" si="254"/>
        <v>#VALUE!</v>
      </c>
      <c r="M3990" s="26">
        <f t="shared" si="255"/>
        <v>0.75829383886255919</v>
      </c>
    </row>
    <row r="3991" spans="1:13" x14ac:dyDescent="0.3">
      <c r="A3991" t="s">
        <v>11297</v>
      </c>
      <c r="B3991" t="s">
        <v>313</v>
      </c>
      <c r="C3991" t="s">
        <v>313</v>
      </c>
      <c r="D3991">
        <v>23600000</v>
      </c>
      <c r="E3991">
        <v>18200000</v>
      </c>
      <c r="F3991" t="s">
        <v>5391</v>
      </c>
      <c r="G3991" s="13">
        <f>IFERROR(IF($F3991="ALTA",$D3991*1.03,
IF($F3991="MEDIA",$D3991*1,
IF($F3991="BAJA",$D3991*0.92,
IF($F3991="LIQUIDAR",_xlfn.XLOOKUP(A3991,Rotación!$A:$A,Rotación!$O:$O,0,0,-1),"")))),"")</f>
        <v>21712000</v>
      </c>
      <c r="H3991" s="13">
        <f>IFERROR(IF($F3991="ALTA",$D3991*1,
IF($F3991="MEDIA",$D3991*0.97,
IF($F3991="BAJA",$D3991*0.9,
IF($F3991="LIQUIDAR",_xlfn.XLOOKUP(A3991,Rotación!$A:$A,Rotación!$O:$O,0,0,-1),"")))),"")</f>
        <v>21240000</v>
      </c>
      <c r="I3991" s="13">
        <f>IFERROR(IF($F3991="ALTA",$D3991*0.97,
IF($F3991="MEDIA",$D3991*0.94,
IF($F3991="BAJA",$D3991*0.87,
IF($F3991="LIQUIDAR",_xlfn.XLOOKUP(A3991,Rotación!$A:$A,Rotación!$O:$O,0,0,-1),"")))),"")</f>
        <v>20532000</v>
      </c>
      <c r="J3991" s="13">
        <f>IFERROR(IF($F3991="ALTA",$D3991*0.94,
IF($F3991="MEDIA",$D3991*0.9,
IF($F3991="BAJA",$D3991*0.85,
IF($F3991="LIQUIDAR",_xlfn.XLOOKUP(A3991,Rotación!$A:$A,Rotación!$O:$O,0,0,-1),"")))),"")</f>
        <v>20060000</v>
      </c>
      <c r="K3991" s="13" t="str">
        <f>_xlfn.XLOOKUP(A3991,Rotación!$A:$A,Rotación!$P:$P,"",0,-1)</f>
        <v/>
      </c>
      <c r="L3991" s="25" t="e">
        <f t="shared" si="254"/>
        <v>#VALUE!</v>
      </c>
      <c r="M3991" s="26">
        <f t="shared" si="255"/>
        <v>0.77118644067796616</v>
      </c>
    </row>
    <row r="3992" spans="1:13" x14ac:dyDescent="0.3">
      <c r="A3992" t="s">
        <v>11580</v>
      </c>
      <c r="B3992" t="s">
        <v>313</v>
      </c>
      <c r="C3992" t="s">
        <v>313</v>
      </c>
      <c r="D3992">
        <v>17100000</v>
      </c>
      <c r="E3992">
        <v>15000000</v>
      </c>
      <c r="F3992" t="s">
        <v>4033</v>
      </c>
      <c r="G3992" s="13">
        <f>IFERROR(IF($F3992="ALTA",$D3992*1.03,
IF($F3992="MEDIA",$D3992*1,
IF($F3992="BAJA",$D3992*0.92,
IF($F3992="LIQUIDAR",_xlfn.XLOOKUP(A3992,Rotación!$A:$A,Rotación!$O:$O,0,0,-1),"")))),"")</f>
        <v>17100000</v>
      </c>
      <c r="H3992" s="13">
        <f>IFERROR(IF($F3992="ALTA",$D3992*1,
IF($F3992="MEDIA",$D3992*0.97,
IF($F3992="BAJA",$D3992*0.9,
IF($F3992="LIQUIDAR",_xlfn.XLOOKUP(A3992,Rotación!$A:$A,Rotación!$O:$O,0,0,-1),"")))),"")</f>
        <v>16587000</v>
      </c>
      <c r="I3992" s="13">
        <f>IFERROR(IF($F3992="ALTA",$D3992*0.97,
IF($F3992="MEDIA",$D3992*0.94,
IF($F3992="BAJA",$D3992*0.87,
IF($F3992="LIQUIDAR",_xlfn.XLOOKUP(A3992,Rotación!$A:$A,Rotación!$O:$O,0,0,-1),"")))),"")</f>
        <v>16074000</v>
      </c>
      <c r="J3992" s="13">
        <f>IFERROR(IF($F3992="ALTA",$D3992*0.94,
IF($F3992="MEDIA",$D3992*0.9,
IF($F3992="BAJA",$D3992*0.85,
IF($F3992="LIQUIDAR",_xlfn.XLOOKUP(A3992,Rotación!$A:$A,Rotación!$O:$O,0,0,-1),"")))),"")</f>
        <v>15390000</v>
      </c>
      <c r="K3992" s="13">
        <f>_xlfn.XLOOKUP(A3992,Rotación!$A:$A,Rotación!$P:$P,"",0,-1)</f>
        <v>17990000</v>
      </c>
      <c r="L3992" s="25">
        <f t="shared" si="254"/>
        <v>890000</v>
      </c>
      <c r="M3992" s="26">
        <f t="shared" si="255"/>
        <v>0.8771929824561403</v>
      </c>
    </row>
    <row r="3993" spans="1:13" x14ac:dyDescent="0.3">
      <c r="A3993" t="s">
        <v>10845</v>
      </c>
      <c r="B3993" t="s">
        <v>313</v>
      </c>
      <c r="C3993" t="s">
        <v>313</v>
      </c>
      <c r="D3993">
        <v>17100000</v>
      </c>
      <c r="E3993">
        <v>9200000</v>
      </c>
      <c r="F3993" t="s">
        <v>4033</v>
      </c>
      <c r="G3993" s="13">
        <f>IFERROR(IF($F3993="ALTA",$D3993*1.03,
IF($F3993="MEDIA",$D3993*1,
IF($F3993="BAJA",$D3993*0.92,
IF($F3993="LIQUIDAR",_xlfn.XLOOKUP(A3993,Rotación!$A:$A,Rotación!$O:$O,0,0,-1),"")))),"")</f>
        <v>17100000</v>
      </c>
      <c r="H3993" s="13">
        <f>IFERROR(IF($F3993="ALTA",$D3993*1,
IF($F3993="MEDIA",$D3993*0.97,
IF($F3993="BAJA",$D3993*0.9,
IF($F3993="LIQUIDAR",_xlfn.XLOOKUP(A3993,Rotación!$A:$A,Rotación!$O:$O,0,0,-1),"")))),"")</f>
        <v>16587000</v>
      </c>
      <c r="I3993" s="13">
        <f>IFERROR(IF($F3993="ALTA",$D3993*0.97,
IF($F3993="MEDIA",$D3993*0.94,
IF($F3993="BAJA",$D3993*0.87,
IF($F3993="LIQUIDAR",_xlfn.XLOOKUP(A3993,Rotación!$A:$A,Rotación!$O:$O,0,0,-1),"")))),"")</f>
        <v>16074000</v>
      </c>
      <c r="J3993" s="13">
        <f>IFERROR(IF($F3993="ALTA",$D3993*0.94,
IF($F3993="MEDIA",$D3993*0.9,
IF($F3993="BAJA",$D3993*0.85,
IF($F3993="LIQUIDAR",_xlfn.XLOOKUP(A3993,Rotación!$A:$A,Rotación!$O:$O,0,0,-1),"")))),"")</f>
        <v>15390000</v>
      </c>
      <c r="K3993" s="13" t="str">
        <f>_xlfn.XLOOKUP(A3993,Rotación!$A:$A,Rotación!$P:$P,"",0,-1)</f>
        <v/>
      </c>
      <c r="L3993" s="25" t="e">
        <f t="shared" si="254"/>
        <v>#VALUE!</v>
      </c>
      <c r="M3993" s="26">
        <f t="shared" si="255"/>
        <v>0.53801169590643272</v>
      </c>
    </row>
    <row r="3994" spans="1:13" x14ac:dyDescent="0.3">
      <c r="A3994" t="s">
        <v>11581</v>
      </c>
      <c r="B3994" t="s">
        <v>313</v>
      </c>
      <c r="C3994" t="s">
        <v>313</v>
      </c>
      <c r="D3994">
        <v>29100000</v>
      </c>
      <c r="E3994">
        <v>23000000</v>
      </c>
      <c r="F3994" t="s">
        <v>5391</v>
      </c>
      <c r="G3994" s="13">
        <f>IFERROR(IF($F3994="ALTA",$D3994*1.03,
IF($F3994="MEDIA",$D3994*1,
IF($F3994="BAJA",$D3994*0.92,
IF($F3994="LIQUIDAR",_xlfn.XLOOKUP(A3994,Rotación!$A:$A,Rotación!$O:$O,0,0,-1),"")))),"")</f>
        <v>26772000</v>
      </c>
      <c r="H3994" s="13">
        <f>IFERROR(IF($F3994="ALTA",$D3994*1,
IF($F3994="MEDIA",$D3994*0.97,
IF($F3994="BAJA",$D3994*0.9,
IF($F3994="LIQUIDAR",_xlfn.XLOOKUP(A3994,Rotación!$A:$A,Rotación!$O:$O,0,0,-1),"")))),"")</f>
        <v>26190000</v>
      </c>
      <c r="I3994" s="13">
        <f>IFERROR(IF($F3994="ALTA",$D3994*0.97,
IF($F3994="MEDIA",$D3994*0.94,
IF($F3994="BAJA",$D3994*0.87,
IF($F3994="LIQUIDAR",_xlfn.XLOOKUP(A3994,Rotación!$A:$A,Rotación!$O:$O,0,0,-1),"")))),"")</f>
        <v>25317000</v>
      </c>
      <c r="J3994" s="13">
        <f>IFERROR(IF($F3994="ALTA",$D3994*0.94,
IF($F3994="MEDIA",$D3994*0.9,
IF($F3994="BAJA",$D3994*0.85,
IF($F3994="LIQUIDAR",_xlfn.XLOOKUP(A3994,Rotación!$A:$A,Rotación!$O:$O,0,0,-1),"")))),"")</f>
        <v>24735000</v>
      </c>
      <c r="K3994" s="13" t="str">
        <f>_xlfn.XLOOKUP(A3994,Rotación!$A:$A,Rotación!$P:$P,"",0,-1)</f>
        <v/>
      </c>
      <c r="L3994" s="25" t="e">
        <f t="shared" si="254"/>
        <v>#VALUE!</v>
      </c>
      <c r="M3994" s="26">
        <f t="shared" si="255"/>
        <v>0.7903780068728522</v>
      </c>
    </row>
    <row r="3995" spans="1:13" x14ac:dyDescent="0.3">
      <c r="A3995" t="s">
        <v>11582</v>
      </c>
      <c r="B3995" t="s">
        <v>313</v>
      </c>
      <c r="C3995" t="s">
        <v>313</v>
      </c>
      <c r="D3995">
        <v>11200000</v>
      </c>
      <c r="E3995">
        <v>8700000</v>
      </c>
      <c r="F3995" t="s">
        <v>5391</v>
      </c>
      <c r="G3995" s="13">
        <f>IFERROR(IF($F3995="ALTA",$D3995*1.03,
IF($F3995="MEDIA",$D3995*1,
IF($F3995="BAJA",$D3995*0.92,
IF($F3995="LIQUIDAR",_xlfn.XLOOKUP(A3995,Rotación!$A:$A,Rotación!$O:$O,0,0,-1),"")))),"")</f>
        <v>10304000</v>
      </c>
      <c r="H3995" s="13">
        <f>IFERROR(IF($F3995="ALTA",$D3995*1,
IF($F3995="MEDIA",$D3995*0.97,
IF($F3995="BAJA",$D3995*0.9,
IF($F3995="LIQUIDAR",_xlfn.XLOOKUP(A3995,Rotación!$A:$A,Rotación!$O:$O,0,0,-1),"")))),"")</f>
        <v>10080000</v>
      </c>
      <c r="I3995" s="13">
        <f>IFERROR(IF($F3995="ALTA",$D3995*0.97,
IF($F3995="MEDIA",$D3995*0.94,
IF($F3995="BAJA",$D3995*0.87,
IF($F3995="LIQUIDAR",_xlfn.XLOOKUP(A3995,Rotación!$A:$A,Rotación!$O:$O,0,0,-1),"")))),"")</f>
        <v>9744000</v>
      </c>
      <c r="J3995" s="13">
        <f>IFERROR(IF($F3995="ALTA",$D3995*0.94,
IF($F3995="MEDIA",$D3995*0.9,
IF($F3995="BAJA",$D3995*0.85,
IF($F3995="LIQUIDAR",_xlfn.XLOOKUP(A3995,Rotación!$A:$A,Rotación!$O:$O,0,0,-1),"")))),"")</f>
        <v>9520000</v>
      </c>
      <c r="K3995" s="13" t="str">
        <f>_xlfn.XLOOKUP(A3995,Rotación!$A:$A,Rotación!$P:$P,"",0,-1)</f>
        <v/>
      </c>
      <c r="L3995" s="25" t="e">
        <f t="shared" si="254"/>
        <v>#VALUE!</v>
      </c>
      <c r="M3995" s="26">
        <f t="shared" si="255"/>
        <v>0.7767857142857143</v>
      </c>
    </row>
    <row r="3996" spans="1:13" x14ac:dyDescent="0.3">
      <c r="A3996" t="s">
        <v>11583</v>
      </c>
      <c r="B3996" t="s">
        <v>313</v>
      </c>
      <c r="C3996" t="s">
        <v>313</v>
      </c>
      <c r="D3996">
        <v>11200000</v>
      </c>
      <c r="E3996">
        <v>9000000</v>
      </c>
      <c r="F3996" t="s">
        <v>5391</v>
      </c>
      <c r="G3996" s="13">
        <f>IFERROR(IF($F3996="ALTA",$D3996*1.03,
IF($F3996="MEDIA",$D3996*1,
IF($F3996="BAJA",$D3996*0.92,
IF($F3996="LIQUIDAR",_xlfn.XLOOKUP(A3996,Rotación!$A:$A,Rotación!$O:$O,0,0,-1),"")))),"")</f>
        <v>10304000</v>
      </c>
      <c r="H3996" s="13">
        <f>IFERROR(IF($F3996="ALTA",$D3996*1,
IF($F3996="MEDIA",$D3996*0.97,
IF($F3996="BAJA",$D3996*0.9,
IF($F3996="LIQUIDAR",_xlfn.XLOOKUP(A3996,Rotación!$A:$A,Rotación!$O:$O,0,0,-1),"")))),"")</f>
        <v>10080000</v>
      </c>
      <c r="I3996" s="13">
        <f>IFERROR(IF($F3996="ALTA",$D3996*0.97,
IF($F3996="MEDIA",$D3996*0.94,
IF($F3996="BAJA",$D3996*0.87,
IF($F3996="LIQUIDAR",_xlfn.XLOOKUP(A3996,Rotación!$A:$A,Rotación!$O:$O,0,0,-1),"")))),"")</f>
        <v>9744000</v>
      </c>
      <c r="J3996" s="13">
        <f>IFERROR(IF($F3996="ALTA",$D3996*0.94,
IF($F3996="MEDIA",$D3996*0.9,
IF($F3996="BAJA",$D3996*0.85,
IF($F3996="LIQUIDAR",_xlfn.XLOOKUP(A3996,Rotación!$A:$A,Rotación!$O:$O,0,0,-1),"")))),"")</f>
        <v>9520000</v>
      </c>
      <c r="K3996" s="13" t="str">
        <f>_xlfn.XLOOKUP(A3996,Rotación!$A:$A,Rotación!$P:$P,"",0,-1)</f>
        <v/>
      </c>
      <c r="L3996" s="25" t="e">
        <f t="shared" si="254"/>
        <v>#VALUE!</v>
      </c>
      <c r="M3996" s="26">
        <f t="shared" si="255"/>
        <v>0.8035714285714286</v>
      </c>
    </row>
    <row r="3997" spans="1:13" x14ac:dyDescent="0.3">
      <c r="A3997" t="s">
        <v>11584</v>
      </c>
      <c r="B3997" t="s">
        <v>313</v>
      </c>
      <c r="C3997" t="s">
        <v>313</v>
      </c>
      <c r="D3997">
        <v>17100000</v>
      </c>
      <c r="E3997">
        <v>12000000</v>
      </c>
      <c r="F3997" t="s">
        <v>5391</v>
      </c>
      <c r="G3997" s="13">
        <f>IFERROR(IF($F3997="ALTA",$D3997*1.03,
IF($F3997="MEDIA",$D3997*1,
IF($F3997="BAJA",$D3997*0.92,
IF($F3997="LIQUIDAR",_xlfn.XLOOKUP(A3997,Rotación!$A:$A,Rotación!$O:$O,0,0,-1),"")))),"")</f>
        <v>15732000</v>
      </c>
      <c r="H3997" s="13">
        <f>IFERROR(IF($F3997="ALTA",$D3997*1,
IF($F3997="MEDIA",$D3997*0.97,
IF($F3997="BAJA",$D3997*0.9,
IF($F3997="LIQUIDAR",_xlfn.XLOOKUP(A3997,Rotación!$A:$A,Rotación!$O:$O,0,0,-1),"")))),"")</f>
        <v>15390000</v>
      </c>
      <c r="I3997" s="13">
        <f>IFERROR(IF($F3997="ALTA",$D3997*0.97,
IF($F3997="MEDIA",$D3997*0.94,
IF($F3997="BAJA",$D3997*0.87,
IF($F3997="LIQUIDAR",_xlfn.XLOOKUP(A3997,Rotación!$A:$A,Rotación!$O:$O,0,0,-1),"")))),"")</f>
        <v>14877000</v>
      </c>
      <c r="J3997" s="13">
        <f>IFERROR(IF($F3997="ALTA",$D3997*0.94,
IF($F3997="MEDIA",$D3997*0.9,
IF($F3997="BAJA",$D3997*0.85,
IF($F3997="LIQUIDAR",_xlfn.XLOOKUP(A3997,Rotación!$A:$A,Rotación!$O:$O,0,0,-1),"")))),"")</f>
        <v>14535000</v>
      </c>
      <c r="K3997" s="13" t="str">
        <f>_xlfn.XLOOKUP(A3997,Rotación!$A:$A,Rotación!$P:$P,"",0,-1)</f>
        <v/>
      </c>
      <c r="L3997" s="25" t="e">
        <f t="shared" si="254"/>
        <v>#VALUE!</v>
      </c>
      <c r="M3997" s="26">
        <f t="shared" si="255"/>
        <v>0.70175438596491224</v>
      </c>
    </row>
    <row r="3998" spans="1:13" x14ac:dyDescent="0.3">
      <c r="A3998" t="s">
        <v>11585</v>
      </c>
      <c r="B3998" t="s">
        <v>313</v>
      </c>
      <c r="C3998" t="s">
        <v>313</v>
      </c>
      <c r="D3998">
        <v>18600000</v>
      </c>
      <c r="E3998">
        <v>14500000</v>
      </c>
      <c r="F3998" t="s">
        <v>5391</v>
      </c>
      <c r="G3998" s="13">
        <f>IFERROR(IF($F3998="ALTA",$D3998*1.03,
IF($F3998="MEDIA",$D3998*1,
IF($F3998="BAJA",$D3998*0.92,
IF($F3998="LIQUIDAR",_xlfn.XLOOKUP(A3998,Rotación!$A:$A,Rotación!$O:$O,0,0,-1),"")))),"")</f>
        <v>17112000</v>
      </c>
      <c r="H3998" s="13">
        <f>IFERROR(IF($F3998="ALTA",$D3998*1,
IF($F3998="MEDIA",$D3998*0.97,
IF($F3998="BAJA",$D3998*0.9,
IF($F3998="LIQUIDAR",_xlfn.XLOOKUP(A3998,Rotación!$A:$A,Rotación!$O:$O,0,0,-1),"")))),"")</f>
        <v>16740000</v>
      </c>
      <c r="I3998" s="13">
        <f>IFERROR(IF($F3998="ALTA",$D3998*0.97,
IF($F3998="MEDIA",$D3998*0.94,
IF($F3998="BAJA",$D3998*0.87,
IF($F3998="LIQUIDAR",_xlfn.XLOOKUP(A3998,Rotación!$A:$A,Rotación!$O:$O,0,0,-1),"")))),"")</f>
        <v>16182000</v>
      </c>
      <c r="J3998" s="13">
        <f>IFERROR(IF($F3998="ALTA",$D3998*0.94,
IF($F3998="MEDIA",$D3998*0.9,
IF($F3998="BAJA",$D3998*0.85,
IF($F3998="LIQUIDAR",_xlfn.XLOOKUP(A3998,Rotación!$A:$A,Rotación!$O:$O,0,0,-1),"")))),"")</f>
        <v>15810000</v>
      </c>
      <c r="K3998" s="13" t="str">
        <f>_xlfn.XLOOKUP(A3998,Rotación!$A:$A,Rotación!$P:$P,"",0,-1)</f>
        <v/>
      </c>
      <c r="L3998" s="25" t="e">
        <f t="shared" si="254"/>
        <v>#VALUE!</v>
      </c>
      <c r="M3998" s="26">
        <f t="shared" si="255"/>
        <v>0.77956989247311825</v>
      </c>
    </row>
    <row r="3999" spans="1:13" x14ac:dyDescent="0.3">
      <c r="A3999" t="s">
        <v>11586</v>
      </c>
      <c r="B3999" t="s">
        <v>313</v>
      </c>
      <c r="C3999" t="s">
        <v>313</v>
      </c>
      <c r="D3999">
        <v>20900000</v>
      </c>
      <c r="E3999">
        <v>16800000</v>
      </c>
      <c r="F3999" t="s">
        <v>4033</v>
      </c>
      <c r="G3999" s="13">
        <f>IFERROR(IF($F3999="ALTA",$D3999*1.03,
IF($F3999="MEDIA",$D3999*1,
IF($F3999="BAJA",$D3999*0.92,
IF($F3999="LIQUIDAR",_xlfn.XLOOKUP(A3999,Rotación!$A:$A,Rotación!$O:$O,0,0,-1),"")))),"")</f>
        <v>20900000</v>
      </c>
      <c r="H3999" s="13">
        <f>IFERROR(IF($F3999="ALTA",$D3999*1,
IF($F3999="MEDIA",$D3999*0.97,
IF($F3999="BAJA",$D3999*0.9,
IF($F3999="LIQUIDAR",_xlfn.XLOOKUP(A3999,Rotación!$A:$A,Rotación!$O:$O,0,0,-1),"")))),"")</f>
        <v>20273000</v>
      </c>
      <c r="I3999" s="13">
        <f>IFERROR(IF($F3999="ALTA",$D3999*0.97,
IF($F3999="MEDIA",$D3999*0.94,
IF($F3999="BAJA",$D3999*0.87,
IF($F3999="LIQUIDAR",_xlfn.XLOOKUP(A3999,Rotación!$A:$A,Rotación!$O:$O,0,0,-1),"")))),"")</f>
        <v>19646000</v>
      </c>
      <c r="J3999" s="13">
        <f>IFERROR(IF($F3999="ALTA",$D3999*0.94,
IF($F3999="MEDIA",$D3999*0.9,
IF($F3999="BAJA",$D3999*0.85,
IF($F3999="LIQUIDAR",_xlfn.XLOOKUP(A3999,Rotación!$A:$A,Rotación!$O:$O,0,0,-1),"")))),"")</f>
        <v>18810000</v>
      </c>
      <c r="K3999" s="13" t="str">
        <f>_xlfn.XLOOKUP(A3999,Rotación!$A:$A,Rotación!$P:$P,"",0,-1)</f>
        <v/>
      </c>
      <c r="L3999" s="25" t="e">
        <f t="shared" si="254"/>
        <v>#VALUE!</v>
      </c>
      <c r="M3999" s="26">
        <f t="shared" si="255"/>
        <v>0.80382775119617222</v>
      </c>
    </row>
    <row r="4000" spans="1:13" x14ac:dyDescent="0.3">
      <c r="A4000" t="s">
        <v>11587</v>
      </c>
      <c r="B4000" t="s">
        <v>313</v>
      </c>
      <c r="C4000" t="s">
        <v>313</v>
      </c>
      <c r="D4000">
        <v>14800000</v>
      </c>
      <c r="E4000">
        <v>12300000</v>
      </c>
      <c r="F4000" t="s">
        <v>4033</v>
      </c>
      <c r="G4000" s="13">
        <f>IFERROR(IF($F4000="ALTA",$D4000*1.03,
IF($F4000="MEDIA",$D4000*1,
IF($F4000="BAJA",$D4000*0.92,
IF($F4000="LIQUIDAR",_xlfn.XLOOKUP(A4000,Rotación!$A:$A,Rotación!$O:$O,0,0,-1),"")))),"")</f>
        <v>14800000</v>
      </c>
      <c r="H4000" s="13">
        <f>IFERROR(IF($F4000="ALTA",$D4000*1,
IF($F4000="MEDIA",$D4000*0.97,
IF($F4000="BAJA",$D4000*0.9,
IF($F4000="LIQUIDAR",_xlfn.XLOOKUP(A4000,Rotación!$A:$A,Rotación!$O:$O,0,0,-1),"")))),"")</f>
        <v>14356000</v>
      </c>
      <c r="I4000" s="13">
        <f>IFERROR(IF($F4000="ALTA",$D4000*0.97,
IF($F4000="MEDIA",$D4000*0.94,
IF($F4000="BAJA",$D4000*0.87,
IF($F4000="LIQUIDAR",_xlfn.XLOOKUP(A4000,Rotación!$A:$A,Rotación!$O:$O,0,0,-1),"")))),"")</f>
        <v>13912000</v>
      </c>
      <c r="J4000" s="13">
        <f>IFERROR(IF($F4000="ALTA",$D4000*0.94,
IF($F4000="MEDIA",$D4000*0.9,
IF($F4000="BAJA",$D4000*0.85,
IF($F4000="LIQUIDAR",_xlfn.XLOOKUP(A4000,Rotación!$A:$A,Rotación!$O:$O,0,0,-1),"")))),"")</f>
        <v>13320000</v>
      </c>
      <c r="K4000" s="13" t="str">
        <f>_xlfn.XLOOKUP(A4000,Rotación!$A:$A,Rotación!$P:$P,"",0,-1)</f>
        <v/>
      </c>
      <c r="L4000" s="25" t="e">
        <f t="shared" si="254"/>
        <v>#VALUE!</v>
      </c>
      <c r="M4000" s="26">
        <f t="shared" si="255"/>
        <v>0.83108108108108103</v>
      </c>
    </row>
    <row r="4001" spans="1:13" x14ac:dyDescent="0.3">
      <c r="A4001" t="s">
        <v>11588</v>
      </c>
      <c r="B4001" t="s">
        <v>313</v>
      </c>
      <c r="C4001" t="s">
        <v>313</v>
      </c>
      <c r="D4001">
        <v>7880000</v>
      </c>
      <c r="E4001">
        <v>6300000</v>
      </c>
      <c r="F4001" t="s">
        <v>4033</v>
      </c>
      <c r="G4001" s="13">
        <f>IFERROR(IF($F4001="ALTA",$D4001*1.03,
IF($F4001="MEDIA",$D4001*1,
IF($F4001="BAJA",$D4001*0.92,
IF($F4001="LIQUIDAR",_xlfn.XLOOKUP(A4001,Rotación!$A:$A,Rotación!$O:$O,0,0,-1),"")))),"")</f>
        <v>7880000</v>
      </c>
      <c r="H4001" s="13">
        <f>IFERROR(IF($F4001="ALTA",$D4001*1,
IF($F4001="MEDIA",$D4001*0.97,
IF($F4001="BAJA",$D4001*0.9,
IF($F4001="LIQUIDAR",_xlfn.XLOOKUP(A4001,Rotación!$A:$A,Rotación!$O:$O,0,0,-1),"")))),"")</f>
        <v>7643600</v>
      </c>
      <c r="I4001" s="13">
        <f>IFERROR(IF($F4001="ALTA",$D4001*0.97,
IF($F4001="MEDIA",$D4001*0.94,
IF($F4001="BAJA",$D4001*0.87,
IF($F4001="LIQUIDAR",_xlfn.XLOOKUP(A4001,Rotación!$A:$A,Rotación!$O:$O,0,0,-1),"")))),"")</f>
        <v>7407200</v>
      </c>
      <c r="J4001" s="13">
        <f>IFERROR(IF($F4001="ALTA",$D4001*0.94,
IF($F4001="MEDIA",$D4001*0.9,
IF($F4001="BAJA",$D4001*0.85,
IF($F4001="LIQUIDAR",_xlfn.XLOOKUP(A4001,Rotación!$A:$A,Rotación!$O:$O,0,0,-1),"")))),"")</f>
        <v>7092000</v>
      </c>
      <c r="K4001" s="13" t="str">
        <f>_xlfn.XLOOKUP(A4001,Rotación!$A:$A,Rotación!$P:$P,"",0,-1)</f>
        <v/>
      </c>
      <c r="L4001" s="25" t="e">
        <f t="shared" si="254"/>
        <v>#VALUE!</v>
      </c>
      <c r="M4001" s="26">
        <f t="shared" si="255"/>
        <v>0.79949238578680204</v>
      </c>
    </row>
    <row r="4002" spans="1:13" x14ac:dyDescent="0.3">
      <c r="A4002" t="s">
        <v>11589</v>
      </c>
      <c r="B4002" t="s">
        <v>313</v>
      </c>
      <c r="C4002" t="s">
        <v>313</v>
      </c>
      <c r="D4002">
        <v>10300000</v>
      </c>
      <c r="E4002">
        <v>8500000</v>
      </c>
      <c r="F4002" t="s">
        <v>4033</v>
      </c>
      <c r="G4002" s="13">
        <f>IFERROR(IF($F4002="ALTA",$D4002*1.03,
IF($F4002="MEDIA",$D4002*1,
IF($F4002="BAJA",$D4002*0.92,
IF($F4002="LIQUIDAR",_xlfn.XLOOKUP(A4002,Rotación!$A:$A,Rotación!$O:$O,0,0,-1),"")))),"")</f>
        <v>10300000</v>
      </c>
      <c r="H4002" s="13">
        <f>IFERROR(IF($F4002="ALTA",$D4002*1,
IF($F4002="MEDIA",$D4002*0.97,
IF($F4002="BAJA",$D4002*0.9,
IF($F4002="LIQUIDAR",_xlfn.XLOOKUP(A4002,Rotación!$A:$A,Rotación!$O:$O,0,0,-1),"")))),"")</f>
        <v>9991000</v>
      </c>
      <c r="I4002" s="13">
        <f>IFERROR(IF($F4002="ALTA",$D4002*0.97,
IF($F4002="MEDIA",$D4002*0.94,
IF($F4002="BAJA",$D4002*0.87,
IF($F4002="LIQUIDAR",_xlfn.XLOOKUP(A4002,Rotación!$A:$A,Rotación!$O:$O,0,0,-1),"")))),"")</f>
        <v>9682000</v>
      </c>
      <c r="J4002" s="13">
        <f>IFERROR(IF($F4002="ALTA",$D4002*0.94,
IF($F4002="MEDIA",$D4002*0.9,
IF($F4002="BAJA",$D4002*0.85,
IF($F4002="LIQUIDAR",_xlfn.XLOOKUP(A4002,Rotación!$A:$A,Rotación!$O:$O,0,0,-1),"")))),"")</f>
        <v>9270000</v>
      </c>
      <c r="K4002" s="13" t="str">
        <f>_xlfn.XLOOKUP(A4002,Rotación!$A:$A,Rotación!$P:$P,"",0,-1)</f>
        <v/>
      </c>
      <c r="L4002" s="25" t="e">
        <f t="shared" si="254"/>
        <v>#VALUE!</v>
      </c>
      <c r="M4002" s="26">
        <f t="shared" si="255"/>
        <v>0.82524271844660191</v>
      </c>
    </row>
    <row r="4003" spans="1:13" x14ac:dyDescent="0.3">
      <c r="A4003" t="s">
        <v>11590</v>
      </c>
      <c r="B4003" t="s">
        <v>313</v>
      </c>
      <c r="C4003" t="s">
        <v>313</v>
      </c>
      <c r="D4003">
        <v>12800000</v>
      </c>
      <c r="E4003">
        <v>9500000</v>
      </c>
      <c r="F4003" t="s">
        <v>4033</v>
      </c>
      <c r="G4003" s="13">
        <f>IFERROR(IF($F4003="ALTA",$D4003*1.03,
IF($F4003="MEDIA",$D4003*1,
IF($F4003="BAJA",$D4003*0.92,
IF($F4003="LIQUIDAR",_xlfn.XLOOKUP(A4003,Rotación!$A:$A,Rotación!$O:$O,0,0,-1),"")))),"")</f>
        <v>12800000</v>
      </c>
      <c r="H4003" s="13">
        <f>IFERROR(IF($F4003="ALTA",$D4003*1,
IF($F4003="MEDIA",$D4003*0.97,
IF($F4003="BAJA",$D4003*0.9,
IF($F4003="LIQUIDAR",_xlfn.XLOOKUP(A4003,Rotación!$A:$A,Rotación!$O:$O,0,0,-1),"")))),"")</f>
        <v>12416000</v>
      </c>
      <c r="I4003" s="13">
        <f>IFERROR(IF($F4003="ALTA",$D4003*0.97,
IF($F4003="MEDIA",$D4003*0.94,
IF($F4003="BAJA",$D4003*0.87,
IF($F4003="LIQUIDAR",_xlfn.XLOOKUP(A4003,Rotación!$A:$A,Rotación!$O:$O,0,0,-1),"")))),"")</f>
        <v>12032000</v>
      </c>
      <c r="J4003" s="13">
        <f>IFERROR(IF($F4003="ALTA",$D4003*0.94,
IF($F4003="MEDIA",$D4003*0.9,
IF($F4003="BAJA",$D4003*0.85,
IF($F4003="LIQUIDAR",_xlfn.XLOOKUP(A4003,Rotación!$A:$A,Rotación!$O:$O,0,0,-1),"")))),"")</f>
        <v>11520000</v>
      </c>
      <c r="K4003" s="13" t="str">
        <f>_xlfn.XLOOKUP(A4003,Rotación!$A:$A,Rotación!$P:$P,"",0,-1)</f>
        <v/>
      </c>
      <c r="L4003" s="25" t="e">
        <f t="shared" si="254"/>
        <v>#VALUE!</v>
      </c>
      <c r="M4003" s="26">
        <f t="shared" si="255"/>
        <v>0.7421875</v>
      </c>
    </row>
    <row r="4004" spans="1:13" x14ac:dyDescent="0.3">
      <c r="A4004" t="s">
        <v>11591</v>
      </c>
      <c r="B4004" t="s">
        <v>313</v>
      </c>
      <c r="C4004" t="s">
        <v>313</v>
      </c>
      <c r="D4004">
        <v>8300000</v>
      </c>
      <c r="E4004">
        <v>6500000</v>
      </c>
      <c r="F4004" t="s">
        <v>4033</v>
      </c>
      <c r="G4004" s="13">
        <f>IFERROR(IF($F4004="ALTA",$D4004*1.03,
IF($F4004="MEDIA",$D4004*1,
IF($F4004="BAJA",$D4004*0.92,
IF($F4004="LIQUIDAR",_xlfn.XLOOKUP(A4004,Rotación!$A:$A,Rotación!$O:$O,0,0,-1),"")))),"")</f>
        <v>8300000</v>
      </c>
      <c r="H4004" s="13">
        <f>IFERROR(IF($F4004="ALTA",$D4004*1,
IF($F4004="MEDIA",$D4004*0.97,
IF($F4004="BAJA",$D4004*0.9,
IF($F4004="LIQUIDAR",_xlfn.XLOOKUP(A4004,Rotación!$A:$A,Rotación!$O:$O,0,0,-1),"")))),"")</f>
        <v>8051000</v>
      </c>
      <c r="I4004" s="13">
        <f>IFERROR(IF($F4004="ALTA",$D4004*0.97,
IF($F4004="MEDIA",$D4004*0.94,
IF($F4004="BAJA",$D4004*0.87,
IF($F4004="LIQUIDAR",_xlfn.XLOOKUP(A4004,Rotación!$A:$A,Rotación!$O:$O,0,0,-1),"")))),"")</f>
        <v>7802000</v>
      </c>
      <c r="J4004" s="13">
        <f>IFERROR(IF($F4004="ALTA",$D4004*0.94,
IF($F4004="MEDIA",$D4004*0.9,
IF($F4004="BAJA",$D4004*0.85,
IF($F4004="LIQUIDAR",_xlfn.XLOOKUP(A4004,Rotación!$A:$A,Rotación!$O:$O,0,0,-1),"")))),"")</f>
        <v>7470000</v>
      </c>
      <c r="K4004" s="13" t="str">
        <f>_xlfn.XLOOKUP(A4004,Rotación!$A:$A,Rotación!$P:$P,"",0,-1)</f>
        <v/>
      </c>
      <c r="L4004" s="25" t="e">
        <f t="shared" si="254"/>
        <v>#VALUE!</v>
      </c>
      <c r="M4004" s="26">
        <f t="shared" si="255"/>
        <v>0.7831325301204819</v>
      </c>
    </row>
    <row r="4005" spans="1:13" x14ac:dyDescent="0.3">
      <c r="A4005" t="s">
        <v>11592</v>
      </c>
      <c r="B4005" t="s">
        <v>313</v>
      </c>
      <c r="C4005" t="s">
        <v>313</v>
      </c>
      <c r="D4005">
        <v>7200000</v>
      </c>
      <c r="E4005">
        <v>5800000</v>
      </c>
      <c r="F4005" t="s">
        <v>4033</v>
      </c>
      <c r="G4005" s="13">
        <f>IFERROR(IF($F4005="ALTA",$D4005*1.03,
IF($F4005="MEDIA",$D4005*1,
IF($F4005="BAJA",$D4005*0.92,
IF($F4005="LIQUIDAR",_xlfn.XLOOKUP(A4005,Rotación!$A:$A,Rotación!$O:$O,0,0,-1),"")))),"")</f>
        <v>7200000</v>
      </c>
      <c r="H4005" s="13">
        <f>IFERROR(IF($F4005="ALTA",$D4005*1,
IF($F4005="MEDIA",$D4005*0.97,
IF($F4005="BAJA",$D4005*0.9,
IF($F4005="LIQUIDAR",_xlfn.XLOOKUP(A4005,Rotación!$A:$A,Rotación!$O:$O,0,0,-1),"")))),"")</f>
        <v>6984000</v>
      </c>
      <c r="I4005" s="13">
        <f>IFERROR(IF($F4005="ALTA",$D4005*0.97,
IF($F4005="MEDIA",$D4005*0.94,
IF($F4005="BAJA",$D4005*0.87,
IF($F4005="LIQUIDAR",_xlfn.XLOOKUP(A4005,Rotación!$A:$A,Rotación!$O:$O,0,0,-1),"")))),"")</f>
        <v>6768000</v>
      </c>
      <c r="J4005" s="13">
        <f>IFERROR(IF($F4005="ALTA",$D4005*0.94,
IF($F4005="MEDIA",$D4005*0.9,
IF($F4005="BAJA",$D4005*0.85,
IF($F4005="LIQUIDAR",_xlfn.XLOOKUP(A4005,Rotación!$A:$A,Rotación!$O:$O,0,0,-1),"")))),"")</f>
        <v>6480000</v>
      </c>
      <c r="K4005" s="13" t="str">
        <f>_xlfn.XLOOKUP(A4005,Rotación!$A:$A,Rotación!$P:$P,"",0,-1)</f>
        <v/>
      </c>
      <c r="L4005" s="25" t="e">
        <f t="shared" si="254"/>
        <v>#VALUE!</v>
      </c>
      <c r="M4005" s="26">
        <f t="shared" si="255"/>
        <v>0.80555555555555558</v>
      </c>
    </row>
    <row r="4006" spans="1:13" x14ac:dyDescent="0.3">
      <c r="A4006" t="s">
        <v>11593</v>
      </c>
      <c r="B4006" t="s">
        <v>313</v>
      </c>
      <c r="C4006" t="s">
        <v>313</v>
      </c>
      <c r="D4006">
        <v>13100000</v>
      </c>
      <c r="E4006">
        <v>10300000</v>
      </c>
      <c r="F4006" t="s">
        <v>4033</v>
      </c>
      <c r="G4006" s="13">
        <f>IFERROR(IF($F4006="ALTA",$D4006*1.03,
IF($F4006="MEDIA",$D4006*1,
IF($F4006="BAJA",$D4006*0.92,
IF($F4006="LIQUIDAR",_xlfn.XLOOKUP(A4006,Rotación!$A:$A,Rotación!$O:$O,0,0,-1),"")))),"")</f>
        <v>13100000</v>
      </c>
      <c r="H4006" s="13">
        <f>IFERROR(IF($F4006="ALTA",$D4006*1,
IF($F4006="MEDIA",$D4006*0.97,
IF($F4006="BAJA",$D4006*0.9,
IF($F4006="LIQUIDAR",_xlfn.XLOOKUP(A4006,Rotación!$A:$A,Rotación!$O:$O,0,0,-1),"")))),"")</f>
        <v>12707000</v>
      </c>
      <c r="I4006" s="13">
        <f>IFERROR(IF($F4006="ALTA",$D4006*0.97,
IF($F4006="MEDIA",$D4006*0.94,
IF($F4006="BAJA",$D4006*0.87,
IF($F4006="LIQUIDAR",_xlfn.XLOOKUP(A4006,Rotación!$A:$A,Rotación!$O:$O,0,0,-1),"")))),"")</f>
        <v>12314000</v>
      </c>
      <c r="J4006" s="13">
        <f>IFERROR(IF($F4006="ALTA",$D4006*0.94,
IF($F4006="MEDIA",$D4006*0.9,
IF($F4006="BAJA",$D4006*0.85,
IF($F4006="LIQUIDAR",_xlfn.XLOOKUP(A4006,Rotación!$A:$A,Rotación!$O:$O,0,0,-1),"")))),"")</f>
        <v>11790000</v>
      </c>
      <c r="K4006" s="13" t="str">
        <f>_xlfn.XLOOKUP(A4006,Rotación!$A:$A,Rotación!$P:$P,"",0,-1)</f>
        <v/>
      </c>
      <c r="L4006" s="25" t="e">
        <f t="shared" si="254"/>
        <v>#VALUE!</v>
      </c>
      <c r="M4006" s="26">
        <f t="shared" si="255"/>
        <v>0.7862595419847328</v>
      </c>
    </row>
    <row r="4007" spans="1:13" x14ac:dyDescent="0.3">
      <c r="A4007" t="s">
        <v>11594</v>
      </c>
      <c r="B4007" t="s">
        <v>313</v>
      </c>
      <c r="C4007" t="s">
        <v>313</v>
      </c>
      <c r="D4007">
        <v>7250000</v>
      </c>
      <c r="E4007">
        <v>5600000</v>
      </c>
      <c r="F4007" t="s">
        <v>4033</v>
      </c>
      <c r="G4007" s="13">
        <f>IFERROR(IF($F4007="ALTA",$D4007*1.03,
IF($F4007="MEDIA",$D4007*1,
IF($F4007="BAJA",$D4007*0.92,
IF($F4007="LIQUIDAR",_xlfn.XLOOKUP(A4007,Rotación!$A:$A,Rotación!$O:$O,0,0,-1),"")))),"")</f>
        <v>7250000</v>
      </c>
      <c r="H4007" s="13">
        <f>IFERROR(IF($F4007="ALTA",$D4007*1,
IF($F4007="MEDIA",$D4007*0.97,
IF($F4007="BAJA",$D4007*0.9,
IF($F4007="LIQUIDAR",_xlfn.XLOOKUP(A4007,Rotación!$A:$A,Rotación!$O:$O,0,0,-1),"")))),"")</f>
        <v>7032500</v>
      </c>
      <c r="I4007" s="13">
        <f>IFERROR(IF($F4007="ALTA",$D4007*0.97,
IF($F4007="MEDIA",$D4007*0.94,
IF($F4007="BAJA",$D4007*0.87,
IF($F4007="LIQUIDAR",_xlfn.XLOOKUP(A4007,Rotación!$A:$A,Rotación!$O:$O,0,0,-1),"")))),"")</f>
        <v>6815000</v>
      </c>
      <c r="J4007" s="13">
        <f>IFERROR(IF($F4007="ALTA",$D4007*0.94,
IF($F4007="MEDIA",$D4007*0.9,
IF($F4007="BAJA",$D4007*0.85,
IF($F4007="LIQUIDAR",_xlfn.XLOOKUP(A4007,Rotación!$A:$A,Rotación!$O:$O,0,0,-1),"")))),"")</f>
        <v>6525000</v>
      </c>
      <c r="K4007" s="13" t="str">
        <f>_xlfn.XLOOKUP(A4007,Rotación!$A:$A,Rotación!$P:$P,"",0,-1)</f>
        <v/>
      </c>
      <c r="L4007" s="25" t="e">
        <f t="shared" si="254"/>
        <v>#VALUE!</v>
      </c>
      <c r="M4007" s="26">
        <f t="shared" si="255"/>
        <v>0.77241379310344827</v>
      </c>
    </row>
    <row r="4008" spans="1:13" x14ac:dyDescent="0.3">
      <c r="A4008" t="s">
        <v>11595</v>
      </c>
      <c r="B4008" t="s">
        <v>313</v>
      </c>
      <c r="C4008" t="s">
        <v>313</v>
      </c>
      <c r="D4008">
        <v>14000000</v>
      </c>
      <c r="E4008">
        <v>12000000</v>
      </c>
      <c r="F4008" t="s">
        <v>4033</v>
      </c>
      <c r="G4008" s="13">
        <f>IFERROR(IF($F4008="ALTA",$D4008*1.03,
IF($F4008="MEDIA",$D4008*1,
IF($F4008="BAJA",$D4008*0.92,
IF($F4008="LIQUIDAR",_xlfn.XLOOKUP(A4008,Rotación!$A:$A,Rotación!$O:$O,0,0,-1),"")))),"")</f>
        <v>14000000</v>
      </c>
      <c r="H4008" s="13">
        <f>IFERROR(IF($F4008="ALTA",$D4008*1,
IF($F4008="MEDIA",$D4008*0.97,
IF($F4008="BAJA",$D4008*0.9,
IF($F4008="LIQUIDAR",_xlfn.XLOOKUP(A4008,Rotación!$A:$A,Rotación!$O:$O,0,0,-1),"")))),"")</f>
        <v>13580000</v>
      </c>
      <c r="I4008" s="13">
        <f>IFERROR(IF($F4008="ALTA",$D4008*0.97,
IF($F4008="MEDIA",$D4008*0.94,
IF($F4008="BAJA",$D4008*0.87,
IF($F4008="LIQUIDAR",_xlfn.XLOOKUP(A4008,Rotación!$A:$A,Rotación!$O:$O,0,0,-1),"")))),"")</f>
        <v>13160000</v>
      </c>
      <c r="J4008" s="13">
        <f>IFERROR(IF($F4008="ALTA",$D4008*0.94,
IF($F4008="MEDIA",$D4008*0.9,
IF($F4008="BAJA",$D4008*0.85,
IF($F4008="LIQUIDAR",_xlfn.XLOOKUP(A4008,Rotación!$A:$A,Rotación!$O:$O,0,0,-1),"")))),"")</f>
        <v>12600000</v>
      </c>
      <c r="K4008" s="13" t="str">
        <f>_xlfn.XLOOKUP(A4008,Rotación!$A:$A,Rotación!$P:$P,"",0,-1)</f>
        <v/>
      </c>
      <c r="L4008" s="25" t="e">
        <f t="shared" si="254"/>
        <v>#VALUE!</v>
      </c>
      <c r="M4008" s="26">
        <f t="shared" si="255"/>
        <v>0.8571428571428571</v>
      </c>
    </row>
    <row r="4009" spans="1:13" x14ac:dyDescent="0.3">
      <c r="A4009" t="s">
        <v>11596</v>
      </c>
      <c r="B4009" t="s">
        <v>313</v>
      </c>
      <c r="C4009" t="s">
        <v>313</v>
      </c>
      <c r="D4009">
        <v>7900000</v>
      </c>
      <c r="E4009">
        <v>6400000</v>
      </c>
      <c r="F4009" t="s">
        <v>4033</v>
      </c>
      <c r="G4009" s="13">
        <f>IFERROR(IF($F4009="ALTA",$D4009*1.03,
IF($F4009="MEDIA",$D4009*1,
IF($F4009="BAJA",$D4009*0.92,
IF($F4009="LIQUIDAR",_xlfn.XLOOKUP(A4009,Rotación!$A:$A,Rotación!$O:$O,0,0,-1),"")))),"")</f>
        <v>7900000</v>
      </c>
      <c r="H4009" s="13">
        <f>IFERROR(IF($F4009="ALTA",$D4009*1,
IF($F4009="MEDIA",$D4009*0.97,
IF($F4009="BAJA",$D4009*0.9,
IF($F4009="LIQUIDAR",_xlfn.XLOOKUP(A4009,Rotación!$A:$A,Rotación!$O:$O,0,0,-1),"")))),"")</f>
        <v>7663000</v>
      </c>
      <c r="I4009" s="13">
        <f>IFERROR(IF($F4009="ALTA",$D4009*0.97,
IF($F4009="MEDIA",$D4009*0.94,
IF($F4009="BAJA",$D4009*0.87,
IF($F4009="LIQUIDAR",_xlfn.XLOOKUP(A4009,Rotación!$A:$A,Rotación!$O:$O,0,0,-1),"")))),"")</f>
        <v>7426000</v>
      </c>
      <c r="J4009" s="13">
        <f>IFERROR(IF($F4009="ALTA",$D4009*0.94,
IF($F4009="MEDIA",$D4009*0.9,
IF($F4009="BAJA",$D4009*0.85,
IF($F4009="LIQUIDAR",_xlfn.XLOOKUP(A4009,Rotación!$A:$A,Rotación!$O:$O,0,0,-1),"")))),"")</f>
        <v>7110000</v>
      </c>
      <c r="K4009" s="13" t="str">
        <f>_xlfn.XLOOKUP(A4009,Rotación!$A:$A,Rotación!$P:$P,"",0,-1)</f>
        <v/>
      </c>
      <c r="L4009" s="25" t="e">
        <f t="shared" si="254"/>
        <v>#VALUE!</v>
      </c>
      <c r="M4009" s="26">
        <f t="shared" si="255"/>
        <v>0.810126582278481</v>
      </c>
    </row>
    <row r="4010" spans="1:13" x14ac:dyDescent="0.3">
      <c r="A4010" t="s">
        <v>11597</v>
      </c>
      <c r="B4010" t="s">
        <v>313</v>
      </c>
      <c r="C4010" t="s">
        <v>313</v>
      </c>
      <c r="D4010">
        <v>22900000</v>
      </c>
      <c r="E4010">
        <v>18400000</v>
      </c>
      <c r="F4010" t="s">
        <v>5391</v>
      </c>
      <c r="G4010" s="13">
        <f>IFERROR(IF($F4010="ALTA",$D4010*1.03,
IF($F4010="MEDIA",$D4010*1,
IF($F4010="BAJA",$D4010*0.92,
IF($F4010="LIQUIDAR",_xlfn.XLOOKUP(A4010,Rotación!$A:$A,Rotación!$O:$O,0,0,-1),"")))),"")</f>
        <v>21068000</v>
      </c>
      <c r="H4010" s="13">
        <f>IFERROR(IF($F4010="ALTA",$D4010*1,
IF($F4010="MEDIA",$D4010*0.97,
IF($F4010="BAJA",$D4010*0.9,
IF($F4010="LIQUIDAR",_xlfn.XLOOKUP(A4010,Rotación!$A:$A,Rotación!$O:$O,0,0,-1),"")))),"")</f>
        <v>20610000</v>
      </c>
      <c r="I4010" s="13">
        <f>IFERROR(IF($F4010="ALTA",$D4010*0.97,
IF($F4010="MEDIA",$D4010*0.94,
IF($F4010="BAJA",$D4010*0.87,
IF($F4010="LIQUIDAR",_xlfn.XLOOKUP(A4010,Rotación!$A:$A,Rotación!$O:$O,0,0,-1),"")))),"")</f>
        <v>19923000</v>
      </c>
      <c r="J4010" s="13">
        <f>IFERROR(IF($F4010="ALTA",$D4010*0.94,
IF($F4010="MEDIA",$D4010*0.9,
IF($F4010="BAJA",$D4010*0.85,
IF($F4010="LIQUIDAR",_xlfn.XLOOKUP(A4010,Rotación!$A:$A,Rotación!$O:$O,0,0,-1),"")))),"")</f>
        <v>19465000</v>
      </c>
      <c r="K4010" s="13" t="str">
        <f>_xlfn.XLOOKUP(A4010,Rotación!$A:$A,Rotación!$P:$P,"",0,-1)</f>
        <v/>
      </c>
      <c r="L4010" s="25" t="e">
        <f t="shared" si="254"/>
        <v>#VALUE!</v>
      </c>
      <c r="M4010" s="26">
        <f t="shared" si="255"/>
        <v>0.80349344978165937</v>
      </c>
    </row>
    <row r="4011" spans="1:13" x14ac:dyDescent="0.3">
      <c r="A4011" t="s">
        <v>11598</v>
      </c>
      <c r="B4011" t="s">
        <v>313</v>
      </c>
      <c r="C4011" t="s">
        <v>313</v>
      </c>
      <c r="D4011">
        <v>15600000</v>
      </c>
      <c r="E4011">
        <v>12500000</v>
      </c>
      <c r="F4011" t="s">
        <v>5391</v>
      </c>
      <c r="G4011" s="13">
        <f>IFERROR(IF($F4011="ALTA",$D4011*1.03,
IF($F4011="MEDIA",$D4011*1,
IF($F4011="BAJA",$D4011*0.92,
IF($F4011="LIQUIDAR",_xlfn.XLOOKUP(A4011,Rotación!$A:$A,Rotación!$O:$O,0,0,-1),"")))),"")</f>
        <v>14352000</v>
      </c>
      <c r="H4011" s="13">
        <f>IFERROR(IF($F4011="ALTA",$D4011*1,
IF($F4011="MEDIA",$D4011*0.97,
IF($F4011="BAJA",$D4011*0.9,
IF($F4011="LIQUIDAR",_xlfn.XLOOKUP(A4011,Rotación!$A:$A,Rotación!$O:$O,0,0,-1),"")))),"")</f>
        <v>14040000</v>
      </c>
      <c r="I4011" s="13">
        <f>IFERROR(IF($F4011="ALTA",$D4011*0.97,
IF($F4011="MEDIA",$D4011*0.94,
IF($F4011="BAJA",$D4011*0.87,
IF($F4011="LIQUIDAR",_xlfn.XLOOKUP(A4011,Rotación!$A:$A,Rotación!$O:$O,0,0,-1),"")))),"")</f>
        <v>13572000</v>
      </c>
      <c r="J4011" s="13">
        <f>IFERROR(IF($F4011="ALTA",$D4011*0.94,
IF($F4011="MEDIA",$D4011*0.9,
IF($F4011="BAJA",$D4011*0.85,
IF($F4011="LIQUIDAR",_xlfn.XLOOKUP(A4011,Rotación!$A:$A,Rotación!$O:$O,0,0,-1),"")))),"")</f>
        <v>13260000</v>
      </c>
      <c r="K4011" s="13" t="str">
        <f>_xlfn.XLOOKUP(A4011,Rotación!$A:$A,Rotación!$P:$P,"",0,-1)</f>
        <v/>
      </c>
      <c r="L4011" s="25" t="e">
        <f t="shared" si="254"/>
        <v>#VALUE!</v>
      </c>
      <c r="M4011" s="26">
        <f t="shared" si="255"/>
        <v>0.80128205128205132</v>
      </c>
    </row>
    <row r="4012" spans="1:13" x14ac:dyDescent="0.3">
      <c r="A4012" t="s">
        <v>11599</v>
      </c>
      <c r="B4012" t="s">
        <v>313</v>
      </c>
      <c r="C4012" t="s">
        <v>313</v>
      </c>
      <c r="D4012">
        <v>15900000</v>
      </c>
      <c r="E4012">
        <v>12900000</v>
      </c>
      <c r="F4012" t="s">
        <v>5391</v>
      </c>
      <c r="G4012" s="13">
        <f>IFERROR(IF($F4012="ALTA",$D4012*1.03,
IF($F4012="MEDIA",$D4012*1,
IF($F4012="BAJA",$D4012*0.92,
IF($F4012="LIQUIDAR",_xlfn.XLOOKUP(A4012,Rotación!$A:$A,Rotación!$O:$O,0,0,-1),"")))),"")</f>
        <v>14628000</v>
      </c>
      <c r="H4012" s="13">
        <f>IFERROR(IF($F4012="ALTA",$D4012*1,
IF($F4012="MEDIA",$D4012*0.97,
IF($F4012="BAJA",$D4012*0.9,
IF($F4012="LIQUIDAR",_xlfn.XLOOKUP(A4012,Rotación!$A:$A,Rotación!$O:$O,0,0,-1),"")))),"")</f>
        <v>14310000</v>
      </c>
      <c r="I4012" s="13">
        <f>IFERROR(IF($F4012="ALTA",$D4012*0.97,
IF($F4012="MEDIA",$D4012*0.94,
IF($F4012="BAJA",$D4012*0.87,
IF($F4012="LIQUIDAR",_xlfn.XLOOKUP(A4012,Rotación!$A:$A,Rotación!$O:$O,0,0,-1),"")))),"")</f>
        <v>13833000</v>
      </c>
      <c r="J4012" s="13">
        <f>IFERROR(IF($F4012="ALTA",$D4012*0.94,
IF($F4012="MEDIA",$D4012*0.9,
IF($F4012="BAJA",$D4012*0.85,
IF($F4012="LIQUIDAR",_xlfn.XLOOKUP(A4012,Rotación!$A:$A,Rotación!$O:$O,0,0,-1),"")))),"")</f>
        <v>13515000</v>
      </c>
      <c r="K4012" s="13" t="str">
        <f>_xlfn.XLOOKUP(A4012,Rotación!$A:$A,Rotación!$P:$P,"",0,-1)</f>
        <v/>
      </c>
      <c r="L4012" s="25" t="e">
        <f t="shared" si="254"/>
        <v>#VALUE!</v>
      </c>
      <c r="M4012" s="26">
        <f t="shared" si="255"/>
        <v>0.81132075471698117</v>
      </c>
    </row>
    <row r="4013" spans="1:13" x14ac:dyDescent="0.3">
      <c r="A4013" t="s">
        <v>11600</v>
      </c>
      <c r="B4013" t="s">
        <v>313</v>
      </c>
      <c r="C4013" t="s">
        <v>313</v>
      </c>
      <c r="D4013">
        <v>16200000</v>
      </c>
      <c r="E4013">
        <v>11900000</v>
      </c>
      <c r="F4013" t="s">
        <v>5391</v>
      </c>
      <c r="G4013" s="13">
        <f>IFERROR(IF($F4013="ALTA",$D4013*1.03,
IF($F4013="MEDIA",$D4013*1,
IF($F4013="BAJA",$D4013*0.92,
IF($F4013="LIQUIDAR",_xlfn.XLOOKUP(A4013,Rotación!$A:$A,Rotación!$O:$O,0,0,-1),"")))),"")</f>
        <v>14904000</v>
      </c>
      <c r="H4013" s="13">
        <f>IFERROR(IF($F4013="ALTA",$D4013*1,
IF($F4013="MEDIA",$D4013*0.97,
IF($F4013="BAJA",$D4013*0.9,
IF($F4013="LIQUIDAR",_xlfn.XLOOKUP(A4013,Rotación!$A:$A,Rotación!$O:$O,0,0,-1),"")))),"")</f>
        <v>14580000</v>
      </c>
      <c r="I4013" s="13">
        <f>IFERROR(IF($F4013="ALTA",$D4013*0.97,
IF($F4013="MEDIA",$D4013*0.94,
IF($F4013="BAJA",$D4013*0.87,
IF($F4013="LIQUIDAR",_xlfn.XLOOKUP(A4013,Rotación!$A:$A,Rotación!$O:$O,0,0,-1),"")))),"")</f>
        <v>14094000</v>
      </c>
      <c r="J4013" s="13">
        <f>IFERROR(IF($F4013="ALTA",$D4013*0.94,
IF($F4013="MEDIA",$D4013*0.9,
IF($F4013="BAJA",$D4013*0.85,
IF($F4013="LIQUIDAR",_xlfn.XLOOKUP(A4013,Rotación!$A:$A,Rotación!$O:$O,0,0,-1),"")))),"")</f>
        <v>13770000</v>
      </c>
      <c r="K4013" s="13" t="str">
        <f>_xlfn.XLOOKUP(A4013,Rotación!$A:$A,Rotación!$P:$P,"",0,-1)</f>
        <v/>
      </c>
      <c r="L4013" s="25" t="e">
        <f t="shared" si="254"/>
        <v>#VALUE!</v>
      </c>
      <c r="M4013" s="26">
        <f t="shared" si="255"/>
        <v>0.73456790123456794</v>
      </c>
    </row>
    <row r="4014" spans="1:13" x14ac:dyDescent="0.3">
      <c r="A4014" t="s">
        <v>11601</v>
      </c>
      <c r="B4014" t="s">
        <v>313</v>
      </c>
      <c r="C4014" t="s">
        <v>313</v>
      </c>
      <c r="D4014">
        <v>6450000</v>
      </c>
      <c r="E4014">
        <v>5150000</v>
      </c>
      <c r="F4014" t="s">
        <v>5391</v>
      </c>
      <c r="G4014" s="13">
        <f>IFERROR(IF($F4014="ALTA",$D4014*1.03,
IF($F4014="MEDIA",$D4014*1,
IF($F4014="BAJA",$D4014*0.92,
IF($F4014="LIQUIDAR",_xlfn.XLOOKUP(A4014,Rotación!$A:$A,Rotación!$O:$O,0,0,-1),"")))),"")</f>
        <v>5934000</v>
      </c>
      <c r="H4014" s="13">
        <f>IFERROR(IF($F4014="ALTA",$D4014*1,
IF($F4014="MEDIA",$D4014*0.97,
IF($F4014="BAJA",$D4014*0.9,
IF($F4014="LIQUIDAR",_xlfn.XLOOKUP(A4014,Rotación!$A:$A,Rotación!$O:$O,0,0,-1),"")))),"")</f>
        <v>5805000</v>
      </c>
      <c r="I4014" s="13">
        <f>IFERROR(IF($F4014="ALTA",$D4014*0.97,
IF($F4014="MEDIA",$D4014*0.94,
IF($F4014="BAJA",$D4014*0.87,
IF($F4014="LIQUIDAR",_xlfn.XLOOKUP(A4014,Rotación!$A:$A,Rotación!$O:$O,0,0,-1),"")))),"")</f>
        <v>5611500</v>
      </c>
      <c r="J4014" s="13">
        <f>IFERROR(IF($F4014="ALTA",$D4014*0.94,
IF($F4014="MEDIA",$D4014*0.9,
IF($F4014="BAJA",$D4014*0.85,
IF($F4014="LIQUIDAR",_xlfn.XLOOKUP(A4014,Rotación!$A:$A,Rotación!$O:$O,0,0,-1),"")))),"")</f>
        <v>5482500</v>
      </c>
      <c r="K4014" s="13" t="str">
        <f>_xlfn.XLOOKUP(A4014,Rotación!$A:$A,Rotación!$P:$P,"",0,-1)</f>
        <v/>
      </c>
      <c r="L4014" s="25" t="e">
        <f t="shared" si="254"/>
        <v>#VALUE!</v>
      </c>
      <c r="M4014" s="26">
        <f t="shared" si="255"/>
        <v>0.79844961240310075</v>
      </c>
    </row>
    <row r="4015" spans="1:13" x14ac:dyDescent="0.3">
      <c r="A4015" t="s">
        <v>11602</v>
      </c>
      <c r="B4015" t="s">
        <v>313</v>
      </c>
      <c r="C4015" t="s">
        <v>313</v>
      </c>
      <c r="D4015">
        <v>9700000</v>
      </c>
      <c r="E4015">
        <v>7600000</v>
      </c>
      <c r="F4015" t="s">
        <v>5391</v>
      </c>
      <c r="G4015" s="13">
        <f>IFERROR(IF($F4015="ALTA",$D4015*1.03,
IF($F4015="MEDIA",$D4015*1,
IF($F4015="BAJA",$D4015*0.92,
IF($F4015="LIQUIDAR",_xlfn.XLOOKUP(A4015,Rotación!$A:$A,Rotación!$O:$O,0,0,-1),"")))),"")</f>
        <v>8924000</v>
      </c>
      <c r="H4015" s="13">
        <f>IFERROR(IF($F4015="ALTA",$D4015*1,
IF($F4015="MEDIA",$D4015*0.97,
IF($F4015="BAJA",$D4015*0.9,
IF($F4015="LIQUIDAR",_xlfn.XLOOKUP(A4015,Rotación!$A:$A,Rotación!$O:$O,0,0,-1),"")))),"")</f>
        <v>8730000</v>
      </c>
      <c r="I4015" s="13">
        <f>IFERROR(IF($F4015="ALTA",$D4015*0.97,
IF($F4015="MEDIA",$D4015*0.94,
IF($F4015="BAJA",$D4015*0.87,
IF($F4015="LIQUIDAR",_xlfn.XLOOKUP(A4015,Rotación!$A:$A,Rotación!$O:$O,0,0,-1),"")))),"")</f>
        <v>8439000</v>
      </c>
      <c r="J4015" s="13">
        <f>IFERROR(IF($F4015="ALTA",$D4015*0.94,
IF($F4015="MEDIA",$D4015*0.9,
IF($F4015="BAJA",$D4015*0.85,
IF($F4015="LIQUIDAR",_xlfn.XLOOKUP(A4015,Rotación!$A:$A,Rotación!$O:$O,0,0,-1),"")))),"")</f>
        <v>8245000</v>
      </c>
      <c r="K4015" s="13" t="str">
        <f>_xlfn.XLOOKUP(A4015,Rotación!$A:$A,Rotación!$P:$P,"",0,-1)</f>
        <v/>
      </c>
      <c r="L4015" s="25" t="e">
        <f t="shared" si="254"/>
        <v>#VALUE!</v>
      </c>
      <c r="M4015" s="26">
        <f t="shared" si="255"/>
        <v>0.78350515463917525</v>
      </c>
    </row>
    <row r="4016" spans="1:13" x14ac:dyDescent="0.3">
      <c r="A4016" t="s">
        <v>11603</v>
      </c>
      <c r="B4016" t="s">
        <v>313</v>
      </c>
      <c r="C4016" t="s">
        <v>313</v>
      </c>
      <c r="D4016">
        <v>19700000</v>
      </c>
      <c r="E4016">
        <v>15300000</v>
      </c>
      <c r="F4016" t="s">
        <v>5391</v>
      </c>
      <c r="G4016" s="13">
        <f>IFERROR(IF($F4016="ALTA",$D4016*1.03,
IF($F4016="MEDIA",$D4016*1,
IF($F4016="BAJA",$D4016*0.92,
IF($F4016="LIQUIDAR",_xlfn.XLOOKUP(A4016,Rotación!$A:$A,Rotación!$O:$O,0,0,-1),"")))),"")</f>
        <v>18124000</v>
      </c>
      <c r="H4016" s="13">
        <f>IFERROR(IF($F4016="ALTA",$D4016*1,
IF($F4016="MEDIA",$D4016*0.97,
IF($F4016="BAJA",$D4016*0.9,
IF($F4016="LIQUIDAR",_xlfn.XLOOKUP(A4016,Rotación!$A:$A,Rotación!$O:$O,0,0,-1),"")))),"")</f>
        <v>17730000</v>
      </c>
      <c r="I4016" s="13">
        <f>IFERROR(IF($F4016="ALTA",$D4016*0.97,
IF($F4016="MEDIA",$D4016*0.94,
IF($F4016="BAJA",$D4016*0.87,
IF($F4016="LIQUIDAR",_xlfn.XLOOKUP(A4016,Rotación!$A:$A,Rotación!$O:$O,0,0,-1),"")))),"")</f>
        <v>17139000</v>
      </c>
      <c r="J4016" s="13">
        <f>IFERROR(IF($F4016="ALTA",$D4016*0.94,
IF($F4016="MEDIA",$D4016*0.9,
IF($F4016="BAJA",$D4016*0.85,
IF($F4016="LIQUIDAR",_xlfn.XLOOKUP(A4016,Rotación!$A:$A,Rotación!$O:$O,0,0,-1),"")))),"")</f>
        <v>16745000</v>
      </c>
      <c r="K4016" s="13" t="str">
        <f>_xlfn.XLOOKUP(A4016,Rotación!$A:$A,Rotación!$P:$P,"",0,-1)</f>
        <v/>
      </c>
      <c r="L4016" s="25" t="e">
        <f t="shared" si="254"/>
        <v>#VALUE!</v>
      </c>
      <c r="M4016" s="26">
        <f t="shared" si="255"/>
        <v>0.7766497461928934</v>
      </c>
    </row>
    <row r="4017" spans="1:13" x14ac:dyDescent="0.3">
      <c r="A4017" t="s">
        <v>11604</v>
      </c>
      <c r="B4017" t="s">
        <v>313</v>
      </c>
      <c r="C4017" t="s">
        <v>313</v>
      </c>
      <c r="D4017">
        <v>9700000</v>
      </c>
      <c r="E4017">
        <v>7150000</v>
      </c>
      <c r="F4017" t="s">
        <v>5391</v>
      </c>
      <c r="G4017" s="13">
        <f>IFERROR(IF($F4017="ALTA",$D4017*1.03,
IF($F4017="MEDIA",$D4017*1,
IF($F4017="BAJA",$D4017*0.92,
IF($F4017="LIQUIDAR",_xlfn.XLOOKUP(A4017,Rotación!$A:$A,Rotación!$O:$O,0,0,-1),"")))),"")</f>
        <v>8924000</v>
      </c>
      <c r="H4017" s="13">
        <f>IFERROR(IF($F4017="ALTA",$D4017*1,
IF($F4017="MEDIA",$D4017*0.97,
IF($F4017="BAJA",$D4017*0.9,
IF($F4017="LIQUIDAR",_xlfn.XLOOKUP(A4017,Rotación!$A:$A,Rotación!$O:$O,0,0,-1),"")))),"")</f>
        <v>8730000</v>
      </c>
      <c r="I4017" s="13">
        <f>IFERROR(IF($F4017="ALTA",$D4017*0.97,
IF($F4017="MEDIA",$D4017*0.94,
IF($F4017="BAJA",$D4017*0.87,
IF($F4017="LIQUIDAR",_xlfn.XLOOKUP(A4017,Rotación!$A:$A,Rotación!$O:$O,0,0,-1),"")))),"")</f>
        <v>8439000</v>
      </c>
      <c r="J4017" s="13">
        <f>IFERROR(IF($F4017="ALTA",$D4017*0.94,
IF($F4017="MEDIA",$D4017*0.9,
IF($F4017="BAJA",$D4017*0.85,
IF($F4017="LIQUIDAR",_xlfn.XLOOKUP(A4017,Rotación!$A:$A,Rotación!$O:$O,0,0,-1),"")))),"")</f>
        <v>8245000</v>
      </c>
      <c r="K4017" s="13" t="str">
        <f>_xlfn.XLOOKUP(A4017,Rotación!$A:$A,Rotación!$P:$P,"",0,-1)</f>
        <v/>
      </c>
      <c r="L4017" s="25" t="e">
        <f t="shared" si="254"/>
        <v>#VALUE!</v>
      </c>
      <c r="M4017" s="26">
        <f t="shared" si="255"/>
        <v>0.73711340206185572</v>
      </c>
    </row>
    <row r="4018" spans="1:13" x14ac:dyDescent="0.3">
      <c r="A4018" t="s">
        <v>11605</v>
      </c>
      <c r="B4018" t="s">
        <v>313</v>
      </c>
      <c r="C4018" t="s">
        <v>313</v>
      </c>
      <c r="D4018">
        <v>21800000</v>
      </c>
      <c r="E4018">
        <v>17000000</v>
      </c>
      <c r="F4018" t="s">
        <v>5391</v>
      </c>
      <c r="G4018" s="13">
        <f>IFERROR(IF($F4018="ALTA",$D4018*1.03,
IF($F4018="MEDIA",$D4018*1,
IF($F4018="BAJA",$D4018*0.92,
IF($F4018="LIQUIDAR",_xlfn.XLOOKUP(A4018,Rotación!$A:$A,Rotación!$O:$O,0,0,-1),"")))),"")</f>
        <v>20056000</v>
      </c>
      <c r="H4018" s="13">
        <f>IFERROR(IF($F4018="ALTA",$D4018*1,
IF($F4018="MEDIA",$D4018*0.97,
IF($F4018="BAJA",$D4018*0.9,
IF($F4018="LIQUIDAR",_xlfn.XLOOKUP(A4018,Rotación!$A:$A,Rotación!$O:$O,0,0,-1),"")))),"")</f>
        <v>19620000</v>
      </c>
      <c r="I4018" s="13">
        <f>IFERROR(IF($F4018="ALTA",$D4018*0.97,
IF($F4018="MEDIA",$D4018*0.94,
IF($F4018="BAJA",$D4018*0.87,
IF($F4018="LIQUIDAR",_xlfn.XLOOKUP(A4018,Rotación!$A:$A,Rotación!$O:$O,0,0,-1),"")))),"")</f>
        <v>18966000</v>
      </c>
      <c r="J4018" s="13">
        <f>IFERROR(IF($F4018="ALTA",$D4018*0.94,
IF($F4018="MEDIA",$D4018*0.9,
IF($F4018="BAJA",$D4018*0.85,
IF($F4018="LIQUIDAR",_xlfn.XLOOKUP(A4018,Rotación!$A:$A,Rotación!$O:$O,0,0,-1),"")))),"")</f>
        <v>18530000</v>
      </c>
      <c r="K4018" s="13" t="str">
        <f>_xlfn.XLOOKUP(A4018,Rotación!$A:$A,Rotación!$P:$P,"",0,-1)</f>
        <v/>
      </c>
      <c r="L4018" s="25" t="e">
        <f t="shared" si="254"/>
        <v>#VALUE!</v>
      </c>
      <c r="M4018" s="26">
        <f t="shared" si="255"/>
        <v>0.77981651376146788</v>
      </c>
    </row>
    <row r="4019" spans="1:13" x14ac:dyDescent="0.3">
      <c r="A4019" t="s">
        <v>11395</v>
      </c>
      <c r="B4019" t="s">
        <v>313</v>
      </c>
      <c r="C4019" t="s">
        <v>313</v>
      </c>
      <c r="D4019">
        <v>28000000</v>
      </c>
      <c r="E4019">
        <v>33784100</v>
      </c>
      <c r="F4019" t="s">
        <v>5391</v>
      </c>
      <c r="G4019" s="13">
        <f>IFERROR(IF($F4019="ALTA",$D4019*1.03,
IF($F4019="MEDIA",$D4019*1,
IF($F4019="BAJA",$D4019*0.92,
IF($F4019="LIQUIDAR",_xlfn.XLOOKUP(A4019,Rotación!$A:$A,Rotación!$O:$O,0,0,-1),"")))),"")</f>
        <v>25760000</v>
      </c>
      <c r="H4019" s="13">
        <f>IFERROR(IF($F4019="ALTA",$D4019*1,
IF($F4019="MEDIA",$D4019*0.97,
IF($F4019="BAJA",$D4019*0.9,
IF($F4019="LIQUIDAR",_xlfn.XLOOKUP(A4019,Rotación!$A:$A,Rotación!$O:$O,0,0,-1),"")))),"")</f>
        <v>25200000</v>
      </c>
      <c r="I4019" s="13">
        <f>IFERROR(IF($F4019="ALTA",$D4019*0.97,
IF($F4019="MEDIA",$D4019*0.94,
IF($F4019="BAJA",$D4019*0.87,
IF($F4019="LIQUIDAR",_xlfn.XLOOKUP(A4019,Rotación!$A:$A,Rotación!$O:$O,0,0,-1),"")))),"")</f>
        <v>24360000</v>
      </c>
      <c r="J4019" s="13">
        <f>IFERROR(IF($F4019="ALTA",$D4019*0.94,
IF($F4019="MEDIA",$D4019*0.9,
IF($F4019="BAJA",$D4019*0.85,
IF($F4019="LIQUIDAR",_xlfn.XLOOKUP(A4019,Rotación!$A:$A,Rotación!$O:$O,0,0,-1),"")))),"")</f>
        <v>23800000</v>
      </c>
      <c r="K4019" s="13" t="str">
        <f>_xlfn.XLOOKUP(A4019,Rotación!$A:$A,Rotación!$P:$P,"",0,-1)</f>
        <v/>
      </c>
      <c r="L4019" s="25" t="e">
        <f t="shared" si="254"/>
        <v>#VALUE!</v>
      </c>
      <c r="M4019" s="26">
        <f t="shared" si="255"/>
        <v>1.206575</v>
      </c>
    </row>
    <row r="4020" spans="1:13" x14ac:dyDescent="0.3">
      <c r="A4020" t="s">
        <v>11606</v>
      </c>
      <c r="B4020" t="s">
        <v>313</v>
      </c>
      <c r="C4020" t="s">
        <v>313</v>
      </c>
      <c r="D4020">
        <v>16000000</v>
      </c>
      <c r="E4020">
        <v>13000000</v>
      </c>
      <c r="F4020" t="s">
        <v>5391</v>
      </c>
      <c r="G4020" s="13">
        <f>IFERROR(IF($F4020="ALTA",$D4020*1.03,
IF($F4020="MEDIA",$D4020*1,
IF($F4020="BAJA",$D4020*0.92,
IF($F4020="LIQUIDAR",_xlfn.XLOOKUP(A4020,Rotación!$A:$A,Rotación!$O:$O,0,0,-1),"")))),"")</f>
        <v>14720000</v>
      </c>
      <c r="H4020" s="13">
        <f>IFERROR(IF($F4020="ALTA",$D4020*1,
IF($F4020="MEDIA",$D4020*0.97,
IF($F4020="BAJA",$D4020*0.9,
IF($F4020="LIQUIDAR",_xlfn.XLOOKUP(A4020,Rotación!$A:$A,Rotación!$O:$O,0,0,-1),"")))),"")</f>
        <v>14400000</v>
      </c>
      <c r="I4020" s="13">
        <f>IFERROR(IF($F4020="ALTA",$D4020*0.97,
IF($F4020="MEDIA",$D4020*0.94,
IF($F4020="BAJA",$D4020*0.87,
IF($F4020="LIQUIDAR",_xlfn.XLOOKUP(A4020,Rotación!$A:$A,Rotación!$O:$O,0,0,-1),"")))),"")</f>
        <v>13920000</v>
      </c>
      <c r="J4020" s="13">
        <f>IFERROR(IF($F4020="ALTA",$D4020*0.94,
IF($F4020="MEDIA",$D4020*0.9,
IF($F4020="BAJA",$D4020*0.85,
IF($F4020="LIQUIDAR",_xlfn.XLOOKUP(A4020,Rotación!$A:$A,Rotación!$O:$O,0,0,-1),"")))),"")</f>
        <v>13600000</v>
      </c>
      <c r="K4020" s="13" t="str">
        <f>_xlfn.XLOOKUP(A4020,Rotación!$A:$A,Rotación!$P:$P,"",0,-1)</f>
        <v/>
      </c>
      <c r="L4020" s="25" t="e">
        <f t="shared" si="254"/>
        <v>#VALUE!</v>
      </c>
      <c r="M4020" s="26">
        <f t="shared" si="255"/>
        <v>0.8125</v>
      </c>
    </row>
    <row r="4021" spans="1:13" x14ac:dyDescent="0.3">
      <c r="A4021" t="s">
        <v>11607</v>
      </c>
      <c r="B4021" t="s">
        <v>313</v>
      </c>
      <c r="C4021" t="s">
        <v>313</v>
      </c>
      <c r="D4021">
        <v>10800000</v>
      </c>
      <c r="E4021">
        <v>8300000</v>
      </c>
      <c r="F4021" t="s">
        <v>5391</v>
      </c>
      <c r="G4021" s="13">
        <f>IFERROR(IF($F4021="ALTA",$D4021*1.03,
IF($F4021="MEDIA",$D4021*1,
IF($F4021="BAJA",$D4021*0.92,
IF($F4021="LIQUIDAR",_xlfn.XLOOKUP(A4021,Rotación!$A:$A,Rotación!$O:$O,0,0,-1),"")))),"")</f>
        <v>9936000</v>
      </c>
      <c r="H4021" s="13">
        <f>IFERROR(IF($F4021="ALTA",$D4021*1,
IF($F4021="MEDIA",$D4021*0.97,
IF($F4021="BAJA",$D4021*0.9,
IF($F4021="LIQUIDAR",_xlfn.XLOOKUP(A4021,Rotación!$A:$A,Rotación!$O:$O,0,0,-1),"")))),"")</f>
        <v>9720000</v>
      </c>
      <c r="I4021" s="13">
        <f>IFERROR(IF($F4021="ALTA",$D4021*0.97,
IF($F4021="MEDIA",$D4021*0.94,
IF($F4021="BAJA",$D4021*0.87,
IF($F4021="LIQUIDAR",_xlfn.XLOOKUP(A4021,Rotación!$A:$A,Rotación!$O:$O,0,0,-1),"")))),"")</f>
        <v>9396000</v>
      </c>
      <c r="J4021" s="13">
        <f>IFERROR(IF($F4021="ALTA",$D4021*0.94,
IF($F4021="MEDIA",$D4021*0.9,
IF($F4021="BAJA",$D4021*0.85,
IF($F4021="LIQUIDAR",_xlfn.XLOOKUP(A4021,Rotación!$A:$A,Rotación!$O:$O,0,0,-1),"")))),"")</f>
        <v>9180000</v>
      </c>
      <c r="K4021" s="13" t="str">
        <f>_xlfn.XLOOKUP(A4021,Rotación!$A:$A,Rotación!$P:$P,"",0,-1)</f>
        <v/>
      </c>
      <c r="L4021" s="25" t="e">
        <f t="shared" si="254"/>
        <v>#VALUE!</v>
      </c>
      <c r="M4021" s="26">
        <f t="shared" si="255"/>
        <v>0.76851851851851849</v>
      </c>
    </row>
    <row r="4022" spans="1:13" x14ac:dyDescent="0.3">
      <c r="A4022" t="s">
        <v>11608</v>
      </c>
      <c r="B4022" t="s">
        <v>313</v>
      </c>
      <c r="C4022" t="s">
        <v>313</v>
      </c>
      <c r="D4022">
        <v>8800000</v>
      </c>
      <c r="E4022">
        <v>7300000</v>
      </c>
      <c r="F4022" t="s">
        <v>5390</v>
      </c>
      <c r="G4022" s="13">
        <f>IFERROR(IF($F4022="ALTA",$D4022*1.03,
IF($F4022="MEDIA",$D4022*1,
IF($F4022="BAJA",$D4022*0.92,
IF($F4022="LIQUIDAR",_xlfn.XLOOKUP(A4022,Rotación!$A:$A,Rotación!$O:$O,0,0,-1),"")))),"")</f>
        <v>9064000</v>
      </c>
      <c r="H4022" s="13">
        <f>IFERROR(IF($F4022="ALTA",$D4022*1,
IF($F4022="MEDIA",$D4022*0.97,
IF($F4022="BAJA",$D4022*0.9,
IF($F4022="LIQUIDAR",_xlfn.XLOOKUP(A4022,Rotación!$A:$A,Rotación!$O:$O,0,0,-1),"")))),"")</f>
        <v>8800000</v>
      </c>
      <c r="I4022" s="13">
        <f>IFERROR(IF($F4022="ALTA",$D4022*0.97,
IF($F4022="MEDIA",$D4022*0.94,
IF($F4022="BAJA",$D4022*0.87,
IF($F4022="LIQUIDAR",_xlfn.XLOOKUP(A4022,Rotación!$A:$A,Rotación!$O:$O,0,0,-1),"")))),"")</f>
        <v>8536000</v>
      </c>
      <c r="J4022" s="13">
        <f>IFERROR(IF($F4022="ALTA",$D4022*0.94,
IF($F4022="MEDIA",$D4022*0.9,
IF($F4022="BAJA",$D4022*0.85,
IF($F4022="LIQUIDAR",_xlfn.XLOOKUP(A4022,Rotación!$A:$A,Rotación!$O:$O,0,0,-1),"")))),"")</f>
        <v>8271999.9999999991</v>
      </c>
      <c r="K4022" s="13">
        <f>_xlfn.XLOOKUP(A4022,Rotación!$A:$A,Rotación!$P:$P,"",0,-1)</f>
        <v>8790000</v>
      </c>
      <c r="L4022" s="25">
        <f t="shared" ref="L4022:L4085" si="256">K4022-D4022</f>
        <v>-10000</v>
      </c>
      <c r="M4022" s="26">
        <f t="shared" ref="M4022:M4085" si="257">E4022/D4022</f>
        <v>0.82954545454545459</v>
      </c>
    </row>
    <row r="4023" spans="1:13" x14ac:dyDescent="0.3">
      <c r="A4023" t="s">
        <v>11577</v>
      </c>
      <c r="B4023" t="s">
        <v>313</v>
      </c>
      <c r="C4023" t="s">
        <v>313</v>
      </c>
      <c r="D4023">
        <v>20300000</v>
      </c>
      <c r="E4023">
        <v>17500000</v>
      </c>
      <c r="F4023" t="s">
        <v>5390</v>
      </c>
      <c r="G4023" s="13">
        <f>IFERROR(IF($F4023="ALTA",$D4023*1.03,
IF($F4023="MEDIA",$D4023*1,
IF($F4023="BAJA",$D4023*0.92,
IF($F4023="LIQUIDAR",_xlfn.XLOOKUP(A4023,Rotación!$A:$A,Rotación!$O:$O,0,0,-1),"")))),"")</f>
        <v>20909000</v>
      </c>
      <c r="H4023" s="13">
        <f>IFERROR(IF($F4023="ALTA",$D4023*1,
IF($F4023="MEDIA",$D4023*0.97,
IF($F4023="BAJA",$D4023*0.9,
IF($F4023="LIQUIDAR",_xlfn.XLOOKUP(A4023,Rotación!$A:$A,Rotación!$O:$O,0,0,-1),"")))),"")</f>
        <v>20300000</v>
      </c>
      <c r="I4023" s="13">
        <f>IFERROR(IF($F4023="ALTA",$D4023*0.97,
IF($F4023="MEDIA",$D4023*0.94,
IF($F4023="BAJA",$D4023*0.87,
IF($F4023="LIQUIDAR",_xlfn.XLOOKUP(A4023,Rotación!$A:$A,Rotación!$O:$O,0,0,-1),"")))),"")</f>
        <v>19691000</v>
      </c>
      <c r="J4023" s="13">
        <f>IFERROR(IF($F4023="ALTA",$D4023*0.94,
IF($F4023="MEDIA",$D4023*0.9,
IF($F4023="BAJA",$D4023*0.85,
IF($F4023="LIQUIDAR",_xlfn.XLOOKUP(A4023,Rotación!$A:$A,Rotación!$O:$O,0,0,-1),"")))),"")</f>
        <v>19082000</v>
      </c>
      <c r="K4023" s="13">
        <f>_xlfn.XLOOKUP(A4023,Rotación!$A:$A,Rotación!$P:$P,"",0,-1)</f>
        <v>19990000</v>
      </c>
      <c r="L4023" s="25">
        <f t="shared" si="256"/>
        <v>-310000</v>
      </c>
      <c r="M4023" s="26">
        <f t="shared" si="257"/>
        <v>0.86206896551724133</v>
      </c>
    </row>
    <row r="4024" spans="1:13" x14ac:dyDescent="0.3">
      <c r="A4024" t="s">
        <v>11280</v>
      </c>
      <c r="B4024" t="s">
        <v>313</v>
      </c>
      <c r="C4024" t="s">
        <v>313</v>
      </c>
      <c r="D4024">
        <v>8900000</v>
      </c>
      <c r="E4024">
        <v>7400000</v>
      </c>
      <c r="F4024" t="s">
        <v>5390</v>
      </c>
      <c r="G4024" s="13">
        <f>IFERROR(IF($F4024="ALTA",$D4024*1.03,
IF($F4024="MEDIA",$D4024*1,
IF($F4024="BAJA",$D4024*0.92,
IF($F4024="LIQUIDAR",_xlfn.XLOOKUP(A4024,Rotación!$A:$A,Rotación!$O:$O,0,0,-1),"")))),"")</f>
        <v>9167000</v>
      </c>
      <c r="H4024" s="13">
        <f>IFERROR(IF($F4024="ALTA",$D4024*1,
IF($F4024="MEDIA",$D4024*0.97,
IF($F4024="BAJA",$D4024*0.9,
IF($F4024="LIQUIDAR",_xlfn.XLOOKUP(A4024,Rotación!$A:$A,Rotación!$O:$O,0,0,-1),"")))),"")</f>
        <v>8900000</v>
      </c>
      <c r="I4024" s="13">
        <f>IFERROR(IF($F4024="ALTA",$D4024*0.97,
IF($F4024="MEDIA",$D4024*0.94,
IF($F4024="BAJA",$D4024*0.87,
IF($F4024="LIQUIDAR",_xlfn.XLOOKUP(A4024,Rotación!$A:$A,Rotación!$O:$O,0,0,-1),"")))),"")</f>
        <v>8633000</v>
      </c>
      <c r="J4024" s="13">
        <f>IFERROR(IF($F4024="ALTA",$D4024*0.94,
IF($F4024="MEDIA",$D4024*0.9,
IF($F4024="BAJA",$D4024*0.85,
IF($F4024="LIQUIDAR",_xlfn.XLOOKUP(A4024,Rotación!$A:$A,Rotación!$O:$O,0,0,-1),"")))),"")</f>
        <v>8365999.9999999991</v>
      </c>
      <c r="K4024" s="13" t="str">
        <f>_xlfn.XLOOKUP(A4024,Rotación!$A:$A,Rotación!$P:$P,"",0,-1)</f>
        <v/>
      </c>
      <c r="L4024" s="25" t="e">
        <f t="shared" si="256"/>
        <v>#VALUE!</v>
      </c>
      <c r="M4024" s="26">
        <f t="shared" si="257"/>
        <v>0.8314606741573034</v>
      </c>
    </row>
    <row r="4025" spans="1:13" x14ac:dyDescent="0.3">
      <c r="A4025" t="s">
        <v>11609</v>
      </c>
      <c r="B4025" t="s">
        <v>313</v>
      </c>
      <c r="C4025" t="s">
        <v>313</v>
      </c>
      <c r="D4025">
        <v>14400000</v>
      </c>
      <c r="E4025">
        <v>11700000</v>
      </c>
      <c r="F4025" t="s">
        <v>4033</v>
      </c>
      <c r="G4025" s="13">
        <f>IFERROR(IF($F4025="ALTA",$D4025*1.03,
IF($F4025="MEDIA",$D4025*1,
IF($F4025="BAJA",$D4025*0.92,
IF($F4025="LIQUIDAR",_xlfn.XLOOKUP(A4025,Rotación!$A:$A,Rotación!$O:$O,0,0,-1),"")))),"")</f>
        <v>14400000</v>
      </c>
      <c r="H4025" s="13">
        <f>IFERROR(IF($F4025="ALTA",$D4025*1,
IF($F4025="MEDIA",$D4025*0.97,
IF($F4025="BAJA",$D4025*0.9,
IF($F4025="LIQUIDAR",_xlfn.XLOOKUP(A4025,Rotación!$A:$A,Rotación!$O:$O,0,0,-1),"")))),"")</f>
        <v>13968000</v>
      </c>
      <c r="I4025" s="13">
        <f>IFERROR(IF($F4025="ALTA",$D4025*0.97,
IF($F4025="MEDIA",$D4025*0.94,
IF($F4025="BAJA",$D4025*0.87,
IF($F4025="LIQUIDAR",_xlfn.XLOOKUP(A4025,Rotación!$A:$A,Rotación!$O:$O,0,0,-1),"")))),"")</f>
        <v>13536000</v>
      </c>
      <c r="J4025" s="13">
        <f>IFERROR(IF($F4025="ALTA",$D4025*0.94,
IF($F4025="MEDIA",$D4025*0.9,
IF($F4025="BAJA",$D4025*0.85,
IF($F4025="LIQUIDAR",_xlfn.XLOOKUP(A4025,Rotación!$A:$A,Rotación!$O:$O,0,0,-1),"")))),"")</f>
        <v>12960000</v>
      </c>
      <c r="K4025" s="13">
        <f>_xlfn.XLOOKUP(A4025,Rotación!$A:$A,Rotación!$P:$P,"",0,-1)</f>
        <v>14200000</v>
      </c>
      <c r="L4025" s="25">
        <f t="shared" si="256"/>
        <v>-200000</v>
      </c>
      <c r="M4025" s="26">
        <f t="shared" si="257"/>
        <v>0.8125</v>
      </c>
    </row>
    <row r="4026" spans="1:13" x14ac:dyDescent="0.3">
      <c r="A4026" t="s">
        <v>1034</v>
      </c>
      <c r="B4026" t="s">
        <v>313</v>
      </c>
      <c r="C4026" t="s">
        <v>313</v>
      </c>
      <c r="D4026">
        <v>8100000</v>
      </c>
      <c r="E4026">
        <v>6500000</v>
      </c>
      <c r="F4026" t="s">
        <v>4033</v>
      </c>
      <c r="G4026" s="13">
        <f>IFERROR(IF($F4026="ALTA",$D4026*1.03,
IF($F4026="MEDIA",$D4026*1,
IF($F4026="BAJA",$D4026*0.92,
IF($F4026="LIQUIDAR",_xlfn.XLOOKUP(A4026,Rotación!$A:$A,Rotación!$O:$O,0,0,-1),"")))),"")</f>
        <v>8100000</v>
      </c>
      <c r="H4026" s="13">
        <f>IFERROR(IF($F4026="ALTA",$D4026*1,
IF($F4026="MEDIA",$D4026*0.97,
IF($F4026="BAJA",$D4026*0.9,
IF($F4026="LIQUIDAR",_xlfn.XLOOKUP(A4026,Rotación!$A:$A,Rotación!$O:$O,0,0,-1),"")))),"")</f>
        <v>7857000</v>
      </c>
      <c r="I4026" s="13">
        <f>IFERROR(IF($F4026="ALTA",$D4026*0.97,
IF($F4026="MEDIA",$D4026*0.94,
IF($F4026="BAJA",$D4026*0.87,
IF($F4026="LIQUIDAR",_xlfn.XLOOKUP(A4026,Rotación!$A:$A,Rotación!$O:$O,0,0,-1),"")))),"")</f>
        <v>7614000</v>
      </c>
      <c r="J4026" s="13">
        <f>IFERROR(IF($F4026="ALTA",$D4026*0.94,
IF($F4026="MEDIA",$D4026*0.9,
IF($F4026="BAJA",$D4026*0.85,
IF($F4026="LIQUIDAR",_xlfn.XLOOKUP(A4026,Rotación!$A:$A,Rotación!$O:$O,0,0,-1),"")))),"")</f>
        <v>7290000</v>
      </c>
      <c r="K4026" s="13" t="str">
        <f>_xlfn.XLOOKUP(A4026,Rotación!$A:$A,Rotación!$P:$P,"",0,-1)</f>
        <v/>
      </c>
      <c r="L4026" s="25" t="e">
        <f t="shared" si="256"/>
        <v>#VALUE!</v>
      </c>
      <c r="M4026" s="26">
        <f t="shared" si="257"/>
        <v>0.80246913580246915</v>
      </c>
    </row>
    <row r="4027" spans="1:13" x14ac:dyDescent="0.3">
      <c r="A4027" t="s">
        <v>11610</v>
      </c>
      <c r="B4027" t="s">
        <v>313</v>
      </c>
      <c r="C4027" t="s">
        <v>313</v>
      </c>
      <c r="D4027">
        <v>12600000</v>
      </c>
      <c r="E4027">
        <v>9800000</v>
      </c>
      <c r="F4027" t="s">
        <v>4033</v>
      </c>
      <c r="G4027" s="13">
        <f>IFERROR(IF($F4027="ALTA",$D4027*1.03,
IF($F4027="MEDIA",$D4027*1,
IF($F4027="BAJA",$D4027*0.92,
IF($F4027="LIQUIDAR",_xlfn.XLOOKUP(A4027,Rotación!$A:$A,Rotación!$O:$O,0,0,-1),"")))),"")</f>
        <v>12600000</v>
      </c>
      <c r="H4027" s="13">
        <f>IFERROR(IF($F4027="ALTA",$D4027*1,
IF($F4027="MEDIA",$D4027*0.97,
IF($F4027="BAJA",$D4027*0.9,
IF($F4027="LIQUIDAR",_xlfn.XLOOKUP(A4027,Rotación!$A:$A,Rotación!$O:$O,0,0,-1),"")))),"")</f>
        <v>12222000</v>
      </c>
      <c r="I4027" s="13">
        <f>IFERROR(IF($F4027="ALTA",$D4027*0.97,
IF($F4027="MEDIA",$D4027*0.94,
IF($F4027="BAJA",$D4027*0.87,
IF($F4027="LIQUIDAR",_xlfn.XLOOKUP(A4027,Rotación!$A:$A,Rotación!$O:$O,0,0,-1),"")))),"")</f>
        <v>11844000</v>
      </c>
      <c r="J4027" s="13">
        <f>IFERROR(IF($F4027="ALTA",$D4027*0.94,
IF($F4027="MEDIA",$D4027*0.9,
IF($F4027="BAJA",$D4027*0.85,
IF($F4027="LIQUIDAR",_xlfn.XLOOKUP(A4027,Rotación!$A:$A,Rotación!$O:$O,0,0,-1),"")))),"")</f>
        <v>11340000</v>
      </c>
      <c r="K4027" s="13" t="str">
        <f>_xlfn.XLOOKUP(A4027,Rotación!$A:$A,Rotación!$P:$P,"",0,-1)</f>
        <v/>
      </c>
      <c r="L4027" s="25" t="e">
        <f t="shared" si="256"/>
        <v>#VALUE!</v>
      </c>
      <c r="M4027" s="26">
        <f t="shared" si="257"/>
        <v>0.77777777777777779</v>
      </c>
    </row>
    <row r="4028" spans="1:13" x14ac:dyDescent="0.3">
      <c r="A4028" t="s">
        <v>11611</v>
      </c>
      <c r="B4028" t="s">
        <v>313</v>
      </c>
      <c r="C4028" t="s">
        <v>313</v>
      </c>
      <c r="D4028">
        <v>12600000</v>
      </c>
      <c r="E4028">
        <v>10000000</v>
      </c>
      <c r="F4028" t="s">
        <v>4033</v>
      </c>
      <c r="G4028" s="13">
        <f>IFERROR(IF($F4028="ALTA",$D4028*1.03,
IF($F4028="MEDIA",$D4028*1,
IF($F4028="BAJA",$D4028*0.92,
IF($F4028="LIQUIDAR",_xlfn.XLOOKUP(A4028,Rotación!$A:$A,Rotación!$O:$O,0,0,-1),"")))),"")</f>
        <v>12600000</v>
      </c>
      <c r="H4028" s="13">
        <f>IFERROR(IF($F4028="ALTA",$D4028*1,
IF($F4028="MEDIA",$D4028*0.97,
IF($F4028="BAJA",$D4028*0.9,
IF($F4028="LIQUIDAR",_xlfn.XLOOKUP(A4028,Rotación!$A:$A,Rotación!$O:$O,0,0,-1),"")))),"")</f>
        <v>12222000</v>
      </c>
      <c r="I4028" s="13">
        <f>IFERROR(IF($F4028="ALTA",$D4028*0.97,
IF($F4028="MEDIA",$D4028*0.94,
IF($F4028="BAJA",$D4028*0.87,
IF($F4028="LIQUIDAR",_xlfn.XLOOKUP(A4028,Rotación!$A:$A,Rotación!$O:$O,0,0,-1),"")))),"")</f>
        <v>11844000</v>
      </c>
      <c r="J4028" s="13">
        <f>IFERROR(IF($F4028="ALTA",$D4028*0.94,
IF($F4028="MEDIA",$D4028*0.9,
IF($F4028="BAJA",$D4028*0.85,
IF($F4028="LIQUIDAR",_xlfn.XLOOKUP(A4028,Rotación!$A:$A,Rotación!$O:$O,0,0,-1),"")))),"")</f>
        <v>11340000</v>
      </c>
      <c r="K4028" s="13" t="str">
        <f>_xlfn.XLOOKUP(A4028,Rotación!$A:$A,Rotación!$P:$P,"",0,-1)</f>
        <v/>
      </c>
      <c r="L4028" s="25" t="e">
        <f t="shared" si="256"/>
        <v>#VALUE!</v>
      </c>
      <c r="M4028" s="26">
        <f t="shared" si="257"/>
        <v>0.79365079365079361</v>
      </c>
    </row>
    <row r="4029" spans="1:13" x14ac:dyDescent="0.3">
      <c r="A4029" t="s">
        <v>11612</v>
      </c>
      <c r="B4029" t="s">
        <v>313</v>
      </c>
      <c r="C4029" t="s">
        <v>313</v>
      </c>
      <c r="D4029">
        <v>16400000</v>
      </c>
      <c r="E4029">
        <v>12000000</v>
      </c>
      <c r="F4029" t="s">
        <v>4033</v>
      </c>
      <c r="G4029" s="13">
        <f>IFERROR(IF($F4029="ALTA",$D4029*1.03,
IF($F4029="MEDIA",$D4029*1,
IF($F4029="BAJA",$D4029*0.92,
IF($F4029="LIQUIDAR",_xlfn.XLOOKUP(A4029,Rotación!$A:$A,Rotación!$O:$O,0,0,-1),"")))),"")</f>
        <v>16400000</v>
      </c>
      <c r="H4029" s="13">
        <f>IFERROR(IF($F4029="ALTA",$D4029*1,
IF($F4029="MEDIA",$D4029*0.97,
IF($F4029="BAJA",$D4029*0.9,
IF($F4029="LIQUIDAR",_xlfn.XLOOKUP(A4029,Rotación!$A:$A,Rotación!$O:$O,0,0,-1),"")))),"")</f>
        <v>15908000</v>
      </c>
      <c r="I4029" s="13">
        <f>IFERROR(IF($F4029="ALTA",$D4029*0.97,
IF($F4029="MEDIA",$D4029*0.94,
IF($F4029="BAJA",$D4029*0.87,
IF($F4029="LIQUIDAR",_xlfn.XLOOKUP(A4029,Rotación!$A:$A,Rotación!$O:$O,0,0,-1),"")))),"")</f>
        <v>15416000</v>
      </c>
      <c r="J4029" s="13">
        <f>IFERROR(IF($F4029="ALTA",$D4029*0.94,
IF($F4029="MEDIA",$D4029*0.9,
IF($F4029="BAJA",$D4029*0.85,
IF($F4029="LIQUIDAR",_xlfn.XLOOKUP(A4029,Rotación!$A:$A,Rotación!$O:$O,0,0,-1),"")))),"")</f>
        <v>14760000</v>
      </c>
      <c r="K4029" s="13" t="str">
        <f>_xlfn.XLOOKUP(A4029,Rotación!$A:$A,Rotación!$P:$P,"",0,-1)</f>
        <v/>
      </c>
      <c r="L4029" s="25" t="e">
        <f t="shared" si="256"/>
        <v>#VALUE!</v>
      </c>
      <c r="M4029" s="26">
        <f t="shared" si="257"/>
        <v>0.73170731707317072</v>
      </c>
    </row>
    <row r="4030" spans="1:13" x14ac:dyDescent="0.3">
      <c r="A4030" t="s">
        <v>11613</v>
      </c>
      <c r="B4030" t="s">
        <v>313</v>
      </c>
      <c r="C4030" t="s">
        <v>313</v>
      </c>
      <c r="D4030">
        <v>9900000</v>
      </c>
      <c r="E4030">
        <v>7700000</v>
      </c>
      <c r="F4030" t="s">
        <v>5391</v>
      </c>
      <c r="G4030" s="13">
        <f>IFERROR(IF($F4030="ALTA",$D4030*1.03,
IF($F4030="MEDIA",$D4030*1,
IF($F4030="BAJA",$D4030*0.92,
IF($F4030="LIQUIDAR",_xlfn.XLOOKUP(A4030,Rotación!$A:$A,Rotación!$O:$O,0,0,-1),"")))),"")</f>
        <v>9108000</v>
      </c>
      <c r="H4030" s="13">
        <f>IFERROR(IF($F4030="ALTA",$D4030*1,
IF($F4030="MEDIA",$D4030*0.97,
IF($F4030="BAJA",$D4030*0.9,
IF($F4030="LIQUIDAR",_xlfn.XLOOKUP(A4030,Rotación!$A:$A,Rotación!$O:$O,0,0,-1),"")))),"")</f>
        <v>8910000</v>
      </c>
      <c r="I4030" s="13">
        <f>IFERROR(IF($F4030="ALTA",$D4030*0.97,
IF($F4030="MEDIA",$D4030*0.94,
IF($F4030="BAJA",$D4030*0.87,
IF($F4030="LIQUIDAR",_xlfn.XLOOKUP(A4030,Rotación!$A:$A,Rotación!$O:$O,0,0,-1),"")))),"")</f>
        <v>8613000</v>
      </c>
      <c r="J4030" s="13">
        <f>IFERROR(IF($F4030="ALTA",$D4030*0.94,
IF($F4030="MEDIA",$D4030*0.9,
IF($F4030="BAJA",$D4030*0.85,
IF($F4030="LIQUIDAR",_xlfn.XLOOKUP(A4030,Rotación!$A:$A,Rotación!$O:$O,0,0,-1),"")))),"")</f>
        <v>8415000</v>
      </c>
      <c r="K4030" s="13" t="str">
        <f>_xlfn.XLOOKUP(A4030,Rotación!$A:$A,Rotación!$P:$P,"",0,-1)</f>
        <v/>
      </c>
      <c r="L4030" s="25" t="e">
        <f t="shared" si="256"/>
        <v>#VALUE!</v>
      </c>
      <c r="M4030" s="26">
        <f t="shared" si="257"/>
        <v>0.77777777777777779</v>
      </c>
    </row>
    <row r="4031" spans="1:13" x14ac:dyDescent="0.3">
      <c r="A4031" t="s">
        <v>11614</v>
      </c>
      <c r="B4031" t="s">
        <v>313</v>
      </c>
      <c r="C4031" t="s">
        <v>313</v>
      </c>
      <c r="D4031">
        <v>12300000</v>
      </c>
      <c r="E4031">
        <v>10200000</v>
      </c>
      <c r="F4031" t="s">
        <v>5391</v>
      </c>
      <c r="G4031" s="13">
        <f>IFERROR(IF($F4031="ALTA",$D4031*1.03,
IF($F4031="MEDIA",$D4031*1,
IF($F4031="BAJA",$D4031*0.92,
IF($F4031="LIQUIDAR",_xlfn.XLOOKUP(A4031,Rotación!$A:$A,Rotación!$O:$O,0,0,-1),"")))),"")</f>
        <v>11316000</v>
      </c>
      <c r="H4031" s="13">
        <f>IFERROR(IF($F4031="ALTA",$D4031*1,
IF($F4031="MEDIA",$D4031*0.97,
IF($F4031="BAJA",$D4031*0.9,
IF($F4031="LIQUIDAR",_xlfn.XLOOKUP(A4031,Rotación!$A:$A,Rotación!$O:$O,0,0,-1),"")))),"")</f>
        <v>11070000</v>
      </c>
      <c r="I4031" s="13">
        <f>IFERROR(IF($F4031="ALTA",$D4031*0.97,
IF($F4031="MEDIA",$D4031*0.94,
IF($F4031="BAJA",$D4031*0.87,
IF($F4031="LIQUIDAR",_xlfn.XLOOKUP(A4031,Rotación!$A:$A,Rotación!$O:$O,0,0,-1),"")))),"")</f>
        <v>10701000</v>
      </c>
      <c r="J4031" s="13">
        <f>IFERROR(IF($F4031="ALTA",$D4031*0.94,
IF($F4031="MEDIA",$D4031*0.9,
IF($F4031="BAJA",$D4031*0.85,
IF($F4031="LIQUIDAR",_xlfn.XLOOKUP(A4031,Rotación!$A:$A,Rotación!$O:$O,0,0,-1),"")))),"")</f>
        <v>10455000</v>
      </c>
      <c r="K4031" s="13" t="str">
        <f>_xlfn.XLOOKUP(A4031,Rotación!$A:$A,Rotación!$P:$P,"",0,-1)</f>
        <v/>
      </c>
      <c r="L4031" s="25" t="e">
        <f t="shared" si="256"/>
        <v>#VALUE!</v>
      </c>
      <c r="M4031" s="26">
        <f t="shared" si="257"/>
        <v>0.82926829268292679</v>
      </c>
    </row>
    <row r="4032" spans="1:13" x14ac:dyDescent="0.3">
      <c r="A4032" t="s">
        <v>11615</v>
      </c>
      <c r="B4032" t="s">
        <v>313</v>
      </c>
      <c r="C4032" t="s">
        <v>313</v>
      </c>
      <c r="D4032">
        <v>14500000</v>
      </c>
      <c r="E4032">
        <v>12000000</v>
      </c>
      <c r="F4032" t="s">
        <v>5391</v>
      </c>
      <c r="G4032" s="13">
        <f>IFERROR(IF($F4032="ALTA",$D4032*1.03,
IF($F4032="MEDIA",$D4032*1,
IF($F4032="BAJA",$D4032*0.92,
IF($F4032="LIQUIDAR",_xlfn.XLOOKUP(A4032,Rotación!$A:$A,Rotación!$O:$O,0,0,-1),"")))),"")</f>
        <v>13340000</v>
      </c>
      <c r="H4032" s="13">
        <f>IFERROR(IF($F4032="ALTA",$D4032*1,
IF($F4032="MEDIA",$D4032*0.97,
IF($F4032="BAJA",$D4032*0.9,
IF($F4032="LIQUIDAR",_xlfn.XLOOKUP(A4032,Rotación!$A:$A,Rotación!$O:$O,0,0,-1),"")))),"")</f>
        <v>13050000</v>
      </c>
      <c r="I4032" s="13">
        <f>IFERROR(IF($F4032="ALTA",$D4032*0.97,
IF($F4032="MEDIA",$D4032*0.94,
IF($F4032="BAJA",$D4032*0.87,
IF($F4032="LIQUIDAR",_xlfn.XLOOKUP(A4032,Rotación!$A:$A,Rotación!$O:$O,0,0,-1),"")))),"")</f>
        <v>12615000</v>
      </c>
      <c r="J4032" s="13">
        <f>IFERROR(IF($F4032="ALTA",$D4032*0.94,
IF($F4032="MEDIA",$D4032*0.9,
IF($F4032="BAJA",$D4032*0.85,
IF($F4032="LIQUIDAR",_xlfn.XLOOKUP(A4032,Rotación!$A:$A,Rotación!$O:$O,0,0,-1),"")))),"")</f>
        <v>12325000</v>
      </c>
      <c r="K4032" s="13" t="str">
        <f>_xlfn.XLOOKUP(A4032,Rotación!$A:$A,Rotación!$P:$P,"",0,-1)</f>
        <v/>
      </c>
      <c r="L4032" s="25" t="e">
        <f t="shared" si="256"/>
        <v>#VALUE!</v>
      </c>
      <c r="M4032" s="26">
        <f t="shared" si="257"/>
        <v>0.82758620689655171</v>
      </c>
    </row>
    <row r="4033" spans="1:13" x14ac:dyDescent="0.3">
      <c r="A4033" t="s">
        <v>11616</v>
      </c>
      <c r="B4033" t="s">
        <v>313</v>
      </c>
      <c r="C4033" t="s">
        <v>313</v>
      </c>
      <c r="D4033">
        <v>17400000</v>
      </c>
      <c r="E4033">
        <v>14300000</v>
      </c>
      <c r="F4033" t="s">
        <v>5391</v>
      </c>
      <c r="G4033" s="13">
        <f>IFERROR(IF($F4033="ALTA",$D4033*1.03,
IF($F4033="MEDIA",$D4033*1,
IF($F4033="BAJA",$D4033*0.92,
IF($F4033="LIQUIDAR",_xlfn.XLOOKUP(A4033,Rotación!$A:$A,Rotación!$O:$O,0,0,-1),"")))),"")</f>
        <v>16008000</v>
      </c>
      <c r="H4033" s="13">
        <f>IFERROR(IF($F4033="ALTA",$D4033*1,
IF($F4033="MEDIA",$D4033*0.97,
IF($F4033="BAJA",$D4033*0.9,
IF($F4033="LIQUIDAR",_xlfn.XLOOKUP(A4033,Rotación!$A:$A,Rotación!$O:$O,0,0,-1),"")))),"")</f>
        <v>15660000</v>
      </c>
      <c r="I4033" s="13">
        <f>IFERROR(IF($F4033="ALTA",$D4033*0.97,
IF($F4033="MEDIA",$D4033*0.94,
IF($F4033="BAJA",$D4033*0.87,
IF($F4033="LIQUIDAR",_xlfn.XLOOKUP(A4033,Rotación!$A:$A,Rotación!$O:$O,0,0,-1),"")))),"")</f>
        <v>15138000</v>
      </c>
      <c r="J4033" s="13">
        <f>IFERROR(IF($F4033="ALTA",$D4033*0.94,
IF($F4033="MEDIA",$D4033*0.9,
IF($F4033="BAJA",$D4033*0.85,
IF($F4033="LIQUIDAR",_xlfn.XLOOKUP(A4033,Rotación!$A:$A,Rotación!$O:$O,0,0,-1),"")))),"")</f>
        <v>14790000</v>
      </c>
      <c r="K4033" s="13">
        <f>_xlfn.XLOOKUP(A4033,Rotación!$A:$A,Rotación!$P:$P,"",0,-1)</f>
        <v>16990000</v>
      </c>
      <c r="L4033" s="25">
        <f t="shared" si="256"/>
        <v>-410000</v>
      </c>
      <c r="M4033" s="26">
        <f t="shared" si="257"/>
        <v>0.82183908045977017</v>
      </c>
    </row>
    <row r="4034" spans="1:13" x14ac:dyDescent="0.3">
      <c r="A4034" t="s">
        <v>11617</v>
      </c>
      <c r="B4034" t="s">
        <v>313</v>
      </c>
      <c r="C4034" t="s">
        <v>313</v>
      </c>
      <c r="D4034">
        <v>8700000</v>
      </c>
      <c r="E4034">
        <v>7000000</v>
      </c>
      <c r="F4034" t="s">
        <v>4033</v>
      </c>
      <c r="G4034" s="13">
        <f>IFERROR(IF($F4034="ALTA",$D4034*1.03,
IF($F4034="MEDIA",$D4034*1,
IF($F4034="BAJA",$D4034*0.92,
IF($F4034="LIQUIDAR",_xlfn.XLOOKUP(A4034,Rotación!$A:$A,Rotación!$O:$O,0,0,-1),"")))),"")</f>
        <v>8700000</v>
      </c>
      <c r="H4034" s="13">
        <f>IFERROR(IF($F4034="ALTA",$D4034*1,
IF($F4034="MEDIA",$D4034*0.97,
IF($F4034="BAJA",$D4034*0.9,
IF($F4034="LIQUIDAR",_xlfn.XLOOKUP(A4034,Rotación!$A:$A,Rotación!$O:$O,0,0,-1),"")))),"")</f>
        <v>8439000</v>
      </c>
      <c r="I4034" s="13">
        <f>IFERROR(IF($F4034="ALTA",$D4034*0.97,
IF($F4034="MEDIA",$D4034*0.94,
IF($F4034="BAJA",$D4034*0.87,
IF($F4034="LIQUIDAR",_xlfn.XLOOKUP(A4034,Rotación!$A:$A,Rotación!$O:$O,0,0,-1),"")))),"")</f>
        <v>8178000</v>
      </c>
      <c r="J4034" s="13">
        <f>IFERROR(IF($F4034="ALTA",$D4034*0.94,
IF($F4034="MEDIA",$D4034*0.9,
IF($F4034="BAJA",$D4034*0.85,
IF($F4034="LIQUIDAR",_xlfn.XLOOKUP(A4034,Rotación!$A:$A,Rotación!$O:$O,0,0,-1),"")))),"")</f>
        <v>7830000</v>
      </c>
      <c r="K4034" s="13" t="str">
        <f>_xlfn.XLOOKUP(A4034,Rotación!$A:$A,Rotación!$P:$P,"",0,-1)</f>
        <v/>
      </c>
      <c r="L4034" s="25" t="e">
        <f t="shared" si="256"/>
        <v>#VALUE!</v>
      </c>
      <c r="M4034" s="26">
        <f t="shared" si="257"/>
        <v>0.8045977011494253</v>
      </c>
    </row>
    <row r="4035" spans="1:13" x14ac:dyDescent="0.3">
      <c r="A4035" t="s">
        <v>11618</v>
      </c>
      <c r="B4035" t="s">
        <v>313</v>
      </c>
      <c r="C4035" t="s">
        <v>313</v>
      </c>
      <c r="D4035">
        <v>9900000</v>
      </c>
      <c r="E4035">
        <v>7600000</v>
      </c>
      <c r="F4035" t="s">
        <v>4033</v>
      </c>
      <c r="G4035" s="13">
        <f>IFERROR(IF($F4035="ALTA",$D4035*1.03,
IF($F4035="MEDIA",$D4035*1,
IF($F4035="BAJA",$D4035*0.92,
IF($F4035="LIQUIDAR",_xlfn.XLOOKUP(A4035,Rotación!$A:$A,Rotación!$O:$O,0,0,-1),"")))),"")</f>
        <v>9900000</v>
      </c>
      <c r="H4035" s="13">
        <f>IFERROR(IF($F4035="ALTA",$D4035*1,
IF($F4035="MEDIA",$D4035*0.97,
IF($F4035="BAJA",$D4035*0.9,
IF($F4035="LIQUIDAR",_xlfn.XLOOKUP(A4035,Rotación!$A:$A,Rotación!$O:$O,0,0,-1),"")))),"")</f>
        <v>9603000</v>
      </c>
      <c r="I4035" s="13">
        <f>IFERROR(IF($F4035="ALTA",$D4035*0.97,
IF($F4035="MEDIA",$D4035*0.94,
IF($F4035="BAJA",$D4035*0.87,
IF($F4035="LIQUIDAR",_xlfn.XLOOKUP(A4035,Rotación!$A:$A,Rotación!$O:$O,0,0,-1),"")))),"")</f>
        <v>9306000</v>
      </c>
      <c r="J4035" s="13">
        <f>IFERROR(IF($F4035="ALTA",$D4035*0.94,
IF($F4035="MEDIA",$D4035*0.9,
IF($F4035="BAJA",$D4035*0.85,
IF($F4035="LIQUIDAR",_xlfn.XLOOKUP(A4035,Rotación!$A:$A,Rotación!$O:$O,0,0,-1),"")))),"")</f>
        <v>8910000</v>
      </c>
      <c r="K4035" s="13" t="str">
        <f>_xlfn.XLOOKUP(A4035,Rotación!$A:$A,Rotación!$P:$P,"",0,-1)</f>
        <v/>
      </c>
      <c r="L4035" s="25" t="e">
        <f t="shared" si="256"/>
        <v>#VALUE!</v>
      </c>
      <c r="M4035" s="26">
        <f t="shared" si="257"/>
        <v>0.76767676767676762</v>
      </c>
    </row>
    <row r="4036" spans="1:13" x14ac:dyDescent="0.3">
      <c r="A4036" t="s">
        <v>11619</v>
      </c>
      <c r="B4036" t="s">
        <v>313</v>
      </c>
      <c r="C4036" t="s">
        <v>313</v>
      </c>
      <c r="D4036">
        <v>16800000</v>
      </c>
      <c r="E4036">
        <v>13100000</v>
      </c>
      <c r="F4036" t="s">
        <v>5391</v>
      </c>
      <c r="G4036" s="13">
        <f>IFERROR(IF($F4036="ALTA",$D4036*1.03,
IF($F4036="MEDIA",$D4036*1,
IF($F4036="BAJA",$D4036*0.92,
IF($F4036="LIQUIDAR",_xlfn.XLOOKUP(A4036,Rotación!$A:$A,Rotación!$O:$O,0,0,-1),"")))),"")</f>
        <v>15456000</v>
      </c>
      <c r="H4036" s="13">
        <f>IFERROR(IF($F4036="ALTA",$D4036*1,
IF($F4036="MEDIA",$D4036*0.97,
IF($F4036="BAJA",$D4036*0.9,
IF($F4036="LIQUIDAR",_xlfn.XLOOKUP(A4036,Rotación!$A:$A,Rotación!$O:$O,0,0,-1),"")))),"")</f>
        <v>15120000</v>
      </c>
      <c r="I4036" s="13">
        <f>IFERROR(IF($F4036="ALTA",$D4036*0.97,
IF($F4036="MEDIA",$D4036*0.94,
IF($F4036="BAJA",$D4036*0.87,
IF($F4036="LIQUIDAR",_xlfn.XLOOKUP(A4036,Rotación!$A:$A,Rotación!$O:$O,0,0,-1),"")))),"")</f>
        <v>14616000</v>
      </c>
      <c r="J4036" s="13">
        <f>IFERROR(IF($F4036="ALTA",$D4036*0.94,
IF($F4036="MEDIA",$D4036*0.9,
IF($F4036="BAJA",$D4036*0.85,
IF($F4036="LIQUIDAR",_xlfn.XLOOKUP(A4036,Rotación!$A:$A,Rotación!$O:$O,0,0,-1),"")))),"")</f>
        <v>14280000</v>
      </c>
      <c r="K4036" s="13" t="str">
        <f>_xlfn.XLOOKUP(A4036,Rotación!$A:$A,Rotación!$P:$P,"",0,-1)</f>
        <v/>
      </c>
      <c r="L4036" s="25" t="e">
        <f t="shared" si="256"/>
        <v>#VALUE!</v>
      </c>
      <c r="M4036" s="26">
        <f t="shared" si="257"/>
        <v>0.77976190476190477</v>
      </c>
    </row>
    <row r="4037" spans="1:13" x14ac:dyDescent="0.3">
      <c r="A4037" t="s">
        <v>11620</v>
      </c>
      <c r="B4037" t="s">
        <v>313</v>
      </c>
      <c r="C4037" t="s">
        <v>313</v>
      </c>
      <c r="D4037">
        <v>12600000</v>
      </c>
      <c r="E4037">
        <v>10000000</v>
      </c>
      <c r="F4037" t="s">
        <v>5391</v>
      </c>
      <c r="G4037" s="13">
        <f>IFERROR(IF($F4037="ALTA",$D4037*1.03,
IF($F4037="MEDIA",$D4037*1,
IF($F4037="BAJA",$D4037*0.92,
IF($F4037="LIQUIDAR",_xlfn.XLOOKUP(A4037,Rotación!$A:$A,Rotación!$O:$O,0,0,-1),"")))),"")</f>
        <v>11592000</v>
      </c>
      <c r="H4037" s="13">
        <f>IFERROR(IF($F4037="ALTA",$D4037*1,
IF($F4037="MEDIA",$D4037*0.97,
IF($F4037="BAJA",$D4037*0.9,
IF($F4037="LIQUIDAR",_xlfn.XLOOKUP(A4037,Rotación!$A:$A,Rotación!$O:$O,0,0,-1),"")))),"")</f>
        <v>11340000</v>
      </c>
      <c r="I4037" s="13">
        <f>IFERROR(IF($F4037="ALTA",$D4037*0.97,
IF($F4037="MEDIA",$D4037*0.94,
IF($F4037="BAJA",$D4037*0.87,
IF($F4037="LIQUIDAR",_xlfn.XLOOKUP(A4037,Rotación!$A:$A,Rotación!$O:$O,0,0,-1),"")))),"")</f>
        <v>10962000</v>
      </c>
      <c r="J4037" s="13">
        <f>IFERROR(IF($F4037="ALTA",$D4037*0.94,
IF($F4037="MEDIA",$D4037*0.9,
IF($F4037="BAJA",$D4037*0.85,
IF($F4037="LIQUIDAR",_xlfn.XLOOKUP(A4037,Rotación!$A:$A,Rotación!$O:$O,0,0,-1),"")))),"")</f>
        <v>10710000</v>
      </c>
      <c r="K4037" s="13" t="str">
        <f>_xlfn.XLOOKUP(A4037,Rotación!$A:$A,Rotación!$P:$P,"",0,-1)</f>
        <v/>
      </c>
      <c r="L4037" s="25" t="e">
        <f t="shared" si="256"/>
        <v>#VALUE!</v>
      </c>
      <c r="M4037" s="26">
        <f t="shared" si="257"/>
        <v>0.79365079365079361</v>
      </c>
    </row>
    <row r="4038" spans="1:13" x14ac:dyDescent="0.3">
      <c r="A4038" t="s">
        <v>11621</v>
      </c>
      <c r="B4038" t="s">
        <v>313</v>
      </c>
      <c r="C4038" t="s">
        <v>313</v>
      </c>
      <c r="D4038">
        <v>43800000</v>
      </c>
      <c r="E4038">
        <v>35000000</v>
      </c>
      <c r="F4038" t="s">
        <v>5391</v>
      </c>
      <c r="G4038" s="13">
        <f>IFERROR(IF($F4038="ALTA",$D4038*1.03,
IF($F4038="MEDIA",$D4038*1,
IF($F4038="BAJA",$D4038*0.92,
IF($F4038="LIQUIDAR",_xlfn.XLOOKUP(A4038,Rotación!$A:$A,Rotación!$O:$O,0,0,-1),"")))),"")</f>
        <v>40296000</v>
      </c>
      <c r="H4038" s="13">
        <f>IFERROR(IF($F4038="ALTA",$D4038*1,
IF($F4038="MEDIA",$D4038*0.97,
IF($F4038="BAJA",$D4038*0.9,
IF($F4038="LIQUIDAR",_xlfn.XLOOKUP(A4038,Rotación!$A:$A,Rotación!$O:$O,0,0,-1),"")))),"")</f>
        <v>39420000</v>
      </c>
      <c r="I4038" s="13">
        <f>IFERROR(IF($F4038="ALTA",$D4038*0.97,
IF($F4038="MEDIA",$D4038*0.94,
IF($F4038="BAJA",$D4038*0.87,
IF($F4038="LIQUIDAR",_xlfn.XLOOKUP(A4038,Rotación!$A:$A,Rotación!$O:$O,0,0,-1),"")))),"")</f>
        <v>38106000</v>
      </c>
      <c r="J4038" s="13">
        <f>IFERROR(IF($F4038="ALTA",$D4038*0.94,
IF($F4038="MEDIA",$D4038*0.9,
IF($F4038="BAJA",$D4038*0.85,
IF($F4038="LIQUIDAR",_xlfn.XLOOKUP(A4038,Rotación!$A:$A,Rotación!$O:$O,0,0,-1),"")))),"")</f>
        <v>37230000</v>
      </c>
      <c r="K4038" s="13" t="str">
        <f>_xlfn.XLOOKUP(A4038,Rotación!$A:$A,Rotación!$P:$P,"",0,-1)</f>
        <v/>
      </c>
      <c r="L4038" s="25" t="e">
        <f t="shared" si="256"/>
        <v>#VALUE!</v>
      </c>
      <c r="M4038" s="26">
        <f t="shared" si="257"/>
        <v>0.79908675799086759</v>
      </c>
    </row>
    <row r="4039" spans="1:13" x14ac:dyDescent="0.3">
      <c r="A4039" t="s">
        <v>11622</v>
      </c>
      <c r="B4039" t="s">
        <v>313</v>
      </c>
      <c r="C4039" t="s">
        <v>313</v>
      </c>
      <c r="D4039">
        <v>9100000</v>
      </c>
      <c r="E4039">
        <v>7300000</v>
      </c>
      <c r="F4039" t="s">
        <v>4033</v>
      </c>
      <c r="G4039" s="13">
        <f>IFERROR(IF($F4039="ALTA",$D4039*1.03,
IF($F4039="MEDIA",$D4039*1,
IF($F4039="BAJA",$D4039*0.92,
IF($F4039="LIQUIDAR",_xlfn.XLOOKUP(A4039,Rotación!$A:$A,Rotación!$O:$O,0,0,-1),"")))),"")</f>
        <v>9100000</v>
      </c>
      <c r="H4039" s="13">
        <f>IFERROR(IF($F4039="ALTA",$D4039*1,
IF($F4039="MEDIA",$D4039*0.97,
IF($F4039="BAJA",$D4039*0.9,
IF($F4039="LIQUIDAR",_xlfn.XLOOKUP(A4039,Rotación!$A:$A,Rotación!$O:$O,0,0,-1),"")))),"")</f>
        <v>8827000</v>
      </c>
      <c r="I4039" s="13">
        <f>IFERROR(IF($F4039="ALTA",$D4039*0.97,
IF($F4039="MEDIA",$D4039*0.94,
IF($F4039="BAJA",$D4039*0.87,
IF($F4039="LIQUIDAR",_xlfn.XLOOKUP(A4039,Rotación!$A:$A,Rotación!$O:$O,0,0,-1),"")))),"")</f>
        <v>8554000</v>
      </c>
      <c r="J4039" s="13">
        <f>IFERROR(IF($F4039="ALTA",$D4039*0.94,
IF($F4039="MEDIA",$D4039*0.9,
IF($F4039="BAJA",$D4039*0.85,
IF($F4039="LIQUIDAR",_xlfn.XLOOKUP(A4039,Rotación!$A:$A,Rotación!$O:$O,0,0,-1),"")))),"")</f>
        <v>8190000</v>
      </c>
      <c r="K4039" s="13">
        <f>_xlfn.XLOOKUP(A4039,Rotación!$A:$A,Rotación!$P:$P,"",0,-1)</f>
        <v>8990000</v>
      </c>
      <c r="L4039" s="25">
        <f t="shared" si="256"/>
        <v>-110000</v>
      </c>
      <c r="M4039" s="26">
        <f t="shared" si="257"/>
        <v>0.80219780219780223</v>
      </c>
    </row>
    <row r="4040" spans="1:13" x14ac:dyDescent="0.3">
      <c r="A4040" t="s">
        <v>11623</v>
      </c>
      <c r="B4040" t="s">
        <v>313</v>
      </c>
      <c r="C4040" t="s">
        <v>313</v>
      </c>
      <c r="D4040">
        <v>15500000</v>
      </c>
      <c r="E4040">
        <v>12000000</v>
      </c>
      <c r="F4040" t="s">
        <v>4033</v>
      </c>
      <c r="G4040" s="13">
        <f>IFERROR(IF($F4040="ALTA",$D4040*1.03,
IF($F4040="MEDIA",$D4040*1,
IF($F4040="BAJA",$D4040*0.92,
IF($F4040="LIQUIDAR",_xlfn.XLOOKUP(A4040,Rotación!$A:$A,Rotación!$O:$O,0,0,-1),"")))),"")</f>
        <v>15500000</v>
      </c>
      <c r="H4040" s="13">
        <f>IFERROR(IF($F4040="ALTA",$D4040*1,
IF($F4040="MEDIA",$D4040*0.97,
IF($F4040="BAJA",$D4040*0.9,
IF($F4040="LIQUIDAR",_xlfn.XLOOKUP(A4040,Rotación!$A:$A,Rotación!$O:$O,0,0,-1),"")))),"")</f>
        <v>15035000</v>
      </c>
      <c r="I4040" s="13">
        <f>IFERROR(IF($F4040="ALTA",$D4040*0.97,
IF($F4040="MEDIA",$D4040*0.94,
IF($F4040="BAJA",$D4040*0.87,
IF($F4040="LIQUIDAR",_xlfn.XLOOKUP(A4040,Rotación!$A:$A,Rotación!$O:$O,0,0,-1),"")))),"")</f>
        <v>14570000</v>
      </c>
      <c r="J4040" s="13">
        <f>IFERROR(IF($F4040="ALTA",$D4040*0.94,
IF($F4040="MEDIA",$D4040*0.9,
IF($F4040="BAJA",$D4040*0.85,
IF($F4040="LIQUIDAR",_xlfn.XLOOKUP(A4040,Rotación!$A:$A,Rotación!$O:$O,0,0,-1),"")))),"")</f>
        <v>13950000</v>
      </c>
      <c r="K4040" s="13" t="str">
        <f>_xlfn.XLOOKUP(A4040,Rotación!$A:$A,Rotación!$P:$P,"",0,-1)</f>
        <v/>
      </c>
      <c r="L4040" s="25" t="e">
        <f t="shared" si="256"/>
        <v>#VALUE!</v>
      </c>
      <c r="M4040" s="26">
        <f t="shared" si="257"/>
        <v>0.77419354838709675</v>
      </c>
    </row>
    <row r="4041" spans="1:13" x14ac:dyDescent="0.3">
      <c r="A4041" t="s">
        <v>11624</v>
      </c>
      <c r="B4041" t="s">
        <v>313</v>
      </c>
      <c r="C4041" t="s">
        <v>313</v>
      </c>
      <c r="D4041">
        <v>11200000</v>
      </c>
      <c r="E4041">
        <v>8800000</v>
      </c>
      <c r="F4041" t="s">
        <v>5391</v>
      </c>
      <c r="G4041" s="13">
        <f>IFERROR(IF($F4041="ALTA",$D4041*1.03,
IF($F4041="MEDIA",$D4041*1,
IF($F4041="BAJA",$D4041*0.92,
IF($F4041="LIQUIDAR",_xlfn.XLOOKUP(A4041,Rotación!$A:$A,Rotación!$O:$O,0,0,-1),"")))),"")</f>
        <v>10304000</v>
      </c>
      <c r="H4041" s="13">
        <f>IFERROR(IF($F4041="ALTA",$D4041*1,
IF($F4041="MEDIA",$D4041*0.97,
IF($F4041="BAJA",$D4041*0.9,
IF($F4041="LIQUIDAR",_xlfn.XLOOKUP(A4041,Rotación!$A:$A,Rotación!$O:$O,0,0,-1),"")))),"")</f>
        <v>10080000</v>
      </c>
      <c r="I4041" s="13">
        <f>IFERROR(IF($F4041="ALTA",$D4041*0.97,
IF($F4041="MEDIA",$D4041*0.94,
IF($F4041="BAJA",$D4041*0.87,
IF($F4041="LIQUIDAR",_xlfn.XLOOKUP(A4041,Rotación!$A:$A,Rotación!$O:$O,0,0,-1),"")))),"")</f>
        <v>9744000</v>
      </c>
      <c r="J4041" s="13">
        <f>IFERROR(IF($F4041="ALTA",$D4041*0.94,
IF($F4041="MEDIA",$D4041*0.9,
IF($F4041="BAJA",$D4041*0.85,
IF($F4041="LIQUIDAR",_xlfn.XLOOKUP(A4041,Rotación!$A:$A,Rotación!$O:$O,0,0,-1),"")))),"")</f>
        <v>9520000</v>
      </c>
      <c r="K4041" s="13" t="str">
        <f>_xlfn.XLOOKUP(A4041,Rotación!$A:$A,Rotación!$P:$P,"",0,-1)</f>
        <v/>
      </c>
      <c r="L4041" s="25" t="e">
        <f t="shared" si="256"/>
        <v>#VALUE!</v>
      </c>
      <c r="M4041" s="26">
        <f t="shared" si="257"/>
        <v>0.7857142857142857</v>
      </c>
    </row>
    <row r="4042" spans="1:13" x14ac:dyDescent="0.3">
      <c r="A4042" t="s">
        <v>11600</v>
      </c>
      <c r="B4042" t="s">
        <v>313</v>
      </c>
      <c r="C4042" t="s">
        <v>313</v>
      </c>
      <c r="D4042">
        <v>11200000</v>
      </c>
      <c r="E4042">
        <v>12200000</v>
      </c>
      <c r="F4042" t="s">
        <v>5391</v>
      </c>
      <c r="G4042" s="13">
        <f>IFERROR(IF($F4042="ALTA",$D4042*1.03,
IF($F4042="MEDIA",$D4042*1,
IF($F4042="BAJA",$D4042*0.92,
IF($F4042="LIQUIDAR",_xlfn.XLOOKUP(A4042,Rotación!$A:$A,Rotación!$O:$O,0,0,-1),"")))),"")</f>
        <v>10304000</v>
      </c>
      <c r="H4042" s="13">
        <f>IFERROR(IF($F4042="ALTA",$D4042*1,
IF($F4042="MEDIA",$D4042*0.97,
IF($F4042="BAJA",$D4042*0.9,
IF($F4042="LIQUIDAR",_xlfn.XLOOKUP(A4042,Rotación!$A:$A,Rotación!$O:$O,0,0,-1),"")))),"")</f>
        <v>10080000</v>
      </c>
      <c r="I4042" s="13">
        <f>IFERROR(IF($F4042="ALTA",$D4042*0.97,
IF($F4042="MEDIA",$D4042*0.94,
IF($F4042="BAJA",$D4042*0.87,
IF($F4042="LIQUIDAR",_xlfn.XLOOKUP(A4042,Rotación!$A:$A,Rotación!$O:$O,0,0,-1),"")))),"")</f>
        <v>9744000</v>
      </c>
      <c r="J4042" s="13">
        <f>IFERROR(IF($F4042="ALTA",$D4042*0.94,
IF($F4042="MEDIA",$D4042*0.9,
IF($F4042="BAJA",$D4042*0.85,
IF($F4042="LIQUIDAR",_xlfn.XLOOKUP(A4042,Rotación!$A:$A,Rotación!$O:$O,0,0,-1),"")))),"")</f>
        <v>9520000</v>
      </c>
      <c r="K4042" s="13" t="str">
        <f>_xlfn.XLOOKUP(A4042,Rotación!$A:$A,Rotación!$P:$P,"",0,-1)</f>
        <v/>
      </c>
      <c r="L4042" s="25" t="e">
        <f t="shared" si="256"/>
        <v>#VALUE!</v>
      </c>
      <c r="M4042" s="26">
        <f t="shared" si="257"/>
        <v>1.0892857142857142</v>
      </c>
    </row>
    <row r="4043" spans="1:13" x14ac:dyDescent="0.3">
      <c r="A4043" t="s">
        <v>11375</v>
      </c>
      <c r="B4043" t="s">
        <v>313</v>
      </c>
      <c r="C4043" t="s">
        <v>313</v>
      </c>
      <c r="D4043">
        <v>9800000</v>
      </c>
      <c r="E4043">
        <v>7800000</v>
      </c>
      <c r="F4043" t="s">
        <v>4033</v>
      </c>
      <c r="G4043" s="13">
        <f>IFERROR(IF($F4043="ALTA",$D4043*1.03,
IF($F4043="MEDIA",$D4043*1,
IF($F4043="BAJA",$D4043*0.92,
IF($F4043="LIQUIDAR",_xlfn.XLOOKUP(A4043,Rotación!$A:$A,Rotación!$O:$O,0,0,-1),"")))),"")</f>
        <v>9800000</v>
      </c>
      <c r="H4043" s="13">
        <f>IFERROR(IF($F4043="ALTA",$D4043*1,
IF($F4043="MEDIA",$D4043*0.97,
IF($F4043="BAJA",$D4043*0.9,
IF($F4043="LIQUIDAR",_xlfn.XLOOKUP(A4043,Rotación!$A:$A,Rotación!$O:$O,0,0,-1),"")))),"")</f>
        <v>9506000</v>
      </c>
      <c r="I4043" s="13">
        <f>IFERROR(IF($F4043="ALTA",$D4043*0.97,
IF($F4043="MEDIA",$D4043*0.94,
IF($F4043="BAJA",$D4043*0.87,
IF($F4043="LIQUIDAR",_xlfn.XLOOKUP(A4043,Rotación!$A:$A,Rotación!$O:$O,0,0,-1),"")))),"")</f>
        <v>9212000</v>
      </c>
      <c r="J4043" s="13">
        <f>IFERROR(IF($F4043="ALTA",$D4043*0.94,
IF($F4043="MEDIA",$D4043*0.9,
IF($F4043="BAJA",$D4043*0.85,
IF($F4043="LIQUIDAR",_xlfn.XLOOKUP(A4043,Rotación!$A:$A,Rotación!$O:$O,0,0,-1),"")))),"")</f>
        <v>8820000</v>
      </c>
      <c r="K4043" s="13">
        <f>_xlfn.XLOOKUP(A4043,Rotación!$A:$A,Rotación!$P:$P,"",0,-1)</f>
        <v>9290000</v>
      </c>
      <c r="L4043" s="25">
        <f t="shared" si="256"/>
        <v>-510000</v>
      </c>
      <c r="M4043" s="26">
        <f t="shared" si="257"/>
        <v>0.79591836734693877</v>
      </c>
    </row>
    <row r="4044" spans="1:13" x14ac:dyDescent="0.3">
      <c r="A4044" t="s">
        <v>5128</v>
      </c>
      <c r="B4044" t="s">
        <v>313</v>
      </c>
      <c r="C4044" t="s">
        <v>313</v>
      </c>
      <c r="D4044">
        <v>11300000</v>
      </c>
      <c r="E4044">
        <v>9150000</v>
      </c>
      <c r="F4044" t="s">
        <v>4033</v>
      </c>
      <c r="G4044" s="13">
        <f>IFERROR(IF($F4044="ALTA",$D4044*1.03,
IF($F4044="MEDIA",$D4044*1,
IF($F4044="BAJA",$D4044*0.92,
IF($F4044="LIQUIDAR",_xlfn.XLOOKUP(A4044,Rotación!$A:$A,Rotación!$O:$O,0,0,-1),"")))),"")</f>
        <v>11300000</v>
      </c>
      <c r="H4044" s="13">
        <f>IFERROR(IF($F4044="ALTA",$D4044*1,
IF($F4044="MEDIA",$D4044*0.97,
IF($F4044="BAJA",$D4044*0.9,
IF($F4044="LIQUIDAR",_xlfn.XLOOKUP(A4044,Rotación!$A:$A,Rotación!$O:$O,0,0,-1),"")))),"")</f>
        <v>10961000</v>
      </c>
      <c r="I4044" s="13">
        <f>IFERROR(IF($F4044="ALTA",$D4044*0.97,
IF($F4044="MEDIA",$D4044*0.94,
IF($F4044="BAJA",$D4044*0.87,
IF($F4044="LIQUIDAR",_xlfn.XLOOKUP(A4044,Rotación!$A:$A,Rotación!$O:$O,0,0,-1),"")))),"")</f>
        <v>10622000</v>
      </c>
      <c r="J4044" s="13">
        <f>IFERROR(IF($F4044="ALTA",$D4044*0.94,
IF($F4044="MEDIA",$D4044*0.9,
IF($F4044="BAJA",$D4044*0.85,
IF($F4044="LIQUIDAR",_xlfn.XLOOKUP(A4044,Rotación!$A:$A,Rotación!$O:$O,0,0,-1),"")))),"")</f>
        <v>10170000</v>
      </c>
      <c r="K4044" s="13" t="str">
        <f>_xlfn.XLOOKUP(A4044,Rotación!$A:$A,Rotación!$P:$P,"",0,-1)</f>
        <v/>
      </c>
      <c r="L4044" s="25" t="e">
        <f t="shared" si="256"/>
        <v>#VALUE!</v>
      </c>
      <c r="M4044" s="26">
        <f t="shared" si="257"/>
        <v>0.80973451327433632</v>
      </c>
    </row>
    <row r="4045" spans="1:13" x14ac:dyDescent="0.3">
      <c r="A4045" t="s">
        <v>11911</v>
      </c>
      <c r="B4045" t="s">
        <v>313</v>
      </c>
      <c r="C4045" t="s">
        <v>313</v>
      </c>
      <c r="D4045">
        <v>8200000</v>
      </c>
      <c r="E4045">
        <v>6300000</v>
      </c>
      <c r="F4045" t="s">
        <v>4033</v>
      </c>
      <c r="G4045" s="13">
        <f>IFERROR(IF($F4045="ALTA",$D4045*1.03,
IF($F4045="MEDIA",$D4045*1,
IF($F4045="BAJA",$D4045*0.92,
IF($F4045="LIQUIDAR",_xlfn.XLOOKUP(A4045,Rotación!$A:$A,Rotación!$O:$O,0,0,-1),"")))),"")</f>
        <v>8200000</v>
      </c>
      <c r="H4045" s="13">
        <f>IFERROR(IF($F4045="ALTA",$D4045*1,
IF($F4045="MEDIA",$D4045*0.97,
IF($F4045="BAJA",$D4045*0.9,
IF($F4045="LIQUIDAR",_xlfn.XLOOKUP(A4045,Rotación!$A:$A,Rotación!$O:$O,0,0,-1),"")))),"")</f>
        <v>7954000</v>
      </c>
      <c r="I4045" s="13">
        <f>IFERROR(IF($F4045="ALTA",$D4045*0.97,
IF($F4045="MEDIA",$D4045*0.94,
IF($F4045="BAJA",$D4045*0.87,
IF($F4045="LIQUIDAR",_xlfn.XLOOKUP(A4045,Rotación!$A:$A,Rotación!$O:$O,0,0,-1),"")))),"")</f>
        <v>7708000</v>
      </c>
      <c r="J4045" s="13">
        <f>IFERROR(IF($F4045="ALTA",$D4045*0.94,
IF($F4045="MEDIA",$D4045*0.9,
IF($F4045="BAJA",$D4045*0.85,
IF($F4045="LIQUIDAR",_xlfn.XLOOKUP(A4045,Rotación!$A:$A,Rotación!$O:$O,0,0,-1),"")))),"")</f>
        <v>7380000</v>
      </c>
      <c r="K4045" s="13" t="str">
        <f>_xlfn.XLOOKUP(A4045,Rotación!$A:$A,Rotación!$P:$P,"",0,-1)</f>
        <v/>
      </c>
      <c r="L4045" s="25" t="e">
        <f t="shared" si="256"/>
        <v>#VALUE!</v>
      </c>
      <c r="M4045" s="26">
        <f t="shared" si="257"/>
        <v>0.76829268292682928</v>
      </c>
    </row>
    <row r="4046" spans="1:13" x14ac:dyDescent="0.3">
      <c r="A4046" t="s">
        <v>12053</v>
      </c>
      <c r="B4046" t="s">
        <v>313</v>
      </c>
      <c r="C4046" t="s">
        <v>313</v>
      </c>
      <c r="D4046">
        <v>15500000</v>
      </c>
      <c r="E4046">
        <v>12600000</v>
      </c>
      <c r="F4046" t="s">
        <v>4033</v>
      </c>
      <c r="G4046" s="13">
        <f>IFERROR(IF($F4046="ALTA",$D4046*1.03,
IF($F4046="MEDIA",$D4046*1,
IF($F4046="BAJA",$D4046*0.92,
IF($F4046="LIQUIDAR",_xlfn.XLOOKUP(A4046,Rotación!$A:$A,Rotación!$O:$O,0,0,-1),"")))),"")</f>
        <v>15500000</v>
      </c>
      <c r="H4046" s="13">
        <f>IFERROR(IF($F4046="ALTA",$D4046*1,
IF($F4046="MEDIA",$D4046*0.97,
IF($F4046="BAJA",$D4046*0.9,
IF($F4046="LIQUIDAR",_xlfn.XLOOKUP(A4046,Rotación!$A:$A,Rotación!$O:$O,0,0,-1),"")))),"")</f>
        <v>15035000</v>
      </c>
      <c r="I4046" s="13">
        <f>IFERROR(IF($F4046="ALTA",$D4046*0.97,
IF($F4046="MEDIA",$D4046*0.94,
IF($F4046="BAJA",$D4046*0.87,
IF($F4046="LIQUIDAR",_xlfn.XLOOKUP(A4046,Rotación!$A:$A,Rotación!$O:$O,0,0,-1),"")))),"")</f>
        <v>14570000</v>
      </c>
      <c r="J4046" s="13">
        <f>IFERROR(IF($F4046="ALTA",$D4046*0.94,
IF($F4046="MEDIA",$D4046*0.9,
IF($F4046="BAJA",$D4046*0.85,
IF($F4046="LIQUIDAR",_xlfn.XLOOKUP(A4046,Rotación!$A:$A,Rotación!$O:$O,0,0,-1),"")))),"")</f>
        <v>13950000</v>
      </c>
      <c r="K4046" s="13" t="str">
        <f>_xlfn.XLOOKUP(A4046,Rotación!$A:$A,Rotación!$P:$P,"",0,-1)</f>
        <v/>
      </c>
      <c r="L4046" s="25" t="e">
        <f t="shared" si="256"/>
        <v>#VALUE!</v>
      </c>
      <c r="M4046" s="26">
        <f t="shared" si="257"/>
        <v>0.81290322580645158</v>
      </c>
    </row>
    <row r="4047" spans="1:13" x14ac:dyDescent="0.3">
      <c r="A4047" t="s">
        <v>12006</v>
      </c>
      <c r="B4047" t="s">
        <v>313</v>
      </c>
      <c r="C4047" t="s">
        <v>313</v>
      </c>
      <c r="D4047">
        <v>8900000</v>
      </c>
      <c r="E4047">
        <v>7000000</v>
      </c>
      <c r="F4047" t="s">
        <v>4033</v>
      </c>
      <c r="G4047" s="13">
        <f>IFERROR(IF($F4047="ALTA",$D4047*1.03,
IF($F4047="MEDIA",$D4047*1,
IF($F4047="BAJA",$D4047*0.92,
IF($F4047="LIQUIDAR",_xlfn.XLOOKUP(A4047,Rotación!$A:$A,Rotación!$O:$O,0,0,-1),"")))),"")</f>
        <v>8900000</v>
      </c>
      <c r="H4047" s="13">
        <f>IFERROR(IF($F4047="ALTA",$D4047*1,
IF($F4047="MEDIA",$D4047*0.97,
IF($F4047="BAJA",$D4047*0.9,
IF($F4047="LIQUIDAR",_xlfn.XLOOKUP(A4047,Rotación!$A:$A,Rotación!$O:$O,0,0,-1),"")))),"")</f>
        <v>8633000</v>
      </c>
      <c r="I4047" s="13">
        <f>IFERROR(IF($F4047="ALTA",$D4047*0.97,
IF($F4047="MEDIA",$D4047*0.94,
IF($F4047="BAJA",$D4047*0.87,
IF($F4047="LIQUIDAR",_xlfn.XLOOKUP(A4047,Rotación!$A:$A,Rotación!$O:$O,0,0,-1),"")))),"")</f>
        <v>8365999.9999999991</v>
      </c>
      <c r="J4047" s="13">
        <f>IFERROR(IF($F4047="ALTA",$D4047*0.94,
IF($F4047="MEDIA",$D4047*0.9,
IF($F4047="BAJA",$D4047*0.85,
IF($F4047="LIQUIDAR",_xlfn.XLOOKUP(A4047,Rotación!$A:$A,Rotación!$O:$O,0,0,-1),"")))),"")</f>
        <v>8010000</v>
      </c>
      <c r="K4047" s="13" t="str">
        <f>_xlfn.XLOOKUP(A4047,Rotación!$A:$A,Rotación!$P:$P,"",0,-1)</f>
        <v/>
      </c>
      <c r="L4047" s="25" t="e">
        <f t="shared" si="256"/>
        <v>#VALUE!</v>
      </c>
      <c r="M4047" s="26">
        <f t="shared" si="257"/>
        <v>0.7865168539325843</v>
      </c>
    </row>
    <row r="4048" spans="1:13" x14ac:dyDescent="0.3">
      <c r="A4048" t="s">
        <v>12091</v>
      </c>
      <c r="B4048" t="s">
        <v>313</v>
      </c>
      <c r="C4048" t="s">
        <v>313</v>
      </c>
      <c r="D4048">
        <v>7170000</v>
      </c>
      <c r="E4048">
        <v>6000000</v>
      </c>
      <c r="F4048" t="s">
        <v>5390</v>
      </c>
      <c r="G4048" s="13">
        <f>IFERROR(IF($F4048="ALTA",$D4048*1.03,
IF($F4048="MEDIA",$D4048*1,
IF($F4048="BAJA",$D4048*0.92,
IF($F4048="LIQUIDAR",_xlfn.XLOOKUP(A4048,Rotación!$A:$A,Rotación!$O:$O,0,0,-1),"")))),"")</f>
        <v>7385100</v>
      </c>
      <c r="H4048" s="13">
        <f>IFERROR(IF($F4048="ALTA",$D4048*1,
IF($F4048="MEDIA",$D4048*0.97,
IF($F4048="BAJA",$D4048*0.9,
IF($F4048="LIQUIDAR",_xlfn.XLOOKUP(A4048,Rotación!$A:$A,Rotación!$O:$O,0,0,-1),"")))),"")</f>
        <v>7170000</v>
      </c>
      <c r="I4048" s="13">
        <f>IFERROR(IF($F4048="ALTA",$D4048*0.97,
IF($F4048="MEDIA",$D4048*0.94,
IF($F4048="BAJA",$D4048*0.87,
IF($F4048="LIQUIDAR",_xlfn.XLOOKUP(A4048,Rotación!$A:$A,Rotación!$O:$O,0,0,-1),"")))),"")</f>
        <v>6954900</v>
      </c>
      <c r="J4048" s="13">
        <f>IFERROR(IF($F4048="ALTA",$D4048*0.94,
IF($F4048="MEDIA",$D4048*0.9,
IF($F4048="BAJA",$D4048*0.85,
IF($F4048="LIQUIDAR",_xlfn.XLOOKUP(A4048,Rotación!$A:$A,Rotación!$O:$O,0,0,-1),"")))),"")</f>
        <v>6739800</v>
      </c>
      <c r="K4048" s="13" t="str">
        <f>_xlfn.XLOOKUP(A4048,Rotación!$A:$A,Rotación!$P:$P,"",0,-1)</f>
        <v/>
      </c>
      <c r="L4048" s="25" t="e">
        <f t="shared" si="256"/>
        <v>#VALUE!</v>
      </c>
      <c r="M4048" s="26">
        <f t="shared" si="257"/>
        <v>0.83682008368200833</v>
      </c>
    </row>
    <row r="4049" spans="1:13" x14ac:dyDescent="0.3">
      <c r="A4049" t="s">
        <v>1483</v>
      </c>
      <c r="B4049" t="s">
        <v>313</v>
      </c>
      <c r="C4049" t="s">
        <v>313</v>
      </c>
      <c r="D4049">
        <v>17700000</v>
      </c>
      <c r="E4049">
        <v>13200000</v>
      </c>
      <c r="F4049" t="s">
        <v>5390</v>
      </c>
      <c r="G4049" s="13">
        <f>IFERROR(IF($F4049="ALTA",$D4049*1.03,
IF($F4049="MEDIA",$D4049*1,
IF($F4049="BAJA",$D4049*0.92,
IF($F4049="LIQUIDAR",_xlfn.XLOOKUP(A4049,Rotación!$A:$A,Rotación!$O:$O,0,0,-1),"")))),"")</f>
        <v>18231000</v>
      </c>
      <c r="H4049" s="13">
        <f>IFERROR(IF($F4049="ALTA",$D4049*1,
IF($F4049="MEDIA",$D4049*0.97,
IF($F4049="BAJA",$D4049*0.9,
IF($F4049="LIQUIDAR",_xlfn.XLOOKUP(A4049,Rotación!$A:$A,Rotación!$O:$O,0,0,-1),"")))),"")</f>
        <v>17700000</v>
      </c>
      <c r="I4049" s="13">
        <f>IFERROR(IF($F4049="ALTA",$D4049*0.97,
IF($F4049="MEDIA",$D4049*0.94,
IF($F4049="BAJA",$D4049*0.87,
IF($F4049="LIQUIDAR",_xlfn.XLOOKUP(A4049,Rotación!$A:$A,Rotación!$O:$O,0,0,-1),"")))),"")</f>
        <v>17169000</v>
      </c>
      <c r="J4049" s="13">
        <f>IFERROR(IF($F4049="ALTA",$D4049*0.94,
IF($F4049="MEDIA",$D4049*0.9,
IF($F4049="BAJA",$D4049*0.85,
IF($F4049="LIQUIDAR",_xlfn.XLOOKUP(A4049,Rotación!$A:$A,Rotación!$O:$O,0,0,-1),"")))),"")</f>
        <v>16637999.999999998</v>
      </c>
      <c r="K4049" s="13" t="str">
        <f>_xlfn.XLOOKUP(A4049,Rotación!$A:$A,Rotación!$P:$P,"",0,-1)</f>
        <v/>
      </c>
      <c r="L4049" s="25" t="e">
        <f t="shared" si="256"/>
        <v>#VALUE!</v>
      </c>
      <c r="M4049" s="26">
        <f t="shared" si="257"/>
        <v>0.74576271186440679</v>
      </c>
    </row>
    <row r="4050" spans="1:13" x14ac:dyDescent="0.3">
      <c r="A4050" t="s">
        <v>12112</v>
      </c>
      <c r="B4050" t="s">
        <v>313</v>
      </c>
      <c r="C4050" t="s">
        <v>313</v>
      </c>
      <c r="D4050">
        <v>9400000</v>
      </c>
      <c r="E4050">
        <v>7500000</v>
      </c>
      <c r="F4050" t="s">
        <v>5390</v>
      </c>
      <c r="G4050" s="13">
        <f>IFERROR(IF($F4050="ALTA",$D4050*1.03,
IF($F4050="MEDIA",$D4050*1,
IF($F4050="BAJA",$D4050*0.92,
IF($F4050="LIQUIDAR",_xlfn.XLOOKUP(A4050,Rotación!$A:$A,Rotación!$O:$O,0,0,-1),"")))),"")</f>
        <v>9682000</v>
      </c>
      <c r="H4050" s="13">
        <f>IFERROR(IF($F4050="ALTA",$D4050*1,
IF($F4050="MEDIA",$D4050*0.97,
IF($F4050="BAJA",$D4050*0.9,
IF($F4050="LIQUIDAR",_xlfn.XLOOKUP(A4050,Rotación!$A:$A,Rotación!$O:$O,0,0,-1),"")))),"")</f>
        <v>9400000</v>
      </c>
      <c r="I4050" s="13">
        <f>IFERROR(IF($F4050="ALTA",$D4050*0.97,
IF($F4050="MEDIA",$D4050*0.94,
IF($F4050="BAJA",$D4050*0.87,
IF($F4050="LIQUIDAR",_xlfn.XLOOKUP(A4050,Rotación!$A:$A,Rotación!$O:$O,0,0,-1),"")))),"")</f>
        <v>9118000</v>
      </c>
      <c r="J4050" s="13">
        <f>IFERROR(IF($F4050="ALTA",$D4050*0.94,
IF($F4050="MEDIA",$D4050*0.9,
IF($F4050="BAJA",$D4050*0.85,
IF($F4050="LIQUIDAR",_xlfn.XLOOKUP(A4050,Rotación!$A:$A,Rotación!$O:$O,0,0,-1),"")))),"")</f>
        <v>8836000</v>
      </c>
      <c r="K4050" s="13" t="str">
        <f>_xlfn.XLOOKUP(A4050,Rotación!$A:$A,Rotación!$P:$P,"",0,-1)</f>
        <v/>
      </c>
      <c r="L4050" s="25" t="e">
        <f t="shared" si="256"/>
        <v>#VALUE!</v>
      </c>
      <c r="M4050" s="26">
        <f t="shared" si="257"/>
        <v>0.7978723404255319</v>
      </c>
    </row>
    <row r="4051" spans="1:13" x14ac:dyDescent="0.3">
      <c r="A4051" t="s">
        <v>4980</v>
      </c>
      <c r="B4051" t="s">
        <v>313</v>
      </c>
      <c r="C4051" t="s">
        <v>313</v>
      </c>
      <c r="D4051">
        <v>12700000</v>
      </c>
      <c r="E4051">
        <v>9600000</v>
      </c>
      <c r="F4051" t="s">
        <v>5391</v>
      </c>
      <c r="G4051" s="13">
        <f>IFERROR(IF($F4051="ALTA",$D4051*1.03,
IF($F4051="MEDIA",$D4051*1,
IF($F4051="BAJA",$D4051*0.92,
IF($F4051="LIQUIDAR",_xlfn.XLOOKUP(A4051,Rotación!$A:$A,Rotación!$O:$O,0,0,-1),"")))),"")</f>
        <v>11684000</v>
      </c>
      <c r="H4051" s="13">
        <f>IFERROR(IF($F4051="ALTA",$D4051*1,
IF($F4051="MEDIA",$D4051*0.97,
IF($F4051="BAJA",$D4051*0.9,
IF($F4051="LIQUIDAR",_xlfn.XLOOKUP(A4051,Rotación!$A:$A,Rotación!$O:$O,0,0,-1),"")))),"")</f>
        <v>11430000</v>
      </c>
      <c r="I4051" s="13">
        <f>IFERROR(IF($F4051="ALTA",$D4051*0.97,
IF($F4051="MEDIA",$D4051*0.94,
IF($F4051="BAJA",$D4051*0.87,
IF($F4051="LIQUIDAR",_xlfn.XLOOKUP(A4051,Rotación!$A:$A,Rotación!$O:$O,0,0,-1),"")))),"")</f>
        <v>11049000</v>
      </c>
      <c r="J4051" s="13">
        <f>IFERROR(IF($F4051="ALTA",$D4051*0.94,
IF($F4051="MEDIA",$D4051*0.9,
IF($F4051="BAJA",$D4051*0.85,
IF($F4051="LIQUIDAR",_xlfn.XLOOKUP(A4051,Rotación!$A:$A,Rotación!$O:$O,0,0,-1),"")))),"")</f>
        <v>10795000</v>
      </c>
      <c r="K4051" s="13" t="str">
        <f>_xlfn.XLOOKUP(A4051,Rotación!$A:$A,Rotación!$P:$P,"",0,-1)</f>
        <v/>
      </c>
      <c r="L4051" s="25" t="e">
        <f t="shared" si="256"/>
        <v>#VALUE!</v>
      </c>
      <c r="M4051" s="26">
        <f t="shared" si="257"/>
        <v>0.75590551181102361</v>
      </c>
    </row>
    <row r="4052" spans="1:13" x14ac:dyDescent="0.3">
      <c r="A4052" t="s">
        <v>11956</v>
      </c>
      <c r="B4052" t="s">
        <v>313</v>
      </c>
      <c r="C4052" t="s">
        <v>313</v>
      </c>
      <c r="D4052">
        <v>11700000</v>
      </c>
      <c r="E4052">
        <v>9000000</v>
      </c>
      <c r="F4052" t="s">
        <v>5391</v>
      </c>
      <c r="G4052" s="13">
        <f>IFERROR(IF($F4052="ALTA",$D4052*1.03,
IF($F4052="MEDIA",$D4052*1,
IF($F4052="BAJA",$D4052*0.92,
IF($F4052="LIQUIDAR",_xlfn.XLOOKUP(A4052,Rotación!$A:$A,Rotación!$O:$O,0,0,-1),"")))),"")</f>
        <v>10764000</v>
      </c>
      <c r="H4052" s="13">
        <f>IFERROR(IF($F4052="ALTA",$D4052*1,
IF($F4052="MEDIA",$D4052*0.97,
IF($F4052="BAJA",$D4052*0.9,
IF($F4052="LIQUIDAR",_xlfn.XLOOKUP(A4052,Rotación!$A:$A,Rotación!$O:$O,0,0,-1),"")))),"")</f>
        <v>10530000</v>
      </c>
      <c r="I4052" s="13">
        <f>IFERROR(IF($F4052="ALTA",$D4052*0.97,
IF($F4052="MEDIA",$D4052*0.94,
IF($F4052="BAJA",$D4052*0.87,
IF($F4052="LIQUIDAR",_xlfn.XLOOKUP(A4052,Rotación!$A:$A,Rotación!$O:$O,0,0,-1),"")))),"")</f>
        <v>10179000</v>
      </c>
      <c r="J4052" s="13">
        <f>IFERROR(IF($F4052="ALTA",$D4052*0.94,
IF($F4052="MEDIA",$D4052*0.9,
IF($F4052="BAJA",$D4052*0.85,
IF($F4052="LIQUIDAR",_xlfn.XLOOKUP(A4052,Rotación!$A:$A,Rotación!$O:$O,0,0,-1),"")))),"")</f>
        <v>9945000</v>
      </c>
      <c r="K4052" s="13" t="str">
        <f>_xlfn.XLOOKUP(A4052,Rotación!$A:$A,Rotación!$P:$P,"",0,-1)</f>
        <v/>
      </c>
      <c r="L4052" s="25" t="e">
        <f t="shared" si="256"/>
        <v>#VALUE!</v>
      </c>
      <c r="M4052" s="26">
        <f t="shared" si="257"/>
        <v>0.76923076923076927</v>
      </c>
    </row>
    <row r="4053" spans="1:13" x14ac:dyDescent="0.3">
      <c r="A4053" t="s">
        <v>5057</v>
      </c>
      <c r="B4053" t="s">
        <v>313</v>
      </c>
      <c r="C4053" t="s">
        <v>313</v>
      </c>
      <c r="D4053">
        <v>26700000</v>
      </c>
      <c r="E4053">
        <v>22000000</v>
      </c>
      <c r="F4053" t="s">
        <v>5391</v>
      </c>
      <c r="G4053" s="13">
        <f>IFERROR(IF($F4053="ALTA",$D4053*1.03,
IF($F4053="MEDIA",$D4053*1,
IF($F4053="BAJA",$D4053*0.92,
IF($F4053="LIQUIDAR",_xlfn.XLOOKUP(A4053,Rotación!$A:$A,Rotación!$O:$O,0,0,-1),"")))),"")</f>
        <v>24564000</v>
      </c>
      <c r="H4053" s="13">
        <f>IFERROR(IF($F4053="ALTA",$D4053*1,
IF($F4053="MEDIA",$D4053*0.97,
IF($F4053="BAJA",$D4053*0.9,
IF($F4053="LIQUIDAR",_xlfn.XLOOKUP(A4053,Rotación!$A:$A,Rotación!$O:$O,0,0,-1),"")))),"")</f>
        <v>24030000</v>
      </c>
      <c r="I4053" s="13">
        <f>IFERROR(IF($F4053="ALTA",$D4053*0.97,
IF($F4053="MEDIA",$D4053*0.94,
IF($F4053="BAJA",$D4053*0.87,
IF($F4053="LIQUIDAR",_xlfn.XLOOKUP(A4053,Rotación!$A:$A,Rotación!$O:$O,0,0,-1),"")))),"")</f>
        <v>23229000</v>
      </c>
      <c r="J4053" s="13">
        <f>IFERROR(IF($F4053="ALTA",$D4053*0.94,
IF($F4053="MEDIA",$D4053*0.9,
IF($F4053="BAJA",$D4053*0.85,
IF($F4053="LIQUIDAR",_xlfn.XLOOKUP(A4053,Rotación!$A:$A,Rotación!$O:$O,0,0,-1),"")))),"")</f>
        <v>22695000</v>
      </c>
      <c r="K4053" s="13" t="str">
        <f>_xlfn.XLOOKUP(A4053,Rotación!$A:$A,Rotación!$P:$P,"",0,-1)</f>
        <v/>
      </c>
      <c r="L4053" s="25" t="e">
        <f t="shared" si="256"/>
        <v>#VALUE!</v>
      </c>
      <c r="M4053" s="26">
        <f t="shared" si="257"/>
        <v>0.82397003745318353</v>
      </c>
    </row>
    <row r="4054" spans="1:13" x14ac:dyDescent="0.3">
      <c r="A4054" t="s">
        <v>9504</v>
      </c>
      <c r="B4054" t="s">
        <v>313</v>
      </c>
      <c r="C4054" t="s">
        <v>313</v>
      </c>
      <c r="D4054">
        <v>23200000</v>
      </c>
      <c r="E4054">
        <v>18000000</v>
      </c>
      <c r="F4054" t="s">
        <v>5391</v>
      </c>
      <c r="G4054" s="13">
        <f>IFERROR(IF($F4054="ALTA",$D4054*1.03,
IF($F4054="MEDIA",$D4054*1,
IF($F4054="BAJA",$D4054*0.92,
IF($F4054="LIQUIDAR",_xlfn.XLOOKUP(A4054,Rotación!$A:$A,Rotación!$O:$O,0,0,-1),"")))),"")</f>
        <v>21344000</v>
      </c>
      <c r="H4054" s="13">
        <f>IFERROR(IF($F4054="ALTA",$D4054*1,
IF($F4054="MEDIA",$D4054*0.97,
IF($F4054="BAJA",$D4054*0.9,
IF($F4054="LIQUIDAR",_xlfn.XLOOKUP(A4054,Rotación!$A:$A,Rotación!$O:$O,0,0,-1),"")))),"")</f>
        <v>20880000</v>
      </c>
      <c r="I4054" s="13">
        <f>IFERROR(IF($F4054="ALTA",$D4054*0.97,
IF($F4054="MEDIA",$D4054*0.94,
IF($F4054="BAJA",$D4054*0.87,
IF($F4054="LIQUIDAR",_xlfn.XLOOKUP(A4054,Rotación!$A:$A,Rotación!$O:$O,0,0,-1),"")))),"")</f>
        <v>20184000</v>
      </c>
      <c r="J4054" s="13">
        <f>IFERROR(IF($F4054="ALTA",$D4054*0.94,
IF($F4054="MEDIA",$D4054*0.9,
IF($F4054="BAJA",$D4054*0.85,
IF($F4054="LIQUIDAR",_xlfn.XLOOKUP(A4054,Rotación!$A:$A,Rotación!$O:$O,0,0,-1),"")))),"")</f>
        <v>19720000</v>
      </c>
      <c r="K4054" s="13" t="str">
        <f>_xlfn.XLOOKUP(A4054,Rotación!$A:$A,Rotación!$P:$P,"",0,-1)</f>
        <v/>
      </c>
      <c r="L4054" s="25" t="e">
        <f t="shared" si="256"/>
        <v>#VALUE!</v>
      </c>
      <c r="M4054" s="26">
        <f t="shared" si="257"/>
        <v>0.77586206896551724</v>
      </c>
    </row>
    <row r="4055" spans="1:13" x14ac:dyDescent="0.3">
      <c r="A4055" t="s">
        <v>12073</v>
      </c>
      <c r="B4055" t="s">
        <v>313</v>
      </c>
      <c r="C4055" t="s">
        <v>313</v>
      </c>
      <c r="D4055">
        <v>23200000</v>
      </c>
      <c r="E4055">
        <v>18000000</v>
      </c>
      <c r="F4055" t="s">
        <v>5391</v>
      </c>
      <c r="G4055" s="13">
        <f>IFERROR(IF($F4055="ALTA",$D4055*1.03,
IF($F4055="MEDIA",$D4055*1,
IF($F4055="BAJA",$D4055*0.92,
IF($F4055="LIQUIDAR",_xlfn.XLOOKUP(A4055,Rotación!$A:$A,Rotación!$O:$O,0,0,-1),"")))),"")</f>
        <v>21344000</v>
      </c>
      <c r="H4055" s="13">
        <f>IFERROR(IF($F4055="ALTA",$D4055*1,
IF($F4055="MEDIA",$D4055*0.97,
IF($F4055="BAJA",$D4055*0.9,
IF($F4055="LIQUIDAR",_xlfn.XLOOKUP(A4055,Rotación!$A:$A,Rotación!$O:$O,0,0,-1),"")))),"")</f>
        <v>20880000</v>
      </c>
      <c r="I4055" s="13">
        <f>IFERROR(IF($F4055="ALTA",$D4055*0.97,
IF($F4055="MEDIA",$D4055*0.94,
IF($F4055="BAJA",$D4055*0.87,
IF($F4055="LIQUIDAR",_xlfn.XLOOKUP(A4055,Rotación!$A:$A,Rotación!$O:$O,0,0,-1),"")))),"")</f>
        <v>20184000</v>
      </c>
      <c r="J4055" s="13">
        <f>IFERROR(IF($F4055="ALTA",$D4055*0.94,
IF($F4055="MEDIA",$D4055*0.9,
IF($F4055="BAJA",$D4055*0.85,
IF($F4055="LIQUIDAR",_xlfn.XLOOKUP(A4055,Rotación!$A:$A,Rotación!$O:$O,0,0,-1),"")))),"")</f>
        <v>19720000</v>
      </c>
      <c r="K4055" s="13" t="str">
        <f>_xlfn.XLOOKUP(A4055,Rotación!$A:$A,Rotación!$P:$P,"",0,-1)</f>
        <v/>
      </c>
      <c r="L4055" s="25" t="e">
        <f t="shared" si="256"/>
        <v>#VALUE!</v>
      </c>
      <c r="M4055" s="26">
        <f t="shared" si="257"/>
        <v>0.77586206896551724</v>
      </c>
    </row>
    <row r="4056" spans="1:13" x14ac:dyDescent="0.3">
      <c r="A4056" t="s">
        <v>11974</v>
      </c>
      <c r="B4056" t="s">
        <v>313</v>
      </c>
      <c r="C4056" t="s">
        <v>313</v>
      </c>
      <c r="D4056">
        <v>18100000</v>
      </c>
      <c r="E4056">
        <v>14000000</v>
      </c>
      <c r="F4056" t="s">
        <v>5391</v>
      </c>
      <c r="G4056" s="13">
        <f>IFERROR(IF($F4056="ALTA",$D4056*1.03,
IF($F4056="MEDIA",$D4056*1,
IF($F4056="BAJA",$D4056*0.92,
IF($F4056="LIQUIDAR",_xlfn.XLOOKUP(A4056,Rotación!$A:$A,Rotación!$O:$O,0,0,-1),"")))),"")</f>
        <v>16652000</v>
      </c>
      <c r="H4056" s="13">
        <f>IFERROR(IF($F4056="ALTA",$D4056*1,
IF($F4056="MEDIA",$D4056*0.97,
IF($F4056="BAJA",$D4056*0.9,
IF($F4056="LIQUIDAR",_xlfn.XLOOKUP(A4056,Rotación!$A:$A,Rotación!$O:$O,0,0,-1),"")))),"")</f>
        <v>16290000</v>
      </c>
      <c r="I4056" s="13">
        <f>IFERROR(IF($F4056="ALTA",$D4056*0.97,
IF($F4056="MEDIA",$D4056*0.94,
IF($F4056="BAJA",$D4056*0.87,
IF($F4056="LIQUIDAR",_xlfn.XLOOKUP(A4056,Rotación!$A:$A,Rotación!$O:$O,0,0,-1),"")))),"")</f>
        <v>15747000</v>
      </c>
      <c r="J4056" s="13">
        <f>IFERROR(IF($F4056="ALTA",$D4056*0.94,
IF($F4056="MEDIA",$D4056*0.9,
IF($F4056="BAJA",$D4056*0.85,
IF($F4056="LIQUIDAR",_xlfn.XLOOKUP(A4056,Rotación!$A:$A,Rotación!$O:$O,0,0,-1),"")))),"")</f>
        <v>15385000</v>
      </c>
      <c r="K4056" s="13" t="str">
        <f>_xlfn.XLOOKUP(A4056,Rotación!$A:$A,Rotación!$P:$P,"",0,-1)</f>
        <v/>
      </c>
      <c r="L4056" s="25" t="e">
        <f t="shared" si="256"/>
        <v>#VALUE!</v>
      </c>
      <c r="M4056" s="26">
        <f t="shared" si="257"/>
        <v>0.77348066298342544</v>
      </c>
    </row>
    <row r="4057" spans="1:13" x14ac:dyDescent="0.3">
      <c r="A4057" t="s">
        <v>11997</v>
      </c>
      <c r="B4057" t="s">
        <v>313</v>
      </c>
      <c r="C4057" t="s">
        <v>313</v>
      </c>
      <c r="D4057">
        <v>11600000</v>
      </c>
      <c r="E4057">
        <v>9500000</v>
      </c>
      <c r="F4057" t="s">
        <v>5391</v>
      </c>
      <c r="G4057" s="13">
        <f>IFERROR(IF($F4057="ALTA",$D4057*1.03,
IF($F4057="MEDIA",$D4057*1,
IF($F4057="BAJA",$D4057*0.92,
IF($F4057="LIQUIDAR",_xlfn.XLOOKUP(A4057,Rotación!$A:$A,Rotación!$O:$O,0,0,-1),"")))),"")</f>
        <v>10672000</v>
      </c>
      <c r="H4057" s="13">
        <f>IFERROR(IF($F4057="ALTA",$D4057*1,
IF($F4057="MEDIA",$D4057*0.97,
IF($F4057="BAJA",$D4057*0.9,
IF($F4057="LIQUIDAR",_xlfn.XLOOKUP(A4057,Rotación!$A:$A,Rotación!$O:$O,0,0,-1),"")))),"")</f>
        <v>10440000</v>
      </c>
      <c r="I4057" s="13">
        <f>IFERROR(IF($F4057="ALTA",$D4057*0.97,
IF($F4057="MEDIA",$D4057*0.94,
IF($F4057="BAJA",$D4057*0.87,
IF($F4057="LIQUIDAR",_xlfn.XLOOKUP(A4057,Rotación!$A:$A,Rotación!$O:$O,0,0,-1),"")))),"")</f>
        <v>10092000</v>
      </c>
      <c r="J4057" s="13">
        <f>IFERROR(IF($F4057="ALTA",$D4057*0.94,
IF($F4057="MEDIA",$D4057*0.9,
IF($F4057="BAJA",$D4057*0.85,
IF($F4057="LIQUIDAR",_xlfn.XLOOKUP(A4057,Rotación!$A:$A,Rotación!$O:$O,0,0,-1),"")))),"")</f>
        <v>9860000</v>
      </c>
      <c r="K4057" s="13" t="str">
        <f>_xlfn.XLOOKUP(A4057,Rotación!$A:$A,Rotación!$P:$P,"",0,-1)</f>
        <v/>
      </c>
      <c r="L4057" s="25" t="e">
        <f t="shared" si="256"/>
        <v>#VALUE!</v>
      </c>
      <c r="M4057" s="26">
        <f t="shared" si="257"/>
        <v>0.81896551724137934</v>
      </c>
    </row>
    <row r="4058" spans="1:13" x14ac:dyDescent="0.3">
      <c r="A4058" t="s">
        <v>12024</v>
      </c>
      <c r="B4058" t="s">
        <v>313</v>
      </c>
      <c r="C4058" t="s">
        <v>313</v>
      </c>
      <c r="D4058">
        <v>9200000</v>
      </c>
      <c r="E4058">
        <v>7400000</v>
      </c>
      <c r="F4058" t="s">
        <v>5391</v>
      </c>
      <c r="G4058" s="13">
        <f>IFERROR(IF($F4058="ALTA",$D4058*1.03,
IF($F4058="MEDIA",$D4058*1,
IF($F4058="BAJA",$D4058*0.92,
IF($F4058="LIQUIDAR",_xlfn.XLOOKUP(A4058,Rotación!$A:$A,Rotación!$O:$O,0,0,-1),"")))),"")</f>
        <v>8464000</v>
      </c>
      <c r="H4058" s="13">
        <f>IFERROR(IF($F4058="ALTA",$D4058*1,
IF($F4058="MEDIA",$D4058*0.97,
IF($F4058="BAJA",$D4058*0.9,
IF($F4058="LIQUIDAR",_xlfn.XLOOKUP(A4058,Rotación!$A:$A,Rotación!$O:$O,0,0,-1),"")))),"")</f>
        <v>8280000</v>
      </c>
      <c r="I4058" s="13">
        <f>IFERROR(IF($F4058="ALTA",$D4058*0.97,
IF($F4058="MEDIA",$D4058*0.94,
IF($F4058="BAJA",$D4058*0.87,
IF($F4058="LIQUIDAR",_xlfn.XLOOKUP(A4058,Rotación!$A:$A,Rotación!$O:$O,0,0,-1),"")))),"")</f>
        <v>8004000</v>
      </c>
      <c r="J4058" s="13">
        <f>IFERROR(IF($F4058="ALTA",$D4058*0.94,
IF($F4058="MEDIA",$D4058*0.9,
IF($F4058="BAJA",$D4058*0.85,
IF($F4058="LIQUIDAR",_xlfn.XLOOKUP(A4058,Rotación!$A:$A,Rotación!$O:$O,0,0,-1),"")))),"")</f>
        <v>7820000</v>
      </c>
      <c r="K4058" s="13" t="str">
        <f>_xlfn.XLOOKUP(A4058,Rotación!$A:$A,Rotación!$P:$P,"",0,-1)</f>
        <v/>
      </c>
      <c r="L4058" s="25" t="e">
        <f t="shared" si="256"/>
        <v>#VALUE!</v>
      </c>
      <c r="M4058" s="26">
        <f t="shared" si="257"/>
        <v>0.80434782608695654</v>
      </c>
    </row>
    <row r="4059" spans="1:13" x14ac:dyDescent="0.3">
      <c r="A4059" t="s">
        <v>12010</v>
      </c>
      <c r="B4059" t="s">
        <v>313</v>
      </c>
      <c r="C4059" t="s">
        <v>313</v>
      </c>
      <c r="D4059">
        <v>16600000</v>
      </c>
      <c r="E4059">
        <v>13000000</v>
      </c>
      <c r="F4059" t="s">
        <v>5391</v>
      </c>
      <c r="G4059" s="13">
        <f>IFERROR(IF($F4059="ALTA",$D4059*1.03,
IF($F4059="MEDIA",$D4059*1,
IF($F4059="BAJA",$D4059*0.92,
IF($F4059="LIQUIDAR",_xlfn.XLOOKUP(A4059,Rotación!$A:$A,Rotación!$O:$O,0,0,-1),"")))),"")</f>
        <v>15272000</v>
      </c>
      <c r="H4059" s="13">
        <f>IFERROR(IF($F4059="ALTA",$D4059*1,
IF($F4059="MEDIA",$D4059*0.97,
IF($F4059="BAJA",$D4059*0.9,
IF($F4059="LIQUIDAR",_xlfn.XLOOKUP(A4059,Rotación!$A:$A,Rotación!$O:$O,0,0,-1),"")))),"")</f>
        <v>14940000</v>
      </c>
      <c r="I4059" s="13">
        <f>IFERROR(IF($F4059="ALTA",$D4059*0.97,
IF($F4059="MEDIA",$D4059*0.94,
IF($F4059="BAJA",$D4059*0.87,
IF($F4059="LIQUIDAR",_xlfn.XLOOKUP(A4059,Rotación!$A:$A,Rotación!$O:$O,0,0,-1),"")))),"")</f>
        <v>14442000</v>
      </c>
      <c r="J4059" s="13">
        <f>IFERROR(IF($F4059="ALTA",$D4059*0.94,
IF($F4059="MEDIA",$D4059*0.9,
IF($F4059="BAJA",$D4059*0.85,
IF($F4059="LIQUIDAR",_xlfn.XLOOKUP(A4059,Rotación!$A:$A,Rotación!$O:$O,0,0,-1),"")))),"")</f>
        <v>14110000</v>
      </c>
      <c r="K4059" s="13" t="str">
        <f>_xlfn.XLOOKUP(A4059,Rotación!$A:$A,Rotación!$P:$P,"",0,-1)</f>
        <v/>
      </c>
      <c r="L4059" s="25" t="e">
        <f t="shared" si="256"/>
        <v>#VALUE!</v>
      </c>
      <c r="M4059" s="26">
        <f t="shared" si="257"/>
        <v>0.7831325301204819</v>
      </c>
    </row>
    <row r="4060" spans="1:13" x14ac:dyDescent="0.3">
      <c r="A4060" t="s">
        <v>12032</v>
      </c>
      <c r="B4060" t="s">
        <v>313</v>
      </c>
      <c r="C4060" t="s">
        <v>313</v>
      </c>
      <c r="D4060">
        <v>20700000</v>
      </c>
      <c r="E4060">
        <v>16000000</v>
      </c>
      <c r="F4060" t="s">
        <v>4033</v>
      </c>
      <c r="G4060" s="13">
        <f>IFERROR(IF($F4060="ALTA",$D4060*1.03,
IF($F4060="MEDIA",$D4060*1,
IF($F4060="BAJA",$D4060*0.92,
IF($F4060="LIQUIDAR",_xlfn.XLOOKUP(A4060,Rotación!$A:$A,Rotación!$O:$O,0,0,-1),"")))),"")</f>
        <v>20700000</v>
      </c>
      <c r="H4060" s="13">
        <f>IFERROR(IF($F4060="ALTA",$D4060*1,
IF($F4060="MEDIA",$D4060*0.97,
IF($F4060="BAJA",$D4060*0.9,
IF($F4060="LIQUIDAR",_xlfn.XLOOKUP(A4060,Rotación!$A:$A,Rotación!$O:$O,0,0,-1),"")))),"")</f>
        <v>20079000</v>
      </c>
      <c r="I4060" s="13">
        <f>IFERROR(IF($F4060="ALTA",$D4060*0.97,
IF($F4060="MEDIA",$D4060*0.94,
IF($F4060="BAJA",$D4060*0.87,
IF($F4060="LIQUIDAR",_xlfn.XLOOKUP(A4060,Rotación!$A:$A,Rotación!$O:$O,0,0,-1),"")))),"")</f>
        <v>19458000</v>
      </c>
      <c r="J4060" s="13">
        <f>IFERROR(IF($F4060="ALTA",$D4060*0.94,
IF($F4060="MEDIA",$D4060*0.9,
IF($F4060="BAJA",$D4060*0.85,
IF($F4060="LIQUIDAR",_xlfn.XLOOKUP(A4060,Rotación!$A:$A,Rotación!$O:$O,0,0,-1),"")))),"")</f>
        <v>18630000</v>
      </c>
      <c r="K4060" s="13" t="str">
        <f>_xlfn.XLOOKUP(A4060,Rotación!$A:$A,Rotación!$P:$P,"",0,-1)</f>
        <v/>
      </c>
      <c r="L4060" s="25" t="e">
        <f t="shared" si="256"/>
        <v>#VALUE!</v>
      </c>
      <c r="M4060" s="26">
        <f t="shared" si="257"/>
        <v>0.77294685990338163</v>
      </c>
    </row>
    <row r="4061" spans="1:13" x14ac:dyDescent="0.3">
      <c r="A4061" t="s">
        <v>12125</v>
      </c>
      <c r="B4061" t="s">
        <v>313</v>
      </c>
      <c r="C4061" t="s">
        <v>313</v>
      </c>
      <c r="D4061">
        <v>16500000</v>
      </c>
      <c r="E4061">
        <v>13300000</v>
      </c>
      <c r="F4061" t="s">
        <v>4033</v>
      </c>
      <c r="G4061" s="13">
        <f>IFERROR(IF($F4061="ALTA",$D4061*1.03,
IF($F4061="MEDIA",$D4061*1,
IF($F4061="BAJA",$D4061*0.92,
IF($F4061="LIQUIDAR",_xlfn.XLOOKUP(A4061,Rotación!$A:$A,Rotación!$O:$O,0,0,-1),"")))),"")</f>
        <v>16500000</v>
      </c>
      <c r="H4061" s="13">
        <f>IFERROR(IF($F4061="ALTA",$D4061*1,
IF($F4061="MEDIA",$D4061*0.97,
IF($F4061="BAJA",$D4061*0.9,
IF($F4061="LIQUIDAR",_xlfn.XLOOKUP(A4061,Rotación!$A:$A,Rotación!$O:$O,0,0,-1),"")))),"")</f>
        <v>16005000</v>
      </c>
      <c r="I4061" s="13">
        <f>IFERROR(IF($F4061="ALTA",$D4061*0.97,
IF($F4061="MEDIA",$D4061*0.94,
IF($F4061="BAJA",$D4061*0.87,
IF($F4061="LIQUIDAR",_xlfn.XLOOKUP(A4061,Rotación!$A:$A,Rotación!$O:$O,0,0,-1),"")))),"")</f>
        <v>15510000</v>
      </c>
      <c r="J4061" s="13">
        <f>IFERROR(IF($F4061="ALTA",$D4061*0.94,
IF($F4061="MEDIA",$D4061*0.9,
IF($F4061="BAJA",$D4061*0.85,
IF($F4061="LIQUIDAR",_xlfn.XLOOKUP(A4061,Rotación!$A:$A,Rotación!$O:$O,0,0,-1),"")))),"")</f>
        <v>14850000</v>
      </c>
      <c r="K4061" s="13" t="str">
        <f>_xlfn.XLOOKUP(A4061,Rotación!$A:$A,Rotación!$P:$P,"",0,-1)</f>
        <v/>
      </c>
      <c r="L4061" s="25" t="e">
        <f t="shared" si="256"/>
        <v>#VALUE!</v>
      </c>
      <c r="M4061" s="26">
        <f t="shared" si="257"/>
        <v>0.80606060606060603</v>
      </c>
    </row>
    <row r="4062" spans="1:13" x14ac:dyDescent="0.3">
      <c r="A4062" t="s">
        <v>11919</v>
      </c>
      <c r="B4062" t="s">
        <v>313</v>
      </c>
      <c r="C4062" t="s">
        <v>313</v>
      </c>
      <c r="D4062">
        <v>9700000</v>
      </c>
      <c r="E4062">
        <v>7500000</v>
      </c>
      <c r="F4062" t="s">
        <v>4033</v>
      </c>
      <c r="G4062" s="13">
        <f>IFERROR(IF($F4062="ALTA",$D4062*1.03,
IF($F4062="MEDIA",$D4062*1,
IF($F4062="BAJA",$D4062*0.92,
IF($F4062="LIQUIDAR",_xlfn.XLOOKUP(A4062,Rotación!$A:$A,Rotación!$O:$O,0,0,-1),"")))),"")</f>
        <v>9700000</v>
      </c>
      <c r="H4062" s="13">
        <f>IFERROR(IF($F4062="ALTA",$D4062*1,
IF($F4062="MEDIA",$D4062*0.97,
IF($F4062="BAJA",$D4062*0.9,
IF($F4062="LIQUIDAR",_xlfn.XLOOKUP(A4062,Rotación!$A:$A,Rotación!$O:$O,0,0,-1),"")))),"")</f>
        <v>9409000</v>
      </c>
      <c r="I4062" s="13">
        <f>IFERROR(IF($F4062="ALTA",$D4062*0.97,
IF($F4062="MEDIA",$D4062*0.94,
IF($F4062="BAJA",$D4062*0.87,
IF($F4062="LIQUIDAR",_xlfn.XLOOKUP(A4062,Rotación!$A:$A,Rotación!$O:$O,0,0,-1),"")))),"")</f>
        <v>9118000</v>
      </c>
      <c r="J4062" s="13">
        <f>IFERROR(IF($F4062="ALTA",$D4062*0.94,
IF($F4062="MEDIA",$D4062*0.9,
IF($F4062="BAJA",$D4062*0.85,
IF($F4062="LIQUIDAR",_xlfn.XLOOKUP(A4062,Rotación!$A:$A,Rotación!$O:$O,0,0,-1),"")))),"")</f>
        <v>8730000</v>
      </c>
      <c r="K4062" s="13" t="str">
        <f>_xlfn.XLOOKUP(A4062,Rotación!$A:$A,Rotación!$P:$P,"",0,-1)</f>
        <v/>
      </c>
      <c r="L4062" s="25" t="e">
        <f t="shared" si="256"/>
        <v>#VALUE!</v>
      </c>
      <c r="M4062" s="26">
        <f t="shared" si="257"/>
        <v>0.77319587628865982</v>
      </c>
    </row>
    <row r="4063" spans="1:13" x14ac:dyDescent="0.3">
      <c r="A4063" t="s">
        <v>12082</v>
      </c>
      <c r="B4063" t="s">
        <v>313</v>
      </c>
      <c r="C4063" t="s">
        <v>313</v>
      </c>
      <c r="D4063">
        <v>7840000</v>
      </c>
      <c r="E4063">
        <v>6400000</v>
      </c>
      <c r="F4063" t="s">
        <v>4033</v>
      </c>
      <c r="G4063" s="13">
        <f>IFERROR(IF($F4063="ALTA",$D4063*1.03,
IF($F4063="MEDIA",$D4063*1,
IF($F4063="BAJA",$D4063*0.92,
IF($F4063="LIQUIDAR",_xlfn.XLOOKUP(A4063,Rotación!$A:$A,Rotación!$O:$O,0,0,-1),"")))),"")</f>
        <v>7840000</v>
      </c>
      <c r="H4063" s="13">
        <f>IFERROR(IF($F4063="ALTA",$D4063*1,
IF($F4063="MEDIA",$D4063*0.97,
IF($F4063="BAJA",$D4063*0.9,
IF($F4063="LIQUIDAR",_xlfn.XLOOKUP(A4063,Rotación!$A:$A,Rotación!$O:$O,0,0,-1),"")))),"")</f>
        <v>7604800</v>
      </c>
      <c r="I4063" s="13">
        <f>IFERROR(IF($F4063="ALTA",$D4063*0.97,
IF($F4063="MEDIA",$D4063*0.94,
IF($F4063="BAJA",$D4063*0.87,
IF($F4063="LIQUIDAR",_xlfn.XLOOKUP(A4063,Rotación!$A:$A,Rotación!$O:$O,0,0,-1),"")))),"")</f>
        <v>7369600</v>
      </c>
      <c r="J4063" s="13">
        <f>IFERROR(IF($F4063="ALTA",$D4063*0.94,
IF($F4063="MEDIA",$D4063*0.9,
IF($F4063="BAJA",$D4063*0.85,
IF($F4063="LIQUIDAR",_xlfn.XLOOKUP(A4063,Rotación!$A:$A,Rotación!$O:$O,0,0,-1),"")))),"")</f>
        <v>7056000</v>
      </c>
      <c r="K4063" s="13" t="str">
        <f>_xlfn.XLOOKUP(A4063,Rotación!$A:$A,Rotación!$P:$P,"",0,-1)</f>
        <v/>
      </c>
      <c r="L4063" s="25" t="e">
        <f t="shared" si="256"/>
        <v>#VALUE!</v>
      </c>
      <c r="M4063" s="26">
        <f t="shared" si="257"/>
        <v>0.81632653061224492</v>
      </c>
    </row>
    <row r="4064" spans="1:13" x14ac:dyDescent="0.3">
      <c r="A4064" t="s">
        <v>12064</v>
      </c>
      <c r="B4064" t="s">
        <v>313</v>
      </c>
      <c r="C4064" t="s">
        <v>313</v>
      </c>
      <c r="D4064">
        <v>22100000</v>
      </c>
      <c r="E4064">
        <v>17000000</v>
      </c>
      <c r="F4064" t="s">
        <v>5391</v>
      </c>
      <c r="G4064" s="13">
        <f>IFERROR(IF($F4064="ALTA",$D4064*1.03,
IF($F4064="MEDIA",$D4064*1,
IF($F4064="BAJA",$D4064*0.92,
IF($F4064="LIQUIDAR",_xlfn.XLOOKUP(A4064,Rotación!$A:$A,Rotación!$O:$O,0,0,-1),"")))),"")</f>
        <v>20332000</v>
      </c>
      <c r="H4064" s="13">
        <f>IFERROR(IF($F4064="ALTA",$D4064*1,
IF($F4064="MEDIA",$D4064*0.97,
IF($F4064="BAJA",$D4064*0.9,
IF($F4064="LIQUIDAR",_xlfn.XLOOKUP(A4064,Rotación!$A:$A,Rotación!$O:$O,0,0,-1),"")))),"")</f>
        <v>19890000</v>
      </c>
      <c r="I4064" s="13">
        <f>IFERROR(IF($F4064="ALTA",$D4064*0.97,
IF($F4064="MEDIA",$D4064*0.94,
IF($F4064="BAJA",$D4064*0.87,
IF($F4064="LIQUIDAR",_xlfn.XLOOKUP(A4064,Rotación!$A:$A,Rotación!$O:$O,0,0,-1),"")))),"")</f>
        <v>19227000</v>
      </c>
      <c r="J4064" s="13">
        <f>IFERROR(IF($F4064="ALTA",$D4064*0.94,
IF($F4064="MEDIA",$D4064*0.9,
IF($F4064="BAJA",$D4064*0.85,
IF($F4064="LIQUIDAR",_xlfn.XLOOKUP(A4064,Rotación!$A:$A,Rotación!$O:$O,0,0,-1),"")))),"")</f>
        <v>18785000</v>
      </c>
      <c r="K4064" s="13" t="str">
        <f>_xlfn.XLOOKUP(A4064,Rotación!$A:$A,Rotación!$P:$P,"",0,-1)</f>
        <v/>
      </c>
      <c r="L4064" s="25" t="e">
        <f t="shared" si="256"/>
        <v>#VALUE!</v>
      </c>
      <c r="M4064" s="26">
        <f t="shared" si="257"/>
        <v>0.76923076923076927</v>
      </c>
    </row>
    <row r="4065" spans="1:13" x14ac:dyDescent="0.3">
      <c r="A4065" t="s">
        <v>12133</v>
      </c>
      <c r="B4065" t="s">
        <v>313</v>
      </c>
      <c r="C4065" t="s">
        <v>313</v>
      </c>
      <c r="D4065">
        <v>31700000</v>
      </c>
      <c r="E4065">
        <v>25500000</v>
      </c>
      <c r="F4065" t="s">
        <v>4033</v>
      </c>
      <c r="G4065" s="13">
        <f>IFERROR(IF($F4065="ALTA",$D4065*1.03,
IF($F4065="MEDIA",$D4065*1,
IF($F4065="BAJA",$D4065*0.92,
IF($F4065="LIQUIDAR",_xlfn.XLOOKUP(A4065,Rotación!$A:$A,Rotación!$O:$O,0,0,-1),"")))),"")</f>
        <v>31700000</v>
      </c>
      <c r="H4065" s="13">
        <f>IFERROR(IF($F4065="ALTA",$D4065*1,
IF($F4065="MEDIA",$D4065*0.97,
IF($F4065="BAJA",$D4065*0.9,
IF($F4065="LIQUIDAR",_xlfn.XLOOKUP(A4065,Rotación!$A:$A,Rotación!$O:$O,0,0,-1),"")))),"")</f>
        <v>30749000</v>
      </c>
      <c r="I4065" s="13">
        <f>IFERROR(IF($F4065="ALTA",$D4065*0.97,
IF($F4065="MEDIA",$D4065*0.94,
IF($F4065="BAJA",$D4065*0.87,
IF($F4065="LIQUIDAR",_xlfn.XLOOKUP(A4065,Rotación!$A:$A,Rotación!$O:$O,0,0,-1),"")))),"")</f>
        <v>29798000</v>
      </c>
      <c r="J4065" s="13">
        <f>IFERROR(IF($F4065="ALTA",$D4065*0.94,
IF($F4065="MEDIA",$D4065*0.9,
IF($F4065="BAJA",$D4065*0.85,
IF($F4065="LIQUIDAR",_xlfn.XLOOKUP(A4065,Rotación!$A:$A,Rotación!$O:$O,0,0,-1),"")))),"")</f>
        <v>28530000</v>
      </c>
      <c r="K4065" s="13" t="str">
        <f>_xlfn.XLOOKUP(A4065,Rotación!$A:$A,Rotación!$P:$P,"",0,-1)</f>
        <v/>
      </c>
      <c r="L4065" s="25" t="e">
        <f t="shared" si="256"/>
        <v>#VALUE!</v>
      </c>
      <c r="M4065" s="26">
        <f t="shared" si="257"/>
        <v>0.80441640378548895</v>
      </c>
    </row>
    <row r="4066" spans="1:13" x14ac:dyDescent="0.3">
      <c r="A4066" t="s">
        <v>12026</v>
      </c>
      <c r="B4066" t="s">
        <v>313</v>
      </c>
      <c r="C4066" t="s">
        <v>313</v>
      </c>
      <c r="D4066">
        <v>7650000</v>
      </c>
      <c r="E4066">
        <v>6000000</v>
      </c>
      <c r="F4066" t="s">
        <v>4033</v>
      </c>
      <c r="G4066" s="13">
        <f>IFERROR(IF($F4066="ALTA",$D4066*1.03,
IF($F4066="MEDIA",$D4066*1,
IF($F4066="BAJA",$D4066*0.92,
IF($F4066="LIQUIDAR",_xlfn.XLOOKUP(A4066,Rotación!$A:$A,Rotación!$O:$O,0,0,-1),"")))),"")</f>
        <v>7650000</v>
      </c>
      <c r="H4066" s="13">
        <f>IFERROR(IF($F4066="ALTA",$D4066*1,
IF($F4066="MEDIA",$D4066*0.97,
IF($F4066="BAJA",$D4066*0.9,
IF($F4066="LIQUIDAR",_xlfn.XLOOKUP(A4066,Rotación!$A:$A,Rotación!$O:$O,0,0,-1),"")))),"")</f>
        <v>7420500</v>
      </c>
      <c r="I4066" s="13">
        <f>IFERROR(IF($F4066="ALTA",$D4066*0.97,
IF($F4066="MEDIA",$D4066*0.94,
IF($F4066="BAJA",$D4066*0.87,
IF($F4066="LIQUIDAR",_xlfn.XLOOKUP(A4066,Rotación!$A:$A,Rotación!$O:$O,0,0,-1),"")))),"")</f>
        <v>7191000</v>
      </c>
      <c r="J4066" s="13">
        <f>IFERROR(IF($F4066="ALTA",$D4066*0.94,
IF($F4066="MEDIA",$D4066*0.9,
IF($F4066="BAJA",$D4066*0.85,
IF($F4066="LIQUIDAR",_xlfn.XLOOKUP(A4066,Rotación!$A:$A,Rotación!$O:$O,0,0,-1),"")))),"")</f>
        <v>6885000</v>
      </c>
      <c r="K4066" s="13" t="str">
        <f>_xlfn.XLOOKUP(A4066,Rotación!$A:$A,Rotación!$P:$P,"",0,-1)</f>
        <v/>
      </c>
      <c r="L4066" s="25" t="e">
        <f t="shared" si="256"/>
        <v>#VALUE!</v>
      </c>
      <c r="M4066" s="26">
        <f t="shared" si="257"/>
        <v>0.78431372549019607</v>
      </c>
    </row>
    <row r="4067" spans="1:13" x14ac:dyDescent="0.3">
      <c r="A4067" t="s">
        <v>5286</v>
      </c>
      <c r="B4067" t="s">
        <v>313</v>
      </c>
      <c r="C4067" t="s">
        <v>313</v>
      </c>
      <c r="D4067">
        <v>14600000</v>
      </c>
      <c r="E4067">
        <v>11700000</v>
      </c>
      <c r="F4067" t="s">
        <v>4033</v>
      </c>
      <c r="G4067" s="13">
        <f>IFERROR(IF($F4067="ALTA",$D4067*1.03,
IF($F4067="MEDIA",$D4067*1,
IF($F4067="BAJA",$D4067*0.92,
IF($F4067="LIQUIDAR",_xlfn.XLOOKUP(A4067,Rotación!$A:$A,Rotación!$O:$O,0,0,-1),"")))),"")</f>
        <v>14600000</v>
      </c>
      <c r="H4067" s="13">
        <f>IFERROR(IF($F4067="ALTA",$D4067*1,
IF($F4067="MEDIA",$D4067*0.97,
IF($F4067="BAJA",$D4067*0.9,
IF($F4067="LIQUIDAR",_xlfn.XLOOKUP(A4067,Rotación!$A:$A,Rotación!$O:$O,0,0,-1),"")))),"")</f>
        <v>14162000</v>
      </c>
      <c r="I4067" s="13">
        <f>IFERROR(IF($F4067="ALTA",$D4067*0.97,
IF($F4067="MEDIA",$D4067*0.94,
IF($F4067="BAJA",$D4067*0.87,
IF($F4067="LIQUIDAR",_xlfn.XLOOKUP(A4067,Rotación!$A:$A,Rotación!$O:$O,0,0,-1),"")))),"")</f>
        <v>13724000</v>
      </c>
      <c r="J4067" s="13">
        <f>IFERROR(IF($F4067="ALTA",$D4067*0.94,
IF($F4067="MEDIA",$D4067*0.9,
IF($F4067="BAJA",$D4067*0.85,
IF($F4067="LIQUIDAR",_xlfn.XLOOKUP(A4067,Rotación!$A:$A,Rotación!$O:$O,0,0,-1),"")))),"")</f>
        <v>13140000</v>
      </c>
      <c r="K4067" s="13" t="str">
        <f>_xlfn.XLOOKUP(A4067,Rotación!$A:$A,Rotación!$P:$P,"",0,-1)</f>
        <v/>
      </c>
      <c r="L4067" s="25" t="e">
        <f t="shared" si="256"/>
        <v>#VALUE!</v>
      </c>
      <c r="M4067" s="26">
        <f t="shared" si="257"/>
        <v>0.80136986301369861</v>
      </c>
    </row>
    <row r="4068" spans="1:13" x14ac:dyDescent="0.3">
      <c r="A4068" t="s">
        <v>11931</v>
      </c>
      <c r="B4068" t="s">
        <v>313</v>
      </c>
      <c r="C4068" t="s">
        <v>313</v>
      </c>
      <c r="D4068">
        <v>7300000</v>
      </c>
      <c r="E4068">
        <v>5600000</v>
      </c>
      <c r="F4068" t="s">
        <v>4033</v>
      </c>
      <c r="G4068" s="13">
        <f>IFERROR(IF($F4068="ALTA",$D4068*1.03,
IF($F4068="MEDIA",$D4068*1,
IF($F4068="BAJA",$D4068*0.92,
IF($F4068="LIQUIDAR",_xlfn.XLOOKUP(A4068,Rotación!$A:$A,Rotación!$O:$O,0,0,-1),"")))),"")</f>
        <v>7300000</v>
      </c>
      <c r="H4068" s="13">
        <f>IFERROR(IF($F4068="ALTA",$D4068*1,
IF($F4068="MEDIA",$D4068*0.97,
IF($F4068="BAJA",$D4068*0.9,
IF($F4068="LIQUIDAR",_xlfn.XLOOKUP(A4068,Rotación!$A:$A,Rotación!$O:$O,0,0,-1),"")))),"")</f>
        <v>7081000</v>
      </c>
      <c r="I4068" s="13">
        <f>IFERROR(IF($F4068="ALTA",$D4068*0.97,
IF($F4068="MEDIA",$D4068*0.94,
IF($F4068="BAJA",$D4068*0.87,
IF($F4068="LIQUIDAR",_xlfn.XLOOKUP(A4068,Rotación!$A:$A,Rotación!$O:$O,0,0,-1),"")))),"")</f>
        <v>6862000</v>
      </c>
      <c r="J4068" s="13">
        <f>IFERROR(IF($F4068="ALTA",$D4068*0.94,
IF($F4068="MEDIA",$D4068*0.9,
IF($F4068="BAJA",$D4068*0.85,
IF($F4068="LIQUIDAR",_xlfn.XLOOKUP(A4068,Rotación!$A:$A,Rotación!$O:$O,0,0,-1),"")))),"")</f>
        <v>6570000</v>
      </c>
      <c r="K4068" s="13" t="str">
        <f>_xlfn.XLOOKUP(A4068,Rotación!$A:$A,Rotación!$P:$P,"",0,-1)</f>
        <v/>
      </c>
      <c r="L4068" s="25" t="e">
        <f t="shared" si="256"/>
        <v>#VALUE!</v>
      </c>
      <c r="M4068" s="26">
        <f t="shared" si="257"/>
        <v>0.76712328767123283</v>
      </c>
    </row>
    <row r="4069" spans="1:13" x14ac:dyDescent="0.3">
      <c r="A4069" t="s">
        <v>12114</v>
      </c>
      <c r="B4069" t="s">
        <v>313</v>
      </c>
      <c r="C4069" t="s">
        <v>313</v>
      </c>
      <c r="D4069">
        <v>10400000</v>
      </c>
      <c r="E4069">
        <v>8400000</v>
      </c>
      <c r="F4069" t="s">
        <v>5390</v>
      </c>
      <c r="G4069" s="13">
        <f>IFERROR(IF($F4069="ALTA",$D4069*1.03,
IF($F4069="MEDIA",$D4069*1,
IF($F4069="BAJA",$D4069*0.92,
IF($F4069="LIQUIDAR",_xlfn.XLOOKUP(A4069,Rotación!$A:$A,Rotación!$O:$O,0,0,-1),"")))),"")</f>
        <v>10712000</v>
      </c>
      <c r="H4069" s="13">
        <f>IFERROR(IF($F4069="ALTA",$D4069*1,
IF($F4069="MEDIA",$D4069*0.97,
IF($F4069="BAJA",$D4069*0.9,
IF($F4069="LIQUIDAR",_xlfn.XLOOKUP(A4069,Rotación!$A:$A,Rotación!$O:$O,0,0,-1),"")))),"")</f>
        <v>10400000</v>
      </c>
      <c r="I4069" s="13">
        <f>IFERROR(IF($F4069="ALTA",$D4069*0.97,
IF($F4069="MEDIA",$D4069*0.94,
IF($F4069="BAJA",$D4069*0.87,
IF($F4069="LIQUIDAR",_xlfn.XLOOKUP(A4069,Rotación!$A:$A,Rotación!$O:$O,0,0,-1),"")))),"")</f>
        <v>10088000</v>
      </c>
      <c r="J4069" s="13">
        <f>IFERROR(IF($F4069="ALTA",$D4069*0.94,
IF($F4069="MEDIA",$D4069*0.9,
IF($F4069="BAJA",$D4069*0.85,
IF($F4069="LIQUIDAR",_xlfn.XLOOKUP(A4069,Rotación!$A:$A,Rotación!$O:$O,0,0,-1),"")))),"")</f>
        <v>9776000</v>
      </c>
      <c r="K4069" s="13" t="str">
        <f>_xlfn.XLOOKUP(A4069,Rotación!$A:$A,Rotación!$P:$P,"",0,-1)</f>
        <v/>
      </c>
      <c r="L4069" s="25" t="e">
        <f t="shared" si="256"/>
        <v>#VALUE!</v>
      </c>
      <c r="M4069" s="26">
        <f t="shared" si="257"/>
        <v>0.80769230769230771</v>
      </c>
    </row>
    <row r="4070" spans="1:13" x14ac:dyDescent="0.3">
      <c r="A4070" t="s">
        <v>12120</v>
      </c>
      <c r="B4070" t="s">
        <v>313</v>
      </c>
      <c r="C4070" t="s">
        <v>313</v>
      </c>
      <c r="D4070">
        <v>13600000</v>
      </c>
      <c r="E4070">
        <v>10900000</v>
      </c>
      <c r="F4070" t="s">
        <v>5391</v>
      </c>
      <c r="G4070" s="13">
        <f>IFERROR(IF($F4070="ALTA",$D4070*1.03,
IF($F4070="MEDIA",$D4070*1,
IF($F4070="BAJA",$D4070*0.92,
IF($F4070="LIQUIDAR",_xlfn.XLOOKUP(A4070,Rotación!$A:$A,Rotación!$O:$O,0,0,-1),"")))),"")</f>
        <v>12512000</v>
      </c>
      <c r="H4070" s="13">
        <f>IFERROR(IF($F4070="ALTA",$D4070*1,
IF($F4070="MEDIA",$D4070*0.97,
IF($F4070="BAJA",$D4070*0.9,
IF($F4070="LIQUIDAR",_xlfn.XLOOKUP(A4070,Rotación!$A:$A,Rotación!$O:$O,0,0,-1),"")))),"")</f>
        <v>12240000</v>
      </c>
      <c r="I4070" s="13">
        <f>IFERROR(IF($F4070="ALTA",$D4070*0.97,
IF($F4070="MEDIA",$D4070*0.94,
IF($F4070="BAJA",$D4070*0.87,
IF($F4070="LIQUIDAR",_xlfn.XLOOKUP(A4070,Rotación!$A:$A,Rotación!$O:$O,0,0,-1),"")))),"")</f>
        <v>11832000</v>
      </c>
      <c r="J4070" s="13">
        <f>IFERROR(IF($F4070="ALTA",$D4070*0.94,
IF($F4070="MEDIA",$D4070*0.9,
IF($F4070="BAJA",$D4070*0.85,
IF($F4070="LIQUIDAR",_xlfn.XLOOKUP(A4070,Rotación!$A:$A,Rotación!$O:$O,0,0,-1),"")))),"")</f>
        <v>11560000</v>
      </c>
      <c r="K4070" s="13" t="str">
        <f>_xlfn.XLOOKUP(A4070,Rotación!$A:$A,Rotación!$P:$P,"",0,-1)</f>
        <v/>
      </c>
      <c r="L4070" s="25" t="e">
        <f t="shared" si="256"/>
        <v>#VALUE!</v>
      </c>
      <c r="M4070" s="26">
        <f t="shared" si="257"/>
        <v>0.80147058823529416</v>
      </c>
    </row>
    <row r="4071" spans="1:13" x14ac:dyDescent="0.3">
      <c r="A4071" t="s">
        <v>12136</v>
      </c>
      <c r="B4071" t="s">
        <v>313</v>
      </c>
      <c r="C4071" t="s">
        <v>313</v>
      </c>
      <c r="D4071">
        <v>25600000</v>
      </c>
      <c r="E4071">
        <v>21000000</v>
      </c>
      <c r="F4071" t="s">
        <v>4033</v>
      </c>
      <c r="G4071" s="13">
        <f>IFERROR(IF($F4071="ALTA",$D4071*1.03,
IF($F4071="MEDIA",$D4071*1,
IF($F4071="BAJA",$D4071*0.92,
IF($F4071="LIQUIDAR",_xlfn.XLOOKUP(A4071,Rotación!$A:$A,Rotación!$O:$O,0,0,-1),"")))),"")</f>
        <v>25600000</v>
      </c>
      <c r="H4071" s="13">
        <f>IFERROR(IF($F4071="ALTA",$D4071*1,
IF($F4071="MEDIA",$D4071*0.97,
IF($F4071="BAJA",$D4071*0.9,
IF($F4071="LIQUIDAR",_xlfn.XLOOKUP(A4071,Rotación!$A:$A,Rotación!$O:$O,0,0,-1),"")))),"")</f>
        <v>24832000</v>
      </c>
      <c r="I4071" s="13">
        <f>IFERROR(IF($F4071="ALTA",$D4071*0.97,
IF($F4071="MEDIA",$D4071*0.94,
IF($F4071="BAJA",$D4071*0.87,
IF($F4071="LIQUIDAR",_xlfn.XLOOKUP(A4071,Rotación!$A:$A,Rotación!$O:$O,0,0,-1),"")))),"")</f>
        <v>24064000</v>
      </c>
      <c r="J4071" s="13">
        <f>IFERROR(IF($F4071="ALTA",$D4071*0.94,
IF($F4071="MEDIA",$D4071*0.9,
IF($F4071="BAJA",$D4071*0.85,
IF($F4071="LIQUIDAR",_xlfn.XLOOKUP(A4071,Rotación!$A:$A,Rotación!$O:$O,0,0,-1),"")))),"")</f>
        <v>23040000</v>
      </c>
      <c r="K4071" s="13" t="str">
        <f>_xlfn.XLOOKUP(A4071,Rotación!$A:$A,Rotación!$P:$P,"",0,-1)</f>
        <v/>
      </c>
      <c r="L4071" s="25" t="e">
        <f t="shared" si="256"/>
        <v>#VALUE!</v>
      </c>
      <c r="M4071" s="26">
        <f t="shared" si="257"/>
        <v>0.8203125</v>
      </c>
    </row>
    <row r="4072" spans="1:13" x14ac:dyDescent="0.3">
      <c r="A4072" t="s">
        <v>12084</v>
      </c>
      <c r="B4072" t="s">
        <v>313</v>
      </c>
      <c r="C4072" t="s">
        <v>313</v>
      </c>
      <c r="D4072">
        <v>32900000</v>
      </c>
      <c r="E4072">
        <v>26000000</v>
      </c>
      <c r="F4072" t="s">
        <v>5391</v>
      </c>
      <c r="G4072" s="13">
        <f>IFERROR(IF($F4072="ALTA",$D4072*1.03,
IF($F4072="MEDIA",$D4072*1,
IF($F4072="BAJA",$D4072*0.92,
IF($F4072="LIQUIDAR",_xlfn.XLOOKUP(A4072,Rotación!$A:$A,Rotación!$O:$O,0,0,-1),"")))),"")</f>
        <v>30268000</v>
      </c>
      <c r="H4072" s="13">
        <f>IFERROR(IF($F4072="ALTA",$D4072*1,
IF($F4072="MEDIA",$D4072*0.97,
IF($F4072="BAJA",$D4072*0.9,
IF($F4072="LIQUIDAR",_xlfn.XLOOKUP(A4072,Rotación!$A:$A,Rotación!$O:$O,0,0,-1),"")))),"")</f>
        <v>29610000</v>
      </c>
      <c r="I4072" s="13">
        <f>IFERROR(IF($F4072="ALTA",$D4072*0.97,
IF($F4072="MEDIA",$D4072*0.94,
IF($F4072="BAJA",$D4072*0.87,
IF($F4072="LIQUIDAR",_xlfn.XLOOKUP(A4072,Rotación!$A:$A,Rotación!$O:$O,0,0,-1),"")))),"")</f>
        <v>28623000</v>
      </c>
      <c r="J4072" s="13">
        <f>IFERROR(IF($F4072="ALTA",$D4072*0.94,
IF($F4072="MEDIA",$D4072*0.9,
IF($F4072="BAJA",$D4072*0.85,
IF($F4072="LIQUIDAR",_xlfn.XLOOKUP(A4072,Rotación!$A:$A,Rotación!$O:$O,0,0,-1),"")))),"")</f>
        <v>27965000</v>
      </c>
      <c r="K4072" s="13" t="str">
        <f>_xlfn.XLOOKUP(A4072,Rotación!$A:$A,Rotación!$P:$P,"",0,-1)</f>
        <v/>
      </c>
      <c r="L4072" s="25" t="e">
        <f t="shared" si="256"/>
        <v>#VALUE!</v>
      </c>
      <c r="M4072" s="26">
        <f t="shared" si="257"/>
        <v>0.79027355623100304</v>
      </c>
    </row>
    <row r="4073" spans="1:13" x14ac:dyDescent="0.3">
      <c r="A4073" t="s">
        <v>10852</v>
      </c>
      <c r="B4073" t="s">
        <v>313</v>
      </c>
      <c r="C4073" t="s">
        <v>313</v>
      </c>
      <c r="D4073">
        <v>17800000</v>
      </c>
      <c r="E4073">
        <v>15000000</v>
      </c>
      <c r="F4073" t="s">
        <v>5391</v>
      </c>
      <c r="G4073" s="13">
        <f>IFERROR(IF($F4073="ALTA",$D4073*1.03,
IF($F4073="MEDIA",$D4073*1,
IF($F4073="BAJA",$D4073*0.92,
IF($F4073="LIQUIDAR",_xlfn.XLOOKUP(A4073,Rotación!$A:$A,Rotación!$O:$O,0,0,-1),"")))),"")</f>
        <v>16376000</v>
      </c>
      <c r="H4073" s="13">
        <f>IFERROR(IF($F4073="ALTA",$D4073*1,
IF($F4073="MEDIA",$D4073*0.97,
IF($F4073="BAJA",$D4073*0.9,
IF($F4073="LIQUIDAR",_xlfn.XLOOKUP(A4073,Rotación!$A:$A,Rotación!$O:$O,0,0,-1),"")))),"")</f>
        <v>16020000</v>
      </c>
      <c r="I4073" s="13">
        <f>IFERROR(IF($F4073="ALTA",$D4073*0.97,
IF($F4073="MEDIA",$D4073*0.94,
IF($F4073="BAJA",$D4073*0.87,
IF($F4073="LIQUIDAR",_xlfn.XLOOKUP(A4073,Rotación!$A:$A,Rotación!$O:$O,0,0,-1),"")))),"")</f>
        <v>15486000</v>
      </c>
      <c r="J4073" s="13">
        <f>IFERROR(IF($F4073="ALTA",$D4073*0.94,
IF($F4073="MEDIA",$D4073*0.9,
IF($F4073="BAJA",$D4073*0.85,
IF($F4073="LIQUIDAR",_xlfn.XLOOKUP(A4073,Rotación!$A:$A,Rotación!$O:$O,0,0,-1),"")))),"")</f>
        <v>15130000</v>
      </c>
      <c r="K4073" s="13">
        <f>_xlfn.XLOOKUP(A4073,Rotación!$A:$A,Rotación!$P:$P,"",0,-1)</f>
        <v>17490000</v>
      </c>
      <c r="L4073" s="25">
        <f t="shared" si="256"/>
        <v>-310000</v>
      </c>
      <c r="M4073" s="26">
        <f t="shared" si="257"/>
        <v>0.84269662921348309</v>
      </c>
    </row>
    <row r="4074" spans="1:13" x14ac:dyDescent="0.3">
      <c r="A4074" t="s">
        <v>11639</v>
      </c>
      <c r="B4074" t="s">
        <v>313</v>
      </c>
      <c r="C4074" t="s">
        <v>313</v>
      </c>
      <c r="D4074">
        <v>9400000</v>
      </c>
      <c r="E4074">
        <v>7300000</v>
      </c>
      <c r="F4074" t="s">
        <v>5391</v>
      </c>
      <c r="G4074" s="13">
        <f>IFERROR(IF($F4074="ALTA",$D4074*1.03,
IF($F4074="MEDIA",$D4074*1,
IF($F4074="BAJA",$D4074*0.92,
IF($F4074="LIQUIDAR",_xlfn.XLOOKUP(A4074,Rotación!$A:$A,Rotación!$O:$O,0,0,-1),"")))),"")</f>
        <v>8648000</v>
      </c>
      <c r="H4074" s="13">
        <f>IFERROR(IF($F4074="ALTA",$D4074*1,
IF($F4074="MEDIA",$D4074*0.97,
IF($F4074="BAJA",$D4074*0.9,
IF($F4074="LIQUIDAR",_xlfn.XLOOKUP(A4074,Rotación!$A:$A,Rotación!$O:$O,0,0,-1),"")))),"")</f>
        <v>8460000</v>
      </c>
      <c r="I4074" s="13">
        <f>IFERROR(IF($F4074="ALTA",$D4074*0.97,
IF($F4074="MEDIA",$D4074*0.94,
IF($F4074="BAJA",$D4074*0.87,
IF($F4074="LIQUIDAR",_xlfn.XLOOKUP(A4074,Rotación!$A:$A,Rotación!$O:$O,0,0,-1),"")))),"")</f>
        <v>8178000</v>
      </c>
      <c r="J4074" s="13">
        <f>IFERROR(IF($F4074="ALTA",$D4074*0.94,
IF($F4074="MEDIA",$D4074*0.9,
IF($F4074="BAJA",$D4074*0.85,
IF($F4074="LIQUIDAR",_xlfn.XLOOKUP(A4074,Rotación!$A:$A,Rotación!$O:$O,0,0,-1),"")))),"")</f>
        <v>7990000</v>
      </c>
      <c r="K4074" s="13">
        <f>_xlfn.XLOOKUP(A4074,Rotación!$A:$A,Rotación!$P:$P,"",0,-1)</f>
        <v>9590000</v>
      </c>
      <c r="L4074" s="25">
        <f t="shared" si="256"/>
        <v>190000</v>
      </c>
      <c r="M4074" s="26">
        <f t="shared" si="257"/>
        <v>0.77659574468085102</v>
      </c>
    </row>
    <row r="4075" spans="1:13" x14ac:dyDescent="0.3">
      <c r="A4075" t="s">
        <v>11929</v>
      </c>
      <c r="B4075" t="s">
        <v>313</v>
      </c>
      <c r="C4075" t="s">
        <v>313</v>
      </c>
      <c r="D4075">
        <v>8700000</v>
      </c>
      <c r="E4075">
        <v>6900000</v>
      </c>
      <c r="F4075" t="s">
        <v>4033</v>
      </c>
      <c r="G4075" s="13">
        <f>IFERROR(IF($F4075="ALTA",$D4075*1.03,
IF($F4075="MEDIA",$D4075*1,
IF($F4075="BAJA",$D4075*0.92,
IF($F4075="LIQUIDAR",_xlfn.XLOOKUP(A4075,Rotación!$A:$A,Rotación!$O:$O,0,0,-1),"")))),"")</f>
        <v>8700000</v>
      </c>
      <c r="H4075" s="13">
        <f>IFERROR(IF($F4075="ALTA",$D4075*1,
IF($F4075="MEDIA",$D4075*0.97,
IF($F4075="BAJA",$D4075*0.9,
IF($F4075="LIQUIDAR",_xlfn.XLOOKUP(A4075,Rotación!$A:$A,Rotación!$O:$O,0,0,-1),"")))),"")</f>
        <v>8439000</v>
      </c>
      <c r="I4075" s="13">
        <f>IFERROR(IF($F4075="ALTA",$D4075*0.97,
IF($F4075="MEDIA",$D4075*0.94,
IF($F4075="BAJA",$D4075*0.87,
IF($F4075="LIQUIDAR",_xlfn.XLOOKUP(A4075,Rotación!$A:$A,Rotación!$O:$O,0,0,-1),"")))),"")</f>
        <v>8178000</v>
      </c>
      <c r="J4075" s="13">
        <f>IFERROR(IF($F4075="ALTA",$D4075*0.94,
IF($F4075="MEDIA",$D4075*0.9,
IF($F4075="BAJA",$D4075*0.85,
IF($F4075="LIQUIDAR",_xlfn.XLOOKUP(A4075,Rotación!$A:$A,Rotación!$O:$O,0,0,-1),"")))),"")</f>
        <v>7830000</v>
      </c>
      <c r="K4075" s="13" t="str">
        <f>_xlfn.XLOOKUP(A4075,Rotación!$A:$A,Rotación!$P:$P,"",0,-1)</f>
        <v/>
      </c>
      <c r="L4075" s="25" t="e">
        <f t="shared" si="256"/>
        <v>#VALUE!</v>
      </c>
      <c r="M4075" s="26">
        <f t="shared" si="257"/>
        <v>0.7931034482758621</v>
      </c>
    </row>
    <row r="4076" spans="1:13" x14ac:dyDescent="0.3">
      <c r="A4076" t="s">
        <v>11984</v>
      </c>
      <c r="B4076" t="s">
        <v>313</v>
      </c>
      <c r="C4076" t="s">
        <v>313</v>
      </c>
      <c r="D4076">
        <v>8200000</v>
      </c>
      <c r="E4076">
        <v>6600000</v>
      </c>
      <c r="F4076" t="s">
        <v>5390</v>
      </c>
      <c r="G4076" s="13">
        <f>IFERROR(IF($F4076="ALTA",$D4076*1.03,
IF($F4076="MEDIA",$D4076*1,
IF($F4076="BAJA",$D4076*0.92,
IF($F4076="LIQUIDAR",_xlfn.XLOOKUP(A4076,Rotación!$A:$A,Rotación!$O:$O,0,0,-1),"")))),"")</f>
        <v>8446000</v>
      </c>
      <c r="H4076" s="13">
        <f>IFERROR(IF($F4076="ALTA",$D4076*1,
IF($F4076="MEDIA",$D4076*0.97,
IF($F4076="BAJA",$D4076*0.9,
IF($F4076="LIQUIDAR",_xlfn.XLOOKUP(A4076,Rotación!$A:$A,Rotación!$O:$O,0,0,-1),"")))),"")</f>
        <v>8200000</v>
      </c>
      <c r="I4076" s="13">
        <f>IFERROR(IF($F4076="ALTA",$D4076*0.97,
IF($F4076="MEDIA",$D4076*0.94,
IF($F4076="BAJA",$D4076*0.87,
IF($F4076="LIQUIDAR",_xlfn.XLOOKUP(A4076,Rotación!$A:$A,Rotación!$O:$O,0,0,-1),"")))),"")</f>
        <v>7954000</v>
      </c>
      <c r="J4076" s="13">
        <f>IFERROR(IF($F4076="ALTA",$D4076*0.94,
IF($F4076="MEDIA",$D4076*0.9,
IF($F4076="BAJA",$D4076*0.85,
IF($F4076="LIQUIDAR",_xlfn.XLOOKUP(A4076,Rotación!$A:$A,Rotación!$O:$O,0,0,-1),"")))),"")</f>
        <v>7708000</v>
      </c>
      <c r="K4076" s="13" t="str">
        <f>_xlfn.XLOOKUP(A4076,Rotación!$A:$A,Rotación!$P:$P,"",0,-1)</f>
        <v/>
      </c>
      <c r="L4076" s="25" t="e">
        <f t="shared" si="256"/>
        <v>#VALUE!</v>
      </c>
      <c r="M4076" s="26">
        <f t="shared" si="257"/>
        <v>0.80487804878048785</v>
      </c>
    </row>
    <row r="4077" spans="1:13" x14ac:dyDescent="0.3">
      <c r="A4077" t="s">
        <v>11678</v>
      </c>
      <c r="B4077" t="s">
        <v>313</v>
      </c>
      <c r="C4077" t="s">
        <v>313</v>
      </c>
      <c r="D4077">
        <v>8000000</v>
      </c>
      <c r="E4077">
        <v>6500000</v>
      </c>
      <c r="F4077" t="s">
        <v>5390</v>
      </c>
      <c r="G4077" s="13">
        <f>IFERROR(IF($F4077="ALTA",$D4077*1.03,
IF($F4077="MEDIA",$D4077*1,
IF($F4077="BAJA",$D4077*0.92,
IF($F4077="LIQUIDAR",_xlfn.XLOOKUP(A4077,Rotación!$A:$A,Rotación!$O:$O,0,0,-1),"")))),"")</f>
        <v>8240000</v>
      </c>
      <c r="H4077" s="13">
        <f>IFERROR(IF($F4077="ALTA",$D4077*1,
IF($F4077="MEDIA",$D4077*0.97,
IF($F4077="BAJA",$D4077*0.9,
IF($F4077="LIQUIDAR",_xlfn.XLOOKUP(A4077,Rotación!$A:$A,Rotación!$O:$O,0,0,-1),"")))),"")</f>
        <v>8000000</v>
      </c>
      <c r="I4077" s="13">
        <f>IFERROR(IF($F4077="ALTA",$D4077*0.97,
IF($F4077="MEDIA",$D4077*0.94,
IF($F4077="BAJA",$D4077*0.87,
IF($F4077="LIQUIDAR",_xlfn.XLOOKUP(A4077,Rotación!$A:$A,Rotación!$O:$O,0,0,-1),"")))),"")</f>
        <v>7760000</v>
      </c>
      <c r="J4077" s="13">
        <f>IFERROR(IF($F4077="ALTA",$D4077*0.94,
IF($F4077="MEDIA",$D4077*0.9,
IF($F4077="BAJA",$D4077*0.85,
IF($F4077="LIQUIDAR",_xlfn.XLOOKUP(A4077,Rotación!$A:$A,Rotación!$O:$O,0,0,-1),"")))),"")</f>
        <v>7520000</v>
      </c>
      <c r="K4077" s="13" t="str">
        <f>_xlfn.XLOOKUP(A4077,Rotación!$A:$A,Rotación!$P:$P,"",0,-1)</f>
        <v/>
      </c>
      <c r="L4077" s="25" t="e">
        <f t="shared" si="256"/>
        <v>#VALUE!</v>
      </c>
      <c r="M4077" s="26">
        <f t="shared" si="257"/>
        <v>0.8125</v>
      </c>
    </row>
    <row r="4078" spans="1:13" x14ac:dyDescent="0.3">
      <c r="A4078" t="s">
        <v>2194</v>
      </c>
      <c r="B4078" t="s">
        <v>313</v>
      </c>
      <c r="C4078" t="s">
        <v>313</v>
      </c>
      <c r="D4078">
        <v>10400000</v>
      </c>
      <c r="E4078">
        <v>8000000</v>
      </c>
      <c r="F4078" t="s">
        <v>4033</v>
      </c>
      <c r="G4078" s="13">
        <f>IFERROR(IF($F4078="ALTA",$D4078*1.03,
IF($F4078="MEDIA",$D4078*1,
IF($F4078="BAJA",$D4078*0.92,
IF($F4078="LIQUIDAR",_xlfn.XLOOKUP(A4078,Rotación!$A:$A,Rotación!$O:$O,0,0,-1),"")))),"")</f>
        <v>10400000</v>
      </c>
      <c r="H4078" s="13">
        <f>IFERROR(IF($F4078="ALTA",$D4078*1,
IF($F4078="MEDIA",$D4078*0.97,
IF($F4078="BAJA",$D4078*0.9,
IF($F4078="LIQUIDAR",_xlfn.XLOOKUP(A4078,Rotación!$A:$A,Rotación!$O:$O,0,0,-1),"")))),"")</f>
        <v>10088000</v>
      </c>
      <c r="I4078" s="13">
        <f>IFERROR(IF($F4078="ALTA",$D4078*0.97,
IF($F4078="MEDIA",$D4078*0.94,
IF($F4078="BAJA",$D4078*0.87,
IF($F4078="LIQUIDAR",_xlfn.XLOOKUP(A4078,Rotación!$A:$A,Rotación!$O:$O,0,0,-1),"")))),"")</f>
        <v>9776000</v>
      </c>
      <c r="J4078" s="13">
        <f>IFERROR(IF($F4078="ALTA",$D4078*0.94,
IF($F4078="MEDIA",$D4078*0.9,
IF($F4078="BAJA",$D4078*0.85,
IF($F4078="LIQUIDAR",_xlfn.XLOOKUP(A4078,Rotación!$A:$A,Rotación!$O:$O,0,0,-1),"")))),"")</f>
        <v>9360000</v>
      </c>
      <c r="K4078" s="13" t="str">
        <f>_xlfn.XLOOKUP(A4078,Rotación!$A:$A,Rotación!$P:$P,"",0,-1)</f>
        <v/>
      </c>
      <c r="L4078" s="25" t="e">
        <f t="shared" si="256"/>
        <v>#VALUE!</v>
      </c>
      <c r="M4078" s="26">
        <f t="shared" si="257"/>
        <v>0.76923076923076927</v>
      </c>
    </row>
    <row r="4079" spans="1:13" x14ac:dyDescent="0.3">
      <c r="A4079" t="s">
        <v>11994</v>
      </c>
      <c r="B4079" t="s">
        <v>313</v>
      </c>
      <c r="C4079" t="s">
        <v>313</v>
      </c>
      <c r="D4079">
        <v>11900000</v>
      </c>
      <c r="E4079">
        <v>9600000</v>
      </c>
      <c r="F4079" t="s">
        <v>4033</v>
      </c>
      <c r="G4079" s="13">
        <f>IFERROR(IF($F4079="ALTA",$D4079*1.03,
IF($F4079="MEDIA",$D4079*1,
IF($F4079="BAJA",$D4079*0.92,
IF($F4079="LIQUIDAR",_xlfn.XLOOKUP(A4079,Rotación!$A:$A,Rotación!$O:$O,0,0,-1),"")))),"")</f>
        <v>11900000</v>
      </c>
      <c r="H4079" s="13">
        <f>IFERROR(IF($F4079="ALTA",$D4079*1,
IF($F4079="MEDIA",$D4079*0.97,
IF($F4079="BAJA",$D4079*0.9,
IF($F4079="LIQUIDAR",_xlfn.XLOOKUP(A4079,Rotación!$A:$A,Rotación!$O:$O,0,0,-1),"")))),"")</f>
        <v>11543000</v>
      </c>
      <c r="I4079" s="13">
        <f>IFERROR(IF($F4079="ALTA",$D4079*0.97,
IF($F4079="MEDIA",$D4079*0.94,
IF($F4079="BAJA",$D4079*0.87,
IF($F4079="LIQUIDAR",_xlfn.XLOOKUP(A4079,Rotación!$A:$A,Rotación!$O:$O,0,0,-1),"")))),"")</f>
        <v>11186000</v>
      </c>
      <c r="J4079" s="13">
        <f>IFERROR(IF($F4079="ALTA",$D4079*0.94,
IF($F4079="MEDIA",$D4079*0.9,
IF($F4079="BAJA",$D4079*0.85,
IF($F4079="LIQUIDAR",_xlfn.XLOOKUP(A4079,Rotación!$A:$A,Rotación!$O:$O,0,0,-1),"")))),"")</f>
        <v>10710000</v>
      </c>
      <c r="K4079" s="13" t="str">
        <f>_xlfn.XLOOKUP(A4079,Rotación!$A:$A,Rotación!$P:$P,"",0,-1)</f>
        <v/>
      </c>
      <c r="L4079" s="25" t="e">
        <f t="shared" si="256"/>
        <v>#VALUE!</v>
      </c>
      <c r="M4079" s="26">
        <f t="shared" si="257"/>
        <v>0.80672268907563027</v>
      </c>
    </row>
    <row r="4080" spans="1:13" x14ac:dyDescent="0.3">
      <c r="A4080" t="s">
        <v>11580</v>
      </c>
      <c r="B4080" t="s">
        <v>313</v>
      </c>
      <c r="C4080" t="s">
        <v>313</v>
      </c>
      <c r="D4080">
        <v>17100000</v>
      </c>
      <c r="E4080">
        <v>14700000</v>
      </c>
      <c r="F4080" t="s">
        <v>4033</v>
      </c>
      <c r="G4080" s="13">
        <f>IFERROR(IF($F4080="ALTA",$D4080*1.03,
IF($F4080="MEDIA",$D4080*1,
IF($F4080="BAJA",$D4080*0.92,
IF($F4080="LIQUIDAR",_xlfn.XLOOKUP(A4080,Rotación!$A:$A,Rotación!$O:$O,0,0,-1),"")))),"")</f>
        <v>17100000</v>
      </c>
      <c r="H4080" s="13">
        <f>IFERROR(IF($F4080="ALTA",$D4080*1,
IF($F4080="MEDIA",$D4080*0.97,
IF($F4080="BAJA",$D4080*0.9,
IF($F4080="LIQUIDAR",_xlfn.XLOOKUP(A4080,Rotación!$A:$A,Rotación!$O:$O,0,0,-1),"")))),"")</f>
        <v>16587000</v>
      </c>
      <c r="I4080" s="13">
        <f>IFERROR(IF($F4080="ALTA",$D4080*0.97,
IF($F4080="MEDIA",$D4080*0.94,
IF($F4080="BAJA",$D4080*0.87,
IF($F4080="LIQUIDAR",_xlfn.XLOOKUP(A4080,Rotación!$A:$A,Rotación!$O:$O,0,0,-1),"")))),"")</f>
        <v>16074000</v>
      </c>
      <c r="J4080" s="13">
        <f>IFERROR(IF($F4080="ALTA",$D4080*0.94,
IF($F4080="MEDIA",$D4080*0.9,
IF($F4080="BAJA",$D4080*0.85,
IF($F4080="LIQUIDAR",_xlfn.XLOOKUP(A4080,Rotación!$A:$A,Rotación!$O:$O,0,0,-1),"")))),"")</f>
        <v>15390000</v>
      </c>
      <c r="K4080" s="13">
        <f>_xlfn.XLOOKUP(A4080,Rotación!$A:$A,Rotación!$P:$P,"",0,-1)</f>
        <v>17990000</v>
      </c>
      <c r="L4080" s="25">
        <f t="shared" si="256"/>
        <v>890000</v>
      </c>
      <c r="M4080" s="26">
        <f t="shared" si="257"/>
        <v>0.85964912280701755</v>
      </c>
    </row>
    <row r="4081" spans="1:13" x14ac:dyDescent="0.3">
      <c r="A4081" t="s">
        <v>11599</v>
      </c>
      <c r="B4081" t="s">
        <v>313</v>
      </c>
      <c r="C4081" t="s">
        <v>313</v>
      </c>
      <c r="D4081">
        <v>15900000</v>
      </c>
      <c r="E4081">
        <v>13000000</v>
      </c>
      <c r="F4081" t="s">
        <v>4033</v>
      </c>
      <c r="G4081" s="13">
        <f>IFERROR(IF($F4081="ALTA",$D4081*1.03,
IF($F4081="MEDIA",$D4081*1,
IF($F4081="BAJA",$D4081*0.92,
IF($F4081="LIQUIDAR",_xlfn.XLOOKUP(A4081,Rotación!$A:$A,Rotación!$O:$O,0,0,-1),"")))),"")</f>
        <v>15900000</v>
      </c>
      <c r="H4081" s="13">
        <f>IFERROR(IF($F4081="ALTA",$D4081*1,
IF($F4081="MEDIA",$D4081*0.97,
IF($F4081="BAJA",$D4081*0.9,
IF($F4081="LIQUIDAR",_xlfn.XLOOKUP(A4081,Rotación!$A:$A,Rotación!$O:$O,0,0,-1),"")))),"")</f>
        <v>15423000</v>
      </c>
      <c r="I4081" s="13">
        <f>IFERROR(IF($F4081="ALTA",$D4081*0.97,
IF($F4081="MEDIA",$D4081*0.94,
IF($F4081="BAJA",$D4081*0.87,
IF($F4081="LIQUIDAR",_xlfn.XLOOKUP(A4081,Rotación!$A:$A,Rotación!$O:$O,0,0,-1),"")))),"")</f>
        <v>14946000</v>
      </c>
      <c r="J4081" s="13">
        <f>IFERROR(IF($F4081="ALTA",$D4081*0.94,
IF($F4081="MEDIA",$D4081*0.9,
IF($F4081="BAJA",$D4081*0.85,
IF($F4081="LIQUIDAR",_xlfn.XLOOKUP(A4081,Rotación!$A:$A,Rotación!$O:$O,0,0,-1),"")))),"")</f>
        <v>14310000</v>
      </c>
      <c r="K4081" s="13" t="str">
        <f>_xlfn.XLOOKUP(A4081,Rotación!$A:$A,Rotación!$P:$P,"",0,-1)</f>
        <v/>
      </c>
      <c r="L4081" s="25" t="e">
        <f t="shared" si="256"/>
        <v>#VALUE!</v>
      </c>
      <c r="M4081" s="26">
        <f t="shared" si="257"/>
        <v>0.8176100628930818</v>
      </c>
    </row>
    <row r="4082" spans="1:13" x14ac:dyDescent="0.3">
      <c r="A4082" t="s">
        <v>5016</v>
      </c>
      <c r="B4082" t="s">
        <v>313</v>
      </c>
      <c r="C4082" t="s">
        <v>313</v>
      </c>
      <c r="D4082">
        <v>15400000</v>
      </c>
      <c r="E4082">
        <v>12500000</v>
      </c>
      <c r="F4082" t="s">
        <v>4033</v>
      </c>
      <c r="G4082" s="13">
        <f>IFERROR(IF($F4082="ALTA",$D4082*1.03,
IF($F4082="MEDIA",$D4082*1,
IF($F4082="BAJA",$D4082*0.92,
IF($F4082="LIQUIDAR",_xlfn.XLOOKUP(A4082,Rotación!$A:$A,Rotación!$O:$O,0,0,-1),"")))),"")</f>
        <v>15400000</v>
      </c>
      <c r="H4082" s="13">
        <f>IFERROR(IF($F4082="ALTA",$D4082*1,
IF($F4082="MEDIA",$D4082*0.97,
IF($F4082="BAJA",$D4082*0.9,
IF($F4082="LIQUIDAR",_xlfn.XLOOKUP(A4082,Rotación!$A:$A,Rotación!$O:$O,0,0,-1),"")))),"")</f>
        <v>14938000</v>
      </c>
      <c r="I4082" s="13">
        <f>IFERROR(IF($F4082="ALTA",$D4082*0.97,
IF($F4082="MEDIA",$D4082*0.94,
IF($F4082="BAJA",$D4082*0.87,
IF($F4082="LIQUIDAR",_xlfn.XLOOKUP(A4082,Rotación!$A:$A,Rotación!$O:$O,0,0,-1),"")))),"")</f>
        <v>14476000</v>
      </c>
      <c r="J4082" s="13">
        <f>IFERROR(IF($F4082="ALTA",$D4082*0.94,
IF($F4082="MEDIA",$D4082*0.9,
IF($F4082="BAJA",$D4082*0.85,
IF($F4082="LIQUIDAR",_xlfn.XLOOKUP(A4082,Rotación!$A:$A,Rotación!$O:$O,0,0,-1),"")))),"")</f>
        <v>13860000</v>
      </c>
      <c r="K4082" s="13" t="str">
        <f>_xlfn.XLOOKUP(A4082,Rotación!$A:$A,Rotación!$P:$P,"",0,-1)</f>
        <v/>
      </c>
      <c r="L4082" s="25" t="e">
        <f t="shared" si="256"/>
        <v>#VALUE!</v>
      </c>
      <c r="M4082" s="26">
        <f t="shared" si="257"/>
        <v>0.81168831168831168</v>
      </c>
    </row>
    <row r="4083" spans="1:13" x14ac:dyDescent="0.3">
      <c r="A4083" t="s">
        <v>9278</v>
      </c>
      <c r="B4083" t="s">
        <v>313</v>
      </c>
      <c r="C4083" t="s">
        <v>313</v>
      </c>
      <c r="D4083">
        <v>28200000</v>
      </c>
      <c r="E4083">
        <v>22000000</v>
      </c>
      <c r="F4083" t="s">
        <v>4033</v>
      </c>
      <c r="G4083" s="13">
        <f>IFERROR(IF($F4083="ALTA",$D4083*1.03,
IF($F4083="MEDIA",$D4083*1,
IF($F4083="BAJA",$D4083*0.92,
IF($F4083="LIQUIDAR",_xlfn.XLOOKUP(A4083,Rotación!$A:$A,Rotación!$O:$O,0,0,-1),"")))),"")</f>
        <v>28200000</v>
      </c>
      <c r="H4083" s="13">
        <f>IFERROR(IF($F4083="ALTA",$D4083*1,
IF($F4083="MEDIA",$D4083*0.97,
IF($F4083="BAJA",$D4083*0.9,
IF($F4083="LIQUIDAR",_xlfn.XLOOKUP(A4083,Rotación!$A:$A,Rotación!$O:$O,0,0,-1),"")))),"")</f>
        <v>27354000</v>
      </c>
      <c r="I4083" s="13">
        <f>IFERROR(IF($F4083="ALTA",$D4083*0.97,
IF($F4083="MEDIA",$D4083*0.94,
IF($F4083="BAJA",$D4083*0.87,
IF($F4083="LIQUIDAR",_xlfn.XLOOKUP(A4083,Rotación!$A:$A,Rotación!$O:$O,0,0,-1),"")))),"")</f>
        <v>26508000</v>
      </c>
      <c r="J4083" s="13">
        <f>IFERROR(IF($F4083="ALTA",$D4083*0.94,
IF($F4083="MEDIA",$D4083*0.9,
IF($F4083="BAJA",$D4083*0.85,
IF($F4083="LIQUIDAR",_xlfn.XLOOKUP(A4083,Rotación!$A:$A,Rotación!$O:$O,0,0,-1),"")))),"")</f>
        <v>25380000</v>
      </c>
      <c r="K4083" s="13" t="str">
        <f>_xlfn.XLOOKUP(A4083,Rotación!$A:$A,Rotación!$P:$P,"",0,-1)</f>
        <v/>
      </c>
      <c r="L4083" s="25" t="e">
        <f t="shared" si="256"/>
        <v>#VALUE!</v>
      </c>
      <c r="M4083" s="26">
        <f t="shared" si="257"/>
        <v>0.78014184397163122</v>
      </c>
    </row>
    <row r="4084" spans="1:13" x14ac:dyDescent="0.3">
      <c r="A4084" t="s">
        <v>11652</v>
      </c>
      <c r="B4084" t="s">
        <v>313</v>
      </c>
      <c r="C4084" t="s">
        <v>313</v>
      </c>
      <c r="D4084">
        <v>11900000</v>
      </c>
      <c r="E4084">
        <v>9100000</v>
      </c>
      <c r="F4084" t="s">
        <v>5391</v>
      </c>
      <c r="G4084" s="13">
        <f>IFERROR(IF($F4084="ALTA",$D4084*1.03,
IF($F4084="MEDIA",$D4084*1,
IF($F4084="BAJA",$D4084*0.92,
IF($F4084="LIQUIDAR",_xlfn.XLOOKUP(A4084,Rotación!$A:$A,Rotación!$O:$O,0,0,-1),"")))),"")</f>
        <v>10948000</v>
      </c>
      <c r="H4084" s="13">
        <f>IFERROR(IF($F4084="ALTA",$D4084*1,
IF($F4084="MEDIA",$D4084*0.97,
IF($F4084="BAJA",$D4084*0.9,
IF($F4084="LIQUIDAR",_xlfn.XLOOKUP(A4084,Rotación!$A:$A,Rotación!$O:$O,0,0,-1),"")))),"")</f>
        <v>10710000</v>
      </c>
      <c r="I4084" s="13">
        <f>IFERROR(IF($F4084="ALTA",$D4084*0.97,
IF($F4084="MEDIA",$D4084*0.94,
IF($F4084="BAJA",$D4084*0.87,
IF($F4084="LIQUIDAR",_xlfn.XLOOKUP(A4084,Rotación!$A:$A,Rotación!$O:$O,0,0,-1),"")))),"")</f>
        <v>10353000</v>
      </c>
      <c r="J4084" s="13">
        <f>IFERROR(IF($F4084="ALTA",$D4084*0.94,
IF($F4084="MEDIA",$D4084*0.9,
IF($F4084="BAJA",$D4084*0.85,
IF($F4084="LIQUIDAR",_xlfn.XLOOKUP(A4084,Rotación!$A:$A,Rotación!$O:$O,0,0,-1),"")))),"")</f>
        <v>10115000</v>
      </c>
      <c r="K4084" s="13">
        <f>_xlfn.XLOOKUP(A4084,Rotación!$A:$A,Rotación!$P:$P,"",0,-1)</f>
        <v>11290000</v>
      </c>
      <c r="L4084" s="25">
        <f t="shared" si="256"/>
        <v>-610000</v>
      </c>
      <c r="M4084" s="26">
        <f t="shared" si="257"/>
        <v>0.76470588235294112</v>
      </c>
    </row>
    <row r="4085" spans="1:13" x14ac:dyDescent="0.3">
      <c r="A4085" t="s">
        <v>11964</v>
      </c>
      <c r="B4085" t="s">
        <v>313</v>
      </c>
      <c r="C4085" t="s">
        <v>313</v>
      </c>
      <c r="D4085">
        <v>5900000</v>
      </c>
      <c r="E4085">
        <v>4500000</v>
      </c>
      <c r="F4085" t="s">
        <v>5391</v>
      </c>
      <c r="G4085" s="13">
        <f>IFERROR(IF($F4085="ALTA",$D4085*1.03,
IF($F4085="MEDIA",$D4085*1,
IF($F4085="BAJA",$D4085*0.92,
IF($F4085="LIQUIDAR",_xlfn.XLOOKUP(A4085,Rotación!$A:$A,Rotación!$O:$O,0,0,-1),"")))),"")</f>
        <v>5428000</v>
      </c>
      <c r="H4085" s="13">
        <f>IFERROR(IF($F4085="ALTA",$D4085*1,
IF($F4085="MEDIA",$D4085*0.97,
IF($F4085="BAJA",$D4085*0.9,
IF($F4085="LIQUIDAR",_xlfn.XLOOKUP(A4085,Rotación!$A:$A,Rotación!$O:$O,0,0,-1),"")))),"")</f>
        <v>5310000</v>
      </c>
      <c r="I4085" s="13">
        <f>IFERROR(IF($F4085="ALTA",$D4085*0.97,
IF($F4085="MEDIA",$D4085*0.94,
IF($F4085="BAJA",$D4085*0.87,
IF($F4085="LIQUIDAR",_xlfn.XLOOKUP(A4085,Rotación!$A:$A,Rotación!$O:$O,0,0,-1),"")))),"")</f>
        <v>5133000</v>
      </c>
      <c r="J4085" s="13">
        <f>IFERROR(IF($F4085="ALTA",$D4085*0.94,
IF($F4085="MEDIA",$D4085*0.9,
IF($F4085="BAJA",$D4085*0.85,
IF($F4085="LIQUIDAR",_xlfn.XLOOKUP(A4085,Rotación!$A:$A,Rotación!$O:$O,0,0,-1),"")))),"")</f>
        <v>5015000</v>
      </c>
      <c r="K4085" s="13" t="str">
        <f>_xlfn.XLOOKUP(A4085,Rotación!$A:$A,Rotación!$P:$P,"",0,-1)</f>
        <v/>
      </c>
      <c r="L4085" s="25" t="e">
        <f t="shared" si="256"/>
        <v>#VALUE!</v>
      </c>
      <c r="M4085" s="26">
        <f t="shared" si="257"/>
        <v>0.76271186440677963</v>
      </c>
    </row>
    <row r="4086" spans="1:13" x14ac:dyDescent="0.3">
      <c r="A4086" t="s">
        <v>12118</v>
      </c>
      <c r="B4086" t="s">
        <v>313</v>
      </c>
      <c r="C4086" t="s">
        <v>313</v>
      </c>
      <c r="D4086">
        <v>13400000</v>
      </c>
      <c r="E4086">
        <v>10500000</v>
      </c>
      <c r="F4086" t="s">
        <v>5391</v>
      </c>
      <c r="G4086" s="13">
        <f>IFERROR(IF($F4086="ALTA",$D4086*1.03,
IF($F4086="MEDIA",$D4086*1,
IF($F4086="BAJA",$D4086*0.92,
IF($F4086="LIQUIDAR",_xlfn.XLOOKUP(A4086,Rotación!$A:$A,Rotación!$O:$O,0,0,-1),"")))),"")</f>
        <v>12328000</v>
      </c>
      <c r="H4086" s="13">
        <f>IFERROR(IF($F4086="ALTA",$D4086*1,
IF($F4086="MEDIA",$D4086*0.97,
IF($F4086="BAJA",$D4086*0.9,
IF($F4086="LIQUIDAR",_xlfn.XLOOKUP(A4086,Rotación!$A:$A,Rotación!$O:$O,0,0,-1),"")))),"")</f>
        <v>12060000</v>
      </c>
      <c r="I4086" s="13">
        <f>IFERROR(IF($F4086="ALTA",$D4086*0.97,
IF($F4086="MEDIA",$D4086*0.94,
IF($F4086="BAJA",$D4086*0.87,
IF($F4086="LIQUIDAR",_xlfn.XLOOKUP(A4086,Rotación!$A:$A,Rotación!$O:$O,0,0,-1),"")))),"")</f>
        <v>11658000</v>
      </c>
      <c r="J4086" s="13">
        <f>IFERROR(IF($F4086="ALTA",$D4086*0.94,
IF($F4086="MEDIA",$D4086*0.9,
IF($F4086="BAJA",$D4086*0.85,
IF($F4086="LIQUIDAR",_xlfn.XLOOKUP(A4086,Rotación!$A:$A,Rotación!$O:$O,0,0,-1),"")))),"")</f>
        <v>11390000</v>
      </c>
      <c r="K4086" s="13" t="str">
        <f>_xlfn.XLOOKUP(A4086,Rotación!$A:$A,Rotación!$P:$P,"",0,-1)</f>
        <v/>
      </c>
      <c r="L4086" s="25" t="e">
        <f t="shared" ref="L4086:L4149" si="258">K4086-D4086</f>
        <v>#VALUE!</v>
      </c>
      <c r="M4086" s="26">
        <f t="shared" ref="M4086:M4149" si="259">E4086/D4086</f>
        <v>0.78358208955223885</v>
      </c>
    </row>
    <row r="4087" spans="1:13" x14ac:dyDescent="0.3">
      <c r="A4087" t="s">
        <v>11906</v>
      </c>
      <c r="B4087" t="s">
        <v>313</v>
      </c>
      <c r="C4087" t="s">
        <v>313</v>
      </c>
      <c r="D4087">
        <v>25400000</v>
      </c>
      <c r="E4087">
        <v>20300000</v>
      </c>
      <c r="F4087" t="s">
        <v>5391</v>
      </c>
      <c r="G4087" s="13">
        <f>IFERROR(IF($F4087="ALTA",$D4087*1.03,
IF($F4087="MEDIA",$D4087*1,
IF($F4087="BAJA",$D4087*0.92,
IF($F4087="LIQUIDAR",_xlfn.XLOOKUP(A4087,Rotación!$A:$A,Rotación!$O:$O,0,0,-1),"")))),"")</f>
        <v>23368000</v>
      </c>
      <c r="H4087" s="13">
        <f>IFERROR(IF($F4087="ALTA",$D4087*1,
IF($F4087="MEDIA",$D4087*0.97,
IF($F4087="BAJA",$D4087*0.9,
IF($F4087="LIQUIDAR",_xlfn.XLOOKUP(A4087,Rotación!$A:$A,Rotación!$O:$O,0,0,-1),"")))),"")</f>
        <v>22860000</v>
      </c>
      <c r="I4087" s="13">
        <f>IFERROR(IF($F4087="ALTA",$D4087*0.97,
IF($F4087="MEDIA",$D4087*0.94,
IF($F4087="BAJA",$D4087*0.87,
IF($F4087="LIQUIDAR",_xlfn.XLOOKUP(A4087,Rotación!$A:$A,Rotación!$O:$O,0,0,-1),"")))),"")</f>
        <v>22098000</v>
      </c>
      <c r="J4087" s="13">
        <f>IFERROR(IF($F4087="ALTA",$D4087*0.94,
IF($F4087="MEDIA",$D4087*0.9,
IF($F4087="BAJA",$D4087*0.85,
IF($F4087="LIQUIDAR",_xlfn.XLOOKUP(A4087,Rotación!$A:$A,Rotación!$O:$O,0,0,-1),"")))),"")</f>
        <v>21590000</v>
      </c>
      <c r="K4087" s="13" t="str">
        <f>_xlfn.XLOOKUP(A4087,Rotación!$A:$A,Rotación!$P:$P,"",0,-1)</f>
        <v/>
      </c>
      <c r="L4087" s="25" t="e">
        <f t="shared" si="258"/>
        <v>#VALUE!</v>
      </c>
      <c r="M4087" s="26">
        <f t="shared" si="259"/>
        <v>0.79921259842519687</v>
      </c>
    </row>
    <row r="4088" spans="1:13" x14ac:dyDescent="0.3">
      <c r="A4088" t="s">
        <v>11951</v>
      </c>
      <c r="B4088" t="s">
        <v>313</v>
      </c>
      <c r="C4088" t="s">
        <v>313</v>
      </c>
      <c r="D4088">
        <v>6500000</v>
      </c>
      <c r="E4088">
        <v>5200000</v>
      </c>
      <c r="F4088" t="s">
        <v>5390</v>
      </c>
      <c r="G4088" s="13">
        <f>IFERROR(IF($F4088="ALTA",$D4088*1.03,
IF($F4088="MEDIA",$D4088*1,
IF($F4088="BAJA",$D4088*0.92,
IF($F4088="LIQUIDAR",_xlfn.XLOOKUP(A4088,Rotación!$A:$A,Rotación!$O:$O,0,0,-1),"")))),"")</f>
        <v>6695000</v>
      </c>
      <c r="H4088" s="13">
        <f>IFERROR(IF($F4088="ALTA",$D4088*1,
IF($F4088="MEDIA",$D4088*0.97,
IF($F4088="BAJA",$D4088*0.9,
IF($F4088="LIQUIDAR",_xlfn.XLOOKUP(A4088,Rotación!$A:$A,Rotación!$O:$O,0,0,-1),"")))),"")</f>
        <v>6500000</v>
      </c>
      <c r="I4088" s="13">
        <f>IFERROR(IF($F4088="ALTA",$D4088*0.97,
IF($F4088="MEDIA",$D4088*0.94,
IF($F4088="BAJA",$D4088*0.87,
IF($F4088="LIQUIDAR",_xlfn.XLOOKUP(A4088,Rotación!$A:$A,Rotación!$O:$O,0,0,-1),"")))),"")</f>
        <v>6305000</v>
      </c>
      <c r="J4088" s="13">
        <f>IFERROR(IF($F4088="ALTA",$D4088*0.94,
IF($F4088="MEDIA",$D4088*0.9,
IF($F4088="BAJA",$D4088*0.85,
IF($F4088="LIQUIDAR",_xlfn.XLOOKUP(A4088,Rotación!$A:$A,Rotación!$O:$O,0,0,-1),"")))),"")</f>
        <v>6110000</v>
      </c>
      <c r="K4088" s="13" t="str">
        <f>_xlfn.XLOOKUP(A4088,Rotación!$A:$A,Rotación!$P:$P,"",0,-1)</f>
        <v/>
      </c>
      <c r="L4088" s="25" t="e">
        <f t="shared" si="258"/>
        <v>#VALUE!</v>
      </c>
      <c r="M4088" s="26">
        <f t="shared" si="259"/>
        <v>0.8</v>
      </c>
    </row>
    <row r="4089" spans="1:13" x14ac:dyDescent="0.3">
      <c r="A4089" t="s">
        <v>13478</v>
      </c>
      <c r="B4089" t="s">
        <v>313</v>
      </c>
      <c r="C4089" t="s">
        <v>313</v>
      </c>
      <c r="D4089">
        <v>13400000</v>
      </c>
      <c r="E4089">
        <v>11500000</v>
      </c>
      <c r="F4089" t="s">
        <v>4033</v>
      </c>
      <c r="G4089" s="13">
        <f>IFERROR(IF($F4089="ALTA",$D4089*1.03,
IF($F4089="MEDIA",$D4089*1,
IF($F4089="BAJA",$D4089*0.92,
IF($F4089="LIQUIDAR",_xlfn.XLOOKUP(A4089,Rotación!$A:$A,Rotación!$O:$O,0,0,-1),"")))),"")</f>
        <v>13400000</v>
      </c>
      <c r="H4089" s="13">
        <f>IFERROR(IF($F4089="ALTA",$D4089*1,
IF($F4089="MEDIA",$D4089*0.97,
IF($F4089="BAJA",$D4089*0.9,
IF($F4089="LIQUIDAR",_xlfn.XLOOKUP(A4089,Rotación!$A:$A,Rotación!$O:$O,0,0,-1),"")))),"")</f>
        <v>12998000</v>
      </c>
      <c r="I4089" s="13">
        <f>IFERROR(IF($F4089="ALTA",$D4089*0.97,
IF($F4089="MEDIA",$D4089*0.94,
IF($F4089="BAJA",$D4089*0.87,
IF($F4089="LIQUIDAR",_xlfn.XLOOKUP(A4089,Rotación!$A:$A,Rotación!$O:$O,0,0,-1),"")))),"")</f>
        <v>12596000</v>
      </c>
      <c r="J4089" s="13">
        <f>IFERROR(IF($F4089="ALTA",$D4089*0.94,
IF($F4089="MEDIA",$D4089*0.9,
IF($F4089="BAJA",$D4089*0.85,
IF($F4089="LIQUIDAR",_xlfn.XLOOKUP(A4089,Rotación!$A:$A,Rotación!$O:$O,0,0,-1),"")))),"")</f>
        <v>12060000</v>
      </c>
      <c r="K4089" s="13" t="str">
        <f>_xlfn.XLOOKUP(A4089,Rotación!$A:$A,Rotación!$P:$P,"",0,-1)</f>
        <v/>
      </c>
      <c r="L4089" s="25" t="e">
        <f t="shared" si="258"/>
        <v>#VALUE!</v>
      </c>
      <c r="M4089" s="26">
        <f t="shared" si="259"/>
        <v>0.85820895522388063</v>
      </c>
    </row>
    <row r="4090" spans="1:13" x14ac:dyDescent="0.3">
      <c r="A4090" t="s">
        <v>9128</v>
      </c>
      <c r="B4090" t="s">
        <v>313</v>
      </c>
      <c r="C4090" t="s">
        <v>313</v>
      </c>
      <c r="D4090">
        <v>7300000</v>
      </c>
      <c r="E4090">
        <v>5700000</v>
      </c>
      <c r="F4090" t="s">
        <v>4033</v>
      </c>
      <c r="G4090" s="13">
        <f>IFERROR(IF($F4090="ALTA",$D4090*1.03,
IF($F4090="MEDIA",$D4090*1,
IF($F4090="BAJA",$D4090*0.92,
IF($F4090="LIQUIDAR",_xlfn.XLOOKUP(A4090,Rotación!$A:$A,Rotación!$O:$O,0,0,-1),"")))),"")</f>
        <v>7300000</v>
      </c>
      <c r="H4090" s="13">
        <f>IFERROR(IF($F4090="ALTA",$D4090*1,
IF($F4090="MEDIA",$D4090*0.97,
IF($F4090="BAJA",$D4090*0.9,
IF($F4090="LIQUIDAR",_xlfn.XLOOKUP(A4090,Rotación!$A:$A,Rotación!$O:$O,0,0,-1),"")))),"")</f>
        <v>7081000</v>
      </c>
      <c r="I4090" s="13">
        <f>IFERROR(IF($F4090="ALTA",$D4090*0.97,
IF($F4090="MEDIA",$D4090*0.94,
IF($F4090="BAJA",$D4090*0.87,
IF($F4090="LIQUIDAR",_xlfn.XLOOKUP(A4090,Rotación!$A:$A,Rotación!$O:$O,0,0,-1),"")))),"")</f>
        <v>6862000</v>
      </c>
      <c r="J4090" s="13">
        <f>IFERROR(IF($F4090="ALTA",$D4090*0.94,
IF($F4090="MEDIA",$D4090*0.9,
IF($F4090="BAJA",$D4090*0.85,
IF($F4090="LIQUIDAR",_xlfn.XLOOKUP(A4090,Rotación!$A:$A,Rotación!$O:$O,0,0,-1),"")))),"")</f>
        <v>6570000</v>
      </c>
      <c r="K4090" s="13" t="str">
        <f>_xlfn.XLOOKUP(A4090,Rotación!$A:$A,Rotación!$P:$P,"",0,-1)</f>
        <v/>
      </c>
      <c r="L4090" s="25" t="e">
        <f t="shared" si="258"/>
        <v>#VALUE!</v>
      </c>
      <c r="M4090" s="26">
        <f t="shared" si="259"/>
        <v>0.78082191780821919</v>
      </c>
    </row>
    <row r="4091" spans="1:13" x14ac:dyDescent="0.3">
      <c r="A4091" t="s">
        <v>12143</v>
      </c>
      <c r="B4091" t="s">
        <v>313</v>
      </c>
      <c r="C4091" t="s">
        <v>313</v>
      </c>
      <c r="D4091">
        <v>22700000</v>
      </c>
      <c r="E4091">
        <v>18300000</v>
      </c>
      <c r="F4091" t="s">
        <v>4033</v>
      </c>
      <c r="G4091" s="13">
        <f>IFERROR(IF($F4091="ALTA",$D4091*1.03,
IF($F4091="MEDIA",$D4091*1,
IF($F4091="BAJA",$D4091*0.92,
IF($F4091="LIQUIDAR",_xlfn.XLOOKUP(A4091,Rotación!$A:$A,Rotación!$O:$O,0,0,-1),"")))),"")</f>
        <v>22700000</v>
      </c>
      <c r="H4091" s="13">
        <f>IFERROR(IF($F4091="ALTA",$D4091*1,
IF($F4091="MEDIA",$D4091*0.97,
IF($F4091="BAJA",$D4091*0.9,
IF($F4091="LIQUIDAR",_xlfn.XLOOKUP(A4091,Rotación!$A:$A,Rotación!$O:$O,0,0,-1),"")))),"")</f>
        <v>22019000</v>
      </c>
      <c r="I4091" s="13">
        <f>IFERROR(IF($F4091="ALTA",$D4091*0.97,
IF($F4091="MEDIA",$D4091*0.94,
IF($F4091="BAJA",$D4091*0.87,
IF($F4091="LIQUIDAR",_xlfn.XLOOKUP(A4091,Rotación!$A:$A,Rotación!$O:$O,0,0,-1),"")))),"")</f>
        <v>21338000</v>
      </c>
      <c r="J4091" s="13">
        <f>IFERROR(IF($F4091="ALTA",$D4091*0.94,
IF($F4091="MEDIA",$D4091*0.9,
IF($F4091="BAJA",$D4091*0.85,
IF($F4091="LIQUIDAR",_xlfn.XLOOKUP(A4091,Rotación!$A:$A,Rotación!$O:$O,0,0,-1),"")))),"")</f>
        <v>20430000</v>
      </c>
      <c r="K4091" s="13" t="str">
        <f>_xlfn.XLOOKUP(A4091,Rotación!$A:$A,Rotación!$P:$P,"",0,-1)</f>
        <v/>
      </c>
      <c r="L4091" s="25" t="e">
        <f t="shared" si="258"/>
        <v>#VALUE!</v>
      </c>
      <c r="M4091" s="26">
        <f t="shared" si="259"/>
        <v>0.80616740088105732</v>
      </c>
    </row>
    <row r="4092" spans="1:13" x14ac:dyDescent="0.3">
      <c r="A4092" t="s">
        <v>11924</v>
      </c>
      <c r="B4092" t="s">
        <v>313</v>
      </c>
      <c r="C4092" t="s">
        <v>313</v>
      </c>
      <c r="D4092">
        <v>12100000</v>
      </c>
      <c r="E4092">
        <v>9900000</v>
      </c>
      <c r="F4092" t="s">
        <v>4033</v>
      </c>
      <c r="G4092" s="13">
        <f>IFERROR(IF($F4092="ALTA",$D4092*1.03,
IF($F4092="MEDIA",$D4092*1,
IF($F4092="BAJA",$D4092*0.92,
IF($F4092="LIQUIDAR",_xlfn.XLOOKUP(A4092,Rotación!$A:$A,Rotación!$O:$O,0,0,-1),"")))),"")</f>
        <v>12100000</v>
      </c>
      <c r="H4092" s="13">
        <f>IFERROR(IF($F4092="ALTA",$D4092*1,
IF($F4092="MEDIA",$D4092*0.97,
IF($F4092="BAJA",$D4092*0.9,
IF($F4092="LIQUIDAR",_xlfn.XLOOKUP(A4092,Rotación!$A:$A,Rotación!$O:$O,0,0,-1),"")))),"")</f>
        <v>11737000</v>
      </c>
      <c r="I4092" s="13">
        <f>IFERROR(IF($F4092="ALTA",$D4092*0.97,
IF($F4092="MEDIA",$D4092*0.94,
IF($F4092="BAJA",$D4092*0.87,
IF($F4092="LIQUIDAR",_xlfn.XLOOKUP(A4092,Rotación!$A:$A,Rotación!$O:$O,0,0,-1),"")))),"")</f>
        <v>11374000</v>
      </c>
      <c r="J4092" s="13">
        <f>IFERROR(IF($F4092="ALTA",$D4092*0.94,
IF($F4092="MEDIA",$D4092*0.9,
IF($F4092="BAJA",$D4092*0.85,
IF($F4092="LIQUIDAR",_xlfn.XLOOKUP(A4092,Rotación!$A:$A,Rotación!$O:$O,0,0,-1),"")))),"")</f>
        <v>10890000</v>
      </c>
      <c r="K4092" s="13" t="str">
        <f>_xlfn.XLOOKUP(A4092,Rotación!$A:$A,Rotación!$P:$P,"",0,-1)</f>
        <v/>
      </c>
      <c r="L4092" s="25" t="e">
        <f t="shared" si="258"/>
        <v>#VALUE!</v>
      </c>
      <c r="M4092" s="26">
        <f t="shared" si="259"/>
        <v>0.81818181818181823</v>
      </c>
    </row>
    <row r="4093" spans="1:13" x14ac:dyDescent="0.3">
      <c r="A4093" t="s">
        <v>12015</v>
      </c>
      <c r="B4093" t="s">
        <v>313</v>
      </c>
      <c r="C4093" t="s">
        <v>313</v>
      </c>
      <c r="D4093">
        <v>13800000</v>
      </c>
      <c r="E4093">
        <v>11000000</v>
      </c>
      <c r="F4093" t="s">
        <v>4033</v>
      </c>
      <c r="G4093" s="13">
        <f>IFERROR(IF($F4093="ALTA",$D4093*1.03,
IF($F4093="MEDIA",$D4093*1,
IF($F4093="BAJA",$D4093*0.92,
IF($F4093="LIQUIDAR",_xlfn.XLOOKUP(A4093,Rotación!$A:$A,Rotación!$O:$O,0,0,-1),"")))),"")</f>
        <v>13800000</v>
      </c>
      <c r="H4093" s="13">
        <f>IFERROR(IF($F4093="ALTA",$D4093*1,
IF($F4093="MEDIA",$D4093*0.97,
IF($F4093="BAJA",$D4093*0.9,
IF($F4093="LIQUIDAR",_xlfn.XLOOKUP(A4093,Rotación!$A:$A,Rotación!$O:$O,0,0,-1),"")))),"")</f>
        <v>13386000</v>
      </c>
      <c r="I4093" s="13">
        <f>IFERROR(IF($F4093="ALTA",$D4093*0.97,
IF($F4093="MEDIA",$D4093*0.94,
IF($F4093="BAJA",$D4093*0.87,
IF($F4093="LIQUIDAR",_xlfn.XLOOKUP(A4093,Rotación!$A:$A,Rotación!$O:$O,0,0,-1),"")))),"")</f>
        <v>12972000</v>
      </c>
      <c r="J4093" s="13">
        <f>IFERROR(IF($F4093="ALTA",$D4093*0.94,
IF($F4093="MEDIA",$D4093*0.9,
IF($F4093="BAJA",$D4093*0.85,
IF($F4093="LIQUIDAR",_xlfn.XLOOKUP(A4093,Rotación!$A:$A,Rotación!$O:$O,0,0,-1),"")))),"")</f>
        <v>12420000</v>
      </c>
      <c r="K4093" s="13" t="str">
        <f>_xlfn.XLOOKUP(A4093,Rotación!$A:$A,Rotación!$P:$P,"",0,-1)</f>
        <v/>
      </c>
      <c r="L4093" s="25" t="e">
        <f t="shared" si="258"/>
        <v>#VALUE!</v>
      </c>
      <c r="M4093" s="26">
        <f t="shared" si="259"/>
        <v>0.79710144927536231</v>
      </c>
    </row>
    <row r="4094" spans="1:13" x14ac:dyDescent="0.3">
      <c r="A4094" t="s">
        <v>12044</v>
      </c>
      <c r="B4094" t="s">
        <v>313</v>
      </c>
      <c r="C4094" t="s">
        <v>313</v>
      </c>
      <c r="D4094">
        <v>13600000</v>
      </c>
      <c r="E4094">
        <v>10700000</v>
      </c>
      <c r="F4094" t="s">
        <v>5391</v>
      </c>
      <c r="G4094" s="13">
        <f>IFERROR(IF($F4094="ALTA",$D4094*1.03,
IF($F4094="MEDIA",$D4094*1,
IF($F4094="BAJA",$D4094*0.92,
IF($F4094="LIQUIDAR",_xlfn.XLOOKUP(A4094,Rotación!$A:$A,Rotación!$O:$O,0,0,-1),"")))),"")</f>
        <v>12512000</v>
      </c>
      <c r="H4094" s="13">
        <f>IFERROR(IF($F4094="ALTA",$D4094*1,
IF($F4094="MEDIA",$D4094*0.97,
IF($F4094="BAJA",$D4094*0.9,
IF($F4094="LIQUIDAR",_xlfn.XLOOKUP(A4094,Rotación!$A:$A,Rotación!$O:$O,0,0,-1),"")))),"")</f>
        <v>12240000</v>
      </c>
      <c r="I4094" s="13">
        <f>IFERROR(IF($F4094="ALTA",$D4094*0.97,
IF($F4094="MEDIA",$D4094*0.94,
IF($F4094="BAJA",$D4094*0.87,
IF($F4094="LIQUIDAR",_xlfn.XLOOKUP(A4094,Rotación!$A:$A,Rotación!$O:$O,0,0,-1),"")))),"")</f>
        <v>11832000</v>
      </c>
      <c r="J4094" s="13">
        <f>IFERROR(IF($F4094="ALTA",$D4094*0.94,
IF($F4094="MEDIA",$D4094*0.9,
IF($F4094="BAJA",$D4094*0.85,
IF($F4094="LIQUIDAR",_xlfn.XLOOKUP(A4094,Rotación!$A:$A,Rotación!$O:$O,0,0,-1),"")))),"")</f>
        <v>11560000</v>
      </c>
      <c r="K4094" s="13" t="str">
        <f>_xlfn.XLOOKUP(A4094,Rotación!$A:$A,Rotación!$P:$P,"",0,-1)</f>
        <v/>
      </c>
      <c r="L4094" s="25" t="e">
        <f t="shared" si="258"/>
        <v>#VALUE!</v>
      </c>
      <c r="M4094" s="26">
        <f t="shared" si="259"/>
        <v>0.78676470588235292</v>
      </c>
    </row>
    <row r="4095" spans="1:13" x14ac:dyDescent="0.3">
      <c r="A4095" t="s">
        <v>11949</v>
      </c>
      <c r="B4095" t="s">
        <v>313</v>
      </c>
      <c r="C4095" t="s">
        <v>313</v>
      </c>
      <c r="D4095">
        <v>8100000</v>
      </c>
      <c r="E4095">
        <v>6500000</v>
      </c>
      <c r="F4095" t="s">
        <v>5390</v>
      </c>
      <c r="G4095" s="13">
        <f>IFERROR(IF($F4095="ALTA",$D4095*1.03,
IF($F4095="MEDIA",$D4095*1,
IF($F4095="BAJA",$D4095*0.92,
IF($F4095="LIQUIDAR",_xlfn.XLOOKUP(A4095,Rotación!$A:$A,Rotación!$O:$O,0,0,-1),"")))),"")</f>
        <v>8343000</v>
      </c>
      <c r="H4095" s="13">
        <f>IFERROR(IF($F4095="ALTA",$D4095*1,
IF($F4095="MEDIA",$D4095*0.97,
IF($F4095="BAJA",$D4095*0.9,
IF($F4095="LIQUIDAR",_xlfn.XLOOKUP(A4095,Rotación!$A:$A,Rotación!$O:$O,0,0,-1),"")))),"")</f>
        <v>8100000</v>
      </c>
      <c r="I4095" s="13">
        <f>IFERROR(IF($F4095="ALTA",$D4095*0.97,
IF($F4095="MEDIA",$D4095*0.94,
IF($F4095="BAJA",$D4095*0.87,
IF($F4095="LIQUIDAR",_xlfn.XLOOKUP(A4095,Rotación!$A:$A,Rotación!$O:$O,0,0,-1),"")))),"")</f>
        <v>7857000</v>
      </c>
      <c r="J4095" s="13">
        <f>IFERROR(IF($F4095="ALTA",$D4095*0.94,
IF($F4095="MEDIA",$D4095*0.9,
IF($F4095="BAJA",$D4095*0.85,
IF($F4095="LIQUIDAR",_xlfn.XLOOKUP(A4095,Rotación!$A:$A,Rotación!$O:$O,0,0,-1),"")))),"")</f>
        <v>7614000</v>
      </c>
      <c r="K4095" s="13" t="str">
        <f>_xlfn.XLOOKUP(A4095,Rotación!$A:$A,Rotación!$P:$P,"",0,-1)</f>
        <v/>
      </c>
      <c r="L4095" s="25" t="e">
        <f t="shared" si="258"/>
        <v>#VALUE!</v>
      </c>
      <c r="M4095" s="26">
        <f t="shared" si="259"/>
        <v>0.80246913580246915</v>
      </c>
    </row>
    <row r="4096" spans="1:13" x14ac:dyDescent="0.3">
      <c r="A4096" t="s">
        <v>11937</v>
      </c>
      <c r="B4096" t="s">
        <v>313</v>
      </c>
      <c r="C4096" t="s">
        <v>313</v>
      </c>
      <c r="D4096">
        <v>7100000</v>
      </c>
      <c r="E4096">
        <v>5700000</v>
      </c>
      <c r="F4096" t="s">
        <v>5390</v>
      </c>
      <c r="G4096" s="13">
        <f>IFERROR(IF($F4096="ALTA",$D4096*1.03,
IF($F4096="MEDIA",$D4096*1,
IF($F4096="BAJA",$D4096*0.92,
IF($F4096="LIQUIDAR",_xlfn.XLOOKUP(A4096,Rotación!$A:$A,Rotación!$O:$O,0,0,-1),"")))),"")</f>
        <v>7313000</v>
      </c>
      <c r="H4096" s="13">
        <f>IFERROR(IF($F4096="ALTA",$D4096*1,
IF($F4096="MEDIA",$D4096*0.97,
IF($F4096="BAJA",$D4096*0.9,
IF($F4096="LIQUIDAR",_xlfn.XLOOKUP(A4096,Rotación!$A:$A,Rotación!$O:$O,0,0,-1),"")))),"")</f>
        <v>7100000</v>
      </c>
      <c r="I4096" s="13">
        <f>IFERROR(IF($F4096="ALTA",$D4096*0.97,
IF($F4096="MEDIA",$D4096*0.94,
IF($F4096="BAJA",$D4096*0.87,
IF($F4096="LIQUIDAR",_xlfn.XLOOKUP(A4096,Rotación!$A:$A,Rotación!$O:$O,0,0,-1),"")))),"")</f>
        <v>6887000</v>
      </c>
      <c r="J4096" s="13">
        <f>IFERROR(IF($F4096="ALTA",$D4096*0.94,
IF($F4096="MEDIA",$D4096*0.9,
IF($F4096="BAJA",$D4096*0.85,
IF($F4096="LIQUIDAR",_xlfn.XLOOKUP(A4096,Rotación!$A:$A,Rotación!$O:$O,0,0,-1),"")))),"")</f>
        <v>6674000</v>
      </c>
      <c r="K4096" s="13" t="str">
        <f>_xlfn.XLOOKUP(A4096,Rotación!$A:$A,Rotación!$P:$P,"",0,-1)</f>
        <v/>
      </c>
      <c r="L4096" s="25" t="e">
        <f t="shared" si="258"/>
        <v>#VALUE!</v>
      </c>
      <c r="M4096" s="26">
        <f t="shared" si="259"/>
        <v>0.80281690140845074</v>
      </c>
    </row>
    <row r="4097" spans="1:13" x14ac:dyDescent="0.3">
      <c r="A4097" t="s">
        <v>11922</v>
      </c>
      <c r="B4097" t="s">
        <v>313</v>
      </c>
      <c r="C4097" t="s">
        <v>313</v>
      </c>
      <c r="D4097">
        <v>14700000</v>
      </c>
      <c r="E4097">
        <v>12500000</v>
      </c>
      <c r="F4097" t="s">
        <v>5390</v>
      </c>
      <c r="G4097" s="13">
        <f>IFERROR(IF($F4097="ALTA",$D4097*1.03,
IF($F4097="MEDIA",$D4097*1,
IF($F4097="BAJA",$D4097*0.92,
IF($F4097="LIQUIDAR",_xlfn.XLOOKUP(A4097,Rotación!$A:$A,Rotación!$O:$O,0,0,-1),"")))),"")</f>
        <v>15141000</v>
      </c>
      <c r="H4097" s="13">
        <f>IFERROR(IF($F4097="ALTA",$D4097*1,
IF($F4097="MEDIA",$D4097*0.97,
IF($F4097="BAJA",$D4097*0.9,
IF($F4097="LIQUIDAR",_xlfn.XLOOKUP(A4097,Rotación!$A:$A,Rotación!$O:$O,0,0,-1),"")))),"")</f>
        <v>14700000</v>
      </c>
      <c r="I4097" s="13">
        <f>IFERROR(IF($F4097="ALTA",$D4097*0.97,
IF($F4097="MEDIA",$D4097*0.94,
IF($F4097="BAJA",$D4097*0.87,
IF($F4097="LIQUIDAR",_xlfn.XLOOKUP(A4097,Rotación!$A:$A,Rotación!$O:$O,0,0,-1),"")))),"")</f>
        <v>14259000</v>
      </c>
      <c r="J4097" s="13">
        <f>IFERROR(IF($F4097="ALTA",$D4097*0.94,
IF($F4097="MEDIA",$D4097*0.9,
IF($F4097="BAJA",$D4097*0.85,
IF($F4097="LIQUIDAR",_xlfn.XLOOKUP(A4097,Rotación!$A:$A,Rotación!$O:$O,0,0,-1),"")))),"")</f>
        <v>13818000</v>
      </c>
      <c r="K4097" s="13" t="str">
        <f>_xlfn.XLOOKUP(A4097,Rotación!$A:$A,Rotación!$P:$P,"",0,-1)</f>
        <v/>
      </c>
      <c r="L4097" s="25" t="e">
        <f t="shared" si="258"/>
        <v>#VALUE!</v>
      </c>
      <c r="M4097" s="26">
        <f t="shared" si="259"/>
        <v>0.85034013605442171</v>
      </c>
    </row>
    <row r="4098" spans="1:13" x14ac:dyDescent="0.3">
      <c r="A4098" t="s">
        <v>12138</v>
      </c>
      <c r="B4098" t="s">
        <v>313</v>
      </c>
      <c r="C4098" t="s">
        <v>313</v>
      </c>
      <c r="D4098">
        <v>18000000</v>
      </c>
      <c r="E4098">
        <v>14500000</v>
      </c>
      <c r="F4098" t="s">
        <v>5390</v>
      </c>
      <c r="G4098" s="13">
        <f>IFERROR(IF($F4098="ALTA",$D4098*1.03,
IF($F4098="MEDIA",$D4098*1,
IF($F4098="BAJA",$D4098*0.92,
IF($F4098="LIQUIDAR",_xlfn.XLOOKUP(A4098,Rotación!$A:$A,Rotación!$O:$O,0,0,-1),"")))),"")</f>
        <v>18540000</v>
      </c>
      <c r="H4098" s="13">
        <f>IFERROR(IF($F4098="ALTA",$D4098*1,
IF($F4098="MEDIA",$D4098*0.97,
IF($F4098="BAJA",$D4098*0.9,
IF($F4098="LIQUIDAR",_xlfn.XLOOKUP(A4098,Rotación!$A:$A,Rotación!$O:$O,0,0,-1),"")))),"")</f>
        <v>18000000</v>
      </c>
      <c r="I4098" s="13">
        <f>IFERROR(IF($F4098="ALTA",$D4098*0.97,
IF($F4098="MEDIA",$D4098*0.94,
IF($F4098="BAJA",$D4098*0.87,
IF($F4098="LIQUIDAR",_xlfn.XLOOKUP(A4098,Rotación!$A:$A,Rotación!$O:$O,0,0,-1),"")))),"")</f>
        <v>17460000</v>
      </c>
      <c r="J4098" s="13">
        <f>IFERROR(IF($F4098="ALTA",$D4098*0.94,
IF($F4098="MEDIA",$D4098*0.9,
IF($F4098="BAJA",$D4098*0.85,
IF($F4098="LIQUIDAR",_xlfn.XLOOKUP(A4098,Rotación!$A:$A,Rotación!$O:$O,0,0,-1),"")))),"")</f>
        <v>16920000</v>
      </c>
      <c r="K4098" s="13" t="str">
        <f>_xlfn.XLOOKUP(A4098,Rotación!$A:$A,Rotación!$P:$P,"",0,-1)</f>
        <v/>
      </c>
      <c r="L4098" s="25" t="e">
        <f t="shared" si="258"/>
        <v>#VALUE!</v>
      </c>
      <c r="M4098" s="26">
        <f t="shared" si="259"/>
        <v>0.80555555555555558</v>
      </c>
    </row>
    <row r="4099" spans="1:13" x14ac:dyDescent="0.3">
      <c r="A4099" t="s">
        <v>11942</v>
      </c>
      <c r="B4099" t="s">
        <v>313</v>
      </c>
      <c r="C4099" t="s">
        <v>313</v>
      </c>
      <c r="D4099">
        <v>13300000</v>
      </c>
      <c r="E4099">
        <v>10800000</v>
      </c>
      <c r="F4099" t="s">
        <v>4033</v>
      </c>
      <c r="G4099" s="13">
        <f>IFERROR(IF($F4099="ALTA",$D4099*1.03,
IF($F4099="MEDIA",$D4099*1,
IF($F4099="BAJA",$D4099*0.92,
IF($F4099="LIQUIDAR",_xlfn.XLOOKUP(A4099,Rotación!$A:$A,Rotación!$O:$O,0,0,-1),"")))),"")</f>
        <v>13300000</v>
      </c>
      <c r="H4099" s="13">
        <f>IFERROR(IF($F4099="ALTA",$D4099*1,
IF($F4099="MEDIA",$D4099*0.97,
IF($F4099="BAJA",$D4099*0.9,
IF($F4099="LIQUIDAR",_xlfn.XLOOKUP(A4099,Rotación!$A:$A,Rotación!$O:$O,0,0,-1),"")))),"")</f>
        <v>12901000</v>
      </c>
      <c r="I4099" s="13">
        <f>IFERROR(IF($F4099="ALTA",$D4099*0.97,
IF($F4099="MEDIA",$D4099*0.94,
IF($F4099="BAJA",$D4099*0.87,
IF($F4099="LIQUIDAR",_xlfn.XLOOKUP(A4099,Rotación!$A:$A,Rotación!$O:$O,0,0,-1),"")))),"")</f>
        <v>12502000</v>
      </c>
      <c r="J4099" s="13">
        <f>IFERROR(IF($F4099="ALTA",$D4099*0.94,
IF($F4099="MEDIA",$D4099*0.9,
IF($F4099="BAJA",$D4099*0.85,
IF($F4099="LIQUIDAR",_xlfn.XLOOKUP(A4099,Rotación!$A:$A,Rotación!$O:$O,0,0,-1),"")))),"")</f>
        <v>11970000</v>
      </c>
      <c r="K4099" s="13" t="str">
        <f>_xlfn.XLOOKUP(A4099,Rotación!$A:$A,Rotación!$P:$P,"",0,-1)</f>
        <v/>
      </c>
      <c r="L4099" s="25" t="e">
        <f t="shared" si="258"/>
        <v>#VALUE!</v>
      </c>
      <c r="M4099" s="26">
        <f t="shared" si="259"/>
        <v>0.81203007518796988</v>
      </c>
    </row>
    <row r="4100" spans="1:13" x14ac:dyDescent="0.3">
      <c r="A4100" t="s">
        <v>11986</v>
      </c>
      <c r="B4100" t="s">
        <v>313</v>
      </c>
      <c r="C4100" t="s">
        <v>313</v>
      </c>
      <c r="D4100">
        <v>12900000</v>
      </c>
      <c r="E4100">
        <v>10800000</v>
      </c>
      <c r="F4100" t="s">
        <v>4033</v>
      </c>
      <c r="G4100" s="13">
        <f>IFERROR(IF($F4100="ALTA",$D4100*1.03,
IF($F4100="MEDIA",$D4100*1,
IF($F4100="BAJA",$D4100*0.92,
IF($F4100="LIQUIDAR",_xlfn.XLOOKUP(A4100,Rotación!$A:$A,Rotación!$O:$O,0,0,-1),"")))),"")</f>
        <v>12900000</v>
      </c>
      <c r="H4100" s="13">
        <f>IFERROR(IF($F4100="ALTA",$D4100*1,
IF($F4100="MEDIA",$D4100*0.97,
IF($F4100="BAJA",$D4100*0.9,
IF($F4100="LIQUIDAR",_xlfn.XLOOKUP(A4100,Rotación!$A:$A,Rotación!$O:$O,0,0,-1),"")))),"")</f>
        <v>12513000</v>
      </c>
      <c r="I4100" s="13">
        <f>IFERROR(IF($F4100="ALTA",$D4100*0.97,
IF($F4100="MEDIA",$D4100*0.94,
IF($F4100="BAJA",$D4100*0.87,
IF($F4100="LIQUIDAR",_xlfn.XLOOKUP(A4100,Rotación!$A:$A,Rotación!$O:$O,0,0,-1),"")))),"")</f>
        <v>12126000</v>
      </c>
      <c r="J4100" s="13">
        <f>IFERROR(IF($F4100="ALTA",$D4100*0.94,
IF($F4100="MEDIA",$D4100*0.9,
IF($F4100="BAJA",$D4100*0.85,
IF($F4100="LIQUIDAR",_xlfn.XLOOKUP(A4100,Rotación!$A:$A,Rotación!$O:$O,0,0,-1),"")))),"")</f>
        <v>11610000</v>
      </c>
      <c r="K4100" s="13" t="str">
        <f>_xlfn.XLOOKUP(A4100,Rotación!$A:$A,Rotación!$P:$P,"",0,-1)</f>
        <v/>
      </c>
      <c r="L4100" s="25" t="e">
        <f t="shared" si="258"/>
        <v>#VALUE!</v>
      </c>
      <c r="M4100" s="26">
        <f t="shared" si="259"/>
        <v>0.83720930232558144</v>
      </c>
    </row>
    <row r="4101" spans="1:13" x14ac:dyDescent="0.3">
      <c r="A4101" t="s">
        <v>11977</v>
      </c>
      <c r="B4101" t="s">
        <v>313</v>
      </c>
      <c r="C4101" t="s">
        <v>313</v>
      </c>
      <c r="D4101">
        <v>14800000</v>
      </c>
      <c r="E4101">
        <v>12000000</v>
      </c>
      <c r="F4101" t="s">
        <v>4033</v>
      </c>
      <c r="G4101" s="13">
        <f>IFERROR(IF($F4101="ALTA",$D4101*1.03,
IF($F4101="MEDIA",$D4101*1,
IF($F4101="BAJA",$D4101*0.92,
IF($F4101="LIQUIDAR",_xlfn.XLOOKUP(A4101,Rotación!$A:$A,Rotación!$O:$O,0,0,-1),"")))),"")</f>
        <v>14800000</v>
      </c>
      <c r="H4101" s="13">
        <f>IFERROR(IF($F4101="ALTA",$D4101*1,
IF($F4101="MEDIA",$D4101*0.97,
IF($F4101="BAJA",$D4101*0.9,
IF($F4101="LIQUIDAR",_xlfn.XLOOKUP(A4101,Rotación!$A:$A,Rotación!$O:$O,0,0,-1),"")))),"")</f>
        <v>14356000</v>
      </c>
      <c r="I4101" s="13">
        <f>IFERROR(IF($F4101="ALTA",$D4101*0.97,
IF($F4101="MEDIA",$D4101*0.94,
IF($F4101="BAJA",$D4101*0.87,
IF($F4101="LIQUIDAR",_xlfn.XLOOKUP(A4101,Rotación!$A:$A,Rotación!$O:$O,0,0,-1),"")))),"")</f>
        <v>13912000</v>
      </c>
      <c r="J4101" s="13">
        <f>IFERROR(IF($F4101="ALTA",$D4101*0.94,
IF($F4101="MEDIA",$D4101*0.9,
IF($F4101="BAJA",$D4101*0.85,
IF($F4101="LIQUIDAR",_xlfn.XLOOKUP(A4101,Rotación!$A:$A,Rotación!$O:$O,0,0,-1),"")))),"")</f>
        <v>13320000</v>
      </c>
      <c r="K4101" s="13" t="str">
        <f>_xlfn.XLOOKUP(A4101,Rotación!$A:$A,Rotación!$P:$P,"",0,-1)</f>
        <v/>
      </c>
      <c r="L4101" s="25" t="e">
        <f t="shared" si="258"/>
        <v>#VALUE!</v>
      </c>
      <c r="M4101" s="26">
        <f t="shared" si="259"/>
        <v>0.81081081081081086</v>
      </c>
    </row>
    <row r="4102" spans="1:13" x14ac:dyDescent="0.3">
      <c r="A4102" t="s">
        <v>12108</v>
      </c>
      <c r="B4102" t="s">
        <v>313</v>
      </c>
      <c r="C4102" t="s">
        <v>313</v>
      </c>
      <c r="D4102">
        <v>43500000</v>
      </c>
      <c r="E4102">
        <v>12000000</v>
      </c>
      <c r="F4102" t="s">
        <v>4033</v>
      </c>
      <c r="G4102" s="13">
        <f>IFERROR(IF($F4102="ALTA",$D4102*1.03,
IF($F4102="MEDIA",$D4102*1,
IF($F4102="BAJA",$D4102*0.92,
IF($F4102="LIQUIDAR",_xlfn.XLOOKUP(A4102,Rotación!$A:$A,Rotación!$O:$O,0,0,-1),"")))),"")</f>
        <v>43500000</v>
      </c>
      <c r="H4102" s="13">
        <f>IFERROR(IF($F4102="ALTA",$D4102*1,
IF($F4102="MEDIA",$D4102*0.97,
IF($F4102="BAJA",$D4102*0.9,
IF($F4102="LIQUIDAR",_xlfn.XLOOKUP(A4102,Rotación!$A:$A,Rotación!$O:$O,0,0,-1),"")))),"")</f>
        <v>42195000</v>
      </c>
      <c r="I4102" s="13">
        <f>IFERROR(IF($F4102="ALTA",$D4102*0.97,
IF($F4102="MEDIA",$D4102*0.94,
IF($F4102="BAJA",$D4102*0.87,
IF($F4102="LIQUIDAR",_xlfn.XLOOKUP(A4102,Rotación!$A:$A,Rotación!$O:$O,0,0,-1),"")))),"")</f>
        <v>40890000</v>
      </c>
      <c r="J4102" s="13">
        <f>IFERROR(IF($F4102="ALTA",$D4102*0.94,
IF($F4102="MEDIA",$D4102*0.9,
IF($F4102="BAJA",$D4102*0.85,
IF($F4102="LIQUIDAR",_xlfn.XLOOKUP(A4102,Rotación!$A:$A,Rotación!$O:$O,0,0,-1),"")))),"")</f>
        <v>39150000</v>
      </c>
      <c r="K4102" s="13" t="str">
        <f>_xlfn.XLOOKUP(A4102,Rotación!$A:$A,Rotación!$P:$P,"",0,-1)</f>
        <v/>
      </c>
      <c r="L4102" s="25" t="e">
        <f t="shared" si="258"/>
        <v>#VALUE!</v>
      </c>
      <c r="M4102" s="26">
        <f t="shared" si="259"/>
        <v>0.27586206896551724</v>
      </c>
    </row>
    <row r="4103" spans="1:13" x14ac:dyDescent="0.3">
      <c r="A4103" t="s">
        <v>469</v>
      </c>
      <c r="B4103" t="s">
        <v>313</v>
      </c>
      <c r="C4103" t="s">
        <v>313</v>
      </c>
      <c r="D4103">
        <v>17700000</v>
      </c>
      <c r="E4103">
        <v>14000000</v>
      </c>
      <c r="F4103" t="s">
        <v>5391</v>
      </c>
      <c r="G4103" s="13">
        <f>IFERROR(IF($F4103="ALTA",$D4103*1.03,
IF($F4103="MEDIA",$D4103*1,
IF($F4103="BAJA",$D4103*0.92,
IF($F4103="LIQUIDAR",_xlfn.XLOOKUP(A4103,Rotación!$A:$A,Rotación!$O:$O,0,0,-1),"")))),"")</f>
        <v>16284000</v>
      </c>
      <c r="H4103" s="13">
        <f>IFERROR(IF($F4103="ALTA",$D4103*1,
IF($F4103="MEDIA",$D4103*0.97,
IF($F4103="BAJA",$D4103*0.9,
IF($F4103="LIQUIDAR",_xlfn.XLOOKUP(A4103,Rotación!$A:$A,Rotación!$O:$O,0,0,-1),"")))),"")</f>
        <v>15930000</v>
      </c>
      <c r="I4103" s="13">
        <f>IFERROR(IF($F4103="ALTA",$D4103*0.97,
IF($F4103="MEDIA",$D4103*0.94,
IF($F4103="BAJA",$D4103*0.87,
IF($F4103="LIQUIDAR",_xlfn.XLOOKUP(A4103,Rotación!$A:$A,Rotación!$O:$O,0,0,-1),"")))),"")</f>
        <v>15399000</v>
      </c>
      <c r="J4103" s="13">
        <f>IFERROR(IF($F4103="ALTA",$D4103*0.94,
IF($F4103="MEDIA",$D4103*0.9,
IF($F4103="BAJA",$D4103*0.85,
IF($F4103="LIQUIDAR",_xlfn.XLOOKUP(A4103,Rotación!$A:$A,Rotación!$O:$O,0,0,-1),"")))),"")</f>
        <v>15045000</v>
      </c>
      <c r="K4103" s="13" t="str">
        <f>_xlfn.XLOOKUP(A4103,Rotación!$A:$A,Rotación!$P:$P,"",0,-1)</f>
        <v/>
      </c>
      <c r="L4103" s="25" t="e">
        <f t="shared" si="258"/>
        <v>#VALUE!</v>
      </c>
      <c r="M4103" s="26">
        <f t="shared" si="259"/>
        <v>0.79096045197740117</v>
      </c>
    </row>
    <row r="4104" spans="1:13" x14ac:dyDescent="0.3">
      <c r="A4104" t="s">
        <v>12008</v>
      </c>
      <c r="B4104" t="s">
        <v>313</v>
      </c>
      <c r="C4104" t="s">
        <v>313</v>
      </c>
      <c r="D4104">
        <v>12900000</v>
      </c>
      <c r="E4104">
        <v>10100000</v>
      </c>
      <c r="F4104" t="s">
        <v>5391</v>
      </c>
      <c r="G4104" s="13">
        <f>IFERROR(IF($F4104="ALTA",$D4104*1.03,
IF($F4104="MEDIA",$D4104*1,
IF($F4104="BAJA",$D4104*0.92,
IF($F4104="LIQUIDAR",_xlfn.XLOOKUP(A4104,Rotación!$A:$A,Rotación!$O:$O,0,0,-1),"")))),"")</f>
        <v>11868000</v>
      </c>
      <c r="H4104" s="13">
        <f>IFERROR(IF($F4104="ALTA",$D4104*1,
IF($F4104="MEDIA",$D4104*0.97,
IF($F4104="BAJA",$D4104*0.9,
IF($F4104="LIQUIDAR",_xlfn.XLOOKUP(A4104,Rotación!$A:$A,Rotación!$O:$O,0,0,-1),"")))),"")</f>
        <v>11610000</v>
      </c>
      <c r="I4104" s="13">
        <f>IFERROR(IF($F4104="ALTA",$D4104*0.97,
IF($F4104="MEDIA",$D4104*0.94,
IF($F4104="BAJA",$D4104*0.87,
IF($F4104="LIQUIDAR",_xlfn.XLOOKUP(A4104,Rotación!$A:$A,Rotación!$O:$O,0,0,-1),"")))),"")</f>
        <v>11223000</v>
      </c>
      <c r="J4104" s="13">
        <f>IFERROR(IF($F4104="ALTA",$D4104*0.94,
IF($F4104="MEDIA",$D4104*0.9,
IF($F4104="BAJA",$D4104*0.85,
IF($F4104="LIQUIDAR",_xlfn.XLOOKUP(A4104,Rotación!$A:$A,Rotación!$O:$O,0,0,-1),"")))),"")</f>
        <v>10965000</v>
      </c>
      <c r="K4104" s="13" t="str">
        <f>_xlfn.XLOOKUP(A4104,Rotación!$A:$A,Rotación!$P:$P,"",0,-1)</f>
        <v/>
      </c>
      <c r="L4104" s="25" t="e">
        <f t="shared" si="258"/>
        <v>#VALUE!</v>
      </c>
      <c r="M4104" s="26">
        <f t="shared" si="259"/>
        <v>0.78294573643410847</v>
      </c>
    </row>
    <row r="4105" spans="1:13" x14ac:dyDescent="0.3">
      <c r="A4105" t="s">
        <v>11992</v>
      </c>
      <c r="B4105" t="s">
        <v>313</v>
      </c>
      <c r="C4105" t="s">
        <v>313</v>
      </c>
      <c r="D4105">
        <v>7970000</v>
      </c>
      <c r="E4105">
        <v>6500000</v>
      </c>
      <c r="F4105" t="s">
        <v>4033</v>
      </c>
      <c r="G4105" s="13">
        <f>IFERROR(IF($F4105="ALTA",$D4105*1.03,
IF($F4105="MEDIA",$D4105*1,
IF($F4105="BAJA",$D4105*0.92,
IF($F4105="LIQUIDAR",_xlfn.XLOOKUP(A4105,Rotación!$A:$A,Rotación!$O:$O,0,0,-1),"")))),"")</f>
        <v>7970000</v>
      </c>
      <c r="H4105" s="13">
        <f>IFERROR(IF($F4105="ALTA",$D4105*1,
IF($F4105="MEDIA",$D4105*0.97,
IF($F4105="BAJA",$D4105*0.9,
IF($F4105="LIQUIDAR",_xlfn.XLOOKUP(A4105,Rotación!$A:$A,Rotación!$O:$O,0,0,-1),"")))),"")</f>
        <v>7730900</v>
      </c>
      <c r="I4105" s="13">
        <f>IFERROR(IF($F4105="ALTA",$D4105*0.97,
IF($F4105="MEDIA",$D4105*0.94,
IF($F4105="BAJA",$D4105*0.87,
IF($F4105="LIQUIDAR",_xlfn.XLOOKUP(A4105,Rotación!$A:$A,Rotación!$O:$O,0,0,-1),"")))),"")</f>
        <v>7491800</v>
      </c>
      <c r="J4105" s="13">
        <f>IFERROR(IF($F4105="ALTA",$D4105*0.94,
IF($F4105="MEDIA",$D4105*0.9,
IF($F4105="BAJA",$D4105*0.85,
IF($F4105="LIQUIDAR",_xlfn.XLOOKUP(A4105,Rotación!$A:$A,Rotación!$O:$O,0,0,-1),"")))),"")</f>
        <v>7173000</v>
      </c>
      <c r="K4105" s="13" t="str">
        <f>_xlfn.XLOOKUP(A4105,Rotación!$A:$A,Rotación!$P:$P,"",0,-1)</f>
        <v/>
      </c>
      <c r="L4105" s="25" t="e">
        <f t="shared" si="258"/>
        <v>#VALUE!</v>
      </c>
      <c r="M4105" s="26">
        <f t="shared" si="259"/>
        <v>0.81555834378920955</v>
      </c>
    </row>
    <row r="4106" spans="1:13" x14ac:dyDescent="0.3">
      <c r="A4106" t="s">
        <v>11662</v>
      </c>
      <c r="B4106" t="s">
        <v>313</v>
      </c>
      <c r="C4106" t="s">
        <v>313</v>
      </c>
      <c r="D4106">
        <v>13400000</v>
      </c>
      <c r="E4106">
        <v>11000000</v>
      </c>
      <c r="F4106" t="s">
        <v>4033</v>
      </c>
      <c r="G4106" s="13">
        <f>IFERROR(IF($F4106="ALTA",$D4106*1.03,
IF($F4106="MEDIA",$D4106*1,
IF($F4106="BAJA",$D4106*0.92,
IF($F4106="LIQUIDAR",_xlfn.XLOOKUP(A4106,Rotación!$A:$A,Rotación!$O:$O,0,0,-1),"")))),"")</f>
        <v>13400000</v>
      </c>
      <c r="H4106" s="13">
        <f>IFERROR(IF($F4106="ALTA",$D4106*1,
IF($F4106="MEDIA",$D4106*0.97,
IF($F4106="BAJA",$D4106*0.9,
IF($F4106="LIQUIDAR",_xlfn.XLOOKUP(A4106,Rotación!$A:$A,Rotación!$O:$O,0,0,-1),"")))),"")</f>
        <v>12998000</v>
      </c>
      <c r="I4106" s="13">
        <f>IFERROR(IF($F4106="ALTA",$D4106*0.97,
IF($F4106="MEDIA",$D4106*0.94,
IF($F4106="BAJA",$D4106*0.87,
IF($F4106="LIQUIDAR",_xlfn.XLOOKUP(A4106,Rotación!$A:$A,Rotación!$O:$O,0,0,-1),"")))),"")</f>
        <v>12596000</v>
      </c>
      <c r="J4106" s="13">
        <f>IFERROR(IF($F4106="ALTA",$D4106*0.94,
IF($F4106="MEDIA",$D4106*0.9,
IF($F4106="BAJA",$D4106*0.85,
IF($F4106="LIQUIDAR",_xlfn.XLOOKUP(A4106,Rotación!$A:$A,Rotación!$O:$O,0,0,-1),"")))),"")</f>
        <v>12060000</v>
      </c>
      <c r="K4106" s="13" t="str">
        <f>_xlfn.XLOOKUP(A4106,Rotación!$A:$A,Rotación!$P:$P,"",0,-1)</f>
        <v/>
      </c>
      <c r="L4106" s="25" t="e">
        <f t="shared" si="258"/>
        <v>#VALUE!</v>
      </c>
      <c r="M4106" s="26">
        <f t="shared" si="259"/>
        <v>0.82089552238805974</v>
      </c>
    </row>
    <row r="4107" spans="1:13" x14ac:dyDescent="0.3">
      <c r="A4107" t="s">
        <v>12055</v>
      </c>
      <c r="B4107" t="s">
        <v>313</v>
      </c>
      <c r="C4107" t="s">
        <v>313</v>
      </c>
      <c r="D4107">
        <v>18400000</v>
      </c>
      <c r="E4107">
        <v>14500000</v>
      </c>
      <c r="F4107" t="s">
        <v>5391</v>
      </c>
      <c r="G4107" s="13">
        <f>IFERROR(IF($F4107="ALTA",$D4107*1.03,
IF($F4107="MEDIA",$D4107*1,
IF($F4107="BAJA",$D4107*0.92,
IF($F4107="LIQUIDAR",_xlfn.XLOOKUP(A4107,Rotación!$A:$A,Rotación!$O:$O,0,0,-1),"")))),"")</f>
        <v>16928000</v>
      </c>
      <c r="H4107" s="13">
        <f>IFERROR(IF($F4107="ALTA",$D4107*1,
IF($F4107="MEDIA",$D4107*0.97,
IF($F4107="BAJA",$D4107*0.9,
IF($F4107="LIQUIDAR",_xlfn.XLOOKUP(A4107,Rotación!$A:$A,Rotación!$O:$O,0,0,-1),"")))),"")</f>
        <v>16560000</v>
      </c>
      <c r="I4107" s="13">
        <f>IFERROR(IF($F4107="ALTA",$D4107*0.97,
IF($F4107="MEDIA",$D4107*0.94,
IF($F4107="BAJA",$D4107*0.87,
IF($F4107="LIQUIDAR",_xlfn.XLOOKUP(A4107,Rotación!$A:$A,Rotación!$O:$O,0,0,-1),"")))),"")</f>
        <v>16008000</v>
      </c>
      <c r="J4107" s="13">
        <f>IFERROR(IF($F4107="ALTA",$D4107*0.94,
IF($F4107="MEDIA",$D4107*0.9,
IF($F4107="BAJA",$D4107*0.85,
IF($F4107="LIQUIDAR",_xlfn.XLOOKUP(A4107,Rotación!$A:$A,Rotación!$O:$O,0,0,-1),"")))),"")</f>
        <v>15640000</v>
      </c>
      <c r="K4107" s="13" t="str">
        <f>_xlfn.XLOOKUP(A4107,Rotación!$A:$A,Rotación!$P:$P,"",0,-1)</f>
        <v/>
      </c>
      <c r="L4107" s="25" t="e">
        <f t="shared" si="258"/>
        <v>#VALUE!</v>
      </c>
      <c r="M4107" s="26">
        <f t="shared" si="259"/>
        <v>0.78804347826086951</v>
      </c>
    </row>
    <row r="4108" spans="1:13" x14ac:dyDescent="0.3">
      <c r="A4108" t="s">
        <v>4147</v>
      </c>
      <c r="B4108" t="s">
        <v>313</v>
      </c>
      <c r="C4108" t="s">
        <v>313</v>
      </c>
      <c r="D4108">
        <v>18600000</v>
      </c>
      <c r="E4108">
        <v>14500000</v>
      </c>
      <c r="F4108" t="s">
        <v>5391</v>
      </c>
      <c r="G4108" s="13">
        <f>IFERROR(IF($F4108="ALTA",$D4108*1.03,
IF($F4108="MEDIA",$D4108*1,
IF($F4108="BAJA",$D4108*0.92,
IF($F4108="LIQUIDAR",_xlfn.XLOOKUP(A4108,Rotación!$A:$A,Rotación!$O:$O,0,0,-1),"")))),"")</f>
        <v>17112000</v>
      </c>
      <c r="H4108" s="13">
        <f>IFERROR(IF($F4108="ALTA",$D4108*1,
IF($F4108="MEDIA",$D4108*0.97,
IF($F4108="BAJA",$D4108*0.9,
IF($F4108="LIQUIDAR",_xlfn.XLOOKUP(A4108,Rotación!$A:$A,Rotación!$O:$O,0,0,-1),"")))),"")</f>
        <v>16740000</v>
      </c>
      <c r="I4108" s="13">
        <f>IFERROR(IF($F4108="ALTA",$D4108*0.97,
IF($F4108="MEDIA",$D4108*0.94,
IF($F4108="BAJA",$D4108*0.87,
IF($F4108="LIQUIDAR",_xlfn.XLOOKUP(A4108,Rotación!$A:$A,Rotación!$O:$O,0,0,-1),"")))),"")</f>
        <v>16182000</v>
      </c>
      <c r="J4108" s="13">
        <f>IFERROR(IF($F4108="ALTA",$D4108*0.94,
IF($F4108="MEDIA",$D4108*0.9,
IF($F4108="BAJA",$D4108*0.85,
IF($F4108="LIQUIDAR",_xlfn.XLOOKUP(A4108,Rotación!$A:$A,Rotación!$O:$O,0,0,-1),"")))),"")</f>
        <v>15810000</v>
      </c>
      <c r="K4108" s="13" t="str">
        <f>_xlfn.XLOOKUP(A4108,Rotación!$A:$A,Rotación!$P:$P,"",0,-1)</f>
        <v/>
      </c>
      <c r="L4108" s="25" t="e">
        <f t="shared" si="258"/>
        <v>#VALUE!</v>
      </c>
      <c r="M4108" s="26">
        <f t="shared" si="259"/>
        <v>0.77956989247311825</v>
      </c>
    </row>
    <row r="4109" spans="1:13" x14ac:dyDescent="0.3">
      <c r="A4109" t="s">
        <v>12410</v>
      </c>
      <c r="B4109" t="s">
        <v>313</v>
      </c>
      <c r="C4109" t="s">
        <v>313</v>
      </c>
      <c r="D4109">
        <v>14100000</v>
      </c>
      <c r="E4109">
        <v>11800000</v>
      </c>
      <c r="F4109" t="s">
        <v>5391</v>
      </c>
      <c r="G4109" s="13">
        <f>IFERROR(IF($F4109="ALTA",$D4109*1.03,
IF($F4109="MEDIA",$D4109*1,
IF($F4109="BAJA",$D4109*0.92,
IF($F4109="LIQUIDAR",_xlfn.XLOOKUP(A4109,Rotación!$A:$A,Rotación!$O:$O,0,0,-1),"")))),"")</f>
        <v>12972000</v>
      </c>
      <c r="H4109" s="13">
        <f>IFERROR(IF($F4109="ALTA",$D4109*1,
IF($F4109="MEDIA",$D4109*0.97,
IF($F4109="BAJA",$D4109*0.9,
IF($F4109="LIQUIDAR",_xlfn.XLOOKUP(A4109,Rotación!$A:$A,Rotación!$O:$O,0,0,-1),"")))),"")</f>
        <v>12690000</v>
      </c>
      <c r="I4109" s="13">
        <f>IFERROR(IF($F4109="ALTA",$D4109*0.97,
IF($F4109="MEDIA",$D4109*0.94,
IF($F4109="BAJA",$D4109*0.87,
IF($F4109="LIQUIDAR",_xlfn.XLOOKUP(A4109,Rotación!$A:$A,Rotación!$O:$O,0,0,-1),"")))),"")</f>
        <v>12267000</v>
      </c>
      <c r="J4109" s="13">
        <f>IFERROR(IF($F4109="ALTA",$D4109*0.94,
IF($F4109="MEDIA",$D4109*0.9,
IF($F4109="BAJA",$D4109*0.85,
IF($F4109="LIQUIDAR",_xlfn.XLOOKUP(A4109,Rotación!$A:$A,Rotación!$O:$O,0,0,-1),"")))),"")</f>
        <v>11985000</v>
      </c>
      <c r="K4109" s="13" t="str">
        <f>_xlfn.XLOOKUP(A4109,Rotación!$A:$A,Rotación!$P:$P,"",0,-1)</f>
        <v/>
      </c>
      <c r="L4109" s="25" t="e">
        <f t="shared" si="258"/>
        <v>#VALUE!</v>
      </c>
      <c r="M4109" s="26">
        <f t="shared" si="259"/>
        <v>0.83687943262411346</v>
      </c>
    </row>
    <row r="4110" spans="1:13" x14ac:dyDescent="0.3">
      <c r="A4110" t="s">
        <v>10711</v>
      </c>
      <c r="B4110" t="s">
        <v>313</v>
      </c>
      <c r="C4110" t="s">
        <v>313</v>
      </c>
      <c r="D4110">
        <v>17300000</v>
      </c>
      <c r="E4110">
        <v>14200000</v>
      </c>
      <c r="F4110" t="s">
        <v>5391</v>
      </c>
      <c r="G4110" s="13">
        <f>IFERROR(IF($F4110="ALTA",$D4110*1.03,
IF($F4110="MEDIA",$D4110*1,
IF($F4110="BAJA",$D4110*0.92,
IF($F4110="LIQUIDAR",_xlfn.XLOOKUP(A4110,Rotación!$A:$A,Rotación!$O:$O,0,0,-1),"")))),"")</f>
        <v>15916000</v>
      </c>
      <c r="H4110" s="13">
        <f>IFERROR(IF($F4110="ALTA",$D4110*1,
IF($F4110="MEDIA",$D4110*0.97,
IF($F4110="BAJA",$D4110*0.9,
IF($F4110="LIQUIDAR",_xlfn.XLOOKUP(A4110,Rotación!$A:$A,Rotación!$O:$O,0,0,-1),"")))),"")</f>
        <v>15570000</v>
      </c>
      <c r="I4110" s="13">
        <f>IFERROR(IF($F4110="ALTA",$D4110*0.97,
IF($F4110="MEDIA",$D4110*0.94,
IF($F4110="BAJA",$D4110*0.87,
IF($F4110="LIQUIDAR",_xlfn.XLOOKUP(A4110,Rotación!$A:$A,Rotación!$O:$O,0,0,-1),"")))),"")</f>
        <v>15051000</v>
      </c>
      <c r="J4110" s="13">
        <f>IFERROR(IF($F4110="ALTA",$D4110*0.94,
IF($F4110="MEDIA",$D4110*0.9,
IF($F4110="BAJA",$D4110*0.85,
IF($F4110="LIQUIDAR",_xlfn.XLOOKUP(A4110,Rotación!$A:$A,Rotación!$O:$O,0,0,-1),"")))),"")</f>
        <v>14705000</v>
      </c>
      <c r="K4110" s="13" t="str">
        <f>_xlfn.XLOOKUP(A4110,Rotación!$A:$A,Rotación!$P:$P,"",0,-1)</f>
        <v/>
      </c>
      <c r="L4110" s="25" t="e">
        <f t="shared" si="258"/>
        <v>#VALUE!</v>
      </c>
      <c r="M4110" s="26">
        <f t="shared" si="259"/>
        <v>0.82080924855491333</v>
      </c>
    </row>
    <row r="4111" spans="1:13" x14ac:dyDescent="0.3">
      <c r="A4111" t="s">
        <v>299</v>
      </c>
      <c r="B4111" t="s">
        <v>24</v>
      </c>
      <c r="C4111" t="s">
        <v>4404</v>
      </c>
      <c r="D4111">
        <v>34500000</v>
      </c>
      <c r="E4111">
        <v>28500000</v>
      </c>
      <c r="F4111" t="s">
        <v>5391</v>
      </c>
      <c r="G4111" s="13">
        <f>IFERROR(IF($F4111="ALTA",$D4111*1.03,
IF($F4111="MEDIA",$D4111*1,
IF($F4111="BAJA",$D4111*0.92,
IF($F4111="LIQUIDAR",_xlfn.XLOOKUP(A4111,Rotación!$A:$A,Rotación!$O:$O,0,0,-1),"")))),"")</f>
        <v>31740000</v>
      </c>
      <c r="H4111" s="13">
        <f>IFERROR(IF($F4111="ALTA",$D4111*1,
IF($F4111="MEDIA",$D4111*0.97,
IF($F4111="BAJA",$D4111*0.9,
IF($F4111="LIQUIDAR",_xlfn.XLOOKUP(A4111,Rotación!$A:$A,Rotación!$O:$O,0,0,-1),"")))),"")</f>
        <v>31050000</v>
      </c>
      <c r="I4111" s="13">
        <f>IFERROR(IF($F4111="ALTA",$D4111*0.97,
IF($F4111="MEDIA",$D4111*0.94,
IF($F4111="BAJA",$D4111*0.87,
IF($F4111="LIQUIDAR",_xlfn.XLOOKUP(A4111,Rotación!$A:$A,Rotación!$O:$O,0,0,-1),"")))),"")</f>
        <v>30015000</v>
      </c>
      <c r="J4111" s="13">
        <f>IFERROR(IF($F4111="ALTA",$D4111*0.94,
IF($F4111="MEDIA",$D4111*0.9,
IF($F4111="BAJA",$D4111*0.85,
IF($F4111="LIQUIDAR",_xlfn.XLOOKUP(A4111,Rotación!$A:$A,Rotación!$O:$O,0,0,-1),"")))),"")</f>
        <v>29325000</v>
      </c>
      <c r="K4111" s="13" t="str">
        <f>_xlfn.XLOOKUP(A4111,Rotación!$A:$A,Rotación!$P:$P,"",0,-1)</f>
        <v/>
      </c>
      <c r="L4111" s="25" t="e">
        <f t="shared" si="258"/>
        <v>#VALUE!</v>
      </c>
      <c r="M4111" s="26">
        <f t="shared" si="259"/>
        <v>0.82608695652173914</v>
      </c>
    </row>
    <row r="4112" spans="1:13" x14ac:dyDescent="0.3">
      <c r="A4112" t="s">
        <v>12235</v>
      </c>
      <c r="B4112" t="s">
        <v>313</v>
      </c>
      <c r="C4112" t="s">
        <v>313</v>
      </c>
      <c r="D4112">
        <v>6500000</v>
      </c>
      <c r="E4112">
        <v>5200000</v>
      </c>
      <c r="F4112" t="s">
        <v>5390</v>
      </c>
      <c r="G4112" s="13">
        <f>IFERROR(IF($F4112="ALTA",$D4112*1.03,
IF($F4112="MEDIA",$D4112*1,
IF($F4112="BAJA",$D4112*0.92,
IF($F4112="LIQUIDAR",_xlfn.XLOOKUP(A4112,Rotación!$A:$A,Rotación!$O:$O,0,0,-1),"")))),"")</f>
        <v>6695000</v>
      </c>
      <c r="H4112" s="13">
        <f>IFERROR(IF($F4112="ALTA",$D4112*1,
IF($F4112="MEDIA",$D4112*0.97,
IF($F4112="BAJA",$D4112*0.9,
IF($F4112="LIQUIDAR",_xlfn.XLOOKUP(A4112,Rotación!$A:$A,Rotación!$O:$O,0,0,-1),"")))),"")</f>
        <v>6500000</v>
      </c>
      <c r="I4112" s="13">
        <f>IFERROR(IF($F4112="ALTA",$D4112*0.97,
IF($F4112="MEDIA",$D4112*0.94,
IF($F4112="BAJA",$D4112*0.87,
IF($F4112="LIQUIDAR",_xlfn.XLOOKUP(A4112,Rotación!$A:$A,Rotación!$O:$O,0,0,-1),"")))),"")</f>
        <v>6305000</v>
      </c>
      <c r="J4112" s="13">
        <f>IFERROR(IF($F4112="ALTA",$D4112*0.94,
IF($F4112="MEDIA",$D4112*0.9,
IF($F4112="BAJA",$D4112*0.85,
IF($F4112="LIQUIDAR",_xlfn.XLOOKUP(A4112,Rotación!$A:$A,Rotación!$O:$O,0,0,-1),"")))),"")</f>
        <v>6110000</v>
      </c>
      <c r="K4112" s="13" t="str">
        <f>_xlfn.XLOOKUP(A4112,Rotación!$A:$A,Rotación!$P:$P,"",0,-1)</f>
        <v/>
      </c>
      <c r="L4112" s="25" t="e">
        <f t="shared" si="258"/>
        <v>#VALUE!</v>
      </c>
      <c r="M4112" s="26">
        <f t="shared" si="259"/>
        <v>0.8</v>
      </c>
    </row>
    <row r="4113" spans="1:13" x14ac:dyDescent="0.3">
      <c r="A4113" t="s">
        <v>12407</v>
      </c>
      <c r="B4113" t="s">
        <v>313</v>
      </c>
      <c r="C4113" t="s">
        <v>313</v>
      </c>
      <c r="D4113">
        <v>12000000</v>
      </c>
      <c r="E4113">
        <v>10000000</v>
      </c>
      <c r="F4113" t="s">
        <v>5390</v>
      </c>
      <c r="G4113" s="13">
        <f>IFERROR(IF($F4113="ALTA",$D4113*1.03,
IF($F4113="MEDIA",$D4113*1,
IF($F4113="BAJA",$D4113*0.92,
IF($F4113="LIQUIDAR",_xlfn.XLOOKUP(A4113,Rotación!$A:$A,Rotación!$O:$O,0,0,-1),"")))),"")</f>
        <v>12360000</v>
      </c>
      <c r="H4113" s="13">
        <f>IFERROR(IF($F4113="ALTA",$D4113*1,
IF($F4113="MEDIA",$D4113*0.97,
IF($F4113="BAJA",$D4113*0.9,
IF($F4113="LIQUIDAR",_xlfn.XLOOKUP(A4113,Rotación!$A:$A,Rotación!$O:$O,0,0,-1),"")))),"")</f>
        <v>12000000</v>
      </c>
      <c r="I4113" s="13">
        <f>IFERROR(IF($F4113="ALTA",$D4113*0.97,
IF($F4113="MEDIA",$D4113*0.94,
IF($F4113="BAJA",$D4113*0.87,
IF($F4113="LIQUIDAR",_xlfn.XLOOKUP(A4113,Rotación!$A:$A,Rotación!$O:$O,0,0,-1),"")))),"")</f>
        <v>11640000</v>
      </c>
      <c r="J4113" s="13">
        <f>IFERROR(IF($F4113="ALTA",$D4113*0.94,
IF($F4113="MEDIA",$D4113*0.9,
IF($F4113="BAJA",$D4113*0.85,
IF($F4113="LIQUIDAR",_xlfn.XLOOKUP(A4113,Rotación!$A:$A,Rotación!$O:$O,0,0,-1),"")))),"")</f>
        <v>11280000</v>
      </c>
      <c r="K4113" s="13" t="str">
        <f>_xlfn.XLOOKUP(A4113,Rotación!$A:$A,Rotación!$P:$P,"",0,-1)</f>
        <v/>
      </c>
      <c r="L4113" s="25" t="e">
        <f t="shared" si="258"/>
        <v>#VALUE!</v>
      </c>
      <c r="M4113" s="26">
        <f t="shared" si="259"/>
        <v>0.83333333333333337</v>
      </c>
    </row>
    <row r="4114" spans="1:13" x14ac:dyDescent="0.3">
      <c r="A4114" t="s">
        <v>12441</v>
      </c>
      <c r="B4114" t="s">
        <v>313</v>
      </c>
      <c r="C4114" t="s">
        <v>313</v>
      </c>
      <c r="D4114">
        <v>23000000</v>
      </c>
      <c r="E4114">
        <v>18500000</v>
      </c>
      <c r="F4114" t="s">
        <v>4033</v>
      </c>
      <c r="G4114" s="13">
        <f>IFERROR(IF($F4114="ALTA",$D4114*1.03,
IF($F4114="MEDIA",$D4114*1,
IF($F4114="BAJA",$D4114*0.92,
IF($F4114="LIQUIDAR",_xlfn.XLOOKUP(A4114,Rotación!$A:$A,Rotación!$O:$O,0,0,-1),"")))),"")</f>
        <v>23000000</v>
      </c>
      <c r="H4114" s="13">
        <f>IFERROR(IF($F4114="ALTA",$D4114*1,
IF($F4114="MEDIA",$D4114*0.97,
IF($F4114="BAJA",$D4114*0.9,
IF($F4114="LIQUIDAR",_xlfn.XLOOKUP(A4114,Rotación!$A:$A,Rotación!$O:$O,0,0,-1),"")))),"")</f>
        <v>22310000</v>
      </c>
      <c r="I4114" s="13">
        <f>IFERROR(IF($F4114="ALTA",$D4114*0.97,
IF($F4114="MEDIA",$D4114*0.94,
IF($F4114="BAJA",$D4114*0.87,
IF($F4114="LIQUIDAR",_xlfn.XLOOKUP(A4114,Rotación!$A:$A,Rotación!$O:$O,0,0,-1),"")))),"")</f>
        <v>21620000</v>
      </c>
      <c r="J4114" s="13">
        <f>IFERROR(IF($F4114="ALTA",$D4114*0.94,
IF($F4114="MEDIA",$D4114*0.9,
IF($F4114="BAJA",$D4114*0.85,
IF($F4114="LIQUIDAR",_xlfn.XLOOKUP(A4114,Rotación!$A:$A,Rotación!$O:$O,0,0,-1),"")))),"")</f>
        <v>20700000</v>
      </c>
      <c r="K4114" s="13" t="str">
        <f>_xlfn.XLOOKUP(A4114,Rotación!$A:$A,Rotación!$P:$P,"",0,-1)</f>
        <v/>
      </c>
      <c r="L4114" s="25" t="e">
        <f t="shared" si="258"/>
        <v>#VALUE!</v>
      </c>
      <c r="M4114" s="26">
        <f t="shared" si="259"/>
        <v>0.80434782608695654</v>
      </c>
    </row>
    <row r="4115" spans="1:13" x14ac:dyDescent="0.3">
      <c r="A4115" t="s">
        <v>12288</v>
      </c>
      <c r="B4115" t="s">
        <v>313</v>
      </c>
      <c r="C4115" t="s">
        <v>313</v>
      </c>
      <c r="D4115">
        <v>11300000</v>
      </c>
      <c r="E4115">
        <v>9200000</v>
      </c>
      <c r="F4115" t="s">
        <v>4033</v>
      </c>
      <c r="G4115" s="13">
        <f>IFERROR(IF($F4115="ALTA",$D4115*1.03,
IF($F4115="MEDIA",$D4115*1,
IF($F4115="BAJA",$D4115*0.92,
IF($F4115="LIQUIDAR",_xlfn.XLOOKUP(A4115,Rotación!$A:$A,Rotación!$O:$O,0,0,-1),"")))),"")</f>
        <v>11300000</v>
      </c>
      <c r="H4115" s="13">
        <f>IFERROR(IF($F4115="ALTA",$D4115*1,
IF($F4115="MEDIA",$D4115*0.97,
IF($F4115="BAJA",$D4115*0.9,
IF($F4115="LIQUIDAR",_xlfn.XLOOKUP(A4115,Rotación!$A:$A,Rotación!$O:$O,0,0,-1),"")))),"")</f>
        <v>10961000</v>
      </c>
      <c r="I4115" s="13">
        <f>IFERROR(IF($F4115="ALTA",$D4115*0.97,
IF($F4115="MEDIA",$D4115*0.94,
IF($F4115="BAJA",$D4115*0.87,
IF($F4115="LIQUIDAR",_xlfn.XLOOKUP(A4115,Rotación!$A:$A,Rotación!$O:$O,0,0,-1),"")))),"")</f>
        <v>10622000</v>
      </c>
      <c r="J4115" s="13">
        <f>IFERROR(IF($F4115="ALTA",$D4115*0.94,
IF($F4115="MEDIA",$D4115*0.9,
IF($F4115="BAJA",$D4115*0.85,
IF($F4115="LIQUIDAR",_xlfn.XLOOKUP(A4115,Rotación!$A:$A,Rotación!$O:$O,0,0,-1),"")))),"")</f>
        <v>10170000</v>
      </c>
      <c r="K4115" s="13" t="str">
        <f>_xlfn.XLOOKUP(A4115,Rotación!$A:$A,Rotación!$P:$P,"",0,-1)</f>
        <v/>
      </c>
      <c r="L4115" s="25" t="e">
        <f t="shared" si="258"/>
        <v>#VALUE!</v>
      </c>
      <c r="M4115" s="26">
        <f t="shared" si="259"/>
        <v>0.81415929203539827</v>
      </c>
    </row>
    <row r="4116" spans="1:13" x14ac:dyDescent="0.3">
      <c r="A4116" t="s">
        <v>12217</v>
      </c>
      <c r="B4116" t="s">
        <v>313</v>
      </c>
      <c r="C4116" t="s">
        <v>313</v>
      </c>
      <c r="D4116">
        <v>8900000</v>
      </c>
      <c r="E4116">
        <v>6800000</v>
      </c>
      <c r="F4116" t="s">
        <v>4033</v>
      </c>
      <c r="G4116" s="13">
        <f>IFERROR(IF($F4116="ALTA",$D4116*1.03,
IF($F4116="MEDIA",$D4116*1,
IF($F4116="BAJA",$D4116*0.92,
IF($F4116="LIQUIDAR",_xlfn.XLOOKUP(A4116,Rotación!$A:$A,Rotación!$O:$O,0,0,-1),"")))),"")</f>
        <v>8900000</v>
      </c>
      <c r="H4116" s="13">
        <f>IFERROR(IF($F4116="ALTA",$D4116*1,
IF($F4116="MEDIA",$D4116*0.97,
IF($F4116="BAJA",$D4116*0.9,
IF($F4116="LIQUIDAR",_xlfn.XLOOKUP(A4116,Rotación!$A:$A,Rotación!$O:$O,0,0,-1),"")))),"")</f>
        <v>8633000</v>
      </c>
      <c r="I4116" s="13">
        <f>IFERROR(IF($F4116="ALTA",$D4116*0.97,
IF($F4116="MEDIA",$D4116*0.94,
IF($F4116="BAJA",$D4116*0.87,
IF($F4116="LIQUIDAR",_xlfn.XLOOKUP(A4116,Rotación!$A:$A,Rotación!$O:$O,0,0,-1),"")))),"")</f>
        <v>8365999.9999999991</v>
      </c>
      <c r="J4116" s="13">
        <f>IFERROR(IF($F4116="ALTA",$D4116*0.94,
IF($F4116="MEDIA",$D4116*0.9,
IF($F4116="BAJA",$D4116*0.85,
IF($F4116="LIQUIDAR",_xlfn.XLOOKUP(A4116,Rotación!$A:$A,Rotación!$O:$O,0,0,-1),"")))),"")</f>
        <v>8010000</v>
      </c>
      <c r="K4116" s="13" t="str">
        <f>_xlfn.XLOOKUP(A4116,Rotación!$A:$A,Rotación!$P:$P,"",0,-1)</f>
        <v/>
      </c>
      <c r="L4116" s="25" t="e">
        <f t="shared" si="258"/>
        <v>#VALUE!</v>
      </c>
      <c r="M4116" s="26">
        <f t="shared" si="259"/>
        <v>0.7640449438202247</v>
      </c>
    </row>
    <row r="4117" spans="1:13" x14ac:dyDescent="0.3">
      <c r="A4117" t="s">
        <v>8154</v>
      </c>
      <c r="B4117" t="s">
        <v>313</v>
      </c>
      <c r="C4117" t="s">
        <v>313</v>
      </c>
      <c r="D4117">
        <v>31900000</v>
      </c>
      <c r="E4117">
        <v>24000000</v>
      </c>
      <c r="F4117" t="s">
        <v>5391</v>
      </c>
      <c r="G4117" s="13">
        <f>IFERROR(IF($F4117="ALTA",$D4117*1.03,
IF($F4117="MEDIA",$D4117*1,
IF($F4117="BAJA",$D4117*0.92,
IF($F4117="LIQUIDAR",_xlfn.XLOOKUP(A4117,Rotación!$A:$A,Rotación!$O:$O,0,0,-1),"")))),"")</f>
        <v>29348000</v>
      </c>
      <c r="H4117" s="13">
        <f>IFERROR(IF($F4117="ALTA",$D4117*1,
IF($F4117="MEDIA",$D4117*0.97,
IF($F4117="BAJA",$D4117*0.9,
IF($F4117="LIQUIDAR",_xlfn.XLOOKUP(A4117,Rotación!$A:$A,Rotación!$O:$O,0,0,-1),"")))),"")</f>
        <v>28710000</v>
      </c>
      <c r="I4117" s="13">
        <f>IFERROR(IF($F4117="ALTA",$D4117*0.97,
IF($F4117="MEDIA",$D4117*0.94,
IF($F4117="BAJA",$D4117*0.87,
IF($F4117="LIQUIDAR",_xlfn.XLOOKUP(A4117,Rotación!$A:$A,Rotación!$O:$O,0,0,-1),"")))),"")</f>
        <v>27753000</v>
      </c>
      <c r="J4117" s="13">
        <f>IFERROR(IF($F4117="ALTA",$D4117*0.94,
IF($F4117="MEDIA",$D4117*0.9,
IF($F4117="BAJA",$D4117*0.85,
IF($F4117="LIQUIDAR",_xlfn.XLOOKUP(A4117,Rotación!$A:$A,Rotación!$O:$O,0,0,-1),"")))),"")</f>
        <v>27115000</v>
      </c>
      <c r="K4117" s="13" t="str">
        <f>_xlfn.XLOOKUP(A4117,Rotación!$A:$A,Rotación!$P:$P,"",0,-1)</f>
        <v/>
      </c>
      <c r="L4117" s="25" t="e">
        <f t="shared" si="258"/>
        <v>#VALUE!</v>
      </c>
      <c r="M4117" s="26">
        <f t="shared" si="259"/>
        <v>0.75235109717868343</v>
      </c>
    </row>
    <row r="4118" spans="1:13" x14ac:dyDescent="0.3">
      <c r="A4118" t="s">
        <v>6360</v>
      </c>
      <c r="B4118" t="s">
        <v>313</v>
      </c>
      <c r="C4118" t="s">
        <v>313</v>
      </c>
      <c r="D4118">
        <v>31900000</v>
      </c>
      <c r="E4118">
        <v>24000000</v>
      </c>
      <c r="F4118" t="s">
        <v>5391</v>
      </c>
      <c r="G4118" s="13">
        <f>IFERROR(IF($F4118="ALTA",$D4118*1.03,
IF($F4118="MEDIA",$D4118*1,
IF($F4118="BAJA",$D4118*0.92,
IF($F4118="LIQUIDAR",_xlfn.XLOOKUP(A4118,Rotación!$A:$A,Rotación!$O:$O,0,0,-1),"")))),"")</f>
        <v>29348000</v>
      </c>
      <c r="H4118" s="13">
        <f>IFERROR(IF($F4118="ALTA",$D4118*1,
IF($F4118="MEDIA",$D4118*0.97,
IF($F4118="BAJA",$D4118*0.9,
IF($F4118="LIQUIDAR",_xlfn.XLOOKUP(A4118,Rotación!$A:$A,Rotación!$O:$O,0,0,-1),"")))),"")</f>
        <v>28710000</v>
      </c>
      <c r="I4118" s="13">
        <f>IFERROR(IF($F4118="ALTA",$D4118*0.97,
IF($F4118="MEDIA",$D4118*0.94,
IF($F4118="BAJA",$D4118*0.87,
IF($F4118="LIQUIDAR",_xlfn.XLOOKUP(A4118,Rotación!$A:$A,Rotación!$O:$O,0,0,-1),"")))),"")</f>
        <v>27753000</v>
      </c>
      <c r="J4118" s="13">
        <f>IFERROR(IF($F4118="ALTA",$D4118*0.94,
IF($F4118="MEDIA",$D4118*0.9,
IF($F4118="BAJA",$D4118*0.85,
IF($F4118="LIQUIDAR",_xlfn.XLOOKUP(A4118,Rotación!$A:$A,Rotación!$O:$O,0,0,-1),"")))),"")</f>
        <v>27115000</v>
      </c>
      <c r="K4118" s="13" t="str">
        <f>_xlfn.XLOOKUP(A4118,Rotación!$A:$A,Rotación!$P:$P,"",0,-1)</f>
        <v/>
      </c>
      <c r="L4118" s="25" t="e">
        <f t="shared" si="258"/>
        <v>#VALUE!</v>
      </c>
      <c r="M4118" s="26">
        <f t="shared" si="259"/>
        <v>0.75235109717868343</v>
      </c>
    </row>
    <row r="4119" spans="1:13" x14ac:dyDescent="0.3">
      <c r="A4119" t="s">
        <v>12376</v>
      </c>
      <c r="B4119" t="s">
        <v>313</v>
      </c>
      <c r="C4119" t="s">
        <v>313</v>
      </c>
      <c r="D4119">
        <v>17200000</v>
      </c>
      <c r="E4119">
        <v>14000000</v>
      </c>
      <c r="F4119" t="s">
        <v>5391</v>
      </c>
      <c r="G4119" s="13">
        <f>IFERROR(IF($F4119="ALTA",$D4119*1.03,
IF($F4119="MEDIA",$D4119*1,
IF($F4119="BAJA",$D4119*0.92,
IF($F4119="LIQUIDAR",_xlfn.XLOOKUP(A4119,Rotación!$A:$A,Rotación!$O:$O,0,0,-1),"")))),"")</f>
        <v>15824000</v>
      </c>
      <c r="H4119" s="13">
        <f>IFERROR(IF($F4119="ALTA",$D4119*1,
IF($F4119="MEDIA",$D4119*0.97,
IF($F4119="BAJA",$D4119*0.9,
IF($F4119="LIQUIDAR",_xlfn.XLOOKUP(A4119,Rotación!$A:$A,Rotación!$O:$O,0,0,-1),"")))),"")</f>
        <v>15480000</v>
      </c>
      <c r="I4119" s="13">
        <f>IFERROR(IF($F4119="ALTA",$D4119*0.97,
IF($F4119="MEDIA",$D4119*0.94,
IF($F4119="BAJA",$D4119*0.87,
IF($F4119="LIQUIDAR",_xlfn.XLOOKUP(A4119,Rotación!$A:$A,Rotación!$O:$O,0,0,-1),"")))),"")</f>
        <v>14964000</v>
      </c>
      <c r="J4119" s="13">
        <f>IFERROR(IF($F4119="ALTA",$D4119*0.94,
IF($F4119="MEDIA",$D4119*0.9,
IF($F4119="BAJA",$D4119*0.85,
IF($F4119="LIQUIDAR",_xlfn.XLOOKUP(A4119,Rotación!$A:$A,Rotación!$O:$O,0,0,-1),"")))),"")</f>
        <v>14620000</v>
      </c>
      <c r="K4119" s="13" t="str">
        <f>_xlfn.XLOOKUP(A4119,Rotación!$A:$A,Rotación!$P:$P,"",0,-1)</f>
        <v/>
      </c>
      <c r="L4119" s="25" t="e">
        <f t="shared" si="258"/>
        <v>#VALUE!</v>
      </c>
      <c r="M4119" s="26">
        <f t="shared" si="259"/>
        <v>0.81395348837209303</v>
      </c>
    </row>
    <row r="4120" spans="1:13" x14ac:dyDescent="0.3">
      <c r="A4120" t="s">
        <v>12359</v>
      </c>
      <c r="B4120" t="s">
        <v>313</v>
      </c>
      <c r="C4120" t="s">
        <v>313</v>
      </c>
      <c r="D4120">
        <v>16900000</v>
      </c>
      <c r="E4120">
        <v>14000000</v>
      </c>
      <c r="F4120" t="s">
        <v>4033</v>
      </c>
      <c r="G4120" s="13">
        <f>IFERROR(IF($F4120="ALTA",$D4120*1.03,
IF($F4120="MEDIA",$D4120*1,
IF($F4120="BAJA",$D4120*0.92,
IF($F4120="LIQUIDAR",_xlfn.XLOOKUP(A4120,Rotación!$A:$A,Rotación!$O:$O,0,0,-1),"")))),"")</f>
        <v>16900000</v>
      </c>
      <c r="H4120" s="13">
        <f>IFERROR(IF($F4120="ALTA",$D4120*1,
IF($F4120="MEDIA",$D4120*0.97,
IF($F4120="BAJA",$D4120*0.9,
IF($F4120="LIQUIDAR",_xlfn.XLOOKUP(A4120,Rotación!$A:$A,Rotación!$O:$O,0,0,-1),"")))),"")</f>
        <v>16393000</v>
      </c>
      <c r="I4120" s="13">
        <f>IFERROR(IF($F4120="ALTA",$D4120*0.97,
IF($F4120="MEDIA",$D4120*0.94,
IF($F4120="BAJA",$D4120*0.87,
IF($F4120="LIQUIDAR",_xlfn.XLOOKUP(A4120,Rotación!$A:$A,Rotación!$O:$O,0,0,-1),"")))),"")</f>
        <v>15886000</v>
      </c>
      <c r="J4120" s="13">
        <f>IFERROR(IF($F4120="ALTA",$D4120*0.94,
IF($F4120="MEDIA",$D4120*0.9,
IF($F4120="BAJA",$D4120*0.85,
IF($F4120="LIQUIDAR",_xlfn.XLOOKUP(A4120,Rotación!$A:$A,Rotación!$O:$O,0,0,-1),"")))),"")</f>
        <v>15210000</v>
      </c>
      <c r="K4120" s="13" t="str">
        <f>_xlfn.XLOOKUP(A4120,Rotación!$A:$A,Rotación!$P:$P,"",0,-1)</f>
        <v/>
      </c>
      <c r="L4120" s="25" t="e">
        <f t="shared" si="258"/>
        <v>#VALUE!</v>
      </c>
      <c r="M4120" s="26">
        <f t="shared" si="259"/>
        <v>0.82840236686390534</v>
      </c>
    </row>
    <row r="4121" spans="1:13" x14ac:dyDescent="0.3">
      <c r="A4121" t="s">
        <v>522</v>
      </c>
      <c r="B4121" t="s">
        <v>313</v>
      </c>
      <c r="C4121" t="s">
        <v>313</v>
      </c>
      <c r="D4121">
        <v>18100000</v>
      </c>
      <c r="E4121">
        <v>13500000</v>
      </c>
      <c r="F4121" t="s">
        <v>4033</v>
      </c>
      <c r="G4121" s="13">
        <f>IFERROR(IF($F4121="ALTA",$D4121*1.03,
IF($F4121="MEDIA",$D4121*1,
IF($F4121="BAJA",$D4121*0.92,
IF($F4121="LIQUIDAR",_xlfn.XLOOKUP(A4121,Rotación!$A:$A,Rotación!$O:$O,0,0,-1),"")))),"")</f>
        <v>18100000</v>
      </c>
      <c r="H4121" s="13">
        <f>IFERROR(IF($F4121="ALTA",$D4121*1,
IF($F4121="MEDIA",$D4121*0.97,
IF($F4121="BAJA",$D4121*0.9,
IF($F4121="LIQUIDAR",_xlfn.XLOOKUP(A4121,Rotación!$A:$A,Rotación!$O:$O,0,0,-1),"")))),"")</f>
        <v>17557000</v>
      </c>
      <c r="I4121" s="13">
        <f>IFERROR(IF($F4121="ALTA",$D4121*0.97,
IF($F4121="MEDIA",$D4121*0.94,
IF($F4121="BAJA",$D4121*0.87,
IF($F4121="LIQUIDAR",_xlfn.XLOOKUP(A4121,Rotación!$A:$A,Rotación!$O:$O,0,0,-1),"")))),"")</f>
        <v>17014000</v>
      </c>
      <c r="J4121" s="13">
        <f>IFERROR(IF($F4121="ALTA",$D4121*0.94,
IF($F4121="MEDIA",$D4121*0.9,
IF($F4121="BAJA",$D4121*0.85,
IF($F4121="LIQUIDAR",_xlfn.XLOOKUP(A4121,Rotación!$A:$A,Rotación!$O:$O,0,0,-1),"")))),"")</f>
        <v>16290000</v>
      </c>
      <c r="K4121" s="13" t="str">
        <f>_xlfn.XLOOKUP(A4121,Rotación!$A:$A,Rotación!$P:$P,"",0,-1)</f>
        <v/>
      </c>
      <c r="L4121" s="25" t="e">
        <f t="shared" si="258"/>
        <v>#VALUE!</v>
      </c>
      <c r="M4121" s="26">
        <f t="shared" si="259"/>
        <v>0.7458563535911602</v>
      </c>
    </row>
    <row r="4122" spans="1:13" x14ac:dyDescent="0.3">
      <c r="A4122" t="s">
        <v>12328</v>
      </c>
      <c r="B4122" t="s">
        <v>313</v>
      </c>
      <c r="C4122" t="s">
        <v>313</v>
      </c>
      <c r="D4122">
        <v>21400000</v>
      </c>
      <c r="E4122">
        <v>17500000</v>
      </c>
      <c r="F4122" t="s">
        <v>4033</v>
      </c>
      <c r="G4122" s="13">
        <f>IFERROR(IF($F4122="ALTA",$D4122*1.03,
IF($F4122="MEDIA",$D4122*1,
IF($F4122="BAJA",$D4122*0.92,
IF($F4122="LIQUIDAR",_xlfn.XLOOKUP(A4122,Rotación!$A:$A,Rotación!$O:$O,0,0,-1),"")))),"")</f>
        <v>21400000</v>
      </c>
      <c r="H4122" s="13">
        <f>IFERROR(IF($F4122="ALTA",$D4122*1,
IF($F4122="MEDIA",$D4122*0.97,
IF($F4122="BAJA",$D4122*0.9,
IF($F4122="LIQUIDAR",_xlfn.XLOOKUP(A4122,Rotación!$A:$A,Rotación!$O:$O,0,0,-1),"")))),"")</f>
        <v>20758000</v>
      </c>
      <c r="I4122" s="13">
        <f>IFERROR(IF($F4122="ALTA",$D4122*0.97,
IF($F4122="MEDIA",$D4122*0.94,
IF($F4122="BAJA",$D4122*0.87,
IF($F4122="LIQUIDAR",_xlfn.XLOOKUP(A4122,Rotación!$A:$A,Rotación!$O:$O,0,0,-1),"")))),"")</f>
        <v>20116000</v>
      </c>
      <c r="J4122" s="13">
        <f>IFERROR(IF($F4122="ALTA",$D4122*0.94,
IF($F4122="MEDIA",$D4122*0.9,
IF($F4122="BAJA",$D4122*0.85,
IF($F4122="LIQUIDAR",_xlfn.XLOOKUP(A4122,Rotación!$A:$A,Rotación!$O:$O,0,0,-1),"")))),"")</f>
        <v>19260000</v>
      </c>
      <c r="K4122" s="13" t="str">
        <f>_xlfn.XLOOKUP(A4122,Rotación!$A:$A,Rotación!$P:$P,"",0,-1)</f>
        <v/>
      </c>
      <c r="L4122" s="25" t="e">
        <f t="shared" si="258"/>
        <v>#VALUE!</v>
      </c>
      <c r="M4122" s="26">
        <f t="shared" si="259"/>
        <v>0.81775700934579443</v>
      </c>
    </row>
    <row r="4123" spans="1:13" x14ac:dyDescent="0.3">
      <c r="A4123" t="s">
        <v>314</v>
      </c>
      <c r="B4123" t="s">
        <v>137</v>
      </c>
      <c r="C4123" t="s">
        <v>4335</v>
      </c>
      <c r="D4123">
        <v>19800000</v>
      </c>
      <c r="E4123">
        <v>16700000</v>
      </c>
      <c r="F4123" t="s">
        <v>4033</v>
      </c>
      <c r="G4123" s="13">
        <f>IFERROR(IF($F4123="ALTA",$D4123*1.03,
IF($F4123="MEDIA",$D4123*1,
IF($F4123="BAJA",$D4123*0.92,
IF($F4123="LIQUIDAR",_xlfn.XLOOKUP(A4123,Rotación!$A:$A,Rotación!$O:$O,0,0,-1),"")))),"")</f>
        <v>19800000</v>
      </c>
      <c r="H4123" s="13">
        <f>IFERROR(IF($F4123="ALTA",$D4123*1,
IF($F4123="MEDIA",$D4123*0.97,
IF($F4123="BAJA",$D4123*0.9,
IF($F4123="LIQUIDAR",_xlfn.XLOOKUP(A4123,Rotación!$A:$A,Rotación!$O:$O,0,0,-1),"")))),"")</f>
        <v>19206000</v>
      </c>
      <c r="I4123" s="13">
        <f>IFERROR(IF($F4123="ALTA",$D4123*0.97,
IF($F4123="MEDIA",$D4123*0.94,
IF($F4123="BAJA",$D4123*0.87,
IF($F4123="LIQUIDAR",_xlfn.XLOOKUP(A4123,Rotación!$A:$A,Rotación!$O:$O,0,0,-1),"")))),"")</f>
        <v>18612000</v>
      </c>
      <c r="J4123" s="13">
        <f>IFERROR(IF($F4123="ALTA",$D4123*0.94,
IF($F4123="MEDIA",$D4123*0.9,
IF($F4123="BAJA",$D4123*0.85,
IF($F4123="LIQUIDAR",_xlfn.XLOOKUP(A4123,Rotación!$A:$A,Rotación!$O:$O,0,0,-1),"")))),"")</f>
        <v>17820000</v>
      </c>
      <c r="K4123" s="13">
        <f>_xlfn.XLOOKUP(A4123,Rotación!$A:$A,Rotación!$P:$P,"",0,-1)</f>
        <v>19790000</v>
      </c>
      <c r="L4123" s="25">
        <f t="shared" si="258"/>
        <v>-10000</v>
      </c>
      <c r="M4123" s="26">
        <f t="shared" si="259"/>
        <v>0.84343434343434343</v>
      </c>
    </row>
    <row r="4124" spans="1:13" x14ac:dyDescent="0.3">
      <c r="A4124" t="s">
        <v>12464</v>
      </c>
      <c r="B4124" t="s">
        <v>313</v>
      </c>
      <c r="C4124" t="s">
        <v>313</v>
      </c>
      <c r="D4124">
        <v>28400000</v>
      </c>
      <c r="E4124">
        <v>22800000</v>
      </c>
      <c r="F4124" t="s">
        <v>5391</v>
      </c>
      <c r="G4124" s="13">
        <f>IFERROR(IF($F4124="ALTA",$D4124*1.03,
IF($F4124="MEDIA",$D4124*1,
IF($F4124="BAJA",$D4124*0.92,
IF($F4124="LIQUIDAR",_xlfn.XLOOKUP(A4124,Rotación!$A:$A,Rotación!$O:$O,0,0,-1),"")))),"")</f>
        <v>26128000</v>
      </c>
      <c r="H4124" s="13">
        <f>IFERROR(IF($F4124="ALTA",$D4124*1,
IF($F4124="MEDIA",$D4124*0.97,
IF($F4124="BAJA",$D4124*0.9,
IF($F4124="LIQUIDAR",_xlfn.XLOOKUP(A4124,Rotación!$A:$A,Rotación!$O:$O,0,0,-1),"")))),"")</f>
        <v>25560000</v>
      </c>
      <c r="I4124" s="13">
        <f>IFERROR(IF($F4124="ALTA",$D4124*0.97,
IF($F4124="MEDIA",$D4124*0.94,
IF($F4124="BAJA",$D4124*0.87,
IF($F4124="LIQUIDAR",_xlfn.XLOOKUP(A4124,Rotación!$A:$A,Rotación!$O:$O,0,0,-1),"")))),"")</f>
        <v>24708000</v>
      </c>
      <c r="J4124" s="13">
        <f>IFERROR(IF($F4124="ALTA",$D4124*0.94,
IF($F4124="MEDIA",$D4124*0.9,
IF($F4124="BAJA",$D4124*0.85,
IF($F4124="LIQUIDAR",_xlfn.XLOOKUP(A4124,Rotación!$A:$A,Rotación!$O:$O,0,0,-1),"")))),"")</f>
        <v>24140000</v>
      </c>
      <c r="K4124" s="13" t="str">
        <f>_xlfn.XLOOKUP(A4124,Rotación!$A:$A,Rotación!$P:$P,"",0,-1)</f>
        <v/>
      </c>
      <c r="L4124" s="25" t="e">
        <f t="shared" si="258"/>
        <v>#VALUE!</v>
      </c>
      <c r="M4124" s="26">
        <f t="shared" si="259"/>
        <v>0.80281690140845074</v>
      </c>
    </row>
    <row r="4125" spans="1:13" x14ac:dyDescent="0.3">
      <c r="A4125" t="s">
        <v>12294</v>
      </c>
      <c r="B4125" t="s">
        <v>313</v>
      </c>
      <c r="C4125" t="s">
        <v>313</v>
      </c>
      <c r="D4125">
        <v>19300000</v>
      </c>
      <c r="E4125">
        <v>15500000</v>
      </c>
      <c r="F4125" t="s">
        <v>5391</v>
      </c>
      <c r="G4125" s="13">
        <f>IFERROR(IF($F4125="ALTA",$D4125*1.03,
IF($F4125="MEDIA",$D4125*1,
IF($F4125="BAJA",$D4125*0.92,
IF($F4125="LIQUIDAR",_xlfn.XLOOKUP(A4125,Rotación!$A:$A,Rotación!$O:$O,0,0,-1),"")))),"")</f>
        <v>17756000</v>
      </c>
      <c r="H4125" s="13">
        <f>IFERROR(IF($F4125="ALTA",$D4125*1,
IF($F4125="MEDIA",$D4125*0.97,
IF($F4125="BAJA",$D4125*0.9,
IF($F4125="LIQUIDAR",_xlfn.XLOOKUP(A4125,Rotación!$A:$A,Rotación!$O:$O,0,0,-1),"")))),"")</f>
        <v>17370000</v>
      </c>
      <c r="I4125" s="13">
        <f>IFERROR(IF($F4125="ALTA",$D4125*0.97,
IF($F4125="MEDIA",$D4125*0.94,
IF($F4125="BAJA",$D4125*0.87,
IF($F4125="LIQUIDAR",_xlfn.XLOOKUP(A4125,Rotación!$A:$A,Rotación!$O:$O,0,0,-1),"")))),"")</f>
        <v>16791000</v>
      </c>
      <c r="J4125" s="13">
        <f>IFERROR(IF($F4125="ALTA",$D4125*0.94,
IF($F4125="MEDIA",$D4125*0.9,
IF($F4125="BAJA",$D4125*0.85,
IF($F4125="LIQUIDAR",_xlfn.XLOOKUP(A4125,Rotación!$A:$A,Rotación!$O:$O,0,0,-1),"")))),"")</f>
        <v>16405000</v>
      </c>
      <c r="K4125" s="13" t="str">
        <f>_xlfn.XLOOKUP(A4125,Rotación!$A:$A,Rotación!$P:$P,"",0,-1)</f>
        <v/>
      </c>
      <c r="L4125" s="25" t="e">
        <f t="shared" si="258"/>
        <v>#VALUE!</v>
      </c>
      <c r="M4125" s="26">
        <f t="shared" si="259"/>
        <v>0.80310880829015541</v>
      </c>
    </row>
    <row r="4126" spans="1:13" x14ac:dyDescent="0.3">
      <c r="A4126" t="s">
        <v>12326</v>
      </c>
      <c r="B4126" t="s">
        <v>313</v>
      </c>
      <c r="C4126" t="s">
        <v>313</v>
      </c>
      <c r="D4126">
        <v>8800000</v>
      </c>
      <c r="E4126">
        <v>7300000</v>
      </c>
      <c r="F4126" t="s">
        <v>5390</v>
      </c>
      <c r="G4126" s="13">
        <f>IFERROR(IF($F4126="ALTA",$D4126*1.03,
IF($F4126="MEDIA",$D4126*1,
IF($F4126="BAJA",$D4126*0.92,
IF($F4126="LIQUIDAR",_xlfn.XLOOKUP(A4126,Rotación!$A:$A,Rotación!$O:$O,0,0,-1),"")))),"")</f>
        <v>9064000</v>
      </c>
      <c r="H4126" s="13">
        <f>IFERROR(IF($F4126="ALTA",$D4126*1,
IF($F4126="MEDIA",$D4126*0.97,
IF($F4126="BAJA",$D4126*0.9,
IF($F4126="LIQUIDAR",_xlfn.XLOOKUP(A4126,Rotación!$A:$A,Rotación!$O:$O,0,0,-1),"")))),"")</f>
        <v>8800000</v>
      </c>
      <c r="I4126" s="13">
        <f>IFERROR(IF($F4126="ALTA",$D4126*0.97,
IF($F4126="MEDIA",$D4126*0.94,
IF($F4126="BAJA",$D4126*0.87,
IF($F4126="LIQUIDAR",_xlfn.XLOOKUP(A4126,Rotación!$A:$A,Rotación!$O:$O,0,0,-1),"")))),"")</f>
        <v>8536000</v>
      </c>
      <c r="J4126" s="13">
        <f>IFERROR(IF($F4126="ALTA",$D4126*0.94,
IF($F4126="MEDIA",$D4126*0.9,
IF($F4126="BAJA",$D4126*0.85,
IF($F4126="LIQUIDAR",_xlfn.XLOOKUP(A4126,Rotación!$A:$A,Rotación!$O:$O,0,0,-1),"")))),"")</f>
        <v>8271999.9999999991</v>
      </c>
      <c r="K4126" s="13" t="str">
        <f>_xlfn.XLOOKUP(A4126,Rotación!$A:$A,Rotación!$P:$P,"",0,-1)</f>
        <v/>
      </c>
      <c r="L4126" s="25" t="e">
        <f t="shared" si="258"/>
        <v>#VALUE!</v>
      </c>
      <c r="M4126" s="26">
        <f t="shared" si="259"/>
        <v>0.82954545454545459</v>
      </c>
    </row>
    <row r="4127" spans="1:13" x14ac:dyDescent="0.3">
      <c r="A4127" t="s">
        <v>12376</v>
      </c>
      <c r="B4127" t="s">
        <v>313</v>
      </c>
      <c r="C4127" t="s">
        <v>313</v>
      </c>
      <c r="D4127">
        <v>17200000</v>
      </c>
      <c r="E4127">
        <v>14600000</v>
      </c>
      <c r="F4127" t="s">
        <v>5390</v>
      </c>
      <c r="G4127" s="13">
        <f>IFERROR(IF($F4127="ALTA",$D4127*1.03,
IF($F4127="MEDIA",$D4127*1,
IF($F4127="BAJA",$D4127*0.92,
IF($F4127="LIQUIDAR",_xlfn.XLOOKUP(A4127,Rotación!$A:$A,Rotación!$O:$O,0,0,-1),"")))),"")</f>
        <v>17716000</v>
      </c>
      <c r="H4127" s="13">
        <f>IFERROR(IF($F4127="ALTA",$D4127*1,
IF($F4127="MEDIA",$D4127*0.97,
IF($F4127="BAJA",$D4127*0.9,
IF($F4127="LIQUIDAR",_xlfn.XLOOKUP(A4127,Rotación!$A:$A,Rotación!$O:$O,0,0,-1),"")))),"")</f>
        <v>17200000</v>
      </c>
      <c r="I4127" s="13">
        <f>IFERROR(IF($F4127="ALTA",$D4127*0.97,
IF($F4127="MEDIA",$D4127*0.94,
IF($F4127="BAJA",$D4127*0.87,
IF($F4127="LIQUIDAR",_xlfn.XLOOKUP(A4127,Rotación!$A:$A,Rotación!$O:$O,0,0,-1),"")))),"")</f>
        <v>16684000</v>
      </c>
      <c r="J4127" s="13">
        <f>IFERROR(IF($F4127="ALTA",$D4127*0.94,
IF($F4127="MEDIA",$D4127*0.9,
IF($F4127="BAJA",$D4127*0.85,
IF($F4127="LIQUIDAR",_xlfn.XLOOKUP(A4127,Rotación!$A:$A,Rotación!$O:$O,0,0,-1),"")))),"")</f>
        <v>16168000</v>
      </c>
      <c r="K4127" s="13" t="str">
        <f>_xlfn.XLOOKUP(A4127,Rotación!$A:$A,Rotación!$P:$P,"",0,-1)</f>
        <v/>
      </c>
      <c r="L4127" s="25" t="e">
        <f t="shared" si="258"/>
        <v>#VALUE!</v>
      </c>
      <c r="M4127" s="26">
        <f t="shared" si="259"/>
        <v>0.84883720930232553</v>
      </c>
    </row>
    <row r="4128" spans="1:13" x14ac:dyDescent="0.3">
      <c r="A4128" t="s">
        <v>12284</v>
      </c>
      <c r="B4128" t="s">
        <v>313</v>
      </c>
      <c r="C4128" t="s">
        <v>313</v>
      </c>
      <c r="D4128">
        <v>6600000</v>
      </c>
      <c r="E4128">
        <v>4800000</v>
      </c>
      <c r="F4128" t="s">
        <v>5390</v>
      </c>
      <c r="G4128" s="13">
        <f>IFERROR(IF($F4128="ALTA",$D4128*1.03,
IF($F4128="MEDIA",$D4128*1,
IF($F4128="BAJA",$D4128*0.92,
IF($F4128="LIQUIDAR",_xlfn.XLOOKUP(A4128,Rotación!$A:$A,Rotación!$O:$O,0,0,-1),"")))),"")</f>
        <v>6798000</v>
      </c>
      <c r="H4128" s="13">
        <f>IFERROR(IF($F4128="ALTA",$D4128*1,
IF($F4128="MEDIA",$D4128*0.97,
IF($F4128="BAJA",$D4128*0.9,
IF($F4128="LIQUIDAR",_xlfn.XLOOKUP(A4128,Rotación!$A:$A,Rotación!$O:$O,0,0,-1),"")))),"")</f>
        <v>6600000</v>
      </c>
      <c r="I4128" s="13">
        <f>IFERROR(IF($F4128="ALTA",$D4128*0.97,
IF($F4128="MEDIA",$D4128*0.94,
IF($F4128="BAJA",$D4128*0.87,
IF($F4128="LIQUIDAR",_xlfn.XLOOKUP(A4128,Rotación!$A:$A,Rotación!$O:$O,0,0,-1),"")))),"")</f>
        <v>6402000</v>
      </c>
      <c r="J4128" s="13">
        <f>IFERROR(IF($F4128="ALTA",$D4128*0.94,
IF($F4128="MEDIA",$D4128*0.9,
IF($F4128="BAJA",$D4128*0.85,
IF($F4128="LIQUIDAR",_xlfn.XLOOKUP(A4128,Rotación!$A:$A,Rotación!$O:$O,0,0,-1),"")))),"")</f>
        <v>6204000</v>
      </c>
      <c r="K4128" s="13" t="str">
        <f>_xlfn.XLOOKUP(A4128,Rotación!$A:$A,Rotación!$P:$P,"",0,-1)</f>
        <v/>
      </c>
      <c r="L4128" s="25" t="e">
        <f t="shared" si="258"/>
        <v>#VALUE!</v>
      </c>
      <c r="M4128" s="26">
        <f t="shared" si="259"/>
        <v>0.72727272727272729</v>
      </c>
    </row>
    <row r="4129" spans="1:13" x14ac:dyDescent="0.3">
      <c r="A4129" t="s">
        <v>12454</v>
      </c>
      <c r="B4129" t="s">
        <v>313</v>
      </c>
      <c r="C4129" t="s">
        <v>313</v>
      </c>
      <c r="D4129">
        <v>8800000</v>
      </c>
      <c r="E4129">
        <v>6900000</v>
      </c>
      <c r="F4129" t="s">
        <v>5390</v>
      </c>
      <c r="G4129" s="13">
        <f>IFERROR(IF($F4129="ALTA",$D4129*1.03,
IF($F4129="MEDIA",$D4129*1,
IF($F4129="BAJA",$D4129*0.92,
IF($F4129="LIQUIDAR",_xlfn.XLOOKUP(A4129,Rotación!$A:$A,Rotación!$O:$O,0,0,-1),"")))),"")</f>
        <v>9064000</v>
      </c>
      <c r="H4129" s="13">
        <f>IFERROR(IF($F4129="ALTA",$D4129*1,
IF($F4129="MEDIA",$D4129*0.97,
IF($F4129="BAJA",$D4129*0.9,
IF($F4129="LIQUIDAR",_xlfn.XLOOKUP(A4129,Rotación!$A:$A,Rotación!$O:$O,0,0,-1),"")))),"")</f>
        <v>8800000</v>
      </c>
      <c r="I4129" s="13">
        <f>IFERROR(IF($F4129="ALTA",$D4129*0.97,
IF($F4129="MEDIA",$D4129*0.94,
IF($F4129="BAJA",$D4129*0.87,
IF($F4129="LIQUIDAR",_xlfn.XLOOKUP(A4129,Rotación!$A:$A,Rotación!$O:$O,0,0,-1),"")))),"")</f>
        <v>8536000</v>
      </c>
      <c r="J4129" s="13">
        <f>IFERROR(IF($F4129="ALTA",$D4129*0.94,
IF($F4129="MEDIA",$D4129*0.9,
IF($F4129="BAJA",$D4129*0.85,
IF($F4129="LIQUIDAR",_xlfn.XLOOKUP(A4129,Rotación!$A:$A,Rotación!$O:$O,0,0,-1),"")))),"")</f>
        <v>8271999.9999999991</v>
      </c>
      <c r="K4129" s="13" t="str">
        <f>_xlfn.XLOOKUP(A4129,Rotación!$A:$A,Rotación!$P:$P,"",0,-1)</f>
        <v/>
      </c>
      <c r="L4129" s="25" t="e">
        <f t="shared" si="258"/>
        <v>#VALUE!</v>
      </c>
      <c r="M4129" s="26">
        <f t="shared" si="259"/>
        <v>0.78409090909090906</v>
      </c>
    </row>
    <row r="4130" spans="1:13" x14ac:dyDescent="0.3">
      <c r="A4130" t="s">
        <v>12235</v>
      </c>
      <c r="B4130" t="s">
        <v>313</v>
      </c>
      <c r="C4130" t="s">
        <v>313</v>
      </c>
      <c r="D4130">
        <v>6600000</v>
      </c>
      <c r="E4130">
        <v>5000000</v>
      </c>
      <c r="F4130" t="s">
        <v>5390</v>
      </c>
      <c r="G4130" s="13">
        <f>IFERROR(IF($F4130="ALTA",$D4130*1.03,
IF($F4130="MEDIA",$D4130*1,
IF($F4130="BAJA",$D4130*0.92,
IF($F4130="LIQUIDAR",_xlfn.XLOOKUP(A4130,Rotación!$A:$A,Rotación!$O:$O,0,0,-1),"")))),"")</f>
        <v>6798000</v>
      </c>
      <c r="H4130" s="13">
        <f>IFERROR(IF($F4130="ALTA",$D4130*1,
IF($F4130="MEDIA",$D4130*0.97,
IF($F4130="BAJA",$D4130*0.9,
IF($F4130="LIQUIDAR",_xlfn.XLOOKUP(A4130,Rotación!$A:$A,Rotación!$O:$O,0,0,-1),"")))),"")</f>
        <v>6600000</v>
      </c>
      <c r="I4130" s="13">
        <f>IFERROR(IF($F4130="ALTA",$D4130*0.97,
IF($F4130="MEDIA",$D4130*0.94,
IF($F4130="BAJA",$D4130*0.87,
IF($F4130="LIQUIDAR",_xlfn.XLOOKUP(A4130,Rotación!$A:$A,Rotación!$O:$O,0,0,-1),"")))),"")</f>
        <v>6402000</v>
      </c>
      <c r="J4130" s="13">
        <f>IFERROR(IF($F4130="ALTA",$D4130*0.94,
IF($F4130="MEDIA",$D4130*0.9,
IF($F4130="BAJA",$D4130*0.85,
IF($F4130="LIQUIDAR",_xlfn.XLOOKUP(A4130,Rotación!$A:$A,Rotación!$O:$O,0,0,-1),"")))),"")</f>
        <v>6204000</v>
      </c>
      <c r="K4130" s="13" t="str">
        <f>_xlfn.XLOOKUP(A4130,Rotación!$A:$A,Rotación!$P:$P,"",0,-1)</f>
        <v/>
      </c>
      <c r="L4130" s="25" t="e">
        <f t="shared" si="258"/>
        <v>#VALUE!</v>
      </c>
      <c r="M4130" s="26">
        <f t="shared" si="259"/>
        <v>0.75757575757575757</v>
      </c>
    </row>
    <row r="4131" spans="1:13" x14ac:dyDescent="0.3">
      <c r="A4131" t="s">
        <v>12286</v>
      </c>
      <c r="B4131" t="s">
        <v>313</v>
      </c>
      <c r="C4131" t="s">
        <v>313</v>
      </c>
      <c r="D4131">
        <v>10200000</v>
      </c>
      <c r="E4131">
        <v>8500000</v>
      </c>
      <c r="F4131" t="s">
        <v>5390</v>
      </c>
      <c r="G4131" s="13">
        <f>IFERROR(IF($F4131="ALTA",$D4131*1.03,
IF($F4131="MEDIA",$D4131*1,
IF($F4131="BAJA",$D4131*0.92,
IF($F4131="LIQUIDAR",_xlfn.XLOOKUP(A4131,Rotación!$A:$A,Rotación!$O:$O,0,0,-1),"")))),"")</f>
        <v>10506000</v>
      </c>
      <c r="H4131" s="13">
        <f>IFERROR(IF($F4131="ALTA",$D4131*1,
IF($F4131="MEDIA",$D4131*0.97,
IF($F4131="BAJA",$D4131*0.9,
IF($F4131="LIQUIDAR",_xlfn.XLOOKUP(A4131,Rotación!$A:$A,Rotación!$O:$O,0,0,-1),"")))),"")</f>
        <v>10200000</v>
      </c>
      <c r="I4131" s="13">
        <f>IFERROR(IF($F4131="ALTA",$D4131*0.97,
IF($F4131="MEDIA",$D4131*0.94,
IF($F4131="BAJA",$D4131*0.87,
IF($F4131="LIQUIDAR",_xlfn.XLOOKUP(A4131,Rotación!$A:$A,Rotación!$O:$O,0,0,-1),"")))),"")</f>
        <v>9894000</v>
      </c>
      <c r="J4131" s="13">
        <f>IFERROR(IF($F4131="ALTA",$D4131*0.94,
IF($F4131="MEDIA",$D4131*0.9,
IF($F4131="BAJA",$D4131*0.85,
IF($F4131="LIQUIDAR",_xlfn.XLOOKUP(A4131,Rotación!$A:$A,Rotación!$O:$O,0,0,-1),"")))),"")</f>
        <v>9588000</v>
      </c>
      <c r="K4131" s="13" t="str">
        <f>_xlfn.XLOOKUP(A4131,Rotación!$A:$A,Rotación!$P:$P,"",0,-1)</f>
        <v/>
      </c>
      <c r="L4131" s="25" t="e">
        <f t="shared" si="258"/>
        <v>#VALUE!</v>
      </c>
      <c r="M4131" s="26">
        <f t="shared" si="259"/>
        <v>0.83333333333333337</v>
      </c>
    </row>
    <row r="4132" spans="1:13" x14ac:dyDescent="0.3">
      <c r="A4132" t="s">
        <v>12057</v>
      </c>
      <c r="B4132" t="s">
        <v>313</v>
      </c>
      <c r="C4132" t="s">
        <v>313</v>
      </c>
      <c r="D4132">
        <v>5000000</v>
      </c>
      <c r="E4132">
        <v>3700000</v>
      </c>
      <c r="F4132" t="s">
        <v>5391</v>
      </c>
      <c r="G4132" s="13">
        <f>IFERROR(IF($F4132="ALTA",$D4132*1.03,
IF($F4132="MEDIA",$D4132*1,
IF($F4132="BAJA",$D4132*0.92,
IF($F4132="LIQUIDAR",_xlfn.XLOOKUP(A4132,Rotación!$A:$A,Rotación!$O:$O,0,0,-1),"")))),"")</f>
        <v>4600000</v>
      </c>
      <c r="H4132" s="13">
        <f>IFERROR(IF($F4132="ALTA",$D4132*1,
IF($F4132="MEDIA",$D4132*0.97,
IF($F4132="BAJA",$D4132*0.9,
IF($F4132="LIQUIDAR",_xlfn.XLOOKUP(A4132,Rotación!$A:$A,Rotación!$O:$O,0,0,-1),"")))),"")</f>
        <v>4500000</v>
      </c>
      <c r="I4132" s="13">
        <f>IFERROR(IF($F4132="ALTA",$D4132*0.97,
IF($F4132="MEDIA",$D4132*0.94,
IF($F4132="BAJA",$D4132*0.87,
IF($F4132="LIQUIDAR",_xlfn.XLOOKUP(A4132,Rotación!$A:$A,Rotación!$O:$O,0,0,-1),"")))),"")</f>
        <v>4350000</v>
      </c>
      <c r="J4132" s="13">
        <f>IFERROR(IF($F4132="ALTA",$D4132*0.94,
IF($F4132="MEDIA",$D4132*0.9,
IF($F4132="BAJA",$D4132*0.85,
IF($F4132="LIQUIDAR",_xlfn.XLOOKUP(A4132,Rotación!$A:$A,Rotación!$O:$O,0,0,-1),"")))),"")</f>
        <v>4250000</v>
      </c>
      <c r="K4132" s="13" t="str">
        <f>_xlfn.XLOOKUP(A4132,Rotación!$A:$A,Rotación!$P:$P,"",0,-1)</f>
        <v/>
      </c>
      <c r="L4132" s="25" t="e">
        <f t="shared" si="258"/>
        <v>#VALUE!</v>
      </c>
      <c r="M4132" s="26">
        <f t="shared" si="259"/>
        <v>0.74</v>
      </c>
    </row>
    <row r="4133" spans="1:13" x14ac:dyDescent="0.3">
      <c r="A4133" t="s">
        <v>12402</v>
      </c>
      <c r="B4133" t="s">
        <v>313</v>
      </c>
      <c r="C4133" t="s">
        <v>313</v>
      </c>
      <c r="D4133">
        <v>9600000</v>
      </c>
      <c r="E4133">
        <v>7900000</v>
      </c>
      <c r="F4133" t="s">
        <v>4033</v>
      </c>
      <c r="G4133" s="13">
        <f>IFERROR(IF($F4133="ALTA",$D4133*1.03,
IF($F4133="MEDIA",$D4133*1,
IF($F4133="BAJA",$D4133*0.92,
IF($F4133="LIQUIDAR",_xlfn.XLOOKUP(A4133,Rotación!$A:$A,Rotación!$O:$O,0,0,-1),"")))),"")</f>
        <v>9600000</v>
      </c>
      <c r="H4133" s="13">
        <f>IFERROR(IF($F4133="ALTA",$D4133*1,
IF($F4133="MEDIA",$D4133*0.97,
IF($F4133="BAJA",$D4133*0.9,
IF($F4133="LIQUIDAR",_xlfn.XLOOKUP(A4133,Rotación!$A:$A,Rotación!$O:$O,0,0,-1),"")))),"")</f>
        <v>9312000</v>
      </c>
      <c r="I4133" s="13">
        <f>IFERROR(IF($F4133="ALTA",$D4133*0.97,
IF($F4133="MEDIA",$D4133*0.94,
IF($F4133="BAJA",$D4133*0.87,
IF($F4133="LIQUIDAR",_xlfn.XLOOKUP(A4133,Rotación!$A:$A,Rotación!$O:$O,0,0,-1),"")))),"")</f>
        <v>9024000</v>
      </c>
      <c r="J4133" s="13">
        <f>IFERROR(IF($F4133="ALTA",$D4133*0.94,
IF($F4133="MEDIA",$D4133*0.9,
IF($F4133="BAJA",$D4133*0.85,
IF($F4133="LIQUIDAR",_xlfn.XLOOKUP(A4133,Rotación!$A:$A,Rotación!$O:$O,0,0,-1),"")))),"")</f>
        <v>8640000</v>
      </c>
      <c r="K4133" s="13" t="str">
        <f>_xlfn.XLOOKUP(A4133,Rotación!$A:$A,Rotación!$P:$P,"",0,-1)</f>
        <v/>
      </c>
      <c r="L4133" s="25" t="e">
        <f t="shared" si="258"/>
        <v>#VALUE!</v>
      </c>
      <c r="M4133" s="26">
        <f t="shared" si="259"/>
        <v>0.82291666666666663</v>
      </c>
    </row>
    <row r="4134" spans="1:13" x14ac:dyDescent="0.3">
      <c r="A4134" t="s">
        <v>12279</v>
      </c>
      <c r="B4134" t="s">
        <v>313</v>
      </c>
      <c r="C4134" t="s">
        <v>313</v>
      </c>
      <c r="D4134">
        <v>9900000</v>
      </c>
      <c r="E4134">
        <v>7700000</v>
      </c>
      <c r="F4134" t="s">
        <v>4033</v>
      </c>
      <c r="G4134" s="13">
        <f>IFERROR(IF($F4134="ALTA",$D4134*1.03,
IF($F4134="MEDIA",$D4134*1,
IF($F4134="BAJA",$D4134*0.92,
IF($F4134="LIQUIDAR",_xlfn.XLOOKUP(A4134,Rotación!$A:$A,Rotación!$O:$O,0,0,-1),"")))),"")</f>
        <v>9900000</v>
      </c>
      <c r="H4134" s="13">
        <f>IFERROR(IF($F4134="ALTA",$D4134*1,
IF($F4134="MEDIA",$D4134*0.97,
IF($F4134="BAJA",$D4134*0.9,
IF($F4134="LIQUIDAR",_xlfn.XLOOKUP(A4134,Rotación!$A:$A,Rotación!$O:$O,0,0,-1),"")))),"")</f>
        <v>9603000</v>
      </c>
      <c r="I4134" s="13">
        <f>IFERROR(IF($F4134="ALTA",$D4134*0.97,
IF($F4134="MEDIA",$D4134*0.94,
IF($F4134="BAJA",$D4134*0.87,
IF($F4134="LIQUIDAR",_xlfn.XLOOKUP(A4134,Rotación!$A:$A,Rotación!$O:$O,0,0,-1),"")))),"")</f>
        <v>9306000</v>
      </c>
      <c r="J4134" s="13">
        <f>IFERROR(IF($F4134="ALTA",$D4134*0.94,
IF($F4134="MEDIA",$D4134*0.9,
IF($F4134="BAJA",$D4134*0.85,
IF($F4134="LIQUIDAR",_xlfn.XLOOKUP(A4134,Rotación!$A:$A,Rotación!$O:$O,0,0,-1),"")))),"")</f>
        <v>8910000</v>
      </c>
      <c r="K4134" s="13" t="str">
        <f>_xlfn.XLOOKUP(A4134,Rotación!$A:$A,Rotación!$P:$P,"",0,-1)</f>
        <v/>
      </c>
      <c r="L4134" s="25" t="e">
        <f t="shared" si="258"/>
        <v>#VALUE!</v>
      </c>
      <c r="M4134" s="26">
        <f t="shared" si="259"/>
        <v>0.77777777777777779</v>
      </c>
    </row>
    <row r="4135" spans="1:13" x14ac:dyDescent="0.3">
      <c r="A4135" t="s">
        <v>482</v>
      </c>
      <c r="B4135" t="s">
        <v>313</v>
      </c>
      <c r="C4135" t="s">
        <v>313</v>
      </c>
      <c r="D4135">
        <v>22300000</v>
      </c>
      <c r="E4135">
        <v>17000000</v>
      </c>
      <c r="F4135" t="s">
        <v>4033</v>
      </c>
      <c r="G4135" s="13">
        <f>IFERROR(IF($F4135="ALTA",$D4135*1.03,
IF($F4135="MEDIA",$D4135*1,
IF($F4135="BAJA",$D4135*0.92,
IF($F4135="LIQUIDAR",_xlfn.XLOOKUP(A4135,Rotación!$A:$A,Rotación!$O:$O,0,0,-1),"")))),"")</f>
        <v>22300000</v>
      </c>
      <c r="H4135" s="13">
        <f>IFERROR(IF($F4135="ALTA",$D4135*1,
IF($F4135="MEDIA",$D4135*0.97,
IF($F4135="BAJA",$D4135*0.9,
IF($F4135="LIQUIDAR",_xlfn.XLOOKUP(A4135,Rotación!$A:$A,Rotación!$O:$O,0,0,-1),"")))),"")</f>
        <v>21631000</v>
      </c>
      <c r="I4135" s="13">
        <f>IFERROR(IF($F4135="ALTA",$D4135*0.97,
IF($F4135="MEDIA",$D4135*0.94,
IF($F4135="BAJA",$D4135*0.87,
IF($F4135="LIQUIDAR",_xlfn.XLOOKUP(A4135,Rotación!$A:$A,Rotación!$O:$O,0,0,-1),"")))),"")</f>
        <v>20962000</v>
      </c>
      <c r="J4135" s="13">
        <f>IFERROR(IF($F4135="ALTA",$D4135*0.94,
IF($F4135="MEDIA",$D4135*0.9,
IF($F4135="BAJA",$D4135*0.85,
IF($F4135="LIQUIDAR",_xlfn.XLOOKUP(A4135,Rotación!$A:$A,Rotación!$O:$O,0,0,-1),"")))),"")</f>
        <v>20070000</v>
      </c>
      <c r="K4135" s="13" t="str">
        <f>_xlfn.XLOOKUP(A4135,Rotación!$A:$A,Rotación!$P:$P,"",0,-1)</f>
        <v/>
      </c>
      <c r="L4135" s="25" t="e">
        <f t="shared" si="258"/>
        <v>#VALUE!</v>
      </c>
      <c r="M4135" s="26">
        <f t="shared" si="259"/>
        <v>0.7623318385650224</v>
      </c>
    </row>
    <row r="4136" spans="1:13" x14ac:dyDescent="0.3">
      <c r="A4136" t="s">
        <v>12398</v>
      </c>
      <c r="B4136" t="s">
        <v>313</v>
      </c>
      <c r="C4136" t="s">
        <v>313</v>
      </c>
      <c r="D4136">
        <v>14100000</v>
      </c>
      <c r="E4136">
        <v>10800000</v>
      </c>
      <c r="F4136" t="s">
        <v>4033</v>
      </c>
      <c r="G4136" s="13">
        <f>IFERROR(IF($F4136="ALTA",$D4136*1.03,
IF($F4136="MEDIA",$D4136*1,
IF($F4136="BAJA",$D4136*0.92,
IF($F4136="LIQUIDAR",_xlfn.XLOOKUP(A4136,Rotación!$A:$A,Rotación!$O:$O,0,0,-1),"")))),"")</f>
        <v>14100000</v>
      </c>
      <c r="H4136" s="13">
        <f>IFERROR(IF($F4136="ALTA",$D4136*1,
IF($F4136="MEDIA",$D4136*0.97,
IF($F4136="BAJA",$D4136*0.9,
IF($F4136="LIQUIDAR",_xlfn.XLOOKUP(A4136,Rotación!$A:$A,Rotación!$O:$O,0,0,-1),"")))),"")</f>
        <v>13677000</v>
      </c>
      <c r="I4136" s="13">
        <f>IFERROR(IF($F4136="ALTA",$D4136*0.97,
IF($F4136="MEDIA",$D4136*0.94,
IF($F4136="BAJA",$D4136*0.87,
IF($F4136="LIQUIDAR",_xlfn.XLOOKUP(A4136,Rotación!$A:$A,Rotación!$O:$O,0,0,-1),"")))),"")</f>
        <v>13254000</v>
      </c>
      <c r="J4136" s="13">
        <f>IFERROR(IF($F4136="ALTA",$D4136*0.94,
IF($F4136="MEDIA",$D4136*0.9,
IF($F4136="BAJA",$D4136*0.85,
IF($F4136="LIQUIDAR",_xlfn.XLOOKUP(A4136,Rotación!$A:$A,Rotación!$O:$O,0,0,-1),"")))),"")</f>
        <v>12690000</v>
      </c>
      <c r="K4136" s="13" t="str">
        <f>_xlfn.XLOOKUP(A4136,Rotación!$A:$A,Rotación!$P:$P,"",0,-1)</f>
        <v/>
      </c>
      <c r="L4136" s="25" t="e">
        <f t="shared" si="258"/>
        <v>#VALUE!</v>
      </c>
      <c r="M4136" s="26">
        <f t="shared" si="259"/>
        <v>0.76595744680851063</v>
      </c>
    </row>
    <row r="4137" spans="1:13" x14ac:dyDescent="0.3">
      <c r="A4137" t="s">
        <v>12436</v>
      </c>
      <c r="B4137" t="s">
        <v>313</v>
      </c>
      <c r="C4137" t="s">
        <v>313</v>
      </c>
      <c r="D4137">
        <v>10100000</v>
      </c>
      <c r="E4137">
        <v>7800000</v>
      </c>
      <c r="F4137" t="s">
        <v>4033</v>
      </c>
      <c r="G4137" s="13">
        <f>IFERROR(IF($F4137="ALTA",$D4137*1.03,
IF($F4137="MEDIA",$D4137*1,
IF($F4137="BAJA",$D4137*0.92,
IF($F4137="LIQUIDAR",_xlfn.XLOOKUP(A4137,Rotación!$A:$A,Rotación!$O:$O,0,0,-1),"")))),"")</f>
        <v>10100000</v>
      </c>
      <c r="H4137" s="13">
        <f>IFERROR(IF($F4137="ALTA",$D4137*1,
IF($F4137="MEDIA",$D4137*0.97,
IF($F4137="BAJA",$D4137*0.9,
IF($F4137="LIQUIDAR",_xlfn.XLOOKUP(A4137,Rotación!$A:$A,Rotación!$O:$O,0,0,-1),"")))),"")</f>
        <v>9797000</v>
      </c>
      <c r="I4137" s="13">
        <f>IFERROR(IF($F4137="ALTA",$D4137*0.97,
IF($F4137="MEDIA",$D4137*0.94,
IF($F4137="BAJA",$D4137*0.87,
IF($F4137="LIQUIDAR",_xlfn.XLOOKUP(A4137,Rotación!$A:$A,Rotación!$O:$O,0,0,-1),"")))),"")</f>
        <v>9494000</v>
      </c>
      <c r="J4137" s="13">
        <f>IFERROR(IF($F4137="ALTA",$D4137*0.94,
IF($F4137="MEDIA",$D4137*0.9,
IF($F4137="BAJA",$D4137*0.85,
IF($F4137="LIQUIDAR",_xlfn.XLOOKUP(A4137,Rotación!$A:$A,Rotación!$O:$O,0,0,-1),"")))),"")</f>
        <v>9090000</v>
      </c>
      <c r="K4137" s="13" t="str">
        <f>_xlfn.XLOOKUP(A4137,Rotación!$A:$A,Rotación!$P:$P,"",0,-1)</f>
        <v/>
      </c>
      <c r="L4137" s="25" t="e">
        <f t="shared" si="258"/>
        <v>#VALUE!</v>
      </c>
      <c r="M4137" s="26">
        <f t="shared" si="259"/>
        <v>0.7722772277227723</v>
      </c>
    </row>
    <row r="4138" spans="1:13" x14ac:dyDescent="0.3">
      <c r="A4138" t="s">
        <v>12346</v>
      </c>
      <c r="B4138" t="s">
        <v>313</v>
      </c>
      <c r="C4138" t="s">
        <v>313</v>
      </c>
      <c r="D4138">
        <v>13400000</v>
      </c>
      <c r="E4138">
        <v>10900000</v>
      </c>
      <c r="F4138" t="s">
        <v>4033</v>
      </c>
      <c r="G4138" s="13">
        <f>IFERROR(IF($F4138="ALTA",$D4138*1.03,
IF($F4138="MEDIA",$D4138*1,
IF($F4138="BAJA",$D4138*0.92,
IF($F4138="LIQUIDAR",_xlfn.XLOOKUP(A4138,Rotación!$A:$A,Rotación!$O:$O,0,0,-1),"")))),"")</f>
        <v>13400000</v>
      </c>
      <c r="H4138" s="13">
        <f>IFERROR(IF($F4138="ALTA",$D4138*1,
IF($F4138="MEDIA",$D4138*0.97,
IF($F4138="BAJA",$D4138*0.9,
IF($F4138="LIQUIDAR",_xlfn.XLOOKUP(A4138,Rotación!$A:$A,Rotación!$O:$O,0,0,-1),"")))),"")</f>
        <v>12998000</v>
      </c>
      <c r="I4138" s="13">
        <f>IFERROR(IF($F4138="ALTA",$D4138*0.97,
IF($F4138="MEDIA",$D4138*0.94,
IF($F4138="BAJA",$D4138*0.87,
IF($F4138="LIQUIDAR",_xlfn.XLOOKUP(A4138,Rotación!$A:$A,Rotación!$O:$O,0,0,-1),"")))),"")</f>
        <v>12596000</v>
      </c>
      <c r="J4138" s="13">
        <f>IFERROR(IF($F4138="ALTA",$D4138*0.94,
IF($F4138="MEDIA",$D4138*0.9,
IF($F4138="BAJA",$D4138*0.85,
IF($F4138="LIQUIDAR",_xlfn.XLOOKUP(A4138,Rotación!$A:$A,Rotación!$O:$O,0,0,-1),"")))),"")</f>
        <v>12060000</v>
      </c>
      <c r="K4138" s="13" t="str">
        <f>_xlfn.XLOOKUP(A4138,Rotación!$A:$A,Rotación!$P:$P,"",0,-1)</f>
        <v/>
      </c>
      <c r="L4138" s="25" t="e">
        <f t="shared" si="258"/>
        <v>#VALUE!</v>
      </c>
      <c r="M4138" s="26">
        <f t="shared" si="259"/>
        <v>0.81343283582089554</v>
      </c>
    </row>
    <row r="4139" spans="1:13" x14ac:dyDescent="0.3">
      <c r="A4139" t="s">
        <v>12390</v>
      </c>
      <c r="B4139" t="s">
        <v>313</v>
      </c>
      <c r="C4139" t="s">
        <v>313</v>
      </c>
      <c r="D4139">
        <v>23500000</v>
      </c>
      <c r="E4139">
        <v>18800000</v>
      </c>
      <c r="F4139" t="s">
        <v>4033</v>
      </c>
      <c r="G4139" s="13">
        <f>IFERROR(IF($F4139="ALTA",$D4139*1.03,
IF($F4139="MEDIA",$D4139*1,
IF($F4139="BAJA",$D4139*0.92,
IF($F4139="LIQUIDAR",_xlfn.XLOOKUP(A4139,Rotación!$A:$A,Rotación!$O:$O,0,0,-1),"")))),"")</f>
        <v>23500000</v>
      </c>
      <c r="H4139" s="13">
        <f>IFERROR(IF($F4139="ALTA",$D4139*1,
IF($F4139="MEDIA",$D4139*0.97,
IF($F4139="BAJA",$D4139*0.9,
IF($F4139="LIQUIDAR",_xlfn.XLOOKUP(A4139,Rotación!$A:$A,Rotación!$O:$O,0,0,-1),"")))),"")</f>
        <v>22795000</v>
      </c>
      <c r="I4139" s="13">
        <f>IFERROR(IF($F4139="ALTA",$D4139*0.97,
IF($F4139="MEDIA",$D4139*0.94,
IF($F4139="BAJA",$D4139*0.87,
IF($F4139="LIQUIDAR",_xlfn.XLOOKUP(A4139,Rotación!$A:$A,Rotación!$O:$O,0,0,-1),"")))),"")</f>
        <v>22090000</v>
      </c>
      <c r="J4139" s="13">
        <f>IFERROR(IF($F4139="ALTA",$D4139*0.94,
IF($F4139="MEDIA",$D4139*0.9,
IF($F4139="BAJA",$D4139*0.85,
IF($F4139="LIQUIDAR",_xlfn.XLOOKUP(A4139,Rotación!$A:$A,Rotación!$O:$O,0,0,-1),"")))),"")</f>
        <v>21150000</v>
      </c>
      <c r="K4139" s="13" t="str">
        <f>_xlfn.XLOOKUP(A4139,Rotación!$A:$A,Rotación!$P:$P,"",0,-1)</f>
        <v/>
      </c>
      <c r="L4139" s="25" t="e">
        <f t="shared" si="258"/>
        <v>#VALUE!</v>
      </c>
      <c r="M4139" s="26">
        <f t="shared" si="259"/>
        <v>0.8</v>
      </c>
    </row>
    <row r="4140" spans="1:13" x14ac:dyDescent="0.3">
      <c r="A4140" t="s">
        <v>12436</v>
      </c>
      <c r="B4140" t="s">
        <v>313</v>
      </c>
      <c r="C4140" t="s">
        <v>313</v>
      </c>
      <c r="D4140">
        <v>10100000</v>
      </c>
      <c r="E4140">
        <v>8500000</v>
      </c>
      <c r="F4140" t="s">
        <v>5390</v>
      </c>
      <c r="G4140" s="13">
        <f>IFERROR(IF($F4140="ALTA",$D4140*1.03,
IF($F4140="MEDIA",$D4140*1,
IF($F4140="BAJA",$D4140*0.92,
IF($F4140="LIQUIDAR",_xlfn.XLOOKUP(A4140,Rotación!$A:$A,Rotación!$O:$O,0,0,-1),"")))),"")</f>
        <v>10403000</v>
      </c>
      <c r="H4140" s="13">
        <f>IFERROR(IF($F4140="ALTA",$D4140*1,
IF($F4140="MEDIA",$D4140*0.97,
IF($F4140="BAJA",$D4140*0.9,
IF($F4140="LIQUIDAR",_xlfn.XLOOKUP(A4140,Rotación!$A:$A,Rotación!$O:$O,0,0,-1),"")))),"")</f>
        <v>10100000</v>
      </c>
      <c r="I4140" s="13">
        <f>IFERROR(IF($F4140="ALTA",$D4140*0.97,
IF($F4140="MEDIA",$D4140*0.94,
IF($F4140="BAJA",$D4140*0.87,
IF($F4140="LIQUIDAR",_xlfn.XLOOKUP(A4140,Rotación!$A:$A,Rotación!$O:$O,0,0,-1),"")))),"")</f>
        <v>9797000</v>
      </c>
      <c r="J4140" s="13">
        <f>IFERROR(IF($F4140="ALTA",$D4140*0.94,
IF($F4140="MEDIA",$D4140*0.9,
IF($F4140="BAJA",$D4140*0.85,
IF($F4140="LIQUIDAR",_xlfn.XLOOKUP(A4140,Rotación!$A:$A,Rotación!$O:$O,0,0,-1),"")))),"")</f>
        <v>9494000</v>
      </c>
      <c r="K4140" s="13" t="str">
        <f>_xlfn.XLOOKUP(A4140,Rotación!$A:$A,Rotación!$P:$P,"",0,-1)</f>
        <v/>
      </c>
      <c r="L4140" s="25" t="e">
        <f t="shared" si="258"/>
        <v>#VALUE!</v>
      </c>
      <c r="M4140" s="26">
        <f t="shared" si="259"/>
        <v>0.84158415841584155</v>
      </c>
    </row>
    <row r="4141" spans="1:13" x14ac:dyDescent="0.3">
      <c r="A4141" t="s">
        <v>11648</v>
      </c>
      <c r="B4141" t="s">
        <v>313</v>
      </c>
      <c r="C4141" t="s">
        <v>313</v>
      </c>
      <c r="D4141">
        <v>12000000</v>
      </c>
      <c r="E4141">
        <v>9700000</v>
      </c>
      <c r="F4141" t="s">
        <v>4033</v>
      </c>
      <c r="G4141" s="13">
        <f>IFERROR(IF($F4141="ALTA",$D4141*1.03,
IF($F4141="MEDIA",$D4141*1,
IF($F4141="BAJA",$D4141*0.92,
IF($F4141="LIQUIDAR",_xlfn.XLOOKUP(A4141,Rotación!$A:$A,Rotación!$O:$O,0,0,-1),"")))),"")</f>
        <v>12000000</v>
      </c>
      <c r="H4141" s="13">
        <f>IFERROR(IF($F4141="ALTA",$D4141*1,
IF($F4141="MEDIA",$D4141*0.97,
IF($F4141="BAJA",$D4141*0.9,
IF($F4141="LIQUIDAR",_xlfn.XLOOKUP(A4141,Rotación!$A:$A,Rotación!$O:$O,0,0,-1),"")))),"")</f>
        <v>11640000</v>
      </c>
      <c r="I4141" s="13">
        <f>IFERROR(IF($F4141="ALTA",$D4141*0.97,
IF($F4141="MEDIA",$D4141*0.94,
IF($F4141="BAJA",$D4141*0.87,
IF($F4141="LIQUIDAR",_xlfn.XLOOKUP(A4141,Rotación!$A:$A,Rotación!$O:$O,0,0,-1),"")))),"")</f>
        <v>11280000</v>
      </c>
      <c r="J4141" s="13">
        <f>IFERROR(IF($F4141="ALTA",$D4141*0.94,
IF($F4141="MEDIA",$D4141*0.9,
IF($F4141="BAJA",$D4141*0.85,
IF($F4141="LIQUIDAR",_xlfn.XLOOKUP(A4141,Rotación!$A:$A,Rotación!$O:$O,0,0,-1),"")))),"")</f>
        <v>10800000</v>
      </c>
      <c r="K4141" s="13">
        <f>_xlfn.XLOOKUP(A4141,Rotación!$A:$A,Rotación!$P:$P,"",0,-1)</f>
        <v>11690000</v>
      </c>
      <c r="L4141" s="25">
        <f t="shared" si="258"/>
        <v>-310000</v>
      </c>
      <c r="M4141" s="26">
        <f t="shared" si="259"/>
        <v>0.80833333333333335</v>
      </c>
    </row>
    <row r="4142" spans="1:13" x14ac:dyDescent="0.3">
      <c r="A4142" t="s">
        <v>12454</v>
      </c>
      <c r="B4142" t="s">
        <v>313</v>
      </c>
      <c r="C4142" t="s">
        <v>313</v>
      </c>
      <c r="D4142">
        <v>10400000</v>
      </c>
      <c r="E4142">
        <v>8500000</v>
      </c>
      <c r="F4142" t="s">
        <v>5390</v>
      </c>
      <c r="G4142" s="13">
        <f>IFERROR(IF($F4142="ALTA",$D4142*1.03,
IF($F4142="MEDIA",$D4142*1,
IF($F4142="BAJA",$D4142*0.92,
IF($F4142="LIQUIDAR",_xlfn.XLOOKUP(A4142,Rotación!$A:$A,Rotación!$O:$O,0,0,-1),"")))),"")</f>
        <v>10712000</v>
      </c>
      <c r="H4142" s="13">
        <f>IFERROR(IF($F4142="ALTA",$D4142*1,
IF($F4142="MEDIA",$D4142*0.97,
IF($F4142="BAJA",$D4142*0.9,
IF($F4142="LIQUIDAR",_xlfn.XLOOKUP(A4142,Rotación!$A:$A,Rotación!$O:$O,0,0,-1),"")))),"")</f>
        <v>10400000</v>
      </c>
      <c r="I4142" s="13">
        <f>IFERROR(IF($F4142="ALTA",$D4142*0.97,
IF($F4142="MEDIA",$D4142*0.94,
IF($F4142="BAJA",$D4142*0.87,
IF($F4142="LIQUIDAR",_xlfn.XLOOKUP(A4142,Rotación!$A:$A,Rotación!$O:$O,0,0,-1),"")))),"")</f>
        <v>10088000</v>
      </c>
      <c r="J4142" s="13">
        <f>IFERROR(IF($F4142="ALTA",$D4142*0.94,
IF($F4142="MEDIA",$D4142*0.9,
IF($F4142="BAJA",$D4142*0.85,
IF($F4142="LIQUIDAR",_xlfn.XLOOKUP(A4142,Rotación!$A:$A,Rotación!$O:$O,0,0,-1),"")))),"")</f>
        <v>9776000</v>
      </c>
      <c r="K4142" s="13" t="str">
        <f>_xlfn.XLOOKUP(A4142,Rotación!$A:$A,Rotación!$P:$P,"",0,-1)</f>
        <v/>
      </c>
      <c r="L4142" s="25" t="e">
        <f t="shared" si="258"/>
        <v>#VALUE!</v>
      </c>
      <c r="M4142" s="26">
        <f t="shared" si="259"/>
        <v>0.81730769230769229</v>
      </c>
    </row>
    <row r="4143" spans="1:13" x14ac:dyDescent="0.3">
      <c r="A4143" t="s">
        <v>12433</v>
      </c>
      <c r="B4143" t="s">
        <v>313</v>
      </c>
      <c r="C4143" t="s">
        <v>313</v>
      </c>
      <c r="D4143">
        <v>15600000</v>
      </c>
      <c r="E4143">
        <v>12000000</v>
      </c>
      <c r="F4143" t="s">
        <v>5390</v>
      </c>
      <c r="G4143" s="13">
        <f>IFERROR(IF($F4143="ALTA",$D4143*1.03,
IF($F4143="MEDIA",$D4143*1,
IF($F4143="BAJA",$D4143*0.92,
IF($F4143="LIQUIDAR",_xlfn.XLOOKUP(A4143,Rotación!$A:$A,Rotación!$O:$O,0,0,-1),"")))),"")</f>
        <v>16068000</v>
      </c>
      <c r="H4143" s="13">
        <f>IFERROR(IF($F4143="ALTA",$D4143*1,
IF($F4143="MEDIA",$D4143*0.97,
IF($F4143="BAJA",$D4143*0.9,
IF($F4143="LIQUIDAR",_xlfn.XLOOKUP(A4143,Rotación!$A:$A,Rotación!$O:$O,0,0,-1),"")))),"")</f>
        <v>15600000</v>
      </c>
      <c r="I4143" s="13">
        <f>IFERROR(IF($F4143="ALTA",$D4143*0.97,
IF($F4143="MEDIA",$D4143*0.94,
IF($F4143="BAJA",$D4143*0.87,
IF($F4143="LIQUIDAR",_xlfn.XLOOKUP(A4143,Rotación!$A:$A,Rotación!$O:$O,0,0,-1),"")))),"")</f>
        <v>15132000</v>
      </c>
      <c r="J4143" s="13">
        <f>IFERROR(IF($F4143="ALTA",$D4143*0.94,
IF($F4143="MEDIA",$D4143*0.9,
IF($F4143="BAJA",$D4143*0.85,
IF($F4143="LIQUIDAR",_xlfn.XLOOKUP(A4143,Rotación!$A:$A,Rotación!$O:$O,0,0,-1),"")))),"")</f>
        <v>14664000</v>
      </c>
      <c r="K4143" s="13" t="str">
        <f>_xlfn.XLOOKUP(A4143,Rotación!$A:$A,Rotación!$P:$P,"",0,-1)</f>
        <v/>
      </c>
      <c r="L4143" s="25" t="e">
        <f t="shared" si="258"/>
        <v>#VALUE!</v>
      </c>
      <c r="M4143" s="26">
        <f t="shared" si="259"/>
        <v>0.76923076923076927</v>
      </c>
    </row>
    <row r="4144" spans="1:13" x14ac:dyDescent="0.3">
      <c r="A4144" t="s">
        <v>12209</v>
      </c>
      <c r="B4144" t="s">
        <v>313</v>
      </c>
      <c r="C4144" t="s">
        <v>313</v>
      </c>
      <c r="D4144">
        <v>15000000</v>
      </c>
      <c r="E4144">
        <v>12000000</v>
      </c>
      <c r="F4144" t="s">
        <v>5390</v>
      </c>
      <c r="G4144" s="13">
        <f>IFERROR(IF($F4144="ALTA",$D4144*1.03,
IF($F4144="MEDIA",$D4144*1,
IF($F4144="BAJA",$D4144*0.92,
IF($F4144="LIQUIDAR",_xlfn.XLOOKUP(A4144,Rotación!$A:$A,Rotación!$O:$O,0,0,-1),"")))),"")</f>
        <v>15450000</v>
      </c>
      <c r="H4144" s="13">
        <f>IFERROR(IF($F4144="ALTA",$D4144*1,
IF($F4144="MEDIA",$D4144*0.97,
IF($F4144="BAJA",$D4144*0.9,
IF($F4144="LIQUIDAR",_xlfn.XLOOKUP(A4144,Rotación!$A:$A,Rotación!$O:$O,0,0,-1),"")))),"")</f>
        <v>15000000</v>
      </c>
      <c r="I4144" s="13">
        <f>IFERROR(IF($F4144="ALTA",$D4144*0.97,
IF($F4144="MEDIA",$D4144*0.94,
IF($F4144="BAJA",$D4144*0.87,
IF($F4144="LIQUIDAR",_xlfn.XLOOKUP(A4144,Rotación!$A:$A,Rotación!$O:$O,0,0,-1),"")))),"")</f>
        <v>14550000</v>
      </c>
      <c r="J4144" s="13">
        <f>IFERROR(IF($F4144="ALTA",$D4144*0.94,
IF($F4144="MEDIA",$D4144*0.9,
IF($F4144="BAJA",$D4144*0.85,
IF($F4144="LIQUIDAR",_xlfn.XLOOKUP(A4144,Rotación!$A:$A,Rotación!$O:$O,0,0,-1),"")))),"")</f>
        <v>14100000</v>
      </c>
      <c r="K4144" s="13" t="str">
        <f>_xlfn.XLOOKUP(A4144,Rotación!$A:$A,Rotación!$P:$P,"",0,-1)</f>
        <v/>
      </c>
      <c r="L4144" s="25" t="e">
        <f t="shared" si="258"/>
        <v>#VALUE!</v>
      </c>
      <c r="M4144" s="26">
        <f t="shared" si="259"/>
        <v>0.8</v>
      </c>
    </row>
    <row r="4145" spans="1:13" x14ac:dyDescent="0.3">
      <c r="A4145" t="s">
        <v>5956</v>
      </c>
      <c r="B4145" t="s">
        <v>313</v>
      </c>
      <c r="C4145" t="s">
        <v>313</v>
      </c>
      <c r="D4145">
        <v>11400000</v>
      </c>
      <c r="E4145">
        <v>9000000</v>
      </c>
      <c r="F4145" t="s">
        <v>5390</v>
      </c>
      <c r="G4145" s="13">
        <f>IFERROR(IF($F4145="ALTA",$D4145*1.03,
IF($F4145="MEDIA",$D4145*1,
IF($F4145="BAJA",$D4145*0.92,
IF($F4145="LIQUIDAR",_xlfn.XLOOKUP(A4145,Rotación!$A:$A,Rotación!$O:$O,0,0,-1),"")))),"")</f>
        <v>11742000</v>
      </c>
      <c r="H4145" s="13">
        <f>IFERROR(IF($F4145="ALTA",$D4145*1,
IF($F4145="MEDIA",$D4145*0.97,
IF($F4145="BAJA",$D4145*0.9,
IF($F4145="LIQUIDAR",_xlfn.XLOOKUP(A4145,Rotación!$A:$A,Rotación!$O:$O,0,0,-1),"")))),"")</f>
        <v>11400000</v>
      </c>
      <c r="I4145" s="13">
        <f>IFERROR(IF($F4145="ALTA",$D4145*0.97,
IF($F4145="MEDIA",$D4145*0.94,
IF($F4145="BAJA",$D4145*0.87,
IF($F4145="LIQUIDAR",_xlfn.XLOOKUP(A4145,Rotación!$A:$A,Rotación!$O:$O,0,0,-1),"")))),"")</f>
        <v>11058000</v>
      </c>
      <c r="J4145" s="13">
        <f>IFERROR(IF($F4145="ALTA",$D4145*0.94,
IF($F4145="MEDIA",$D4145*0.9,
IF($F4145="BAJA",$D4145*0.85,
IF($F4145="LIQUIDAR",_xlfn.XLOOKUP(A4145,Rotación!$A:$A,Rotación!$O:$O,0,0,-1),"")))),"")</f>
        <v>10716000</v>
      </c>
      <c r="K4145" s="13">
        <f>_xlfn.XLOOKUP(A4145,Rotación!$A:$A,Rotación!$P:$P,"",0,-1)</f>
        <v>11490000</v>
      </c>
      <c r="L4145" s="25">
        <f t="shared" si="258"/>
        <v>90000</v>
      </c>
      <c r="M4145" s="26">
        <f t="shared" si="259"/>
        <v>0.78947368421052633</v>
      </c>
    </row>
    <row r="4146" spans="1:13" x14ac:dyDescent="0.3">
      <c r="A4146" t="s">
        <v>12461</v>
      </c>
      <c r="B4146" t="s">
        <v>313</v>
      </c>
      <c r="C4146" t="s">
        <v>313</v>
      </c>
      <c r="D4146">
        <v>29800000</v>
      </c>
      <c r="E4146">
        <v>23700000</v>
      </c>
      <c r="F4146" t="s">
        <v>5391</v>
      </c>
      <c r="G4146" s="13">
        <f>IFERROR(IF($F4146="ALTA",$D4146*1.03,
IF($F4146="MEDIA",$D4146*1,
IF($F4146="BAJA",$D4146*0.92,
IF($F4146="LIQUIDAR",_xlfn.XLOOKUP(A4146,Rotación!$A:$A,Rotación!$O:$O,0,0,-1),"")))),"")</f>
        <v>27416000</v>
      </c>
      <c r="H4146" s="13">
        <f>IFERROR(IF($F4146="ALTA",$D4146*1,
IF($F4146="MEDIA",$D4146*0.97,
IF($F4146="BAJA",$D4146*0.9,
IF($F4146="LIQUIDAR",_xlfn.XLOOKUP(A4146,Rotación!$A:$A,Rotación!$O:$O,0,0,-1),"")))),"")</f>
        <v>26820000</v>
      </c>
      <c r="I4146" s="13">
        <f>IFERROR(IF($F4146="ALTA",$D4146*0.97,
IF($F4146="MEDIA",$D4146*0.94,
IF($F4146="BAJA",$D4146*0.87,
IF($F4146="LIQUIDAR",_xlfn.XLOOKUP(A4146,Rotación!$A:$A,Rotación!$O:$O,0,0,-1),"")))),"")</f>
        <v>25926000</v>
      </c>
      <c r="J4146" s="13">
        <f>IFERROR(IF($F4146="ALTA",$D4146*0.94,
IF($F4146="MEDIA",$D4146*0.9,
IF($F4146="BAJA",$D4146*0.85,
IF($F4146="LIQUIDAR",_xlfn.XLOOKUP(A4146,Rotación!$A:$A,Rotación!$O:$O,0,0,-1),"")))),"")</f>
        <v>25330000</v>
      </c>
      <c r="K4146" s="13" t="str">
        <f>_xlfn.XLOOKUP(A4146,Rotación!$A:$A,Rotación!$P:$P,"",0,-1)</f>
        <v/>
      </c>
      <c r="L4146" s="25" t="e">
        <f t="shared" si="258"/>
        <v>#VALUE!</v>
      </c>
      <c r="M4146" s="26">
        <f t="shared" si="259"/>
        <v>0.79530201342281881</v>
      </c>
    </row>
    <row r="4147" spans="1:13" x14ac:dyDescent="0.3">
      <c r="A4147" t="s">
        <v>12267</v>
      </c>
      <c r="B4147" t="s">
        <v>313</v>
      </c>
      <c r="C4147" t="s">
        <v>313</v>
      </c>
      <c r="D4147">
        <v>10700000</v>
      </c>
      <c r="E4147">
        <v>8800000</v>
      </c>
      <c r="F4147" t="s">
        <v>5391</v>
      </c>
      <c r="G4147" s="13">
        <f>IFERROR(IF($F4147="ALTA",$D4147*1.03,
IF($F4147="MEDIA",$D4147*1,
IF($F4147="BAJA",$D4147*0.92,
IF($F4147="LIQUIDAR",_xlfn.XLOOKUP(A4147,Rotación!$A:$A,Rotación!$O:$O,0,0,-1),"")))),"")</f>
        <v>9844000</v>
      </c>
      <c r="H4147" s="13">
        <f>IFERROR(IF($F4147="ALTA",$D4147*1,
IF($F4147="MEDIA",$D4147*0.97,
IF($F4147="BAJA",$D4147*0.9,
IF($F4147="LIQUIDAR",_xlfn.XLOOKUP(A4147,Rotación!$A:$A,Rotación!$O:$O,0,0,-1),"")))),"")</f>
        <v>9630000</v>
      </c>
      <c r="I4147" s="13">
        <f>IFERROR(IF($F4147="ALTA",$D4147*0.97,
IF($F4147="MEDIA",$D4147*0.94,
IF($F4147="BAJA",$D4147*0.87,
IF($F4147="LIQUIDAR",_xlfn.XLOOKUP(A4147,Rotación!$A:$A,Rotación!$O:$O,0,0,-1),"")))),"")</f>
        <v>9309000</v>
      </c>
      <c r="J4147" s="13">
        <f>IFERROR(IF($F4147="ALTA",$D4147*0.94,
IF($F4147="MEDIA",$D4147*0.9,
IF($F4147="BAJA",$D4147*0.85,
IF($F4147="LIQUIDAR",_xlfn.XLOOKUP(A4147,Rotación!$A:$A,Rotación!$O:$O,0,0,-1),"")))),"")</f>
        <v>9095000</v>
      </c>
      <c r="K4147" s="13" t="str">
        <f>_xlfn.XLOOKUP(A4147,Rotación!$A:$A,Rotación!$P:$P,"",0,-1)</f>
        <v/>
      </c>
      <c r="L4147" s="25" t="e">
        <f t="shared" si="258"/>
        <v>#VALUE!</v>
      </c>
      <c r="M4147" s="26">
        <f t="shared" si="259"/>
        <v>0.82242990654205606</v>
      </c>
    </row>
    <row r="4148" spans="1:13" x14ac:dyDescent="0.3">
      <c r="A4148" t="s">
        <v>4188</v>
      </c>
      <c r="B4148" t="s">
        <v>24</v>
      </c>
      <c r="C4148" t="s">
        <v>4189</v>
      </c>
      <c r="D4148">
        <v>15400000</v>
      </c>
      <c r="E4148">
        <v>12500000</v>
      </c>
      <c r="F4148" t="s">
        <v>4033</v>
      </c>
      <c r="G4148" s="13">
        <f>IFERROR(IF($F4148="ALTA",$D4148*1.03,
IF($F4148="MEDIA",$D4148*1,
IF($F4148="BAJA",$D4148*0.92,
IF($F4148="LIQUIDAR",_xlfn.XLOOKUP(A4148,Rotación!$A:$A,Rotación!$O:$O,0,0,-1),"")))),"")</f>
        <v>15400000</v>
      </c>
      <c r="H4148" s="13">
        <f>IFERROR(IF($F4148="ALTA",$D4148*1,
IF($F4148="MEDIA",$D4148*0.97,
IF($F4148="BAJA",$D4148*0.9,
IF($F4148="LIQUIDAR",_xlfn.XLOOKUP(A4148,Rotación!$A:$A,Rotación!$O:$O,0,0,-1),"")))),"")</f>
        <v>14938000</v>
      </c>
      <c r="I4148" s="13">
        <f>IFERROR(IF($F4148="ALTA",$D4148*0.97,
IF($F4148="MEDIA",$D4148*0.94,
IF($F4148="BAJA",$D4148*0.87,
IF($F4148="LIQUIDAR",_xlfn.XLOOKUP(A4148,Rotación!$A:$A,Rotación!$O:$O,0,0,-1),"")))),"")</f>
        <v>14476000</v>
      </c>
      <c r="J4148" s="13">
        <f>IFERROR(IF($F4148="ALTA",$D4148*0.94,
IF($F4148="MEDIA",$D4148*0.9,
IF($F4148="BAJA",$D4148*0.85,
IF($F4148="LIQUIDAR",_xlfn.XLOOKUP(A4148,Rotación!$A:$A,Rotación!$O:$O,0,0,-1),"")))),"")</f>
        <v>13860000</v>
      </c>
      <c r="K4148" s="13" t="str">
        <f>_xlfn.XLOOKUP(A4148,Rotación!$A:$A,Rotación!$P:$P,"",0,-1)</f>
        <v/>
      </c>
      <c r="L4148" s="25" t="e">
        <f t="shared" si="258"/>
        <v>#VALUE!</v>
      </c>
      <c r="M4148" s="26">
        <f t="shared" si="259"/>
        <v>0.81168831168831168</v>
      </c>
    </row>
    <row r="4149" spans="1:13" x14ac:dyDescent="0.3">
      <c r="A4149" t="s">
        <v>12414</v>
      </c>
      <c r="B4149" t="s">
        <v>313</v>
      </c>
      <c r="C4149" t="s">
        <v>313</v>
      </c>
      <c r="D4149">
        <v>28900000</v>
      </c>
      <c r="E4149">
        <v>21000000</v>
      </c>
      <c r="F4149" t="s">
        <v>5391</v>
      </c>
      <c r="G4149" s="13">
        <f>IFERROR(IF($F4149="ALTA",$D4149*1.03,
IF($F4149="MEDIA",$D4149*1,
IF($F4149="BAJA",$D4149*0.92,
IF($F4149="LIQUIDAR",_xlfn.XLOOKUP(A4149,Rotación!$A:$A,Rotación!$O:$O,0,0,-1),"")))),"")</f>
        <v>26588000</v>
      </c>
      <c r="H4149" s="13">
        <f>IFERROR(IF($F4149="ALTA",$D4149*1,
IF($F4149="MEDIA",$D4149*0.97,
IF($F4149="BAJA",$D4149*0.9,
IF($F4149="LIQUIDAR",_xlfn.XLOOKUP(A4149,Rotación!$A:$A,Rotación!$O:$O,0,0,-1),"")))),"")</f>
        <v>26010000</v>
      </c>
      <c r="I4149" s="13">
        <f>IFERROR(IF($F4149="ALTA",$D4149*0.97,
IF($F4149="MEDIA",$D4149*0.94,
IF($F4149="BAJA",$D4149*0.87,
IF($F4149="LIQUIDAR",_xlfn.XLOOKUP(A4149,Rotación!$A:$A,Rotación!$O:$O,0,0,-1),"")))),"")</f>
        <v>25143000</v>
      </c>
      <c r="J4149" s="13">
        <f>IFERROR(IF($F4149="ALTA",$D4149*0.94,
IF($F4149="MEDIA",$D4149*0.9,
IF($F4149="BAJA",$D4149*0.85,
IF($F4149="LIQUIDAR",_xlfn.XLOOKUP(A4149,Rotación!$A:$A,Rotación!$O:$O,0,0,-1),"")))),"")</f>
        <v>24565000</v>
      </c>
      <c r="K4149" s="13" t="str">
        <f>_xlfn.XLOOKUP(A4149,Rotación!$A:$A,Rotación!$P:$P,"",0,-1)</f>
        <v/>
      </c>
      <c r="L4149" s="25" t="e">
        <f t="shared" si="258"/>
        <v>#VALUE!</v>
      </c>
      <c r="M4149" s="26">
        <f t="shared" si="259"/>
        <v>0.72664359861591699</v>
      </c>
    </row>
    <row r="4150" spans="1:13" x14ac:dyDescent="0.3">
      <c r="A4150" t="s">
        <v>9489</v>
      </c>
      <c r="B4150" t="s">
        <v>313</v>
      </c>
      <c r="C4150" t="s">
        <v>313</v>
      </c>
      <c r="D4150">
        <v>12600000</v>
      </c>
      <c r="E4150">
        <v>10000000</v>
      </c>
      <c r="F4150" t="s">
        <v>5391</v>
      </c>
      <c r="G4150" s="13">
        <f>IFERROR(IF($F4150="ALTA",$D4150*1.03,
IF($F4150="MEDIA",$D4150*1,
IF($F4150="BAJA",$D4150*0.92,
IF($F4150="LIQUIDAR",_xlfn.XLOOKUP(A4150,Rotación!$A:$A,Rotación!$O:$O,0,0,-1),"")))),"")</f>
        <v>11592000</v>
      </c>
      <c r="H4150" s="13">
        <f>IFERROR(IF($F4150="ALTA",$D4150*1,
IF($F4150="MEDIA",$D4150*0.97,
IF($F4150="BAJA",$D4150*0.9,
IF($F4150="LIQUIDAR",_xlfn.XLOOKUP(A4150,Rotación!$A:$A,Rotación!$O:$O,0,0,-1),"")))),"")</f>
        <v>11340000</v>
      </c>
      <c r="I4150" s="13">
        <f>IFERROR(IF($F4150="ALTA",$D4150*0.97,
IF($F4150="MEDIA",$D4150*0.94,
IF($F4150="BAJA",$D4150*0.87,
IF($F4150="LIQUIDAR",_xlfn.XLOOKUP(A4150,Rotación!$A:$A,Rotación!$O:$O,0,0,-1),"")))),"")</f>
        <v>10962000</v>
      </c>
      <c r="J4150" s="13">
        <f>IFERROR(IF($F4150="ALTA",$D4150*0.94,
IF($F4150="MEDIA",$D4150*0.9,
IF($F4150="BAJA",$D4150*0.85,
IF($F4150="LIQUIDAR",_xlfn.XLOOKUP(A4150,Rotación!$A:$A,Rotación!$O:$O,0,0,-1),"")))),"")</f>
        <v>10710000</v>
      </c>
      <c r="K4150" s="13" t="str">
        <f>_xlfn.XLOOKUP(A4150,Rotación!$A:$A,Rotación!$P:$P,"",0,-1)</f>
        <v/>
      </c>
      <c r="L4150" s="25" t="e">
        <f t="shared" ref="L4150:L4213" si="260">K4150-D4150</f>
        <v>#VALUE!</v>
      </c>
      <c r="M4150" s="26">
        <f t="shared" ref="M4150:M4213" si="261">E4150/D4150</f>
        <v>0.79365079365079361</v>
      </c>
    </row>
    <row r="4151" spans="1:13" x14ac:dyDescent="0.3">
      <c r="A4151" t="s">
        <v>9128</v>
      </c>
      <c r="B4151" t="s">
        <v>313</v>
      </c>
      <c r="C4151" t="s">
        <v>313</v>
      </c>
      <c r="D4151">
        <v>7300000</v>
      </c>
      <c r="E4151">
        <v>5500000</v>
      </c>
      <c r="F4151" t="s">
        <v>5391</v>
      </c>
      <c r="G4151" s="13">
        <f>IFERROR(IF($F4151="ALTA",$D4151*1.03,
IF($F4151="MEDIA",$D4151*1,
IF($F4151="BAJA",$D4151*0.92,
IF($F4151="LIQUIDAR",_xlfn.XLOOKUP(A4151,Rotación!$A:$A,Rotación!$O:$O,0,0,-1),"")))),"")</f>
        <v>6716000</v>
      </c>
      <c r="H4151" s="13">
        <f>IFERROR(IF($F4151="ALTA",$D4151*1,
IF($F4151="MEDIA",$D4151*0.97,
IF($F4151="BAJA",$D4151*0.9,
IF($F4151="LIQUIDAR",_xlfn.XLOOKUP(A4151,Rotación!$A:$A,Rotación!$O:$O,0,0,-1),"")))),"")</f>
        <v>6570000</v>
      </c>
      <c r="I4151" s="13">
        <f>IFERROR(IF($F4151="ALTA",$D4151*0.97,
IF($F4151="MEDIA",$D4151*0.94,
IF($F4151="BAJA",$D4151*0.87,
IF($F4151="LIQUIDAR",_xlfn.XLOOKUP(A4151,Rotación!$A:$A,Rotación!$O:$O,0,0,-1),"")))),"")</f>
        <v>6351000</v>
      </c>
      <c r="J4151" s="13">
        <f>IFERROR(IF($F4151="ALTA",$D4151*0.94,
IF($F4151="MEDIA",$D4151*0.9,
IF($F4151="BAJA",$D4151*0.85,
IF($F4151="LIQUIDAR",_xlfn.XLOOKUP(A4151,Rotación!$A:$A,Rotación!$O:$O,0,0,-1),"")))),"")</f>
        <v>6205000</v>
      </c>
      <c r="K4151" s="13" t="str">
        <f>_xlfn.XLOOKUP(A4151,Rotación!$A:$A,Rotación!$P:$P,"",0,-1)</f>
        <v/>
      </c>
      <c r="L4151" s="25" t="e">
        <f t="shared" si="260"/>
        <v>#VALUE!</v>
      </c>
      <c r="M4151" s="26">
        <f t="shared" si="261"/>
        <v>0.75342465753424659</v>
      </c>
    </row>
    <row r="4152" spans="1:13" x14ac:dyDescent="0.3">
      <c r="A4152" t="s">
        <v>12405</v>
      </c>
      <c r="B4152" t="s">
        <v>313</v>
      </c>
      <c r="C4152" t="s">
        <v>313</v>
      </c>
      <c r="D4152">
        <v>14600000</v>
      </c>
      <c r="E4152">
        <v>11800000</v>
      </c>
      <c r="F4152" t="s">
        <v>5391</v>
      </c>
      <c r="G4152" s="13">
        <f>IFERROR(IF($F4152="ALTA",$D4152*1.03,
IF($F4152="MEDIA",$D4152*1,
IF($F4152="BAJA",$D4152*0.92,
IF($F4152="LIQUIDAR",_xlfn.XLOOKUP(A4152,Rotación!$A:$A,Rotación!$O:$O,0,0,-1),"")))),"")</f>
        <v>13432000</v>
      </c>
      <c r="H4152" s="13">
        <f>IFERROR(IF($F4152="ALTA",$D4152*1,
IF($F4152="MEDIA",$D4152*0.97,
IF($F4152="BAJA",$D4152*0.9,
IF($F4152="LIQUIDAR",_xlfn.XLOOKUP(A4152,Rotación!$A:$A,Rotación!$O:$O,0,0,-1),"")))),"")</f>
        <v>13140000</v>
      </c>
      <c r="I4152" s="13">
        <f>IFERROR(IF($F4152="ALTA",$D4152*0.97,
IF($F4152="MEDIA",$D4152*0.94,
IF($F4152="BAJA",$D4152*0.87,
IF($F4152="LIQUIDAR",_xlfn.XLOOKUP(A4152,Rotación!$A:$A,Rotación!$O:$O,0,0,-1),"")))),"")</f>
        <v>12702000</v>
      </c>
      <c r="J4152" s="13">
        <f>IFERROR(IF($F4152="ALTA",$D4152*0.94,
IF($F4152="MEDIA",$D4152*0.9,
IF($F4152="BAJA",$D4152*0.85,
IF($F4152="LIQUIDAR",_xlfn.XLOOKUP(A4152,Rotación!$A:$A,Rotación!$O:$O,0,0,-1),"")))),"")</f>
        <v>12410000</v>
      </c>
      <c r="K4152" s="13" t="str">
        <f>_xlfn.XLOOKUP(A4152,Rotación!$A:$A,Rotación!$P:$P,"",0,-1)</f>
        <v/>
      </c>
      <c r="L4152" s="25" t="e">
        <f t="shared" si="260"/>
        <v>#VALUE!</v>
      </c>
      <c r="M4152" s="26">
        <f t="shared" si="261"/>
        <v>0.80821917808219179</v>
      </c>
    </row>
    <row r="4153" spans="1:13" x14ac:dyDescent="0.3">
      <c r="A4153" t="s">
        <v>6626</v>
      </c>
      <c r="B4153" t="s">
        <v>313</v>
      </c>
      <c r="C4153" t="s">
        <v>313</v>
      </c>
      <c r="D4153">
        <v>16600000</v>
      </c>
      <c r="E4153">
        <v>14000000</v>
      </c>
      <c r="F4153" t="s">
        <v>4033</v>
      </c>
      <c r="G4153" s="13">
        <f>IFERROR(IF($F4153="ALTA",$D4153*1.03,
IF($F4153="MEDIA",$D4153*1,
IF($F4153="BAJA",$D4153*0.92,
IF($F4153="LIQUIDAR",_xlfn.XLOOKUP(A4153,Rotación!$A:$A,Rotación!$O:$O,0,0,-1),"")))),"")</f>
        <v>16600000</v>
      </c>
      <c r="H4153" s="13">
        <f>IFERROR(IF($F4153="ALTA",$D4153*1,
IF($F4153="MEDIA",$D4153*0.97,
IF($F4153="BAJA",$D4153*0.9,
IF($F4153="LIQUIDAR",_xlfn.XLOOKUP(A4153,Rotación!$A:$A,Rotación!$O:$O,0,0,-1),"")))),"")</f>
        <v>16102000</v>
      </c>
      <c r="I4153" s="13">
        <f>IFERROR(IF($F4153="ALTA",$D4153*0.97,
IF($F4153="MEDIA",$D4153*0.94,
IF($F4153="BAJA",$D4153*0.87,
IF($F4153="LIQUIDAR",_xlfn.XLOOKUP(A4153,Rotación!$A:$A,Rotación!$O:$O,0,0,-1),"")))),"")</f>
        <v>15604000</v>
      </c>
      <c r="J4153" s="13">
        <f>IFERROR(IF($F4153="ALTA",$D4153*0.94,
IF($F4153="MEDIA",$D4153*0.9,
IF($F4153="BAJA",$D4153*0.85,
IF($F4153="LIQUIDAR",_xlfn.XLOOKUP(A4153,Rotación!$A:$A,Rotación!$O:$O,0,0,-1),"")))),"")</f>
        <v>14940000</v>
      </c>
      <c r="K4153" s="13" t="str">
        <f>_xlfn.XLOOKUP(A4153,Rotación!$A:$A,Rotación!$P:$P,"",0,-1)</f>
        <v/>
      </c>
      <c r="L4153" s="25" t="e">
        <f t="shared" si="260"/>
        <v>#VALUE!</v>
      </c>
      <c r="M4153" s="26">
        <f t="shared" si="261"/>
        <v>0.84337349397590367</v>
      </c>
    </row>
    <row r="4154" spans="1:13" x14ac:dyDescent="0.3">
      <c r="A4154" t="s">
        <v>12380</v>
      </c>
      <c r="B4154" t="s">
        <v>313</v>
      </c>
      <c r="C4154" t="s">
        <v>313</v>
      </c>
      <c r="D4154">
        <v>9200000</v>
      </c>
      <c r="E4154">
        <v>7600000</v>
      </c>
      <c r="F4154" t="s">
        <v>5390</v>
      </c>
      <c r="G4154" s="13">
        <f>IFERROR(IF($F4154="ALTA",$D4154*1.03,
IF($F4154="MEDIA",$D4154*1,
IF($F4154="BAJA",$D4154*0.92,
IF($F4154="LIQUIDAR",_xlfn.XLOOKUP(A4154,Rotación!$A:$A,Rotación!$O:$O,0,0,-1),"")))),"")</f>
        <v>9476000</v>
      </c>
      <c r="H4154" s="13">
        <f>IFERROR(IF($F4154="ALTA",$D4154*1,
IF($F4154="MEDIA",$D4154*0.97,
IF($F4154="BAJA",$D4154*0.9,
IF($F4154="LIQUIDAR",_xlfn.XLOOKUP(A4154,Rotación!$A:$A,Rotación!$O:$O,0,0,-1),"")))),"")</f>
        <v>9200000</v>
      </c>
      <c r="I4154" s="13">
        <f>IFERROR(IF($F4154="ALTA",$D4154*0.97,
IF($F4154="MEDIA",$D4154*0.94,
IF($F4154="BAJA",$D4154*0.87,
IF($F4154="LIQUIDAR",_xlfn.XLOOKUP(A4154,Rotación!$A:$A,Rotación!$O:$O,0,0,-1),"")))),"")</f>
        <v>8924000</v>
      </c>
      <c r="J4154" s="13">
        <f>IFERROR(IF($F4154="ALTA",$D4154*0.94,
IF($F4154="MEDIA",$D4154*0.9,
IF($F4154="BAJA",$D4154*0.85,
IF($F4154="LIQUIDAR",_xlfn.XLOOKUP(A4154,Rotación!$A:$A,Rotación!$O:$O,0,0,-1),"")))),"")</f>
        <v>8648000</v>
      </c>
      <c r="K4154" s="13" t="str">
        <f>_xlfn.XLOOKUP(A4154,Rotación!$A:$A,Rotación!$P:$P,"",0,-1)</f>
        <v/>
      </c>
      <c r="L4154" s="25" t="e">
        <f t="shared" si="260"/>
        <v>#VALUE!</v>
      </c>
      <c r="M4154" s="26">
        <f t="shared" si="261"/>
        <v>0.82608695652173914</v>
      </c>
    </row>
    <row r="4155" spans="1:13" x14ac:dyDescent="0.3">
      <c r="A4155" t="s">
        <v>12302</v>
      </c>
      <c r="B4155" t="s">
        <v>313</v>
      </c>
      <c r="C4155" t="s">
        <v>313</v>
      </c>
      <c r="D4155">
        <v>16700000</v>
      </c>
      <c r="E4155">
        <v>13000000</v>
      </c>
      <c r="F4155" t="s">
        <v>5391</v>
      </c>
      <c r="G4155" s="13">
        <f>IFERROR(IF($F4155="ALTA",$D4155*1.03,
IF($F4155="MEDIA",$D4155*1,
IF($F4155="BAJA",$D4155*0.92,
IF($F4155="LIQUIDAR",_xlfn.XLOOKUP(A4155,Rotación!$A:$A,Rotación!$O:$O,0,0,-1),"")))),"")</f>
        <v>15364000</v>
      </c>
      <c r="H4155" s="13">
        <f>IFERROR(IF($F4155="ALTA",$D4155*1,
IF($F4155="MEDIA",$D4155*0.97,
IF($F4155="BAJA",$D4155*0.9,
IF($F4155="LIQUIDAR",_xlfn.XLOOKUP(A4155,Rotación!$A:$A,Rotación!$O:$O,0,0,-1),"")))),"")</f>
        <v>15030000</v>
      </c>
      <c r="I4155" s="13">
        <f>IFERROR(IF($F4155="ALTA",$D4155*0.97,
IF($F4155="MEDIA",$D4155*0.94,
IF($F4155="BAJA",$D4155*0.87,
IF($F4155="LIQUIDAR",_xlfn.XLOOKUP(A4155,Rotación!$A:$A,Rotación!$O:$O,0,0,-1),"")))),"")</f>
        <v>14529000</v>
      </c>
      <c r="J4155" s="13">
        <f>IFERROR(IF($F4155="ALTA",$D4155*0.94,
IF($F4155="MEDIA",$D4155*0.9,
IF($F4155="BAJA",$D4155*0.85,
IF($F4155="LIQUIDAR",_xlfn.XLOOKUP(A4155,Rotación!$A:$A,Rotación!$O:$O,0,0,-1),"")))),"")</f>
        <v>14195000</v>
      </c>
      <c r="K4155" s="13" t="str">
        <f>_xlfn.XLOOKUP(A4155,Rotación!$A:$A,Rotación!$P:$P,"",0,-1)</f>
        <v/>
      </c>
      <c r="L4155" s="25" t="e">
        <f t="shared" si="260"/>
        <v>#VALUE!</v>
      </c>
      <c r="M4155" s="26">
        <f t="shared" si="261"/>
        <v>0.77844311377245512</v>
      </c>
    </row>
    <row r="4156" spans="1:13" x14ac:dyDescent="0.3">
      <c r="A4156" t="s">
        <v>11643</v>
      </c>
      <c r="B4156" t="s">
        <v>313</v>
      </c>
      <c r="C4156" t="s">
        <v>313</v>
      </c>
      <c r="D4156">
        <v>13200000</v>
      </c>
      <c r="E4156">
        <v>10300000</v>
      </c>
      <c r="F4156" t="s">
        <v>5391</v>
      </c>
      <c r="G4156" s="13">
        <f>IFERROR(IF($F4156="ALTA",$D4156*1.03,
IF($F4156="MEDIA",$D4156*1,
IF($F4156="BAJA",$D4156*0.92,
IF($F4156="LIQUIDAR",_xlfn.XLOOKUP(A4156,Rotación!$A:$A,Rotación!$O:$O,0,0,-1),"")))),"")</f>
        <v>12144000</v>
      </c>
      <c r="H4156" s="13">
        <f>IFERROR(IF($F4156="ALTA",$D4156*1,
IF($F4156="MEDIA",$D4156*0.97,
IF($F4156="BAJA",$D4156*0.9,
IF($F4156="LIQUIDAR",_xlfn.XLOOKUP(A4156,Rotación!$A:$A,Rotación!$O:$O,0,0,-1),"")))),"")</f>
        <v>11880000</v>
      </c>
      <c r="I4156" s="13">
        <f>IFERROR(IF($F4156="ALTA",$D4156*0.97,
IF($F4156="MEDIA",$D4156*0.94,
IF($F4156="BAJA",$D4156*0.87,
IF($F4156="LIQUIDAR",_xlfn.XLOOKUP(A4156,Rotación!$A:$A,Rotación!$O:$O,0,0,-1),"")))),"")</f>
        <v>11484000</v>
      </c>
      <c r="J4156" s="13">
        <f>IFERROR(IF($F4156="ALTA",$D4156*0.94,
IF($F4156="MEDIA",$D4156*0.9,
IF($F4156="BAJA",$D4156*0.85,
IF($F4156="LIQUIDAR",_xlfn.XLOOKUP(A4156,Rotación!$A:$A,Rotación!$O:$O,0,0,-1),"")))),"")</f>
        <v>11220000</v>
      </c>
      <c r="K4156" s="13">
        <f>_xlfn.XLOOKUP(A4156,Rotación!$A:$A,Rotación!$P:$P,"",0,-1)</f>
        <v>11990000</v>
      </c>
      <c r="L4156" s="25">
        <f t="shared" si="260"/>
        <v>-1210000</v>
      </c>
      <c r="M4156" s="26">
        <f t="shared" si="261"/>
        <v>0.78030303030303028</v>
      </c>
    </row>
    <row r="4157" spans="1:13" x14ac:dyDescent="0.3">
      <c r="A4157" t="s">
        <v>1560</v>
      </c>
      <c r="B4157" t="s">
        <v>313</v>
      </c>
      <c r="C4157" t="s">
        <v>313</v>
      </c>
      <c r="D4157">
        <v>20300000</v>
      </c>
      <c r="E4157">
        <v>15000000</v>
      </c>
      <c r="F4157" t="s">
        <v>5391</v>
      </c>
      <c r="G4157" s="13">
        <f>IFERROR(IF($F4157="ALTA",$D4157*1.03,
IF($F4157="MEDIA",$D4157*1,
IF($F4157="BAJA",$D4157*0.92,
IF($F4157="LIQUIDAR",_xlfn.XLOOKUP(A4157,Rotación!$A:$A,Rotación!$O:$O,0,0,-1),"")))),"")</f>
        <v>18676000</v>
      </c>
      <c r="H4157" s="13">
        <f>IFERROR(IF($F4157="ALTA",$D4157*1,
IF($F4157="MEDIA",$D4157*0.97,
IF($F4157="BAJA",$D4157*0.9,
IF($F4157="LIQUIDAR",_xlfn.XLOOKUP(A4157,Rotación!$A:$A,Rotación!$O:$O,0,0,-1),"")))),"")</f>
        <v>18270000</v>
      </c>
      <c r="I4157" s="13">
        <f>IFERROR(IF($F4157="ALTA",$D4157*0.97,
IF($F4157="MEDIA",$D4157*0.94,
IF($F4157="BAJA",$D4157*0.87,
IF($F4157="LIQUIDAR",_xlfn.XLOOKUP(A4157,Rotación!$A:$A,Rotación!$O:$O,0,0,-1),"")))),"")</f>
        <v>17661000</v>
      </c>
      <c r="J4157" s="13">
        <f>IFERROR(IF($F4157="ALTA",$D4157*0.94,
IF($F4157="MEDIA",$D4157*0.9,
IF($F4157="BAJA",$D4157*0.85,
IF($F4157="LIQUIDAR",_xlfn.XLOOKUP(A4157,Rotación!$A:$A,Rotación!$O:$O,0,0,-1),"")))),"")</f>
        <v>17255000</v>
      </c>
      <c r="K4157" s="13" t="str">
        <f>_xlfn.XLOOKUP(A4157,Rotación!$A:$A,Rotación!$P:$P,"",0,-1)</f>
        <v/>
      </c>
      <c r="L4157" s="25" t="e">
        <f t="shared" si="260"/>
        <v>#VALUE!</v>
      </c>
      <c r="M4157" s="26">
        <f t="shared" si="261"/>
        <v>0.73891625615763545</v>
      </c>
    </row>
    <row r="4158" spans="1:13" x14ac:dyDescent="0.3">
      <c r="A4158" t="s">
        <v>11641</v>
      </c>
      <c r="B4158" t="s">
        <v>313</v>
      </c>
      <c r="C4158" t="s">
        <v>313</v>
      </c>
      <c r="D4158">
        <v>18800000</v>
      </c>
      <c r="E4158">
        <v>15000000</v>
      </c>
      <c r="F4158" t="s">
        <v>5391</v>
      </c>
      <c r="G4158" s="13">
        <f>IFERROR(IF($F4158="ALTA",$D4158*1.03,
IF($F4158="MEDIA",$D4158*1,
IF($F4158="BAJA",$D4158*0.92,
IF($F4158="LIQUIDAR",_xlfn.XLOOKUP(A4158,Rotación!$A:$A,Rotación!$O:$O,0,0,-1),"")))),"")</f>
        <v>17296000</v>
      </c>
      <c r="H4158" s="13">
        <f>IFERROR(IF($F4158="ALTA",$D4158*1,
IF($F4158="MEDIA",$D4158*0.97,
IF($F4158="BAJA",$D4158*0.9,
IF($F4158="LIQUIDAR",_xlfn.XLOOKUP(A4158,Rotación!$A:$A,Rotación!$O:$O,0,0,-1),"")))),"")</f>
        <v>16920000</v>
      </c>
      <c r="I4158" s="13">
        <f>IFERROR(IF($F4158="ALTA",$D4158*0.97,
IF($F4158="MEDIA",$D4158*0.94,
IF($F4158="BAJA",$D4158*0.87,
IF($F4158="LIQUIDAR",_xlfn.XLOOKUP(A4158,Rotación!$A:$A,Rotación!$O:$O,0,0,-1),"")))),"")</f>
        <v>16356000</v>
      </c>
      <c r="J4158" s="13">
        <f>IFERROR(IF($F4158="ALTA",$D4158*0.94,
IF($F4158="MEDIA",$D4158*0.9,
IF($F4158="BAJA",$D4158*0.85,
IF($F4158="LIQUIDAR",_xlfn.XLOOKUP(A4158,Rotación!$A:$A,Rotación!$O:$O,0,0,-1),"")))),"")</f>
        <v>15980000</v>
      </c>
      <c r="K4158" s="13" t="str">
        <f>_xlfn.XLOOKUP(A4158,Rotación!$A:$A,Rotación!$P:$P,"",0,-1)</f>
        <v/>
      </c>
      <c r="L4158" s="25" t="e">
        <f t="shared" si="260"/>
        <v>#VALUE!</v>
      </c>
      <c r="M4158" s="26">
        <f t="shared" si="261"/>
        <v>0.7978723404255319</v>
      </c>
    </row>
    <row r="4159" spans="1:13" x14ac:dyDescent="0.3">
      <c r="A4159" t="s">
        <v>3460</v>
      </c>
      <c r="B4159" t="s">
        <v>313</v>
      </c>
      <c r="C4159" t="s">
        <v>313</v>
      </c>
      <c r="D4159">
        <v>10300000</v>
      </c>
      <c r="E4159">
        <v>8300000</v>
      </c>
      <c r="F4159" t="s">
        <v>4033</v>
      </c>
      <c r="G4159" s="13">
        <f>IFERROR(IF($F4159="ALTA",$D4159*1.03,
IF($F4159="MEDIA",$D4159*1,
IF($F4159="BAJA",$D4159*0.92,
IF($F4159="LIQUIDAR",_xlfn.XLOOKUP(A4159,Rotación!$A:$A,Rotación!$O:$O,0,0,-1),"")))),"")</f>
        <v>10300000</v>
      </c>
      <c r="H4159" s="13">
        <f>IFERROR(IF($F4159="ALTA",$D4159*1,
IF($F4159="MEDIA",$D4159*0.97,
IF($F4159="BAJA",$D4159*0.9,
IF($F4159="LIQUIDAR",_xlfn.XLOOKUP(A4159,Rotación!$A:$A,Rotación!$O:$O,0,0,-1),"")))),"")</f>
        <v>9991000</v>
      </c>
      <c r="I4159" s="13">
        <f>IFERROR(IF($F4159="ALTA",$D4159*0.97,
IF($F4159="MEDIA",$D4159*0.94,
IF($F4159="BAJA",$D4159*0.87,
IF($F4159="LIQUIDAR",_xlfn.XLOOKUP(A4159,Rotación!$A:$A,Rotación!$O:$O,0,0,-1),"")))),"")</f>
        <v>9682000</v>
      </c>
      <c r="J4159" s="13">
        <f>IFERROR(IF($F4159="ALTA",$D4159*0.94,
IF($F4159="MEDIA",$D4159*0.9,
IF($F4159="BAJA",$D4159*0.85,
IF($F4159="LIQUIDAR",_xlfn.XLOOKUP(A4159,Rotación!$A:$A,Rotación!$O:$O,0,0,-1),"")))),"")</f>
        <v>9270000</v>
      </c>
      <c r="K4159" s="13">
        <f>_xlfn.XLOOKUP(A4159,Rotación!$A:$A,Rotación!$P:$P,"",0,-1)</f>
        <v>9490000</v>
      </c>
      <c r="L4159" s="25">
        <f t="shared" si="260"/>
        <v>-810000</v>
      </c>
      <c r="M4159" s="26">
        <f t="shared" si="261"/>
        <v>0.80582524271844658</v>
      </c>
    </row>
    <row r="4160" spans="1:13" x14ac:dyDescent="0.3">
      <c r="A4160" t="s">
        <v>11632</v>
      </c>
      <c r="B4160" t="s">
        <v>313</v>
      </c>
      <c r="C4160" t="s">
        <v>313</v>
      </c>
      <c r="D4160">
        <v>7300000</v>
      </c>
      <c r="E4160">
        <v>5700000</v>
      </c>
      <c r="F4160" t="s">
        <v>4033</v>
      </c>
      <c r="G4160" s="13">
        <f>IFERROR(IF($F4160="ALTA",$D4160*1.03,
IF($F4160="MEDIA",$D4160*1,
IF($F4160="BAJA",$D4160*0.92,
IF($F4160="LIQUIDAR",_xlfn.XLOOKUP(A4160,Rotación!$A:$A,Rotación!$O:$O,0,0,-1),"")))),"")</f>
        <v>7300000</v>
      </c>
      <c r="H4160" s="13">
        <f>IFERROR(IF($F4160="ALTA",$D4160*1,
IF($F4160="MEDIA",$D4160*0.97,
IF($F4160="BAJA",$D4160*0.9,
IF($F4160="LIQUIDAR",_xlfn.XLOOKUP(A4160,Rotación!$A:$A,Rotación!$O:$O,0,0,-1),"")))),"")</f>
        <v>7081000</v>
      </c>
      <c r="I4160" s="13">
        <f>IFERROR(IF($F4160="ALTA",$D4160*0.97,
IF($F4160="MEDIA",$D4160*0.94,
IF($F4160="BAJA",$D4160*0.87,
IF($F4160="LIQUIDAR",_xlfn.XLOOKUP(A4160,Rotación!$A:$A,Rotación!$O:$O,0,0,-1),"")))),"")</f>
        <v>6862000</v>
      </c>
      <c r="J4160" s="13">
        <f>IFERROR(IF($F4160="ALTA",$D4160*0.94,
IF($F4160="MEDIA",$D4160*0.9,
IF($F4160="BAJA",$D4160*0.85,
IF($F4160="LIQUIDAR",_xlfn.XLOOKUP(A4160,Rotación!$A:$A,Rotación!$O:$O,0,0,-1),"")))),"")</f>
        <v>6570000</v>
      </c>
      <c r="K4160" s="13">
        <f>_xlfn.XLOOKUP(A4160,Rotación!$A:$A,Rotación!$P:$P,"",0,-1)</f>
        <v>7490000</v>
      </c>
      <c r="L4160" s="25">
        <f t="shared" si="260"/>
        <v>190000</v>
      </c>
      <c r="M4160" s="26">
        <f t="shared" si="261"/>
        <v>0.78082191780821919</v>
      </c>
    </row>
    <row r="4161" spans="1:13" x14ac:dyDescent="0.3">
      <c r="A4161" t="s">
        <v>5998</v>
      </c>
      <c r="B4161" t="s">
        <v>313</v>
      </c>
      <c r="C4161" t="s">
        <v>313</v>
      </c>
      <c r="D4161">
        <v>16100000</v>
      </c>
      <c r="E4161">
        <v>12700000</v>
      </c>
      <c r="F4161" t="s">
        <v>5391</v>
      </c>
      <c r="G4161" s="13">
        <f>IFERROR(IF($F4161="ALTA",$D4161*1.03,
IF($F4161="MEDIA",$D4161*1,
IF($F4161="BAJA",$D4161*0.92,
IF($F4161="LIQUIDAR",_xlfn.XLOOKUP(A4161,Rotación!$A:$A,Rotación!$O:$O,0,0,-1),"")))),"")</f>
        <v>14812000</v>
      </c>
      <c r="H4161" s="13">
        <f>IFERROR(IF($F4161="ALTA",$D4161*1,
IF($F4161="MEDIA",$D4161*0.97,
IF($F4161="BAJA",$D4161*0.9,
IF($F4161="LIQUIDAR",_xlfn.XLOOKUP(A4161,Rotación!$A:$A,Rotación!$O:$O,0,0,-1),"")))),"")</f>
        <v>14490000</v>
      </c>
      <c r="I4161" s="13">
        <f>IFERROR(IF($F4161="ALTA",$D4161*0.97,
IF($F4161="MEDIA",$D4161*0.94,
IF($F4161="BAJA",$D4161*0.87,
IF($F4161="LIQUIDAR",_xlfn.XLOOKUP(A4161,Rotación!$A:$A,Rotación!$O:$O,0,0,-1),"")))),"")</f>
        <v>14007000</v>
      </c>
      <c r="J4161" s="13">
        <f>IFERROR(IF($F4161="ALTA",$D4161*0.94,
IF($F4161="MEDIA",$D4161*0.9,
IF($F4161="BAJA",$D4161*0.85,
IF($F4161="LIQUIDAR",_xlfn.XLOOKUP(A4161,Rotación!$A:$A,Rotación!$O:$O,0,0,-1),"")))),"")</f>
        <v>13685000</v>
      </c>
      <c r="K4161" s="13" t="str">
        <f>_xlfn.XLOOKUP(A4161,Rotación!$A:$A,Rotación!$P:$P,"",0,-1)</f>
        <v/>
      </c>
      <c r="L4161" s="25" t="e">
        <f t="shared" si="260"/>
        <v>#VALUE!</v>
      </c>
      <c r="M4161" s="26">
        <f t="shared" si="261"/>
        <v>0.78881987577639756</v>
      </c>
    </row>
    <row r="4162" spans="1:13" x14ac:dyDescent="0.3">
      <c r="A4162" t="s">
        <v>12274</v>
      </c>
      <c r="B4162" t="s">
        <v>313</v>
      </c>
      <c r="C4162" t="s">
        <v>313</v>
      </c>
      <c r="D4162">
        <v>17600000</v>
      </c>
      <c r="E4162">
        <v>14200000</v>
      </c>
      <c r="F4162" t="s">
        <v>5391</v>
      </c>
      <c r="G4162" s="13">
        <f>IFERROR(IF($F4162="ALTA",$D4162*1.03,
IF($F4162="MEDIA",$D4162*1,
IF($F4162="BAJA",$D4162*0.92,
IF($F4162="LIQUIDAR",_xlfn.XLOOKUP(A4162,Rotación!$A:$A,Rotación!$O:$O,0,0,-1),"")))),"")</f>
        <v>16192000</v>
      </c>
      <c r="H4162" s="13">
        <f>IFERROR(IF($F4162="ALTA",$D4162*1,
IF($F4162="MEDIA",$D4162*0.97,
IF($F4162="BAJA",$D4162*0.9,
IF($F4162="LIQUIDAR",_xlfn.XLOOKUP(A4162,Rotación!$A:$A,Rotación!$O:$O,0,0,-1),"")))),"")</f>
        <v>15840000</v>
      </c>
      <c r="I4162" s="13">
        <f>IFERROR(IF($F4162="ALTA",$D4162*0.97,
IF($F4162="MEDIA",$D4162*0.94,
IF($F4162="BAJA",$D4162*0.87,
IF($F4162="LIQUIDAR",_xlfn.XLOOKUP(A4162,Rotación!$A:$A,Rotación!$O:$O,0,0,-1),"")))),"")</f>
        <v>15312000</v>
      </c>
      <c r="J4162" s="13">
        <f>IFERROR(IF($F4162="ALTA",$D4162*0.94,
IF($F4162="MEDIA",$D4162*0.9,
IF($F4162="BAJA",$D4162*0.85,
IF($F4162="LIQUIDAR",_xlfn.XLOOKUP(A4162,Rotación!$A:$A,Rotación!$O:$O,0,0,-1),"")))),"")</f>
        <v>14960000</v>
      </c>
      <c r="K4162" s="13" t="str">
        <f>_xlfn.XLOOKUP(A4162,Rotación!$A:$A,Rotación!$P:$P,"",0,-1)</f>
        <v/>
      </c>
      <c r="L4162" s="25" t="e">
        <f t="shared" si="260"/>
        <v>#VALUE!</v>
      </c>
      <c r="M4162" s="26">
        <f t="shared" si="261"/>
        <v>0.80681818181818177</v>
      </c>
    </row>
    <row r="4163" spans="1:13" x14ac:dyDescent="0.3">
      <c r="A4163" t="s">
        <v>12222</v>
      </c>
      <c r="B4163" t="s">
        <v>313</v>
      </c>
      <c r="C4163" t="s">
        <v>313</v>
      </c>
      <c r="D4163">
        <v>13000000</v>
      </c>
      <c r="E4163">
        <v>10500000</v>
      </c>
      <c r="F4163" t="s">
        <v>5391</v>
      </c>
      <c r="G4163" s="13">
        <f>IFERROR(IF($F4163="ALTA",$D4163*1.03,
IF($F4163="MEDIA",$D4163*1,
IF($F4163="BAJA",$D4163*0.92,
IF($F4163="LIQUIDAR",_xlfn.XLOOKUP(A4163,Rotación!$A:$A,Rotación!$O:$O,0,0,-1),"")))),"")</f>
        <v>11960000</v>
      </c>
      <c r="H4163" s="13">
        <f>IFERROR(IF($F4163="ALTA",$D4163*1,
IF($F4163="MEDIA",$D4163*0.97,
IF($F4163="BAJA",$D4163*0.9,
IF($F4163="LIQUIDAR",_xlfn.XLOOKUP(A4163,Rotación!$A:$A,Rotación!$O:$O,0,0,-1),"")))),"")</f>
        <v>11700000</v>
      </c>
      <c r="I4163" s="13">
        <f>IFERROR(IF($F4163="ALTA",$D4163*0.97,
IF($F4163="MEDIA",$D4163*0.94,
IF($F4163="BAJA",$D4163*0.87,
IF($F4163="LIQUIDAR",_xlfn.XLOOKUP(A4163,Rotación!$A:$A,Rotación!$O:$O,0,0,-1),"")))),"")</f>
        <v>11310000</v>
      </c>
      <c r="J4163" s="13">
        <f>IFERROR(IF($F4163="ALTA",$D4163*0.94,
IF($F4163="MEDIA",$D4163*0.9,
IF($F4163="BAJA",$D4163*0.85,
IF($F4163="LIQUIDAR",_xlfn.XLOOKUP(A4163,Rotación!$A:$A,Rotación!$O:$O,0,0,-1),"")))),"")</f>
        <v>11050000</v>
      </c>
      <c r="K4163" s="13" t="str">
        <f>_xlfn.XLOOKUP(A4163,Rotación!$A:$A,Rotación!$P:$P,"",0,-1)</f>
        <v/>
      </c>
      <c r="L4163" s="25" t="e">
        <f t="shared" si="260"/>
        <v>#VALUE!</v>
      </c>
      <c r="M4163" s="26">
        <f t="shared" si="261"/>
        <v>0.80769230769230771</v>
      </c>
    </row>
    <row r="4164" spans="1:13" x14ac:dyDescent="0.3">
      <c r="A4164" t="s">
        <v>12469</v>
      </c>
      <c r="B4164" t="s">
        <v>313</v>
      </c>
      <c r="C4164" t="s">
        <v>313</v>
      </c>
      <c r="D4164">
        <v>13500000</v>
      </c>
      <c r="E4164">
        <v>8800000</v>
      </c>
      <c r="F4164" t="s">
        <v>5391</v>
      </c>
      <c r="G4164" s="13">
        <f>IFERROR(IF($F4164="ALTA",$D4164*1.03,
IF($F4164="MEDIA",$D4164*1,
IF($F4164="BAJA",$D4164*0.92,
IF($F4164="LIQUIDAR",_xlfn.XLOOKUP(A4164,Rotación!$A:$A,Rotación!$O:$O,0,0,-1),"")))),"")</f>
        <v>12420000</v>
      </c>
      <c r="H4164" s="13">
        <f>IFERROR(IF($F4164="ALTA",$D4164*1,
IF($F4164="MEDIA",$D4164*0.97,
IF($F4164="BAJA",$D4164*0.9,
IF($F4164="LIQUIDAR",_xlfn.XLOOKUP(A4164,Rotación!$A:$A,Rotación!$O:$O,0,0,-1),"")))),"")</f>
        <v>12150000</v>
      </c>
      <c r="I4164" s="13">
        <f>IFERROR(IF($F4164="ALTA",$D4164*0.97,
IF($F4164="MEDIA",$D4164*0.94,
IF($F4164="BAJA",$D4164*0.87,
IF($F4164="LIQUIDAR",_xlfn.XLOOKUP(A4164,Rotación!$A:$A,Rotación!$O:$O,0,0,-1),"")))),"")</f>
        <v>11745000</v>
      </c>
      <c r="J4164" s="13">
        <f>IFERROR(IF($F4164="ALTA",$D4164*0.94,
IF($F4164="MEDIA",$D4164*0.9,
IF($F4164="BAJA",$D4164*0.85,
IF($F4164="LIQUIDAR",_xlfn.XLOOKUP(A4164,Rotación!$A:$A,Rotación!$O:$O,0,0,-1),"")))),"")</f>
        <v>11475000</v>
      </c>
      <c r="K4164" s="13" t="str">
        <f>_xlfn.XLOOKUP(A4164,Rotación!$A:$A,Rotación!$P:$P,"",0,-1)</f>
        <v/>
      </c>
      <c r="L4164" s="25" t="e">
        <f t="shared" si="260"/>
        <v>#VALUE!</v>
      </c>
      <c r="M4164" s="26">
        <f t="shared" si="261"/>
        <v>0.6518518518518519</v>
      </c>
    </row>
    <row r="4165" spans="1:13" x14ac:dyDescent="0.3">
      <c r="A4165" t="s">
        <v>12443</v>
      </c>
      <c r="B4165" t="s">
        <v>313</v>
      </c>
      <c r="C4165" t="s">
        <v>313</v>
      </c>
      <c r="D4165">
        <v>11000000</v>
      </c>
      <c r="E4165">
        <v>9000000</v>
      </c>
      <c r="F4165" t="s">
        <v>5391</v>
      </c>
      <c r="G4165" s="13">
        <f>IFERROR(IF($F4165="ALTA",$D4165*1.03,
IF($F4165="MEDIA",$D4165*1,
IF($F4165="BAJA",$D4165*0.92,
IF($F4165="LIQUIDAR",_xlfn.XLOOKUP(A4165,Rotación!$A:$A,Rotación!$O:$O,0,0,-1),"")))),"")</f>
        <v>10120000</v>
      </c>
      <c r="H4165" s="13">
        <f>IFERROR(IF($F4165="ALTA",$D4165*1,
IF($F4165="MEDIA",$D4165*0.97,
IF($F4165="BAJA",$D4165*0.9,
IF($F4165="LIQUIDAR",_xlfn.XLOOKUP(A4165,Rotación!$A:$A,Rotación!$O:$O,0,0,-1),"")))),"")</f>
        <v>9900000</v>
      </c>
      <c r="I4165" s="13">
        <f>IFERROR(IF($F4165="ALTA",$D4165*0.97,
IF($F4165="MEDIA",$D4165*0.94,
IF($F4165="BAJA",$D4165*0.87,
IF($F4165="LIQUIDAR",_xlfn.XLOOKUP(A4165,Rotación!$A:$A,Rotación!$O:$O,0,0,-1),"")))),"")</f>
        <v>9570000</v>
      </c>
      <c r="J4165" s="13">
        <f>IFERROR(IF($F4165="ALTA",$D4165*0.94,
IF($F4165="MEDIA",$D4165*0.9,
IF($F4165="BAJA",$D4165*0.85,
IF($F4165="LIQUIDAR",_xlfn.XLOOKUP(A4165,Rotación!$A:$A,Rotación!$O:$O,0,0,-1),"")))),"")</f>
        <v>9350000</v>
      </c>
      <c r="K4165" s="13" t="str">
        <f>_xlfn.XLOOKUP(A4165,Rotación!$A:$A,Rotación!$P:$P,"",0,-1)</f>
        <v/>
      </c>
      <c r="L4165" s="25" t="e">
        <f t="shared" si="260"/>
        <v>#VALUE!</v>
      </c>
      <c r="M4165" s="26">
        <f t="shared" si="261"/>
        <v>0.81818181818181823</v>
      </c>
    </row>
    <row r="4166" spans="1:13" x14ac:dyDescent="0.3">
      <c r="A4166" t="s">
        <v>12655</v>
      </c>
      <c r="B4166" t="s">
        <v>313</v>
      </c>
      <c r="C4166" t="s">
        <v>313</v>
      </c>
      <c r="D4166">
        <v>25000000</v>
      </c>
      <c r="E4166">
        <v>20000000</v>
      </c>
      <c r="F4166" t="s">
        <v>5391</v>
      </c>
      <c r="G4166" s="13">
        <f>IFERROR(IF($F4166="ALTA",$D4166*1.03,
IF($F4166="MEDIA",$D4166*1,
IF($F4166="BAJA",$D4166*0.92,
IF($F4166="LIQUIDAR",_xlfn.XLOOKUP(A4166,Rotación!$A:$A,Rotación!$O:$O,0,0,-1),"")))),"")</f>
        <v>23000000</v>
      </c>
      <c r="H4166" s="13">
        <f>IFERROR(IF($F4166="ALTA",$D4166*1,
IF($F4166="MEDIA",$D4166*0.97,
IF($F4166="BAJA",$D4166*0.9,
IF($F4166="LIQUIDAR",_xlfn.XLOOKUP(A4166,Rotación!$A:$A,Rotación!$O:$O,0,0,-1),"")))),"")</f>
        <v>22500000</v>
      </c>
      <c r="I4166" s="13">
        <f>IFERROR(IF($F4166="ALTA",$D4166*0.97,
IF($F4166="MEDIA",$D4166*0.94,
IF($F4166="BAJA",$D4166*0.87,
IF($F4166="LIQUIDAR",_xlfn.XLOOKUP(A4166,Rotación!$A:$A,Rotación!$O:$O,0,0,-1),"")))),"")</f>
        <v>21750000</v>
      </c>
      <c r="J4166" s="13">
        <f>IFERROR(IF($F4166="ALTA",$D4166*0.94,
IF($F4166="MEDIA",$D4166*0.9,
IF($F4166="BAJA",$D4166*0.85,
IF($F4166="LIQUIDAR",_xlfn.XLOOKUP(A4166,Rotación!$A:$A,Rotación!$O:$O,0,0,-1),"")))),"")</f>
        <v>21250000</v>
      </c>
      <c r="K4166" s="13" t="str">
        <f>_xlfn.XLOOKUP(A4166,Rotación!$A:$A,Rotación!$P:$P,"",0,-1)</f>
        <v/>
      </c>
      <c r="L4166" s="25" t="e">
        <f t="shared" si="260"/>
        <v>#VALUE!</v>
      </c>
      <c r="M4166" s="26">
        <f t="shared" si="261"/>
        <v>0.8</v>
      </c>
    </row>
    <row r="4167" spans="1:13" x14ac:dyDescent="0.3">
      <c r="A4167" t="s">
        <v>12607</v>
      </c>
      <c r="B4167" t="s">
        <v>313</v>
      </c>
      <c r="C4167" t="s">
        <v>313</v>
      </c>
      <c r="D4167">
        <v>12300000</v>
      </c>
      <c r="E4167">
        <v>10000000</v>
      </c>
      <c r="F4167" t="s">
        <v>5391</v>
      </c>
      <c r="G4167" s="13">
        <f>IFERROR(IF($F4167="ALTA",$D4167*1.03,
IF($F4167="MEDIA",$D4167*1,
IF($F4167="BAJA",$D4167*0.92,
IF($F4167="LIQUIDAR",_xlfn.XLOOKUP(A4167,Rotación!$A:$A,Rotación!$O:$O,0,0,-1),"")))),"")</f>
        <v>11316000</v>
      </c>
      <c r="H4167" s="13">
        <f>IFERROR(IF($F4167="ALTA",$D4167*1,
IF($F4167="MEDIA",$D4167*0.97,
IF($F4167="BAJA",$D4167*0.9,
IF($F4167="LIQUIDAR",_xlfn.XLOOKUP(A4167,Rotación!$A:$A,Rotación!$O:$O,0,0,-1),"")))),"")</f>
        <v>11070000</v>
      </c>
      <c r="I4167" s="13">
        <f>IFERROR(IF($F4167="ALTA",$D4167*0.97,
IF($F4167="MEDIA",$D4167*0.94,
IF($F4167="BAJA",$D4167*0.87,
IF($F4167="LIQUIDAR",_xlfn.XLOOKUP(A4167,Rotación!$A:$A,Rotación!$O:$O,0,0,-1),"")))),"")</f>
        <v>10701000</v>
      </c>
      <c r="J4167" s="13">
        <f>IFERROR(IF($F4167="ALTA",$D4167*0.94,
IF($F4167="MEDIA",$D4167*0.9,
IF($F4167="BAJA",$D4167*0.85,
IF($F4167="LIQUIDAR",_xlfn.XLOOKUP(A4167,Rotación!$A:$A,Rotación!$O:$O,0,0,-1),"")))),"")</f>
        <v>10455000</v>
      </c>
      <c r="K4167" s="13" t="str">
        <f>_xlfn.XLOOKUP(A4167,Rotación!$A:$A,Rotación!$P:$P,"",0,-1)</f>
        <v/>
      </c>
      <c r="L4167" s="25" t="e">
        <f t="shared" si="260"/>
        <v>#VALUE!</v>
      </c>
      <c r="M4167" s="26">
        <f t="shared" si="261"/>
        <v>0.81300813008130079</v>
      </c>
    </row>
    <row r="4168" spans="1:13" x14ac:dyDescent="0.3">
      <c r="A4168" t="s">
        <v>12685</v>
      </c>
      <c r="B4168" t="s">
        <v>313</v>
      </c>
      <c r="C4168" t="s">
        <v>313</v>
      </c>
      <c r="D4168">
        <v>17300000</v>
      </c>
      <c r="E4168">
        <v>13500000</v>
      </c>
      <c r="F4168" t="s">
        <v>5391</v>
      </c>
      <c r="G4168" s="13">
        <f>IFERROR(IF($F4168="ALTA",$D4168*1.03,
IF($F4168="MEDIA",$D4168*1,
IF($F4168="BAJA",$D4168*0.92,
IF($F4168="LIQUIDAR",_xlfn.XLOOKUP(A4168,Rotación!$A:$A,Rotación!$O:$O,0,0,-1),"")))),"")</f>
        <v>15916000</v>
      </c>
      <c r="H4168" s="13">
        <f>IFERROR(IF($F4168="ALTA",$D4168*1,
IF($F4168="MEDIA",$D4168*0.97,
IF($F4168="BAJA",$D4168*0.9,
IF($F4168="LIQUIDAR",_xlfn.XLOOKUP(A4168,Rotación!$A:$A,Rotación!$O:$O,0,0,-1),"")))),"")</f>
        <v>15570000</v>
      </c>
      <c r="I4168" s="13">
        <f>IFERROR(IF($F4168="ALTA",$D4168*0.97,
IF($F4168="MEDIA",$D4168*0.94,
IF($F4168="BAJA",$D4168*0.87,
IF($F4168="LIQUIDAR",_xlfn.XLOOKUP(A4168,Rotación!$A:$A,Rotación!$O:$O,0,0,-1),"")))),"")</f>
        <v>15051000</v>
      </c>
      <c r="J4168" s="13">
        <f>IFERROR(IF($F4168="ALTA",$D4168*0.94,
IF($F4168="MEDIA",$D4168*0.9,
IF($F4168="BAJA",$D4168*0.85,
IF($F4168="LIQUIDAR",_xlfn.XLOOKUP(A4168,Rotación!$A:$A,Rotación!$O:$O,0,0,-1),"")))),"")</f>
        <v>14705000</v>
      </c>
      <c r="K4168" s="13" t="str">
        <f>_xlfn.XLOOKUP(A4168,Rotación!$A:$A,Rotación!$P:$P,"",0,-1)</f>
        <v/>
      </c>
      <c r="L4168" s="25" t="e">
        <f t="shared" si="260"/>
        <v>#VALUE!</v>
      </c>
      <c r="M4168" s="26">
        <f t="shared" si="261"/>
        <v>0.78034682080924855</v>
      </c>
    </row>
    <row r="4169" spans="1:13" x14ac:dyDescent="0.3">
      <c r="A4169" t="s">
        <v>1399</v>
      </c>
      <c r="B4169" t="s">
        <v>313</v>
      </c>
      <c r="C4169" t="s">
        <v>313</v>
      </c>
      <c r="D4169">
        <v>12200000</v>
      </c>
      <c r="E4169">
        <v>9600000</v>
      </c>
      <c r="F4169" t="s">
        <v>4033</v>
      </c>
      <c r="G4169" s="13">
        <f>IFERROR(IF($F4169="ALTA",$D4169*1.03,
IF($F4169="MEDIA",$D4169*1,
IF($F4169="BAJA",$D4169*0.92,
IF($F4169="LIQUIDAR",_xlfn.XLOOKUP(A4169,Rotación!$A:$A,Rotación!$O:$O,0,0,-1),"")))),"")</f>
        <v>12200000</v>
      </c>
      <c r="H4169" s="13">
        <f>IFERROR(IF($F4169="ALTA",$D4169*1,
IF($F4169="MEDIA",$D4169*0.97,
IF($F4169="BAJA",$D4169*0.9,
IF($F4169="LIQUIDAR",_xlfn.XLOOKUP(A4169,Rotación!$A:$A,Rotación!$O:$O,0,0,-1),"")))),"")</f>
        <v>11834000</v>
      </c>
      <c r="I4169" s="13">
        <f>IFERROR(IF($F4169="ALTA",$D4169*0.97,
IF($F4169="MEDIA",$D4169*0.94,
IF($F4169="BAJA",$D4169*0.87,
IF($F4169="LIQUIDAR",_xlfn.XLOOKUP(A4169,Rotación!$A:$A,Rotación!$O:$O,0,0,-1),"")))),"")</f>
        <v>11468000</v>
      </c>
      <c r="J4169" s="13">
        <f>IFERROR(IF($F4169="ALTA",$D4169*0.94,
IF($F4169="MEDIA",$D4169*0.9,
IF($F4169="BAJA",$D4169*0.85,
IF($F4169="LIQUIDAR",_xlfn.XLOOKUP(A4169,Rotación!$A:$A,Rotación!$O:$O,0,0,-1),"")))),"")</f>
        <v>10980000</v>
      </c>
      <c r="K4169" s="13">
        <f>_xlfn.XLOOKUP(A4169,Rotación!$A:$A,Rotación!$P:$P,"",0,-1)</f>
        <v>11990000</v>
      </c>
      <c r="L4169" s="25">
        <f t="shared" si="260"/>
        <v>-210000</v>
      </c>
      <c r="M4169" s="26">
        <f t="shared" si="261"/>
        <v>0.78688524590163933</v>
      </c>
    </row>
    <row r="4170" spans="1:13" x14ac:dyDescent="0.3">
      <c r="A4170" t="s">
        <v>12667</v>
      </c>
      <c r="B4170" t="s">
        <v>313</v>
      </c>
      <c r="C4170" t="s">
        <v>313</v>
      </c>
      <c r="D4170">
        <v>14600000</v>
      </c>
      <c r="E4170">
        <v>11200000</v>
      </c>
      <c r="F4170" t="s">
        <v>4033</v>
      </c>
      <c r="G4170" s="13">
        <f>IFERROR(IF($F4170="ALTA",$D4170*1.03,
IF($F4170="MEDIA",$D4170*1,
IF($F4170="BAJA",$D4170*0.92,
IF($F4170="LIQUIDAR",_xlfn.XLOOKUP(A4170,Rotación!$A:$A,Rotación!$O:$O,0,0,-1),"")))),"")</f>
        <v>14600000</v>
      </c>
      <c r="H4170" s="13">
        <f>IFERROR(IF($F4170="ALTA",$D4170*1,
IF($F4170="MEDIA",$D4170*0.97,
IF($F4170="BAJA",$D4170*0.9,
IF($F4170="LIQUIDAR",_xlfn.XLOOKUP(A4170,Rotación!$A:$A,Rotación!$O:$O,0,0,-1),"")))),"")</f>
        <v>14162000</v>
      </c>
      <c r="I4170" s="13">
        <f>IFERROR(IF($F4170="ALTA",$D4170*0.97,
IF($F4170="MEDIA",$D4170*0.94,
IF($F4170="BAJA",$D4170*0.87,
IF($F4170="LIQUIDAR",_xlfn.XLOOKUP(A4170,Rotación!$A:$A,Rotación!$O:$O,0,0,-1),"")))),"")</f>
        <v>13724000</v>
      </c>
      <c r="J4170" s="13">
        <f>IFERROR(IF($F4170="ALTA",$D4170*0.94,
IF($F4170="MEDIA",$D4170*0.9,
IF($F4170="BAJA",$D4170*0.85,
IF($F4170="LIQUIDAR",_xlfn.XLOOKUP(A4170,Rotación!$A:$A,Rotación!$O:$O,0,0,-1),"")))),"")</f>
        <v>13140000</v>
      </c>
      <c r="K4170" s="13" t="str">
        <f>_xlfn.XLOOKUP(A4170,Rotación!$A:$A,Rotación!$P:$P,"",0,-1)</f>
        <v/>
      </c>
      <c r="L4170" s="25" t="e">
        <f t="shared" si="260"/>
        <v>#VALUE!</v>
      </c>
      <c r="M4170" s="26">
        <f t="shared" si="261"/>
        <v>0.76712328767123283</v>
      </c>
    </row>
    <row r="4171" spans="1:13" x14ac:dyDescent="0.3">
      <c r="A4171" t="s">
        <v>13479</v>
      </c>
      <c r="B4171" t="s">
        <v>313</v>
      </c>
      <c r="C4171" t="s">
        <v>313</v>
      </c>
      <c r="D4171">
        <v>14600000</v>
      </c>
      <c r="E4171">
        <v>9000000</v>
      </c>
      <c r="F4171" t="s">
        <v>4033</v>
      </c>
      <c r="G4171" s="13">
        <f>IFERROR(IF($F4171="ALTA",$D4171*1.03,
IF($F4171="MEDIA",$D4171*1,
IF($F4171="BAJA",$D4171*0.92,
IF($F4171="LIQUIDAR",_xlfn.XLOOKUP(A4171,Rotación!$A:$A,Rotación!$O:$O,0,0,-1),"")))),"")</f>
        <v>14600000</v>
      </c>
      <c r="H4171" s="13">
        <f>IFERROR(IF($F4171="ALTA",$D4171*1,
IF($F4171="MEDIA",$D4171*0.97,
IF($F4171="BAJA",$D4171*0.9,
IF($F4171="LIQUIDAR",_xlfn.XLOOKUP(A4171,Rotación!$A:$A,Rotación!$O:$O,0,0,-1),"")))),"")</f>
        <v>14162000</v>
      </c>
      <c r="I4171" s="13">
        <f>IFERROR(IF($F4171="ALTA",$D4171*0.97,
IF($F4171="MEDIA",$D4171*0.94,
IF($F4171="BAJA",$D4171*0.87,
IF($F4171="LIQUIDAR",_xlfn.XLOOKUP(A4171,Rotación!$A:$A,Rotación!$O:$O,0,0,-1),"")))),"")</f>
        <v>13724000</v>
      </c>
      <c r="J4171" s="13">
        <f>IFERROR(IF($F4171="ALTA",$D4171*0.94,
IF($F4171="MEDIA",$D4171*0.9,
IF($F4171="BAJA",$D4171*0.85,
IF($F4171="LIQUIDAR",_xlfn.XLOOKUP(A4171,Rotación!$A:$A,Rotación!$O:$O,0,0,-1),"")))),"")</f>
        <v>13140000</v>
      </c>
      <c r="K4171" s="13" t="str">
        <f>_xlfn.XLOOKUP(A4171,Rotación!$A:$A,Rotación!$P:$P,"",0,-1)</f>
        <v/>
      </c>
      <c r="L4171" s="25" t="e">
        <f t="shared" si="260"/>
        <v>#VALUE!</v>
      </c>
      <c r="M4171" s="26">
        <f t="shared" si="261"/>
        <v>0.61643835616438358</v>
      </c>
    </row>
    <row r="4172" spans="1:13" x14ac:dyDescent="0.3">
      <c r="A4172" t="s">
        <v>12537</v>
      </c>
      <c r="B4172" t="s">
        <v>313</v>
      </c>
      <c r="C4172" t="s">
        <v>313</v>
      </c>
      <c r="D4172">
        <v>9900000</v>
      </c>
      <c r="E4172">
        <v>8200000</v>
      </c>
      <c r="F4172" t="s">
        <v>4033</v>
      </c>
      <c r="G4172" s="13">
        <f>IFERROR(IF($F4172="ALTA",$D4172*1.03,
IF($F4172="MEDIA",$D4172*1,
IF($F4172="BAJA",$D4172*0.92,
IF($F4172="LIQUIDAR",_xlfn.XLOOKUP(A4172,Rotación!$A:$A,Rotación!$O:$O,0,0,-1),"")))),"")</f>
        <v>9900000</v>
      </c>
      <c r="H4172" s="13">
        <f>IFERROR(IF($F4172="ALTA",$D4172*1,
IF($F4172="MEDIA",$D4172*0.97,
IF($F4172="BAJA",$D4172*0.9,
IF($F4172="LIQUIDAR",_xlfn.XLOOKUP(A4172,Rotación!$A:$A,Rotación!$O:$O,0,0,-1),"")))),"")</f>
        <v>9603000</v>
      </c>
      <c r="I4172" s="13">
        <f>IFERROR(IF($F4172="ALTA",$D4172*0.97,
IF($F4172="MEDIA",$D4172*0.94,
IF($F4172="BAJA",$D4172*0.87,
IF($F4172="LIQUIDAR",_xlfn.XLOOKUP(A4172,Rotación!$A:$A,Rotación!$O:$O,0,0,-1),"")))),"")</f>
        <v>9306000</v>
      </c>
      <c r="J4172" s="13">
        <f>IFERROR(IF($F4172="ALTA",$D4172*0.94,
IF($F4172="MEDIA",$D4172*0.9,
IF($F4172="BAJA",$D4172*0.85,
IF($F4172="LIQUIDAR",_xlfn.XLOOKUP(A4172,Rotación!$A:$A,Rotación!$O:$O,0,0,-1),"")))),"")</f>
        <v>8910000</v>
      </c>
      <c r="K4172" s="13" t="str">
        <f>_xlfn.XLOOKUP(A4172,Rotación!$A:$A,Rotación!$P:$P,"",0,-1)</f>
        <v/>
      </c>
      <c r="L4172" s="25" t="e">
        <f t="shared" si="260"/>
        <v>#VALUE!</v>
      </c>
      <c r="M4172" s="26">
        <f t="shared" si="261"/>
        <v>0.82828282828282829</v>
      </c>
    </row>
    <row r="4173" spans="1:13" x14ac:dyDescent="0.3">
      <c r="A4173" t="s">
        <v>12535</v>
      </c>
      <c r="B4173" t="s">
        <v>313</v>
      </c>
      <c r="C4173" t="s">
        <v>313</v>
      </c>
      <c r="D4173">
        <v>10400000</v>
      </c>
      <c r="E4173">
        <v>8300000</v>
      </c>
      <c r="F4173" t="s">
        <v>5391</v>
      </c>
      <c r="G4173" s="13">
        <f>IFERROR(IF($F4173="ALTA",$D4173*1.03,
IF($F4173="MEDIA",$D4173*1,
IF($F4173="BAJA",$D4173*0.92,
IF($F4173="LIQUIDAR",_xlfn.XLOOKUP(A4173,Rotación!$A:$A,Rotación!$O:$O,0,0,-1),"")))),"")</f>
        <v>9568000</v>
      </c>
      <c r="H4173" s="13">
        <f>IFERROR(IF($F4173="ALTA",$D4173*1,
IF($F4173="MEDIA",$D4173*0.97,
IF($F4173="BAJA",$D4173*0.9,
IF($F4173="LIQUIDAR",_xlfn.XLOOKUP(A4173,Rotación!$A:$A,Rotación!$O:$O,0,0,-1),"")))),"")</f>
        <v>9360000</v>
      </c>
      <c r="I4173" s="13">
        <f>IFERROR(IF($F4173="ALTA",$D4173*0.97,
IF($F4173="MEDIA",$D4173*0.94,
IF($F4173="BAJA",$D4173*0.87,
IF($F4173="LIQUIDAR",_xlfn.XLOOKUP(A4173,Rotación!$A:$A,Rotación!$O:$O,0,0,-1),"")))),"")</f>
        <v>9048000</v>
      </c>
      <c r="J4173" s="13">
        <f>IFERROR(IF($F4173="ALTA",$D4173*0.94,
IF($F4173="MEDIA",$D4173*0.9,
IF($F4173="BAJA",$D4173*0.85,
IF($F4173="LIQUIDAR",_xlfn.XLOOKUP(A4173,Rotación!$A:$A,Rotación!$O:$O,0,0,-1),"")))),"")</f>
        <v>8840000</v>
      </c>
      <c r="K4173" s="13" t="str">
        <f>_xlfn.XLOOKUP(A4173,Rotación!$A:$A,Rotación!$P:$P,"",0,-1)</f>
        <v/>
      </c>
      <c r="L4173" s="25" t="e">
        <f t="shared" si="260"/>
        <v>#VALUE!</v>
      </c>
      <c r="M4173" s="26">
        <f t="shared" si="261"/>
        <v>0.79807692307692313</v>
      </c>
    </row>
    <row r="4174" spans="1:13" x14ac:dyDescent="0.3">
      <c r="A4174" t="s">
        <v>12613</v>
      </c>
      <c r="B4174" t="s">
        <v>313</v>
      </c>
      <c r="C4174" t="s">
        <v>313</v>
      </c>
      <c r="D4174">
        <v>25100000</v>
      </c>
      <c r="E4174">
        <v>17800000</v>
      </c>
      <c r="F4174" t="s">
        <v>4033</v>
      </c>
      <c r="G4174" s="13">
        <f>IFERROR(IF($F4174="ALTA",$D4174*1.03,
IF($F4174="MEDIA",$D4174*1,
IF($F4174="BAJA",$D4174*0.92,
IF($F4174="LIQUIDAR",_xlfn.XLOOKUP(A4174,Rotación!$A:$A,Rotación!$O:$O,0,0,-1),"")))),"")</f>
        <v>25100000</v>
      </c>
      <c r="H4174" s="13">
        <f>IFERROR(IF($F4174="ALTA",$D4174*1,
IF($F4174="MEDIA",$D4174*0.97,
IF($F4174="BAJA",$D4174*0.9,
IF($F4174="LIQUIDAR",_xlfn.XLOOKUP(A4174,Rotación!$A:$A,Rotación!$O:$O,0,0,-1),"")))),"")</f>
        <v>24347000</v>
      </c>
      <c r="I4174" s="13">
        <f>IFERROR(IF($F4174="ALTA",$D4174*0.97,
IF($F4174="MEDIA",$D4174*0.94,
IF($F4174="BAJA",$D4174*0.87,
IF($F4174="LIQUIDAR",_xlfn.XLOOKUP(A4174,Rotación!$A:$A,Rotación!$O:$O,0,0,-1),"")))),"")</f>
        <v>23594000</v>
      </c>
      <c r="J4174" s="13">
        <f>IFERROR(IF($F4174="ALTA",$D4174*0.94,
IF($F4174="MEDIA",$D4174*0.9,
IF($F4174="BAJA",$D4174*0.85,
IF($F4174="LIQUIDAR",_xlfn.XLOOKUP(A4174,Rotación!$A:$A,Rotación!$O:$O,0,0,-1),"")))),"")</f>
        <v>22590000</v>
      </c>
      <c r="K4174" s="13" t="str">
        <f>_xlfn.XLOOKUP(A4174,Rotación!$A:$A,Rotación!$P:$P,"",0,-1)</f>
        <v/>
      </c>
      <c r="L4174" s="25" t="e">
        <f t="shared" si="260"/>
        <v>#VALUE!</v>
      </c>
      <c r="M4174" s="26">
        <f t="shared" si="261"/>
        <v>0.70916334661354585</v>
      </c>
    </row>
    <row r="4175" spans="1:13" x14ac:dyDescent="0.3">
      <c r="A4175" t="s">
        <v>622</v>
      </c>
      <c r="B4175" t="s">
        <v>313</v>
      </c>
      <c r="C4175" t="s">
        <v>313</v>
      </c>
      <c r="D4175">
        <v>7800000</v>
      </c>
      <c r="E4175">
        <v>6600000</v>
      </c>
      <c r="F4175" t="s">
        <v>4033</v>
      </c>
      <c r="G4175" s="13">
        <f>IFERROR(IF($F4175="ALTA",$D4175*1.03,
IF($F4175="MEDIA",$D4175*1,
IF($F4175="BAJA",$D4175*0.92,
IF($F4175="LIQUIDAR",_xlfn.XLOOKUP(A4175,Rotación!$A:$A,Rotación!$O:$O,0,0,-1),"")))),"")</f>
        <v>7800000</v>
      </c>
      <c r="H4175" s="13">
        <f>IFERROR(IF($F4175="ALTA",$D4175*1,
IF($F4175="MEDIA",$D4175*0.97,
IF($F4175="BAJA",$D4175*0.9,
IF($F4175="LIQUIDAR",_xlfn.XLOOKUP(A4175,Rotación!$A:$A,Rotación!$O:$O,0,0,-1),"")))),"")</f>
        <v>7566000</v>
      </c>
      <c r="I4175" s="13">
        <f>IFERROR(IF($F4175="ALTA",$D4175*0.97,
IF($F4175="MEDIA",$D4175*0.94,
IF($F4175="BAJA",$D4175*0.87,
IF($F4175="LIQUIDAR",_xlfn.XLOOKUP(A4175,Rotación!$A:$A,Rotación!$O:$O,0,0,-1),"")))),"")</f>
        <v>7332000</v>
      </c>
      <c r="J4175" s="13">
        <f>IFERROR(IF($F4175="ALTA",$D4175*0.94,
IF($F4175="MEDIA",$D4175*0.9,
IF($F4175="BAJA",$D4175*0.85,
IF($F4175="LIQUIDAR",_xlfn.XLOOKUP(A4175,Rotación!$A:$A,Rotación!$O:$O,0,0,-1),"")))),"")</f>
        <v>7020000</v>
      </c>
      <c r="K4175" s="13">
        <f>_xlfn.XLOOKUP(A4175,Rotación!$A:$A,Rotación!$P:$P,"",0,-1)</f>
        <v>7990000</v>
      </c>
      <c r="L4175" s="25">
        <f t="shared" si="260"/>
        <v>190000</v>
      </c>
      <c r="M4175" s="26">
        <f t="shared" si="261"/>
        <v>0.84615384615384615</v>
      </c>
    </row>
    <row r="4176" spans="1:13" x14ac:dyDescent="0.3">
      <c r="A4176" t="s">
        <v>12717</v>
      </c>
      <c r="B4176" t="s">
        <v>313</v>
      </c>
      <c r="C4176" t="s">
        <v>313</v>
      </c>
      <c r="D4176">
        <v>18200000</v>
      </c>
      <c r="E4176">
        <v>14500000</v>
      </c>
      <c r="F4176" t="s">
        <v>4033</v>
      </c>
      <c r="G4176" s="13">
        <f>IFERROR(IF($F4176="ALTA",$D4176*1.03,
IF($F4176="MEDIA",$D4176*1,
IF($F4176="BAJA",$D4176*0.92,
IF($F4176="LIQUIDAR",_xlfn.XLOOKUP(A4176,Rotación!$A:$A,Rotación!$O:$O,0,0,-1),"")))),"")</f>
        <v>18200000</v>
      </c>
      <c r="H4176" s="13">
        <f>IFERROR(IF($F4176="ALTA",$D4176*1,
IF($F4176="MEDIA",$D4176*0.97,
IF($F4176="BAJA",$D4176*0.9,
IF($F4176="LIQUIDAR",_xlfn.XLOOKUP(A4176,Rotación!$A:$A,Rotación!$O:$O,0,0,-1),"")))),"")</f>
        <v>17654000</v>
      </c>
      <c r="I4176" s="13">
        <f>IFERROR(IF($F4176="ALTA",$D4176*0.97,
IF($F4176="MEDIA",$D4176*0.94,
IF($F4176="BAJA",$D4176*0.87,
IF($F4176="LIQUIDAR",_xlfn.XLOOKUP(A4176,Rotación!$A:$A,Rotación!$O:$O,0,0,-1),"")))),"")</f>
        <v>17108000</v>
      </c>
      <c r="J4176" s="13">
        <f>IFERROR(IF($F4176="ALTA",$D4176*0.94,
IF($F4176="MEDIA",$D4176*0.9,
IF($F4176="BAJA",$D4176*0.85,
IF($F4176="LIQUIDAR",_xlfn.XLOOKUP(A4176,Rotación!$A:$A,Rotación!$O:$O,0,0,-1),"")))),"")</f>
        <v>16380000</v>
      </c>
      <c r="K4176" s="13" t="str">
        <f>_xlfn.XLOOKUP(A4176,Rotación!$A:$A,Rotación!$P:$P,"",0,-1)</f>
        <v/>
      </c>
      <c r="L4176" s="25" t="e">
        <f t="shared" si="260"/>
        <v>#VALUE!</v>
      </c>
      <c r="M4176" s="26">
        <f t="shared" si="261"/>
        <v>0.79670329670329665</v>
      </c>
    </row>
    <row r="4177" spans="1:13" x14ac:dyDescent="0.3">
      <c r="A4177" t="s">
        <v>12724</v>
      </c>
      <c r="B4177" t="s">
        <v>313</v>
      </c>
      <c r="C4177" t="s">
        <v>313</v>
      </c>
      <c r="D4177">
        <v>9000000</v>
      </c>
      <c r="E4177">
        <v>7400000</v>
      </c>
      <c r="F4177" t="s">
        <v>4033</v>
      </c>
      <c r="G4177" s="13">
        <f>IFERROR(IF($F4177="ALTA",$D4177*1.03,
IF($F4177="MEDIA",$D4177*1,
IF($F4177="BAJA",$D4177*0.92,
IF($F4177="LIQUIDAR",_xlfn.XLOOKUP(A4177,Rotación!$A:$A,Rotación!$O:$O,0,0,-1),"")))),"")</f>
        <v>9000000</v>
      </c>
      <c r="H4177" s="13">
        <f>IFERROR(IF($F4177="ALTA",$D4177*1,
IF($F4177="MEDIA",$D4177*0.97,
IF($F4177="BAJA",$D4177*0.9,
IF($F4177="LIQUIDAR",_xlfn.XLOOKUP(A4177,Rotación!$A:$A,Rotación!$O:$O,0,0,-1),"")))),"")</f>
        <v>8730000</v>
      </c>
      <c r="I4177" s="13">
        <f>IFERROR(IF($F4177="ALTA",$D4177*0.97,
IF($F4177="MEDIA",$D4177*0.94,
IF($F4177="BAJA",$D4177*0.87,
IF($F4177="LIQUIDAR",_xlfn.XLOOKUP(A4177,Rotación!$A:$A,Rotación!$O:$O,0,0,-1),"")))),"")</f>
        <v>8460000</v>
      </c>
      <c r="J4177" s="13">
        <f>IFERROR(IF($F4177="ALTA",$D4177*0.94,
IF($F4177="MEDIA",$D4177*0.9,
IF($F4177="BAJA",$D4177*0.85,
IF($F4177="LIQUIDAR",_xlfn.XLOOKUP(A4177,Rotación!$A:$A,Rotación!$O:$O,0,0,-1),"")))),"")</f>
        <v>8100000</v>
      </c>
      <c r="K4177" s="13" t="str">
        <f>_xlfn.XLOOKUP(A4177,Rotación!$A:$A,Rotación!$P:$P,"",0,-1)</f>
        <v/>
      </c>
      <c r="L4177" s="25" t="e">
        <f t="shared" si="260"/>
        <v>#VALUE!</v>
      </c>
      <c r="M4177" s="26">
        <f t="shared" si="261"/>
        <v>0.82222222222222219</v>
      </c>
    </row>
    <row r="4178" spans="1:13" x14ac:dyDescent="0.3">
      <c r="A4178" t="s">
        <v>988</v>
      </c>
      <c r="B4178" t="s">
        <v>313</v>
      </c>
      <c r="C4178" t="s">
        <v>313</v>
      </c>
      <c r="D4178">
        <v>30400000</v>
      </c>
      <c r="E4178">
        <v>25000000</v>
      </c>
      <c r="F4178" t="s">
        <v>4033</v>
      </c>
      <c r="G4178" s="13">
        <f>IFERROR(IF($F4178="ALTA",$D4178*1.03,
IF($F4178="MEDIA",$D4178*1,
IF($F4178="BAJA",$D4178*0.92,
IF($F4178="LIQUIDAR",_xlfn.XLOOKUP(A4178,Rotación!$A:$A,Rotación!$O:$O,0,0,-1),"")))),"")</f>
        <v>30400000</v>
      </c>
      <c r="H4178" s="13">
        <f>IFERROR(IF($F4178="ALTA",$D4178*1,
IF($F4178="MEDIA",$D4178*0.97,
IF($F4178="BAJA",$D4178*0.9,
IF($F4178="LIQUIDAR",_xlfn.XLOOKUP(A4178,Rotación!$A:$A,Rotación!$O:$O,0,0,-1),"")))),"")</f>
        <v>29488000</v>
      </c>
      <c r="I4178" s="13">
        <f>IFERROR(IF($F4178="ALTA",$D4178*0.97,
IF($F4178="MEDIA",$D4178*0.94,
IF($F4178="BAJA",$D4178*0.87,
IF($F4178="LIQUIDAR",_xlfn.XLOOKUP(A4178,Rotación!$A:$A,Rotación!$O:$O,0,0,-1),"")))),"")</f>
        <v>28576000</v>
      </c>
      <c r="J4178" s="13">
        <f>IFERROR(IF($F4178="ALTA",$D4178*0.94,
IF($F4178="MEDIA",$D4178*0.9,
IF($F4178="BAJA",$D4178*0.85,
IF($F4178="LIQUIDAR",_xlfn.XLOOKUP(A4178,Rotación!$A:$A,Rotación!$O:$O,0,0,-1),"")))),"")</f>
        <v>27360000</v>
      </c>
      <c r="K4178" s="13" t="str">
        <f>_xlfn.XLOOKUP(A4178,Rotación!$A:$A,Rotación!$P:$P,"",0,-1)</f>
        <v/>
      </c>
      <c r="L4178" s="25" t="e">
        <f t="shared" si="260"/>
        <v>#VALUE!</v>
      </c>
      <c r="M4178" s="26">
        <f t="shared" si="261"/>
        <v>0.82236842105263153</v>
      </c>
    </row>
    <row r="4179" spans="1:13" x14ac:dyDescent="0.3">
      <c r="A4179" t="s">
        <v>11667</v>
      </c>
      <c r="B4179" t="s">
        <v>313</v>
      </c>
      <c r="C4179" t="s">
        <v>313</v>
      </c>
      <c r="D4179">
        <v>13500000</v>
      </c>
      <c r="E4179">
        <v>10000000</v>
      </c>
      <c r="F4179" t="s">
        <v>4033</v>
      </c>
      <c r="G4179" s="13">
        <f>IFERROR(IF($F4179="ALTA",$D4179*1.03,
IF($F4179="MEDIA",$D4179*1,
IF($F4179="BAJA",$D4179*0.92,
IF($F4179="LIQUIDAR",_xlfn.XLOOKUP(A4179,Rotación!$A:$A,Rotación!$O:$O,0,0,-1),"")))),"")</f>
        <v>13500000</v>
      </c>
      <c r="H4179" s="13">
        <f>IFERROR(IF($F4179="ALTA",$D4179*1,
IF($F4179="MEDIA",$D4179*0.97,
IF($F4179="BAJA",$D4179*0.9,
IF($F4179="LIQUIDAR",_xlfn.XLOOKUP(A4179,Rotación!$A:$A,Rotación!$O:$O,0,0,-1),"")))),"")</f>
        <v>13095000</v>
      </c>
      <c r="I4179" s="13">
        <f>IFERROR(IF($F4179="ALTA",$D4179*0.97,
IF($F4179="MEDIA",$D4179*0.94,
IF($F4179="BAJA",$D4179*0.87,
IF($F4179="LIQUIDAR",_xlfn.XLOOKUP(A4179,Rotación!$A:$A,Rotación!$O:$O,0,0,-1),"")))),"")</f>
        <v>12690000</v>
      </c>
      <c r="J4179" s="13">
        <f>IFERROR(IF($F4179="ALTA",$D4179*0.94,
IF($F4179="MEDIA",$D4179*0.9,
IF($F4179="BAJA",$D4179*0.85,
IF($F4179="LIQUIDAR",_xlfn.XLOOKUP(A4179,Rotación!$A:$A,Rotación!$O:$O,0,0,-1),"")))),"")</f>
        <v>12150000</v>
      </c>
      <c r="K4179" s="13">
        <f>_xlfn.XLOOKUP(A4179,Rotación!$A:$A,Rotación!$P:$P,"",0,-1)</f>
        <v>11990000</v>
      </c>
      <c r="L4179" s="25">
        <f t="shared" si="260"/>
        <v>-1510000</v>
      </c>
      <c r="M4179" s="26">
        <f t="shared" si="261"/>
        <v>0.7407407407407407</v>
      </c>
    </row>
    <row r="4180" spans="1:13" x14ac:dyDescent="0.3">
      <c r="A4180" t="s">
        <v>11417</v>
      </c>
      <c r="B4180" t="s">
        <v>313</v>
      </c>
      <c r="C4180" t="s">
        <v>313</v>
      </c>
      <c r="D4180">
        <v>13200000</v>
      </c>
      <c r="E4180">
        <v>10500000</v>
      </c>
      <c r="F4180" t="s">
        <v>4033</v>
      </c>
      <c r="G4180" s="13">
        <f>IFERROR(IF($F4180="ALTA",$D4180*1.03,
IF($F4180="MEDIA",$D4180*1,
IF($F4180="BAJA",$D4180*0.92,
IF($F4180="LIQUIDAR",_xlfn.XLOOKUP(A4180,Rotación!$A:$A,Rotación!$O:$O,0,0,-1),"")))),"")</f>
        <v>13200000</v>
      </c>
      <c r="H4180" s="13">
        <f>IFERROR(IF($F4180="ALTA",$D4180*1,
IF($F4180="MEDIA",$D4180*0.97,
IF($F4180="BAJA",$D4180*0.9,
IF($F4180="LIQUIDAR",_xlfn.XLOOKUP(A4180,Rotación!$A:$A,Rotación!$O:$O,0,0,-1),"")))),"")</f>
        <v>12804000</v>
      </c>
      <c r="I4180" s="13">
        <f>IFERROR(IF($F4180="ALTA",$D4180*0.97,
IF($F4180="MEDIA",$D4180*0.94,
IF($F4180="BAJA",$D4180*0.87,
IF($F4180="LIQUIDAR",_xlfn.XLOOKUP(A4180,Rotación!$A:$A,Rotación!$O:$O,0,0,-1),"")))),"")</f>
        <v>12408000</v>
      </c>
      <c r="J4180" s="13">
        <f>IFERROR(IF($F4180="ALTA",$D4180*0.94,
IF($F4180="MEDIA",$D4180*0.9,
IF($F4180="BAJA",$D4180*0.85,
IF($F4180="LIQUIDAR",_xlfn.XLOOKUP(A4180,Rotación!$A:$A,Rotación!$O:$O,0,0,-1),"")))),"")</f>
        <v>11880000</v>
      </c>
      <c r="K4180" s="13" t="str">
        <f>_xlfn.XLOOKUP(A4180,Rotación!$A:$A,Rotación!$P:$P,"",0,-1)</f>
        <v/>
      </c>
      <c r="L4180" s="25" t="e">
        <f t="shared" si="260"/>
        <v>#VALUE!</v>
      </c>
      <c r="M4180" s="26">
        <f t="shared" si="261"/>
        <v>0.79545454545454541</v>
      </c>
    </row>
    <row r="4181" spans="1:13" x14ac:dyDescent="0.3">
      <c r="A4181" t="s">
        <v>12648</v>
      </c>
      <c r="B4181" t="s">
        <v>313</v>
      </c>
      <c r="C4181" t="s">
        <v>313</v>
      </c>
      <c r="D4181">
        <v>13000000</v>
      </c>
      <c r="E4181">
        <v>10700000</v>
      </c>
      <c r="F4181" t="s">
        <v>4033</v>
      </c>
      <c r="G4181" s="13">
        <f>IFERROR(IF($F4181="ALTA",$D4181*1.03,
IF($F4181="MEDIA",$D4181*1,
IF($F4181="BAJA",$D4181*0.92,
IF($F4181="LIQUIDAR",_xlfn.XLOOKUP(A4181,Rotación!$A:$A,Rotación!$O:$O,0,0,-1),"")))),"")</f>
        <v>13000000</v>
      </c>
      <c r="H4181" s="13">
        <f>IFERROR(IF($F4181="ALTA",$D4181*1,
IF($F4181="MEDIA",$D4181*0.97,
IF($F4181="BAJA",$D4181*0.9,
IF($F4181="LIQUIDAR",_xlfn.XLOOKUP(A4181,Rotación!$A:$A,Rotación!$O:$O,0,0,-1),"")))),"")</f>
        <v>12610000</v>
      </c>
      <c r="I4181" s="13">
        <f>IFERROR(IF($F4181="ALTA",$D4181*0.97,
IF($F4181="MEDIA",$D4181*0.94,
IF($F4181="BAJA",$D4181*0.87,
IF($F4181="LIQUIDAR",_xlfn.XLOOKUP(A4181,Rotación!$A:$A,Rotación!$O:$O,0,0,-1),"")))),"")</f>
        <v>12220000</v>
      </c>
      <c r="J4181" s="13">
        <f>IFERROR(IF($F4181="ALTA",$D4181*0.94,
IF($F4181="MEDIA",$D4181*0.9,
IF($F4181="BAJA",$D4181*0.85,
IF($F4181="LIQUIDAR",_xlfn.XLOOKUP(A4181,Rotación!$A:$A,Rotación!$O:$O,0,0,-1),"")))),"")</f>
        <v>11700000</v>
      </c>
      <c r="K4181" s="13" t="str">
        <f>_xlfn.XLOOKUP(A4181,Rotación!$A:$A,Rotación!$P:$P,"",0,-1)</f>
        <v/>
      </c>
      <c r="L4181" s="25" t="e">
        <f t="shared" si="260"/>
        <v>#VALUE!</v>
      </c>
      <c r="M4181" s="26">
        <f t="shared" si="261"/>
        <v>0.82307692307692304</v>
      </c>
    </row>
    <row r="4182" spans="1:13" x14ac:dyDescent="0.3">
      <c r="A4182" t="s">
        <v>11641</v>
      </c>
      <c r="B4182" t="s">
        <v>313</v>
      </c>
      <c r="C4182" t="s">
        <v>313</v>
      </c>
      <c r="D4182">
        <v>18800000</v>
      </c>
      <c r="E4182">
        <v>15700000</v>
      </c>
      <c r="F4182" t="s">
        <v>4033</v>
      </c>
      <c r="G4182" s="13">
        <f>IFERROR(IF($F4182="ALTA",$D4182*1.03,
IF($F4182="MEDIA",$D4182*1,
IF($F4182="BAJA",$D4182*0.92,
IF($F4182="LIQUIDAR",_xlfn.XLOOKUP(A4182,Rotación!$A:$A,Rotación!$O:$O,0,0,-1),"")))),"")</f>
        <v>18800000</v>
      </c>
      <c r="H4182" s="13">
        <f>IFERROR(IF($F4182="ALTA",$D4182*1,
IF($F4182="MEDIA",$D4182*0.97,
IF($F4182="BAJA",$D4182*0.9,
IF($F4182="LIQUIDAR",_xlfn.XLOOKUP(A4182,Rotación!$A:$A,Rotación!$O:$O,0,0,-1),"")))),"")</f>
        <v>18236000</v>
      </c>
      <c r="I4182" s="13">
        <f>IFERROR(IF($F4182="ALTA",$D4182*0.97,
IF($F4182="MEDIA",$D4182*0.94,
IF($F4182="BAJA",$D4182*0.87,
IF($F4182="LIQUIDAR",_xlfn.XLOOKUP(A4182,Rotación!$A:$A,Rotación!$O:$O,0,0,-1),"")))),"")</f>
        <v>17672000</v>
      </c>
      <c r="J4182" s="13">
        <f>IFERROR(IF($F4182="ALTA",$D4182*0.94,
IF($F4182="MEDIA",$D4182*0.9,
IF($F4182="BAJA",$D4182*0.85,
IF($F4182="LIQUIDAR",_xlfn.XLOOKUP(A4182,Rotación!$A:$A,Rotación!$O:$O,0,0,-1),"")))),"")</f>
        <v>16920000</v>
      </c>
      <c r="K4182" s="13" t="str">
        <f>_xlfn.XLOOKUP(A4182,Rotación!$A:$A,Rotación!$P:$P,"",0,-1)</f>
        <v/>
      </c>
      <c r="L4182" s="25" t="e">
        <f t="shared" si="260"/>
        <v>#VALUE!</v>
      </c>
      <c r="M4182" s="26">
        <f t="shared" si="261"/>
        <v>0.83510638297872342</v>
      </c>
    </row>
    <row r="4183" spans="1:13" x14ac:dyDescent="0.3">
      <c r="A4183" t="s">
        <v>12670</v>
      </c>
      <c r="B4183" t="s">
        <v>313</v>
      </c>
      <c r="C4183" t="s">
        <v>313</v>
      </c>
      <c r="D4183">
        <v>13800000</v>
      </c>
      <c r="E4183">
        <v>11000000</v>
      </c>
      <c r="F4183" t="s">
        <v>4033</v>
      </c>
      <c r="G4183" s="13">
        <f>IFERROR(IF($F4183="ALTA",$D4183*1.03,
IF($F4183="MEDIA",$D4183*1,
IF($F4183="BAJA",$D4183*0.92,
IF($F4183="LIQUIDAR",_xlfn.XLOOKUP(A4183,Rotación!$A:$A,Rotación!$O:$O,0,0,-1),"")))),"")</f>
        <v>13800000</v>
      </c>
      <c r="H4183" s="13">
        <f>IFERROR(IF($F4183="ALTA",$D4183*1,
IF($F4183="MEDIA",$D4183*0.97,
IF($F4183="BAJA",$D4183*0.9,
IF($F4183="LIQUIDAR",_xlfn.XLOOKUP(A4183,Rotación!$A:$A,Rotación!$O:$O,0,0,-1),"")))),"")</f>
        <v>13386000</v>
      </c>
      <c r="I4183" s="13">
        <f>IFERROR(IF($F4183="ALTA",$D4183*0.97,
IF($F4183="MEDIA",$D4183*0.94,
IF($F4183="BAJA",$D4183*0.87,
IF($F4183="LIQUIDAR",_xlfn.XLOOKUP(A4183,Rotación!$A:$A,Rotación!$O:$O,0,0,-1),"")))),"")</f>
        <v>12972000</v>
      </c>
      <c r="J4183" s="13">
        <f>IFERROR(IF($F4183="ALTA",$D4183*0.94,
IF($F4183="MEDIA",$D4183*0.9,
IF($F4183="BAJA",$D4183*0.85,
IF($F4183="LIQUIDAR",_xlfn.XLOOKUP(A4183,Rotación!$A:$A,Rotación!$O:$O,0,0,-1),"")))),"")</f>
        <v>12420000</v>
      </c>
      <c r="K4183" s="13" t="str">
        <f>_xlfn.XLOOKUP(A4183,Rotación!$A:$A,Rotación!$P:$P,"",0,-1)</f>
        <v/>
      </c>
      <c r="L4183" s="25" t="e">
        <f t="shared" si="260"/>
        <v>#VALUE!</v>
      </c>
      <c r="M4183" s="26">
        <f t="shared" si="261"/>
        <v>0.79710144927536231</v>
      </c>
    </row>
    <row r="4184" spans="1:13" x14ac:dyDescent="0.3">
      <c r="A4184" t="s">
        <v>12685</v>
      </c>
      <c r="B4184" t="s">
        <v>313</v>
      </c>
      <c r="C4184" t="s">
        <v>313</v>
      </c>
      <c r="D4184">
        <v>17300000</v>
      </c>
      <c r="E4184">
        <v>14500000</v>
      </c>
      <c r="F4184" t="s">
        <v>4033</v>
      </c>
      <c r="G4184" s="13">
        <f>IFERROR(IF($F4184="ALTA",$D4184*1.03,
IF($F4184="MEDIA",$D4184*1,
IF($F4184="BAJA",$D4184*0.92,
IF($F4184="LIQUIDAR",_xlfn.XLOOKUP(A4184,Rotación!$A:$A,Rotación!$O:$O,0,0,-1),"")))),"")</f>
        <v>17300000</v>
      </c>
      <c r="H4184" s="13">
        <f>IFERROR(IF($F4184="ALTA",$D4184*1,
IF($F4184="MEDIA",$D4184*0.97,
IF($F4184="BAJA",$D4184*0.9,
IF($F4184="LIQUIDAR",_xlfn.XLOOKUP(A4184,Rotación!$A:$A,Rotación!$O:$O,0,0,-1),"")))),"")</f>
        <v>16781000</v>
      </c>
      <c r="I4184" s="13">
        <f>IFERROR(IF($F4184="ALTA",$D4184*0.97,
IF($F4184="MEDIA",$D4184*0.94,
IF($F4184="BAJA",$D4184*0.87,
IF($F4184="LIQUIDAR",_xlfn.XLOOKUP(A4184,Rotación!$A:$A,Rotación!$O:$O,0,0,-1),"")))),"")</f>
        <v>16262000</v>
      </c>
      <c r="J4184" s="13">
        <f>IFERROR(IF($F4184="ALTA",$D4184*0.94,
IF($F4184="MEDIA",$D4184*0.9,
IF($F4184="BAJA",$D4184*0.85,
IF($F4184="LIQUIDAR",_xlfn.XLOOKUP(A4184,Rotación!$A:$A,Rotación!$O:$O,0,0,-1),"")))),"")</f>
        <v>15570000</v>
      </c>
      <c r="K4184" s="13" t="str">
        <f>_xlfn.XLOOKUP(A4184,Rotación!$A:$A,Rotación!$P:$P,"",0,-1)</f>
        <v/>
      </c>
      <c r="L4184" s="25" t="e">
        <f t="shared" si="260"/>
        <v>#VALUE!</v>
      </c>
      <c r="M4184" s="26">
        <f t="shared" si="261"/>
        <v>0.83815028901734101</v>
      </c>
    </row>
    <row r="4185" spans="1:13" x14ac:dyDescent="0.3">
      <c r="A4185" t="s">
        <v>6011</v>
      </c>
      <c r="B4185" t="s">
        <v>313</v>
      </c>
      <c r="C4185" t="s">
        <v>313</v>
      </c>
      <c r="D4185">
        <v>21700000</v>
      </c>
      <c r="E4185">
        <v>17000000</v>
      </c>
      <c r="F4185" t="s">
        <v>5391</v>
      </c>
      <c r="G4185" s="13">
        <f>IFERROR(IF($F4185="ALTA",$D4185*1.03,
IF($F4185="MEDIA",$D4185*1,
IF($F4185="BAJA",$D4185*0.92,
IF($F4185="LIQUIDAR",_xlfn.XLOOKUP(A4185,Rotación!$A:$A,Rotación!$O:$O,0,0,-1),"")))),"")</f>
        <v>19964000</v>
      </c>
      <c r="H4185" s="13">
        <f>IFERROR(IF($F4185="ALTA",$D4185*1,
IF($F4185="MEDIA",$D4185*0.97,
IF($F4185="BAJA",$D4185*0.9,
IF($F4185="LIQUIDAR",_xlfn.XLOOKUP(A4185,Rotación!$A:$A,Rotación!$O:$O,0,0,-1),"")))),"")</f>
        <v>19530000</v>
      </c>
      <c r="I4185" s="13">
        <f>IFERROR(IF($F4185="ALTA",$D4185*0.97,
IF($F4185="MEDIA",$D4185*0.94,
IF($F4185="BAJA",$D4185*0.87,
IF($F4185="LIQUIDAR",_xlfn.XLOOKUP(A4185,Rotación!$A:$A,Rotación!$O:$O,0,0,-1),"")))),"")</f>
        <v>18879000</v>
      </c>
      <c r="J4185" s="13">
        <f>IFERROR(IF($F4185="ALTA",$D4185*0.94,
IF($F4185="MEDIA",$D4185*0.9,
IF($F4185="BAJA",$D4185*0.85,
IF($F4185="LIQUIDAR",_xlfn.XLOOKUP(A4185,Rotación!$A:$A,Rotación!$O:$O,0,0,-1),"")))),"")</f>
        <v>18445000</v>
      </c>
      <c r="K4185" s="13" t="str">
        <f>_xlfn.XLOOKUP(A4185,Rotación!$A:$A,Rotación!$P:$P,"",0,-1)</f>
        <v/>
      </c>
      <c r="L4185" s="25" t="e">
        <f t="shared" si="260"/>
        <v>#VALUE!</v>
      </c>
      <c r="M4185" s="26">
        <f t="shared" si="261"/>
        <v>0.78341013824884798</v>
      </c>
    </row>
    <row r="4186" spans="1:13" x14ac:dyDescent="0.3">
      <c r="A4186" t="s">
        <v>12619</v>
      </c>
      <c r="B4186" t="s">
        <v>313</v>
      </c>
      <c r="C4186" t="s">
        <v>313</v>
      </c>
      <c r="D4186">
        <v>11300000</v>
      </c>
      <c r="E4186">
        <v>9300000</v>
      </c>
      <c r="F4186" t="s">
        <v>4033</v>
      </c>
      <c r="G4186" s="13">
        <f>IFERROR(IF($F4186="ALTA",$D4186*1.03,
IF($F4186="MEDIA",$D4186*1,
IF($F4186="BAJA",$D4186*0.92,
IF($F4186="LIQUIDAR",_xlfn.XLOOKUP(A4186,Rotación!$A:$A,Rotación!$O:$O,0,0,-1),"")))),"")</f>
        <v>11300000</v>
      </c>
      <c r="H4186" s="13">
        <f>IFERROR(IF($F4186="ALTA",$D4186*1,
IF($F4186="MEDIA",$D4186*0.97,
IF($F4186="BAJA",$D4186*0.9,
IF($F4186="LIQUIDAR",_xlfn.XLOOKUP(A4186,Rotación!$A:$A,Rotación!$O:$O,0,0,-1),"")))),"")</f>
        <v>10961000</v>
      </c>
      <c r="I4186" s="13">
        <f>IFERROR(IF($F4186="ALTA",$D4186*0.97,
IF($F4186="MEDIA",$D4186*0.94,
IF($F4186="BAJA",$D4186*0.87,
IF($F4186="LIQUIDAR",_xlfn.XLOOKUP(A4186,Rotación!$A:$A,Rotación!$O:$O,0,0,-1),"")))),"")</f>
        <v>10622000</v>
      </c>
      <c r="J4186" s="13">
        <f>IFERROR(IF($F4186="ALTA",$D4186*0.94,
IF($F4186="MEDIA",$D4186*0.9,
IF($F4186="BAJA",$D4186*0.85,
IF($F4186="LIQUIDAR",_xlfn.XLOOKUP(A4186,Rotación!$A:$A,Rotación!$O:$O,0,0,-1),"")))),"")</f>
        <v>10170000</v>
      </c>
      <c r="K4186" s="13" t="str">
        <f>_xlfn.XLOOKUP(A4186,Rotación!$A:$A,Rotación!$P:$P,"",0,-1)</f>
        <v/>
      </c>
      <c r="L4186" s="25" t="e">
        <f t="shared" si="260"/>
        <v>#VALUE!</v>
      </c>
      <c r="M4186" s="26">
        <f t="shared" si="261"/>
        <v>0.82300884955752207</v>
      </c>
    </row>
    <row r="4187" spans="1:13" x14ac:dyDescent="0.3">
      <c r="A4187" t="s">
        <v>6360</v>
      </c>
      <c r="B4187" t="s">
        <v>313</v>
      </c>
      <c r="C4187" t="s">
        <v>313</v>
      </c>
      <c r="D4187">
        <v>36100000</v>
      </c>
      <c r="E4187">
        <v>29000000</v>
      </c>
      <c r="F4187" t="s">
        <v>5391</v>
      </c>
      <c r="G4187" s="13">
        <f>IFERROR(IF($F4187="ALTA",$D4187*1.03,
IF($F4187="MEDIA",$D4187*1,
IF($F4187="BAJA",$D4187*0.92,
IF($F4187="LIQUIDAR",_xlfn.XLOOKUP(A4187,Rotación!$A:$A,Rotación!$O:$O,0,0,-1),"")))),"")</f>
        <v>33212000</v>
      </c>
      <c r="H4187" s="13">
        <f>IFERROR(IF($F4187="ALTA",$D4187*1,
IF($F4187="MEDIA",$D4187*0.97,
IF($F4187="BAJA",$D4187*0.9,
IF($F4187="LIQUIDAR",_xlfn.XLOOKUP(A4187,Rotación!$A:$A,Rotación!$O:$O,0,0,-1),"")))),"")</f>
        <v>32490000</v>
      </c>
      <c r="I4187" s="13">
        <f>IFERROR(IF($F4187="ALTA",$D4187*0.97,
IF($F4187="MEDIA",$D4187*0.94,
IF($F4187="BAJA",$D4187*0.87,
IF($F4187="LIQUIDAR",_xlfn.XLOOKUP(A4187,Rotación!$A:$A,Rotación!$O:$O,0,0,-1),"")))),"")</f>
        <v>31407000</v>
      </c>
      <c r="J4187" s="13">
        <f>IFERROR(IF($F4187="ALTA",$D4187*0.94,
IF($F4187="MEDIA",$D4187*0.9,
IF($F4187="BAJA",$D4187*0.85,
IF($F4187="LIQUIDAR",_xlfn.XLOOKUP(A4187,Rotación!$A:$A,Rotación!$O:$O,0,0,-1),"")))),"")</f>
        <v>30685000</v>
      </c>
      <c r="K4187" s="13" t="str">
        <f>_xlfn.XLOOKUP(A4187,Rotación!$A:$A,Rotación!$P:$P,"",0,-1)</f>
        <v/>
      </c>
      <c r="L4187" s="25" t="e">
        <f t="shared" si="260"/>
        <v>#VALUE!</v>
      </c>
      <c r="M4187" s="26">
        <f t="shared" si="261"/>
        <v>0.80332409972299168</v>
      </c>
    </row>
    <row r="4188" spans="1:13" x14ac:dyDescent="0.3">
      <c r="A4188" t="s">
        <v>12214</v>
      </c>
      <c r="B4188" t="s">
        <v>313</v>
      </c>
      <c r="C4188" t="s">
        <v>313</v>
      </c>
      <c r="D4188">
        <v>18600000</v>
      </c>
      <c r="E4188">
        <v>15500000</v>
      </c>
      <c r="F4188" t="s">
        <v>5391</v>
      </c>
      <c r="G4188" s="13">
        <f>IFERROR(IF($F4188="ALTA",$D4188*1.03,
IF($F4188="MEDIA",$D4188*1,
IF($F4188="BAJA",$D4188*0.92,
IF($F4188="LIQUIDAR",_xlfn.XLOOKUP(A4188,Rotación!$A:$A,Rotación!$O:$O,0,0,-1),"")))),"")</f>
        <v>17112000</v>
      </c>
      <c r="H4188" s="13">
        <f>IFERROR(IF($F4188="ALTA",$D4188*1,
IF($F4188="MEDIA",$D4188*0.97,
IF($F4188="BAJA",$D4188*0.9,
IF($F4188="LIQUIDAR",_xlfn.XLOOKUP(A4188,Rotación!$A:$A,Rotación!$O:$O,0,0,-1),"")))),"")</f>
        <v>16740000</v>
      </c>
      <c r="I4188" s="13">
        <f>IFERROR(IF($F4188="ALTA",$D4188*0.97,
IF($F4188="MEDIA",$D4188*0.94,
IF($F4188="BAJA",$D4188*0.87,
IF($F4188="LIQUIDAR",_xlfn.XLOOKUP(A4188,Rotación!$A:$A,Rotación!$O:$O,0,0,-1),"")))),"")</f>
        <v>16182000</v>
      </c>
      <c r="J4188" s="13">
        <f>IFERROR(IF($F4188="ALTA",$D4188*0.94,
IF($F4188="MEDIA",$D4188*0.9,
IF($F4188="BAJA",$D4188*0.85,
IF($F4188="LIQUIDAR",_xlfn.XLOOKUP(A4188,Rotación!$A:$A,Rotación!$O:$O,0,0,-1),"")))),"")</f>
        <v>15810000</v>
      </c>
      <c r="K4188" s="13" t="str">
        <f>_xlfn.XLOOKUP(A4188,Rotación!$A:$A,Rotación!$P:$P,"",0,-1)</f>
        <v/>
      </c>
      <c r="L4188" s="25" t="e">
        <f t="shared" si="260"/>
        <v>#VALUE!</v>
      </c>
      <c r="M4188" s="26">
        <f t="shared" si="261"/>
        <v>0.83333333333333337</v>
      </c>
    </row>
    <row r="4189" spans="1:13" x14ac:dyDescent="0.3">
      <c r="A4189" t="s">
        <v>11179</v>
      </c>
      <c r="B4189" t="s">
        <v>313</v>
      </c>
      <c r="C4189" t="s">
        <v>313</v>
      </c>
      <c r="D4189">
        <v>19000000</v>
      </c>
      <c r="E4189">
        <v>15300000</v>
      </c>
      <c r="F4189" t="s">
        <v>5391</v>
      </c>
      <c r="G4189" s="13">
        <f>IFERROR(IF($F4189="ALTA",$D4189*1.03,
IF($F4189="MEDIA",$D4189*1,
IF($F4189="BAJA",$D4189*0.92,
IF($F4189="LIQUIDAR",_xlfn.XLOOKUP(A4189,Rotación!$A:$A,Rotación!$O:$O,0,0,-1),"")))),"")</f>
        <v>17480000</v>
      </c>
      <c r="H4189" s="13">
        <f>IFERROR(IF($F4189="ALTA",$D4189*1,
IF($F4189="MEDIA",$D4189*0.97,
IF($F4189="BAJA",$D4189*0.9,
IF($F4189="LIQUIDAR",_xlfn.XLOOKUP(A4189,Rotación!$A:$A,Rotación!$O:$O,0,0,-1),"")))),"")</f>
        <v>17100000</v>
      </c>
      <c r="I4189" s="13">
        <f>IFERROR(IF($F4189="ALTA",$D4189*0.97,
IF($F4189="MEDIA",$D4189*0.94,
IF($F4189="BAJA",$D4189*0.87,
IF($F4189="LIQUIDAR",_xlfn.XLOOKUP(A4189,Rotación!$A:$A,Rotación!$O:$O,0,0,-1),"")))),"")</f>
        <v>16530000</v>
      </c>
      <c r="J4189" s="13">
        <f>IFERROR(IF($F4189="ALTA",$D4189*0.94,
IF($F4189="MEDIA",$D4189*0.9,
IF($F4189="BAJA",$D4189*0.85,
IF($F4189="LIQUIDAR",_xlfn.XLOOKUP(A4189,Rotación!$A:$A,Rotación!$O:$O,0,0,-1),"")))),"")</f>
        <v>16150000</v>
      </c>
      <c r="K4189" s="13" t="str">
        <f>_xlfn.XLOOKUP(A4189,Rotación!$A:$A,Rotación!$P:$P,"",0,-1)</f>
        <v/>
      </c>
      <c r="L4189" s="25" t="e">
        <f t="shared" si="260"/>
        <v>#VALUE!</v>
      </c>
      <c r="M4189" s="26">
        <f t="shared" si="261"/>
        <v>0.80526315789473679</v>
      </c>
    </row>
    <row r="4190" spans="1:13" x14ac:dyDescent="0.3">
      <c r="A4190" t="s">
        <v>12582</v>
      </c>
      <c r="B4190" t="s">
        <v>313</v>
      </c>
      <c r="C4190" t="s">
        <v>313</v>
      </c>
      <c r="D4190">
        <v>8200000</v>
      </c>
      <c r="E4190">
        <v>6750000</v>
      </c>
      <c r="F4190" t="s">
        <v>4033</v>
      </c>
      <c r="G4190" s="13">
        <f>IFERROR(IF($F4190="ALTA",$D4190*1.03,
IF($F4190="MEDIA",$D4190*1,
IF($F4190="BAJA",$D4190*0.92,
IF($F4190="LIQUIDAR",_xlfn.XLOOKUP(A4190,Rotación!$A:$A,Rotación!$O:$O,0,0,-1),"")))),"")</f>
        <v>8200000</v>
      </c>
      <c r="H4190" s="13">
        <f>IFERROR(IF($F4190="ALTA",$D4190*1,
IF($F4190="MEDIA",$D4190*0.97,
IF($F4190="BAJA",$D4190*0.9,
IF($F4190="LIQUIDAR",_xlfn.XLOOKUP(A4190,Rotación!$A:$A,Rotación!$O:$O,0,0,-1),"")))),"")</f>
        <v>7954000</v>
      </c>
      <c r="I4190" s="13">
        <f>IFERROR(IF($F4190="ALTA",$D4190*0.97,
IF($F4190="MEDIA",$D4190*0.94,
IF($F4190="BAJA",$D4190*0.87,
IF($F4190="LIQUIDAR",_xlfn.XLOOKUP(A4190,Rotación!$A:$A,Rotación!$O:$O,0,0,-1),"")))),"")</f>
        <v>7708000</v>
      </c>
      <c r="J4190" s="13">
        <f>IFERROR(IF($F4190="ALTA",$D4190*0.94,
IF($F4190="MEDIA",$D4190*0.9,
IF($F4190="BAJA",$D4190*0.85,
IF($F4190="LIQUIDAR",_xlfn.XLOOKUP(A4190,Rotación!$A:$A,Rotación!$O:$O,0,0,-1),"")))),"")</f>
        <v>7380000</v>
      </c>
      <c r="K4190" s="13" t="str">
        <f>_xlfn.XLOOKUP(A4190,Rotación!$A:$A,Rotación!$P:$P,"",0,-1)</f>
        <v/>
      </c>
      <c r="L4190" s="25" t="e">
        <f t="shared" si="260"/>
        <v>#VALUE!</v>
      </c>
      <c r="M4190" s="26">
        <f t="shared" si="261"/>
        <v>0.82317073170731703</v>
      </c>
    </row>
    <row r="4191" spans="1:13" x14ac:dyDescent="0.3">
      <c r="A4191" t="s">
        <v>413</v>
      </c>
      <c r="B4191" t="s">
        <v>191</v>
      </c>
      <c r="C4191" t="s">
        <v>4684</v>
      </c>
      <c r="D4191">
        <v>18800000</v>
      </c>
      <c r="E4191">
        <v>14800000</v>
      </c>
      <c r="F4191" t="s">
        <v>5391</v>
      </c>
      <c r="G4191" s="13">
        <f>IFERROR(IF($F4191="ALTA",$D4191*1.03,
IF($F4191="MEDIA",$D4191*1,
IF($F4191="BAJA",$D4191*0.92,
IF($F4191="LIQUIDAR",_xlfn.XLOOKUP(A4191,Rotación!$A:$A,Rotación!$O:$O,0,0,-1),"")))),"")</f>
        <v>17296000</v>
      </c>
      <c r="H4191" s="13">
        <f>IFERROR(IF($F4191="ALTA",$D4191*1,
IF($F4191="MEDIA",$D4191*0.97,
IF($F4191="BAJA",$D4191*0.9,
IF($F4191="LIQUIDAR",_xlfn.XLOOKUP(A4191,Rotación!$A:$A,Rotación!$O:$O,0,0,-1),"")))),"")</f>
        <v>16920000</v>
      </c>
      <c r="I4191" s="13">
        <f>IFERROR(IF($F4191="ALTA",$D4191*0.97,
IF($F4191="MEDIA",$D4191*0.94,
IF($F4191="BAJA",$D4191*0.87,
IF($F4191="LIQUIDAR",_xlfn.XLOOKUP(A4191,Rotación!$A:$A,Rotación!$O:$O,0,0,-1),"")))),"")</f>
        <v>16356000</v>
      </c>
      <c r="J4191" s="13">
        <f>IFERROR(IF($F4191="ALTA",$D4191*0.94,
IF($F4191="MEDIA",$D4191*0.9,
IF($F4191="BAJA",$D4191*0.85,
IF($F4191="LIQUIDAR",_xlfn.XLOOKUP(A4191,Rotación!$A:$A,Rotación!$O:$O,0,0,-1),"")))),"")</f>
        <v>15980000</v>
      </c>
      <c r="K4191" s="13" t="str">
        <f>_xlfn.XLOOKUP(A4191,Rotación!$A:$A,Rotación!$P:$P,"",0,-1)</f>
        <v/>
      </c>
      <c r="L4191" s="25" t="e">
        <f t="shared" si="260"/>
        <v>#VALUE!</v>
      </c>
      <c r="M4191" s="26">
        <f t="shared" si="261"/>
        <v>0.78723404255319152</v>
      </c>
    </row>
    <row r="4192" spans="1:13" x14ac:dyDescent="0.3">
      <c r="A4192" t="s">
        <v>12712</v>
      </c>
      <c r="B4192" t="s">
        <v>313</v>
      </c>
      <c r="C4192" t="s">
        <v>313</v>
      </c>
      <c r="D4192">
        <v>16000000</v>
      </c>
      <c r="E4192">
        <v>12600000</v>
      </c>
      <c r="F4192" t="s">
        <v>4033</v>
      </c>
      <c r="G4192" s="13">
        <f>IFERROR(IF($F4192="ALTA",$D4192*1.03,
IF($F4192="MEDIA",$D4192*1,
IF($F4192="BAJA",$D4192*0.92,
IF($F4192="LIQUIDAR",_xlfn.XLOOKUP(A4192,Rotación!$A:$A,Rotación!$O:$O,0,0,-1),"")))),"")</f>
        <v>16000000</v>
      </c>
      <c r="H4192" s="13">
        <f>IFERROR(IF($F4192="ALTA",$D4192*1,
IF($F4192="MEDIA",$D4192*0.97,
IF($F4192="BAJA",$D4192*0.9,
IF($F4192="LIQUIDAR",_xlfn.XLOOKUP(A4192,Rotación!$A:$A,Rotación!$O:$O,0,0,-1),"")))),"")</f>
        <v>15520000</v>
      </c>
      <c r="I4192" s="13">
        <f>IFERROR(IF($F4192="ALTA",$D4192*0.97,
IF($F4192="MEDIA",$D4192*0.94,
IF($F4192="BAJA",$D4192*0.87,
IF($F4192="LIQUIDAR",_xlfn.XLOOKUP(A4192,Rotación!$A:$A,Rotación!$O:$O,0,0,-1),"")))),"")</f>
        <v>15040000</v>
      </c>
      <c r="J4192" s="13">
        <f>IFERROR(IF($F4192="ALTA",$D4192*0.94,
IF($F4192="MEDIA",$D4192*0.9,
IF($F4192="BAJA",$D4192*0.85,
IF($F4192="LIQUIDAR",_xlfn.XLOOKUP(A4192,Rotación!$A:$A,Rotación!$O:$O,0,0,-1),"")))),"")</f>
        <v>14400000</v>
      </c>
      <c r="K4192" s="13" t="str">
        <f>_xlfn.XLOOKUP(A4192,Rotación!$A:$A,Rotación!$P:$P,"",0,-1)</f>
        <v/>
      </c>
      <c r="L4192" s="25" t="e">
        <f t="shared" si="260"/>
        <v>#VALUE!</v>
      </c>
      <c r="M4192" s="26">
        <f t="shared" si="261"/>
        <v>0.78749999999999998</v>
      </c>
    </row>
    <row r="4193" spans="1:13" x14ac:dyDescent="0.3">
      <c r="A4193" t="s">
        <v>7178</v>
      </c>
      <c r="B4193" t="s">
        <v>313</v>
      </c>
      <c r="C4193" t="s">
        <v>313</v>
      </c>
      <c r="D4193">
        <v>12700000</v>
      </c>
      <c r="E4193">
        <v>10500000</v>
      </c>
      <c r="F4193" t="s">
        <v>5391</v>
      </c>
      <c r="G4193" s="13">
        <f>IFERROR(IF($F4193="ALTA",$D4193*1.03,
IF($F4193="MEDIA",$D4193*1,
IF($F4193="BAJA",$D4193*0.92,
IF($F4193="LIQUIDAR",_xlfn.XLOOKUP(A4193,Rotación!$A:$A,Rotación!$O:$O,0,0,-1),"")))),"")</f>
        <v>11684000</v>
      </c>
      <c r="H4193" s="13">
        <f>IFERROR(IF($F4193="ALTA",$D4193*1,
IF($F4193="MEDIA",$D4193*0.97,
IF($F4193="BAJA",$D4193*0.9,
IF($F4193="LIQUIDAR",_xlfn.XLOOKUP(A4193,Rotación!$A:$A,Rotación!$O:$O,0,0,-1),"")))),"")</f>
        <v>11430000</v>
      </c>
      <c r="I4193" s="13">
        <f>IFERROR(IF($F4193="ALTA",$D4193*0.97,
IF($F4193="MEDIA",$D4193*0.94,
IF($F4193="BAJA",$D4193*0.87,
IF($F4193="LIQUIDAR",_xlfn.XLOOKUP(A4193,Rotación!$A:$A,Rotación!$O:$O,0,0,-1),"")))),"")</f>
        <v>11049000</v>
      </c>
      <c r="J4193" s="13">
        <f>IFERROR(IF($F4193="ALTA",$D4193*0.94,
IF($F4193="MEDIA",$D4193*0.9,
IF($F4193="BAJA",$D4193*0.85,
IF($F4193="LIQUIDAR",_xlfn.XLOOKUP(A4193,Rotación!$A:$A,Rotación!$O:$O,0,0,-1),"")))),"")</f>
        <v>10795000</v>
      </c>
      <c r="K4193" s="13">
        <f>_xlfn.XLOOKUP(A4193,Rotación!$A:$A,Rotación!$P:$P,"",0,-1)</f>
        <v>12490000</v>
      </c>
      <c r="L4193" s="25">
        <f t="shared" si="260"/>
        <v>-210000</v>
      </c>
      <c r="M4193" s="26">
        <f t="shared" si="261"/>
        <v>0.82677165354330706</v>
      </c>
    </row>
    <row r="4194" spans="1:13" x14ac:dyDescent="0.3">
      <c r="A4194" t="s">
        <v>12696</v>
      </c>
      <c r="B4194" t="s">
        <v>313</v>
      </c>
      <c r="C4194" t="s">
        <v>313</v>
      </c>
      <c r="D4194">
        <v>9800000</v>
      </c>
      <c r="E4194">
        <v>8500000</v>
      </c>
      <c r="F4194" t="s">
        <v>5390</v>
      </c>
      <c r="G4194" s="13">
        <f>IFERROR(IF($F4194="ALTA",$D4194*1.03,
IF($F4194="MEDIA",$D4194*1,
IF($F4194="BAJA",$D4194*0.92,
IF($F4194="LIQUIDAR",_xlfn.XLOOKUP(A4194,Rotación!$A:$A,Rotación!$O:$O,0,0,-1),"")))),"")</f>
        <v>10094000</v>
      </c>
      <c r="H4194" s="13">
        <f>IFERROR(IF($F4194="ALTA",$D4194*1,
IF($F4194="MEDIA",$D4194*0.97,
IF($F4194="BAJA",$D4194*0.9,
IF($F4194="LIQUIDAR",_xlfn.XLOOKUP(A4194,Rotación!$A:$A,Rotación!$O:$O,0,0,-1),"")))),"")</f>
        <v>9800000</v>
      </c>
      <c r="I4194" s="13">
        <f>IFERROR(IF($F4194="ALTA",$D4194*0.97,
IF($F4194="MEDIA",$D4194*0.94,
IF($F4194="BAJA",$D4194*0.87,
IF($F4194="LIQUIDAR",_xlfn.XLOOKUP(A4194,Rotación!$A:$A,Rotación!$O:$O,0,0,-1),"")))),"")</f>
        <v>9506000</v>
      </c>
      <c r="J4194" s="13">
        <f>IFERROR(IF($F4194="ALTA",$D4194*0.94,
IF($F4194="MEDIA",$D4194*0.9,
IF($F4194="BAJA",$D4194*0.85,
IF($F4194="LIQUIDAR",_xlfn.XLOOKUP(A4194,Rotación!$A:$A,Rotación!$O:$O,0,0,-1),"")))),"")</f>
        <v>9212000</v>
      </c>
      <c r="K4194" s="13" t="str">
        <f>_xlfn.XLOOKUP(A4194,Rotación!$A:$A,Rotación!$P:$P,"",0,-1)</f>
        <v/>
      </c>
      <c r="L4194" s="25" t="e">
        <f t="shared" si="260"/>
        <v>#VALUE!</v>
      </c>
      <c r="M4194" s="26">
        <f t="shared" si="261"/>
        <v>0.86734693877551017</v>
      </c>
    </row>
    <row r="4195" spans="1:13" x14ac:dyDescent="0.3">
      <c r="A4195" t="s">
        <v>12594</v>
      </c>
      <c r="B4195" t="s">
        <v>313</v>
      </c>
      <c r="C4195" t="s">
        <v>313</v>
      </c>
      <c r="D4195">
        <v>7000000</v>
      </c>
      <c r="E4195">
        <v>5700000</v>
      </c>
      <c r="F4195" t="s">
        <v>4033</v>
      </c>
      <c r="G4195" s="13">
        <f>IFERROR(IF($F4195="ALTA",$D4195*1.03,
IF($F4195="MEDIA",$D4195*1,
IF($F4195="BAJA",$D4195*0.92,
IF($F4195="LIQUIDAR",_xlfn.XLOOKUP(A4195,Rotación!$A:$A,Rotación!$O:$O,0,0,-1),"")))),"")</f>
        <v>7000000</v>
      </c>
      <c r="H4195" s="13">
        <f>IFERROR(IF($F4195="ALTA",$D4195*1,
IF($F4195="MEDIA",$D4195*0.97,
IF($F4195="BAJA",$D4195*0.9,
IF($F4195="LIQUIDAR",_xlfn.XLOOKUP(A4195,Rotación!$A:$A,Rotación!$O:$O,0,0,-1),"")))),"")</f>
        <v>6790000</v>
      </c>
      <c r="I4195" s="13">
        <f>IFERROR(IF($F4195="ALTA",$D4195*0.97,
IF($F4195="MEDIA",$D4195*0.94,
IF($F4195="BAJA",$D4195*0.87,
IF($F4195="LIQUIDAR",_xlfn.XLOOKUP(A4195,Rotación!$A:$A,Rotación!$O:$O,0,0,-1),"")))),"")</f>
        <v>6580000</v>
      </c>
      <c r="J4195" s="13">
        <f>IFERROR(IF($F4195="ALTA",$D4195*0.94,
IF($F4195="MEDIA",$D4195*0.9,
IF($F4195="BAJA",$D4195*0.85,
IF($F4195="LIQUIDAR",_xlfn.XLOOKUP(A4195,Rotación!$A:$A,Rotación!$O:$O,0,0,-1),"")))),"")</f>
        <v>6300000</v>
      </c>
      <c r="K4195" s="13" t="str">
        <f>_xlfn.XLOOKUP(A4195,Rotación!$A:$A,Rotación!$P:$P,"",0,-1)</f>
        <v/>
      </c>
      <c r="L4195" s="25" t="e">
        <f t="shared" si="260"/>
        <v>#VALUE!</v>
      </c>
      <c r="M4195" s="26">
        <f t="shared" si="261"/>
        <v>0.81428571428571428</v>
      </c>
    </row>
    <row r="4196" spans="1:13" x14ac:dyDescent="0.3">
      <c r="A4196" t="s">
        <v>12615</v>
      </c>
      <c r="D4196">
        <v>13000000</v>
      </c>
      <c r="E4196">
        <v>9500000</v>
      </c>
      <c r="F4196" t="s">
        <v>5391</v>
      </c>
      <c r="G4196" s="13">
        <f>IFERROR(IF($F4196="ALTA",$D4196*1.03,
IF($F4196="MEDIA",$D4196*1,
IF($F4196="BAJA",$D4196*0.92,
IF($F4196="LIQUIDAR",_xlfn.XLOOKUP(A4196,Rotación!$A:$A,Rotación!$O:$O,0,0,-1),"")))),"")</f>
        <v>11960000</v>
      </c>
      <c r="H4196" s="13">
        <f>IFERROR(IF($F4196="ALTA",$D4196*1,
IF($F4196="MEDIA",$D4196*0.97,
IF($F4196="BAJA",$D4196*0.9,
IF($F4196="LIQUIDAR",_xlfn.XLOOKUP(A4196,Rotación!$A:$A,Rotación!$O:$O,0,0,-1),"")))),"")</f>
        <v>11700000</v>
      </c>
      <c r="I4196" s="13">
        <f>IFERROR(IF($F4196="ALTA",$D4196*0.97,
IF($F4196="MEDIA",$D4196*0.94,
IF($F4196="BAJA",$D4196*0.87,
IF($F4196="LIQUIDAR",_xlfn.XLOOKUP(A4196,Rotación!$A:$A,Rotación!$O:$O,0,0,-1),"")))),"")</f>
        <v>11310000</v>
      </c>
      <c r="J4196" s="13">
        <f>IFERROR(IF($F4196="ALTA",$D4196*0.94,
IF($F4196="MEDIA",$D4196*0.9,
IF($F4196="BAJA",$D4196*0.85,
IF($F4196="LIQUIDAR",_xlfn.XLOOKUP(A4196,Rotación!$A:$A,Rotación!$O:$O,0,0,-1),"")))),"")</f>
        <v>11050000</v>
      </c>
      <c r="K4196" s="13" t="str">
        <f>_xlfn.XLOOKUP(A4196,Rotación!$A:$A,Rotación!$P:$P,"",0,-1)</f>
        <v/>
      </c>
      <c r="L4196" s="25" t="e">
        <f t="shared" si="260"/>
        <v>#VALUE!</v>
      </c>
      <c r="M4196" s="26">
        <f t="shared" si="261"/>
        <v>0.73076923076923073</v>
      </c>
    </row>
    <row r="4197" spans="1:13" x14ac:dyDescent="0.3">
      <c r="A4197" t="s">
        <v>12645</v>
      </c>
      <c r="D4197">
        <v>8100000</v>
      </c>
      <c r="E4197">
        <v>6500000</v>
      </c>
      <c r="F4197" t="s">
        <v>4033</v>
      </c>
      <c r="G4197" s="13">
        <f>IFERROR(IF($F4197="ALTA",$D4197*1.03,
IF($F4197="MEDIA",$D4197*1,
IF($F4197="BAJA",$D4197*0.92,
IF($F4197="LIQUIDAR",_xlfn.XLOOKUP(A4197,Rotación!$A:$A,Rotación!$O:$O,0,0,-1),"")))),"")</f>
        <v>8100000</v>
      </c>
      <c r="H4197" s="13">
        <f>IFERROR(IF($F4197="ALTA",$D4197*1,
IF($F4197="MEDIA",$D4197*0.97,
IF($F4197="BAJA",$D4197*0.9,
IF($F4197="LIQUIDAR",_xlfn.XLOOKUP(A4197,Rotación!$A:$A,Rotación!$O:$O,0,0,-1),"")))),"")</f>
        <v>7857000</v>
      </c>
      <c r="I4197" s="13">
        <f>IFERROR(IF($F4197="ALTA",$D4197*0.97,
IF($F4197="MEDIA",$D4197*0.94,
IF($F4197="BAJA",$D4197*0.87,
IF($F4197="LIQUIDAR",_xlfn.XLOOKUP(A4197,Rotación!$A:$A,Rotación!$O:$O,0,0,-1),"")))),"")</f>
        <v>7614000</v>
      </c>
      <c r="J4197" s="13">
        <f>IFERROR(IF($F4197="ALTA",$D4197*0.94,
IF($F4197="MEDIA",$D4197*0.9,
IF($F4197="BAJA",$D4197*0.85,
IF($F4197="LIQUIDAR",_xlfn.XLOOKUP(A4197,Rotación!$A:$A,Rotación!$O:$O,0,0,-1),"")))),"")</f>
        <v>7290000</v>
      </c>
      <c r="K4197" s="13" t="str">
        <f>_xlfn.XLOOKUP(A4197,Rotación!$A:$A,Rotación!$P:$P,"",0,-1)</f>
        <v/>
      </c>
      <c r="L4197" s="25" t="e">
        <f t="shared" si="260"/>
        <v>#VALUE!</v>
      </c>
      <c r="M4197" s="26">
        <f t="shared" si="261"/>
        <v>0.80246913580246915</v>
      </c>
    </row>
    <row r="4198" spans="1:13" x14ac:dyDescent="0.3">
      <c r="A4198" t="s">
        <v>1841</v>
      </c>
      <c r="D4198">
        <v>8600000</v>
      </c>
      <c r="E4198">
        <v>6800000</v>
      </c>
      <c r="F4198" t="s">
        <v>4033</v>
      </c>
      <c r="G4198" s="13">
        <f>IFERROR(IF($F4198="ALTA",$D4198*1.03,
IF($F4198="MEDIA",$D4198*1,
IF($F4198="BAJA",$D4198*0.92,
IF($F4198="LIQUIDAR",_xlfn.XLOOKUP(A4198,Rotación!$A:$A,Rotación!$O:$O,0,0,-1),"")))),"")</f>
        <v>8600000</v>
      </c>
      <c r="H4198" s="13">
        <f>IFERROR(IF($F4198="ALTA",$D4198*1,
IF($F4198="MEDIA",$D4198*0.97,
IF($F4198="BAJA",$D4198*0.9,
IF($F4198="LIQUIDAR",_xlfn.XLOOKUP(A4198,Rotación!$A:$A,Rotación!$O:$O,0,0,-1),"")))),"")</f>
        <v>8342000</v>
      </c>
      <c r="I4198" s="13">
        <f>IFERROR(IF($F4198="ALTA",$D4198*0.97,
IF($F4198="MEDIA",$D4198*0.94,
IF($F4198="BAJA",$D4198*0.87,
IF($F4198="LIQUIDAR",_xlfn.XLOOKUP(A4198,Rotación!$A:$A,Rotación!$O:$O,0,0,-1),"")))),"")</f>
        <v>8084000</v>
      </c>
      <c r="J4198" s="13">
        <f>IFERROR(IF($F4198="ALTA",$D4198*0.94,
IF($F4198="MEDIA",$D4198*0.9,
IF($F4198="BAJA",$D4198*0.85,
IF($F4198="LIQUIDAR",_xlfn.XLOOKUP(A4198,Rotación!$A:$A,Rotación!$O:$O,0,0,-1),"")))),"")</f>
        <v>7740000</v>
      </c>
      <c r="K4198" s="13" t="str">
        <f>_xlfn.XLOOKUP(A4198,Rotación!$A:$A,Rotación!$P:$P,"",0,-1)</f>
        <v/>
      </c>
      <c r="L4198" s="25" t="e">
        <f t="shared" si="260"/>
        <v>#VALUE!</v>
      </c>
      <c r="M4198" s="26">
        <f t="shared" si="261"/>
        <v>0.79069767441860461</v>
      </c>
    </row>
    <row r="4199" spans="1:13" x14ac:dyDescent="0.3">
      <c r="A4199" t="s">
        <v>12653</v>
      </c>
      <c r="D4199">
        <v>22600000</v>
      </c>
      <c r="E4199">
        <v>17500000</v>
      </c>
      <c r="F4199" t="s">
        <v>4033</v>
      </c>
      <c r="G4199" s="13">
        <f>IFERROR(IF($F4199="ALTA",$D4199*1.03,
IF($F4199="MEDIA",$D4199*1,
IF($F4199="BAJA",$D4199*0.92,
IF($F4199="LIQUIDAR",_xlfn.XLOOKUP(A4199,Rotación!$A:$A,Rotación!$O:$O,0,0,-1),"")))),"")</f>
        <v>22600000</v>
      </c>
      <c r="H4199" s="13">
        <f>IFERROR(IF($F4199="ALTA",$D4199*1,
IF($F4199="MEDIA",$D4199*0.97,
IF($F4199="BAJA",$D4199*0.9,
IF($F4199="LIQUIDAR",_xlfn.XLOOKUP(A4199,Rotación!$A:$A,Rotación!$O:$O,0,0,-1),"")))),"")</f>
        <v>21922000</v>
      </c>
      <c r="I4199" s="13">
        <f>IFERROR(IF($F4199="ALTA",$D4199*0.97,
IF($F4199="MEDIA",$D4199*0.94,
IF($F4199="BAJA",$D4199*0.87,
IF($F4199="LIQUIDAR",_xlfn.XLOOKUP(A4199,Rotación!$A:$A,Rotación!$O:$O,0,0,-1),"")))),"")</f>
        <v>21244000</v>
      </c>
      <c r="J4199" s="13">
        <f>IFERROR(IF($F4199="ALTA",$D4199*0.94,
IF($F4199="MEDIA",$D4199*0.9,
IF($F4199="BAJA",$D4199*0.85,
IF($F4199="LIQUIDAR",_xlfn.XLOOKUP(A4199,Rotación!$A:$A,Rotación!$O:$O,0,0,-1),"")))),"")</f>
        <v>20340000</v>
      </c>
      <c r="K4199" s="13" t="str">
        <f>_xlfn.XLOOKUP(A4199,Rotación!$A:$A,Rotación!$P:$P,"",0,-1)</f>
        <v/>
      </c>
      <c r="L4199" s="25" t="e">
        <f t="shared" si="260"/>
        <v>#VALUE!</v>
      </c>
      <c r="M4199" s="26">
        <f t="shared" si="261"/>
        <v>0.77433628318584069</v>
      </c>
    </row>
    <row r="4200" spans="1:13" x14ac:dyDescent="0.3">
      <c r="A4200" t="s">
        <v>12573</v>
      </c>
      <c r="D4200">
        <v>13200000</v>
      </c>
      <c r="E4200">
        <v>10200000</v>
      </c>
      <c r="F4200" t="s">
        <v>4033</v>
      </c>
      <c r="G4200" s="13">
        <f>IFERROR(IF($F4200="ALTA",$D4200*1.03,
IF($F4200="MEDIA",$D4200*1,
IF($F4200="BAJA",$D4200*0.92,
IF($F4200="LIQUIDAR",_xlfn.XLOOKUP(A4200,Rotación!$A:$A,Rotación!$O:$O,0,0,-1),"")))),"")</f>
        <v>13200000</v>
      </c>
      <c r="H4200" s="13">
        <f>IFERROR(IF($F4200="ALTA",$D4200*1,
IF($F4200="MEDIA",$D4200*0.97,
IF($F4200="BAJA",$D4200*0.9,
IF($F4200="LIQUIDAR",_xlfn.XLOOKUP(A4200,Rotación!$A:$A,Rotación!$O:$O,0,0,-1),"")))),"")</f>
        <v>12804000</v>
      </c>
      <c r="I4200" s="13">
        <f>IFERROR(IF($F4200="ALTA",$D4200*0.97,
IF($F4200="MEDIA",$D4200*0.94,
IF($F4200="BAJA",$D4200*0.87,
IF($F4200="LIQUIDAR",_xlfn.XLOOKUP(A4200,Rotación!$A:$A,Rotación!$O:$O,0,0,-1),"")))),"")</f>
        <v>12408000</v>
      </c>
      <c r="J4200" s="13">
        <f>IFERROR(IF($F4200="ALTA",$D4200*0.94,
IF($F4200="MEDIA",$D4200*0.9,
IF($F4200="BAJA",$D4200*0.85,
IF($F4200="LIQUIDAR",_xlfn.XLOOKUP(A4200,Rotación!$A:$A,Rotación!$O:$O,0,0,-1),"")))),"")</f>
        <v>11880000</v>
      </c>
      <c r="K4200" s="13" t="str">
        <f>_xlfn.XLOOKUP(A4200,Rotación!$A:$A,Rotación!$P:$P,"",0,-1)</f>
        <v/>
      </c>
      <c r="L4200" s="25" t="e">
        <f t="shared" si="260"/>
        <v>#VALUE!</v>
      </c>
      <c r="M4200" s="26">
        <f t="shared" si="261"/>
        <v>0.77272727272727271</v>
      </c>
    </row>
    <row r="4201" spans="1:13" x14ac:dyDescent="0.3">
      <c r="A4201" t="s">
        <v>12611</v>
      </c>
      <c r="D4201">
        <v>6700000</v>
      </c>
      <c r="E4201">
        <v>5200000</v>
      </c>
      <c r="F4201" t="s">
        <v>4033</v>
      </c>
      <c r="G4201" s="13">
        <f>IFERROR(IF($F4201="ALTA",$D4201*1.03,
IF($F4201="MEDIA",$D4201*1,
IF($F4201="BAJA",$D4201*0.92,
IF($F4201="LIQUIDAR",_xlfn.XLOOKUP(A4201,Rotación!$A:$A,Rotación!$O:$O,0,0,-1),"")))),"")</f>
        <v>6700000</v>
      </c>
      <c r="H4201" s="13">
        <f>IFERROR(IF($F4201="ALTA",$D4201*1,
IF($F4201="MEDIA",$D4201*0.97,
IF($F4201="BAJA",$D4201*0.9,
IF($F4201="LIQUIDAR",_xlfn.XLOOKUP(A4201,Rotación!$A:$A,Rotación!$O:$O,0,0,-1),"")))),"")</f>
        <v>6499000</v>
      </c>
      <c r="I4201" s="13">
        <f>IFERROR(IF($F4201="ALTA",$D4201*0.97,
IF($F4201="MEDIA",$D4201*0.94,
IF($F4201="BAJA",$D4201*0.87,
IF($F4201="LIQUIDAR",_xlfn.XLOOKUP(A4201,Rotación!$A:$A,Rotación!$O:$O,0,0,-1),"")))),"")</f>
        <v>6298000</v>
      </c>
      <c r="J4201" s="13">
        <f>IFERROR(IF($F4201="ALTA",$D4201*0.94,
IF($F4201="MEDIA",$D4201*0.9,
IF($F4201="BAJA",$D4201*0.85,
IF($F4201="LIQUIDAR",_xlfn.XLOOKUP(A4201,Rotación!$A:$A,Rotación!$O:$O,0,0,-1),"")))),"")</f>
        <v>6030000</v>
      </c>
      <c r="K4201" s="13" t="str">
        <f>_xlfn.XLOOKUP(A4201,Rotación!$A:$A,Rotación!$P:$P,"",0,-1)</f>
        <v/>
      </c>
      <c r="L4201" s="25" t="e">
        <f t="shared" si="260"/>
        <v>#VALUE!</v>
      </c>
      <c r="M4201" s="26">
        <f t="shared" si="261"/>
        <v>0.77611940298507465</v>
      </c>
    </row>
    <row r="4202" spans="1:13" x14ac:dyDescent="0.3">
      <c r="A4202" t="s">
        <v>12739</v>
      </c>
      <c r="D4202">
        <v>27100000</v>
      </c>
      <c r="E4202">
        <v>21000000</v>
      </c>
      <c r="F4202" t="s">
        <v>5391</v>
      </c>
      <c r="G4202" s="13">
        <f>IFERROR(IF($F4202="ALTA",$D4202*1.03,
IF($F4202="MEDIA",$D4202*1,
IF($F4202="BAJA",$D4202*0.92,
IF($F4202="LIQUIDAR",_xlfn.XLOOKUP(A4202,Rotación!$A:$A,Rotación!$O:$O,0,0,-1),"")))),"")</f>
        <v>24932000</v>
      </c>
      <c r="H4202" s="13">
        <f>IFERROR(IF($F4202="ALTA",$D4202*1,
IF($F4202="MEDIA",$D4202*0.97,
IF($F4202="BAJA",$D4202*0.9,
IF($F4202="LIQUIDAR",_xlfn.XLOOKUP(A4202,Rotación!$A:$A,Rotación!$O:$O,0,0,-1),"")))),"")</f>
        <v>24390000</v>
      </c>
      <c r="I4202" s="13">
        <f>IFERROR(IF($F4202="ALTA",$D4202*0.97,
IF($F4202="MEDIA",$D4202*0.94,
IF($F4202="BAJA",$D4202*0.87,
IF($F4202="LIQUIDAR",_xlfn.XLOOKUP(A4202,Rotación!$A:$A,Rotación!$O:$O,0,0,-1),"")))),"")</f>
        <v>23577000</v>
      </c>
      <c r="J4202" s="13">
        <f>IFERROR(IF($F4202="ALTA",$D4202*0.94,
IF($F4202="MEDIA",$D4202*0.9,
IF($F4202="BAJA",$D4202*0.85,
IF($F4202="LIQUIDAR",_xlfn.XLOOKUP(A4202,Rotación!$A:$A,Rotación!$O:$O,0,0,-1),"")))),"")</f>
        <v>23035000</v>
      </c>
      <c r="K4202" s="13" t="str">
        <f>_xlfn.XLOOKUP(A4202,Rotación!$A:$A,Rotación!$P:$P,"",0,-1)</f>
        <v/>
      </c>
      <c r="L4202" s="25" t="e">
        <f t="shared" si="260"/>
        <v>#VALUE!</v>
      </c>
      <c r="M4202" s="26">
        <f t="shared" si="261"/>
        <v>0.77490774907749083</v>
      </c>
    </row>
    <row r="4203" spans="1:13" x14ac:dyDescent="0.3">
      <c r="A4203" t="s">
        <v>11653</v>
      </c>
      <c r="D4203">
        <v>7650000</v>
      </c>
      <c r="E4203">
        <v>6200000</v>
      </c>
      <c r="F4203" t="s">
        <v>5390</v>
      </c>
      <c r="G4203" s="13">
        <f>IFERROR(IF($F4203="ALTA",$D4203*1.03,
IF($F4203="MEDIA",$D4203*1,
IF($F4203="BAJA",$D4203*0.92,
IF($F4203="LIQUIDAR",_xlfn.XLOOKUP(A4203,Rotación!$A:$A,Rotación!$O:$O,0,0,-1),"")))),"")</f>
        <v>7879500</v>
      </c>
      <c r="H4203" s="13">
        <f>IFERROR(IF($F4203="ALTA",$D4203*1,
IF($F4203="MEDIA",$D4203*0.97,
IF($F4203="BAJA",$D4203*0.9,
IF($F4203="LIQUIDAR",_xlfn.XLOOKUP(A4203,Rotación!$A:$A,Rotación!$O:$O,0,0,-1),"")))),"")</f>
        <v>7650000</v>
      </c>
      <c r="I4203" s="13">
        <f>IFERROR(IF($F4203="ALTA",$D4203*0.97,
IF($F4203="MEDIA",$D4203*0.94,
IF($F4203="BAJA",$D4203*0.87,
IF($F4203="LIQUIDAR",_xlfn.XLOOKUP(A4203,Rotación!$A:$A,Rotación!$O:$O,0,0,-1),"")))),"")</f>
        <v>7420500</v>
      </c>
      <c r="J4203" s="13">
        <f>IFERROR(IF($F4203="ALTA",$D4203*0.94,
IF($F4203="MEDIA",$D4203*0.9,
IF($F4203="BAJA",$D4203*0.85,
IF($F4203="LIQUIDAR",_xlfn.XLOOKUP(A4203,Rotación!$A:$A,Rotación!$O:$O,0,0,-1),"")))),"")</f>
        <v>7191000</v>
      </c>
      <c r="K4203" s="13" t="str">
        <f>_xlfn.XLOOKUP(A4203,Rotación!$A:$A,Rotación!$P:$P,"",0,-1)</f>
        <v/>
      </c>
      <c r="L4203" s="25" t="e">
        <f t="shared" si="260"/>
        <v>#VALUE!</v>
      </c>
      <c r="M4203" s="26">
        <f t="shared" si="261"/>
        <v>0.81045751633986929</v>
      </c>
    </row>
    <row r="4204" spans="1:13" x14ac:dyDescent="0.3">
      <c r="A4204" t="s">
        <v>12731</v>
      </c>
      <c r="D4204">
        <v>11400000</v>
      </c>
      <c r="E4204">
        <v>9000000</v>
      </c>
      <c r="F4204" t="s">
        <v>5390</v>
      </c>
      <c r="G4204" s="13">
        <f>IFERROR(IF($F4204="ALTA",$D4204*1.03,
IF($F4204="MEDIA",$D4204*1,
IF($F4204="BAJA",$D4204*0.92,
IF($F4204="LIQUIDAR",_xlfn.XLOOKUP(A4204,Rotación!$A:$A,Rotación!$O:$O,0,0,-1),"")))),"")</f>
        <v>11742000</v>
      </c>
      <c r="H4204" s="13">
        <f>IFERROR(IF($F4204="ALTA",$D4204*1,
IF($F4204="MEDIA",$D4204*0.97,
IF($F4204="BAJA",$D4204*0.9,
IF($F4204="LIQUIDAR",_xlfn.XLOOKUP(A4204,Rotación!$A:$A,Rotación!$O:$O,0,0,-1),"")))),"")</f>
        <v>11400000</v>
      </c>
      <c r="I4204" s="13">
        <f>IFERROR(IF($F4204="ALTA",$D4204*0.97,
IF($F4204="MEDIA",$D4204*0.94,
IF($F4204="BAJA",$D4204*0.87,
IF($F4204="LIQUIDAR",_xlfn.XLOOKUP(A4204,Rotación!$A:$A,Rotación!$O:$O,0,0,-1),"")))),"")</f>
        <v>11058000</v>
      </c>
      <c r="J4204" s="13">
        <f>IFERROR(IF($F4204="ALTA",$D4204*0.94,
IF($F4204="MEDIA",$D4204*0.9,
IF($F4204="BAJA",$D4204*0.85,
IF($F4204="LIQUIDAR",_xlfn.XLOOKUP(A4204,Rotación!$A:$A,Rotación!$O:$O,0,0,-1),"")))),"")</f>
        <v>10716000</v>
      </c>
      <c r="K4204" s="13" t="str">
        <f>_xlfn.XLOOKUP(A4204,Rotación!$A:$A,Rotación!$P:$P,"",0,-1)</f>
        <v/>
      </c>
      <c r="L4204" s="25" t="e">
        <f t="shared" si="260"/>
        <v>#VALUE!</v>
      </c>
      <c r="M4204" s="26">
        <f t="shared" si="261"/>
        <v>0.78947368421052633</v>
      </c>
    </row>
    <row r="4205" spans="1:13" x14ac:dyDescent="0.3">
      <c r="A4205" t="s">
        <v>12719</v>
      </c>
      <c r="D4205">
        <v>14500000</v>
      </c>
      <c r="E4205">
        <v>11900000</v>
      </c>
      <c r="F4205" t="s">
        <v>5390</v>
      </c>
      <c r="G4205" s="13">
        <f>IFERROR(IF($F4205="ALTA",$D4205*1.03,
IF($F4205="MEDIA",$D4205*1,
IF($F4205="BAJA",$D4205*0.92,
IF($F4205="LIQUIDAR",_xlfn.XLOOKUP(A4205,Rotación!$A:$A,Rotación!$O:$O,0,0,-1),"")))),"")</f>
        <v>14935000</v>
      </c>
      <c r="H4205" s="13">
        <f>IFERROR(IF($F4205="ALTA",$D4205*1,
IF($F4205="MEDIA",$D4205*0.97,
IF($F4205="BAJA",$D4205*0.9,
IF($F4205="LIQUIDAR",_xlfn.XLOOKUP(A4205,Rotación!$A:$A,Rotación!$O:$O,0,0,-1),"")))),"")</f>
        <v>14500000</v>
      </c>
      <c r="I4205" s="13">
        <f>IFERROR(IF($F4205="ALTA",$D4205*0.97,
IF($F4205="MEDIA",$D4205*0.94,
IF($F4205="BAJA",$D4205*0.87,
IF($F4205="LIQUIDAR",_xlfn.XLOOKUP(A4205,Rotación!$A:$A,Rotación!$O:$O,0,0,-1),"")))),"")</f>
        <v>14065000</v>
      </c>
      <c r="J4205" s="13">
        <f>IFERROR(IF($F4205="ALTA",$D4205*0.94,
IF($F4205="MEDIA",$D4205*0.9,
IF($F4205="BAJA",$D4205*0.85,
IF($F4205="LIQUIDAR",_xlfn.XLOOKUP(A4205,Rotación!$A:$A,Rotación!$O:$O,0,0,-1),"")))),"")</f>
        <v>13630000</v>
      </c>
      <c r="K4205" s="13" t="str">
        <f>_xlfn.XLOOKUP(A4205,Rotación!$A:$A,Rotación!$P:$P,"",0,-1)</f>
        <v/>
      </c>
      <c r="L4205" s="25" t="e">
        <f t="shared" si="260"/>
        <v>#VALUE!</v>
      </c>
      <c r="M4205" s="26">
        <f t="shared" si="261"/>
        <v>0.82068965517241377</v>
      </c>
    </row>
    <row r="4206" spans="1:13" x14ac:dyDescent="0.3">
      <c r="A4206" t="s">
        <v>12500</v>
      </c>
      <c r="D4206">
        <v>7800000</v>
      </c>
      <c r="E4206">
        <v>6300000</v>
      </c>
      <c r="F4206" t="s">
        <v>4033</v>
      </c>
      <c r="G4206" s="13">
        <f>IFERROR(IF($F4206="ALTA",$D4206*1.03,
IF($F4206="MEDIA",$D4206*1,
IF($F4206="BAJA",$D4206*0.92,
IF($F4206="LIQUIDAR",_xlfn.XLOOKUP(A4206,Rotación!$A:$A,Rotación!$O:$O,0,0,-1),"")))),"")</f>
        <v>7800000</v>
      </c>
      <c r="H4206" s="13">
        <f>IFERROR(IF($F4206="ALTA",$D4206*1,
IF($F4206="MEDIA",$D4206*0.97,
IF($F4206="BAJA",$D4206*0.9,
IF($F4206="LIQUIDAR",_xlfn.XLOOKUP(A4206,Rotación!$A:$A,Rotación!$O:$O,0,0,-1),"")))),"")</f>
        <v>7566000</v>
      </c>
      <c r="I4206" s="13">
        <f>IFERROR(IF($F4206="ALTA",$D4206*0.97,
IF($F4206="MEDIA",$D4206*0.94,
IF($F4206="BAJA",$D4206*0.87,
IF($F4206="LIQUIDAR",_xlfn.XLOOKUP(A4206,Rotación!$A:$A,Rotación!$O:$O,0,0,-1),"")))),"")</f>
        <v>7332000</v>
      </c>
      <c r="J4206" s="13">
        <f>IFERROR(IF($F4206="ALTA",$D4206*0.94,
IF($F4206="MEDIA",$D4206*0.9,
IF($F4206="BAJA",$D4206*0.85,
IF($F4206="LIQUIDAR",_xlfn.XLOOKUP(A4206,Rotación!$A:$A,Rotación!$O:$O,0,0,-1),"")))),"")</f>
        <v>7020000</v>
      </c>
      <c r="K4206" s="13" t="str">
        <f>_xlfn.XLOOKUP(A4206,Rotación!$A:$A,Rotación!$P:$P,"",0,-1)</f>
        <v/>
      </c>
      <c r="L4206" s="25" t="e">
        <f t="shared" si="260"/>
        <v>#VALUE!</v>
      </c>
      <c r="M4206" s="26">
        <f t="shared" si="261"/>
        <v>0.80769230769230771</v>
      </c>
    </row>
    <row r="4207" spans="1:13" x14ac:dyDescent="0.3">
      <c r="A4207" t="s">
        <v>413</v>
      </c>
      <c r="D4207">
        <v>18800000</v>
      </c>
      <c r="E4207">
        <v>14800000</v>
      </c>
      <c r="F4207" t="s">
        <v>4033</v>
      </c>
      <c r="G4207" s="13">
        <f>IFERROR(IF($F4207="ALTA",$D4207*1.03,
IF($F4207="MEDIA",$D4207*1,
IF($F4207="BAJA",$D4207*0.92,
IF($F4207="LIQUIDAR",_xlfn.XLOOKUP(A4207,Rotación!$A:$A,Rotación!$O:$O,0,0,-1),"")))),"")</f>
        <v>18800000</v>
      </c>
      <c r="H4207" s="13">
        <f>IFERROR(IF($F4207="ALTA",$D4207*1,
IF($F4207="MEDIA",$D4207*0.97,
IF($F4207="BAJA",$D4207*0.9,
IF($F4207="LIQUIDAR",_xlfn.XLOOKUP(A4207,Rotación!$A:$A,Rotación!$O:$O,0,0,-1),"")))),"")</f>
        <v>18236000</v>
      </c>
      <c r="I4207" s="13">
        <f>IFERROR(IF($F4207="ALTA",$D4207*0.97,
IF($F4207="MEDIA",$D4207*0.94,
IF($F4207="BAJA",$D4207*0.87,
IF($F4207="LIQUIDAR",_xlfn.XLOOKUP(A4207,Rotación!$A:$A,Rotación!$O:$O,0,0,-1),"")))),"")</f>
        <v>17672000</v>
      </c>
      <c r="J4207" s="13">
        <f>IFERROR(IF($F4207="ALTA",$D4207*0.94,
IF($F4207="MEDIA",$D4207*0.9,
IF($F4207="BAJA",$D4207*0.85,
IF($F4207="LIQUIDAR",_xlfn.XLOOKUP(A4207,Rotación!$A:$A,Rotación!$O:$O,0,0,-1),"")))),"")</f>
        <v>16920000</v>
      </c>
      <c r="K4207" s="13" t="str">
        <f>_xlfn.XLOOKUP(A4207,Rotación!$A:$A,Rotación!$P:$P,"",0,-1)</f>
        <v/>
      </c>
      <c r="L4207" s="25" t="e">
        <f t="shared" si="260"/>
        <v>#VALUE!</v>
      </c>
      <c r="M4207" s="26">
        <f t="shared" si="261"/>
        <v>0.78723404255319152</v>
      </c>
    </row>
    <row r="4208" spans="1:13" x14ac:dyDescent="0.3">
      <c r="A4208" t="s">
        <v>12636</v>
      </c>
      <c r="D4208">
        <v>10900000</v>
      </c>
      <c r="E4208">
        <v>8000000</v>
      </c>
      <c r="F4208" t="s">
        <v>4033</v>
      </c>
      <c r="G4208" s="13">
        <f>IFERROR(IF($F4208="ALTA",$D4208*1.03,
IF($F4208="MEDIA",$D4208*1,
IF($F4208="BAJA",$D4208*0.92,
IF($F4208="LIQUIDAR",_xlfn.XLOOKUP(A4208,Rotación!$A:$A,Rotación!$O:$O,0,0,-1),"")))),"")</f>
        <v>10900000</v>
      </c>
      <c r="H4208" s="13">
        <f>IFERROR(IF($F4208="ALTA",$D4208*1,
IF($F4208="MEDIA",$D4208*0.97,
IF($F4208="BAJA",$D4208*0.9,
IF($F4208="LIQUIDAR",_xlfn.XLOOKUP(A4208,Rotación!$A:$A,Rotación!$O:$O,0,0,-1),"")))),"")</f>
        <v>10573000</v>
      </c>
      <c r="I4208" s="13">
        <f>IFERROR(IF($F4208="ALTA",$D4208*0.97,
IF($F4208="MEDIA",$D4208*0.94,
IF($F4208="BAJA",$D4208*0.87,
IF($F4208="LIQUIDAR",_xlfn.XLOOKUP(A4208,Rotación!$A:$A,Rotación!$O:$O,0,0,-1),"")))),"")</f>
        <v>10246000</v>
      </c>
      <c r="J4208" s="13">
        <f>IFERROR(IF($F4208="ALTA",$D4208*0.94,
IF($F4208="MEDIA",$D4208*0.9,
IF($F4208="BAJA",$D4208*0.85,
IF($F4208="LIQUIDAR",_xlfn.XLOOKUP(A4208,Rotación!$A:$A,Rotación!$O:$O,0,0,-1),"")))),"")</f>
        <v>9810000</v>
      </c>
      <c r="K4208" s="13" t="str">
        <f>_xlfn.XLOOKUP(A4208,Rotación!$A:$A,Rotación!$P:$P,"",0,-1)</f>
        <v/>
      </c>
      <c r="L4208" s="25" t="e">
        <f t="shared" si="260"/>
        <v>#VALUE!</v>
      </c>
      <c r="M4208" s="26">
        <f t="shared" si="261"/>
        <v>0.73394495412844041</v>
      </c>
    </row>
    <row r="4209" spans="1:13" x14ac:dyDescent="0.3">
      <c r="A4209" t="s">
        <v>12688</v>
      </c>
      <c r="D4209">
        <v>20400000</v>
      </c>
      <c r="E4209">
        <v>15500000</v>
      </c>
      <c r="F4209" t="s">
        <v>4033</v>
      </c>
      <c r="G4209" s="13">
        <f>IFERROR(IF($F4209="ALTA",$D4209*1.03,
IF($F4209="MEDIA",$D4209*1,
IF($F4209="BAJA",$D4209*0.92,
IF($F4209="LIQUIDAR",_xlfn.XLOOKUP(A4209,Rotación!$A:$A,Rotación!$O:$O,0,0,-1),"")))),"")</f>
        <v>20400000</v>
      </c>
      <c r="H4209" s="13">
        <f>IFERROR(IF($F4209="ALTA",$D4209*1,
IF($F4209="MEDIA",$D4209*0.97,
IF($F4209="BAJA",$D4209*0.9,
IF($F4209="LIQUIDAR",_xlfn.XLOOKUP(A4209,Rotación!$A:$A,Rotación!$O:$O,0,0,-1),"")))),"")</f>
        <v>19788000</v>
      </c>
      <c r="I4209" s="13">
        <f>IFERROR(IF($F4209="ALTA",$D4209*0.97,
IF($F4209="MEDIA",$D4209*0.94,
IF($F4209="BAJA",$D4209*0.87,
IF($F4209="LIQUIDAR",_xlfn.XLOOKUP(A4209,Rotación!$A:$A,Rotación!$O:$O,0,0,-1),"")))),"")</f>
        <v>19176000</v>
      </c>
      <c r="J4209" s="13">
        <f>IFERROR(IF($F4209="ALTA",$D4209*0.94,
IF($F4209="MEDIA",$D4209*0.9,
IF($F4209="BAJA",$D4209*0.85,
IF($F4209="LIQUIDAR",_xlfn.XLOOKUP(A4209,Rotación!$A:$A,Rotación!$O:$O,0,0,-1),"")))),"")</f>
        <v>18360000</v>
      </c>
      <c r="K4209" s="13" t="str">
        <f>_xlfn.XLOOKUP(A4209,Rotación!$A:$A,Rotación!$P:$P,"",0,-1)</f>
        <v/>
      </c>
      <c r="L4209" s="25" t="e">
        <f t="shared" si="260"/>
        <v>#VALUE!</v>
      </c>
      <c r="M4209" s="26">
        <f t="shared" si="261"/>
        <v>0.75980392156862742</v>
      </c>
    </row>
    <row r="4210" spans="1:13" x14ac:dyDescent="0.3">
      <c r="A4210" t="s">
        <v>11705</v>
      </c>
      <c r="D4210">
        <v>37700000</v>
      </c>
      <c r="E4210">
        <v>29000000</v>
      </c>
      <c r="F4210" t="s">
        <v>5391</v>
      </c>
      <c r="G4210" s="13">
        <f>IFERROR(IF($F4210="ALTA",$D4210*1.03,
IF($F4210="MEDIA",$D4210*1,
IF($F4210="BAJA",$D4210*0.92,
IF($F4210="LIQUIDAR",_xlfn.XLOOKUP(A4210,Rotación!$A:$A,Rotación!$O:$O,0,0,-1),"")))),"")</f>
        <v>34684000</v>
      </c>
      <c r="H4210" s="13">
        <f>IFERROR(IF($F4210="ALTA",$D4210*1,
IF($F4210="MEDIA",$D4210*0.97,
IF($F4210="BAJA",$D4210*0.9,
IF($F4210="LIQUIDAR",_xlfn.XLOOKUP(A4210,Rotación!$A:$A,Rotación!$O:$O,0,0,-1),"")))),"")</f>
        <v>33930000</v>
      </c>
      <c r="I4210" s="13">
        <f>IFERROR(IF($F4210="ALTA",$D4210*0.97,
IF($F4210="MEDIA",$D4210*0.94,
IF($F4210="BAJA",$D4210*0.87,
IF($F4210="LIQUIDAR",_xlfn.XLOOKUP(A4210,Rotación!$A:$A,Rotación!$O:$O,0,0,-1),"")))),"")</f>
        <v>32799000</v>
      </c>
      <c r="J4210" s="13">
        <f>IFERROR(IF($F4210="ALTA",$D4210*0.94,
IF($F4210="MEDIA",$D4210*0.9,
IF($F4210="BAJA",$D4210*0.85,
IF($F4210="LIQUIDAR",_xlfn.XLOOKUP(A4210,Rotación!$A:$A,Rotación!$O:$O,0,0,-1),"")))),"")</f>
        <v>32045000</v>
      </c>
      <c r="K4210" s="13">
        <f>_xlfn.XLOOKUP(A4210,Rotación!$A:$A,Rotación!$P:$P,"",0,-1)</f>
        <v>35590000</v>
      </c>
      <c r="L4210" s="25">
        <f t="shared" si="260"/>
        <v>-2110000</v>
      </c>
      <c r="M4210" s="26">
        <f t="shared" si="261"/>
        <v>0.76923076923076927</v>
      </c>
    </row>
    <row r="4211" spans="1:13" x14ac:dyDescent="0.3">
      <c r="A4211" t="s">
        <v>12503</v>
      </c>
      <c r="D4211">
        <v>15800000</v>
      </c>
      <c r="E4211">
        <v>11700000</v>
      </c>
      <c r="F4211" t="s">
        <v>5391</v>
      </c>
      <c r="G4211" s="13">
        <f>IFERROR(IF($F4211="ALTA",$D4211*1.03,
IF($F4211="MEDIA",$D4211*1,
IF($F4211="BAJA",$D4211*0.92,
IF($F4211="LIQUIDAR",_xlfn.XLOOKUP(A4211,Rotación!$A:$A,Rotación!$O:$O,0,0,-1),"")))),"")</f>
        <v>14536000</v>
      </c>
      <c r="H4211" s="13">
        <f>IFERROR(IF($F4211="ALTA",$D4211*1,
IF($F4211="MEDIA",$D4211*0.97,
IF($F4211="BAJA",$D4211*0.9,
IF($F4211="LIQUIDAR",_xlfn.XLOOKUP(A4211,Rotación!$A:$A,Rotación!$O:$O,0,0,-1),"")))),"")</f>
        <v>14220000</v>
      </c>
      <c r="I4211" s="13">
        <f>IFERROR(IF($F4211="ALTA",$D4211*0.97,
IF($F4211="MEDIA",$D4211*0.94,
IF($F4211="BAJA",$D4211*0.87,
IF($F4211="LIQUIDAR",_xlfn.XLOOKUP(A4211,Rotación!$A:$A,Rotación!$O:$O,0,0,-1),"")))),"")</f>
        <v>13746000</v>
      </c>
      <c r="J4211" s="13">
        <f>IFERROR(IF($F4211="ALTA",$D4211*0.94,
IF($F4211="MEDIA",$D4211*0.9,
IF($F4211="BAJA",$D4211*0.85,
IF($F4211="LIQUIDAR",_xlfn.XLOOKUP(A4211,Rotación!$A:$A,Rotación!$O:$O,0,0,-1),"")))),"")</f>
        <v>13430000</v>
      </c>
      <c r="K4211" s="13" t="str">
        <f>_xlfn.XLOOKUP(A4211,Rotación!$A:$A,Rotación!$P:$P,"",0,-1)</f>
        <v/>
      </c>
      <c r="L4211" s="25" t="e">
        <f t="shared" si="260"/>
        <v>#VALUE!</v>
      </c>
      <c r="M4211" s="26">
        <f t="shared" si="261"/>
        <v>0.740506329113924</v>
      </c>
    </row>
    <row r="4212" spans="1:13" x14ac:dyDescent="0.3">
      <c r="A4212" t="s">
        <v>12621</v>
      </c>
      <c r="D4212">
        <v>8700000</v>
      </c>
      <c r="E4212">
        <v>6800000</v>
      </c>
      <c r="F4212" t="s">
        <v>5391</v>
      </c>
      <c r="G4212" s="13">
        <f>IFERROR(IF($F4212="ALTA",$D4212*1.03,
IF($F4212="MEDIA",$D4212*1,
IF($F4212="BAJA",$D4212*0.92,
IF($F4212="LIQUIDAR",_xlfn.XLOOKUP(A4212,Rotación!$A:$A,Rotación!$O:$O,0,0,-1),"")))),"")</f>
        <v>8004000</v>
      </c>
      <c r="H4212" s="13">
        <f>IFERROR(IF($F4212="ALTA",$D4212*1,
IF($F4212="MEDIA",$D4212*0.97,
IF($F4212="BAJA",$D4212*0.9,
IF($F4212="LIQUIDAR",_xlfn.XLOOKUP(A4212,Rotación!$A:$A,Rotación!$O:$O,0,0,-1),"")))),"")</f>
        <v>7830000</v>
      </c>
      <c r="I4212" s="13">
        <f>IFERROR(IF($F4212="ALTA",$D4212*0.97,
IF($F4212="MEDIA",$D4212*0.94,
IF($F4212="BAJA",$D4212*0.87,
IF($F4212="LIQUIDAR",_xlfn.XLOOKUP(A4212,Rotación!$A:$A,Rotación!$O:$O,0,0,-1),"")))),"")</f>
        <v>7569000</v>
      </c>
      <c r="J4212" s="13">
        <f>IFERROR(IF($F4212="ALTA",$D4212*0.94,
IF($F4212="MEDIA",$D4212*0.9,
IF($F4212="BAJA",$D4212*0.85,
IF($F4212="LIQUIDAR",_xlfn.XLOOKUP(A4212,Rotación!$A:$A,Rotación!$O:$O,0,0,-1),"")))),"")</f>
        <v>7395000</v>
      </c>
      <c r="K4212" s="13" t="str">
        <f>_xlfn.XLOOKUP(A4212,Rotación!$A:$A,Rotación!$P:$P,"",0,-1)</f>
        <v/>
      </c>
      <c r="L4212" s="25" t="e">
        <f t="shared" si="260"/>
        <v>#VALUE!</v>
      </c>
      <c r="M4212" s="26">
        <f t="shared" si="261"/>
        <v>0.7816091954022989</v>
      </c>
    </row>
    <row r="4213" spans="1:13" x14ac:dyDescent="0.3">
      <c r="A4213" t="s">
        <v>12702</v>
      </c>
      <c r="D4213">
        <v>8500000</v>
      </c>
      <c r="E4213">
        <v>6800000</v>
      </c>
      <c r="F4213" t="s">
        <v>5391</v>
      </c>
      <c r="G4213" s="13">
        <f>IFERROR(IF($F4213="ALTA",$D4213*1.03,
IF($F4213="MEDIA",$D4213*1,
IF($F4213="BAJA",$D4213*0.92,
IF($F4213="LIQUIDAR",_xlfn.XLOOKUP(A4213,Rotación!$A:$A,Rotación!$O:$O,0,0,-1),"")))),"")</f>
        <v>7820000</v>
      </c>
      <c r="H4213" s="13">
        <f>IFERROR(IF($F4213="ALTA",$D4213*1,
IF($F4213="MEDIA",$D4213*0.97,
IF($F4213="BAJA",$D4213*0.9,
IF($F4213="LIQUIDAR",_xlfn.XLOOKUP(A4213,Rotación!$A:$A,Rotación!$O:$O,0,0,-1),"")))),"")</f>
        <v>7650000</v>
      </c>
      <c r="I4213" s="13">
        <f>IFERROR(IF($F4213="ALTA",$D4213*0.97,
IF($F4213="MEDIA",$D4213*0.94,
IF($F4213="BAJA",$D4213*0.87,
IF($F4213="LIQUIDAR",_xlfn.XLOOKUP(A4213,Rotación!$A:$A,Rotación!$O:$O,0,0,-1),"")))),"")</f>
        <v>7395000</v>
      </c>
      <c r="J4213" s="13">
        <f>IFERROR(IF($F4213="ALTA",$D4213*0.94,
IF($F4213="MEDIA",$D4213*0.9,
IF($F4213="BAJA",$D4213*0.85,
IF($F4213="LIQUIDAR",_xlfn.XLOOKUP(A4213,Rotación!$A:$A,Rotación!$O:$O,0,0,-1),"")))),"")</f>
        <v>7225000</v>
      </c>
      <c r="K4213" s="13" t="str">
        <f>_xlfn.XLOOKUP(A4213,Rotación!$A:$A,Rotación!$P:$P,"",0,-1)</f>
        <v/>
      </c>
      <c r="L4213" s="25" t="e">
        <f t="shared" si="260"/>
        <v>#VALUE!</v>
      </c>
      <c r="M4213" s="26">
        <f t="shared" si="261"/>
        <v>0.8</v>
      </c>
    </row>
    <row r="4214" spans="1:13" x14ac:dyDescent="0.3">
      <c r="A4214" t="s">
        <v>12528</v>
      </c>
      <c r="D4214">
        <v>5600000</v>
      </c>
      <c r="E4214">
        <v>4300000</v>
      </c>
      <c r="F4214" t="s">
        <v>5391</v>
      </c>
      <c r="G4214" s="13">
        <f>IFERROR(IF($F4214="ALTA",$D4214*1.03,
IF($F4214="MEDIA",$D4214*1,
IF($F4214="BAJA",$D4214*0.92,
IF($F4214="LIQUIDAR",_xlfn.XLOOKUP(A4214,Rotación!$A:$A,Rotación!$O:$O,0,0,-1),"")))),"")</f>
        <v>5152000</v>
      </c>
      <c r="H4214" s="13">
        <f>IFERROR(IF($F4214="ALTA",$D4214*1,
IF($F4214="MEDIA",$D4214*0.97,
IF($F4214="BAJA",$D4214*0.9,
IF($F4214="LIQUIDAR",_xlfn.XLOOKUP(A4214,Rotación!$A:$A,Rotación!$O:$O,0,0,-1),"")))),"")</f>
        <v>5040000</v>
      </c>
      <c r="I4214" s="13">
        <f>IFERROR(IF($F4214="ALTA",$D4214*0.97,
IF($F4214="MEDIA",$D4214*0.94,
IF($F4214="BAJA",$D4214*0.87,
IF($F4214="LIQUIDAR",_xlfn.XLOOKUP(A4214,Rotación!$A:$A,Rotación!$O:$O,0,0,-1),"")))),"")</f>
        <v>4872000</v>
      </c>
      <c r="J4214" s="13">
        <f>IFERROR(IF($F4214="ALTA",$D4214*0.94,
IF($F4214="MEDIA",$D4214*0.9,
IF($F4214="BAJA",$D4214*0.85,
IF($F4214="LIQUIDAR",_xlfn.XLOOKUP(A4214,Rotación!$A:$A,Rotación!$O:$O,0,0,-1),"")))),"")</f>
        <v>4760000</v>
      </c>
      <c r="K4214" s="13" t="str">
        <f>_xlfn.XLOOKUP(A4214,Rotación!$A:$A,Rotación!$P:$P,"",0,-1)</f>
        <v/>
      </c>
      <c r="L4214" s="25" t="e">
        <f t="shared" ref="L4214:L4277" si="262">K4214-D4214</f>
        <v>#VALUE!</v>
      </c>
      <c r="M4214" s="26">
        <f t="shared" ref="M4214:M4277" si="263">E4214/D4214</f>
        <v>0.7678571428571429</v>
      </c>
    </row>
    <row r="4215" spans="1:13" x14ac:dyDescent="0.3">
      <c r="A4215" t="s">
        <v>12543</v>
      </c>
      <c r="D4215">
        <v>6600000</v>
      </c>
      <c r="E4215">
        <v>5000000</v>
      </c>
      <c r="F4215" t="s">
        <v>5391</v>
      </c>
      <c r="G4215" s="13">
        <f>IFERROR(IF($F4215="ALTA",$D4215*1.03,
IF($F4215="MEDIA",$D4215*1,
IF($F4215="BAJA",$D4215*0.92,
IF($F4215="LIQUIDAR",_xlfn.XLOOKUP(A4215,Rotación!$A:$A,Rotación!$O:$O,0,0,-1),"")))),"")</f>
        <v>6072000</v>
      </c>
      <c r="H4215" s="13">
        <f>IFERROR(IF($F4215="ALTA",$D4215*1,
IF($F4215="MEDIA",$D4215*0.97,
IF($F4215="BAJA",$D4215*0.9,
IF($F4215="LIQUIDAR",_xlfn.XLOOKUP(A4215,Rotación!$A:$A,Rotación!$O:$O,0,0,-1),"")))),"")</f>
        <v>5940000</v>
      </c>
      <c r="I4215" s="13">
        <f>IFERROR(IF($F4215="ALTA",$D4215*0.97,
IF($F4215="MEDIA",$D4215*0.94,
IF($F4215="BAJA",$D4215*0.87,
IF($F4215="LIQUIDAR",_xlfn.XLOOKUP(A4215,Rotación!$A:$A,Rotación!$O:$O,0,0,-1),"")))),"")</f>
        <v>5742000</v>
      </c>
      <c r="J4215" s="13">
        <f>IFERROR(IF($F4215="ALTA",$D4215*0.94,
IF($F4215="MEDIA",$D4215*0.9,
IF($F4215="BAJA",$D4215*0.85,
IF($F4215="LIQUIDAR",_xlfn.XLOOKUP(A4215,Rotación!$A:$A,Rotación!$O:$O,0,0,-1),"")))),"")</f>
        <v>5610000</v>
      </c>
      <c r="K4215" s="13" t="str">
        <f>_xlfn.XLOOKUP(A4215,Rotación!$A:$A,Rotación!$P:$P,"",0,-1)</f>
        <v/>
      </c>
      <c r="L4215" s="25" t="e">
        <f t="shared" si="262"/>
        <v>#VALUE!</v>
      </c>
      <c r="M4215" s="26">
        <f t="shared" si="263"/>
        <v>0.75757575757575757</v>
      </c>
    </row>
    <row r="4216" spans="1:13" x14ac:dyDescent="0.3">
      <c r="A4216" t="s">
        <v>12692</v>
      </c>
      <c r="D4216">
        <v>12300000</v>
      </c>
      <c r="E4216">
        <v>9500000</v>
      </c>
      <c r="F4216" t="s">
        <v>5391</v>
      </c>
      <c r="G4216" s="13">
        <f>IFERROR(IF($F4216="ALTA",$D4216*1.03,
IF($F4216="MEDIA",$D4216*1,
IF($F4216="BAJA",$D4216*0.92,
IF($F4216="LIQUIDAR",_xlfn.XLOOKUP(A4216,Rotación!$A:$A,Rotación!$O:$O,0,0,-1),"")))),"")</f>
        <v>11316000</v>
      </c>
      <c r="H4216" s="13">
        <f>IFERROR(IF($F4216="ALTA",$D4216*1,
IF($F4216="MEDIA",$D4216*0.97,
IF($F4216="BAJA",$D4216*0.9,
IF($F4216="LIQUIDAR",_xlfn.XLOOKUP(A4216,Rotación!$A:$A,Rotación!$O:$O,0,0,-1),"")))),"")</f>
        <v>11070000</v>
      </c>
      <c r="I4216" s="13">
        <f>IFERROR(IF($F4216="ALTA",$D4216*0.97,
IF($F4216="MEDIA",$D4216*0.94,
IF($F4216="BAJA",$D4216*0.87,
IF($F4216="LIQUIDAR",_xlfn.XLOOKUP(A4216,Rotación!$A:$A,Rotación!$O:$O,0,0,-1),"")))),"")</f>
        <v>10701000</v>
      </c>
      <c r="J4216" s="13">
        <f>IFERROR(IF($F4216="ALTA",$D4216*0.94,
IF($F4216="MEDIA",$D4216*0.9,
IF($F4216="BAJA",$D4216*0.85,
IF($F4216="LIQUIDAR",_xlfn.XLOOKUP(A4216,Rotación!$A:$A,Rotación!$O:$O,0,0,-1),"")))),"")</f>
        <v>10455000</v>
      </c>
      <c r="K4216" s="13" t="str">
        <f>_xlfn.XLOOKUP(A4216,Rotación!$A:$A,Rotación!$P:$P,"",0,-1)</f>
        <v/>
      </c>
      <c r="L4216" s="25" t="e">
        <f t="shared" si="262"/>
        <v>#VALUE!</v>
      </c>
      <c r="M4216" s="26">
        <f t="shared" si="263"/>
        <v>0.77235772357723576</v>
      </c>
    </row>
    <row r="4217" spans="1:13" x14ac:dyDescent="0.3">
      <c r="A4217" t="s">
        <v>12263</v>
      </c>
      <c r="D4217">
        <v>11700000</v>
      </c>
      <c r="E4217">
        <v>8700000</v>
      </c>
      <c r="F4217" t="s">
        <v>5391</v>
      </c>
      <c r="G4217" s="13">
        <f>IFERROR(IF($F4217="ALTA",$D4217*1.03,
IF($F4217="MEDIA",$D4217*1,
IF($F4217="BAJA",$D4217*0.92,
IF($F4217="LIQUIDAR",_xlfn.XLOOKUP(A4217,Rotación!$A:$A,Rotación!$O:$O,0,0,-1),"")))),"")</f>
        <v>10764000</v>
      </c>
      <c r="H4217" s="13">
        <f>IFERROR(IF($F4217="ALTA",$D4217*1,
IF($F4217="MEDIA",$D4217*0.97,
IF($F4217="BAJA",$D4217*0.9,
IF($F4217="LIQUIDAR",_xlfn.XLOOKUP(A4217,Rotación!$A:$A,Rotación!$O:$O,0,0,-1),"")))),"")</f>
        <v>10530000</v>
      </c>
      <c r="I4217" s="13">
        <f>IFERROR(IF($F4217="ALTA",$D4217*0.97,
IF($F4217="MEDIA",$D4217*0.94,
IF($F4217="BAJA",$D4217*0.87,
IF($F4217="LIQUIDAR",_xlfn.XLOOKUP(A4217,Rotación!$A:$A,Rotación!$O:$O,0,0,-1),"")))),"")</f>
        <v>10179000</v>
      </c>
      <c r="J4217" s="13">
        <f>IFERROR(IF($F4217="ALTA",$D4217*0.94,
IF($F4217="MEDIA",$D4217*0.9,
IF($F4217="BAJA",$D4217*0.85,
IF($F4217="LIQUIDAR",_xlfn.XLOOKUP(A4217,Rotación!$A:$A,Rotación!$O:$O,0,0,-1),"")))),"")</f>
        <v>9945000</v>
      </c>
      <c r="K4217" s="13" t="str">
        <f>_xlfn.XLOOKUP(A4217,Rotación!$A:$A,Rotación!$P:$P,"",0,-1)</f>
        <v/>
      </c>
      <c r="L4217" s="25" t="e">
        <f t="shared" si="262"/>
        <v>#VALUE!</v>
      </c>
      <c r="M4217" s="26">
        <f t="shared" si="263"/>
        <v>0.74358974358974361</v>
      </c>
    </row>
    <row r="4218" spans="1:13" x14ac:dyDescent="0.3">
      <c r="A4218" t="s">
        <v>12624</v>
      </c>
      <c r="D4218">
        <v>7100000</v>
      </c>
      <c r="E4218">
        <v>5600000</v>
      </c>
      <c r="F4218" t="s">
        <v>4033</v>
      </c>
      <c r="G4218" s="13">
        <f>IFERROR(IF($F4218="ALTA",$D4218*1.03,
IF($F4218="MEDIA",$D4218*1,
IF($F4218="BAJA",$D4218*0.92,
IF($F4218="LIQUIDAR",_xlfn.XLOOKUP(A4218,Rotación!$A:$A,Rotación!$O:$O,0,0,-1),"")))),"")</f>
        <v>7100000</v>
      </c>
      <c r="H4218" s="13">
        <f>IFERROR(IF($F4218="ALTA",$D4218*1,
IF($F4218="MEDIA",$D4218*0.97,
IF($F4218="BAJA",$D4218*0.9,
IF($F4218="LIQUIDAR",_xlfn.XLOOKUP(A4218,Rotación!$A:$A,Rotación!$O:$O,0,0,-1),"")))),"")</f>
        <v>6887000</v>
      </c>
      <c r="I4218" s="13">
        <f>IFERROR(IF($F4218="ALTA",$D4218*0.97,
IF($F4218="MEDIA",$D4218*0.94,
IF($F4218="BAJA",$D4218*0.87,
IF($F4218="LIQUIDAR",_xlfn.XLOOKUP(A4218,Rotación!$A:$A,Rotación!$O:$O,0,0,-1),"")))),"")</f>
        <v>6674000</v>
      </c>
      <c r="J4218" s="13">
        <f>IFERROR(IF($F4218="ALTA",$D4218*0.94,
IF($F4218="MEDIA",$D4218*0.9,
IF($F4218="BAJA",$D4218*0.85,
IF($F4218="LIQUIDAR",_xlfn.XLOOKUP(A4218,Rotación!$A:$A,Rotación!$O:$O,0,0,-1),"")))),"")</f>
        <v>6390000</v>
      </c>
      <c r="K4218" s="13" t="str">
        <f>_xlfn.XLOOKUP(A4218,Rotación!$A:$A,Rotación!$P:$P,"",0,-1)</f>
        <v/>
      </c>
      <c r="L4218" s="25" t="e">
        <f t="shared" si="262"/>
        <v>#VALUE!</v>
      </c>
      <c r="M4218" s="26">
        <f t="shared" si="263"/>
        <v>0.78873239436619713</v>
      </c>
    </row>
    <row r="4219" spans="1:13" x14ac:dyDescent="0.3">
      <c r="A4219" t="s">
        <v>12628</v>
      </c>
      <c r="D4219">
        <v>13400000</v>
      </c>
      <c r="E4219">
        <v>10500000</v>
      </c>
      <c r="F4219" t="s">
        <v>4033</v>
      </c>
      <c r="G4219" s="13">
        <f>IFERROR(IF($F4219="ALTA",$D4219*1.03,
IF($F4219="MEDIA",$D4219*1,
IF($F4219="BAJA",$D4219*0.92,
IF($F4219="LIQUIDAR",_xlfn.XLOOKUP(A4219,Rotación!$A:$A,Rotación!$O:$O,0,0,-1),"")))),"")</f>
        <v>13400000</v>
      </c>
      <c r="H4219" s="13">
        <f>IFERROR(IF($F4219="ALTA",$D4219*1,
IF($F4219="MEDIA",$D4219*0.97,
IF($F4219="BAJA",$D4219*0.9,
IF($F4219="LIQUIDAR",_xlfn.XLOOKUP(A4219,Rotación!$A:$A,Rotación!$O:$O,0,0,-1),"")))),"")</f>
        <v>12998000</v>
      </c>
      <c r="I4219" s="13">
        <f>IFERROR(IF($F4219="ALTA",$D4219*0.97,
IF($F4219="MEDIA",$D4219*0.94,
IF($F4219="BAJA",$D4219*0.87,
IF($F4219="LIQUIDAR",_xlfn.XLOOKUP(A4219,Rotación!$A:$A,Rotación!$O:$O,0,0,-1),"")))),"")</f>
        <v>12596000</v>
      </c>
      <c r="J4219" s="13">
        <f>IFERROR(IF($F4219="ALTA",$D4219*0.94,
IF($F4219="MEDIA",$D4219*0.9,
IF($F4219="BAJA",$D4219*0.85,
IF($F4219="LIQUIDAR",_xlfn.XLOOKUP(A4219,Rotación!$A:$A,Rotación!$O:$O,0,0,-1),"")))),"")</f>
        <v>12060000</v>
      </c>
      <c r="K4219" s="13" t="str">
        <f>_xlfn.XLOOKUP(A4219,Rotación!$A:$A,Rotación!$P:$P,"",0,-1)</f>
        <v/>
      </c>
      <c r="L4219" s="25" t="e">
        <f t="shared" si="262"/>
        <v>#VALUE!</v>
      </c>
      <c r="M4219" s="26">
        <f t="shared" si="263"/>
        <v>0.78358208955223885</v>
      </c>
    </row>
    <row r="4220" spans="1:13" x14ac:dyDescent="0.3">
      <c r="A4220" t="s">
        <v>6350</v>
      </c>
      <c r="D4220">
        <v>14700000</v>
      </c>
      <c r="E4220">
        <v>12300000</v>
      </c>
      <c r="F4220" t="s">
        <v>4033</v>
      </c>
      <c r="G4220" s="13">
        <f>IFERROR(IF($F4220="ALTA",$D4220*1.03,
IF($F4220="MEDIA",$D4220*1,
IF($F4220="BAJA",$D4220*0.92,
IF($F4220="LIQUIDAR",_xlfn.XLOOKUP(A4220,Rotación!$A:$A,Rotación!$O:$O,0,0,-1),"")))),"")</f>
        <v>14700000</v>
      </c>
      <c r="H4220" s="13">
        <f>IFERROR(IF($F4220="ALTA",$D4220*1,
IF($F4220="MEDIA",$D4220*0.97,
IF($F4220="BAJA",$D4220*0.9,
IF($F4220="LIQUIDAR",_xlfn.XLOOKUP(A4220,Rotación!$A:$A,Rotación!$O:$O,0,0,-1),"")))),"")</f>
        <v>14259000</v>
      </c>
      <c r="I4220" s="13">
        <f>IFERROR(IF($F4220="ALTA",$D4220*0.97,
IF($F4220="MEDIA",$D4220*0.94,
IF($F4220="BAJA",$D4220*0.87,
IF($F4220="LIQUIDAR",_xlfn.XLOOKUP(A4220,Rotación!$A:$A,Rotación!$O:$O,0,0,-1),"")))),"")</f>
        <v>13818000</v>
      </c>
      <c r="J4220" s="13">
        <f>IFERROR(IF($F4220="ALTA",$D4220*0.94,
IF($F4220="MEDIA",$D4220*0.9,
IF($F4220="BAJA",$D4220*0.85,
IF($F4220="LIQUIDAR",_xlfn.XLOOKUP(A4220,Rotación!$A:$A,Rotación!$O:$O,0,0,-1),"")))),"")</f>
        <v>13230000</v>
      </c>
      <c r="K4220" s="13" t="str">
        <f>_xlfn.XLOOKUP(A4220,Rotación!$A:$A,Rotación!$P:$P,"",0,-1)</f>
        <v/>
      </c>
      <c r="L4220" s="25" t="e">
        <f t="shared" si="262"/>
        <v>#VALUE!</v>
      </c>
      <c r="M4220" s="26">
        <f t="shared" si="263"/>
        <v>0.83673469387755106</v>
      </c>
    </row>
    <row r="4221" spans="1:13" x14ac:dyDescent="0.3">
      <c r="A4221" t="s">
        <v>6352</v>
      </c>
      <c r="D4221">
        <v>10900000</v>
      </c>
      <c r="E4221">
        <v>9000000</v>
      </c>
      <c r="F4221" t="s">
        <v>4033</v>
      </c>
      <c r="G4221" s="13">
        <f>IFERROR(IF($F4221="ALTA",$D4221*1.03,
IF($F4221="MEDIA",$D4221*1,
IF($F4221="BAJA",$D4221*0.92,
IF($F4221="LIQUIDAR",_xlfn.XLOOKUP(A4221,Rotación!$A:$A,Rotación!$O:$O,0,0,-1),"")))),"")</f>
        <v>10900000</v>
      </c>
      <c r="H4221" s="13">
        <f>IFERROR(IF($F4221="ALTA",$D4221*1,
IF($F4221="MEDIA",$D4221*0.97,
IF($F4221="BAJA",$D4221*0.9,
IF($F4221="LIQUIDAR",_xlfn.XLOOKUP(A4221,Rotación!$A:$A,Rotación!$O:$O,0,0,-1),"")))),"")</f>
        <v>10573000</v>
      </c>
      <c r="I4221" s="13">
        <f>IFERROR(IF($F4221="ALTA",$D4221*0.97,
IF($F4221="MEDIA",$D4221*0.94,
IF($F4221="BAJA",$D4221*0.87,
IF($F4221="LIQUIDAR",_xlfn.XLOOKUP(A4221,Rotación!$A:$A,Rotación!$O:$O,0,0,-1),"")))),"")</f>
        <v>10246000</v>
      </c>
      <c r="J4221" s="13">
        <f>IFERROR(IF($F4221="ALTA",$D4221*0.94,
IF($F4221="MEDIA",$D4221*0.9,
IF($F4221="BAJA",$D4221*0.85,
IF($F4221="LIQUIDAR",_xlfn.XLOOKUP(A4221,Rotación!$A:$A,Rotación!$O:$O,0,0,-1),"")))),"")</f>
        <v>9810000</v>
      </c>
      <c r="K4221" s="13" t="str">
        <f>_xlfn.XLOOKUP(A4221,Rotación!$A:$A,Rotación!$P:$P,"",0,-1)</f>
        <v/>
      </c>
      <c r="L4221" s="25" t="e">
        <f t="shared" si="262"/>
        <v>#VALUE!</v>
      </c>
      <c r="M4221" s="26">
        <f t="shared" si="263"/>
        <v>0.82568807339449546</v>
      </c>
    </row>
    <row r="4222" spans="1:13" x14ac:dyDescent="0.3">
      <c r="A4222" t="s">
        <v>12420</v>
      </c>
      <c r="D4222">
        <v>13800000</v>
      </c>
      <c r="E4222">
        <v>10500000</v>
      </c>
      <c r="F4222" t="s">
        <v>4033</v>
      </c>
      <c r="G4222" s="13">
        <f>IFERROR(IF($F4222="ALTA",$D4222*1.03,
IF($F4222="MEDIA",$D4222*1,
IF($F4222="BAJA",$D4222*0.92,
IF($F4222="LIQUIDAR",_xlfn.XLOOKUP(A4222,Rotación!$A:$A,Rotación!$O:$O,0,0,-1),"")))),"")</f>
        <v>13800000</v>
      </c>
      <c r="H4222" s="13">
        <f>IFERROR(IF($F4222="ALTA",$D4222*1,
IF($F4222="MEDIA",$D4222*0.97,
IF($F4222="BAJA",$D4222*0.9,
IF($F4222="LIQUIDAR",_xlfn.XLOOKUP(A4222,Rotación!$A:$A,Rotación!$O:$O,0,0,-1),"")))),"")</f>
        <v>13386000</v>
      </c>
      <c r="I4222" s="13">
        <f>IFERROR(IF($F4222="ALTA",$D4222*0.97,
IF($F4222="MEDIA",$D4222*0.94,
IF($F4222="BAJA",$D4222*0.87,
IF($F4222="LIQUIDAR",_xlfn.XLOOKUP(A4222,Rotación!$A:$A,Rotación!$O:$O,0,0,-1),"")))),"")</f>
        <v>12972000</v>
      </c>
      <c r="J4222" s="13">
        <f>IFERROR(IF($F4222="ALTA",$D4222*0.94,
IF($F4222="MEDIA",$D4222*0.9,
IF($F4222="BAJA",$D4222*0.85,
IF($F4222="LIQUIDAR",_xlfn.XLOOKUP(A4222,Rotación!$A:$A,Rotación!$O:$O,0,0,-1),"")))),"")</f>
        <v>12420000</v>
      </c>
      <c r="K4222" s="13" t="str">
        <f>_xlfn.XLOOKUP(A4222,Rotación!$A:$A,Rotación!$P:$P,"",0,-1)</f>
        <v/>
      </c>
      <c r="L4222" s="25" t="e">
        <f t="shared" si="262"/>
        <v>#VALUE!</v>
      </c>
      <c r="M4222" s="26">
        <f t="shared" si="263"/>
        <v>0.76086956521739135</v>
      </c>
    </row>
    <row r="4223" spans="1:13" x14ac:dyDescent="0.3">
      <c r="A4223" t="s">
        <v>12628</v>
      </c>
      <c r="D4223">
        <v>13400000</v>
      </c>
      <c r="E4223">
        <v>10500000</v>
      </c>
      <c r="F4223" t="s">
        <v>4033</v>
      </c>
      <c r="G4223" s="13">
        <f>IFERROR(IF($F4223="ALTA",$D4223*1.03,
IF($F4223="MEDIA",$D4223*1,
IF($F4223="BAJA",$D4223*0.92,
IF($F4223="LIQUIDAR",_xlfn.XLOOKUP(A4223,Rotación!$A:$A,Rotación!$O:$O,0,0,-1),"")))),"")</f>
        <v>13400000</v>
      </c>
      <c r="H4223" s="13">
        <f>IFERROR(IF($F4223="ALTA",$D4223*1,
IF($F4223="MEDIA",$D4223*0.97,
IF($F4223="BAJA",$D4223*0.9,
IF($F4223="LIQUIDAR",_xlfn.XLOOKUP(A4223,Rotación!$A:$A,Rotación!$O:$O,0,0,-1),"")))),"")</f>
        <v>12998000</v>
      </c>
      <c r="I4223" s="13">
        <f>IFERROR(IF($F4223="ALTA",$D4223*0.97,
IF($F4223="MEDIA",$D4223*0.94,
IF($F4223="BAJA",$D4223*0.87,
IF($F4223="LIQUIDAR",_xlfn.XLOOKUP(A4223,Rotación!$A:$A,Rotación!$O:$O,0,0,-1),"")))),"")</f>
        <v>12596000</v>
      </c>
      <c r="J4223" s="13">
        <f>IFERROR(IF($F4223="ALTA",$D4223*0.94,
IF($F4223="MEDIA",$D4223*0.9,
IF($F4223="BAJA",$D4223*0.85,
IF($F4223="LIQUIDAR",_xlfn.XLOOKUP(A4223,Rotación!$A:$A,Rotación!$O:$O,0,0,-1),"")))),"")</f>
        <v>12060000</v>
      </c>
      <c r="K4223" s="13" t="str">
        <f>_xlfn.XLOOKUP(A4223,Rotación!$A:$A,Rotación!$P:$P,"",0,-1)</f>
        <v/>
      </c>
      <c r="L4223" s="25" t="e">
        <f t="shared" si="262"/>
        <v>#VALUE!</v>
      </c>
      <c r="M4223" s="26">
        <f t="shared" si="263"/>
        <v>0.78358208955223885</v>
      </c>
    </row>
    <row r="4224" spans="1:13" x14ac:dyDescent="0.3">
      <c r="A4224" t="s">
        <v>12640</v>
      </c>
      <c r="D4224">
        <v>9000000</v>
      </c>
      <c r="E4224">
        <v>7700000</v>
      </c>
      <c r="F4224" t="s">
        <v>5390</v>
      </c>
      <c r="G4224" s="13">
        <f>IFERROR(IF($F4224="ALTA",$D4224*1.03,
IF($F4224="MEDIA",$D4224*1,
IF($F4224="BAJA",$D4224*0.92,
IF($F4224="LIQUIDAR",_xlfn.XLOOKUP(A4224,Rotación!$A:$A,Rotación!$O:$O,0,0,-1),"")))),"")</f>
        <v>9270000</v>
      </c>
      <c r="H4224" s="13">
        <f>IFERROR(IF($F4224="ALTA",$D4224*1,
IF($F4224="MEDIA",$D4224*0.97,
IF($F4224="BAJA",$D4224*0.9,
IF($F4224="LIQUIDAR",_xlfn.XLOOKUP(A4224,Rotación!$A:$A,Rotación!$O:$O,0,0,-1),"")))),"")</f>
        <v>9000000</v>
      </c>
      <c r="I4224" s="13">
        <f>IFERROR(IF($F4224="ALTA",$D4224*0.97,
IF($F4224="MEDIA",$D4224*0.94,
IF($F4224="BAJA",$D4224*0.87,
IF($F4224="LIQUIDAR",_xlfn.XLOOKUP(A4224,Rotación!$A:$A,Rotación!$O:$O,0,0,-1),"")))),"")</f>
        <v>8730000</v>
      </c>
      <c r="J4224" s="13">
        <f>IFERROR(IF($F4224="ALTA",$D4224*0.94,
IF($F4224="MEDIA",$D4224*0.9,
IF($F4224="BAJA",$D4224*0.85,
IF($F4224="LIQUIDAR",_xlfn.XLOOKUP(A4224,Rotación!$A:$A,Rotación!$O:$O,0,0,-1),"")))),"")</f>
        <v>8460000</v>
      </c>
      <c r="K4224" s="13" t="str">
        <f>_xlfn.XLOOKUP(A4224,Rotación!$A:$A,Rotación!$P:$P,"",0,-1)</f>
        <v/>
      </c>
      <c r="L4224" s="25" t="e">
        <f t="shared" si="262"/>
        <v>#VALUE!</v>
      </c>
      <c r="M4224" s="26">
        <f t="shared" si="263"/>
        <v>0.85555555555555551</v>
      </c>
    </row>
    <row r="4225" spans="1:13" x14ac:dyDescent="0.3">
      <c r="A4225" t="s">
        <v>12699</v>
      </c>
      <c r="D4225">
        <v>10500000</v>
      </c>
      <c r="E4225">
        <v>8300000</v>
      </c>
      <c r="F4225" t="s">
        <v>4033</v>
      </c>
      <c r="G4225" s="13">
        <f>IFERROR(IF($F4225="ALTA",$D4225*1.03,
IF($F4225="MEDIA",$D4225*1,
IF($F4225="BAJA",$D4225*0.92,
IF($F4225="LIQUIDAR",_xlfn.XLOOKUP(A4225,Rotación!$A:$A,Rotación!$O:$O,0,0,-1),"")))),"")</f>
        <v>10500000</v>
      </c>
      <c r="H4225" s="13">
        <f>IFERROR(IF($F4225="ALTA",$D4225*1,
IF($F4225="MEDIA",$D4225*0.97,
IF($F4225="BAJA",$D4225*0.9,
IF($F4225="LIQUIDAR",_xlfn.XLOOKUP(A4225,Rotación!$A:$A,Rotación!$O:$O,0,0,-1),"")))),"")</f>
        <v>10185000</v>
      </c>
      <c r="I4225" s="13">
        <f>IFERROR(IF($F4225="ALTA",$D4225*0.97,
IF($F4225="MEDIA",$D4225*0.94,
IF($F4225="BAJA",$D4225*0.87,
IF($F4225="LIQUIDAR",_xlfn.XLOOKUP(A4225,Rotación!$A:$A,Rotación!$O:$O,0,0,-1),"")))),"")</f>
        <v>9870000</v>
      </c>
      <c r="J4225" s="13">
        <f>IFERROR(IF($F4225="ALTA",$D4225*0.94,
IF($F4225="MEDIA",$D4225*0.9,
IF($F4225="BAJA",$D4225*0.85,
IF($F4225="LIQUIDAR",_xlfn.XLOOKUP(A4225,Rotación!$A:$A,Rotación!$O:$O,0,0,-1),"")))),"")</f>
        <v>9450000</v>
      </c>
      <c r="K4225" s="13" t="str">
        <f>_xlfn.XLOOKUP(A4225,Rotación!$A:$A,Rotación!$P:$P,"",0,-1)</f>
        <v/>
      </c>
      <c r="L4225" s="25" t="e">
        <f t="shared" si="262"/>
        <v>#VALUE!</v>
      </c>
      <c r="M4225" s="26">
        <f t="shared" si="263"/>
        <v>0.79047619047619044</v>
      </c>
    </row>
    <row r="4226" spans="1:13" x14ac:dyDescent="0.3">
      <c r="A4226" t="s">
        <v>12678</v>
      </c>
      <c r="D4226">
        <v>14500000</v>
      </c>
      <c r="E4226">
        <v>12000000</v>
      </c>
      <c r="F4226" t="s">
        <v>4033</v>
      </c>
      <c r="G4226" s="13">
        <f>IFERROR(IF($F4226="ALTA",$D4226*1.03,
IF($F4226="MEDIA",$D4226*1,
IF($F4226="BAJA",$D4226*0.92,
IF($F4226="LIQUIDAR",_xlfn.XLOOKUP(A4226,Rotación!$A:$A,Rotación!$O:$O,0,0,-1),"")))),"")</f>
        <v>14500000</v>
      </c>
      <c r="H4226" s="13">
        <f>IFERROR(IF($F4226="ALTA",$D4226*1,
IF($F4226="MEDIA",$D4226*0.97,
IF($F4226="BAJA",$D4226*0.9,
IF($F4226="LIQUIDAR",_xlfn.XLOOKUP(A4226,Rotación!$A:$A,Rotación!$O:$O,0,0,-1),"")))),"")</f>
        <v>14065000</v>
      </c>
      <c r="I4226" s="13">
        <f>IFERROR(IF($F4226="ALTA",$D4226*0.97,
IF($F4226="MEDIA",$D4226*0.94,
IF($F4226="BAJA",$D4226*0.87,
IF($F4226="LIQUIDAR",_xlfn.XLOOKUP(A4226,Rotación!$A:$A,Rotación!$O:$O,0,0,-1),"")))),"")</f>
        <v>13630000</v>
      </c>
      <c r="J4226" s="13">
        <f>IFERROR(IF($F4226="ALTA",$D4226*0.94,
IF($F4226="MEDIA",$D4226*0.9,
IF($F4226="BAJA",$D4226*0.85,
IF($F4226="LIQUIDAR",_xlfn.XLOOKUP(A4226,Rotación!$A:$A,Rotación!$O:$O,0,0,-1),"")))),"")</f>
        <v>13050000</v>
      </c>
      <c r="K4226" s="13" t="str">
        <f>_xlfn.XLOOKUP(A4226,Rotación!$A:$A,Rotación!$P:$P,"",0,-1)</f>
        <v/>
      </c>
      <c r="L4226" s="25" t="e">
        <f t="shared" si="262"/>
        <v>#VALUE!</v>
      </c>
      <c r="M4226" s="26">
        <f t="shared" si="263"/>
        <v>0.82758620689655171</v>
      </c>
    </row>
    <row r="4227" spans="1:13" x14ac:dyDescent="0.3">
      <c r="A4227" t="s">
        <v>12363</v>
      </c>
      <c r="D4227">
        <v>16400000</v>
      </c>
      <c r="E4227">
        <v>13600000</v>
      </c>
      <c r="F4227" t="s">
        <v>4033</v>
      </c>
      <c r="G4227" s="13">
        <f>IFERROR(IF($F4227="ALTA",$D4227*1.03,
IF($F4227="MEDIA",$D4227*1,
IF($F4227="BAJA",$D4227*0.92,
IF($F4227="LIQUIDAR",_xlfn.XLOOKUP(A4227,Rotación!$A:$A,Rotación!$O:$O,0,0,-1),"")))),"")</f>
        <v>16400000</v>
      </c>
      <c r="H4227" s="13">
        <f>IFERROR(IF($F4227="ALTA",$D4227*1,
IF($F4227="MEDIA",$D4227*0.97,
IF($F4227="BAJA",$D4227*0.9,
IF($F4227="LIQUIDAR",_xlfn.XLOOKUP(A4227,Rotación!$A:$A,Rotación!$O:$O,0,0,-1),"")))),"")</f>
        <v>15908000</v>
      </c>
      <c r="I4227" s="13">
        <f>IFERROR(IF($F4227="ALTA",$D4227*0.97,
IF($F4227="MEDIA",$D4227*0.94,
IF($F4227="BAJA",$D4227*0.87,
IF($F4227="LIQUIDAR",_xlfn.XLOOKUP(A4227,Rotación!$A:$A,Rotación!$O:$O,0,0,-1),"")))),"")</f>
        <v>15416000</v>
      </c>
      <c r="J4227" s="13">
        <f>IFERROR(IF($F4227="ALTA",$D4227*0.94,
IF($F4227="MEDIA",$D4227*0.9,
IF($F4227="BAJA",$D4227*0.85,
IF($F4227="LIQUIDAR",_xlfn.XLOOKUP(A4227,Rotación!$A:$A,Rotación!$O:$O,0,0,-1),"")))),"")</f>
        <v>14760000</v>
      </c>
      <c r="K4227" s="13" t="str">
        <f>_xlfn.XLOOKUP(A4227,Rotación!$A:$A,Rotación!$P:$P,"",0,-1)</f>
        <v/>
      </c>
      <c r="L4227" s="25" t="e">
        <f t="shared" si="262"/>
        <v>#VALUE!</v>
      </c>
      <c r="M4227" s="26">
        <f t="shared" si="263"/>
        <v>0.82926829268292679</v>
      </c>
    </row>
    <row r="4228" spans="1:13" x14ac:dyDescent="0.3">
      <c r="A4228" t="s">
        <v>11646</v>
      </c>
      <c r="D4228">
        <v>7300000</v>
      </c>
      <c r="E4228">
        <v>5850000</v>
      </c>
      <c r="F4228" t="s">
        <v>4033</v>
      </c>
      <c r="G4228" s="13">
        <f>IFERROR(IF($F4228="ALTA",$D4228*1.03,
IF($F4228="MEDIA",$D4228*1,
IF($F4228="BAJA",$D4228*0.92,
IF($F4228="LIQUIDAR",_xlfn.XLOOKUP(A4228,Rotación!$A:$A,Rotación!$O:$O,0,0,-1),"")))),"")</f>
        <v>7300000</v>
      </c>
      <c r="H4228" s="13">
        <f>IFERROR(IF($F4228="ALTA",$D4228*1,
IF($F4228="MEDIA",$D4228*0.97,
IF($F4228="BAJA",$D4228*0.9,
IF($F4228="LIQUIDAR",_xlfn.XLOOKUP(A4228,Rotación!$A:$A,Rotación!$O:$O,0,0,-1),"")))),"")</f>
        <v>7081000</v>
      </c>
      <c r="I4228" s="13">
        <f>IFERROR(IF($F4228="ALTA",$D4228*0.97,
IF($F4228="MEDIA",$D4228*0.94,
IF($F4228="BAJA",$D4228*0.87,
IF($F4228="LIQUIDAR",_xlfn.XLOOKUP(A4228,Rotación!$A:$A,Rotación!$O:$O,0,0,-1),"")))),"")</f>
        <v>6862000</v>
      </c>
      <c r="J4228" s="13">
        <f>IFERROR(IF($F4228="ALTA",$D4228*0.94,
IF($F4228="MEDIA",$D4228*0.9,
IF($F4228="BAJA",$D4228*0.85,
IF($F4228="LIQUIDAR",_xlfn.XLOOKUP(A4228,Rotación!$A:$A,Rotación!$O:$O,0,0,-1),"")))),"")</f>
        <v>6570000</v>
      </c>
      <c r="K4228" s="13" t="str">
        <f>_xlfn.XLOOKUP(A4228,Rotación!$A:$A,Rotación!$P:$P,"",0,-1)</f>
        <v/>
      </c>
      <c r="L4228" s="25" t="e">
        <f t="shared" si="262"/>
        <v>#VALUE!</v>
      </c>
      <c r="M4228" s="26">
        <f t="shared" si="263"/>
        <v>0.80136986301369861</v>
      </c>
    </row>
    <row r="4229" spans="1:13" x14ac:dyDescent="0.3">
      <c r="A4229" t="s">
        <v>12736</v>
      </c>
      <c r="D4229">
        <v>23400000</v>
      </c>
      <c r="E4229">
        <v>20250000</v>
      </c>
      <c r="F4229" t="s">
        <v>4033</v>
      </c>
      <c r="G4229" s="13">
        <f>IFERROR(IF($F4229="ALTA",$D4229*1.03,
IF($F4229="MEDIA",$D4229*1,
IF($F4229="BAJA",$D4229*0.92,
IF($F4229="LIQUIDAR",_xlfn.XLOOKUP(A4229,Rotación!$A:$A,Rotación!$O:$O,0,0,-1),"")))),"")</f>
        <v>23400000</v>
      </c>
      <c r="H4229" s="13">
        <f>IFERROR(IF($F4229="ALTA",$D4229*1,
IF($F4229="MEDIA",$D4229*0.97,
IF($F4229="BAJA",$D4229*0.9,
IF($F4229="LIQUIDAR",_xlfn.XLOOKUP(A4229,Rotación!$A:$A,Rotación!$O:$O,0,0,-1),"")))),"")</f>
        <v>22698000</v>
      </c>
      <c r="I4229" s="13">
        <f>IFERROR(IF($F4229="ALTA",$D4229*0.97,
IF($F4229="MEDIA",$D4229*0.94,
IF($F4229="BAJA",$D4229*0.87,
IF($F4229="LIQUIDAR",_xlfn.XLOOKUP(A4229,Rotación!$A:$A,Rotación!$O:$O,0,0,-1),"")))),"")</f>
        <v>21996000</v>
      </c>
      <c r="J4229" s="13">
        <f>IFERROR(IF($F4229="ALTA",$D4229*0.94,
IF($F4229="MEDIA",$D4229*0.9,
IF($F4229="BAJA",$D4229*0.85,
IF($F4229="LIQUIDAR",_xlfn.XLOOKUP(A4229,Rotación!$A:$A,Rotación!$O:$O,0,0,-1),"")))),"")</f>
        <v>21060000</v>
      </c>
      <c r="K4229" s="13">
        <f>_xlfn.XLOOKUP(A4229,Rotación!$A:$A,Rotación!$P:$P,"",0,-1)</f>
        <v>28990000</v>
      </c>
      <c r="L4229" s="25">
        <f t="shared" si="262"/>
        <v>5590000</v>
      </c>
      <c r="M4229" s="26">
        <f t="shared" si="263"/>
        <v>0.86538461538461542</v>
      </c>
    </row>
    <row r="4230" spans="1:13" x14ac:dyDescent="0.3">
      <c r="A4230" t="s">
        <v>12709</v>
      </c>
      <c r="D4230">
        <v>11900000</v>
      </c>
      <c r="E4230">
        <v>9200000</v>
      </c>
      <c r="F4230" t="s">
        <v>4033</v>
      </c>
      <c r="G4230" s="13">
        <f>IFERROR(IF($F4230="ALTA",$D4230*1.03,
IF($F4230="MEDIA",$D4230*1,
IF($F4230="BAJA",$D4230*0.92,
IF($F4230="LIQUIDAR",_xlfn.XLOOKUP(A4230,Rotación!$A:$A,Rotación!$O:$O,0,0,-1),"")))),"")</f>
        <v>11900000</v>
      </c>
      <c r="H4230" s="13">
        <f>IFERROR(IF($F4230="ALTA",$D4230*1,
IF($F4230="MEDIA",$D4230*0.97,
IF($F4230="BAJA",$D4230*0.9,
IF($F4230="LIQUIDAR",_xlfn.XLOOKUP(A4230,Rotación!$A:$A,Rotación!$O:$O,0,0,-1),"")))),"")</f>
        <v>11543000</v>
      </c>
      <c r="I4230" s="13">
        <f>IFERROR(IF($F4230="ALTA",$D4230*0.97,
IF($F4230="MEDIA",$D4230*0.94,
IF($F4230="BAJA",$D4230*0.87,
IF($F4230="LIQUIDAR",_xlfn.XLOOKUP(A4230,Rotación!$A:$A,Rotación!$O:$O,0,0,-1),"")))),"")</f>
        <v>11186000</v>
      </c>
      <c r="J4230" s="13">
        <f>IFERROR(IF($F4230="ALTA",$D4230*0.94,
IF($F4230="MEDIA",$D4230*0.9,
IF($F4230="BAJA",$D4230*0.85,
IF($F4230="LIQUIDAR",_xlfn.XLOOKUP(A4230,Rotación!$A:$A,Rotación!$O:$O,0,0,-1),"")))),"")</f>
        <v>10710000</v>
      </c>
      <c r="K4230" s="13" t="str">
        <f>_xlfn.XLOOKUP(A4230,Rotación!$A:$A,Rotación!$P:$P,"",0,-1)</f>
        <v/>
      </c>
      <c r="L4230" s="25" t="e">
        <f t="shared" si="262"/>
        <v>#VALUE!</v>
      </c>
      <c r="M4230" s="26">
        <f t="shared" si="263"/>
        <v>0.77310924369747902</v>
      </c>
    </row>
    <row r="4231" spans="1:13" x14ac:dyDescent="0.3">
      <c r="A4231" t="s">
        <v>5420</v>
      </c>
      <c r="D4231">
        <v>21300000</v>
      </c>
      <c r="E4231">
        <v>17000000</v>
      </c>
      <c r="F4231" t="s">
        <v>5391</v>
      </c>
      <c r="G4231" s="13">
        <f>IFERROR(IF($F4231="ALTA",$D4231*1.03,
IF($F4231="MEDIA",$D4231*1,
IF($F4231="BAJA",$D4231*0.92,
IF($F4231="LIQUIDAR",_xlfn.XLOOKUP(A4231,Rotación!$A:$A,Rotación!$O:$O,0,0,-1),"")))),"")</f>
        <v>19596000</v>
      </c>
      <c r="H4231" s="13">
        <f>IFERROR(IF($F4231="ALTA",$D4231*1,
IF($F4231="MEDIA",$D4231*0.97,
IF($F4231="BAJA",$D4231*0.9,
IF($F4231="LIQUIDAR",_xlfn.XLOOKUP(A4231,Rotación!$A:$A,Rotación!$O:$O,0,0,-1),"")))),"")</f>
        <v>19170000</v>
      </c>
      <c r="I4231" s="13">
        <f>IFERROR(IF($F4231="ALTA",$D4231*0.97,
IF($F4231="MEDIA",$D4231*0.94,
IF($F4231="BAJA",$D4231*0.87,
IF($F4231="LIQUIDAR",_xlfn.XLOOKUP(A4231,Rotación!$A:$A,Rotación!$O:$O,0,0,-1),"")))),"")</f>
        <v>18531000</v>
      </c>
      <c r="J4231" s="13">
        <f>IFERROR(IF($F4231="ALTA",$D4231*0.94,
IF($F4231="MEDIA",$D4231*0.9,
IF($F4231="BAJA",$D4231*0.85,
IF($F4231="LIQUIDAR",_xlfn.XLOOKUP(A4231,Rotación!$A:$A,Rotación!$O:$O,0,0,-1),"")))),"")</f>
        <v>18105000</v>
      </c>
      <c r="K4231" s="13" t="str">
        <f>_xlfn.XLOOKUP(A4231,Rotación!$A:$A,Rotación!$P:$P,"",0,-1)</f>
        <v/>
      </c>
      <c r="L4231" s="25" t="e">
        <f t="shared" si="262"/>
        <v>#VALUE!</v>
      </c>
      <c r="M4231" s="26">
        <f t="shared" si="263"/>
        <v>0.7981220657276995</v>
      </c>
    </row>
    <row r="4232" spans="1:13" x14ac:dyDescent="0.3">
      <c r="A4232" t="s">
        <v>12736</v>
      </c>
      <c r="D4232">
        <v>29800000</v>
      </c>
      <c r="E4232">
        <v>24000000</v>
      </c>
      <c r="F4232" t="s">
        <v>5391</v>
      </c>
      <c r="G4232" s="13">
        <f>IFERROR(IF($F4232="ALTA",$D4232*1.03,
IF($F4232="MEDIA",$D4232*1,
IF($F4232="BAJA",$D4232*0.92,
IF($F4232="LIQUIDAR",_xlfn.XLOOKUP(A4232,Rotación!$A:$A,Rotación!$O:$O,0,0,-1),"")))),"")</f>
        <v>27416000</v>
      </c>
      <c r="H4232" s="13">
        <f>IFERROR(IF($F4232="ALTA",$D4232*1,
IF($F4232="MEDIA",$D4232*0.97,
IF($F4232="BAJA",$D4232*0.9,
IF($F4232="LIQUIDAR",_xlfn.XLOOKUP(A4232,Rotación!$A:$A,Rotación!$O:$O,0,0,-1),"")))),"")</f>
        <v>26820000</v>
      </c>
      <c r="I4232" s="13">
        <f>IFERROR(IF($F4232="ALTA",$D4232*0.97,
IF($F4232="MEDIA",$D4232*0.94,
IF($F4232="BAJA",$D4232*0.87,
IF($F4232="LIQUIDAR",_xlfn.XLOOKUP(A4232,Rotación!$A:$A,Rotación!$O:$O,0,0,-1),"")))),"")</f>
        <v>25926000</v>
      </c>
      <c r="J4232" s="13">
        <f>IFERROR(IF($F4232="ALTA",$D4232*0.94,
IF($F4232="MEDIA",$D4232*0.9,
IF($F4232="BAJA",$D4232*0.85,
IF($F4232="LIQUIDAR",_xlfn.XLOOKUP(A4232,Rotación!$A:$A,Rotación!$O:$O,0,0,-1),"")))),"")</f>
        <v>25330000</v>
      </c>
      <c r="K4232" s="13">
        <f>_xlfn.XLOOKUP(A4232,Rotación!$A:$A,Rotación!$P:$P,"",0,-1)</f>
        <v>28990000</v>
      </c>
      <c r="L4232" s="25">
        <f t="shared" si="262"/>
        <v>-810000</v>
      </c>
      <c r="M4232" s="26">
        <f t="shared" si="263"/>
        <v>0.80536912751677847</v>
      </c>
    </row>
    <row r="4233" spans="1:13" x14ac:dyDescent="0.3">
      <c r="A4233" t="s">
        <v>12588</v>
      </c>
      <c r="D4233">
        <v>7600000</v>
      </c>
      <c r="E4233">
        <v>5900000</v>
      </c>
      <c r="F4233" t="s">
        <v>5391</v>
      </c>
      <c r="G4233" s="13">
        <f>IFERROR(IF($F4233="ALTA",$D4233*1.03,
IF($F4233="MEDIA",$D4233*1,
IF($F4233="BAJA",$D4233*0.92,
IF($F4233="LIQUIDAR",_xlfn.XLOOKUP(A4233,Rotación!$A:$A,Rotación!$O:$O,0,0,-1),"")))),"")</f>
        <v>6992000</v>
      </c>
      <c r="H4233" s="13">
        <f>IFERROR(IF($F4233="ALTA",$D4233*1,
IF($F4233="MEDIA",$D4233*0.97,
IF($F4233="BAJA",$D4233*0.9,
IF($F4233="LIQUIDAR",_xlfn.XLOOKUP(A4233,Rotación!$A:$A,Rotación!$O:$O,0,0,-1),"")))),"")</f>
        <v>6840000</v>
      </c>
      <c r="I4233" s="13">
        <f>IFERROR(IF($F4233="ALTA",$D4233*0.97,
IF($F4233="MEDIA",$D4233*0.94,
IF($F4233="BAJA",$D4233*0.87,
IF($F4233="LIQUIDAR",_xlfn.XLOOKUP(A4233,Rotación!$A:$A,Rotación!$O:$O,0,0,-1),"")))),"")</f>
        <v>6612000</v>
      </c>
      <c r="J4233" s="13">
        <f>IFERROR(IF($F4233="ALTA",$D4233*0.94,
IF($F4233="MEDIA",$D4233*0.9,
IF($F4233="BAJA",$D4233*0.85,
IF($F4233="LIQUIDAR",_xlfn.XLOOKUP(A4233,Rotación!$A:$A,Rotación!$O:$O,0,0,-1),"")))),"")</f>
        <v>6460000</v>
      </c>
      <c r="K4233" s="13" t="str">
        <f>_xlfn.XLOOKUP(A4233,Rotación!$A:$A,Rotación!$P:$P,"",0,-1)</f>
        <v/>
      </c>
      <c r="L4233" s="25" t="e">
        <f t="shared" si="262"/>
        <v>#VALUE!</v>
      </c>
      <c r="M4233" s="26">
        <f t="shared" si="263"/>
        <v>0.77631578947368418</v>
      </c>
    </row>
    <row r="4234" spans="1:13" x14ac:dyDescent="0.3">
      <c r="A4234" t="s">
        <v>12676</v>
      </c>
      <c r="D4234">
        <v>16800000</v>
      </c>
      <c r="E4234">
        <v>13500000</v>
      </c>
      <c r="F4234" t="s">
        <v>4033</v>
      </c>
      <c r="G4234" s="13">
        <f>IFERROR(IF($F4234="ALTA",$D4234*1.03,
IF($F4234="MEDIA",$D4234*1,
IF($F4234="BAJA",$D4234*0.92,
IF($F4234="LIQUIDAR",_xlfn.XLOOKUP(A4234,Rotación!$A:$A,Rotación!$O:$O,0,0,-1),"")))),"")</f>
        <v>16800000</v>
      </c>
      <c r="H4234" s="13">
        <f>IFERROR(IF($F4234="ALTA",$D4234*1,
IF($F4234="MEDIA",$D4234*0.97,
IF($F4234="BAJA",$D4234*0.9,
IF($F4234="LIQUIDAR",_xlfn.XLOOKUP(A4234,Rotación!$A:$A,Rotación!$O:$O,0,0,-1),"")))),"")</f>
        <v>16296000</v>
      </c>
      <c r="I4234" s="13">
        <f>IFERROR(IF($F4234="ALTA",$D4234*0.97,
IF($F4234="MEDIA",$D4234*0.94,
IF($F4234="BAJA",$D4234*0.87,
IF($F4234="LIQUIDAR",_xlfn.XLOOKUP(A4234,Rotación!$A:$A,Rotación!$O:$O,0,0,-1),"")))),"")</f>
        <v>15792000</v>
      </c>
      <c r="J4234" s="13">
        <f>IFERROR(IF($F4234="ALTA",$D4234*0.94,
IF($F4234="MEDIA",$D4234*0.9,
IF($F4234="BAJA",$D4234*0.85,
IF($F4234="LIQUIDAR",_xlfn.XLOOKUP(A4234,Rotación!$A:$A,Rotación!$O:$O,0,0,-1),"")))),"")</f>
        <v>15120000</v>
      </c>
      <c r="K4234" s="13" t="str">
        <f>_xlfn.XLOOKUP(A4234,Rotación!$A:$A,Rotación!$P:$P,"",0,-1)</f>
        <v/>
      </c>
      <c r="L4234" s="25" t="e">
        <f t="shared" si="262"/>
        <v>#VALUE!</v>
      </c>
      <c r="M4234" s="26">
        <f t="shared" si="263"/>
        <v>0.8035714285714286</v>
      </c>
    </row>
    <row r="4235" spans="1:13" x14ac:dyDescent="0.3">
      <c r="A4235" t="s">
        <v>12642</v>
      </c>
      <c r="D4235">
        <v>10400000</v>
      </c>
      <c r="E4235">
        <v>8500000</v>
      </c>
      <c r="F4235" t="s">
        <v>4033</v>
      </c>
      <c r="G4235" s="13">
        <f>IFERROR(IF($F4235="ALTA",$D4235*1.03,
IF($F4235="MEDIA",$D4235*1,
IF($F4235="BAJA",$D4235*0.92,
IF($F4235="LIQUIDAR",_xlfn.XLOOKUP(A4235,Rotación!$A:$A,Rotación!$O:$O,0,0,-1),"")))),"")</f>
        <v>10400000</v>
      </c>
      <c r="H4235" s="13">
        <f>IFERROR(IF($F4235="ALTA",$D4235*1,
IF($F4235="MEDIA",$D4235*0.97,
IF($F4235="BAJA",$D4235*0.9,
IF($F4235="LIQUIDAR",_xlfn.XLOOKUP(A4235,Rotación!$A:$A,Rotación!$O:$O,0,0,-1),"")))),"")</f>
        <v>10088000</v>
      </c>
      <c r="I4235" s="13">
        <f>IFERROR(IF($F4235="ALTA",$D4235*0.97,
IF($F4235="MEDIA",$D4235*0.94,
IF($F4235="BAJA",$D4235*0.87,
IF($F4235="LIQUIDAR",_xlfn.XLOOKUP(A4235,Rotación!$A:$A,Rotación!$O:$O,0,0,-1),"")))),"")</f>
        <v>9776000</v>
      </c>
      <c r="J4235" s="13">
        <f>IFERROR(IF($F4235="ALTA",$D4235*0.94,
IF($F4235="MEDIA",$D4235*0.9,
IF($F4235="BAJA",$D4235*0.85,
IF($F4235="LIQUIDAR",_xlfn.XLOOKUP(A4235,Rotación!$A:$A,Rotación!$O:$O,0,0,-1),"")))),"")</f>
        <v>9360000</v>
      </c>
      <c r="K4235" s="13" t="str">
        <f>_xlfn.XLOOKUP(A4235,Rotación!$A:$A,Rotación!$P:$P,"",0,-1)</f>
        <v/>
      </c>
      <c r="L4235" s="25" t="e">
        <f t="shared" si="262"/>
        <v>#VALUE!</v>
      </c>
      <c r="M4235" s="26">
        <f t="shared" si="263"/>
        <v>0.81730769230769229</v>
      </c>
    </row>
    <row r="4236" spans="1:13" x14ac:dyDescent="0.3">
      <c r="A4236" t="s">
        <v>9770</v>
      </c>
      <c r="D4236">
        <v>25500000</v>
      </c>
      <c r="E4236">
        <v>20000000</v>
      </c>
      <c r="F4236" t="s">
        <v>5391</v>
      </c>
      <c r="G4236" s="13">
        <f>IFERROR(IF($F4236="ALTA",$D4236*1.03,
IF($F4236="MEDIA",$D4236*1,
IF($F4236="BAJA",$D4236*0.92,
IF($F4236="LIQUIDAR",_xlfn.XLOOKUP(A4236,Rotación!$A:$A,Rotación!$O:$O,0,0,-1),"")))),"")</f>
        <v>23460000</v>
      </c>
      <c r="H4236" s="13">
        <f>IFERROR(IF($F4236="ALTA",$D4236*1,
IF($F4236="MEDIA",$D4236*0.97,
IF($F4236="BAJA",$D4236*0.9,
IF($F4236="LIQUIDAR",_xlfn.XLOOKUP(A4236,Rotación!$A:$A,Rotación!$O:$O,0,0,-1),"")))),"")</f>
        <v>22950000</v>
      </c>
      <c r="I4236" s="13">
        <f>IFERROR(IF($F4236="ALTA",$D4236*0.97,
IF($F4236="MEDIA",$D4236*0.94,
IF($F4236="BAJA",$D4236*0.87,
IF($F4236="LIQUIDAR",_xlfn.XLOOKUP(A4236,Rotación!$A:$A,Rotación!$O:$O,0,0,-1),"")))),"")</f>
        <v>22185000</v>
      </c>
      <c r="J4236" s="13">
        <f>IFERROR(IF($F4236="ALTA",$D4236*0.94,
IF($F4236="MEDIA",$D4236*0.9,
IF($F4236="BAJA",$D4236*0.85,
IF($F4236="LIQUIDAR",_xlfn.XLOOKUP(A4236,Rotación!$A:$A,Rotación!$O:$O,0,0,-1),"")))),"")</f>
        <v>21675000</v>
      </c>
      <c r="K4236" s="13" t="str">
        <f>_xlfn.XLOOKUP(A4236,Rotación!$A:$A,Rotación!$P:$P,"",0,-1)</f>
        <v/>
      </c>
      <c r="L4236" s="25" t="e">
        <f t="shared" si="262"/>
        <v>#VALUE!</v>
      </c>
      <c r="M4236" s="26">
        <f t="shared" si="263"/>
        <v>0.78431372549019607</v>
      </c>
    </row>
    <row r="4237" spans="1:13" x14ac:dyDescent="0.3">
      <c r="A4237" t="s">
        <v>12553</v>
      </c>
      <c r="D4237">
        <v>10600000</v>
      </c>
      <c r="E4237">
        <v>9000000</v>
      </c>
      <c r="F4237" t="s">
        <v>5391</v>
      </c>
      <c r="G4237" s="13">
        <f>IFERROR(IF($F4237="ALTA",$D4237*1.03,
IF($F4237="MEDIA",$D4237*1,
IF($F4237="BAJA",$D4237*0.92,
IF($F4237="LIQUIDAR",_xlfn.XLOOKUP(A4237,Rotación!$A:$A,Rotación!$O:$O,0,0,-1),"")))),"")</f>
        <v>9752000</v>
      </c>
      <c r="H4237" s="13">
        <f>IFERROR(IF($F4237="ALTA",$D4237*1,
IF($F4237="MEDIA",$D4237*0.97,
IF($F4237="BAJA",$D4237*0.9,
IF($F4237="LIQUIDAR",_xlfn.XLOOKUP(A4237,Rotación!$A:$A,Rotación!$O:$O,0,0,-1),"")))),"")</f>
        <v>9540000</v>
      </c>
      <c r="I4237" s="13">
        <f>IFERROR(IF($F4237="ALTA",$D4237*0.97,
IF($F4237="MEDIA",$D4237*0.94,
IF($F4237="BAJA",$D4237*0.87,
IF($F4237="LIQUIDAR",_xlfn.XLOOKUP(A4237,Rotación!$A:$A,Rotación!$O:$O,0,0,-1),"")))),"")</f>
        <v>9222000</v>
      </c>
      <c r="J4237" s="13">
        <f>IFERROR(IF($F4237="ALTA",$D4237*0.94,
IF($F4237="MEDIA",$D4237*0.9,
IF($F4237="BAJA",$D4237*0.85,
IF($F4237="LIQUIDAR",_xlfn.XLOOKUP(A4237,Rotación!$A:$A,Rotación!$O:$O,0,0,-1),"")))),"")</f>
        <v>9010000</v>
      </c>
      <c r="K4237" s="13" t="str">
        <f>_xlfn.XLOOKUP(A4237,Rotación!$A:$A,Rotación!$P:$P,"",0,-1)</f>
        <v/>
      </c>
      <c r="L4237" s="25" t="e">
        <f t="shared" si="262"/>
        <v>#VALUE!</v>
      </c>
      <c r="M4237" s="26">
        <f t="shared" si="263"/>
        <v>0.84905660377358494</v>
      </c>
    </row>
    <row r="4238" spans="1:13" x14ac:dyDescent="0.3">
      <c r="A4238" t="s">
        <v>12598</v>
      </c>
      <c r="D4238">
        <v>8200000</v>
      </c>
      <c r="E4238">
        <v>7000000</v>
      </c>
      <c r="F4238" t="s">
        <v>5390</v>
      </c>
      <c r="G4238" s="13">
        <f>IFERROR(IF($F4238="ALTA",$D4238*1.03,
IF($F4238="MEDIA",$D4238*1,
IF($F4238="BAJA",$D4238*0.92,
IF($F4238="LIQUIDAR",_xlfn.XLOOKUP(A4238,Rotación!$A:$A,Rotación!$O:$O,0,0,-1),"")))),"")</f>
        <v>8446000</v>
      </c>
      <c r="H4238" s="13">
        <f>IFERROR(IF($F4238="ALTA",$D4238*1,
IF($F4238="MEDIA",$D4238*0.97,
IF($F4238="BAJA",$D4238*0.9,
IF($F4238="LIQUIDAR",_xlfn.XLOOKUP(A4238,Rotación!$A:$A,Rotación!$O:$O,0,0,-1),"")))),"")</f>
        <v>8200000</v>
      </c>
      <c r="I4238" s="13">
        <f>IFERROR(IF($F4238="ALTA",$D4238*0.97,
IF($F4238="MEDIA",$D4238*0.94,
IF($F4238="BAJA",$D4238*0.87,
IF($F4238="LIQUIDAR",_xlfn.XLOOKUP(A4238,Rotación!$A:$A,Rotación!$O:$O,0,0,-1),"")))),"")</f>
        <v>7954000</v>
      </c>
      <c r="J4238" s="13">
        <f>IFERROR(IF($F4238="ALTA",$D4238*0.94,
IF($F4238="MEDIA",$D4238*0.9,
IF($F4238="BAJA",$D4238*0.85,
IF($F4238="LIQUIDAR",_xlfn.XLOOKUP(A4238,Rotación!$A:$A,Rotación!$O:$O,0,0,-1),"")))),"")</f>
        <v>7708000</v>
      </c>
      <c r="K4238" s="13" t="str">
        <f>_xlfn.XLOOKUP(A4238,Rotación!$A:$A,Rotación!$P:$P,"",0,-1)</f>
        <v/>
      </c>
      <c r="L4238" s="25" t="e">
        <f t="shared" si="262"/>
        <v>#VALUE!</v>
      </c>
      <c r="M4238" s="26">
        <f t="shared" si="263"/>
        <v>0.85365853658536583</v>
      </c>
    </row>
    <row r="4239" spans="1:13" x14ac:dyDescent="0.3">
      <c r="A4239" t="s">
        <v>12420</v>
      </c>
      <c r="D4239">
        <v>13800000</v>
      </c>
      <c r="E4239">
        <v>10500000</v>
      </c>
      <c r="F4239" t="s">
        <v>4033</v>
      </c>
      <c r="G4239" s="13">
        <f>IFERROR(IF($F4239="ALTA",$D4239*1.03,
IF($F4239="MEDIA",$D4239*1,
IF($F4239="BAJA",$D4239*0.92,
IF($F4239="LIQUIDAR",_xlfn.XLOOKUP(A4239,Rotación!$A:$A,Rotación!$O:$O,0,0,-1),"")))),"")</f>
        <v>13800000</v>
      </c>
      <c r="H4239" s="13">
        <f>IFERROR(IF($F4239="ALTA",$D4239*1,
IF($F4239="MEDIA",$D4239*0.97,
IF($F4239="BAJA",$D4239*0.9,
IF($F4239="LIQUIDAR",_xlfn.XLOOKUP(A4239,Rotación!$A:$A,Rotación!$O:$O,0,0,-1),"")))),"")</f>
        <v>13386000</v>
      </c>
      <c r="I4239" s="13">
        <f>IFERROR(IF($F4239="ALTA",$D4239*0.97,
IF($F4239="MEDIA",$D4239*0.94,
IF($F4239="BAJA",$D4239*0.87,
IF($F4239="LIQUIDAR",_xlfn.XLOOKUP(A4239,Rotación!$A:$A,Rotación!$O:$O,0,0,-1),"")))),"")</f>
        <v>12972000</v>
      </c>
      <c r="J4239" s="13">
        <f>IFERROR(IF($F4239="ALTA",$D4239*0.94,
IF($F4239="MEDIA",$D4239*0.9,
IF($F4239="BAJA",$D4239*0.85,
IF($F4239="LIQUIDAR",_xlfn.XLOOKUP(A4239,Rotación!$A:$A,Rotación!$O:$O,0,0,-1),"")))),"")</f>
        <v>12420000</v>
      </c>
      <c r="K4239" s="13" t="str">
        <f>_xlfn.XLOOKUP(A4239,Rotación!$A:$A,Rotación!$P:$P,"",0,-1)</f>
        <v/>
      </c>
      <c r="L4239" s="25" t="e">
        <f t="shared" si="262"/>
        <v>#VALUE!</v>
      </c>
      <c r="M4239" s="26">
        <f t="shared" si="263"/>
        <v>0.76086956521739135</v>
      </c>
    </row>
    <row r="4240" spans="1:13" x14ac:dyDescent="0.3">
      <c r="A4240" t="s">
        <v>9756</v>
      </c>
      <c r="D4240">
        <v>27000000</v>
      </c>
      <c r="E4240">
        <v>21500000</v>
      </c>
      <c r="F4240" t="s">
        <v>4033</v>
      </c>
      <c r="G4240" s="13">
        <f>IFERROR(IF($F4240="ALTA",$D4240*1.03,
IF($F4240="MEDIA",$D4240*1,
IF($F4240="BAJA",$D4240*0.92,
IF($F4240="LIQUIDAR",_xlfn.XLOOKUP(A4240,Rotación!$A:$A,Rotación!$O:$O,0,0,-1),"")))),"")</f>
        <v>27000000</v>
      </c>
      <c r="H4240" s="13">
        <f>IFERROR(IF($F4240="ALTA",$D4240*1,
IF($F4240="MEDIA",$D4240*0.97,
IF($F4240="BAJA",$D4240*0.9,
IF($F4240="LIQUIDAR",_xlfn.XLOOKUP(A4240,Rotación!$A:$A,Rotación!$O:$O,0,0,-1),"")))),"")</f>
        <v>26190000</v>
      </c>
      <c r="I4240" s="13">
        <f>IFERROR(IF($F4240="ALTA",$D4240*0.97,
IF($F4240="MEDIA",$D4240*0.94,
IF($F4240="BAJA",$D4240*0.87,
IF($F4240="LIQUIDAR",_xlfn.XLOOKUP(A4240,Rotación!$A:$A,Rotación!$O:$O,0,0,-1),"")))),"")</f>
        <v>25380000</v>
      </c>
      <c r="J4240" s="13">
        <f>IFERROR(IF($F4240="ALTA",$D4240*0.94,
IF($F4240="MEDIA",$D4240*0.9,
IF($F4240="BAJA",$D4240*0.85,
IF($F4240="LIQUIDAR",_xlfn.XLOOKUP(A4240,Rotación!$A:$A,Rotación!$O:$O,0,0,-1),"")))),"")</f>
        <v>24300000</v>
      </c>
      <c r="K4240" s="13" t="str">
        <f>_xlfn.XLOOKUP(A4240,Rotación!$A:$A,Rotación!$P:$P,"",0,-1)</f>
        <v/>
      </c>
      <c r="L4240" s="25" t="e">
        <f t="shared" si="262"/>
        <v>#VALUE!</v>
      </c>
      <c r="M4240" s="26">
        <f t="shared" si="263"/>
        <v>0.79629629629629628</v>
      </c>
    </row>
    <row r="4241" spans="1:13" x14ac:dyDescent="0.3">
      <c r="A4241" t="s">
        <v>12545</v>
      </c>
      <c r="D4241">
        <v>9800000</v>
      </c>
      <c r="E4241">
        <v>7400000</v>
      </c>
      <c r="F4241" t="s">
        <v>4033</v>
      </c>
      <c r="G4241" s="13">
        <f>IFERROR(IF($F4241="ALTA",$D4241*1.03,
IF($F4241="MEDIA",$D4241*1,
IF($F4241="BAJA",$D4241*0.92,
IF($F4241="LIQUIDAR",_xlfn.XLOOKUP(A4241,Rotación!$A:$A,Rotación!$O:$O,0,0,-1),"")))),"")</f>
        <v>9800000</v>
      </c>
      <c r="H4241" s="13">
        <f>IFERROR(IF($F4241="ALTA",$D4241*1,
IF($F4241="MEDIA",$D4241*0.97,
IF($F4241="BAJA",$D4241*0.9,
IF($F4241="LIQUIDAR",_xlfn.XLOOKUP(A4241,Rotación!$A:$A,Rotación!$O:$O,0,0,-1),"")))),"")</f>
        <v>9506000</v>
      </c>
      <c r="I4241" s="13">
        <f>IFERROR(IF($F4241="ALTA",$D4241*0.97,
IF($F4241="MEDIA",$D4241*0.94,
IF($F4241="BAJA",$D4241*0.87,
IF($F4241="LIQUIDAR",_xlfn.XLOOKUP(A4241,Rotación!$A:$A,Rotación!$O:$O,0,0,-1),"")))),"")</f>
        <v>9212000</v>
      </c>
      <c r="J4241" s="13">
        <f>IFERROR(IF($F4241="ALTA",$D4241*0.94,
IF($F4241="MEDIA",$D4241*0.9,
IF($F4241="BAJA",$D4241*0.85,
IF($F4241="LIQUIDAR",_xlfn.XLOOKUP(A4241,Rotación!$A:$A,Rotación!$O:$O,0,0,-1),"")))),"")</f>
        <v>8820000</v>
      </c>
      <c r="K4241" s="13" t="str">
        <f>_xlfn.XLOOKUP(A4241,Rotación!$A:$A,Rotación!$P:$P,"",0,-1)</f>
        <v/>
      </c>
      <c r="L4241" s="25" t="e">
        <f t="shared" si="262"/>
        <v>#VALUE!</v>
      </c>
      <c r="M4241" s="26">
        <f t="shared" si="263"/>
        <v>0.75510204081632648</v>
      </c>
    </row>
    <row r="4242" spans="1:13" x14ac:dyDescent="0.3">
      <c r="A4242" t="s">
        <v>11654</v>
      </c>
      <c r="D4242">
        <v>16000000</v>
      </c>
      <c r="E4242">
        <v>12600000</v>
      </c>
      <c r="F4242" t="s">
        <v>5391</v>
      </c>
      <c r="G4242" s="13">
        <f>IFERROR(IF($F4242="ALTA",$D4242*1.03,
IF($F4242="MEDIA",$D4242*1,
IF($F4242="BAJA",$D4242*0.92,
IF($F4242="LIQUIDAR",_xlfn.XLOOKUP(A4242,Rotación!$A:$A,Rotación!$O:$O,0,0,-1),"")))),"")</f>
        <v>14720000</v>
      </c>
      <c r="H4242" s="13">
        <f>IFERROR(IF($F4242="ALTA",$D4242*1,
IF($F4242="MEDIA",$D4242*0.97,
IF($F4242="BAJA",$D4242*0.9,
IF($F4242="LIQUIDAR",_xlfn.XLOOKUP(A4242,Rotación!$A:$A,Rotación!$O:$O,0,0,-1),"")))),"")</f>
        <v>14400000</v>
      </c>
      <c r="I4242" s="13">
        <f>IFERROR(IF($F4242="ALTA",$D4242*0.97,
IF($F4242="MEDIA",$D4242*0.94,
IF($F4242="BAJA",$D4242*0.87,
IF($F4242="LIQUIDAR",_xlfn.XLOOKUP(A4242,Rotación!$A:$A,Rotación!$O:$O,0,0,-1),"")))),"")</f>
        <v>13920000</v>
      </c>
      <c r="J4242" s="13">
        <f>IFERROR(IF($F4242="ALTA",$D4242*0.94,
IF($F4242="MEDIA",$D4242*0.9,
IF($F4242="BAJA",$D4242*0.85,
IF($F4242="LIQUIDAR",_xlfn.XLOOKUP(A4242,Rotación!$A:$A,Rotación!$O:$O,0,0,-1),"")))),"")</f>
        <v>13600000</v>
      </c>
      <c r="K4242" s="13">
        <f>_xlfn.XLOOKUP(A4242,Rotación!$A:$A,Rotación!$P:$P,"",0,-1)</f>
        <v>14990000</v>
      </c>
      <c r="L4242" s="25">
        <f t="shared" si="262"/>
        <v>-1010000</v>
      </c>
      <c r="M4242" s="26">
        <f t="shared" si="263"/>
        <v>0.78749999999999998</v>
      </c>
    </row>
    <row r="4243" spans="1:13" x14ac:dyDescent="0.3">
      <c r="A4243" t="s">
        <v>12495</v>
      </c>
      <c r="D4243">
        <v>6000000</v>
      </c>
      <c r="E4243">
        <v>4400000</v>
      </c>
      <c r="F4243" t="s">
        <v>5391</v>
      </c>
      <c r="G4243" s="13">
        <f>IFERROR(IF($F4243="ALTA",$D4243*1.03,
IF($F4243="MEDIA",$D4243*1,
IF($F4243="BAJA",$D4243*0.92,
IF($F4243="LIQUIDAR",_xlfn.XLOOKUP(A4243,Rotación!$A:$A,Rotación!$O:$O,0,0,-1),"")))),"")</f>
        <v>5520000</v>
      </c>
      <c r="H4243" s="13">
        <f>IFERROR(IF($F4243="ALTA",$D4243*1,
IF($F4243="MEDIA",$D4243*0.97,
IF($F4243="BAJA",$D4243*0.9,
IF($F4243="LIQUIDAR",_xlfn.XLOOKUP(A4243,Rotación!$A:$A,Rotación!$O:$O,0,0,-1),"")))),"")</f>
        <v>5400000</v>
      </c>
      <c r="I4243" s="13">
        <f>IFERROR(IF($F4243="ALTA",$D4243*0.97,
IF($F4243="MEDIA",$D4243*0.94,
IF($F4243="BAJA",$D4243*0.87,
IF($F4243="LIQUIDAR",_xlfn.XLOOKUP(A4243,Rotación!$A:$A,Rotación!$O:$O,0,0,-1),"")))),"")</f>
        <v>5220000</v>
      </c>
      <c r="J4243" s="13">
        <f>IFERROR(IF($F4243="ALTA",$D4243*0.94,
IF($F4243="MEDIA",$D4243*0.9,
IF($F4243="BAJA",$D4243*0.85,
IF($F4243="LIQUIDAR",_xlfn.XLOOKUP(A4243,Rotación!$A:$A,Rotación!$O:$O,0,0,-1),"")))),"")</f>
        <v>5100000</v>
      </c>
      <c r="K4243" s="13" t="str">
        <f>_xlfn.XLOOKUP(A4243,Rotación!$A:$A,Rotación!$P:$P,"",0,-1)</f>
        <v/>
      </c>
      <c r="L4243" s="25" t="e">
        <f t="shared" si="262"/>
        <v>#VALUE!</v>
      </c>
      <c r="M4243" s="26">
        <f t="shared" si="263"/>
        <v>0.73333333333333328</v>
      </c>
    </row>
    <row r="4244" spans="1:13" x14ac:dyDescent="0.3">
      <c r="A4244" t="s">
        <v>12570</v>
      </c>
      <c r="D4244">
        <v>9200000</v>
      </c>
      <c r="E4244">
        <v>7500000</v>
      </c>
      <c r="F4244" t="s">
        <v>4033</v>
      </c>
      <c r="G4244" s="13">
        <f>IFERROR(IF($F4244="ALTA",$D4244*1.03,
IF($F4244="MEDIA",$D4244*1,
IF($F4244="BAJA",$D4244*0.92,
IF($F4244="LIQUIDAR",_xlfn.XLOOKUP(A4244,Rotación!$A:$A,Rotación!$O:$O,0,0,-1),"")))),"")</f>
        <v>9200000</v>
      </c>
      <c r="H4244" s="13">
        <f>IFERROR(IF($F4244="ALTA",$D4244*1,
IF($F4244="MEDIA",$D4244*0.97,
IF($F4244="BAJA",$D4244*0.9,
IF($F4244="LIQUIDAR",_xlfn.XLOOKUP(A4244,Rotación!$A:$A,Rotación!$O:$O,0,0,-1),"")))),"")</f>
        <v>8924000</v>
      </c>
      <c r="I4244" s="13">
        <f>IFERROR(IF($F4244="ALTA",$D4244*0.97,
IF($F4244="MEDIA",$D4244*0.94,
IF($F4244="BAJA",$D4244*0.87,
IF($F4244="LIQUIDAR",_xlfn.XLOOKUP(A4244,Rotación!$A:$A,Rotación!$O:$O,0,0,-1),"")))),"")</f>
        <v>8648000</v>
      </c>
      <c r="J4244" s="13">
        <f>IFERROR(IF($F4244="ALTA",$D4244*0.94,
IF($F4244="MEDIA",$D4244*0.9,
IF($F4244="BAJA",$D4244*0.85,
IF($F4244="LIQUIDAR",_xlfn.XLOOKUP(A4244,Rotación!$A:$A,Rotación!$O:$O,0,0,-1),"")))),"")</f>
        <v>8280000</v>
      </c>
      <c r="K4244" s="13" t="str">
        <f>_xlfn.XLOOKUP(A4244,Rotación!$A:$A,Rotación!$P:$P,"",0,-1)</f>
        <v/>
      </c>
      <c r="L4244" s="25" t="e">
        <f t="shared" si="262"/>
        <v>#VALUE!</v>
      </c>
      <c r="M4244" s="26">
        <f t="shared" si="263"/>
        <v>0.81521739130434778</v>
      </c>
    </row>
    <row r="4245" spans="1:13" x14ac:dyDescent="0.3">
      <c r="A4245" t="s">
        <v>12592</v>
      </c>
      <c r="D4245">
        <v>11800000</v>
      </c>
      <c r="E4245">
        <v>9200000</v>
      </c>
      <c r="F4245" t="s">
        <v>5391</v>
      </c>
      <c r="G4245" s="13">
        <f>IFERROR(IF($F4245="ALTA",$D4245*1.03,
IF($F4245="MEDIA",$D4245*1,
IF($F4245="BAJA",$D4245*0.92,
IF($F4245="LIQUIDAR",_xlfn.XLOOKUP(A4245,Rotación!$A:$A,Rotación!$O:$O,0,0,-1),"")))),"")</f>
        <v>10856000</v>
      </c>
      <c r="H4245" s="13">
        <f>IFERROR(IF($F4245="ALTA",$D4245*1,
IF($F4245="MEDIA",$D4245*0.97,
IF($F4245="BAJA",$D4245*0.9,
IF($F4245="LIQUIDAR",_xlfn.XLOOKUP(A4245,Rotación!$A:$A,Rotación!$O:$O,0,0,-1),"")))),"")</f>
        <v>10620000</v>
      </c>
      <c r="I4245" s="13">
        <f>IFERROR(IF($F4245="ALTA",$D4245*0.97,
IF($F4245="MEDIA",$D4245*0.94,
IF($F4245="BAJA",$D4245*0.87,
IF($F4245="LIQUIDAR",_xlfn.XLOOKUP(A4245,Rotación!$A:$A,Rotación!$O:$O,0,0,-1),"")))),"")</f>
        <v>10266000</v>
      </c>
      <c r="J4245" s="13">
        <f>IFERROR(IF($F4245="ALTA",$D4245*0.94,
IF($F4245="MEDIA",$D4245*0.9,
IF($F4245="BAJA",$D4245*0.85,
IF($F4245="LIQUIDAR",_xlfn.XLOOKUP(A4245,Rotación!$A:$A,Rotación!$O:$O,0,0,-1),"")))),"")</f>
        <v>10030000</v>
      </c>
      <c r="K4245" s="13" t="str">
        <f>_xlfn.XLOOKUP(A4245,Rotación!$A:$A,Rotación!$P:$P,"",0,-1)</f>
        <v/>
      </c>
      <c r="L4245" s="25" t="e">
        <f t="shared" si="262"/>
        <v>#VALUE!</v>
      </c>
      <c r="M4245" s="26">
        <f t="shared" si="263"/>
        <v>0.77966101694915257</v>
      </c>
    </row>
    <row r="4246" spans="1:13" x14ac:dyDescent="0.3">
      <c r="A4246" t="s">
        <v>12665</v>
      </c>
      <c r="D4246">
        <v>12300000</v>
      </c>
      <c r="E4246">
        <v>10000000</v>
      </c>
      <c r="F4246" t="s">
        <v>5390</v>
      </c>
      <c r="G4246" s="13">
        <f>IFERROR(IF($F4246="ALTA",$D4246*1.03,
IF($F4246="MEDIA",$D4246*1,
IF($F4246="BAJA",$D4246*0.92,
IF($F4246="LIQUIDAR",_xlfn.XLOOKUP(A4246,Rotación!$A:$A,Rotación!$O:$O,0,0,-1),"")))),"")</f>
        <v>12669000</v>
      </c>
      <c r="H4246" s="13">
        <f>IFERROR(IF($F4246="ALTA",$D4246*1,
IF($F4246="MEDIA",$D4246*0.97,
IF($F4246="BAJA",$D4246*0.9,
IF($F4246="LIQUIDAR",_xlfn.XLOOKUP(A4246,Rotación!$A:$A,Rotación!$O:$O,0,0,-1),"")))),"")</f>
        <v>12300000</v>
      </c>
      <c r="I4246" s="13">
        <f>IFERROR(IF($F4246="ALTA",$D4246*0.97,
IF($F4246="MEDIA",$D4246*0.94,
IF($F4246="BAJA",$D4246*0.87,
IF($F4246="LIQUIDAR",_xlfn.XLOOKUP(A4246,Rotación!$A:$A,Rotación!$O:$O,0,0,-1),"")))),"")</f>
        <v>11931000</v>
      </c>
      <c r="J4246" s="13">
        <f>IFERROR(IF($F4246="ALTA",$D4246*0.94,
IF($F4246="MEDIA",$D4246*0.9,
IF($F4246="BAJA",$D4246*0.85,
IF($F4246="LIQUIDAR",_xlfn.XLOOKUP(A4246,Rotación!$A:$A,Rotación!$O:$O,0,0,-1),"")))),"")</f>
        <v>11562000</v>
      </c>
      <c r="K4246" s="13" t="str">
        <f>_xlfn.XLOOKUP(A4246,Rotación!$A:$A,Rotación!$P:$P,"",0,-1)</f>
        <v/>
      </c>
      <c r="L4246" s="25" t="e">
        <f t="shared" si="262"/>
        <v>#VALUE!</v>
      </c>
      <c r="M4246" s="26">
        <f t="shared" si="263"/>
        <v>0.81300813008130079</v>
      </c>
    </row>
    <row r="4247" spans="1:13" x14ac:dyDescent="0.3">
      <c r="A4247" t="s">
        <v>11681</v>
      </c>
      <c r="D4247">
        <v>19400000</v>
      </c>
      <c r="E4247">
        <v>14500000</v>
      </c>
      <c r="F4247" t="s">
        <v>4033</v>
      </c>
      <c r="G4247" s="13">
        <f>IFERROR(IF($F4247="ALTA",$D4247*1.03,
IF($F4247="MEDIA",$D4247*1,
IF($F4247="BAJA",$D4247*0.92,
IF($F4247="LIQUIDAR",_xlfn.XLOOKUP(A4247,Rotación!$A:$A,Rotación!$O:$O,0,0,-1),"")))),"")</f>
        <v>19400000</v>
      </c>
      <c r="H4247" s="13">
        <f>IFERROR(IF($F4247="ALTA",$D4247*1,
IF($F4247="MEDIA",$D4247*0.97,
IF($F4247="BAJA",$D4247*0.9,
IF($F4247="LIQUIDAR",_xlfn.XLOOKUP(A4247,Rotación!$A:$A,Rotación!$O:$O,0,0,-1),"")))),"")</f>
        <v>18818000</v>
      </c>
      <c r="I4247" s="13">
        <f>IFERROR(IF($F4247="ALTA",$D4247*0.97,
IF($F4247="MEDIA",$D4247*0.94,
IF($F4247="BAJA",$D4247*0.87,
IF($F4247="LIQUIDAR",_xlfn.XLOOKUP(A4247,Rotación!$A:$A,Rotación!$O:$O,0,0,-1),"")))),"")</f>
        <v>18236000</v>
      </c>
      <c r="J4247" s="13">
        <f>IFERROR(IF($F4247="ALTA",$D4247*0.94,
IF($F4247="MEDIA",$D4247*0.9,
IF($F4247="BAJA",$D4247*0.85,
IF($F4247="LIQUIDAR",_xlfn.XLOOKUP(A4247,Rotación!$A:$A,Rotación!$O:$O,0,0,-1),"")))),"")</f>
        <v>17460000</v>
      </c>
      <c r="K4247" s="13">
        <f>_xlfn.XLOOKUP(A4247,Rotación!$A:$A,Rotación!$P:$P,"",0,-1)</f>
        <v>17990000</v>
      </c>
      <c r="L4247" s="25">
        <f t="shared" si="262"/>
        <v>-1410000</v>
      </c>
      <c r="M4247" s="26">
        <f t="shared" si="263"/>
        <v>0.74742268041237114</v>
      </c>
    </row>
    <row r="4248" spans="1:13" x14ac:dyDescent="0.3">
      <c r="A4248" t="s">
        <v>9609</v>
      </c>
      <c r="D4248">
        <v>11900000</v>
      </c>
      <c r="E4248">
        <v>10000000</v>
      </c>
      <c r="F4248" t="s">
        <v>4033</v>
      </c>
      <c r="G4248" s="13">
        <f>IFERROR(IF($F4248="ALTA",$D4248*1.03,
IF($F4248="MEDIA",$D4248*1,
IF($F4248="BAJA",$D4248*0.92,
IF($F4248="LIQUIDAR",_xlfn.XLOOKUP(A4248,Rotación!$A:$A,Rotación!$O:$O,0,0,-1),"")))),"")</f>
        <v>11900000</v>
      </c>
      <c r="H4248" s="13">
        <f>IFERROR(IF($F4248="ALTA",$D4248*1,
IF($F4248="MEDIA",$D4248*0.97,
IF($F4248="BAJA",$D4248*0.9,
IF($F4248="LIQUIDAR",_xlfn.XLOOKUP(A4248,Rotación!$A:$A,Rotación!$O:$O,0,0,-1),"")))),"")</f>
        <v>11543000</v>
      </c>
      <c r="I4248" s="13">
        <f>IFERROR(IF($F4248="ALTA",$D4248*0.97,
IF($F4248="MEDIA",$D4248*0.94,
IF($F4248="BAJA",$D4248*0.87,
IF($F4248="LIQUIDAR",_xlfn.XLOOKUP(A4248,Rotación!$A:$A,Rotación!$O:$O,0,0,-1),"")))),"")</f>
        <v>11186000</v>
      </c>
      <c r="J4248" s="13">
        <f>IFERROR(IF($F4248="ALTA",$D4248*0.94,
IF($F4248="MEDIA",$D4248*0.9,
IF($F4248="BAJA",$D4248*0.85,
IF($F4248="LIQUIDAR",_xlfn.XLOOKUP(A4248,Rotación!$A:$A,Rotación!$O:$O,0,0,-1),"")))),"")</f>
        <v>10710000</v>
      </c>
      <c r="K4248" s="13" t="str">
        <f>_xlfn.XLOOKUP(A4248,Rotación!$A:$A,Rotación!$P:$P,"",0,-1)</f>
        <v/>
      </c>
      <c r="L4248" s="25" t="e">
        <f t="shared" si="262"/>
        <v>#VALUE!</v>
      </c>
      <c r="M4248" s="26">
        <f t="shared" si="263"/>
        <v>0.84033613445378152</v>
      </c>
    </row>
    <row r="4249" spans="1:13" x14ac:dyDescent="0.3">
      <c r="A4249" t="s">
        <v>12578</v>
      </c>
      <c r="D4249">
        <v>11300000</v>
      </c>
      <c r="E4249">
        <v>9200000</v>
      </c>
      <c r="F4249" t="s">
        <v>4033</v>
      </c>
      <c r="G4249" s="13">
        <f>IFERROR(IF($F4249="ALTA",$D4249*1.03,
IF($F4249="MEDIA",$D4249*1,
IF($F4249="BAJA",$D4249*0.92,
IF($F4249="LIQUIDAR",_xlfn.XLOOKUP(A4249,Rotación!$A:$A,Rotación!$O:$O,0,0,-1),"")))),"")</f>
        <v>11300000</v>
      </c>
      <c r="H4249" s="13">
        <f>IFERROR(IF($F4249="ALTA",$D4249*1,
IF($F4249="MEDIA",$D4249*0.97,
IF($F4249="BAJA",$D4249*0.9,
IF($F4249="LIQUIDAR",_xlfn.XLOOKUP(A4249,Rotación!$A:$A,Rotación!$O:$O,0,0,-1),"")))),"")</f>
        <v>10961000</v>
      </c>
      <c r="I4249" s="13">
        <f>IFERROR(IF($F4249="ALTA",$D4249*0.97,
IF($F4249="MEDIA",$D4249*0.94,
IF($F4249="BAJA",$D4249*0.87,
IF($F4249="LIQUIDAR",_xlfn.XLOOKUP(A4249,Rotación!$A:$A,Rotación!$O:$O,0,0,-1),"")))),"")</f>
        <v>10622000</v>
      </c>
      <c r="J4249" s="13">
        <f>IFERROR(IF($F4249="ALTA",$D4249*0.94,
IF($F4249="MEDIA",$D4249*0.9,
IF($F4249="BAJA",$D4249*0.85,
IF($F4249="LIQUIDAR",_xlfn.XLOOKUP(A4249,Rotación!$A:$A,Rotación!$O:$O,0,0,-1),"")))),"")</f>
        <v>10170000</v>
      </c>
      <c r="K4249" s="13" t="str">
        <f>_xlfn.XLOOKUP(A4249,Rotación!$A:$A,Rotación!$P:$P,"",0,-1)</f>
        <v/>
      </c>
      <c r="L4249" s="25" t="e">
        <f t="shared" si="262"/>
        <v>#VALUE!</v>
      </c>
      <c r="M4249" s="26">
        <f t="shared" si="263"/>
        <v>0.81415929203539827</v>
      </c>
    </row>
    <row r="4250" spans="1:13" x14ac:dyDescent="0.3">
      <c r="A4250" t="s">
        <v>11646</v>
      </c>
      <c r="D4250">
        <v>7300000</v>
      </c>
      <c r="E4250">
        <v>6000000</v>
      </c>
      <c r="F4250" t="s">
        <v>4033</v>
      </c>
      <c r="G4250" s="13">
        <f>IFERROR(IF($F4250="ALTA",$D4250*1.03,
IF($F4250="MEDIA",$D4250*1,
IF($F4250="BAJA",$D4250*0.92,
IF($F4250="LIQUIDAR",_xlfn.XLOOKUP(A4250,Rotación!$A:$A,Rotación!$O:$O,0,0,-1),"")))),"")</f>
        <v>7300000</v>
      </c>
      <c r="H4250" s="13">
        <f>IFERROR(IF($F4250="ALTA",$D4250*1,
IF($F4250="MEDIA",$D4250*0.97,
IF($F4250="BAJA",$D4250*0.9,
IF($F4250="LIQUIDAR",_xlfn.XLOOKUP(A4250,Rotación!$A:$A,Rotación!$O:$O,0,0,-1),"")))),"")</f>
        <v>7081000</v>
      </c>
      <c r="I4250" s="13">
        <f>IFERROR(IF($F4250="ALTA",$D4250*0.97,
IF($F4250="MEDIA",$D4250*0.94,
IF($F4250="BAJA",$D4250*0.87,
IF($F4250="LIQUIDAR",_xlfn.XLOOKUP(A4250,Rotación!$A:$A,Rotación!$O:$O,0,0,-1),"")))),"")</f>
        <v>6862000</v>
      </c>
      <c r="J4250" s="13">
        <f>IFERROR(IF($F4250="ALTA",$D4250*0.94,
IF($F4250="MEDIA",$D4250*0.9,
IF($F4250="BAJA",$D4250*0.85,
IF($F4250="LIQUIDAR",_xlfn.XLOOKUP(A4250,Rotación!$A:$A,Rotación!$O:$O,0,0,-1),"")))),"")</f>
        <v>6570000</v>
      </c>
      <c r="K4250" s="13" t="str">
        <f>_xlfn.XLOOKUP(A4250,Rotación!$A:$A,Rotación!$P:$P,"",0,-1)</f>
        <v/>
      </c>
      <c r="L4250" s="25" t="e">
        <f t="shared" si="262"/>
        <v>#VALUE!</v>
      </c>
      <c r="M4250" s="26">
        <f t="shared" si="263"/>
        <v>0.82191780821917804</v>
      </c>
    </row>
    <row r="4251" spans="1:13" x14ac:dyDescent="0.3">
      <c r="A4251" t="s">
        <v>12662</v>
      </c>
      <c r="D4251">
        <v>21100000</v>
      </c>
      <c r="E4251">
        <v>16200000</v>
      </c>
      <c r="F4251" t="s">
        <v>4033</v>
      </c>
      <c r="G4251" s="13">
        <f>IFERROR(IF($F4251="ALTA",$D4251*1.03,
IF($F4251="MEDIA",$D4251*1,
IF($F4251="BAJA",$D4251*0.92,
IF($F4251="LIQUIDAR",_xlfn.XLOOKUP(A4251,Rotación!$A:$A,Rotación!$O:$O,0,0,-1),"")))),"")</f>
        <v>21100000</v>
      </c>
      <c r="H4251" s="13">
        <f>IFERROR(IF($F4251="ALTA",$D4251*1,
IF($F4251="MEDIA",$D4251*0.97,
IF($F4251="BAJA",$D4251*0.9,
IF($F4251="LIQUIDAR",_xlfn.XLOOKUP(A4251,Rotación!$A:$A,Rotación!$O:$O,0,0,-1),"")))),"")</f>
        <v>20467000</v>
      </c>
      <c r="I4251" s="13">
        <f>IFERROR(IF($F4251="ALTA",$D4251*0.97,
IF($F4251="MEDIA",$D4251*0.94,
IF($F4251="BAJA",$D4251*0.87,
IF($F4251="LIQUIDAR",_xlfn.XLOOKUP(A4251,Rotación!$A:$A,Rotación!$O:$O,0,0,-1),"")))),"")</f>
        <v>19834000</v>
      </c>
      <c r="J4251" s="13">
        <f>IFERROR(IF($F4251="ALTA",$D4251*0.94,
IF($F4251="MEDIA",$D4251*0.9,
IF($F4251="BAJA",$D4251*0.85,
IF($F4251="LIQUIDAR",_xlfn.XLOOKUP(A4251,Rotación!$A:$A,Rotación!$O:$O,0,0,-1),"")))),"")</f>
        <v>18990000</v>
      </c>
      <c r="K4251" s="13" t="str">
        <f>_xlfn.XLOOKUP(A4251,Rotación!$A:$A,Rotación!$P:$P,"",0,-1)</f>
        <v/>
      </c>
      <c r="L4251" s="25" t="e">
        <f t="shared" si="262"/>
        <v>#VALUE!</v>
      </c>
      <c r="M4251" s="26">
        <f t="shared" si="263"/>
        <v>0.76777251184834128</v>
      </c>
    </row>
    <row r="4252" spans="1:13" x14ac:dyDescent="0.3">
      <c r="A4252" t="s">
        <v>11656</v>
      </c>
      <c r="D4252">
        <v>7580000</v>
      </c>
      <c r="E4252">
        <v>6000000</v>
      </c>
      <c r="F4252" t="s">
        <v>4033</v>
      </c>
      <c r="G4252" s="13">
        <f>IFERROR(IF($F4252="ALTA",$D4252*1.03,
IF($F4252="MEDIA",$D4252*1,
IF($F4252="BAJA",$D4252*0.92,
IF($F4252="LIQUIDAR",_xlfn.XLOOKUP(A4252,Rotación!$A:$A,Rotación!$O:$O,0,0,-1),"")))),"")</f>
        <v>7580000</v>
      </c>
      <c r="H4252" s="13">
        <f>IFERROR(IF($F4252="ALTA",$D4252*1,
IF($F4252="MEDIA",$D4252*0.97,
IF($F4252="BAJA",$D4252*0.9,
IF($F4252="LIQUIDAR",_xlfn.XLOOKUP(A4252,Rotación!$A:$A,Rotación!$O:$O,0,0,-1),"")))),"")</f>
        <v>7352600</v>
      </c>
      <c r="I4252" s="13">
        <f>IFERROR(IF($F4252="ALTA",$D4252*0.97,
IF($F4252="MEDIA",$D4252*0.94,
IF($F4252="BAJA",$D4252*0.87,
IF($F4252="LIQUIDAR",_xlfn.XLOOKUP(A4252,Rotación!$A:$A,Rotación!$O:$O,0,0,-1),"")))),"")</f>
        <v>7125200</v>
      </c>
      <c r="J4252" s="13">
        <f>IFERROR(IF($F4252="ALTA",$D4252*0.94,
IF($F4252="MEDIA",$D4252*0.9,
IF($F4252="BAJA",$D4252*0.85,
IF($F4252="LIQUIDAR",_xlfn.XLOOKUP(A4252,Rotación!$A:$A,Rotación!$O:$O,0,0,-1),"")))),"")</f>
        <v>6822000</v>
      </c>
      <c r="K4252" s="13">
        <f>_xlfn.XLOOKUP(A4252,Rotación!$A:$A,Rotación!$P:$P,"",0,-1)</f>
        <v>7590000</v>
      </c>
      <c r="L4252" s="25">
        <f t="shared" si="262"/>
        <v>10000</v>
      </c>
      <c r="M4252" s="26">
        <f t="shared" si="263"/>
        <v>0.79155672823218992</v>
      </c>
    </row>
    <row r="4253" spans="1:13" x14ac:dyDescent="0.3">
      <c r="A4253" t="s">
        <v>11639</v>
      </c>
      <c r="D4253">
        <v>9800000</v>
      </c>
      <c r="E4253">
        <v>8000000</v>
      </c>
      <c r="F4253" t="s">
        <v>4033</v>
      </c>
      <c r="G4253" s="13">
        <f>IFERROR(IF($F4253="ALTA",$D4253*1.03,
IF($F4253="MEDIA",$D4253*1,
IF($F4253="BAJA",$D4253*0.92,
IF($F4253="LIQUIDAR",_xlfn.XLOOKUP(A4253,Rotación!$A:$A,Rotación!$O:$O,0,0,-1),"")))),"")</f>
        <v>9800000</v>
      </c>
      <c r="H4253" s="13">
        <f>IFERROR(IF($F4253="ALTA",$D4253*1,
IF($F4253="MEDIA",$D4253*0.97,
IF($F4253="BAJA",$D4253*0.9,
IF($F4253="LIQUIDAR",_xlfn.XLOOKUP(A4253,Rotación!$A:$A,Rotación!$O:$O,0,0,-1),"")))),"")</f>
        <v>9506000</v>
      </c>
      <c r="I4253" s="13">
        <f>IFERROR(IF($F4253="ALTA",$D4253*0.97,
IF($F4253="MEDIA",$D4253*0.94,
IF($F4253="BAJA",$D4253*0.87,
IF($F4253="LIQUIDAR",_xlfn.XLOOKUP(A4253,Rotación!$A:$A,Rotación!$O:$O,0,0,-1),"")))),"")</f>
        <v>9212000</v>
      </c>
      <c r="J4253" s="13">
        <f>IFERROR(IF($F4253="ALTA",$D4253*0.94,
IF($F4253="MEDIA",$D4253*0.9,
IF($F4253="BAJA",$D4253*0.85,
IF($F4253="LIQUIDAR",_xlfn.XLOOKUP(A4253,Rotación!$A:$A,Rotación!$O:$O,0,0,-1),"")))),"")</f>
        <v>8820000</v>
      </c>
      <c r="K4253" s="13">
        <f>_xlfn.XLOOKUP(A4253,Rotación!$A:$A,Rotación!$P:$P,"",0,-1)</f>
        <v>9590000</v>
      </c>
      <c r="L4253" s="25">
        <f t="shared" si="262"/>
        <v>-210000</v>
      </c>
      <c r="M4253" s="26">
        <f t="shared" si="263"/>
        <v>0.81632653061224492</v>
      </c>
    </row>
    <row r="4254" spans="1:13" x14ac:dyDescent="0.3">
      <c r="A4254" t="s">
        <v>12920</v>
      </c>
      <c r="D4254">
        <v>7400000</v>
      </c>
      <c r="E4254">
        <v>6000000</v>
      </c>
      <c r="F4254" t="s">
        <v>4033</v>
      </c>
      <c r="G4254" s="13">
        <f>IFERROR(IF($F4254="ALTA",$D4254*1.03,
IF($F4254="MEDIA",$D4254*1,
IF($F4254="BAJA",$D4254*0.92,
IF($F4254="LIQUIDAR",_xlfn.XLOOKUP(A4254,Rotación!$A:$A,Rotación!$O:$O,0,0,-1),"")))),"")</f>
        <v>7400000</v>
      </c>
      <c r="H4254" s="13">
        <f>IFERROR(IF($F4254="ALTA",$D4254*1,
IF($F4254="MEDIA",$D4254*0.97,
IF($F4254="BAJA",$D4254*0.9,
IF($F4254="LIQUIDAR",_xlfn.XLOOKUP(A4254,Rotación!$A:$A,Rotación!$O:$O,0,0,-1),"")))),"")</f>
        <v>7178000</v>
      </c>
      <c r="I4254" s="13">
        <f>IFERROR(IF($F4254="ALTA",$D4254*0.97,
IF($F4254="MEDIA",$D4254*0.94,
IF($F4254="BAJA",$D4254*0.87,
IF($F4254="LIQUIDAR",_xlfn.XLOOKUP(A4254,Rotación!$A:$A,Rotación!$O:$O,0,0,-1),"")))),"")</f>
        <v>6956000</v>
      </c>
      <c r="J4254" s="13">
        <f>IFERROR(IF($F4254="ALTA",$D4254*0.94,
IF($F4254="MEDIA",$D4254*0.9,
IF($F4254="BAJA",$D4254*0.85,
IF($F4254="LIQUIDAR",_xlfn.XLOOKUP(A4254,Rotación!$A:$A,Rotación!$O:$O,0,0,-1),"")))),"")</f>
        <v>6660000</v>
      </c>
      <c r="K4254" s="13" t="str">
        <f>_xlfn.XLOOKUP(A4254,Rotación!$A:$A,Rotación!$P:$P,"",0,-1)</f>
        <v/>
      </c>
      <c r="L4254" s="25" t="e">
        <f t="shared" si="262"/>
        <v>#VALUE!</v>
      </c>
      <c r="M4254" s="26">
        <f t="shared" si="263"/>
        <v>0.81081081081081086</v>
      </c>
    </row>
    <row r="4255" spans="1:13" x14ac:dyDescent="0.3">
      <c r="A4255" t="s">
        <v>525</v>
      </c>
      <c r="D4255">
        <v>11000000</v>
      </c>
      <c r="E4255">
        <v>8500000</v>
      </c>
      <c r="F4255" t="s">
        <v>4033</v>
      </c>
      <c r="G4255" s="13">
        <f>IFERROR(IF($F4255="ALTA",$D4255*1.03,
IF($F4255="MEDIA",$D4255*1,
IF($F4255="BAJA",$D4255*0.92,
IF($F4255="LIQUIDAR",_xlfn.XLOOKUP(A4255,Rotación!$A:$A,Rotación!$O:$O,0,0,-1),"")))),"")</f>
        <v>11000000</v>
      </c>
      <c r="H4255" s="13">
        <f>IFERROR(IF($F4255="ALTA",$D4255*1,
IF($F4255="MEDIA",$D4255*0.97,
IF($F4255="BAJA",$D4255*0.9,
IF($F4255="LIQUIDAR",_xlfn.XLOOKUP(A4255,Rotación!$A:$A,Rotación!$O:$O,0,0,-1),"")))),"")</f>
        <v>10670000</v>
      </c>
      <c r="I4255" s="13">
        <f>IFERROR(IF($F4255="ALTA",$D4255*0.97,
IF($F4255="MEDIA",$D4255*0.94,
IF($F4255="BAJA",$D4255*0.87,
IF($F4255="LIQUIDAR",_xlfn.XLOOKUP(A4255,Rotación!$A:$A,Rotación!$O:$O,0,0,-1),"")))),"")</f>
        <v>10340000</v>
      </c>
      <c r="J4255" s="13">
        <f>IFERROR(IF($F4255="ALTA",$D4255*0.94,
IF($F4255="MEDIA",$D4255*0.9,
IF($F4255="BAJA",$D4255*0.85,
IF($F4255="LIQUIDAR",_xlfn.XLOOKUP(A4255,Rotación!$A:$A,Rotación!$O:$O,0,0,-1),"")))),"")</f>
        <v>9900000</v>
      </c>
      <c r="K4255" s="13" t="str">
        <f>_xlfn.XLOOKUP(A4255,Rotación!$A:$A,Rotación!$P:$P,"",0,-1)</f>
        <v/>
      </c>
      <c r="L4255" s="25" t="e">
        <f t="shared" si="262"/>
        <v>#VALUE!</v>
      </c>
      <c r="M4255" s="26">
        <f t="shared" si="263"/>
        <v>0.77272727272727271</v>
      </c>
    </row>
    <row r="4256" spans="1:13" x14ac:dyDescent="0.3">
      <c r="A4256" t="s">
        <v>12937</v>
      </c>
      <c r="D4256">
        <v>13900000</v>
      </c>
      <c r="E4256">
        <v>10600000</v>
      </c>
      <c r="F4256" t="s">
        <v>4033</v>
      </c>
      <c r="G4256" s="13">
        <f>IFERROR(IF($F4256="ALTA",$D4256*1.03,
IF($F4256="MEDIA",$D4256*1,
IF($F4256="BAJA",$D4256*0.92,
IF($F4256="LIQUIDAR",_xlfn.XLOOKUP(A4256,Rotación!$A:$A,Rotación!$O:$O,0,0,-1),"")))),"")</f>
        <v>13900000</v>
      </c>
      <c r="H4256" s="13">
        <f>IFERROR(IF($F4256="ALTA",$D4256*1,
IF($F4256="MEDIA",$D4256*0.97,
IF($F4256="BAJA",$D4256*0.9,
IF($F4256="LIQUIDAR",_xlfn.XLOOKUP(A4256,Rotación!$A:$A,Rotación!$O:$O,0,0,-1),"")))),"")</f>
        <v>13483000</v>
      </c>
      <c r="I4256" s="13">
        <f>IFERROR(IF($F4256="ALTA",$D4256*0.97,
IF($F4256="MEDIA",$D4256*0.94,
IF($F4256="BAJA",$D4256*0.87,
IF($F4256="LIQUIDAR",_xlfn.XLOOKUP(A4256,Rotación!$A:$A,Rotación!$O:$O,0,0,-1),"")))),"")</f>
        <v>13066000</v>
      </c>
      <c r="J4256" s="13">
        <f>IFERROR(IF($F4256="ALTA",$D4256*0.94,
IF($F4256="MEDIA",$D4256*0.9,
IF($F4256="BAJA",$D4256*0.85,
IF($F4256="LIQUIDAR",_xlfn.XLOOKUP(A4256,Rotación!$A:$A,Rotación!$O:$O,0,0,-1),"")))),"")</f>
        <v>12510000</v>
      </c>
      <c r="K4256" s="13" t="str">
        <f>_xlfn.XLOOKUP(A4256,Rotación!$A:$A,Rotación!$P:$P,"",0,-1)</f>
        <v/>
      </c>
      <c r="L4256" s="25" t="e">
        <f t="shared" si="262"/>
        <v>#VALUE!</v>
      </c>
      <c r="M4256" s="26">
        <f t="shared" si="263"/>
        <v>0.76258992805755399</v>
      </c>
    </row>
    <row r="4257" spans="1:13" x14ac:dyDescent="0.3">
      <c r="A4257" t="s">
        <v>12986</v>
      </c>
      <c r="D4257">
        <v>12200000</v>
      </c>
      <c r="E4257">
        <v>9500000</v>
      </c>
      <c r="F4257" t="s">
        <v>4033</v>
      </c>
      <c r="G4257" s="13">
        <f>IFERROR(IF($F4257="ALTA",$D4257*1.03,
IF($F4257="MEDIA",$D4257*1,
IF($F4257="BAJA",$D4257*0.92,
IF($F4257="LIQUIDAR",_xlfn.XLOOKUP(A4257,Rotación!$A:$A,Rotación!$O:$O,0,0,-1),"")))),"")</f>
        <v>12200000</v>
      </c>
      <c r="H4257" s="13">
        <f>IFERROR(IF($F4257="ALTA",$D4257*1,
IF($F4257="MEDIA",$D4257*0.97,
IF($F4257="BAJA",$D4257*0.9,
IF($F4257="LIQUIDAR",_xlfn.XLOOKUP(A4257,Rotación!$A:$A,Rotación!$O:$O,0,0,-1),"")))),"")</f>
        <v>11834000</v>
      </c>
      <c r="I4257" s="13">
        <f>IFERROR(IF($F4257="ALTA",$D4257*0.97,
IF($F4257="MEDIA",$D4257*0.94,
IF($F4257="BAJA",$D4257*0.87,
IF($F4257="LIQUIDAR",_xlfn.XLOOKUP(A4257,Rotación!$A:$A,Rotación!$O:$O,0,0,-1),"")))),"")</f>
        <v>11468000</v>
      </c>
      <c r="J4257" s="13">
        <f>IFERROR(IF($F4257="ALTA",$D4257*0.94,
IF($F4257="MEDIA",$D4257*0.9,
IF($F4257="BAJA",$D4257*0.85,
IF($F4257="LIQUIDAR",_xlfn.XLOOKUP(A4257,Rotación!$A:$A,Rotación!$O:$O,0,0,-1),"")))),"")</f>
        <v>10980000</v>
      </c>
      <c r="K4257" s="13" t="str">
        <f>_xlfn.XLOOKUP(A4257,Rotación!$A:$A,Rotación!$P:$P,"",0,-1)</f>
        <v/>
      </c>
      <c r="L4257" s="25" t="e">
        <f t="shared" si="262"/>
        <v>#VALUE!</v>
      </c>
      <c r="M4257" s="26">
        <f t="shared" si="263"/>
        <v>0.77868852459016391</v>
      </c>
    </row>
    <row r="4258" spans="1:13" x14ac:dyDescent="0.3">
      <c r="A4258" t="s">
        <v>9397</v>
      </c>
      <c r="D4258">
        <v>16100000</v>
      </c>
      <c r="E4258">
        <v>12500000</v>
      </c>
      <c r="F4258" t="s">
        <v>5391</v>
      </c>
      <c r="G4258" s="13">
        <f>IFERROR(IF($F4258="ALTA",$D4258*1.03,
IF($F4258="MEDIA",$D4258*1,
IF($F4258="BAJA",$D4258*0.92,
IF($F4258="LIQUIDAR",_xlfn.XLOOKUP(A4258,Rotación!$A:$A,Rotación!$O:$O,0,0,-1),"")))),"")</f>
        <v>14812000</v>
      </c>
      <c r="H4258" s="13">
        <f>IFERROR(IF($F4258="ALTA",$D4258*1,
IF($F4258="MEDIA",$D4258*0.97,
IF($F4258="BAJA",$D4258*0.9,
IF($F4258="LIQUIDAR",_xlfn.XLOOKUP(A4258,Rotación!$A:$A,Rotación!$O:$O,0,0,-1),"")))),"")</f>
        <v>14490000</v>
      </c>
      <c r="I4258" s="13">
        <f>IFERROR(IF($F4258="ALTA",$D4258*0.97,
IF($F4258="MEDIA",$D4258*0.94,
IF($F4258="BAJA",$D4258*0.87,
IF($F4258="LIQUIDAR",_xlfn.XLOOKUP(A4258,Rotación!$A:$A,Rotación!$O:$O,0,0,-1),"")))),"")</f>
        <v>14007000</v>
      </c>
      <c r="J4258" s="13">
        <f>IFERROR(IF($F4258="ALTA",$D4258*0.94,
IF($F4258="MEDIA",$D4258*0.9,
IF($F4258="BAJA",$D4258*0.85,
IF($F4258="LIQUIDAR",_xlfn.XLOOKUP(A4258,Rotación!$A:$A,Rotación!$O:$O,0,0,-1),"")))),"")</f>
        <v>13685000</v>
      </c>
      <c r="K4258" s="13" t="str">
        <f>_xlfn.XLOOKUP(A4258,Rotación!$A:$A,Rotación!$P:$P,"",0,-1)</f>
        <v/>
      </c>
      <c r="L4258" s="25" t="e">
        <f t="shared" si="262"/>
        <v>#VALUE!</v>
      </c>
      <c r="M4258" s="26">
        <f t="shared" si="263"/>
        <v>0.77639751552795033</v>
      </c>
    </row>
    <row r="4259" spans="1:13" x14ac:dyDescent="0.3">
      <c r="A4259" t="s">
        <v>12972</v>
      </c>
      <c r="D4259">
        <v>15500000</v>
      </c>
      <c r="E4259">
        <v>11800000</v>
      </c>
      <c r="F4259" t="s">
        <v>5391</v>
      </c>
      <c r="G4259" s="13">
        <f>IFERROR(IF($F4259="ALTA",$D4259*1.03,
IF($F4259="MEDIA",$D4259*1,
IF($F4259="BAJA",$D4259*0.92,
IF($F4259="LIQUIDAR",_xlfn.XLOOKUP(A4259,Rotación!$A:$A,Rotación!$O:$O,0,0,-1),"")))),"")</f>
        <v>14260000</v>
      </c>
      <c r="H4259" s="13">
        <f>IFERROR(IF($F4259="ALTA",$D4259*1,
IF($F4259="MEDIA",$D4259*0.97,
IF($F4259="BAJA",$D4259*0.9,
IF($F4259="LIQUIDAR",_xlfn.XLOOKUP(A4259,Rotación!$A:$A,Rotación!$O:$O,0,0,-1),"")))),"")</f>
        <v>13950000</v>
      </c>
      <c r="I4259" s="13">
        <f>IFERROR(IF($F4259="ALTA",$D4259*0.97,
IF($F4259="MEDIA",$D4259*0.94,
IF($F4259="BAJA",$D4259*0.87,
IF($F4259="LIQUIDAR",_xlfn.XLOOKUP(A4259,Rotación!$A:$A,Rotación!$O:$O,0,0,-1),"")))),"")</f>
        <v>13485000</v>
      </c>
      <c r="J4259" s="13">
        <f>IFERROR(IF($F4259="ALTA",$D4259*0.94,
IF($F4259="MEDIA",$D4259*0.9,
IF($F4259="BAJA",$D4259*0.85,
IF($F4259="LIQUIDAR",_xlfn.XLOOKUP(A4259,Rotación!$A:$A,Rotación!$O:$O,0,0,-1),"")))),"")</f>
        <v>13175000</v>
      </c>
      <c r="K4259" s="13" t="str">
        <f>_xlfn.XLOOKUP(A4259,Rotación!$A:$A,Rotación!$P:$P,"",0,-1)</f>
        <v/>
      </c>
      <c r="L4259" s="25" t="e">
        <f t="shared" si="262"/>
        <v>#VALUE!</v>
      </c>
      <c r="M4259" s="26">
        <f t="shared" si="263"/>
        <v>0.76129032258064511</v>
      </c>
    </row>
    <row r="4260" spans="1:13" x14ac:dyDescent="0.3">
      <c r="A4260" t="s">
        <v>12950</v>
      </c>
      <c r="D4260">
        <v>9900000</v>
      </c>
      <c r="E4260">
        <v>7500000</v>
      </c>
      <c r="F4260" t="s">
        <v>5390</v>
      </c>
      <c r="G4260" s="13">
        <f>IFERROR(IF($F4260="ALTA",$D4260*1.03,
IF($F4260="MEDIA",$D4260*1,
IF($F4260="BAJA",$D4260*0.92,
IF($F4260="LIQUIDAR",_xlfn.XLOOKUP(A4260,Rotación!$A:$A,Rotación!$O:$O,0,0,-1),"")))),"")</f>
        <v>10197000</v>
      </c>
      <c r="H4260" s="13">
        <f>IFERROR(IF($F4260="ALTA",$D4260*1,
IF($F4260="MEDIA",$D4260*0.97,
IF($F4260="BAJA",$D4260*0.9,
IF($F4260="LIQUIDAR",_xlfn.XLOOKUP(A4260,Rotación!$A:$A,Rotación!$O:$O,0,0,-1),"")))),"")</f>
        <v>9900000</v>
      </c>
      <c r="I4260" s="13">
        <f>IFERROR(IF($F4260="ALTA",$D4260*0.97,
IF($F4260="MEDIA",$D4260*0.94,
IF($F4260="BAJA",$D4260*0.87,
IF($F4260="LIQUIDAR",_xlfn.XLOOKUP(A4260,Rotación!$A:$A,Rotación!$O:$O,0,0,-1),"")))),"")</f>
        <v>9603000</v>
      </c>
      <c r="J4260" s="13">
        <f>IFERROR(IF($F4260="ALTA",$D4260*0.94,
IF($F4260="MEDIA",$D4260*0.9,
IF($F4260="BAJA",$D4260*0.85,
IF($F4260="LIQUIDAR",_xlfn.XLOOKUP(A4260,Rotación!$A:$A,Rotación!$O:$O,0,0,-1),"")))),"")</f>
        <v>9306000</v>
      </c>
      <c r="K4260" s="13" t="str">
        <f>_xlfn.XLOOKUP(A4260,Rotación!$A:$A,Rotación!$P:$P,"",0,-1)</f>
        <v/>
      </c>
      <c r="L4260" s="25" t="e">
        <f t="shared" si="262"/>
        <v>#VALUE!</v>
      </c>
      <c r="M4260" s="26">
        <f t="shared" si="263"/>
        <v>0.75757575757575757</v>
      </c>
    </row>
    <row r="4261" spans="1:13" x14ac:dyDescent="0.3">
      <c r="A4261" t="s">
        <v>12793</v>
      </c>
      <c r="D4261">
        <v>7100000</v>
      </c>
      <c r="E4261">
        <v>6000000</v>
      </c>
      <c r="F4261" t="s">
        <v>5390</v>
      </c>
      <c r="G4261" s="13">
        <f>IFERROR(IF($F4261="ALTA",$D4261*1.03,
IF($F4261="MEDIA",$D4261*1,
IF($F4261="BAJA",$D4261*0.92,
IF($F4261="LIQUIDAR",_xlfn.XLOOKUP(A4261,Rotación!$A:$A,Rotación!$O:$O,0,0,-1),"")))),"")</f>
        <v>7313000</v>
      </c>
      <c r="H4261" s="13">
        <f>IFERROR(IF($F4261="ALTA",$D4261*1,
IF($F4261="MEDIA",$D4261*0.97,
IF($F4261="BAJA",$D4261*0.9,
IF($F4261="LIQUIDAR",_xlfn.XLOOKUP(A4261,Rotación!$A:$A,Rotación!$O:$O,0,0,-1),"")))),"")</f>
        <v>7100000</v>
      </c>
      <c r="I4261" s="13">
        <f>IFERROR(IF($F4261="ALTA",$D4261*0.97,
IF($F4261="MEDIA",$D4261*0.94,
IF($F4261="BAJA",$D4261*0.87,
IF($F4261="LIQUIDAR",_xlfn.XLOOKUP(A4261,Rotación!$A:$A,Rotación!$O:$O,0,0,-1),"")))),"")</f>
        <v>6887000</v>
      </c>
      <c r="J4261" s="13">
        <f>IFERROR(IF($F4261="ALTA",$D4261*0.94,
IF($F4261="MEDIA",$D4261*0.9,
IF($F4261="BAJA",$D4261*0.85,
IF($F4261="LIQUIDAR",_xlfn.XLOOKUP(A4261,Rotación!$A:$A,Rotación!$O:$O,0,0,-1),"")))),"")</f>
        <v>6674000</v>
      </c>
      <c r="K4261" s="13" t="str">
        <f>_xlfn.XLOOKUP(A4261,Rotación!$A:$A,Rotación!$P:$P,"",0,-1)</f>
        <v/>
      </c>
      <c r="L4261" s="25" t="e">
        <f t="shared" si="262"/>
        <v>#VALUE!</v>
      </c>
      <c r="M4261" s="26">
        <f t="shared" si="263"/>
        <v>0.84507042253521125</v>
      </c>
    </row>
    <row r="4262" spans="1:13" x14ac:dyDescent="0.3">
      <c r="A4262" t="s">
        <v>11179</v>
      </c>
      <c r="D4262">
        <v>7100000</v>
      </c>
      <c r="E4262">
        <v>15500000</v>
      </c>
      <c r="F4262" t="s">
        <v>5390</v>
      </c>
      <c r="G4262" s="13">
        <f>IFERROR(IF($F4262="ALTA",$D4262*1.03,
IF($F4262="MEDIA",$D4262*1,
IF($F4262="BAJA",$D4262*0.92,
IF($F4262="LIQUIDAR",_xlfn.XLOOKUP(A4262,Rotación!$A:$A,Rotación!$O:$O,0,0,-1),"")))),"")</f>
        <v>7313000</v>
      </c>
      <c r="H4262" s="13">
        <f>IFERROR(IF($F4262="ALTA",$D4262*1,
IF($F4262="MEDIA",$D4262*0.97,
IF($F4262="BAJA",$D4262*0.9,
IF($F4262="LIQUIDAR",_xlfn.XLOOKUP(A4262,Rotación!$A:$A,Rotación!$O:$O,0,0,-1),"")))),"")</f>
        <v>7100000</v>
      </c>
      <c r="I4262" s="13">
        <f>IFERROR(IF($F4262="ALTA",$D4262*0.97,
IF($F4262="MEDIA",$D4262*0.94,
IF($F4262="BAJA",$D4262*0.87,
IF($F4262="LIQUIDAR",_xlfn.XLOOKUP(A4262,Rotación!$A:$A,Rotación!$O:$O,0,0,-1),"")))),"")</f>
        <v>6887000</v>
      </c>
      <c r="J4262" s="13">
        <f>IFERROR(IF($F4262="ALTA",$D4262*0.94,
IF($F4262="MEDIA",$D4262*0.9,
IF($F4262="BAJA",$D4262*0.85,
IF($F4262="LIQUIDAR",_xlfn.XLOOKUP(A4262,Rotación!$A:$A,Rotación!$O:$O,0,0,-1),"")))),"")</f>
        <v>6674000</v>
      </c>
      <c r="K4262" s="13" t="str">
        <f>_xlfn.XLOOKUP(A4262,Rotación!$A:$A,Rotación!$P:$P,"",0,-1)</f>
        <v/>
      </c>
      <c r="L4262" s="25" t="e">
        <f t="shared" si="262"/>
        <v>#VALUE!</v>
      </c>
      <c r="M4262" s="26">
        <f t="shared" si="263"/>
        <v>2.183098591549296</v>
      </c>
    </row>
    <row r="4263" spans="1:13" x14ac:dyDescent="0.3">
      <c r="A4263" t="s">
        <v>11700</v>
      </c>
      <c r="D4263">
        <v>12500000</v>
      </c>
      <c r="E4263">
        <v>9600000</v>
      </c>
      <c r="F4263" t="s">
        <v>4033</v>
      </c>
      <c r="G4263" s="13">
        <f>IFERROR(IF($F4263="ALTA",$D4263*1.03,
IF($F4263="MEDIA",$D4263*1,
IF($F4263="BAJA",$D4263*0.92,
IF($F4263="LIQUIDAR",_xlfn.XLOOKUP(A4263,Rotación!$A:$A,Rotación!$O:$O,0,0,-1),"")))),"")</f>
        <v>12500000</v>
      </c>
      <c r="H4263" s="13">
        <f>IFERROR(IF($F4263="ALTA",$D4263*1,
IF($F4263="MEDIA",$D4263*0.97,
IF($F4263="BAJA",$D4263*0.9,
IF($F4263="LIQUIDAR",_xlfn.XLOOKUP(A4263,Rotación!$A:$A,Rotación!$O:$O,0,0,-1),"")))),"")</f>
        <v>12125000</v>
      </c>
      <c r="I4263" s="13">
        <f>IFERROR(IF($F4263="ALTA",$D4263*0.97,
IF($F4263="MEDIA",$D4263*0.94,
IF($F4263="BAJA",$D4263*0.87,
IF($F4263="LIQUIDAR",_xlfn.XLOOKUP(A4263,Rotación!$A:$A,Rotación!$O:$O,0,0,-1),"")))),"")</f>
        <v>11750000</v>
      </c>
      <c r="J4263" s="13">
        <f>IFERROR(IF($F4263="ALTA",$D4263*0.94,
IF($F4263="MEDIA",$D4263*0.9,
IF($F4263="BAJA",$D4263*0.85,
IF($F4263="LIQUIDAR",_xlfn.XLOOKUP(A4263,Rotación!$A:$A,Rotación!$O:$O,0,0,-1),"")))),"")</f>
        <v>11250000</v>
      </c>
      <c r="K4263" s="13" t="str">
        <f>_xlfn.XLOOKUP(A4263,Rotación!$A:$A,Rotación!$P:$P,"",0,-1)</f>
        <v/>
      </c>
      <c r="L4263" s="25" t="e">
        <f t="shared" si="262"/>
        <v>#VALUE!</v>
      </c>
      <c r="M4263" s="26">
        <f t="shared" si="263"/>
        <v>0.76800000000000002</v>
      </c>
    </row>
    <row r="4264" spans="1:13" x14ac:dyDescent="0.3">
      <c r="A4264" t="s">
        <v>525</v>
      </c>
      <c r="D4264">
        <v>9900000</v>
      </c>
      <c r="E4264">
        <v>7500000</v>
      </c>
      <c r="F4264" t="s">
        <v>5390</v>
      </c>
      <c r="G4264" s="13">
        <f>IFERROR(IF($F4264="ALTA",$D4264*1.03,
IF($F4264="MEDIA",$D4264*1,
IF($F4264="BAJA",$D4264*0.92,
IF($F4264="LIQUIDAR",_xlfn.XLOOKUP(A4264,Rotación!$A:$A,Rotación!$O:$O,0,0,-1),"")))),"")</f>
        <v>10197000</v>
      </c>
      <c r="H4264" s="13">
        <f>IFERROR(IF($F4264="ALTA",$D4264*1,
IF($F4264="MEDIA",$D4264*0.97,
IF($F4264="BAJA",$D4264*0.9,
IF($F4264="LIQUIDAR",_xlfn.XLOOKUP(A4264,Rotación!$A:$A,Rotación!$O:$O,0,0,-1),"")))),"")</f>
        <v>9900000</v>
      </c>
      <c r="I4264" s="13">
        <f>IFERROR(IF($F4264="ALTA",$D4264*0.97,
IF($F4264="MEDIA",$D4264*0.94,
IF($F4264="BAJA",$D4264*0.87,
IF($F4264="LIQUIDAR",_xlfn.XLOOKUP(A4264,Rotación!$A:$A,Rotación!$O:$O,0,0,-1),"")))),"")</f>
        <v>9603000</v>
      </c>
      <c r="J4264" s="13">
        <f>IFERROR(IF($F4264="ALTA",$D4264*0.94,
IF($F4264="MEDIA",$D4264*0.9,
IF($F4264="BAJA",$D4264*0.85,
IF($F4264="LIQUIDAR",_xlfn.XLOOKUP(A4264,Rotación!$A:$A,Rotación!$O:$O,0,0,-1),"")))),"")</f>
        <v>9306000</v>
      </c>
      <c r="K4264" s="13" t="str">
        <f>_xlfn.XLOOKUP(A4264,Rotación!$A:$A,Rotación!$P:$P,"",0,-1)</f>
        <v/>
      </c>
      <c r="L4264" s="25" t="e">
        <f t="shared" si="262"/>
        <v>#VALUE!</v>
      </c>
      <c r="M4264" s="26">
        <f t="shared" si="263"/>
        <v>0.75757575757575757</v>
      </c>
    </row>
    <row r="4265" spans="1:13" x14ac:dyDescent="0.3">
      <c r="A4265" t="s">
        <v>1245</v>
      </c>
      <c r="D4265">
        <v>21000000</v>
      </c>
      <c r="E4265">
        <v>16000000</v>
      </c>
      <c r="F4265" t="s">
        <v>5391</v>
      </c>
      <c r="G4265" s="13">
        <f>IFERROR(IF($F4265="ALTA",$D4265*1.03,
IF($F4265="MEDIA",$D4265*1,
IF($F4265="BAJA",$D4265*0.92,
IF($F4265="LIQUIDAR",_xlfn.XLOOKUP(A4265,Rotación!$A:$A,Rotación!$O:$O,0,0,-1),"")))),"")</f>
        <v>19320000</v>
      </c>
      <c r="H4265" s="13">
        <f>IFERROR(IF($F4265="ALTA",$D4265*1,
IF($F4265="MEDIA",$D4265*0.97,
IF($F4265="BAJA",$D4265*0.9,
IF($F4265="LIQUIDAR",_xlfn.XLOOKUP(A4265,Rotación!$A:$A,Rotación!$O:$O,0,0,-1),"")))),"")</f>
        <v>18900000</v>
      </c>
      <c r="I4265" s="13">
        <f>IFERROR(IF($F4265="ALTA",$D4265*0.97,
IF($F4265="MEDIA",$D4265*0.94,
IF($F4265="BAJA",$D4265*0.87,
IF($F4265="LIQUIDAR",_xlfn.XLOOKUP(A4265,Rotación!$A:$A,Rotación!$O:$O,0,0,-1),"")))),"")</f>
        <v>18270000</v>
      </c>
      <c r="J4265" s="13">
        <f>IFERROR(IF($F4265="ALTA",$D4265*0.94,
IF($F4265="MEDIA",$D4265*0.9,
IF($F4265="BAJA",$D4265*0.85,
IF($F4265="LIQUIDAR",_xlfn.XLOOKUP(A4265,Rotación!$A:$A,Rotación!$O:$O,0,0,-1),"")))),"")</f>
        <v>17850000</v>
      </c>
      <c r="K4265" s="13" t="str">
        <f>_xlfn.XLOOKUP(A4265,Rotación!$A:$A,Rotación!$P:$P,"",0,-1)</f>
        <v/>
      </c>
      <c r="L4265" s="25" t="e">
        <f t="shared" si="262"/>
        <v>#VALUE!</v>
      </c>
      <c r="M4265" s="26">
        <f t="shared" si="263"/>
        <v>0.76190476190476186</v>
      </c>
    </row>
    <row r="4266" spans="1:13" x14ac:dyDescent="0.3">
      <c r="A4266" t="s">
        <v>12791</v>
      </c>
      <c r="D4266">
        <v>8400000</v>
      </c>
      <c r="E4266">
        <v>6700000</v>
      </c>
      <c r="F4266" t="s">
        <v>5390</v>
      </c>
      <c r="G4266" s="13">
        <f>IFERROR(IF($F4266="ALTA",$D4266*1.03,
IF($F4266="MEDIA",$D4266*1,
IF($F4266="BAJA",$D4266*0.92,
IF($F4266="LIQUIDAR",_xlfn.XLOOKUP(A4266,Rotación!$A:$A,Rotación!$O:$O,0,0,-1),"")))),"")</f>
        <v>8652000</v>
      </c>
      <c r="H4266" s="13">
        <f>IFERROR(IF($F4266="ALTA",$D4266*1,
IF($F4266="MEDIA",$D4266*0.97,
IF($F4266="BAJA",$D4266*0.9,
IF($F4266="LIQUIDAR",_xlfn.XLOOKUP(A4266,Rotación!$A:$A,Rotación!$O:$O,0,0,-1),"")))),"")</f>
        <v>8400000</v>
      </c>
      <c r="I4266" s="13">
        <f>IFERROR(IF($F4266="ALTA",$D4266*0.97,
IF($F4266="MEDIA",$D4266*0.94,
IF($F4266="BAJA",$D4266*0.87,
IF($F4266="LIQUIDAR",_xlfn.XLOOKUP(A4266,Rotación!$A:$A,Rotación!$O:$O,0,0,-1),"")))),"")</f>
        <v>8148000</v>
      </c>
      <c r="J4266" s="13">
        <f>IFERROR(IF($F4266="ALTA",$D4266*0.94,
IF($F4266="MEDIA",$D4266*0.9,
IF($F4266="BAJA",$D4266*0.85,
IF($F4266="LIQUIDAR",_xlfn.XLOOKUP(A4266,Rotación!$A:$A,Rotación!$O:$O,0,0,-1),"")))),"")</f>
        <v>7896000</v>
      </c>
      <c r="K4266" s="13" t="str">
        <f>_xlfn.XLOOKUP(A4266,Rotación!$A:$A,Rotación!$P:$P,"",0,-1)</f>
        <v/>
      </c>
      <c r="L4266" s="25" t="e">
        <f t="shared" si="262"/>
        <v>#VALUE!</v>
      </c>
      <c r="M4266" s="26">
        <f t="shared" si="263"/>
        <v>0.79761904761904767</v>
      </c>
    </row>
    <row r="4267" spans="1:13" x14ac:dyDescent="0.3">
      <c r="A4267" t="s">
        <v>11672</v>
      </c>
      <c r="D4267">
        <v>20700000</v>
      </c>
      <c r="E4267">
        <v>15800000</v>
      </c>
      <c r="F4267" t="s">
        <v>5391</v>
      </c>
      <c r="G4267" s="13">
        <f>IFERROR(IF($F4267="ALTA",$D4267*1.03,
IF($F4267="MEDIA",$D4267*1,
IF($F4267="BAJA",$D4267*0.92,
IF($F4267="LIQUIDAR",_xlfn.XLOOKUP(A4267,Rotación!$A:$A,Rotación!$O:$O,0,0,-1),"")))),"")</f>
        <v>19044000</v>
      </c>
      <c r="H4267" s="13">
        <f>IFERROR(IF($F4267="ALTA",$D4267*1,
IF($F4267="MEDIA",$D4267*0.97,
IF($F4267="BAJA",$D4267*0.9,
IF($F4267="LIQUIDAR",_xlfn.XLOOKUP(A4267,Rotación!$A:$A,Rotación!$O:$O,0,0,-1),"")))),"")</f>
        <v>18630000</v>
      </c>
      <c r="I4267" s="13">
        <f>IFERROR(IF($F4267="ALTA",$D4267*0.97,
IF($F4267="MEDIA",$D4267*0.94,
IF($F4267="BAJA",$D4267*0.87,
IF($F4267="LIQUIDAR",_xlfn.XLOOKUP(A4267,Rotación!$A:$A,Rotación!$O:$O,0,0,-1),"")))),"")</f>
        <v>18009000</v>
      </c>
      <c r="J4267" s="13">
        <f>IFERROR(IF($F4267="ALTA",$D4267*0.94,
IF($F4267="MEDIA",$D4267*0.9,
IF($F4267="BAJA",$D4267*0.85,
IF($F4267="LIQUIDAR",_xlfn.XLOOKUP(A4267,Rotación!$A:$A,Rotación!$O:$O,0,0,-1),"")))),"")</f>
        <v>17595000</v>
      </c>
      <c r="K4267" s="13" t="str">
        <f>_xlfn.XLOOKUP(A4267,Rotación!$A:$A,Rotación!$P:$P,"",0,-1)</f>
        <v/>
      </c>
      <c r="L4267" s="25" t="e">
        <f t="shared" si="262"/>
        <v>#VALUE!</v>
      </c>
      <c r="M4267" s="26">
        <f t="shared" si="263"/>
        <v>0.76328502415458932</v>
      </c>
    </row>
    <row r="4268" spans="1:13" x14ac:dyDescent="0.3">
      <c r="A4268" t="s">
        <v>1399</v>
      </c>
      <c r="D4268">
        <v>12200000</v>
      </c>
      <c r="E4268">
        <v>9600000</v>
      </c>
      <c r="F4268" t="s">
        <v>5391</v>
      </c>
      <c r="G4268" s="13">
        <f>IFERROR(IF($F4268="ALTA",$D4268*1.03,
IF($F4268="MEDIA",$D4268*1,
IF($F4268="BAJA",$D4268*0.92,
IF($F4268="LIQUIDAR",_xlfn.XLOOKUP(A4268,Rotación!$A:$A,Rotación!$O:$O,0,0,-1),"")))),"")</f>
        <v>11224000</v>
      </c>
      <c r="H4268" s="13">
        <f>IFERROR(IF($F4268="ALTA",$D4268*1,
IF($F4268="MEDIA",$D4268*0.97,
IF($F4268="BAJA",$D4268*0.9,
IF($F4268="LIQUIDAR",_xlfn.XLOOKUP(A4268,Rotación!$A:$A,Rotación!$O:$O,0,0,-1),"")))),"")</f>
        <v>10980000</v>
      </c>
      <c r="I4268" s="13">
        <f>IFERROR(IF($F4268="ALTA",$D4268*0.97,
IF($F4268="MEDIA",$D4268*0.94,
IF($F4268="BAJA",$D4268*0.87,
IF($F4268="LIQUIDAR",_xlfn.XLOOKUP(A4268,Rotación!$A:$A,Rotación!$O:$O,0,0,-1),"")))),"")</f>
        <v>10614000</v>
      </c>
      <c r="J4268" s="13">
        <f>IFERROR(IF($F4268="ALTA",$D4268*0.94,
IF($F4268="MEDIA",$D4268*0.9,
IF($F4268="BAJA",$D4268*0.85,
IF($F4268="LIQUIDAR",_xlfn.XLOOKUP(A4268,Rotación!$A:$A,Rotación!$O:$O,0,0,-1),"")))),"")</f>
        <v>10370000</v>
      </c>
      <c r="K4268" s="13">
        <f>_xlfn.XLOOKUP(A4268,Rotación!$A:$A,Rotación!$P:$P,"",0,-1)</f>
        <v>11990000</v>
      </c>
      <c r="L4268" s="25">
        <f t="shared" si="262"/>
        <v>-210000</v>
      </c>
      <c r="M4268" s="26">
        <f t="shared" si="263"/>
        <v>0.78688524590163933</v>
      </c>
    </row>
    <row r="4269" spans="1:13" x14ac:dyDescent="0.3">
      <c r="A4269" t="s">
        <v>12855</v>
      </c>
      <c r="D4269">
        <v>11400000</v>
      </c>
      <c r="E4269">
        <v>9000000</v>
      </c>
      <c r="F4269" t="s">
        <v>4033</v>
      </c>
      <c r="G4269" s="13">
        <f>IFERROR(IF($F4269="ALTA",$D4269*1.03,
IF($F4269="MEDIA",$D4269*1,
IF($F4269="BAJA",$D4269*0.92,
IF($F4269="LIQUIDAR",_xlfn.XLOOKUP(A4269,Rotación!$A:$A,Rotación!$O:$O,0,0,-1),"")))),"")</f>
        <v>11400000</v>
      </c>
      <c r="H4269" s="13">
        <f>IFERROR(IF($F4269="ALTA",$D4269*1,
IF($F4269="MEDIA",$D4269*0.97,
IF($F4269="BAJA",$D4269*0.9,
IF($F4269="LIQUIDAR",_xlfn.XLOOKUP(A4269,Rotación!$A:$A,Rotación!$O:$O,0,0,-1),"")))),"")</f>
        <v>11058000</v>
      </c>
      <c r="I4269" s="13">
        <f>IFERROR(IF($F4269="ALTA",$D4269*0.97,
IF($F4269="MEDIA",$D4269*0.94,
IF($F4269="BAJA",$D4269*0.87,
IF($F4269="LIQUIDAR",_xlfn.XLOOKUP(A4269,Rotación!$A:$A,Rotación!$O:$O,0,0,-1),"")))),"")</f>
        <v>10716000</v>
      </c>
      <c r="J4269" s="13">
        <f>IFERROR(IF($F4269="ALTA",$D4269*0.94,
IF($F4269="MEDIA",$D4269*0.9,
IF($F4269="BAJA",$D4269*0.85,
IF($F4269="LIQUIDAR",_xlfn.XLOOKUP(A4269,Rotación!$A:$A,Rotación!$O:$O,0,0,-1),"")))),"")</f>
        <v>10260000</v>
      </c>
      <c r="K4269" s="13" t="str">
        <f>_xlfn.XLOOKUP(A4269,Rotación!$A:$A,Rotación!$P:$P,"",0,-1)</f>
        <v/>
      </c>
      <c r="L4269" s="25" t="e">
        <f t="shared" si="262"/>
        <v>#VALUE!</v>
      </c>
      <c r="M4269" s="26">
        <f t="shared" si="263"/>
        <v>0.78947368421052633</v>
      </c>
    </row>
    <row r="4270" spans="1:13" x14ac:dyDescent="0.3">
      <c r="A4270" t="s">
        <v>5597</v>
      </c>
      <c r="D4270">
        <v>10900000</v>
      </c>
      <c r="E4270">
        <v>9000000</v>
      </c>
      <c r="F4270" t="s">
        <v>4033</v>
      </c>
      <c r="G4270" s="13">
        <f>IFERROR(IF($F4270="ALTA",$D4270*1.03,
IF($F4270="MEDIA",$D4270*1,
IF($F4270="BAJA",$D4270*0.92,
IF($F4270="LIQUIDAR",_xlfn.XLOOKUP(A4270,Rotación!$A:$A,Rotación!$O:$O,0,0,-1),"")))),"")</f>
        <v>10900000</v>
      </c>
      <c r="H4270" s="13">
        <f>IFERROR(IF($F4270="ALTA",$D4270*1,
IF($F4270="MEDIA",$D4270*0.97,
IF($F4270="BAJA",$D4270*0.9,
IF($F4270="LIQUIDAR",_xlfn.XLOOKUP(A4270,Rotación!$A:$A,Rotación!$O:$O,0,0,-1),"")))),"")</f>
        <v>10573000</v>
      </c>
      <c r="I4270" s="13">
        <f>IFERROR(IF($F4270="ALTA",$D4270*0.97,
IF($F4270="MEDIA",$D4270*0.94,
IF($F4270="BAJA",$D4270*0.87,
IF($F4270="LIQUIDAR",_xlfn.XLOOKUP(A4270,Rotación!$A:$A,Rotación!$O:$O,0,0,-1),"")))),"")</f>
        <v>10246000</v>
      </c>
      <c r="J4270" s="13">
        <f>IFERROR(IF($F4270="ALTA",$D4270*0.94,
IF($F4270="MEDIA",$D4270*0.9,
IF($F4270="BAJA",$D4270*0.85,
IF($F4270="LIQUIDAR",_xlfn.XLOOKUP(A4270,Rotación!$A:$A,Rotación!$O:$O,0,0,-1),"")))),"")</f>
        <v>9810000</v>
      </c>
      <c r="K4270" s="13" t="str">
        <f>_xlfn.XLOOKUP(A4270,Rotación!$A:$A,Rotación!$P:$P,"",0,-1)</f>
        <v/>
      </c>
      <c r="L4270" s="25" t="e">
        <f t="shared" si="262"/>
        <v>#VALUE!</v>
      </c>
      <c r="M4270" s="26">
        <f t="shared" si="263"/>
        <v>0.82568807339449546</v>
      </c>
    </row>
    <row r="4271" spans="1:13" x14ac:dyDescent="0.3">
      <c r="A4271" t="s">
        <v>11654</v>
      </c>
      <c r="D4271">
        <v>16000000</v>
      </c>
      <c r="E4271">
        <v>12850000</v>
      </c>
      <c r="F4271" t="s">
        <v>4033</v>
      </c>
      <c r="G4271" s="13">
        <f>IFERROR(IF($F4271="ALTA",$D4271*1.03,
IF($F4271="MEDIA",$D4271*1,
IF($F4271="BAJA",$D4271*0.92,
IF($F4271="LIQUIDAR",_xlfn.XLOOKUP(A4271,Rotación!$A:$A,Rotación!$O:$O,0,0,-1),"")))),"")</f>
        <v>16000000</v>
      </c>
      <c r="H4271" s="13">
        <f>IFERROR(IF($F4271="ALTA",$D4271*1,
IF($F4271="MEDIA",$D4271*0.97,
IF($F4271="BAJA",$D4271*0.9,
IF($F4271="LIQUIDAR",_xlfn.XLOOKUP(A4271,Rotación!$A:$A,Rotación!$O:$O,0,0,-1),"")))),"")</f>
        <v>15520000</v>
      </c>
      <c r="I4271" s="13">
        <f>IFERROR(IF($F4271="ALTA",$D4271*0.97,
IF($F4271="MEDIA",$D4271*0.94,
IF($F4271="BAJA",$D4271*0.87,
IF($F4271="LIQUIDAR",_xlfn.XLOOKUP(A4271,Rotación!$A:$A,Rotación!$O:$O,0,0,-1),"")))),"")</f>
        <v>15040000</v>
      </c>
      <c r="J4271" s="13">
        <f>IFERROR(IF($F4271="ALTA",$D4271*0.94,
IF($F4271="MEDIA",$D4271*0.9,
IF($F4271="BAJA",$D4271*0.85,
IF($F4271="LIQUIDAR",_xlfn.XLOOKUP(A4271,Rotación!$A:$A,Rotación!$O:$O,0,0,-1),"")))),"")</f>
        <v>14400000</v>
      </c>
      <c r="K4271" s="13">
        <f>_xlfn.XLOOKUP(A4271,Rotación!$A:$A,Rotación!$P:$P,"",0,-1)</f>
        <v>14990000</v>
      </c>
      <c r="L4271" s="25">
        <f t="shared" si="262"/>
        <v>-1010000</v>
      </c>
      <c r="M4271" s="26">
        <f t="shared" si="263"/>
        <v>0.80312499999999998</v>
      </c>
    </row>
    <row r="4272" spans="1:13" x14ac:dyDescent="0.3">
      <c r="A4272" t="s">
        <v>12992</v>
      </c>
      <c r="D4272">
        <v>14500000</v>
      </c>
      <c r="E4272">
        <v>11500000</v>
      </c>
      <c r="F4272" t="s">
        <v>4033</v>
      </c>
      <c r="G4272" s="13">
        <f>IFERROR(IF($F4272="ALTA",$D4272*1.03,
IF($F4272="MEDIA",$D4272*1,
IF($F4272="BAJA",$D4272*0.92,
IF($F4272="LIQUIDAR",_xlfn.XLOOKUP(A4272,Rotación!$A:$A,Rotación!$O:$O,0,0,-1),"")))),"")</f>
        <v>14500000</v>
      </c>
      <c r="H4272" s="13">
        <f>IFERROR(IF($F4272="ALTA",$D4272*1,
IF($F4272="MEDIA",$D4272*0.97,
IF($F4272="BAJA",$D4272*0.9,
IF($F4272="LIQUIDAR",_xlfn.XLOOKUP(A4272,Rotación!$A:$A,Rotación!$O:$O,0,0,-1),"")))),"")</f>
        <v>14065000</v>
      </c>
      <c r="I4272" s="13">
        <f>IFERROR(IF($F4272="ALTA",$D4272*0.97,
IF($F4272="MEDIA",$D4272*0.94,
IF($F4272="BAJA",$D4272*0.87,
IF($F4272="LIQUIDAR",_xlfn.XLOOKUP(A4272,Rotación!$A:$A,Rotación!$O:$O,0,0,-1),"")))),"")</f>
        <v>13630000</v>
      </c>
      <c r="J4272" s="13">
        <f>IFERROR(IF($F4272="ALTA",$D4272*0.94,
IF($F4272="MEDIA",$D4272*0.9,
IF($F4272="BAJA",$D4272*0.85,
IF($F4272="LIQUIDAR",_xlfn.XLOOKUP(A4272,Rotación!$A:$A,Rotación!$O:$O,0,0,-1),"")))),"")</f>
        <v>13050000</v>
      </c>
      <c r="K4272" s="13" t="str">
        <f>_xlfn.XLOOKUP(A4272,Rotación!$A:$A,Rotación!$P:$P,"",0,-1)</f>
        <v/>
      </c>
      <c r="L4272" s="25" t="e">
        <f t="shared" si="262"/>
        <v>#VALUE!</v>
      </c>
      <c r="M4272" s="26">
        <f t="shared" si="263"/>
        <v>0.7931034482758621</v>
      </c>
    </row>
    <row r="4273" spans="1:13" x14ac:dyDescent="0.3">
      <c r="A4273" t="s">
        <v>12961</v>
      </c>
      <c r="D4273">
        <v>17400000</v>
      </c>
      <c r="E4273">
        <v>14000000</v>
      </c>
      <c r="F4273" t="s">
        <v>4033</v>
      </c>
      <c r="G4273" s="13">
        <f>IFERROR(IF($F4273="ALTA",$D4273*1.03,
IF($F4273="MEDIA",$D4273*1,
IF($F4273="BAJA",$D4273*0.92,
IF($F4273="LIQUIDAR",_xlfn.XLOOKUP(A4273,Rotación!$A:$A,Rotación!$O:$O,0,0,-1),"")))),"")</f>
        <v>17400000</v>
      </c>
      <c r="H4273" s="13">
        <f>IFERROR(IF($F4273="ALTA",$D4273*1,
IF($F4273="MEDIA",$D4273*0.97,
IF($F4273="BAJA",$D4273*0.9,
IF($F4273="LIQUIDAR",_xlfn.XLOOKUP(A4273,Rotación!$A:$A,Rotación!$O:$O,0,0,-1),"")))),"")</f>
        <v>16878000</v>
      </c>
      <c r="I4273" s="13">
        <f>IFERROR(IF($F4273="ALTA",$D4273*0.97,
IF($F4273="MEDIA",$D4273*0.94,
IF($F4273="BAJA",$D4273*0.87,
IF($F4273="LIQUIDAR",_xlfn.XLOOKUP(A4273,Rotación!$A:$A,Rotación!$O:$O,0,0,-1),"")))),"")</f>
        <v>16356000</v>
      </c>
      <c r="J4273" s="13">
        <f>IFERROR(IF($F4273="ALTA",$D4273*0.94,
IF($F4273="MEDIA",$D4273*0.9,
IF($F4273="BAJA",$D4273*0.85,
IF($F4273="LIQUIDAR",_xlfn.XLOOKUP(A4273,Rotación!$A:$A,Rotación!$O:$O,0,0,-1),"")))),"")</f>
        <v>15660000</v>
      </c>
      <c r="K4273" s="13" t="str">
        <f>_xlfn.XLOOKUP(A4273,Rotación!$A:$A,Rotación!$P:$P,"",0,-1)</f>
        <v/>
      </c>
      <c r="L4273" s="25" t="e">
        <f t="shared" si="262"/>
        <v>#VALUE!</v>
      </c>
      <c r="M4273" s="26">
        <f t="shared" si="263"/>
        <v>0.8045977011494253</v>
      </c>
    </row>
    <row r="4274" spans="1:13" x14ac:dyDescent="0.3">
      <c r="A4274" t="s">
        <v>12838</v>
      </c>
      <c r="D4274">
        <v>8300000</v>
      </c>
      <c r="E4274">
        <v>6700000</v>
      </c>
      <c r="F4274" t="s">
        <v>4033</v>
      </c>
      <c r="G4274" s="13">
        <f>IFERROR(IF($F4274="ALTA",$D4274*1.03,
IF($F4274="MEDIA",$D4274*1,
IF($F4274="BAJA",$D4274*0.92,
IF($F4274="LIQUIDAR",_xlfn.XLOOKUP(A4274,Rotación!$A:$A,Rotación!$O:$O,0,0,-1),"")))),"")</f>
        <v>8300000</v>
      </c>
      <c r="H4274" s="13">
        <f>IFERROR(IF($F4274="ALTA",$D4274*1,
IF($F4274="MEDIA",$D4274*0.97,
IF($F4274="BAJA",$D4274*0.9,
IF($F4274="LIQUIDAR",_xlfn.XLOOKUP(A4274,Rotación!$A:$A,Rotación!$O:$O,0,0,-1),"")))),"")</f>
        <v>8051000</v>
      </c>
      <c r="I4274" s="13">
        <f>IFERROR(IF($F4274="ALTA",$D4274*0.97,
IF($F4274="MEDIA",$D4274*0.94,
IF($F4274="BAJA",$D4274*0.87,
IF($F4274="LIQUIDAR",_xlfn.XLOOKUP(A4274,Rotación!$A:$A,Rotación!$O:$O,0,0,-1),"")))),"")</f>
        <v>7802000</v>
      </c>
      <c r="J4274" s="13">
        <f>IFERROR(IF($F4274="ALTA",$D4274*0.94,
IF($F4274="MEDIA",$D4274*0.9,
IF($F4274="BAJA",$D4274*0.85,
IF($F4274="LIQUIDAR",_xlfn.XLOOKUP(A4274,Rotación!$A:$A,Rotación!$O:$O,0,0,-1),"")))),"")</f>
        <v>7470000</v>
      </c>
      <c r="K4274" s="13" t="str">
        <f>_xlfn.XLOOKUP(A4274,Rotación!$A:$A,Rotación!$P:$P,"",0,-1)</f>
        <v/>
      </c>
      <c r="L4274" s="25" t="e">
        <f t="shared" si="262"/>
        <v>#VALUE!</v>
      </c>
      <c r="M4274" s="26">
        <f t="shared" si="263"/>
        <v>0.80722891566265065</v>
      </c>
    </row>
    <row r="4275" spans="1:13" x14ac:dyDescent="0.3">
      <c r="A4275" t="s">
        <v>12955</v>
      </c>
      <c r="D4275">
        <v>16300000</v>
      </c>
      <c r="E4275">
        <v>13000000</v>
      </c>
      <c r="F4275" t="s">
        <v>4033</v>
      </c>
      <c r="G4275" s="13">
        <f>IFERROR(IF($F4275="ALTA",$D4275*1.03,
IF($F4275="MEDIA",$D4275*1,
IF($F4275="BAJA",$D4275*0.92,
IF($F4275="LIQUIDAR",_xlfn.XLOOKUP(A4275,Rotación!$A:$A,Rotación!$O:$O,0,0,-1),"")))),"")</f>
        <v>16300000</v>
      </c>
      <c r="H4275" s="13">
        <f>IFERROR(IF($F4275="ALTA",$D4275*1,
IF($F4275="MEDIA",$D4275*0.97,
IF($F4275="BAJA",$D4275*0.9,
IF($F4275="LIQUIDAR",_xlfn.XLOOKUP(A4275,Rotación!$A:$A,Rotación!$O:$O,0,0,-1),"")))),"")</f>
        <v>15811000</v>
      </c>
      <c r="I4275" s="13">
        <f>IFERROR(IF($F4275="ALTA",$D4275*0.97,
IF($F4275="MEDIA",$D4275*0.94,
IF($F4275="BAJA",$D4275*0.87,
IF($F4275="LIQUIDAR",_xlfn.XLOOKUP(A4275,Rotación!$A:$A,Rotación!$O:$O,0,0,-1),"")))),"")</f>
        <v>15322000</v>
      </c>
      <c r="J4275" s="13">
        <f>IFERROR(IF($F4275="ALTA",$D4275*0.94,
IF($F4275="MEDIA",$D4275*0.9,
IF($F4275="BAJA",$D4275*0.85,
IF($F4275="LIQUIDAR",_xlfn.XLOOKUP(A4275,Rotación!$A:$A,Rotación!$O:$O,0,0,-1),"")))),"")</f>
        <v>14670000</v>
      </c>
      <c r="K4275" s="13" t="str">
        <f>_xlfn.XLOOKUP(A4275,Rotación!$A:$A,Rotación!$P:$P,"",0,-1)</f>
        <v/>
      </c>
      <c r="L4275" s="25" t="e">
        <f t="shared" si="262"/>
        <v>#VALUE!</v>
      </c>
      <c r="M4275" s="26">
        <f t="shared" si="263"/>
        <v>0.7975460122699386</v>
      </c>
    </row>
    <row r="4276" spans="1:13" x14ac:dyDescent="0.3">
      <c r="A4276" t="s">
        <v>12947</v>
      </c>
      <c r="D4276">
        <v>8700000</v>
      </c>
      <c r="E4276">
        <v>6700000</v>
      </c>
      <c r="F4276" t="s">
        <v>4033</v>
      </c>
      <c r="G4276" s="13">
        <f>IFERROR(IF($F4276="ALTA",$D4276*1.03,
IF($F4276="MEDIA",$D4276*1,
IF($F4276="BAJA",$D4276*0.92,
IF($F4276="LIQUIDAR",_xlfn.XLOOKUP(A4276,Rotación!$A:$A,Rotación!$O:$O,0,0,-1),"")))),"")</f>
        <v>8700000</v>
      </c>
      <c r="H4276" s="13">
        <f>IFERROR(IF($F4276="ALTA",$D4276*1,
IF($F4276="MEDIA",$D4276*0.97,
IF($F4276="BAJA",$D4276*0.9,
IF($F4276="LIQUIDAR",_xlfn.XLOOKUP(A4276,Rotación!$A:$A,Rotación!$O:$O,0,0,-1),"")))),"")</f>
        <v>8439000</v>
      </c>
      <c r="I4276" s="13">
        <f>IFERROR(IF($F4276="ALTA",$D4276*0.97,
IF($F4276="MEDIA",$D4276*0.94,
IF($F4276="BAJA",$D4276*0.87,
IF($F4276="LIQUIDAR",_xlfn.XLOOKUP(A4276,Rotación!$A:$A,Rotación!$O:$O,0,0,-1),"")))),"")</f>
        <v>8178000</v>
      </c>
      <c r="J4276" s="13">
        <f>IFERROR(IF($F4276="ALTA",$D4276*0.94,
IF($F4276="MEDIA",$D4276*0.9,
IF($F4276="BAJA",$D4276*0.85,
IF($F4276="LIQUIDAR",_xlfn.XLOOKUP(A4276,Rotación!$A:$A,Rotación!$O:$O,0,0,-1),"")))),"")</f>
        <v>7830000</v>
      </c>
      <c r="K4276" s="13" t="str">
        <f>_xlfn.XLOOKUP(A4276,Rotación!$A:$A,Rotación!$P:$P,"",0,-1)</f>
        <v/>
      </c>
      <c r="L4276" s="25" t="e">
        <f t="shared" si="262"/>
        <v>#VALUE!</v>
      </c>
      <c r="M4276" s="26">
        <f t="shared" si="263"/>
        <v>0.77011494252873558</v>
      </c>
    </row>
    <row r="4277" spans="1:13" x14ac:dyDescent="0.3">
      <c r="A4277" t="s">
        <v>12957</v>
      </c>
      <c r="D4277">
        <v>19400000</v>
      </c>
      <c r="E4277">
        <v>15500000</v>
      </c>
      <c r="F4277" t="s">
        <v>4033</v>
      </c>
      <c r="G4277" s="13">
        <f>IFERROR(IF($F4277="ALTA",$D4277*1.03,
IF($F4277="MEDIA",$D4277*1,
IF($F4277="BAJA",$D4277*0.92,
IF($F4277="LIQUIDAR",_xlfn.XLOOKUP(A4277,Rotación!$A:$A,Rotación!$O:$O,0,0,-1),"")))),"")</f>
        <v>19400000</v>
      </c>
      <c r="H4277" s="13">
        <f>IFERROR(IF($F4277="ALTA",$D4277*1,
IF($F4277="MEDIA",$D4277*0.97,
IF($F4277="BAJA",$D4277*0.9,
IF($F4277="LIQUIDAR",_xlfn.XLOOKUP(A4277,Rotación!$A:$A,Rotación!$O:$O,0,0,-1),"")))),"")</f>
        <v>18818000</v>
      </c>
      <c r="I4277" s="13">
        <f>IFERROR(IF($F4277="ALTA",$D4277*0.97,
IF($F4277="MEDIA",$D4277*0.94,
IF($F4277="BAJA",$D4277*0.87,
IF($F4277="LIQUIDAR",_xlfn.XLOOKUP(A4277,Rotación!$A:$A,Rotación!$O:$O,0,0,-1),"")))),"")</f>
        <v>18236000</v>
      </c>
      <c r="J4277" s="13">
        <f>IFERROR(IF($F4277="ALTA",$D4277*0.94,
IF($F4277="MEDIA",$D4277*0.9,
IF($F4277="BAJA",$D4277*0.85,
IF($F4277="LIQUIDAR",_xlfn.XLOOKUP(A4277,Rotación!$A:$A,Rotación!$O:$O,0,0,-1),"")))),"")</f>
        <v>17460000</v>
      </c>
      <c r="K4277" s="13" t="str">
        <f>_xlfn.XLOOKUP(A4277,Rotación!$A:$A,Rotación!$P:$P,"",0,-1)</f>
        <v/>
      </c>
      <c r="L4277" s="25" t="e">
        <f t="shared" si="262"/>
        <v>#VALUE!</v>
      </c>
      <c r="M4277" s="26">
        <f t="shared" si="263"/>
        <v>0.7989690721649485</v>
      </c>
    </row>
    <row r="4278" spans="1:13" x14ac:dyDescent="0.3">
      <c r="A4278" t="s">
        <v>12814</v>
      </c>
      <c r="D4278">
        <v>16100000</v>
      </c>
      <c r="E4278">
        <v>12800000</v>
      </c>
      <c r="F4278" t="s">
        <v>4033</v>
      </c>
      <c r="G4278" s="13">
        <f>IFERROR(IF($F4278="ALTA",$D4278*1.03,
IF($F4278="MEDIA",$D4278*1,
IF($F4278="BAJA",$D4278*0.92,
IF($F4278="LIQUIDAR",_xlfn.XLOOKUP(A4278,Rotación!$A:$A,Rotación!$O:$O,0,0,-1),"")))),"")</f>
        <v>16100000</v>
      </c>
      <c r="H4278" s="13">
        <f>IFERROR(IF($F4278="ALTA",$D4278*1,
IF($F4278="MEDIA",$D4278*0.97,
IF($F4278="BAJA",$D4278*0.9,
IF($F4278="LIQUIDAR",_xlfn.XLOOKUP(A4278,Rotación!$A:$A,Rotación!$O:$O,0,0,-1),"")))),"")</f>
        <v>15617000</v>
      </c>
      <c r="I4278" s="13">
        <f>IFERROR(IF($F4278="ALTA",$D4278*0.97,
IF($F4278="MEDIA",$D4278*0.94,
IF($F4278="BAJA",$D4278*0.87,
IF($F4278="LIQUIDAR",_xlfn.XLOOKUP(A4278,Rotación!$A:$A,Rotación!$O:$O,0,0,-1),"")))),"")</f>
        <v>15134000</v>
      </c>
      <c r="J4278" s="13">
        <f>IFERROR(IF($F4278="ALTA",$D4278*0.94,
IF($F4278="MEDIA",$D4278*0.9,
IF($F4278="BAJA",$D4278*0.85,
IF($F4278="LIQUIDAR",_xlfn.XLOOKUP(A4278,Rotación!$A:$A,Rotación!$O:$O,0,0,-1),"")))),"")</f>
        <v>14490000</v>
      </c>
      <c r="K4278" s="13" t="str">
        <f>_xlfn.XLOOKUP(A4278,Rotación!$A:$A,Rotación!$P:$P,"",0,-1)</f>
        <v/>
      </c>
      <c r="L4278" s="25" t="e">
        <f t="shared" ref="L4278:L4341" si="264">K4278-D4278</f>
        <v>#VALUE!</v>
      </c>
      <c r="M4278" s="26">
        <f t="shared" ref="M4278:M4341" si="265">E4278/D4278</f>
        <v>0.79503105590062106</v>
      </c>
    </row>
    <row r="4279" spans="1:13" x14ac:dyDescent="0.3">
      <c r="A4279" t="s">
        <v>12807</v>
      </c>
      <c r="D4279">
        <v>26800000</v>
      </c>
      <c r="E4279">
        <v>20000000</v>
      </c>
      <c r="F4279" t="s">
        <v>5391</v>
      </c>
      <c r="G4279" s="13">
        <f>IFERROR(IF($F4279="ALTA",$D4279*1.03,
IF($F4279="MEDIA",$D4279*1,
IF($F4279="BAJA",$D4279*0.92,
IF($F4279="LIQUIDAR",_xlfn.XLOOKUP(A4279,Rotación!$A:$A,Rotación!$O:$O,0,0,-1),"")))),"")</f>
        <v>24656000</v>
      </c>
      <c r="H4279" s="13">
        <f>IFERROR(IF($F4279="ALTA",$D4279*1,
IF($F4279="MEDIA",$D4279*0.97,
IF($F4279="BAJA",$D4279*0.9,
IF($F4279="LIQUIDAR",_xlfn.XLOOKUP(A4279,Rotación!$A:$A,Rotación!$O:$O,0,0,-1),"")))),"")</f>
        <v>24120000</v>
      </c>
      <c r="I4279" s="13">
        <f>IFERROR(IF($F4279="ALTA",$D4279*0.97,
IF($F4279="MEDIA",$D4279*0.94,
IF($F4279="BAJA",$D4279*0.87,
IF($F4279="LIQUIDAR",_xlfn.XLOOKUP(A4279,Rotación!$A:$A,Rotación!$O:$O,0,0,-1),"")))),"")</f>
        <v>23316000</v>
      </c>
      <c r="J4279" s="13">
        <f>IFERROR(IF($F4279="ALTA",$D4279*0.94,
IF($F4279="MEDIA",$D4279*0.9,
IF($F4279="BAJA",$D4279*0.85,
IF($F4279="LIQUIDAR",_xlfn.XLOOKUP(A4279,Rotación!$A:$A,Rotación!$O:$O,0,0,-1),"")))),"")</f>
        <v>22780000</v>
      </c>
      <c r="K4279" s="13" t="str">
        <f>_xlfn.XLOOKUP(A4279,Rotación!$A:$A,Rotación!$P:$P,"",0,-1)</f>
        <v/>
      </c>
      <c r="L4279" s="25" t="e">
        <f t="shared" si="264"/>
        <v>#VALUE!</v>
      </c>
      <c r="M4279" s="26">
        <f t="shared" si="265"/>
        <v>0.74626865671641796</v>
      </c>
    </row>
    <row r="4280" spans="1:13" x14ac:dyDescent="0.3">
      <c r="A4280" t="s">
        <v>12939</v>
      </c>
      <c r="D4280">
        <v>12800000</v>
      </c>
      <c r="E4280">
        <v>10000000</v>
      </c>
      <c r="F4280" t="s">
        <v>5391</v>
      </c>
      <c r="G4280" s="13">
        <f>IFERROR(IF($F4280="ALTA",$D4280*1.03,
IF($F4280="MEDIA",$D4280*1,
IF($F4280="BAJA",$D4280*0.92,
IF($F4280="LIQUIDAR",_xlfn.XLOOKUP(A4280,Rotación!$A:$A,Rotación!$O:$O,0,0,-1),"")))),"")</f>
        <v>11776000</v>
      </c>
      <c r="H4280" s="13">
        <f>IFERROR(IF($F4280="ALTA",$D4280*1,
IF($F4280="MEDIA",$D4280*0.97,
IF($F4280="BAJA",$D4280*0.9,
IF($F4280="LIQUIDAR",_xlfn.XLOOKUP(A4280,Rotación!$A:$A,Rotación!$O:$O,0,0,-1),"")))),"")</f>
        <v>11520000</v>
      </c>
      <c r="I4280" s="13">
        <f>IFERROR(IF($F4280="ALTA",$D4280*0.97,
IF($F4280="MEDIA",$D4280*0.94,
IF($F4280="BAJA",$D4280*0.87,
IF($F4280="LIQUIDAR",_xlfn.XLOOKUP(A4280,Rotación!$A:$A,Rotación!$O:$O,0,0,-1),"")))),"")</f>
        <v>11136000</v>
      </c>
      <c r="J4280" s="13">
        <f>IFERROR(IF($F4280="ALTA",$D4280*0.94,
IF($F4280="MEDIA",$D4280*0.9,
IF($F4280="BAJA",$D4280*0.85,
IF($F4280="LIQUIDAR",_xlfn.XLOOKUP(A4280,Rotación!$A:$A,Rotación!$O:$O,0,0,-1),"")))),"")</f>
        <v>10880000</v>
      </c>
      <c r="K4280" s="13" t="str">
        <f>_xlfn.XLOOKUP(A4280,Rotación!$A:$A,Rotación!$P:$P,"",0,-1)</f>
        <v/>
      </c>
      <c r="L4280" s="25" t="e">
        <f t="shared" si="264"/>
        <v>#VALUE!</v>
      </c>
      <c r="M4280" s="26">
        <f t="shared" si="265"/>
        <v>0.78125</v>
      </c>
    </row>
    <row r="4281" spans="1:13" x14ac:dyDescent="0.3">
      <c r="A4281" t="s">
        <v>12905</v>
      </c>
      <c r="D4281">
        <v>17300000</v>
      </c>
      <c r="E4281">
        <v>14000000</v>
      </c>
      <c r="F4281" t="s">
        <v>4033</v>
      </c>
      <c r="G4281" s="13">
        <f>IFERROR(IF($F4281="ALTA",$D4281*1.03,
IF($F4281="MEDIA",$D4281*1,
IF($F4281="BAJA",$D4281*0.92,
IF($F4281="LIQUIDAR",_xlfn.XLOOKUP(A4281,Rotación!$A:$A,Rotación!$O:$O,0,0,-1),"")))),"")</f>
        <v>17300000</v>
      </c>
      <c r="H4281" s="13">
        <f>IFERROR(IF($F4281="ALTA",$D4281*1,
IF($F4281="MEDIA",$D4281*0.97,
IF($F4281="BAJA",$D4281*0.9,
IF($F4281="LIQUIDAR",_xlfn.XLOOKUP(A4281,Rotación!$A:$A,Rotación!$O:$O,0,0,-1),"")))),"")</f>
        <v>16781000</v>
      </c>
      <c r="I4281" s="13">
        <f>IFERROR(IF($F4281="ALTA",$D4281*0.97,
IF($F4281="MEDIA",$D4281*0.94,
IF($F4281="BAJA",$D4281*0.87,
IF($F4281="LIQUIDAR",_xlfn.XLOOKUP(A4281,Rotación!$A:$A,Rotación!$O:$O,0,0,-1),"")))),"")</f>
        <v>16262000</v>
      </c>
      <c r="J4281" s="13">
        <f>IFERROR(IF($F4281="ALTA",$D4281*0.94,
IF($F4281="MEDIA",$D4281*0.9,
IF($F4281="BAJA",$D4281*0.85,
IF($F4281="LIQUIDAR",_xlfn.XLOOKUP(A4281,Rotación!$A:$A,Rotación!$O:$O,0,0,-1),"")))),"")</f>
        <v>15570000</v>
      </c>
      <c r="K4281" s="13" t="str">
        <f>_xlfn.XLOOKUP(A4281,Rotación!$A:$A,Rotación!$P:$P,"",0,-1)</f>
        <v/>
      </c>
      <c r="L4281" s="25" t="e">
        <f t="shared" si="264"/>
        <v>#VALUE!</v>
      </c>
      <c r="M4281" s="26">
        <f t="shared" si="265"/>
        <v>0.80924855491329484</v>
      </c>
    </row>
    <row r="4282" spans="1:13" x14ac:dyDescent="0.3">
      <c r="A4282" t="s">
        <v>11599</v>
      </c>
      <c r="D4282">
        <v>15900000</v>
      </c>
      <c r="E4282">
        <v>12500000</v>
      </c>
      <c r="F4282" t="s">
        <v>4033</v>
      </c>
      <c r="G4282" s="13">
        <f>IFERROR(IF($F4282="ALTA",$D4282*1.03,
IF($F4282="MEDIA",$D4282*1,
IF($F4282="BAJA",$D4282*0.92,
IF($F4282="LIQUIDAR",_xlfn.XLOOKUP(A4282,Rotación!$A:$A,Rotación!$O:$O,0,0,-1),"")))),"")</f>
        <v>15900000</v>
      </c>
      <c r="H4282" s="13">
        <f>IFERROR(IF($F4282="ALTA",$D4282*1,
IF($F4282="MEDIA",$D4282*0.97,
IF($F4282="BAJA",$D4282*0.9,
IF($F4282="LIQUIDAR",_xlfn.XLOOKUP(A4282,Rotación!$A:$A,Rotación!$O:$O,0,0,-1),"")))),"")</f>
        <v>15423000</v>
      </c>
      <c r="I4282" s="13">
        <f>IFERROR(IF($F4282="ALTA",$D4282*0.97,
IF($F4282="MEDIA",$D4282*0.94,
IF($F4282="BAJA",$D4282*0.87,
IF($F4282="LIQUIDAR",_xlfn.XLOOKUP(A4282,Rotación!$A:$A,Rotación!$O:$O,0,0,-1),"")))),"")</f>
        <v>14946000</v>
      </c>
      <c r="J4282" s="13">
        <f>IFERROR(IF($F4282="ALTA",$D4282*0.94,
IF($F4282="MEDIA",$D4282*0.9,
IF($F4282="BAJA",$D4282*0.85,
IF($F4282="LIQUIDAR",_xlfn.XLOOKUP(A4282,Rotación!$A:$A,Rotación!$O:$O,0,0,-1),"")))),"")</f>
        <v>14310000</v>
      </c>
      <c r="K4282" s="13" t="str">
        <f>_xlfn.XLOOKUP(A4282,Rotación!$A:$A,Rotación!$P:$P,"",0,-1)</f>
        <v/>
      </c>
      <c r="L4282" s="25" t="e">
        <f t="shared" si="264"/>
        <v>#VALUE!</v>
      </c>
      <c r="M4282" s="26">
        <f t="shared" si="265"/>
        <v>0.78616352201257866</v>
      </c>
    </row>
    <row r="4283" spans="1:13" x14ac:dyDescent="0.3">
      <c r="A4283" t="s">
        <v>12887</v>
      </c>
      <c r="D4283">
        <v>8200000</v>
      </c>
      <c r="E4283">
        <v>6700000</v>
      </c>
      <c r="F4283" t="s">
        <v>4033</v>
      </c>
      <c r="G4283" s="13">
        <f>IFERROR(IF($F4283="ALTA",$D4283*1.03,
IF($F4283="MEDIA",$D4283*1,
IF($F4283="BAJA",$D4283*0.92,
IF($F4283="LIQUIDAR",_xlfn.XLOOKUP(A4283,Rotación!$A:$A,Rotación!$O:$O,0,0,-1),"")))),"")</f>
        <v>8200000</v>
      </c>
      <c r="H4283" s="13">
        <f>IFERROR(IF($F4283="ALTA",$D4283*1,
IF($F4283="MEDIA",$D4283*0.97,
IF($F4283="BAJA",$D4283*0.9,
IF($F4283="LIQUIDAR",_xlfn.XLOOKUP(A4283,Rotación!$A:$A,Rotación!$O:$O,0,0,-1),"")))),"")</f>
        <v>7954000</v>
      </c>
      <c r="I4283" s="13">
        <f>IFERROR(IF($F4283="ALTA",$D4283*0.97,
IF($F4283="MEDIA",$D4283*0.94,
IF($F4283="BAJA",$D4283*0.87,
IF($F4283="LIQUIDAR",_xlfn.XLOOKUP(A4283,Rotación!$A:$A,Rotación!$O:$O,0,0,-1),"")))),"")</f>
        <v>7708000</v>
      </c>
      <c r="J4283" s="13">
        <f>IFERROR(IF($F4283="ALTA",$D4283*0.94,
IF($F4283="MEDIA",$D4283*0.9,
IF($F4283="BAJA",$D4283*0.85,
IF($F4283="LIQUIDAR",_xlfn.XLOOKUP(A4283,Rotación!$A:$A,Rotación!$O:$O,0,0,-1),"")))),"")</f>
        <v>7380000</v>
      </c>
      <c r="K4283" s="13" t="str">
        <f>_xlfn.XLOOKUP(A4283,Rotación!$A:$A,Rotación!$P:$P,"",0,-1)</f>
        <v/>
      </c>
      <c r="L4283" s="25" t="e">
        <f t="shared" si="264"/>
        <v>#VALUE!</v>
      </c>
      <c r="M4283" s="26">
        <f t="shared" si="265"/>
        <v>0.81707317073170727</v>
      </c>
    </row>
    <row r="4284" spans="1:13" x14ac:dyDescent="0.3">
      <c r="A4284" t="s">
        <v>11665</v>
      </c>
      <c r="D4284">
        <v>12200000</v>
      </c>
      <c r="E4284">
        <v>8800000</v>
      </c>
      <c r="F4284" t="s">
        <v>4033</v>
      </c>
      <c r="G4284" s="13">
        <f>IFERROR(IF($F4284="ALTA",$D4284*1.03,
IF($F4284="MEDIA",$D4284*1,
IF($F4284="BAJA",$D4284*0.92,
IF($F4284="LIQUIDAR",_xlfn.XLOOKUP(A4284,Rotación!$A:$A,Rotación!$O:$O,0,0,-1),"")))),"")</f>
        <v>12200000</v>
      </c>
      <c r="H4284" s="13">
        <f>IFERROR(IF($F4284="ALTA",$D4284*1,
IF($F4284="MEDIA",$D4284*0.97,
IF($F4284="BAJA",$D4284*0.9,
IF($F4284="LIQUIDAR",_xlfn.XLOOKUP(A4284,Rotación!$A:$A,Rotación!$O:$O,0,0,-1),"")))),"")</f>
        <v>11834000</v>
      </c>
      <c r="I4284" s="13">
        <f>IFERROR(IF($F4284="ALTA",$D4284*0.97,
IF($F4284="MEDIA",$D4284*0.94,
IF($F4284="BAJA",$D4284*0.87,
IF($F4284="LIQUIDAR",_xlfn.XLOOKUP(A4284,Rotación!$A:$A,Rotación!$O:$O,0,0,-1),"")))),"")</f>
        <v>11468000</v>
      </c>
      <c r="J4284" s="13">
        <f>IFERROR(IF($F4284="ALTA",$D4284*0.94,
IF($F4284="MEDIA",$D4284*0.9,
IF($F4284="BAJA",$D4284*0.85,
IF($F4284="LIQUIDAR",_xlfn.XLOOKUP(A4284,Rotación!$A:$A,Rotación!$O:$O,0,0,-1),"")))),"")</f>
        <v>10980000</v>
      </c>
      <c r="K4284" s="13">
        <f>_xlfn.XLOOKUP(A4284,Rotación!$A:$A,Rotación!$P:$P,"",0,-1)</f>
        <v>10590000</v>
      </c>
      <c r="L4284" s="25">
        <f t="shared" si="264"/>
        <v>-1610000</v>
      </c>
      <c r="M4284" s="26">
        <f t="shared" si="265"/>
        <v>0.72131147540983609</v>
      </c>
    </row>
    <row r="4285" spans="1:13" x14ac:dyDescent="0.3">
      <c r="A4285" t="s">
        <v>11701</v>
      </c>
      <c r="D4285">
        <v>13200000</v>
      </c>
      <c r="E4285">
        <v>11200000</v>
      </c>
      <c r="F4285" t="s">
        <v>4033</v>
      </c>
      <c r="G4285" s="13">
        <f>IFERROR(IF($F4285="ALTA",$D4285*1.03,
IF($F4285="MEDIA",$D4285*1,
IF($F4285="BAJA",$D4285*0.92,
IF($F4285="LIQUIDAR",_xlfn.XLOOKUP(A4285,Rotación!$A:$A,Rotación!$O:$O,0,0,-1),"")))),"")</f>
        <v>13200000</v>
      </c>
      <c r="H4285" s="13">
        <f>IFERROR(IF($F4285="ALTA",$D4285*1,
IF($F4285="MEDIA",$D4285*0.97,
IF($F4285="BAJA",$D4285*0.9,
IF($F4285="LIQUIDAR",_xlfn.XLOOKUP(A4285,Rotación!$A:$A,Rotación!$O:$O,0,0,-1),"")))),"")</f>
        <v>12804000</v>
      </c>
      <c r="I4285" s="13">
        <f>IFERROR(IF($F4285="ALTA",$D4285*0.97,
IF($F4285="MEDIA",$D4285*0.94,
IF($F4285="BAJA",$D4285*0.87,
IF($F4285="LIQUIDAR",_xlfn.XLOOKUP(A4285,Rotación!$A:$A,Rotación!$O:$O,0,0,-1),"")))),"")</f>
        <v>12408000</v>
      </c>
      <c r="J4285" s="13">
        <f>IFERROR(IF($F4285="ALTA",$D4285*0.94,
IF($F4285="MEDIA",$D4285*0.9,
IF($F4285="BAJA",$D4285*0.85,
IF($F4285="LIQUIDAR",_xlfn.XLOOKUP(A4285,Rotación!$A:$A,Rotación!$O:$O,0,0,-1),"")))),"")</f>
        <v>11880000</v>
      </c>
      <c r="K4285" s="13">
        <f>_xlfn.XLOOKUP(A4285,Rotación!$A:$A,Rotación!$P:$P,"",0,-1)</f>
        <v>13490000</v>
      </c>
      <c r="L4285" s="25">
        <f t="shared" si="264"/>
        <v>290000</v>
      </c>
      <c r="M4285" s="26">
        <f t="shared" si="265"/>
        <v>0.84848484848484851</v>
      </c>
    </row>
    <row r="4286" spans="1:13" x14ac:dyDescent="0.3">
      <c r="A4286" t="s">
        <v>12781</v>
      </c>
      <c r="D4286">
        <v>11900000</v>
      </c>
      <c r="E4286">
        <v>8800000</v>
      </c>
      <c r="F4286" t="s">
        <v>4033</v>
      </c>
      <c r="G4286" s="13">
        <f>IFERROR(IF($F4286="ALTA",$D4286*1.03,
IF($F4286="MEDIA",$D4286*1,
IF($F4286="BAJA",$D4286*0.92,
IF($F4286="LIQUIDAR",_xlfn.XLOOKUP(A4286,Rotación!$A:$A,Rotación!$O:$O,0,0,-1),"")))),"")</f>
        <v>11900000</v>
      </c>
      <c r="H4286" s="13">
        <f>IFERROR(IF($F4286="ALTA",$D4286*1,
IF($F4286="MEDIA",$D4286*0.97,
IF($F4286="BAJA",$D4286*0.9,
IF($F4286="LIQUIDAR",_xlfn.XLOOKUP(A4286,Rotación!$A:$A,Rotación!$O:$O,0,0,-1),"")))),"")</f>
        <v>11543000</v>
      </c>
      <c r="I4286" s="13">
        <f>IFERROR(IF($F4286="ALTA",$D4286*0.97,
IF($F4286="MEDIA",$D4286*0.94,
IF($F4286="BAJA",$D4286*0.87,
IF($F4286="LIQUIDAR",_xlfn.XLOOKUP(A4286,Rotación!$A:$A,Rotación!$O:$O,0,0,-1),"")))),"")</f>
        <v>11186000</v>
      </c>
      <c r="J4286" s="13">
        <f>IFERROR(IF($F4286="ALTA",$D4286*0.94,
IF($F4286="MEDIA",$D4286*0.9,
IF($F4286="BAJA",$D4286*0.85,
IF($F4286="LIQUIDAR",_xlfn.XLOOKUP(A4286,Rotación!$A:$A,Rotación!$O:$O,0,0,-1),"")))),"")</f>
        <v>10710000</v>
      </c>
      <c r="K4286" s="13" t="str">
        <f>_xlfn.XLOOKUP(A4286,Rotación!$A:$A,Rotación!$P:$P,"",0,-1)</f>
        <v/>
      </c>
      <c r="L4286" s="25" t="e">
        <f t="shared" si="264"/>
        <v>#VALUE!</v>
      </c>
      <c r="M4286" s="26">
        <f t="shared" si="265"/>
        <v>0.73949579831932777</v>
      </c>
    </row>
    <row r="4287" spans="1:13" x14ac:dyDescent="0.3">
      <c r="A4287" t="s">
        <v>13002</v>
      </c>
      <c r="D4287">
        <v>11900000</v>
      </c>
      <c r="E4287">
        <v>9800000</v>
      </c>
      <c r="F4287" t="s">
        <v>4033</v>
      </c>
      <c r="G4287" s="13">
        <f>IFERROR(IF($F4287="ALTA",$D4287*1.03,
IF($F4287="MEDIA",$D4287*1,
IF($F4287="BAJA",$D4287*0.92,
IF($F4287="LIQUIDAR",_xlfn.XLOOKUP(A4287,Rotación!$A:$A,Rotación!$O:$O,0,0,-1),"")))),"")</f>
        <v>11900000</v>
      </c>
      <c r="H4287" s="13">
        <f>IFERROR(IF($F4287="ALTA",$D4287*1,
IF($F4287="MEDIA",$D4287*0.97,
IF($F4287="BAJA",$D4287*0.9,
IF($F4287="LIQUIDAR",_xlfn.XLOOKUP(A4287,Rotación!$A:$A,Rotación!$O:$O,0,0,-1),"")))),"")</f>
        <v>11543000</v>
      </c>
      <c r="I4287" s="13">
        <f>IFERROR(IF($F4287="ALTA",$D4287*0.97,
IF($F4287="MEDIA",$D4287*0.94,
IF($F4287="BAJA",$D4287*0.87,
IF($F4287="LIQUIDAR",_xlfn.XLOOKUP(A4287,Rotación!$A:$A,Rotación!$O:$O,0,0,-1),"")))),"")</f>
        <v>11186000</v>
      </c>
      <c r="J4287" s="13">
        <f>IFERROR(IF($F4287="ALTA",$D4287*0.94,
IF($F4287="MEDIA",$D4287*0.9,
IF($F4287="BAJA",$D4287*0.85,
IF($F4287="LIQUIDAR",_xlfn.XLOOKUP(A4287,Rotación!$A:$A,Rotación!$O:$O,0,0,-1),"")))),"")</f>
        <v>10710000</v>
      </c>
      <c r="K4287" s="13" t="str">
        <f>_xlfn.XLOOKUP(A4287,Rotación!$A:$A,Rotación!$P:$P,"",0,-1)</f>
        <v/>
      </c>
      <c r="L4287" s="25" t="e">
        <f t="shared" si="264"/>
        <v>#VALUE!</v>
      </c>
      <c r="M4287" s="26">
        <f t="shared" si="265"/>
        <v>0.82352941176470584</v>
      </c>
    </row>
    <row r="4288" spans="1:13" x14ac:dyDescent="0.3">
      <c r="A4288" t="s">
        <v>11533</v>
      </c>
      <c r="D4288">
        <v>12400000</v>
      </c>
      <c r="E4288">
        <v>9700000</v>
      </c>
      <c r="F4288" t="s">
        <v>4033</v>
      </c>
      <c r="G4288" s="13">
        <f>IFERROR(IF($F4288="ALTA",$D4288*1.03,
IF($F4288="MEDIA",$D4288*1,
IF($F4288="BAJA",$D4288*0.92,
IF($F4288="LIQUIDAR",_xlfn.XLOOKUP(A4288,Rotación!$A:$A,Rotación!$O:$O,0,0,-1),"")))),"")</f>
        <v>12400000</v>
      </c>
      <c r="H4288" s="13">
        <f>IFERROR(IF($F4288="ALTA",$D4288*1,
IF($F4288="MEDIA",$D4288*0.97,
IF($F4288="BAJA",$D4288*0.9,
IF($F4288="LIQUIDAR",_xlfn.XLOOKUP(A4288,Rotación!$A:$A,Rotación!$O:$O,0,0,-1),"")))),"")</f>
        <v>12028000</v>
      </c>
      <c r="I4288" s="13">
        <f>IFERROR(IF($F4288="ALTA",$D4288*0.97,
IF($F4288="MEDIA",$D4288*0.94,
IF($F4288="BAJA",$D4288*0.87,
IF($F4288="LIQUIDAR",_xlfn.XLOOKUP(A4288,Rotación!$A:$A,Rotación!$O:$O,0,0,-1),"")))),"")</f>
        <v>11656000</v>
      </c>
      <c r="J4288" s="13">
        <f>IFERROR(IF($F4288="ALTA",$D4288*0.94,
IF($F4288="MEDIA",$D4288*0.9,
IF($F4288="BAJA",$D4288*0.85,
IF($F4288="LIQUIDAR",_xlfn.XLOOKUP(A4288,Rotación!$A:$A,Rotación!$O:$O,0,0,-1),"")))),"")</f>
        <v>11160000</v>
      </c>
      <c r="K4288" s="13" t="str">
        <f>_xlfn.XLOOKUP(A4288,Rotación!$A:$A,Rotación!$P:$P,"",0,-1)</f>
        <v/>
      </c>
      <c r="L4288" s="25" t="e">
        <f t="shared" si="264"/>
        <v>#VALUE!</v>
      </c>
      <c r="M4288" s="26">
        <f t="shared" si="265"/>
        <v>0.782258064516129</v>
      </c>
    </row>
    <row r="4289" spans="1:13" x14ac:dyDescent="0.3">
      <c r="A4289" t="s">
        <v>12824</v>
      </c>
      <c r="D4289">
        <v>14200000</v>
      </c>
      <c r="E4289">
        <v>11300000</v>
      </c>
      <c r="F4289" t="s">
        <v>4033</v>
      </c>
      <c r="G4289" s="13">
        <f>IFERROR(IF($F4289="ALTA",$D4289*1.03,
IF($F4289="MEDIA",$D4289*1,
IF($F4289="BAJA",$D4289*0.92,
IF($F4289="LIQUIDAR",_xlfn.XLOOKUP(A4289,Rotación!$A:$A,Rotación!$O:$O,0,0,-1),"")))),"")</f>
        <v>14200000</v>
      </c>
      <c r="H4289" s="13">
        <f>IFERROR(IF($F4289="ALTA",$D4289*1,
IF($F4289="MEDIA",$D4289*0.97,
IF($F4289="BAJA",$D4289*0.9,
IF($F4289="LIQUIDAR",_xlfn.XLOOKUP(A4289,Rotación!$A:$A,Rotación!$O:$O,0,0,-1),"")))),"")</f>
        <v>13774000</v>
      </c>
      <c r="I4289" s="13">
        <f>IFERROR(IF($F4289="ALTA",$D4289*0.97,
IF($F4289="MEDIA",$D4289*0.94,
IF($F4289="BAJA",$D4289*0.87,
IF($F4289="LIQUIDAR",_xlfn.XLOOKUP(A4289,Rotación!$A:$A,Rotación!$O:$O,0,0,-1),"")))),"")</f>
        <v>13348000</v>
      </c>
      <c r="J4289" s="13">
        <f>IFERROR(IF($F4289="ALTA",$D4289*0.94,
IF($F4289="MEDIA",$D4289*0.9,
IF($F4289="BAJA",$D4289*0.85,
IF($F4289="LIQUIDAR",_xlfn.XLOOKUP(A4289,Rotación!$A:$A,Rotación!$O:$O,0,0,-1),"")))),"")</f>
        <v>12780000</v>
      </c>
      <c r="K4289" s="13" t="str">
        <f>_xlfn.XLOOKUP(A4289,Rotación!$A:$A,Rotación!$P:$P,"",0,-1)</f>
        <v/>
      </c>
      <c r="L4289" s="25" t="e">
        <f t="shared" si="264"/>
        <v>#VALUE!</v>
      </c>
      <c r="M4289" s="26">
        <f t="shared" si="265"/>
        <v>0.79577464788732399</v>
      </c>
    </row>
    <row r="4290" spans="1:13" x14ac:dyDescent="0.3">
      <c r="A4290" t="s">
        <v>12945</v>
      </c>
      <c r="D4290">
        <v>14700000</v>
      </c>
      <c r="E4290">
        <v>12000000</v>
      </c>
      <c r="F4290" t="s">
        <v>4033</v>
      </c>
      <c r="G4290" s="13">
        <f>IFERROR(IF($F4290="ALTA",$D4290*1.03,
IF($F4290="MEDIA",$D4290*1,
IF($F4290="BAJA",$D4290*0.92,
IF($F4290="LIQUIDAR",_xlfn.XLOOKUP(A4290,Rotación!$A:$A,Rotación!$O:$O,0,0,-1),"")))),"")</f>
        <v>14700000</v>
      </c>
      <c r="H4290" s="13">
        <f>IFERROR(IF($F4290="ALTA",$D4290*1,
IF($F4290="MEDIA",$D4290*0.97,
IF($F4290="BAJA",$D4290*0.9,
IF($F4290="LIQUIDAR",_xlfn.XLOOKUP(A4290,Rotación!$A:$A,Rotación!$O:$O,0,0,-1),"")))),"")</f>
        <v>14259000</v>
      </c>
      <c r="I4290" s="13">
        <f>IFERROR(IF($F4290="ALTA",$D4290*0.97,
IF($F4290="MEDIA",$D4290*0.94,
IF($F4290="BAJA",$D4290*0.87,
IF($F4290="LIQUIDAR",_xlfn.XLOOKUP(A4290,Rotación!$A:$A,Rotación!$O:$O,0,0,-1),"")))),"")</f>
        <v>13818000</v>
      </c>
      <c r="J4290" s="13">
        <f>IFERROR(IF($F4290="ALTA",$D4290*0.94,
IF($F4290="MEDIA",$D4290*0.9,
IF($F4290="BAJA",$D4290*0.85,
IF($F4290="LIQUIDAR",_xlfn.XLOOKUP(A4290,Rotación!$A:$A,Rotación!$O:$O,0,0,-1),"")))),"")</f>
        <v>13230000</v>
      </c>
      <c r="K4290" s="13" t="str">
        <f>_xlfn.XLOOKUP(A4290,Rotación!$A:$A,Rotación!$P:$P,"",0,-1)</f>
        <v/>
      </c>
      <c r="L4290" s="25" t="e">
        <f t="shared" si="264"/>
        <v>#VALUE!</v>
      </c>
      <c r="M4290" s="26">
        <f t="shared" si="265"/>
        <v>0.81632653061224492</v>
      </c>
    </row>
    <row r="4291" spans="1:13" x14ac:dyDescent="0.3">
      <c r="A4291" t="s">
        <v>4018</v>
      </c>
      <c r="D4291">
        <v>13700000</v>
      </c>
      <c r="E4291">
        <v>11000000</v>
      </c>
      <c r="F4291" t="s">
        <v>5391</v>
      </c>
      <c r="G4291" s="13">
        <f>IFERROR(IF($F4291="ALTA",$D4291*1.03,
IF($F4291="MEDIA",$D4291*1,
IF($F4291="BAJA",$D4291*0.92,
IF($F4291="LIQUIDAR",_xlfn.XLOOKUP(A4291,Rotación!$A:$A,Rotación!$O:$O,0,0,-1),"")))),"")</f>
        <v>12604000</v>
      </c>
      <c r="H4291" s="13">
        <f>IFERROR(IF($F4291="ALTA",$D4291*1,
IF($F4291="MEDIA",$D4291*0.97,
IF($F4291="BAJA",$D4291*0.9,
IF($F4291="LIQUIDAR",_xlfn.XLOOKUP(A4291,Rotación!$A:$A,Rotación!$O:$O,0,0,-1),"")))),"")</f>
        <v>12330000</v>
      </c>
      <c r="I4291" s="13">
        <f>IFERROR(IF($F4291="ALTA",$D4291*0.97,
IF($F4291="MEDIA",$D4291*0.94,
IF($F4291="BAJA",$D4291*0.87,
IF($F4291="LIQUIDAR",_xlfn.XLOOKUP(A4291,Rotación!$A:$A,Rotación!$O:$O,0,0,-1),"")))),"")</f>
        <v>11919000</v>
      </c>
      <c r="J4291" s="13">
        <f>IFERROR(IF($F4291="ALTA",$D4291*0.94,
IF($F4291="MEDIA",$D4291*0.9,
IF($F4291="BAJA",$D4291*0.85,
IF($F4291="LIQUIDAR",_xlfn.XLOOKUP(A4291,Rotación!$A:$A,Rotación!$O:$O,0,0,-1),"")))),"")</f>
        <v>11645000</v>
      </c>
      <c r="K4291" s="13">
        <f>_xlfn.XLOOKUP(A4291,Rotación!$A:$A,Rotación!$P:$P,"",0,-1)</f>
        <v>12890000</v>
      </c>
      <c r="L4291" s="25">
        <f t="shared" si="264"/>
        <v>-810000</v>
      </c>
      <c r="M4291" s="26">
        <f t="shared" si="265"/>
        <v>0.8029197080291971</v>
      </c>
    </row>
    <row r="4292" spans="1:13" x14ac:dyDescent="0.3">
      <c r="A4292" t="s">
        <v>12809</v>
      </c>
      <c r="D4292">
        <v>18700000</v>
      </c>
      <c r="E4292">
        <v>14500000</v>
      </c>
      <c r="F4292" t="s">
        <v>4033</v>
      </c>
      <c r="G4292" s="13">
        <f>IFERROR(IF($F4292="ALTA",$D4292*1.03,
IF($F4292="MEDIA",$D4292*1,
IF($F4292="BAJA",$D4292*0.92,
IF($F4292="LIQUIDAR",_xlfn.XLOOKUP(A4292,Rotación!$A:$A,Rotación!$O:$O,0,0,-1),"")))),"")</f>
        <v>18700000</v>
      </c>
      <c r="H4292" s="13">
        <f>IFERROR(IF($F4292="ALTA",$D4292*1,
IF($F4292="MEDIA",$D4292*0.97,
IF($F4292="BAJA",$D4292*0.9,
IF($F4292="LIQUIDAR",_xlfn.XLOOKUP(A4292,Rotación!$A:$A,Rotación!$O:$O,0,0,-1),"")))),"")</f>
        <v>18139000</v>
      </c>
      <c r="I4292" s="13">
        <f>IFERROR(IF($F4292="ALTA",$D4292*0.97,
IF($F4292="MEDIA",$D4292*0.94,
IF($F4292="BAJA",$D4292*0.87,
IF($F4292="LIQUIDAR",_xlfn.XLOOKUP(A4292,Rotación!$A:$A,Rotación!$O:$O,0,0,-1),"")))),"")</f>
        <v>17578000</v>
      </c>
      <c r="J4292" s="13">
        <f>IFERROR(IF($F4292="ALTA",$D4292*0.94,
IF($F4292="MEDIA",$D4292*0.9,
IF($F4292="BAJA",$D4292*0.85,
IF($F4292="LIQUIDAR",_xlfn.XLOOKUP(A4292,Rotación!$A:$A,Rotación!$O:$O,0,0,-1),"")))),"")</f>
        <v>16830000</v>
      </c>
      <c r="K4292" s="13" t="str">
        <f>_xlfn.XLOOKUP(A4292,Rotación!$A:$A,Rotación!$P:$P,"",0,-1)</f>
        <v/>
      </c>
      <c r="L4292" s="25" t="e">
        <f t="shared" si="264"/>
        <v>#VALUE!</v>
      </c>
      <c r="M4292" s="26">
        <f t="shared" si="265"/>
        <v>0.77540106951871657</v>
      </c>
    </row>
    <row r="4293" spans="1:13" x14ac:dyDescent="0.3">
      <c r="A4293" t="s">
        <v>6576</v>
      </c>
      <c r="D4293">
        <v>14600000</v>
      </c>
      <c r="E4293">
        <v>12000000</v>
      </c>
      <c r="F4293" t="s">
        <v>4033</v>
      </c>
      <c r="G4293" s="13">
        <f>IFERROR(IF($F4293="ALTA",$D4293*1.03,
IF($F4293="MEDIA",$D4293*1,
IF($F4293="BAJA",$D4293*0.92,
IF($F4293="LIQUIDAR",_xlfn.XLOOKUP(A4293,Rotación!$A:$A,Rotación!$O:$O,0,0,-1),"")))),"")</f>
        <v>14600000</v>
      </c>
      <c r="H4293" s="13">
        <f>IFERROR(IF($F4293="ALTA",$D4293*1,
IF($F4293="MEDIA",$D4293*0.97,
IF($F4293="BAJA",$D4293*0.9,
IF($F4293="LIQUIDAR",_xlfn.XLOOKUP(A4293,Rotación!$A:$A,Rotación!$O:$O,0,0,-1),"")))),"")</f>
        <v>14162000</v>
      </c>
      <c r="I4293" s="13">
        <f>IFERROR(IF($F4293="ALTA",$D4293*0.97,
IF($F4293="MEDIA",$D4293*0.94,
IF($F4293="BAJA",$D4293*0.87,
IF($F4293="LIQUIDAR",_xlfn.XLOOKUP(A4293,Rotación!$A:$A,Rotación!$O:$O,0,0,-1),"")))),"")</f>
        <v>13724000</v>
      </c>
      <c r="J4293" s="13">
        <f>IFERROR(IF($F4293="ALTA",$D4293*0.94,
IF($F4293="MEDIA",$D4293*0.9,
IF($F4293="BAJA",$D4293*0.85,
IF($F4293="LIQUIDAR",_xlfn.XLOOKUP(A4293,Rotación!$A:$A,Rotación!$O:$O,0,0,-1),"")))),"")</f>
        <v>13140000</v>
      </c>
      <c r="K4293" s="13" t="str">
        <f>_xlfn.XLOOKUP(A4293,Rotación!$A:$A,Rotación!$P:$P,"",0,-1)</f>
        <v/>
      </c>
      <c r="L4293" s="25" t="e">
        <f t="shared" si="264"/>
        <v>#VALUE!</v>
      </c>
      <c r="M4293" s="26">
        <f t="shared" si="265"/>
        <v>0.82191780821917804</v>
      </c>
    </row>
    <row r="4294" spans="1:13" x14ac:dyDescent="0.3">
      <c r="A4294" t="s">
        <v>12778</v>
      </c>
      <c r="D4294">
        <v>16700000</v>
      </c>
      <c r="E4294">
        <v>12400000</v>
      </c>
      <c r="F4294" t="s">
        <v>4033</v>
      </c>
      <c r="G4294" s="13">
        <f>IFERROR(IF($F4294="ALTA",$D4294*1.03,
IF($F4294="MEDIA",$D4294*1,
IF($F4294="BAJA",$D4294*0.92,
IF($F4294="LIQUIDAR",_xlfn.XLOOKUP(A4294,Rotación!$A:$A,Rotación!$O:$O,0,0,-1),"")))),"")</f>
        <v>16700000</v>
      </c>
      <c r="H4294" s="13">
        <f>IFERROR(IF($F4294="ALTA",$D4294*1,
IF($F4294="MEDIA",$D4294*0.97,
IF($F4294="BAJA",$D4294*0.9,
IF($F4294="LIQUIDAR",_xlfn.XLOOKUP(A4294,Rotación!$A:$A,Rotación!$O:$O,0,0,-1),"")))),"")</f>
        <v>16199000</v>
      </c>
      <c r="I4294" s="13">
        <f>IFERROR(IF($F4294="ALTA",$D4294*0.97,
IF($F4294="MEDIA",$D4294*0.94,
IF($F4294="BAJA",$D4294*0.87,
IF($F4294="LIQUIDAR",_xlfn.XLOOKUP(A4294,Rotación!$A:$A,Rotación!$O:$O,0,0,-1),"")))),"")</f>
        <v>15698000</v>
      </c>
      <c r="J4294" s="13">
        <f>IFERROR(IF($F4294="ALTA",$D4294*0.94,
IF($F4294="MEDIA",$D4294*0.9,
IF($F4294="BAJA",$D4294*0.85,
IF($F4294="LIQUIDAR",_xlfn.XLOOKUP(A4294,Rotación!$A:$A,Rotación!$O:$O,0,0,-1),"")))),"")</f>
        <v>15030000</v>
      </c>
      <c r="K4294" s="13" t="str">
        <f>_xlfn.XLOOKUP(A4294,Rotación!$A:$A,Rotación!$P:$P,"",0,-1)</f>
        <v/>
      </c>
      <c r="L4294" s="25" t="e">
        <f t="shared" si="264"/>
        <v>#VALUE!</v>
      </c>
      <c r="M4294" s="26">
        <f t="shared" si="265"/>
        <v>0.74251497005988021</v>
      </c>
    </row>
    <row r="4295" spans="1:13" x14ac:dyDescent="0.3">
      <c r="A4295" t="s">
        <v>11673</v>
      </c>
      <c r="D4295">
        <v>10900000</v>
      </c>
      <c r="E4295">
        <v>8900000</v>
      </c>
      <c r="F4295" t="s">
        <v>4033</v>
      </c>
      <c r="G4295" s="13">
        <f>IFERROR(IF($F4295="ALTA",$D4295*1.03,
IF($F4295="MEDIA",$D4295*1,
IF($F4295="BAJA",$D4295*0.92,
IF($F4295="LIQUIDAR",_xlfn.XLOOKUP(A4295,Rotación!$A:$A,Rotación!$O:$O,0,0,-1),"")))),"")</f>
        <v>10900000</v>
      </c>
      <c r="H4295" s="13">
        <f>IFERROR(IF($F4295="ALTA",$D4295*1,
IF($F4295="MEDIA",$D4295*0.97,
IF($F4295="BAJA",$D4295*0.9,
IF($F4295="LIQUIDAR",_xlfn.XLOOKUP(A4295,Rotación!$A:$A,Rotación!$O:$O,0,0,-1),"")))),"")</f>
        <v>10573000</v>
      </c>
      <c r="I4295" s="13">
        <f>IFERROR(IF($F4295="ALTA",$D4295*0.97,
IF($F4295="MEDIA",$D4295*0.94,
IF($F4295="BAJA",$D4295*0.87,
IF($F4295="LIQUIDAR",_xlfn.XLOOKUP(A4295,Rotación!$A:$A,Rotación!$O:$O,0,0,-1),"")))),"")</f>
        <v>10246000</v>
      </c>
      <c r="J4295" s="13">
        <f>IFERROR(IF($F4295="ALTA",$D4295*0.94,
IF($F4295="MEDIA",$D4295*0.9,
IF($F4295="BAJA",$D4295*0.85,
IF($F4295="LIQUIDAR",_xlfn.XLOOKUP(A4295,Rotación!$A:$A,Rotación!$O:$O,0,0,-1),"")))),"")</f>
        <v>9810000</v>
      </c>
      <c r="K4295" s="13">
        <f>_xlfn.XLOOKUP(A4295,Rotación!$A:$A,Rotación!$P:$P,"",0,-1)</f>
        <v>10690000</v>
      </c>
      <c r="L4295" s="25">
        <f t="shared" si="264"/>
        <v>-210000</v>
      </c>
      <c r="M4295" s="26">
        <f t="shared" si="265"/>
        <v>0.8165137614678899</v>
      </c>
    </row>
    <row r="4296" spans="1:13" x14ac:dyDescent="0.3">
      <c r="A4296" t="s">
        <v>12995</v>
      </c>
      <c r="D4296">
        <v>26300000</v>
      </c>
      <c r="E4296">
        <v>21000000</v>
      </c>
      <c r="F4296" t="s">
        <v>5391</v>
      </c>
      <c r="G4296" s="13">
        <f>IFERROR(IF($F4296="ALTA",$D4296*1.03,
IF($F4296="MEDIA",$D4296*1,
IF($F4296="BAJA",$D4296*0.92,
IF($F4296="LIQUIDAR",_xlfn.XLOOKUP(A4296,Rotación!$A:$A,Rotación!$O:$O,0,0,-1),"")))),"")</f>
        <v>24196000</v>
      </c>
      <c r="H4296" s="13">
        <f>IFERROR(IF($F4296="ALTA",$D4296*1,
IF($F4296="MEDIA",$D4296*0.97,
IF($F4296="BAJA",$D4296*0.9,
IF($F4296="LIQUIDAR",_xlfn.XLOOKUP(A4296,Rotación!$A:$A,Rotación!$O:$O,0,0,-1),"")))),"")</f>
        <v>23670000</v>
      </c>
      <c r="I4296" s="13">
        <f>IFERROR(IF($F4296="ALTA",$D4296*0.97,
IF($F4296="MEDIA",$D4296*0.94,
IF($F4296="BAJA",$D4296*0.87,
IF($F4296="LIQUIDAR",_xlfn.XLOOKUP(A4296,Rotación!$A:$A,Rotación!$O:$O,0,0,-1),"")))),"")</f>
        <v>22881000</v>
      </c>
      <c r="J4296" s="13">
        <f>IFERROR(IF($F4296="ALTA",$D4296*0.94,
IF($F4296="MEDIA",$D4296*0.9,
IF($F4296="BAJA",$D4296*0.85,
IF($F4296="LIQUIDAR",_xlfn.XLOOKUP(A4296,Rotación!$A:$A,Rotación!$O:$O,0,0,-1),"")))),"")</f>
        <v>22355000</v>
      </c>
      <c r="K4296" s="13" t="str">
        <f>_xlfn.XLOOKUP(A4296,Rotación!$A:$A,Rotación!$P:$P,"",0,-1)</f>
        <v/>
      </c>
      <c r="L4296" s="25" t="e">
        <f t="shared" si="264"/>
        <v>#VALUE!</v>
      </c>
      <c r="M4296" s="26">
        <f t="shared" si="265"/>
        <v>0.79847908745247154</v>
      </c>
    </row>
    <row r="4297" spans="1:13" x14ac:dyDescent="0.3">
      <c r="A4297" t="s">
        <v>12943</v>
      </c>
      <c r="D4297">
        <v>14000000</v>
      </c>
      <c r="E4297">
        <v>11000000</v>
      </c>
      <c r="F4297" t="s">
        <v>5391</v>
      </c>
      <c r="G4297" s="13">
        <f>IFERROR(IF($F4297="ALTA",$D4297*1.03,
IF($F4297="MEDIA",$D4297*1,
IF($F4297="BAJA",$D4297*0.92,
IF($F4297="LIQUIDAR",_xlfn.XLOOKUP(A4297,Rotación!$A:$A,Rotación!$O:$O,0,0,-1),"")))),"")</f>
        <v>12880000</v>
      </c>
      <c r="H4297" s="13">
        <f>IFERROR(IF($F4297="ALTA",$D4297*1,
IF($F4297="MEDIA",$D4297*0.97,
IF($F4297="BAJA",$D4297*0.9,
IF($F4297="LIQUIDAR",_xlfn.XLOOKUP(A4297,Rotación!$A:$A,Rotación!$O:$O,0,0,-1),"")))),"")</f>
        <v>12600000</v>
      </c>
      <c r="I4297" s="13">
        <f>IFERROR(IF($F4297="ALTA",$D4297*0.97,
IF($F4297="MEDIA",$D4297*0.94,
IF($F4297="BAJA",$D4297*0.87,
IF($F4297="LIQUIDAR",_xlfn.XLOOKUP(A4297,Rotación!$A:$A,Rotación!$O:$O,0,0,-1),"")))),"")</f>
        <v>12180000</v>
      </c>
      <c r="J4297" s="13">
        <f>IFERROR(IF($F4297="ALTA",$D4297*0.94,
IF($F4297="MEDIA",$D4297*0.9,
IF($F4297="BAJA",$D4297*0.85,
IF($F4297="LIQUIDAR",_xlfn.XLOOKUP(A4297,Rotación!$A:$A,Rotación!$O:$O,0,0,-1),"")))),"")</f>
        <v>11900000</v>
      </c>
      <c r="K4297" s="13" t="str">
        <f>_xlfn.XLOOKUP(A4297,Rotación!$A:$A,Rotación!$P:$P,"",0,-1)</f>
        <v/>
      </c>
      <c r="L4297" s="25" t="e">
        <f t="shared" si="264"/>
        <v>#VALUE!</v>
      </c>
      <c r="M4297" s="26">
        <f t="shared" si="265"/>
        <v>0.7857142857142857</v>
      </c>
    </row>
    <row r="4298" spans="1:13" x14ac:dyDescent="0.3">
      <c r="A4298" t="s">
        <v>1304</v>
      </c>
      <c r="D4298">
        <v>15800000</v>
      </c>
      <c r="E4298">
        <v>11000000</v>
      </c>
      <c r="F4298" t="s">
        <v>5391</v>
      </c>
      <c r="G4298" s="13">
        <f>IFERROR(IF($F4298="ALTA",$D4298*1.03,
IF($F4298="MEDIA",$D4298*1,
IF($F4298="BAJA",$D4298*0.92,
IF($F4298="LIQUIDAR",_xlfn.XLOOKUP(A4298,Rotación!$A:$A,Rotación!$O:$O,0,0,-1),"")))),"")</f>
        <v>14536000</v>
      </c>
      <c r="H4298" s="13">
        <f>IFERROR(IF($F4298="ALTA",$D4298*1,
IF($F4298="MEDIA",$D4298*0.97,
IF($F4298="BAJA",$D4298*0.9,
IF($F4298="LIQUIDAR",_xlfn.XLOOKUP(A4298,Rotación!$A:$A,Rotación!$O:$O,0,0,-1),"")))),"")</f>
        <v>14220000</v>
      </c>
      <c r="I4298" s="13">
        <f>IFERROR(IF($F4298="ALTA",$D4298*0.97,
IF($F4298="MEDIA",$D4298*0.94,
IF($F4298="BAJA",$D4298*0.87,
IF($F4298="LIQUIDAR",_xlfn.XLOOKUP(A4298,Rotación!$A:$A,Rotación!$O:$O,0,0,-1),"")))),"")</f>
        <v>13746000</v>
      </c>
      <c r="J4298" s="13">
        <f>IFERROR(IF($F4298="ALTA",$D4298*0.94,
IF($F4298="MEDIA",$D4298*0.9,
IF($F4298="BAJA",$D4298*0.85,
IF($F4298="LIQUIDAR",_xlfn.XLOOKUP(A4298,Rotación!$A:$A,Rotación!$O:$O,0,0,-1),"")))),"")</f>
        <v>13430000</v>
      </c>
      <c r="K4298" s="13" t="str">
        <f>_xlfn.XLOOKUP(A4298,Rotación!$A:$A,Rotación!$P:$P,"",0,-1)</f>
        <v/>
      </c>
      <c r="L4298" s="25" t="e">
        <f t="shared" si="264"/>
        <v>#VALUE!</v>
      </c>
      <c r="M4298" s="26">
        <f t="shared" si="265"/>
        <v>0.69620253164556967</v>
      </c>
    </row>
    <row r="4299" spans="1:13" x14ac:dyDescent="0.3">
      <c r="A4299" t="s">
        <v>12995</v>
      </c>
      <c r="D4299">
        <v>26300000</v>
      </c>
      <c r="E4299">
        <v>21000000</v>
      </c>
      <c r="F4299" t="s">
        <v>5391</v>
      </c>
      <c r="G4299" s="13">
        <f>IFERROR(IF($F4299="ALTA",$D4299*1.03,
IF($F4299="MEDIA",$D4299*1,
IF($F4299="BAJA",$D4299*0.92,
IF($F4299="LIQUIDAR",_xlfn.XLOOKUP(A4299,Rotación!$A:$A,Rotación!$O:$O,0,0,-1),"")))),"")</f>
        <v>24196000</v>
      </c>
      <c r="H4299" s="13">
        <f>IFERROR(IF($F4299="ALTA",$D4299*1,
IF($F4299="MEDIA",$D4299*0.97,
IF($F4299="BAJA",$D4299*0.9,
IF($F4299="LIQUIDAR",_xlfn.XLOOKUP(A4299,Rotación!$A:$A,Rotación!$O:$O,0,0,-1),"")))),"")</f>
        <v>23670000</v>
      </c>
      <c r="I4299" s="13">
        <f>IFERROR(IF($F4299="ALTA",$D4299*0.97,
IF($F4299="MEDIA",$D4299*0.94,
IF($F4299="BAJA",$D4299*0.87,
IF($F4299="LIQUIDAR",_xlfn.XLOOKUP(A4299,Rotación!$A:$A,Rotación!$O:$O,0,0,-1),"")))),"")</f>
        <v>22881000</v>
      </c>
      <c r="J4299" s="13">
        <f>IFERROR(IF($F4299="ALTA",$D4299*0.94,
IF($F4299="MEDIA",$D4299*0.9,
IF($F4299="BAJA",$D4299*0.85,
IF($F4299="LIQUIDAR",_xlfn.XLOOKUP(A4299,Rotación!$A:$A,Rotación!$O:$O,0,0,-1),"")))),"")</f>
        <v>22355000</v>
      </c>
      <c r="K4299" s="13" t="str">
        <f>_xlfn.XLOOKUP(A4299,Rotación!$A:$A,Rotación!$P:$P,"",0,-1)</f>
        <v/>
      </c>
      <c r="L4299" s="25" t="e">
        <f t="shared" si="264"/>
        <v>#VALUE!</v>
      </c>
      <c r="M4299" s="26">
        <f t="shared" si="265"/>
        <v>0.79847908745247154</v>
      </c>
    </row>
    <row r="4300" spans="1:13" x14ac:dyDescent="0.3">
      <c r="A4300" t="s">
        <v>12896</v>
      </c>
      <c r="D4300">
        <v>12500000</v>
      </c>
      <c r="E4300">
        <v>10200000</v>
      </c>
      <c r="F4300" t="s">
        <v>5391</v>
      </c>
      <c r="G4300" s="13">
        <f>IFERROR(IF($F4300="ALTA",$D4300*1.03,
IF($F4300="MEDIA",$D4300*1,
IF($F4300="BAJA",$D4300*0.92,
IF($F4300="LIQUIDAR",_xlfn.XLOOKUP(A4300,Rotación!$A:$A,Rotación!$O:$O,0,0,-1),"")))),"")</f>
        <v>11500000</v>
      </c>
      <c r="H4300" s="13">
        <f>IFERROR(IF($F4300="ALTA",$D4300*1,
IF($F4300="MEDIA",$D4300*0.97,
IF($F4300="BAJA",$D4300*0.9,
IF($F4300="LIQUIDAR",_xlfn.XLOOKUP(A4300,Rotación!$A:$A,Rotación!$O:$O,0,0,-1),"")))),"")</f>
        <v>11250000</v>
      </c>
      <c r="I4300" s="13">
        <f>IFERROR(IF($F4300="ALTA",$D4300*0.97,
IF($F4300="MEDIA",$D4300*0.94,
IF($F4300="BAJA",$D4300*0.87,
IF($F4300="LIQUIDAR",_xlfn.XLOOKUP(A4300,Rotación!$A:$A,Rotación!$O:$O,0,0,-1),"")))),"")</f>
        <v>10875000</v>
      </c>
      <c r="J4300" s="13">
        <f>IFERROR(IF($F4300="ALTA",$D4300*0.94,
IF($F4300="MEDIA",$D4300*0.9,
IF($F4300="BAJA",$D4300*0.85,
IF($F4300="LIQUIDAR",_xlfn.XLOOKUP(A4300,Rotación!$A:$A,Rotación!$O:$O,0,0,-1),"")))),"")</f>
        <v>10625000</v>
      </c>
      <c r="K4300" s="13" t="str">
        <f>_xlfn.XLOOKUP(A4300,Rotación!$A:$A,Rotación!$P:$P,"",0,-1)</f>
        <v/>
      </c>
      <c r="L4300" s="25" t="e">
        <f t="shared" si="264"/>
        <v>#VALUE!</v>
      </c>
      <c r="M4300" s="26">
        <f t="shared" si="265"/>
        <v>0.81599999999999995</v>
      </c>
    </row>
    <row r="4301" spans="1:13" x14ac:dyDescent="0.3">
      <c r="A4301" t="s">
        <v>12899</v>
      </c>
      <c r="D4301">
        <v>10400000</v>
      </c>
      <c r="E4301">
        <v>8500000</v>
      </c>
      <c r="F4301" t="s">
        <v>5391</v>
      </c>
      <c r="G4301" s="13">
        <f>IFERROR(IF($F4301="ALTA",$D4301*1.03,
IF($F4301="MEDIA",$D4301*1,
IF($F4301="BAJA",$D4301*0.92,
IF($F4301="LIQUIDAR",_xlfn.XLOOKUP(A4301,Rotación!$A:$A,Rotación!$O:$O,0,0,-1),"")))),"")</f>
        <v>9568000</v>
      </c>
      <c r="H4301" s="13">
        <f>IFERROR(IF($F4301="ALTA",$D4301*1,
IF($F4301="MEDIA",$D4301*0.97,
IF($F4301="BAJA",$D4301*0.9,
IF($F4301="LIQUIDAR",_xlfn.XLOOKUP(A4301,Rotación!$A:$A,Rotación!$O:$O,0,0,-1),"")))),"")</f>
        <v>9360000</v>
      </c>
      <c r="I4301" s="13">
        <f>IFERROR(IF($F4301="ALTA",$D4301*0.97,
IF($F4301="MEDIA",$D4301*0.94,
IF($F4301="BAJA",$D4301*0.87,
IF($F4301="LIQUIDAR",_xlfn.XLOOKUP(A4301,Rotación!$A:$A,Rotación!$O:$O,0,0,-1),"")))),"")</f>
        <v>9048000</v>
      </c>
      <c r="J4301" s="13">
        <f>IFERROR(IF($F4301="ALTA",$D4301*0.94,
IF($F4301="MEDIA",$D4301*0.9,
IF($F4301="BAJA",$D4301*0.85,
IF($F4301="LIQUIDAR",_xlfn.XLOOKUP(A4301,Rotación!$A:$A,Rotación!$O:$O,0,0,-1),"")))),"")</f>
        <v>8840000</v>
      </c>
      <c r="K4301" s="13" t="str">
        <f>_xlfn.XLOOKUP(A4301,Rotación!$A:$A,Rotación!$P:$P,"",0,-1)</f>
        <v/>
      </c>
      <c r="L4301" s="25" t="e">
        <f t="shared" si="264"/>
        <v>#VALUE!</v>
      </c>
      <c r="M4301" s="26">
        <f t="shared" si="265"/>
        <v>0.81730769230769229</v>
      </c>
    </row>
    <row r="4302" spans="1:13" x14ac:dyDescent="0.3">
      <c r="A4302" t="s">
        <v>12857</v>
      </c>
      <c r="D4302">
        <v>10300000</v>
      </c>
      <c r="E4302">
        <v>8300000</v>
      </c>
      <c r="F4302" t="s">
        <v>5391</v>
      </c>
      <c r="G4302" s="13">
        <f>IFERROR(IF($F4302="ALTA",$D4302*1.03,
IF($F4302="MEDIA",$D4302*1,
IF($F4302="BAJA",$D4302*0.92,
IF($F4302="LIQUIDAR",_xlfn.XLOOKUP(A4302,Rotación!$A:$A,Rotación!$O:$O,0,0,-1),"")))),"")</f>
        <v>9476000</v>
      </c>
      <c r="H4302" s="13">
        <f>IFERROR(IF($F4302="ALTA",$D4302*1,
IF($F4302="MEDIA",$D4302*0.97,
IF($F4302="BAJA",$D4302*0.9,
IF($F4302="LIQUIDAR",_xlfn.XLOOKUP(A4302,Rotación!$A:$A,Rotación!$O:$O,0,0,-1),"")))),"")</f>
        <v>9270000</v>
      </c>
      <c r="I4302" s="13">
        <f>IFERROR(IF($F4302="ALTA",$D4302*0.97,
IF($F4302="MEDIA",$D4302*0.94,
IF($F4302="BAJA",$D4302*0.87,
IF($F4302="LIQUIDAR",_xlfn.XLOOKUP(A4302,Rotación!$A:$A,Rotación!$O:$O,0,0,-1),"")))),"")</f>
        <v>8961000</v>
      </c>
      <c r="J4302" s="13">
        <f>IFERROR(IF($F4302="ALTA",$D4302*0.94,
IF($F4302="MEDIA",$D4302*0.9,
IF($F4302="BAJA",$D4302*0.85,
IF($F4302="LIQUIDAR",_xlfn.XLOOKUP(A4302,Rotación!$A:$A,Rotación!$O:$O,0,0,-1),"")))),"")</f>
        <v>8755000</v>
      </c>
      <c r="K4302" s="13" t="str">
        <f>_xlfn.XLOOKUP(A4302,Rotación!$A:$A,Rotación!$P:$P,"",0,-1)</f>
        <v/>
      </c>
      <c r="L4302" s="25" t="e">
        <f t="shared" si="264"/>
        <v>#VALUE!</v>
      </c>
      <c r="M4302" s="26">
        <f t="shared" si="265"/>
        <v>0.80582524271844658</v>
      </c>
    </row>
    <row r="4303" spans="1:13" x14ac:dyDescent="0.3">
      <c r="A4303" t="s">
        <v>5121</v>
      </c>
      <c r="D4303">
        <v>16700000</v>
      </c>
      <c r="E4303">
        <v>12700000</v>
      </c>
      <c r="F4303" t="s">
        <v>5391</v>
      </c>
      <c r="G4303" s="13">
        <f>IFERROR(IF($F4303="ALTA",$D4303*1.03,
IF($F4303="MEDIA",$D4303*1,
IF($F4303="BAJA",$D4303*0.92,
IF($F4303="LIQUIDAR",_xlfn.XLOOKUP(A4303,Rotación!$A:$A,Rotación!$O:$O,0,0,-1),"")))),"")</f>
        <v>15364000</v>
      </c>
      <c r="H4303" s="13">
        <f>IFERROR(IF($F4303="ALTA",$D4303*1,
IF($F4303="MEDIA",$D4303*0.97,
IF($F4303="BAJA",$D4303*0.9,
IF($F4303="LIQUIDAR",_xlfn.XLOOKUP(A4303,Rotación!$A:$A,Rotación!$O:$O,0,0,-1),"")))),"")</f>
        <v>15030000</v>
      </c>
      <c r="I4303" s="13">
        <f>IFERROR(IF($F4303="ALTA",$D4303*0.97,
IF($F4303="MEDIA",$D4303*0.94,
IF($F4303="BAJA",$D4303*0.87,
IF($F4303="LIQUIDAR",_xlfn.XLOOKUP(A4303,Rotación!$A:$A,Rotación!$O:$O,0,0,-1),"")))),"")</f>
        <v>14529000</v>
      </c>
      <c r="J4303" s="13">
        <f>IFERROR(IF($F4303="ALTA",$D4303*0.94,
IF($F4303="MEDIA",$D4303*0.9,
IF($F4303="BAJA",$D4303*0.85,
IF($F4303="LIQUIDAR",_xlfn.XLOOKUP(A4303,Rotación!$A:$A,Rotación!$O:$O,0,0,-1),"")))),"")</f>
        <v>14195000</v>
      </c>
      <c r="K4303" s="13" t="str">
        <f>_xlfn.XLOOKUP(A4303,Rotación!$A:$A,Rotación!$P:$P,"",0,-1)</f>
        <v/>
      </c>
      <c r="L4303" s="25" t="e">
        <f t="shared" si="264"/>
        <v>#VALUE!</v>
      </c>
      <c r="M4303" s="26">
        <f t="shared" si="265"/>
        <v>0.76047904191616766</v>
      </c>
    </row>
    <row r="4304" spans="1:13" x14ac:dyDescent="0.3">
      <c r="A4304" t="s">
        <v>622</v>
      </c>
      <c r="D4304">
        <v>7830000</v>
      </c>
      <c r="E4304">
        <v>6600000</v>
      </c>
      <c r="F4304" t="s">
        <v>5391</v>
      </c>
      <c r="G4304" s="13">
        <f>IFERROR(IF($F4304="ALTA",$D4304*1.03,
IF($F4304="MEDIA",$D4304*1,
IF($F4304="BAJA",$D4304*0.92,
IF($F4304="LIQUIDAR",_xlfn.XLOOKUP(A4304,Rotación!$A:$A,Rotación!$O:$O,0,0,-1),"")))),"")</f>
        <v>7203600</v>
      </c>
      <c r="H4304" s="13">
        <f>IFERROR(IF($F4304="ALTA",$D4304*1,
IF($F4304="MEDIA",$D4304*0.97,
IF($F4304="BAJA",$D4304*0.9,
IF($F4304="LIQUIDAR",_xlfn.XLOOKUP(A4304,Rotación!$A:$A,Rotación!$O:$O,0,0,-1),"")))),"")</f>
        <v>7047000</v>
      </c>
      <c r="I4304" s="13">
        <f>IFERROR(IF($F4304="ALTA",$D4304*0.97,
IF($F4304="MEDIA",$D4304*0.94,
IF($F4304="BAJA",$D4304*0.87,
IF($F4304="LIQUIDAR",_xlfn.XLOOKUP(A4304,Rotación!$A:$A,Rotación!$O:$O,0,0,-1),"")))),"")</f>
        <v>6812100</v>
      </c>
      <c r="J4304" s="13">
        <f>IFERROR(IF($F4304="ALTA",$D4304*0.94,
IF($F4304="MEDIA",$D4304*0.9,
IF($F4304="BAJA",$D4304*0.85,
IF($F4304="LIQUIDAR",_xlfn.XLOOKUP(A4304,Rotación!$A:$A,Rotación!$O:$O,0,0,-1),"")))),"")</f>
        <v>6655500</v>
      </c>
      <c r="K4304" s="13">
        <f>_xlfn.XLOOKUP(A4304,Rotación!$A:$A,Rotación!$P:$P,"",0,-1)</f>
        <v>7990000</v>
      </c>
      <c r="L4304" s="25">
        <f t="shared" si="264"/>
        <v>160000</v>
      </c>
      <c r="M4304" s="26">
        <f t="shared" si="265"/>
        <v>0.84291187739463602</v>
      </c>
    </row>
    <row r="4305" spans="1:13" x14ac:dyDescent="0.3">
      <c r="A4305" t="s">
        <v>12981</v>
      </c>
      <c r="D4305">
        <v>15200000</v>
      </c>
      <c r="E4305">
        <v>11500000</v>
      </c>
      <c r="F4305" t="s">
        <v>5391</v>
      </c>
      <c r="G4305" s="13">
        <f>IFERROR(IF($F4305="ALTA",$D4305*1.03,
IF($F4305="MEDIA",$D4305*1,
IF($F4305="BAJA",$D4305*0.92,
IF($F4305="LIQUIDAR",_xlfn.XLOOKUP(A4305,Rotación!$A:$A,Rotación!$O:$O,0,0,-1),"")))),"")</f>
        <v>13984000</v>
      </c>
      <c r="H4305" s="13">
        <f>IFERROR(IF($F4305="ALTA",$D4305*1,
IF($F4305="MEDIA",$D4305*0.97,
IF($F4305="BAJA",$D4305*0.9,
IF($F4305="LIQUIDAR",_xlfn.XLOOKUP(A4305,Rotación!$A:$A,Rotación!$O:$O,0,0,-1),"")))),"")</f>
        <v>13680000</v>
      </c>
      <c r="I4305" s="13">
        <f>IFERROR(IF($F4305="ALTA",$D4305*0.97,
IF($F4305="MEDIA",$D4305*0.94,
IF($F4305="BAJA",$D4305*0.87,
IF($F4305="LIQUIDAR",_xlfn.XLOOKUP(A4305,Rotación!$A:$A,Rotación!$O:$O,0,0,-1),"")))),"")</f>
        <v>13224000</v>
      </c>
      <c r="J4305" s="13">
        <f>IFERROR(IF($F4305="ALTA",$D4305*0.94,
IF($F4305="MEDIA",$D4305*0.9,
IF($F4305="BAJA",$D4305*0.85,
IF($F4305="LIQUIDAR",_xlfn.XLOOKUP(A4305,Rotación!$A:$A,Rotación!$O:$O,0,0,-1),"")))),"")</f>
        <v>12920000</v>
      </c>
      <c r="K4305" s="13" t="str">
        <f>_xlfn.XLOOKUP(A4305,Rotación!$A:$A,Rotación!$P:$P,"",0,-1)</f>
        <v/>
      </c>
      <c r="L4305" s="25" t="e">
        <f t="shared" si="264"/>
        <v>#VALUE!</v>
      </c>
      <c r="M4305" s="26">
        <f t="shared" si="265"/>
        <v>0.75657894736842102</v>
      </c>
    </row>
    <row r="4306" spans="1:13" x14ac:dyDescent="0.3">
      <c r="A4306" t="s">
        <v>1304</v>
      </c>
      <c r="D4306">
        <v>15800000</v>
      </c>
      <c r="E4306">
        <v>11800000</v>
      </c>
      <c r="F4306" t="s">
        <v>5391</v>
      </c>
      <c r="G4306" s="13">
        <f>IFERROR(IF($F4306="ALTA",$D4306*1.03,
IF($F4306="MEDIA",$D4306*1,
IF($F4306="BAJA",$D4306*0.92,
IF($F4306="LIQUIDAR",_xlfn.XLOOKUP(A4306,Rotación!$A:$A,Rotación!$O:$O,0,0,-1),"")))),"")</f>
        <v>14536000</v>
      </c>
      <c r="H4306" s="13">
        <f>IFERROR(IF($F4306="ALTA",$D4306*1,
IF($F4306="MEDIA",$D4306*0.97,
IF($F4306="BAJA",$D4306*0.9,
IF($F4306="LIQUIDAR",_xlfn.XLOOKUP(A4306,Rotación!$A:$A,Rotación!$O:$O,0,0,-1),"")))),"")</f>
        <v>14220000</v>
      </c>
      <c r="I4306" s="13">
        <f>IFERROR(IF($F4306="ALTA",$D4306*0.97,
IF($F4306="MEDIA",$D4306*0.94,
IF($F4306="BAJA",$D4306*0.87,
IF($F4306="LIQUIDAR",_xlfn.XLOOKUP(A4306,Rotación!$A:$A,Rotación!$O:$O,0,0,-1),"")))),"")</f>
        <v>13746000</v>
      </c>
      <c r="J4306" s="13">
        <f>IFERROR(IF($F4306="ALTA",$D4306*0.94,
IF($F4306="MEDIA",$D4306*0.9,
IF($F4306="BAJA",$D4306*0.85,
IF($F4306="LIQUIDAR",_xlfn.XLOOKUP(A4306,Rotación!$A:$A,Rotación!$O:$O,0,0,-1),"")))),"")</f>
        <v>13430000</v>
      </c>
      <c r="K4306" s="13" t="str">
        <f>_xlfn.XLOOKUP(A4306,Rotación!$A:$A,Rotación!$P:$P,"",0,-1)</f>
        <v/>
      </c>
      <c r="L4306" s="25" t="e">
        <f t="shared" si="264"/>
        <v>#VALUE!</v>
      </c>
      <c r="M4306" s="26">
        <f t="shared" si="265"/>
        <v>0.74683544303797467</v>
      </c>
    </row>
    <row r="4307" spans="1:13" x14ac:dyDescent="0.3">
      <c r="A4307" t="s">
        <v>12642</v>
      </c>
      <c r="D4307">
        <v>15800000</v>
      </c>
      <c r="E4307">
        <v>7100000</v>
      </c>
      <c r="F4307" t="s">
        <v>5391</v>
      </c>
      <c r="G4307" s="13">
        <f>IFERROR(IF($F4307="ALTA",$D4307*1.03,
IF($F4307="MEDIA",$D4307*1,
IF($F4307="BAJA",$D4307*0.92,
IF($F4307="LIQUIDAR",_xlfn.XLOOKUP(A4307,Rotación!$A:$A,Rotación!$O:$O,0,0,-1),"")))),"")</f>
        <v>14536000</v>
      </c>
      <c r="H4307" s="13">
        <f>IFERROR(IF($F4307="ALTA",$D4307*1,
IF($F4307="MEDIA",$D4307*0.97,
IF($F4307="BAJA",$D4307*0.9,
IF($F4307="LIQUIDAR",_xlfn.XLOOKUP(A4307,Rotación!$A:$A,Rotación!$O:$O,0,0,-1),"")))),"")</f>
        <v>14220000</v>
      </c>
      <c r="I4307" s="13">
        <f>IFERROR(IF($F4307="ALTA",$D4307*0.97,
IF($F4307="MEDIA",$D4307*0.94,
IF($F4307="BAJA",$D4307*0.87,
IF($F4307="LIQUIDAR",_xlfn.XLOOKUP(A4307,Rotación!$A:$A,Rotación!$O:$O,0,0,-1),"")))),"")</f>
        <v>13746000</v>
      </c>
      <c r="J4307" s="13">
        <f>IFERROR(IF($F4307="ALTA",$D4307*0.94,
IF($F4307="MEDIA",$D4307*0.9,
IF($F4307="BAJA",$D4307*0.85,
IF($F4307="LIQUIDAR",_xlfn.XLOOKUP(A4307,Rotación!$A:$A,Rotación!$O:$O,0,0,-1),"")))),"")</f>
        <v>13430000</v>
      </c>
      <c r="K4307" s="13" t="str">
        <f>_xlfn.XLOOKUP(A4307,Rotación!$A:$A,Rotación!$P:$P,"",0,-1)</f>
        <v/>
      </c>
      <c r="L4307" s="25" t="e">
        <f t="shared" si="264"/>
        <v>#VALUE!</v>
      </c>
      <c r="M4307" s="26">
        <f t="shared" si="265"/>
        <v>0.44936708860759494</v>
      </c>
    </row>
    <row r="4308" spans="1:13" x14ac:dyDescent="0.3">
      <c r="A4308" t="s">
        <v>12910</v>
      </c>
      <c r="D4308">
        <v>26300000</v>
      </c>
      <c r="E4308">
        <v>20500000</v>
      </c>
      <c r="F4308" t="s">
        <v>5391</v>
      </c>
      <c r="G4308" s="13">
        <f>IFERROR(IF($F4308="ALTA",$D4308*1.03,
IF($F4308="MEDIA",$D4308*1,
IF($F4308="BAJA",$D4308*0.92,
IF($F4308="LIQUIDAR",_xlfn.XLOOKUP(A4308,Rotación!$A:$A,Rotación!$O:$O,0,0,-1),"")))),"")</f>
        <v>24196000</v>
      </c>
      <c r="H4308" s="13">
        <f>IFERROR(IF($F4308="ALTA",$D4308*1,
IF($F4308="MEDIA",$D4308*0.97,
IF($F4308="BAJA",$D4308*0.9,
IF($F4308="LIQUIDAR",_xlfn.XLOOKUP(A4308,Rotación!$A:$A,Rotación!$O:$O,0,0,-1),"")))),"")</f>
        <v>23670000</v>
      </c>
      <c r="I4308" s="13">
        <f>IFERROR(IF($F4308="ALTA",$D4308*0.97,
IF($F4308="MEDIA",$D4308*0.94,
IF($F4308="BAJA",$D4308*0.87,
IF($F4308="LIQUIDAR",_xlfn.XLOOKUP(A4308,Rotación!$A:$A,Rotación!$O:$O,0,0,-1),"")))),"")</f>
        <v>22881000</v>
      </c>
      <c r="J4308" s="13">
        <f>IFERROR(IF($F4308="ALTA",$D4308*0.94,
IF($F4308="MEDIA",$D4308*0.9,
IF($F4308="BAJA",$D4308*0.85,
IF($F4308="LIQUIDAR",_xlfn.XLOOKUP(A4308,Rotación!$A:$A,Rotación!$O:$O,0,0,-1),"")))),"")</f>
        <v>22355000</v>
      </c>
      <c r="K4308" s="13" t="str">
        <f>_xlfn.XLOOKUP(A4308,Rotación!$A:$A,Rotación!$P:$P,"",0,-1)</f>
        <v/>
      </c>
      <c r="L4308" s="25" t="e">
        <f t="shared" si="264"/>
        <v>#VALUE!</v>
      </c>
      <c r="M4308" s="26">
        <f t="shared" si="265"/>
        <v>0.77946768060836502</v>
      </c>
    </row>
    <row r="4309" spans="1:13" x14ac:dyDescent="0.3">
      <c r="A4309" t="s">
        <v>12851</v>
      </c>
      <c r="D4309">
        <v>12500000</v>
      </c>
      <c r="E4309">
        <v>10000000</v>
      </c>
      <c r="F4309" t="s">
        <v>5391</v>
      </c>
      <c r="G4309" s="13">
        <f>IFERROR(IF($F4309="ALTA",$D4309*1.03,
IF($F4309="MEDIA",$D4309*1,
IF($F4309="BAJA",$D4309*0.92,
IF($F4309="LIQUIDAR",_xlfn.XLOOKUP(A4309,Rotación!$A:$A,Rotación!$O:$O,0,0,-1),"")))),"")</f>
        <v>11500000</v>
      </c>
      <c r="H4309" s="13">
        <f>IFERROR(IF($F4309="ALTA",$D4309*1,
IF($F4309="MEDIA",$D4309*0.97,
IF($F4309="BAJA",$D4309*0.9,
IF($F4309="LIQUIDAR",_xlfn.XLOOKUP(A4309,Rotación!$A:$A,Rotación!$O:$O,0,0,-1),"")))),"")</f>
        <v>11250000</v>
      </c>
      <c r="I4309" s="13">
        <f>IFERROR(IF($F4309="ALTA",$D4309*0.97,
IF($F4309="MEDIA",$D4309*0.94,
IF($F4309="BAJA",$D4309*0.87,
IF($F4309="LIQUIDAR",_xlfn.XLOOKUP(A4309,Rotación!$A:$A,Rotación!$O:$O,0,0,-1),"")))),"")</f>
        <v>10875000</v>
      </c>
      <c r="J4309" s="13">
        <f>IFERROR(IF($F4309="ALTA",$D4309*0.94,
IF($F4309="MEDIA",$D4309*0.9,
IF($F4309="BAJA",$D4309*0.85,
IF($F4309="LIQUIDAR",_xlfn.XLOOKUP(A4309,Rotación!$A:$A,Rotación!$O:$O,0,0,-1),"")))),"")</f>
        <v>10625000</v>
      </c>
      <c r="K4309" s="13" t="str">
        <f>_xlfn.XLOOKUP(A4309,Rotación!$A:$A,Rotación!$P:$P,"",0,-1)</f>
        <v/>
      </c>
      <c r="L4309" s="25" t="e">
        <f t="shared" si="264"/>
        <v>#VALUE!</v>
      </c>
      <c r="M4309" s="26">
        <f t="shared" si="265"/>
        <v>0.8</v>
      </c>
    </row>
    <row r="4310" spans="1:13" x14ac:dyDescent="0.3">
      <c r="A4310" t="s">
        <v>11636</v>
      </c>
      <c r="D4310">
        <v>16600000</v>
      </c>
      <c r="E4310">
        <v>12200000</v>
      </c>
      <c r="F4310" t="s">
        <v>5391</v>
      </c>
      <c r="G4310" s="13">
        <f>IFERROR(IF($F4310="ALTA",$D4310*1.03,
IF($F4310="MEDIA",$D4310*1,
IF($F4310="BAJA",$D4310*0.92,
IF($F4310="LIQUIDAR",_xlfn.XLOOKUP(A4310,Rotación!$A:$A,Rotación!$O:$O,0,0,-1),"")))),"")</f>
        <v>15272000</v>
      </c>
      <c r="H4310" s="13">
        <f>IFERROR(IF($F4310="ALTA",$D4310*1,
IF($F4310="MEDIA",$D4310*0.97,
IF($F4310="BAJA",$D4310*0.9,
IF($F4310="LIQUIDAR",_xlfn.XLOOKUP(A4310,Rotación!$A:$A,Rotación!$O:$O,0,0,-1),"")))),"")</f>
        <v>14940000</v>
      </c>
      <c r="I4310" s="13">
        <f>IFERROR(IF($F4310="ALTA",$D4310*0.97,
IF($F4310="MEDIA",$D4310*0.94,
IF($F4310="BAJA",$D4310*0.87,
IF($F4310="LIQUIDAR",_xlfn.XLOOKUP(A4310,Rotación!$A:$A,Rotación!$O:$O,0,0,-1),"")))),"")</f>
        <v>14442000</v>
      </c>
      <c r="J4310" s="13">
        <f>IFERROR(IF($F4310="ALTA",$D4310*0.94,
IF($F4310="MEDIA",$D4310*0.9,
IF($F4310="BAJA",$D4310*0.85,
IF($F4310="LIQUIDAR",_xlfn.XLOOKUP(A4310,Rotación!$A:$A,Rotación!$O:$O,0,0,-1),"")))),"")</f>
        <v>14110000</v>
      </c>
      <c r="K4310" s="13">
        <f>_xlfn.XLOOKUP(A4310,Rotación!$A:$A,Rotación!$P:$P,"",0,-1)</f>
        <v>14590000</v>
      </c>
      <c r="L4310" s="25">
        <f t="shared" si="264"/>
        <v>-2010000</v>
      </c>
      <c r="M4310" s="26">
        <f t="shared" si="265"/>
        <v>0.73493975903614461</v>
      </c>
    </row>
    <row r="4311" spans="1:13" x14ac:dyDescent="0.3">
      <c r="A4311" t="s">
        <v>9130</v>
      </c>
      <c r="D4311">
        <v>11000000</v>
      </c>
      <c r="E4311">
        <v>9000000</v>
      </c>
      <c r="F4311" t="s">
        <v>5391</v>
      </c>
      <c r="G4311" s="13">
        <f>IFERROR(IF($F4311="ALTA",$D4311*1.03,
IF($F4311="MEDIA",$D4311*1,
IF($F4311="BAJA",$D4311*0.92,
IF($F4311="LIQUIDAR",_xlfn.XLOOKUP(A4311,Rotación!$A:$A,Rotación!$O:$O,0,0,-1),"")))),"")</f>
        <v>10120000</v>
      </c>
      <c r="H4311" s="13">
        <f>IFERROR(IF($F4311="ALTA",$D4311*1,
IF($F4311="MEDIA",$D4311*0.97,
IF($F4311="BAJA",$D4311*0.9,
IF($F4311="LIQUIDAR",_xlfn.XLOOKUP(A4311,Rotación!$A:$A,Rotación!$O:$O,0,0,-1),"")))),"")</f>
        <v>9900000</v>
      </c>
      <c r="I4311" s="13">
        <f>IFERROR(IF($F4311="ALTA",$D4311*0.97,
IF($F4311="MEDIA",$D4311*0.94,
IF($F4311="BAJA",$D4311*0.87,
IF($F4311="LIQUIDAR",_xlfn.XLOOKUP(A4311,Rotación!$A:$A,Rotación!$O:$O,0,0,-1),"")))),"")</f>
        <v>9570000</v>
      </c>
      <c r="J4311" s="13">
        <f>IFERROR(IF($F4311="ALTA",$D4311*0.94,
IF($F4311="MEDIA",$D4311*0.9,
IF($F4311="BAJA",$D4311*0.85,
IF($F4311="LIQUIDAR",_xlfn.XLOOKUP(A4311,Rotación!$A:$A,Rotación!$O:$O,0,0,-1),"")))),"")</f>
        <v>9350000</v>
      </c>
      <c r="K4311" s="13" t="str">
        <f>_xlfn.XLOOKUP(A4311,Rotación!$A:$A,Rotación!$P:$P,"",0,-1)</f>
        <v/>
      </c>
      <c r="L4311" s="25" t="e">
        <f t="shared" si="264"/>
        <v>#VALUE!</v>
      </c>
      <c r="M4311" s="26">
        <f t="shared" si="265"/>
        <v>0.81818181818181823</v>
      </c>
    </row>
    <row r="4312" spans="1:13" x14ac:dyDescent="0.3">
      <c r="A4312" t="s">
        <v>12804</v>
      </c>
      <c r="D4312">
        <v>17900000</v>
      </c>
      <c r="E4312">
        <v>14000000</v>
      </c>
      <c r="F4312" t="s">
        <v>5391</v>
      </c>
      <c r="G4312" s="13">
        <f>IFERROR(IF($F4312="ALTA",$D4312*1.03,
IF($F4312="MEDIA",$D4312*1,
IF($F4312="BAJA",$D4312*0.92,
IF($F4312="LIQUIDAR",_xlfn.XLOOKUP(A4312,Rotación!$A:$A,Rotación!$O:$O,0,0,-1),"")))),"")</f>
        <v>16468000</v>
      </c>
      <c r="H4312" s="13">
        <f>IFERROR(IF($F4312="ALTA",$D4312*1,
IF($F4312="MEDIA",$D4312*0.97,
IF($F4312="BAJA",$D4312*0.9,
IF($F4312="LIQUIDAR",_xlfn.XLOOKUP(A4312,Rotación!$A:$A,Rotación!$O:$O,0,0,-1),"")))),"")</f>
        <v>16110000</v>
      </c>
      <c r="I4312" s="13">
        <f>IFERROR(IF($F4312="ALTA",$D4312*0.97,
IF($F4312="MEDIA",$D4312*0.94,
IF($F4312="BAJA",$D4312*0.87,
IF($F4312="LIQUIDAR",_xlfn.XLOOKUP(A4312,Rotación!$A:$A,Rotación!$O:$O,0,0,-1),"")))),"")</f>
        <v>15573000</v>
      </c>
      <c r="J4312" s="13">
        <f>IFERROR(IF($F4312="ALTA",$D4312*0.94,
IF($F4312="MEDIA",$D4312*0.9,
IF($F4312="BAJA",$D4312*0.85,
IF($F4312="LIQUIDAR",_xlfn.XLOOKUP(A4312,Rotación!$A:$A,Rotación!$O:$O,0,0,-1),"")))),"")</f>
        <v>15215000</v>
      </c>
      <c r="K4312" s="13" t="str">
        <f>_xlfn.XLOOKUP(A4312,Rotación!$A:$A,Rotación!$P:$P,"",0,-1)</f>
        <v/>
      </c>
      <c r="L4312" s="25" t="e">
        <f t="shared" si="264"/>
        <v>#VALUE!</v>
      </c>
      <c r="M4312" s="26">
        <f t="shared" si="265"/>
        <v>0.78212290502793291</v>
      </c>
    </row>
    <row r="4313" spans="1:13" x14ac:dyDescent="0.3">
      <c r="A4313" t="s">
        <v>12811</v>
      </c>
      <c r="D4313">
        <v>11300000</v>
      </c>
      <c r="E4313">
        <v>9200000</v>
      </c>
      <c r="F4313" t="s">
        <v>5391</v>
      </c>
      <c r="G4313" s="13">
        <f>IFERROR(IF($F4313="ALTA",$D4313*1.03,
IF($F4313="MEDIA",$D4313*1,
IF($F4313="BAJA",$D4313*0.92,
IF($F4313="LIQUIDAR",_xlfn.XLOOKUP(A4313,Rotación!$A:$A,Rotación!$O:$O,0,0,-1),"")))),"")</f>
        <v>10396000</v>
      </c>
      <c r="H4313" s="13">
        <f>IFERROR(IF($F4313="ALTA",$D4313*1,
IF($F4313="MEDIA",$D4313*0.97,
IF($F4313="BAJA",$D4313*0.9,
IF($F4313="LIQUIDAR",_xlfn.XLOOKUP(A4313,Rotación!$A:$A,Rotación!$O:$O,0,0,-1),"")))),"")</f>
        <v>10170000</v>
      </c>
      <c r="I4313" s="13">
        <f>IFERROR(IF($F4313="ALTA",$D4313*0.97,
IF($F4313="MEDIA",$D4313*0.94,
IF($F4313="BAJA",$D4313*0.87,
IF($F4313="LIQUIDAR",_xlfn.XLOOKUP(A4313,Rotación!$A:$A,Rotación!$O:$O,0,0,-1),"")))),"")</f>
        <v>9831000</v>
      </c>
      <c r="J4313" s="13">
        <f>IFERROR(IF($F4313="ALTA",$D4313*0.94,
IF($F4313="MEDIA",$D4313*0.9,
IF($F4313="BAJA",$D4313*0.85,
IF($F4313="LIQUIDAR",_xlfn.XLOOKUP(A4313,Rotación!$A:$A,Rotación!$O:$O,0,0,-1),"")))),"")</f>
        <v>9605000</v>
      </c>
      <c r="K4313" s="13" t="str">
        <f>_xlfn.XLOOKUP(A4313,Rotación!$A:$A,Rotación!$P:$P,"",0,-1)</f>
        <v/>
      </c>
      <c r="L4313" s="25" t="e">
        <f t="shared" si="264"/>
        <v>#VALUE!</v>
      </c>
      <c r="M4313" s="26">
        <f t="shared" si="265"/>
        <v>0.81415929203539827</v>
      </c>
    </row>
    <row r="4314" spans="1:13" x14ac:dyDescent="0.3">
      <c r="A4314" t="s">
        <v>12953</v>
      </c>
      <c r="D4314">
        <v>9100000</v>
      </c>
      <c r="E4314">
        <v>6800000</v>
      </c>
      <c r="F4314" t="s">
        <v>5390</v>
      </c>
      <c r="G4314" s="13">
        <f>IFERROR(IF($F4314="ALTA",$D4314*1.03,
IF($F4314="MEDIA",$D4314*1,
IF($F4314="BAJA",$D4314*0.92,
IF($F4314="LIQUIDAR",_xlfn.XLOOKUP(A4314,Rotación!$A:$A,Rotación!$O:$O,0,0,-1),"")))),"")</f>
        <v>9373000</v>
      </c>
      <c r="H4314" s="13">
        <f>IFERROR(IF($F4314="ALTA",$D4314*1,
IF($F4314="MEDIA",$D4314*0.97,
IF($F4314="BAJA",$D4314*0.9,
IF($F4314="LIQUIDAR",_xlfn.XLOOKUP(A4314,Rotación!$A:$A,Rotación!$O:$O,0,0,-1),"")))),"")</f>
        <v>9100000</v>
      </c>
      <c r="I4314" s="13">
        <f>IFERROR(IF($F4314="ALTA",$D4314*0.97,
IF($F4314="MEDIA",$D4314*0.94,
IF($F4314="BAJA",$D4314*0.87,
IF($F4314="LIQUIDAR",_xlfn.XLOOKUP(A4314,Rotación!$A:$A,Rotación!$O:$O,0,0,-1),"")))),"")</f>
        <v>8827000</v>
      </c>
      <c r="J4314" s="13">
        <f>IFERROR(IF($F4314="ALTA",$D4314*0.94,
IF($F4314="MEDIA",$D4314*0.9,
IF($F4314="BAJA",$D4314*0.85,
IF($F4314="LIQUIDAR",_xlfn.XLOOKUP(A4314,Rotación!$A:$A,Rotación!$O:$O,0,0,-1),"")))),"")</f>
        <v>8554000</v>
      </c>
      <c r="K4314" s="13" t="str">
        <f>_xlfn.XLOOKUP(A4314,Rotación!$A:$A,Rotación!$P:$P,"",0,-1)</f>
        <v/>
      </c>
      <c r="L4314" s="25" t="e">
        <f t="shared" si="264"/>
        <v>#VALUE!</v>
      </c>
      <c r="M4314" s="26">
        <f t="shared" si="265"/>
        <v>0.74725274725274726</v>
      </c>
    </row>
    <row r="4315" spans="1:13" x14ac:dyDescent="0.3">
      <c r="A4315" t="s">
        <v>12981</v>
      </c>
      <c r="D4315">
        <v>9100000</v>
      </c>
      <c r="E4315">
        <v>12000000</v>
      </c>
      <c r="F4315" t="s">
        <v>5390</v>
      </c>
      <c r="G4315" s="13">
        <f>IFERROR(IF($F4315="ALTA",$D4315*1.03,
IF($F4315="MEDIA",$D4315*1,
IF($F4315="BAJA",$D4315*0.92,
IF($F4315="LIQUIDAR",_xlfn.XLOOKUP(A4315,Rotación!$A:$A,Rotación!$O:$O,0,0,-1),"")))),"")</f>
        <v>9373000</v>
      </c>
      <c r="H4315" s="13">
        <f>IFERROR(IF($F4315="ALTA",$D4315*1,
IF($F4315="MEDIA",$D4315*0.97,
IF($F4315="BAJA",$D4315*0.9,
IF($F4315="LIQUIDAR",_xlfn.XLOOKUP(A4315,Rotación!$A:$A,Rotación!$O:$O,0,0,-1),"")))),"")</f>
        <v>9100000</v>
      </c>
      <c r="I4315" s="13">
        <f>IFERROR(IF($F4315="ALTA",$D4315*0.97,
IF($F4315="MEDIA",$D4315*0.94,
IF($F4315="BAJA",$D4315*0.87,
IF($F4315="LIQUIDAR",_xlfn.XLOOKUP(A4315,Rotación!$A:$A,Rotación!$O:$O,0,0,-1),"")))),"")</f>
        <v>8827000</v>
      </c>
      <c r="J4315" s="13">
        <f>IFERROR(IF($F4315="ALTA",$D4315*0.94,
IF($F4315="MEDIA",$D4315*0.9,
IF($F4315="BAJA",$D4315*0.85,
IF($F4315="LIQUIDAR",_xlfn.XLOOKUP(A4315,Rotación!$A:$A,Rotación!$O:$O,0,0,-1),"")))),"")</f>
        <v>8554000</v>
      </c>
      <c r="K4315" s="13" t="str">
        <f>_xlfn.XLOOKUP(A4315,Rotación!$A:$A,Rotación!$P:$P,"",0,-1)</f>
        <v/>
      </c>
      <c r="L4315" s="25" t="e">
        <f t="shared" si="264"/>
        <v>#VALUE!</v>
      </c>
      <c r="M4315" s="26">
        <f t="shared" si="265"/>
        <v>1.3186813186813187</v>
      </c>
    </row>
    <row r="4316" spans="1:13" x14ac:dyDescent="0.3">
      <c r="A4316" t="s">
        <v>12933</v>
      </c>
      <c r="D4316">
        <v>13800000</v>
      </c>
      <c r="E4316">
        <v>11000000</v>
      </c>
      <c r="F4316" t="s">
        <v>5390</v>
      </c>
      <c r="G4316" s="13">
        <f>IFERROR(IF($F4316="ALTA",$D4316*1.03,
IF($F4316="MEDIA",$D4316*1,
IF($F4316="BAJA",$D4316*0.92,
IF($F4316="LIQUIDAR",_xlfn.XLOOKUP(A4316,Rotación!$A:$A,Rotación!$O:$O,0,0,-1),"")))),"")</f>
        <v>14214000</v>
      </c>
      <c r="H4316" s="13">
        <f>IFERROR(IF($F4316="ALTA",$D4316*1,
IF($F4316="MEDIA",$D4316*0.97,
IF($F4316="BAJA",$D4316*0.9,
IF($F4316="LIQUIDAR",_xlfn.XLOOKUP(A4316,Rotación!$A:$A,Rotación!$O:$O,0,0,-1),"")))),"")</f>
        <v>13800000</v>
      </c>
      <c r="I4316" s="13">
        <f>IFERROR(IF($F4316="ALTA",$D4316*0.97,
IF($F4316="MEDIA",$D4316*0.94,
IF($F4316="BAJA",$D4316*0.87,
IF($F4316="LIQUIDAR",_xlfn.XLOOKUP(A4316,Rotación!$A:$A,Rotación!$O:$O,0,0,-1),"")))),"")</f>
        <v>13386000</v>
      </c>
      <c r="J4316" s="13">
        <f>IFERROR(IF($F4316="ALTA",$D4316*0.94,
IF($F4316="MEDIA",$D4316*0.9,
IF($F4316="BAJA",$D4316*0.85,
IF($F4316="LIQUIDAR",_xlfn.XLOOKUP(A4316,Rotación!$A:$A,Rotación!$O:$O,0,0,-1),"")))),"")</f>
        <v>12972000</v>
      </c>
      <c r="K4316" s="13" t="str">
        <f>_xlfn.XLOOKUP(A4316,Rotación!$A:$A,Rotación!$P:$P,"",0,-1)</f>
        <v/>
      </c>
      <c r="L4316" s="25" t="e">
        <f t="shared" si="264"/>
        <v>#VALUE!</v>
      </c>
      <c r="M4316" s="26">
        <f t="shared" si="265"/>
        <v>0.79710144927536231</v>
      </c>
    </row>
    <row r="4317" spans="1:13" x14ac:dyDescent="0.3">
      <c r="A4317" t="s">
        <v>12832</v>
      </c>
      <c r="D4317">
        <v>10800000</v>
      </c>
      <c r="E4317">
        <v>8100000</v>
      </c>
      <c r="F4317" t="s">
        <v>5390</v>
      </c>
      <c r="G4317" s="13">
        <f>IFERROR(IF($F4317="ALTA",$D4317*1.03,
IF($F4317="MEDIA",$D4317*1,
IF($F4317="BAJA",$D4317*0.92,
IF($F4317="LIQUIDAR",_xlfn.XLOOKUP(A4317,Rotación!$A:$A,Rotación!$O:$O,0,0,-1),"")))),"")</f>
        <v>11124000</v>
      </c>
      <c r="H4317" s="13">
        <f>IFERROR(IF($F4317="ALTA",$D4317*1,
IF($F4317="MEDIA",$D4317*0.97,
IF($F4317="BAJA",$D4317*0.9,
IF($F4317="LIQUIDAR",_xlfn.XLOOKUP(A4317,Rotación!$A:$A,Rotación!$O:$O,0,0,-1),"")))),"")</f>
        <v>10800000</v>
      </c>
      <c r="I4317" s="13">
        <f>IFERROR(IF($F4317="ALTA",$D4317*0.97,
IF($F4317="MEDIA",$D4317*0.94,
IF($F4317="BAJA",$D4317*0.87,
IF($F4317="LIQUIDAR",_xlfn.XLOOKUP(A4317,Rotación!$A:$A,Rotación!$O:$O,0,0,-1),"")))),"")</f>
        <v>10476000</v>
      </c>
      <c r="J4317" s="13">
        <f>IFERROR(IF($F4317="ALTA",$D4317*0.94,
IF($F4317="MEDIA",$D4317*0.9,
IF($F4317="BAJA",$D4317*0.85,
IF($F4317="LIQUIDAR",_xlfn.XLOOKUP(A4317,Rotación!$A:$A,Rotación!$O:$O,0,0,-1),"")))),"")</f>
        <v>10152000</v>
      </c>
      <c r="K4317" s="13" t="str">
        <f>_xlfn.XLOOKUP(A4317,Rotación!$A:$A,Rotación!$P:$P,"",0,-1)</f>
        <v/>
      </c>
      <c r="L4317" s="25" t="e">
        <f t="shared" si="264"/>
        <v>#VALUE!</v>
      </c>
      <c r="M4317" s="26">
        <f t="shared" si="265"/>
        <v>0.75</v>
      </c>
    </row>
    <row r="4318" spans="1:13" x14ac:dyDescent="0.3">
      <c r="A4318" t="s">
        <v>12997</v>
      </c>
      <c r="D4318">
        <v>42900000</v>
      </c>
      <c r="E4318">
        <v>34000000</v>
      </c>
      <c r="F4318" t="s">
        <v>5391</v>
      </c>
      <c r="G4318" s="13">
        <f>IFERROR(IF($F4318="ALTA",$D4318*1.03,
IF($F4318="MEDIA",$D4318*1,
IF($F4318="BAJA",$D4318*0.92,
IF($F4318="LIQUIDAR",_xlfn.XLOOKUP(A4318,Rotación!$A:$A,Rotación!$O:$O,0,0,-1),"")))),"")</f>
        <v>39468000</v>
      </c>
      <c r="H4318" s="13">
        <f>IFERROR(IF($F4318="ALTA",$D4318*1,
IF($F4318="MEDIA",$D4318*0.97,
IF($F4318="BAJA",$D4318*0.9,
IF($F4318="LIQUIDAR",_xlfn.XLOOKUP(A4318,Rotación!$A:$A,Rotación!$O:$O,0,0,-1),"")))),"")</f>
        <v>38610000</v>
      </c>
      <c r="I4318" s="13">
        <f>IFERROR(IF($F4318="ALTA",$D4318*0.97,
IF($F4318="MEDIA",$D4318*0.94,
IF($F4318="BAJA",$D4318*0.87,
IF($F4318="LIQUIDAR",_xlfn.XLOOKUP(A4318,Rotación!$A:$A,Rotación!$O:$O,0,0,-1),"")))),"")</f>
        <v>37323000</v>
      </c>
      <c r="J4318" s="13">
        <f>IFERROR(IF($F4318="ALTA",$D4318*0.94,
IF($F4318="MEDIA",$D4318*0.9,
IF($F4318="BAJA",$D4318*0.85,
IF($F4318="LIQUIDAR",_xlfn.XLOOKUP(A4318,Rotación!$A:$A,Rotación!$O:$O,0,0,-1),"")))),"")</f>
        <v>36465000</v>
      </c>
      <c r="K4318" s="13" t="str">
        <f>_xlfn.XLOOKUP(A4318,Rotación!$A:$A,Rotación!$P:$P,"",0,-1)</f>
        <v/>
      </c>
      <c r="L4318" s="25" t="e">
        <f t="shared" si="264"/>
        <v>#VALUE!</v>
      </c>
      <c r="M4318" s="26">
        <f t="shared" si="265"/>
        <v>0.79254079254079257</v>
      </c>
    </row>
    <row r="4319" spans="1:13" x14ac:dyDescent="0.3">
      <c r="A4319" t="s">
        <v>10884</v>
      </c>
      <c r="D4319">
        <v>22400000</v>
      </c>
      <c r="E4319">
        <v>19000000</v>
      </c>
      <c r="F4319" t="s">
        <v>5391</v>
      </c>
      <c r="G4319" s="13">
        <f>IFERROR(IF($F4319="ALTA",$D4319*1.03,
IF($F4319="MEDIA",$D4319*1,
IF($F4319="BAJA",$D4319*0.92,
IF($F4319="LIQUIDAR",_xlfn.XLOOKUP(A4319,Rotación!$A:$A,Rotación!$O:$O,0,0,-1),"")))),"")</f>
        <v>20608000</v>
      </c>
      <c r="H4319" s="13">
        <f>IFERROR(IF($F4319="ALTA",$D4319*1,
IF($F4319="MEDIA",$D4319*0.97,
IF($F4319="BAJA",$D4319*0.9,
IF($F4319="LIQUIDAR",_xlfn.XLOOKUP(A4319,Rotación!$A:$A,Rotación!$O:$O,0,0,-1),"")))),"")</f>
        <v>20160000</v>
      </c>
      <c r="I4319" s="13">
        <f>IFERROR(IF($F4319="ALTA",$D4319*0.97,
IF($F4319="MEDIA",$D4319*0.94,
IF($F4319="BAJA",$D4319*0.87,
IF($F4319="LIQUIDAR",_xlfn.XLOOKUP(A4319,Rotación!$A:$A,Rotación!$O:$O,0,0,-1),"")))),"")</f>
        <v>19488000</v>
      </c>
      <c r="J4319" s="13">
        <f>IFERROR(IF($F4319="ALTA",$D4319*0.94,
IF($F4319="MEDIA",$D4319*0.9,
IF($F4319="BAJA",$D4319*0.85,
IF($F4319="LIQUIDAR",_xlfn.XLOOKUP(A4319,Rotación!$A:$A,Rotación!$O:$O,0,0,-1),"")))),"")</f>
        <v>19040000</v>
      </c>
      <c r="K4319" s="13">
        <f>_xlfn.XLOOKUP(A4319,Rotación!$A:$A,Rotación!$P:$P,"",0,-1)</f>
        <v>22490000</v>
      </c>
      <c r="L4319" s="25">
        <f t="shared" si="264"/>
        <v>90000</v>
      </c>
      <c r="M4319" s="26">
        <f t="shared" si="265"/>
        <v>0.8482142857142857</v>
      </c>
    </row>
    <row r="4320" spans="1:13" x14ac:dyDescent="0.3">
      <c r="A4320" t="s">
        <v>12843</v>
      </c>
      <c r="D4320">
        <v>7680000</v>
      </c>
      <c r="E4320">
        <v>6200000</v>
      </c>
      <c r="F4320" t="s">
        <v>4033</v>
      </c>
      <c r="G4320" s="13">
        <f>IFERROR(IF($F4320="ALTA",$D4320*1.03,
IF($F4320="MEDIA",$D4320*1,
IF($F4320="BAJA",$D4320*0.92,
IF($F4320="LIQUIDAR",_xlfn.XLOOKUP(A4320,Rotación!$A:$A,Rotación!$O:$O,0,0,-1),"")))),"")</f>
        <v>7680000</v>
      </c>
      <c r="H4320" s="13">
        <f>IFERROR(IF($F4320="ALTA",$D4320*1,
IF($F4320="MEDIA",$D4320*0.97,
IF($F4320="BAJA",$D4320*0.9,
IF($F4320="LIQUIDAR",_xlfn.XLOOKUP(A4320,Rotación!$A:$A,Rotación!$O:$O,0,0,-1),"")))),"")</f>
        <v>7449600</v>
      </c>
      <c r="I4320" s="13">
        <f>IFERROR(IF($F4320="ALTA",$D4320*0.97,
IF($F4320="MEDIA",$D4320*0.94,
IF($F4320="BAJA",$D4320*0.87,
IF($F4320="LIQUIDAR",_xlfn.XLOOKUP(A4320,Rotación!$A:$A,Rotación!$O:$O,0,0,-1),"")))),"")</f>
        <v>7219200</v>
      </c>
      <c r="J4320" s="13">
        <f>IFERROR(IF($F4320="ALTA",$D4320*0.94,
IF($F4320="MEDIA",$D4320*0.9,
IF($F4320="BAJA",$D4320*0.85,
IF($F4320="LIQUIDAR",_xlfn.XLOOKUP(A4320,Rotación!$A:$A,Rotación!$O:$O,0,0,-1),"")))),"")</f>
        <v>6912000</v>
      </c>
      <c r="K4320" s="13" t="str">
        <f>_xlfn.XLOOKUP(A4320,Rotación!$A:$A,Rotación!$P:$P,"",0,-1)</f>
        <v/>
      </c>
      <c r="L4320" s="25" t="e">
        <f t="shared" si="264"/>
        <v>#VALUE!</v>
      </c>
      <c r="M4320" s="26">
        <f t="shared" si="265"/>
        <v>0.80729166666666663</v>
      </c>
    </row>
    <row r="4321" spans="1:13" x14ac:dyDescent="0.3">
      <c r="A4321" t="s">
        <v>12990</v>
      </c>
      <c r="D4321">
        <v>21900000</v>
      </c>
      <c r="E4321">
        <v>17000000</v>
      </c>
      <c r="F4321" t="s">
        <v>5391</v>
      </c>
      <c r="G4321" s="13">
        <f>IFERROR(IF($F4321="ALTA",$D4321*1.03,
IF($F4321="MEDIA",$D4321*1,
IF($F4321="BAJA",$D4321*0.92,
IF($F4321="LIQUIDAR",_xlfn.XLOOKUP(A4321,Rotación!$A:$A,Rotación!$O:$O,0,0,-1),"")))),"")</f>
        <v>20148000</v>
      </c>
      <c r="H4321" s="13">
        <f>IFERROR(IF($F4321="ALTA",$D4321*1,
IF($F4321="MEDIA",$D4321*0.97,
IF($F4321="BAJA",$D4321*0.9,
IF($F4321="LIQUIDAR",_xlfn.XLOOKUP(A4321,Rotación!$A:$A,Rotación!$O:$O,0,0,-1),"")))),"")</f>
        <v>19710000</v>
      </c>
      <c r="I4321" s="13">
        <f>IFERROR(IF($F4321="ALTA",$D4321*0.97,
IF($F4321="MEDIA",$D4321*0.94,
IF($F4321="BAJA",$D4321*0.87,
IF($F4321="LIQUIDAR",_xlfn.XLOOKUP(A4321,Rotación!$A:$A,Rotación!$O:$O,0,0,-1),"")))),"")</f>
        <v>19053000</v>
      </c>
      <c r="J4321" s="13">
        <f>IFERROR(IF($F4321="ALTA",$D4321*0.94,
IF($F4321="MEDIA",$D4321*0.9,
IF($F4321="BAJA",$D4321*0.85,
IF($F4321="LIQUIDAR",_xlfn.XLOOKUP(A4321,Rotación!$A:$A,Rotación!$O:$O,0,0,-1),"")))),"")</f>
        <v>18615000</v>
      </c>
      <c r="K4321" s="13" t="str">
        <f>_xlfn.XLOOKUP(A4321,Rotación!$A:$A,Rotación!$P:$P,"",0,-1)</f>
        <v/>
      </c>
      <c r="L4321" s="25" t="e">
        <f t="shared" si="264"/>
        <v>#VALUE!</v>
      </c>
      <c r="M4321" s="26">
        <f t="shared" si="265"/>
        <v>0.77625570776255703</v>
      </c>
    </row>
    <row r="4322" spans="1:13" x14ac:dyDescent="0.3">
      <c r="A4322" t="s">
        <v>12849</v>
      </c>
      <c r="D4322">
        <v>11800000</v>
      </c>
      <c r="E4322">
        <v>9500000</v>
      </c>
      <c r="F4322" t="s">
        <v>5391</v>
      </c>
      <c r="G4322" s="13">
        <f>IFERROR(IF($F4322="ALTA",$D4322*1.03,
IF($F4322="MEDIA",$D4322*1,
IF($F4322="BAJA",$D4322*0.92,
IF($F4322="LIQUIDAR",_xlfn.XLOOKUP(A4322,Rotación!$A:$A,Rotación!$O:$O,0,0,-1),"")))),"")</f>
        <v>10856000</v>
      </c>
      <c r="H4322" s="13">
        <f>IFERROR(IF($F4322="ALTA",$D4322*1,
IF($F4322="MEDIA",$D4322*0.97,
IF($F4322="BAJA",$D4322*0.9,
IF($F4322="LIQUIDAR",_xlfn.XLOOKUP(A4322,Rotación!$A:$A,Rotación!$O:$O,0,0,-1),"")))),"")</f>
        <v>10620000</v>
      </c>
      <c r="I4322" s="13">
        <f>IFERROR(IF($F4322="ALTA",$D4322*0.97,
IF($F4322="MEDIA",$D4322*0.94,
IF($F4322="BAJA",$D4322*0.87,
IF($F4322="LIQUIDAR",_xlfn.XLOOKUP(A4322,Rotación!$A:$A,Rotación!$O:$O,0,0,-1),"")))),"")</f>
        <v>10266000</v>
      </c>
      <c r="J4322" s="13">
        <f>IFERROR(IF($F4322="ALTA",$D4322*0.94,
IF($F4322="MEDIA",$D4322*0.9,
IF($F4322="BAJA",$D4322*0.85,
IF($F4322="LIQUIDAR",_xlfn.XLOOKUP(A4322,Rotación!$A:$A,Rotación!$O:$O,0,0,-1),"")))),"")</f>
        <v>10030000</v>
      </c>
      <c r="K4322" s="13" t="str">
        <f>_xlfn.XLOOKUP(A4322,Rotación!$A:$A,Rotación!$P:$P,"",0,-1)</f>
        <v/>
      </c>
      <c r="L4322" s="25" t="e">
        <f t="shared" si="264"/>
        <v>#VALUE!</v>
      </c>
      <c r="M4322" s="26">
        <f t="shared" si="265"/>
        <v>0.80508474576271183</v>
      </c>
    </row>
    <row r="4323" spans="1:13" x14ac:dyDescent="0.3">
      <c r="A4323" t="s">
        <v>12841</v>
      </c>
      <c r="D4323">
        <v>9700000</v>
      </c>
      <c r="E4323">
        <v>7000000</v>
      </c>
      <c r="F4323" t="s">
        <v>5391</v>
      </c>
      <c r="G4323" s="13">
        <f>IFERROR(IF($F4323="ALTA",$D4323*1.03,
IF($F4323="MEDIA",$D4323*1,
IF($F4323="BAJA",$D4323*0.92,
IF($F4323="LIQUIDAR",_xlfn.XLOOKUP(A4323,Rotación!$A:$A,Rotación!$O:$O,0,0,-1),"")))),"")</f>
        <v>8924000</v>
      </c>
      <c r="H4323" s="13">
        <f>IFERROR(IF($F4323="ALTA",$D4323*1,
IF($F4323="MEDIA",$D4323*0.97,
IF($F4323="BAJA",$D4323*0.9,
IF($F4323="LIQUIDAR",_xlfn.XLOOKUP(A4323,Rotación!$A:$A,Rotación!$O:$O,0,0,-1),"")))),"")</f>
        <v>8730000</v>
      </c>
      <c r="I4323" s="13">
        <f>IFERROR(IF($F4323="ALTA",$D4323*0.97,
IF($F4323="MEDIA",$D4323*0.94,
IF($F4323="BAJA",$D4323*0.87,
IF($F4323="LIQUIDAR",_xlfn.XLOOKUP(A4323,Rotación!$A:$A,Rotación!$O:$O,0,0,-1),"")))),"")</f>
        <v>8439000</v>
      </c>
      <c r="J4323" s="13">
        <f>IFERROR(IF($F4323="ALTA",$D4323*0.94,
IF($F4323="MEDIA",$D4323*0.9,
IF($F4323="BAJA",$D4323*0.85,
IF($F4323="LIQUIDAR",_xlfn.XLOOKUP(A4323,Rotación!$A:$A,Rotación!$O:$O,0,0,-1),"")))),"")</f>
        <v>8245000</v>
      </c>
      <c r="K4323" s="13" t="str">
        <f>_xlfn.XLOOKUP(A4323,Rotación!$A:$A,Rotación!$P:$P,"",0,-1)</f>
        <v/>
      </c>
      <c r="L4323" s="25" t="e">
        <f t="shared" si="264"/>
        <v>#VALUE!</v>
      </c>
      <c r="M4323" s="26">
        <f t="shared" si="265"/>
        <v>0.72164948453608246</v>
      </c>
    </row>
    <row r="4324" spans="1:13" x14ac:dyDescent="0.3">
      <c r="A4324" t="s">
        <v>12860</v>
      </c>
      <c r="D4324">
        <v>7200000</v>
      </c>
      <c r="E4324">
        <v>5700000</v>
      </c>
      <c r="F4324" t="s">
        <v>5391</v>
      </c>
      <c r="G4324" s="13">
        <f>IFERROR(IF($F4324="ALTA",$D4324*1.03,
IF($F4324="MEDIA",$D4324*1,
IF($F4324="BAJA",$D4324*0.92,
IF($F4324="LIQUIDAR",_xlfn.XLOOKUP(A4324,Rotación!$A:$A,Rotación!$O:$O,0,0,-1),"")))),"")</f>
        <v>6624000</v>
      </c>
      <c r="H4324" s="13">
        <f>IFERROR(IF($F4324="ALTA",$D4324*1,
IF($F4324="MEDIA",$D4324*0.97,
IF($F4324="BAJA",$D4324*0.9,
IF($F4324="LIQUIDAR",_xlfn.XLOOKUP(A4324,Rotación!$A:$A,Rotación!$O:$O,0,0,-1),"")))),"")</f>
        <v>6480000</v>
      </c>
      <c r="I4324" s="13">
        <f>IFERROR(IF($F4324="ALTA",$D4324*0.97,
IF($F4324="MEDIA",$D4324*0.94,
IF($F4324="BAJA",$D4324*0.87,
IF($F4324="LIQUIDAR",_xlfn.XLOOKUP(A4324,Rotación!$A:$A,Rotación!$O:$O,0,0,-1),"")))),"")</f>
        <v>6264000</v>
      </c>
      <c r="J4324" s="13">
        <f>IFERROR(IF($F4324="ALTA",$D4324*0.94,
IF($F4324="MEDIA",$D4324*0.9,
IF($F4324="BAJA",$D4324*0.85,
IF($F4324="LIQUIDAR",_xlfn.XLOOKUP(A4324,Rotación!$A:$A,Rotación!$O:$O,0,0,-1),"")))),"")</f>
        <v>6120000</v>
      </c>
      <c r="K4324" s="13" t="str">
        <f>_xlfn.XLOOKUP(A4324,Rotación!$A:$A,Rotación!$P:$P,"",0,-1)</f>
        <v/>
      </c>
      <c r="L4324" s="25" t="e">
        <f t="shared" si="264"/>
        <v>#VALUE!</v>
      </c>
      <c r="M4324" s="26">
        <f t="shared" si="265"/>
        <v>0.79166666666666663</v>
      </c>
    </row>
    <row r="4325" spans="1:13" x14ac:dyDescent="0.3">
      <c r="A4325" t="s">
        <v>11634</v>
      </c>
      <c r="D4325">
        <v>6800000</v>
      </c>
      <c r="E4325">
        <v>5200000</v>
      </c>
      <c r="F4325" t="s">
        <v>5391</v>
      </c>
      <c r="G4325" s="13">
        <f>IFERROR(IF($F4325="ALTA",$D4325*1.03,
IF($F4325="MEDIA",$D4325*1,
IF($F4325="BAJA",$D4325*0.92,
IF($F4325="LIQUIDAR",_xlfn.XLOOKUP(A4325,Rotación!$A:$A,Rotación!$O:$O,0,0,-1),"")))),"")</f>
        <v>6256000</v>
      </c>
      <c r="H4325" s="13">
        <f>IFERROR(IF($F4325="ALTA",$D4325*1,
IF($F4325="MEDIA",$D4325*0.97,
IF($F4325="BAJA",$D4325*0.9,
IF($F4325="LIQUIDAR",_xlfn.XLOOKUP(A4325,Rotación!$A:$A,Rotación!$O:$O,0,0,-1),"")))),"")</f>
        <v>6120000</v>
      </c>
      <c r="I4325" s="13">
        <f>IFERROR(IF($F4325="ALTA",$D4325*0.97,
IF($F4325="MEDIA",$D4325*0.94,
IF($F4325="BAJA",$D4325*0.87,
IF($F4325="LIQUIDAR",_xlfn.XLOOKUP(A4325,Rotación!$A:$A,Rotación!$O:$O,0,0,-1),"")))),"")</f>
        <v>5916000</v>
      </c>
      <c r="J4325" s="13">
        <f>IFERROR(IF($F4325="ALTA",$D4325*0.94,
IF($F4325="MEDIA",$D4325*0.9,
IF($F4325="BAJA",$D4325*0.85,
IF($F4325="LIQUIDAR",_xlfn.XLOOKUP(A4325,Rotación!$A:$A,Rotación!$O:$O,0,0,-1),"")))),"")</f>
        <v>5780000</v>
      </c>
      <c r="K4325" s="13">
        <f>_xlfn.XLOOKUP(A4325,Rotación!$A:$A,Rotación!$P:$P,"",0,-1)</f>
        <v>6390000</v>
      </c>
      <c r="L4325" s="25">
        <f t="shared" si="264"/>
        <v>-410000</v>
      </c>
      <c r="M4325" s="26">
        <f t="shared" si="265"/>
        <v>0.76470588235294112</v>
      </c>
    </row>
    <row r="4326" spans="1:13" x14ac:dyDescent="0.3">
      <c r="A4326" t="s">
        <v>12964</v>
      </c>
      <c r="D4326">
        <v>6800000</v>
      </c>
      <c r="E4326">
        <v>5200000</v>
      </c>
      <c r="F4326" t="s">
        <v>5391</v>
      </c>
      <c r="G4326" s="13">
        <f>IFERROR(IF($F4326="ALTA",$D4326*1.03,
IF($F4326="MEDIA",$D4326*1,
IF($F4326="BAJA",$D4326*0.92,
IF($F4326="LIQUIDAR",_xlfn.XLOOKUP(A4326,Rotación!$A:$A,Rotación!$O:$O,0,0,-1),"")))),"")</f>
        <v>6256000</v>
      </c>
      <c r="H4326" s="13">
        <f>IFERROR(IF($F4326="ALTA",$D4326*1,
IF($F4326="MEDIA",$D4326*0.97,
IF($F4326="BAJA",$D4326*0.9,
IF($F4326="LIQUIDAR",_xlfn.XLOOKUP(A4326,Rotación!$A:$A,Rotación!$O:$O,0,0,-1),"")))),"")</f>
        <v>6120000</v>
      </c>
      <c r="I4326" s="13">
        <f>IFERROR(IF($F4326="ALTA",$D4326*0.97,
IF($F4326="MEDIA",$D4326*0.94,
IF($F4326="BAJA",$D4326*0.87,
IF($F4326="LIQUIDAR",_xlfn.XLOOKUP(A4326,Rotación!$A:$A,Rotación!$O:$O,0,0,-1),"")))),"")</f>
        <v>5916000</v>
      </c>
      <c r="J4326" s="13">
        <f>IFERROR(IF($F4326="ALTA",$D4326*0.94,
IF($F4326="MEDIA",$D4326*0.9,
IF($F4326="BAJA",$D4326*0.85,
IF($F4326="LIQUIDAR",_xlfn.XLOOKUP(A4326,Rotación!$A:$A,Rotación!$O:$O,0,0,-1),"")))),"")</f>
        <v>5780000</v>
      </c>
      <c r="K4326" s="13" t="str">
        <f>_xlfn.XLOOKUP(A4326,Rotación!$A:$A,Rotación!$P:$P,"",0,-1)</f>
        <v/>
      </c>
      <c r="L4326" s="25" t="e">
        <f t="shared" si="264"/>
        <v>#VALUE!</v>
      </c>
      <c r="M4326" s="26">
        <f t="shared" si="265"/>
        <v>0.76470588235294112</v>
      </c>
    </row>
    <row r="4327" spans="1:13" x14ac:dyDescent="0.3">
      <c r="A4327" t="s">
        <v>12970</v>
      </c>
      <c r="D4327">
        <v>31700000</v>
      </c>
      <c r="E4327">
        <v>25000000</v>
      </c>
      <c r="F4327" t="s">
        <v>5391</v>
      </c>
      <c r="G4327" s="13">
        <f>IFERROR(IF($F4327="ALTA",$D4327*1.03,
IF($F4327="MEDIA",$D4327*1,
IF($F4327="BAJA",$D4327*0.92,
IF($F4327="LIQUIDAR",_xlfn.XLOOKUP(A4327,Rotación!$A:$A,Rotación!$O:$O,0,0,-1),"")))),"")</f>
        <v>29164000</v>
      </c>
      <c r="H4327" s="13">
        <f>IFERROR(IF($F4327="ALTA",$D4327*1,
IF($F4327="MEDIA",$D4327*0.97,
IF($F4327="BAJA",$D4327*0.9,
IF($F4327="LIQUIDAR",_xlfn.XLOOKUP(A4327,Rotación!$A:$A,Rotación!$O:$O,0,0,-1),"")))),"")</f>
        <v>28530000</v>
      </c>
      <c r="I4327" s="13">
        <f>IFERROR(IF($F4327="ALTA",$D4327*0.97,
IF($F4327="MEDIA",$D4327*0.94,
IF($F4327="BAJA",$D4327*0.87,
IF($F4327="LIQUIDAR",_xlfn.XLOOKUP(A4327,Rotación!$A:$A,Rotación!$O:$O,0,0,-1),"")))),"")</f>
        <v>27579000</v>
      </c>
      <c r="J4327" s="13">
        <f>IFERROR(IF($F4327="ALTA",$D4327*0.94,
IF($F4327="MEDIA",$D4327*0.9,
IF($F4327="BAJA",$D4327*0.85,
IF($F4327="LIQUIDAR",_xlfn.XLOOKUP(A4327,Rotación!$A:$A,Rotación!$O:$O,0,0,-1),"")))),"")</f>
        <v>26945000</v>
      </c>
      <c r="K4327" s="13" t="str">
        <f>_xlfn.XLOOKUP(A4327,Rotación!$A:$A,Rotación!$P:$P,"",0,-1)</f>
        <v/>
      </c>
      <c r="L4327" s="25" t="e">
        <f t="shared" si="264"/>
        <v>#VALUE!</v>
      </c>
      <c r="M4327" s="26">
        <f t="shared" si="265"/>
        <v>0.78864353312302837</v>
      </c>
    </row>
    <row r="4328" spans="1:13" x14ac:dyDescent="0.3">
      <c r="A4328" t="s">
        <v>12845</v>
      </c>
      <c r="D4328">
        <v>8600000</v>
      </c>
      <c r="E4328">
        <v>7000000</v>
      </c>
      <c r="F4328" t="s">
        <v>5391</v>
      </c>
      <c r="G4328" s="13">
        <f>IFERROR(IF($F4328="ALTA",$D4328*1.03,
IF($F4328="MEDIA",$D4328*1,
IF($F4328="BAJA",$D4328*0.92,
IF($F4328="LIQUIDAR",_xlfn.XLOOKUP(A4328,Rotación!$A:$A,Rotación!$O:$O,0,0,-1),"")))),"")</f>
        <v>7912000</v>
      </c>
      <c r="H4328" s="13">
        <f>IFERROR(IF($F4328="ALTA",$D4328*1,
IF($F4328="MEDIA",$D4328*0.97,
IF($F4328="BAJA",$D4328*0.9,
IF($F4328="LIQUIDAR",_xlfn.XLOOKUP(A4328,Rotación!$A:$A,Rotación!$O:$O,0,0,-1),"")))),"")</f>
        <v>7740000</v>
      </c>
      <c r="I4328" s="13">
        <f>IFERROR(IF($F4328="ALTA",$D4328*0.97,
IF($F4328="MEDIA",$D4328*0.94,
IF($F4328="BAJA",$D4328*0.87,
IF($F4328="LIQUIDAR",_xlfn.XLOOKUP(A4328,Rotación!$A:$A,Rotación!$O:$O,0,0,-1),"")))),"")</f>
        <v>7482000</v>
      </c>
      <c r="J4328" s="13">
        <f>IFERROR(IF($F4328="ALTA",$D4328*0.94,
IF($F4328="MEDIA",$D4328*0.9,
IF($F4328="BAJA",$D4328*0.85,
IF($F4328="LIQUIDAR",_xlfn.XLOOKUP(A4328,Rotación!$A:$A,Rotación!$O:$O,0,0,-1),"")))),"")</f>
        <v>7310000</v>
      </c>
      <c r="K4328" s="13" t="str">
        <f>_xlfn.XLOOKUP(A4328,Rotación!$A:$A,Rotación!$P:$P,"",0,-1)</f>
        <v/>
      </c>
      <c r="L4328" s="25" t="e">
        <f t="shared" si="264"/>
        <v>#VALUE!</v>
      </c>
      <c r="M4328" s="26">
        <f t="shared" si="265"/>
        <v>0.81395348837209303</v>
      </c>
    </row>
    <row r="4329" spans="1:13" x14ac:dyDescent="0.3">
      <c r="A4329" t="s">
        <v>12997</v>
      </c>
      <c r="D4329">
        <v>42900000</v>
      </c>
      <c r="E4329">
        <v>33000000</v>
      </c>
      <c r="F4329" t="s">
        <v>5391</v>
      </c>
      <c r="G4329" s="13">
        <f>IFERROR(IF($F4329="ALTA",$D4329*1.03,
IF($F4329="MEDIA",$D4329*1,
IF($F4329="BAJA",$D4329*0.92,
IF($F4329="LIQUIDAR",_xlfn.XLOOKUP(A4329,Rotación!$A:$A,Rotación!$O:$O,0,0,-1),"")))),"")</f>
        <v>39468000</v>
      </c>
      <c r="H4329" s="13">
        <f>IFERROR(IF($F4329="ALTA",$D4329*1,
IF($F4329="MEDIA",$D4329*0.97,
IF($F4329="BAJA",$D4329*0.9,
IF($F4329="LIQUIDAR",_xlfn.XLOOKUP(A4329,Rotación!$A:$A,Rotación!$O:$O,0,0,-1),"")))),"")</f>
        <v>38610000</v>
      </c>
      <c r="I4329" s="13">
        <f>IFERROR(IF($F4329="ALTA",$D4329*0.97,
IF($F4329="MEDIA",$D4329*0.94,
IF($F4329="BAJA",$D4329*0.87,
IF($F4329="LIQUIDAR",_xlfn.XLOOKUP(A4329,Rotación!$A:$A,Rotación!$O:$O,0,0,-1),"")))),"")</f>
        <v>37323000</v>
      </c>
      <c r="J4329" s="13">
        <f>IFERROR(IF($F4329="ALTA",$D4329*0.94,
IF($F4329="MEDIA",$D4329*0.9,
IF($F4329="BAJA",$D4329*0.85,
IF($F4329="LIQUIDAR",_xlfn.XLOOKUP(A4329,Rotación!$A:$A,Rotación!$O:$O,0,0,-1),"")))),"")</f>
        <v>36465000</v>
      </c>
      <c r="K4329" s="13" t="str">
        <f>_xlfn.XLOOKUP(A4329,Rotación!$A:$A,Rotación!$P:$P,"",0,-1)</f>
        <v/>
      </c>
      <c r="L4329" s="25" t="e">
        <f t="shared" si="264"/>
        <v>#VALUE!</v>
      </c>
      <c r="M4329" s="26">
        <f t="shared" si="265"/>
        <v>0.76923076923076927</v>
      </c>
    </row>
    <row r="4330" spans="1:13" x14ac:dyDescent="0.3">
      <c r="A4330" t="s">
        <v>12830</v>
      </c>
      <c r="D4330">
        <v>7900000</v>
      </c>
      <c r="E4330">
        <v>6500000</v>
      </c>
      <c r="F4330" t="s">
        <v>4033</v>
      </c>
      <c r="G4330" s="13">
        <f>IFERROR(IF($F4330="ALTA",$D4330*1.03,
IF($F4330="MEDIA",$D4330*1,
IF($F4330="BAJA",$D4330*0.92,
IF($F4330="LIQUIDAR",_xlfn.XLOOKUP(A4330,Rotación!$A:$A,Rotación!$O:$O,0,0,-1),"")))),"")</f>
        <v>7900000</v>
      </c>
      <c r="H4330" s="13">
        <f>IFERROR(IF($F4330="ALTA",$D4330*1,
IF($F4330="MEDIA",$D4330*0.97,
IF($F4330="BAJA",$D4330*0.9,
IF($F4330="LIQUIDAR",_xlfn.XLOOKUP(A4330,Rotación!$A:$A,Rotación!$O:$O,0,0,-1),"")))),"")</f>
        <v>7663000</v>
      </c>
      <c r="I4330" s="13">
        <f>IFERROR(IF($F4330="ALTA",$D4330*0.97,
IF($F4330="MEDIA",$D4330*0.94,
IF($F4330="BAJA",$D4330*0.87,
IF($F4330="LIQUIDAR",_xlfn.XLOOKUP(A4330,Rotación!$A:$A,Rotación!$O:$O,0,0,-1),"")))),"")</f>
        <v>7426000</v>
      </c>
      <c r="J4330" s="13">
        <f>IFERROR(IF($F4330="ALTA",$D4330*0.94,
IF($F4330="MEDIA",$D4330*0.9,
IF($F4330="BAJA",$D4330*0.85,
IF($F4330="LIQUIDAR",_xlfn.XLOOKUP(A4330,Rotación!$A:$A,Rotación!$O:$O,0,0,-1),"")))),"")</f>
        <v>7110000</v>
      </c>
      <c r="K4330" s="13" t="str">
        <f>_xlfn.XLOOKUP(A4330,Rotación!$A:$A,Rotación!$P:$P,"",0,-1)</f>
        <v/>
      </c>
      <c r="L4330" s="25" t="e">
        <f t="shared" si="264"/>
        <v>#VALUE!</v>
      </c>
      <c r="M4330" s="26">
        <f t="shared" si="265"/>
        <v>0.82278481012658233</v>
      </c>
    </row>
    <row r="4331" spans="1:13" x14ac:dyDescent="0.3">
      <c r="A4331" t="s">
        <v>11671</v>
      </c>
      <c r="D4331">
        <v>16900000</v>
      </c>
      <c r="E4331">
        <v>13200000</v>
      </c>
      <c r="F4331" t="s">
        <v>5391</v>
      </c>
      <c r="G4331" s="13">
        <f>IFERROR(IF($F4331="ALTA",$D4331*1.03,
IF($F4331="MEDIA",$D4331*1,
IF($F4331="BAJA",$D4331*0.92,
IF($F4331="LIQUIDAR",_xlfn.XLOOKUP(A4331,Rotación!$A:$A,Rotación!$O:$O,0,0,-1),"")))),"")</f>
        <v>15548000</v>
      </c>
      <c r="H4331" s="13">
        <f>IFERROR(IF($F4331="ALTA",$D4331*1,
IF($F4331="MEDIA",$D4331*0.97,
IF($F4331="BAJA",$D4331*0.9,
IF($F4331="LIQUIDAR",_xlfn.XLOOKUP(A4331,Rotación!$A:$A,Rotación!$O:$O,0,0,-1),"")))),"")</f>
        <v>15210000</v>
      </c>
      <c r="I4331" s="13">
        <f>IFERROR(IF($F4331="ALTA",$D4331*0.97,
IF($F4331="MEDIA",$D4331*0.94,
IF($F4331="BAJA",$D4331*0.87,
IF($F4331="LIQUIDAR",_xlfn.XLOOKUP(A4331,Rotación!$A:$A,Rotación!$O:$O,0,0,-1),"")))),"")</f>
        <v>14703000</v>
      </c>
      <c r="J4331" s="13">
        <f>IFERROR(IF($F4331="ALTA",$D4331*0.94,
IF($F4331="MEDIA",$D4331*0.9,
IF($F4331="BAJA",$D4331*0.85,
IF($F4331="LIQUIDAR",_xlfn.XLOOKUP(A4331,Rotación!$A:$A,Rotación!$O:$O,0,0,-1),"")))),"")</f>
        <v>14365000</v>
      </c>
      <c r="K4331" s="13">
        <f>_xlfn.XLOOKUP(A4331,Rotación!$A:$A,Rotación!$P:$P,"",0,-1)</f>
        <v>15790000</v>
      </c>
      <c r="L4331" s="25">
        <f t="shared" si="264"/>
        <v>-1110000</v>
      </c>
      <c r="M4331" s="26">
        <f t="shared" si="265"/>
        <v>0.78106508875739644</v>
      </c>
    </row>
    <row r="4332" spans="1:13" x14ac:dyDescent="0.3">
      <c r="A4332" t="s">
        <v>12874</v>
      </c>
      <c r="D4332">
        <v>13900000</v>
      </c>
      <c r="E4332">
        <v>10300000</v>
      </c>
      <c r="F4332" t="s">
        <v>4033</v>
      </c>
      <c r="G4332" s="13">
        <f>IFERROR(IF($F4332="ALTA",$D4332*1.03,
IF($F4332="MEDIA",$D4332*1,
IF($F4332="BAJA",$D4332*0.92,
IF($F4332="LIQUIDAR",_xlfn.XLOOKUP(A4332,Rotación!$A:$A,Rotación!$O:$O,0,0,-1),"")))),"")</f>
        <v>13900000</v>
      </c>
      <c r="H4332" s="13">
        <f>IFERROR(IF($F4332="ALTA",$D4332*1,
IF($F4332="MEDIA",$D4332*0.97,
IF($F4332="BAJA",$D4332*0.9,
IF($F4332="LIQUIDAR",_xlfn.XLOOKUP(A4332,Rotación!$A:$A,Rotación!$O:$O,0,0,-1),"")))),"")</f>
        <v>13483000</v>
      </c>
      <c r="I4332" s="13">
        <f>IFERROR(IF($F4332="ALTA",$D4332*0.97,
IF($F4332="MEDIA",$D4332*0.94,
IF($F4332="BAJA",$D4332*0.87,
IF($F4332="LIQUIDAR",_xlfn.XLOOKUP(A4332,Rotación!$A:$A,Rotación!$O:$O,0,0,-1),"")))),"")</f>
        <v>13066000</v>
      </c>
      <c r="J4332" s="13">
        <f>IFERROR(IF($F4332="ALTA",$D4332*0.94,
IF($F4332="MEDIA",$D4332*0.9,
IF($F4332="BAJA",$D4332*0.85,
IF($F4332="LIQUIDAR",_xlfn.XLOOKUP(A4332,Rotación!$A:$A,Rotación!$O:$O,0,0,-1),"")))),"")</f>
        <v>12510000</v>
      </c>
      <c r="K4332" s="13" t="str">
        <f>_xlfn.XLOOKUP(A4332,Rotación!$A:$A,Rotación!$P:$P,"",0,-1)</f>
        <v/>
      </c>
      <c r="L4332" s="25" t="e">
        <f t="shared" si="264"/>
        <v>#VALUE!</v>
      </c>
      <c r="M4332" s="26">
        <f t="shared" si="265"/>
        <v>0.74100719424460426</v>
      </c>
    </row>
    <row r="4333" spans="1:13" x14ac:dyDescent="0.3">
      <c r="A4333" t="s">
        <v>12878</v>
      </c>
      <c r="D4333">
        <v>17400000</v>
      </c>
      <c r="E4333">
        <v>13400000</v>
      </c>
      <c r="F4333" t="s">
        <v>4033</v>
      </c>
      <c r="G4333" s="13">
        <f>IFERROR(IF($F4333="ALTA",$D4333*1.03,
IF($F4333="MEDIA",$D4333*1,
IF($F4333="BAJA",$D4333*0.92,
IF($F4333="LIQUIDAR",_xlfn.XLOOKUP(A4333,Rotación!$A:$A,Rotación!$O:$O,0,0,-1),"")))),"")</f>
        <v>17400000</v>
      </c>
      <c r="H4333" s="13">
        <f>IFERROR(IF($F4333="ALTA",$D4333*1,
IF($F4333="MEDIA",$D4333*0.97,
IF($F4333="BAJA",$D4333*0.9,
IF($F4333="LIQUIDAR",_xlfn.XLOOKUP(A4333,Rotación!$A:$A,Rotación!$O:$O,0,0,-1),"")))),"")</f>
        <v>16878000</v>
      </c>
      <c r="I4333" s="13">
        <f>IFERROR(IF($F4333="ALTA",$D4333*0.97,
IF($F4333="MEDIA",$D4333*0.94,
IF($F4333="BAJA",$D4333*0.87,
IF($F4333="LIQUIDAR",_xlfn.XLOOKUP(A4333,Rotación!$A:$A,Rotación!$O:$O,0,0,-1),"")))),"")</f>
        <v>16356000</v>
      </c>
      <c r="J4333" s="13">
        <f>IFERROR(IF($F4333="ALTA",$D4333*0.94,
IF($F4333="MEDIA",$D4333*0.9,
IF($F4333="BAJA",$D4333*0.85,
IF($F4333="LIQUIDAR",_xlfn.XLOOKUP(A4333,Rotación!$A:$A,Rotación!$O:$O,0,0,-1),"")))),"")</f>
        <v>15660000</v>
      </c>
      <c r="K4333" s="13" t="str">
        <f>_xlfn.XLOOKUP(A4333,Rotación!$A:$A,Rotación!$P:$P,"",0,-1)</f>
        <v/>
      </c>
      <c r="L4333" s="25" t="e">
        <f t="shared" si="264"/>
        <v>#VALUE!</v>
      </c>
      <c r="M4333" s="26">
        <f t="shared" si="265"/>
        <v>0.77011494252873558</v>
      </c>
    </row>
    <row r="4334" spans="1:13" x14ac:dyDescent="0.3">
      <c r="A4334" t="s">
        <v>12241</v>
      </c>
      <c r="D4334">
        <v>8400000</v>
      </c>
      <c r="E4334">
        <v>6500000</v>
      </c>
      <c r="F4334" t="s">
        <v>4033</v>
      </c>
      <c r="G4334" s="13">
        <f>IFERROR(IF($F4334="ALTA",$D4334*1.03,
IF($F4334="MEDIA",$D4334*1,
IF($F4334="BAJA",$D4334*0.92,
IF($F4334="LIQUIDAR",_xlfn.XLOOKUP(A4334,Rotación!$A:$A,Rotación!$O:$O,0,0,-1),"")))),"")</f>
        <v>8400000</v>
      </c>
      <c r="H4334" s="13">
        <f>IFERROR(IF($F4334="ALTA",$D4334*1,
IF($F4334="MEDIA",$D4334*0.97,
IF($F4334="BAJA",$D4334*0.9,
IF($F4334="LIQUIDAR",_xlfn.XLOOKUP(A4334,Rotación!$A:$A,Rotación!$O:$O,0,0,-1),"")))),"")</f>
        <v>8148000</v>
      </c>
      <c r="I4334" s="13">
        <f>IFERROR(IF($F4334="ALTA",$D4334*0.97,
IF($F4334="MEDIA",$D4334*0.94,
IF($F4334="BAJA",$D4334*0.87,
IF($F4334="LIQUIDAR",_xlfn.XLOOKUP(A4334,Rotación!$A:$A,Rotación!$O:$O,0,0,-1),"")))),"")</f>
        <v>7896000</v>
      </c>
      <c r="J4334" s="13">
        <f>IFERROR(IF($F4334="ALTA",$D4334*0.94,
IF($F4334="MEDIA",$D4334*0.9,
IF($F4334="BAJA",$D4334*0.85,
IF($F4334="LIQUIDAR",_xlfn.XLOOKUP(A4334,Rotación!$A:$A,Rotación!$O:$O,0,0,-1),"")))),"")</f>
        <v>7560000</v>
      </c>
      <c r="K4334" s="13" t="str">
        <f>_xlfn.XLOOKUP(A4334,Rotación!$A:$A,Rotación!$P:$P,"",0,-1)</f>
        <v/>
      </c>
      <c r="L4334" s="25" t="e">
        <f t="shared" si="264"/>
        <v>#VALUE!</v>
      </c>
      <c r="M4334" s="26">
        <f t="shared" si="265"/>
        <v>0.77380952380952384</v>
      </c>
    </row>
    <row r="4335" spans="1:13" x14ac:dyDescent="0.3">
      <c r="A4335" t="s">
        <v>13480</v>
      </c>
      <c r="D4335">
        <v>31400000</v>
      </c>
      <c r="E4335">
        <v>19000000</v>
      </c>
      <c r="F4335" t="s">
        <v>5391</v>
      </c>
      <c r="G4335" s="13">
        <f>IFERROR(IF($F4335="ALTA",$D4335*1.03,
IF($F4335="MEDIA",$D4335*1,
IF($F4335="BAJA",$D4335*0.92,
IF($F4335="LIQUIDAR",_xlfn.XLOOKUP(A4335,Rotación!$A:$A,Rotación!$O:$O,0,0,-1),"")))),"")</f>
        <v>28888000</v>
      </c>
      <c r="H4335" s="13">
        <f>IFERROR(IF($F4335="ALTA",$D4335*1,
IF($F4335="MEDIA",$D4335*0.97,
IF($F4335="BAJA",$D4335*0.9,
IF($F4335="LIQUIDAR",_xlfn.XLOOKUP(A4335,Rotación!$A:$A,Rotación!$O:$O,0,0,-1),"")))),"")</f>
        <v>28260000</v>
      </c>
      <c r="I4335" s="13">
        <f>IFERROR(IF($F4335="ALTA",$D4335*0.97,
IF($F4335="MEDIA",$D4335*0.94,
IF($F4335="BAJA",$D4335*0.87,
IF($F4335="LIQUIDAR",_xlfn.XLOOKUP(A4335,Rotación!$A:$A,Rotación!$O:$O,0,0,-1),"")))),"")</f>
        <v>27318000</v>
      </c>
      <c r="J4335" s="13">
        <f>IFERROR(IF($F4335="ALTA",$D4335*0.94,
IF($F4335="MEDIA",$D4335*0.9,
IF($F4335="BAJA",$D4335*0.85,
IF($F4335="LIQUIDAR",_xlfn.XLOOKUP(A4335,Rotación!$A:$A,Rotación!$O:$O,0,0,-1),"")))),"")</f>
        <v>26690000</v>
      </c>
      <c r="K4335" s="13">
        <f>_xlfn.XLOOKUP(A4335,Rotación!$A:$A,Rotación!$P:$P,"",0,-1)</f>
        <v>23490000</v>
      </c>
      <c r="L4335" s="25">
        <f t="shared" si="264"/>
        <v>-7910000</v>
      </c>
      <c r="M4335" s="26">
        <f t="shared" si="265"/>
        <v>0.60509554140127386</v>
      </c>
    </row>
    <row r="4336" spans="1:13" x14ac:dyDescent="0.3">
      <c r="A4336" t="s">
        <v>11681</v>
      </c>
      <c r="D4336">
        <v>19400000</v>
      </c>
      <c r="E4336">
        <v>15500000</v>
      </c>
      <c r="F4336" t="s">
        <v>5391</v>
      </c>
      <c r="G4336" s="13">
        <f>IFERROR(IF($F4336="ALTA",$D4336*1.03,
IF($F4336="MEDIA",$D4336*1,
IF($F4336="BAJA",$D4336*0.92,
IF($F4336="LIQUIDAR",_xlfn.XLOOKUP(A4336,Rotación!$A:$A,Rotación!$O:$O,0,0,-1),"")))),"")</f>
        <v>17848000</v>
      </c>
      <c r="H4336" s="13">
        <f>IFERROR(IF($F4336="ALTA",$D4336*1,
IF($F4336="MEDIA",$D4336*0.97,
IF($F4336="BAJA",$D4336*0.9,
IF($F4336="LIQUIDAR",_xlfn.XLOOKUP(A4336,Rotación!$A:$A,Rotación!$O:$O,0,0,-1),"")))),"")</f>
        <v>17460000</v>
      </c>
      <c r="I4336" s="13">
        <f>IFERROR(IF($F4336="ALTA",$D4336*0.97,
IF($F4336="MEDIA",$D4336*0.94,
IF($F4336="BAJA",$D4336*0.87,
IF($F4336="LIQUIDAR",_xlfn.XLOOKUP(A4336,Rotación!$A:$A,Rotación!$O:$O,0,0,-1),"")))),"")</f>
        <v>16878000</v>
      </c>
      <c r="J4336" s="13">
        <f>IFERROR(IF($F4336="ALTA",$D4336*0.94,
IF($F4336="MEDIA",$D4336*0.9,
IF($F4336="BAJA",$D4336*0.85,
IF($F4336="LIQUIDAR",_xlfn.XLOOKUP(A4336,Rotación!$A:$A,Rotación!$O:$O,0,0,-1),"")))),"")</f>
        <v>16490000</v>
      </c>
      <c r="K4336" s="13">
        <f>_xlfn.XLOOKUP(A4336,Rotación!$A:$A,Rotación!$P:$P,"",0,-1)</f>
        <v>17990000</v>
      </c>
      <c r="L4336" s="25">
        <f t="shared" si="264"/>
        <v>-1410000</v>
      </c>
      <c r="M4336" s="26">
        <f t="shared" si="265"/>
        <v>0.7989690721649485</v>
      </c>
    </row>
    <row r="4337" spans="1:13" x14ac:dyDescent="0.3">
      <c r="A4337" t="s">
        <v>10760</v>
      </c>
      <c r="D4337">
        <v>14500000</v>
      </c>
      <c r="E4337">
        <v>11800000</v>
      </c>
      <c r="F4337" t="s">
        <v>5391</v>
      </c>
      <c r="G4337" s="13">
        <f>IFERROR(IF($F4337="ALTA",$D4337*1.03,
IF($F4337="MEDIA",$D4337*1,
IF($F4337="BAJA",$D4337*0.92,
IF($F4337="LIQUIDAR",_xlfn.XLOOKUP(A4337,Rotación!$A:$A,Rotación!$O:$O,0,0,-1),"")))),"")</f>
        <v>13340000</v>
      </c>
      <c r="H4337" s="13">
        <f>IFERROR(IF($F4337="ALTA",$D4337*1,
IF($F4337="MEDIA",$D4337*0.97,
IF($F4337="BAJA",$D4337*0.9,
IF($F4337="LIQUIDAR",_xlfn.XLOOKUP(A4337,Rotación!$A:$A,Rotación!$O:$O,0,0,-1),"")))),"")</f>
        <v>13050000</v>
      </c>
      <c r="I4337" s="13">
        <f>IFERROR(IF($F4337="ALTA",$D4337*0.97,
IF($F4337="MEDIA",$D4337*0.94,
IF($F4337="BAJA",$D4337*0.87,
IF($F4337="LIQUIDAR",_xlfn.XLOOKUP(A4337,Rotación!$A:$A,Rotación!$O:$O,0,0,-1),"")))),"")</f>
        <v>12615000</v>
      </c>
      <c r="J4337" s="13">
        <f>IFERROR(IF($F4337="ALTA",$D4337*0.94,
IF($F4337="MEDIA",$D4337*0.9,
IF($F4337="BAJA",$D4337*0.85,
IF($F4337="LIQUIDAR",_xlfn.XLOOKUP(A4337,Rotación!$A:$A,Rotación!$O:$O,0,0,-1),"")))),"")</f>
        <v>12325000</v>
      </c>
      <c r="K4337" s="13">
        <f>_xlfn.XLOOKUP(A4337,Rotación!$A:$A,Rotación!$P:$P,"",0,-1)</f>
        <v>13990000</v>
      </c>
      <c r="L4337" s="25">
        <f t="shared" si="264"/>
        <v>-510000</v>
      </c>
      <c r="M4337" s="26">
        <f t="shared" si="265"/>
        <v>0.81379310344827582</v>
      </c>
    </row>
    <row r="4338" spans="1:13" x14ac:dyDescent="0.3">
      <c r="A4338" t="s">
        <v>11599</v>
      </c>
      <c r="D4338">
        <v>15900000</v>
      </c>
      <c r="E4338">
        <v>12500000</v>
      </c>
      <c r="F4338" t="s">
        <v>5391</v>
      </c>
      <c r="G4338" s="13">
        <f>IFERROR(IF($F4338="ALTA",$D4338*1.03,
IF($F4338="MEDIA",$D4338*1,
IF($F4338="BAJA",$D4338*0.92,
IF($F4338="LIQUIDAR",_xlfn.XLOOKUP(A4338,Rotación!$A:$A,Rotación!$O:$O,0,0,-1),"")))),"")</f>
        <v>14628000</v>
      </c>
      <c r="H4338" s="13">
        <f>IFERROR(IF($F4338="ALTA",$D4338*1,
IF($F4338="MEDIA",$D4338*0.97,
IF($F4338="BAJA",$D4338*0.9,
IF($F4338="LIQUIDAR",_xlfn.XLOOKUP(A4338,Rotación!$A:$A,Rotación!$O:$O,0,0,-1),"")))),"")</f>
        <v>14310000</v>
      </c>
      <c r="I4338" s="13">
        <f>IFERROR(IF($F4338="ALTA",$D4338*0.97,
IF($F4338="MEDIA",$D4338*0.94,
IF($F4338="BAJA",$D4338*0.87,
IF($F4338="LIQUIDAR",_xlfn.XLOOKUP(A4338,Rotación!$A:$A,Rotación!$O:$O,0,0,-1),"")))),"")</f>
        <v>13833000</v>
      </c>
      <c r="J4338" s="13">
        <f>IFERROR(IF($F4338="ALTA",$D4338*0.94,
IF($F4338="MEDIA",$D4338*0.9,
IF($F4338="BAJA",$D4338*0.85,
IF($F4338="LIQUIDAR",_xlfn.XLOOKUP(A4338,Rotación!$A:$A,Rotación!$O:$O,0,0,-1),"")))),"")</f>
        <v>13515000</v>
      </c>
      <c r="K4338" s="13" t="str">
        <f>_xlfn.XLOOKUP(A4338,Rotación!$A:$A,Rotación!$P:$P,"",0,-1)</f>
        <v/>
      </c>
      <c r="L4338" s="25" t="e">
        <f t="shared" si="264"/>
        <v>#VALUE!</v>
      </c>
      <c r="M4338" s="26">
        <f t="shared" si="265"/>
        <v>0.78616352201257866</v>
      </c>
    </row>
    <row r="4339" spans="1:13" x14ac:dyDescent="0.3">
      <c r="A4339" t="s">
        <v>12395</v>
      </c>
      <c r="D4339">
        <v>12700000</v>
      </c>
      <c r="E4339">
        <v>10500000</v>
      </c>
      <c r="F4339" t="s">
        <v>5391</v>
      </c>
      <c r="G4339" s="13">
        <f>IFERROR(IF($F4339="ALTA",$D4339*1.03,
IF($F4339="MEDIA",$D4339*1,
IF($F4339="BAJA",$D4339*0.92,
IF($F4339="LIQUIDAR",_xlfn.XLOOKUP(A4339,Rotación!$A:$A,Rotación!$O:$O,0,0,-1),"")))),"")</f>
        <v>11684000</v>
      </c>
      <c r="H4339" s="13">
        <f>IFERROR(IF($F4339="ALTA",$D4339*1,
IF($F4339="MEDIA",$D4339*0.97,
IF($F4339="BAJA",$D4339*0.9,
IF($F4339="LIQUIDAR",_xlfn.XLOOKUP(A4339,Rotación!$A:$A,Rotación!$O:$O,0,0,-1),"")))),"")</f>
        <v>11430000</v>
      </c>
      <c r="I4339" s="13">
        <f>IFERROR(IF($F4339="ALTA",$D4339*0.97,
IF($F4339="MEDIA",$D4339*0.94,
IF($F4339="BAJA",$D4339*0.87,
IF($F4339="LIQUIDAR",_xlfn.XLOOKUP(A4339,Rotación!$A:$A,Rotación!$O:$O,0,0,-1),"")))),"")</f>
        <v>11049000</v>
      </c>
      <c r="J4339" s="13">
        <f>IFERROR(IF($F4339="ALTA",$D4339*0.94,
IF($F4339="MEDIA",$D4339*0.9,
IF($F4339="BAJA",$D4339*0.85,
IF($F4339="LIQUIDAR",_xlfn.XLOOKUP(A4339,Rotación!$A:$A,Rotación!$O:$O,0,0,-1),"")))),"")</f>
        <v>10795000</v>
      </c>
      <c r="K4339" s="13" t="str">
        <f>_xlfn.XLOOKUP(A4339,Rotación!$A:$A,Rotación!$P:$P,"",0,-1)</f>
        <v/>
      </c>
      <c r="L4339" s="25" t="e">
        <f t="shared" si="264"/>
        <v>#VALUE!</v>
      </c>
      <c r="M4339" s="26">
        <f t="shared" si="265"/>
        <v>0.82677165354330706</v>
      </c>
    </row>
    <row r="4340" spans="1:13" x14ac:dyDescent="0.3">
      <c r="A4340" t="s">
        <v>11702</v>
      </c>
      <c r="D4340">
        <v>10900000</v>
      </c>
      <c r="E4340">
        <v>8400000</v>
      </c>
      <c r="F4340" t="s">
        <v>5391</v>
      </c>
      <c r="G4340" s="13">
        <f>IFERROR(IF($F4340="ALTA",$D4340*1.03,
IF($F4340="MEDIA",$D4340*1,
IF($F4340="BAJA",$D4340*0.92,
IF($F4340="LIQUIDAR",_xlfn.XLOOKUP(A4340,Rotación!$A:$A,Rotación!$O:$O,0,0,-1),"")))),"")</f>
        <v>10028000</v>
      </c>
      <c r="H4340" s="13">
        <f>IFERROR(IF($F4340="ALTA",$D4340*1,
IF($F4340="MEDIA",$D4340*0.97,
IF($F4340="BAJA",$D4340*0.9,
IF($F4340="LIQUIDAR",_xlfn.XLOOKUP(A4340,Rotación!$A:$A,Rotación!$O:$O,0,0,-1),"")))),"")</f>
        <v>9810000</v>
      </c>
      <c r="I4340" s="13">
        <f>IFERROR(IF($F4340="ALTA",$D4340*0.97,
IF($F4340="MEDIA",$D4340*0.94,
IF($F4340="BAJA",$D4340*0.87,
IF($F4340="LIQUIDAR",_xlfn.XLOOKUP(A4340,Rotación!$A:$A,Rotación!$O:$O,0,0,-1),"")))),"")</f>
        <v>9483000</v>
      </c>
      <c r="J4340" s="13">
        <f>IFERROR(IF($F4340="ALTA",$D4340*0.94,
IF($F4340="MEDIA",$D4340*0.9,
IF($F4340="BAJA",$D4340*0.85,
IF($F4340="LIQUIDAR",_xlfn.XLOOKUP(A4340,Rotación!$A:$A,Rotación!$O:$O,0,0,-1),"")))),"")</f>
        <v>9265000</v>
      </c>
      <c r="K4340" s="13">
        <f>_xlfn.XLOOKUP(A4340,Rotación!$A:$A,Rotación!$P:$P,"",0,-1)</f>
        <v>10490000</v>
      </c>
      <c r="L4340" s="25">
        <f t="shared" si="264"/>
        <v>-410000</v>
      </c>
      <c r="M4340" s="26">
        <f t="shared" si="265"/>
        <v>0.77064220183486243</v>
      </c>
    </row>
    <row r="4341" spans="1:13" x14ac:dyDescent="0.3">
      <c r="A4341" t="s">
        <v>12913</v>
      </c>
      <c r="D4341">
        <v>6900000</v>
      </c>
      <c r="E4341">
        <v>5650000</v>
      </c>
      <c r="F4341" t="s">
        <v>5390</v>
      </c>
      <c r="G4341" s="13">
        <f>IFERROR(IF($F4341="ALTA",$D4341*1.03,
IF($F4341="MEDIA",$D4341*1,
IF($F4341="BAJA",$D4341*0.92,
IF($F4341="LIQUIDAR",_xlfn.XLOOKUP(A4341,Rotación!$A:$A,Rotación!$O:$O,0,0,-1),"")))),"")</f>
        <v>7107000</v>
      </c>
      <c r="H4341" s="13">
        <f>IFERROR(IF($F4341="ALTA",$D4341*1,
IF($F4341="MEDIA",$D4341*0.97,
IF($F4341="BAJA",$D4341*0.9,
IF($F4341="LIQUIDAR",_xlfn.XLOOKUP(A4341,Rotación!$A:$A,Rotación!$O:$O,0,0,-1),"")))),"")</f>
        <v>6900000</v>
      </c>
      <c r="I4341" s="13">
        <f>IFERROR(IF($F4341="ALTA",$D4341*0.97,
IF($F4341="MEDIA",$D4341*0.94,
IF($F4341="BAJA",$D4341*0.87,
IF($F4341="LIQUIDAR",_xlfn.XLOOKUP(A4341,Rotación!$A:$A,Rotación!$O:$O,0,0,-1),"")))),"")</f>
        <v>6693000</v>
      </c>
      <c r="J4341" s="13">
        <f>IFERROR(IF($F4341="ALTA",$D4341*0.94,
IF($F4341="MEDIA",$D4341*0.9,
IF($F4341="BAJA",$D4341*0.85,
IF($F4341="LIQUIDAR",_xlfn.XLOOKUP(A4341,Rotación!$A:$A,Rotación!$O:$O,0,0,-1),"")))),"")</f>
        <v>6486000</v>
      </c>
      <c r="K4341" s="13" t="str">
        <f>_xlfn.XLOOKUP(A4341,Rotación!$A:$A,Rotación!$P:$P,"",0,-1)</f>
        <v/>
      </c>
      <c r="L4341" s="25" t="e">
        <f t="shared" si="264"/>
        <v>#VALUE!</v>
      </c>
      <c r="M4341" s="26">
        <f t="shared" si="265"/>
        <v>0.8188405797101449</v>
      </c>
    </row>
    <row r="4342" spans="1:13" x14ac:dyDescent="0.3">
      <c r="A4342" t="s">
        <v>12907</v>
      </c>
      <c r="D4342">
        <v>43900000</v>
      </c>
      <c r="E4342">
        <v>34000000</v>
      </c>
      <c r="F4342" t="s">
        <v>5391</v>
      </c>
      <c r="G4342" s="13">
        <f>IFERROR(IF($F4342="ALTA",$D4342*1.03,
IF($F4342="MEDIA",$D4342*1,
IF($F4342="BAJA",$D4342*0.92,
IF($F4342="LIQUIDAR",_xlfn.XLOOKUP(A4342,Rotación!$A:$A,Rotación!$O:$O,0,0,-1),"")))),"")</f>
        <v>40388000</v>
      </c>
      <c r="H4342" s="13">
        <f>IFERROR(IF($F4342="ALTA",$D4342*1,
IF($F4342="MEDIA",$D4342*0.97,
IF($F4342="BAJA",$D4342*0.9,
IF($F4342="LIQUIDAR",_xlfn.XLOOKUP(A4342,Rotación!$A:$A,Rotación!$O:$O,0,0,-1),"")))),"")</f>
        <v>39510000</v>
      </c>
      <c r="I4342" s="13">
        <f>IFERROR(IF($F4342="ALTA",$D4342*0.97,
IF($F4342="MEDIA",$D4342*0.94,
IF($F4342="BAJA",$D4342*0.87,
IF($F4342="LIQUIDAR",_xlfn.XLOOKUP(A4342,Rotación!$A:$A,Rotación!$O:$O,0,0,-1),"")))),"")</f>
        <v>38193000</v>
      </c>
      <c r="J4342" s="13">
        <f>IFERROR(IF($F4342="ALTA",$D4342*0.94,
IF($F4342="MEDIA",$D4342*0.9,
IF($F4342="BAJA",$D4342*0.85,
IF($F4342="LIQUIDAR",_xlfn.XLOOKUP(A4342,Rotación!$A:$A,Rotación!$O:$O,0,0,-1),"")))),"")</f>
        <v>37315000</v>
      </c>
      <c r="K4342" s="13" t="str">
        <f>_xlfn.XLOOKUP(A4342,Rotación!$A:$A,Rotación!$P:$P,"",0,-1)</f>
        <v/>
      </c>
      <c r="L4342" s="25" t="e">
        <f t="shared" ref="L4342:L4405" si="266">K4342-D4342</f>
        <v>#VALUE!</v>
      </c>
      <c r="M4342" s="26">
        <f t="shared" ref="M4342:M4405" si="267">E4342/D4342</f>
        <v>0.7744874715261959</v>
      </c>
    </row>
    <row r="4343" spans="1:13" x14ac:dyDescent="0.3">
      <c r="A4343" t="s">
        <v>11703</v>
      </c>
      <c r="D4343">
        <v>10100000</v>
      </c>
      <c r="E4343">
        <v>8300000</v>
      </c>
      <c r="F4343" t="s">
        <v>5391</v>
      </c>
      <c r="G4343" s="13">
        <f>IFERROR(IF($F4343="ALTA",$D4343*1.03,
IF($F4343="MEDIA",$D4343*1,
IF($F4343="BAJA",$D4343*0.92,
IF($F4343="LIQUIDAR",_xlfn.XLOOKUP(A4343,Rotación!$A:$A,Rotación!$O:$O,0,0,-1),"")))),"")</f>
        <v>9292000</v>
      </c>
      <c r="H4343" s="13">
        <f>IFERROR(IF($F4343="ALTA",$D4343*1,
IF($F4343="MEDIA",$D4343*0.97,
IF($F4343="BAJA",$D4343*0.9,
IF($F4343="LIQUIDAR",_xlfn.XLOOKUP(A4343,Rotación!$A:$A,Rotación!$O:$O,0,0,-1),"")))),"")</f>
        <v>9090000</v>
      </c>
      <c r="I4343" s="13">
        <f>IFERROR(IF($F4343="ALTA",$D4343*0.97,
IF($F4343="MEDIA",$D4343*0.94,
IF($F4343="BAJA",$D4343*0.87,
IF($F4343="LIQUIDAR",_xlfn.XLOOKUP(A4343,Rotación!$A:$A,Rotación!$O:$O,0,0,-1),"")))),"")</f>
        <v>8787000</v>
      </c>
      <c r="J4343" s="13">
        <f>IFERROR(IF($F4343="ALTA",$D4343*0.94,
IF($F4343="MEDIA",$D4343*0.9,
IF($F4343="BAJA",$D4343*0.85,
IF($F4343="LIQUIDAR",_xlfn.XLOOKUP(A4343,Rotación!$A:$A,Rotación!$O:$O,0,0,-1),"")))),"")</f>
        <v>8585000</v>
      </c>
      <c r="K4343" s="13">
        <f>_xlfn.XLOOKUP(A4343,Rotación!$A:$A,Rotación!$P:$P,"",0,-1)</f>
        <v>9990000</v>
      </c>
      <c r="L4343" s="25">
        <f t="shared" si="266"/>
        <v>-110000</v>
      </c>
      <c r="M4343" s="26">
        <f t="shared" si="267"/>
        <v>0.82178217821782173</v>
      </c>
    </row>
    <row r="4344" spans="1:13" x14ac:dyDescent="0.3">
      <c r="A4344" t="s">
        <v>1058</v>
      </c>
      <c r="D4344">
        <v>10000000</v>
      </c>
      <c r="E4344">
        <v>7500000</v>
      </c>
      <c r="F4344" t="s">
        <v>4033</v>
      </c>
      <c r="G4344" s="13">
        <f>IFERROR(IF($F4344="ALTA",$D4344*1.03,
IF($F4344="MEDIA",$D4344*1,
IF($F4344="BAJA",$D4344*0.92,
IF($F4344="LIQUIDAR",_xlfn.XLOOKUP(A4344,Rotación!$A:$A,Rotación!$O:$O,0,0,-1),"")))),"")</f>
        <v>10000000</v>
      </c>
      <c r="H4344" s="13">
        <f>IFERROR(IF($F4344="ALTA",$D4344*1,
IF($F4344="MEDIA",$D4344*0.97,
IF($F4344="BAJA",$D4344*0.9,
IF($F4344="LIQUIDAR",_xlfn.XLOOKUP(A4344,Rotación!$A:$A,Rotación!$O:$O,0,0,-1),"")))),"")</f>
        <v>9700000</v>
      </c>
      <c r="I4344" s="13">
        <f>IFERROR(IF($F4344="ALTA",$D4344*0.97,
IF($F4344="MEDIA",$D4344*0.94,
IF($F4344="BAJA",$D4344*0.87,
IF($F4344="LIQUIDAR",_xlfn.XLOOKUP(A4344,Rotación!$A:$A,Rotación!$O:$O,0,0,-1),"")))),"")</f>
        <v>9400000</v>
      </c>
      <c r="J4344" s="13">
        <f>IFERROR(IF($F4344="ALTA",$D4344*0.94,
IF($F4344="MEDIA",$D4344*0.9,
IF($F4344="BAJA",$D4344*0.85,
IF($F4344="LIQUIDAR",_xlfn.XLOOKUP(A4344,Rotación!$A:$A,Rotación!$O:$O,0,0,-1),"")))),"")</f>
        <v>9000000</v>
      </c>
      <c r="K4344" s="13" t="str">
        <f>_xlfn.XLOOKUP(A4344,Rotación!$A:$A,Rotación!$P:$P,"",0,-1)</f>
        <v/>
      </c>
      <c r="L4344" s="25" t="e">
        <f t="shared" si="266"/>
        <v>#VALUE!</v>
      </c>
      <c r="M4344" s="26">
        <f t="shared" si="267"/>
        <v>0.75</v>
      </c>
    </row>
    <row r="4345" spans="1:13" x14ac:dyDescent="0.3">
      <c r="A4345" t="s">
        <v>9722</v>
      </c>
      <c r="D4345">
        <v>16400000</v>
      </c>
      <c r="E4345">
        <v>13000000</v>
      </c>
      <c r="F4345" t="s">
        <v>5391</v>
      </c>
      <c r="G4345" s="13">
        <f>IFERROR(IF($F4345="ALTA",$D4345*1.03,
IF($F4345="MEDIA",$D4345*1,
IF($F4345="BAJA",$D4345*0.92,
IF($F4345="LIQUIDAR",_xlfn.XLOOKUP(A4345,Rotación!$A:$A,Rotación!$O:$O,0,0,-1),"")))),"")</f>
        <v>15088000</v>
      </c>
      <c r="H4345" s="13">
        <f>IFERROR(IF($F4345="ALTA",$D4345*1,
IF($F4345="MEDIA",$D4345*0.97,
IF($F4345="BAJA",$D4345*0.9,
IF($F4345="LIQUIDAR",_xlfn.XLOOKUP(A4345,Rotación!$A:$A,Rotación!$O:$O,0,0,-1),"")))),"")</f>
        <v>14760000</v>
      </c>
      <c r="I4345" s="13">
        <f>IFERROR(IF($F4345="ALTA",$D4345*0.97,
IF($F4345="MEDIA",$D4345*0.94,
IF($F4345="BAJA",$D4345*0.87,
IF($F4345="LIQUIDAR",_xlfn.XLOOKUP(A4345,Rotación!$A:$A,Rotación!$O:$O,0,0,-1),"")))),"")</f>
        <v>14268000</v>
      </c>
      <c r="J4345" s="13">
        <f>IFERROR(IF($F4345="ALTA",$D4345*0.94,
IF($F4345="MEDIA",$D4345*0.9,
IF($F4345="BAJA",$D4345*0.85,
IF($F4345="LIQUIDAR",_xlfn.XLOOKUP(A4345,Rotación!$A:$A,Rotación!$O:$O,0,0,-1),"")))),"")</f>
        <v>13940000</v>
      </c>
      <c r="K4345" s="13" t="str">
        <f>_xlfn.XLOOKUP(A4345,Rotación!$A:$A,Rotación!$P:$P,"",0,-1)</f>
        <v/>
      </c>
      <c r="L4345" s="25" t="e">
        <f t="shared" si="266"/>
        <v>#VALUE!</v>
      </c>
      <c r="M4345" s="26">
        <f t="shared" si="267"/>
        <v>0.79268292682926833</v>
      </c>
    </row>
    <row r="4346" spans="1:13" x14ac:dyDescent="0.3">
      <c r="A4346" t="s">
        <v>12821</v>
      </c>
      <c r="D4346">
        <v>13500000</v>
      </c>
      <c r="E4346">
        <v>9000000</v>
      </c>
      <c r="F4346" t="s">
        <v>4033</v>
      </c>
      <c r="G4346" s="13">
        <f>IFERROR(IF($F4346="ALTA",$D4346*1.03,
IF($F4346="MEDIA",$D4346*1,
IF($F4346="BAJA",$D4346*0.92,
IF($F4346="LIQUIDAR",_xlfn.XLOOKUP(A4346,Rotación!$A:$A,Rotación!$O:$O,0,0,-1),"")))),"")</f>
        <v>13500000</v>
      </c>
      <c r="H4346" s="13">
        <f>IFERROR(IF($F4346="ALTA",$D4346*1,
IF($F4346="MEDIA",$D4346*0.97,
IF($F4346="BAJA",$D4346*0.9,
IF($F4346="LIQUIDAR",_xlfn.XLOOKUP(A4346,Rotación!$A:$A,Rotación!$O:$O,0,0,-1),"")))),"")</f>
        <v>13095000</v>
      </c>
      <c r="I4346" s="13">
        <f>IFERROR(IF($F4346="ALTA",$D4346*0.97,
IF($F4346="MEDIA",$D4346*0.94,
IF($F4346="BAJA",$D4346*0.87,
IF($F4346="LIQUIDAR",_xlfn.XLOOKUP(A4346,Rotación!$A:$A,Rotación!$O:$O,0,0,-1),"")))),"")</f>
        <v>12690000</v>
      </c>
      <c r="J4346" s="13">
        <f>IFERROR(IF($F4346="ALTA",$D4346*0.94,
IF($F4346="MEDIA",$D4346*0.9,
IF($F4346="BAJA",$D4346*0.85,
IF($F4346="LIQUIDAR",_xlfn.XLOOKUP(A4346,Rotación!$A:$A,Rotación!$O:$O,0,0,-1),"")))),"")</f>
        <v>12150000</v>
      </c>
      <c r="K4346" s="13" t="str">
        <f>_xlfn.XLOOKUP(A4346,Rotación!$A:$A,Rotación!$P:$P,"",0,-1)</f>
        <v/>
      </c>
      <c r="L4346" s="25" t="e">
        <f t="shared" si="266"/>
        <v>#VALUE!</v>
      </c>
      <c r="M4346" s="26">
        <f t="shared" si="267"/>
        <v>0.66666666666666663</v>
      </c>
    </row>
    <row r="4347" spans="1:13" x14ac:dyDescent="0.3">
      <c r="A4347" t="s">
        <v>12935</v>
      </c>
      <c r="D4347">
        <v>13500000</v>
      </c>
      <c r="E4347">
        <v>10000000</v>
      </c>
      <c r="F4347" t="s">
        <v>4033</v>
      </c>
      <c r="G4347" s="13">
        <f>IFERROR(IF($F4347="ALTA",$D4347*1.03,
IF($F4347="MEDIA",$D4347*1,
IF($F4347="BAJA",$D4347*0.92,
IF($F4347="LIQUIDAR",_xlfn.XLOOKUP(A4347,Rotación!$A:$A,Rotación!$O:$O,0,0,-1),"")))),"")</f>
        <v>13500000</v>
      </c>
      <c r="H4347" s="13">
        <f>IFERROR(IF($F4347="ALTA",$D4347*1,
IF($F4347="MEDIA",$D4347*0.97,
IF($F4347="BAJA",$D4347*0.9,
IF($F4347="LIQUIDAR",_xlfn.XLOOKUP(A4347,Rotación!$A:$A,Rotación!$O:$O,0,0,-1),"")))),"")</f>
        <v>13095000</v>
      </c>
      <c r="I4347" s="13">
        <f>IFERROR(IF($F4347="ALTA",$D4347*0.97,
IF($F4347="MEDIA",$D4347*0.94,
IF($F4347="BAJA",$D4347*0.87,
IF($F4347="LIQUIDAR",_xlfn.XLOOKUP(A4347,Rotación!$A:$A,Rotación!$O:$O,0,0,-1),"")))),"")</f>
        <v>12690000</v>
      </c>
      <c r="J4347" s="13">
        <f>IFERROR(IF($F4347="ALTA",$D4347*0.94,
IF($F4347="MEDIA",$D4347*0.9,
IF($F4347="BAJA",$D4347*0.85,
IF($F4347="LIQUIDAR",_xlfn.XLOOKUP(A4347,Rotación!$A:$A,Rotación!$O:$O,0,0,-1),"")))),"")</f>
        <v>12150000</v>
      </c>
      <c r="K4347" s="13" t="str">
        <f>_xlfn.XLOOKUP(A4347,Rotación!$A:$A,Rotación!$P:$P,"",0,-1)</f>
        <v/>
      </c>
      <c r="L4347" s="25" t="e">
        <f t="shared" si="266"/>
        <v>#VALUE!</v>
      </c>
      <c r="M4347" s="26">
        <f t="shared" si="267"/>
        <v>0.7407407407407407</v>
      </c>
    </row>
    <row r="4348" spans="1:13" x14ac:dyDescent="0.3">
      <c r="A4348" t="s">
        <v>12883</v>
      </c>
      <c r="D4348">
        <v>18400000</v>
      </c>
      <c r="E4348">
        <v>14500000</v>
      </c>
      <c r="F4348" t="s">
        <v>4033</v>
      </c>
      <c r="G4348" s="13">
        <f>IFERROR(IF($F4348="ALTA",$D4348*1.03,
IF($F4348="MEDIA",$D4348*1,
IF($F4348="BAJA",$D4348*0.92,
IF($F4348="LIQUIDAR",_xlfn.XLOOKUP(A4348,Rotación!$A:$A,Rotación!$O:$O,0,0,-1),"")))),"")</f>
        <v>18400000</v>
      </c>
      <c r="H4348" s="13">
        <f>IFERROR(IF($F4348="ALTA",$D4348*1,
IF($F4348="MEDIA",$D4348*0.97,
IF($F4348="BAJA",$D4348*0.9,
IF($F4348="LIQUIDAR",_xlfn.XLOOKUP(A4348,Rotación!$A:$A,Rotación!$O:$O,0,0,-1),"")))),"")</f>
        <v>17848000</v>
      </c>
      <c r="I4348" s="13">
        <f>IFERROR(IF($F4348="ALTA",$D4348*0.97,
IF($F4348="MEDIA",$D4348*0.94,
IF($F4348="BAJA",$D4348*0.87,
IF($F4348="LIQUIDAR",_xlfn.XLOOKUP(A4348,Rotación!$A:$A,Rotación!$O:$O,0,0,-1),"")))),"")</f>
        <v>17296000</v>
      </c>
      <c r="J4348" s="13">
        <f>IFERROR(IF($F4348="ALTA",$D4348*0.94,
IF($F4348="MEDIA",$D4348*0.9,
IF($F4348="BAJA",$D4348*0.85,
IF($F4348="LIQUIDAR",_xlfn.XLOOKUP(A4348,Rotación!$A:$A,Rotación!$O:$O,0,0,-1),"")))),"")</f>
        <v>16560000</v>
      </c>
      <c r="K4348" s="13" t="str">
        <f>_xlfn.XLOOKUP(A4348,Rotación!$A:$A,Rotación!$P:$P,"",0,-1)</f>
        <v/>
      </c>
      <c r="L4348" s="25" t="e">
        <f t="shared" si="266"/>
        <v>#VALUE!</v>
      </c>
      <c r="M4348" s="26">
        <f t="shared" si="267"/>
        <v>0.78804347826086951</v>
      </c>
    </row>
    <row r="4349" spans="1:13" x14ac:dyDescent="0.3">
      <c r="A4349" t="s">
        <v>1913</v>
      </c>
      <c r="D4349">
        <v>10700000</v>
      </c>
      <c r="E4349">
        <v>8300000</v>
      </c>
      <c r="F4349" t="s">
        <v>4033</v>
      </c>
      <c r="G4349" s="13">
        <f>IFERROR(IF($F4349="ALTA",$D4349*1.03,
IF($F4349="MEDIA",$D4349*1,
IF($F4349="BAJA",$D4349*0.92,
IF($F4349="LIQUIDAR",_xlfn.XLOOKUP(A4349,Rotación!$A:$A,Rotación!$O:$O,0,0,-1),"")))),"")</f>
        <v>10700000</v>
      </c>
      <c r="H4349" s="13">
        <f>IFERROR(IF($F4349="ALTA",$D4349*1,
IF($F4349="MEDIA",$D4349*0.97,
IF($F4349="BAJA",$D4349*0.9,
IF($F4349="LIQUIDAR",_xlfn.XLOOKUP(A4349,Rotación!$A:$A,Rotación!$O:$O,0,0,-1),"")))),"")</f>
        <v>10379000</v>
      </c>
      <c r="I4349" s="13">
        <f>IFERROR(IF($F4349="ALTA",$D4349*0.97,
IF($F4349="MEDIA",$D4349*0.94,
IF($F4349="BAJA",$D4349*0.87,
IF($F4349="LIQUIDAR",_xlfn.XLOOKUP(A4349,Rotación!$A:$A,Rotación!$O:$O,0,0,-1),"")))),"")</f>
        <v>10058000</v>
      </c>
      <c r="J4349" s="13">
        <f>IFERROR(IF($F4349="ALTA",$D4349*0.94,
IF($F4349="MEDIA",$D4349*0.9,
IF($F4349="BAJA",$D4349*0.85,
IF($F4349="LIQUIDAR",_xlfn.XLOOKUP(A4349,Rotación!$A:$A,Rotación!$O:$O,0,0,-1),"")))),"")</f>
        <v>9630000</v>
      </c>
      <c r="K4349" s="13" t="str">
        <f>_xlfn.XLOOKUP(A4349,Rotación!$A:$A,Rotación!$P:$P,"",0,-1)</f>
        <v/>
      </c>
      <c r="L4349" s="25" t="e">
        <f t="shared" si="266"/>
        <v>#VALUE!</v>
      </c>
      <c r="M4349" s="26">
        <f t="shared" si="267"/>
        <v>0.77570093457943923</v>
      </c>
    </row>
    <row r="4350" spans="1:13" x14ac:dyDescent="0.3">
      <c r="A4350" t="s">
        <v>12817</v>
      </c>
      <c r="D4350">
        <v>9000000</v>
      </c>
      <c r="E4350">
        <v>6800000</v>
      </c>
      <c r="F4350" t="s">
        <v>4033</v>
      </c>
      <c r="G4350" s="13">
        <f>IFERROR(IF($F4350="ALTA",$D4350*1.03,
IF($F4350="MEDIA",$D4350*1,
IF($F4350="BAJA",$D4350*0.92,
IF($F4350="LIQUIDAR",_xlfn.XLOOKUP(A4350,Rotación!$A:$A,Rotación!$O:$O,0,0,-1),"")))),"")</f>
        <v>9000000</v>
      </c>
      <c r="H4350" s="13">
        <f>IFERROR(IF($F4350="ALTA",$D4350*1,
IF($F4350="MEDIA",$D4350*0.97,
IF($F4350="BAJA",$D4350*0.9,
IF($F4350="LIQUIDAR",_xlfn.XLOOKUP(A4350,Rotación!$A:$A,Rotación!$O:$O,0,0,-1),"")))),"")</f>
        <v>8730000</v>
      </c>
      <c r="I4350" s="13">
        <f>IFERROR(IF($F4350="ALTA",$D4350*0.97,
IF($F4350="MEDIA",$D4350*0.94,
IF($F4350="BAJA",$D4350*0.87,
IF($F4350="LIQUIDAR",_xlfn.XLOOKUP(A4350,Rotación!$A:$A,Rotación!$O:$O,0,0,-1),"")))),"")</f>
        <v>8460000</v>
      </c>
      <c r="J4350" s="13">
        <f>IFERROR(IF($F4350="ALTA",$D4350*0.94,
IF($F4350="MEDIA",$D4350*0.9,
IF($F4350="BAJA",$D4350*0.85,
IF($F4350="LIQUIDAR",_xlfn.XLOOKUP(A4350,Rotación!$A:$A,Rotación!$O:$O,0,0,-1),"")))),"")</f>
        <v>8100000</v>
      </c>
      <c r="K4350" s="13" t="str">
        <f>_xlfn.XLOOKUP(A4350,Rotación!$A:$A,Rotación!$P:$P,"",0,-1)</f>
        <v/>
      </c>
      <c r="L4350" s="25" t="e">
        <f t="shared" si="266"/>
        <v>#VALUE!</v>
      </c>
      <c r="M4350" s="26">
        <f t="shared" si="267"/>
        <v>0.75555555555555554</v>
      </c>
    </row>
    <row r="4351" spans="1:13" x14ac:dyDescent="0.3">
      <c r="A4351" t="s">
        <v>12881</v>
      </c>
      <c r="D4351">
        <v>21600000</v>
      </c>
      <c r="E4351">
        <v>17000000</v>
      </c>
      <c r="F4351" t="s">
        <v>5391</v>
      </c>
      <c r="G4351" s="13">
        <f>IFERROR(IF($F4351="ALTA",$D4351*1.03,
IF($F4351="MEDIA",$D4351*1,
IF($F4351="BAJA",$D4351*0.92,
IF($F4351="LIQUIDAR",_xlfn.XLOOKUP(A4351,Rotación!$A:$A,Rotación!$O:$O,0,0,-1),"")))),"")</f>
        <v>19872000</v>
      </c>
      <c r="H4351" s="13">
        <f>IFERROR(IF($F4351="ALTA",$D4351*1,
IF($F4351="MEDIA",$D4351*0.97,
IF($F4351="BAJA",$D4351*0.9,
IF($F4351="LIQUIDAR",_xlfn.XLOOKUP(A4351,Rotación!$A:$A,Rotación!$O:$O,0,0,-1),"")))),"")</f>
        <v>19440000</v>
      </c>
      <c r="I4351" s="13">
        <f>IFERROR(IF($F4351="ALTA",$D4351*0.97,
IF($F4351="MEDIA",$D4351*0.94,
IF($F4351="BAJA",$D4351*0.87,
IF($F4351="LIQUIDAR",_xlfn.XLOOKUP(A4351,Rotación!$A:$A,Rotación!$O:$O,0,0,-1),"")))),"")</f>
        <v>18792000</v>
      </c>
      <c r="J4351" s="13">
        <f>IFERROR(IF($F4351="ALTA",$D4351*0.94,
IF($F4351="MEDIA",$D4351*0.9,
IF($F4351="BAJA",$D4351*0.85,
IF($F4351="LIQUIDAR",_xlfn.XLOOKUP(A4351,Rotación!$A:$A,Rotación!$O:$O,0,0,-1),"")))),"")</f>
        <v>18360000</v>
      </c>
      <c r="K4351" s="13" t="str">
        <f>_xlfn.XLOOKUP(A4351,Rotación!$A:$A,Rotación!$P:$P,"",0,-1)</f>
        <v/>
      </c>
      <c r="L4351" s="25" t="e">
        <f t="shared" si="266"/>
        <v>#VALUE!</v>
      </c>
      <c r="M4351" s="26">
        <f t="shared" si="267"/>
        <v>0.78703703703703709</v>
      </c>
    </row>
    <row r="4352" spans="1:13" x14ac:dyDescent="0.3">
      <c r="A4352" t="s">
        <v>12975</v>
      </c>
      <c r="D4352">
        <v>25100000</v>
      </c>
      <c r="E4352">
        <v>18000000</v>
      </c>
      <c r="F4352" t="s">
        <v>5391</v>
      </c>
      <c r="G4352" s="13">
        <f>IFERROR(IF($F4352="ALTA",$D4352*1.03,
IF($F4352="MEDIA",$D4352*1,
IF($F4352="BAJA",$D4352*0.92,
IF($F4352="LIQUIDAR",_xlfn.XLOOKUP(A4352,Rotación!$A:$A,Rotación!$O:$O,0,0,-1),"")))),"")</f>
        <v>23092000</v>
      </c>
      <c r="H4352" s="13">
        <f>IFERROR(IF($F4352="ALTA",$D4352*1,
IF($F4352="MEDIA",$D4352*0.97,
IF($F4352="BAJA",$D4352*0.9,
IF($F4352="LIQUIDAR",_xlfn.XLOOKUP(A4352,Rotación!$A:$A,Rotación!$O:$O,0,0,-1),"")))),"")</f>
        <v>22590000</v>
      </c>
      <c r="I4352" s="13">
        <f>IFERROR(IF($F4352="ALTA",$D4352*0.97,
IF($F4352="MEDIA",$D4352*0.94,
IF($F4352="BAJA",$D4352*0.87,
IF($F4352="LIQUIDAR",_xlfn.XLOOKUP(A4352,Rotación!$A:$A,Rotación!$O:$O,0,0,-1),"")))),"")</f>
        <v>21837000</v>
      </c>
      <c r="J4352" s="13">
        <f>IFERROR(IF($F4352="ALTA",$D4352*0.94,
IF($F4352="MEDIA",$D4352*0.9,
IF($F4352="BAJA",$D4352*0.85,
IF($F4352="LIQUIDAR",_xlfn.XLOOKUP(A4352,Rotación!$A:$A,Rotación!$O:$O,0,0,-1),"")))),"")</f>
        <v>21335000</v>
      </c>
      <c r="K4352" s="13" t="str">
        <f>_xlfn.XLOOKUP(A4352,Rotación!$A:$A,Rotación!$P:$P,"",0,-1)</f>
        <v/>
      </c>
      <c r="L4352" s="25" t="e">
        <f t="shared" si="266"/>
        <v>#VALUE!</v>
      </c>
      <c r="M4352" s="26">
        <f t="shared" si="267"/>
        <v>0.71713147410358569</v>
      </c>
    </row>
    <row r="4353" spans="1:13" x14ac:dyDescent="0.3">
      <c r="A4353" t="s">
        <v>12931</v>
      </c>
      <c r="D4353">
        <v>8900000</v>
      </c>
      <c r="E4353">
        <v>6900000</v>
      </c>
      <c r="F4353" t="s">
        <v>5390</v>
      </c>
      <c r="G4353" s="13">
        <f>IFERROR(IF($F4353="ALTA",$D4353*1.03,
IF($F4353="MEDIA",$D4353*1,
IF($F4353="BAJA",$D4353*0.92,
IF($F4353="LIQUIDAR",_xlfn.XLOOKUP(A4353,Rotación!$A:$A,Rotación!$O:$O,0,0,-1),"")))),"")</f>
        <v>9167000</v>
      </c>
      <c r="H4353" s="13">
        <f>IFERROR(IF($F4353="ALTA",$D4353*1,
IF($F4353="MEDIA",$D4353*0.97,
IF($F4353="BAJA",$D4353*0.9,
IF($F4353="LIQUIDAR",_xlfn.XLOOKUP(A4353,Rotación!$A:$A,Rotación!$O:$O,0,0,-1),"")))),"")</f>
        <v>8900000</v>
      </c>
      <c r="I4353" s="13">
        <f>IFERROR(IF($F4353="ALTA",$D4353*0.97,
IF($F4353="MEDIA",$D4353*0.94,
IF($F4353="BAJA",$D4353*0.87,
IF($F4353="LIQUIDAR",_xlfn.XLOOKUP(A4353,Rotación!$A:$A,Rotación!$O:$O,0,0,-1),"")))),"")</f>
        <v>8633000</v>
      </c>
      <c r="J4353" s="13">
        <f>IFERROR(IF($F4353="ALTA",$D4353*0.94,
IF($F4353="MEDIA",$D4353*0.9,
IF($F4353="BAJA",$D4353*0.85,
IF($F4353="LIQUIDAR",_xlfn.XLOOKUP(A4353,Rotación!$A:$A,Rotación!$O:$O,0,0,-1),"")))),"")</f>
        <v>8365999.9999999991</v>
      </c>
      <c r="K4353" s="13" t="str">
        <f>_xlfn.XLOOKUP(A4353,Rotación!$A:$A,Rotación!$P:$P,"",0,-1)</f>
        <v/>
      </c>
      <c r="L4353" s="25" t="e">
        <f t="shared" si="266"/>
        <v>#VALUE!</v>
      </c>
      <c r="M4353" s="26">
        <f t="shared" si="267"/>
        <v>0.7752808988764045</v>
      </c>
    </row>
    <row r="4354" spans="1:13" x14ac:dyDescent="0.3">
      <c r="A4354" t="s">
        <v>13132</v>
      </c>
      <c r="D4354">
        <v>19400000</v>
      </c>
      <c r="E4354">
        <v>15000000</v>
      </c>
      <c r="F4354" t="s">
        <v>4033</v>
      </c>
      <c r="G4354" s="13">
        <f>IFERROR(IF($F4354="ALTA",$D4354*1.03,
IF($F4354="MEDIA",$D4354*1,
IF($F4354="BAJA",$D4354*0.92,
IF($F4354="LIQUIDAR",_xlfn.XLOOKUP(A4354,Rotación!$A:$A,Rotación!$O:$O,0,0,-1),"")))),"")</f>
        <v>19400000</v>
      </c>
      <c r="H4354" s="13">
        <f>IFERROR(IF($F4354="ALTA",$D4354*1,
IF($F4354="MEDIA",$D4354*0.97,
IF($F4354="BAJA",$D4354*0.9,
IF($F4354="LIQUIDAR",_xlfn.XLOOKUP(A4354,Rotación!$A:$A,Rotación!$O:$O,0,0,-1),"")))),"")</f>
        <v>18818000</v>
      </c>
      <c r="I4354" s="13">
        <f>IFERROR(IF($F4354="ALTA",$D4354*0.97,
IF($F4354="MEDIA",$D4354*0.94,
IF($F4354="BAJA",$D4354*0.87,
IF($F4354="LIQUIDAR",_xlfn.XLOOKUP(A4354,Rotación!$A:$A,Rotación!$O:$O,0,0,-1),"")))),"")</f>
        <v>18236000</v>
      </c>
      <c r="J4354" s="13">
        <f>IFERROR(IF($F4354="ALTA",$D4354*0.94,
IF($F4354="MEDIA",$D4354*0.9,
IF($F4354="BAJA",$D4354*0.85,
IF($F4354="LIQUIDAR",_xlfn.XLOOKUP(A4354,Rotación!$A:$A,Rotación!$O:$O,0,0,-1),"")))),"")</f>
        <v>17460000</v>
      </c>
      <c r="K4354" s="13" t="str">
        <f>_xlfn.XLOOKUP(A4354,Rotación!$A:$A,Rotación!$P:$P,"",0,-1)</f>
        <v/>
      </c>
      <c r="L4354" s="25" t="e">
        <f t="shared" si="266"/>
        <v>#VALUE!</v>
      </c>
      <c r="M4354" s="26">
        <f t="shared" si="267"/>
        <v>0.77319587628865982</v>
      </c>
    </row>
    <row r="4355" spans="1:13" x14ac:dyDescent="0.3">
      <c r="A4355" t="s">
        <v>13173</v>
      </c>
      <c r="D4355">
        <v>23400000</v>
      </c>
      <c r="E4355">
        <v>18000000</v>
      </c>
      <c r="F4355" t="s">
        <v>4033</v>
      </c>
      <c r="G4355" s="13">
        <f>IFERROR(IF($F4355="ALTA",$D4355*1.03,
IF($F4355="MEDIA",$D4355*1,
IF($F4355="BAJA",$D4355*0.92,
IF($F4355="LIQUIDAR",_xlfn.XLOOKUP(A4355,Rotación!$A:$A,Rotación!$O:$O,0,0,-1),"")))),"")</f>
        <v>23400000</v>
      </c>
      <c r="H4355" s="13">
        <f>IFERROR(IF($F4355="ALTA",$D4355*1,
IF($F4355="MEDIA",$D4355*0.97,
IF($F4355="BAJA",$D4355*0.9,
IF($F4355="LIQUIDAR",_xlfn.XLOOKUP(A4355,Rotación!$A:$A,Rotación!$O:$O,0,0,-1),"")))),"")</f>
        <v>22698000</v>
      </c>
      <c r="I4355" s="13">
        <f>IFERROR(IF($F4355="ALTA",$D4355*0.97,
IF($F4355="MEDIA",$D4355*0.94,
IF($F4355="BAJA",$D4355*0.87,
IF($F4355="LIQUIDAR",_xlfn.XLOOKUP(A4355,Rotación!$A:$A,Rotación!$O:$O,0,0,-1),"")))),"")</f>
        <v>21996000</v>
      </c>
      <c r="J4355" s="13">
        <f>IFERROR(IF($F4355="ALTA",$D4355*0.94,
IF($F4355="MEDIA",$D4355*0.9,
IF($F4355="BAJA",$D4355*0.85,
IF($F4355="LIQUIDAR",_xlfn.XLOOKUP(A4355,Rotación!$A:$A,Rotación!$O:$O,0,0,-1),"")))),"")</f>
        <v>21060000</v>
      </c>
      <c r="K4355" s="13" t="str">
        <f>_xlfn.XLOOKUP(A4355,Rotación!$A:$A,Rotación!$P:$P,"",0,-1)</f>
        <v/>
      </c>
      <c r="L4355" s="25" t="e">
        <f t="shared" si="266"/>
        <v>#VALUE!</v>
      </c>
      <c r="M4355" s="26">
        <f t="shared" si="267"/>
        <v>0.76923076923076927</v>
      </c>
    </row>
    <row r="4356" spans="1:13" x14ac:dyDescent="0.3">
      <c r="A4356" t="s">
        <v>12784</v>
      </c>
      <c r="D4356">
        <v>20100000</v>
      </c>
      <c r="E4356">
        <v>15800000</v>
      </c>
      <c r="F4356" t="s">
        <v>4033</v>
      </c>
      <c r="G4356" s="13">
        <f>IFERROR(IF($F4356="ALTA",$D4356*1.03,
IF($F4356="MEDIA",$D4356*1,
IF($F4356="BAJA",$D4356*0.92,
IF($F4356="LIQUIDAR",_xlfn.XLOOKUP(A4356,Rotación!$A:$A,Rotación!$O:$O,0,0,-1),"")))),"")</f>
        <v>20100000</v>
      </c>
      <c r="H4356" s="13">
        <f>IFERROR(IF($F4356="ALTA",$D4356*1,
IF($F4356="MEDIA",$D4356*0.97,
IF($F4356="BAJA",$D4356*0.9,
IF($F4356="LIQUIDAR",_xlfn.XLOOKUP(A4356,Rotación!$A:$A,Rotación!$O:$O,0,0,-1),"")))),"")</f>
        <v>19497000</v>
      </c>
      <c r="I4356" s="13">
        <f>IFERROR(IF($F4356="ALTA",$D4356*0.97,
IF($F4356="MEDIA",$D4356*0.94,
IF($F4356="BAJA",$D4356*0.87,
IF($F4356="LIQUIDAR",_xlfn.XLOOKUP(A4356,Rotación!$A:$A,Rotación!$O:$O,0,0,-1),"")))),"")</f>
        <v>18894000</v>
      </c>
      <c r="J4356" s="13">
        <f>IFERROR(IF($F4356="ALTA",$D4356*0.94,
IF($F4356="MEDIA",$D4356*0.9,
IF($F4356="BAJA",$D4356*0.85,
IF($F4356="LIQUIDAR",_xlfn.XLOOKUP(A4356,Rotación!$A:$A,Rotación!$O:$O,0,0,-1),"")))),"")</f>
        <v>18090000</v>
      </c>
      <c r="K4356" s="13" t="str">
        <f>_xlfn.XLOOKUP(A4356,Rotación!$A:$A,Rotación!$P:$P,"",0,-1)</f>
        <v/>
      </c>
      <c r="L4356" s="25" t="e">
        <f t="shared" si="266"/>
        <v>#VALUE!</v>
      </c>
      <c r="M4356" s="26">
        <f t="shared" si="267"/>
        <v>0.78606965174129351</v>
      </c>
    </row>
    <row r="4357" spans="1:13" x14ac:dyDescent="0.3">
      <c r="A4357" t="s">
        <v>12876</v>
      </c>
      <c r="D4357">
        <v>32000000</v>
      </c>
      <c r="E4357">
        <v>24000000</v>
      </c>
      <c r="F4357" t="s">
        <v>5391</v>
      </c>
      <c r="G4357" s="13">
        <f>IFERROR(IF($F4357="ALTA",$D4357*1.03,
IF($F4357="MEDIA",$D4357*1,
IF($F4357="BAJA",$D4357*0.92,
IF($F4357="LIQUIDAR",_xlfn.XLOOKUP(A4357,Rotación!$A:$A,Rotación!$O:$O,0,0,-1),"")))),"")</f>
        <v>29440000</v>
      </c>
      <c r="H4357" s="13">
        <f>IFERROR(IF($F4357="ALTA",$D4357*1,
IF($F4357="MEDIA",$D4357*0.97,
IF($F4357="BAJA",$D4357*0.9,
IF($F4357="LIQUIDAR",_xlfn.XLOOKUP(A4357,Rotación!$A:$A,Rotación!$O:$O,0,0,-1),"")))),"")</f>
        <v>28800000</v>
      </c>
      <c r="I4357" s="13">
        <f>IFERROR(IF($F4357="ALTA",$D4357*0.97,
IF($F4357="MEDIA",$D4357*0.94,
IF($F4357="BAJA",$D4357*0.87,
IF($F4357="LIQUIDAR",_xlfn.XLOOKUP(A4357,Rotación!$A:$A,Rotación!$O:$O,0,0,-1),"")))),"")</f>
        <v>27840000</v>
      </c>
      <c r="J4357" s="13">
        <f>IFERROR(IF($F4357="ALTA",$D4357*0.94,
IF($F4357="MEDIA",$D4357*0.9,
IF($F4357="BAJA",$D4357*0.85,
IF($F4357="LIQUIDAR",_xlfn.XLOOKUP(A4357,Rotación!$A:$A,Rotación!$O:$O,0,0,-1),"")))),"")</f>
        <v>27200000</v>
      </c>
      <c r="K4357" s="13" t="str">
        <f>_xlfn.XLOOKUP(A4357,Rotación!$A:$A,Rotación!$P:$P,"",0,-1)</f>
        <v/>
      </c>
      <c r="L4357" s="25" t="e">
        <f t="shared" si="266"/>
        <v>#VALUE!</v>
      </c>
      <c r="M4357" s="26">
        <f t="shared" si="267"/>
        <v>0.75</v>
      </c>
    </row>
    <row r="4358" spans="1:13" x14ac:dyDescent="0.3">
      <c r="A4358" t="s">
        <v>8611</v>
      </c>
      <c r="D4358">
        <v>13200000</v>
      </c>
      <c r="E4358">
        <v>9500000</v>
      </c>
      <c r="F4358" t="s">
        <v>4033</v>
      </c>
      <c r="G4358" s="13">
        <f>IFERROR(IF($F4358="ALTA",$D4358*1.03,
IF($F4358="MEDIA",$D4358*1,
IF($F4358="BAJA",$D4358*0.92,
IF($F4358="LIQUIDAR",_xlfn.XLOOKUP(A4358,Rotación!$A:$A,Rotación!$O:$O,0,0,-1),"")))),"")</f>
        <v>13200000</v>
      </c>
      <c r="H4358" s="13">
        <f>IFERROR(IF($F4358="ALTA",$D4358*1,
IF($F4358="MEDIA",$D4358*0.97,
IF($F4358="BAJA",$D4358*0.9,
IF($F4358="LIQUIDAR",_xlfn.XLOOKUP(A4358,Rotación!$A:$A,Rotación!$O:$O,0,0,-1),"")))),"")</f>
        <v>12804000</v>
      </c>
      <c r="I4358" s="13">
        <f>IFERROR(IF($F4358="ALTA",$D4358*0.97,
IF($F4358="MEDIA",$D4358*0.94,
IF($F4358="BAJA",$D4358*0.87,
IF($F4358="LIQUIDAR",_xlfn.XLOOKUP(A4358,Rotación!$A:$A,Rotación!$O:$O,0,0,-1),"")))),"")</f>
        <v>12408000</v>
      </c>
      <c r="J4358" s="13">
        <f>IFERROR(IF($F4358="ALTA",$D4358*0.94,
IF($F4358="MEDIA",$D4358*0.9,
IF($F4358="BAJA",$D4358*0.85,
IF($F4358="LIQUIDAR",_xlfn.XLOOKUP(A4358,Rotación!$A:$A,Rotación!$O:$O,0,0,-1),"")))),"")</f>
        <v>11880000</v>
      </c>
      <c r="K4358" s="13" t="str">
        <f>_xlfn.XLOOKUP(A4358,Rotación!$A:$A,Rotación!$P:$P,"",0,-1)</f>
        <v/>
      </c>
      <c r="L4358" s="25" t="e">
        <f t="shared" si="266"/>
        <v>#VALUE!</v>
      </c>
      <c r="M4358" s="26">
        <f t="shared" si="267"/>
        <v>0.71969696969696972</v>
      </c>
    </row>
    <row r="4359" spans="1:13" x14ac:dyDescent="0.3">
      <c r="A4359" t="s">
        <v>11319</v>
      </c>
      <c r="D4359">
        <v>19300000</v>
      </c>
      <c r="E4359">
        <v>15500000</v>
      </c>
      <c r="F4359" t="s">
        <v>5391</v>
      </c>
      <c r="G4359" s="13">
        <f>IFERROR(IF($F4359="ALTA",$D4359*1.03,
IF($F4359="MEDIA",$D4359*1,
IF($F4359="BAJA",$D4359*0.92,
IF($F4359="LIQUIDAR",_xlfn.XLOOKUP(A4359,Rotación!$A:$A,Rotación!$O:$O,0,0,-1),"")))),"")</f>
        <v>17756000</v>
      </c>
      <c r="H4359" s="13">
        <f>IFERROR(IF($F4359="ALTA",$D4359*1,
IF($F4359="MEDIA",$D4359*0.97,
IF($F4359="BAJA",$D4359*0.9,
IF($F4359="LIQUIDAR",_xlfn.XLOOKUP(A4359,Rotación!$A:$A,Rotación!$O:$O,0,0,-1),"")))),"")</f>
        <v>17370000</v>
      </c>
      <c r="I4359" s="13">
        <f>IFERROR(IF($F4359="ALTA",$D4359*0.97,
IF($F4359="MEDIA",$D4359*0.94,
IF($F4359="BAJA",$D4359*0.87,
IF($F4359="LIQUIDAR",_xlfn.XLOOKUP(A4359,Rotación!$A:$A,Rotación!$O:$O,0,0,-1),"")))),"")</f>
        <v>16791000</v>
      </c>
      <c r="J4359" s="13">
        <f>IFERROR(IF($F4359="ALTA",$D4359*0.94,
IF($F4359="MEDIA",$D4359*0.9,
IF($F4359="BAJA",$D4359*0.85,
IF($F4359="LIQUIDAR",_xlfn.XLOOKUP(A4359,Rotación!$A:$A,Rotación!$O:$O,0,0,-1),"")))),"")</f>
        <v>16405000</v>
      </c>
      <c r="K4359" s="13" t="str">
        <f>_xlfn.XLOOKUP(A4359,Rotación!$A:$A,Rotación!$P:$P,"",0,-1)</f>
        <v/>
      </c>
      <c r="L4359" s="25" t="e">
        <f t="shared" si="266"/>
        <v>#VALUE!</v>
      </c>
      <c r="M4359" s="26">
        <f t="shared" si="267"/>
        <v>0.80310880829015541</v>
      </c>
    </row>
    <row r="4360" spans="1:13" x14ac:dyDescent="0.3">
      <c r="A4360" t="s">
        <v>13154</v>
      </c>
      <c r="D4360">
        <v>21100000</v>
      </c>
      <c r="E4360">
        <v>16000000</v>
      </c>
      <c r="F4360" t="s">
        <v>5391</v>
      </c>
      <c r="G4360" s="13">
        <f>IFERROR(IF($F4360="ALTA",$D4360*1.03,
IF($F4360="MEDIA",$D4360*1,
IF($F4360="BAJA",$D4360*0.92,
IF($F4360="LIQUIDAR",_xlfn.XLOOKUP(A4360,Rotación!$A:$A,Rotación!$O:$O,0,0,-1),"")))),"")</f>
        <v>19412000</v>
      </c>
      <c r="H4360" s="13">
        <f>IFERROR(IF($F4360="ALTA",$D4360*1,
IF($F4360="MEDIA",$D4360*0.97,
IF($F4360="BAJA",$D4360*0.9,
IF($F4360="LIQUIDAR",_xlfn.XLOOKUP(A4360,Rotación!$A:$A,Rotación!$O:$O,0,0,-1),"")))),"")</f>
        <v>18990000</v>
      </c>
      <c r="I4360" s="13">
        <f>IFERROR(IF($F4360="ALTA",$D4360*0.97,
IF($F4360="MEDIA",$D4360*0.94,
IF($F4360="BAJA",$D4360*0.87,
IF($F4360="LIQUIDAR",_xlfn.XLOOKUP(A4360,Rotación!$A:$A,Rotación!$O:$O,0,0,-1),"")))),"")</f>
        <v>18357000</v>
      </c>
      <c r="J4360" s="13">
        <f>IFERROR(IF($F4360="ALTA",$D4360*0.94,
IF($F4360="MEDIA",$D4360*0.9,
IF($F4360="BAJA",$D4360*0.85,
IF($F4360="LIQUIDAR",_xlfn.XLOOKUP(A4360,Rotación!$A:$A,Rotación!$O:$O,0,0,-1),"")))),"")</f>
        <v>17935000</v>
      </c>
      <c r="K4360" s="13" t="str">
        <f>_xlfn.XLOOKUP(A4360,Rotación!$A:$A,Rotación!$P:$P,"",0,-1)</f>
        <v/>
      </c>
      <c r="L4360" s="25" t="e">
        <f t="shared" si="266"/>
        <v>#VALUE!</v>
      </c>
      <c r="M4360" s="26">
        <f t="shared" si="267"/>
        <v>0.75829383886255919</v>
      </c>
    </row>
    <row r="4361" spans="1:13" x14ac:dyDescent="0.3">
      <c r="A4361" t="s">
        <v>13140</v>
      </c>
      <c r="D4361">
        <v>17000000</v>
      </c>
      <c r="E4361">
        <v>13500000</v>
      </c>
      <c r="F4361" t="s">
        <v>5391</v>
      </c>
      <c r="G4361" s="13">
        <f>IFERROR(IF($F4361="ALTA",$D4361*1.03,
IF($F4361="MEDIA",$D4361*1,
IF($F4361="BAJA",$D4361*0.92,
IF($F4361="LIQUIDAR",_xlfn.XLOOKUP(A4361,Rotación!$A:$A,Rotación!$O:$O,0,0,-1),"")))),"")</f>
        <v>15640000</v>
      </c>
      <c r="H4361" s="13">
        <f>IFERROR(IF($F4361="ALTA",$D4361*1,
IF($F4361="MEDIA",$D4361*0.97,
IF($F4361="BAJA",$D4361*0.9,
IF($F4361="LIQUIDAR",_xlfn.XLOOKUP(A4361,Rotación!$A:$A,Rotación!$O:$O,0,0,-1),"")))),"")</f>
        <v>15300000</v>
      </c>
      <c r="I4361" s="13">
        <f>IFERROR(IF($F4361="ALTA",$D4361*0.97,
IF($F4361="MEDIA",$D4361*0.94,
IF($F4361="BAJA",$D4361*0.87,
IF($F4361="LIQUIDAR",_xlfn.XLOOKUP(A4361,Rotación!$A:$A,Rotación!$O:$O,0,0,-1),"")))),"")</f>
        <v>14790000</v>
      </c>
      <c r="J4361" s="13">
        <f>IFERROR(IF($F4361="ALTA",$D4361*0.94,
IF($F4361="MEDIA",$D4361*0.9,
IF($F4361="BAJA",$D4361*0.85,
IF($F4361="LIQUIDAR",_xlfn.XLOOKUP(A4361,Rotación!$A:$A,Rotación!$O:$O,0,0,-1),"")))),"")</f>
        <v>14450000</v>
      </c>
      <c r="K4361" s="13" t="str">
        <f>_xlfn.XLOOKUP(A4361,Rotación!$A:$A,Rotación!$P:$P,"",0,-1)</f>
        <v/>
      </c>
      <c r="L4361" s="25" t="e">
        <f t="shared" si="266"/>
        <v>#VALUE!</v>
      </c>
      <c r="M4361" s="26">
        <f t="shared" si="267"/>
        <v>0.79411764705882348</v>
      </c>
    </row>
    <row r="4362" spans="1:13" x14ac:dyDescent="0.3">
      <c r="A4362" t="s">
        <v>13142</v>
      </c>
      <c r="D4362">
        <v>14100000</v>
      </c>
      <c r="E4362">
        <v>11000000</v>
      </c>
      <c r="F4362" t="s">
        <v>5391</v>
      </c>
      <c r="G4362" s="13">
        <f>IFERROR(IF($F4362="ALTA",$D4362*1.03,
IF($F4362="MEDIA",$D4362*1,
IF($F4362="BAJA",$D4362*0.92,
IF($F4362="LIQUIDAR",_xlfn.XLOOKUP(A4362,Rotación!$A:$A,Rotación!$O:$O,0,0,-1),"")))),"")</f>
        <v>12972000</v>
      </c>
      <c r="H4362" s="13">
        <f>IFERROR(IF($F4362="ALTA",$D4362*1,
IF($F4362="MEDIA",$D4362*0.97,
IF($F4362="BAJA",$D4362*0.9,
IF($F4362="LIQUIDAR",_xlfn.XLOOKUP(A4362,Rotación!$A:$A,Rotación!$O:$O,0,0,-1),"")))),"")</f>
        <v>12690000</v>
      </c>
      <c r="I4362" s="13">
        <f>IFERROR(IF($F4362="ALTA",$D4362*0.97,
IF($F4362="MEDIA",$D4362*0.94,
IF($F4362="BAJA",$D4362*0.87,
IF($F4362="LIQUIDAR",_xlfn.XLOOKUP(A4362,Rotación!$A:$A,Rotación!$O:$O,0,0,-1),"")))),"")</f>
        <v>12267000</v>
      </c>
      <c r="J4362" s="13">
        <f>IFERROR(IF($F4362="ALTA",$D4362*0.94,
IF($F4362="MEDIA",$D4362*0.9,
IF($F4362="BAJA",$D4362*0.85,
IF($F4362="LIQUIDAR",_xlfn.XLOOKUP(A4362,Rotación!$A:$A,Rotación!$O:$O,0,0,-1),"")))),"")</f>
        <v>11985000</v>
      </c>
      <c r="K4362" s="13" t="str">
        <f>_xlfn.XLOOKUP(A4362,Rotación!$A:$A,Rotación!$P:$P,"",0,-1)</f>
        <v/>
      </c>
      <c r="L4362" s="25" t="e">
        <f t="shared" si="266"/>
        <v>#VALUE!</v>
      </c>
      <c r="M4362" s="26">
        <f t="shared" si="267"/>
        <v>0.78014184397163122</v>
      </c>
    </row>
    <row r="4363" spans="1:13" x14ac:dyDescent="0.3">
      <c r="A4363" t="s">
        <v>13032</v>
      </c>
      <c r="D4363">
        <v>7800000</v>
      </c>
      <c r="E4363">
        <v>6000000</v>
      </c>
      <c r="F4363" t="s">
        <v>5391</v>
      </c>
      <c r="G4363" s="13">
        <f>IFERROR(IF($F4363="ALTA",$D4363*1.03,
IF($F4363="MEDIA",$D4363*1,
IF($F4363="BAJA",$D4363*0.92,
IF($F4363="LIQUIDAR",_xlfn.XLOOKUP(A4363,Rotación!$A:$A,Rotación!$O:$O,0,0,-1),"")))),"")</f>
        <v>7176000</v>
      </c>
      <c r="H4363" s="13">
        <f>IFERROR(IF($F4363="ALTA",$D4363*1,
IF($F4363="MEDIA",$D4363*0.97,
IF($F4363="BAJA",$D4363*0.9,
IF($F4363="LIQUIDAR",_xlfn.XLOOKUP(A4363,Rotación!$A:$A,Rotación!$O:$O,0,0,-1),"")))),"")</f>
        <v>7020000</v>
      </c>
      <c r="I4363" s="13">
        <f>IFERROR(IF($F4363="ALTA",$D4363*0.97,
IF($F4363="MEDIA",$D4363*0.94,
IF($F4363="BAJA",$D4363*0.87,
IF($F4363="LIQUIDAR",_xlfn.XLOOKUP(A4363,Rotación!$A:$A,Rotación!$O:$O,0,0,-1),"")))),"")</f>
        <v>6786000</v>
      </c>
      <c r="J4363" s="13">
        <f>IFERROR(IF($F4363="ALTA",$D4363*0.94,
IF($F4363="MEDIA",$D4363*0.9,
IF($F4363="BAJA",$D4363*0.85,
IF($F4363="LIQUIDAR",_xlfn.XLOOKUP(A4363,Rotación!$A:$A,Rotación!$O:$O,0,0,-1),"")))),"")</f>
        <v>6630000</v>
      </c>
      <c r="K4363" s="13" t="str">
        <f>_xlfn.XLOOKUP(A4363,Rotación!$A:$A,Rotación!$P:$P,"",0,-1)</f>
        <v/>
      </c>
      <c r="L4363" s="25" t="e">
        <f t="shared" si="266"/>
        <v>#VALUE!</v>
      </c>
      <c r="M4363" s="26">
        <f t="shared" si="267"/>
        <v>0.76923076923076927</v>
      </c>
    </row>
    <row r="4364" spans="1:13" x14ac:dyDescent="0.3">
      <c r="A4364" t="s">
        <v>13094</v>
      </c>
      <c r="D4364">
        <v>16200000</v>
      </c>
      <c r="E4364">
        <v>12500000</v>
      </c>
      <c r="F4364" t="s">
        <v>4033</v>
      </c>
      <c r="G4364" s="13">
        <f>IFERROR(IF($F4364="ALTA",$D4364*1.03,
IF($F4364="MEDIA",$D4364*1,
IF($F4364="BAJA",$D4364*0.92,
IF($F4364="LIQUIDAR",_xlfn.XLOOKUP(A4364,Rotación!$A:$A,Rotación!$O:$O,0,0,-1),"")))),"")</f>
        <v>16200000</v>
      </c>
      <c r="H4364" s="13">
        <f>IFERROR(IF($F4364="ALTA",$D4364*1,
IF($F4364="MEDIA",$D4364*0.97,
IF($F4364="BAJA",$D4364*0.9,
IF($F4364="LIQUIDAR",_xlfn.XLOOKUP(A4364,Rotación!$A:$A,Rotación!$O:$O,0,0,-1),"")))),"")</f>
        <v>15714000</v>
      </c>
      <c r="I4364" s="13">
        <f>IFERROR(IF($F4364="ALTA",$D4364*0.97,
IF($F4364="MEDIA",$D4364*0.94,
IF($F4364="BAJA",$D4364*0.87,
IF($F4364="LIQUIDAR",_xlfn.XLOOKUP(A4364,Rotación!$A:$A,Rotación!$O:$O,0,0,-1),"")))),"")</f>
        <v>15228000</v>
      </c>
      <c r="J4364" s="13">
        <f>IFERROR(IF($F4364="ALTA",$D4364*0.94,
IF($F4364="MEDIA",$D4364*0.9,
IF($F4364="BAJA",$D4364*0.85,
IF($F4364="LIQUIDAR",_xlfn.XLOOKUP(A4364,Rotación!$A:$A,Rotación!$O:$O,0,0,-1),"")))),"")</f>
        <v>14580000</v>
      </c>
      <c r="K4364" s="13" t="str">
        <f>_xlfn.XLOOKUP(A4364,Rotación!$A:$A,Rotación!$P:$P,"",0,-1)</f>
        <v/>
      </c>
      <c r="L4364" s="25" t="e">
        <f t="shared" si="266"/>
        <v>#VALUE!</v>
      </c>
      <c r="M4364" s="26">
        <f t="shared" si="267"/>
        <v>0.77160493827160492</v>
      </c>
    </row>
    <row r="4365" spans="1:13" x14ac:dyDescent="0.3">
      <c r="A4365" t="s">
        <v>13101</v>
      </c>
      <c r="D4365">
        <v>8400000</v>
      </c>
      <c r="E4365">
        <v>6800000</v>
      </c>
      <c r="F4365" t="s">
        <v>4033</v>
      </c>
      <c r="G4365" s="13">
        <f>IFERROR(IF($F4365="ALTA",$D4365*1.03,
IF($F4365="MEDIA",$D4365*1,
IF($F4365="BAJA",$D4365*0.92,
IF($F4365="LIQUIDAR",_xlfn.XLOOKUP(A4365,Rotación!$A:$A,Rotación!$O:$O,0,0,-1),"")))),"")</f>
        <v>8400000</v>
      </c>
      <c r="H4365" s="13">
        <f>IFERROR(IF($F4365="ALTA",$D4365*1,
IF($F4365="MEDIA",$D4365*0.97,
IF($F4365="BAJA",$D4365*0.9,
IF($F4365="LIQUIDAR",_xlfn.XLOOKUP(A4365,Rotación!$A:$A,Rotación!$O:$O,0,0,-1),"")))),"")</f>
        <v>8148000</v>
      </c>
      <c r="I4365" s="13">
        <f>IFERROR(IF($F4365="ALTA",$D4365*0.97,
IF($F4365="MEDIA",$D4365*0.94,
IF($F4365="BAJA",$D4365*0.87,
IF($F4365="LIQUIDAR",_xlfn.XLOOKUP(A4365,Rotación!$A:$A,Rotación!$O:$O,0,0,-1),"")))),"")</f>
        <v>7896000</v>
      </c>
      <c r="J4365" s="13">
        <f>IFERROR(IF($F4365="ALTA",$D4365*0.94,
IF($F4365="MEDIA",$D4365*0.9,
IF($F4365="BAJA",$D4365*0.85,
IF($F4365="LIQUIDAR",_xlfn.XLOOKUP(A4365,Rotación!$A:$A,Rotación!$O:$O,0,0,-1),"")))),"")</f>
        <v>7560000</v>
      </c>
      <c r="K4365" s="13" t="str">
        <f>_xlfn.XLOOKUP(A4365,Rotación!$A:$A,Rotación!$P:$P,"",0,-1)</f>
        <v/>
      </c>
      <c r="L4365" s="25" t="e">
        <f t="shared" si="266"/>
        <v>#VALUE!</v>
      </c>
      <c r="M4365" s="26">
        <f t="shared" si="267"/>
        <v>0.80952380952380953</v>
      </c>
    </row>
    <row r="4366" spans="1:13" x14ac:dyDescent="0.3">
      <c r="A4366" t="s">
        <v>13040</v>
      </c>
      <c r="D4366">
        <v>7500000</v>
      </c>
      <c r="E4366">
        <v>5700000</v>
      </c>
      <c r="F4366" t="s">
        <v>4033</v>
      </c>
      <c r="G4366" s="13">
        <f>IFERROR(IF($F4366="ALTA",$D4366*1.03,
IF($F4366="MEDIA",$D4366*1,
IF($F4366="BAJA",$D4366*0.92,
IF($F4366="LIQUIDAR",_xlfn.XLOOKUP(A4366,Rotación!$A:$A,Rotación!$O:$O,0,0,-1),"")))),"")</f>
        <v>7500000</v>
      </c>
      <c r="H4366" s="13">
        <f>IFERROR(IF($F4366="ALTA",$D4366*1,
IF($F4366="MEDIA",$D4366*0.97,
IF($F4366="BAJA",$D4366*0.9,
IF($F4366="LIQUIDAR",_xlfn.XLOOKUP(A4366,Rotación!$A:$A,Rotación!$O:$O,0,0,-1),"")))),"")</f>
        <v>7275000</v>
      </c>
      <c r="I4366" s="13">
        <f>IFERROR(IF($F4366="ALTA",$D4366*0.97,
IF($F4366="MEDIA",$D4366*0.94,
IF($F4366="BAJA",$D4366*0.87,
IF($F4366="LIQUIDAR",_xlfn.XLOOKUP(A4366,Rotación!$A:$A,Rotación!$O:$O,0,0,-1),"")))),"")</f>
        <v>7050000</v>
      </c>
      <c r="J4366" s="13">
        <f>IFERROR(IF($F4366="ALTA",$D4366*0.94,
IF($F4366="MEDIA",$D4366*0.9,
IF($F4366="BAJA",$D4366*0.85,
IF($F4366="LIQUIDAR",_xlfn.XLOOKUP(A4366,Rotación!$A:$A,Rotación!$O:$O,0,0,-1),"")))),"")</f>
        <v>6750000</v>
      </c>
      <c r="K4366" s="13" t="str">
        <f>_xlfn.XLOOKUP(A4366,Rotación!$A:$A,Rotación!$P:$P,"",0,-1)</f>
        <v/>
      </c>
      <c r="L4366" s="25" t="e">
        <f t="shared" si="266"/>
        <v>#VALUE!</v>
      </c>
      <c r="M4366" s="26">
        <f t="shared" si="267"/>
        <v>0.76</v>
      </c>
    </row>
    <row r="4367" spans="1:13" x14ac:dyDescent="0.3">
      <c r="A4367" t="s">
        <v>13103</v>
      </c>
      <c r="D4367">
        <v>8300000</v>
      </c>
      <c r="E4367">
        <v>6500000</v>
      </c>
      <c r="F4367" t="s">
        <v>5391</v>
      </c>
      <c r="G4367" s="13">
        <f>IFERROR(IF($F4367="ALTA",$D4367*1.03,
IF($F4367="MEDIA",$D4367*1,
IF($F4367="BAJA",$D4367*0.92,
IF($F4367="LIQUIDAR",_xlfn.XLOOKUP(A4367,Rotación!$A:$A,Rotación!$O:$O,0,0,-1),"")))),"")</f>
        <v>7636000</v>
      </c>
      <c r="H4367" s="13">
        <f>IFERROR(IF($F4367="ALTA",$D4367*1,
IF($F4367="MEDIA",$D4367*0.97,
IF($F4367="BAJA",$D4367*0.9,
IF($F4367="LIQUIDAR",_xlfn.XLOOKUP(A4367,Rotación!$A:$A,Rotación!$O:$O,0,0,-1),"")))),"")</f>
        <v>7470000</v>
      </c>
      <c r="I4367" s="13">
        <f>IFERROR(IF($F4367="ALTA",$D4367*0.97,
IF($F4367="MEDIA",$D4367*0.94,
IF($F4367="BAJA",$D4367*0.87,
IF($F4367="LIQUIDAR",_xlfn.XLOOKUP(A4367,Rotación!$A:$A,Rotación!$O:$O,0,0,-1),"")))),"")</f>
        <v>7221000</v>
      </c>
      <c r="J4367" s="13">
        <f>IFERROR(IF($F4367="ALTA",$D4367*0.94,
IF($F4367="MEDIA",$D4367*0.9,
IF($F4367="BAJA",$D4367*0.85,
IF($F4367="LIQUIDAR",_xlfn.XLOOKUP(A4367,Rotación!$A:$A,Rotación!$O:$O,0,0,-1),"")))),"")</f>
        <v>7055000</v>
      </c>
      <c r="K4367" s="13" t="str">
        <f>_xlfn.XLOOKUP(A4367,Rotación!$A:$A,Rotación!$P:$P,"",0,-1)</f>
        <v/>
      </c>
      <c r="L4367" s="25" t="e">
        <f t="shared" si="266"/>
        <v>#VALUE!</v>
      </c>
      <c r="M4367" s="26">
        <f t="shared" si="267"/>
        <v>0.7831325301204819</v>
      </c>
    </row>
    <row r="4368" spans="1:13" x14ac:dyDescent="0.3">
      <c r="A4368" t="s">
        <v>11354</v>
      </c>
      <c r="D4368">
        <v>13000000</v>
      </c>
      <c r="E4368">
        <v>10100000</v>
      </c>
      <c r="F4368" t="s">
        <v>5391</v>
      </c>
      <c r="G4368" s="13">
        <f>IFERROR(IF($F4368="ALTA",$D4368*1.03,
IF($F4368="MEDIA",$D4368*1,
IF($F4368="BAJA",$D4368*0.92,
IF($F4368="LIQUIDAR",_xlfn.XLOOKUP(A4368,Rotación!$A:$A,Rotación!$O:$O,0,0,-1),"")))),"")</f>
        <v>11960000</v>
      </c>
      <c r="H4368" s="13">
        <f>IFERROR(IF($F4368="ALTA",$D4368*1,
IF($F4368="MEDIA",$D4368*0.97,
IF($F4368="BAJA",$D4368*0.9,
IF($F4368="LIQUIDAR",_xlfn.XLOOKUP(A4368,Rotación!$A:$A,Rotación!$O:$O,0,0,-1),"")))),"")</f>
        <v>11700000</v>
      </c>
      <c r="I4368" s="13">
        <f>IFERROR(IF($F4368="ALTA",$D4368*0.97,
IF($F4368="MEDIA",$D4368*0.94,
IF($F4368="BAJA",$D4368*0.87,
IF($F4368="LIQUIDAR",_xlfn.XLOOKUP(A4368,Rotación!$A:$A,Rotación!$O:$O,0,0,-1),"")))),"")</f>
        <v>11310000</v>
      </c>
      <c r="J4368" s="13">
        <f>IFERROR(IF($F4368="ALTA",$D4368*0.94,
IF($F4368="MEDIA",$D4368*0.9,
IF($F4368="BAJA",$D4368*0.85,
IF($F4368="LIQUIDAR",_xlfn.XLOOKUP(A4368,Rotación!$A:$A,Rotación!$O:$O,0,0,-1),"")))),"")</f>
        <v>11050000</v>
      </c>
      <c r="K4368" s="13">
        <f>_xlfn.XLOOKUP(A4368,Rotación!$A:$A,Rotación!$P:$P,"",0,-1)</f>
        <v>12190000</v>
      </c>
      <c r="L4368" s="25">
        <f t="shared" si="266"/>
        <v>-810000</v>
      </c>
      <c r="M4368" s="26">
        <f t="shared" si="267"/>
        <v>0.77692307692307694</v>
      </c>
    </row>
    <row r="4369" spans="1:13" x14ac:dyDescent="0.3">
      <c r="A4369" t="s">
        <v>13228</v>
      </c>
      <c r="D4369">
        <v>19900000</v>
      </c>
      <c r="E4369">
        <v>15500000</v>
      </c>
      <c r="F4369" t="s">
        <v>4033</v>
      </c>
      <c r="G4369" s="13">
        <f>IFERROR(IF($F4369="ALTA",$D4369*1.03,
IF($F4369="MEDIA",$D4369*1,
IF($F4369="BAJA",$D4369*0.92,
IF($F4369="LIQUIDAR",_xlfn.XLOOKUP(A4369,Rotación!$A:$A,Rotación!$O:$O,0,0,-1),"")))),"")</f>
        <v>19900000</v>
      </c>
      <c r="H4369" s="13">
        <f>IFERROR(IF($F4369="ALTA",$D4369*1,
IF($F4369="MEDIA",$D4369*0.97,
IF($F4369="BAJA",$D4369*0.9,
IF($F4369="LIQUIDAR",_xlfn.XLOOKUP(A4369,Rotación!$A:$A,Rotación!$O:$O,0,0,-1),"")))),"")</f>
        <v>19303000</v>
      </c>
      <c r="I4369" s="13">
        <f>IFERROR(IF($F4369="ALTA",$D4369*0.97,
IF($F4369="MEDIA",$D4369*0.94,
IF($F4369="BAJA",$D4369*0.87,
IF($F4369="LIQUIDAR",_xlfn.XLOOKUP(A4369,Rotación!$A:$A,Rotación!$O:$O,0,0,-1),"")))),"")</f>
        <v>18706000</v>
      </c>
      <c r="J4369" s="13">
        <f>IFERROR(IF($F4369="ALTA",$D4369*0.94,
IF($F4369="MEDIA",$D4369*0.9,
IF($F4369="BAJA",$D4369*0.85,
IF($F4369="LIQUIDAR",_xlfn.XLOOKUP(A4369,Rotación!$A:$A,Rotación!$O:$O,0,0,-1),"")))),"")</f>
        <v>17910000</v>
      </c>
      <c r="K4369" s="13">
        <f>_xlfn.XLOOKUP(A4369,Rotación!$A:$A,Rotación!$P:$P,"",0,-1)</f>
        <v>17690000</v>
      </c>
      <c r="L4369" s="25">
        <f t="shared" si="266"/>
        <v>-2210000</v>
      </c>
      <c r="M4369" s="26">
        <f t="shared" si="267"/>
        <v>0.77889447236180909</v>
      </c>
    </row>
    <row r="4370" spans="1:13" x14ac:dyDescent="0.3">
      <c r="A4370" t="s">
        <v>13149</v>
      </c>
      <c r="D4370">
        <v>12400000</v>
      </c>
      <c r="E4370">
        <v>9200000</v>
      </c>
      <c r="F4370" t="s">
        <v>4033</v>
      </c>
      <c r="G4370" s="13">
        <f>IFERROR(IF($F4370="ALTA",$D4370*1.03,
IF($F4370="MEDIA",$D4370*1,
IF($F4370="BAJA",$D4370*0.92,
IF($F4370="LIQUIDAR",_xlfn.XLOOKUP(A4370,Rotación!$A:$A,Rotación!$O:$O,0,0,-1),"")))),"")</f>
        <v>12400000</v>
      </c>
      <c r="H4370" s="13">
        <f>IFERROR(IF($F4370="ALTA",$D4370*1,
IF($F4370="MEDIA",$D4370*0.97,
IF($F4370="BAJA",$D4370*0.9,
IF($F4370="LIQUIDAR",_xlfn.XLOOKUP(A4370,Rotación!$A:$A,Rotación!$O:$O,0,0,-1),"")))),"")</f>
        <v>12028000</v>
      </c>
      <c r="I4370" s="13">
        <f>IFERROR(IF($F4370="ALTA",$D4370*0.97,
IF($F4370="MEDIA",$D4370*0.94,
IF($F4370="BAJA",$D4370*0.87,
IF($F4370="LIQUIDAR",_xlfn.XLOOKUP(A4370,Rotación!$A:$A,Rotación!$O:$O,0,0,-1),"")))),"")</f>
        <v>11656000</v>
      </c>
      <c r="J4370" s="13">
        <f>IFERROR(IF($F4370="ALTA",$D4370*0.94,
IF($F4370="MEDIA",$D4370*0.9,
IF($F4370="BAJA",$D4370*0.85,
IF($F4370="LIQUIDAR",_xlfn.XLOOKUP(A4370,Rotación!$A:$A,Rotación!$O:$O,0,0,-1),"")))),"")</f>
        <v>11160000</v>
      </c>
      <c r="K4370" s="13" t="str">
        <f>_xlfn.XLOOKUP(A4370,Rotación!$A:$A,Rotación!$P:$P,"",0,-1)</f>
        <v/>
      </c>
      <c r="L4370" s="25" t="e">
        <f t="shared" si="266"/>
        <v>#VALUE!</v>
      </c>
      <c r="M4370" s="26">
        <f t="shared" si="267"/>
        <v>0.74193548387096775</v>
      </c>
    </row>
    <row r="4371" spans="1:13" x14ac:dyDescent="0.3">
      <c r="A4371" t="s">
        <v>13175</v>
      </c>
      <c r="D4371">
        <v>6850000</v>
      </c>
      <c r="E4371">
        <v>5300000</v>
      </c>
      <c r="F4371" t="s">
        <v>4033</v>
      </c>
      <c r="G4371" s="13">
        <f>IFERROR(IF($F4371="ALTA",$D4371*1.03,
IF($F4371="MEDIA",$D4371*1,
IF($F4371="BAJA",$D4371*0.92,
IF($F4371="LIQUIDAR",_xlfn.XLOOKUP(A4371,Rotación!$A:$A,Rotación!$O:$O,0,0,-1),"")))),"")</f>
        <v>6850000</v>
      </c>
      <c r="H4371" s="13">
        <f>IFERROR(IF($F4371="ALTA",$D4371*1,
IF($F4371="MEDIA",$D4371*0.97,
IF($F4371="BAJA",$D4371*0.9,
IF($F4371="LIQUIDAR",_xlfn.XLOOKUP(A4371,Rotación!$A:$A,Rotación!$O:$O,0,0,-1),"")))),"")</f>
        <v>6644500</v>
      </c>
      <c r="I4371" s="13">
        <f>IFERROR(IF($F4371="ALTA",$D4371*0.97,
IF($F4371="MEDIA",$D4371*0.94,
IF($F4371="BAJA",$D4371*0.87,
IF($F4371="LIQUIDAR",_xlfn.XLOOKUP(A4371,Rotación!$A:$A,Rotación!$O:$O,0,0,-1),"")))),"")</f>
        <v>6439000</v>
      </c>
      <c r="J4371" s="13">
        <f>IFERROR(IF($F4371="ALTA",$D4371*0.94,
IF($F4371="MEDIA",$D4371*0.9,
IF($F4371="BAJA",$D4371*0.85,
IF($F4371="LIQUIDAR",_xlfn.XLOOKUP(A4371,Rotación!$A:$A,Rotación!$O:$O,0,0,-1),"")))),"")</f>
        <v>6165000</v>
      </c>
      <c r="K4371" s="13" t="str">
        <f>_xlfn.XLOOKUP(A4371,Rotación!$A:$A,Rotación!$P:$P,"",0,-1)</f>
        <v/>
      </c>
      <c r="L4371" s="25" t="e">
        <f t="shared" si="266"/>
        <v>#VALUE!</v>
      </c>
      <c r="M4371" s="26">
        <f t="shared" si="267"/>
        <v>0.77372262773722633</v>
      </c>
    </row>
    <row r="4372" spans="1:13" x14ac:dyDescent="0.3">
      <c r="A4372" t="s">
        <v>9722</v>
      </c>
      <c r="D4372">
        <v>16200000</v>
      </c>
      <c r="E4372">
        <v>12700000</v>
      </c>
      <c r="F4372" t="s">
        <v>4033</v>
      </c>
      <c r="G4372" s="13">
        <f>IFERROR(IF($F4372="ALTA",$D4372*1.03,
IF($F4372="MEDIA",$D4372*1,
IF($F4372="BAJA",$D4372*0.92,
IF($F4372="LIQUIDAR",_xlfn.XLOOKUP(A4372,Rotación!$A:$A,Rotación!$O:$O,0,0,-1),"")))),"")</f>
        <v>16200000</v>
      </c>
      <c r="H4372" s="13">
        <f>IFERROR(IF($F4372="ALTA",$D4372*1,
IF($F4372="MEDIA",$D4372*0.97,
IF($F4372="BAJA",$D4372*0.9,
IF($F4372="LIQUIDAR",_xlfn.XLOOKUP(A4372,Rotación!$A:$A,Rotación!$O:$O,0,0,-1),"")))),"")</f>
        <v>15714000</v>
      </c>
      <c r="I4372" s="13">
        <f>IFERROR(IF($F4372="ALTA",$D4372*0.97,
IF($F4372="MEDIA",$D4372*0.94,
IF($F4372="BAJA",$D4372*0.87,
IF($F4372="LIQUIDAR",_xlfn.XLOOKUP(A4372,Rotación!$A:$A,Rotación!$O:$O,0,0,-1),"")))),"")</f>
        <v>15228000</v>
      </c>
      <c r="J4372" s="13">
        <f>IFERROR(IF($F4372="ALTA",$D4372*0.94,
IF($F4372="MEDIA",$D4372*0.9,
IF($F4372="BAJA",$D4372*0.85,
IF($F4372="LIQUIDAR",_xlfn.XLOOKUP(A4372,Rotación!$A:$A,Rotación!$O:$O,0,0,-1),"")))),"")</f>
        <v>14580000</v>
      </c>
      <c r="K4372" s="13" t="str">
        <f>_xlfn.XLOOKUP(A4372,Rotación!$A:$A,Rotación!$P:$P,"",0,-1)</f>
        <v/>
      </c>
      <c r="L4372" s="25" t="e">
        <f t="shared" si="266"/>
        <v>#VALUE!</v>
      </c>
      <c r="M4372" s="26">
        <f t="shared" si="267"/>
        <v>0.78395061728395066</v>
      </c>
    </row>
    <row r="4373" spans="1:13" x14ac:dyDescent="0.3">
      <c r="A4373" t="s">
        <v>11659</v>
      </c>
      <c r="D4373">
        <v>7000000</v>
      </c>
      <c r="E4373">
        <v>5100000</v>
      </c>
      <c r="F4373" t="s">
        <v>4033</v>
      </c>
      <c r="G4373" s="13">
        <f>IFERROR(IF($F4373="ALTA",$D4373*1.03,
IF($F4373="MEDIA",$D4373*1,
IF($F4373="BAJA",$D4373*0.92,
IF($F4373="LIQUIDAR",_xlfn.XLOOKUP(A4373,Rotación!$A:$A,Rotación!$O:$O,0,0,-1),"")))),"")</f>
        <v>7000000</v>
      </c>
      <c r="H4373" s="13">
        <f>IFERROR(IF($F4373="ALTA",$D4373*1,
IF($F4373="MEDIA",$D4373*0.97,
IF($F4373="BAJA",$D4373*0.9,
IF($F4373="LIQUIDAR",_xlfn.XLOOKUP(A4373,Rotación!$A:$A,Rotación!$O:$O,0,0,-1),"")))),"")</f>
        <v>6790000</v>
      </c>
      <c r="I4373" s="13">
        <f>IFERROR(IF($F4373="ALTA",$D4373*0.97,
IF($F4373="MEDIA",$D4373*0.94,
IF($F4373="BAJA",$D4373*0.87,
IF($F4373="LIQUIDAR",_xlfn.XLOOKUP(A4373,Rotación!$A:$A,Rotación!$O:$O,0,0,-1),"")))),"")</f>
        <v>6580000</v>
      </c>
      <c r="J4373" s="13">
        <f>IFERROR(IF($F4373="ALTA",$D4373*0.94,
IF($F4373="MEDIA",$D4373*0.9,
IF($F4373="BAJA",$D4373*0.85,
IF($F4373="LIQUIDAR",_xlfn.XLOOKUP(A4373,Rotación!$A:$A,Rotación!$O:$O,0,0,-1),"")))),"")</f>
        <v>6300000</v>
      </c>
      <c r="K4373" s="13">
        <f>_xlfn.XLOOKUP(A4373,Rotación!$A:$A,Rotación!$P:$P,"",0,-1)</f>
        <v>6290000</v>
      </c>
      <c r="L4373" s="25">
        <f t="shared" si="266"/>
        <v>-710000</v>
      </c>
      <c r="M4373" s="26">
        <f t="shared" si="267"/>
        <v>0.72857142857142854</v>
      </c>
    </row>
    <row r="4374" spans="1:13" x14ac:dyDescent="0.3">
      <c r="A4374" t="s">
        <v>13177</v>
      </c>
      <c r="D4374">
        <v>17800000</v>
      </c>
      <c r="E4374">
        <v>14000000</v>
      </c>
      <c r="F4374" t="s">
        <v>4033</v>
      </c>
      <c r="G4374" s="13">
        <f>IFERROR(IF($F4374="ALTA",$D4374*1.03,
IF($F4374="MEDIA",$D4374*1,
IF($F4374="BAJA",$D4374*0.92,
IF($F4374="LIQUIDAR",_xlfn.XLOOKUP(A4374,Rotación!$A:$A,Rotación!$O:$O,0,0,-1),"")))),"")</f>
        <v>17800000</v>
      </c>
      <c r="H4374" s="13">
        <f>IFERROR(IF($F4374="ALTA",$D4374*1,
IF($F4374="MEDIA",$D4374*0.97,
IF($F4374="BAJA",$D4374*0.9,
IF($F4374="LIQUIDAR",_xlfn.XLOOKUP(A4374,Rotación!$A:$A,Rotación!$O:$O,0,0,-1),"")))),"")</f>
        <v>17266000</v>
      </c>
      <c r="I4374" s="13">
        <f>IFERROR(IF($F4374="ALTA",$D4374*0.97,
IF($F4374="MEDIA",$D4374*0.94,
IF($F4374="BAJA",$D4374*0.87,
IF($F4374="LIQUIDAR",_xlfn.XLOOKUP(A4374,Rotación!$A:$A,Rotación!$O:$O,0,0,-1),"")))),"")</f>
        <v>16731999.999999998</v>
      </c>
      <c r="J4374" s="13">
        <f>IFERROR(IF($F4374="ALTA",$D4374*0.94,
IF($F4374="MEDIA",$D4374*0.9,
IF($F4374="BAJA",$D4374*0.85,
IF($F4374="LIQUIDAR",_xlfn.XLOOKUP(A4374,Rotación!$A:$A,Rotación!$O:$O,0,0,-1),"")))),"")</f>
        <v>16020000</v>
      </c>
      <c r="K4374" s="13" t="str">
        <f>_xlfn.XLOOKUP(A4374,Rotación!$A:$A,Rotación!$P:$P,"",0,-1)</f>
        <v/>
      </c>
      <c r="L4374" s="25" t="e">
        <f t="shared" si="266"/>
        <v>#VALUE!</v>
      </c>
      <c r="M4374" s="26">
        <f t="shared" si="267"/>
        <v>0.7865168539325843</v>
      </c>
    </row>
    <row r="4375" spans="1:13" x14ac:dyDescent="0.3">
      <c r="A4375" t="s">
        <v>13210</v>
      </c>
      <c r="D4375">
        <v>78000000</v>
      </c>
      <c r="E4375">
        <v>55000000</v>
      </c>
      <c r="F4375" t="s">
        <v>5391</v>
      </c>
      <c r="G4375" s="13">
        <f>IFERROR(IF($F4375="ALTA",$D4375*1.03,
IF($F4375="MEDIA",$D4375*1,
IF($F4375="BAJA",$D4375*0.92,
IF($F4375="LIQUIDAR",_xlfn.XLOOKUP(A4375,Rotación!$A:$A,Rotación!$O:$O,0,0,-1),"")))),"")</f>
        <v>71760000</v>
      </c>
      <c r="H4375" s="13">
        <f>IFERROR(IF($F4375="ALTA",$D4375*1,
IF($F4375="MEDIA",$D4375*0.97,
IF($F4375="BAJA",$D4375*0.9,
IF($F4375="LIQUIDAR",_xlfn.XLOOKUP(A4375,Rotación!$A:$A,Rotación!$O:$O,0,0,-1),"")))),"")</f>
        <v>70200000</v>
      </c>
      <c r="I4375" s="13">
        <f>IFERROR(IF($F4375="ALTA",$D4375*0.97,
IF($F4375="MEDIA",$D4375*0.94,
IF($F4375="BAJA",$D4375*0.87,
IF($F4375="LIQUIDAR",_xlfn.XLOOKUP(A4375,Rotación!$A:$A,Rotación!$O:$O,0,0,-1),"")))),"")</f>
        <v>67860000</v>
      </c>
      <c r="J4375" s="13">
        <f>IFERROR(IF($F4375="ALTA",$D4375*0.94,
IF($F4375="MEDIA",$D4375*0.9,
IF($F4375="BAJA",$D4375*0.85,
IF($F4375="LIQUIDAR",_xlfn.XLOOKUP(A4375,Rotación!$A:$A,Rotación!$O:$O,0,0,-1),"")))),"")</f>
        <v>66300000</v>
      </c>
      <c r="K4375" s="13" t="str">
        <f>_xlfn.XLOOKUP(A4375,Rotación!$A:$A,Rotación!$P:$P,"",0,-1)</f>
        <v/>
      </c>
      <c r="L4375" s="25" t="e">
        <f t="shared" si="266"/>
        <v>#VALUE!</v>
      </c>
      <c r="M4375" s="26">
        <f t="shared" si="267"/>
        <v>0.70512820512820518</v>
      </c>
    </row>
    <row r="4376" spans="1:13" x14ac:dyDescent="0.3">
      <c r="A4376" t="s">
        <v>13187</v>
      </c>
      <c r="D4376">
        <v>17800000</v>
      </c>
      <c r="E4376">
        <v>14000000</v>
      </c>
      <c r="F4376" t="s">
        <v>4033</v>
      </c>
      <c r="G4376" s="13">
        <f>IFERROR(IF($F4376="ALTA",$D4376*1.03,
IF($F4376="MEDIA",$D4376*1,
IF($F4376="BAJA",$D4376*0.92,
IF($F4376="LIQUIDAR",_xlfn.XLOOKUP(A4376,Rotación!$A:$A,Rotación!$O:$O,0,0,-1),"")))),"")</f>
        <v>17800000</v>
      </c>
      <c r="H4376" s="13">
        <f>IFERROR(IF($F4376="ALTA",$D4376*1,
IF($F4376="MEDIA",$D4376*0.97,
IF($F4376="BAJA",$D4376*0.9,
IF($F4376="LIQUIDAR",_xlfn.XLOOKUP(A4376,Rotación!$A:$A,Rotación!$O:$O,0,0,-1),"")))),"")</f>
        <v>17266000</v>
      </c>
      <c r="I4376" s="13">
        <f>IFERROR(IF($F4376="ALTA",$D4376*0.97,
IF($F4376="MEDIA",$D4376*0.94,
IF($F4376="BAJA",$D4376*0.87,
IF($F4376="LIQUIDAR",_xlfn.XLOOKUP(A4376,Rotación!$A:$A,Rotación!$O:$O,0,0,-1),"")))),"")</f>
        <v>16731999.999999998</v>
      </c>
      <c r="J4376" s="13">
        <f>IFERROR(IF($F4376="ALTA",$D4376*0.94,
IF($F4376="MEDIA",$D4376*0.9,
IF($F4376="BAJA",$D4376*0.85,
IF($F4376="LIQUIDAR",_xlfn.XLOOKUP(A4376,Rotación!$A:$A,Rotación!$O:$O,0,0,-1),"")))),"")</f>
        <v>16020000</v>
      </c>
      <c r="K4376" s="13" t="str">
        <f>_xlfn.XLOOKUP(A4376,Rotación!$A:$A,Rotación!$P:$P,"",0,-1)</f>
        <v/>
      </c>
      <c r="L4376" s="25" t="e">
        <f t="shared" si="266"/>
        <v>#VALUE!</v>
      </c>
      <c r="M4376" s="26">
        <f t="shared" si="267"/>
        <v>0.7865168539325843</v>
      </c>
    </row>
    <row r="4377" spans="1:13" x14ac:dyDescent="0.3">
      <c r="A4377" t="s">
        <v>13151</v>
      </c>
      <c r="D4377">
        <v>20800000</v>
      </c>
      <c r="E4377">
        <v>15000000</v>
      </c>
      <c r="F4377" t="s">
        <v>5391</v>
      </c>
      <c r="G4377" s="13">
        <f>IFERROR(IF($F4377="ALTA",$D4377*1.03,
IF($F4377="MEDIA",$D4377*1,
IF($F4377="BAJA",$D4377*0.92,
IF($F4377="LIQUIDAR",_xlfn.XLOOKUP(A4377,Rotación!$A:$A,Rotación!$O:$O,0,0,-1),"")))),"")</f>
        <v>19136000</v>
      </c>
      <c r="H4377" s="13">
        <f>IFERROR(IF($F4377="ALTA",$D4377*1,
IF($F4377="MEDIA",$D4377*0.97,
IF($F4377="BAJA",$D4377*0.9,
IF($F4377="LIQUIDAR",_xlfn.XLOOKUP(A4377,Rotación!$A:$A,Rotación!$O:$O,0,0,-1),"")))),"")</f>
        <v>18720000</v>
      </c>
      <c r="I4377" s="13">
        <f>IFERROR(IF($F4377="ALTA",$D4377*0.97,
IF($F4377="MEDIA",$D4377*0.94,
IF($F4377="BAJA",$D4377*0.87,
IF($F4377="LIQUIDAR",_xlfn.XLOOKUP(A4377,Rotación!$A:$A,Rotación!$O:$O,0,0,-1),"")))),"")</f>
        <v>18096000</v>
      </c>
      <c r="J4377" s="13">
        <f>IFERROR(IF($F4377="ALTA",$D4377*0.94,
IF($F4377="MEDIA",$D4377*0.9,
IF($F4377="BAJA",$D4377*0.85,
IF($F4377="LIQUIDAR",_xlfn.XLOOKUP(A4377,Rotación!$A:$A,Rotación!$O:$O,0,0,-1),"")))),"")</f>
        <v>17680000</v>
      </c>
      <c r="K4377" s="13" t="str">
        <f>_xlfn.XLOOKUP(A4377,Rotación!$A:$A,Rotación!$P:$P,"",0,-1)</f>
        <v/>
      </c>
      <c r="L4377" s="25" t="e">
        <f t="shared" si="266"/>
        <v>#VALUE!</v>
      </c>
      <c r="M4377" s="26">
        <f t="shared" si="267"/>
        <v>0.72115384615384615</v>
      </c>
    </row>
    <row r="4378" spans="1:13" x14ac:dyDescent="0.3">
      <c r="A4378" t="s">
        <v>9299</v>
      </c>
      <c r="D4378">
        <v>36100000</v>
      </c>
      <c r="E4378">
        <v>27500000</v>
      </c>
      <c r="F4378" t="s">
        <v>5391</v>
      </c>
      <c r="G4378" s="13">
        <f>IFERROR(IF($F4378="ALTA",$D4378*1.03,
IF($F4378="MEDIA",$D4378*1,
IF($F4378="BAJA",$D4378*0.92,
IF($F4378="LIQUIDAR",_xlfn.XLOOKUP(A4378,Rotación!$A:$A,Rotación!$O:$O,0,0,-1),"")))),"")</f>
        <v>33212000</v>
      </c>
      <c r="H4378" s="13">
        <f>IFERROR(IF($F4378="ALTA",$D4378*1,
IF($F4378="MEDIA",$D4378*0.97,
IF($F4378="BAJA",$D4378*0.9,
IF($F4378="LIQUIDAR",_xlfn.XLOOKUP(A4378,Rotación!$A:$A,Rotación!$O:$O,0,0,-1),"")))),"")</f>
        <v>32490000</v>
      </c>
      <c r="I4378" s="13">
        <f>IFERROR(IF($F4378="ALTA",$D4378*0.97,
IF($F4378="MEDIA",$D4378*0.94,
IF($F4378="BAJA",$D4378*0.87,
IF($F4378="LIQUIDAR",_xlfn.XLOOKUP(A4378,Rotación!$A:$A,Rotación!$O:$O,0,0,-1),"")))),"")</f>
        <v>31407000</v>
      </c>
      <c r="J4378" s="13">
        <f>IFERROR(IF($F4378="ALTA",$D4378*0.94,
IF($F4378="MEDIA",$D4378*0.9,
IF($F4378="BAJA",$D4378*0.85,
IF($F4378="LIQUIDAR",_xlfn.XLOOKUP(A4378,Rotación!$A:$A,Rotación!$O:$O,0,0,-1),"")))),"")</f>
        <v>30685000</v>
      </c>
      <c r="K4378" s="13" t="str">
        <f>_xlfn.XLOOKUP(A4378,Rotación!$A:$A,Rotación!$P:$P,"",0,-1)</f>
        <v/>
      </c>
      <c r="L4378" s="25" t="e">
        <f t="shared" si="266"/>
        <v>#VALUE!</v>
      </c>
      <c r="M4378" s="26">
        <f t="shared" si="267"/>
        <v>0.76177285318559562</v>
      </c>
    </row>
    <row r="4379" spans="1:13" x14ac:dyDescent="0.3">
      <c r="A4379" t="s">
        <v>13166</v>
      </c>
      <c r="D4379">
        <v>9200000</v>
      </c>
      <c r="E4379">
        <v>7400000</v>
      </c>
      <c r="F4379" t="s">
        <v>4033</v>
      </c>
      <c r="G4379" s="13">
        <f>IFERROR(IF($F4379="ALTA",$D4379*1.03,
IF($F4379="MEDIA",$D4379*1,
IF($F4379="BAJA",$D4379*0.92,
IF($F4379="LIQUIDAR",_xlfn.XLOOKUP(A4379,Rotación!$A:$A,Rotación!$O:$O,0,0,-1),"")))),"")</f>
        <v>9200000</v>
      </c>
      <c r="H4379" s="13">
        <f>IFERROR(IF($F4379="ALTA",$D4379*1,
IF($F4379="MEDIA",$D4379*0.97,
IF($F4379="BAJA",$D4379*0.9,
IF($F4379="LIQUIDAR",_xlfn.XLOOKUP(A4379,Rotación!$A:$A,Rotación!$O:$O,0,0,-1),"")))),"")</f>
        <v>8924000</v>
      </c>
      <c r="I4379" s="13">
        <f>IFERROR(IF($F4379="ALTA",$D4379*0.97,
IF($F4379="MEDIA",$D4379*0.94,
IF($F4379="BAJA",$D4379*0.87,
IF($F4379="LIQUIDAR",_xlfn.XLOOKUP(A4379,Rotación!$A:$A,Rotación!$O:$O,0,0,-1),"")))),"")</f>
        <v>8648000</v>
      </c>
      <c r="J4379" s="13">
        <f>IFERROR(IF($F4379="ALTA",$D4379*0.94,
IF($F4379="MEDIA",$D4379*0.9,
IF($F4379="BAJA",$D4379*0.85,
IF($F4379="LIQUIDAR",_xlfn.XLOOKUP(A4379,Rotación!$A:$A,Rotación!$O:$O,0,0,-1),"")))),"")</f>
        <v>8280000</v>
      </c>
      <c r="K4379" s="13" t="str">
        <f>_xlfn.XLOOKUP(A4379,Rotación!$A:$A,Rotación!$P:$P,"",0,-1)</f>
        <v/>
      </c>
      <c r="L4379" s="25" t="e">
        <f t="shared" si="266"/>
        <v>#VALUE!</v>
      </c>
      <c r="M4379" s="26">
        <f t="shared" si="267"/>
        <v>0.80434782608695654</v>
      </c>
    </row>
    <row r="4380" spans="1:13" x14ac:dyDescent="0.3">
      <c r="A4380" t="s">
        <v>13035</v>
      </c>
      <c r="D4380">
        <v>11200000</v>
      </c>
      <c r="E4380">
        <v>9000000</v>
      </c>
      <c r="F4380" t="s">
        <v>4033</v>
      </c>
      <c r="G4380" s="13">
        <f>IFERROR(IF($F4380="ALTA",$D4380*1.03,
IF($F4380="MEDIA",$D4380*1,
IF($F4380="BAJA",$D4380*0.92,
IF($F4380="LIQUIDAR",_xlfn.XLOOKUP(A4380,Rotación!$A:$A,Rotación!$O:$O,0,0,-1),"")))),"")</f>
        <v>11200000</v>
      </c>
      <c r="H4380" s="13">
        <f>IFERROR(IF($F4380="ALTA",$D4380*1,
IF($F4380="MEDIA",$D4380*0.97,
IF($F4380="BAJA",$D4380*0.9,
IF($F4380="LIQUIDAR",_xlfn.XLOOKUP(A4380,Rotación!$A:$A,Rotación!$O:$O,0,0,-1),"")))),"")</f>
        <v>10864000</v>
      </c>
      <c r="I4380" s="13">
        <f>IFERROR(IF($F4380="ALTA",$D4380*0.97,
IF($F4380="MEDIA",$D4380*0.94,
IF($F4380="BAJA",$D4380*0.87,
IF($F4380="LIQUIDAR",_xlfn.XLOOKUP(A4380,Rotación!$A:$A,Rotación!$O:$O,0,0,-1),"")))),"")</f>
        <v>10528000</v>
      </c>
      <c r="J4380" s="13">
        <f>IFERROR(IF($F4380="ALTA",$D4380*0.94,
IF($F4380="MEDIA",$D4380*0.9,
IF($F4380="BAJA",$D4380*0.85,
IF($F4380="LIQUIDAR",_xlfn.XLOOKUP(A4380,Rotación!$A:$A,Rotación!$O:$O,0,0,-1),"")))),"")</f>
        <v>10080000</v>
      </c>
      <c r="K4380" s="13" t="str">
        <f>_xlfn.XLOOKUP(A4380,Rotación!$A:$A,Rotación!$P:$P,"",0,-1)</f>
        <v/>
      </c>
      <c r="L4380" s="25" t="e">
        <f t="shared" si="266"/>
        <v>#VALUE!</v>
      </c>
      <c r="M4380" s="26">
        <f t="shared" si="267"/>
        <v>0.8035714285714286</v>
      </c>
    </row>
    <row r="4381" spans="1:13" x14ac:dyDescent="0.3">
      <c r="A4381" t="s">
        <v>11354</v>
      </c>
      <c r="D4381">
        <v>13000000</v>
      </c>
      <c r="E4381">
        <v>10100000</v>
      </c>
      <c r="F4381" t="s">
        <v>4033</v>
      </c>
      <c r="G4381" s="13">
        <f>IFERROR(IF($F4381="ALTA",$D4381*1.03,
IF($F4381="MEDIA",$D4381*1,
IF($F4381="BAJA",$D4381*0.92,
IF($F4381="LIQUIDAR",_xlfn.XLOOKUP(A4381,Rotación!$A:$A,Rotación!$O:$O,0,0,-1),"")))),"")</f>
        <v>13000000</v>
      </c>
      <c r="H4381" s="13">
        <f>IFERROR(IF($F4381="ALTA",$D4381*1,
IF($F4381="MEDIA",$D4381*0.97,
IF($F4381="BAJA",$D4381*0.9,
IF($F4381="LIQUIDAR",_xlfn.XLOOKUP(A4381,Rotación!$A:$A,Rotación!$O:$O,0,0,-1),"")))),"")</f>
        <v>12610000</v>
      </c>
      <c r="I4381" s="13">
        <f>IFERROR(IF($F4381="ALTA",$D4381*0.97,
IF($F4381="MEDIA",$D4381*0.94,
IF($F4381="BAJA",$D4381*0.87,
IF($F4381="LIQUIDAR",_xlfn.XLOOKUP(A4381,Rotación!$A:$A,Rotación!$O:$O,0,0,-1),"")))),"")</f>
        <v>12220000</v>
      </c>
      <c r="J4381" s="13">
        <f>IFERROR(IF($F4381="ALTA",$D4381*0.94,
IF($F4381="MEDIA",$D4381*0.9,
IF($F4381="BAJA",$D4381*0.85,
IF($F4381="LIQUIDAR",_xlfn.XLOOKUP(A4381,Rotación!$A:$A,Rotación!$O:$O,0,0,-1),"")))),"")</f>
        <v>11700000</v>
      </c>
      <c r="K4381" s="13">
        <f>_xlfn.XLOOKUP(A4381,Rotación!$A:$A,Rotación!$P:$P,"",0,-1)</f>
        <v>12190000</v>
      </c>
      <c r="L4381" s="25">
        <f t="shared" si="266"/>
        <v>-810000</v>
      </c>
      <c r="M4381" s="26">
        <f t="shared" si="267"/>
        <v>0.77692307692307694</v>
      </c>
    </row>
    <row r="4382" spans="1:13" x14ac:dyDescent="0.3">
      <c r="A4382" t="s">
        <v>13181</v>
      </c>
      <c r="D4382">
        <v>7950000</v>
      </c>
      <c r="E4382">
        <v>6300000</v>
      </c>
      <c r="F4382" t="s">
        <v>4033</v>
      </c>
      <c r="G4382" s="13">
        <f>IFERROR(IF($F4382="ALTA",$D4382*1.03,
IF($F4382="MEDIA",$D4382*1,
IF($F4382="BAJA",$D4382*0.92,
IF($F4382="LIQUIDAR",_xlfn.XLOOKUP(A4382,Rotación!$A:$A,Rotación!$O:$O,0,0,-1),"")))),"")</f>
        <v>7950000</v>
      </c>
      <c r="H4382" s="13">
        <f>IFERROR(IF($F4382="ALTA",$D4382*1,
IF($F4382="MEDIA",$D4382*0.97,
IF($F4382="BAJA",$D4382*0.9,
IF($F4382="LIQUIDAR",_xlfn.XLOOKUP(A4382,Rotación!$A:$A,Rotación!$O:$O,0,0,-1),"")))),"")</f>
        <v>7711500</v>
      </c>
      <c r="I4382" s="13">
        <f>IFERROR(IF($F4382="ALTA",$D4382*0.97,
IF($F4382="MEDIA",$D4382*0.94,
IF($F4382="BAJA",$D4382*0.87,
IF($F4382="LIQUIDAR",_xlfn.XLOOKUP(A4382,Rotación!$A:$A,Rotación!$O:$O,0,0,-1),"")))),"")</f>
        <v>7473000</v>
      </c>
      <c r="J4382" s="13">
        <f>IFERROR(IF($F4382="ALTA",$D4382*0.94,
IF($F4382="MEDIA",$D4382*0.9,
IF($F4382="BAJA",$D4382*0.85,
IF($F4382="LIQUIDAR",_xlfn.XLOOKUP(A4382,Rotación!$A:$A,Rotación!$O:$O,0,0,-1),"")))),"")</f>
        <v>7155000</v>
      </c>
      <c r="K4382" s="13" t="str">
        <f>_xlfn.XLOOKUP(A4382,Rotación!$A:$A,Rotación!$P:$P,"",0,-1)</f>
        <v/>
      </c>
      <c r="L4382" s="25" t="e">
        <f t="shared" si="266"/>
        <v>#VALUE!</v>
      </c>
      <c r="M4382" s="26">
        <f t="shared" si="267"/>
        <v>0.79245283018867929</v>
      </c>
    </row>
    <row r="4383" spans="1:13" x14ac:dyDescent="0.3">
      <c r="A4383" t="s">
        <v>13239</v>
      </c>
      <c r="D4383">
        <v>44100000</v>
      </c>
      <c r="E4383">
        <v>36000000</v>
      </c>
      <c r="F4383" t="s">
        <v>5391</v>
      </c>
      <c r="G4383" s="13">
        <f>IFERROR(IF($F4383="ALTA",$D4383*1.03,
IF($F4383="MEDIA",$D4383*1,
IF($F4383="BAJA",$D4383*0.92,
IF($F4383="LIQUIDAR",_xlfn.XLOOKUP(A4383,Rotación!$A:$A,Rotación!$O:$O,0,0,-1),"")))),"")</f>
        <v>40572000</v>
      </c>
      <c r="H4383" s="13">
        <f>IFERROR(IF($F4383="ALTA",$D4383*1,
IF($F4383="MEDIA",$D4383*0.97,
IF($F4383="BAJA",$D4383*0.9,
IF($F4383="LIQUIDAR",_xlfn.XLOOKUP(A4383,Rotación!$A:$A,Rotación!$O:$O,0,0,-1),"")))),"")</f>
        <v>39690000</v>
      </c>
      <c r="I4383" s="13">
        <f>IFERROR(IF($F4383="ALTA",$D4383*0.97,
IF($F4383="MEDIA",$D4383*0.94,
IF($F4383="BAJA",$D4383*0.87,
IF($F4383="LIQUIDAR",_xlfn.XLOOKUP(A4383,Rotación!$A:$A,Rotación!$O:$O,0,0,-1),"")))),"")</f>
        <v>38367000</v>
      </c>
      <c r="J4383" s="13">
        <f>IFERROR(IF($F4383="ALTA",$D4383*0.94,
IF($F4383="MEDIA",$D4383*0.9,
IF($F4383="BAJA",$D4383*0.85,
IF($F4383="LIQUIDAR",_xlfn.XLOOKUP(A4383,Rotación!$A:$A,Rotación!$O:$O,0,0,-1),"")))),"")</f>
        <v>37485000</v>
      </c>
      <c r="K4383" s="13" t="str">
        <f>_xlfn.XLOOKUP(A4383,Rotación!$A:$A,Rotación!$P:$P,"",0,-1)</f>
        <v/>
      </c>
      <c r="L4383" s="25" t="e">
        <f t="shared" si="266"/>
        <v>#VALUE!</v>
      </c>
      <c r="M4383" s="26">
        <f t="shared" si="267"/>
        <v>0.81632653061224492</v>
      </c>
    </row>
    <row r="4384" spans="1:13" x14ac:dyDescent="0.3">
      <c r="A4384" t="s">
        <v>12692</v>
      </c>
      <c r="D4384">
        <v>12200000</v>
      </c>
      <c r="E4384">
        <v>9800000</v>
      </c>
      <c r="F4384" t="s">
        <v>5391</v>
      </c>
      <c r="G4384" s="13">
        <f>IFERROR(IF($F4384="ALTA",$D4384*1.03,
IF($F4384="MEDIA",$D4384*1,
IF($F4384="BAJA",$D4384*0.92,
IF($F4384="LIQUIDAR",_xlfn.XLOOKUP(A4384,Rotación!$A:$A,Rotación!$O:$O,0,0,-1),"")))),"")</f>
        <v>11224000</v>
      </c>
      <c r="H4384" s="13">
        <f>IFERROR(IF($F4384="ALTA",$D4384*1,
IF($F4384="MEDIA",$D4384*0.97,
IF($F4384="BAJA",$D4384*0.9,
IF($F4384="LIQUIDAR",_xlfn.XLOOKUP(A4384,Rotación!$A:$A,Rotación!$O:$O,0,0,-1),"")))),"")</f>
        <v>10980000</v>
      </c>
      <c r="I4384" s="13">
        <f>IFERROR(IF($F4384="ALTA",$D4384*0.97,
IF($F4384="MEDIA",$D4384*0.94,
IF($F4384="BAJA",$D4384*0.87,
IF($F4384="LIQUIDAR",_xlfn.XLOOKUP(A4384,Rotación!$A:$A,Rotación!$O:$O,0,0,-1),"")))),"")</f>
        <v>10614000</v>
      </c>
      <c r="J4384" s="13">
        <f>IFERROR(IF($F4384="ALTA",$D4384*0.94,
IF($F4384="MEDIA",$D4384*0.9,
IF($F4384="BAJA",$D4384*0.85,
IF($F4384="LIQUIDAR",_xlfn.XLOOKUP(A4384,Rotación!$A:$A,Rotación!$O:$O,0,0,-1),"")))),"")</f>
        <v>10370000</v>
      </c>
      <c r="K4384" s="13" t="str">
        <f>_xlfn.XLOOKUP(A4384,Rotación!$A:$A,Rotación!$P:$P,"",0,-1)</f>
        <v/>
      </c>
      <c r="L4384" s="25" t="e">
        <f t="shared" si="266"/>
        <v>#VALUE!</v>
      </c>
      <c r="M4384" s="26">
        <f t="shared" si="267"/>
        <v>0.80327868852459017</v>
      </c>
    </row>
    <row r="4385" spans="1:13" x14ac:dyDescent="0.3">
      <c r="A4385" t="s">
        <v>5361</v>
      </c>
      <c r="D4385">
        <v>11300000</v>
      </c>
      <c r="E4385">
        <v>8900000</v>
      </c>
      <c r="F4385" t="s">
        <v>5391</v>
      </c>
      <c r="G4385" s="13">
        <f>IFERROR(IF($F4385="ALTA",$D4385*1.03,
IF($F4385="MEDIA",$D4385*1,
IF($F4385="BAJA",$D4385*0.92,
IF($F4385="LIQUIDAR",_xlfn.XLOOKUP(A4385,Rotación!$A:$A,Rotación!$O:$O,0,0,-1),"")))),"")</f>
        <v>10396000</v>
      </c>
      <c r="H4385" s="13">
        <f>IFERROR(IF($F4385="ALTA",$D4385*1,
IF($F4385="MEDIA",$D4385*0.97,
IF($F4385="BAJA",$D4385*0.9,
IF($F4385="LIQUIDAR",_xlfn.XLOOKUP(A4385,Rotación!$A:$A,Rotación!$O:$O,0,0,-1),"")))),"")</f>
        <v>10170000</v>
      </c>
      <c r="I4385" s="13">
        <f>IFERROR(IF($F4385="ALTA",$D4385*0.97,
IF($F4385="MEDIA",$D4385*0.94,
IF($F4385="BAJA",$D4385*0.87,
IF($F4385="LIQUIDAR",_xlfn.XLOOKUP(A4385,Rotación!$A:$A,Rotación!$O:$O,0,0,-1),"")))),"")</f>
        <v>9831000</v>
      </c>
      <c r="J4385" s="13">
        <f>IFERROR(IF($F4385="ALTA",$D4385*0.94,
IF($F4385="MEDIA",$D4385*0.9,
IF($F4385="BAJA",$D4385*0.85,
IF($F4385="LIQUIDAR",_xlfn.XLOOKUP(A4385,Rotación!$A:$A,Rotación!$O:$O,0,0,-1),"")))),"")</f>
        <v>9605000</v>
      </c>
      <c r="K4385" s="13" t="str">
        <f>_xlfn.XLOOKUP(A4385,Rotación!$A:$A,Rotación!$P:$P,"",0,-1)</f>
        <v/>
      </c>
      <c r="L4385" s="25" t="e">
        <f t="shared" si="266"/>
        <v>#VALUE!</v>
      </c>
      <c r="M4385" s="26">
        <f t="shared" si="267"/>
        <v>0.78761061946902655</v>
      </c>
    </row>
    <row r="4386" spans="1:13" x14ac:dyDescent="0.3">
      <c r="A4386" t="s">
        <v>13037</v>
      </c>
      <c r="D4386">
        <v>6000000</v>
      </c>
      <c r="E4386">
        <v>4700000</v>
      </c>
      <c r="F4386" t="s">
        <v>5391</v>
      </c>
      <c r="G4386" s="13">
        <f>IFERROR(IF($F4386="ALTA",$D4386*1.03,
IF($F4386="MEDIA",$D4386*1,
IF($F4386="BAJA",$D4386*0.92,
IF($F4386="LIQUIDAR",_xlfn.XLOOKUP(A4386,Rotación!$A:$A,Rotación!$O:$O,0,0,-1),"")))),"")</f>
        <v>5520000</v>
      </c>
      <c r="H4386" s="13">
        <f>IFERROR(IF($F4386="ALTA",$D4386*1,
IF($F4386="MEDIA",$D4386*0.97,
IF($F4386="BAJA",$D4386*0.9,
IF($F4386="LIQUIDAR",_xlfn.XLOOKUP(A4386,Rotación!$A:$A,Rotación!$O:$O,0,0,-1),"")))),"")</f>
        <v>5400000</v>
      </c>
      <c r="I4386" s="13">
        <f>IFERROR(IF($F4386="ALTA",$D4386*0.97,
IF($F4386="MEDIA",$D4386*0.94,
IF($F4386="BAJA",$D4386*0.87,
IF($F4386="LIQUIDAR",_xlfn.XLOOKUP(A4386,Rotación!$A:$A,Rotación!$O:$O,0,0,-1),"")))),"")</f>
        <v>5220000</v>
      </c>
      <c r="J4386" s="13">
        <f>IFERROR(IF($F4386="ALTA",$D4386*0.94,
IF($F4386="MEDIA",$D4386*0.9,
IF($F4386="BAJA",$D4386*0.85,
IF($F4386="LIQUIDAR",_xlfn.XLOOKUP(A4386,Rotación!$A:$A,Rotación!$O:$O,0,0,-1),"")))),"")</f>
        <v>5100000</v>
      </c>
      <c r="K4386" s="13" t="str">
        <f>_xlfn.XLOOKUP(A4386,Rotación!$A:$A,Rotación!$P:$P,"",0,-1)</f>
        <v/>
      </c>
      <c r="L4386" s="25" t="e">
        <f t="shared" si="266"/>
        <v>#VALUE!</v>
      </c>
      <c r="M4386" s="26">
        <f t="shared" si="267"/>
        <v>0.78333333333333333</v>
      </c>
    </row>
    <row r="4387" spans="1:13" x14ac:dyDescent="0.3">
      <c r="A4387" t="s">
        <v>8397</v>
      </c>
      <c r="D4387">
        <v>43100000</v>
      </c>
      <c r="E4387">
        <v>33500000</v>
      </c>
      <c r="F4387" t="s">
        <v>5391</v>
      </c>
      <c r="G4387" s="13">
        <f>IFERROR(IF($F4387="ALTA",$D4387*1.03,
IF($F4387="MEDIA",$D4387*1,
IF($F4387="BAJA",$D4387*0.92,
IF($F4387="LIQUIDAR",_xlfn.XLOOKUP(A4387,Rotación!$A:$A,Rotación!$O:$O,0,0,-1),"")))),"")</f>
        <v>39652000</v>
      </c>
      <c r="H4387" s="13">
        <f>IFERROR(IF($F4387="ALTA",$D4387*1,
IF($F4387="MEDIA",$D4387*0.97,
IF($F4387="BAJA",$D4387*0.9,
IF($F4387="LIQUIDAR",_xlfn.XLOOKUP(A4387,Rotación!$A:$A,Rotación!$O:$O,0,0,-1),"")))),"")</f>
        <v>38790000</v>
      </c>
      <c r="I4387" s="13">
        <f>IFERROR(IF($F4387="ALTA",$D4387*0.97,
IF($F4387="MEDIA",$D4387*0.94,
IF($F4387="BAJA",$D4387*0.87,
IF($F4387="LIQUIDAR",_xlfn.XLOOKUP(A4387,Rotación!$A:$A,Rotación!$O:$O,0,0,-1),"")))),"")</f>
        <v>37497000</v>
      </c>
      <c r="J4387" s="13">
        <f>IFERROR(IF($F4387="ALTA",$D4387*0.94,
IF($F4387="MEDIA",$D4387*0.9,
IF($F4387="BAJA",$D4387*0.85,
IF($F4387="LIQUIDAR",_xlfn.XLOOKUP(A4387,Rotación!$A:$A,Rotación!$O:$O,0,0,-1),"")))),"")</f>
        <v>36635000</v>
      </c>
      <c r="K4387" s="13" t="str">
        <f>_xlfn.XLOOKUP(A4387,Rotación!$A:$A,Rotación!$P:$P,"",0,-1)</f>
        <v/>
      </c>
      <c r="L4387" s="25" t="e">
        <f t="shared" si="266"/>
        <v>#VALUE!</v>
      </c>
      <c r="M4387" s="26">
        <f t="shared" si="267"/>
        <v>0.77726218097447797</v>
      </c>
    </row>
    <row r="4388" spans="1:13" x14ac:dyDescent="0.3">
      <c r="A4388" t="s">
        <v>6647</v>
      </c>
      <c r="D4388">
        <v>46200000</v>
      </c>
      <c r="E4388">
        <v>37000000</v>
      </c>
      <c r="F4388" t="s">
        <v>5391</v>
      </c>
      <c r="G4388" s="13">
        <f>IFERROR(IF($F4388="ALTA",$D4388*1.03,
IF($F4388="MEDIA",$D4388*1,
IF($F4388="BAJA",$D4388*0.92,
IF($F4388="LIQUIDAR",_xlfn.XLOOKUP(A4388,Rotación!$A:$A,Rotación!$O:$O,0,0,-1),"")))),"")</f>
        <v>42504000</v>
      </c>
      <c r="H4388" s="13">
        <f>IFERROR(IF($F4388="ALTA",$D4388*1,
IF($F4388="MEDIA",$D4388*0.97,
IF($F4388="BAJA",$D4388*0.9,
IF($F4388="LIQUIDAR",_xlfn.XLOOKUP(A4388,Rotación!$A:$A,Rotación!$O:$O,0,0,-1),"")))),"")</f>
        <v>41580000</v>
      </c>
      <c r="I4388" s="13">
        <f>IFERROR(IF($F4388="ALTA",$D4388*0.97,
IF($F4388="MEDIA",$D4388*0.94,
IF($F4388="BAJA",$D4388*0.87,
IF($F4388="LIQUIDAR",_xlfn.XLOOKUP(A4388,Rotación!$A:$A,Rotación!$O:$O,0,0,-1),"")))),"")</f>
        <v>40194000</v>
      </c>
      <c r="J4388" s="13">
        <f>IFERROR(IF($F4388="ALTA",$D4388*0.94,
IF($F4388="MEDIA",$D4388*0.9,
IF($F4388="BAJA",$D4388*0.85,
IF($F4388="LIQUIDAR",_xlfn.XLOOKUP(A4388,Rotación!$A:$A,Rotación!$O:$O,0,0,-1),"")))),"")</f>
        <v>39270000</v>
      </c>
      <c r="K4388" s="13" t="str">
        <f>_xlfn.XLOOKUP(A4388,Rotación!$A:$A,Rotación!$P:$P,"",0,-1)</f>
        <v/>
      </c>
      <c r="L4388" s="25" t="e">
        <f t="shared" si="266"/>
        <v>#VALUE!</v>
      </c>
      <c r="M4388" s="26">
        <f t="shared" si="267"/>
        <v>0.80086580086580084</v>
      </c>
    </row>
    <row r="4389" spans="1:13" x14ac:dyDescent="0.3">
      <c r="A4389" t="s">
        <v>13201</v>
      </c>
      <c r="D4389">
        <v>15800000</v>
      </c>
      <c r="E4389">
        <v>12150000</v>
      </c>
      <c r="F4389" t="s">
        <v>5391</v>
      </c>
      <c r="G4389" s="13">
        <f>IFERROR(IF($F4389="ALTA",$D4389*1.03,
IF($F4389="MEDIA",$D4389*1,
IF($F4389="BAJA",$D4389*0.92,
IF($F4389="LIQUIDAR",_xlfn.XLOOKUP(A4389,Rotación!$A:$A,Rotación!$O:$O,0,0,-1),"")))),"")</f>
        <v>14536000</v>
      </c>
      <c r="H4389" s="13">
        <f>IFERROR(IF($F4389="ALTA",$D4389*1,
IF($F4389="MEDIA",$D4389*0.97,
IF($F4389="BAJA",$D4389*0.9,
IF($F4389="LIQUIDAR",_xlfn.XLOOKUP(A4389,Rotación!$A:$A,Rotación!$O:$O,0,0,-1),"")))),"")</f>
        <v>14220000</v>
      </c>
      <c r="I4389" s="13">
        <f>IFERROR(IF($F4389="ALTA",$D4389*0.97,
IF($F4389="MEDIA",$D4389*0.94,
IF($F4389="BAJA",$D4389*0.87,
IF($F4389="LIQUIDAR",_xlfn.XLOOKUP(A4389,Rotación!$A:$A,Rotación!$O:$O,0,0,-1),"")))),"")</f>
        <v>13746000</v>
      </c>
      <c r="J4389" s="13">
        <f>IFERROR(IF($F4389="ALTA",$D4389*0.94,
IF($F4389="MEDIA",$D4389*0.9,
IF($F4389="BAJA",$D4389*0.85,
IF($F4389="LIQUIDAR",_xlfn.XLOOKUP(A4389,Rotación!$A:$A,Rotación!$O:$O,0,0,-1),"")))),"")</f>
        <v>13430000</v>
      </c>
      <c r="K4389" s="13" t="str">
        <f>_xlfn.XLOOKUP(A4389,Rotación!$A:$A,Rotación!$P:$P,"",0,-1)</f>
        <v/>
      </c>
      <c r="L4389" s="25" t="e">
        <f t="shared" si="266"/>
        <v>#VALUE!</v>
      </c>
      <c r="M4389" s="26">
        <f t="shared" si="267"/>
        <v>0.76898734177215189</v>
      </c>
    </row>
    <row r="4390" spans="1:13" x14ac:dyDescent="0.3">
      <c r="A4390" t="s">
        <v>13171</v>
      </c>
      <c r="D4390">
        <v>14300000</v>
      </c>
      <c r="E4390">
        <v>11300000</v>
      </c>
      <c r="F4390" t="s">
        <v>5391</v>
      </c>
      <c r="G4390" s="13">
        <f>IFERROR(IF($F4390="ALTA",$D4390*1.03,
IF($F4390="MEDIA",$D4390*1,
IF($F4390="BAJA",$D4390*0.92,
IF($F4390="LIQUIDAR",_xlfn.XLOOKUP(A4390,Rotación!$A:$A,Rotación!$O:$O,0,0,-1),"")))),"")</f>
        <v>13156000</v>
      </c>
      <c r="H4390" s="13">
        <f>IFERROR(IF($F4390="ALTA",$D4390*1,
IF($F4390="MEDIA",$D4390*0.97,
IF($F4390="BAJA",$D4390*0.9,
IF($F4390="LIQUIDAR",_xlfn.XLOOKUP(A4390,Rotación!$A:$A,Rotación!$O:$O,0,0,-1),"")))),"")</f>
        <v>12870000</v>
      </c>
      <c r="I4390" s="13">
        <f>IFERROR(IF($F4390="ALTA",$D4390*0.97,
IF($F4390="MEDIA",$D4390*0.94,
IF($F4390="BAJA",$D4390*0.87,
IF($F4390="LIQUIDAR",_xlfn.XLOOKUP(A4390,Rotación!$A:$A,Rotación!$O:$O,0,0,-1),"")))),"")</f>
        <v>12441000</v>
      </c>
      <c r="J4390" s="13">
        <f>IFERROR(IF($F4390="ALTA",$D4390*0.94,
IF($F4390="MEDIA",$D4390*0.9,
IF($F4390="BAJA",$D4390*0.85,
IF($F4390="LIQUIDAR",_xlfn.XLOOKUP(A4390,Rotación!$A:$A,Rotación!$O:$O,0,0,-1),"")))),"")</f>
        <v>12155000</v>
      </c>
      <c r="K4390" s="13" t="str">
        <f>_xlfn.XLOOKUP(A4390,Rotación!$A:$A,Rotación!$P:$P,"",0,-1)</f>
        <v/>
      </c>
      <c r="L4390" s="25" t="e">
        <f t="shared" si="266"/>
        <v>#VALUE!</v>
      </c>
      <c r="M4390" s="26">
        <f t="shared" si="267"/>
        <v>0.79020979020979021</v>
      </c>
    </row>
    <row r="4391" spans="1:13" x14ac:dyDescent="0.3">
      <c r="A4391" t="s">
        <v>13099</v>
      </c>
      <c r="D4391">
        <v>18300000</v>
      </c>
      <c r="E4391">
        <v>14000000</v>
      </c>
      <c r="F4391" t="s">
        <v>5391</v>
      </c>
      <c r="G4391" s="13">
        <f>IFERROR(IF($F4391="ALTA",$D4391*1.03,
IF($F4391="MEDIA",$D4391*1,
IF($F4391="BAJA",$D4391*0.92,
IF($F4391="LIQUIDAR",_xlfn.XLOOKUP(A4391,Rotación!$A:$A,Rotación!$O:$O,0,0,-1),"")))),"")</f>
        <v>16836000</v>
      </c>
      <c r="H4391" s="13">
        <f>IFERROR(IF($F4391="ALTA",$D4391*1,
IF($F4391="MEDIA",$D4391*0.97,
IF($F4391="BAJA",$D4391*0.9,
IF($F4391="LIQUIDAR",_xlfn.XLOOKUP(A4391,Rotación!$A:$A,Rotación!$O:$O,0,0,-1),"")))),"")</f>
        <v>16470000</v>
      </c>
      <c r="I4391" s="13">
        <f>IFERROR(IF($F4391="ALTA",$D4391*0.97,
IF($F4391="MEDIA",$D4391*0.94,
IF($F4391="BAJA",$D4391*0.87,
IF($F4391="LIQUIDAR",_xlfn.XLOOKUP(A4391,Rotación!$A:$A,Rotación!$O:$O,0,0,-1),"")))),"")</f>
        <v>15921000</v>
      </c>
      <c r="J4391" s="13">
        <f>IFERROR(IF($F4391="ALTA",$D4391*0.94,
IF($F4391="MEDIA",$D4391*0.9,
IF($F4391="BAJA",$D4391*0.85,
IF($F4391="LIQUIDAR",_xlfn.XLOOKUP(A4391,Rotación!$A:$A,Rotación!$O:$O,0,0,-1),"")))),"")</f>
        <v>15555000</v>
      </c>
      <c r="K4391" s="13" t="str">
        <f>_xlfn.XLOOKUP(A4391,Rotación!$A:$A,Rotación!$P:$P,"",0,-1)</f>
        <v/>
      </c>
      <c r="L4391" s="25" t="e">
        <f t="shared" si="266"/>
        <v>#VALUE!</v>
      </c>
      <c r="M4391" s="26">
        <f t="shared" si="267"/>
        <v>0.76502732240437155</v>
      </c>
    </row>
    <row r="4392" spans="1:13" x14ac:dyDescent="0.3">
      <c r="A4392" t="s">
        <v>13260</v>
      </c>
      <c r="D4392">
        <v>14300000</v>
      </c>
      <c r="E4392">
        <v>11300000</v>
      </c>
      <c r="F4392" t="s">
        <v>4033</v>
      </c>
      <c r="G4392" s="13">
        <f>IFERROR(IF($F4392="ALTA",$D4392*1.03,
IF($F4392="MEDIA",$D4392*1,
IF($F4392="BAJA",$D4392*0.92,
IF($F4392="LIQUIDAR",_xlfn.XLOOKUP(A4392,Rotación!$A:$A,Rotación!$O:$O,0,0,-1),"")))),"")</f>
        <v>14300000</v>
      </c>
      <c r="H4392" s="13">
        <f>IFERROR(IF($F4392="ALTA",$D4392*1,
IF($F4392="MEDIA",$D4392*0.97,
IF($F4392="BAJA",$D4392*0.9,
IF($F4392="LIQUIDAR",_xlfn.XLOOKUP(A4392,Rotación!$A:$A,Rotación!$O:$O,0,0,-1),"")))),"")</f>
        <v>13871000</v>
      </c>
      <c r="I4392" s="13">
        <f>IFERROR(IF($F4392="ALTA",$D4392*0.97,
IF($F4392="MEDIA",$D4392*0.94,
IF($F4392="BAJA",$D4392*0.87,
IF($F4392="LIQUIDAR",_xlfn.XLOOKUP(A4392,Rotación!$A:$A,Rotación!$O:$O,0,0,-1),"")))),"")</f>
        <v>13442000</v>
      </c>
      <c r="J4392" s="13">
        <f>IFERROR(IF($F4392="ALTA",$D4392*0.94,
IF($F4392="MEDIA",$D4392*0.9,
IF($F4392="BAJA",$D4392*0.85,
IF($F4392="LIQUIDAR",_xlfn.XLOOKUP(A4392,Rotación!$A:$A,Rotación!$O:$O,0,0,-1),"")))),"")</f>
        <v>12870000</v>
      </c>
      <c r="K4392" s="13" t="str">
        <f>_xlfn.XLOOKUP(A4392,Rotación!$A:$A,Rotación!$P:$P,"",0,-1)</f>
        <v/>
      </c>
      <c r="L4392" s="25" t="e">
        <f t="shared" si="266"/>
        <v>#VALUE!</v>
      </c>
      <c r="M4392" s="26">
        <f t="shared" si="267"/>
        <v>0.79020979020979021</v>
      </c>
    </row>
    <row r="4393" spans="1:13" x14ac:dyDescent="0.3">
      <c r="A4393" t="s">
        <v>13129</v>
      </c>
      <c r="D4393">
        <v>7300000</v>
      </c>
      <c r="E4393">
        <v>6000000</v>
      </c>
      <c r="F4393" t="s">
        <v>4033</v>
      </c>
      <c r="G4393" s="13">
        <f>IFERROR(IF($F4393="ALTA",$D4393*1.03,
IF($F4393="MEDIA",$D4393*1,
IF($F4393="BAJA",$D4393*0.92,
IF($F4393="LIQUIDAR",_xlfn.XLOOKUP(A4393,Rotación!$A:$A,Rotación!$O:$O,0,0,-1),"")))),"")</f>
        <v>7300000</v>
      </c>
      <c r="H4393" s="13">
        <f>IFERROR(IF($F4393="ALTA",$D4393*1,
IF($F4393="MEDIA",$D4393*0.97,
IF($F4393="BAJA",$D4393*0.9,
IF($F4393="LIQUIDAR",_xlfn.XLOOKUP(A4393,Rotación!$A:$A,Rotación!$O:$O,0,0,-1),"")))),"")</f>
        <v>7081000</v>
      </c>
      <c r="I4393" s="13">
        <f>IFERROR(IF($F4393="ALTA",$D4393*0.97,
IF($F4393="MEDIA",$D4393*0.94,
IF($F4393="BAJA",$D4393*0.87,
IF($F4393="LIQUIDAR",_xlfn.XLOOKUP(A4393,Rotación!$A:$A,Rotación!$O:$O,0,0,-1),"")))),"")</f>
        <v>6862000</v>
      </c>
      <c r="J4393" s="13">
        <f>IFERROR(IF($F4393="ALTA",$D4393*0.94,
IF($F4393="MEDIA",$D4393*0.9,
IF($F4393="BAJA",$D4393*0.85,
IF($F4393="LIQUIDAR",_xlfn.XLOOKUP(A4393,Rotación!$A:$A,Rotación!$O:$O,0,0,-1),"")))),"")</f>
        <v>6570000</v>
      </c>
      <c r="K4393" s="13">
        <f>_xlfn.XLOOKUP(A4393,Rotación!$A:$A,Rotación!$P:$P,"",0,-1)</f>
        <v>7290000</v>
      </c>
      <c r="L4393" s="25">
        <f t="shared" si="266"/>
        <v>-10000</v>
      </c>
      <c r="M4393" s="26">
        <f t="shared" si="267"/>
        <v>0.82191780821917804</v>
      </c>
    </row>
    <row r="4394" spans="1:13" x14ac:dyDescent="0.3">
      <c r="A4394" t="s">
        <v>13090</v>
      </c>
      <c r="D4394">
        <v>7300000</v>
      </c>
      <c r="E4394">
        <v>5800000</v>
      </c>
      <c r="F4394" t="s">
        <v>5390</v>
      </c>
      <c r="G4394" s="13">
        <f>IFERROR(IF($F4394="ALTA",$D4394*1.03,
IF($F4394="MEDIA",$D4394*1,
IF($F4394="BAJA",$D4394*0.92,
IF($F4394="LIQUIDAR",_xlfn.XLOOKUP(A4394,Rotación!$A:$A,Rotación!$O:$O,0,0,-1),"")))),"")</f>
        <v>7519000</v>
      </c>
      <c r="H4394" s="13">
        <f>IFERROR(IF($F4394="ALTA",$D4394*1,
IF($F4394="MEDIA",$D4394*0.97,
IF($F4394="BAJA",$D4394*0.9,
IF($F4394="LIQUIDAR",_xlfn.XLOOKUP(A4394,Rotación!$A:$A,Rotación!$O:$O,0,0,-1),"")))),"")</f>
        <v>7300000</v>
      </c>
      <c r="I4394" s="13">
        <f>IFERROR(IF($F4394="ALTA",$D4394*0.97,
IF($F4394="MEDIA",$D4394*0.94,
IF($F4394="BAJA",$D4394*0.87,
IF($F4394="LIQUIDAR",_xlfn.XLOOKUP(A4394,Rotación!$A:$A,Rotación!$O:$O,0,0,-1),"")))),"")</f>
        <v>7081000</v>
      </c>
      <c r="J4394" s="13">
        <f>IFERROR(IF($F4394="ALTA",$D4394*0.94,
IF($F4394="MEDIA",$D4394*0.9,
IF($F4394="BAJA",$D4394*0.85,
IF($F4394="LIQUIDAR",_xlfn.XLOOKUP(A4394,Rotación!$A:$A,Rotación!$O:$O,0,0,-1),"")))),"")</f>
        <v>6862000</v>
      </c>
      <c r="K4394" s="13" t="str">
        <f>_xlfn.XLOOKUP(A4394,Rotación!$A:$A,Rotación!$P:$P,"",0,-1)</f>
        <v/>
      </c>
      <c r="L4394" s="25" t="e">
        <f t="shared" si="266"/>
        <v>#VALUE!</v>
      </c>
      <c r="M4394" s="26">
        <f t="shared" si="267"/>
        <v>0.79452054794520544</v>
      </c>
    </row>
    <row r="4395" spans="1:13" x14ac:dyDescent="0.3">
      <c r="A4395" t="s">
        <v>13183</v>
      </c>
      <c r="D4395">
        <v>11600000</v>
      </c>
      <c r="E4395">
        <v>9300000</v>
      </c>
      <c r="F4395" t="s">
        <v>5390</v>
      </c>
      <c r="G4395" s="13">
        <f>IFERROR(IF($F4395="ALTA",$D4395*1.03,
IF($F4395="MEDIA",$D4395*1,
IF($F4395="BAJA",$D4395*0.92,
IF($F4395="LIQUIDAR",_xlfn.XLOOKUP(A4395,Rotación!$A:$A,Rotación!$O:$O,0,0,-1),"")))),"")</f>
        <v>11948000</v>
      </c>
      <c r="H4395" s="13">
        <f>IFERROR(IF($F4395="ALTA",$D4395*1,
IF($F4395="MEDIA",$D4395*0.97,
IF($F4395="BAJA",$D4395*0.9,
IF($F4395="LIQUIDAR",_xlfn.XLOOKUP(A4395,Rotación!$A:$A,Rotación!$O:$O,0,0,-1),"")))),"")</f>
        <v>11600000</v>
      </c>
      <c r="I4395" s="13">
        <f>IFERROR(IF($F4395="ALTA",$D4395*0.97,
IF($F4395="MEDIA",$D4395*0.94,
IF($F4395="BAJA",$D4395*0.87,
IF($F4395="LIQUIDAR",_xlfn.XLOOKUP(A4395,Rotación!$A:$A,Rotación!$O:$O,0,0,-1),"")))),"")</f>
        <v>11252000</v>
      </c>
      <c r="J4395" s="13">
        <f>IFERROR(IF($F4395="ALTA",$D4395*0.94,
IF($F4395="MEDIA",$D4395*0.9,
IF($F4395="BAJA",$D4395*0.85,
IF($F4395="LIQUIDAR",_xlfn.XLOOKUP(A4395,Rotación!$A:$A,Rotación!$O:$O,0,0,-1),"")))),"")</f>
        <v>10904000</v>
      </c>
      <c r="K4395" s="13" t="str">
        <f>_xlfn.XLOOKUP(A4395,Rotación!$A:$A,Rotación!$P:$P,"",0,-1)</f>
        <v/>
      </c>
      <c r="L4395" s="25" t="e">
        <f t="shared" si="266"/>
        <v>#VALUE!</v>
      </c>
      <c r="M4395" s="26">
        <f t="shared" si="267"/>
        <v>0.80172413793103448</v>
      </c>
    </row>
    <row r="4396" spans="1:13" x14ac:dyDescent="0.3">
      <c r="A4396" t="s">
        <v>13107</v>
      </c>
      <c r="D4396">
        <v>8700000</v>
      </c>
      <c r="E4396">
        <v>7200000</v>
      </c>
      <c r="F4396" t="s">
        <v>5390</v>
      </c>
      <c r="G4396" s="13">
        <f>IFERROR(IF($F4396="ALTA",$D4396*1.03,
IF($F4396="MEDIA",$D4396*1,
IF($F4396="BAJA",$D4396*0.92,
IF($F4396="LIQUIDAR",_xlfn.XLOOKUP(A4396,Rotación!$A:$A,Rotación!$O:$O,0,0,-1),"")))),"")</f>
        <v>8961000</v>
      </c>
      <c r="H4396" s="13">
        <f>IFERROR(IF($F4396="ALTA",$D4396*1,
IF($F4396="MEDIA",$D4396*0.97,
IF($F4396="BAJA",$D4396*0.9,
IF($F4396="LIQUIDAR",_xlfn.XLOOKUP(A4396,Rotación!$A:$A,Rotación!$O:$O,0,0,-1),"")))),"")</f>
        <v>8700000</v>
      </c>
      <c r="I4396" s="13">
        <f>IFERROR(IF($F4396="ALTA",$D4396*0.97,
IF($F4396="MEDIA",$D4396*0.94,
IF($F4396="BAJA",$D4396*0.87,
IF($F4396="LIQUIDAR",_xlfn.XLOOKUP(A4396,Rotación!$A:$A,Rotación!$O:$O,0,0,-1),"")))),"")</f>
        <v>8439000</v>
      </c>
      <c r="J4396" s="13">
        <f>IFERROR(IF($F4396="ALTA",$D4396*0.94,
IF($F4396="MEDIA",$D4396*0.9,
IF($F4396="BAJA",$D4396*0.85,
IF($F4396="LIQUIDAR",_xlfn.XLOOKUP(A4396,Rotación!$A:$A,Rotación!$O:$O,0,0,-1),"")))),"")</f>
        <v>8178000</v>
      </c>
      <c r="K4396" s="13" t="str">
        <f>_xlfn.XLOOKUP(A4396,Rotación!$A:$A,Rotación!$P:$P,"",0,-1)</f>
        <v/>
      </c>
      <c r="L4396" s="25" t="e">
        <f t="shared" si="266"/>
        <v>#VALUE!</v>
      </c>
      <c r="M4396" s="26">
        <f t="shared" si="267"/>
        <v>0.82758620689655171</v>
      </c>
    </row>
    <row r="4397" spans="1:13" x14ac:dyDescent="0.3">
      <c r="A4397" t="s">
        <v>13071</v>
      </c>
      <c r="D4397">
        <v>8700000</v>
      </c>
      <c r="E4397">
        <v>6800000</v>
      </c>
      <c r="F4397" t="s">
        <v>5390</v>
      </c>
      <c r="G4397" s="13">
        <f>IFERROR(IF($F4397="ALTA",$D4397*1.03,
IF($F4397="MEDIA",$D4397*1,
IF($F4397="BAJA",$D4397*0.92,
IF($F4397="LIQUIDAR",_xlfn.XLOOKUP(A4397,Rotación!$A:$A,Rotación!$O:$O,0,0,-1),"")))),"")</f>
        <v>8961000</v>
      </c>
      <c r="H4397" s="13">
        <f>IFERROR(IF($F4397="ALTA",$D4397*1,
IF($F4397="MEDIA",$D4397*0.97,
IF($F4397="BAJA",$D4397*0.9,
IF($F4397="LIQUIDAR",_xlfn.XLOOKUP(A4397,Rotación!$A:$A,Rotación!$O:$O,0,0,-1),"")))),"")</f>
        <v>8700000</v>
      </c>
      <c r="I4397" s="13">
        <f>IFERROR(IF($F4397="ALTA",$D4397*0.97,
IF($F4397="MEDIA",$D4397*0.94,
IF($F4397="BAJA",$D4397*0.87,
IF($F4397="LIQUIDAR",_xlfn.XLOOKUP(A4397,Rotación!$A:$A,Rotación!$O:$O,0,0,-1),"")))),"")</f>
        <v>8439000</v>
      </c>
      <c r="J4397" s="13">
        <f>IFERROR(IF($F4397="ALTA",$D4397*0.94,
IF($F4397="MEDIA",$D4397*0.9,
IF($F4397="BAJA",$D4397*0.85,
IF($F4397="LIQUIDAR",_xlfn.XLOOKUP(A4397,Rotación!$A:$A,Rotación!$O:$O,0,0,-1),"")))),"")</f>
        <v>8178000</v>
      </c>
      <c r="K4397" s="13" t="str">
        <f>_xlfn.XLOOKUP(A4397,Rotación!$A:$A,Rotación!$P:$P,"",0,-1)</f>
        <v/>
      </c>
      <c r="L4397" s="25" t="e">
        <f t="shared" si="266"/>
        <v>#VALUE!</v>
      </c>
      <c r="M4397" s="26">
        <f t="shared" si="267"/>
        <v>0.7816091954022989</v>
      </c>
    </row>
    <row r="4398" spans="1:13" x14ac:dyDescent="0.3">
      <c r="A4398" t="s">
        <v>13085</v>
      </c>
      <c r="D4398">
        <v>10300000</v>
      </c>
      <c r="E4398">
        <v>8700000</v>
      </c>
      <c r="F4398" t="s">
        <v>5390</v>
      </c>
      <c r="G4398" s="13">
        <f>IFERROR(IF($F4398="ALTA",$D4398*1.03,
IF($F4398="MEDIA",$D4398*1,
IF($F4398="BAJA",$D4398*0.92,
IF($F4398="LIQUIDAR",_xlfn.XLOOKUP(A4398,Rotación!$A:$A,Rotación!$O:$O,0,0,-1),"")))),"")</f>
        <v>10609000</v>
      </c>
      <c r="H4398" s="13">
        <f>IFERROR(IF($F4398="ALTA",$D4398*1,
IF($F4398="MEDIA",$D4398*0.97,
IF($F4398="BAJA",$D4398*0.9,
IF($F4398="LIQUIDAR",_xlfn.XLOOKUP(A4398,Rotación!$A:$A,Rotación!$O:$O,0,0,-1),"")))),"")</f>
        <v>10300000</v>
      </c>
      <c r="I4398" s="13">
        <f>IFERROR(IF($F4398="ALTA",$D4398*0.97,
IF($F4398="MEDIA",$D4398*0.94,
IF($F4398="BAJA",$D4398*0.87,
IF($F4398="LIQUIDAR",_xlfn.XLOOKUP(A4398,Rotación!$A:$A,Rotación!$O:$O,0,0,-1),"")))),"")</f>
        <v>9991000</v>
      </c>
      <c r="J4398" s="13">
        <f>IFERROR(IF($F4398="ALTA",$D4398*0.94,
IF($F4398="MEDIA",$D4398*0.9,
IF($F4398="BAJA",$D4398*0.85,
IF($F4398="LIQUIDAR",_xlfn.XLOOKUP(A4398,Rotación!$A:$A,Rotación!$O:$O,0,0,-1),"")))),"")</f>
        <v>9682000</v>
      </c>
      <c r="K4398" s="13" t="str">
        <f>_xlfn.XLOOKUP(A4398,Rotación!$A:$A,Rotación!$P:$P,"",0,-1)</f>
        <v/>
      </c>
      <c r="L4398" s="25" t="e">
        <f t="shared" si="266"/>
        <v>#VALUE!</v>
      </c>
      <c r="M4398" s="26">
        <f t="shared" si="267"/>
        <v>0.84466019417475724</v>
      </c>
    </row>
    <row r="4399" spans="1:13" x14ac:dyDescent="0.3">
      <c r="A4399" t="s">
        <v>13096</v>
      </c>
      <c r="D4399">
        <v>12300000</v>
      </c>
      <c r="E4399">
        <v>10000000</v>
      </c>
      <c r="F4399" t="s">
        <v>5390</v>
      </c>
      <c r="G4399" s="13">
        <f>IFERROR(IF($F4399="ALTA",$D4399*1.03,
IF($F4399="MEDIA",$D4399*1,
IF($F4399="BAJA",$D4399*0.92,
IF($F4399="LIQUIDAR",_xlfn.XLOOKUP(A4399,Rotación!$A:$A,Rotación!$O:$O,0,0,-1),"")))),"")</f>
        <v>12669000</v>
      </c>
      <c r="H4399" s="13">
        <f>IFERROR(IF($F4399="ALTA",$D4399*1,
IF($F4399="MEDIA",$D4399*0.97,
IF($F4399="BAJA",$D4399*0.9,
IF($F4399="LIQUIDAR",_xlfn.XLOOKUP(A4399,Rotación!$A:$A,Rotación!$O:$O,0,0,-1),"")))),"")</f>
        <v>12300000</v>
      </c>
      <c r="I4399" s="13">
        <f>IFERROR(IF($F4399="ALTA",$D4399*0.97,
IF($F4399="MEDIA",$D4399*0.94,
IF($F4399="BAJA",$D4399*0.87,
IF($F4399="LIQUIDAR",_xlfn.XLOOKUP(A4399,Rotación!$A:$A,Rotación!$O:$O,0,0,-1),"")))),"")</f>
        <v>11931000</v>
      </c>
      <c r="J4399" s="13">
        <f>IFERROR(IF($F4399="ALTA",$D4399*0.94,
IF($F4399="MEDIA",$D4399*0.9,
IF($F4399="BAJA",$D4399*0.85,
IF($F4399="LIQUIDAR",_xlfn.XLOOKUP(A4399,Rotación!$A:$A,Rotación!$O:$O,0,0,-1),"")))),"")</f>
        <v>11562000</v>
      </c>
      <c r="K4399" s="13" t="str">
        <f>_xlfn.XLOOKUP(A4399,Rotación!$A:$A,Rotación!$P:$P,"",0,-1)</f>
        <v/>
      </c>
      <c r="L4399" s="25" t="e">
        <f t="shared" si="266"/>
        <v>#VALUE!</v>
      </c>
      <c r="M4399" s="26">
        <f t="shared" si="267"/>
        <v>0.81300813008130079</v>
      </c>
    </row>
    <row r="4400" spans="1:13" x14ac:dyDescent="0.3">
      <c r="A4400" t="s">
        <v>13074</v>
      </c>
      <c r="D4400">
        <v>11800000</v>
      </c>
      <c r="E4400">
        <v>9200000</v>
      </c>
      <c r="F4400" t="s">
        <v>5390</v>
      </c>
      <c r="G4400" s="13">
        <f>IFERROR(IF($F4400="ALTA",$D4400*1.03,
IF($F4400="MEDIA",$D4400*1,
IF($F4400="BAJA",$D4400*0.92,
IF($F4400="LIQUIDAR",_xlfn.XLOOKUP(A4400,Rotación!$A:$A,Rotación!$O:$O,0,0,-1),"")))),"")</f>
        <v>12154000</v>
      </c>
      <c r="H4400" s="13">
        <f>IFERROR(IF($F4400="ALTA",$D4400*1,
IF($F4400="MEDIA",$D4400*0.97,
IF($F4400="BAJA",$D4400*0.9,
IF($F4400="LIQUIDAR",_xlfn.XLOOKUP(A4400,Rotación!$A:$A,Rotación!$O:$O,0,0,-1),"")))),"")</f>
        <v>11800000</v>
      </c>
      <c r="I4400" s="13">
        <f>IFERROR(IF($F4400="ALTA",$D4400*0.97,
IF($F4400="MEDIA",$D4400*0.94,
IF($F4400="BAJA",$D4400*0.87,
IF($F4400="LIQUIDAR",_xlfn.XLOOKUP(A4400,Rotación!$A:$A,Rotación!$O:$O,0,0,-1),"")))),"")</f>
        <v>11446000</v>
      </c>
      <c r="J4400" s="13">
        <f>IFERROR(IF($F4400="ALTA",$D4400*0.94,
IF($F4400="MEDIA",$D4400*0.9,
IF($F4400="BAJA",$D4400*0.85,
IF($F4400="LIQUIDAR",_xlfn.XLOOKUP(A4400,Rotación!$A:$A,Rotación!$O:$O,0,0,-1),"")))),"")</f>
        <v>11092000</v>
      </c>
      <c r="K4400" s="13" t="str">
        <f>_xlfn.XLOOKUP(A4400,Rotación!$A:$A,Rotación!$P:$P,"",0,-1)</f>
        <v/>
      </c>
      <c r="L4400" s="25" t="e">
        <f t="shared" si="266"/>
        <v>#VALUE!</v>
      </c>
      <c r="M4400" s="26">
        <f t="shared" si="267"/>
        <v>0.77966101694915257</v>
      </c>
    </row>
    <row r="4401" spans="1:13" x14ac:dyDescent="0.3">
      <c r="A4401" t="s">
        <v>13246</v>
      </c>
      <c r="D4401">
        <v>26300000</v>
      </c>
      <c r="E4401">
        <v>20000000</v>
      </c>
      <c r="F4401" t="s">
        <v>5391</v>
      </c>
      <c r="G4401" s="13">
        <f>IFERROR(IF($F4401="ALTA",$D4401*1.03,
IF($F4401="MEDIA",$D4401*1,
IF($F4401="BAJA",$D4401*0.92,
IF($F4401="LIQUIDAR",_xlfn.XLOOKUP(A4401,Rotación!$A:$A,Rotación!$O:$O,0,0,-1),"")))),"")</f>
        <v>24196000</v>
      </c>
      <c r="H4401" s="13">
        <f>IFERROR(IF($F4401="ALTA",$D4401*1,
IF($F4401="MEDIA",$D4401*0.97,
IF($F4401="BAJA",$D4401*0.9,
IF($F4401="LIQUIDAR",_xlfn.XLOOKUP(A4401,Rotación!$A:$A,Rotación!$O:$O,0,0,-1),"")))),"")</f>
        <v>23670000</v>
      </c>
      <c r="I4401" s="13">
        <f>IFERROR(IF($F4401="ALTA",$D4401*0.97,
IF($F4401="MEDIA",$D4401*0.94,
IF($F4401="BAJA",$D4401*0.87,
IF($F4401="LIQUIDAR",_xlfn.XLOOKUP(A4401,Rotación!$A:$A,Rotación!$O:$O,0,0,-1),"")))),"")</f>
        <v>22881000</v>
      </c>
      <c r="J4401" s="13">
        <f>IFERROR(IF($F4401="ALTA",$D4401*0.94,
IF($F4401="MEDIA",$D4401*0.9,
IF($F4401="BAJA",$D4401*0.85,
IF($F4401="LIQUIDAR",_xlfn.XLOOKUP(A4401,Rotación!$A:$A,Rotación!$O:$O,0,0,-1),"")))),"")</f>
        <v>22355000</v>
      </c>
      <c r="K4401" s="13" t="str">
        <f>_xlfn.XLOOKUP(A4401,Rotación!$A:$A,Rotación!$P:$P,"",0,-1)</f>
        <v/>
      </c>
      <c r="L4401" s="25" t="e">
        <f t="shared" si="266"/>
        <v>#VALUE!</v>
      </c>
      <c r="M4401" s="26">
        <f t="shared" si="267"/>
        <v>0.76045627376425851</v>
      </c>
    </row>
    <row r="4402" spans="1:13" x14ac:dyDescent="0.3">
      <c r="A4402" t="s">
        <v>13246</v>
      </c>
      <c r="D4402">
        <v>21900000</v>
      </c>
      <c r="E4402">
        <v>17000000</v>
      </c>
      <c r="F4402" t="s">
        <v>5391</v>
      </c>
      <c r="G4402" s="13">
        <f>IFERROR(IF($F4402="ALTA",$D4402*1.03,
IF($F4402="MEDIA",$D4402*1,
IF($F4402="BAJA",$D4402*0.92,
IF($F4402="LIQUIDAR",_xlfn.XLOOKUP(A4402,Rotación!$A:$A,Rotación!$O:$O,0,0,-1),"")))),"")</f>
        <v>20148000</v>
      </c>
      <c r="H4402" s="13">
        <f>IFERROR(IF($F4402="ALTA",$D4402*1,
IF($F4402="MEDIA",$D4402*0.97,
IF($F4402="BAJA",$D4402*0.9,
IF($F4402="LIQUIDAR",_xlfn.XLOOKUP(A4402,Rotación!$A:$A,Rotación!$O:$O,0,0,-1),"")))),"")</f>
        <v>19710000</v>
      </c>
      <c r="I4402" s="13">
        <f>IFERROR(IF($F4402="ALTA",$D4402*0.97,
IF($F4402="MEDIA",$D4402*0.94,
IF($F4402="BAJA",$D4402*0.87,
IF($F4402="LIQUIDAR",_xlfn.XLOOKUP(A4402,Rotación!$A:$A,Rotación!$O:$O,0,0,-1),"")))),"")</f>
        <v>19053000</v>
      </c>
      <c r="J4402" s="13">
        <f>IFERROR(IF($F4402="ALTA",$D4402*0.94,
IF($F4402="MEDIA",$D4402*0.9,
IF($F4402="BAJA",$D4402*0.85,
IF($F4402="LIQUIDAR",_xlfn.XLOOKUP(A4402,Rotación!$A:$A,Rotación!$O:$O,0,0,-1),"")))),"")</f>
        <v>18615000</v>
      </c>
      <c r="K4402" s="13" t="str">
        <f>_xlfn.XLOOKUP(A4402,Rotación!$A:$A,Rotación!$P:$P,"",0,-1)</f>
        <v/>
      </c>
      <c r="L4402" s="25" t="e">
        <f t="shared" si="266"/>
        <v>#VALUE!</v>
      </c>
      <c r="M4402" s="26">
        <f t="shared" si="267"/>
        <v>0.77625570776255703</v>
      </c>
    </row>
    <row r="4403" spans="1:13" x14ac:dyDescent="0.3">
      <c r="A4403" t="s">
        <v>13018</v>
      </c>
      <c r="D4403">
        <v>5900000</v>
      </c>
      <c r="E4403">
        <v>4300000</v>
      </c>
      <c r="F4403" t="s">
        <v>5391</v>
      </c>
      <c r="G4403" s="13">
        <f>IFERROR(IF($F4403="ALTA",$D4403*1.03,
IF($F4403="MEDIA",$D4403*1,
IF($F4403="BAJA",$D4403*0.92,
IF($F4403="LIQUIDAR",_xlfn.XLOOKUP(A4403,Rotación!$A:$A,Rotación!$O:$O,0,0,-1),"")))),"")</f>
        <v>5428000</v>
      </c>
      <c r="H4403" s="13">
        <f>IFERROR(IF($F4403="ALTA",$D4403*1,
IF($F4403="MEDIA",$D4403*0.97,
IF($F4403="BAJA",$D4403*0.9,
IF($F4403="LIQUIDAR",_xlfn.XLOOKUP(A4403,Rotación!$A:$A,Rotación!$O:$O,0,0,-1),"")))),"")</f>
        <v>5310000</v>
      </c>
      <c r="I4403" s="13">
        <f>IFERROR(IF($F4403="ALTA",$D4403*0.97,
IF($F4403="MEDIA",$D4403*0.94,
IF($F4403="BAJA",$D4403*0.87,
IF($F4403="LIQUIDAR",_xlfn.XLOOKUP(A4403,Rotación!$A:$A,Rotación!$O:$O,0,0,-1),"")))),"")</f>
        <v>5133000</v>
      </c>
      <c r="J4403" s="13">
        <f>IFERROR(IF($F4403="ALTA",$D4403*0.94,
IF($F4403="MEDIA",$D4403*0.9,
IF($F4403="BAJA",$D4403*0.85,
IF($F4403="LIQUIDAR",_xlfn.XLOOKUP(A4403,Rotación!$A:$A,Rotación!$O:$O,0,0,-1),"")))),"")</f>
        <v>5015000</v>
      </c>
      <c r="K4403" s="13" t="str">
        <f>_xlfn.XLOOKUP(A4403,Rotación!$A:$A,Rotación!$P:$P,"",0,-1)</f>
        <v/>
      </c>
      <c r="L4403" s="25" t="e">
        <f t="shared" si="266"/>
        <v>#VALUE!</v>
      </c>
      <c r="M4403" s="26">
        <f t="shared" si="267"/>
        <v>0.72881355932203384</v>
      </c>
    </row>
    <row r="4404" spans="1:13" x14ac:dyDescent="0.3">
      <c r="A4404" t="s">
        <v>6291</v>
      </c>
      <c r="D4404">
        <v>15200000</v>
      </c>
      <c r="E4404">
        <v>11700000</v>
      </c>
      <c r="F4404" t="s">
        <v>5391</v>
      </c>
      <c r="G4404" s="13">
        <f>IFERROR(IF($F4404="ALTA",$D4404*1.03,
IF($F4404="MEDIA",$D4404*1,
IF($F4404="BAJA",$D4404*0.92,
IF($F4404="LIQUIDAR",_xlfn.XLOOKUP(A4404,Rotación!$A:$A,Rotación!$O:$O,0,0,-1),"")))),"")</f>
        <v>13984000</v>
      </c>
      <c r="H4404" s="13">
        <f>IFERROR(IF($F4404="ALTA",$D4404*1,
IF($F4404="MEDIA",$D4404*0.97,
IF($F4404="BAJA",$D4404*0.9,
IF($F4404="LIQUIDAR",_xlfn.XLOOKUP(A4404,Rotación!$A:$A,Rotación!$O:$O,0,0,-1),"")))),"")</f>
        <v>13680000</v>
      </c>
      <c r="I4404" s="13">
        <f>IFERROR(IF($F4404="ALTA",$D4404*0.97,
IF($F4404="MEDIA",$D4404*0.94,
IF($F4404="BAJA",$D4404*0.87,
IF($F4404="LIQUIDAR",_xlfn.XLOOKUP(A4404,Rotación!$A:$A,Rotación!$O:$O,0,0,-1),"")))),"")</f>
        <v>13224000</v>
      </c>
      <c r="J4404" s="13">
        <f>IFERROR(IF($F4404="ALTA",$D4404*0.94,
IF($F4404="MEDIA",$D4404*0.9,
IF($F4404="BAJA",$D4404*0.85,
IF($F4404="LIQUIDAR",_xlfn.XLOOKUP(A4404,Rotación!$A:$A,Rotación!$O:$O,0,0,-1),"")))),"")</f>
        <v>12920000</v>
      </c>
      <c r="K4404" s="13" t="str">
        <f>_xlfn.XLOOKUP(A4404,Rotación!$A:$A,Rotación!$P:$P,"",0,-1)</f>
        <v/>
      </c>
      <c r="L4404" s="25" t="e">
        <f t="shared" si="266"/>
        <v>#VALUE!</v>
      </c>
      <c r="M4404" s="26">
        <f t="shared" si="267"/>
        <v>0.76973684210526316</v>
      </c>
    </row>
    <row r="4405" spans="1:13" x14ac:dyDescent="0.3">
      <c r="A4405" t="s">
        <v>13199</v>
      </c>
      <c r="D4405">
        <v>11600000</v>
      </c>
      <c r="E4405">
        <v>8800000</v>
      </c>
      <c r="F4405" t="s">
        <v>5391</v>
      </c>
      <c r="G4405" s="13">
        <f>IFERROR(IF($F4405="ALTA",$D4405*1.03,
IF($F4405="MEDIA",$D4405*1,
IF($F4405="BAJA",$D4405*0.92,
IF($F4405="LIQUIDAR",_xlfn.XLOOKUP(A4405,Rotación!$A:$A,Rotación!$O:$O,0,0,-1),"")))),"")</f>
        <v>10672000</v>
      </c>
      <c r="H4405" s="13">
        <f>IFERROR(IF($F4405="ALTA",$D4405*1,
IF($F4405="MEDIA",$D4405*0.97,
IF($F4405="BAJA",$D4405*0.9,
IF($F4405="LIQUIDAR",_xlfn.XLOOKUP(A4405,Rotación!$A:$A,Rotación!$O:$O,0,0,-1),"")))),"")</f>
        <v>10440000</v>
      </c>
      <c r="I4405" s="13">
        <f>IFERROR(IF($F4405="ALTA",$D4405*0.97,
IF($F4405="MEDIA",$D4405*0.94,
IF($F4405="BAJA",$D4405*0.87,
IF($F4405="LIQUIDAR",_xlfn.XLOOKUP(A4405,Rotación!$A:$A,Rotación!$O:$O,0,0,-1),"")))),"")</f>
        <v>10092000</v>
      </c>
      <c r="J4405" s="13">
        <f>IFERROR(IF($F4405="ALTA",$D4405*0.94,
IF($F4405="MEDIA",$D4405*0.9,
IF($F4405="BAJA",$D4405*0.85,
IF($F4405="LIQUIDAR",_xlfn.XLOOKUP(A4405,Rotación!$A:$A,Rotación!$O:$O,0,0,-1),"")))),"")</f>
        <v>9860000</v>
      </c>
      <c r="K4405" s="13" t="str">
        <f>_xlfn.XLOOKUP(A4405,Rotación!$A:$A,Rotación!$P:$P,"",0,-1)</f>
        <v/>
      </c>
      <c r="L4405" s="25" t="e">
        <f t="shared" si="266"/>
        <v>#VALUE!</v>
      </c>
      <c r="M4405" s="26">
        <f t="shared" si="267"/>
        <v>0.75862068965517238</v>
      </c>
    </row>
    <row r="4406" spans="1:13" x14ac:dyDescent="0.3">
      <c r="A4406" t="s">
        <v>11006</v>
      </c>
      <c r="D4406">
        <v>22900000</v>
      </c>
      <c r="E4406">
        <v>16500000</v>
      </c>
      <c r="F4406" t="s">
        <v>5391</v>
      </c>
      <c r="G4406" s="13">
        <f>IFERROR(IF($F4406="ALTA",$D4406*1.03,
IF($F4406="MEDIA",$D4406*1,
IF($F4406="BAJA",$D4406*0.92,
IF($F4406="LIQUIDAR",_xlfn.XLOOKUP(A4406,Rotación!$A:$A,Rotación!$O:$O,0,0,-1),"")))),"")</f>
        <v>21068000</v>
      </c>
      <c r="H4406" s="13">
        <f>IFERROR(IF($F4406="ALTA",$D4406*1,
IF($F4406="MEDIA",$D4406*0.97,
IF($F4406="BAJA",$D4406*0.9,
IF($F4406="LIQUIDAR",_xlfn.XLOOKUP(A4406,Rotación!$A:$A,Rotación!$O:$O,0,0,-1),"")))),"")</f>
        <v>20610000</v>
      </c>
      <c r="I4406" s="13">
        <f>IFERROR(IF($F4406="ALTA",$D4406*0.97,
IF($F4406="MEDIA",$D4406*0.94,
IF($F4406="BAJA",$D4406*0.87,
IF($F4406="LIQUIDAR",_xlfn.XLOOKUP(A4406,Rotación!$A:$A,Rotación!$O:$O,0,0,-1),"")))),"")</f>
        <v>19923000</v>
      </c>
      <c r="J4406" s="13">
        <f>IFERROR(IF($F4406="ALTA",$D4406*0.94,
IF($F4406="MEDIA",$D4406*0.9,
IF($F4406="BAJA",$D4406*0.85,
IF($F4406="LIQUIDAR",_xlfn.XLOOKUP(A4406,Rotación!$A:$A,Rotación!$O:$O,0,0,-1),"")))),"")</f>
        <v>19465000</v>
      </c>
      <c r="K4406" s="13" t="str">
        <f>_xlfn.XLOOKUP(A4406,Rotación!$A:$A,Rotación!$P:$P,"",0,-1)</f>
        <v/>
      </c>
      <c r="L4406" s="25" t="e">
        <f t="shared" ref="L4406:L4431" si="268">K4406-D4406</f>
        <v>#VALUE!</v>
      </c>
      <c r="M4406" s="26">
        <f t="shared" ref="M4406:M4431" si="269">E4406/D4406</f>
        <v>0.72052401746724892</v>
      </c>
    </row>
    <row r="4407" spans="1:13" x14ac:dyDescent="0.3">
      <c r="A4407" t="s">
        <v>13218</v>
      </c>
      <c r="D4407">
        <v>12200000</v>
      </c>
      <c r="E4407">
        <v>9500000</v>
      </c>
      <c r="F4407" t="s">
        <v>4033</v>
      </c>
      <c r="G4407" s="13">
        <f>IFERROR(IF($F4407="ALTA",$D4407*1.03,
IF($F4407="MEDIA",$D4407*1,
IF($F4407="BAJA",$D4407*0.92,
IF($F4407="LIQUIDAR",_xlfn.XLOOKUP(A4407,Rotación!$A:$A,Rotación!$O:$O,0,0,-1),"")))),"")</f>
        <v>12200000</v>
      </c>
      <c r="H4407" s="13">
        <f>IFERROR(IF($F4407="ALTA",$D4407*1,
IF($F4407="MEDIA",$D4407*0.97,
IF($F4407="BAJA",$D4407*0.9,
IF($F4407="LIQUIDAR",_xlfn.XLOOKUP(A4407,Rotación!$A:$A,Rotación!$O:$O,0,0,-1),"")))),"")</f>
        <v>11834000</v>
      </c>
      <c r="I4407" s="13">
        <f>IFERROR(IF($F4407="ALTA",$D4407*0.97,
IF($F4407="MEDIA",$D4407*0.94,
IF($F4407="BAJA",$D4407*0.87,
IF($F4407="LIQUIDAR",_xlfn.XLOOKUP(A4407,Rotación!$A:$A,Rotación!$O:$O,0,0,-1),"")))),"")</f>
        <v>11468000</v>
      </c>
      <c r="J4407" s="13">
        <f>IFERROR(IF($F4407="ALTA",$D4407*0.94,
IF($F4407="MEDIA",$D4407*0.9,
IF($F4407="BAJA",$D4407*0.85,
IF($F4407="LIQUIDAR",_xlfn.XLOOKUP(A4407,Rotación!$A:$A,Rotación!$O:$O,0,0,-1),"")))),"")</f>
        <v>10980000</v>
      </c>
      <c r="K4407" s="13" t="str">
        <f>_xlfn.XLOOKUP(A4407,Rotación!$A:$A,Rotación!$P:$P,"",0,-1)</f>
        <v/>
      </c>
      <c r="L4407" s="25" t="e">
        <f t="shared" si="268"/>
        <v>#VALUE!</v>
      </c>
      <c r="M4407" s="26">
        <f t="shared" si="269"/>
        <v>0.77868852459016391</v>
      </c>
    </row>
    <row r="4408" spans="1:13" x14ac:dyDescent="0.3">
      <c r="A4408" t="s">
        <v>13161</v>
      </c>
      <c r="D4408">
        <v>9100000</v>
      </c>
      <c r="E4408">
        <v>7600000</v>
      </c>
      <c r="F4408" t="s">
        <v>5390</v>
      </c>
      <c r="G4408" s="13">
        <f>IFERROR(IF($F4408="ALTA",$D4408*1.03,
IF($F4408="MEDIA",$D4408*1,
IF($F4408="BAJA",$D4408*0.92,
IF($F4408="LIQUIDAR",_xlfn.XLOOKUP(A4408,Rotación!$A:$A,Rotación!$O:$O,0,0,-1),"")))),"")</f>
        <v>9373000</v>
      </c>
      <c r="H4408" s="13">
        <f>IFERROR(IF($F4408="ALTA",$D4408*1,
IF($F4408="MEDIA",$D4408*0.97,
IF($F4408="BAJA",$D4408*0.9,
IF($F4408="LIQUIDAR",_xlfn.XLOOKUP(A4408,Rotación!$A:$A,Rotación!$O:$O,0,0,-1),"")))),"")</f>
        <v>9100000</v>
      </c>
      <c r="I4408" s="13">
        <f>IFERROR(IF($F4408="ALTA",$D4408*0.97,
IF($F4408="MEDIA",$D4408*0.94,
IF($F4408="BAJA",$D4408*0.87,
IF($F4408="LIQUIDAR",_xlfn.XLOOKUP(A4408,Rotación!$A:$A,Rotación!$O:$O,0,0,-1),"")))),"")</f>
        <v>8827000</v>
      </c>
      <c r="J4408" s="13">
        <f>IFERROR(IF($F4408="ALTA",$D4408*0.94,
IF($F4408="MEDIA",$D4408*0.9,
IF($F4408="BAJA",$D4408*0.85,
IF($F4408="LIQUIDAR",_xlfn.XLOOKUP(A4408,Rotación!$A:$A,Rotación!$O:$O,0,0,-1),"")))),"")</f>
        <v>8554000</v>
      </c>
      <c r="K4408" s="13">
        <f>_xlfn.XLOOKUP(A4408,Rotación!$A:$A,Rotación!$P:$P,"",0,-1)</f>
        <v>9190000</v>
      </c>
      <c r="L4408" s="25">
        <f t="shared" si="268"/>
        <v>90000</v>
      </c>
      <c r="M4408" s="26">
        <f t="shared" si="269"/>
        <v>0.8351648351648352</v>
      </c>
    </row>
    <row r="4409" spans="1:13" x14ac:dyDescent="0.3">
      <c r="A4409" t="s">
        <v>1175</v>
      </c>
      <c r="D4409">
        <v>6600000</v>
      </c>
      <c r="E4409">
        <v>5100000</v>
      </c>
      <c r="F4409" t="s">
        <v>5390</v>
      </c>
      <c r="G4409" s="13">
        <f>IFERROR(IF($F4409="ALTA",$D4409*1.03,
IF($F4409="MEDIA",$D4409*1,
IF($F4409="BAJA",$D4409*0.92,
IF($F4409="LIQUIDAR",_xlfn.XLOOKUP(A4409,Rotación!$A:$A,Rotación!$O:$O,0,0,-1),"")))),"")</f>
        <v>6798000</v>
      </c>
      <c r="H4409" s="13">
        <f>IFERROR(IF($F4409="ALTA",$D4409*1,
IF($F4409="MEDIA",$D4409*0.97,
IF($F4409="BAJA",$D4409*0.9,
IF($F4409="LIQUIDAR",_xlfn.XLOOKUP(A4409,Rotación!$A:$A,Rotación!$O:$O,0,0,-1),"")))),"")</f>
        <v>6600000</v>
      </c>
      <c r="I4409" s="13">
        <f>IFERROR(IF($F4409="ALTA",$D4409*0.97,
IF($F4409="MEDIA",$D4409*0.94,
IF($F4409="BAJA",$D4409*0.87,
IF($F4409="LIQUIDAR",_xlfn.XLOOKUP(A4409,Rotación!$A:$A,Rotación!$O:$O,0,0,-1),"")))),"")</f>
        <v>6402000</v>
      </c>
      <c r="J4409" s="13">
        <f>IFERROR(IF($F4409="ALTA",$D4409*0.94,
IF($F4409="MEDIA",$D4409*0.9,
IF($F4409="BAJA",$D4409*0.85,
IF($F4409="LIQUIDAR",_xlfn.XLOOKUP(A4409,Rotación!$A:$A,Rotación!$O:$O,0,0,-1),"")))),"")</f>
        <v>6204000</v>
      </c>
      <c r="K4409" s="13" t="str">
        <f>_xlfn.XLOOKUP(A4409,Rotación!$A:$A,Rotación!$P:$P,"",0,-1)</f>
        <v/>
      </c>
      <c r="L4409" s="25" t="e">
        <f t="shared" si="268"/>
        <v>#VALUE!</v>
      </c>
      <c r="M4409" s="26">
        <f t="shared" si="269"/>
        <v>0.77272727272727271</v>
      </c>
    </row>
    <row r="4410" spans="1:13" x14ac:dyDescent="0.3">
      <c r="A4410" t="s">
        <v>13053</v>
      </c>
      <c r="D4410">
        <v>9800000</v>
      </c>
      <c r="E4410">
        <v>8000000</v>
      </c>
      <c r="F4410" t="s">
        <v>5390</v>
      </c>
      <c r="G4410" s="13">
        <f>IFERROR(IF($F4410="ALTA",$D4410*1.03,
IF($F4410="MEDIA",$D4410*1,
IF($F4410="BAJA",$D4410*0.92,
IF($F4410="LIQUIDAR",_xlfn.XLOOKUP(A4410,Rotación!$A:$A,Rotación!$O:$O,0,0,-1),"")))),"")</f>
        <v>10094000</v>
      </c>
      <c r="H4410" s="13">
        <f>IFERROR(IF($F4410="ALTA",$D4410*1,
IF($F4410="MEDIA",$D4410*0.97,
IF($F4410="BAJA",$D4410*0.9,
IF($F4410="LIQUIDAR",_xlfn.XLOOKUP(A4410,Rotación!$A:$A,Rotación!$O:$O,0,0,-1),"")))),"")</f>
        <v>9800000</v>
      </c>
      <c r="I4410" s="13">
        <f>IFERROR(IF($F4410="ALTA",$D4410*0.97,
IF($F4410="MEDIA",$D4410*0.94,
IF($F4410="BAJA",$D4410*0.87,
IF($F4410="LIQUIDAR",_xlfn.XLOOKUP(A4410,Rotación!$A:$A,Rotación!$O:$O,0,0,-1),"")))),"")</f>
        <v>9506000</v>
      </c>
      <c r="J4410" s="13">
        <f>IFERROR(IF($F4410="ALTA",$D4410*0.94,
IF($F4410="MEDIA",$D4410*0.9,
IF($F4410="BAJA",$D4410*0.85,
IF($F4410="LIQUIDAR",_xlfn.XLOOKUP(A4410,Rotación!$A:$A,Rotación!$O:$O,0,0,-1),"")))),"")</f>
        <v>9212000</v>
      </c>
      <c r="K4410" s="13" t="str">
        <f>_xlfn.XLOOKUP(A4410,Rotación!$A:$A,Rotación!$P:$P,"",0,-1)</f>
        <v/>
      </c>
      <c r="L4410" s="25" t="e">
        <f t="shared" si="268"/>
        <v>#VALUE!</v>
      </c>
      <c r="M4410" s="26">
        <f t="shared" si="269"/>
        <v>0.81632653061224492</v>
      </c>
    </row>
    <row r="4411" spans="1:13" x14ac:dyDescent="0.3">
      <c r="A4411" t="s">
        <v>13226</v>
      </c>
      <c r="D4411">
        <v>8400000</v>
      </c>
      <c r="E4411">
        <v>7000000</v>
      </c>
      <c r="F4411" t="s">
        <v>5390</v>
      </c>
      <c r="G4411" s="13">
        <f>IFERROR(IF($F4411="ALTA",$D4411*1.03,
IF($F4411="MEDIA",$D4411*1,
IF($F4411="BAJA",$D4411*0.92,
IF($F4411="LIQUIDAR",_xlfn.XLOOKUP(A4411,Rotación!$A:$A,Rotación!$O:$O,0,0,-1),"")))),"")</f>
        <v>8652000</v>
      </c>
      <c r="H4411" s="13">
        <f>IFERROR(IF($F4411="ALTA",$D4411*1,
IF($F4411="MEDIA",$D4411*0.97,
IF($F4411="BAJA",$D4411*0.9,
IF($F4411="LIQUIDAR",_xlfn.XLOOKUP(A4411,Rotación!$A:$A,Rotación!$O:$O,0,0,-1),"")))),"")</f>
        <v>8400000</v>
      </c>
      <c r="I4411" s="13">
        <f>IFERROR(IF($F4411="ALTA",$D4411*0.97,
IF($F4411="MEDIA",$D4411*0.94,
IF($F4411="BAJA",$D4411*0.87,
IF($F4411="LIQUIDAR",_xlfn.XLOOKUP(A4411,Rotación!$A:$A,Rotación!$O:$O,0,0,-1),"")))),"")</f>
        <v>8148000</v>
      </c>
      <c r="J4411" s="13">
        <f>IFERROR(IF($F4411="ALTA",$D4411*0.94,
IF($F4411="MEDIA",$D4411*0.9,
IF($F4411="BAJA",$D4411*0.85,
IF($F4411="LIQUIDAR",_xlfn.XLOOKUP(A4411,Rotación!$A:$A,Rotación!$O:$O,0,0,-1),"")))),"")</f>
        <v>7896000</v>
      </c>
      <c r="K4411" s="13" t="str">
        <f>_xlfn.XLOOKUP(A4411,Rotación!$A:$A,Rotación!$P:$P,"",0,-1)</f>
        <v/>
      </c>
      <c r="L4411" s="25" t="e">
        <f t="shared" si="268"/>
        <v>#VALUE!</v>
      </c>
      <c r="M4411" s="26">
        <f t="shared" si="269"/>
        <v>0.83333333333333337</v>
      </c>
    </row>
    <row r="4412" spans="1:13" x14ac:dyDescent="0.3">
      <c r="A4412" t="s">
        <v>714</v>
      </c>
      <c r="D4412">
        <v>9700000</v>
      </c>
      <c r="E4412">
        <v>7650000</v>
      </c>
      <c r="F4412" t="s">
        <v>5390</v>
      </c>
      <c r="G4412" s="13">
        <f>IFERROR(IF($F4412="ALTA",$D4412*1.03,
IF($F4412="MEDIA",$D4412*1,
IF($F4412="BAJA",$D4412*0.92,
IF($F4412="LIQUIDAR",_xlfn.XLOOKUP(A4412,Rotación!$A:$A,Rotación!$O:$O,0,0,-1),"")))),"")</f>
        <v>9991000</v>
      </c>
      <c r="H4412" s="13">
        <f>IFERROR(IF($F4412="ALTA",$D4412*1,
IF($F4412="MEDIA",$D4412*0.97,
IF($F4412="BAJA",$D4412*0.9,
IF($F4412="LIQUIDAR",_xlfn.XLOOKUP(A4412,Rotación!$A:$A,Rotación!$O:$O,0,0,-1),"")))),"")</f>
        <v>9700000</v>
      </c>
      <c r="I4412" s="13">
        <f>IFERROR(IF($F4412="ALTA",$D4412*0.97,
IF($F4412="MEDIA",$D4412*0.94,
IF($F4412="BAJA",$D4412*0.87,
IF($F4412="LIQUIDAR",_xlfn.XLOOKUP(A4412,Rotación!$A:$A,Rotación!$O:$O,0,0,-1),"")))),"")</f>
        <v>9409000</v>
      </c>
      <c r="J4412" s="13">
        <f>IFERROR(IF($F4412="ALTA",$D4412*0.94,
IF($F4412="MEDIA",$D4412*0.9,
IF($F4412="BAJA",$D4412*0.85,
IF($F4412="LIQUIDAR",_xlfn.XLOOKUP(A4412,Rotación!$A:$A,Rotación!$O:$O,0,0,-1),"")))),"")</f>
        <v>9118000</v>
      </c>
      <c r="K4412" s="13" t="str">
        <f>_xlfn.XLOOKUP(A4412,Rotación!$A:$A,Rotación!$P:$P,"",0,-1)</f>
        <v/>
      </c>
      <c r="L4412" s="25" t="e">
        <f t="shared" si="268"/>
        <v>#VALUE!</v>
      </c>
      <c r="M4412" s="26">
        <f t="shared" si="269"/>
        <v>0.78865979381443296</v>
      </c>
    </row>
    <row r="4413" spans="1:13" x14ac:dyDescent="0.3">
      <c r="A4413" t="s">
        <v>10847</v>
      </c>
      <c r="D4413">
        <v>16800000</v>
      </c>
      <c r="E4413">
        <v>13000000</v>
      </c>
      <c r="F4413" t="s">
        <v>5390</v>
      </c>
      <c r="G4413" s="13">
        <f>IFERROR(IF($F4413="ALTA",$D4413*1.03,
IF($F4413="MEDIA",$D4413*1,
IF($F4413="BAJA",$D4413*0.92,
IF($F4413="LIQUIDAR",_xlfn.XLOOKUP(A4413,Rotación!$A:$A,Rotación!$O:$O,0,0,-1),"")))),"")</f>
        <v>17304000</v>
      </c>
      <c r="H4413" s="13">
        <f>IFERROR(IF($F4413="ALTA",$D4413*1,
IF($F4413="MEDIA",$D4413*0.97,
IF($F4413="BAJA",$D4413*0.9,
IF($F4413="LIQUIDAR",_xlfn.XLOOKUP(A4413,Rotación!$A:$A,Rotación!$O:$O,0,0,-1),"")))),"")</f>
        <v>16800000</v>
      </c>
      <c r="I4413" s="13">
        <f>IFERROR(IF($F4413="ALTA",$D4413*0.97,
IF($F4413="MEDIA",$D4413*0.94,
IF($F4413="BAJA",$D4413*0.87,
IF($F4413="LIQUIDAR",_xlfn.XLOOKUP(A4413,Rotación!$A:$A,Rotación!$O:$O,0,0,-1),"")))),"")</f>
        <v>16296000</v>
      </c>
      <c r="J4413" s="13">
        <f>IFERROR(IF($F4413="ALTA",$D4413*0.94,
IF($F4413="MEDIA",$D4413*0.9,
IF($F4413="BAJA",$D4413*0.85,
IF($F4413="LIQUIDAR",_xlfn.XLOOKUP(A4413,Rotación!$A:$A,Rotación!$O:$O,0,0,-1),"")))),"")</f>
        <v>15792000</v>
      </c>
      <c r="K4413" s="13" t="str">
        <f>_xlfn.XLOOKUP(A4413,Rotación!$A:$A,Rotación!$P:$P,"",0,-1)</f>
        <v/>
      </c>
      <c r="L4413" s="25" t="e">
        <f t="shared" si="268"/>
        <v>#VALUE!</v>
      </c>
      <c r="M4413" s="26">
        <f t="shared" si="269"/>
        <v>0.77380952380952384</v>
      </c>
    </row>
    <row r="4414" spans="1:13" x14ac:dyDescent="0.3">
      <c r="A4414" t="s">
        <v>13204</v>
      </c>
      <c r="D4414">
        <v>25300000</v>
      </c>
      <c r="E4414">
        <v>20000000</v>
      </c>
      <c r="F4414" t="s">
        <v>5391</v>
      </c>
      <c r="G4414" s="13">
        <f>IFERROR(IF($F4414="ALTA",$D4414*1.03,
IF($F4414="MEDIA",$D4414*1,
IF($F4414="BAJA",$D4414*0.92,
IF($F4414="LIQUIDAR",_xlfn.XLOOKUP(A4414,Rotación!$A:$A,Rotación!$O:$O,0,0,-1),"")))),"")</f>
        <v>23276000</v>
      </c>
      <c r="H4414" s="13">
        <f>IFERROR(IF($F4414="ALTA",$D4414*1,
IF($F4414="MEDIA",$D4414*0.97,
IF($F4414="BAJA",$D4414*0.9,
IF($F4414="LIQUIDAR",_xlfn.XLOOKUP(A4414,Rotación!$A:$A,Rotación!$O:$O,0,0,-1),"")))),"")</f>
        <v>22770000</v>
      </c>
      <c r="I4414" s="13">
        <f>IFERROR(IF($F4414="ALTA",$D4414*0.97,
IF($F4414="MEDIA",$D4414*0.94,
IF($F4414="BAJA",$D4414*0.87,
IF($F4414="LIQUIDAR",_xlfn.XLOOKUP(A4414,Rotación!$A:$A,Rotación!$O:$O,0,0,-1),"")))),"")</f>
        <v>22011000</v>
      </c>
      <c r="J4414" s="13">
        <f>IFERROR(IF($F4414="ALTA",$D4414*0.94,
IF($F4414="MEDIA",$D4414*0.9,
IF($F4414="BAJA",$D4414*0.85,
IF($F4414="LIQUIDAR",_xlfn.XLOOKUP(A4414,Rotación!$A:$A,Rotación!$O:$O,0,0,-1),"")))),"")</f>
        <v>21505000</v>
      </c>
      <c r="K4414" s="13" t="str">
        <f>_xlfn.XLOOKUP(A4414,Rotación!$A:$A,Rotación!$P:$P,"",0,-1)</f>
        <v/>
      </c>
      <c r="L4414" s="25" t="e">
        <f t="shared" si="268"/>
        <v>#VALUE!</v>
      </c>
      <c r="M4414" s="26">
        <f t="shared" si="269"/>
        <v>0.79051383399209485</v>
      </c>
    </row>
    <row r="4415" spans="1:13" x14ac:dyDescent="0.3">
      <c r="A4415" t="s">
        <v>13027</v>
      </c>
      <c r="D4415">
        <v>11200000</v>
      </c>
      <c r="E4415">
        <v>8200000</v>
      </c>
      <c r="F4415" t="s">
        <v>5391</v>
      </c>
      <c r="G4415" s="13">
        <f>IFERROR(IF($F4415="ALTA",$D4415*1.03,
IF($F4415="MEDIA",$D4415*1,
IF($F4415="BAJA",$D4415*0.92,
IF($F4415="LIQUIDAR",_xlfn.XLOOKUP(A4415,Rotación!$A:$A,Rotación!$O:$O,0,0,-1),"")))),"")</f>
        <v>10304000</v>
      </c>
      <c r="H4415" s="13">
        <f>IFERROR(IF($F4415="ALTA",$D4415*1,
IF($F4415="MEDIA",$D4415*0.97,
IF($F4415="BAJA",$D4415*0.9,
IF($F4415="LIQUIDAR",_xlfn.XLOOKUP(A4415,Rotación!$A:$A,Rotación!$O:$O,0,0,-1),"")))),"")</f>
        <v>10080000</v>
      </c>
      <c r="I4415" s="13">
        <f>IFERROR(IF($F4415="ALTA",$D4415*0.97,
IF($F4415="MEDIA",$D4415*0.94,
IF($F4415="BAJA",$D4415*0.87,
IF($F4415="LIQUIDAR",_xlfn.XLOOKUP(A4415,Rotación!$A:$A,Rotación!$O:$O,0,0,-1),"")))),"")</f>
        <v>9744000</v>
      </c>
      <c r="J4415" s="13">
        <f>IFERROR(IF($F4415="ALTA",$D4415*0.94,
IF($F4415="MEDIA",$D4415*0.9,
IF($F4415="BAJA",$D4415*0.85,
IF($F4415="LIQUIDAR",_xlfn.XLOOKUP(A4415,Rotación!$A:$A,Rotación!$O:$O,0,0,-1),"")))),"")</f>
        <v>9520000</v>
      </c>
      <c r="K4415" s="13" t="str">
        <f>_xlfn.XLOOKUP(A4415,Rotación!$A:$A,Rotación!$P:$P,"",0,-1)</f>
        <v/>
      </c>
      <c r="L4415" s="25" t="e">
        <f t="shared" si="268"/>
        <v>#VALUE!</v>
      </c>
      <c r="M4415" s="26">
        <f t="shared" si="269"/>
        <v>0.7321428571428571</v>
      </c>
    </row>
    <row r="4416" spans="1:13" x14ac:dyDescent="0.3">
      <c r="A4416" t="s">
        <v>3829</v>
      </c>
      <c r="D4416">
        <v>10800000</v>
      </c>
      <c r="E4416">
        <v>9000000</v>
      </c>
      <c r="F4416" t="s">
        <v>5391</v>
      </c>
      <c r="G4416" s="13">
        <f>IFERROR(IF($F4416="ALTA",$D4416*1.03,
IF($F4416="MEDIA",$D4416*1,
IF($F4416="BAJA",$D4416*0.92,
IF($F4416="LIQUIDAR",_xlfn.XLOOKUP(A4416,Rotación!$A:$A,Rotación!$O:$O,0,0,-1),"")))),"")</f>
        <v>9936000</v>
      </c>
      <c r="H4416" s="13">
        <f>IFERROR(IF($F4416="ALTA",$D4416*1,
IF($F4416="MEDIA",$D4416*0.97,
IF($F4416="BAJA",$D4416*0.9,
IF($F4416="LIQUIDAR",_xlfn.XLOOKUP(A4416,Rotación!$A:$A,Rotación!$O:$O,0,0,-1),"")))),"")</f>
        <v>9720000</v>
      </c>
      <c r="I4416" s="13">
        <f>IFERROR(IF($F4416="ALTA",$D4416*0.97,
IF($F4416="MEDIA",$D4416*0.94,
IF($F4416="BAJA",$D4416*0.87,
IF($F4416="LIQUIDAR",_xlfn.XLOOKUP(A4416,Rotación!$A:$A,Rotación!$O:$O,0,0,-1),"")))),"")</f>
        <v>9396000</v>
      </c>
      <c r="J4416" s="13">
        <f>IFERROR(IF($F4416="ALTA",$D4416*0.94,
IF($F4416="MEDIA",$D4416*0.9,
IF($F4416="BAJA",$D4416*0.85,
IF($F4416="LIQUIDAR",_xlfn.XLOOKUP(A4416,Rotación!$A:$A,Rotación!$O:$O,0,0,-1),"")))),"")</f>
        <v>9180000</v>
      </c>
      <c r="K4416" s="13" t="str">
        <f>_xlfn.XLOOKUP(A4416,Rotación!$A:$A,Rotación!$P:$P,"",0,-1)</f>
        <v/>
      </c>
      <c r="L4416" s="25" t="e">
        <f t="shared" si="268"/>
        <v>#VALUE!</v>
      </c>
      <c r="M4416" s="26">
        <f t="shared" si="269"/>
        <v>0.83333333333333337</v>
      </c>
    </row>
    <row r="4417" spans="1:13" x14ac:dyDescent="0.3">
      <c r="A4417" t="s">
        <v>13138</v>
      </c>
      <c r="D4417">
        <v>22400000</v>
      </c>
      <c r="E4417">
        <v>18000000</v>
      </c>
      <c r="F4417" t="s">
        <v>4033</v>
      </c>
      <c r="G4417" s="13">
        <f>IFERROR(IF($F4417="ALTA",$D4417*1.03,
IF($F4417="MEDIA",$D4417*1,
IF($F4417="BAJA",$D4417*0.92,
IF($F4417="LIQUIDAR",_xlfn.XLOOKUP(A4417,Rotación!$A:$A,Rotación!$O:$O,0,0,-1),"")))),"")</f>
        <v>22400000</v>
      </c>
      <c r="H4417" s="13">
        <f>IFERROR(IF($F4417="ALTA",$D4417*1,
IF($F4417="MEDIA",$D4417*0.97,
IF($F4417="BAJA",$D4417*0.9,
IF($F4417="LIQUIDAR",_xlfn.XLOOKUP(A4417,Rotación!$A:$A,Rotación!$O:$O,0,0,-1),"")))),"")</f>
        <v>21728000</v>
      </c>
      <c r="I4417" s="13">
        <f>IFERROR(IF($F4417="ALTA",$D4417*0.97,
IF($F4417="MEDIA",$D4417*0.94,
IF($F4417="BAJA",$D4417*0.87,
IF($F4417="LIQUIDAR",_xlfn.XLOOKUP(A4417,Rotación!$A:$A,Rotación!$O:$O,0,0,-1),"")))),"")</f>
        <v>21056000</v>
      </c>
      <c r="J4417" s="13">
        <f>IFERROR(IF($F4417="ALTA",$D4417*0.94,
IF($F4417="MEDIA",$D4417*0.9,
IF($F4417="BAJA",$D4417*0.85,
IF($F4417="LIQUIDAR",_xlfn.XLOOKUP(A4417,Rotación!$A:$A,Rotación!$O:$O,0,0,-1),"")))),"")</f>
        <v>20160000</v>
      </c>
      <c r="K4417" s="13" t="str">
        <f>_xlfn.XLOOKUP(A4417,Rotación!$A:$A,Rotación!$P:$P,"",0,-1)</f>
        <v/>
      </c>
      <c r="L4417" s="25" t="e">
        <f t="shared" si="268"/>
        <v>#VALUE!</v>
      </c>
      <c r="M4417" s="26">
        <f t="shared" si="269"/>
        <v>0.8035714285714286</v>
      </c>
    </row>
    <row r="4418" spans="1:13" x14ac:dyDescent="0.3">
      <c r="A4418" t="s">
        <v>13228</v>
      </c>
      <c r="D4418">
        <v>19900000</v>
      </c>
      <c r="E4418">
        <v>15200000</v>
      </c>
      <c r="F4418" t="s">
        <v>4033</v>
      </c>
      <c r="G4418" s="13">
        <f>IFERROR(IF($F4418="ALTA",$D4418*1.03,
IF($F4418="MEDIA",$D4418*1,
IF($F4418="BAJA",$D4418*0.92,
IF($F4418="LIQUIDAR",_xlfn.XLOOKUP(A4418,Rotación!$A:$A,Rotación!$O:$O,0,0,-1),"")))),"")</f>
        <v>19900000</v>
      </c>
      <c r="H4418" s="13">
        <f>IFERROR(IF($F4418="ALTA",$D4418*1,
IF($F4418="MEDIA",$D4418*0.97,
IF($F4418="BAJA",$D4418*0.9,
IF($F4418="LIQUIDAR",_xlfn.XLOOKUP(A4418,Rotación!$A:$A,Rotación!$O:$O,0,0,-1),"")))),"")</f>
        <v>19303000</v>
      </c>
      <c r="I4418" s="13">
        <f>IFERROR(IF($F4418="ALTA",$D4418*0.97,
IF($F4418="MEDIA",$D4418*0.94,
IF($F4418="BAJA",$D4418*0.87,
IF($F4418="LIQUIDAR",_xlfn.XLOOKUP(A4418,Rotación!$A:$A,Rotación!$O:$O,0,0,-1),"")))),"")</f>
        <v>18706000</v>
      </c>
      <c r="J4418" s="13">
        <f>IFERROR(IF($F4418="ALTA",$D4418*0.94,
IF($F4418="MEDIA",$D4418*0.9,
IF($F4418="BAJA",$D4418*0.85,
IF($F4418="LIQUIDAR",_xlfn.XLOOKUP(A4418,Rotación!$A:$A,Rotación!$O:$O,0,0,-1),"")))),"")</f>
        <v>17910000</v>
      </c>
      <c r="K4418" s="13">
        <f>_xlfn.XLOOKUP(A4418,Rotación!$A:$A,Rotación!$P:$P,"",0,-1)</f>
        <v>17690000</v>
      </c>
      <c r="L4418" s="25">
        <f t="shared" si="268"/>
        <v>-2210000</v>
      </c>
      <c r="M4418" s="26">
        <f t="shared" si="269"/>
        <v>0.76381909547738691</v>
      </c>
    </row>
    <row r="4419" spans="1:13" x14ac:dyDescent="0.3">
      <c r="A4419" t="s">
        <v>13124</v>
      </c>
      <c r="D4419">
        <v>10200000</v>
      </c>
      <c r="E4419">
        <v>8000000</v>
      </c>
      <c r="F4419" t="s">
        <v>4033</v>
      </c>
      <c r="G4419" s="13">
        <f>IFERROR(IF($F4419="ALTA",$D4419*1.03,
IF($F4419="MEDIA",$D4419*1,
IF($F4419="BAJA",$D4419*0.92,
IF($F4419="LIQUIDAR",_xlfn.XLOOKUP(A4419,Rotación!$A:$A,Rotación!$O:$O,0,0,-1),"")))),"")</f>
        <v>10200000</v>
      </c>
      <c r="H4419" s="13">
        <f>IFERROR(IF($F4419="ALTA",$D4419*1,
IF($F4419="MEDIA",$D4419*0.97,
IF($F4419="BAJA",$D4419*0.9,
IF($F4419="LIQUIDAR",_xlfn.XLOOKUP(A4419,Rotación!$A:$A,Rotación!$O:$O,0,0,-1),"")))),"")</f>
        <v>9894000</v>
      </c>
      <c r="I4419" s="13">
        <f>IFERROR(IF($F4419="ALTA",$D4419*0.97,
IF($F4419="MEDIA",$D4419*0.94,
IF($F4419="BAJA",$D4419*0.87,
IF($F4419="LIQUIDAR",_xlfn.XLOOKUP(A4419,Rotación!$A:$A,Rotación!$O:$O,0,0,-1),"")))),"")</f>
        <v>9588000</v>
      </c>
      <c r="J4419" s="13">
        <f>IFERROR(IF($F4419="ALTA",$D4419*0.94,
IF($F4419="MEDIA",$D4419*0.9,
IF($F4419="BAJA",$D4419*0.85,
IF($F4419="LIQUIDAR",_xlfn.XLOOKUP(A4419,Rotación!$A:$A,Rotación!$O:$O,0,0,-1),"")))),"")</f>
        <v>9180000</v>
      </c>
      <c r="K4419" s="13" t="str">
        <f>_xlfn.XLOOKUP(A4419,Rotación!$A:$A,Rotación!$P:$P,"",0,-1)</f>
        <v/>
      </c>
      <c r="L4419" s="25" t="e">
        <f t="shared" si="268"/>
        <v>#VALUE!</v>
      </c>
      <c r="M4419" s="26">
        <f t="shared" si="269"/>
        <v>0.78431372549019607</v>
      </c>
    </row>
    <row r="4420" spans="1:13" x14ac:dyDescent="0.3">
      <c r="A4420" t="s">
        <v>13214</v>
      </c>
      <c r="D4420">
        <v>8900000</v>
      </c>
      <c r="E4420">
        <v>6500000</v>
      </c>
      <c r="F4420" t="s">
        <v>4033</v>
      </c>
      <c r="G4420" s="13">
        <f>IFERROR(IF($F4420="ALTA",$D4420*1.03,
IF($F4420="MEDIA",$D4420*1,
IF($F4420="BAJA",$D4420*0.92,
IF($F4420="LIQUIDAR",_xlfn.XLOOKUP(A4420,Rotación!$A:$A,Rotación!$O:$O,0,0,-1),"")))),"")</f>
        <v>8900000</v>
      </c>
      <c r="H4420" s="13">
        <f>IFERROR(IF($F4420="ALTA",$D4420*1,
IF($F4420="MEDIA",$D4420*0.97,
IF($F4420="BAJA",$D4420*0.9,
IF($F4420="LIQUIDAR",_xlfn.XLOOKUP(A4420,Rotación!$A:$A,Rotación!$O:$O,0,0,-1),"")))),"")</f>
        <v>8633000</v>
      </c>
      <c r="I4420" s="13">
        <f>IFERROR(IF($F4420="ALTA",$D4420*0.97,
IF($F4420="MEDIA",$D4420*0.94,
IF($F4420="BAJA",$D4420*0.87,
IF($F4420="LIQUIDAR",_xlfn.XLOOKUP(A4420,Rotación!$A:$A,Rotación!$O:$O,0,0,-1),"")))),"")</f>
        <v>8365999.9999999991</v>
      </c>
      <c r="J4420" s="13">
        <f>IFERROR(IF($F4420="ALTA",$D4420*0.94,
IF($F4420="MEDIA",$D4420*0.9,
IF($F4420="BAJA",$D4420*0.85,
IF($F4420="LIQUIDAR",_xlfn.XLOOKUP(A4420,Rotación!$A:$A,Rotación!$O:$O,0,0,-1),"")))),"")</f>
        <v>8010000</v>
      </c>
      <c r="K4420" s="13" t="str">
        <f>_xlfn.XLOOKUP(A4420,Rotación!$A:$A,Rotación!$P:$P,"",0,-1)</f>
        <v/>
      </c>
      <c r="L4420" s="25" t="e">
        <f t="shared" si="268"/>
        <v>#VALUE!</v>
      </c>
      <c r="M4420" s="26">
        <f t="shared" si="269"/>
        <v>0.7303370786516854</v>
      </c>
    </row>
    <row r="4421" spans="1:13" x14ac:dyDescent="0.3">
      <c r="A4421" t="s">
        <v>13237</v>
      </c>
      <c r="D4421">
        <v>8200000</v>
      </c>
      <c r="E4421">
        <v>7000000</v>
      </c>
      <c r="F4421" t="s">
        <v>4033</v>
      </c>
      <c r="G4421" s="13">
        <f>IFERROR(IF($F4421="ALTA",$D4421*1.03,
IF($F4421="MEDIA",$D4421*1,
IF($F4421="BAJA",$D4421*0.92,
IF($F4421="LIQUIDAR",_xlfn.XLOOKUP(A4421,Rotación!$A:$A,Rotación!$O:$O,0,0,-1),"")))),"")</f>
        <v>8200000</v>
      </c>
      <c r="H4421" s="13">
        <f>IFERROR(IF($F4421="ALTA",$D4421*1,
IF($F4421="MEDIA",$D4421*0.97,
IF($F4421="BAJA",$D4421*0.9,
IF($F4421="LIQUIDAR",_xlfn.XLOOKUP(A4421,Rotación!$A:$A,Rotación!$O:$O,0,0,-1),"")))),"")</f>
        <v>7954000</v>
      </c>
      <c r="I4421" s="13">
        <f>IFERROR(IF($F4421="ALTA",$D4421*0.97,
IF($F4421="MEDIA",$D4421*0.94,
IF($F4421="BAJA",$D4421*0.87,
IF($F4421="LIQUIDAR",_xlfn.XLOOKUP(A4421,Rotación!$A:$A,Rotación!$O:$O,0,0,-1),"")))),"")</f>
        <v>7708000</v>
      </c>
      <c r="J4421" s="13">
        <f>IFERROR(IF($F4421="ALTA",$D4421*0.94,
IF($F4421="MEDIA",$D4421*0.9,
IF($F4421="BAJA",$D4421*0.85,
IF($F4421="LIQUIDAR",_xlfn.XLOOKUP(A4421,Rotación!$A:$A,Rotación!$O:$O,0,0,-1),"")))),"")</f>
        <v>7380000</v>
      </c>
      <c r="K4421" s="13" t="str">
        <f>_xlfn.XLOOKUP(A4421,Rotación!$A:$A,Rotación!$P:$P,"",0,-1)</f>
        <v/>
      </c>
      <c r="L4421" s="25" t="e">
        <f t="shared" si="268"/>
        <v>#VALUE!</v>
      </c>
      <c r="M4421" s="26">
        <f t="shared" si="269"/>
        <v>0.85365853658536583</v>
      </c>
    </row>
    <row r="4422" spans="1:13" x14ac:dyDescent="0.3">
      <c r="A4422" t="s">
        <v>10369</v>
      </c>
      <c r="D4422">
        <v>17500000</v>
      </c>
      <c r="E4422">
        <v>14100000</v>
      </c>
      <c r="F4422" t="s">
        <v>4033</v>
      </c>
      <c r="G4422" s="13">
        <f>IFERROR(IF($F4422="ALTA",$D4422*1.03,
IF($F4422="MEDIA",$D4422*1,
IF($F4422="BAJA",$D4422*0.92,
IF($F4422="LIQUIDAR",_xlfn.XLOOKUP(A4422,Rotación!$A:$A,Rotación!$O:$O,0,0,-1),"")))),"")</f>
        <v>17500000</v>
      </c>
      <c r="H4422" s="13">
        <f>IFERROR(IF($F4422="ALTA",$D4422*1,
IF($F4422="MEDIA",$D4422*0.97,
IF($F4422="BAJA",$D4422*0.9,
IF($F4422="LIQUIDAR",_xlfn.XLOOKUP(A4422,Rotación!$A:$A,Rotación!$O:$O,0,0,-1),"")))),"")</f>
        <v>16975000</v>
      </c>
      <c r="I4422" s="13">
        <f>IFERROR(IF($F4422="ALTA",$D4422*0.97,
IF($F4422="MEDIA",$D4422*0.94,
IF($F4422="BAJA",$D4422*0.87,
IF($F4422="LIQUIDAR",_xlfn.XLOOKUP(A4422,Rotación!$A:$A,Rotación!$O:$O,0,0,-1),"")))),"")</f>
        <v>16449999.999999998</v>
      </c>
      <c r="J4422" s="13">
        <f>IFERROR(IF($F4422="ALTA",$D4422*0.94,
IF($F4422="MEDIA",$D4422*0.9,
IF($F4422="BAJA",$D4422*0.85,
IF($F4422="LIQUIDAR",_xlfn.XLOOKUP(A4422,Rotación!$A:$A,Rotación!$O:$O,0,0,-1),"")))),"")</f>
        <v>15750000</v>
      </c>
      <c r="K4422" s="13" t="str">
        <f>_xlfn.XLOOKUP(A4422,Rotación!$A:$A,Rotación!$P:$P,"",0,-1)</f>
        <v/>
      </c>
      <c r="L4422" s="25" t="e">
        <f t="shared" si="268"/>
        <v>#VALUE!</v>
      </c>
      <c r="M4422" s="26">
        <f t="shared" si="269"/>
        <v>0.80571428571428572</v>
      </c>
    </row>
    <row r="4423" spans="1:13" x14ac:dyDescent="0.3">
      <c r="A4423" t="s">
        <v>13116</v>
      </c>
      <c r="D4423">
        <v>16000000</v>
      </c>
      <c r="E4423">
        <v>13000000</v>
      </c>
      <c r="F4423" t="s">
        <v>4033</v>
      </c>
      <c r="G4423" s="13">
        <f>IFERROR(IF($F4423="ALTA",$D4423*1.03,
IF($F4423="MEDIA",$D4423*1,
IF($F4423="BAJA",$D4423*0.92,
IF($F4423="LIQUIDAR",_xlfn.XLOOKUP(A4423,Rotación!$A:$A,Rotación!$O:$O,0,0,-1),"")))),"")</f>
        <v>16000000</v>
      </c>
      <c r="H4423" s="13">
        <f>IFERROR(IF($F4423="ALTA",$D4423*1,
IF($F4423="MEDIA",$D4423*0.97,
IF($F4423="BAJA",$D4423*0.9,
IF($F4423="LIQUIDAR",_xlfn.XLOOKUP(A4423,Rotación!$A:$A,Rotación!$O:$O,0,0,-1),"")))),"")</f>
        <v>15520000</v>
      </c>
      <c r="I4423" s="13">
        <f>IFERROR(IF($F4423="ALTA",$D4423*0.97,
IF($F4423="MEDIA",$D4423*0.94,
IF($F4423="BAJA",$D4423*0.87,
IF($F4423="LIQUIDAR",_xlfn.XLOOKUP(A4423,Rotación!$A:$A,Rotación!$O:$O,0,0,-1),"")))),"")</f>
        <v>15040000</v>
      </c>
      <c r="J4423" s="13">
        <f>IFERROR(IF($F4423="ALTA",$D4423*0.94,
IF($F4423="MEDIA",$D4423*0.9,
IF($F4423="BAJA",$D4423*0.85,
IF($F4423="LIQUIDAR",_xlfn.XLOOKUP(A4423,Rotación!$A:$A,Rotación!$O:$O,0,0,-1),"")))),"")</f>
        <v>14400000</v>
      </c>
      <c r="K4423" s="13" t="str">
        <f>_xlfn.XLOOKUP(A4423,Rotación!$A:$A,Rotación!$P:$P,"",0,-1)</f>
        <v/>
      </c>
      <c r="L4423" s="25" t="e">
        <f t="shared" si="268"/>
        <v>#VALUE!</v>
      </c>
      <c r="M4423" s="26">
        <f t="shared" si="269"/>
        <v>0.8125</v>
      </c>
    </row>
    <row r="4424" spans="1:13" x14ac:dyDescent="0.3">
      <c r="A4424" t="s">
        <v>11650</v>
      </c>
      <c r="D4424">
        <v>9900000</v>
      </c>
      <c r="E4424">
        <v>8000000</v>
      </c>
      <c r="F4424" t="s">
        <v>5390</v>
      </c>
      <c r="G4424" s="13">
        <f>IFERROR(IF($F4424="ALTA",$D4424*1.03,
IF($F4424="MEDIA",$D4424*1,
IF($F4424="BAJA",$D4424*0.92,
IF($F4424="LIQUIDAR",_xlfn.XLOOKUP(A4424,Rotación!$A:$A,Rotación!$O:$O,0,0,-1),"")))),"")</f>
        <v>10197000</v>
      </c>
      <c r="H4424" s="13">
        <f>IFERROR(IF($F4424="ALTA",$D4424*1,
IF($F4424="MEDIA",$D4424*0.97,
IF($F4424="BAJA",$D4424*0.9,
IF($F4424="LIQUIDAR",_xlfn.XLOOKUP(A4424,Rotación!$A:$A,Rotación!$O:$O,0,0,-1),"")))),"")</f>
        <v>9900000</v>
      </c>
      <c r="I4424" s="13">
        <f>IFERROR(IF($F4424="ALTA",$D4424*0.97,
IF($F4424="MEDIA",$D4424*0.94,
IF($F4424="BAJA",$D4424*0.87,
IF($F4424="LIQUIDAR",_xlfn.XLOOKUP(A4424,Rotación!$A:$A,Rotación!$O:$O,0,0,-1),"")))),"")</f>
        <v>9603000</v>
      </c>
      <c r="J4424" s="13">
        <f>IFERROR(IF($F4424="ALTA",$D4424*0.94,
IF($F4424="MEDIA",$D4424*0.9,
IF($F4424="BAJA",$D4424*0.85,
IF($F4424="LIQUIDAR",_xlfn.XLOOKUP(A4424,Rotación!$A:$A,Rotación!$O:$O,0,0,-1),"")))),"")</f>
        <v>9306000</v>
      </c>
      <c r="K4424" s="13">
        <f>_xlfn.XLOOKUP(A4424,Rotación!$A:$A,Rotación!$P:$P,"",0,-1)</f>
        <v>9590000</v>
      </c>
      <c r="L4424" s="25">
        <f t="shared" si="268"/>
        <v>-310000</v>
      </c>
      <c r="M4424" s="26">
        <f t="shared" si="269"/>
        <v>0.80808080808080807</v>
      </c>
    </row>
    <row r="4425" spans="1:13" x14ac:dyDescent="0.3">
      <c r="A4425" t="s">
        <v>6032</v>
      </c>
      <c r="D4425">
        <v>7700000</v>
      </c>
      <c r="E4425">
        <v>5900000</v>
      </c>
      <c r="F4425" t="s">
        <v>5391</v>
      </c>
      <c r="G4425" s="13">
        <f>IFERROR(IF($F4425="ALTA",$D4425*1.03,
IF($F4425="MEDIA",$D4425*1,
IF($F4425="BAJA",$D4425*0.92,
IF($F4425="LIQUIDAR",_xlfn.XLOOKUP(A4425,Rotación!$A:$A,Rotación!$O:$O,0,0,-1),"")))),"")</f>
        <v>7084000</v>
      </c>
      <c r="H4425" s="13">
        <f>IFERROR(IF($F4425="ALTA",$D4425*1,
IF($F4425="MEDIA",$D4425*0.97,
IF($F4425="BAJA",$D4425*0.9,
IF($F4425="LIQUIDAR",_xlfn.XLOOKUP(A4425,Rotación!$A:$A,Rotación!$O:$O,0,0,-1),"")))),"")</f>
        <v>6930000</v>
      </c>
      <c r="I4425" s="13">
        <f>IFERROR(IF($F4425="ALTA",$D4425*0.97,
IF($F4425="MEDIA",$D4425*0.94,
IF($F4425="BAJA",$D4425*0.87,
IF($F4425="LIQUIDAR",_xlfn.XLOOKUP(A4425,Rotación!$A:$A,Rotación!$O:$O,0,0,-1),"")))),"")</f>
        <v>6699000</v>
      </c>
      <c r="J4425" s="13">
        <f>IFERROR(IF($F4425="ALTA",$D4425*0.94,
IF($F4425="MEDIA",$D4425*0.9,
IF($F4425="BAJA",$D4425*0.85,
IF($F4425="LIQUIDAR",_xlfn.XLOOKUP(A4425,Rotación!$A:$A,Rotación!$O:$O,0,0,-1),"")))),"")</f>
        <v>6545000</v>
      </c>
      <c r="K4425" s="13" t="str">
        <f>_xlfn.XLOOKUP(A4425,Rotación!$A:$A,Rotación!$P:$P,"",0,-1)</f>
        <v/>
      </c>
      <c r="L4425" s="25" t="e">
        <f t="shared" si="268"/>
        <v>#VALUE!</v>
      </c>
      <c r="M4425" s="26">
        <f t="shared" si="269"/>
        <v>0.76623376623376627</v>
      </c>
    </row>
    <row r="4426" spans="1:13" x14ac:dyDescent="0.3">
      <c r="A4426" t="s">
        <v>6032</v>
      </c>
      <c r="D4426">
        <v>7700000</v>
      </c>
      <c r="E4426">
        <v>5800000</v>
      </c>
      <c r="F4426" t="s">
        <v>5391</v>
      </c>
      <c r="G4426" s="13">
        <f>IFERROR(IF($F4426="ALTA",$D4426*1.03,
IF($F4426="MEDIA",$D4426*1,
IF($F4426="BAJA",$D4426*0.92,
IF($F4426="LIQUIDAR",_xlfn.XLOOKUP(A4426,Rotación!$A:$A,Rotación!$O:$O,0,0,-1),"")))),"")</f>
        <v>7084000</v>
      </c>
      <c r="H4426" s="13">
        <f>IFERROR(IF($F4426="ALTA",$D4426*1,
IF($F4426="MEDIA",$D4426*0.97,
IF($F4426="BAJA",$D4426*0.9,
IF($F4426="LIQUIDAR",_xlfn.XLOOKUP(A4426,Rotación!$A:$A,Rotación!$O:$O,0,0,-1),"")))),"")</f>
        <v>6930000</v>
      </c>
      <c r="I4426" s="13">
        <f>IFERROR(IF($F4426="ALTA",$D4426*0.97,
IF($F4426="MEDIA",$D4426*0.94,
IF($F4426="BAJA",$D4426*0.87,
IF($F4426="LIQUIDAR",_xlfn.XLOOKUP(A4426,Rotación!$A:$A,Rotación!$O:$O,0,0,-1),"")))),"")</f>
        <v>6699000</v>
      </c>
      <c r="J4426" s="13">
        <f>IFERROR(IF($F4426="ALTA",$D4426*0.94,
IF($F4426="MEDIA",$D4426*0.9,
IF($F4426="BAJA",$D4426*0.85,
IF($F4426="LIQUIDAR",_xlfn.XLOOKUP(A4426,Rotación!$A:$A,Rotación!$O:$O,0,0,-1),"")))),"")</f>
        <v>6545000</v>
      </c>
      <c r="K4426" s="13" t="str">
        <f>_xlfn.XLOOKUP(A4426,Rotación!$A:$A,Rotación!$P:$P,"",0,-1)</f>
        <v/>
      </c>
      <c r="L4426" s="25" t="e">
        <f t="shared" si="268"/>
        <v>#VALUE!</v>
      </c>
      <c r="M4426" s="26">
        <f t="shared" si="269"/>
        <v>0.75324675324675328</v>
      </c>
    </row>
    <row r="4427" spans="1:13" x14ac:dyDescent="0.3">
      <c r="A4427" t="s">
        <v>13220</v>
      </c>
      <c r="D4427">
        <v>22700000</v>
      </c>
      <c r="E4427">
        <v>18000000</v>
      </c>
      <c r="F4427" t="s">
        <v>5391</v>
      </c>
      <c r="G4427" s="13">
        <f>IFERROR(IF($F4427="ALTA",$D4427*1.03,
IF($F4427="MEDIA",$D4427*1,
IF($F4427="BAJA",$D4427*0.92,
IF($F4427="LIQUIDAR",_xlfn.XLOOKUP(A4427,Rotación!$A:$A,Rotación!$O:$O,0,0,-1),"")))),"")</f>
        <v>20884000</v>
      </c>
      <c r="H4427" s="13">
        <f>IFERROR(IF($F4427="ALTA",$D4427*1,
IF($F4427="MEDIA",$D4427*0.97,
IF($F4427="BAJA",$D4427*0.9,
IF($F4427="LIQUIDAR",_xlfn.XLOOKUP(A4427,Rotación!$A:$A,Rotación!$O:$O,0,0,-1),"")))),"")</f>
        <v>20430000</v>
      </c>
      <c r="I4427" s="13">
        <f>IFERROR(IF($F4427="ALTA",$D4427*0.97,
IF($F4427="MEDIA",$D4427*0.94,
IF($F4427="BAJA",$D4427*0.87,
IF($F4427="LIQUIDAR",_xlfn.XLOOKUP(A4427,Rotación!$A:$A,Rotación!$O:$O,0,0,-1),"")))),"")</f>
        <v>19749000</v>
      </c>
      <c r="J4427" s="13">
        <f>IFERROR(IF($F4427="ALTA",$D4427*0.94,
IF($F4427="MEDIA",$D4427*0.9,
IF($F4427="BAJA",$D4427*0.85,
IF($F4427="LIQUIDAR",_xlfn.XLOOKUP(A4427,Rotación!$A:$A,Rotación!$O:$O,0,0,-1),"")))),"")</f>
        <v>19295000</v>
      </c>
      <c r="K4427" s="13" t="str">
        <f>_xlfn.XLOOKUP(A4427,Rotación!$A:$A,Rotación!$P:$P,"",0,-1)</f>
        <v/>
      </c>
      <c r="L4427" s="25" t="e">
        <f t="shared" si="268"/>
        <v>#VALUE!</v>
      </c>
      <c r="M4427" s="26">
        <f t="shared" si="269"/>
        <v>0.79295154185022021</v>
      </c>
    </row>
    <row r="4428" spans="1:13" x14ac:dyDescent="0.3">
      <c r="A4428" t="s">
        <v>13116</v>
      </c>
      <c r="D4428">
        <v>17800000</v>
      </c>
      <c r="E4428">
        <v>14200000</v>
      </c>
      <c r="F4428" t="s">
        <v>4033</v>
      </c>
      <c r="G4428" s="13">
        <f>IFERROR(IF($F4428="ALTA",$D4428*1.03,
IF($F4428="MEDIA",$D4428*1,
IF($F4428="BAJA",$D4428*0.92,
IF($F4428="LIQUIDAR",_xlfn.XLOOKUP(A4428,Rotación!$A:$A,Rotación!$O:$O,0,0,-1),"")))),"")</f>
        <v>17800000</v>
      </c>
      <c r="H4428" s="13">
        <f>IFERROR(IF($F4428="ALTA",$D4428*1,
IF($F4428="MEDIA",$D4428*0.97,
IF($F4428="BAJA",$D4428*0.9,
IF($F4428="LIQUIDAR",_xlfn.XLOOKUP(A4428,Rotación!$A:$A,Rotación!$O:$O,0,0,-1),"")))),"")</f>
        <v>17266000</v>
      </c>
      <c r="I4428" s="13">
        <f>IFERROR(IF($F4428="ALTA",$D4428*0.97,
IF($F4428="MEDIA",$D4428*0.94,
IF($F4428="BAJA",$D4428*0.87,
IF($F4428="LIQUIDAR",_xlfn.XLOOKUP(A4428,Rotación!$A:$A,Rotación!$O:$O,0,0,-1),"")))),"")</f>
        <v>16731999.999999998</v>
      </c>
      <c r="J4428" s="13">
        <f>IFERROR(IF($F4428="ALTA",$D4428*0.94,
IF($F4428="MEDIA",$D4428*0.9,
IF($F4428="BAJA",$D4428*0.85,
IF($F4428="LIQUIDAR",_xlfn.XLOOKUP(A4428,Rotación!$A:$A,Rotación!$O:$O,0,0,-1),"")))),"")</f>
        <v>16020000</v>
      </c>
      <c r="K4428" s="13" t="str">
        <f>_xlfn.XLOOKUP(A4428,Rotación!$A:$A,Rotación!$P:$P,"",0,-1)</f>
        <v/>
      </c>
      <c r="L4428" s="25" t="e">
        <f t="shared" si="268"/>
        <v>#VALUE!</v>
      </c>
      <c r="M4428" s="26">
        <f t="shared" si="269"/>
        <v>0.797752808988764</v>
      </c>
    </row>
    <row r="4429" spans="1:13" x14ac:dyDescent="0.3">
      <c r="A4429" t="s">
        <v>13265</v>
      </c>
      <c r="D4429">
        <v>53000000</v>
      </c>
      <c r="E4429">
        <v>43000000</v>
      </c>
      <c r="F4429" t="s">
        <v>4033</v>
      </c>
      <c r="G4429" s="13">
        <f>IFERROR(IF($F4429="ALTA",$D4429*1.03,
IF($F4429="MEDIA",$D4429*1,
IF($F4429="BAJA",$D4429*0.92,
IF($F4429="LIQUIDAR",_xlfn.XLOOKUP(A4429,Rotación!$A:$A,Rotación!$O:$O,0,0,-1),"")))),"")</f>
        <v>53000000</v>
      </c>
      <c r="H4429" s="13">
        <f>IFERROR(IF($F4429="ALTA",$D4429*1,
IF($F4429="MEDIA",$D4429*0.97,
IF($F4429="BAJA",$D4429*0.9,
IF($F4429="LIQUIDAR",_xlfn.XLOOKUP(A4429,Rotación!$A:$A,Rotación!$O:$O,0,0,-1),"")))),"")</f>
        <v>51410000</v>
      </c>
      <c r="I4429" s="13">
        <f>IFERROR(IF($F4429="ALTA",$D4429*0.97,
IF($F4429="MEDIA",$D4429*0.94,
IF($F4429="BAJA",$D4429*0.87,
IF($F4429="LIQUIDAR",_xlfn.XLOOKUP(A4429,Rotación!$A:$A,Rotación!$O:$O,0,0,-1),"")))),"")</f>
        <v>49820000</v>
      </c>
      <c r="J4429" s="13">
        <f>IFERROR(IF($F4429="ALTA",$D4429*0.94,
IF($F4429="MEDIA",$D4429*0.9,
IF($F4429="BAJA",$D4429*0.85,
IF($F4429="LIQUIDAR",_xlfn.XLOOKUP(A4429,Rotación!$A:$A,Rotación!$O:$O,0,0,-1),"")))),"")</f>
        <v>47700000</v>
      </c>
      <c r="K4429" s="13" t="str">
        <f>_xlfn.XLOOKUP(A4429,Rotación!$A:$A,Rotación!$P:$P,"",0,-1)</f>
        <v/>
      </c>
      <c r="L4429" s="25" t="e">
        <f t="shared" si="268"/>
        <v>#VALUE!</v>
      </c>
      <c r="M4429" s="26">
        <f t="shared" si="269"/>
        <v>0.81132075471698117</v>
      </c>
    </row>
    <row r="4430" spans="1:13" x14ac:dyDescent="0.3">
      <c r="A4430" t="s">
        <v>13047</v>
      </c>
      <c r="D4430">
        <v>6600000</v>
      </c>
      <c r="E4430">
        <v>5300000</v>
      </c>
      <c r="F4430" t="s">
        <v>4033</v>
      </c>
      <c r="G4430" s="13">
        <f>IFERROR(IF($F4430="ALTA",$D4430*1.03,
IF($F4430="MEDIA",$D4430*1,
IF($F4430="BAJA",$D4430*0.92,
IF($F4430="LIQUIDAR",_xlfn.XLOOKUP(A4430,Rotación!$A:$A,Rotación!$O:$O,0,0,-1),"")))),"")</f>
        <v>6600000</v>
      </c>
      <c r="H4430" s="13">
        <f>IFERROR(IF($F4430="ALTA",$D4430*1,
IF($F4430="MEDIA",$D4430*0.97,
IF($F4430="BAJA",$D4430*0.9,
IF($F4430="LIQUIDAR",_xlfn.XLOOKUP(A4430,Rotación!$A:$A,Rotación!$O:$O,0,0,-1),"")))),"")</f>
        <v>6402000</v>
      </c>
      <c r="I4430" s="13">
        <f>IFERROR(IF($F4430="ALTA",$D4430*0.97,
IF($F4430="MEDIA",$D4430*0.94,
IF($F4430="BAJA",$D4430*0.87,
IF($F4430="LIQUIDAR",_xlfn.XLOOKUP(A4430,Rotación!$A:$A,Rotación!$O:$O,0,0,-1),"")))),"")</f>
        <v>6204000</v>
      </c>
      <c r="J4430" s="13">
        <f>IFERROR(IF($F4430="ALTA",$D4430*0.94,
IF($F4430="MEDIA",$D4430*0.9,
IF($F4430="BAJA",$D4430*0.85,
IF($F4430="LIQUIDAR",_xlfn.XLOOKUP(A4430,Rotación!$A:$A,Rotación!$O:$O,0,0,-1),"")))),"")</f>
        <v>5940000</v>
      </c>
      <c r="K4430" s="13" t="str">
        <f>_xlfn.XLOOKUP(A4430,Rotación!$A:$A,Rotación!$P:$P,"",0,-1)</f>
        <v/>
      </c>
      <c r="L4430" s="25" t="e">
        <f t="shared" si="268"/>
        <v>#VALUE!</v>
      </c>
      <c r="M4430" s="26">
        <f t="shared" si="269"/>
        <v>0.80303030303030298</v>
      </c>
    </row>
    <row r="4431" spans="1:13" x14ac:dyDescent="0.3">
      <c r="A4431" t="s">
        <v>13244</v>
      </c>
      <c r="D4431">
        <v>12600000</v>
      </c>
      <c r="E4431">
        <v>10000000</v>
      </c>
      <c r="F4431" t="s">
        <v>4033</v>
      </c>
      <c r="G4431" s="13">
        <f>IFERROR(IF($F4431="ALTA",$D4431*1.03,
IF($F4431="MEDIA",$D4431*1,
IF($F4431="BAJA",$D4431*0.92,
IF($F4431="LIQUIDAR",_xlfn.XLOOKUP(A4431,Rotación!$A:$A,Rotación!$O:$O,0,0,-1),"")))),"")</f>
        <v>12600000</v>
      </c>
      <c r="H4431" s="13">
        <f>IFERROR(IF($F4431="ALTA",$D4431*1,
IF($F4431="MEDIA",$D4431*0.97,
IF($F4431="BAJA",$D4431*0.9,
IF($F4431="LIQUIDAR",_xlfn.XLOOKUP(A4431,Rotación!$A:$A,Rotación!$O:$O,0,0,-1),"")))),"")</f>
        <v>12222000</v>
      </c>
      <c r="I4431" s="13">
        <f>IFERROR(IF($F4431="ALTA",$D4431*0.97,
IF($F4431="MEDIA",$D4431*0.94,
IF($F4431="BAJA",$D4431*0.87,
IF($F4431="LIQUIDAR",_xlfn.XLOOKUP(A4431,Rotación!$A:$A,Rotación!$O:$O,0,0,-1),"")))),"")</f>
        <v>11844000</v>
      </c>
      <c r="J4431" s="13">
        <f>IFERROR(IF($F4431="ALTA",$D4431*0.94,
IF($F4431="MEDIA",$D4431*0.9,
IF($F4431="BAJA",$D4431*0.85,
IF($F4431="LIQUIDAR",_xlfn.XLOOKUP(A4431,Rotación!$A:$A,Rotación!$O:$O,0,0,-1),"")))),"")</f>
        <v>11340000</v>
      </c>
      <c r="K4431" s="13" t="str">
        <f>_xlfn.XLOOKUP(A4431,Rotación!$A:$A,Rotación!$P:$P,"",0,-1)</f>
        <v/>
      </c>
      <c r="L4431" s="25" t="e">
        <f t="shared" si="268"/>
        <v>#VALUE!</v>
      </c>
      <c r="M4431" s="26">
        <f t="shared" si="269"/>
        <v>0.79365079365079361</v>
      </c>
    </row>
    <row r="4432" spans="1:13" x14ac:dyDescent="0.3">
      <c r="A4432" t="s">
        <v>2092</v>
      </c>
      <c r="D4432">
        <v>11200000</v>
      </c>
      <c r="E4432">
        <v>9100000</v>
      </c>
      <c r="F4432" t="s">
        <v>5391</v>
      </c>
      <c r="G4432">
        <v>10416000</v>
      </c>
      <c r="H4432">
        <v>10080000</v>
      </c>
      <c r="I4432">
        <v>9520000</v>
      </c>
      <c r="J4432">
        <v>8960000</v>
      </c>
      <c r="K4432">
        <v>10790000</v>
      </c>
    </row>
    <row r="4433" spans="1:11" x14ac:dyDescent="0.3">
      <c r="A4433" t="s">
        <v>1560</v>
      </c>
      <c r="D4433">
        <v>18700000</v>
      </c>
      <c r="E4433">
        <v>14500000</v>
      </c>
      <c r="F4433" t="s">
        <v>5391</v>
      </c>
      <c r="G4433">
        <v>17391000</v>
      </c>
      <c r="H4433">
        <v>16830000</v>
      </c>
      <c r="I4433">
        <v>15895000</v>
      </c>
      <c r="J4433">
        <v>14960000</v>
      </c>
      <c r="K4433">
        <v>17190000</v>
      </c>
    </row>
    <row r="4434" spans="1:11" x14ac:dyDescent="0.3">
      <c r="A4434" t="s">
        <v>9658</v>
      </c>
      <c r="D4434">
        <v>36800000</v>
      </c>
      <c r="E4434">
        <v>28500000</v>
      </c>
      <c r="F4434" t="s">
        <v>4033</v>
      </c>
      <c r="G4434">
        <v>36800000</v>
      </c>
      <c r="H4434">
        <v>35696000</v>
      </c>
      <c r="I4434">
        <v>34592000</v>
      </c>
      <c r="J4434">
        <v>33120000</v>
      </c>
      <c r="K4434">
        <v>33890000</v>
      </c>
    </row>
    <row r="4435" spans="1:11" x14ac:dyDescent="0.3">
      <c r="A4435" t="s">
        <v>13110</v>
      </c>
      <c r="D4435">
        <v>21000000</v>
      </c>
      <c r="E4435">
        <v>16000000</v>
      </c>
      <c r="F4435" t="s">
        <v>4033</v>
      </c>
      <c r="G4435">
        <v>21000000</v>
      </c>
      <c r="H4435">
        <v>20370000</v>
      </c>
      <c r="I4435">
        <v>19740000</v>
      </c>
      <c r="J4435">
        <v>18900000</v>
      </c>
      <c r="K4435">
        <v>18990000</v>
      </c>
    </row>
    <row r="4436" spans="1:11" x14ac:dyDescent="0.3">
      <c r="A4436" t="s">
        <v>5538</v>
      </c>
      <c r="D4436">
        <v>13100000</v>
      </c>
      <c r="E4436">
        <v>7500000</v>
      </c>
      <c r="F4436" t="s">
        <v>4033</v>
      </c>
      <c r="G4436">
        <v>13100000</v>
      </c>
      <c r="H4436">
        <v>12707000</v>
      </c>
      <c r="I4436">
        <v>12314000</v>
      </c>
      <c r="J4436">
        <v>11790000</v>
      </c>
      <c r="K4436">
        <v>9190000</v>
      </c>
    </row>
    <row r="4437" spans="1:11" x14ac:dyDescent="0.3">
      <c r="A4437" t="s">
        <v>10632</v>
      </c>
      <c r="D4437">
        <v>10100000</v>
      </c>
      <c r="E4437">
        <v>8000000</v>
      </c>
      <c r="F4437" t="s">
        <v>4033</v>
      </c>
      <c r="G4437">
        <v>10100000</v>
      </c>
      <c r="H4437">
        <v>9797000</v>
      </c>
      <c r="I4437">
        <v>9494000</v>
      </c>
      <c r="J4437">
        <v>9090000</v>
      </c>
      <c r="K4437">
        <v>9690000</v>
      </c>
    </row>
    <row r="4438" spans="1:11" x14ac:dyDescent="0.3">
      <c r="A4438" t="s">
        <v>13452</v>
      </c>
      <c r="D4438">
        <v>15400000</v>
      </c>
      <c r="E4438">
        <v>11800000</v>
      </c>
      <c r="F4438" t="s">
        <v>4033</v>
      </c>
      <c r="G4438">
        <v>15400000</v>
      </c>
      <c r="H4438">
        <v>14938000</v>
      </c>
      <c r="I4438">
        <v>14476000</v>
      </c>
      <c r="J4438">
        <v>13860000</v>
      </c>
      <c r="K4438">
        <v>13990000</v>
      </c>
    </row>
    <row r="4439" spans="1:11" x14ac:dyDescent="0.3">
      <c r="A4439" t="s">
        <v>5583</v>
      </c>
      <c r="D4439">
        <v>14200000</v>
      </c>
      <c r="E4439">
        <v>11000000</v>
      </c>
      <c r="F4439" t="s">
        <v>4033</v>
      </c>
      <c r="G4439">
        <v>14200000</v>
      </c>
      <c r="H4439">
        <v>13774000</v>
      </c>
      <c r="I4439">
        <v>13348000</v>
      </c>
      <c r="J4439">
        <v>12780000</v>
      </c>
      <c r="K4439">
        <v>13190000</v>
      </c>
    </row>
    <row r="4440" spans="1:11" x14ac:dyDescent="0.3">
      <c r="A4440" t="s">
        <v>13284</v>
      </c>
      <c r="D4440">
        <v>14200000</v>
      </c>
      <c r="E4440">
        <v>11000000</v>
      </c>
      <c r="F4440" t="s">
        <v>4033</v>
      </c>
      <c r="G4440">
        <v>14200000</v>
      </c>
      <c r="H4440">
        <v>13774000</v>
      </c>
      <c r="I4440">
        <v>13348000</v>
      </c>
      <c r="J4440">
        <v>12780000</v>
      </c>
      <c r="K4440">
        <v>12990000</v>
      </c>
    </row>
    <row r="4441" spans="1:11" x14ac:dyDescent="0.3">
      <c r="A4441" t="s">
        <v>13440</v>
      </c>
      <c r="D4441">
        <v>20000000</v>
      </c>
      <c r="E4441">
        <v>15500000</v>
      </c>
      <c r="F4441" t="s">
        <v>4033</v>
      </c>
      <c r="G4441">
        <v>20000000</v>
      </c>
      <c r="H4441">
        <v>19400000</v>
      </c>
      <c r="I4441">
        <v>18800000</v>
      </c>
      <c r="J4441">
        <v>18000000</v>
      </c>
      <c r="K4441">
        <v>18990000</v>
      </c>
    </row>
    <row r="4442" spans="1:11" x14ac:dyDescent="0.3">
      <c r="A4442" t="s">
        <v>13190</v>
      </c>
      <c r="D4442">
        <v>24200000</v>
      </c>
      <c r="E4442">
        <v>18700000</v>
      </c>
      <c r="F4442" t="s">
        <v>4033</v>
      </c>
      <c r="G4442">
        <v>24200000</v>
      </c>
      <c r="H4442">
        <v>23474000</v>
      </c>
      <c r="I4442">
        <v>22748000</v>
      </c>
      <c r="J4442">
        <v>21780000</v>
      </c>
      <c r="K4442">
        <v>21990000</v>
      </c>
    </row>
    <row r="4443" spans="1:11" x14ac:dyDescent="0.3">
      <c r="A4443" t="s">
        <v>11630</v>
      </c>
      <c r="D4443">
        <v>12200000</v>
      </c>
      <c r="E4443">
        <v>9400000</v>
      </c>
      <c r="F4443" t="s">
        <v>4033</v>
      </c>
      <c r="G4443">
        <v>12200000</v>
      </c>
      <c r="H4443">
        <v>11834000</v>
      </c>
      <c r="I4443">
        <v>11468000</v>
      </c>
      <c r="J4443">
        <v>10980000</v>
      </c>
      <c r="K4443">
        <v>11290000</v>
      </c>
    </row>
    <row r="4444" spans="1:11" x14ac:dyDescent="0.3">
      <c r="A4444" t="s">
        <v>13362</v>
      </c>
      <c r="D4444">
        <v>8600000</v>
      </c>
      <c r="E4444">
        <v>6800000</v>
      </c>
      <c r="F4444" t="s">
        <v>4033</v>
      </c>
      <c r="G4444">
        <v>8600000</v>
      </c>
      <c r="H4444">
        <v>8342000</v>
      </c>
      <c r="I4444">
        <v>8084000</v>
      </c>
      <c r="J4444">
        <v>7740000</v>
      </c>
      <c r="K4444">
        <v>8190000</v>
      </c>
    </row>
    <row r="4445" spans="1:11" x14ac:dyDescent="0.3">
      <c r="A4445" t="s">
        <v>728</v>
      </c>
      <c r="D4445">
        <v>19400000</v>
      </c>
      <c r="E4445">
        <v>14500000</v>
      </c>
      <c r="F4445" t="s">
        <v>5391</v>
      </c>
      <c r="G4445">
        <v>18042000</v>
      </c>
      <c r="H4445">
        <v>17460000</v>
      </c>
      <c r="I4445">
        <v>16490000</v>
      </c>
      <c r="J4445">
        <v>15520000</v>
      </c>
      <c r="K4445">
        <v>17490000</v>
      </c>
    </row>
    <row r="4446" spans="1:11" x14ac:dyDescent="0.3">
      <c r="A4446" t="s">
        <v>8397</v>
      </c>
      <c r="D4446">
        <v>43100000</v>
      </c>
      <c r="E4446">
        <v>34000000</v>
      </c>
      <c r="F4446" t="s">
        <v>5391</v>
      </c>
      <c r="G4446">
        <v>40083000</v>
      </c>
      <c r="H4446">
        <v>38790000</v>
      </c>
      <c r="I4446">
        <v>36635000</v>
      </c>
      <c r="J4446">
        <v>34480000</v>
      </c>
      <c r="K4446">
        <v>41490000</v>
      </c>
    </row>
    <row r="4447" spans="1:11" x14ac:dyDescent="0.3">
      <c r="A4447" t="s">
        <v>13331</v>
      </c>
      <c r="D4447">
        <v>11000000</v>
      </c>
      <c r="E4447">
        <v>8600000</v>
      </c>
      <c r="F4447" t="s">
        <v>5391</v>
      </c>
      <c r="G4447">
        <v>10230000</v>
      </c>
      <c r="H4447">
        <v>9900000</v>
      </c>
      <c r="I4447">
        <v>9350000</v>
      </c>
      <c r="J4447">
        <v>8800000</v>
      </c>
      <c r="K4447">
        <v>10290000</v>
      </c>
    </row>
    <row r="4448" spans="1:11" x14ac:dyDescent="0.3">
      <c r="A4448" t="s">
        <v>13047</v>
      </c>
      <c r="D4448">
        <v>6600000</v>
      </c>
      <c r="E4448">
        <v>5500000</v>
      </c>
      <c r="F4448" t="s">
        <v>5391</v>
      </c>
      <c r="G4448">
        <v>6138000</v>
      </c>
      <c r="H4448">
        <v>5940000</v>
      </c>
      <c r="I4448">
        <v>5610000</v>
      </c>
      <c r="J4448">
        <v>5280000</v>
      </c>
      <c r="K4448">
        <v>6590000</v>
      </c>
    </row>
    <row r="4449" spans="1:11" x14ac:dyDescent="0.3">
      <c r="A4449" t="s">
        <v>13421</v>
      </c>
      <c r="D4449">
        <v>21100000</v>
      </c>
      <c r="E4449">
        <v>16700000</v>
      </c>
      <c r="F4449" t="s">
        <v>5391</v>
      </c>
      <c r="G4449">
        <v>19623000</v>
      </c>
      <c r="H4449">
        <v>18990000</v>
      </c>
      <c r="I4449">
        <v>17935000</v>
      </c>
      <c r="J4449">
        <v>16880000</v>
      </c>
      <c r="K4449">
        <v>19990000</v>
      </c>
    </row>
    <row r="4450" spans="1:11" x14ac:dyDescent="0.3">
      <c r="A4450" t="s">
        <v>13446</v>
      </c>
      <c r="D4450">
        <v>21900000</v>
      </c>
      <c r="E4450">
        <v>17000000</v>
      </c>
      <c r="F4450" t="s">
        <v>5391</v>
      </c>
      <c r="G4450">
        <v>20367000</v>
      </c>
      <c r="H4450">
        <v>19710000</v>
      </c>
      <c r="I4450">
        <v>18615000</v>
      </c>
      <c r="J4450">
        <v>17520000</v>
      </c>
      <c r="K4450">
        <v>20290000</v>
      </c>
    </row>
    <row r="4451" spans="1:11" x14ac:dyDescent="0.3">
      <c r="A4451" t="s">
        <v>13390</v>
      </c>
      <c r="D4451">
        <v>12200000</v>
      </c>
      <c r="E4451">
        <v>10200000</v>
      </c>
      <c r="F4451" t="s">
        <v>5391</v>
      </c>
      <c r="G4451">
        <v>11346000</v>
      </c>
      <c r="H4451">
        <v>10980000</v>
      </c>
      <c r="I4451">
        <v>10370000</v>
      </c>
      <c r="J4451">
        <v>9760000</v>
      </c>
      <c r="K4451">
        <v>12190000</v>
      </c>
    </row>
    <row r="4452" spans="1:11" x14ac:dyDescent="0.3">
      <c r="A4452" t="s">
        <v>13468</v>
      </c>
      <c r="D4452">
        <v>15800000</v>
      </c>
      <c r="E4452">
        <v>13500000</v>
      </c>
      <c r="F4452" t="s">
        <v>5391</v>
      </c>
      <c r="G4452">
        <v>14694000</v>
      </c>
      <c r="H4452">
        <v>14220000</v>
      </c>
      <c r="I4452">
        <v>13430000</v>
      </c>
      <c r="J4452">
        <v>12640000</v>
      </c>
      <c r="K4452">
        <v>15790000</v>
      </c>
    </row>
    <row r="4453" spans="1:11" x14ac:dyDescent="0.3">
      <c r="A4453" t="s">
        <v>13336</v>
      </c>
      <c r="D4453">
        <v>8000000</v>
      </c>
      <c r="E4453">
        <v>6200000</v>
      </c>
      <c r="F4453" t="s">
        <v>5391</v>
      </c>
      <c r="G4453">
        <v>7440000</v>
      </c>
      <c r="H4453">
        <v>7200000</v>
      </c>
      <c r="I4453">
        <v>6800000</v>
      </c>
      <c r="J4453">
        <v>6400000</v>
      </c>
      <c r="K4453">
        <v>7990000</v>
      </c>
    </row>
    <row r="4454" spans="1:11" x14ac:dyDescent="0.3">
      <c r="A4454" t="s">
        <v>13339</v>
      </c>
      <c r="D4454">
        <v>8200000</v>
      </c>
      <c r="E4454">
        <v>6300000</v>
      </c>
      <c r="F4454" t="s">
        <v>5391</v>
      </c>
      <c r="G4454">
        <v>7626000</v>
      </c>
      <c r="H4454">
        <v>7380000</v>
      </c>
      <c r="I4454">
        <v>6970000</v>
      </c>
      <c r="J4454">
        <v>6560000</v>
      </c>
      <c r="K4454">
        <v>7990000</v>
      </c>
    </row>
    <row r="4455" spans="1:11" x14ac:dyDescent="0.3">
      <c r="A4455" t="s">
        <v>13419</v>
      </c>
      <c r="D4455">
        <v>22100000</v>
      </c>
      <c r="E4455">
        <v>16000000</v>
      </c>
      <c r="F4455" t="s">
        <v>5391</v>
      </c>
      <c r="G4455">
        <v>20553000</v>
      </c>
      <c r="H4455">
        <v>19890000</v>
      </c>
      <c r="I4455">
        <v>18785000</v>
      </c>
      <c r="J4455">
        <v>17680000</v>
      </c>
      <c r="K4455">
        <v>19290000</v>
      </c>
    </row>
    <row r="4456" spans="1:11" x14ac:dyDescent="0.3">
      <c r="A4456" t="s">
        <v>13302</v>
      </c>
      <c r="D4456">
        <v>7900000</v>
      </c>
      <c r="E4456">
        <v>6300000</v>
      </c>
      <c r="F4456" t="s">
        <v>5391</v>
      </c>
      <c r="G4456">
        <v>7347000</v>
      </c>
      <c r="H4456">
        <v>7110000</v>
      </c>
      <c r="I4456">
        <v>6715000</v>
      </c>
      <c r="J4456">
        <v>6320000</v>
      </c>
      <c r="K4456">
        <v>7690000</v>
      </c>
    </row>
    <row r="4457" spans="1:11" x14ac:dyDescent="0.3">
      <c r="A4457" t="s">
        <v>13345</v>
      </c>
      <c r="D4457">
        <v>19500000</v>
      </c>
      <c r="E4457">
        <v>15500000</v>
      </c>
      <c r="F4457" t="s">
        <v>5391</v>
      </c>
      <c r="G4457">
        <v>18135000</v>
      </c>
      <c r="H4457">
        <v>17550000</v>
      </c>
      <c r="I4457">
        <v>16575000</v>
      </c>
      <c r="J4457">
        <v>15600000</v>
      </c>
      <c r="K4457">
        <v>18490000</v>
      </c>
    </row>
    <row r="4458" spans="1:11" x14ac:dyDescent="0.3">
      <c r="A4458" t="s">
        <v>13386</v>
      </c>
      <c r="D4458">
        <v>13100000</v>
      </c>
      <c r="E4458">
        <v>9500000</v>
      </c>
      <c r="F4458" t="s">
        <v>5391</v>
      </c>
      <c r="G4458">
        <v>12183000</v>
      </c>
      <c r="H4458">
        <v>11790000</v>
      </c>
      <c r="I4458">
        <v>11135000</v>
      </c>
      <c r="J4458">
        <v>10480000</v>
      </c>
      <c r="K4458">
        <v>11490000</v>
      </c>
    </row>
    <row r="4459" spans="1:11" x14ac:dyDescent="0.3">
      <c r="A4459" t="s">
        <v>13407</v>
      </c>
      <c r="D4459">
        <v>11600000</v>
      </c>
      <c r="E4459">
        <v>8900000</v>
      </c>
      <c r="F4459" t="s">
        <v>5391</v>
      </c>
      <c r="G4459">
        <v>10788000</v>
      </c>
      <c r="H4459">
        <v>10440000</v>
      </c>
      <c r="I4459">
        <v>9860000</v>
      </c>
      <c r="J4459">
        <v>9280000</v>
      </c>
      <c r="K4459">
        <v>10690000</v>
      </c>
    </row>
    <row r="4460" spans="1:11" x14ac:dyDescent="0.3">
      <c r="A4460" t="s">
        <v>13078</v>
      </c>
      <c r="D4460">
        <v>7100000</v>
      </c>
      <c r="E4460">
        <v>6000000</v>
      </c>
      <c r="F4460" t="s">
        <v>5391</v>
      </c>
      <c r="G4460">
        <v>6603000</v>
      </c>
      <c r="H4460">
        <v>6390000</v>
      </c>
      <c r="I4460">
        <v>6035000</v>
      </c>
      <c r="J4460">
        <v>5680000</v>
      </c>
      <c r="K4460">
        <v>7290000</v>
      </c>
    </row>
    <row r="4461" spans="1:11" x14ac:dyDescent="0.3">
      <c r="A4461" t="s">
        <v>9681</v>
      </c>
      <c r="D4461">
        <v>12700000</v>
      </c>
      <c r="E4461">
        <v>10000000</v>
      </c>
      <c r="F4461" t="s">
        <v>5391</v>
      </c>
      <c r="G4461">
        <v>11811000</v>
      </c>
      <c r="H4461">
        <v>11430000</v>
      </c>
      <c r="I4461">
        <v>10795000</v>
      </c>
      <c r="J4461">
        <v>10160000</v>
      </c>
      <c r="K4461">
        <v>11990000</v>
      </c>
    </row>
    <row r="4462" spans="1:11" x14ac:dyDescent="0.3">
      <c r="A4462" t="s">
        <v>13323</v>
      </c>
      <c r="D4462">
        <v>8900000</v>
      </c>
      <c r="E4462">
        <v>7100000</v>
      </c>
      <c r="F4462" t="s">
        <v>4033</v>
      </c>
      <c r="G4462">
        <v>8900000</v>
      </c>
      <c r="H4462">
        <v>8633000</v>
      </c>
      <c r="I4462">
        <v>8366000</v>
      </c>
      <c r="J4462">
        <v>8010000</v>
      </c>
      <c r="K4462">
        <v>8590000</v>
      </c>
    </row>
    <row r="4463" spans="1:11" x14ac:dyDescent="0.3">
      <c r="A4463" t="s">
        <v>13414</v>
      </c>
      <c r="D4463">
        <v>15500000</v>
      </c>
      <c r="E4463">
        <v>12800000</v>
      </c>
      <c r="F4463" t="s">
        <v>4033</v>
      </c>
      <c r="G4463">
        <v>15500000</v>
      </c>
      <c r="H4463">
        <v>15035000</v>
      </c>
      <c r="I4463">
        <v>14570000</v>
      </c>
      <c r="J4463">
        <v>13950000</v>
      </c>
      <c r="K4463">
        <v>14990000</v>
      </c>
    </row>
    <row r="4464" spans="1:11" x14ac:dyDescent="0.3">
      <c r="A4464" t="s">
        <v>13323</v>
      </c>
      <c r="D4464">
        <v>8500000</v>
      </c>
      <c r="E4464">
        <v>6600000</v>
      </c>
      <c r="F4464" t="s">
        <v>5391</v>
      </c>
      <c r="G4464">
        <v>7905000</v>
      </c>
      <c r="H4464">
        <v>7650000</v>
      </c>
      <c r="I4464">
        <v>7225000</v>
      </c>
      <c r="J4464">
        <v>6800000</v>
      </c>
      <c r="K4464">
        <v>7990000</v>
      </c>
    </row>
    <row r="4465" spans="1:11" x14ac:dyDescent="0.3">
      <c r="A4465" t="s">
        <v>13370</v>
      </c>
      <c r="D4465">
        <v>14300000</v>
      </c>
      <c r="E4465">
        <v>11000000</v>
      </c>
      <c r="F4465" t="s">
        <v>5391</v>
      </c>
      <c r="G4465">
        <v>13299000</v>
      </c>
      <c r="H4465">
        <v>12870000</v>
      </c>
      <c r="I4465">
        <v>12155000</v>
      </c>
      <c r="J4465">
        <v>11440000</v>
      </c>
      <c r="K4465">
        <v>13290000</v>
      </c>
    </row>
    <row r="4466" spans="1:11" x14ac:dyDescent="0.3">
      <c r="A4466" t="s">
        <v>13458</v>
      </c>
      <c r="D4466">
        <v>12600000</v>
      </c>
      <c r="E4466">
        <v>10200000</v>
      </c>
      <c r="F4466" t="s">
        <v>4033</v>
      </c>
      <c r="G4466">
        <v>12600000</v>
      </c>
      <c r="H4466">
        <v>12222000</v>
      </c>
      <c r="I4466">
        <v>11844000</v>
      </c>
      <c r="J4466">
        <v>11340000</v>
      </c>
      <c r="K4466">
        <v>11990000</v>
      </c>
    </row>
    <row r="4467" spans="1:11" x14ac:dyDescent="0.3">
      <c r="A4467" t="s">
        <v>13341</v>
      </c>
      <c r="D4467">
        <v>11400000</v>
      </c>
      <c r="E4467">
        <v>8700000</v>
      </c>
      <c r="F4467" t="s">
        <v>4033</v>
      </c>
      <c r="G4467">
        <v>11400000</v>
      </c>
      <c r="H4467">
        <v>11058000</v>
      </c>
      <c r="I4467">
        <v>10716000</v>
      </c>
      <c r="J4467">
        <v>10260000</v>
      </c>
      <c r="K4467">
        <v>10490000</v>
      </c>
    </row>
    <row r="4468" spans="1:11" x14ac:dyDescent="0.3">
      <c r="A4468" t="s">
        <v>13299</v>
      </c>
      <c r="D4468">
        <v>11800000</v>
      </c>
      <c r="E4468">
        <v>8800000</v>
      </c>
      <c r="F4468" t="s">
        <v>4033</v>
      </c>
      <c r="G4468">
        <v>11800000</v>
      </c>
      <c r="H4468">
        <v>11446000</v>
      </c>
      <c r="I4468">
        <v>11092000</v>
      </c>
      <c r="J4468">
        <v>10620000</v>
      </c>
      <c r="K4468">
        <v>10490000</v>
      </c>
    </row>
    <row r="4469" spans="1:11" x14ac:dyDescent="0.3">
      <c r="A4469" t="s">
        <v>13402</v>
      </c>
      <c r="D4469">
        <v>8100000</v>
      </c>
      <c r="E4469">
        <v>6000000</v>
      </c>
      <c r="F4469" t="s">
        <v>4033</v>
      </c>
      <c r="G4469">
        <v>8100000</v>
      </c>
      <c r="H4469">
        <v>7857000</v>
      </c>
      <c r="I4469">
        <v>7614000</v>
      </c>
      <c r="J4469">
        <v>7290000</v>
      </c>
      <c r="K4469">
        <v>7390000</v>
      </c>
    </row>
    <row r="4470" spans="1:11" x14ac:dyDescent="0.3">
      <c r="A4470" t="s">
        <v>13380</v>
      </c>
      <c r="D4470">
        <v>12700000</v>
      </c>
      <c r="E4470">
        <v>9800000</v>
      </c>
      <c r="F4470" t="s">
        <v>5391</v>
      </c>
      <c r="G4470">
        <v>11811000</v>
      </c>
      <c r="H4470">
        <v>11430000</v>
      </c>
      <c r="I4470">
        <v>10795000</v>
      </c>
      <c r="J4470">
        <v>10160000</v>
      </c>
      <c r="K4470">
        <v>11790000</v>
      </c>
    </row>
    <row r="4471" spans="1:11" x14ac:dyDescent="0.3">
      <c r="A4471" t="s">
        <v>13454</v>
      </c>
      <c r="D4471">
        <v>10500000</v>
      </c>
      <c r="E4471">
        <v>8300000</v>
      </c>
      <c r="F4471" t="s">
        <v>5391</v>
      </c>
      <c r="G4471">
        <v>9765000</v>
      </c>
      <c r="H4471">
        <v>9450000</v>
      </c>
      <c r="I4471">
        <v>8925000</v>
      </c>
      <c r="J4471">
        <v>8400000</v>
      </c>
      <c r="K4471">
        <v>9990000</v>
      </c>
    </row>
    <row r="4472" spans="1:11" x14ac:dyDescent="0.3">
      <c r="A4472" t="s">
        <v>13305</v>
      </c>
      <c r="D4472">
        <v>7000000</v>
      </c>
      <c r="E4472">
        <v>5200000</v>
      </c>
      <c r="F4472" t="s">
        <v>5391</v>
      </c>
      <c r="G4472">
        <v>6510000</v>
      </c>
      <c r="H4472">
        <v>6300000</v>
      </c>
      <c r="I4472">
        <v>5950000</v>
      </c>
      <c r="J4472">
        <v>5600000</v>
      </c>
      <c r="K4472">
        <v>6490000</v>
      </c>
    </row>
    <row r="4473" spans="1:11" x14ac:dyDescent="0.3">
      <c r="A4473" t="s">
        <v>13318</v>
      </c>
      <c r="D4473">
        <v>13000000</v>
      </c>
      <c r="E4473">
        <v>9800000</v>
      </c>
      <c r="F4473" t="s">
        <v>4033</v>
      </c>
      <c r="G4473">
        <v>13000000</v>
      </c>
      <c r="H4473">
        <v>12610000</v>
      </c>
      <c r="I4473">
        <v>12220000</v>
      </c>
      <c r="J4473">
        <v>11700000</v>
      </c>
      <c r="K4473">
        <v>11690000</v>
      </c>
    </row>
    <row r="4474" spans="1:11" x14ac:dyDescent="0.3">
      <c r="A4474" t="s">
        <v>10518</v>
      </c>
      <c r="D4474">
        <v>21100000</v>
      </c>
      <c r="E4474">
        <v>17000000</v>
      </c>
      <c r="F4474" t="s">
        <v>4033</v>
      </c>
      <c r="G4474">
        <v>21100000</v>
      </c>
      <c r="H4474">
        <v>20467000</v>
      </c>
      <c r="I4474">
        <v>19834000</v>
      </c>
      <c r="J4474">
        <v>18990000</v>
      </c>
      <c r="K4474">
        <v>19990000</v>
      </c>
    </row>
    <row r="4475" spans="1:11" x14ac:dyDescent="0.3">
      <c r="A4475" t="s">
        <v>13421</v>
      </c>
      <c r="D4475">
        <v>21100000</v>
      </c>
      <c r="E4475">
        <v>17500000</v>
      </c>
      <c r="F4475" t="s">
        <v>4033</v>
      </c>
      <c r="G4475">
        <v>21100000</v>
      </c>
      <c r="H4475">
        <v>20467000</v>
      </c>
      <c r="I4475">
        <v>19834000</v>
      </c>
      <c r="J4475">
        <v>18990000</v>
      </c>
      <c r="K4475">
        <v>20490000</v>
      </c>
    </row>
    <row r="4476" spans="1:11" x14ac:dyDescent="0.3">
      <c r="A4476" t="s">
        <v>13360</v>
      </c>
      <c r="D4476">
        <v>10800000</v>
      </c>
      <c r="E4476">
        <v>8300000</v>
      </c>
      <c r="F4476" t="s">
        <v>4033</v>
      </c>
      <c r="G4476">
        <v>10800000</v>
      </c>
      <c r="H4476">
        <v>10476000</v>
      </c>
      <c r="I4476">
        <v>10152000</v>
      </c>
      <c r="J4476">
        <v>9720000</v>
      </c>
      <c r="K4476">
        <v>9990000</v>
      </c>
    </row>
    <row r="4477" spans="1:11" x14ac:dyDescent="0.3">
      <c r="A4477" t="s">
        <v>13368</v>
      </c>
      <c r="D4477">
        <v>13600000</v>
      </c>
      <c r="E4477">
        <v>10800000</v>
      </c>
      <c r="F4477" t="s">
        <v>4033</v>
      </c>
      <c r="G4477">
        <v>13600000</v>
      </c>
      <c r="H4477">
        <v>13192000</v>
      </c>
      <c r="I4477">
        <v>12784000</v>
      </c>
      <c r="J4477">
        <v>12240000</v>
      </c>
      <c r="K4477">
        <v>12990000</v>
      </c>
    </row>
    <row r="4478" spans="1:11" x14ac:dyDescent="0.3">
      <c r="A4478" t="s">
        <v>13368</v>
      </c>
      <c r="D4478">
        <v>13600000</v>
      </c>
      <c r="E4478">
        <v>10800000</v>
      </c>
      <c r="F4478" t="s">
        <v>4033</v>
      </c>
      <c r="G4478">
        <v>13600000</v>
      </c>
      <c r="H4478">
        <v>13192000</v>
      </c>
      <c r="I4478">
        <v>12784000</v>
      </c>
      <c r="J4478">
        <v>12240000</v>
      </c>
      <c r="K4478">
        <v>12990000</v>
      </c>
    </row>
    <row r="4479" spans="1:11" x14ac:dyDescent="0.3">
      <c r="A4479" t="s">
        <v>13397</v>
      </c>
      <c r="D4479">
        <v>13200000</v>
      </c>
      <c r="E4479">
        <v>10700000</v>
      </c>
      <c r="F4479" t="s">
        <v>4033</v>
      </c>
      <c r="G4479">
        <v>13200000</v>
      </c>
      <c r="H4479">
        <v>12804000</v>
      </c>
      <c r="I4479">
        <v>12408000</v>
      </c>
      <c r="J4479">
        <v>11880000</v>
      </c>
      <c r="K4479">
        <v>12690000</v>
      </c>
    </row>
    <row r="4480" spans="1:11" x14ac:dyDescent="0.3">
      <c r="A4480" t="s">
        <v>13450</v>
      </c>
      <c r="D4480">
        <v>23300000</v>
      </c>
      <c r="E4480">
        <v>18000000</v>
      </c>
      <c r="F4480" t="s">
        <v>5391</v>
      </c>
      <c r="G4480">
        <v>21669000</v>
      </c>
      <c r="H4480">
        <v>20970000</v>
      </c>
      <c r="I4480">
        <v>19805000</v>
      </c>
      <c r="J4480">
        <v>18640000</v>
      </c>
      <c r="K4480">
        <v>21490000</v>
      </c>
    </row>
    <row r="4481" spans="1:11" x14ac:dyDescent="0.3">
      <c r="A4481" t="s">
        <v>13388</v>
      </c>
      <c r="D4481">
        <v>8700000</v>
      </c>
      <c r="E4481">
        <v>7400000</v>
      </c>
      <c r="F4481" t="s">
        <v>5390</v>
      </c>
      <c r="G4481">
        <v>8961000</v>
      </c>
      <c r="H4481">
        <v>8700000</v>
      </c>
      <c r="I4481">
        <v>8613000</v>
      </c>
      <c r="J4481">
        <v>8091000</v>
      </c>
      <c r="K4481">
        <v>8690000</v>
      </c>
    </row>
    <row r="4482" spans="1:11" x14ac:dyDescent="0.3">
      <c r="A4482" t="s">
        <v>13388</v>
      </c>
      <c r="D4482">
        <v>8700000</v>
      </c>
      <c r="E4482">
        <v>7400000</v>
      </c>
      <c r="F4482" t="s">
        <v>5390</v>
      </c>
      <c r="G4482">
        <v>8961000</v>
      </c>
      <c r="H4482">
        <v>8700000</v>
      </c>
      <c r="I4482">
        <v>8613000</v>
      </c>
      <c r="J4482">
        <v>8091000</v>
      </c>
      <c r="K4482">
        <v>8790000</v>
      </c>
    </row>
    <row r="4483" spans="1:11" x14ac:dyDescent="0.3">
      <c r="A4483" t="s">
        <v>13350</v>
      </c>
      <c r="D4483">
        <v>8000000</v>
      </c>
      <c r="E4483">
        <v>6000000</v>
      </c>
      <c r="F4483" t="s">
        <v>5390</v>
      </c>
      <c r="G4483">
        <v>8240000</v>
      </c>
      <c r="H4483">
        <v>8000000</v>
      </c>
      <c r="I4483">
        <v>7920000</v>
      </c>
      <c r="J4483">
        <v>7440000</v>
      </c>
      <c r="K4483">
        <v>7290000</v>
      </c>
    </row>
    <row r="4484" spans="1:11" x14ac:dyDescent="0.3">
      <c r="A4484" t="s">
        <v>13416</v>
      </c>
      <c r="D4484">
        <v>18200000</v>
      </c>
      <c r="E4484">
        <v>15000000</v>
      </c>
      <c r="F4484" t="s">
        <v>5390</v>
      </c>
      <c r="G4484">
        <v>18746000</v>
      </c>
      <c r="H4484">
        <v>18200000</v>
      </c>
      <c r="I4484">
        <v>18018000</v>
      </c>
      <c r="J4484">
        <v>16926000</v>
      </c>
      <c r="K4484">
        <v>17390000</v>
      </c>
    </row>
    <row r="4485" spans="1:11" x14ac:dyDescent="0.3">
      <c r="A4485" t="s">
        <v>13444</v>
      </c>
      <c r="D4485">
        <v>22400000</v>
      </c>
      <c r="E4485">
        <v>16500000</v>
      </c>
      <c r="F4485" t="s">
        <v>5391</v>
      </c>
      <c r="G4485">
        <v>20832000</v>
      </c>
      <c r="H4485">
        <v>20160000</v>
      </c>
      <c r="I4485">
        <v>19040000</v>
      </c>
      <c r="J4485">
        <v>17920000</v>
      </c>
      <c r="K4485">
        <v>20790000</v>
      </c>
    </row>
    <row r="4486" spans="1:11" x14ac:dyDescent="0.3">
      <c r="A4486" t="s">
        <v>13352</v>
      </c>
      <c r="D4486">
        <v>10200000</v>
      </c>
      <c r="E4486">
        <v>8200000</v>
      </c>
      <c r="F4486" t="s">
        <v>4033</v>
      </c>
      <c r="G4486">
        <v>10200000</v>
      </c>
      <c r="H4486">
        <v>9894000</v>
      </c>
      <c r="I4486">
        <v>9588000</v>
      </c>
      <c r="J4486">
        <v>9180000</v>
      </c>
      <c r="K4486">
        <v>9890000</v>
      </c>
    </row>
    <row r="4487" spans="1:11" x14ac:dyDescent="0.3">
      <c r="A4487" t="s">
        <v>13448</v>
      </c>
      <c r="D4487">
        <v>8200000</v>
      </c>
      <c r="E4487">
        <v>6200000</v>
      </c>
      <c r="F4487" t="s">
        <v>4033</v>
      </c>
      <c r="G4487">
        <v>8200000</v>
      </c>
      <c r="H4487">
        <v>7954000</v>
      </c>
      <c r="I4487">
        <v>7708000</v>
      </c>
      <c r="J4487">
        <v>7380000</v>
      </c>
      <c r="K4487">
        <v>7490000</v>
      </c>
    </row>
    <row r="4488" spans="1:11" x14ac:dyDescent="0.3">
      <c r="A4488" t="s">
        <v>13493</v>
      </c>
      <c r="D4488">
        <v>9900000</v>
      </c>
      <c r="E4488">
        <v>7400000</v>
      </c>
      <c r="F4488" t="s">
        <v>4033</v>
      </c>
      <c r="G4488">
        <v>9900000</v>
      </c>
      <c r="H4488">
        <v>9603000</v>
      </c>
      <c r="I4488">
        <v>9306000</v>
      </c>
      <c r="J4488">
        <v>8910000</v>
      </c>
      <c r="K4488">
        <v>8990000</v>
      </c>
    </row>
    <row r="4489" spans="1:11" x14ac:dyDescent="0.3">
      <c r="A4489" t="s">
        <v>12907</v>
      </c>
      <c r="D4489">
        <v>43500000</v>
      </c>
      <c r="E4489">
        <v>38000000</v>
      </c>
      <c r="F4489" t="s">
        <v>5391</v>
      </c>
      <c r="G4489">
        <v>40455000</v>
      </c>
      <c r="H4489">
        <v>39150000</v>
      </c>
      <c r="I4489">
        <v>36975000</v>
      </c>
      <c r="J4489">
        <v>34800000</v>
      </c>
      <c r="K4489">
        <v>42990000</v>
      </c>
    </row>
    <row r="4490" spans="1:11" x14ac:dyDescent="0.3">
      <c r="A4490" t="s">
        <v>8826</v>
      </c>
      <c r="D4490">
        <v>5500000</v>
      </c>
      <c r="E4490">
        <v>4300000</v>
      </c>
      <c r="F4490" t="s">
        <v>5391</v>
      </c>
      <c r="G4490">
        <v>5115000</v>
      </c>
      <c r="H4490">
        <v>4950000</v>
      </c>
      <c r="I4490">
        <v>4675000</v>
      </c>
      <c r="J4490">
        <v>4400000</v>
      </c>
      <c r="K4490">
        <v>5290000</v>
      </c>
    </row>
    <row r="4491" spans="1:11" x14ac:dyDescent="0.3">
      <c r="A4491" t="s">
        <v>13452</v>
      </c>
      <c r="D4491">
        <v>15400000</v>
      </c>
      <c r="E4491">
        <v>12000000</v>
      </c>
      <c r="F4491" t="s">
        <v>5391</v>
      </c>
      <c r="G4491">
        <v>14322000</v>
      </c>
      <c r="H4491">
        <v>13860000</v>
      </c>
      <c r="I4491">
        <v>13090000</v>
      </c>
      <c r="J4491">
        <v>12320000</v>
      </c>
      <c r="K4491">
        <v>14190000</v>
      </c>
    </row>
    <row r="4492" spans="1:11" x14ac:dyDescent="0.3">
      <c r="A4492" t="s">
        <v>13494</v>
      </c>
      <c r="D4492">
        <v>13600000</v>
      </c>
      <c r="E4492">
        <v>10500000</v>
      </c>
      <c r="F4492" t="s">
        <v>5391</v>
      </c>
      <c r="G4492">
        <v>12648000</v>
      </c>
      <c r="H4492">
        <v>12240000</v>
      </c>
      <c r="I4492">
        <v>11560000</v>
      </c>
      <c r="J4492">
        <v>10880000</v>
      </c>
      <c r="K4492">
        <v>14190000</v>
      </c>
    </row>
    <row r="4493" spans="1:11" x14ac:dyDescent="0.3">
      <c r="A4493" t="s">
        <v>12832</v>
      </c>
      <c r="D4493">
        <v>10800000</v>
      </c>
      <c r="E4493">
        <v>9000000</v>
      </c>
      <c r="F4493" t="s">
        <v>5391</v>
      </c>
      <c r="G4493">
        <v>10044000</v>
      </c>
      <c r="H4493">
        <v>9720000</v>
      </c>
      <c r="I4493">
        <v>9180000</v>
      </c>
      <c r="J4493">
        <v>8640000</v>
      </c>
      <c r="K4493">
        <v>10590000</v>
      </c>
    </row>
    <row r="4494" spans="1:11" x14ac:dyDescent="0.3">
      <c r="A4494" t="s">
        <v>12821</v>
      </c>
      <c r="D4494">
        <v>13500000</v>
      </c>
      <c r="E4494">
        <v>9300000</v>
      </c>
      <c r="F4494" t="s">
        <v>5391</v>
      </c>
      <c r="G4494">
        <v>12555000</v>
      </c>
      <c r="H4494">
        <v>12150000</v>
      </c>
      <c r="I4494">
        <v>11475000</v>
      </c>
      <c r="J4494">
        <v>10800000</v>
      </c>
      <c r="K4494">
        <v>11990000</v>
      </c>
    </row>
    <row r="4495" spans="1:11" x14ac:dyDescent="0.3">
      <c r="A4495" t="s">
        <v>10518</v>
      </c>
      <c r="D4495">
        <v>21110000</v>
      </c>
      <c r="E4495">
        <v>19000000</v>
      </c>
      <c r="F4495" t="s">
        <v>5391</v>
      </c>
      <c r="G4495">
        <v>19632300</v>
      </c>
      <c r="H4495">
        <v>18999000</v>
      </c>
      <c r="I4495">
        <v>17943500</v>
      </c>
      <c r="J4495">
        <v>16888000</v>
      </c>
      <c r="K4495">
        <v>21990000</v>
      </c>
    </row>
    <row r="4496" spans="1:11" x14ac:dyDescent="0.3">
      <c r="A4496" t="s">
        <v>13305</v>
      </c>
      <c r="D4496">
        <v>7000000</v>
      </c>
      <c r="E4496">
        <v>5800000</v>
      </c>
      <c r="F4496" t="s">
        <v>5391</v>
      </c>
      <c r="G4496">
        <v>6510000</v>
      </c>
      <c r="H4496">
        <v>6300000</v>
      </c>
      <c r="I4496">
        <v>5950000</v>
      </c>
      <c r="J4496">
        <v>5600000</v>
      </c>
      <c r="K4496">
        <v>6990000</v>
      </c>
    </row>
    <row r="4497" spans="1:11" x14ac:dyDescent="0.3">
      <c r="A4497" t="s">
        <v>13495</v>
      </c>
      <c r="D4497">
        <v>11000000</v>
      </c>
      <c r="E4497">
        <v>9000000</v>
      </c>
      <c r="F4497" t="s">
        <v>5391</v>
      </c>
      <c r="G4497">
        <v>10230000</v>
      </c>
      <c r="H4497">
        <v>9900000</v>
      </c>
      <c r="I4497">
        <v>9350000</v>
      </c>
      <c r="J4497">
        <v>8800000</v>
      </c>
      <c r="K4497">
        <v>10790000</v>
      </c>
    </row>
    <row r="4498" spans="1:11" x14ac:dyDescent="0.3">
      <c r="A4498" t="s">
        <v>13496</v>
      </c>
      <c r="D4498">
        <v>7900000</v>
      </c>
      <c r="E4498">
        <v>5000000</v>
      </c>
      <c r="F4498" t="s">
        <v>5391</v>
      </c>
      <c r="G4498">
        <v>7347000</v>
      </c>
      <c r="H4498">
        <v>7110000</v>
      </c>
      <c r="I4498">
        <v>6715000</v>
      </c>
      <c r="J4498">
        <v>6320000</v>
      </c>
      <c r="K4498">
        <v>6190000</v>
      </c>
    </row>
    <row r="4499" spans="1:11" x14ac:dyDescent="0.3">
      <c r="A4499" t="s">
        <v>12874</v>
      </c>
      <c r="D4499">
        <v>13900000</v>
      </c>
      <c r="E4499">
        <v>11000000</v>
      </c>
      <c r="F4499" t="s">
        <v>5391</v>
      </c>
      <c r="G4499">
        <v>12927000</v>
      </c>
      <c r="H4499">
        <v>12510000</v>
      </c>
      <c r="I4499">
        <v>11815000</v>
      </c>
      <c r="J4499">
        <v>11120000</v>
      </c>
      <c r="K4499">
        <v>12990000</v>
      </c>
    </row>
    <row r="4500" spans="1:11" x14ac:dyDescent="0.3">
      <c r="A4500" t="s">
        <v>13313</v>
      </c>
      <c r="D4500">
        <v>10100000</v>
      </c>
      <c r="E4500">
        <v>8600000</v>
      </c>
      <c r="F4500" t="s">
        <v>5390</v>
      </c>
      <c r="G4500">
        <v>10403000</v>
      </c>
      <c r="H4500">
        <v>10100000</v>
      </c>
      <c r="I4500">
        <v>9999000</v>
      </c>
      <c r="J4500">
        <v>9393000</v>
      </c>
      <c r="K4500">
        <v>10190000</v>
      </c>
    </row>
    <row r="4501" spans="1:11" x14ac:dyDescent="0.3">
      <c r="A4501" t="s">
        <v>12628</v>
      </c>
      <c r="D4501">
        <v>13400000</v>
      </c>
      <c r="E4501">
        <v>11000000</v>
      </c>
      <c r="F4501" t="s">
        <v>5390</v>
      </c>
      <c r="G4501">
        <v>13802000</v>
      </c>
      <c r="H4501">
        <v>13400000</v>
      </c>
      <c r="I4501">
        <v>13266000</v>
      </c>
      <c r="J4501">
        <v>12462000</v>
      </c>
      <c r="K4501">
        <v>12990000</v>
      </c>
    </row>
    <row r="4502" spans="1:11" x14ac:dyDescent="0.3">
      <c r="A4502" t="s">
        <v>8397</v>
      </c>
      <c r="D4502">
        <v>43400000</v>
      </c>
      <c r="E4502">
        <v>34000000</v>
      </c>
      <c r="F4502" t="s">
        <v>5391</v>
      </c>
      <c r="G4502">
        <v>40362000</v>
      </c>
      <c r="H4502">
        <v>39060000</v>
      </c>
      <c r="I4502">
        <v>36890000</v>
      </c>
      <c r="J4502">
        <v>34720000</v>
      </c>
      <c r="K4502">
        <v>39990000</v>
      </c>
    </row>
    <row r="4503" spans="1:11" x14ac:dyDescent="0.3">
      <c r="A4503" t="s">
        <v>13129</v>
      </c>
      <c r="D4503">
        <v>7300000</v>
      </c>
      <c r="E4503">
        <v>6000000</v>
      </c>
      <c r="F4503" t="s">
        <v>5391</v>
      </c>
      <c r="G4503">
        <v>6789000</v>
      </c>
      <c r="H4503">
        <v>6570000</v>
      </c>
      <c r="I4503">
        <v>6205000</v>
      </c>
      <c r="J4503">
        <v>5840000</v>
      </c>
      <c r="K4503">
        <v>7290000</v>
      </c>
    </row>
    <row r="4504" spans="1:11" x14ac:dyDescent="0.3">
      <c r="A4504" t="s">
        <v>13448</v>
      </c>
      <c r="D4504">
        <v>8200000</v>
      </c>
      <c r="E4504">
        <v>6500000</v>
      </c>
      <c r="F4504" t="s">
        <v>5391</v>
      </c>
      <c r="G4504">
        <v>7626000</v>
      </c>
      <c r="H4504">
        <v>7380000</v>
      </c>
      <c r="I4504">
        <v>6970000</v>
      </c>
      <c r="J4504">
        <v>6560000</v>
      </c>
      <c r="K4504">
        <v>7990000</v>
      </c>
    </row>
    <row r="4505" spans="1:11" x14ac:dyDescent="0.3">
      <c r="A4505" t="s">
        <v>12376</v>
      </c>
      <c r="D4505">
        <v>17200000</v>
      </c>
      <c r="E4505">
        <v>15000000</v>
      </c>
      <c r="F4505" t="s">
        <v>5391</v>
      </c>
      <c r="G4505">
        <v>15996000</v>
      </c>
      <c r="H4505">
        <v>15480000</v>
      </c>
      <c r="I4505">
        <v>14620000</v>
      </c>
      <c r="J4505">
        <v>13760000</v>
      </c>
      <c r="K4505">
        <v>17390000</v>
      </c>
    </row>
    <row r="4506" spans="1:11" x14ac:dyDescent="0.3">
      <c r="A4506" t="s">
        <v>13444</v>
      </c>
      <c r="D4506">
        <v>22400000</v>
      </c>
      <c r="E4506">
        <v>17000000</v>
      </c>
      <c r="F4506" t="s">
        <v>5391</v>
      </c>
      <c r="G4506">
        <v>20832000</v>
      </c>
      <c r="H4506">
        <v>20160000</v>
      </c>
      <c r="I4506">
        <v>19040000</v>
      </c>
      <c r="J4506">
        <v>17920000</v>
      </c>
      <c r="K4506">
        <v>21990000</v>
      </c>
    </row>
    <row r="4507" spans="1:11" x14ac:dyDescent="0.3">
      <c r="A4507" t="s">
        <v>13497</v>
      </c>
      <c r="D4507">
        <v>12900000</v>
      </c>
      <c r="E4507">
        <v>10200000</v>
      </c>
      <c r="F4507" t="s">
        <v>5391</v>
      </c>
      <c r="G4507">
        <v>11997000</v>
      </c>
      <c r="H4507">
        <v>11610000</v>
      </c>
      <c r="I4507">
        <v>10965000</v>
      </c>
      <c r="J4507">
        <v>10320000</v>
      </c>
      <c r="K4507">
        <v>11990000</v>
      </c>
    </row>
    <row r="4508" spans="1:11" x14ac:dyDescent="0.3">
      <c r="A4508" t="s">
        <v>13498</v>
      </c>
      <c r="D4508">
        <v>15400000</v>
      </c>
      <c r="E4508">
        <v>11900000</v>
      </c>
      <c r="F4508" t="s">
        <v>5391</v>
      </c>
      <c r="G4508">
        <v>14322000</v>
      </c>
      <c r="H4508">
        <v>13860000</v>
      </c>
      <c r="I4508">
        <v>13090000</v>
      </c>
      <c r="J4508">
        <v>12320000</v>
      </c>
      <c r="K4508">
        <v>14390000</v>
      </c>
    </row>
    <row r="4509" spans="1:11" x14ac:dyDescent="0.3">
      <c r="A4509" t="s">
        <v>4665</v>
      </c>
      <c r="D4509">
        <v>7300000</v>
      </c>
      <c r="E4509">
        <v>6000000</v>
      </c>
      <c r="F4509" t="s">
        <v>5391</v>
      </c>
      <c r="G4509">
        <v>6789000</v>
      </c>
      <c r="H4509">
        <v>6570000</v>
      </c>
      <c r="I4509">
        <v>6205000</v>
      </c>
      <c r="J4509">
        <v>5840000</v>
      </c>
      <c r="K4509">
        <v>7290000</v>
      </c>
    </row>
    <row r="4510" spans="1:11" x14ac:dyDescent="0.3">
      <c r="A4510" t="s">
        <v>11911</v>
      </c>
      <c r="D4510">
        <v>8100000</v>
      </c>
      <c r="E4510">
        <v>6700000</v>
      </c>
      <c r="F4510" t="s">
        <v>5391</v>
      </c>
      <c r="G4510">
        <v>7533000</v>
      </c>
      <c r="H4510">
        <v>7290000</v>
      </c>
      <c r="I4510">
        <v>6885000</v>
      </c>
      <c r="J4510">
        <v>6480000</v>
      </c>
      <c r="K4510">
        <v>7990000</v>
      </c>
    </row>
    <row r="4511" spans="1:11" x14ac:dyDescent="0.3">
      <c r="A4511" t="s">
        <v>12265</v>
      </c>
      <c r="D4511">
        <v>10100000</v>
      </c>
      <c r="E4511">
        <v>8400000</v>
      </c>
      <c r="F4511" t="s">
        <v>5391</v>
      </c>
      <c r="G4511">
        <v>9393000</v>
      </c>
      <c r="H4511">
        <v>9090000</v>
      </c>
      <c r="I4511">
        <v>8585000</v>
      </c>
      <c r="J4511">
        <v>8080000</v>
      </c>
      <c r="K4511">
        <v>9990000</v>
      </c>
    </row>
    <row r="4512" spans="1:11" x14ac:dyDescent="0.3">
      <c r="A4512" t="s">
        <v>12265</v>
      </c>
      <c r="D4512">
        <v>10100000</v>
      </c>
      <c r="E4512">
        <v>8400000</v>
      </c>
      <c r="F4512" t="s">
        <v>5390</v>
      </c>
      <c r="G4512">
        <v>10403000</v>
      </c>
      <c r="H4512">
        <v>10100000</v>
      </c>
      <c r="I4512">
        <v>9999000</v>
      </c>
      <c r="J4512">
        <v>9393000</v>
      </c>
      <c r="K4512">
        <v>9990000</v>
      </c>
    </row>
    <row r="4513" spans="1:11" x14ac:dyDescent="0.3">
      <c r="A4513" t="s">
        <v>12265</v>
      </c>
      <c r="D4513">
        <v>10100000</v>
      </c>
      <c r="E4513">
        <v>8500000</v>
      </c>
      <c r="F4513" t="s">
        <v>5390</v>
      </c>
      <c r="G4513">
        <v>10403000</v>
      </c>
      <c r="H4513">
        <v>10100000</v>
      </c>
      <c r="I4513">
        <v>9999000</v>
      </c>
      <c r="J4513">
        <v>9393000</v>
      </c>
      <c r="K4513">
        <v>10190000</v>
      </c>
    </row>
    <row r="4514" spans="1:11" x14ac:dyDescent="0.3">
      <c r="A4514" t="s">
        <v>413</v>
      </c>
      <c r="D4514">
        <v>18800000</v>
      </c>
      <c r="E4514">
        <v>15400000</v>
      </c>
      <c r="F4514" t="s">
        <v>5390</v>
      </c>
      <c r="G4514">
        <v>19364000</v>
      </c>
      <c r="H4514">
        <v>18800000</v>
      </c>
      <c r="I4514">
        <v>18612000</v>
      </c>
      <c r="J4514">
        <v>17484000</v>
      </c>
      <c r="K4514">
        <v>17990000</v>
      </c>
    </row>
    <row r="4515" spans="1:11" x14ac:dyDescent="0.3">
      <c r="A4515" t="s">
        <v>12573</v>
      </c>
      <c r="D4515">
        <v>13200000</v>
      </c>
      <c r="E4515">
        <v>10500000</v>
      </c>
      <c r="F4515" t="s">
        <v>5390</v>
      </c>
      <c r="G4515">
        <v>13596000</v>
      </c>
      <c r="H4515">
        <v>13200000</v>
      </c>
      <c r="I4515">
        <v>13068000</v>
      </c>
      <c r="J4515">
        <v>12276000</v>
      </c>
      <c r="K4515">
        <v>12229000</v>
      </c>
    </row>
    <row r="4516" spans="1:11" x14ac:dyDescent="0.3">
      <c r="A4516" t="s">
        <v>12528</v>
      </c>
      <c r="D4516">
        <v>5600000</v>
      </c>
      <c r="E4516">
        <v>4900000</v>
      </c>
      <c r="F4516" t="s">
        <v>5390</v>
      </c>
      <c r="G4516">
        <v>5768000</v>
      </c>
      <c r="H4516">
        <v>5600000</v>
      </c>
      <c r="I4516">
        <v>5544000</v>
      </c>
      <c r="J4516">
        <v>5208000</v>
      </c>
      <c r="K4516">
        <v>5890000</v>
      </c>
    </row>
    <row r="4517" spans="1:11" x14ac:dyDescent="0.3">
      <c r="A4517" t="s">
        <v>12841</v>
      </c>
      <c r="D4517">
        <v>9700000</v>
      </c>
      <c r="E4517">
        <v>8000000</v>
      </c>
      <c r="F4517" t="s">
        <v>5390</v>
      </c>
      <c r="G4517">
        <v>9991000</v>
      </c>
      <c r="H4517">
        <v>9700000</v>
      </c>
      <c r="I4517">
        <v>9603000</v>
      </c>
      <c r="J4517">
        <v>9021000</v>
      </c>
      <c r="K4517">
        <v>9490000</v>
      </c>
    </row>
    <row r="4518" spans="1:11" x14ac:dyDescent="0.3">
      <c r="A4518" t="s">
        <v>12841</v>
      </c>
      <c r="D4518">
        <v>9700000</v>
      </c>
      <c r="E4518">
        <v>7800000</v>
      </c>
      <c r="F4518" t="s">
        <v>5390</v>
      </c>
      <c r="G4518">
        <v>9991000</v>
      </c>
      <c r="H4518">
        <v>9700000</v>
      </c>
      <c r="I4518">
        <v>9603000</v>
      </c>
      <c r="J4518">
        <v>9021000</v>
      </c>
      <c r="K4518">
        <v>9290000</v>
      </c>
    </row>
    <row r="4519" spans="1:11" x14ac:dyDescent="0.3">
      <c r="A4519" t="s">
        <v>9681</v>
      </c>
      <c r="D4519">
        <v>12700000</v>
      </c>
      <c r="E4519">
        <v>10800000</v>
      </c>
      <c r="F4519" t="s">
        <v>5390</v>
      </c>
      <c r="G4519">
        <v>13081000</v>
      </c>
      <c r="H4519">
        <v>12700000</v>
      </c>
      <c r="I4519">
        <v>12573000</v>
      </c>
      <c r="J4519">
        <v>11811000</v>
      </c>
      <c r="K4519">
        <v>12490000</v>
      </c>
    </row>
    <row r="4520" spans="1:11" x14ac:dyDescent="0.3">
      <c r="A4520" t="s">
        <v>12400</v>
      </c>
      <c r="D4520">
        <v>19700000</v>
      </c>
      <c r="E4520">
        <v>16500000</v>
      </c>
      <c r="F4520" t="s">
        <v>5390</v>
      </c>
      <c r="G4520">
        <v>20291000</v>
      </c>
      <c r="H4520">
        <v>19700000</v>
      </c>
      <c r="I4520">
        <v>19503000</v>
      </c>
      <c r="J4520">
        <v>18321000</v>
      </c>
      <c r="K4520">
        <v>18990000</v>
      </c>
    </row>
    <row r="4521" spans="1:11" x14ac:dyDescent="0.3">
      <c r="A4521" t="s">
        <v>12717</v>
      </c>
      <c r="D4521">
        <v>18200000</v>
      </c>
      <c r="E4521">
        <v>15000000</v>
      </c>
      <c r="F4521" t="s">
        <v>5390</v>
      </c>
      <c r="G4521">
        <v>18746000</v>
      </c>
      <c r="H4521">
        <v>18200000</v>
      </c>
      <c r="I4521">
        <v>18018000</v>
      </c>
      <c r="J4521">
        <v>16926000</v>
      </c>
      <c r="K4521">
        <v>17590000</v>
      </c>
    </row>
    <row r="4522" spans="1:11" x14ac:dyDescent="0.3">
      <c r="A4522" t="s">
        <v>13246</v>
      </c>
      <c r="D4522">
        <v>26300000</v>
      </c>
      <c r="E4522">
        <v>21500000</v>
      </c>
      <c r="F4522" t="s">
        <v>4033</v>
      </c>
      <c r="G4522">
        <v>26300000</v>
      </c>
      <c r="H4522">
        <v>25511000</v>
      </c>
      <c r="I4522">
        <v>24722000</v>
      </c>
      <c r="J4522">
        <v>23670000</v>
      </c>
      <c r="K4522">
        <v>24990000</v>
      </c>
    </row>
    <row r="4523" spans="1:11" x14ac:dyDescent="0.3">
      <c r="A4523" t="s">
        <v>13405</v>
      </c>
      <c r="D4523">
        <v>14500000</v>
      </c>
      <c r="E4523">
        <v>12100000</v>
      </c>
      <c r="F4523" t="s">
        <v>4033</v>
      </c>
      <c r="G4523">
        <v>14500000</v>
      </c>
      <c r="H4523">
        <v>14065000</v>
      </c>
      <c r="I4523">
        <v>13630000</v>
      </c>
      <c r="J4523">
        <v>13050000</v>
      </c>
      <c r="K4523">
        <v>13990000</v>
      </c>
    </row>
    <row r="4524" spans="1:11" x14ac:dyDescent="0.3">
      <c r="A4524" t="s">
        <v>13493</v>
      </c>
      <c r="D4524">
        <v>9900000</v>
      </c>
      <c r="E4524">
        <v>7800000</v>
      </c>
      <c r="F4524" t="s">
        <v>4033</v>
      </c>
      <c r="G4524">
        <v>9900000</v>
      </c>
      <c r="H4524">
        <v>9603000</v>
      </c>
      <c r="I4524">
        <v>9306000</v>
      </c>
      <c r="J4524">
        <v>8910000</v>
      </c>
      <c r="K4524">
        <v>9290000</v>
      </c>
    </row>
    <row r="4525" spans="1:11" x14ac:dyDescent="0.3">
      <c r="A4525" t="s">
        <v>12118</v>
      </c>
      <c r="D4525">
        <v>13400000</v>
      </c>
      <c r="E4525">
        <v>11000000</v>
      </c>
      <c r="F4525" t="s">
        <v>4033</v>
      </c>
      <c r="G4525">
        <v>13400000</v>
      </c>
      <c r="H4525">
        <v>12998000</v>
      </c>
      <c r="I4525">
        <v>12596000</v>
      </c>
      <c r="J4525">
        <v>12060000</v>
      </c>
      <c r="K4525">
        <v>12990000</v>
      </c>
    </row>
    <row r="4526" spans="1:11" x14ac:dyDescent="0.3">
      <c r="A4526" t="s">
        <v>13448</v>
      </c>
      <c r="D4526">
        <v>8200000</v>
      </c>
      <c r="E4526">
        <v>7000000</v>
      </c>
      <c r="F4526" t="s">
        <v>5390</v>
      </c>
      <c r="G4526">
        <v>8446000</v>
      </c>
      <c r="H4526">
        <v>8200000</v>
      </c>
      <c r="I4526">
        <v>8118000</v>
      </c>
      <c r="J4526">
        <v>7626000</v>
      </c>
      <c r="K4526">
        <v>8190000</v>
      </c>
    </row>
    <row r="4527" spans="1:11" x14ac:dyDescent="0.3">
      <c r="A4527" t="s">
        <v>13499</v>
      </c>
      <c r="D4527">
        <v>19800000</v>
      </c>
      <c r="E4527">
        <v>15800000</v>
      </c>
      <c r="F4527" t="s">
        <v>4033</v>
      </c>
      <c r="G4527">
        <v>19800000</v>
      </c>
      <c r="H4527">
        <v>19206000</v>
      </c>
      <c r="I4527">
        <v>18612000</v>
      </c>
      <c r="J4527">
        <v>17820000</v>
      </c>
      <c r="K4527">
        <v>18690000</v>
      </c>
    </row>
    <row r="4528" spans="1:11" x14ac:dyDescent="0.3">
      <c r="A4528" t="s">
        <v>13500</v>
      </c>
      <c r="D4528">
        <v>19500000</v>
      </c>
      <c r="E4528">
        <v>15000000</v>
      </c>
      <c r="F4528" t="s">
        <v>5391</v>
      </c>
      <c r="G4528">
        <v>18135000</v>
      </c>
      <c r="H4528">
        <v>17550000</v>
      </c>
      <c r="I4528">
        <v>16575000</v>
      </c>
      <c r="J4528">
        <v>15600000</v>
      </c>
      <c r="K4528">
        <v>17990000</v>
      </c>
    </row>
    <row r="4529" spans="1:11" x14ac:dyDescent="0.3">
      <c r="A4529" t="s">
        <v>13081</v>
      </c>
      <c r="D4529">
        <v>21900000</v>
      </c>
      <c r="E4529">
        <v>17600000</v>
      </c>
      <c r="F4529" t="s">
        <v>5391</v>
      </c>
      <c r="G4529">
        <v>20367000</v>
      </c>
      <c r="H4529">
        <v>19710000</v>
      </c>
      <c r="I4529">
        <v>18615000</v>
      </c>
      <c r="J4529">
        <v>17520000</v>
      </c>
      <c r="K4529">
        <v>20990000</v>
      </c>
    </row>
    <row r="4530" spans="1:11" x14ac:dyDescent="0.3">
      <c r="A4530" t="s">
        <v>13347</v>
      </c>
      <c r="D4530">
        <v>15200000</v>
      </c>
      <c r="E4530">
        <v>12800000</v>
      </c>
      <c r="F4530" t="s">
        <v>5391</v>
      </c>
      <c r="G4530">
        <v>14136000</v>
      </c>
      <c r="H4530">
        <v>13680000</v>
      </c>
      <c r="I4530">
        <v>12920000</v>
      </c>
      <c r="J4530">
        <v>12160000</v>
      </c>
      <c r="K4530">
        <v>14790000</v>
      </c>
    </row>
    <row r="4531" spans="1:11" x14ac:dyDescent="0.3">
      <c r="A4531" t="s">
        <v>13501</v>
      </c>
      <c r="D4531">
        <v>13600000</v>
      </c>
      <c r="E4531">
        <v>10000000</v>
      </c>
      <c r="F4531" t="s">
        <v>5390</v>
      </c>
      <c r="G4531">
        <v>14008000</v>
      </c>
      <c r="H4531">
        <v>13600000</v>
      </c>
      <c r="I4531">
        <v>13464000</v>
      </c>
      <c r="J4531">
        <v>12648000</v>
      </c>
      <c r="K4531">
        <v>11790000</v>
      </c>
    </row>
    <row r="4532" spans="1:11" x14ac:dyDescent="0.3">
      <c r="A4532" t="s">
        <v>13502</v>
      </c>
      <c r="D4532">
        <v>8600000</v>
      </c>
      <c r="E4532">
        <v>6900000</v>
      </c>
      <c r="F4532" t="s">
        <v>5390</v>
      </c>
      <c r="G4532">
        <v>8858000</v>
      </c>
      <c r="H4532">
        <v>8600000</v>
      </c>
      <c r="I4532">
        <v>8514000</v>
      </c>
      <c r="J4532">
        <v>7998000</v>
      </c>
      <c r="K4532">
        <v>8290000</v>
      </c>
    </row>
    <row r="4533" spans="1:11" x14ac:dyDescent="0.3">
      <c r="A4533" t="s">
        <v>13503</v>
      </c>
      <c r="D4533">
        <v>11700000</v>
      </c>
      <c r="E4533">
        <v>9900000</v>
      </c>
      <c r="F4533" t="s">
        <v>5390</v>
      </c>
      <c r="G4533">
        <v>12051000</v>
      </c>
      <c r="H4533">
        <v>11700000</v>
      </c>
      <c r="I4533">
        <v>11583000</v>
      </c>
      <c r="J4533">
        <v>10881000</v>
      </c>
      <c r="K4533">
        <v>11490000</v>
      </c>
    </row>
    <row r="4534" spans="1:11" x14ac:dyDescent="0.3">
      <c r="A4534" t="s">
        <v>13504</v>
      </c>
      <c r="D4534">
        <v>11000000</v>
      </c>
      <c r="E4534">
        <v>9000000</v>
      </c>
      <c r="F4534" t="s">
        <v>5390</v>
      </c>
      <c r="G4534">
        <v>11330000</v>
      </c>
      <c r="H4534">
        <v>11000000</v>
      </c>
      <c r="I4534">
        <v>10890000</v>
      </c>
      <c r="J4534">
        <v>10230000</v>
      </c>
      <c r="K4534">
        <v>10590000</v>
      </c>
    </row>
    <row r="4535" spans="1:11" x14ac:dyDescent="0.3">
      <c r="A4535" t="s">
        <v>13505</v>
      </c>
      <c r="D4535">
        <v>6400000</v>
      </c>
      <c r="E4535">
        <v>5200000</v>
      </c>
      <c r="F4535" t="s">
        <v>4033</v>
      </c>
      <c r="G4535">
        <v>6400000</v>
      </c>
      <c r="H4535">
        <v>6208000</v>
      </c>
      <c r="I4535">
        <v>6016000</v>
      </c>
      <c r="J4535">
        <v>5760000</v>
      </c>
      <c r="K4535">
        <v>6290000</v>
      </c>
    </row>
    <row r="4536" spans="1:11" x14ac:dyDescent="0.3">
      <c r="A4536" t="s">
        <v>6380</v>
      </c>
      <c r="D4536">
        <v>9700000</v>
      </c>
      <c r="E4536">
        <v>7400000</v>
      </c>
      <c r="F4536" t="s">
        <v>4033</v>
      </c>
      <c r="G4536">
        <v>9700000</v>
      </c>
      <c r="H4536">
        <v>9409000</v>
      </c>
      <c r="I4536">
        <v>9118000</v>
      </c>
      <c r="J4536">
        <v>8730000</v>
      </c>
      <c r="K4536">
        <v>8990000</v>
      </c>
    </row>
    <row r="4537" spans="1:11" x14ac:dyDescent="0.3">
      <c r="A4537" t="s">
        <v>13440</v>
      </c>
      <c r="D4537">
        <v>20000000</v>
      </c>
      <c r="E4537">
        <v>17000000</v>
      </c>
      <c r="F4537" t="s">
        <v>4033</v>
      </c>
      <c r="G4537">
        <v>20000000</v>
      </c>
      <c r="H4537">
        <v>19400000</v>
      </c>
      <c r="I4537">
        <v>18800000</v>
      </c>
      <c r="J4537">
        <v>18000000</v>
      </c>
      <c r="K4537">
        <v>19590000</v>
      </c>
    </row>
    <row r="4538" spans="1:11" x14ac:dyDescent="0.3">
      <c r="A4538" t="s">
        <v>12340</v>
      </c>
      <c r="D4538">
        <v>12700000</v>
      </c>
      <c r="E4538">
        <v>11000000</v>
      </c>
      <c r="F4538" t="s">
        <v>4033</v>
      </c>
      <c r="G4538">
        <v>12700000</v>
      </c>
      <c r="H4538">
        <v>12319000</v>
      </c>
      <c r="I4538">
        <v>11938000</v>
      </c>
      <c r="J4538">
        <v>11430000</v>
      </c>
      <c r="K4538">
        <v>12790000</v>
      </c>
    </row>
    <row r="4539" spans="1:11" x14ac:dyDescent="0.3">
      <c r="A4539" t="s">
        <v>13500</v>
      </c>
      <c r="D4539">
        <v>19500000</v>
      </c>
      <c r="E4539">
        <v>15500000</v>
      </c>
      <c r="F4539" t="s">
        <v>4033</v>
      </c>
      <c r="G4539">
        <v>19500000</v>
      </c>
      <c r="H4539">
        <v>18915000</v>
      </c>
      <c r="I4539">
        <v>18330000</v>
      </c>
      <c r="J4539">
        <v>17550000</v>
      </c>
      <c r="K4539">
        <v>17990000</v>
      </c>
    </row>
    <row r="4540" spans="1:11" x14ac:dyDescent="0.3">
      <c r="A4540" t="s">
        <v>13446</v>
      </c>
      <c r="D4540">
        <v>21900000</v>
      </c>
      <c r="E4540">
        <v>18000000</v>
      </c>
      <c r="F4540" t="s">
        <v>4033</v>
      </c>
      <c r="G4540">
        <v>21900000</v>
      </c>
      <c r="H4540">
        <v>21243000</v>
      </c>
      <c r="I4540">
        <v>20586000</v>
      </c>
      <c r="J4540">
        <v>19710000</v>
      </c>
      <c r="K4540">
        <v>20690000</v>
      </c>
    </row>
    <row r="4541" spans="1:11" x14ac:dyDescent="0.3">
      <c r="A4541" t="s">
        <v>13260</v>
      </c>
      <c r="D4541">
        <v>14300000</v>
      </c>
      <c r="E4541">
        <v>12000000</v>
      </c>
      <c r="F4541" t="s">
        <v>4033</v>
      </c>
      <c r="G4541">
        <v>14300000</v>
      </c>
      <c r="H4541">
        <v>13871000</v>
      </c>
      <c r="I4541">
        <v>13442000</v>
      </c>
      <c r="J4541">
        <v>12870000</v>
      </c>
      <c r="K4541">
        <v>13990000</v>
      </c>
    </row>
    <row r="4542" spans="1:11" x14ac:dyDescent="0.3">
      <c r="A4542" t="s">
        <v>5253</v>
      </c>
      <c r="B4542" t="s">
        <v>4183</v>
      </c>
      <c r="C4542" t="s">
        <v>5167</v>
      </c>
      <c r="D4542">
        <v>18800000</v>
      </c>
      <c r="E4542">
        <v>16000000</v>
      </c>
      <c r="F4542" t="s">
        <v>4033</v>
      </c>
      <c r="G4542" s="13">
        <f>IFERROR(IF($F4542="ALTA",$D4542*1.03,
IF($F4542="MEDIA",$D4542*1,
IF($F4542="BAJA",$D4542*0.92,
IF($F4542="LIQUIDAR",_xlfn.XLOOKUP(A4542,Rotación!$A:$A,Rotación!$O:$O,0,0,-1),"")))),"")</f>
        <v>18800000</v>
      </c>
      <c r="H4542" s="13">
        <f>IFERROR(IF($F4542="ALTA",$D4542*1,
IF($F4542="MEDIA",$D4542*0.97,
IF($F4542="BAJA",$D4542*0.9,
IF($F4542="LIQUIDAR",_xlfn.XLOOKUP(A4542,Rotación!$A:$A,Rotación!$O:$O,0,0,-1),"")))),"")</f>
        <v>18236000</v>
      </c>
      <c r="I4542" s="13">
        <f>IFERROR(IF($F4542="ALTA",$D4542*0.97,
IF($F4542="MEDIA",$D4542*0.94,
IF($F4542="BAJA",$D4542*0.87,
IF($F4542="LIQUIDAR",_xlfn.XLOOKUP(A4542,Rotación!$A:$A,Rotación!$O:$O,0,0,-1),"")))),"")</f>
        <v>17672000</v>
      </c>
      <c r="J4542" s="13">
        <f>IFERROR(IF($F4542="ALTA",$D4542*0.94,
IF($F4542="MEDIA",$D4542*0.9,
IF($F4542="BAJA",$D4542*0.85,
IF($F4542="LIQUIDAR",_xlfn.XLOOKUP(A4542,Rotación!$A:$A,Rotación!$O:$O,0,0,-1),"")))),"")</f>
        <v>16920000</v>
      </c>
      <c r="K4542">
        <v>18790000</v>
      </c>
    </row>
    <row r="4543" spans="1:11" x14ac:dyDescent="0.3">
      <c r="A4543" t="s">
        <v>413</v>
      </c>
      <c r="B4543" t="s">
        <v>191</v>
      </c>
      <c r="C4543" t="s">
        <v>4684</v>
      </c>
      <c r="D4543">
        <v>20200000</v>
      </c>
      <c r="E4543">
        <v>15500000</v>
      </c>
      <c r="F4543" t="s">
        <v>4033</v>
      </c>
      <c r="G4543" s="13">
        <f>IFERROR(IF($F4543="ALTA",$D4543*1.03,
IF($F4543="MEDIA",$D4543*1,
IF($F4543="BAJA",$D4543*0.92,
IF($F4543="LIQUIDAR",_xlfn.XLOOKUP(A4543,Rotación!$A:$A,Rotación!$O:$O,0,0,-1),"")))),"")</f>
        <v>20200000</v>
      </c>
      <c r="H4543" s="13">
        <f>IFERROR(IF($F4543="ALTA",$D4543*1,
IF($F4543="MEDIA",$D4543*0.97,
IF($F4543="BAJA",$D4543*0.9,
IF($F4543="LIQUIDAR",_xlfn.XLOOKUP(A4543,Rotación!$A:$A,Rotación!$O:$O,0,0,-1),"")))),"")</f>
        <v>19594000</v>
      </c>
      <c r="I4543" s="13">
        <f>IFERROR(IF($F4543="ALTA",$D4543*0.97,
IF($F4543="MEDIA",$D4543*0.94,
IF($F4543="BAJA",$D4543*0.87,
IF($F4543="LIQUIDAR",_xlfn.XLOOKUP(A4543,Rotación!$A:$A,Rotación!$O:$O,0,0,-1),"")))),"")</f>
        <v>18988000</v>
      </c>
      <c r="J4543" s="13">
        <f>IFERROR(IF($F4543="ALTA",$D4543*0.94,
IF($F4543="MEDIA",$D4543*0.9,
IF($F4543="BAJA",$D4543*0.85,
IF($F4543="LIQUIDAR",_xlfn.XLOOKUP(A4543,Rotación!$A:$A,Rotación!$O:$O,0,0,-1),"")))),"")</f>
        <v>18180000</v>
      </c>
      <c r="K4543">
        <v>18990000</v>
      </c>
    </row>
    <row r="4544" spans="1:11" x14ac:dyDescent="0.3">
      <c r="A4544" t="s">
        <v>5254</v>
      </c>
      <c r="B4544" t="s">
        <v>36</v>
      </c>
      <c r="C4544" t="s">
        <v>5737</v>
      </c>
      <c r="D4544">
        <v>9100000</v>
      </c>
      <c r="E4544">
        <v>8000000</v>
      </c>
      <c r="F4544" t="s">
        <v>5390</v>
      </c>
      <c r="G4544" s="13">
        <f>IFERROR(IF($F4544="ALTA",$D4544*1.03,
IF($F4544="MEDIA",$D4544*1,
IF($F4544="BAJA",$D4544*0.92,
IF($F4544="LIQUIDAR",_xlfn.XLOOKUP(A4544,Rotación!$A:$A,Rotación!$O:$O,0,0,-1),"")))),"")</f>
        <v>9373000</v>
      </c>
      <c r="H4544" s="13">
        <f>IFERROR(IF($F4544="ALTA",$D4544*1,
IF($F4544="MEDIA",$D4544*0.97,
IF($F4544="BAJA",$D4544*0.9,
IF($F4544="LIQUIDAR",_xlfn.XLOOKUP(A4544,Rotación!$A:$A,Rotación!$O:$O,0,0,-1),"")))),"")</f>
        <v>9100000</v>
      </c>
      <c r="I4544" s="13">
        <f>IFERROR(IF($F4544="ALTA",$D4544*0.97,
IF($F4544="MEDIA",$D4544*0.94,
IF($F4544="BAJA",$D4544*0.87,
IF($F4544="LIQUIDAR",_xlfn.XLOOKUP(A4544,Rotación!$A:$A,Rotación!$O:$O,0,0,-1),"")))),"")</f>
        <v>8827000</v>
      </c>
      <c r="J4544" s="13">
        <f>IFERROR(IF($F4544="ALTA",$D4544*0.94,
IF($F4544="MEDIA",$D4544*0.9,
IF($F4544="BAJA",$D4544*0.85,
IF($F4544="LIQUIDAR",_xlfn.XLOOKUP(A4544,Rotación!$A:$A,Rotación!$O:$O,0,0,-1),"")))),"")</f>
        <v>8554000</v>
      </c>
      <c r="K4544">
        <v>9390000</v>
      </c>
    </row>
    <row r="4545" spans="1:11" x14ac:dyDescent="0.3">
      <c r="A4545" t="s">
        <v>5255</v>
      </c>
      <c r="B4545" t="s">
        <v>24</v>
      </c>
      <c r="C4545" t="s">
        <v>4189</v>
      </c>
      <c r="D4545">
        <v>12400000</v>
      </c>
      <c r="E4545">
        <v>10000000</v>
      </c>
      <c r="F4545" t="s">
        <v>4033</v>
      </c>
      <c r="G4545" s="13">
        <f>IFERROR(IF($F4545="ALTA",$D4545*1.03,
IF($F4545="MEDIA",$D4545*1,
IF($F4545="BAJA",$D4545*0.92,
IF($F4545="LIQUIDAR",_xlfn.XLOOKUP(A4545,Rotación!$A:$A,Rotación!$O:$O,0,0,-1),"")))),"")</f>
        <v>12400000</v>
      </c>
      <c r="H4545" s="13">
        <f>IFERROR(IF($F4545="ALTA",$D4545*1,
IF($F4545="MEDIA",$D4545*0.97,
IF($F4545="BAJA",$D4545*0.9,
IF($F4545="LIQUIDAR",_xlfn.XLOOKUP(A4545,Rotación!$A:$A,Rotación!$O:$O,0,0,-1),"")))),"")</f>
        <v>12028000</v>
      </c>
      <c r="I4545" s="13">
        <f>IFERROR(IF($F4545="ALTA",$D4545*0.97,
IF($F4545="MEDIA",$D4545*0.94,
IF($F4545="BAJA",$D4545*0.87,
IF($F4545="LIQUIDAR",_xlfn.XLOOKUP(A4545,Rotación!$A:$A,Rotación!$O:$O,0,0,-1),"")))),"")</f>
        <v>11656000</v>
      </c>
      <c r="J4545" s="13">
        <f>IFERROR(IF($F4545="ALTA",$D4545*0.94,
IF($F4545="MEDIA",$D4545*0.9,
IF($F4545="BAJA",$D4545*0.85,
IF($F4545="LIQUIDAR",_xlfn.XLOOKUP(A4545,Rotación!$A:$A,Rotación!$O:$O,0,0,-1),"")))),"")</f>
        <v>11160000</v>
      </c>
      <c r="K4545">
        <v>12390000</v>
      </c>
    </row>
    <row r="4546" spans="1:11" x14ac:dyDescent="0.3">
      <c r="A4546" t="s">
        <v>5256</v>
      </c>
      <c r="B4546" t="s">
        <v>166</v>
      </c>
      <c r="C4546" t="s">
        <v>4514</v>
      </c>
      <c r="D4546">
        <v>21900000</v>
      </c>
      <c r="E4546">
        <v>18000000</v>
      </c>
      <c r="F4546" t="s">
        <v>4033</v>
      </c>
      <c r="G4546" s="13">
        <f>IFERROR(IF($F4546="ALTA",$D4546*1.03,
IF($F4546="MEDIA",$D4546*1,
IF($F4546="BAJA",$D4546*0.92,
IF($F4546="LIQUIDAR",_xlfn.XLOOKUP(A4546,Rotación!$A:$A,Rotación!$O:$O,0,0,-1),"")))),"")</f>
        <v>21900000</v>
      </c>
      <c r="H4546" s="13">
        <f>IFERROR(IF($F4546="ALTA",$D4546*1,
IF($F4546="MEDIA",$D4546*0.97,
IF($F4546="BAJA",$D4546*0.9,
IF($F4546="LIQUIDAR",_xlfn.XLOOKUP(A4546,Rotación!$A:$A,Rotación!$O:$O,0,0,-1),"")))),"")</f>
        <v>21243000</v>
      </c>
      <c r="I4546" s="13">
        <f>IFERROR(IF($F4546="ALTA",$D4546*0.97,
IF($F4546="MEDIA",$D4546*0.94,
IF($F4546="BAJA",$D4546*0.87,
IF($F4546="LIQUIDAR",_xlfn.XLOOKUP(A4546,Rotación!$A:$A,Rotación!$O:$O,0,0,-1),"")))),"")</f>
        <v>20586000</v>
      </c>
      <c r="J4546" s="13">
        <f>IFERROR(IF($F4546="ALTA",$D4546*0.94,
IF($F4546="MEDIA",$D4546*0.9,
IF($F4546="BAJA",$D4546*0.85,
IF($F4546="LIQUIDAR",_xlfn.XLOOKUP(A4546,Rotación!$A:$A,Rotación!$O:$O,0,0,-1),"")))),"")</f>
        <v>19710000</v>
      </c>
      <c r="K4546">
        <v>21890000</v>
      </c>
    </row>
    <row r="4547" spans="1:11" x14ac:dyDescent="0.3">
      <c r="A4547" t="s">
        <v>5257</v>
      </c>
      <c r="B4547" t="s">
        <v>62</v>
      </c>
      <c r="C4547" t="s">
        <v>4445</v>
      </c>
      <c r="D4547">
        <v>13400000</v>
      </c>
      <c r="E4547">
        <v>10200000</v>
      </c>
      <c r="F4547" t="s">
        <v>5391</v>
      </c>
      <c r="G4547" s="13">
        <f>IFERROR(IF($F4547="ALTA",$D4547*1.03,
IF($F4547="MEDIA",$D4547*1,
IF($F4547="BAJA",$D4547*0.92,
IF($F4547="LIQUIDAR",_xlfn.XLOOKUP(A4547,Rotación!$A:$A,Rotación!$O:$O,0,0,-1),"")))),"")</f>
        <v>12328000</v>
      </c>
      <c r="H4547" s="13">
        <f>IFERROR(IF($F4547="ALTA",$D4547*1,
IF($F4547="MEDIA",$D4547*0.97,
IF($F4547="BAJA",$D4547*0.9,
IF($F4547="LIQUIDAR",_xlfn.XLOOKUP(A4547,Rotación!$A:$A,Rotación!$O:$O,0,0,-1),"")))),"")</f>
        <v>12060000</v>
      </c>
      <c r="I4547" s="13">
        <f>IFERROR(IF($F4547="ALTA",$D4547*0.97,
IF($F4547="MEDIA",$D4547*0.94,
IF($F4547="BAJA",$D4547*0.87,
IF($F4547="LIQUIDAR",_xlfn.XLOOKUP(A4547,Rotación!$A:$A,Rotación!$O:$O,0,0,-1),"")))),"")</f>
        <v>11658000</v>
      </c>
      <c r="J4547" s="13">
        <f>IFERROR(IF($F4547="ALTA",$D4547*0.94,
IF($F4547="MEDIA",$D4547*0.9,
IF($F4547="BAJA",$D4547*0.85,
IF($F4547="LIQUIDAR",_xlfn.XLOOKUP(A4547,Rotación!$A:$A,Rotación!$O:$O,0,0,-1),"")))),"")</f>
        <v>11390000</v>
      </c>
      <c r="K4547">
        <v>13390000</v>
      </c>
    </row>
    <row r="4548" spans="1:11" x14ac:dyDescent="0.3">
      <c r="A4548" t="s">
        <v>5258</v>
      </c>
      <c r="B4548" t="s">
        <v>62</v>
      </c>
      <c r="C4548" t="s">
        <v>4231</v>
      </c>
      <c r="D4548">
        <v>12400000</v>
      </c>
      <c r="E4548">
        <v>9800000</v>
      </c>
      <c r="F4548" t="s">
        <v>5391</v>
      </c>
      <c r="G4548" s="13">
        <f>IFERROR(IF($F4548="ALTA",$D4548*1.03,
IF($F4548="MEDIA",$D4548*1,
IF($F4548="BAJA",$D4548*0.92,
IF($F4548="LIQUIDAR",_xlfn.XLOOKUP(A4548,Rotación!$A:$A,Rotación!$O:$O,0,0,-1),"")))),"")</f>
        <v>11408000</v>
      </c>
      <c r="H4548" s="13">
        <f>IFERROR(IF($F4548="ALTA",$D4548*1,
IF($F4548="MEDIA",$D4548*0.97,
IF($F4548="BAJA",$D4548*0.9,
IF($F4548="LIQUIDAR",_xlfn.XLOOKUP(A4548,Rotación!$A:$A,Rotación!$O:$O,0,0,-1),"")))),"")</f>
        <v>11160000</v>
      </c>
      <c r="I4548" s="13">
        <f>IFERROR(IF($F4548="ALTA",$D4548*0.97,
IF($F4548="MEDIA",$D4548*0.94,
IF($F4548="BAJA",$D4548*0.87,
IF($F4548="LIQUIDAR",_xlfn.XLOOKUP(A4548,Rotación!$A:$A,Rotación!$O:$O,0,0,-1),"")))),"")</f>
        <v>10788000</v>
      </c>
      <c r="J4548" s="13">
        <f>IFERROR(IF($F4548="ALTA",$D4548*0.94,
IF($F4548="MEDIA",$D4548*0.9,
IF($F4548="BAJA",$D4548*0.85,
IF($F4548="LIQUIDAR",_xlfn.XLOOKUP(A4548,Rotación!$A:$A,Rotación!$O:$O,0,0,-1),"")))),"")</f>
        <v>10540000</v>
      </c>
      <c r="K4548">
        <v>11490000</v>
      </c>
    </row>
    <row r="4549" spans="1:11" x14ac:dyDescent="0.3">
      <c r="A4549" t="s">
        <v>5258</v>
      </c>
      <c r="B4549" t="s">
        <v>62</v>
      </c>
      <c r="C4549" t="s">
        <v>4231</v>
      </c>
      <c r="D4549">
        <v>11800000</v>
      </c>
      <c r="E4549">
        <v>9800000</v>
      </c>
      <c r="F4549" t="s">
        <v>4033</v>
      </c>
      <c r="G4549" s="13">
        <f>IFERROR(IF($F4549="ALTA",$D4549*1.03,
IF($F4549="MEDIA",$D4549*1,
IF($F4549="BAJA",$D4549*0.92,
IF($F4549="LIQUIDAR",_xlfn.XLOOKUP(A4549,Rotación!$A:$A,Rotación!$O:$O,0,0,-1),"")))),"")</f>
        <v>11800000</v>
      </c>
      <c r="H4549" s="13">
        <f>IFERROR(IF($F4549="ALTA",$D4549*1,
IF($F4549="MEDIA",$D4549*0.97,
IF($F4549="BAJA",$D4549*0.9,
IF($F4549="LIQUIDAR",_xlfn.XLOOKUP(A4549,Rotación!$A:$A,Rotación!$O:$O,0,0,-1),"")))),"")</f>
        <v>11446000</v>
      </c>
      <c r="I4549" s="13">
        <f>IFERROR(IF($F4549="ALTA",$D4549*0.97,
IF($F4549="MEDIA",$D4549*0.94,
IF($F4549="BAJA",$D4549*0.87,
IF($F4549="LIQUIDAR",_xlfn.XLOOKUP(A4549,Rotación!$A:$A,Rotación!$O:$O,0,0,-1),"")))),"")</f>
        <v>11092000</v>
      </c>
      <c r="J4549" s="13">
        <f>IFERROR(IF($F4549="ALTA",$D4549*0.94,
IF($F4549="MEDIA",$D4549*0.9,
IF($F4549="BAJA",$D4549*0.85,
IF($F4549="LIQUIDAR",_xlfn.XLOOKUP(A4549,Rotación!$A:$A,Rotación!$O:$O,0,0,-1),"")))),"")</f>
        <v>10620000</v>
      </c>
      <c r="K4549">
        <v>11790000</v>
      </c>
    </row>
    <row r="4550" spans="1:11" x14ac:dyDescent="0.3">
      <c r="A4550" t="s">
        <v>5259</v>
      </c>
      <c r="B4550" t="s">
        <v>4097</v>
      </c>
      <c r="C4550" t="s">
        <v>5744</v>
      </c>
      <c r="D4550">
        <v>8550000</v>
      </c>
      <c r="E4550">
        <v>7100000</v>
      </c>
      <c r="F4550" t="s">
        <v>4033</v>
      </c>
      <c r="G4550" s="13">
        <f>IFERROR(IF($F4550="ALTA",$D4550*1.03,
IF($F4550="MEDIA",$D4550*1,
IF($F4550="BAJA",$D4550*0.92,
IF($F4550="LIQUIDAR",_xlfn.XLOOKUP(A4550,Rotación!$A:$A,Rotación!$O:$O,0,0,-1),"")))),"")</f>
        <v>8550000</v>
      </c>
      <c r="H4550" s="13">
        <f>IFERROR(IF($F4550="ALTA",$D4550*1,
IF($F4550="MEDIA",$D4550*0.97,
IF($F4550="BAJA",$D4550*0.9,
IF($F4550="LIQUIDAR",_xlfn.XLOOKUP(A4550,Rotación!$A:$A,Rotación!$O:$O,0,0,-1),"")))),"")</f>
        <v>8293500</v>
      </c>
      <c r="I4550" s="13">
        <f>IFERROR(IF($F4550="ALTA",$D4550*0.97,
IF($F4550="MEDIA",$D4550*0.94,
IF($F4550="BAJA",$D4550*0.87,
IF($F4550="LIQUIDAR",_xlfn.XLOOKUP(A4550,Rotación!$A:$A,Rotación!$O:$O,0,0,-1),"")))),"")</f>
        <v>8037000</v>
      </c>
      <c r="J4550" s="13">
        <f>IFERROR(IF($F4550="ALTA",$D4550*0.94,
IF($F4550="MEDIA",$D4550*0.9,
IF($F4550="BAJA",$D4550*0.85,
IF($F4550="LIQUIDAR",_xlfn.XLOOKUP(A4550,Rotación!$A:$A,Rotación!$O:$O,0,0,-1),"")))),"")</f>
        <v>7695000</v>
      </c>
      <c r="K4550">
        <v>8490000</v>
      </c>
    </row>
    <row r="4551" spans="1:11" x14ac:dyDescent="0.3">
      <c r="A4551" t="s">
        <v>412</v>
      </c>
      <c r="B4551" t="s">
        <v>4183</v>
      </c>
      <c r="C4551" t="s">
        <v>4227</v>
      </c>
      <c r="D4551">
        <v>14100000</v>
      </c>
      <c r="E4551">
        <v>12100000</v>
      </c>
      <c r="F4551" t="s">
        <v>5391</v>
      </c>
      <c r="G4551" s="13">
        <f>IFERROR(IF($F4551="ALTA",$D4551*1.03,
IF($F4551="MEDIA",$D4551*1,
IF($F4551="BAJA",$D4551*0.92,
IF($F4551="LIQUIDAR",_xlfn.XLOOKUP(A4551,Rotación!$A:$A,Rotación!$O:$O,0,0,-1),"")))),"")</f>
        <v>12972000</v>
      </c>
      <c r="H4551" s="13">
        <f>IFERROR(IF($F4551="ALTA",$D4551*1,
IF($F4551="MEDIA",$D4551*0.97,
IF($F4551="BAJA",$D4551*0.9,
IF($F4551="LIQUIDAR",_xlfn.XLOOKUP(A4551,Rotación!$A:$A,Rotación!$O:$O,0,0,-1),"")))),"")</f>
        <v>12690000</v>
      </c>
      <c r="I4551" s="13">
        <f>IFERROR(IF($F4551="ALTA",$D4551*0.97,
IF($F4551="MEDIA",$D4551*0.94,
IF($F4551="BAJA",$D4551*0.87,
IF($F4551="LIQUIDAR",_xlfn.XLOOKUP(A4551,Rotación!$A:$A,Rotación!$O:$O,0,0,-1),"")))),"")</f>
        <v>12267000</v>
      </c>
      <c r="J4551" s="13">
        <f>IFERROR(IF($F4551="ALTA",$D4551*0.94,
IF($F4551="MEDIA",$D4551*0.9,
IF($F4551="BAJA",$D4551*0.85,
IF($F4551="LIQUIDAR",_xlfn.XLOOKUP(A4551,Rotación!$A:$A,Rotación!$O:$O,0,0,-1),"")))),"")</f>
        <v>11985000</v>
      </c>
      <c r="K4551">
        <v>14190000</v>
      </c>
    </row>
    <row r="4552" spans="1:11" x14ac:dyDescent="0.3">
      <c r="A4552" t="s">
        <v>411</v>
      </c>
      <c r="B4552" t="s">
        <v>166</v>
      </c>
      <c r="C4552" t="s">
        <v>4695</v>
      </c>
      <c r="D4552">
        <v>10800000</v>
      </c>
      <c r="E4552">
        <v>7300000</v>
      </c>
      <c r="F4552" t="s">
        <v>4033</v>
      </c>
      <c r="G4552" s="13">
        <f>IFERROR(IF($F4552="ALTA",$D4552*1.03,
IF($F4552="MEDIA",$D4552*1,
IF($F4552="BAJA",$D4552*0.92,
IF($F4552="LIQUIDAR",_xlfn.XLOOKUP(A4552,Rotación!$A:$A,Rotación!$O:$O,0,0,-1),"")))),"")</f>
        <v>10800000</v>
      </c>
      <c r="H4552" s="13">
        <f>IFERROR(IF($F4552="ALTA",$D4552*1,
IF($F4552="MEDIA",$D4552*0.97,
IF($F4552="BAJA",$D4552*0.9,
IF($F4552="LIQUIDAR",_xlfn.XLOOKUP(A4552,Rotación!$A:$A,Rotación!$O:$O,0,0,-1),"")))),"")</f>
        <v>10476000</v>
      </c>
      <c r="I4552" s="13">
        <f>IFERROR(IF($F4552="ALTA",$D4552*0.97,
IF($F4552="MEDIA",$D4552*0.94,
IF($F4552="BAJA",$D4552*0.87,
IF($F4552="LIQUIDAR",_xlfn.XLOOKUP(A4552,Rotación!$A:$A,Rotación!$O:$O,0,0,-1),"")))),"")</f>
        <v>10152000</v>
      </c>
      <c r="J4552" s="13">
        <f>IFERROR(IF($F4552="ALTA",$D4552*0.94,
IF($F4552="MEDIA",$D4552*0.9,
IF($F4552="BAJA",$D4552*0.85,
IF($F4552="LIQUIDAR",_xlfn.XLOOKUP(A4552,Rotación!$A:$A,Rotación!$O:$O,0,0,-1),"")))),"")</f>
        <v>9720000</v>
      </c>
      <c r="K4552">
        <v>9290000</v>
      </c>
    </row>
    <row r="4553" spans="1:11" x14ac:dyDescent="0.3">
      <c r="A4553" t="s">
        <v>5260</v>
      </c>
      <c r="B4553" t="s">
        <v>4097</v>
      </c>
      <c r="C4553" t="s">
        <v>5752</v>
      </c>
      <c r="D4553">
        <v>8800000</v>
      </c>
      <c r="E4553">
        <v>7900000</v>
      </c>
      <c r="F4553" t="s">
        <v>4033</v>
      </c>
      <c r="G4553" s="13">
        <f>IFERROR(IF($F4553="ALTA",$D4553*1.03,
IF($F4553="MEDIA",$D4553*1,
IF($F4553="BAJA",$D4553*0.92,
IF($F4553="LIQUIDAR",_xlfn.XLOOKUP(A4553,Rotación!$A:$A,Rotación!$O:$O,0,0,-1),"")))),"")</f>
        <v>8800000</v>
      </c>
      <c r="H4553" s="13">
        <f>IFERROR(IF($F4553="ALTA",$D4553*1,
IF($F4553="MEDIA",$D4553*0.97,
IF($F4553="BAJA",$D4553*0.9,
IF($F4553="LIQUIDAR",_xlfn.XLOOKUP(A4553,Rotación!$A:$A,Rotación!$O:$O,0,0,-1),"")))),"")</f>
        <v>8536000</v>
      </c>
      <c r="I4553" s="13">
        <f>IFERROR(IF($F4553="ALTA",$D4553*0.97,
IF($F4553="MEDIA",$D4553*0.94,
IF($F4553="BAJA",$D4553*0.87,
IF($F4553="LIQUIDAR",_xlfn.XLOOKUP(A4553,Rotación!$A:$A,Rotación!$O:$O,0,0,-1),"")))),"")</f>
        <v>8271999.9999999991</v>
      </c>
      <c r="J4553" s="13">
        <f>IFERROR(IF($F4553="ALTA",$D4553*0.94,
IF($F4553="MEDIA",$D4553*0.9,
IF($F4553="BAJA",$D4553*0.85,
IF($F4553="LIQUIDAR",_xlfn.XLOOKUP(A4553,Rotación!$A:$A,Rotación!$O:$O,0,0,-1),"")))),"")</f>
        <v>7920000</v>
      </c>
      <c r="K4553">
        <v>9390000</v>
      </c>
    </row>
    <row r="4554" spans="1:11" x14ac:dyDescent="0.3">
      <c r="A4554" t="s">
        <v>5261</v>
      </c>
      <c r="B4554" t="s">
        <v>313</v>
      </c>
      <c r="C4554" t="s">
        <v>313</v>
      </c>
      <c r="D4554">
        <v>15390000</v>
      </c>
      <c r="E4554">
        <v>13500000</v>
      </c>
      <c r="F4554" t="s">
        <v>4033</v>
      </c>
      <c r="G4554" s="13">
        <f>IFERROR(IF($F4554="ALTA",$D4554*1.03,
IF($F4554="MEDIA",$D4554*1,
IF($F4554="BAJA",$D4554*0.92,
IF($F4554="LIQUIDAR",_xlfn.XLOOKUP(A4554,Rotación!$A:$A,Rotación!$O:$O,0,0,-1),"")))),"")</f>
        <v>15390000</v>
      </c>
      <c r="H4554" s="13">
        <f>IFERROR(IF($F4554="ALTA",$D4554*1,
IF($F4554="MEDIA",$D4554*0.97,
IF($F4554="BAJA",$D4554*0.9,
IF($F4554="LIQUIDAR",_xlfn.XLOOKUP(A4554,Rotación!$A:$A,Rotación!$O:$O,0,0,-1),"")))),"")</f>
        <v>14928300</v>
      </c>
      <c r="I4554" s="13">
        <f>IFERROR(IF($F4554="ALTA",$D4554*0.97,
IF($F4554="MEDIA",$D4554*0.94,
IF($F4554="BAJA",$D4554*0.87,
IF($F4554="LIQUIDAR",_xlfn.XLOOKUP(A4554,Rotación!$A:$A,Rotación!$O:$O,0,0,-1),"")))),"")</f>
        <v>14466600</v>
      </c>
      <c r="J4554" s="13">
        <f>IFERROR(IF($F4554="ALTA",$D4554*0.94,
IF($F4554="MEDIA",$D4554*0.9,
IF($F4554="BAJA",$D4554*0.85,
IF($F4554="LIQUIDAR",_xlfn.XLOOKUP(A4554,Rotación!$A:$A,Rotación!$O:$O,0,0,-1),"")))),"")</f>
        <v>13851000</v>
      </c>
      <c r="K4554">
        <v>15390000</v>
      </c>
    </row>
    <row r="4555" spans="1:11" x14ac:dyDescent="0.3">
      <c r="A4555" t="s">
        <v>5262</v>
      </c>
      <c r="B4555" t="s">
        <v>24</v>
      </c>
      <c r="C4555" t="s">
        <v>5721</v>
      </c>
      <c r="D4555">
        <v>45800000</v>
      </c>
      <c r="E4555">
        <v>40000000</v>
      </c>
      <c r="F4555" t="s">
        <v>4033</v>
      </c>
      <c r="G4555" s="13">
        <f>IFERROR(IF($F4555="ALTA",$D4555*1.03,
IF($F4555="MEDIA",$D4555*1,
IF($F4555="BAJA",$D4555*0.92,
IF($F4555="LIQUIDAR",_xlfn.XLOOKUP(A4555,Rotación!$A:$A,Rotación!$O:$O,0,0,-1),"")))),"")</f>
        <v>45800000</v>
      </c>
      <c r="H4555" s="13">
        <f>IFERROR(IF($F4555="ALTA",$D4555*1,
IF($F4555="MEDIA",$D4555*0.97,
IF($F4555="BAJA",$D4555*0.9,
IF($F4555="LIQUIDAR",_xlfn.XLOOKUP(A4555,Rotación!$A:$A,Rotación!$O:$O,0,0,-1),"")))),"")</f>
        <v>44426000</v>
      </c>
      <c r="I4555" s="13">
        <f>IFERROR(IF($F4555="ALTA",$D4555*0.97,
IF($F4555="MEDIA",$D4555*0.94,
IF($F4555="BAJA",$D4555*0.87,
IF($F4555="LIQUIDAR",_xlfn.XLOOKUP(A4555,Rotación!$A:$A,Rotación!$O:$O,0,0,-1),"")))),"")</f>
        <v>43052000</v>
      </c>
      <c r="J4555" s="13">
        <f>IFERROR(IF($F4555="ALTA",$D4555*0.94,
IF($F4555="MEDIA",$D4555*0.9,
IF($F4555="BAJA",$D4555*0.85,
IF($F4555="LIQUIDAR",_xlfn.XLOOKUP(A4555,Rotación!$A:$A,Rotación!$O:$O,0,0,-1),"")))),"")</f>
        <v>41220000</v>
      </c>
      <c r="K4555">
        <v>45990000</v>
      </c>
    </row>
    <row r="4556" spans="1:11" x14ac:dyDescent="0.3">
      <c r="A4556" t="s">
        <v>245</v>
      </c>
      <c r="B4556" t="s">
        <v>62</v>
      </c>
      <c r="C4556">
        <v>3008</v>
      </c>
      <c r="D4556">
        <v>11870000</v>
      </c>
      <c r="E4556">
        <v>8900000</v>
      </c>
      <c r="F4556" t="s">
        <v>4033</v>
      </c>
      <c r="G4556" s="13">
        <f>IFERROR(IF($F4556="ALTA",$D4556*1.03,
IF($F4556="MEDIA",$D4556*1,
IF($F4556="BAJA",$D4556*0.92,
IF($F4556="LIQUIDAR",_xlfn.XLOOKUP(A4556,Rotación!$A:$A,Rotación!$O:$O,0,0,-1),"")))),"")</f>
        <v>11870000</v>
      </c>
      <c r="H4556" s="13">
        <f>IFERROR(IF($F4556="ALTA",$D4556*1,
IF($F4556="MEDIA",$D4556*0.97,
IF($F4556="BAJA",$D4556*0.9,
IF($F4556="LIQUIDAR",_xlfn.XLOOKUP(A4556,Rotación!$A:$A,Rotación!$O:$O,0,0,-1),"")))),"")</f>
        <v>11513900</v>
      </c>
      <c r="I4556" s="13">
        <f>IFERROR(IF($F4556="ALTA",$D4556*0.97,
IF($F4556="MEDIA",$D4556*0.94,
IF($F4556="BAJA",$D4556*0.87,
IF($F4556="LIQUIDAR",_xlfn.XLOOKUP(A4556,Rotación!$A:$A,Rotación!$O:$O,0,0,-1),"")))),"")</f>
        <v>11157800</v>
      </c>
      <c r="J4556" s="13">
        <f>IFERROR(IF($F4556="ALTA",$D4556*0.94,
IF($F4556="MEDIA",$D4556*0.9,
IF($F4556="BAJA",$D4556*0.85,
IF($F4556="LIQUIDAR",_xlfn.XLOOKUP(A4556,Rotación!$A:$A,Rotación!$O:$O,0,0,-1),"")))),"")</f>
        <v>10683000</v>
      </c>
      <c r="K4556">
        <v>10490000</v>
      </c>
    </row>
    <row r="4557" spans="1:11" x14ac:dyDescent="0.3">
      <c r="A4557" t="s">
        <v>403</v>
      </c>
      <c r="B4557" t="s">
        <v>4183</v>
      </c>
      <c r="C4557" t="s">
        <v>4184</v>
      </c>
      <c r="D4557">
        <v>7690000</v>
      </c>
      <c r="E4557">
        <v>6100000</v>
      </c>
      <c r="F4557" t="s">
        <v>5390</v>
      </c>
      <c r="G4557" s="13">
        <f>IFERROR(IF($F4557="ALTA",$D4557*1.03,
IF($F4557="MEDIA",$D4557*1,
IF($F4557="BAJA",$D4557*0.92,
IF($F4557="LIQUIDAR",_xlfn.XLOOKUP(A4557,Rotación!$A:$A,Rotación!$O:$O,0,0,-1),"")))),"")</f>
        <v>7920700</v>
      </c>
      <c r="H4557" s="13">
        <f>IFERROR(IF($F4557="ALTA",$D4557*1,
IF($F4557="MEDIA",$D4557*0.97,
IF($F4557="BAJA",$D4557*0.9,
IF($F4557="LIQUIDAR",_xlfn.XLOOKUP(A4557,Rotación!$A:$A,Rotación!$O:$O,0,0,-1),"")))),"")</f>
        <v>7690000</v>
      </c>
      <c r="I4557" s="13">
        <f>IFERROR(IF($F4557="ALTA",$D4557*0.97,
IF($F4557="MEDIA",$D4557*0.94,
IF($F4557="BAJA",$D4557*0.87,
IF($F4557="LIQUIDAR",_xlfn.XLOOKUP(A4557,Rotación!$A:$A,Rotación!$O:$O,0,0,-1),"")))),"")</f>
        <v>7459300</v>
      </c>
      <c r="J4557" s="13">
        <f>IFERROR(IF($F4557="ALTA",$D4557*0.94,
IF($F4557="MEDIA",$D4557*0.9,
IF($F4557="BAJA",$D4557*0.85,
IF($F4557="LIQUIDAR",_xlfn.XLOOKUP(A4557,Rotación!$A:$A,Rotación!$O:$O,0,0,-1),"")))),"")</f>
        <v>7228600</v>
      </c>
      <c r="K4557">
        <v>7990000</v>
      </c>
    </row>
    <row r="4558" spans="1:11" x14ac:dyDescent="0.3">
      <c r="A4558" t="s">
        <v>405</v>
      </c>
      <c r="B4558" t="s">
        <v>89</v>
      </c>
      <c r="C4558" t="s">
        <v>4422</v>
      </c>
      <c r="D4558">
        <v>8100000</v>
      </c>
      <c r="E4558">
        <v>6600000</v>
      </c>
      <c r="F4558" t="s">
        <v>4033</v>
      </c>
      <c r="G4558" s="13">
        <f>IFERROR(IF($F4558="ALTA",$D4558*1.03,
IF($F4558="MEDIA",$D4558*1,
IF($F4558="BAJA",$D4558*0.92,
IF($F4558="LIQUIDAR",_xlfn.XLOOKUP(A4558,Rotación!$A:$A,Rotación!$O:$O,0,0,-1),"")))),"")</f>
        <v>8100000</v>
      </c>
      <c r="H4558" s="13">
        <f>IFERROR(IF($F4558="ALTA",$D4558*1,
IF($F4558="MEDIA",$D4558*0.97,
IF($F4558="BAJA",$D4558*0.9,
IF($F4558="LIQUIDAR",_xlfn.XLOOKUP(A4558,Rotación!$A:$A,Rotación!$O:$O,0,0,-1),"")))),"")</f>
        <v>7857000</v>
      </c>
      <c r="I4558" s="13">
        <f>IFERROR(IF($F4558="ALTA",$D4558*0.97,
IF($F4558="MEDIA",$D4558*0.94,
IF($F4558="BAJA",$D4558*0.87,
IF($F4558="LIQUIDAR",_xlfn.XLOOKUP(A4558,Rotación!$A:$A,Rotación!$O:$O,0,0,-1),"")))),"")</f>
        <v>7614000</v>
      </c>
      <c r="J4558" s="13">
        <f>IFERROR(IF($F4558="ALTA",$D4558*0.94,
IF($F4558="MEDIA",$D4558*0.9,
IF($F4558="BAJA",$D4558*0.85,
IF($F4558="LIQUIDAR",_xlfn.XLOOKUP(A4558,Rotación!$A:$A,Rotación!$O:$O,0,0,-1),"")))),"")</f>
        <v>7290000</v>
      </c>
      <c r="K4558">
        <v>8390000</v>
      </c>
    </row>
    <row r="4559" spans="1:11" x14ac:dyDescent="0.3">
      <c r="A4559" t="s">
        <v>5263</v>
      </c>
      <c r="B4559" t="s">
        <v>188</v>
      </c>
      <c r="C4559" t="s">
        <v>5755</v>
      </c>
      <c r="D4559">
        <v>12190000</v>
      </c>
      <c r="E4559">
        <v>10000000</v>
      </c>
      <c r="F4559" t="s">
        <v>5390</v>
      </c>
      <c r="G4559" s="13">
        <f>IFERROR(IF($F4559="ALTA",$D4559*1.03,
IF($F4559="MEDIA",$D4559*1,
IF($F4559="BAJA",$D4559*0.92,
IF($F4559="LIQUIDAR",_xlfn.XLOOKUP(A4559,Rotación!$A:$A,Rotación!$O:$O,0,0,-1),"")))),"")</f>
        <v>12555700</v>
      </c>
      <c r="H4559" s="13">
        <f>IFERROR(IF($F4559="ALTA",$D4559*1,
IF($F4559="MEDIA",$D4559*0.97,
IF($F4559="BAJA",$D4559*0.9,
IF($F4559="LIQUIDAR",_xlfn.XLOOKUP(A4559,Rotación!$A:$A,Rotación!$O:$O,0,0,-1),"")))),"")</f>
        <v>12190000</v>
      </c>
      <c r="I4559" s="13">
        <f>IFERROR(IF($F4559="ALTA",$D4559*0.97,
IF($F4559="MEDIA",$D4559*0.94,
IF($F4559="BAJA",$D4559*0.87,
IF($F4559="LIQUIDAR",_xlfn.XLOOKUP(A4559,Rotación!$A:$A,Rotación!$O:$O,0,0,-1),"")))),"")</f>
        <v>11824300</v>
      </c>
      <c r="J4559" s="13">
        <f>IFERROR(IF($F4559="ALTA",$D4559*0.94,
IF($F4559="MEDIA",$D4559*0.9,
IF($F4559="BAJA",$D4559*0.85,
IF($F4559="LIQUIDAR",_xlfn.XLOOKUP(A4559,Rotación!$A:$A,Rotación!$O:$O,0,0,-1),"")))),"")</f>
        <v>11458600</v>
      </c>
      <c r="K4559">
        <v>12590000</v>
      </c>
    </row>
    <row r="4560" spans="1:11" x14ac:dyDescent="0.3">
      <c r="A4560" t="s">
        <v>5264</v>
      </c>
      <c r="B4560" t="s">
        <v>50</v>
      </c>
      <c r="C4560">
        <v>500</v>
      </c>
      <c r="D4560">
        <v>11270000</v>
      </c>
      <c r="E4560">
        <v>8800000</v>
      </c>
      <c r="F4560" t="s">
        <v>4033</v>
      </c>
      <c r="G4560" s="13">
        <f>IFERROR(IF($F4560="ALTA",$D4560*1.03,
IF($F4560="MEDIA",$D4560*1,
IF($F4560="BAJA",$D4560*0.92,
IF($F4560="LIQUIDAR",_xlfn.XLOOKUP(A4560,Rotación!$A:$A,Rotación!$O:$O,0,0,-1),"")))),"")</f>
        <v>11270000</v>
      </c>
      <c r="H4560" s="13">
        <f>IFERROR(IF($F4560="ALTA",$D4560*1,
IF($F4560="MEDIA",$D4560*0.97,
IF($F4560="BAJA",$D4560*0.9,
IF($F4560="LIQUIDAR",_xlfn.XLOOKUP(A4560,Rotación!$A:$A,Rotación!$O:$O,0,0,-1),"")))),"")</f>
        <v>10931900</v>
      </c>
      <c r="I4560" s="13">
        <f>IFERROR(IF($F4560="ALTA",$D4560*0.97,
IF($F4560="MEDIA",$D4560*0.94,
IF($F4560="BAJA",$D4560*0.87,
IF($F4560="LIQUIDAR",_xlfn.XLOOKUP(A4560,Rotación!$A:$A,Rotación!$O:$O,0,0,-1),"")))),"")</f>
        <v>10593800</v>
      </c>
      <c r="J4560" s="13">
        <f>IFERROR(IF($F4560="ALTA",$D4560*0.94,
IF($F4560="MEDIA",$D4560*0.9,
IF($F4560="BAJA",$D4560*0.85,
IF($F4560="LIQUIDAR",_xlfn.XLOOKUP(A4560,Rotación!$A:$A,Rotación!$O:$O,0,0,-1),"")))),"")</f>
        <v>10143000</v>
      </c>
      <c r="K4560">
        <v>10000000</v>
      </c>
    </row>
    <row r="4561" spans="1:11" x14ac:dyDescent="0.3">
      <c r="A4561" t="s">
        <v>5265</v>
      </c>
      <c r="B4561" t="s">
        <v>137</v>
      </c>
      <c r="C4561" t="s">
        <v>5759</v>
      </c>
      <c r="D4561">
        <v>12100000</v>
      </c>
      <c r="E4561">
        <v>9200000</v>
      </c>
      <c r="F4561" t="s">
        <v>4033</v>
      </c>
      <c r="G4561" s="13">
        <f>IFERROR(IF($F4561="ALTA",$D4561*1.03,
IF($F4561="MEDIA",$D4561*1,
IF($F4561="BAJA",$D4561*0.92,
IF($F4561="LIQUIDAR",_xlfn.XLOOKUP(A4561,Rotación!$A:$A,Rotación!$O:$O,0,0,-1),"")))),"")</f>
        <v>12100000</v>
      </c>
      <c r="H4561" s="13">
        <f>IFERROR(IF($F4561="ALTA",$D4561*1,
IF($F4561="MEDIA",$D4561*0.97,
IF($F4561="BAJA",$D4561*0.9,
IF($F4561="LIQUIDAR",_xlfn.XLOOKUP(A4561,Rotación!$A:$A,Rotación!$O:$O,0,0,-1),"")))),"")</f>
        <v>11737000</v>
      </c>
      <c r="I4561" s="13">
        <f>IFERROR(IF($F4561="ALTA",$D4561*0.97,
IF($F4561="MEDIA",$D4561*0.94,
IF($F4561="BAJA",$D4561*0.87,
IF($F4561="LIQUIDAR",_xlfn.XLOOKUP(A4561,Rotación!$A:$A,Rotación!$O:$O,0,0,-1),"")))),"")</f>
        <v>11374000</v>
      </c>
      <c r="J4561" s="13">
        <f>IFERROR(IF($F4561="ALTA",$D4561*0.94,
IF($F4561="MEDIA",$D4561*0.9,
IF($F4561="BAJA",$D4561*0.85,
IF($F4561="LIQUIDAR",_xlfn.XLOOKUP(A4561,Rotación!$A:$A,Rotación!$O:$O,0,0,-1),"")))),"")</f>
        <v>10890000</v>
      </c>
      <c r="K4561">
        <v>11690000</v>
      </c>
    </row>
    <row r="4562" spans="1:11" x14ac:dyDescent="0.3">
      <c r="A4562" t="s">
        <v>5266</v>
      </c>
      <c r="B4562" t="s">
        <v>166</v>
      </c>
      <c r="C4562" t="s">
        <v>5769</v>
      </c>
      <c r="D4562">
        <v>8190000</v>
      </c>
      <c r="E4562">
        <v>6900000</v>
      </c>
      <c r="F4562" t="s">
        <v>5390</v>
      </c>
      <c r="G4562" s="13">
        <f>IFERROR(IF($F4562="ALTA",$D4562*1.03,
IF($F4562="MEDIA",$D4562*1,
IF($F4562="BAJA",$D4562*0.92,
IF($F4562="LIQUIDAR",_xlfn.XLOOKUP(A4562,Rotación!$A:$A,Rotación!$O:$O,0,0,-1),"")))),"")</f>
        <v>8435700</v>
      </c>
      <c r="H4562" s="13">
        <f>IFERROR(IF($F4562="ALTA",$D4562*1,
IF($F4562="MEDIA",$D4562*0.97,
IF($F4562="BAJA",$D4562*0.9,
IF($F4562="LIQUIDAR",_xlfn.XLOOKUP(A4562,Rotación!$A:$A,Rotación!$O:$O,0,0,-1),"")))),"")</f>
        <v>8190000</v>
      </c>
      <c r="I4562" s="13">
        <f>IFERROR(IF($F4562="ALTA",$D4562*0.97,
IF($F4562="MEDIA",$D4562*0.94,
IF($F4562="BAJA",$D4562*0.87,
IF($F4562="LIQUIDAR",_xlfn.XLOOKUP(A4562,Rotación!$A:$A,Rotación!$O:$O,0,0,-1),"")))),"")</f>
        <v>7944300</v>
      </c>
      <c r="J4562" s="13">
        <f>IFERROR(IF($F4562="ALTA",$D4562*0.94,
IF($F4562="MEDIA",$D4562*0.9,
IF($F4562="BAJA",$D4562*0.85,
IF($F4562="LIQUIDAR",_xlfn.XLOOKUP(A4562,Rotación!$A:$A,Rotación!$O:$O,0,0,-1),"")))),"")</f>
        <v>7698600</v>
      </c>
      <c r="K4562">
        <v>8490000</v>
      </c>
    </row>
    <row r="4563" spans="1:11" x14ac:dyDescent="0.3">
      <c r="A4563" t="s">
        <v>409</v>
      </c>
      <c r="B4563" t="s">
        <v>92</v>
      </c>
      <c r="C4563" t="s">
        <v>5741</v>
      </c>
      <c r="D4563">
        <v>24600000</v>
      </c>
      <c r="E4563">
        <v>24000000</v>
      </c>
      <c r="F4563" t="s">
        <v>4033</v>
      </c>
      <c r="G4563" s="13">
        <f>IFERROR(IF($F4563="ALTA",$D4563*1.03,
IF($F4563="MEDIA",$D4563*1,
IF($F4563="BAJA",$D4563*0.92,
IF($F4563="LIQUIDAR",_xlfn.XLOOKUP(A4563,Rotación!$A:$A,Rotación!$O:$O,0,0,-1),"")))),"")</f>
        <v>24600000</v>
      </c>
      <c r="H4563" s="13">
        <f>IFERROR(IF($F4563="ALTA",$D4563*1,
IF($F4563="MEDIA",$D4563*0.97,
IF($F4563="BAJA",$D4563*0.9,
IF($F4563="LIQUIDAR",_xlfn.XLOOKUP(A4563,Rotación!$A:$A,Rotación!$O:$O,0,0,-1),"")))),"")</f>
        <v>23862000</v>
      </c>
      <c r="I4563" s="13">
        <f>IFERROR(IF($F4563="ALTA",$D4563*0.97,
IF($F4563="MEDIA",$D4563*0.94,
IF($F4563="BAJA",$D4563*0.87,
IF($F4563="LIQUIDAR",_xlfn.XLOOKUP(A4563,Rotación!$A:$A,Rotación!$O:$O,0,0,-1),"")))),"")</f>
        <v>23124000</v>
      </c>
      <c r="J4563" s="13">
        <f>IFERROR(IF($F4563="ALTA",$D4563*0.94,
IF($F4563="MEDIA",$D4563*0.9,
IF($F4563="BAJA",$D4563*0.85,
IF($F4563="LIQUIDAR",_xlfn.XLOOKUP(A4563,Rotación!$A:$A,Rotación!$O:$O,0,0,-1),"")))),"")</f>
        <v>22140000</v>
      </c>
      <c r="K4563">
        <v>26990000</v>
      </c>
    </row>
    <row r="4564" spans="1:11" x14ac:dyDescent="0.3">
      <c r="A4564" t="s">
        <v>408</v>
      </c>
      <c r="B4564" t="s">
        <v>24</v>
      </c>
      <c r="C4564" t="s">
        <v>4571</v>
      </c>
      <c r="D4564">
        <v>28500000</v>
      </c>
      <c r="E4564">
        <v>22100000</v>
      </c>
      <c r="F4564" t="s">
        <v>4033</v>
      </c>
      <c r="G4564" s="13">
        <f>IFERROR(IF($F4564="ALTA",$D4564*1.03,
IF($F4564="MEDIA",$D4564*1,
IF($F4564="BAJA",$D4564*0.92,
IF($F4564="LIQUIDAR",_xlfn.XLOOKUP(A4564,Rotación!$A:$A,Rotación!$O:$O,0,0,-1),"")))),"")</f>
        <v>28500000</v>
      </c>
      <c r="H4564" s="13">
        <f>IFERROR(IF($F4564="ALTA",$D4564*1,
IF($F4564="MEDIA",$D4564*0.97,
IF($F4564="BAJA",$D4564*0.9,
IF($F4564="LIQUIDAR",_xlfn.XLOOKUP(A4564,Rotación!$A:$A,Rotación!$O:$O,0,0,-1),"")))),"")</f>
        <v>27645000</v>
      </c>
      <c r="I4564" s="13">
        <f>IFERROR(IF($F4564="ALTA",$D4564*0.97,
IF($F4564="MEDIA",$D4564*0.94,
IF($F4564="BAJA",$D4564*0.87,
IF($F4564="LIQUIDAR",_xlfn.XLOOKUP(A4564,Rotación!$A:$A,Rotación!$O:$O,0,0,-1),"")))),"")</f>
        <v>26790000</v>
      </c>
      <c r="J4564" s="13">
        <f>IFERROR(IF($F4564="ALTA",$D4564*0.94,
IF($F4564="MEDIA",$D4564*0.9,
IF($F4564="BAJA",$D4564*0.85,
IF($F4564="LIQUIDAR",_xlfn.XLOOKUP(A4564,Rotación!$A:$A,Rotación!$O:$O,0,0,-1),"")))),"")</f>
        <v>25650000</v>
      </c>
      <c r="K4564">
        <v>26990000</v>
      </c>
    </row>
    <row r="4565" spans="1:11" x14ac:dyDescent="0.3">
      <c r="A4565" t="s">
        <v>198</v>
      </c>
      <c r="B4565" t="s">
        <v>199</v>
      </c>
      <c r="C4565" t="s">
        <v>5646</v>
      </c>
      <c r="D4565">
        <v>18900000</v>
      </c>
      <c r="E4565">
        <v>16750000</v>
      </c>
      <c r="F4565" t="s">
        <v>4033</v>
      </c>
      <c r="G4565" s="13">
        <f>IFERROR(IF($F4565="ALTA",$D4565*1.03,
IF($F4565="MEDIA",$D4565*1,
IF($F4565="BAJA",$D4565*0.92,
IF($F4565="LIQUIDAR",_xlfn.XLOOKUP(A4565,Rotación!$A:$A,Rotación!$O:$O,0,0,-1),"")))),"")</f>
        <v>18900000</v>
      </c>
      <c r="H4565" s="13">
        <f>IFERROR(IF($F4565="ALTA",$D4565*1,
IF($F4565="MEDIA",$D4565*0.97,
IF($F4565="BAJA",$D4565*0.9,
IF($F4565="LIQUIDAR",_xlfn.XLOOKUP(A4565,Rotación!$A:$A,Rotación!$O:$O,0,0,-1),"")))),"")</f>
        <v>18333000</v>
      </c>
      <c r="I4565" s="13">
        <f>IFERROR(IF($F4565="ALTA",$D4565*0.97,
IF($F4565="MEDIA",$D4565*0.94,
IF($F4565="BAJA",$D4565*0.87,
IF($F4565="LIQUIDAR",_xlfn.XLOOKUP(A4565,Rotación!$A:$A,Rotación!$O:$O,0,0,-1),"")))),"")</f>
        <v>17766000</v>
      </c>
      <c r="J4565" s="13">
        <f>IFERROR(IF($F4565="ALTA",$D4565*0.94,
IF($F4565="MEDIA",$D4565*0.9,
IF($F4565="BAJA",$D4565*0.85,
IF($F4565="LIQUIDAR",_xlfn.XLOOKUP(A4565,Rotación!$A:$A,Rotación!$O:$O,0,0,-1),"")))),"")</f>
        <v>17010000</v>
      </c>
      <c r="K4565">
        <v>19490000</v>
      </c>
    </row>
    <row r="4566" spans="1:11" x14ac:dyDescent="0.3">
      <c r="A4566" t="s">
        <v>5267</v>
      </c>
      <c r="B4566" t="s">
        <v>85</v>
      </c>
      <c r="C4566" t="s">
        <v>5764</v>
      </c>
      <c r="D4566">
        <v>7860000</v>
      </c>
      <c r="E4566">
        <v>6100000</v>
      </c>
      <c r="F4566" t="s">
        <v>4033</v>
      </c>
      <c r="G4566" s="13">
        <f>IFERROR(IF($F4566="ALTA",$D4566*1.03,
IF($F4566="MEDIA",$D4566*1,
IF($F4566="BAJA",$D4566*0.92,
IF($F4566="LIQUIDAR",_xlfn.XLOOKUP(A4566,Rotación!$A:$A,Rotación!$O:$O,0,0,-1),"")))),"")</f>
        <v>7860000</v>
      </c>
      <c r="H4566" s="13">
        <f>IFERROR(IF($F4566="ALTA",$D4566*1,
IF($F4566="MEDIA",$D4566*0.97,
IF($F4566="BAJA",$D4566*0.9,
IF($F4566="LIQUIDAR",_xlfn.XLOOKUP(A4566,Rotación!$A:$A,Rotación!$O:$O,0,0,-1),"")))),"")</f>
        <v>7624200</v>
      </c>
      <c r="I4566" s="13">
        <f>IFERROR(IF($F4566="ALTA",$D4566*0.97,
IF($F4566="MEDIA",$D4566*0.94,
IF($F4566="BAJA",$D4566*0.87,
IF($F4566="LIQUIDAR",_xlfn.XLOOKUP(A4566,Rotación!$A:$A,Rotación!$O:$O,0,0,-1),"")))),"")</f>
        <v>7388400</v>
      </c>
      <c r="J4566" s="13">
        <f>IFERROR(IF($F4566="ALTA",$D4566*0.94,
IF($F4566="MEDIA",$D4566*0.9,
IF($F4566="BAJA",$D4566*0.85,
IF($F4566="LIQUIDAR",_xlfn.XLOOKUP(A4566,Rotación!$A:$A,Rotación!$O:$O,0,0,-1),"")))),"")</f>
        <v>7074000</v>
      </c>
      <c r="K4566">
        <v>7690000</v>
      </c>
    </row>
    <row r="4567" spans="1:11" x14ac:dyDescent="0.3">
      <c r="A4567" t="s">
        <v>1007</v>
      </c>
      <c r="B4567" t="s">
        <v>62</v>
      </c>
      <c r="C4567" t="s">
        <v>4445</v>
      </c>
      <c r="D4567">
        <v>13800000</v>
      </c>
      <c r="E4567">
        <v>10600000</v>
      </c>
      <c r="F4567" t="s">
        <v>4033</v>
      </c>
      <c r="G4567" s="13">
        <f>IFERROR(IF($F4567="ALTA",$D4567*1.03,
IF($F4567="MEDIA",$D4567*1,
IF($F4567="BAJA",$D4567*0.92,
IF($F4567="LIQUIDAR",_xlfn.XLOOKUP(A4567,Rotación!$A:$A,Rotación!$O:$O,0,0,-1),"")))),"")</f>
        <v>13800000</v>
      </c>
      <c r="H4567" s="13">
        <f>IFERROR(IF($F4567="ALTA",$D4567*1,
IF($F4567="MEDIA",$D4567*0.97,
IF($F4567="BAJA",$D4567*0.9,
IF($F4567="LIQUIDAR",_xlfn.XLOOKUP(A4567,Rotación!$A:$A,Rotación!$O:$O,0,0,-1),"")))),"")</f>
        <v>13386000</v>
      </c>
      <c r="I4567" s="13">
        <f>IFERROR(IF($F4567="ALTA",$D4567*0.97,
IF($F4567="MEDIA",$D4567*0.94,
IF($F4567="BAJA",$D4567*0.87,
IF($F4567="LIQUIDAR",_xlfn.XLOOKUP(A4567,Rotación!$A:$A,Rotación!$O:$O,0,0,-1),"")))),"")</f>
        <v>12972000</v>
      </c>
      <c r="J4567" s="13">
        <f>IFERROR(IF($F4567="ALTA",$D4567*0.94,
IF($F4567="MEDIA",$D4567*0.9,
IF($F4567="BAJA",$D4567*0.85,
IF($F4567="LIQUIDAR",_xlfn.XLOOKUP(A4567,Rotación!$A:$A,Rotación!$O:$O,0,0,-1),"")))),"")</f>
        <v>12420000</v>
      </c>
      <c r="K4567">
        <v>12490000</v>
      </c>
    </row>
    <row r="4568" spans="1:11" x14ac:dyDescent="0.3">
      <c r="A4568" t="s">
        <v>3993</v>
      </c>
      <c r="B4568" t="s">
        <v>188</v>
      </c>
      <c r="C4568" t="s">
        <v>5666</v>
      </c>
      <c r="D4568">
        <v>28400000</v>
      </c>
      <c r="E4568">
        <v>23500000</v>
      </c>
      <c r="F4568" t="s">
        <v>4033</v>
      </c>
      <c r="G4568" s="13">
        <f>IFERROR(IF($F4568="ALTA",$D4568*1.03,
IF($F4568="MEDIA",$D4568*1,
IF($F4568="BAJA",$D4568*0.92,
IF($F4568="LIQUIDAR",_xlfn.XLOOKUP(A4568,Rotación!$A:$A,Rotación!$O:$O,0,0,-1),"")))),"")</f>
        <v>28400000</v>
      </c>
      <c r="H4568" s="13">
        <f>IFERROR(IF($F4568="ALTA",$D4568*1,
IF($F4568="MEDIA",$D4568*0.97,
IF($F4568="BAJA",$D4568*0.9,
IF($F4568="LIQUIDAR",_xlfn.XLOOKUP(A4568,Rotación!$A:$A,Rotación!$O:$O,0,0,-1),"")))),"")</f>
        <v>27548000</v>
      </c>
      <c r="I4568" s="13">
        <f>IFERROR(IF($F4568="ALTA",$D4568*0.97,
IF($F4568="MEDIA",$D4568*0.94,
IF($F4568="BAJA",$D4568*0.87,
IF($F4568="LIQUIDAR",_xlfn.XLOOKUP(A4568,Rotación!$A:$A,Rotación!$O:$O,0,0,-1),"")))),"")</f>
        <v>26696000</v>
      </c>
      <c r="J4568" s="13">
        <f>IFERROR(IF($F4568="ALTA",$D4568*0.94,
IF($F4568="MEDIA",$D4568*0.9,
IF($F4568="BAJA",$D4568*0.85,
IF($F4568="LIQUIDAR",_xlfn.XLOOKUP(A4568,Rotación!$A:$A,Rotación!$O:$O,0,0,-1),"")))),"")</f>
        <v>25560000</v>
      </c>
      <c r="K4568">
        <v>27290000</v>
      </c>
    </row>
    <row r="4569" spans="1:11" x14ac:dyDescent="0.3">
      <c r="A4569" t="s">
        <v>5266</v>
      </c>
      <c r="B4569" t="s">
        <v>166</v>
      </c>
      <c r="C4569" t="s">
        <v>5769</v>
      </c>
      <c r="D4569">
        <v>10500000</v>
      </c>
      <c r="E4569">
        <v>8700000</v>
      </c>
      <c r="F4569" t="s">
        <v>4033</v>
      </c>
      <c r="G4569" s="13">
        <f>IFERROR(IF($F4569="ALTA",$D4569*1.03,
IF($F4569="MEDIA",$D4569*1,
IF($F4569="BAJA",$D4569*0.92,
IF($F4569="LIQUIDAR",_xlfn.XLOOKUP(A4569,Rotación!$A:$A,Rotación!$O:$O,0,0,-1),"")))),"")</f>
        <v>10500000</v>
      </c>
      <c r="H4569" s="13">
        <f>IFERROR(IF($F4569="ALTA",$D4569*1,
IF($F4569="MEDIA",$D4569*0.97,
IF($F4569="BAJA",$D4569*0.9,
IF($F4569="LIQUIDAR",_xlfn.XLOOKUP(A4569,Rotación!$A:$A,Rotación!$O:$O,0,0,-1),"")))),"")</f>
        <v>10185000</v>
      </c>
      <c r="I4569" s="13">
        <f>IFERROR(IF($F4569="ALTA",$D4569*0.97,
IF($F4569="MEDIA",$D4569*0.94,
IF($F4569="BAJA",$D4569*0.87,
IF($F4569="LIQUIDAR",_xlfn.XLOOKUP(A4569,Rotación!$A:$A,Rotación!$O:$O,0,0,-1),"")))),"")</f>
        <v>9870000</v>
      </c>
      <c r="J4569" s="13">
        <f>IFERROR(IF($F4569="ALTA",$D4569*0.94,
IF($F4569="MEDIA",$D4569*0.9,
IF($F4569="BAJA",$D4569*0.85,
IF($F4569="LIQUIDAR",_xlfn.XLOOKUP(A4569,Rotación!$A:$A,Rotación!$O:$O,0,0,-1),"")))),"")</f>
        <v>9450000</v>
      </c>
      <c r="K4569">
        <v>10490000</v>
      </c>
    </row>
    <row r="4570" spans="1:11" x14ac:dyDescent="0.3">
      <c r="A4570" t="s">
        <v>5266</v>
      </c>
      <c r="B4570" t="s">
        <v>166</v>
      </c>
      <c r="C4570" t="s">
        <v>5769</v>
      </c>
      <c r="D4570">
        <v>10700000</v>
      </c>
      <c r="E4570">
        <v>9200000</v>
      </c>
      <c r="F4570" t="s">
        <v>4033</v>
      </c>
      <c r="G4570" s="13">
        <f>IFERROR(IF($F4570="ALTA",$D4570*1.03,
IF($F4570="MEDIA",$D4570*1,
IF($F4570="BAJA",$D4570*0.92,
IF($F4570="LIQUIDAR",_xlfn.XLOOKUP(A4570,Rotación!$A:$A,Rotación!$O:$O,0,0,-1),"")))),"")</f>
        <v>10700000</v>
      </c>
      <c r="H4570" s="13">
        <f>IFERROR(IF($F4570="ALTA",$D4570*1,
IF($F4570="MEDIA",$D4570*0.97,
IF($F4570="BAJA",$D4570*0.9,
IF($F4570="LIQUIDAR",_xlfn.XLOOKUP(A4570,Rotación!$A:$A,Rotación!$O:$O,0,0,-1),"")))),"")</f>
        <v>10379000</v>
      </c>
      <c r="I4570" s="13">
        <f>IFERROR(IF($F4570="ALTA",$D4570*0.97,
IF($F4570="MEDIA",$D4570*0.94,
IF($F4570="BAJA",$D4570*0.87,
IF($F4570="LIQUIDAR",_xlfn.XLOOKUP(A4570,Rotación!$A:$A,Rotación!$O:$O,0,0,-1),"")))),"")</f>
        <v>10058000</v>
      </c>
      <c r="J4570" s="13">
        <f>IFERROR(IF($F4570="ALTA",$D4570*0.94,
IF($F4570="MEDIA",$D4570*0.9,
IF($F4570="BAJA",$D4570*0.85,
IF($F4570="LIQUIDAR",_xlfn.XLOOKUP(A4570,Rotación!$A:$A,Rotación!$O:$O,0,0,-1),"")))),"")</f>
        <v>9630000</v>
      </c>
      <c r="K4570">
        <v>10990000</v>
      </c>
    </row>
    <row r="4571" spans="1:11" x14ac:dyDescent="0.3">
      <c r="A4571" t="s">
        <v>410</v>
      </c>
      <c r="B4571" t="s">
        <v>194</v>
      </c>
      <c r="C4571">
        <v>700</v>
      </c>
      <c r="D4571">
        <v>12800000</v>
      </c>
      <c r="E4571">
        <v>11300000</v>
      </c>
      <c r="F4571" t="s">
        <v>4033</v>
      </c>
      <c r="G4571" s="13">
        <f>IFERROR(IF($F4571="ALTA",$D4571*1.03,
IF($F4571="MEDIA",$D4571*1,
IF($F4571="BAJA",$D4571*0.92,
IF($F4571="LIQUIDAR",_xlfn.XLOOKUP(A4571,Rotación!$A:$A,Rotación!$O:$O,0,0,-1),"")))),"")</f>
        <v>12800000</v>
      </c>
      <c r="H4571" s="13">
        <f>IFERROR(IF($F4571="ALTA",$D4571*1,
IF($F4571="MEDIA",$D4571*0.97,
IF($F4571="BAJA",$D4571*0.9,
IF($F4571="LIQUIDAR",_xlfn.XLOOKUP(A4571,Rotación!$A:$A,Rotación!$O:$O,0,0,-1),"")))),"")</f>
        <v>12416000</v>
      </c>
      <c r="I4571" s="13">
        <f>IFERROR(IF($F4571="ALTA",$D4571*0.97,
IF($F4571="MEDIA",$D4571*0.94,
IF($F4571="BAJA",$D4571*0.87,
IF($F4571="LIQUIDAR",_xlfn.XLOOKUP(A4571,Rotación!$A:$A,Rotación!$O:$O,0,0,-1),"")))),"")</f>
        <v>12032000</v>
      </c>
      <c r="J4571" s="13">
        <f>IFERROR(IF($F4571="ALTA",$D4571*0.94,
IF($F4571="MEDIA",$D4571*0.9,
IF($F4571="BAJA",$D4571*0.85,
IF($F4571="LIQUIDAR",_xlfn.XLOOKUP(A4571,Rotación!$A:$A,Rotación!$O:$O,0,0,-1),"")))),"")</f>
        <v>11520000</v>
      </c>
      <c r="K4571">
        <v>12000000</v>
      </c>
    </row>
    <row r="4572" spans="1:11" x14ac:dyDescent="0.3">
      <c r="A4572" t="s">
        <v>5269</v>
      </c>
      <c r="B4572" t="s">
        <v>89</v>
      </c>
      <c r="C4572" t="s">
        <v>5205</v>
      </c>
      <c r="D4572">
        <v>9090000</v>
      </c>
      <c r="E4572">
        <v>8000000</v>
      </c>
      <c r="F4572" t="s">
        <v>5390</v>
      </c>
      <c r="G4572" s="13">
        <f>IFERROR(IF($F4572="ALTA",$D4572*1.03,
IF($F4572="MEDIA",$D4572*1,
IF($F4572="BAJA",$D4572*0.92,
IF($F4572="LIQUIDAR",_xlfn.XLOOKUP(A4572,Rotación!$A:$A,Rotación!$O:$O,0,0,-1),"")))),"")</f>
        <v>9362700</v>
      </c>
      <c r="H4572" s="13">
        <f>IFERROR(IF($F4572="ALTA",$D4572*1,
IF($F4572="MEDIA",$D4572*0.97,
IF($F4572="BAJA",$D4572*0.9,
IF($F4572="LIQUIDAR",_xlfn.XLOOKUP(A4572,Rotación!$A:$A,Rotación!$O:$O,0,0,-1),"")))),"")</f>
        <v>9090000</v>
      </c>
      <c r="I4572" s="13">
        <f>IFERROR(IF($F4572="ALTA",$D4572*0.97,
IF($F4572="MEDIA",$D4572*0.94,
IF($F4572="BAJA",$D4572*0.87,
IF($F4572="LIQUIDAR",_xlfn.XLOOKUP(A4572,Rotación!$A:$A,Rotación!$O:$O,0,0,-1),"")))),"")</f>
        <v>8817300</v>
      </c>
      <c r="J4572" s="13">
        <f>IFERROR(IF($F4572="ALTA",$D4572*0.94,
IF($F4572="MEDIA",$D4572*0.9,
IF($F4572="BAJA",$D4572*0.85,
IF($F4572="LIQUIDAR",_xlfn.XLOOKUP(A4572,Rotación!$A:$A,Rotación!$O:$O,0,0,-1),"")))),"")</f>
        <v>8544600</v>
      </c>
      <c r="K4572">
        <v>9290000</v>
      </c>
    </row>
    <row r="4573" spans="1:11" x14ac:dyDescent="0.3">
      <c r="A4573" t="s">
        <v>5270</v>
      </c>
      <c r="B4573" t="s">
        <v>250</v>
      </c>
      <c r="C4573" t="s">
        <v>5776</v>
      </c>
      <c r="D4573">
        <v>16600000</v>
      </c>
      <c r="E4573">
        <v>14000000</v>
      </c>
      <c r="F4573" t="s">
        <v>5390</v>
      </c>
      <c r="G4573" s="13">
        <f>IFERROR(IF($F4573="ALTA",$D4573*1.03,
IF($F4573="MEDIA",$D4573*1,
IF($F4573="BAJA",$D4573*0.92,
IF($F4573="LIQUIDAR",_xlfn.XLOOKUP(A4573,Rotación!$A:$A,Rotación!$O:$O,0,0,-1),"")))),"")</f>
        <v>17098000</v>
      </c>
      <c r="H4573" s="13">
        <f>IFERROR(IF($F4573="ALTA",$D4573*1,
IF($F4573="MEDIA",$D4573*0.97,
IF($F4573="BAJA",$D4573*0.9,
IF($F4573="LIQUIDAR",_xlfn.XLOOKUP(A4573,Rotación!$A:$A,Rotación!$O:$O,0,0,-1),"")))),"")</f>
        <v>16600000</v>
      </c>
      <c r="I4573" s="13">
        <f>IFERROR(IF($F4573="ALTA",$D4573*0.97,
IF($F4573="MEDIA",$D4573*0.94,
IF($F4573="BAJA",$D4573*0.87,
IF($F4573="LIQUIDAR",_xlfn.XLOOKUP(A4573,Rotación!$A:$A,Rotación!$O:$O,0,0,-1),"")))),"")</f>
        <v>16102000</v>
      </c>
      <c r="J4573" s="13">
        <f>IFERROR(IF($F4573="ALTA",$D4573*0.94,
IF($F4573="MEDIA",$D4573*0.9,
IF($F4573="BAJA",$D4573*0.85,
IF($F4573="LIQUIDAR",_xlfn.XLOOKUP(A4573,Rotación!$A:$A,Rotación!$O:$O,0,0,-1),"")))),"")</f>
        <v>15604000</v>
      </c>
      <c r="K4573">
        <v>16490000</v>
      </c>
    </row>
    <row r="4574" spans="1:11" x14ac:dyDescent="0.3">
      <c r="A4574" t="s">
        <v>5270</v>
      </c>
      <c r="B4574" t="s">
        <v>250</v>
      </c>
      <c r="C4574" t="s">
        <v>5776</v>
      </c>
      <c r="D4574">
        <v>16600000</v>
      </c>
      <c r="E4574">
        <v>14500000</v>
      </c>
      <c r="F4574" t="s">
        <v>5390</v>
      </c>
      <c r="G4574" s="13">
        <f>IFERROR(IF($F4574="ALTA",$D4574*1.03,
IF($F4574="MEDIA",$D4574*1,
IF($F4574="BAJA",$D4574*0.92,
IF($F4574="LIQUIDAR",_xlfn.XLOOKUP(A4574,Rotación!$A:$A,Rotación!$O:$O,0,0,-1),"")))),"")</f>
        <v>17098000</v>
      </c>
      <c r="H4574" s="13">
        <f>IFERROR(IF($F4574="ALTA",$D4574*1,
IF($F4574="MEDIA",$D4574*0.97,
IF($F4574="BAJA",$D4574*0.9,
IF($F4574="LIQUIDAR",_xlfn.XLOOKUP(A4574,Rotación!$A:$A,Rotación!$O:$O,0,0,-1),"")))),"")</f>
        <v>16600000</v>
      </c>
      <c r="I4574" s="13">
        <f>IFERROR(IF($F4574="ALTA",$D4574*0.97,
IF($F4574="MEDIA",$D4574*0.94,
IF($F4574="BAJA",$D4574*0.87,
IF($F4574="LIQUIDAR",_xlfn.XLOOKUP(A4574,Rotación!$A:$A,Rotación!$O:$O,0,0,-1),"")))),"")</f>
        <v>16102000</v>
      </c>
      <c r="J4574" s="13">
        <f>IFERROR(IF($F4574="ALTA",$D4574*0.94,
IF($F4574="MEDIA",$D4574*0.9,
IF($F4574="BAJA",$D4574*0.85,
IF($F4574="LIQUIDAR",_xlfn.XLOOKUP(A4574,Rotación!$A:$A,Rotación!$O:$O,0,0,-1),"")))),"")</f>
        <v>15604000</v>
      </c>
      <c r="K4574">
        <v>16990000</v>
      </c>
    </row>
    <row r="4575" spans="1:11" x14ac:dyDescent="0.3">
      <c r="A4575" t="s">
        <v>5271</v>
      </c>
      <c r="B4575" t="s">
        <v>313</v>
      </c>
      <c r="C4575" t="s">
        <v>313</v>
      </c>
      <c r="D4575">
        <v>6990000</v>
      </c>
      <c r="E4575">
        <v>5500000</v>
      </c>
      <c r="F4575" t="s">
        <v>5390</v>
      </c>
      <c r="G4575" s="13">
        <f>IFERROR(IF($F4575="ALTA",$D4575*1.03,
IF($F4575="MEDIA",$D4575*1,
IF($F4575="BAJA",$D4575*0.92,
IF($F4575="LIQUIDAR",_xlfn.XLOOKUP(A4575,Rotación!$A:$A,Rotación!$O:$O,0,0,-1),"")))),"")</f>
        <v>7199700</v>
      </c>
      <c r="H4575" s="13">
        <f>IFERROR(IF($F4575="ALTA",$D4575*1,
IF($F4575="MEDIA",$D4575*0.97,
IF($F4575="BAJA",$D4575*0.9,
IF($F4575="LIQUIDAR",_xlfn.XLOOKUP(A4575,Rotación!$A:$A,Rotación!$O:$O,0,0,-1),"")))),"")</f>
        <v>6990000</v>
      </c>
      <c r="I4575" s="13">
        <f>IFERROR(IF($F4575="ALTA",$D4575*0.97,
IF($F4575="MEDIA",$D4575*0.94,
IF($F4575="BAJA",$D4575*0.87,
IF($F4575="LIQUIDAR",_xlfn.XLOOKUP(A4575,Rotación!$A:$A,Rotación!$O:$O,0,0,-1),"")))),"")</f>
        <v>6780300</v>
      </c>
      <c r="J4575" s="13">
        <f>IFERROR(IF($F4575="ALTA",$D4575*0.94,
IF($F4575="MEDIA",$D4575*0.9,
IF($F4575="BAJA",$D4575*0.85,
IF($F4575="LIQUIDAR",_xlfn.XLOOKUP(A4575,Rotación!$A:$A,Rotación!$O:$O,0,0,-1),"")))),"")</f>
        <v>6570600</v>
      </c>
      <c r="K4575">
        <v>6990000</v>
      </c>
    </row>
    <row r="4576" spans="1:11" x14ac:dyDescent="0.3">
      <c r="A4576" t="s">
        <v>5272</v>
      </c>
      <c r="B4576" t="s">
        <v>313</v>
      </c>
      <c r="C4576" t="s">
        <v>313</v>
      </c>
      <c r="D4576">
        <v>16990000</v>
      </c>
      <c r="E4576">
        <v>14000000</v>
      </c>
      <c r="F4576" t="s">
        <v>4033</v>
      </c>
      <c r="G4576" s="13">
        <f>IFERROR(IF($F4576="ALTA",$D4576*1.03,
IF($F4576="MEDIA",$D4576*1,
IF($F4576="BAJA",$D4576*0.92,
IF($F4576="LIQUIDAR",_xlfn.XLOOKUP(A4576,Rotación!$A:$A,Rotación!$O:$O,0,0,-1),"")))),"")</f>
        <v>16990000</v>
      </c>
      <c r="H4576" s="13">
        <f>IFERROR(IF($F4576="ALTA",$D4576*1,
IF($F4576="MEDIA",$D4576*0.97,
IF($F4576="BAJA",$D4576*0.9,
IF($F4576="LIQUIDAR",_xlfn.XLOOKUP(A4576,Rotación!$A:$A,Rotación!$O:$O,0,0,-1),"")))),"")</f>
        <v>16480300</v>
      </c>
      <c r="I4576" s="13">
        <f>IFERROR(IF($F4576="ALTA",$D4576*0.97,
IF($F4576="MEDIA",$D4576*0.94,
IF($F4576="BAJA",$D4576*0.87,
IF($F4576="LIQUIDAR",_xlfn.XLOOKUP(A4576,Rotación!$A:$A,Rotación!$O:$O,0,0,-1),"")))),"")</f>
        <v>15970600</v>
      </c>
      <c r="J4576" s="13">
        <f>IFERROR(IF($F4576="ALTA",$D4576*0.94,
IF($F4576="MEDIA",$D4576*0.9,
IF($F4576="BAJA",$D4576*0.85,
IF($F4576="LIQUIDAR",_xlfn.XLOOKUP(A4576,Rotación!$A:$A,Rotación!$O:$O,0,0,-1),"")))),"")</f>
        <v>15291000</v>
      </c>
      <c r="K4576">
        <v>16990000</v>
      </c>
    </row>
    <row r="4577" spans="1:11" x14ac:dyDescent="0.3">
      <c r="A4577" t="s">
        <v>5273</v>
      </c>
      <c r="B4577" t="s">
        <v>313</v>
      </c>
      <c r="C4577" t="s">
        <v>313</v>
      </c>
      <c r="D4577">
        <v>22690000</v>
      </c>
      <c r="E4577">
        <v>19000000</v>
      </c>
      <c r="F4577" t="s">
        <v>4033</v>
      </c>
      <c r="G4577" s="13">
        <f>IFERROR(IF($F4577="ALTA",$D4577*1.03,
IF($F4577="MEDIA",$D4577*1,
IF($F4577="BAJA",$D4577*0.92,
IF($F4577="LIQUIDAR",_xlfn.XLOOKUP(A4577,Rotación!$A:$A,Rotación!$O:$O,0,0,-1),"")))),"")</f>
        <v>22690000</v>
      </c>
      <c r="H4577" s="13">
        <f>IFERROR(IF($F4577="ALTA",$D4577*1,
IF($F4577="MEDIA",$D4577*0.97,
IF($F4577="BAJA",$D4577*0.9,
IF($F4577="LIQUIDAR",_xlfn.XLOOKUP(A4577,Rotación!$A:$A,Rotación!$O:$O,0,0,-1),"")))),"")</f>
        <v>22009300</v>
      </c>
      <c r="I4577" s="13">
        <f>IFERROR(IF($F4577="ALTA",$D4577*0.97,
IF($F4577="MEDIA",$D4577*0.94,
IF($F4577="BAJA",$D4577*0.87,
IF($F4577="LIQUIDAR",_xlfn.XLOOKUP(A4577,Rotación!$A:$A,Rotación!$O:$O,0,0,-1),"")))),"")</f>
        <v>21328600</v>
      </c>
      <c r="J4577" s="13">
        <f>IFERROR(IF($F4577="ALTA",$D4577*0.94,
IF($F4577="MEDIA",$D4577*0.9,
IF($F4577="BAJA",$D4577*0.85,
IF($F4577="LIQUIDAR",_xlfn.XLOOKUP(A4577,Rotación!$A:$A,Rotación!$O:$O,0,0,-1),"")))),"")</f>
        <v>20421000</v>
      </c>
      <c r="K4577">
        <v>21990000</v>
      </c>
    </row>
    <row r="4578" spans="1:11" x14ac:dyDescent="0.3">
      <c r="A4578" t="s">
        <v>5274</v>
      </c>
      <c r="B4578" t="s">
        <v>50</v>
      </c>
      <c r="C4578">
        <v>580</v>
      </c>
      <c r="D4578">
        <v>9000000</v>
      </c>
      <c r="E4578">
        <v>7300000</v>
      </c>
      <c r="F4578" t="s">
        <v>4033</v>
      </c>
      <c r="G4578" s="13">
        <f>IFERROR(IF($F4578="ALTA",$D4578*1.03,
IF($F4578="MEDIA",$D4578*1,
IF($F4578="BAJA",$D4578*0.92,
IF($F4578="LIQUIDAR",_xlfn.XLOOKUP(A4578,Rotación!$A:$A,Rotación!$O:$O,0,0,-1),"")))),"")</f>
        <v>9000000</v>
      </c>
      <c r="H4578" s="13">
        <f>IFERROR(IF($F4578="ALTA",$D4578*1,
IF($F4578="MEDIA",$D4578*0.97,
IF($F4578="BAJA",$D4578*0.9,
IF($F4578="LIQUIDAR",_xlfn.XLOOKUP(A4578,Rotación!$A:$A,Rotación!$O:$O,0,0,-1),"")))),"")</f>
        <v>8730000</v>
      </c>
      <c r="I4578" s="13">
        <f>IFERROR(IF($F4578="ALTA",$D4578*0.97,
IF($F4578="MEDIA",$D4578*0.94,
IF($F4578="BAJA",$D4578*0.87,
IF($F4578="LIQUIDAR",_xlfn.XLOOKUP(A4578,Rotación!$A:$A,Rotación!$O:$O,0,0,-1),"")))),"")</f>
        <v>8460000</v>
      </c>
      <c r="J4578" s="13">
        <f>IFERROR(IF($F4578="ALTA",$D4578*0.94,
IF($F4578="MEDIA",$D4578*0.9,
IF($F4578="BAJA",$D4578*0.85,
IF($F4578="LIQUIDAR",_xlfn.XLOOKUP(A4578,Rotación!$A:$A,Rotación!$O:$O,0,0,-1),"")))),"")</f>
        <v>8100000</v>
      </c>
      <c r="K4578">
        <v>8990000</v>
      </c>
    </row>
    <row r="4579" spans="1:11" x14ac:dyDescent="0.3">
      <c r="A4579" t="s">
        <v>5275</v>
      </c>
      <c r="B4579" t="s">
        <v>4640</v>
      </c>
      <c r="C4579" t="s">
        <v>5786</v>
      </c>
      <c r="D4579">
        <v>8400000</v>
      </c>
      <c r="E4579">
        <v>7300000</v>
      </c>
      <c r="F4579" t="s">
        <v>5390</v>
      </c>
      <c r="G4579" s="13">
        <f>IFERROR(IF($F4579="ALTA",$D4579*1.03,
IF($F4579="MEDIA",$D4579*1,
IF($F4579="BAJA",$D4579*0.92,
IF($F4579="LIQUIDAR",_xlfn.XLOOKUP(A4579,Rotación!$A:$A,Rotación!$O:$O,0,0,-1),"")))),"")</f>
        <v>8652000</v>
      </c>
      <c r="H4579" s="13">
        <f>IFERROR(IF($F4579="ALTA",$D4579*1,
IF($F4579="MEDIA",$D4579*0.97,
IF($F4579="BAJA",$D4579*0.9,
IF($F4579="LIQUIDAR",_xlfn.XLOOKUP(A4579,Rotación!$A:$A,Rotación!$O:$O,0,0,-1),"")))),"")</f>
        <v>8400000</v>
      </c>
      <c r="I4579" s="13">
        <f>IFERROR(IF($F4579="ALTA",$D4579*0.97,
IF($F4579="MEDIA",$D4579*0.94,
IF($F4579="BAJA",$D4579*0.87,
IF($F4579="LIQUIDAR",_xlfn.XLOOKUP(A4579,Rotación!$A:$A,Rotación!$O:$O,0,0,-1),"")))),"")</f>
        <v>8148000</v>
      </c>
      <c r="J4579" s="13">
        <f>IFERROR(IF($F4579="ALTA",$D4579*0.94,
IF($F4579="MEDIA",$D4579*0.9,
IF($F4579="BAJA",$D4579*0.85,
IF($F4579="LIQUIDAR",_xlfn.XLOOKUP(A4579,Rotación!$A:$A,Rotación!$O:$O,0,0,-1),"")))),"")</f>
        <v>7896000</v>
      </c>
      <c r="K4579">
        <v>8990000</v>
      </c>
    </row>
    <row r="4580" spans="1:11" x14ac:dyDescent="0.3">
      <c r="A4580" t="s">
        <v>5276</v>
      </c>
      <c r="B4580" t="s">
        <v>230</v>
      </c>
      <c r="C4580" t="s">
        <v>4554</v>
      </c>
      <c r="D4580">
        <v>16500000</v>
      </c>
      <c r="E4580">
        <v>13500000</v>
      </c>
      <c r="F4580" t="s">
        <v>4033</v>
      </c>
      <c r="G4580" s="13">
        <f>IFERROR(IF($F4580="ALTA",$D4580*1.03,
IF($F4580="MEDIA",$D4580*1,
IF($F4580="BAJA",$D4580*0.92,
IF($F4580="LIQUIDAR",_xlfn.XLOOKUP(A4580,Rotación!$A:$A,Rotación!$O:$O,0,0,-1),"")))),"")</f>
        <v>16500000</v>
      </c>
      <c r="H4580" s="13">
        <f>IFERROR(IF($F4580="ALTA",$D4580*1,
IF($F4580="MEDIA",$D4580*0.97,
IF($F4580="BAJA",$D4580*0.9,
IF($F4580="LIQUIDAR",_xlfn.XLOOKUP(A4580,Rotación!$A:$A,Rotación!$O:$O,0,0,-1),"")))),"")</f>
        <v>16005000</v>
      </c>
      <c r="I4580" s="13">
        <f>IFERROR(IF($F4580="ALTA",$D4580*0.97,
IF($F4580="MEDIA",$D4580*0.94,
IF($F4580="BAJA",$D4580*0.87,
IF($F4580="LIQUIDAR",_xlfn.XLOOKUP(A4580,Rotación!$A:$A,Rotación!$O:$O,0,0,-1),"")))),"")</f>
        <v>15510000</v>
      </c>
      <c r="J4580" s="13">
        <f>IFERROR(IF($F4580="ALTA",$D4580*0.94,
IF($F4580="MEDIA",$D4580*0.9,
IF($F4580="BAJA",$D4580*0.85,
IF($F4580="LIQUIDAR",_xlfn.XLOOKUP(A4580,Rotación!$A:$A,Rotación!$O:$O,0,0,-1),"")))),"")</f>
        <v>14850000</v>
      </c>
      <c r="K4580">
        <v>15000000</v>
      </c>
    </row>
    <row r="4581" spans="1:11" x14ac:dyDescent="0.3">
      <c r="A4581" t="s">
        <v>240</v>
      </c>
      <c r="B4581" t="s">
        <v>36</v>
      </c>
      <c r="C4581" t="s">
        <v>4774</v>
      </c>
      <c r="D4581">
        <v>13730000</v>
      </c>
      <c r="E4581">
        <v>11500000</v>
      </c>
      <c r="F4581" t="s">
        <v>4033</v>
      </c>
      <c r="G4581" s="13">
        <f>IFERROR(IF($F4581="ALTA",$D4581*1.03,
IF($F4581="MEDIA",$D4581*1,
IF($F4581="BAJA",$D4581*0.92,
IF($F4581="LIQUIDAR",_xlfn.XLOOKUP(A4581,Rotación!$A:$A,Rotación!$O:$O,0,0,-1),"")))),"")</f>
        <v>13730000</v>
      </c>
      <c r="H4581" s="13">
        <f>IFERROR(IF($F4581="ALTA",$D4581*1,
IF($F4581="MEDIA",$D4581*0.97,
IF($F4581="BAJA",$D4581*0.9,
IF($F4581="LIQUIDAR",_xlfn.XLOOKUP(A4581,Rotación!$A:$A,Rotación!$O:$O,0,0,-1),"")))),"")</f>
        <v>13318100</v>
      </c>
      <c r="I4581" s="13">
        <f>IFERROR(IF($F4581="ALTA",$D4581*0.97,
IF($F4581="MEDIA",$D4581*0.94,
IF($F4581="BAJA",$D4581*0.87,
IF($F4581="LIQUIDAR",_xlfn.XLOOKUP(A4581,Rotación!$A:$A,Rotación!$O:$O,0,0,-1),"")))),"")</f>
        <v>12906200</v>
      </c>
      <c r="J4581" s="13">
        <f>IFERROR(IF($F4581="ALTA",$D4581*0.94,
IF($F4581="MEDIA",$D4581*0.9,
IF($F4581="BAJA",$D4581*0.85,
IF($F4581="LIQUIDAR",_xlfn.XLOOKUP(A4581,Rotación!$A:$A,Rotación!$O:$O,0,0,-1),"")))),"")</f>
        <v>12357000</v>
      </c>
      <c r="K4581">
        <v>13690000</v>
      </c>
    </row>
    <row r="4582" spans="1:11" x14ac:dyDescent="0.3">
      <c r="A4582" t="s">
        <v>5277</v>
      </c>
      <c r="B4582" t="s">
        <v>154</v>
      </c>
      <c r="C4582" t="s">
        <v>4394</v>
      </c>
      <c r="D4582">
        <v>29520000</v>
      </c>
      <c r="E4582">
        <v>23500000</v>
      </c>
      <c r="F4582" t="s">
        <v>5391</v>
      </c>
      <c r="G4582" s="13">
        <f>IFERROR(IF($F4582="ALTA",$D4582*1.03,
IF($F4582="MEDIA",$D4582*1,
IF($F4582="BAJA",$D4582*0.92,
IF($F4582="LIQUIDAR",_xlfn.XLOOKUP(A4582,Rotación!$A:$A,Rotación!$O:$O,0,0,-1),"")))),"")</f>
        <v>27158400</v>
      </c>
      <c r="H4582" s="13">
        <f>IFERROR(IF($F4582="ALTA",$D4582*1,
IF($F4582="MEDIA",$D4582*0.97,
IF($F4582="BAJA",$D4582*0.9,
IF($F4582="LIQUIDAR",_xlfn.XLOOKUP(A4582,Rotación!$A:$A,Rotación!$O:$O,0,0,-1),"")))),"")</f>
        <v>26568000</v>
      </c>
      <c r="I4582" s="13">
        <f>IFERROR(IF($F4582="ALTA",$D4582*0.97,
IF($F4582="MEDIA",$D4582*0.94,
IF($F4582="BAJA",$D4582*0.87,
IF($F4582="LIQUIDAR",_xlfn.XLOOKUP(A4582,Rotación!$A:$A,Rotación!$O:$O,0,0,-1),"")))),"")</f>
        <v>25682400</v>
      </c>
      <c r="J4582" s="13">
        <f>IFERROR(IF($F4582="ALTA",$D4582*0.94,
IF($F4582="MEDIA",$D4582*0.9,
IF($F4582="BAJA",$D4582*0.85,
IF($F4582="LIQUIDAR",_xlfn.XLOOKUP(A4582,Rotación!$A:$A,Rotación!$O:$O,0,0,-1),"")))),"")</f>
        <v>25092000</v>
      </c>
      <c r="K4582">
        <v>27490000</v>
      </c>
    </row>
    <row r="4583" spans="1:11" x14ac:dyDescent="0.3">
      <c r="A4583" t="s">
        <v>5278</v>
      </c>
      <c r="B4583" t="s">
        <v>313</v>
      </c>
      <c r="C4583" t="s">
        <v>313</v>
      </c>
      <c r="D4583">
        <v>29520000</v>
      </c>
      <c r="E4583">
        <v>23500000</v>
      </c>
      <c r="F4583" t="s">
        <v>5391</v>
      </c>
      <c r="G4583" s="13">
        <f>IFERROR(IF($F4583="ALTA",$D4583*1.03,
IF($F4583="MEDIA",$D4583*1,
IF($F4583="BAJA",$D4583*0.92,
IF($F4583="LIQUIDAR",_xlfn.XLOOKUP(A4583,Rotación!$A:$A,Rotación!$O:$O,0,0,-1),"")))),"")</f>
        <v>27158400</v>
      </c>
      <c r="H4583" s="13">
        <f>IFERROR(IF($F4583="ALTA",$D4583*1,
IF($F4583="MEDIA",$D4583*0.97,
IF($F4583="BAJA",$D4583*0.9,
IF($F4583="LIQUIDAR",_xlfn.XLOOKUP(A4583,Rotación!$A:$A,Rotación!$O:$O,0,0,-1),"")))),"")</f>
        <v>26568000</v>
      </c>
      <c r="I4583" s="13">
        <f>IFERROR(IF($F4583="ALTA",$D4583*0.97,
IF($F4583="MEDIA",$D4583*0.94,
IF($F4583="BAJA",$D4583*0.87,
IF($F4583="LIQUIDAR",_xlfn.XLOOKUP(A4583,Rotación!$A:$A,Rotación!$O:$O,0,0,-1),"")))),"")</f>
        <v>25682400</v>
      </c>
      <c r="J4583" s="13">
        <f>IFERROR(IF($F4583="ALTA",$D4583*0.94,
IF($F4583="MEDIA",$D4583*0.9,
IF($F4583="BAJA",$D4583*0.85,
IF($F4583="LIQUIDAR",_xlfn.XLOOKUP(A4583,Rotación!$A:$A,Rotación!$O:$O,0,0,-1),"")))),"")</f>
        <v>25092000</v>
      </c>
      <c r="K4583">
        <v>27490000</v>
      </c>
    </row>
    <row r="4584" spans="1:11" x14ac:dyDescent="0.3">
      <c r="A4584" t="s">
        <v>5279</v>
      </c>
      <c r="B4584" t="s">
        <v>188</v>
      </c>
      <c r="C4584" t="s">
        <v>5790</v>
      </c>
      <c r="D4584">
        <v>18000000</v>
      </c>
      <c r="E4584">
        <v>14000000</v>
      </c>
      <c r="F4584" t="s">
        <v>4033</v>
      </c>
      <c r="G4584" s="13">
        <f>IFERROR(IF($F4584="ALTA",$D4584*1.03,
IF($F4584="MEDIA",$D4584*1,
IF($F4584="BAJA",$D4584*0.92,
IF($F4584="LIQUIDAR",_xlfn.XLOOKUP(A4584,Rotación!$A:$A,Rotación!$O:$O,0,0,-1),"")))),"")</f>
        <v>18000000</v>
      </c>
      <c r="H4584" s="13">
        <f>IFERROR(IF($F4584="ALTA",$D4584*1,
IF($F4584="MEDIA",$D4584*0.97,
IF($F4584="BAJA",$D4584*0.9,
IF($F4584="LIQUIDAR",_xlfn.XLOOKUP(A4584,Rotación!$A:$A,Rotación!$O:$O,0,0,-1),"")))),"")</f>
        <v>17460000</v>
      </c>
      <c r="I4584" s="13">
        <f>IFERROR(IF($F4584="ALTA",$D4584*0.97,
IF($F4584="MEDIA",$D4584*0.94,
IF($F4584="BAJA",$D4584*0.87,
IF($F4584="LIQUIDAR",_xlfn.XLOOKUP(A4584,Rotación!$A:$A,Rotación!$O:$O,0,0,-1),"")))),"")</f>
        <v>16920000</v>
      </c>
      <c r="J4584" s="13">
        <f>IFERROR(IF($F4584="ALTA",$D4584*0.94,
IF($F4584="MEDIA",$D4584*0.9,
IF($F4584="BAJA",$D4584*0.85,
IF($F4584="LIQUIDAR",_xlfn.XLOOKUP(A4584,Rotación!$A:$A,Rotación!$O:$O,0,0,-1),"")))),"")</f>
        <v>16200000</v>
      </c>
      <c r="K4584">
        <v>16990000</v>
      </c>
    </row>
    <row r="4585" spans="1:11" x14ac:dyDescent="0.3">
      <c r="A4585" t="s">
        <v>100</v>
      </c>
      <c r="B4585" t="s">
        <v>50</v>
      </c>
      <c r="C4585">
        <v>580</v>
      </c>
      <c r="D4585">
        <v>10320000</v>
      </c>
      <c r="E4585">
        <v>5200000</v>
      </c>
      <c r="F4585" t="s">
        <v>5391</v>
      </c>
      <c r="G4585" s="13">
        <f>IFERROR(IF($F4585="ALTA",$D4585*1.03,
IF($F4585="MEDIA",$D4585*1,
IF($F4585="BAJA",$D4585*0.92,
IF($F4585="LIQUIDAR",_xlfn.XLOOKUP(A4585,Rotación!$A:$A,Rotación!$O:$O,0,0,-1),"")))),"")</f>
        <v>9494400</v>
      </c>
      <c r="H4585" s="13">
        <f>IFERROR(IF($F4585="ALTA",$D4585*1,
IF($F4585="MEDIA",$D4585*0.97,
IF($F4585="BAJA",$D4585*0.9,
IF($F4585="LIQUIDAR",_xlfn.XLOOKUP(A4585,Rotación!$A:$A,Rotación!$O:$O,0,0,-1),"")))),"")</f>
        <v>9288000</v>
      </c>
      <c r="I4585" s="13">
        <f>IFERROR(IF($F4585="ALTA",$D4585*0.97,
IF($F4585="MEDIA",$D4585*0.94,
IF($F4585="BAJA",$D4585*0.87,
IF($F4585="LIQUIDAR",_xlfn.XLOOKUP(A4585,Rotación!$A:$A,Rotación!$O:$O,0,0,-1),"")))),"")</f>
        <v>8978400</v>
      </c>
      <c r="J4585" s="13">
        <f>IFERROR(IF($F4585="ALTA",$D4585*0.94,
IF($F4585="MEDIA",$D4585*0.9,
IF($F4585="BAJA",$D4585*0.85,
IF($F4585="LIQUIDAR",_xlfn.XLOOKUP(A4585,Rotación!$A:$A,Rotación!$O:$O,0,0,-1),"")))),"")</f>
        <v>8772000</v>
      </c>
      <c r="K4585">
        <v>7690000</v>
      </c>
    </row>
    <row r="4586" spans="1:11" x14ac:dyDescent="0.3">
      <c r="A4586" t="s">
        <v>236</v>
      </c>
      <c r="B4586" t="s">
        <v>89</v>
      </c>
      <c r="C4586" t="s">
        <v>4454</v>
      </c>
      <c r="D4586">
        <v>11600000</v>
      </c>
      <c r="E4586">
        <v>8800000</v>
      </c>
      <c r="F4586" t="s">
        <v>4033</v>
      </c>
      <c r="G4586" s="13">
        <f>IFERROR(IF($F4586="ALTA",$D4586*1.03,
IF($F4586="MEDIA",$D4586*1,
IF($F4586="BAJA",$D4586*0.92,
IF($F4586="LIQUIDAR",_xlfn.XLOOKUP(A4586,Rotación!$A:$A,Rotación!$O:$O,0,0,-1),"")))),"")</f>
        <v>11600000</v>
      </c>
      <c r="H4586" s="13">
        <f>IFERROR(IF($F4586="ALTA",$D4586*1,
IF($F4586="MEDIA",$D4586*0.97,
IF($F4586="BAJA",$D4586*0.9,
IF($F4586="LIQUIDAR",_xlfn.XLOOKUP(A4586,Rotación!$A:$A,Rotación!$O:$O,0,0,-1),"")))),"")</f>
        <v>11252000</v>
      </c>
      <c r="I4586" s="13">
        <f>IFERROR(IF($F4586="ALTA",$D4586*0.97,
IF($F4586="MEDIA",$D4586*0.94,
IF($F4586="BAJA",$D4586*0.87,
IF($F4586="LIQUIDAR",_xlfn.XLOOKUP(A4586,Rotación!$A:$A,Rotación!$O:$O,0,0,-1),"")))),"")</f>
        <v>10904000</v>
      </c>
      <c r="J4586" s="13">
        <f>IFERROR(IF($F4586="ALTA",$D4586*0.94,
IF($F4586="MEDIA",$D4586*0.9,
IF($F4586="BAJA",$D4586*0.85,
IF($F4586="LIQUIDAR",_xlfn.XLOOKUP(A4586,Rotación!$A:$A,Rotación!$O:$O,0,0,-1),"")))),"")</f>
        <v>10440000</v>
      </c>
      <c r="K4586">
        <v>10590000</v>
      </c>
    </row>
    <row r="4587" spans="1:11" x14ac:dyDescent="0.3">
      <c r="A4587" t="s">
        <v>176</v>
      </c>
      <c r="B4587" t="s">
        <v>24</v>
      </c>
      <c r="C4587" t="s">
        <v>4404</v>
      </c>
      <c r="D4587">
        <v>49500000</v>
      </c>
      <c r="E4587">
        <v>41200000</v>
      </c>
      <c r="F4587" t="s">
        <v>4033</v>
      </c>
      <c r="G4587" s="13">
        <f>IFERROR(IF($F4587="ALTA",$D4587*1.03,
IF($F4587="MEDIA",$D4587*1,
IF($F4587="BAJA",$D4587*0.92,
IF($F4587="LIQUIDAR",_xlfn.XLOOKUP(A4587,Rotación!$A:$A,Rotación!$O:$O,0,0,-1),"")))),"")</f>
        <v>49500000</v>
      </c>
      <c r="H4587" s="13">
        <f>IFERROR(IF($F4587="ALTA",$D4587*1,
IF($F4587="MEDIA",$D4587*0.97,
IF($F4587="BAJA",$D4587*0.9,
IF($F4587="LIQUIDAR",_xlfn.XLOOKUP(A4587,Rotación!$A:$A,Rotación!$O:$O,0,0,-1),"")))),"")</f>
        <v>48015000</v>
      </c>
      <c r="I4587" s="13">
        <f>IFERROR(IF($F4587="ALTA",$D4587*0.97,
IF($F4587="MEDIA",$D4587*0.94,
IF($F4587="BAJA",$D4587*0.87,
IF($F4587="LIQUIDAR",_xlfn.XLOOKUP(A4587,Rotación!$A:$A,Rotación!$O:$O,0,0,-1),"")))),"")</f>
        <v>46530000</v>
      </c>
      <c r="J4587" s="13">
        <f>IFERROR(IF($F4587="ALTA",$D4587*0.94,
IF($F4587="MEDIA",$D4587*0.9,
IF($F4587="BAJA",$D4587*0.85,
IF($F4587="LIQUIDAR",_xlfn.XLOOKUP(A4587,Rotación!$A:$A,Rotación!$O:$O,0,0,-1),"")))),"")</f>
        <v>44550000</v>
      </c>
      <c r="K4587">
        <v>48990000</v>
      </c>
    </row>
    <row r="4588" spans="1:11" x14ac:dyDescent="0.3">
      <c r="A4588" t="s">
        <v>88</v>
      </c>
      <c r="B4588" t="s">
        <v>89</v>
      </c>
      <c r="C4588" t="s">
        <v>4379</v>
      </c>
      <c r="D4588">
        <v>8200000</v>
      </c>
      <c r="E4588">
        <v>6500000</v>
      </c>
      <c r="F4588" t="s">
        <v>5390</v>
      </c>
      <c r="G4588" s="13">
        <f>IFERROR(IF($F4588="ALTA",$D4588*1.03,
IF($F4588="MEDIA",$D4588*1,
IF($F4588="BAJA",$D4588*0.92,
IF($F4588="LIQUIDAR",_xlfn.XLOOKUP(A4588,Rotación!$A:$A,Rotación!$O:$O,0,0,-1),"")))),"")</f>
        <v>8446000</v>
      </c>
      <c r="H4588" s="13">
        <f>IFERROR(IF($F4588="ALTA",$D4588*1,
IF($F4588="MEDIA",$D4588*0.97,
IF($F4588="BAJA",$D4588*0.9,
IF($F4588="LIQUIDAR",_xlfn.XLOOKUP(A4588,Rotación!$A:$A,Rotación!$O:$O,0,0,-1),"")))),"")</f>
        <v>8200000</v>
      </c>
      <c r="I4588" s="13">
        <f>IFERROR(IF($F4588="ALTA",$D4588*0.97,
IF($F4588="MEDIA",$D4588*0.94,
IF($F4588="BAJA",$D4588*0.87,
IF($F4588="LIQUIDAR",_xlfn.XLOOKUP(A4588,Rotación!$A:$A,Rotación!$O:$O,0,0,-1),"")))),"")</f>
        <v>7954000</v>
      </c>
      <c r="J4588" s="13">
        <f>IFERROR(IF($F4588="ALTA",$D4588*0.94,
IF($F4588="MEDIA",$D4588*0.9,
IF($F4588="BAJA",$D4588*0.85,
IF($F4588="LIQUIDAR",_xlfn.XLOOKUP(A4588,Rotación!$A:$A,Rotación!$O:$O,0,0,-1),"")))),"")</f>
        <v>7708000</v>
      </c>
      <c r="K4588">
        <v>8390000</v>
      </c>
    </row>
    <row r="4589" spans="1:11" x14ac:dyDescent="0.3">
      <c r="A4589" t="s">
        <v>157</v>
      </c>
      <c r="B4589" t="s">
        <v>92</v>
      </c>
      <c r="C4589" t="s">
        <v>4671</v>
      </c>
      <c r="D4589">
        <v>10300000</v>
      </c>
      <c r="E4589">
        <v>10000000</v>
      </c>
      <c r="F4589" t="s">
        <v>5390</v>
      </c>
      <c r="G4589" s="13">
        <f>IFERROR(IF($F4589="ALTA",$D4589*1.03,
IF($F4589="MEDIA",$D4589*1,
IF($F4589="BAJA",$D4589*0.92,
IF($F4589="LIQUIDAR",_xlfn.XLOOKUP(A4589,Rotación!$A:$A,Rotación!$O:$O,0,0,-1),"")))),"")</f>
        <v>10609000</v>
      </c>
      <c r="H4589" s="13">
        <f>IFERROR(IF($F4589="ALTA",$D4589*1,
IF($F4589="MEDIA",$D4589*0.97,
IF($F4589="BAJA",$D4589*0.9,
IF($F4589="LIQUIDAR",_xlfn.XLOOKUP(A4589,Rotación!$A:$A,Rotación!$O:$O,0,0,-1),"")))),"")</f>
        <v>10300000</v>
      </c>
      <c r="I4589" s="13">
        <f>IFERROR(IF($F4589="ALTA",$D4589*0.97,
IF($F4589="MEDIA",$D4589*0.94,
IF($F4589="BAJA",$D4589*0.87,
IF($F4589="LIQUIDAR",_xlfn.XLOOKUP(A4589,Rotación!$A:$A,Rotación!$O:$O,0,0,-1),"")))),"")</f>
        <v>9991000</v>
      </c>
      <c r="J4589" s="13">
        <f>IFERROR(IF($F4589="ALTA",$D4589*0.94,
IF($F4589="MEDIA",$D4589*0.9,
IF($F4589="BAJA",$D4589*0.85,
IF($F4589="LIQUIDAR",_xlfn.XLOOKUP(A4589,Rotación!$A:$A,Rotación!$O:$O,0,0,-1),"")))),"")</f>
        <v>9682000</v>
      </c>
      <c r="K4589">
        <v>10990000</v>
      </c>
    </row>
    <row r="4590" spans="1:11" x14ac:dyDescent="0.3">
      <c r="A4590" t="s">
        <v>133</v>
      </c>
      <c r="B4590" t="s">
        <v>4183</v>
      </c>
      <c r="C4590" t="s">
        <v>4184</v>
      </c>
      <c r="D4590">
        <v>43400000</v>
      </c>
      <c r="E4590">
        <v>37300000</v>
      </c>
      <c r="F4590" t="s">
        <v>4033</v>
      </c>
      <c r="G4590" s="13">
        <f>IFERROR(IF($F4590="ALTA",$D4590*1.03,
IF($F4590="MEDIA",$D4590*1,
IF($F4590="BAJA",$D4590*0.92,
IF($F4590="LIQUIDAR",_xlfn.XLOOKUP(A4590,Rotación!$A:$A,Rotación!$O:$O,0,0,-1),"")))),"")</f>
        <v>43400000</v>
      </c>
      <c r="H4590" s="13">
        <f>IFERROR(IF($F4590="ALTA",$D4590*1,
IF($F4590="MEDIA",$D4590*0.97,
IF($F4590="BAJA",$D4590*0.9,
IF($F4590="LIQUIDAR",_xlfn.XLOOKUP(A4590,Rotación!$A:$A,Rotación!$O:$O,0,0,-1),"")))),"")</f>
        <v>42098000</v>
      </c>
      <c r="I4590" s="13">
        <f>IFERROR(IF($F4590="ALTA",$D4590*0.97,
IF($F4590="MEDIA",$D4590*0.94,
IF($F4590="BAJA",$D4590*0.87,
IF($F4590="LIQUIDAR",_xlfn.XLOOKUP(A4590,Rotación!$A:$A,Rotación!$O:$O,0,0,-1),"")))),"")</f>
        <v>40796000</v>
      </c>
      <c r="J4590" s="13">
        <f>IFERROR(IF($F4590="ALTA",$D4590*0.94,
IF($F4590="MEDIA",$D4590*0.9,
IF($F4590="BAJA",$D4590*0.85,
IF($F4590="LIQUIDAR",_xlfn.XLOOKUP(A4590,Rotación!$A:$A,Rotación!$O:$O,0,0,-1),"")))),"")</f>
        <v>39060000</v>
      </c>
      <c r="K4590">
        <v>42990000</v>
      </c>
    </row>
    <row r="4591" spans="1:11" x14ac:dyDescent="0.3">
      <c r="A4591" t="s">
        <v>407</v>
      </c>
      <c r="B4591" t="s">
        <v>36</v>
      </c>
      <c r="C4591" t="s">
        <v>4177</v>
      </c>
      <c r="D4591">
        <v>14700000</v>
      </c>
      <c r="E4591">
        <v>11800000</v>
      </c>
      <c r="F4591" t="s">
        <v>4033</v>
      </c>
      <c r="G4591" s="13">
        <f>IFERROR(IF($F4591="ALTA",$D4591*1.03,
IF($F4591="MEDIA",$D4591*1,
IF($F4591="BAJA",$D4591*0.92,
IF($F4591="LIQUIDAR",_xlfn.XLOOKUP(A4591,Rotación!$A:$A,Rotación!$O:$O,0,0,-1),"")))),"")</f>
        <v>14700000</v>
      </c>
      <c r="H4591" s="13">
        <f>IFERROR(IF($F4591="ALTA",$D4591*1,
IF($F4591="MEDIA",$D4591*0.97,
IF($F4591="BAJA",$D4591*0.9,
IF($F4591="LIQUIDAR",_xlfn.XLOOKUP(A4591,Rotación!$A:$A,Rotación!$O:$O,0,0,-1),"")))),"")</f>
        <v>14259000</v>
      </c>
      <c r="I4591" s="13">
        <f>IFERROR(IF($F4591="ALTA",$D4591*0.97,
IF($F4591="MEDIA",$D4591*0.94,
IF($F4591="BAJA",$D4591*0.87,
IF($F4591="LIQUIDAR",_xlfn.XLOOKUP(A4591,Rotación!$A:$A,Rotación!$O:$O,0,0,-1),"")))),"")</f>
        <v>13818000</v>
      </c>
      <c r="J4591" s="13">
        <f>IFERROR(IF($F4591="ALTA",$D4591*0.94,
IF($F4591="MEDIA",$D4591*0.9,
IF($F4591="BAJA",$D4591*0.85,
IF($F4591="LIQUIDAR",_xlfn.XLOOKUP(A4591,Rotación!$A:$A,Rotación!$O:$O,0,0,-1),"")))),"")</f>
        <v>13230000</v>
      </c>
      <c r="K4591">
        <v>13790000</v>
      </c>
    </row>
    <row r="4592" spans="1:11" x14ac:dyDescent="0.3">
      <c r="A4592" t="s">
        <v>187</v>
      </c>
      <c r="B4592" t="s">
        <v>188</v>
      </c>
      <c r="C4592" t="s">
        <v>4970</v>
      </c>
      <c r="D4592">
        <v>6900000</v>
      </c>
      <c r="E4592">
        <v>5500000</v>
      </c>
      <c r="F4592" t="s">
        <v>5390</v>
      </c>
      <c r="G4592" s="13">
        <f>IFERROR(IF($F4592="ALTA",$D4592*1.03,
IF($F4592="MEDIA",$D4592*1,
IF($F4592="BAJA",$D4592*0.92,
IF($F4592="LIQUIDAR",_xlfn.XLOOKUP(A4592,Rotación!$A:$A,Rotación!$O:$O,0,0,-1),"")))),"")</f>
        <v>7107000</v>
      </c>
      <c r="H4592" s="13">
        <f>IFERROR(IF($F4592="ALTA",$D4592*1,
IF($F4592="MEDIA",$D4592*0.97,
IF($F4592="BAJA",$D4592*0.9,
IF($F4592="LIQUIDAR",_xlfn.XLOOKUP(A4592,Rotación!$A:$A,Rotación!$O:$O,0,0,-1),"")))),"")</f>
        <v>6900000</v>
      </c>
      <c r="I4592" s="13">
        <f>IFERROR(IF($F4592="ALTA",$D4592*0.97,
IF($F4592="MEDIA",$D4592*0.94,
IF($F4592="BAJA",$D4592*0.87,
IF($F4592="LIQUIDAR",_xlfn.XLOOKUP(A4592,Rotación!$A:$A,Rotación!$O:$O,0,0,-1),"")))),"")</f>
        <v>6693000</v>
      </c>
      <c r="J4592" s="13">
        <f>IFERROR(IF($F4592="ALTA",$D4592*0.94,
IF($F4592="MEDIA",$D4592*0.9,
IF($F4592="BAJA",$D4592*0.85,
IF($F4592="LIQUIDAR",_xlfn.XLOOKUP(A4592,Rotación!$A:$A,Rotación!$O:$O,0,0,-1),"")))),"")</f>
        <v>6486000</v>
      </c>
      <c r="K4592">
        <v>6990000</v>
      </c>
    </row>
    <row r="4593" spans="1:11" x14ac:dyDescent="0.3">
      <c r="A4593" t="s">
        <v>228</v>
      </c>
      <c r="B4593" t="s">
        <v>154</v>
      </c>
      <c r="C4593" t="s">
        <v>4482</v>
      </c>
      <c r="D4593">
        <v>11900000</v>
      </c>
      <c r="E4593">
        <v>10000000</v>
      </c>
      <c r="F4593" t="s">
        <v>4033</v>
      </c>
      <c r="G4593" s="13">
        <f>IFERROR(IF($F4593="ALTA",$D4593*1.03,
IF($F4593="MEDIA",$D4593*1,
IF($F4593="BAJA",$D4593*0.92,
IF($F4593="LIQUIDAR",_xlfn.XLOOKUP(A4593,Rotación!$A:$A,Rotación!$O:$O,0,0,-1),"")))),"")</f>
        <v>11900000</v>
      </c>
      <c r="H4593" s="13">
        <f>IFERROR(IF($F4593="ALTA",$D4593*1,
IF($F4593="MEDIA",$D4593*0.97,
IF($F4593="BAJA",$D4593*0.9,
IF($F4593="LIQUIDAR",_xlfn.XLOOKUP(A4593,Rotación!$A:$A,Rotación!$O:$O,0,0,-1),"")))),"")</f>
        <v>11543000</v>
      </c>
      <c r="I4593" s="13">
        <f>IFERROR(IF($F4593="ALTA",$D4593*0.97,
IF($F4593="MEDIA",$D4593*0.94,
IF($F4593="BAJA",$D4593*0.87,
IF($F4593="LIQUIDAR",_xlfn.XLOOKUP(A4593,Rotación!$A:$A,Rotación!$O:$O,0,0,-1),"")))),"")</f>
        <v>11186000</v>
      </c>
      <c r="J4593" s="13">
        <f>IFERROR(IF($F4593="ALTA",$D4593*0.94,
IF($F4593="MEDIA",$D4593*0.9,
IF($F4593="BAJA",$D4593*0.85,
IF($F4593="LIQUIDAR",_xlfn.XLOOKUP(A4593,Rotación!$A:$A,Rotación!$O:$O,0,0,-1),"")))),"")</f>
        <v>10710000</v>
      </c>
      <c r="K4593">
        <v>11890000</v>
      </c>
    </row>
    <row r="4594" spans="1:11" x14ac:dyDescent="0.3">
      <c r="A4594" t="s">
        <v>402</v>
      </c>
      <c r="B4594" t="s">
        <v>4183</v>
      </c>
      <c r="C4594" t="s">
        <v>4485</v>
      </c>
      <c r="D4594">
        <v>8090000</v>
      </c>
      <c r="E4594">
        <v>7000000</v>
      </c>
      <c r="F4594" t="s">
        <v>4033</v>
      </c>
      <c r="G4594" s="13">
        <f>IFERROR(IF($F4594="ALTA",$D4594*1.03,
IF($F4594="MEDIA",$D4594*1,
IF($F4594="BAJA",$D4594*0.92,
IF($F4594="LIQUIDAR",_xlfn.XLOOKUP(A4594,Rotación!$A:$A,Rotación!$O:$O,0,0,-1),"")))),"")</f>
        <v>8090000</v>
      </c>
      <c r="H4594" s="13">
        <f>IFERROR(IF($F4594="ALTA",$D4594*1,
IF($F4594="MEDIA",$D4594*0.97,
IF($F4594="BAJA",$D4594*0.9,
IF($F4594="LIQUIDAR",_xlfn.XLOOKUP(A4594,Rotación!$A:$A,Rotación!$O:$O,0,0,-1),"")))),"")</f>
        <v>7847300</v>
      </c>
      <c r="I4594" s="13">
        <f>IFERROR(IF($F4594="ALTA",$D4594*0.97,
IF($F4594="MEDIA",$D4594*0.94,
IF($F4594="BAJA",$D4594*0.87,
IF($F4594="LIQUIDAR",_xlfn.XLOOKUP(A4594,Rotación!$A:$A,Rotación!$O:$O,0,0,-1),"")))),"")</f>
        <v>7604600</v>
      </c>
      <c r="J4594" s="13">
        <f>IFERROR(IF($F4594="ALTA",$D4594*0.94,
IF($F4594="MEDIA",$D4594*0.9,
IF($F4594="BAJA",$D4594*0.85,
IF($F4594="LIQUIDAR",_xlfn.XLOOKUP(A4594,Rotación!$A:$A,Rotación!$O:$O,0,0,-1),"")))),"")</f>
        <v>7281000</v>
      </c>
      <c r="K4594">
        <v>8290000</v>
      </c>
    </row>
    <row r="4595" spans="1:11" x14ac:dyDescent="0.3">
      <c r="A4595" t="s">
        <v>181</v>
      </c>
      <c r="B4595" t="s">
        <v>182</v>
      </c>
      <c r="C4595" t="s">
        <v>4488</v>
      </c>
      <c r="D4595">
        <v>19300000</v>
      </c>
      <c r="E4595">
        <v>16400000</v>
      </c>
      <c r="F4595" t="s">
        <v>4033</v>
      </c>
      <c r="G4595" s="13">
        <f>IFERROR(IF($F4595="ALTA",$D4595*1.03,
IF($F4595="MEDIA",$D4595*1,
IF($F4595="BAJA",$D4595*0.92,
IF($F4595="LIQUIDAR",_xlfn.XLOOKUP(A4595,Rotación!$A:$A,Rotación!$O:$O,0,0,-1),"")))),"")</f>
        <v>19300000</v>
      </c>
      <c r="H4595" s="13">
        <f>IFERROR(IF($F4595="ALTA",$D4595*1,
IF($F4595="MEDIA",$D4595*0.97,
IF($F4595="BAJA",$D4595*0.9,
IF($F4595="LIQUIDAR",_xlfn.XLOOKUP(A4595,Rotación!$A:$A,Rotación!$O:$O,0,0,-1),"")))),"")</f>
        <v>18721000</v>
      </c>
      <c r="I4595" s="13">
        <f>IFERROR(IF($F4595="ALTA",$D4595*0.97,
IF($F4595="MEDIA",$D4595*0.94,
IF($F4595="BAJA",$D4595*0.87,
IF($F4595="LIQUIDAR",_xlfn.XLOOKUP(A4595,Rotación!$A:$A,Rotación!$O:$O,0,0,-1),"")))),"")</f>
        <v>18142000</v>
      </c>
      <c r="J4595" s="13">
        <f>IFERROR(IF($F4595="ALTA",$D4595*0.94,
IF($F4595="MEDIA",$D4595*0.9,
IF($F4595="BAJA",$D4595*0.85,
IF($F4595="LIQUIDAR",_xlfn.XLOOKUP(A4595,Rotación!$A:$A,Rotación!$O:$O,0,0,-1),"")))),"")</f>
        <v>17370000</v>
      </c>
      <c r="K4595">
        <v>18990000</v>
      </c>
    </row>
    <row r="4596" spans="1:11" x14ac:dyDescent="0.3">
      <c r="A4596" t="s">
        <v>4026</v>
      </c>
      <c r="B4596" t="s">
        <v>4183</v>
      </c>
      <c r="C4596" t="s">
        <v>4491</v>
      </c>
      <c r="D4596">
        <v>12100000</v>
      </c>
      <c r="E4596">
        <v>10000000</v>
      </c>
      <c r="F4596" t="s">
        <v>4033</v>
      </c>
      <c r="G4596" s="13">
        <f>IFERROR(IF($F4596="ALTA",$D4596*1.03,
IF($F4596="MEDIA",$D4596*1,
IF($F4596="BAJA",$D4596*0.92,
IF($F4596="LIQUIDAR",_xlfn.XLOOKUP(A4596,Rotación!$A:$A,Rotación!$O:$O,0,0,-1),"")))),"")</f>
        <v>12100000</v>
      </c>
      <c r="H4596" s="13">
        <f>IFERROR(IF($F4596="ALTA",$D4596*1,
IF($F4596="MEDIA",$D4596*0.97,
IF($F4596="BAJA",$D4596*0.9,
IF($F4596="LIQUIDAR",_xlfn.XLOOKUP(A4596,Rotación!$A:$A,Rotación!$O:$O,0,0,-1),"")))),"")</f>
        <v>11737000</v>
      </c>
      <c r="I4596" s="13">
        <f>IFERROR(IF($F4596="ALTA",$D4596*0.97,
IF($F4596="MEDIA",$D4596*0.94,
IF($F4596="BAJA",$D4596*0.87,
IF($F4596="LIQUIDAR",_xlfn.XLOOKUP(A4596,Rotación!$A:$A,Rotación!$O:$O,0,0,-1),"")))),"")</f>
        <v>11374000</v>
      </c>
      <c r="J4596" s="13">
        <f>IFERROR(IF($F4596="ALTA",$D4596*0.94,
IF($F4596="MEDIA",$D4596*0.9,
IF($F4596="BAJA",$D4596*0.85,
IF($F4596="LIQUIDAR",_xlfn.XLOOKUP(A4596,Rotación!$A:$A,Rotación!$O:$O,0,0,-1),"")))),"")</f>
        <v>10890000</v>
      </c>
      <c r="K4596">
        <v>11990000</v>
      </c>
    </row>
    <row r="4597" spans="1:11" x14ac:dyDescent="0.3">
      <c r="A4597" t="s">
        <v>406</v>
      </c>
      <c r="B4597" t="s">
        <v>3991</v>
      </c>
      <c r="C4597" t="s">
        <v>4629</v>
      </c>
      <c r="D4597">
        <v>12100000</v>
      </c>
      <c r="E4597">
        <v>10000000</v>
      </c>
      <c r="F4597" t="s">
        <v>4033</v>
      </c>
      <c r="G4597" s="13">
        <f>IFERROR(IF($F4597="ALTA",$D4597*1.03,
IF($F4597="MEDIA",$D4597*1,
IF($F4597="BAJA",$D4597*0.92,
IF($F4597="LIQUIDAR",_xlfn.XLOOKUP(A4597,Rotación!$A:$A,Rotación!$O:$O,0,0,-1),"")))),"")</f>
        <v>12100000</v>
      </c>
      <c r="H4597" s="13">
        <f>IFERROR(IF($F4597="ALTA",$D4597*1,
IF($F4597="MEDIA",$D4597*0.97,
IF($F4597="BAJA",$D4597*0.9,
IF($F4597="LIQUIDAR",_xlfn.XLOOKUP(A4597,Rotación!$A:$A,Rotación!$O:$O,0,0,-1),"")))),"")</f>
        <v>11737000</v>
      </c>
      <c r="I4597" s="13">
        <f>IFERROR(IF($F4597="ALTA",$D4597*0.97,
IF($F4597="MEDIA",$D4597*0.94,
IF($F4597="BAJA",$D4597*0.87,
IF($F4597="LIQUIDAR",_xlfn.XLOOKUP(A4597,Rotación!$A:$A,Rotación!$O:$O,0,0,-1),"")))),"")</f>
        <v>11374000</v>
      </c>
      <c r="J4597" s="13">
        <f>IFERROR(IF($F4597="ALTA",$D4597*0.94,
IF($F4597="MEDIA",$D4597*0.9,
IF($F4597="BAJA",$D4597*0.85,
IF($F4597="LIQUIDAR",_xlfn.XLOOKUP(A4597,Rotación!$A:$A,Rotación!$O:$O,0,0,-1),"")))),"")</f>
        <v>10890000</v>
      </c>
      <c r="K4597">
        <v>11990000</v>
      </c>
    </row>
    <row r="4598" spans="1:11" x14ac:dyDescent="0.3">
      <c r="A4598" t="s">
        <v>236</v>
      </c>
      <c r="B4598" t="s">
        <v>89</v>
      </c>
      <c r="C4598" t="s">
        <v>4454</v>
      </c>
      <c r="D4598">
        <v>11600000</v>
      </c>
      <c r="E4598">
        <v>8800000</v>
      </c>
      <c r="F4598" t="s">
        <v>4033</v>
      </c>
      <c r="G4598" s="13">
        <f>IFERROR(IF($F4598="ALTA",$D4598*1.03,
IF($F4598="MEDIA",$D4598*1,
IF($F4598="BAJA",$D4598*0.92,
IF($F4598="LIQUIDAR",_xlfn.XLOOKUP(A4598,Rotación!$A:$A,Rotación!$O:$O,0,0,-1),"")))),"")</f>
        <v>11600000</v>
      </c>
      <c r="H4598" s="13">
        <f>IFERROR(IF($F4598="ALTA",$D4598*1,
IF($F4598="MEDIA",$D4598*0.97,
IF($F4598="BAJA",$D4598*0.9,
IF($F4598="LIQUIDAR",_xlfn.XLOOKUP(A4598,Rotación!$A:$A,Rotación!$O:$O,0,0,-1),"")))),"")</f>
        <v>11252000</v>
      </c>
      <c r="I4598" s="13">
        <f>IFERROR(IF($F4598="ALTA",$D4598*0.97,
IF($F4598="MEDIA",$D4598*0.94,
IF($F4598="BAJA",$D4598*0.87,
IF($F4598="LIQUIDAR",_xlfn.XLOOKUP(A4598,Rotación!$A:$A,Rotación!$O:$O,0,0,-1),"")))),"")</f>
        <v>10904000</v>
      </c>
      <c r="J4598" s="13">
        <f>IFERROR(IF($F4598="ALTA",$D4598*0.94,
IF($F4598="MEDIA",$D4598*0.9,
IF($F4598="BAJA",$D4598*0.85,
IF($F4598="LIQUIDAR",_xlfn.XLOOKUP(A4598,Rotación!$A:$A,Rotación!$O:$O,0,0,-1),"")))),"")</f>
        <v>10440000</v>
      </c>
      <c r="K4598">
        <v>10690000</v>
      </c>
    </row>
    <row r="4599" spans="1:11" x14ac:dyDescent="0.3">
      <c r="A4599" t="s">
        <v>4499</v>
      </c>
      <c r="B4599" t="s">
        <v>36</v>
      </c>
      <c r="C4599" t="s">
        <v>4426</v>
      </c>
      <c r="D4599">
        <v>8500000</v>
      </c>
      <c r="E4599">
        <v>7800000</v>
      </c>
      <c r="F4599" t="s">
        <v>5390</v>
      </c>
      <c r="G4599" s="13">
        <f>IFERROR(IF($F4599="ALTA",$D4599*1.03,
IF($F4599="MEDIA",$D4599*1,
IF($F4599="BAJA",$D4599*0.92,
IF($F4599="LIQUIDAR",_xlfn.XLOOKUP(A4599,Rotación!$A:$A,Rotación!$O:$O,0,0,-1),"")))),"")</f>
        <v>8755000</v>
      </c>
      <c r="H4599" s="13">
        <f>IFERROR(IF($F4599="ALTA",$D4599*1,
IF($F4599="MEDIA",$D4599*0.97,
IF($F4599="BAJA",$D4599*0.9,
IF($F4599="LIQUIDAR",_xlfn.XLOOKUP(A4599,Rotación!$A:$A,Rotación!$O:$O,0,0,-1),"")))),"")</f>
        <v>8500000</v>
      </c>
      <c r="I4599" s="13">
        <f>IFERROR(IF($F4599="ALTA",$D4599*0.97,
IF($F4599="MEDIA",$D4599*0.94,
IF($F4599="BAJA",$D4599*0.87,
IF($F4599="LIQUIDAR",_xlfn.XLOOKUP(A4599,Rotación!$A:$A,Rotación!$O:$O,0,0,-1),"")))),"")</f>
        <v>8245000</v>
      </c>
      <c r="J4599" s="13">
        <f>IFERROR(IF($F4599="ALTA",$D4599*0.94,
IF($F4599="MEDIA",$D4599*0.9,
IF($F4599="BAJA",$D4599*0.85,
IF($F4599="LIQUIDAR",_xlfn.XLOOKUP(A4599,Rotación!$A:$A,Rotación!$O:$O,0,0,-1),"")))),"")</f>
        <v>7990000</v>
      </c>
      <c r="K4599">
        <v>9290000</v>
      </c>
    </row>
    <row r="4600" spans="1:11" x14ac:dyDescent="0.3">
      <c r="A4600" t="s">
        <v>4502</v>
      </c>
      <c r="B4600" t="s">
        <v>24</v>
      </c>
      <c r="C4600" t="s">
        <v>4430</v>
      </c>
      <c r="D4600">
        <v>17400000</v>
      </c>
      <c r="E4600">
        <v>14000000</v>
      </c>
      <c r="F4600" t="s">
        <v>4033</v>
      </c>
      <c r="G4600" s="13">
        <f>IFERROR(IF($F4600="ALTA",$D4600*1.03,
IF($F4600="MEDIA",$D4600*1,
IF($F4600="BAJA",$D4600*0.92,
IF($F4600="LIQUIDAR",_xlfn.XLOOKUP(A4600,Rotación!$A:$A,Rotación!$O:$O,0,0,-1),"")))),"")</f>
        <v>17400000</v>
      </c>
      <c r="H4600" s="13">
        <f>IFERROR(IF($F4600="ALTA",$D4600*1,
IF($F4600="MEDIA",$D4600*0.97,
IF($F4600="BAJA",$D4600*0.9,
IF($F4600="LIQUIDAR",_xlfn.XLOOKUP(A4600,Rotación!$A:$A,Rotación!$O:$O,0,0,-1),"")))),"")</f>
        <v>16878000</v>
      </c>
      <c r="I4600" s="13">
        <f>IFERROR(IF($F4600="ALTA",$D4600*0.97,
IF($F4600="MEDIA",$D4600*0.94,
IF($F4600="BAJA",$D4600*0.87,
IF($F4600="LIQUIDAR",_xlfn.XLOOKUP(A4600,Rotación!$A:$A,Rotación!$O:$O,0,0,-1),"")))),"")</f>
        <v>16356000</v>
      </c>
      <c r="J4600" s="13">
        <f>IFERROR(IF($F4600="ALTA",$D4600*0.94,
IF($F4600="MEDIA",$D4600*0.9,
IF($F4600="BAJA",$D4600*0.85,
IF($F4600="LIQUIDAR",_xlfn.XLOOKUP(A4600,Rotación!$A:$A,Rotación!$O:$O,0,0,-1),"")))),"")</f>
        <v>15660000</v>
      </c>
      <c r="K4600">
        <v>16990000</v>
      </c>
    </row>
    <row r="4601" spans="1:11" x14ac:dyDescent="0.3">
      <c r="A4601" t="s">
        <v>4505</v>
      </c>
      <c r="B4601" t="s">
        <v>36</v>
      </c>
      <c r="C4601" t="s">
        <v>4426</v>
      </c>
      <c r="D4601">
        <v>7490000</v>
      </c>
      <c r="E4601">
        <v>6500000</v>
      </c>
      <c r="F4601" t="s">
        <v>5390</v>
      </c>
      <c r="G4601" s="13">
        <f>IFERROR(IF($F4601="ALTA",$D4601*1.03,
IF($F4601="MEDIA",$D4601*1,
IF($F4601="BAJA",$D4601*0.92,
IF($F4601="LIQUIDAR",_xlfn.XLOOKUP(A4601,Rotación!$A:$A,Rotación!$O:$O,0,0,-1),"")))),"")</f>
        <v>7714700</v>
      </c>
      <c r="H4601" s="13">
        <f>IFERROR(IF($F4601="ALTA",$D4601*1,
IF($F4601="MEDIA",$D4601*0.97,
IF($F4601="BAJA",$D4601*0.9,
IF($F4601="LIQUIDAR",_xlfn.XLOOKUP(A4601,Rotación!$A:$A,Rotación!$O:$O,0,0,-1),"")))),"")</f>
        <v>7490000</v>
      </c>
      <c r="I4601" s="13">
        <f>IFERROR(IF($F4601="ALTA",$D4601*0.97,
IF($F4601="MEDIA",$D4601*0.94,
IF($F4601="BAJA",$D4601*0.87,
IF($F4601="LIQUIDAR",_xlfn.XLOOKUP(A4601,Rotación!$A:$A,Rotación!$O:$O,0,0,-1),"")))),"")</f>
        <v>7265300</v>
      </c>
      <c r="J4601" s="13">
        <f>IFERROR(IF($F4601="ALTA",$D4601*0.94,
IF($F4601="MEDIA",$D4601*0.9,
IF($F4601="BAJA",$D4601*0.85,
IF($F4601="LIQUIDAR",_xlfn.XLOOKUP(A4601,Rotación!$A:$A,Rotación!$O:$O,0,0,-1),"")))),"")</f>
        <v>7040600</v>
      </c>
      <c r="K4601">
        <v>7790000</v>
      </c>
    </row>
    <row r="4602" spans="1:11" x14ac:dyDescent="0.3">
      <c r="A4602" t="s">
        <v>4509</v>
      </c>
      <c r="B4602" t="s">
        <v>36</v>
      </c>
      <c r="C4602" t="s">
        <v>4510</v>
      </c>
      <c r="D4602">
        <v>10400000</v>
      </c>
      <c r="E4602">
        <v>9000000</v>
      </c>
      <c r="F4602" t="s">
        <v>4033</v>
      </c>
      <c r="G4602" s="13">
        <f>IFERROR(IF($F4602="ALTA",$D4602*1.03,
IF($F4602="MEDIA",$D4602*1,
IF($F4602="BAJA",$D4602*0.92,
IF($F4602="LIQUIDAR",_xlfn.XLOOKUP(A4602,Rotación!$A:$A,Rotación!$O:$O,0,0,-1),"")))),"")</f>
        <v>10400000</v>
      </c>
      <c r="H4602" s="13">
        <f>IFERROR(IF($F4602="ALTA",$D4602*1,
IF($F4602="MEDIA",$D4602*0.97,
IF($F4602="BAJA",$D4602*0.9,
IF($F4602="LIQUIDAR",_xlfn.XLOOKUP(A4602,Rotación!$A:$A,Rotación!$O:$O,0,0,-1),"")))),"")</f>
        <v>10088000</v>
      </c>
      <c r="I4602" s="13">
        <f>IFERROR(IF($F4602="ALTA",$D4602*0.97,
IF($F4602="MEDIA",$D4602*0.94,
IF($F4602="BAJA",$D4602*0.87,
IF($F4602="LIQUIDAR",_xlfn.XLOOKUP(A4602,Rotación!$A:$A,Rotación!$O:$O,0,0,-1),"")))),"")</f>
        <v>9776000</v>
      </c>
      <c r="J4602" s="13">
        <f>IFERROR(IF($F4602="ALTA",$D4602*0.94,
IF($F4602="MEDIA",$D4602*0.9,
IF($F4602="BAJA",$D4602*0.85,
IF($F4602="LIQUIDAR",_xlfn.XLOOKUP(A4602,Rotación!$A:$A,Rotación!$O:$O,0,0,-1),"")))),"")</f>
        <v>9360000</v>
      </c>
      <c r="K4602">
        <v>10390000</v>
      </c>
    </row>
    <row r="4603" spans="1:11" x14ac:dyDescent="0.3">
      <c r="A4603" t="s">
        <v>4513</v>
      </c>
      <c r="B4603" t="s">
        <v>166</v>
      </c>
      <c r="C4603" t="s">
        <v>4514</v>
      </c>
      <c r="D4603">
        <v>19100000</v>
      </c>
      <c r="E4603">
        <v>14200000</v>
      </c>
      <c r="F4603" t="s">
        <v>4033</v>
      </c>
      <c r="G4603" s="13">
        <f>IFERROR(IF($F4603="ALTA",$D4603*1.03,
IF($F4603="MEDIA",$D4603*1,
IF($F4603="BAJA",$D4603*0.92,
IF($F4603="LIQUIDAR",_xlfn.XLOOKUP(A4603,Rotación!$A:$A,Rotación!$O:$O,0,0,-1),"")))),"")</f>
        <v>19100000</v>
      </c>
      <c r="H4603" s="13">
        <f>IFERROR(IF($F4603="ALTA",$D4603*1,
IF($F4603="MEDIA",$D4603*0.97,
IF($F4603="BAJA",$D4603*0.9,
IF($F4603="LIQUIDAR",_xlfn.XLOOKUP(A4603,Rotación!$A:$A,Rotación!$O:$O,0,0,-1),"")))),"")</f>
        <v>18527000</v>
      </c>
      <c r="I4603" s="13">
        <f>IFERROR(IF($F4603="ALTA",$D4603*0.97,
IF($F4603="MEDIA",$D4603*0.94,
IF($F4603="BAJA",$D4603*0.87,
IF($F4603="LIQUIDAR",_xlfn.XLOOKUP(A4603,Rotación!$A:$A,Rotación!$O:$O,0,0,-1),"")))),"")</f>
        <v>17954000</v>
      </c>
      <c r="J4603" s="13">
        <f>IFERROR(IF($F4603="ALTA",$D4603*0.94,
IF($F4603="MEDIA",$D4603*0.9,
IF($F4603="BAJA",$D4603*0.85,
IF($F4603="LIQUIDAR",_xlfn.XLOOKUP(A4603,Rotación!$A:$A,Rotación!$O:$O,0,0,-1),"")))),"")</f>
        <v>17190000</v>
      </c>
      <c r="K4603">
        <v>16690000</v>
      </c>
    </row>
    <row r="4604" spans="1:11" x14ac:dyDescent="0.3">
      <c r="A4604" t="s">
        <v>298</v>
      </c>
      <c r="B4604" t="s">
        <v>166</v>
      </c>
      <c r="C4604" t="s">
        <v>4514</v>
      </c>
      <c r="D4604">
        <v>23300000</v>
      </c>
      <c r="E4604">
        <v>15000000</v>
      </c>
      <c r="F4604" t="s">
        <v>4033</v>
      </c>
      <c r="G4604" s="13">
        <f>IFERROR(IF($F4604="ALTA",$D4604*1.03,
IF($F4604="MEDIA",$D4604*1,
IF($F4604="BAJA",$D4604*0.92,
IF($F4604="LIQUIDAR",_xlfn.XLOOKUP(A4604,Rotación!$A:$A,Rotación!$O:$O,0,0,-1),"")))),"")</f>
        <v>23300000</v>
      </c>
      <c r="H4604" s="13">
        <f>IFERROR(IF($F4604="ALTA",$D4604*1,
IF($F4604="MEDIA",$D4604*0.97,
IF($F4604="BAJA",$D4604*0.9,
IF($F4604="LIQUIDAR",_xlfn.XLOOKUP(A4604,Rotación!$A:$A,Rotación!$O:$O,0,0,-1),"")))),"")</f>
        <v>22601000</v>
      </c>
      <c r="I4604" s="13">
        <f>IFERROR(IF($F4604="ALTA",$D4604*0.97,
IF($F4604="MEDIA",$D4604*0.94,
IF($F4604="BAJA",$D4604*0.87,
IF($F4604="LIQUIDAR",_xlfn.XLOOKUP(A4604,Rotación!$A:$A,Rotación!$O:$O,0,0,-1),"")))),"")</f>
        <v>21902000</v>
      </c>
      <c r="J4604" s="13">
        <f>IFERROR(IF($F4604="ALTA",$D4604*0.94,
IF($F4604="MEDIA",$D4604*0.9,
IF($F4604="BAJA",$D4604*0.85,
IF($F4604="LIQUIDAR",_xlfn.XLOOKUP(A4604,Rotación!$A:$A,Rotación!$O:$O,0,0,-1),"")))),"")</f>
        <v>20970000</v>
      </c>
      <c r="K4604">
        <v>17290000</v>
      </c>
    </row>
    <row r="4605" spans="1:11" x14ac:dyDescent="0.3">
      <c r="A4605" t="s">
        <v>3998</v>
      </c>
      <c r="B4605" t="s">
        <v>182</v>
      </c>
      <c r="C4605" t="s">
        <v>4517</v>
      </c>
      <c r="D4605">
        <v>11500000</v>
      </c>
      <c r="E4605">
        <v>9100000</v>
      </c>
      <c r="F4605" t="s">
        <v>4033</v>
      </c>
      <c r="G4605" s="13">
        <f>IFERROR(IF($F4605="ALTA",$D4605*1.03,
IF($F4605="MEDIA",$D4605*1,
IF($F4605="BAJA",$D4605*0.92,
IF($F4605="LIQUIDAR",_xlfn.XLOOKUP(A4605,Rotación!$A:$A,Rotación!$O:$O,0,0,-1),"")))),"")</f>
        <v>11500000</v>
      </c>
      <c r="H4605" s="13">
        <f>IFERROR(IF($F4605="ALTA",$D4605*1,
IF($F4605="MEDIA",$D4605*0.97,
IF($F4605="BAJA",$D4605*0.9,
IF($F4605="LIQUIDAR",_xlfn.XLOOKUP(A4605,Rotación!$A:$A,Rotación!$O:$O,0,0,-1),"")))),"")</f>
        <v>11155000</v>
      </c>
      <c r="I4605" s="13">
        <f>IFERROR(IF($F4605="ALTA",$D4605*0.97,
IF($F4605="MEDIA",$D4605*0.94,
IF($F4605="BAJA",$D4605*0.87,
IF($F4605="LIQUIDAR",_xlfn.XLOOKUP(A4605,Rotación!$A:$A,Rotación!$O:$O,0,0,-1),"")))),"")</f>
        <v>10810000</v>
      </c>
      <c r="J4605" s="13">
        <f>IFERROR(IF($F4605="ALTA",$D4605*0.94,
IF($F4605="MEDIA",$D4605*0.9,
IF($F4605="BAJA",$D4605*0.85,
IF($F4605="LIQUIDAR",_xlfn.XLOOKUP(A4605,Rotación!$A:$A,Rotación!$O:$O,0,0,-1),"")))),"")</f>
        <v>10350000</v>
      </c>
      <c r="K4605">
        <v>10990000</v>
      </c>
    </row>
    <row r="4606" spans="1:11" x14ac:dyDescent="0.3">
      <c r="A4606" t="s">
        <v>4783</v>
      </c>
      <c r="B4606" t="s">
        <v>313</v>
      </c>
      <c r="C4606" t="s">
        <v>313</v>
      </c>
      <c r="D4606">
        <v>14700000</v>
      </c>
      <c r="E4606">
        <v>12400000</v>
      </c>
      <c r="F4606" t="s">
        <v>5390</v>
      </c>
      <c r="G4606" s="13">
        <f>IFERROR(IF($F4606="ALTA",$D4606*1.03,
IF($F4606="MEDIA",$D4606*1,
IF($F4606="BAJA",$D4606*0.92,
IF($F4606="LIQUIDAR",_xlfn.XLOOKUP(A4606,Rotación!$A:$A,Rotación!$O:$O,0,0,-1),"")))),"")</f>
        <v>15141000</v>
      </c>
      <c r="H4606" s="13">
        <f>IFERROR(IF($F4606="ALTA",$D4606*1,
IF($F4606="MEDIA",$D4606*0.97,
IF($F4606="BAJA",$D4606*0.9,
IF($F4606="LIQUIDAR",_xlfn.XLOOKUP(A4606,Rotación!$A:$A,Rotación!$O:$O,0,0,-1),"")))),"")</f>
        <v>14700000</v>
      </c>
      <c r="I4606" s="13">
        <f>IFERROR(IF($F4606="ALTA",$D4606*0.97,
IF($F4606="MEDIA",$D4606*0.94,
IF($F4606="BAJA",$D4606*0.87,
IF($F4606="LIQUIDAR",_xlfn.XLOOKUP(A4606,Rotación!$A:$A,Rotación!$O:$O,0,0,-1),"")))),"")</f>
        <v>14259000</v>
      </c>
      <c r="J4606" s="13">
        <f>IFERROR(IF($F4606="ALTA",$D4606*0.94,
IF($F4606="MEDIA",$D4606*0.9,
IF($F4606="BAJA",$D4606*0.85,
IF($F4606="LIQUIDAR",_xlfn.XLOOKUP(A4606,Rotación!$A:$A,Rotación!$O:$O,0,0,-1),"")))),"")</f>
        <v>13818000</v>
      </c>
      <c r="K4606">
        <v>15190000</v>
      </c>
    </row>
    <row r="4607" spans="1:11" x14ac:dyDescent="0.3">
      <c r="A4607" t="s">
        <v>4071</v>
      </c>
      <c r="B4607" t="s">
        <v>313</v>
      </c>
      <c r="C4607" t="s">
        <v>313</v>
      </c>
      <c r="D4607">
        <v>8700000</v>
      </c>
      <c r="E4607">
        <v>6900000</v>
      </c>
      <c r="F4607" t="s">
        <v>5391</v>
      </c>
      <c r="G4607" s="13">
        <f>IFERROR(IF($F4607="ALTA",$D4607*1.03,
IF($F4607="MEDIA",$D4607*1,
IF($F4607="BAJA",$D4607*0.92,
IF($F4607="LIQUIDAR",_xlfn.XLOOKUP(A4607,Rotación!$A:$A,Rotación!$O:$O,0,0,-1),"")))),"")</f>
        <v>8004000</v>
      </c>
      <c r="H4607" s="13">
        <f>IFERROR(IF($F4607="ALTA",$D4607*1,
IF($F4607="MEDIA",$D4607*0.97,
IF($F4607="BAJA",$D4607*0.9,
IF($F4607="LIQUIDAR",_xlfn.XLOOKUP(A4607,Rotación!$A:$A,Rotación!$O:$O,0,0,-1),"")))),"")</f>
        <v>7830000</v>
      </c>
      <c r="I4607" s="13">
        <f>IFERROR(IF($F4607="ALTA",$D4607*0.97,
IF($F4607="MEDIA",$D4607*0.94,
IF($F4607="BAJA",$D4607*0.87,
IF($F4607="LIQUIDAR",_xlfn.XLOOKUP(A4607,Rotación!$A:$A,Rotación!$O:$O,0,0,-1),"")))),"")</f>
        <v>7569000</v>
      </c>
      <c r="J4607" s="13">
        <f>IFERROR(IF($F4607="ALTA",$D4607*0.94,
IF($F4607="MEDIA",$D4607*0.9,
IF($F4607="BAJA",$D4607*0.85,
IF($F4607="LIQUIDAR",_xlfn.XLOOKUP(A4607,Rotación!$A:$A,Rotación!$O:$O,0,0,-1),"")))),"")</f>
        <v>7395000</v>
      </c>
      <c r="K4607">
        <v>8290000</v>
      </c>
    </row>
    <row r="4608" spans="1:11" x14ac:dyDescent="0.3">
      <c r="A4608" t="s">
        <v>4787</v>
      </c>
      <c r="B4608" t="s">
        <v>313</v>
      </c>
      <c r="C4608" t="s">
        <v>313</v>
      </c>
      <c r="D4608">
        <v>7260000</v>
      </c>
      <c r="E4608">
        <v>6200000</v>
      </c>
      <c r="F4608" t="s">
        <v>5390</v>
      </c>
      <c r="G4608" s="13">
        <f>IFERROR(IF($F4608="ALTA",$D4608*1.03,
IF($F4608="MEDIA",$D4608*1,
IF($F4608="BAJA",$D4608*0.92,
IF($F4608="LIQUIDAR",_xlfn.XLOOKUP(A4608,Rotación!$A:$A,Rotación!$O:$O,0,0,-1),"")))),"")</f>
        <v>7477800</v>
      </c>
      <c r="H4608" s="13">
        <f>IFERROR(IF($F4608="ALTA",$D4608*1,
IF($F4608="MEDIA",$D4608*0.97,
IF($F4608="BAJA",$D4608*0.9,
IF($F4608="LIQUIDAR",_xlfn.XLOOKUP(A4608,Rotación!$A:$A,Rotación!$O:$O,0,0,-1),"")))),"")</f>
        <v>7260000</v>
      </c>
      <c r="I4608" s="13">
        <f>IFERROR(IF($F4608="ALTA",$D4608*0.97,
IF($F4608="MEDIA",$D4608*0.94,
IF($F4608="BAJA",$D4608*0.87,
IF($F4608="LIQUIDAR",_xlfn.XLOOKUP(A4608,Rotación!$A:$A,Rotación!$O:$O,0,0,-1),"")))),"")</f>
        <v>7042200</v>
      </c>
      <c r="J4608" s="13">
        <f>IFERROR(IF($F4608="ALTA",$D4608*0.94,
IF($F4608="MEDIA",$D4608*0.9,
IF($F4608="BAJA",$D4608*0.85,
IF($F4608="LIQUIDAR",_xlfn.XLOOKUP(A4608,Rotación!$A:$A,Rotación!$O:$O,0,0,-1),"")))),"")</f>
        <v>6824400</v>
      </c>
      <c r="K4608">
        <v>7490000</v>
      </c>
    </row>
    <row r="4609" spans="1:11" x14ac:dyDescent="0.3">
      <c r="A4609" t="s">
        <v>4790</v>
      </c>
      <c r="B4609" t="s">
        <v>313</v>
      </c>
      <c r="C4609" t="s">
        <v>313</v>
      </c>
      <c r="D4609">
        <v>8900000</v>
      </c>
      <c r="E4609">
        <v>7600000</v>
      </c>
      <c r="F4609" t="s">
        <v>5390</v>
      </c>
      <c r="G4609" s="13">
        <f>IFERROR(IF($F4609="ALTA",$D4609*1.03,
IF($F4609="MEDIA",$D4609*1,
IF($F4609="BAJA",$D4609*0.92,
IF($F4609="LIQUIDAR",_xlfn.XLOOKUP(A4609,Rotación!$A:$A,Rotación!$O:$O,0,0,-1),"")))),"")</f>
        <v>9167000</v>
      </c>
      <c r="H4609" s="13">
        <f>IFERROR(IF($F4609="ALTA",$D4609*1,
IF($F4609="MEDIA",$D4609*0.97,
IF($F4609="BAJA",$D4609*0.9,
IF($F4609="LIQUIDAR",_xlfn.XLOOKUP(A4609,Rotación!$A:$A,Rotación!$O:$O,0,0,-1),"")))),"")</f>
        <v>8900000</v>
      </c>
      <c r="I4609" s="13">
        <f>IFERROR(IF($F4609="ALTA",$D4609*0.97,
IF($F4609="MEDIA",$D4609*0.94,
IF($F4609="BAJA",$D4609*0.87,
IF($F4609="LIQUIDAR",_xlfn.XLOOKUP(A4609,Rotación!$A:$A,Rotación!$O:$O,0,0,-1),"")))),"")</f>
        <v>8633000</v>
      </c>
      <c r="J4609" s="13">
        <f>IFERROR(IF($F4609="ALTA",$D4609*0.94,
IF($F4609="MEDIA",$D4609*0.9,
IF($F4609="BAJA",$D4609*0.85,
IF($F4609="LIQUIDAR",_xlfn.XLOOKUP(A4609,Rotación!$A:$A,Rotación!$O:$O,0,0,-1),"")))),"")</f>
        <v>8365999.9999999991</v>
      </c>
      <c r="K4609">
        <v>9190000</v>
      </c>
    </row>
    <row r="4610" spans="1:11" x14ac:dyDescent="0.3">
      <c r="A4610" t="s">
        <v>4793</v>
      </c>
      <c r="B4610" t="s">
        <v>154</v>
      </c>
      <c r="C4610" t="s">
        <v>4394</v>
      </c>
      <c r="D4610">
        <v>43500000</v>
      </c>
      <c r="E4610">
        <v>34000000</v>
      </c>
      <c r="F4610" t="s">
        <v>5391</v>
      </c>
      <c r="G4610" s="13">
        <f>IFERROR(IF($F4610="ALTA",$D4610*1.03,
IF($F4610="MEDIA",$D4610*1,
IF($F4610="BAJA",$D4610*0.92,
IF($F4610="LIQUIDAR",_xlfn.XLOOKUP(A4610,Rotación!$A:$A,Rotación!$O:$O,0,0,-1),"")))),"")</f>
        <v>40020000</v>
      </c>
      <c r="H4610" s="13">
        <f>IFERROR(IF($F4610="ALTA",$D4610*1,
IF($F4610="MEDIA",$D4610*0.97,
IF($F4610="BAJA",$D4610*0.9,
IF($F4610="LIQUIDAR",_xlfn.XLOOKUP(A4610,Rotación!$A:$A,Rotación!$O:$O,0,0,-1),"")))),"")</f>
        <v>39150000</v>
      </c>
      <c r="I4610" s="13">
        <f>IFERROR(IF($F4610="ALTA",$D4610*0.97,
IF($F4610="MEDIA",$D4610*0.94,
IF($F4610="BAJA",$D4610*0.87,
IF($F4610="LIQUIDAR",_xlfn.XLOOKUP(A4610,Rotación!$A:$A,Rotación!$O:$O,0,0,-1),"")))),"")</f>
        <v>37845000</v>
      </c>
      <c r="J4610" s="13">
        <f>IFERROR(IF($F4610="ALTA",$D4610*0.94,
IF($F4610="MEDIA",$D4610*0.9,
IF($F4610="BAJA",$D4610*0.85,
IF($F4610="LIQUIDAR",_xlfn.XLOOKUP(A4610,Rotación!$A:$A,Rotación!$O:$O,0,0,-1),"")))),"")</f>
        <v>36975000</v>
      </c>
      <c r="K4610">
        <v>39990000</v>
      </c>
    </row>
    <row r="4611" spans="1:11" x14ac:dyDescent="0.3">
      <c r="A4611" t="s">
        <v>4744</v>
      </c>
      <c r="B4611" t="s">
        <v>137</v>
      </c>
      <c r="C4611" t="s">
        <v>4201</v>
      </c>
      <c r="D4611">
        <v>25125000</v>
      </c>
      <c r="E4611">
        <v>21000000</v>
      </c>
      <c r="F4611" t="s">
        <v>5391</v>
      </c>
      <c r="G4611" s="13">
        <f>IFERROR(IF($F4611="ALTA",$D4611*1.03,
IF($F4611="MEDIA",$D4611*1,
IF($F4611="BAJA",$D4611*0.92,
IF($F4611="LIQUIDAR",_xlfn.XLOOKUP(A4611,Rotación!$A:$A,Rotación!$O:$O,0,0,-1),"")))),"")</f>
        <v>23115000</v>
      </c>
      <c r="H4611" s="13">
        <f>IFERROR(IF($F4611="ALTA",$D4611*1,
IF($F4611="MEDIA",$D4611*0.97,
IF($F4611="BAJA",$D4611*0.9,
IF($F4611="LIQUIDAR",_xlfn.XLOOKUP(A4611,Rotación!$A:$A,Rotación!$O:$O,0,0,-1),"")))),"")</f>
        <v>22612500</v>
      </c>
      <c r="I4611" s="13">
        <f>IFERROR(IF($F4611="ALTA",$D4611*0.97,
IF($F4611="MEDIA",$D4611*0.94,
IF($F4611="BAJA",$D4611*0.87,
IF($F4611="LIQUIDAR",_xlfn.XLOOKUP(A4611,Rotación!$A:$A,Rotación!$O:$O,0,0,-1),"")))),"")</f>
        <v>21858750</v>
      </c>
      <c r="J4611" s="13">
        <f>IFERROR(IF($F4611="ALTA",$D4611*0.94,
IF($F4611="MEDIA",$D4611*0.9,
IF($F4611="BAJA",$D4611*0.85,
IF($F4611="LIQUIDAR",_xlfn.XLOOKUP(A4611,Rotación!$A:$A,Rotación!$O:$O,0,0,-1),"")))),"")</f>
        <v>21356250</v>
      </c>
      <c r="K4611">
        <v>24990000</v>
      </c>
    </row>
    <row r="4612" spans="1:11" x14ac:dyDescent="0.3">
      <c r="A4612" t="s">
        <v>4799</v>
      </c>
      <c r="B4612" t="s">
        <v>313</v>
      </c>
      <c r="C4612" t="s">
        <v>313</v>
      </c>
      <c r="D4612">
        <v>15970000</v>
      </c>
      <c r="E4612">
        <v>13500000</v>
      </c>
      <c r="F4612" t="s">
        <v>5390</v>
      </c>
      <c r="G4612" s="13">
        <f>IFERROR(IF($F4612="ALTA",$D4612*1.03,
IF($F4612="MEDIA",$D4612*1,
IF($F4612="BAJA",$D4612*0.92,
IF($F4612="LIQUIDAR",_xlfn.XLOOKUP(A4612,Rotación!$A:$A,Rotación!$O:$O,0,0,-1),"")))),"")</f>
        <v>16449100</v>
      </c>
      <c r="H4612" s="13">
        <f>IFERROR(IF($F4612="ALTA",$D4612*1,
IF($F4612="MEDIA",$D4612*0.97,
IF($F4612="BAJA",$D4612*0.9,
IF($F4612="LIQUIDAR",_xlfn.XLOOKUP(A4612,Rotación!$A:$A,Rotación!$O:$O,0,0,-1),"")))),"")</f>
        <v>15970000</v>
      </c>
      <c r="I4612" s="13">
        <f>IFERROR(IF($F4612="ALTA",$D4612*0.97,
IF($F4612="MEDIA",$D4612*0.94,
IF($F4612="BAJA",$D4612*0.87,
IF($F4612="LIQUIDAR",_xlfn.XLOOKUP(A4612,Rotación!$A:$A,Rotación!$O:$O,0,0,-1),"")))),"")</f>
        <v>15490900</v>
      </c>
      <c r="J4612" s="13">
        <f>IFERROR(IF($F4612="ALTA",$D4612*0.94,
IF($F4612="MEDIA",$D4612*0.9,
IF($F4612="BAJA",$D4612*0.85,
IF($F4612="LIQUIDAR",_xlfn.XLOOKUP(A4612,Rotación!$A:$A,Rotación!$O:$O,0,0,-1),"")))),"")</f>
        <v>15011800</v>
      </c>
      <c r="K4612">
        <v>16490000</v>
      </c>
    </row>
    <row r="4613" spans="1:11" x14ac:dyDescent="0.3">
      <c r="A4613" t="s">
        <v>4803</v>
      </c>
      <c r="B4613" t="s">
        <v>313</v>
      </c>
      <c r="C4613" t="s">
        <v>313</v>
      </c>
      <c r="D4613">
        <v>11200000</v>
      </c>
      <c r="E4613">
        <v>9500000</v>
      </c>
      <c r="F4613" t="s">
        <v>4033</v>
      </c>
      <c r="G4613" s="13">
        <f>IFERROR(IF($F4613="ALTA",$D4613*1.03,
IF($F4613="MEDIA",$D4613*1,
IF($F4613="BAJA",$D4613*0.92,
IF($F4613="LIQUIDAR",_xlfn.XLOOKUP(A4613,Rotación!$A:$A,Rotación!$O:$O,0,0,-1),"")))),"")</f>
        <v>11200000</v>
      </c>
      <c r="H4613" s="13">
        <f>IFERROR(IF($F4613="ALTA",$D4613*1,
IF($F4613="MEDIA",$D4613*0.97,
IF($F4613="BAJA",$D4613*0.9,
IF($F4613="LIQUIDAR",_xlfn.XLOOKUP(A4613,Rotación!$A:$A,Rotación!$O:$O,0,0,-1),"")))),"")</f>
        <v>10864000</v>
      </c>
      <c r="I4613" s="13">
        <f>IFERROR(IF($F4613="ALTA",$D4613*0.97,
IF($F4613="MEDIA",$D4613*0.94,
IF($F4613="BAJA",$D4613*0.87,
IF($F4613="LIQUIDAR",_xlfn.XLOOKUP(A4613,Rotación!$A:$A,Rotación!$O:$O,0,0,-1),"")))),"")</f>
        <v>10528000</v>
      </c>
      <c r="J4613" s="13">
        <f>IFERROR(IF($F4613="ALTA",$D4613*0.94,
IF($F4613="MEDIA",$D4613*0.9,
IF($F4613="BAJA",$D4613*0.85,
IF($F4613="LIQUIDAR",_xlfn.XLOOKUP(A4613,Rotación!$A:$A,Rotación!$O:$O,0,0,-1),"")))),"")</f>
        <v>10080000</v>
      </c>
      <c r="K4613">
        <v>11190000</v>
      </c>
    </row>
    <row r="4614" spans="1:11" x14ac:dyDescent="0.3">
      <c r="A4614" t="s">
        <v>4806</v>
      </c>
      <c r="B4614" t="s">
        <v>313</v>
      </c>
      <c r="C4614" t="s">
        <v>313</v>
      </c>
      <c r="D4614">
        <v>23800000</v>
      </c>
      <c r="E4614">
        <v>19000000</v>
      </c>
      <c r="F4614" t="s">
        <v>5391</v>
      </c>
      <c r="G4614" s="13">
        <f>IFERROR(IF($F4614="ALTA",$D4614*1.03,
IF($F4614="MEDIA",$D4614*1,
IF($F4614="BAJA",$D4614*0.92,
IF($F4614="LIQUIDAR",_xlfn.XLOOKUP(A4614,Rotación!$A:$A,Rotación!$O:$O,0,0,-1),"")))),"")</f>
        <v>21896000</v>
      </c>
      <c r="H4614" s="13">
        <f>IFERROR(IF($F4614="ALTA",$D4614*1,
IF($F4614="MEDIA",$D4614*0.97,
IF($F4614="BAJA",$D4614*0.9,
IF($F4614="LIQUIDAR",_xlfn.XLOOKUP(A4614,Rotación!$A:$A,Rotación!$O:$O,0,0,-1),"")))),"")</f>
        <v>21420000</v>
      </c>
      <c r="I4614" s="13">
        <f>IFERROR(IF($F4614="ALTA",$D4614*0.97,
IF($F4614="MEDIA",$D4614*0.94,
IF($F4614="BAJA",$D4614*0.87,
IF($F4614="LIQUIDAR",_xlfn.XLOOKUP(A4614,Rotación!$A:$A,Rotación!$O:$O,0,0,-1),"")))),"")</f>
        <v>20706000</v>
      </c>
      <c r="J4614" s="13">
        <f>IFERROR(IF($F4614="ALTA",$D4614*0.94,
IF($F4614="MEDIA",$D4614*0.9,
IF($F4614="BAJA",$D4614*0.85,
IF($F4614="LIQUIDAR",_xlfn.XLOOKUP(A4614,Rotación!$A:$A,Rotación!$O:$O,0,0,-1),"")))),"")</f>
        <v>20230000</v>
      </c>
      <c r="K4614">
        <v>22190000</v>
      </c>
    </row>
    <row r="4615" spans="1:11" x14ac:dyDescent="0.3">
      <c r="A4615" t="s">
        <v>4809</v>
      </c>
      <c r="B4615" t="s">
        <v>313</v>
      </c>
      <c r="C4615" t="s">
        <v>313</v>
      </c>
      <c r="D4615">
        <v>15710000</v>
      </c>
      <c r="E4615">
        <v>12800000</v>
      </c>
      <c r="F4615" t="s">
        <v>4033</v>
      </c>
      <c r="G4615" s="13">
        <f>IFERROR(IF($F4615="ALTA",$D4615*1.03,
IF($F4615="MEDIA",$D4615*1,
IF($F4615="BAJA",$D4615*0.92,
IF($F4615="LIQUIDAR",_xlfn.XLOOKUP(A4615,Rotación!$A:$A,Rotación!$O:$O,0,0,-1),"")))),"")</f>
        <v>15710000</v>
      </c>
      <c r="H4615" s="13">
        <f>IFERROR(IF($F4615="ALTA",$D4615*1,
IF($F4615="MEDIA",$D4615*0.97,
IF($F4615="BAJA",$D4615*0.9,
IF($F4615="LIQUIDAR",_xlfn.XLOOKUP(A4615,Rotación!$A:$A,Rotación!$O:$O,0,0,-1),"")))),"")</f>
        <v>15238700</v>
      </c>
      <c r="I4615" s="13">
        <f>IFERROR(IF($F4615="ALTA",$D4615*0.97,
IF($F4615="MEDIA",$D4615*0.94,
IF($F4615="BAJA",$D4615*0.87,
IF($F4615="LIQUIDAR",_xlfn.XLOOKUP(A4615,Rotación!$A:$A,Rotación!$O:$O,0,0,-1),"")))),"")</f>
        <v>14767400</v>
      </c>
      <c r="J4615" s="13">
        <f>IFERROR(IF($F4615="ALTA",$D4615*0.94,
IF($F4615="MEDIA",$D4615*0.9,
IF($F4615="BAJA",$D4615*0.85,
IF($F4615="LIQUIDAR",_xlfn.XLOOKUP(A4615,Rotación!$A:$A,Rotación!$O:$O,0,0,-1),"")))),"")</f>
        <v>14139000</v>
      </c>
      <c r="K4615">
        <v>15690000</v>
      </c>
    </row>
    <row r="4616" spans="1:11" x14ac:dyDescent="0.3">
      <c r="A4616" t="s">
        <v>4812</v>
      </c>
      <c r="B4616" t="s">
        <v>313</v>
      </c>
      <c r="C4616" t="s">
        <v>313</v>
      </c>
      <c r="D4616">
        <v>13600000</v>
      </c>
      <c r="E4616">
        <v>11300000</v>
      </c>
      <c r="F4616" t="s">
        <v>4033</v>
      </c>
      <c r="G4616" s="13">
        <f>IFERROR(IF($F4616="ALTA",$D4616*1.03,
IF($F4616="MEDIA",$D4616*1,
IF($F4616="BAJA",$D4616*0.92,
IF($F4616="LIQUIDAR",_xlfn.XLOOKUP(A4616,Rotación!$A:$A,Rotación!$O:$O,0,0,-1),"")))),"")</f>
        <v>13600000</v>
      </c>
      <c r="H4616" s="13">
        <f>IFERROR(IF($F4616="ALTA",$D4616*1,
IF($F4616="MEDIA",$D4616*0.97,
IF($F4616="BAJA",$D4616*0.9,
IF($F4616="LIQUIDAR",_xlfn.XLOOKUP(A4616,Rotación!$A:$A,Rotación!$O:$O,0,0,-1),"")))),"")</f>
        <v>13192000</v>
      </c>
      <c r="I4616" s="13">
        <f>IFERROR(IF($F4616="ALTA",$D4616*0.97,
IF($F4616="MEDIA",$D4616*0.94,
IF($F4616="BAJA",$D4616*0.87,
IF($F4616="LIQUIDAR",_xlfn.XLOOKUP(A4616,Rotación!$A:$A,Rotación!$O:$O,0,0,-1),"")))),"")</f>
        <v>12784000</v>
      </c>
      <c r="J4616" s="13">
        <f>IFERROR(IF($F4616="ALTA",$D4616*0.94,
IF($F4616="MEDIA",$D4616*0.9,
IF($F4616="BAJA",$D4616*0.85,
IF($F4616="LIQUIDAR",_xlfn.XLOOKUP(A4616,Rotación!$A:$A,Rotación!$O:$O,0,0,-1),"")))),"")</f>
        <v>12240000</v>
      </c>
      <c r="K4616">
        <v>13590000</v>
      </c>
    </row>
    <row r="4617" spans="1:11" x14ac:dyDescent="0.3">
      <c r="A4617" t="s">
        <v>4815</v>
      </c>
      <c r="B4617" t="s">
        <v>313</v>
      </c>
      <c r="C4617" t="s">
        <v>313</v>
      </c>
      <c r="D4617">
        <v>16900000</v>
      </c>
      <c r="E4617">
        <v>13500000</v>
      </c>
      <c r="F4617" t="s">
        <v>5391</v>
      </c>
      <c r="G4617" s="13">
        <f>IFERROR(IF($F4617="ALTA",$D4617*1.03,
IF($F4617="MEDIA",$D4617*1,
IF($F4617="BAJA",$D4617*0.92,
IF($F4617="LIQUIDAR",_xlfn.XLOOKUP(A4617,Rotación!$A:$A,Rotación!$O:$O,0,0,-1),"")))),"")</f>
        <v>15548000</v>
      </c>
      <c r="H4617" s="13">
        <f>IFERROR(IF($F4617="ALTA",$D4617*1,
IF($F4617="MEDIA",$D4617*0.97,
IF($F4617="BAJA",$D4617*0.9,
IF($F4617="LIQUIDAR",_xlfn.XLOOKUP(A4617,Rotación!$A:$A,Rotación!$O:$O,0,0,-1),"")))),"")</f>
        <v>15210000</v>
      </c>
      <c r="I4617" s="13">
        <f>IFERROR(IF($F4617="ALTA",$D4617*0.97,
IF($F4617="MEDIA",$D4617*0.94,
IF($F4617="BAJA",$D4617*0.87,
IF($F4617="LIQUIDAR",_xlfn.XLOOKUP(A4617,Rotación!$A:$A,Rotación!$O:$O,0,0,-1),"")))),"")</f>
        <v>14703000</v>
      </c>
      <c r="J4617" s="13">
        <f>IFERROR(IF($F4617="ALTA",$D4617*0.94,
IF($F4617="MEDIA",$D4617*0.9,
IF($F4617="BAJA",$D4617*0.85,
IF($F4617="LIQUIDAR",_xlfn.XLOOKUP(A4617,Rotación!$A:$A,Rotación!$O:$O,0,0,-1),"")))),"")</f>
        <v>14365000</v>
      </c>
      <c r="K4617">
        <v>15690000</v>
      </c>
    </row>
    <row r="4618" spans="1:11" x14ac:dyDescent="0.3">
      <c r="A4618" t="s">
        <v>4079</v>
      </c>
      <c r="B4618" t="s">
        <v>313</v>
      </c>
      <c r="C4618" t="s">
        <v>313</v>
      </c>
      <c r="D4618">
        <v>20510000</v>
      </c>
      <c r="E4618">
        <v>18000000</v>
      </c>
      <c r="F4618" t="s">
        <v>4033</v>
      </c>
      <c r="G4618" s="13">
        <f>IFERROR(IF($F4618="ALTA",$D4618*1.03,
IF($F4618="MEDIA",$D4618*1,
IF($F4618="BAJA",$D4618*0.92,
IF($F4618="LIQUIDAR",_xlfn.XLOOKUP(A4618,Rotación!$A:$A,Rotación!$O:$O,0,0,-1),"")))),"")</f>
        <v>20510000</v>
      </c>
      <c r="H4618" s="13">
        <f>IFERROR(IF($F4618="ALTA",$D4618*1,
IF($F4618="MEDIA",$D4618*0.97,
IF($F4618="BAJA",$D4618*0.9,
IF($F4618="LIQUIDAR",_xlfn.XLOOKUP(A4618,Rotación!$A:$A,Rotación!$O:$O,0,0,-1),"")))),"")</f>
        <v>19894700</v>
      </c>
      <c r="I4618" s="13">
        <f>IFERROR(IF($F4618="ALTA",$D4618*0.97,
IF($F4618="MEDIA",$D4618*0.94,
IF($F4618="BAJA",$D4618*0.87,
IF($F4618="LIQUIDAR",_xlfn.XLOOKUP(A4618,Rotación!$A:$A,Rotación!$O:$O,0,0,-1),"")))),"")</f>
        <v>19279400</v>
      </c>
      <c r="J4618" s="13">
        <f>IFERROR(IF($F4618="ALTA",$D4618*0.94,
IF($F4618="MEDIA",$D4618*0.9,
IF($F4618="BAJA",$D4618*0.85,
IF($F4618="LIQUIDAR",_xlfn.XLOOKUP(A4618,Rotación!$A:$A,Rotación!$O:$O,0,0,-1),"")))),"")</f>
        <v>18459000</v>
      </c>
      <c r="K4618">
        <v>20990000</v>
      </c>
    </row>
    <row r="4619" spans="1:11" x14ac:dyDescent="0.3">
      <c r="A4619" t="s">
        <v>4820</v>
      </c>
      <c r="B4619" t="s">
        <v>313</v>
      </c>
      <c r="C4619" t="s">
        <v>313</v>
      </c>
      <c r="D4619">
        <v>11250000</v>
      </c>
      <c r="E4619">
        <v>9600000</v>
      </c>
      <c r="F4619" t="s">
        <v>5390</v>
      </c>
      <c r="G4619" s="13">
        <f>IFERROR(IF($F4619="ALTA",$D4619*1.03,
IF($F4619="MEDIA",$D4619*1,
IF($F4619="BAJA",$D4619*0.92,
IF($F4619="LIQUIDAR",_xlfn.XLOOKUP(A4619,Rotación!$A:$A,Rotación!$O:$O,0,0,-1),"")))),"")</f>
        <v>11587500</v>
      </c>
      <c r="H4619" s="13">
        <f>IFERROR(IF($F4619="ALTA",$D4619*1,
IF($F4619="MEDIA",$D4619*0.97,
IF($F4619="BAJA",$D4619*0.9,
IF($F4619="LIQUIDAR",_xlfn.XLOOKUP(A4619,Rotación!$A:$A,Rotación!$O:$O,0,0,-1),"")))),"")</f>
        <v>11250000</v>
      </c>
      <c r="I4619" s="13">
        <f>IFERROR(IF($F4619="ALTA",$D4619*0.97,
IF($F4619="MEDIA",$D4619*0.94,
IF($F4619="BAJA",$D4619*0.87,
IF($F4619="LIQUIDAR",_xlfn.XLOOKUP(A4619,Rotación!$A:$A,Rotación!$O:$O,0,0,-1),"")))),"")</f>
        <v>10912500</v>
      </c>
      <c r="J4619" s="13">
        <f>IFERROR(IF($F4619="ALTA",$D4619*0.94,
IF($F4619="MEDIA",$D4619*0.9,
IF($F4619="BAJA",$D4619*0.85,
IF($F4619="LIQUIDAR",_xlfn.XLOOKUP(A4619,Rotación!$A:$A,Rotación!$O:$O,0,0,-1),"")))),"")</f>
        <v>10575000</v>
      </c>
      <c r="K4619">
        <v>11590000</v>
      </c>
    </row>
    <row r="4620" spans="1:11" x14ac:dyDescent="0.3">
      <c r="A4620" t="s">
        <v>4769</v>
      </c>
      <c r="B4620" t="s">
        <v>131</v>
      </c>
      <c r="C4620" t="s">
        <v>4770</v>
      </c>
      <c r="D4620">
        <v>11500000</v>
      </c>
      <c r="E4620">
        <v>9300000</v>
      </c>
      <c r="F4620" t="s">
        <v>4033</v>
      </c>
      <c r="G4620" s="13">
        <f>IFERROR(IF($F4620="ALTA",$D4620*1.03,
IF($F4620="MEDIA",$D4620*1,
IF($F4620="BAJA",$D4620*0.92,
IF($F4620="LIQUIDAR",_xlfn.XLOOKUP(A4620,Rotación!$A:$A,Rotación!$O:$O,0,0,-1),"")))),"")</f>
        <v>11500000</v>
      </c>
      <c r="H4620" s="13">
        <f>IFERROR(IF($F4620="ALTA",$D4620*1,
IF($F4620="MEDIA",$D4620*0.97,
IF($F4620="BAJA",$D4620*0.9,
IF($F4620="LIQUIDAR",_xlfn.XLOOKUP(A4620,Rotación!$A:$A,Rotación!$O:$O,0,0,-1),"")))),"")</f>
        <v>11155000</v>
      </c>
      <c r="I4620" s="13">
        <f>IFERROR(IF($F4620="ALTA",$D4620*0.97,
IF($F4620="MEDIA",$D4620*0.94,
IF($F4620="BAJA",$D4620*0.87,
IF($F4620="LIQUIDAR",_xlfn.XLOOKUP(A4620,Rotación!$A:$A,Rotación!$O:$O,0,0,-1),"")))),"")</f>
        <v>10810000</v>
      </c>
      <c r="J4620" s="13">
        <f>IFERROR(IF($F4620="ALTA",$D4620*0.94,
IF($F4620="MEDIA",$D4620*0.9,
IF($F4620="BAJA",$D4620*0.85,
IF($F4620="LIQUIDAR",_xlfn.XLOOKUP(A4620,Rotación!$A:$A,Rotación!$O:$O,0,0,-1),"")))),"")</f>
        <v>10350000</v>
      </c>
      <c r="K4620">
        <v>11490000</v>
      </c>
    </row>
    <row r="4621" spans="1:11" x14ac:dyDescent="0.3">
      <c r="A4621" t="s">
        <v>4836</v>
      </c>
      <c r="B4621" t="s">
        <v>313</v>
      </c>
      <c r="C4621" t="s">
        <v>313</v>
      </c>
      <c r="D4621">
        <v>17100000</v>
      </c>
      <c r="E4621">
        <v>14000000</v>
      </c>
      <c r="F4621" t="s">
        <v>4033</v>
      </c>
      <c r="G4621" s="13">
        <f>IFERROR(IF($F4621="ALTA",$D4621*1.03,
IF($F4621="MEDIA",$D4621*1,
IF($F4621="BAJA",$D4621*0.92,
IF($F4621="LIQUIDAR",_xlfn.XLOOKUP(A4621,Rotación!$A:$A,Rotación!$O:$O,0,0,-1),"")))),"")</f>
        <v>17100000</v>
      </c>
      <c r="H4621" s="13">
        <f>IFERROR(IF($F4621="ALTA",$D4621*1,
IF($F4621="MEDIA",$D4621*0.97,
IF($F4621="BAJA",$D4621*0.9,
IF($F4621="LIQUIDAR",_xlfn.XLOOKUP(A4621,Rotación!$A:$A,Rotación!$O:$O,0,0,-1),"")))),"")</f>
        <v>16587000</v>
      </c>
      <c r="I4621" s="13">
        <f>IFERROR(IF($F4621="ALTA",$D4621*0.97,
IF($F4621="MEDIA",$D4621*0.94,
IF($F4621="BAJA",$D4621*0.87,
IF($F4621="LIQUIDAR",_xlfn.XLOOKUP(A4621,Rotación!$A:$A,Rotación!$O:$O,0,0,-1),"")))),"")</f>
        <v>16074000</v>
      </c>
      <c r="J4621" s="13">
        <f>IFERROR(IF($F4621="ALTA",$D4621*0.94,
IF($F4621="MEDIA",$D4621*0.9,
IF($F4621="BAJA",$D4621*0.85,
IF($F4621="LIQUIDAR",_xlfn.XLOOKUP(A4621,Rotación!$A:$A,Rotación!$O:$O,0,0,-1),"")))),"")</f>
        <v>15390000</v>
      </c>
      <c r="K4621">
        <v>16990000</v>
      </c>
    </row>
    <row r="4622" spans="1:11" x14ac:dyDescent="0.3">
      <c r="A4622" t="s">
        <v>4842</v>
      </c>
      <c r="B4622" t="s">
        <v>313</v>
      </c>
      <c r="C4622" t="s">
        <v>313</v>
      </c>
      <c r="D4622">
        <v>9100000</v>
      </c>
      <c r="E4622">
        <v>6800000</v>
      </c>
      <c r="F4622" t="s">
        <v>5391</v>
      </c>
      <c r="G4622" s="13">
        <f>IFERROR(IF($F4622="ALTA",$D4622*1.03,
IF($F4622="MEDIA",$D4622*1,
IF($F4622="BAJA",$D4622*0.92,
IF($F4622="LIQUIDAR",_xlfn.XLOOKUP(A4622,Rotación!$A:$A,Rotación!$O:$O,0,0,-1),"")))),"")</f>
        <v>8372000</v>
      </c>
      <c r="H4622" s="13">
        <f>IFERROR(IF($F4622="ALTA",$D4622*1,
IF($F4622="MEDIA",$D4622*0.97,
IF($F4622="BAJA",$D4622*0.9,
IF($F4622="LIQUIDAR",_xlfn.XLOOKUP(A4622,Rotación!$A:$A,Rotación!$O:$O,0,0,-1),"")))),"")</f>
        <v>8190000</v>
      </c>
      <c r="I4622" s="13">
        <f>IFERROR(IF($F4622="ALTA",$D4622*0.97,
IF($F4622="MEDIA",$D4622*0.94,
IF($F4622="BAJA",$D4622*0.87,
IF($F4622="LIQUIDAR",_xlfn.XLOOKUP(A4622,Rotación!$A:$A,Rotación!$O:$O,0,0,-1),"")))),"")</f>
        <v>7917000</v>
      </c>
      <c r="J4622" s="13">
        <f>IFERROR(IF($F4622="ALTA",$D4622*0.94,
IF($F4622="MEDIA",$D4622*0.9,
IF($F4622="BAJA",$D4622*0.85,
IF($F4622="LIQUIDAR",_xlfn.XLOOKUP(A4622,Rotación!$A:$A,Rotación!$O:$O,0,0,-1),"")))),"")</f>
        <v>7735000</v>
      </c>
      <c r="K4622">
        <v>8490000</v>
      </c>
    </row>
    <row r="4623" spans="1:11" x14ac:dyDescent="0.3">
      <c r="A4623" t="s">
        <v>4846</v>
      </c>
      <c r="B4623" t="s">
        <v>313</v>
      </c>
      <c r="C4623" t="s">
        <v>313</v>
      </c>
      <c r="D4623">
        <v>14160000</v>
      </c>
      <c r="E4623">
        <v>11500000</v>
      </c>
      <c r="F4623" t="s">
        <v>4033</v>
      </c>
      <c r="G4623" s="13">
        <f>IFERROR(IF($F4623="ALTA",$D4623*1.03,
IF($F4623="MEDIA",$D4623*1,
IF($F4623="BAJA",$D4623*0.92,
IF($F4623="LIQUIDAR",_xlfn.XLOOKUP(A4623,Rotación!$A:$A,Rotación!$O:$O,0,0,-1),"")))),"")</f>
        <v>14160000</v>
      </c>
      <c r="H4623" s="13">
        <f>IFERROR(IF($F4623="ALTA",$D4623*1,
IF($F4623="MEDIA",$D4623*0.97,
IF($F4623="BAJA",$D4623*0.9,
IF($F4623="LIQUIDAR",_xlfn.XLOOKUP(A4623,Rotación!$A:$A,Rotación!$O:$O,0,0,-1),"")))),"")</f>
        <v>13735200</v>
      </c>
      <c r="I4623" s="13">
        <f>IFERROR(IF($F4623="ALTA",$D4623*0.97,
IF($F4623="MEDIA",$D4623*0.94,
IF($F4623="BAJA",$D4623*0.87,
IF($F4623="LIQUIDAR",_xlfn.XLOOKUP(A4623,Rotación!$A:$A,Rotación!$O:$O,0,0,-1),"")))),"")</f>
        <v>13310400</v>
      </c>
      <c r="J4623" s="13">
        <f>IFERROR(IF($F4623="ALTA",$D4623*0.94,
IF($F4623="MEDIA",$D4623*0.9,
IF($F4623="BAJA",$D4623*0.85,
IF($F4623="LIQUIDAR",_xlfn.XLOOKUP(A4623,Rotación!$A:$A,Rotación!$O:$O,0,0,-1),"")))),"")</f>
        <v>12744000</v>
      </c>
      <c r="K4623">
        <v>13990000</v>
      </c>
    </row>
    <row r="4624" spans="1:11" x14ac:dyDescent="0.3">
      <c r="A4624" t="s">
        <v>4849</v>
      </c>
      <c r="B4624" t="s">
        <v>313</v>
      </c>
      <c r="C4624" t="s">
        <v>313</v>
      </c>
      <c r="D4624">
        <v>8800000</v>
      </c>
      <c r="E4624">
        <v>7100000</v>
      </c>
      <c r="F4624" t="s">
        <v>4033</v>
      </c>
      <c r="G4624" s="13">
        <f>IFERROR(IF($F4624="ALTA",$D4624*1.03,
IF($F4624="MEDIA",$D4624*1,
IF($F4624="BAJA",$D4624*0.92,
IF($F4624="LIQUIDAR",_xlfn.XLOOKUP(A4624,Rotación!$A:$A,Rotación!$O:$O,0,0,-1),"")))),"")</f>
        <v>8800000</v>
      </c>
      <c r="H4624" s="13">
        <f>IFERROR(IF($F4624="ALTA",$D4624*1,
IF($F4624="MEDIA",$D4624*0.97,
IF($F4624="BAJA",$D4624*0.9,
IF($F4624="LIQUIDAR",_xlfn.XLOOKUP(A4624,Rotación!$A:$A,Rotación!$O:$O,0,0,-1),"")))),"")</f>
        <v>8536000</v>
      </c>
      <c r="I4624" s="13">
        <f>IFERROR(IF($F4624="ALTA",$D4624*0.97,
IF($F4624="MEDIA",$D4624*0.94,
IF($F4624="BAJA",$D4624*0.87,
IF($F4624="LIQUIDAR",_xlfn.XLOOKUP(A4624,Rotación!$A:$A,Rotación!$O:$O,0,0,-1),"")))),"")</f>
        <v>8271999.9999999991</v>
      </c>
      <c r="J4624" s="13">
        <f>IFERROR(IF($F4624="ALTA",$D4624*0.94,
IF($F4624="MEDIA",$D4624*0.9,
IF($F4624="BAJA",$D4624*0.85,
IF($F4624="LIQUIDAR",_xlfn.XLOOKUP(A4624,Rotación!$A:$A,Rotación!$O:$O,0,0,-1),"")))),"")</f>
        <v>7920000</v>
      </c>
      <c r="K4624">
        <v>8790000</v>
      </c>
    </row>
    <row r="4625" spans="1:11" x14ac:dyDescent="0.3">
      <c r="A4625" t="s">
        <v>4852</v>
      </c>
      <c r="B4625" t="s">
        <v>313</v>
      </c>
      <c r="C4625" t="s">
        <v>313</v>
      </c>
      <c r="D4625">
        <v>16300000</v>
      </c>
      <c r="E4625">
        <v>13800000</v>
      </c>
      <c r="F4625" t="s">
        <v>4033</v>
      </c>
      <c r="G4625" s="13">
        <f>IFERROR(IF($F4625="ALTA",$D4625*1.03,
IF($F4625="MEDIA",$D4625*1,
IF($F4625="BAJA",$D4625*0.92,
IF($F4625="LIQUIDAR",_xlfn.XLOOKUP(A4625,Rotación!$A:$A,Rotación!$O:$O,0,0,-1),"")))),"")</f>
        <v>16300000</v>
      </c>
      <c r="H4625" s="13">
        <f>IFERROR(IF($F4625="ALTA",$D4625*1,
IF($F4625="MEDIA",$D4625*0.97,
IF($F4625="BAJA",$D4625*0.9,
IF($F4625="LIQUIDAR",_xlfn.XLOOKUP(A4625,Rotación!$A:$A,Rotación!$O:$O,0,0,-1),"")))),"")</f>
        <v>15811000</v>
      </c>
      <c r="I4625" s="13">
        <f>IFERROR(IF($F4625="ALTA",$D4625*0.97,
IF($F4625="MEDIA",$D4625*0.94,
IF($F4625="BAJA",$D4625*0.87,
IF($F4625="LIQUIDAR",_xlfn.XLOOKUP(A4625,Rotación!$A:$A,Rotación!$O:$O,0,0,-1),"")))),"")</f>
        <v>15322000</v>
      </c>
      <c r="J4625" s="13">
        <f>IFERROR(IF($F4625="ALTA",$D4625*0.94,
IF($F4625="MEDIA",$D4625*0.9,
IF($F4625="BAJA",$D4625*0.85,
IF($F4625="LIQUIDAR",_xlfn.XLOOKUP(A4625,Rotación!$A:$A,Rotación!$O:$O,0,0,-1),"")))),"")</f>
        <v>14670000</v>
      </c>
      <c r="K4625">
        <v>16290000</v>
      </c>
    </row>
    <row r="4626" spans="1:11" x14ac:dyDescent="0.3">
      <c r="A4626" t="s">
        <v>4855</v>
      </c>
      <c r="B4626" t="s">
        <v>313</v>
      </c>
      <c r="C4626" t="s">
        <v>313</v>
      </c>
      <c r="D4626">
        <v>18000000</v>
      </c>
      <c r="E4626">
        <v>14500000</v>
      </c>
      <c r="F4626" t="s">
        <v>4033</v>
      </c>
      <c r="G4626" s="13">
        <f>IFERROR(IF($F4626="ALTA",$D4626*1.03,
IF($F4626="MEDIA",$D4626*1,
IF($F4626="BAJA",$D4626*0.92,
IF($F4626="LIQUIDAR",_xlfn.XLOOKUP(A4626,Rotación!$A:$A,Rotación!$O:$O,0,0,-1),"")))),"")</f>
        <v>18000000</v>
      </c>
      <c r="H4626" s="13">
        <f>IFERROR(IF($F4626="ALTA",$D4626*1,
IF($F4626="MEDIA",$D4626*0.97,
IF($F4626="BAJA",$D4626*0.9,
IF($F4626="LIQUIDAR",_xlfn.XLOOKUP(A4626,Rotación!$A:$A,Rotación!$O:$O,0,0,-1),"")))),"")</f>
        <v>17460000</v>
      </c>
      <c r="I4626" s="13">
        <f>IFERROR(IF($F4626="ALTA",$D4626*0.97,
IF($F4626="MEDIA",$D4626*0.94,
IF($F4626="BAJA",$D4626*0.87,
IF($F4626="LIQUIDAR",_xlfn.XLOOKUP(A4626,Rotación!$A:$A,Rotación!$O:$O,0,0,-1),"")))),"")</f>
        <v>16920000</v>
      </c>
      <c r="J4626" s="13">
        <f>IFERROR(IF($F4626="ALTA",$D4626*0.94,
IF($F4626="MEDIA",$D4626*0.9,
IF($F4626="BAJA",$D4626*0.85,
IF($F4626="LIQUIDAR",_xlfn.XLOOKUP(A4626,Rotación!$A:$A,Rotación!$O:$O,0,0,-1),"")))),"")</f>
        <v>16200000</v>
      </c>
      <c r="K4626">
        <v>17490000</v>
      </c>
    </row>
    <row r="4627" spans="1:11" x14ac:dyDescent="0.3">
      <c r="A4627" t="s">
        <v>4857</v>
      </c>
      <c r="B4627" t="s">
        <v>313</v>
      </c>
      <c r="C4627" t="s">
        <v>313</v>
      </c>
      <c r="D4627">
        <v>18000000</v>
      </c>
      <c r="E4627">
        <v>14500000</v>
      </c>
      <c r="F4627" t="s">
        <v>4033</v>
      </c>
      <c r="G4627" s="13">
        <f>IFERROR(IF($F4627="ALTA",$D4627*1.03,
IF($F4627="MEDIA",$D4627*1,
IF($F4627="BAJA",$D4627*0.92,
IF($F4627="LIQUIDAR",_xlfn.XLOOKUP(A4627,Rotación!$A:$A,Rotación!$O:$O,0,0,-1),"")))),"")</f>
        <v>18000000</v>
      </c>
      <c r="H4627" s="13">
        <f>IFERROR(IF($F4627="ALTA",$D4627*1,
IF($F4627="MEDIA",$D4627*0.97,
IF($F4627="BAJA",$D4627*0.9,
IF($F4627="LIQUIDAR",_xlfn.XLOOKUP(A4627,Rotación!$A:$A,Rotación!$O:$O,0,0,-1),"")))),"")</f>
        <v>17460000</v>
      </c>
      <c r="I4627" s="13">
        <f>IFERROR(IF($F4627="ALTA",$D4627*0.97,
IF($F4627="MEDIA",$D4627*0.94,
IF($F4627="BAJA",$D4627*0.87,
IF($F4627="LIQUIDAR",_xlfn.XLOOKUP(A4627,Rotación!$A:$A,Rotación!$O:$O,0,0,-1),"")))),"")</f>
        <v>16920000</v>
      </c>
      <c r="J4627" s="13">
        <f>IFERROR(IF($F4627="ALTA",$D4627*0.94,
IF($F4627="MEDIA",$D4627*0.9,
IF($F4627="BAJA",$D4627*0.85,
IF($F4627="LIQUIDAR",_xlfn.XLOOKUP(A4627,Rotación!$A:$A,Rotación!$O:$O,0,0,-1),"")))),"")</f>
        <v>16200000</v>
      </c>
      <c r="K4627">
        <v>17490000</v>
      </c>
    </row>
    <row r="4628" spans="1:11" x14ac:dyDescent="0.3">
      <c r="A4628" t="s">
        <v>4862</v>
      </c>
      <c r="B4628" t="s">
        <v>313</v>
      </c>
      <c r="C4628" t="s">
        <v>313</v>
      </c>
      <c r="D4628">
        <v>13900000</v>
      </c>
      <c r="E4628">
        <v>11600000</v>
      </c>
      <c r="F4628" t="s">
        <v>4033</v>
      </c>
      <c r="G4628" s="13">
        <f>IFERROR(IF($F4628="ALTA",$D4628*1.03,
IF($F4628="MEDIA",$D4628*1,
IF($F4628="BAJA",$D4628*0.92,
IF($F4628="LIQUIDAR",_xlfn.XLOOKUP(A4628,Rotación!$A:$A,Rotación!$O:$O,0,0,-1),"")))),"")</f>
        <v>13900000</v>
      </c>
      <c r="H4628" s="13">
        <f>IFERROR(IF($F4628="ALTA",$D4628*1,
IF($F4628="MEDIA",$D4628*0.97,
IF($F4628="BAJA",$D4628*0.9,
IF($F4628="LIQUIDAR",_xlfn.XLOOKUP(A4628,Rotación!$A:$A,Rotación!$O:$O,0,0,-1),"")))),"")</f>
        <v>13483000</v>
      </c>
      <c r="I4628" s="13">
        <f>IFERROR(IF($F4628="ALTA",$D4628*0.97,
IF($F4628="MEDIA",$D4628*0.94,
IF($F4628="BAJA",$D4628*0.87,
IF($F4628="LIQUIDAR",_xlfn.XLOOKUP(A4628,Rotación!$A:$A,Rotación!$O:$O,0,0,-1),"")))),"")</f>
        <v>13066000</v>
      </c>
      <c r="J4628" s="13">
        <f>IFERROR(IF($F4628="ALTA",$D4628*0.94,
IF($F4628="MEDIA",$D4628*0.9,
IF($F4628="BAJA",$D4628*0.85,
IF($F4628="LIQUIDAR",_xlfn.XLOOKUP(A4628,Rotación!$A:$A,Rotación!$O:$O,0,0,-1),"")))),"")</f>
        <v>12510000</v>
      </c>
      <c r="K4628">
        <v>13890000</v>
      </c>
    </row>
    <row r="4629" spans="1:11" x14ac:dyDescent="0.3">
      <c r="A4629" t="s">
        <v>4864</v>
      </c>
      <c r="B4629" t="s">
        <v>313</v>
      </c>
      <c r="C4629" t="s">
        <v>313</v>
      </c>
      <c r="D4629">
        <v>12600000</v>
      </c>
      <c r="E4629">
        <v>10500000</v>
      </c>
      <c r="F4629" t="s">
        <v>4033</v>
      </c>
      <c r="G4629" s="13">
        <f>IFERROR(IF($F4629="ALTA",$D4629*1.03,
IF($F4629="MEDIA",$D4629*1,
IF($F4629="BAJA",$D4629*0.92,
IF($F4629="LIQUIDAR",_xlfn.XLOOKUP(A4629,Rotación!$A:$A,Rotación!$O:$O,0,0,-1),"")))),"")</f>
        <v>12600000</v>
      </c>
      <c r="H4629" s="13">
        <f>IFERROR(IF($F4629="ALTA",$D4629*1,
IF($F4629="MEDIA",$D4629*0.97,
IF($F4629="BAJA",$D4629*0.9,
IF($F4629="LIQUIDAR",_xlfn.XLOOKUP(A4629,Rotación!$A:$A,Rotación!$O:$O,0,0,-1),"")))),"")</f>
        <v>12222000</v>
      </c>
      <c r="I4629" s="13">
        <f>IFERROR(IF($F4629="ALTA",$D4629*0.97,
IF($F4629="MEDIA",$D4629*0.94,
IF($F4629="BAJA",$D4629*0.87,
IF($F4629="LIQUIDAR",_xlfn.XLOOKUP(A4629,Rotación!$A:$A,Rotación!$O:$O,0,0,-1),"")))),"")</f>
        <v>11844000</v>
      </c>
      <c r="J4629" s="13">
        <f>IFERROR(IF($F4629="ALTA",$D4629*0.94,
IF($F4629="MEDIA",$D4629*0.9,
IF($F4629="BAJA",$D4629*0.85,
IF($F4629="LIQUIDAR",_xlfn.XLOOKUP(A4629,Rotación!$A:$A,Rotación!$O:$O,0,0,-1),"")))),"")</f>
        <v>11340000</v>
      </c>
      <c r="K4629">
        <v>12590000</v>
      </c>
    </row>
    <row r="4630" spans="1:11" x14ac:dyDescent="0.3">
      <c r="A4630" t="s">
        <v>4864</v>
      </c>
      <c r="B4630" t="s">
        <v>313</v>
      </c>
      <c r="C4630" t="s">
        <v>313</v>
      </c>
      <c r="D4630">
        <v>12600000</v>
      </c>
      <c r="E4630">
        <v>9700000</v>
      </c>
      <c r="F4630" t="s">
        <v>4033</v>
      </c>
      <c r="G4630" s="13">
        <f>IFERROR(IF($F4630="ALTA",$D4630*1.03,
IF($F4630="MEDIA",$D4630*1,
IF($F4630="BAJA",$D4630*0.92,
IF($F4630="LIQUIDAR",_xlfn.XLOOKUP(A4630,Rotación!$A:$A,Rotación!$O:$O,0,0,-1),"")))),"")</f>
        <v>12600000</v>
      </c>
      <c r="H4630" s="13">
        <f>IFERROR(IF($F4630="ALTA",$D4630*1,
IF($F4630="MEDIA",$D4630*0.97,
IF($F4630="BAJA",$D4630*0.9,
IF($F4630="LIQUIDAR",_xlfn.XLOOKUP(A4630,Rotación!$A:$A,Rotación!$O:$O,0,0,-1),"")))),"")</f>
        <v>12222000</v>
      </c>
      <c r="I4630" s="13">
        <f>IFERROR(IF($F4630="ALTA",$D4630*0.97,
IF($F4630="MEDIA",$D4630*0.94,
IF($F4630="BAJA",$D4630*0.87,
IF($F4630="LIQUIDAR",_xlfn.XLOOKUP(A4630,Rotación!$A:$A,Rotación!$O:$O,0,0,-1),"")))),"")</f>
        <v>11844000</v>
      </c>
      <c r="J4630" s="13">
        <f>IFERROR(IF($F4630="ALTA",$D4630*0.94,
IF($F4630="MEDIA",$D4630*0.9,
IF($F4630="BAJA",$D4630*0.85,
IF($F4630="LIQUIDAR",_xlfn.XLOOKUP(A4630,Rotación!$A:$A,Rotación!$O:$O,0,0,-1),"")))),"")</f>
        <v>11340000</v>
      </c>
      <c r="K4630">
        <v>12590000</v>
      </c>
    </row>
    <row r="4631" spans="1:11" x14ac:dyDescent="0.3">
      <c r="A4631" t="s">
        <v>4815</v>
      </c>
      <c r="B4631" t="s">
        <v>313</v>
      </c>
      <c r="C4631" t="s">
        <v>313</v>
      </c>
      <c r="D4631">
        <v>16900000</v>
      </c>
      <c r="E4631">
        <v>13500000</v>
      </c>
      <c r="F4631" t="s">
        <v>5391</v>
      </c>
      <c r="G4631" s="13">
        <f>IFERROR(IF($F4631="ALTA",$D4631*1.03,
IF($F4631="MEDIA",$D4631*1,
IF($F4631="BAJA",$D4631*0.92,
IF($F4631="LIQUIDAR",_xlfn.XLOOKUP(A4631,Rotación!$A:$A,Rotación!$O:$O,0,0,-1),"")))),"")</f>
        <v>15548000</v>
      </c>
      <c r="H4631" s="13">
        <f>IFERROR(IF($F4631="ALTA",$D4631*1,
IF($F4631="MEDIA",$D4631*0.97,
IF($F4631="BAJA",$D4631*0.9,
IF($F4631="LIQUIDAR",_xlfn.XLOOKUP(A4631,Rotación!$A:$A,Rotación!$O:$O,0,0,-1),"")))),"")</f>
        <v>15210000</v>
      </c>
      <c r="I4631" s="13">
        <f>IFERROR(IF($F4631="ALTA",$D4631*0.97,
IF($F4631="MEDIA",$D4631*0.94,
IF($F4631="BAJA",$D4631*0.87,
IF($F4631="LIQUIDAR",_xlfn.XLOOKUP(A4631,Rotación!$A:$A,Rotación!$O:$O,0,0,-1),"")))),"")</f>
        <v>14703000</v>
      </c>
      <c r="J4631" s="13">
        <f>IFERROR(IF($F4631="ALTA",$D4631*0.94,
IF($F4631="MEDIA",$D4631*0.9,
IF($F4631="BAJA",$D4631*0.85,
IF($F4631="LIQUIDAR",_xlfn.XLOOKUP(A4631,Rotación!$A:$A,Rotación!$O:$O,0,0,-1),"")))),"")</f>
        <v>14365000</v>
      </c>
      <c r="K4631">
        <v>15790000</v>
      </c>
    </row>
    <row r="4632" spans="1:11" x14ac:dyDescent="0.3">
      <c r="A4632" t="s">
        <v>4866</v>
      </c>
      <c r="B4632" t="s">
        <v>313</v>
      </c>
      <c r="C4632" t="s">
        <v>313</v>
      </c>
      <c r="D4632">
        <v>17800000</v>
      </c>
      <c r="E4632">
        <v>13500000</v>
      </c>
      <c r="F4632" t="s">
        <v>5391</v>
      </c>
      <c r="G4632" s="13">
        <f>IFERROR(IF($F4632="ALTA",$D4632*1.03,
IF($F4632="MEDIA",$D4632*1,
IF($F4632="BAJA",$D4632*0.92,
IF($F4632="LIQUIDAR",_xlfn.XLOOKUP(A4632,Rotación!$A:$A,Rotación!$O:$O,0,0,-1),"")))),"")</f>
        <v>16376000</v>
      </c>
      <c r="H4632" s="13">
        <f>IFERROR(IF($F4632="ALTA",$D4632*1,
IF($F4632="MEDIA",$D4632*0.97,
IF($F4632="BAJA",$D4632*0.9,
IF($F4632="LIQUIDAR",_xlfn.XLOOKUP(A4632,Rotación!$A:$A,Rotación!$O:$O,0,0,-1),"")))),"")</f>
        <v>16020000</v>
      </c>
      <c r="I4632" s="13">
        <f>IFERROR(IF($F4632="ALTA",$D4632*0.97,
IF($F4632="MEDIA",$D4632*0.94,
IF($F4632="BAJA",$D4632*0.87,
IF($F4632="LIQUIDAR",_xlfn.XLOOKUP(A4632,Rotación!$A:$A,Rotación!$O:$O,0,0,-1),"")))),"")</f>
        <v>15486000</v>
      </c>
      <c r="J4632" s="13">
        <f>IFERROR(IF($F4632="ALTA",$D4632*0.94,
IF($F4632="MEDIA",$D4632*0.9,
IF($F4632="BAJA",$D4632*0.85,
IF($F4632="LIQUIDAR",_xlfn.XLOOKUP(A4632,Rotación!$A:$A,Rotación!$O:$O,0,0,-1),"")))),"")</f>
        <v>15130000</v>
      </c>
      <c r="K4632">
        <v>15990000</v>
      </c>
    </row>
    <row r="4633" spans="1:11" x14ac:dyDescent="0.3">
      <c r="A4633" t="s">
        <v>206</v>
      </c>
      <c r="B4633" t="s">
        <v>62</v>
      </c>
      <c r="C4633" t="s">
        <v>4445</v>
      </c>
      <c r="D4633">
        <v>12400000</v>
      </c>
      <c r="E4633">
        <v>9000000</v>
      </c>
      <c r="F4633" t="s">
        <v>5391</v>
      </c>
      <c r="G4633" s="13">
        <f>IFERROR(IF($F4633="ALTA",$D4633*1.03,
IF($F4633="MEDIA",$D4633*1,
IF($F4633="BAJA",$D4633*0.92,
IF($F4633="LIQUIDAR",_xlfn.XLOOKUP(A4633,Rotación!$A:$A,Rotación!$O:$O,0,0,-1),"")))),"")</f>
        <v>11408000</v>
      </c>
      <c r="H4633" s="13">
        <f>IFERROR(IF($F4633="ALTA",$D4633*1,
IF($F4633="MEDIA",$D4633*0.97,
IF($F4633="BAJA",$D4633*0.9,
IF($F4633="LIQUIDAR",_xlfn.XLOOKUP(A4633,Rotación!$A:$A,Rotación!$O:$O,0,0,-1),"")))),"")</f>
        <v>11160000</v>
      </c>
      <c r="I4633" s="13">
        <f>IFERROR(IF($F4633="ALTA",$D4633*0.97,
IF($F4633="MEDIA",$D4633*0.94,
IF($F4633="BAJA",$D4633*0.87,
IF($F4633="LIQUIDAR",_xlfn.XLOOKUP(A4633,Rotación!$A:$A,Rotación!$O:$O,0,0,-1),"")))),"")</f>
        <v>10788000</v>
      </c>
      <c r="J4633" s="13">
        <f>IFERROR(IF($F4633="ALTA",$D4633*0.94,
IF($F4633="MEDIA",$D4633*0.9,
IF($F4633="BAJA",$D4633*0.85,
IF($F4633="LIQUIDAR",_xlfn.XLOOKUP(A4633,Rotación!$A:$A,Rotación!$O:$O,0,0,-1),"")))),"")</f>
        <v>10540000</v>
      </c>
      <c r="K4633">
        <v>12390000</v>
      </c>
    </row>
    <row r="4634" spans="1:11" x14ac:dyDescent="0.3">
      <c r="A4634" t="s">
        <v>139</v>
      </c>
      <c r="B4634" t="s">
        <v>62</v>
      </c>
      <c r="C4634" t="s">
        <v>4445</v>
      </c>
      <c r="D4634">
        <v>16900000</v>
      </c>
      <c r="E4634">
        <v>15000000</v>
      </c>
      <c r="F4634" t="s">
        <v>4033</v>
      </c>
      <c r="G4634" s="13">
        <f>IFERROR(IF($F4634="ALTA",$D4634*1.03,
IF($F4634="MEDIA",$D4634*1,
IF($F4634="BAJA",$D4634*0.92,
IF($F4634="LIQUIDAR",_xlfn.XLOOKUP(A4634,Rotación!$A:$A,Rotación!$O:$O,0,0,-1),"")))),"")</f>
        <v>16900000</v>
      </c>
      <c r="H4634" s="13">
        <f>IFERROR(IF($F4634="ALTA",$D4634*1,
IF($F4634="MEDIA",$D4634*0.97,
IF($F4634="BAJA",$D4634*0.9,
IF($F4634="LIQUIDAR",_xlfn.XLOOKUP(A4634,Rotación!$A:$A,Rotación!$O:$O,0,0,-1),"")))),"")</f>
        <v>16393000</v>
      </c>
      <c r="I4634" s="13">
        <f>IFERROR(IF($F4634="ALTA",$D4634*0.97,
IF($F4634="MEDIA",$D4634*0.94,
IF($F4634="BAJA",$D4634*0.87,
IF($F4634="LIQUIDAR",_xlfn.XLOOKUP(A4634,Rotación!$A:$A,Rotación!$O:$O,0,0,-1),"")))),"")</f>
        <v>15886000</v>
      </c>
      <c r="J4634" s="13">
        <f>IFERROR(IF($F4634="ALTA",$D4634*0.94,
IF($F4634="MEDIA",$D4634*0.9,
IF($F4634="BAJA",$D4634*0.85,
IF($F4634="LIQUIDAR",_xlfn.XLOOKUP(A4634,Rotación!$A:$A,Rotación!$O:$O,0,0,-1),"")))),"")</f>
        <v>15210000</v>
      </c>
      <c r="K4634">
        <v>16390000</v>
      </c>
    </row>
    <row r="4635" spans="1:11" x14ac:dyDescent="0.3">
      <c r="A4635" t="s">
        <v>287</v>
      </c>
      <c r="B4635" t="s">
        <v>4268</v>
      </c>
      <c r="C4635" t="s">
        <v>4269</v>
      </c>
      <c r="D4635">
        <v>26400000</v>
      </c>
      <c r="E4635">
        <v>27000000</v>
      </c>
      <c r="F4635" t="s">
        <v>4033</v>
      </c>
      <c r="G4635" s="13">
        <f>IFERROR(IF($F4635="ALTA",$D4635*1.03,
IF($F4635="MEDIA",$D4635*1,
IF($F4635="BAJA",$D4635*0.92,
IF($F4635="LIQUIDAR",_xlfn.XLOOKUP(A4635,Rotación!$A:$A,Rotación!$O:$O,0,0,-1),"")))),"")</f>
        <v>26400000</v>
      </c>
      <c r="H4635" s="13">
        <f>IFERROR(IF($F4635="ALTA",$D4635*1,
IF($F4635="MEDIA",$D4635*0.97,
IF($F4635="BAJA",$D4635*0.9,
IF($F4635="LIQUIDAR",_xlfn.XLOOKUP(A4635,Rotación!$A:$A,Rotación!$O:$O,0,0,-1),"")))),"")</f>
        <v>25608000</v>
      </c>
      <c r="I4635" s="13">
        <f>IFERROR(IF($F4635="ALTA",$D4635*0.97,
IF($F4635="MEDIA",$D4635*0.94,
IF($F4635="BAJA",$D4635*0.87,
IF($F4635="LIQUIDAR",_xlfn.XLOOKUP(A4635,Rotación!$A:$A,Rotación!$O:$O,0,0,-1),"")))),"")</f>
        <v>24816000</v>
      </c>
      <c r="J4635" s="13">
        <f>IFERROR(IF($F4635="ALTA",$D4635*0.94,
IF($F4635="MEDIA",$D4635*0.9,
IF($F4635="BAJA",$D4635*0.85,
IF($F4635="LIQUIDAR",_xlfn.XLOOKUP(A4635,Rotación!$A:$A,Rotación!$O:$O,0,0,-1),"")))),"")</f>
        <v>23760000</v>
      </c>
      <c r="K4635">
        <v>29990000</v>
      </c>
    </row>
    <row r="4636" spans="1:11" x14ac:dyDescent="0.3">
      <c r="A4636" t="s">
        <v>193</v>
      </c>
      <c r="B4636" t="s">
        <v>194</v>
      </c>
      <c r="C4636">
        <v>1500</v>
      </c>
      <c r="D4636">
        <v>31400000</v>
      </c>
      <c r="E4636">
        <v>26200000</v>
      </c>
      <c r="F4636" t="s">
        <v>4033</v>
      </c>
      <c r="G4636" s="13">
        <f>IFERROR(IF($F4636="ALTA",$D4636*1.03,
IF($F4636="MEDIA",$D4636*1,
IF($F4636="BAJA",$D4636*0.92,
IF($F4636="LIQUIDAR",_xlfn.XLOOKUP(A4636,Rotación!$A:$A,Rotación!$O:$O,0,0,-1),"")))),"")</f>
        <v>31400000</v>
      </c>
      <c r="H4636" s="13">
        <f>IFERROR(IF($F4636="ALTA",$D4636*1,
IF($F4636="MEDIA",$D4636*0.97,
IF($F4636="BAJA",$D4636*0.9,
IF($F4636="LIQUIDAR",_xlfn.XLOOKUP(A4636,Rotación!$A:$A,Rotación!$O:$O,0,0,-1),"")))),"")</f>
        <v>30458000</v>
      </c>
      <c r="I4636" s="13">
        <f>IFERROR(IF($F4636="ALTA",$D4636*0.97,
IF($F4636="MEDIA",$D4636*0.94,
IF($F4636="BAJA",$D4636*0.87,
IF($F4636="LIQUIDAR",_xlfn.XLOOKUP(A4636,Rotación!$A:$A,Rotación!$O:$O,0,0,-1),"")))),"")</f>
        <v>29516000</v>
      </c>
      <c r="J4636" s="13">
        <f>IFERROR(IF($F4636="ALTA",$D4636*0.94,
IF($F4636="MEDIA",$D4636*0.9,
IF($F4636="BAJA",$D4636*0.85,
IF($F4636="LIQUIDAR",_xlfn.XLOOKUP(A4636,Rotación!$A:$A,Rotación!$O:$O,0,0,-1),"")))),"")</f>
        <v>28260000</v>
      </c>
      <c r="K4636">
        <v>30990000</v>
      </c>
    </row>
    <row r="4637" spans="1:11" x14ac:dyDescent="0.3">
      <c r="A4637" t="s">
        <v>419</v>
      </c>
      <c r="B4637" t="s">
        <v>50</v>
      </c>
      <c r="C4637">
        <v>560</v>
      </c>
      <c r="D4637">
        <v>8200000</v>
      </c>
      <c r="E4637">
        <v>6900000</v>
      </c>
      <c r="F4637" t="s">
        <v>4033</v>
      </c>
      <c r="G4637" s="13">
        <f>IFERROR(IF($F4637="ALTA",$D4637*1.03,
IF($F4637="MEDIA",$D4637*1,
IF($F4637="BAJA",$D4637*0.92,
IF($F4637="LIQUIDAR",_xlfn.XLOOKUP(A4637,Rotación!$A:$A,Rotación!$O:$O,0,0,-1),"")))),"")</f>
        <v>8200000</v>
      </c>
      <c r="H4637" s="13">
        <f>IFERROR(IF($F4637="ALTA",$D4637*1,
IF($F4637="MEDIA",$D4637*0.97,
IF($F4637="BAJA",$D4637*0.9,
IF($F4637="LIQUIDAR",_xlfn.XLOOKUP(A4637,Rotación!$A:$A,Rotación!$O:$O,0,0,-1),"")))),"")</f>
        <v>7954000</v>
      </c>
      <c r="I4637" s="13">
        <f>IFERROR(IF($F4637="ALTA",$D4637*0.97,
IF($F4637="MEDIA",$D4637*0.94,
IF($F4637="BAJA",$D4637*0.87,
IF($F4637="LIQUIDAR",_xlfn.XLOOKUP(A4637,Rotación!$A:$A,Rotación!$O:$O,0,0,-1),"")))),"")</f>
        <v>7708000</v>
      </c>
      <c r="J4637" s="13">
        <f>IFERROR(IF($F4637="ALTA",$D4637*0.94,
IF($F4637="MEDIA",$D4637*0.9,
IF($F4637="BAJA",$D4637*0.85,
IF($F4637="LIQUIDAR",_xlfn.XLOOKUP(A4637,Rotación!$A:$A,Rotación!$O:$O,0,0,-1),"")))),"")</f>
        <v>7380000</v>
      </c>
      <c r="K4637">
        <v>8290000</v>
      </c>
    </row>
    <row r="4638" spans="1:11" x14ac:dyDescent="0.3">
      <c r="A4638" t="s">
        <v>331</v>
      </c>
      <c r="B4638" t="s">
        <v>137</v>
      </c>
      <c r="C4638" t="s">
        <v>5107</v>
      </c>
      <c r="D4638">
        <v>19480000</v>
      </c>
      <c r="E4638">
        <v>15200000</v>
      </c>
      <c r="F4638" t="s">
        <v>4033</v>
      </c>
      <c r="G4638" s="13">
        <f>IFERROR(IF($F4638="ALTA",$D4638*1.03,
IF($F4638="MEDIA",$D4638*1,
IF($F4638="BAJA",$D4638*0.92,
IF($F4638="LIQUIDAR",_xlfn.XLOOKUP(A4638,Rotación!$A:$A,Rotación!$O:$O,0,0,-1),"")))),"")</f>
        <v>19480000</v>
      </c>
      <c r="H4638" s="13">
        <f>IFERROR(IF($F4638="ALTA",$D4638*1,
IF($F4638="MEDIA",$D4638*0.97,
IF($F4638="BAJA",$D4638*0.9,
IF($F4638="LIQUIDAR",_xlfn.XLOOKUP(A4638,Rotación!$A:$A,Rotación!$O:$O,0,0,-1),"")))),"")</f>
        <v>18895600</v>
      </c>
      <c r="I4638" s="13">
        <f>IFERROR(IF($F4638="ALTA",$D4638*0.97,
IF($F4638="MEDIA",$D4638*0.94,
IF($F4638="BAJA",$D4638*0.87,
IF($F4638="LIQUIDAR",_xlfn.XLOOKUP(A4638,Rotación!$A:$A,Rotación!$O:$O,0,0,-1),"")))),"")</f>
        <v>18311200</v>
      </c>
      <c r="J4638" s="13">
        <f>IFERROR(IF($F4638="ALTA",$D4638*0.94,
IF($F4638="MEDIA",$D4638*0.9,
IF($F4638="BAJA",$D4638*0.85,
IF($F4638="LIQUIDAR",_xlfn.XLOOKUP(A4638,Rotación!$A:$A,Rotación!$O:$O,0,0,-1),"")))),"")</f>
        <v>17532000</v>
      </c>
      <c r="K4638">
        <v>18290000</v>
      </c>
    </row>
    <row r="4639" spans="1:11" x14ac:dyDescent="0.3">
      <c r="A4639" t="s">
        <v>274</v>
      </c>
      <c r="B4639" t="s">
        <v>131</v>
      </c>
      <c r="C4639" t="s">
        <v>5674</v>
      </c>
      <c r="D4639">
        <v>16800000</v>
      </c>
      <c r="E4639">
        <v>16000000</v>
      </c>
      <c r="F4639" t="s">
        <v>5390</v>
      </c>
      <c r="G4639" s="13">
        <f>IFERROR(IF($F4639="ALTA",$D4639*1.03,
IF($F4639="MEDIA",$D4639*1,
IF($F4639="BAJA",$D4639*0.92,
IF($F4639="LIQUIDAR",_xlfn.XLOOKUP(A4639,Rotación!$A:$A,Rotación!$O:$O,0,0,-1),"")))),"")</f>
        <v>17304000</v>
      </c>
      <c r="H4639" s="13">
        <f>IFERROR(IF($F4639="ALTA",$D4639*1,
IF($F4639="MEDIA",$D4639*0.97,
IF($F4639="BAJA",$D4639*0.9,
IF($F4639="LIQUIDAR",_xlfn.XLOOKUP(A4639,Rotación!$A:$A,Rotación!$O:$O,0,0,-1),"")))),"")</f>
        <v>16800000</v>
      </c>
      <c r="I4639" s="13">
        <f>IFERROR(IF($F4639="ALTA",$D4639*0.97,
IF($F4639="MEDIA",$D4639*0.94,
IF($F4639="BAJA",$D4639*0.87,
IF($F4639="LIQUIDAR",_xlfn.XLOOKUP(A4639,Rotación!$A:$A,Rotación!$O:$O,0,0,-1),"")))),"")</f>
        <v>16296000</v>
      </c>
      <c r="J4639" s="13">
        <f>IFERROR(IF($F4639="ALTA",$D4639*0.94,
IF($F4639="MEDIA",$D4639*0.9,
IF($F4639="BAJA",$D4639*0.85,
IF($F4639="LIQUIDAR",_xlfn.XLOOKUP(A4639,Rotación!$A:$A,Rotación!$O:$O,0,0,-1),"")))),"")</f>
        <v>15792000</v>
      </c>
      <c r="K4639">
        <v>18790000</v>
      </c>
    </row>
    <row r="4640" spans="1:11" x14ac:dyDescent="0.3">
      <c r="A4640" t="s">
        <v>4073</v>
      </c>
      <c r="B4640" t="s">
        <v>24</v>
      </c>
      <c r="C4640" t="s">
        <v>4571</v>
      </c>
      <c r="D4640">
        <v>32200000</v>
      </c>
      <c r="E4640">
        <v>25350000</v>
      </c>
      <c r="F4640" t="s">
        <v>4033</v>
      </c>
      <c r="G4640" s="13">
        <f>IFERROR(IF($F4640="ALTA",$D4640*1.03,
IF($F4640="MEDIA",$D4640*1,
IF($F4640="BAJA",$D4640*0.92,
IF($F4640="LIQUIDAR",_xlfn.XLOOKUP(A4640,Rotación!$A:$A,Rotación!$O:$O,0,0,-1),"")))),"")</f>
        <v>32200000</v>
      </c>
      <c r="H4640" s="13">
        <f>IFERROR(IF($F4640="ALTA",$D4640*1,
IF($F4640="MEDIA",$D4640*0.97,
IF($F4640="BAJA",$D4640*0.9,
IF($F4640="LIQUIDAR",_xlfn.XLOOKUP(A4640,Rotación!$A:$A,Rotación!$O:$O,0,0,-1),"")))),"")</f>
        <v>31234000</v>
      </c>
      <c r="I4640" s="13">
        <f>IFERROR(IF($F4640="ALTA",$D4640*0.97,
IF($F4640="MEDIA",$D4640*0.94,
IF($F4640="BAJA",$D4640*0.87,
IF($F4640="LIQUIDAR",_xlfn.XLOOKUP(A4640,Rotación!$A:$A,Rotación!$O:$O,0,0,-1),"")))),"")</f>
        <v>30268000</v>
      </c>
      <c r="J4640" s="13">
        <f>IFERROR(IF($F4640="ALTA",$D4640*0.94,
IF($F4640="MEDIA",$D4640*0.9,
IF($F4640="BAJA",$D4640*0.85,
IF($F4640="LIQUIDAR",_xlfn.XLOOKUP(A4640,Rotación!$A:$A,Rotación!$O:$O,0,0,-1),"")))),"")</f>
        <v>28980000</v>
      </c>
      <c r="K4640">
        <v>31190000</v>
      </c>
    </row>
    <row r="4641" spans="1:11" x14ac:dyDescent="0.3">
      <c r="A4641" t="s">
        <v>4306</v>
      </c>
      <c r="B4641" t="s">
        <v>313</v>
      </c>
      <c r="C4641" t="s">
        <v>313</v>
      </c>
      <c r="D4641">
        <v>13120000</v>
      </c>
      <c r="E4641">
        <v>10600000</v>
      </c>
      <c r="F4641" t="s">
        <v>4033</v>
      </c>
      <c r="G4641" s="13">
        <f>IFERROR(IF($F4641="ALTA",$D4641*1.03,
IF($F4641="MEDIA",$D4641*1,
IF($F4641="BAJA",$D4641*0.92,
IF($F4641="LIQUIDAR",_xlfn.XLOOKUP(A4641,Rotación!$A:$A,Rotación!$O:$O,0,0,-1),"")))),"")</f>
        <v>13120000</v>
      </c>
      <c r="H4641" s="13">
        <f>IFERROR(IF($F4641="ALTA",$D4641*1,
IF($F4641="MEDIA",$D4641*0.97,
IF($F4641="BAJA",$D4641*0.9,
IF($F4641="LIQUIDAR",_xlfn.XLOOKUP(A4641,Rotación!$A:$A,Rotación!$O:$O,0,0,-1),"")))),"")</f>
        <v>12726400</v>
      </c>
      <c r="I4641" s="13">
        <f>IFERROR(IF($F4641="ALTA",$D4641*0.97,
IF($F4641="MEDIA",$D4641*0.94,
IF($F4641="BAJA",$D4641*0.87,
IF($F4641="LIQUIDAR",_xlfn.XLOOKUP(A4641,Rotación!$A:$A,Rotación!$O:$O,0,0,-1),"")))),"")</f>
        <v>12332800</v>
      </c>
      <c r="J4641" s="13">
        <f>IFERROR(IF($F4641="ALTA",$D4641*0.94,
IF($F4641="MEDIA",$D4641*0.9,
IF($F4641="BAJA",$D4641*0.85,
IF($F4641="LIQUIDAR",_xlfn.XLOOKUP(A4641,Rotación!$A:$A,Rotación!$O:$O,0,0,-1),"")))),"")</f>
        <v>11808000</v>
      </c>
      <c r="K4641">
        <v>13090000</v>
      </c>
    </row>
    <row r="4642" spans="1:11" x14ac:dyDescent="0.3">
      <c r="A4642" t="s">
        <v>4054</v>
      </c>
      <c r="B4642" t="s">
        <v>313</v>
      </c>
      <c r="C4642" t="s">
        <v>313</v>
      </c>
      <c r="D4642">
        <v>13120000</v>
      </c>
      <c r="E4642">
        <v>10600000</v>
      </c>
      <c r="F4642" t="s">
        <v>4033</v>
      </c>
      <c r="G4642" s="13">
        <f>IFERROR(IF($F4642="ALTA",$D4642*1.03,
IF($F4642="MEDIA",$D4642*1,
IF($F4642="BAJA",$D4642*0.92,
IF($F4642="LIQUIDAR",_xlfn.XLOOKUP(A4642,Rotación!$A:$A,Rotación!$O:$O,0,0,-1),"")))),"")</f>
        <v>13120000</v>
      </c>
      <c r="H4642" s="13">
        <f>IFERROR(IF($F4642="ALTA",$D4642*1,
IF($F4642="MEDIA",$D4642*0.97,
IF($F4642="BAJA",$D4642*0.9,
IF($F4642="LIQUIDAR",_xlfn.XLOOKUP(A4642,Rotación!$A:$A,Rotación!$O:$O,0,0,-1),"")))),"")</f>
        <v>12726400</v>
      </c>
      <c r="I4642" s="13">
        <f>IFERROR(IF($F4642="ALTA",$D4642*0.97,
IF($F4642="MEDIA",$D4642*0.94,
IF($F4642="BAJA",$D4642*0.87,
IF($F4642="LIQUIDAR",_xlfn.XLOOKUP(A4642,Rotación!$A:$A,Rotación!$O:$O,0,0,-1),"")))),"")</f>
        <v>12332800</v>
      </c>
      <c r="J4642" s="13">
        <f>IFERROR(IF($F4642="ALTA",$D4642*0.94,
IF($F4642="MEDIA",$D4642*0.9,
IF($F4642="BAJA",$D4642*0.85,
IF($F4642="LIQUIDAR",_xlfn.XLOOKUP(A4642,Rotación!$A:$A,Rotación!$O:$O,0,0,-1),"")))),"")</f>
        <v>11808000</v>
      </c>
      <c r="K4642">
        <v>13090000</v>
      </c>
    </row>
    <row r="4643" spans="1:11" x14ac:dyDescent="0.3">
      <c r="A4643" t="s">
        <v>4309</v>
      </c>
      <c r="B4643" t="s">
        <v>313</v>
      </c>
      <c r="C4643" t="s">
        <v>313</v>
      </c>
      <c r="D4643">
        <v>23300000</v>
      </c>
      <c r="E4643">
        <v>19000000</v>
      </c>
      <c r="F4643" t="s">
        <v>4033</v>
      </c>
      <c r="G4643" s="13">
        <f>IFERROR(IF($F4643="ALTA",$D4643*1.03,
IF($F4643="MEDIA",$D4643*1,
IF($F4643="BAJA",$D4643*0.92,
IF($F4643="LIQUIDAR",_xlfn.XLOOKUP(A4643,Rotación!$A:$A,Rotación!$O:$O,0,0,-1),"")))),"")</f>
        <v>23300000</v>
      </c>
      <c r="H4643" s="13">
        <f>IFERROR(IF($F4643="ALTA",$D4643*1,
IF($F4643="MEDIA",$D4643*0.97,
IF($F4643="BAJA",$D4643*0.9,
IF($F4643="LIQUIDAR",_xlfn.XLOOKUP(A4643,Rotación!$A:$A,Rotación!$O:$O,0,0,-1),"")))),"")</f>
        <v>22601000</v>
      </c>
      <c r="I4643" s="13">
        <f>IFERROR(IF($F4643="ALTA",$D4643*0.97,
IF($F4643="MEDIA",$D4643*0.94,
IF($F4643="BAJA",$D4643*0.87,
IF($F4643="LIQUIDAR",_xlfn.XLOOKUP(A4643,Rotación!$A:$A,Rotación!$O:$O,0,0,-1),"")))),"")</f>
        <v>21902000</v>
      </c>
      <c r="J4643" s="13">
        <f>IFERROR(IF($F4643="ALTA",$D4643*0.94,
IF($F4643="MEDIA",$D4643*0.9,
IF($F4643="BAJA",$D4643*0.85,
IF($F4643="LIQUIDAR",_xlfn.XLOOKUP(A4643,Rotación!$A:$A,Rotación!$O:$O,0,0,-1),"")))),"")</f>
        <v>20970000</v>
      </c>
      <c r="K4643">
        <v>23290000</v>
      </c>
    </row>
    <row r="4644" spans="1:11" x14ac:dyDescent="0.3">
      <c r="A4644" t="s">
        <v>5280</v>
      </c>
      <c r="B4644" t="s">
        <v>313</v>
      </c>
      <c r="C4644" t="s">
        <v>313</v>
      </c>
      <c r="D4644">
        <v>28610000</v>
      </c>
      <c r="E4644">
        <v>21000000</v>
      </c>
      <c r="F4644" t="s">
        <v>4033</v>
      </c>
      <c r="G4644" s="13">
        <f>IFERROR(IF($F4644="ALTA",$D4644*1.03,
IF($F4644="MEDIA",$D4644*1,
IF($F4644="BAJA",$D4644*0.92,
IF($F4644="LIQUIDAR",_xlfn.XLOOKUP(A4644,Rotación!$A:$A,Rotación!$O:$O,0,0,-1),"")))),"")</f>
        <v>28610000</v>
      </c>
      <c r="H4644" s="13">
        <f>IFERROR(IF($F4644="ALTA",$D4644*1,
IF($F4644="MEDIA",$D4644*0.97,
IF($F4644="BAJA",$D4644*0.9,
IF($F4644="LIQUIDAR",_xlfn.XLOOKUP(A4644,Rotación!$A:$A,Rotación!$O:$O,0,0,-1),"")))),"")</f>
        <v>27751700</v>
      </c>
      <c r="I4644" s="13">
        <f>IFERROR(IF($F4644="ALTA",$D4644*0.97,
IF($F4644="MEDIA",$D4644*0.94,
IF($F4644="BAJA",$D4644*0.87,
IF($F4644="LIQUIDAR",_xlfn.XLOOKUP(A4644,Rotación!$A:$A,Rotación!$O:$O,0,0,-1),"")))),"")</f>
        <v>26893400</v>
      </c>
      <c r="J4644" s="13">
        <f>IFERROR(IF($F4644="ALTA",$D4644*0.94,
IF($F4644="MEDIA",$D4644*0.9,
IF($F4644="BAJA",$D4644*0.85,
IF($F4644="LIQUIDAR",_xlfn.XLOOKUP(A4644,Rotación!$A:$A,Rotación!$O:$O,0,0,-1),"")))),"")</f>
        <v>25749000</v>
      </c>
      <c r="K4644">
        <v>26990000</v>
      </c>
    </row>
    <row r="4645" spans="1:11" x14ac:dyDescent="0.3">
      <c r="A4645" t="s">
        <v>4317</v>
      </c>
      <c r="B4645" t="s">
        <v>313</v>
      </c>
      <c r="C4645" t="s">
        <v>313</v>
      </c>
      <c r="D4645">
        <v>18500000</v>
      </c>
      <c r="E4645">
        <v>15800000</v>
      </c>
      <c r="F4645" t="s">
        <v>4033</v>
      </c>
      <c r="G4645" s="13">
        <f>IFERROR(IF($F4645="ALTA",$D4645*1.03,
IF($F4645="MEDIA",$D4645*1,
IF($F4645="BAJA",$D4645*0.92,
IF($F4645="LIQUIDAR",_xlfn.XLOOKUP(A4645,Rotación!$A:$A,Rotación!$O:$O,0,0,-1),"")))),"")</f>
        <v>18500000</v>
      </c>
      <c r="H4645" s="13">
        <f>IFERROR(IF($F4645="ALTA",$D4645*1,
IF($F4645="MEDIA",$D4645*0.97,
IF($F4645="BAJA",$D4645*0.9,
IF($F4645="LIQUIDAR",_xlfn.XLOOKUP(A4645,Rotación!$A:$A,Rotación!$O:$O,0,0,-1),"")))),"")</f>
        <v>17945000</v>
      </c>
      <c r="I4645" s="13">
        <f>IFERROR(IF($F4645="ALTA",$D4645*0.97,
IF($F4645="MEDIA",$D4645*0.94,
IF($F4645="BAJA",$D4645*0.87,
IF($F4645="LIQUIDAR",_xlfn.XLOOKUP(A4645,Rotación!$A:$A,Rotación!$O:$O,0,0,-1),"")))),"")</f>
        <v>17390000</v>
      </c>
      <c r="J4645" s="13">
        <f>IFERROR(IF($F4645="ALTA",$D4645*0.94,
IF($F4645="MEDIA",$D4645*0.9,
IF($F4645="BAJA",$D4645*0.85,
IF($F4645="LIQUIDAR",_xlfn.XLOOKUP(A4645,Rotación!$A:$A,Rotación!$O:$O,0,0,-1),"")))),"")</f>
        <v>16650000</v>
      </c>
      <c r="K4645">
        <v>18490000</v>
      </c>
    </row>
    <row r="4646" spans="1:11" x14ac:dyDescent="0.3">
      <c r="A4646" t="s">
        <v>4321</v>
      </c>
      <c r="B4646" t="s">
        <v>313</v>
      </c>
      <c r="C4646" t="s">
        <v>313</v>
      </c>
      <c r="D4646">
        <v>31490000</v>
      </c>
      <c r="E4646">
        <v>25000000</v>
      </c>
      <c r="F4646" t="s">
        <v>5391</v>
      </c>
      <c r="G4646" s="13">
        <f>IFERROR(IF($F4646="ALTA",$D4646*1.03,
IF($F4646="MEDIA",$D4646*1,
IF($F4646="BAJA",$D4646*0.92,
IF($F4646="LIQUIDAR",_xlfn.XLOOKUP(A4646,Rotación!$A:$A,Rotación!$O:$O,0,0,-1),"")))),"")</f>
        <v>28970800</v>
      </c>
      <c r="H4646" s="13">
        <f>IFERROR(IF($F4646="ALTA",$D4646*1,
IF($F4646="MEDIA",$D4646*0.97,
IF($F4646="BAJA",$D4646*0.9,
IF($F4646="LIQUIDAR",_xlfn.XLOOKUP(A4646,Rotación!$A:$A,Rotación!$O:$O,0,0,-1),"")))),"")</f>
        <v>28341000</v>
      </c>
      <c r="I4646" s="13">
        <f>IFERROR(IF($F4646="ALTA",$D4646*0.97,
IF($F4646="MEDIA",$D4646*0.94,
IF($F4646="BAJA",$D4646*0.87,
IF($F4646="LIQUIDAR",_xlfn.XLOOKUP(A4646,Rotación!$A:$A,Rotación!$O:$O,0,0,-1),"")))),"")</f>
        <v>27396300</v>
      </c>
      <c r="J4646" s="13">
        <f>IFERROR(IF($F4646="ALTA",$D4646*0.94,
IF($F4646="MEDIA",$D4646*0.9,
IF($F4646="BAJA",$D4646*0.85,
IF($F4646="LIQUIDAR",_xlfn.XLOOKUP(A4646,Rotación!$A:$A,Rotación!$O:$O,0,0,-1),"")))),"")</f>
        <v>26766500</v>
      </c>
      <c r="K4646">
        <v>29990000</v>
      </c>
    </row>
    <row r="4647" spans="1:11" x14ac:dyDescent="0.3">
      <c r="A4647" t="s">
        <v>29</v>
      </c>
      <c r="B4647" t="s">
        <v>24</v>
      </c>
      <c r="C4647" t="s">
        <v>5632</v>
      </c>
      <c r="D4647">
        <v>49700000</v>
      </c>
      <c r="E4647">
        <v>46000000</v>
      </c>
      <c r="F4647" t="s">
        <v>4033</v>
      </c>
      <c r="G4647" s="13">
        <f>IFERROR(IF($F4647="ALTA",$D4647*1.03,
IF($F4647="MEDIA",$D4647*1,
IF($F4647="BAJA",$D4647*0.92,
IF($F4647="LIQUIDAR",_xlfn.XLOOKUP(A4647,Rotación!$A:$A,Rotación!$O:$O,0,0,-1),"")))),"")</f>
        <v>49700000</v>
      </c>
      <c r="H4647" s="13">
        <f>IFERROR(IF($F4647="ALTA",$D4647*1,
IF($F4647="MEDIA",$D4647*0.97,
IF($F4647="BAJA",$D4647*0.9,
IF($F4647="LIQUIDAR",_xlfn.XLOOKUP(A4647,Rotación!$A:$A,Rotación!$O:$O,0,0,-1),"")))),"")</f>
        <v>48209000</v>
      </c>
      <c r="I4647" s="13">
        <f>IFERROR(IF($F4647="ALTA",$D4647*0.97,
IF($F4647="MEDIA",$D4647*0.94,
IF($F4647="BAJA",$D4647*0.87,
IF($F4647="LIQUIDAR",_xlfn.XLOOKUP(A4647,Rotación!$A:$A,Rotación!$O:$O,0,0,-1),"")))),"")</f>
        <v>46718000</v>
      </c>
      <c r="J4647" s="13">
        <f>IFERROR(IF($F4647="ALTA",$D4647*0.94,
IF($F4647="MEDIA",$D4647*0.9,
IF($F4647="BAJA",$D4647*0.85,
IF($F4647="LIQUIDAR",_xlfn.XLOOKUP(A4647,Rotación!$A:$A,Rotación!$O:$O,0,0,-1),"")))),"")</f>
        <v>44730000</v>
      </c>
      <c r="K4647">
        <v>51290000</v>
      </c>
    </row>
    <row r="4648" spans="1:11" x14ac:dyDescent="0.3">
      <c r="A4648" t="s">
        <v>103</v>
      </c>
      <c r="B4648" t="s">
        <v>36</v>
      </c>
      <c r="C4648" t="s">
        <v>4426</v>
      </c>
      <c r="D4648">
        <v>7050000</v>
      </c>
      <c r="E4648">
        <v>4500000</v>
      </c>
      <c r="F4648" t="s">
        <v>5390</v>
      </c>
      <c r="G4648" s="13">
        <f>IFERROR(IF($F4648="ALTA",$D4648*1.03,
IF($F4648="MEDIA",$D4648*1,
IF($F4648="BAJA",$D4648*0.92,
IF($F4648="LIQUIDAR",_xlfn.XLOOKUP(A4648,Rotación!$A:$A,Rotación!$O:$O,0,0,-1),"")))),"")</f>
        <v>7261500</v>
      </c>
      <c r="H4648" s="13">
        <f>IFERROR(IF($F4648="ALTA",$D4648*1,
IF($F4648="MEDIA",$D4648*0.97,
IF($F4648="BAJA",$D4648*0.9,
IF($F4648="LIQUIDAR",_xlfn.XLOOKUP(A4648,Rotación!$A:$A,Rotación!$O:$O,0,0,-1),"")))),"")</f>
        <v>7050000</v>
      </c>
      <c r="I4648" s="13">
        <f>IFERROR(IF($F4648="ALTA",$D4648*0.97,
IF($F4648="MEDIA",$D4648*0.94,
IF($F4648="BAJA",$D4648*0.87,
IF($F4648="LIQUIDAR",_xlfn.XLOOKUP(A4648,Rotación!$A:$A,Rotación!$O:$O,0,0,-1),"")))),"")</f>
        <v>6838500</v>
      </c>
      <c r="J4648" s="13">
        <f>IFERROR(IF($F4648="ALTA",$D4648*0.94,
IF($F4648="MEDIA",$D4648*0.9,
IF($F4648="BAJA",$D4648*0.85,
IF($F4648="LIQUIDAR",_xlfn.XLOOKUP(A4648,Rotación!$A:$A,Rotación!$O:$O,0,0,-1),"")))),"")</f>
        <v>6627000</v>
      </c>
      <c r="K4648">
        <v>7890000</v>
      </c>
    </row>
    <row r="4649" spans="1:11" x14ac:dyDescent="0.3">
      <c r="A4649" t="s">
        <v>97</v>
      </c>
      <c r="B4649" t="s">
        <v>3981</v>
      </c>
      <c r="C4649" t="s">
        <v>5639</v>
      </c>
      <c r="D4649">
        <v>12700000</v>
      </c>
      <c r="E4649">
        <v>10700000</v>
      </c>
      <c r="F4649" t="s">
        <v>4033</v>
      </c>
      <c r="G4649" s="13">
        <f>IFERROR(IF($F4649="ALTA",$D4649*1.03,
IF($F4649="MEDIA",$D4649*1,
IF($F4649="BAJA",$D4649*0.92,
IF($F4649="LIQUIDAR",_xlfn.XLOOKUP(A4649,Rotación!$A:$A,Rotación!$O:$O,0,0,-1),"")))),"")</f>
        <v>12700000</v>
      </c>
      <c r="H4649" s="13">
        <f>IFERROR(IF($F4649="ALTA",$D4649*1,
IF($F4649="MEDIA",$D4649*0.97,
IF($F4649="BAJA",$D4649*0.9,
IF($F4649="LIQUIDAR",_xlfn.XLOOKUP(A4649,Rotación!$A:$A,Rotación!$O:$O,0,0,-1),"")))),"")</f>
        <v>12319000</v>
      </c>
      <c r="I4649" s="13">
        <f>IFERROR(IF($F4649="ALTA",$D4649*0.97,
IF($F4649="MEDIA",$D4649*0.94,
IF($F4649="BAJA",$D4649*0.87,
IF($F4649="LIQUIDAR",_xlfn.XLOOKUP(A4649,Rotación!$A:$A,Rotación!$O:$O,0,0,-1),"")))),"")</f>
        <v>11938000</v>
      </c>
      <c r="J4649" s="13">
        <f>IFERROR(IF($F4649="ALTA",$D4649*0.94,
IF($F4649="MEDIA",$D4649*0.9,
IF($F4649="BAJA",$D4649*0.85,
IF($F4649="LIQUIDAR",_xlfn.XLOOKUP(A4649,Rotación!$A:$A,Rotación!$O:$O,0,0,-1),"")))),"")</f>
        <v>11430000</v>
      </c>
      <c r="K4649">
        <v>12690000</v>
      </c>
    </row>
    <row r="4650" spans="1:11" x14ac:dyDescent="0.3">
      <c r="A4650" t="s">
        <v>267</v>
      </c>
      <c r="B4650" t="s">
        <v>45</v>
      </c>
      <c r="C4650" t="s">
        <v>4933</v>
      </c>
      <c r="D4650">
        <v>11500000</v>
      </c>
      <c r="E4650">
        <v>10000000</v>
      </c>
      <c r="F4650" t="s">
        <v>4033</v>
      </c>
      <c r="G4650" s="13">
        <f>IFERROR(IF($F4650="ALTA",$D4650*1.03,
IF($F4650="MEDIA",$D4650*1,
IF($F4650="BAJA",$D4650*0.92,
IF($F4650="LIQUIDAR",_xlfn.XLOOKUP(A4650,Rotación!$A:$A,Rotación!$O:$O,0,0,-1),"")))),"")</f>
        <v>11500000</v>
      </c>
      <c r="H4650" s="13">
        <f>IFERROR(IF($F4650="ALTA",$D4650*1,
IF($F4650="MEDIA",$D4650*0.97,
IF($F4650="BAJA",$D4650*0.9,
IF($F4650="LIQUIDAR",_xlfn.XLOOKUP(A4650,Rotación!$A:$A,Rotación!$O:$O,0,0,-1),"")))),"")</f>
        <v>11155000</v>
      </c>
      <c r="I4650" s="13">
        <f>IFERROR(IF($F4650="ALTA",$D4650*0.97,
IF($F4650="MEDIA",$D4650*0.94,
IF($F4650="BAJA",$D4650*0.87,
IF($F4650="LIQUIDAR",_xlfn.XLOOKUP(A4650,Rotación!$A:$A,Rotación!$O:$O,0,0,-1),"")))),"")</f>
        <v>10810000</v>
      </c>
      <c r="J4650" s="13">
        <f>IFERROR(IF($F4650="ALTA",$D4650*0.94,
IF($F4650="MEDIA",$D4650*0.9,
IF($F4650="BAJA",$D4650*0.85,
IF($F4650="LIQUIDAR",_xlfn.XLOOKUP(A4650,Rotación!$A:$A,Rotación!$O:$O,0,0,-1),"")))),"")</f>
        <v>10350000</v>
      </c>
      <c r="K4650">
        <v>11890000</v>
      </c>
    </row>
    <row r="4651" spans="1:11" x14ac:dyDescent="0.3">
      <c r="A4651" t="s">
        <v>326</v>
      </c>
      <c r="B4651" t="s">
        <v>62</v>
      </c>
      <c r="C4651" t="s">
        <v>4231</v>
      </c>
      <c r="D4651">
        <v>9400000</v>
      </c>
      <c r="E4651">
        <v>7400000</v>
      </c>
      <c r="F4651" t="s">
        <v>5391</v>
      </c>
      <c r="G4651" s="13">
        <f>IFERROR(IF($F4651="ALTA",$D4651*1.03,
IF($F4651="MEDIA",$D4651*1,
IF($F4651="BAJA",$D4651*0.92,
IF($F4651="LIQUIDAR",_xlfn.XLOOKUP(A4651,Rotación!$A:$A,Rotación!$O:$O,0,0,-1),"")))),"")</f>
        <v>8648000</v>
      </c>
      <c r="H4651" s="13">
        <f>IFERROR(IF($F4651="ALTA",$D4651*1,
IF($F4651="MEDIA",$D4651*0.97,
IF($F4651="BAJA",$D4651*0.9,
IF($F4651="LIQUIDAR",_xlfn.XLOOKUP(A4651,Rotación!$A:$A,Rotación!$O:$O,0,0,-1),"")))),"")</f>
        <v>8460000</v>
      </c>
      <c r="I4651" s="13">
        <f>IFERROR(IF($F4651="ALTA",$D4651*0.97,
IF($F4651="MEDIA",$D4651*0.94,
IF($F4651="BAJA",$D4651*0.87,
IF($F4651="LIQUIDAR",_xlfn.XLOOKUP(A4651,Rotación!$A:$A,Rotación!$O:$O,0,0,-1),"")))),"")</f>
        <v>8178000</v>
      </c>
      <c r="J4651" s="13">
        <f>IFERROR(IF($F4651="ALTA",$D4651*0.94,
IF($F4651="MEDIA",$D4651*0.9,
IF($F4651="BAJA",$D4651*0.85,
IF($F4651="LIQUIDAR",_xlfn.XLOOKUP(A4651,Rotación!$A:$A,Rotación!$O:$O,0,0,-1),"")))),"")</f>
        <v>7990000</v>
      </c>
      <c r="K4651">
        <v>8890000</v>
      </c>
    </row>
    <row r="4652" spans="1:11" x14ac:dyDescent="0.3">
      <c r="A4652" t="s">
        <v>271</v>
      </c>
      <c r="B4652" t="s">
        <v>313</v>
      </c>
      <c r="C4652" t="s">
        <v>313</v>
      </c>
      <c r="D4652">
        <v>13340000</v>
      </c>
      <c r="E4652">
        <v>10600000</v>
      </c>
      <c r="F4652" t="s">
        <v>4033</v>
      </c>
      <c r="G4652" s="13">
        <f>IFERROR(IF($F4652="ALTA",$D4652*1.03,
IF($F4652="MEDIA",$D4652*1,
IF($F4652="BAJA",$D4652*0.92,
IF($F4652="LIQUIDAR",_xlfn.XLOOKUP(A4652,Rotación!$A:$A,Rotación!$O:$O,0,0,-1),"")))),"")</f>
        <v>13340000</v>
      </c>
      <c r="H4652" s="13">
        <f>IFERROR(IF($F4652="ALTA",$D4652*1,
IF($F4652="MEDIA",$D4652*0.97,
IF($F4652="BAJA",$D4652*0.9,
IF($F4652="LIQUIDAR",_xlfn.XLOOKUP(A4652,Rotación!$A:$A,Rotación!$O:$O,0,0,-1),"")))),"")</f>
        <v>12939800</v>
      </c>
      <c r="I4652" s="13">
        <f>IFERROR(IF($F4652="ALTA",$D4652*0.97,
IF($F4652="MEDIA",$D4652*0.94,
IF($F4652="BAJA",$D4652*0.87,
IF($F4652="LIQUIDAR",_xlfn.XLOOKUP(A4652,Rotación!$A:$A,Rotación!$O:$O,0,0,-1),"")))),"")</f>
        <v>12539600</v>
      </c>
      <c r="J4652" s="13">
        <f>IFERROR(IF($F4652="ALTA",$D4652*0.94,
IF($F4652="MEDIA",$D4652*0.9,
IF($F4652="BAJA",$D4652*0.85,
IF($F4652="LIQUIDAR",_xlfn.XLOOKUP(A4652,Rotación!$A:$A,Rotación!$O:$O,0,0,-1),"")))),"")</f>
        <v>12006000</v>
      </c>
      <c r="K4652">
        <v>12590000</v>
      </c>
    </row>
    <row r="4653" spans="1:11" x14ac:dyDescent="0.3">
      <c r="A4653" t="s">
        <v>81</v>
      </c>
      <c r="B4653" t="s">
        <v>24</v>
      </c>
      <c r="C4653" t="s">
        <v>4448</v>
      </c>
      <c r="D4653">
        <v>28900000</v>
      </c>
      <c r="E4653">
        <v>24000000</v>
      </c>
      <c r="F4653" t="s">
        <v>4033</v>
      </c>
      <c r="G4653" s="13">
        <f>IFERROR(IF($F4653="ALTA",$D4653*1.03,
IF($F4653="MEDIA",$D4653*1,
IF($F4653="BAJA",$D4653*0.92,
IF($F4653="LIQUIDAR",_xlfn.XLOOKUP(A4653,Rotación!$A:$A,Rotación!$O:$O,0,0,-1),"")))),"")</f>
        <v>28900000</v>
      </c>
      <c r="H4653" s="13">
        <f>IFERROR(IF($F4653="ALTA",$D4653*1,
IF($F4653="MEDIA",$D4653*0.97,
IF($F4653="BAJA",$D4653*0.9,
IF($F4653="LIQUIDAR",_xlfn.XLOOKUP(A4653,Rotación!$A:$A,Rotación!$O:$O,0,0,-1),"")))),"")</f>
        <v>28033000</v>
      </c>
      <c r="I4653" s="13">
        <f>IFERROR(IF($F4653="ALTA",$D4653*0.97,
IF($F4653="MEDIA",$D4653*0.94,
IF($F4653="BAJA",$D4653*0.87,
IF($F4653="LIQUIDAR",_xlfn.XLOOKUP(A4653,Rotación!$A:$A,Rotación!$O:$O,0,0,-1),"")))),"")</f>
        <v>27166000</v>
      </c>
      <c r="J4653" s="13">
        <f>IFERROR(IF($F4653="ALTA",$D4653*0.94,
IF($F4653="MEDIA",$D4653*0.9,
IF($F4653="BAJA",$D4653*0.85,
IF($F4653="LIQUIDAR",_xlfn.XLOOKUP(A4653,Rotación!$A:$A,Rotación!$O:$O,0,0,-1),"")))),"")</f>
        <v>26010000</v>
      </c>
      <c r="K4653">
        <v>27890000</v>
      </c>
    </row>
    <row r="4654" spans="1:11" x14ac:dyDescent="0.3">
      <c r="A4654" t="s">
        <v>4870</v>
      </c>
      <c r="B4654" t="s">
        <v>313</v>
      </c>
      <c r="C4654" t="s">
        <v>313</v>
      </c>
      <c r="D4654">
        <v>19570000</v>
      </c>
      <c r="E4654">
        <v>15800000</v>
      </c>
      <c r="F4654" t="s">
        <v>4033</v>
      </c>
      <c r="G4654" s="13">
        <f>IFERROR(IF($F4654="ALTA",$D4654*1.03,
IF($F4654="MEDIA",$D4654*1,
IF($F4654="BAJA",$D4654*0.92,
IF($F4654="LIQUIDAR",_xlfn.XLOOKUP(A4654,Rotación!$A:$A,Rotación!$O:$O,0,0,-1),"")))),"")</f>
        <v>19570000</v>
      </c>
      <c r="H4654" s="13">
        <f>IFERROR(IF($F4654="ALTA",$D4654*1,
IF($F4654="MEDIA",$D4654*0.97,
IF($F4654="BAJA",$D4654*0.9,
IF($F4654="LIQUIDAR",_xlfn.XLOOKUP(A4654,Rotación!$A:$A,Rotación!$O:$O,0,0,-1),"")))),"")</f>
        <v>18982900</v>
      </c>
      <c r="I4654" s="13">
        <f>IFERROR(IF($F4654="ALTA",$D4654*0.97,
IF($F4654="MEDIA",$D4654*0.94,
IF($F4654="BAJA",$D4654*0.87,
IF($F4654="LIQUIDAR",_xlfn.XLOOKUP(A4654,Rotación!$A:$A,Rotación!$O:$O,0,0,-1),"")))),"")</f>
        <v>18395800</v>
      </c>
      <c r="J4654" s="13">
        <f>IFERROR(IF($F4654="ALTA",$D4654*0.94,
IF($F4654="MEDIA",$D4654*0.9,
IF($F4654="BAJA",$D4654*0.85,
IF($F4654="LIQUIDAR",_xlfn.XLOOKUP(A4654,Rotación!$A:$A,Rotación!$O:$O,0,0,-1),"")))),"")</f>
        <v>17613000</v>
      </c>
      <c r="K4654">
        <v>19590000</v>
      </c>
    </row>
    <row r="4655" spans="1:11" x14ac:dyDescent="0.3">
      <c r="A4655" t="s">
        <v>4873</v>
      </c>
      <c r="B4655" t="s">
        <v>313</v>
      </c>
      <c r="C4655" t="s">
        <v>313</v>
      </c>
      <c r="D4655">
        <v>9680000</v>
      </c>
      <c r="E4655">
        <v>7200000</v>
      </c>
      <c r="F4655" t="s">
        <v>4033</v>
      </c>
      <c r="G4655" s="13">
        <f>IFERROR(IF($F4655="ALTA",$D4655*1.03,
IF($F4655="MEDIA",$D4655*1,
IF($F4655="BAJA",$D4655*0.92,
IF($F4655="LIQUIDAR",_xlfn.XLOOKUP(A4655,Rotación!$A:$A,Rotación!$O:$O,0,0,-1),"")))),"")</f>
        <v>9680000</v>
      </c>
      <c r="H4655" s="13">
        <f>IFERROR(IF($F4655="ALTA",$D4655*1,
IF($F4655="MEDIA",$D4655*0.97,
IF($F4655="BAJA",$D4655*0.9,
IF($F4655="LIQUIDAR",_xlfn.XLOOKUP(A4655,Rotación!$A:$A,Rotación!$O:$O,0,0,-1),"")))),"")</f>
        <v>9389600</v>
      </c>
      <c r="I4655" s="13">
        <f>IFERROR(IF($F4655="ALTA",$D4655*0.97,
IF($F4655="MEDIA",$D4655*0.94,
IF($F4655="BAJA",$D4655*0.87,
IF($F4655="LIQUIDAR",_xlfn.XLOOKUP(A4655,Rotación!$A:$A,Rotación!$O:$O,0,0,-1),"")))),"")</f>
        <v>9099200</v>
      </c>
      <c r="J4655" s="13">
        <f>IFERROR(IF($F4655="ALTA",$D4655*0.94,
IF($F4655="MEDIA",$D4655*0.9,
IF($F4655="BAJA",$D4655*0.85,
IF($F4655="LIQUIDAR",_xlfn.XLOOKUP(A4655,Rotación!$A:$A,Rotación!$O:$O,0,0,-1),"")))),"")</f>
        <v>8712000</v>
      </c>
      <c r="K4655">
        <v>9290000</v>
      </c>
    </row>
    <row r="4656" spans="1:11" x14ac:dyDescent="0.3">
      <c r="A4656" t="s">
        <v>4083</v>
      </c>
      <c r="B4656" t="s">
        <v>313</v>
      </c>
      <c r="C4656" t="s">
        <v>313</v>
      </c>
      <c r="D4656">
        <v>8880000</v>
      </c>
      <c r="E4656">
        <v>7500000</v>
      </c>
      <c r="F4656" t="s">
        <v>5390</v>
      </c>
      <c r="G4656" s="13">
        <f>IFERROR(IF($F4656="ALTA",$D4656*1.03,
IF($F4656="MEDIA",$D4656*1,
IF($F4656="BAJA",$D4656*0.92,
IF($F4656="LIQUIDAR",_xlfn.XLOOKUP(A4656,Rotación!$A:$A,Rotación!$O:$O,0,0,-1),"")))),"")</f>
        <v>9146400</v>
      </c>
      <c r="H4656" s="13">
        <f>IFERROR(IF($F4656="ALTA",$D4656*1,
IF($F4656="MEDIA",$D4656*0.97,
IF($F4656="BAJA",$D4656*0.9,
IF($F4656="LIQUIDAR",_xlfn.XLOOKUP(A4656,Rotación!$A:$A,Rotación!$O:$O,0,0,-1),"")))),"")</f>
        <v>8880000</v>
      </c>
      <c r="I4656" s="13">
        <f>IFERROR(IF($F4656="ALTA",$D4656*0.97,
IF($F4656="MEDIA",$D4656*0.94,
IF($F4656="BAJA",$D4656*0.87,
IF($F4656="LIQUIDAR",_xlfn.XLOOKUP(A4656,Rotación!$A:$A,Rotación!$O:$O,0,0,-1),"")))),"")</f>
        <v>8613600</v>
      </c>
      <c r="J4656" s="13">
        <f>IFERROR(IF($F4656="ALTA",$D4656*0.94,
IF($F4656="MEDIA",$D4656*0.9,
IF($F4656="BAJA",$D4656*0.85,
IF($F4656="LIQUIDAR",_xlfn.XLOOKUP(A4656,Rotación!$A:$A,Rotación!$O:$O,0,0,-1),"")))),"")</f>
        <v>8347199.9999999991</v>
      </c>
      <c r="K4656">
        <v>9190000</v>
      </c>
    </row>
    <row r="4657" spans="1:11" x14ac:dyDescent="0.3">
      <c r="A4657" t="s">
        <v>4881</v>
      </c>
      <c r="B4657" t="s">
        <v>313</v>
      </c>
      <c r="C4657" t="s">
        <v>313</v>
      </c>
      <c r="D4657">
        <v>7080000</v>
      </c>
      <c r="E4657">
        <v>5500000</v>
      </c>
      <c r="F4657" t="s">
        <v>4033</v>
      </c>
      <c r="G4657" s="13">
        <f>IFERROR(IF($F4657="ALTA",$D4657*1.03,
IF($F4657="MEDIA",$D4657*1,
IF($F4657="BAJA",$D4657*0.92,
IF($F4657="LIQUIDAR",_xlfn.XLOOKUP(A4657,Rotación!$A:$A,Rotación!$O:$O,0,0,-1),"")))),"")</f>
        <v>7080000</v>
      </c>
      <c r="H4657" s="13">
        <f>IFERROR(IF($F4657="ALTA",$D4657*1,
IF($F4657="MEDIA",$D4657*0.97,
IF($F4657="BAJA",$D4657*0.9,
IF($F4657="LIQUIDAR",_xlfn.XLOOKUP(A4657,Rotación!$A:$A,Rotación!$O:$O,0,0,-1),"")))),"")</f>
        <v>6867600</v>
      </c>
      <c r="I4657" s="13">
        <f>IFERROR(IF($F4657="ALTA",$D4657*0.97,
IF($F4657="MEDIA",$D4657*0.94,
IF($F4657="BAJA",$D4657*0.87,
IF($F4657="LIQUIDAR",_xlfn.XLOOKUP(A4657,Rotación!$A:$A,Rotación!$O:$O,0,0,-1),"")))),"")</f>
        <v>6655200</v>
      </c>
      <c r="J4657" s="13">
        <f>IFERROR(IF($F4657="ALTA",$D4657*0.94,
IF($F4657="MEDIA",$D4657*0.9,
IF($F4657="BAJA",$D4657*0.85,
IF($F4657="LIQUIDAR",_xlfn.XLOOKUP(A4657,Rotación!$A:$A,Rotación!$O:$O,0,0,-1),"")))),"")</f>
        <v>6372000</v>
      </c>
      <c r="K4657">
        <v>6990000</v>
      </c>
    </row>
    <row r="4658" spans="1:11" x14ac:dyDescent="0.3">
      <c r="A4658" t="s">
        <v>4085</v>
      </c>
      <c r="B4658" t="s">
        <v>313</v>
      </c>
      <c r="C4658" t="s">
        <v>313</v>
      </c>
      <c r="D4658">
        <v>8230000</v>
      </c>
      <c r="E4658">
        <v>7000000</v>
      </c>
      <c r="F4658" t="s">
        <v>5390</v>
      </c>
      <c r="G4658" s="13">
        <f>IFERROR(IF($F4658="ALTA",$D4658*1.03,
IF($F4658="MEDIA",$D4658*1,
IF($F4658="BAJA",$D4658*0.92,
IF($F4658="LIQUIDAR",_xlfn.XLOOKUP(A4658,Rotación!$A:$A,Rotación!$O:$O,0,0,-1),"")))),"")</f>
        <v>8476900</v>
      </c>
      <c r="H4658" s="13">
        <f>IFERROR(IF($F4658="ALTA",$D4658*1,
IF($F4658="MEDIA",$D4658*0.97,
IF($F4658="BAJA",$D4658*0.9,
IF($F4658="LIQUIDAR",_xlfn.XLOOKUP(A4658,Rotación!$A:$A,Rotación!$O:$O,0,0,-1),"")))),"")</f>
        <v>8230000</v>
      </c>
      <c r="I4658" s="13">
        <f>IFERROR(IF($F4658="ALTA",$D4658*0.97,
IF($F4658="MEDIA",$D4658*0.94,
IF($F4658="BAJA",$D4658*0.87,
IF($F4658="LIQUIDAR",_xlfn.XLOOKUP(A4658,Rotación!$A:$A,Rotación!$O:$O,0,0,-1),"")))),"")</f>
        <v>7983100</v>
      </c>
      <c r="J4658" s="13">
        <f>IFERROR(IF($F4658="ALTA",$D4658*0.94,
IF($F4658="MEDIA",$D4658*0.9,
IF($F4658="BAJA",$D4658*0.85,
IF($F4658="LIQUIDAR",_xlfn.XLOOKUP(A4658,Rotación!$A:$A,Rotación!$O:$O,0,0,-1),"")))),"")</f>
        <v>7736200</v>
      </c>
      <c r="K4658">
        <v>8490000</v>
      </c>
    </row>
    <row r="4659" spans="1:11" x14ac:dyDescent="0.3">
      <c r="A4659" t="s">
        <v>4883</v>
      </c>
      <c r="B4659" t="s">
        <v>313</v>
      </c>
      <c r="C4659" t="s">
        <v>313</v>
      </c>
      <c r="D4659">
        <v>22200000</v>
      </c>
      <c r="E4659">
        <v>18000000</v>
      </c>
      <c r="F4659" t="s">
        <v>4033</v>
      </c>
      <c r="G4659" s="13">
        <f>IFERROR(IF($F4659="ALTA",$D4659*1.03,
IF($F4659="MEDIA",$D4659*1,
IF($F4659="BAJA",$D4659*0.92,
IF($F4659="LIQUIDAR",_xlfn.XLOOKUP(A4659,Rotación!$A:$A,Rotación!$O:$O,0,0,-1),"")))),"")</f>
        <v>22200000</v>
      </c>
      <c r="H4659" s="13">
        <f>IFERROR(IF($F4659="ALTA",$D4659*1,
IF($F4659="MEDIA",$D4659*0.97,
IF($F4659="BAJA",$D4659*0.9,
IF($F4659="LIQUIDAR",_xlfn.XLOOKUP(A4659,Rotación!$A:$A,Rotación!$O:$O,0,0,-1),"")))),"")</f>
        <v>21534000</v>
      </c>
      <c r="I4659" s="13">
        <f>IFERROR(IF($F4659="ALTA",$D4659*0.97,
IF($F4659="MEDIA",$D4659*0.94,
IF($F4659="BAJA",$D4659*0.87,
IF($F4659="LIQUIDAR",_xlfn.XLOOKUP(A4659,Rotación!$A:$A,Rotación!$O:$O,0,0,-1),"")))),"")</f>
        <v>20868000</v>
      </c>
      <c r="J4659" s="13">
        <f>IFERROR(IF($F4659="ALTA",$D4659*0.94,
IF($F4659="MEDIA",$D4659*0.9,
IF($F4659="BAJA",$D4659*0.85,
IF($F4659="LIQUIDAR",_xlfn.XLOOKUP(A4659,Rotación!$A:$A,Rotación!$O:$O,0,0,-1),"")))),"")</f>
        <v>19980000</v>
      </c>
      <c r="K4659">
        <v>20990000</v>
      </c>
    </row>
    <row r="4660" spans="1:11" x14ac:dyDescent="0.3">
      <c r="A4660" t="s">
        <v>5281</v>
      </c>
      <c r="B4660" t="s">
        <v>313</v>
      </c>
      <c r="C4660" t="s">
        <v>313</v>
      </c>
      <c r="D4660">
        <v>7970000</v>
      </c>
      <c r="E4660">
        <v>6200000</v>
      </c>
      <c r="F4660" t="s">
        <v>4033</v>
      </c>
      <c r="G4660" s="13">
        <f>IFERROR(IF($F4660="ALTA",$D4660*1.03,
IF($F4660="MEDIA",$D4660*1,
IF($F4660="BAJA",$D4660*0.92,
IF($F4660="LIQUIDAR",_xlfn.XLOOKUP(A4660,Rotación!$A:$A,Rotación!$O:$O,0,0,-1),"")))),"")</f>
        <v>7970000</v>
      </c>
      <c r="H4660" s="13">
        <f>IFERROR(IF($F4660="ALTA",$D4660*1,
IF($F4660="MEDIA",$D4660*0.97,
IF($F4660="BAJA",$D4660*0.9,
IF($F4660="LIQUIDAR",_xlfn.XLOOKUP(A4660,Rotación!$A:$A,Rotación!$O:$O,0,0,-1),"")))),"")</f>
        <v>7730900</v>
      </c>
      <c r="I4660" s="13">
        <f>IFERROR(IF($F4660="ALTA",$D4660*0.97,
IF($F4660="MEDIA",$D4660*0.94,
IF($F4660="BAJA",$D4660*0.87,
IF($F4660="LIQUIDAR",_xlfn.XLOOKUP(A4660,Rotación!$A:$A,Rotación!$O:$O,0,0,-1),"")))),"")</f>
        <v>7491800</v>
      </c>
      <c r="J4660" s="13">
        <f>IFERROR(IF($F4660="ALTA",$D4660*0.94,
IF($F4660="MEDIA",$D4660*0.9,
IF($F4660="BAJA",$D4660*0.85,
IF($F4660="LIQUIDAR",_xlfn.XLOOKUP(A4660,Rotación!$A:$A,Rotación!$O:$O,0,0,-1),"")))),"")</f>
        <v>7173000</v>
      </c>
      <c r="K4660">
        <v>7890000</v>
      </c>
    </row>
    <row r="4661" spans="1:11" x14ac:dyDescent="0.3">
      <c r="A4661" t="s">
        <v>4890</v>
      </c>
      <c r="B4661" t="s">
        <v>313</v>
      </c>
      <c r="C4661" t="s">
        <v>313</v>
      </c>
      <c r="D4661">
        <v>33600000</v>
      </c>
      <c r="E4661">
        <v>21500000</v>
      </c>
      <c r="F4661" t="s">
        <v>5391</v>
      </c>
      <c r="G4661" s="13">
        <f>IFERROR(IF($F4661="ALTA",$D4661*1.03,
IF($F4661="MEDIA",$D4661*1,
IF($F4661="BAJA",$D4661*0.92,
IF($F4661="LIQUIDAR",_xlfn.XLOOKUP(A4661,Rotación!$A:$A,Rotación!$O:$O,0,0,-1),"")))),"")</f>
        <v>30912000</v>
      </c>
      <c r="H4661" s="13">
        <f>IFERROR(IF($F4661="ALTA",$D4661*1,
IF($F4661="MEDIA",$D4661*0.97,
IF($F4661="BAJA",$D4661*0.9,
IF($F4661="LIQUIDAR",_xlfn.XLOOKUP(A4661,Rotación!$A:$A,Rotación!$O:$O,0,0,-1),"")))),"")</f>
        <v>30240000</v>
      </c>
      <c r="I4661" s="13">
        <f>IFERROR(IF($F4661="ALTA",$D4661*0.97,
IF($F4661="MEDIA",$D4661*0.94,
IF($F4661="BAJA",$D4661*0.87,
IF($F4661="LIQUIDAR",_xlfn.XLOOKUP(A4661,Rotación!$A:$A,Rotación!$O:$O,0,0,-1),"")))),"")</f>
        <v>29232000</v>
      </c>
      <c r="J4661" s="13">
        <f>IFERROR(IF($F4661="ALTA",$D4661*0.94,
IF($F4661="MEDIA",$D4661*0.9,
IF($F4661="BAJA",$D4661*0.85,
IF($F4661="LIQUIDAR",_xlfn.XLOOKUP(A4661,Rotación!$A:$A,Rotación!$O:$O,0,0,-1),"")))),"")</f>
        <v>28560000</v>
      </c>
      <c r="K4661">
        <v>29990000</v>
      </c>
    </row>
    <row r="4662" spans="1:11" x14ac:dyDescent="0.3">
      <c r="A4662" t="s">
        <v>4084</v>
      </c>
      <c r="B4662" t="s">
        <v>24</v>
      </c>
      <c r="C4662" t="s">
        <v>4404</v>
      </c>
      <c r="D4662">
        <v>40200000</v>
      </c>
      <c r="E4662">
        <v>36000000</v>
      </c>
      <c r="F4662" t="s">
        <v>4033</v>
      </c>
      <c r="G4662" s="13">
        <f>IFERROR(IF($F4662="ALTA",$D4662*1.03,
IF($F4662="MEDIA",$D4662*1,
IF($F4662="BAJA",$D4662*0.92,
IF($F4662="LIQUIDAR",_xlfn.XLOOKUP(A4662,Rotación!$A:$A,Rotación!$O:$O,0,0,-1),"")))),"")</f>
        <v>40200000</v>
      </c>
      <c r="H4662" s="13">
        <f>IFERROR(IF($F4662="ALTA",$D4662*1,
IF($F4662="MEDIA",$D4662*0.97,
IF($F4662="BAJA",$D4662*0.9,
IF($F4662="LIQUIDAR",_xlfn.XLOOKUP(A4662,Rotación!$A:$A,Rotación!$O:$O,0,0,-1),"")))),"")</f>
        <v>38994000</v>
      </c>
      <c r="I4662" s="13">
        <f>IFERROR(IF($F4662="ALTA",$D4662*0.97,
IF($F4662="MEDIA",$D4662*0.94,
IF($F4662="BAJA",$D4662*0.87,
IF($F4662="LIQUIDAR",_xlfn.XLOOKUP(A4662,Rotación!$A:$A,Rotación!$O:$O,0,0,-1),"")))),"")</f>
        <v>37788000</v>
      </c>
      <c r="J4662" s="13">
        <f>IFERROR(IF($F4662="ALTA",$D4662*0.94,
IF($F4662="MEDIA",$D4662*0.9,
IF($F4662="BAJA",$D4662*0.85,
IF($F4662="LIQUIDAR",_xlfn.XLOOKUP(A4662,Rotación!$A:$A,Rotación!$O:$O,0,0,-1),"")))),"")</f>
        <v>36180000</v>
      </c>
      <c r="K4662">
        <v>40190000</v>
      </c>
    </row>
    <row r="4663" spans="1:11" x14ac:dyDescent="0.3">
      <c r="A4663" t="s">
        <v>4893</v>
      </c>
      <c r="B4663" t="s">
        <v>313</v>
      </c>
      <c r="C4663" t="s">
        <v>313</v>
      </c>
      <c r="D4663">
        <v>10000000</v>
      </c>
      <c r="E4663">
        <v>8200000</v>
      </c>
      <c r="F4663" t="s">
        <v>4033</v>
      </c>
      <c r="G4663" s="13">
        <f>IFERROR(IF($F4663="ALTA",$D4663*1.03,
IF($F4663="MEDIA",$D4663*1,
IF($F4663="BAJA",$D4663*0.92,
IF($F4663="LIQUIDAR",_xlfn.XLOOKUP(A4663,Rotación!$A:$A,Rotación!$O:$O,0,0,-1),"")))),"")</f>
        <v>10000000</v>
      </c>
      <c r="H4663" s="13">
        <f>IFERROR(IF($F4663="ALTA",$D4663*1,
IF($F4663="MEDIA",$D4663*0.97,
IF($F4663="BAJA",$D4663*0.9,
IF($F4663="LIQUIDAR",_xlfn.XLOOKUP(A4663,Rotación!$A:$A,Rotación!$O:$O,0,0,-1),"")))),"")</f>
        <v>9700000</v>
      </c>
      <c r="I4663" s="13">
        <f>IFERROR(IF($F4663="ALTA",$D4663*0.97,
IF($F4663="MEDIA",$D4663*0.94,
IF($F4663="BAJA",$D4663*0.87,
IF($F4663="LIQUIDAR",_xlfn.XLOOKUP(A4663,Rotación!$A:$A,Rotación!$O:$O,0,0,-1),"")))),"")</f>
        <v>9400000</v>
      </c>
      <c r="J4663" s="13">
        <f>IFERROR(IF($F4663="ALTA",$D4663*0.94,
IF($F4663="MEDIA",$D4663*0.9,
IF($F4663="BAJA",$D4663*0.85,
IF($F4663="LIQUIDAR",_xlfn.XLOOKUP(A4663,Rotación!$A:$A,Rotación!$O:$O,0,0,-1),"")))),"")</f>
        <v>9000000</v>
      </c>
      <c r="K4663">
        <v>9990000</v>
      </c>
    </row>
    <row r="4664" spans="1:11" x14ac:dyDescent="0.3">
      <c r="A4664" t="s">
        <v>4898</v>
      </c>
      <c r="B4664" t="s">
        <v>313</v>
      </c>
      <c r="C4664" t="s">
        <v>313</v>
      </c>
      <c r="D4664">
        <v>16100000</v>
      </c>
      <c r="E4664">
        <v>13500000</v>
      </c>
      <c r="F4664" t="s">
        <v>4033</v>
      </c>
      <c r="G4664" s="13">
        <f>IFERROR(IF($F4664="ALTA",$D4664*1.03,
IF($F4664="MEDIA",$D4664*1,
IF($F4664="BAJA",$D4664*0.92,
IF($F4664="LIQUIDAR",_xlfn.XLOOKUP(A4664,Rotación!$A:$A,Rotación!$O:$O,0,0,-1),"")))),"")</f>
        <v>16100000</v>
      </c>
      <c r="H4664" s="13">
        <f>IFERROR(IF($F4664="ALTA",$D4664*1,
IF($F4664="MEDIA",$D4664*0.97,
IF($F4664="BAJA",$D4664*0.9,
IF($F4664="LIQUIDAR",_xlfn.XLOOKUP(A4664,Rotación!$A:$A,Rotación!$O:$O,0,0,-1),"")))),"")</f>
        <v>15617000</v>
      </c>
      <c r="I4664" s="13">
        <f>IFERROR(IF($F4664="ALTA",$D4664*0.97,
IF($F4664="MEDIA",$D4664*0.94,
IF($F4664="BAJA",$D4664*0.87,
IF($F4664="LIQUIDAR",_xlfn.XLOOKUP(A4664,Rotación!$A:$A,Rotación!$O:$O,0,0,-1),"")))),"")</f>
        <v>15134000</v>
      </c>
      <c r="J4664" s="13">
        <f>IFERROR(IF($F4664="ALTA",$D4664*0.94,
IF($F4664="MEDIA",$D4664*0.9,
IF($F4664="BAJA",$D4664*0.85,
IF($F4664="LIQUIDAR",_xlfn.XLOOKUP(A4664,Rotación!$A:$A,Rotación!$O:$O,0,0,-1),"")))),"")</f>
        <v>14490000</v>
      </c>
      <c r="K4664">
        <v>15990000</v>
      </c>
    </row>
    <row r="4665" spans="1:11" x14ac:dyDescent="0.3">
      <c r="A4665" t="s">
        <v>4076</v>
      </c>
      <c r="B4665" t="s">
        <v>313</v>
      </c>
      <c r="C4665" t="s">
        <v>313</v>
      </c>
      <c r="D4665">
        <v>14300000</v>
      </c>
      <c r="E4665">
        <v>12000000</v>
      </c>
      <c r="F4665" t="s">
        <v>4033</v>
      </c>
      <c r="G4665" s="13">
        <f>IFERROR(IF($F4665="ALTA",$D4665*1.03,
IF($F4665="MEDIA",$D4665*1,
IF($F4665="BAJA",$D4665*0.92,
IF($F4665="LIQUIDAR",_xlfn.XLOOKUP(A4665,Rotación!$A:$A,Rotación!$O:$O,0,0,-1),"")))),"")</f>
        <v>14300000</v>
      </c>
      <c r="H4665" s="13">
        <f>IFERROR(IF($F4665="ALTA",$D4665*1,
IF($F4665="MEDIA",$D4665*0.97,
IF($F4665="BAJA",$D4665*0.9,
IF($F4665="LIQUIDAR",_xlfn.XLOOKUP(A4665,Rotación!$A:$A,Rotación!$O:$O,0,0,-1),"")))),"")</f>
        <v>13871000</v>
      </c>
      <c r="I4665" s="13">
        <f>IFERROR(IF($F4665="ALTA",$D4665*0.97,
IF($F4665="MEDIA",$D4665*0.94,
IF($F4665="BAJA",$D4665*0.87,
IF($F4665="LIQUIDAR",_xlfn.XLOOKUP(A4665,Rotación!$A:$A,Rotación!$O:$O,0,0,-1),"")))),"")</f>
        <v>13442000</v>
      </c>
      <c r="J4665" s="13">
        <f>IFERROR(IF($F4665="ALTA",$D4665*0.94,
IF($F4665="MEDIA",$D4665*0.9,
IF($F4665="BAJA",$D4665*0.85,
IF($F4665="LIQUIDAR",_xlfn.XLOOKUP(A4665,Rotación!$A:$A,Rotación!$O:$O,0,0,-1),"")))),"")</f>
        <v>12870000</v>
      </c>
      <c r="K4665">
        <v>14290000</v>
      </c>
    </row>
    <row r="4666" spans="1:11" x14ac:dyDescent="0.3">
      <c r="A4666" t="s">
        <v>4902</v>
      </c>
      <c r="B4666" t="s">
        <v>313</v>
      </c>
      <c r="C4666" t="s">
        <v>313</v>
      </c>
      <c r="D4666">
        <v>20200000</v>
      </c>
      <c r="E4666">
        <v>17100000</v>
      </c>
      <c r="F4666" t="s">
        <v>4033</v>
      </c>
      <c r="G4666" s="13">
        <f>IFERROR(IF($F4666="ALTA",$D4666*1.03,
IF($F4666="MEDIA",$D4666*1,
IF($F4666="BAJA",$D4666*0.92,
IF($F4666="LIQUIDAR",_xlfn.XLOOKUP(A4666,Rotación!$A:$A,Rotación!$O:$O,0,0,-1),"")))),"")</f>
        <v>20200000</v>
      </c>
      <c r="H4666" s="13">
        <f>IFERROR(IF($F4666="ALTA",$D4666*1,
IF($F4666="MEDIA",$D4666*0.97,
IF($F4666="BAJA",$D4666*0.9,
IF($F4666="LIQUIDAR",_xlfn.XLOOKUP(A4666,Rotación!$A:$A,Rotación!$O:$O,0,0,-1),"")))),"")</f>
        <v>19594000</v>
      </c>
      <c r="I4666" s="13">
        <f>IFERROR(IF($F4666="ALTA",$D4666*0.97,
IF($F4666="MEDIA",$D4666*0.94,
IF($F4666="BAJA",$D4666*0.87,
IF($F4666="LIQUIDAR",_xlfn.XLOOKUP(A4666,Rotación!$A:$A,Rotación!$O:$O,0,0,-1),"")))),"")</f>
        <v>18988000</v>
      </c>
      <c r="J4666" s="13">
        <f>IFERROR(IF($F4666="ALTA",$D4666*0.94,
IF($F4666="MEDIA",$D4666*0.9,
IF($F4666="BAJA",$D4666*0.85,
IF($F4666="LIQUIDAR",_xlfn.XLOOKUP(A4666,Rotación!$A:$A,Rotación!$O:$O,0,0,-1),"")))),"")</f>
        <v>18180000</v>
      </c>
      <c r="K4666">
        <v>20190000</v>
      </c>
    </row>
    <row r="4667" spans="1:11" x14ac:dyDescent="0.3">
      <c r="A4667" t="s">
        <v>4907</v>
      </c>
      <c r="B4667" t="s">
        <v>313</v>
      </c>
      <c r="C4667" t="s">
        <v>313</v>
      </c>
      <c r="D4667">
        <v>7730000</v>
      </c>
      <c r="E4667">
        <v>6600000</v>
      </c>
      <c r="F4667" t="s">
        <v>5390</v>
      </c>
      <c r="G4667" s="13">
        <f>IFERROR(IF($F4667="ALTA",$D4667*1.03,
IF($F4667="MEDIA",$D4667*1,
IF($F4667="BAJA",$D4667*0.92,
IF($F4667="LIQUIDAR",_xlfn.XLOOKUP(A4667,Rotación!$A:$A,Rotación!$O:$O,0,0,-1),"")))),"")</f>
        <v>7961900</v>
      </c>
      <c r="H4667" s="13">
        <f>IFERROR(IF($F4667="ALTA",$D4667*1,
IF($F4667="MEDIA",$D4667*0.97,
IF($F4667="BAJA",$D4667*0.9,
IF($F4667="LIQUIDAR",_xlfn.XLOOKUP(A4667,Rotación!$A:$A,Rotación!$O:$O,0,0,-1),"")))),"")</f>
        <v>7730000</v>
      </c>
      <c r="I4667" s="13">
        <f>IFERROR(IF($F4667="ALTA",$D4667*0.97,
IF($F4667="MEDIA",$D4667*0.94,
IF($F4667="BAJA",$D4667*0.87,
IF($F4667="LIQUIDAR",_xlfn.XLOOKUP(A4667,Rotación!$A:$A,Rotación!$O:$O,0,0,-1),"")))),"")</f>
        <v>7498100</v>
      </c>
      <c r="J4667" s="13">
        <f>IFERROR(IF($F4667="ALTA",$D4667*0.94,
IF($F4667="MEDIA",$D4667*0.9,
IF($F4667="BAJA",$D4667*0.85,
IF($F4667="LIQUIDAR",_xlfn.XLOOKUP(A4667,Rotación!$A:$A,Rotación!$O:$O,0,0,-1),"")))),"")</f>
        <v>7266200</v>
      </c>
      <c r="K4667">
        <v>7990000</v>
      </c>
    </row>
    <row r="4668" spans="1:11" x14ac:dyDescent="0.3">
      <c r="A4668" t="s">
        <v>4907</v>
      </c>
      <c r="B4668" t="s">
        <v>313</v>
      </c>
      <c r="C4668" t="s">
        <v>313</v>
      </c>
      <c r="D4668">
        <v>19300000</v>
      </c>
      <c r="E4668">
        <v>15500000</v>
      </c>
      <c r="F4668" t="s">
        <v>5391</v>
      </c>
      <c r="G4668" s="13">
        <f>IFERROR(IF($F4668="ALTA",$D4668*1.03,
IF($F4668="MEDIA",$D4668*1,
IF($F4668="BAJA",$D4668*0.92,
IF($F4668="LIQUIDAR",_xlfn.XLOOKUP(A4668,Rotación!$A:$A,Rotación!$O:$O,0,0,-1),"")))),"")</f>
        <v>17756000</v>
      </c>
      <c r="H4668" s="13">
        <f>IFERROR(IF($F4668="ALTA",$D4668*1,
IF($F4668="MEDIA",$D4668*0.97,
IF($F4668="BAJA",$D4668*0.9,
IF($F4668="LIQUIDAR",_xlfn.XLOOKUP(A4668,Rotación!$A:$A,Rotación!$O:$O,0,0,-1),"")))),"")</f>
        <v>17370000</v>
      </c>
      <c r="I4668" s="13">
        <f>IFERROR(IF($F4668="ALTA",$D4668*0.97,
IF($F4668="MEDIA",$D4668*0.94,
IF($F4668="BAJA",$D4668*0.87,
IF($F4668="LIQUIDAR",_xlfn.XLOOKUP(A4668,Rotación!$A:$A,Rotación!$O:$O,0,0,-1),"")))),"")</f>
        <v>16791000</v>
      </c>
      <c r="J4668" s="13">
        <f>IFERROR(IF($F4668="ALTA",$D4668*0.94,
IF($F4668="MEDIA",$D4668*0.9,
IF($F4668="BAJA",$D4668*0.85,
IF($F4668="LIQUIDAR",_xlfn.XLOOKUP(A4668,Rotación!$A:$A,Rotación!$O:$O,0,0,-1),"")))),"")</f>
        <v>16405000</v>
      </c>
      <c r="K4668">
        <v>17990000</v>
      </c>
    </row>
    <row r="4669" spans="1:11" x14ac:dyDescent="0.3">
      <c r="A4669" t="s">
        <v>124</v>
      </c>
      <c r="B4669" t="s">
        <v>62</v>
      </c>
      <c r="C4669" t="s">
        <v>4206</v>
      </c>
      <c r="D4669">
        <v>17800000</v>
      </c>
      <c r="E4669">
        <v>15150000</v>
      </c>
      <c r="F4669" t="s">
        <v>5391</v>
      </c>
      <c r="G4669" s="13">
        <f>IFERROR(IF($F4669="ALTA",$D4669*1.03,
IF($F4669="MEDIA",$D4669*1,
IF($F4669="BAJA",$D4669*0.92,
IF($F4669="LIQUIDAR",_xlfn.XLOOKUP(A4669,Rotación!$A:$A,Rotación!$O:$O,0,0,-1),"")))),"")</f>
        <v>16376000</v>
      </c>
      <c r="H4669" s="13">
        <f>IFERROR(IF($F4669="ALTA",$D4669*1,
IF($F4669="MEDIA",$D4669*0.97,
IF($F4669="BAJA",$D4669*0.9,
IF($F4669="LIQUIDAR",_xlfn.XLOOKUP(A4669,Rotación!$A:$A,Rotación!$O:$O,0,0,-1),"")))),"")</f>
        <v>16020000</v>
      </c>
      <c r="I4669" s="13">
        <f>IFERROR(IF($F4669="ALTA",$D4669*0.97,
IF($F4669="MEDIA",$D4669*0.94,
IF($F4669="BAJA",$D4669*0.87,
IF($F4669="LIQUIDAR",_xlfn.XLOOKUP(A4669,Rotación!$A:$A,Rotación!$O:$O,0,0,-1),"")))),"")</f>
        <v>15486000</v>
      </c>
      <c r="J4669" s="13">
        <f>IFERROR(IF($F4669="ALTA",$D4669*0.94,
IF($F4669="MEDIA",$D4669*0.9,
IF($F4669="BAJA",$D4669*0.85,
IF($F4669="LIQUIDAR",_xlfn.XLOOKUP(A4669,Rotación!$A:$A,Rotación!$O:$O,0,0,-1),"")))),"")</f>
        <v>15130000</v>
      </c>
      <c r="K4669">
        <v>15990000</v>
      </c>
    </row>
    <row r="4670" spans="1:11" x14ac:dyDescent="0.3">
      <c r="A4670" t="s">
        <v>4913</v>
      </c>
      <c r="B4670" t="s">
        <v>313</v>
      </c>
      <c r="C4670" t="s">
        <v>313</v>
      </c>
      <c r="D4670">
        <v>6970000</v>
      </c>
      <c r="E4670">
        <v>5500000</v>
      </c>
      <c r="F4670" t="s">
        <v>4033</v>
      </c>
      <c r="G4670" s="13">
        <f>IFERROR(IF($F4670="ALTA",$D4670*1.03,
IF($F4670="MEDIA",$D4670*1,
IF($F4670="BAJA",$D4670*0.92,
IF($F4670="LIQUIDAR",_xlfn.XLOOKUP(A4670,Rotación!$A:$A,Rotación!$O:$O,0,0,-1),"")))),"")</f>
        <v>6970000</v>
      </c>
      <c r="H4670" s="13">
        <f>IFERROR(IF($F4670="ALTA",$D4670*1,
IF($F4670="MEDIA",$D4670*0.97,
IF($F4670="BAJA",$D4670*0.9,
IF($F4670="LIQUIDAR",_xlfn.XLOOKUP(A4670,Rotación!$A:$A,Rotación!$O:$O,0,0,-1),"")))),"")</f>
        <v>6760900</v>
      </c>
      <c r="I4670" s="13">
        <f>IFERROR(IF($F4670="ALTA",$D4670*0.97,
IF($F4670="MEDIA",$D4670*0.94,
IF($F4670="BAJA",$D4670*0.87,
IF($F4670="LIQUIDAR",_xlfn.XLOOKUP(A4670,Rotación!$A:$A,Rotación!$O:$O,0,0,-1),"")))),"")</f>
        <v>6551800</v>
      </c>
      <c r="J4670" s="13">
        <f>IFERROR(IF($F4670="ALTA",$D4670*0.94,
IF($F4670="MEDIA",$D4670*0.9,
IF($F4670="BAJA",$D4670*0.85,
IF($F4670="LIQUIDAR",_xlfn.XLOOKUP(A4670,Rotación!$A:$A,Rotación!$O:$O,0,0,-1),"")))),"")</f>
        <v>6273000</v>
      </c>
      <c r="K4670">
        <v>6890000</v>
      </c>
    </row>
    <row r="4671" spans="1:11" x14ac:dyDescent="0.3">
      <c r="A4671" t="s">
        <v>5282</v>
      </c>
      <c r="B4671" t="s">
        <v>313</v>
      </c>
      <c r="C4671" t="s">
        <v>313</v>
      </c>
      <c r="D4671">
        <v>7890000</v>
      </c>
      <c r="E4671">
        <v>5500000</v>
      </c>
      <c r="F4671" t="s">
        <v>5391</v>
      </c>
      <c r="G4671" s="13">
        <f>IFERROR(IF($F4671="ALTA",$D4671*1.03,
IF($F4671="MEDIA",$D4671*1,
IF($F4671="BAJA",$D4671*0.92,
IF($F4671="LIQUIDAR",_xlfn.XLOOKUP(A4671,Rotación!$A:$A,Rotación!$O:$O,0,0,-1),"")))),"")</f>
        <v>7258800</v>
      </c>
      <c r="H4671" s="13">
        <f>IFERROR(IF($F4671="ALTA",$D4671*1,
IF($F4671="MEDIA",$D4671*0.97,
IF($F4671="BAJA",$D4671*0.9,
IF($F4671="LIQUIDAR",_xlfn.XLOOKUP(A4671,Rotación!$A:$A,Rotación!$O:$O,0,0,-1),"")))),"")</f>
        <v>7101000</v>
      </c>
      <c r="I4671" s="13">
        <f>IFERROR(IF($F4671="ALTA",$D4671*0.97,
IF($F4671="MEDIA",$D4671*0.94,
IF($F4671="BAJA",$D4671*0.87,
IF($F4671="LIQUIDAR",_xlfn.XLOOKUP(A4671,Rotación!$A:$A,Rotación!$O:$O,0,0,-1),"")))),"")</f>
        <v>6864300</v>
      </c>
      <c r="J4671" s="13">
        <f>IFERROR(IF($F4671="ALTA",$D4671*0.94,
IF($F4671="MEDIA",$D4671*0.9,
IF($F4671="BAJA",$D4671*0.85,
IF($F4671="LIQUIDAR",_xlfn.XLOOKUP(A4671,Rotación!$A:$A,Rotación!$O:$O,0,0,-1),"")))),"")</f>
        <v>6706500</v>
      </c>
      <c r="K4671">
        <v>6790000</v>
      </c>
    </row>
    <row r="4672" spans="1:11" x14ac:dyDescent="0.3">
      <c r="A4672" t="s">
        <v>4027</v>
      </c>
      <c r="B4672" t="s">
        <v>137</v>
      </c>
      <c r="C4672" t="s">
        <v>4436</v>
      </c>
      <c r="D4672">
        <v>9700000</v>
      </c>
      <c r="E4672">
        <v>6300000</v>
      </c>
      <c r="F4672" t="s">
        <v>4033</v>
      </c>
      <c r="G4672" s="13">
        <f>IFERROR(IF($F4672="ALTA",$D4672*1.03,
IF($F4672="MEDIA",$D4672*1,
IF($F4672="BAJA",$D4672*0.92,
IF($F4672="LIQUIDAR",_xlfn.XLOOKUP(A4672,Rotación!$A:$A,Rotación!$O:$O,0,0,-1),"")))),"")</f>
        <v>9700000</v>
      </c>
      <c r="H4672" s="13">
        <f>IFERROR(IF($F4672="ALTA",$D4672*1,
IF($F4672="MEDIA",$D4672*0.97,
IF($F4672="BAJA",$D4672*0.9,
IF($F4672="LIQUIDAR",_xlfn.XLOOKUP(A4672,Rotación!$A:$A,Rotación!$O:$O,0,0,-1),"")))),"")</f>
        <v>9409000</v>
      </c>
      <c r="I4672" s="13">
        <f>IFERROR(IF($F4672="ALTA",$D4672*0.97,
IF($F4672="MEDIA",$D4672*0.94,
IF($F4672="BAJA",$D4672*0.87,
IF($F4672="LIQUIDAR",_xlfn.XLOOKUP(A4672,Rotación!$A:$A,Rotación!$O:$O,0,0,-1),"")))),"")</f>
        <v>9118000</v>
      </c>
      <c r="J4672" s="13">
        <f>IFERROR(IF($F4672="ALTA",$D4672*0.94,
IF($F4672="MEDIA",$D4672*0.9,
IF($F4672="BAJA",$D4672*0.85,
IF($F4672="LIQUIDAR",_xlfn.XLOOKUP(A4672,Rotación!$A:$A,Rotación!$O:$O,0,0,-1),"")))),"")</f>
        <v>8730000</v>
      </c>
      <c r="K4672">
        <v>9690000</v>
      </c>
    </row>
    <row r="4673" spans="1:11" x14ac:dyDescent="0.3">
      <c r="A4673" t="s">
        <v>3997</v>
      </c>
      <c r="B4673" t="s">
        <v>62</v>
      </c>
      <c r="C4673" t="s">
        <v>4445</v>
      </c>
      <c r="D4673">
        <v>12900000</v>
      </c>
      <c r="E4673">
        <v>11000000</v>
      </c>
      <c r="F4673" t="s">
        <v>4033</v>
      </c>
      <c r="G4673" s="13">
        <f>IFERROR(IF($F4673="ALTA",$D4673*1.03,
IF($F4673="MEDIA",$D4673*1,
IF($F4673="BAJA",$D4673*0.92,
IF($F4673="LIQUIDAR",_xlfn.XLOOKUP(A4673,Rotación!$A:$A,Rotación!$O:$O,0,0,-1),"")))),"")</f>
        <v>12900000</v>
      </c>
      <c r="H4673" s="13">
        <f>IFERROR(IF($F4673="ALTA",$D4673*1,
IF($F4673="MEDIA",$D4673*0.97,
IF($F4673="BAJA",$D4673*0.9,
IF($F4673="LIQUIDAR",_xlfn.XLOOKUP(A4673,Rotación!$A:$A,Rotación!$O:$O,0,0,-1),"")))),"")</f>
        <v>12513000</v>
      </c>
      <c r="I4673" s="13">
        <f>IFERROR(IF($F4673="ALTA",$D4673*0.97,
IF($F4673="MEDIA",$D4673*0.94,
IF($F4673="BAJA",$D4673*0.87,
IF($F4673="LIQUIDAR",_xlfn.XLOOKUP(A4673,Rotación!$A:$A,Rotación!$O:$O,0,0,-1),"")))),"")</f>
        <v>12126000</v>
      </c>
      <c r="J4673" s="13">
        <f>IFERROR(IF($F4673="ALTA",$D4673*0.94,
IF($F4673="MEDIA",$D4673*0.9,
IF($F4673="BAJA",$D4673*0.85,
IF($F4673="LIQUIDAR",_xlfn.XLOOKUP(A4673,Rotación!$A:$A,Rotación!$O:$O,0,0,-1),"")))),"")</f>
        <v>11610000</v>
      </c>
      <c r="K4673">
        <v>12990000</v>
      </c>
    </row>
    <row r="4674" spans="1:11" x14ac:dyDescent="0.3">
      <c r="A4674" t="s">
        <v>4054</v>
      </c>
      <c r="B4674" t="s">
        <v>313</v>
      </c>
      <c r="C4674" t="s">
        <v>313</v>
      </c>
      <c r="D4674">
        <v>40200000</v>
      </c>
      <c r="E4674">
        <v>36000000</v>
      </c>
      <c r="F4674" t="s">
        <v>4033</v>
      </c>
      <c r="G4674" s="13">
        <f>IFERROR(IF($F4674="ALTA",$D4674*1.03,
IF($F4674="MEDIA",$D4674*1,
IF($F4674="BAJA",$D4674*0.92,
IF($F4674="LIQUIDAR",_xlfn.XLOOKUP(A4674,Rotación!$A:$A,Rotación!$O:$O,0,0,-1),"")))),"")</f>
        <v>40200000</v>
      </c>
      <c r="H4674" s="13">
        <f>IFERROR(IF($F4674="ALTA",$D4674*1,
IF($F4674="MEDIA",$D4674*0.97,
IF($F4674="BAJA",$D4674*0.9,
IF($F4674="LIQUIDAR",_xlfn.XLOOKUP(A4674,Rotación!$A:$A,Rotación!$O:$O,0,0,-1),"")))),"")</f>
        <v>38994000</v>
      </c>
      <c r="I4674" s="13">
        <f>IFERROR(IF($F4674="ALTA",$D4674*0.97,
IF($F4674="MEDIA",$D4674*0.94,
IF($F4674="BAJA",$D4674*0.87,
IF($F4674="LIQUIDAR",_xlfn.XLOOKUP(A4674,Rotación!$A:$A,Rotación!$O:$O,0,0,-1),"")))),"")</f>
        <v>37788000</v>
      </c>
      <c r="J4674" s="13">
        <f>IFERROR(IF($F4674="ALTA",$D4674*0.94,
IF($F4674="MEDIA",$D4674*0.9,
IF($F4674="BAJA",$D4674*0.85,
IF($F4674="LIQUIDAR",_xlfn.XLOOKUP(A4674,Rotación!$A:$A,Rotación!$O:$O,0,0,-1),"")))),"")</f>
        <v>36180000</v>
      </c>
      <c r="K4674">
        <v>41990000</v>
      </c>
    </row>
    <row r="4675" spans="1:11" x14ac:dyDescent="0.3">
      <c r="A4675" t="s">
        <v>4065</v>
      </c>
      <c r="B4675" t="s">
        <v>313</v>
      </c>
      <c r="C4675" t="s">
        <v>313</v>
      </c>
      <c r="D4675">
        <v>11000000</v>
      </c>
      <c r="E4675">
        <v>8800000</v>
      </c>
      <c r="F4675" t="s">
        <v>5390</v>
      </c>
      <c r="G4675" s="13">
        <f>IFERROR(IF($F4675="ALTA",$D4675*1.03,
IF($F4675="MEDIA",$D4675*1,
IF($F4675="BAJA",$D4675*0.92,
IF($F4675="LIQUIDAR",_xlfn.XLOOKUP(A4675,Rotación!$A:$A,Rotación!$O:$O,0,0,-1),"")))),"")</f>
        <v>11330000</v>
      </c>
      <c r="H4675" s="13">
        <f>IFERROR(IF($F4675="ALTA",$D4675*1,
IF($F4675="MEDIA",$D4675*0.97,
IF($F4675="BAJA",$D4675*0.9,
IF($F4675="LIQUIDAR",_xlfn.XLOOKUP(A4675,Rotación!$A:$A,Rotación!$O:$O,0,0,-1),"")))),"")</f>
        <v>11000000</v>
      </c>
      <c r="I4675" s="13">
        <f>IFERROR(IF($F4675="ALTA",$D4675*0.97,
IF($F4675="MEDIA",$D4675*0.94,
IF($F4675="BAJA",$D4675*0.87,
IF($F4675="LIQUIDAR",_xlfn.XLOOKUP(A4675,Rotación!$A:$A,Rotación!$O:$O,0,0,-1),"")))),"")</f>
        <v>10670000</v>
      </c>
      <c r="J4675" s="13">
        <f>IFERROR(IF($F4675="ALTA",$D4675*0.94,
IF($F4675="MEDIA",$D4675*0.9,
IF($F4675="BAJA",$D4675*0.85,
IF($F4675="LIQUIDAR",_xlfn.XLOOKUP(A4675,Rotación!$A:$A,Rotación!$O:$O,0,0,-1),"")))),"")</f>
        <v>10340000</v>
      </c>
      <c r="K4675">
        <v>11490000</v>
      </c>
    </row>
    <row r="4676" spans="1:11" x14ac:dyDescent="0.3">
      <c r="A4676" t="s">
        <v>4920</v>
      </c>
      <c r="B4676" t="s">
        <v>313</v>
      </c>
      <c r="C4676" t="s">
        <v>313</v>
      </c>
      <c r="D4676">
        <v>17100000</v>
      </c>
      <c r="E4676">
        <v>14500000</v>
      </c>
      <c r="F4676" t="s">
        <v>4033</v>
      </c>
      <c r="G4676" s="13">
        <f>IFERROR(IF($F4676="ALTA",$D4676*1.03,
IF($F4676="MEDIA",$D4676*1,
IF($F4676="BAJA",$D4676*0.92,
IF($F4676="LIQUIDAR",_xlfn.XLOOKUP(A4676,Rotación!$A:$A,Rotación!$O:$O,0,0,-1),"")))),"")</f>
        <v>17100000</v>
      </c>
      <c r="H4676" s="13">
        <f>IFERROR(IF($F4676="ALTA",$D4676*1,
IF($F4676="MEDIA",$D4676*0.97,
IF($F4676="BAJA",$D4676*0.9,
IF($F4676="LIQUIDAR",_xlfn.XLOOKUP(A4676,Rotación!$A:$A,Rotación!$O:$O,0,0,-1),"")))),"")</f>
        <v>16587000</v>
      </c>
      <c r="I4676" s="13">
        <f>IFERROR(IF($F4676="ALTA",$D4676*0.97,
IF($F4676="MEDIA",$D4676*0.94,
IF($F4676="BAJA",$D4676*0.87,
IF($F4676="LIQUIDAR",_xlfn.XLOOKUP(A4676,Rotación!$A:$A,Rotación!$O:$O,0,0,-1),"")))),"")</f>
        <v>16074000</v>
      </c>
      <c r="J4676" s="13">
        <f>IFERROR(IF($F4676="ALTA",$D4676*0.94,
IF($F4676="MEDIA",$D4676*0.9,
IF($F4676="BAJA",$D4676*0.85,
IF($F4676="LIQUIDAR",_xlfn.XLOOKUP(A4676,Rotación!$A:$A,Rotación!$O:$O,0,0,-1),"")))),"")</f>
        <v>15390000</v>
      </c>
      <c r="K4676">
        <v>17190000</v>
      </c>
    </row>
    <row r="4677" spans="1:11" x14ac:dyDescent="0.3">
      <c r="A4677" t="s">
        <v>4080</v>
      </c>
      <c r="B4677" t="s">
        <v>313</v>
      </c>
      <c r="C4677" t="s">
        <v>313</v>
      </c>
      <c r="D4677">
        <v>10170000</v>
      </c>
      <c r="E4677">
        <v>8650000</v>
      </c>
      <c r="F4677" t="s">
        <v>5390</v>
      </c>
      <c r="G4677" s="13">
        <f>IFERROR(IF($F4677="ALTA",$D4677*1.03,
IF($F4677="MEDIA",$D4677*1,
IF($F4677="BAJA",$D4677*0.92,
IF($F4677="LIQUIDAR",_xlfn.XLOOKUP(A4677,Rotación!$A:$A,Rotación!$O:$O,0,0,-1),"")))),"")</f>
        <v>10475100</v>
      </c>
      <c r="H4677" s="13">
        <f>IFERROR(IF($F4677="ALTA",$D4677*1,
IF($F4677="MEDIA",$D4677*0.97,
IF($F4677="BAJA",$D4677*0.9,
IF($F4677="LIQUIDAR",_xlfn.XLOOKUP(A4677,Rotación!$A:$A,Rotación!$O:$O,0,0,-1),"")))),"")</f>
        <v>10170000</v>
      </c>
      <c r="I4677" s="13">
        <f>IFERROR(IF($F4677="ALTA",$D4677*0.97,
IF($F4677="MEDIA",$D4677*0.94,
IF($F4677="BAJA",$D4677*0.87,
IF($F4677="LIQUIDAR",_xlfn.XLOOKUP(A4677,Rotación!$A:$A,Rotación!$O:$O,0,0,-1),"")))),"")</f>
        <v>9864900</v>
      </c>
      <c r="J4677" s="13">
        <f>IFERROR(IF($F4677="ALTA",$D4677*0.94,
IF($F4677="MEDIA",$D4677*0.9,
IF($F4677="BAJA",$D4677*0.85,
IF($F4677="LIQUIDAR",_xlfn.XLOOKUP(A4677,Rotación!$A:$A,Rotación!$O:$O,0,0,-1),"")))),"")</f>
        <v>9559800</v>
      </c>
      <c r="K4677">
        <v>10490000</v>
      </c>
    </row>
    <row r="4678" spans="1:11" x14ac:dyDescent="0.3">
      <c r="A4678" t="s">
        <v>4925</v>
      </c>
      <c r="B4678" t="s">
        <v>313</v>
      </c>
      <c r="C4678" t="s">
        <v>313</v>
      </c>
      <c r="D4678">
        <v>19570000</v>
      </c>
      <c r="E4678">
        <v>15700000</v>
      </c>
      <c r="F4678" t="s">
        <v>4033</v>
      </c>
      <c r="G4678" s="13">
        <f>IFERROR(IF($F4678="ALTA",$D4678*1.03,
IF($F4678="MEDIA",$D4678*1,
IF($F4678="BAJA",$D4678*0.92,
IF($F4678="LIQUIDAR",_xlfn.XLOOKUP(A4678,Rotación!$A:$A,Rotación!$O:$O,0,0,-1),"")))),"")</f>
        <v>19570000</v>
      </c>
      <c r="H4678" s="13">
        <f>IFERROR(IF($F4678="ALTA",$D4678*1,
IF($F4678="MEDIA",$D4678*0.97,
IF($F4678="BAJA",$D4678*0.9,
IF($F4678="LIQUIDAR",_xlfn.XLOOKUP(A4678,Rotación!$A:$A,Rotación!$O:$O,0,0,-1),"")))),"")</f>
        <v>18982900</v>
      </c>
      <c r="I4678" s="13">
        <f>IFERROR(IF($F4678="ALTA",$D4678*0.97,
IF($F4678="MEDIA",$D4678*0.94,
IF($F4678="BAJA",$D4678*0.87,
IF($F4678="LIQUIDAR",_xlfn.XLOOKUP(A4678,Rotación!$A:$A,Rotación!$O:$O,0,0,-1),"")))),"")</f>
        <v>18395800</v>
      </c>
      <c r="J4678" s="13">
        <f>IFERROR(IF($F4678="ALTA",$D4678*0.94,
IF($F4678="MEDIA",$D4678*0.9,
IF($F4678="BAJA",$D4678*0.85,
IF($F4678="LIQUIDAR",_xlfn.XLOOKUP(A4678,Rotación!$A:$A,Rotación!$O:$O,0,0,-1),"")))),"")</f>
        <v>17613000</v>
      </c>
      <c r="K4678">
        <v>19490000</v>
      </c>
    </row>
    <row r="4679" spans="1:11" x14ac:dyDescent="0.3">
      <c r="A4679" t="s">
        <v>4927</v>
      </c>
      <c r="B4679" t="s">
        <v>313</v>
      </c>
      <c r="C4679" t="s">
        <v>313</v>
      </c>
      <c r="D4679">
        <v>19570000</v>
      </c>
      <c r="E4679">
        <v>15850000</v>
      </c>
      <c r="F4679" t="s">
        <v>4033</v>
      </c>
      <c r="G4679" s="13">
        <f>IFERROR(IF($F4679="ALTA",$D4679*1.03,
IF($F4679="MEDIA",$D4679*1,
IF($F4679="BAJA",$D4679*0.92,
IF($F4679="LIQUIDAR",_xlfn.XLOOKUP(A4679,Rotación!$A:$A,Rotación!$O:$O,0,0,-1),"")))),"")</f>
        <v>19570000</v>
      </c>
      <c r="H4679" s="13">
        <f>IFERROR(IF($F4679="ALTA",$D4679*1,
IF($F4679="MEDIA",$D4679*0.97,
IF($F4679="BAJA",$D4679*0.9,
IF($F4679="LIQUIDAR",_xlfn.XLOOKUP(A4679,Rotación!$A:$A,Rotación!$O:$O,0,0,-1),"")))),"")</f>
        <v>18982900</v>
      </c>
      <c r="I4679" s="13">
        <f>IFERROR(IF($F4679="ALTA",$D4679*0.97,
IF($F4679="MEDIA",$D4679*0.94,
IF($F4679="BAJA",$D4679*0.87,
IF($F4679="LIQUIDAR",_xlfn.XLOOKUP(A4679,Rotación!$A:$A,Rotación!$O:$O,0,0,-1),"")))),"")</f>
        <v>18395800</v>
      </c>
      <c r="J4679" s="13">
        <f>IFERROR(IF($F4679="ALTA",$D4679*0.94,
IF($F4679="MEDIA",$D4679*0.9,
IF($F4679="BAJA",$D4679*0.85,
IF($F4679="LIQUIDAR",_xlfn.XLOOKUP(A4679,Rotación!$A:$A,Rotación!$O:$O,0,0,-1),"")))),"")</f>
        <v>17613000</v>
      </c>
      <c r="K4679">
        <v>19490000</v>
      </c>
    </row>
    <row r="4680" spans="1:11" x14ac:dyDescent="0.3">
      <c r="A4680" t="s">
        <v>4082</v>
      </c>
      <c r="B4680" t="s">
        <v>24</v>
      </c>
      <c r="C4680" t="s">
        <v>4404</v>
      </c>
      <c r="D4680">
        <v>35000000</v>
      </c>
      <c r="E4680">
        <v>30000000</v>
      </c>
      <c r="F4680" t="s">
        <v>4033</v>
      </c>
      <c r="G4680" s="13">
        <f>IFERROR(IF($F4680="ALTA",$D4680*1.03,
IF($F4680="MEDIA",$D4680*1,
IF($F4680="BAJA",$D4680*0.92,
IF($F4680="LIQUIDAR",_xlfn.XLOOKUP(A4680,Rotación!$A:$A,Rotación!$O:$O,0,0,-1),"")))),"")</f>
        <v>35000000</v>
      </c>
      <c r="H4680" s="13">
        <f>IFERROR(IF($F4680="ALTA",$D4680*1,
IF($F4680="MEDIA",$D4680*0.97,
IF($F4680="BAJA",$D4680*0.9,
IF($F4680="LIQUIDAR",_xlfn.XLOOKUP(A4680,Rotación!$A:$A,Rotación!$O:$O,0,0,-1),"")))),"")</f>
        <v>33950000</v>
      </c>
      <c r="I4680" s="13">
        <f>IFERROR(IF($F4680="ALTA",$D4680*0.97,
IF($F4680="MEDIA",$D4680*0.94,
IF($F4680="BAJA",$D4680*0.87,
IF($F4680="LIQUIDAR",_xlfn.XLOOKUP(A4680,Rotación!$A:$A,Rotación!$O:$O,0,0,-1),"")))),"")</f>
        <v>32899999.999999996</v>
      </c>
      <c r="J4680" s="13">
        <f>IFERROR(IF($F4680="ALTA",$D4680*0.94,
IF($F4680="MEDIA",$D4680*0.9,
IF($F4680="BAJA",$D4680*0.85,
IF($F4680="LIQUIDAR",_xlfn.XLOOKUP(A4680,Rotación!$A:$A,Rotación!$O:$O,0,0,-1),"")))),"")</f>
        <v>31500000</v>
      </c>
      <c r="K4680">
        <v>34990000</v>
      </c>
    </row>
    <row r="4681" spans="1:11" x14ac:dyDescent="0.3">
      <c r="A4681" t="s">
        <v>4929</v>
      </c>
      <c r="B4681" t="s">
        <v>313</v>
      </c>
      <c r="C4681" t="s">
        <v>313</v>
      </c>
      <c r="D4681">
        <v>15450000</v>
      </c>
      <c r="E4681">
        <v>12000000</v>
      </c>
      <c r="F4681" t="s">
        <v>5391</v>
      </c>
      <c r="G4681" s="13">
        <f>IFERROR(IF($F4681="ALTA",$D4681*1.03,
IF($F4681="MEDIA",$D4681*1,
IF($F4681="BAJA",$D4681*0.92,
IF($F4681="LIQUIDAR",_xlfn.XLOOKUP(A4681,Rotación!$A:$A,Rotación!$O:$O,0,0,-1),"")))),"")</f>
        <v>14214000</v>
      </c>
      <c r="H4681" s="13">
        <f>IFERROR(IF($F4681="ALTA",$D4681*1,
IF($F4681="MEDIA",$D4681*0.97,
IF($F4681="BAJA",$D4681*0.9,
IF($F4681="LIQUIDAR",_xlfn.XLOOKUP(A4681,Rotación!$A:$A,Rotación!$O:$O,0,0,-1),"")))),"")</f>
        <v>13905000</v>
      </c>
      <c r="I4681" s="13">
        <f>IFERROR(IF($F4681="ALTA",$D4681*0.97,
IF($F4681="MEDIA",$D4681*0.94,
IF($F4681="BAJA",$D4681*0.87,
IF($F4681="LIQUIDAR",_xlfn.XLOOKUP(A4681,Rotación!$A:$A,Rotación!$O:$O,0,0,-1),"")))),"")</f>
        <v>13441500</v>
      </c>
      <c r="J4681" s="13">
        <f>IFERROR(IF($F4681="ALTA",$D4681*0.94,
IF($F4681="MEDIA",$D4681*0.9,
IF($F4681="BAJA",$D4681*0.85,
IF($F4681="LIQUIDAR",_xlfn.XLOOKUP(A4681,Rotación!$A:$A,Rotación!$O:$O,0,0,-1),"")))),"")</f>
        <v>13132500</v>
      </c>
      <c r="K4681">
        <v>13990000</v>
      </c>
    </row>
    <row r="4682" spans="1:11" x14ac:dyDescent="0.3">
      <c r="A4682" t="s">
        <v>4932</v>
      </c>
      <c r="B4682" t="s">
        <v>313</v>
      </c>
      <c r="C4682" t="s">
        <v>313</v>
      </c>
      <c r="D4682">
        <v>11050000</v>
      </c>
      <c r="E4682">
        <v>9000000</v>
      </c>
      <c r="F4682" t="s">
        <v>4033</v>
      </c>
      <c r="G4682" s="13">
        <f>IFERROR(IF($F4682="ALTA",$D4682*1.03,
IF($F4682="MEDIA",$D4682*1,
IF($F4682="BAJA",$D4682*0.92,
IF($F4682="LIQUIDAR",_xlfn.XLOOKUP(A4682,Rotación!$A:$A,Rotación!$O:$O,0,0,-1),"")))),"")</f>
        <v>11050000</v>
      </c>
      <c r="H4682" s="13">
        <f>IFERROR(IF($F4682="ALTA",$D4682*1,
IF($F4682="MEDIA",$D4682*0.97,
IF($F4682="BAJA",$D4682*0.9,
IF($F4682="LIQUIDAR",_xlfn.XLOOKUP(A4682,Rotación!$A:$A,Rotación!$O:$O,0,0,-1),"")))),"")</f>
        <v>10718500</v>
      </c>
      <c r="I4682" s="13">
        <f>IFERROR(IF($F4682="ALTA",$D4682*0.97,
IF($F4682="MEDIA",$D4682*0.94,
IF($F4682="BAJA",$D4682*0.87,
IF($F4682="LIQUIDAR",_xlfn.XLOOKUP(A4682,Rotación!$A:$A,Rotación!$O:$O,0,0,-1),"")))),"")</f>
        <v>10387000</v>
      </c>
      <c r="J4682" s="13">
        <f>IFERROR(IF($F4682="ALTA",$D4682*0.94,
IF($F4682="MEDIA",$D4682*0.9,
IF($F4682="BAJA",$D4682*0.85,
IF($F4682="LIQUIDAR",_xlfn.XLOOKUP(A4682,Rotación!$A:$A,Rotación!$O:$O,0,0,-1),"")))),"")</f>
        <v>9945000</v>
      </c>
      <c r="K4682">
        <v>10990000</v>
      </c>
    </row>
    <row r="4683" spans="1:11" x14ac:dyDescent="0.3">
      <c r="A4683" t="s">
        <v>4936</v>
      </c>
      <c r="B4683" t="s">
        <v>313</v>
      </c>
      <c r="C4683" t="s">
        <v>313</v>
      </c>
      <c r="D4683">
        <v>8700000</v>
      </c>
      <c r="E4683">
        <v>6100000</v>
      </c>
      <c r="F4683" t="s">
        <v>5391</v>
      </c>
      <c r="G4683" s="13">
        <f>IFERROR(IF($F4683="ALTA",$D4683*1.03,
IF($F4683="MEDIA",$D4683*1,
IF($F4683="BAJA",$D4683*0.92,
IF($F4683="LIQUIDAR",_xlfn.XLOOKUP(A4683,Rotación!$A:$A,Rotación!$O:$O,0,0,-1),"")))),"")</f>
        <v>8004000</v>
      </c>
      <c r="H4683" s="13">
        <f>IFERROR(IF($F4683="ALTA",$D4683*1,
IF($F4683="MEDIA",$D4683*0.97,
IF($F4683="BAJA",$D4683*0.9,
IF($F4683="LIQUIDAR",_xlfn.XLOOKUP(A4683,Rotación!$A:$A,Rotación!$O:$O,0,0,-1),"")))),"")</f>
        <v>7830000</v>
      </c>
      <c r="I4683" s="13">
        <f>IFERROR(IF($F4683="ALTA",$D4683*0.97,
IF($F4683="MEDIA",$D4683*0.94,
IF($F4683="BAJA",$D4683*0.87,
IF($F4683="LIQUIDAR",_xlfn.XLOOKUP(A4683,Rotación!$A:$A,Rotación!$O:$O,0,0,-1),"")))),"")</f>
        <v>7569000</v>
      </c>
      <c r="J4683" s="13">
        <f>IFERROR(IF($F4683="ALTA",$D4683*0.94,
IF($F4683="MEDIA",$D4683*0.9,
IF($F4683="BAJA",$D4683*0.85,
IF($F4683="LIQUIDAR",_xlfn.XLOOKUP(A4683,Rotación!$A:$A,Rotación!$O:$O,0,0,-1),"")))),"")</f>
        <v>7395000</v>
      </c>
      <c r="K4683">
        <v>7990000</v>
      </c>
    </row>
    <row r="4684" spans="1:11" x14ac:dyDescent="0.3">
      <c r="A4684" t="s">
        <v>4086</v>
      </c>
      <c r="B4684" t="s">
        <v>36</v>
      </c>
      <c r="C4684" t="s">
        <v>4426</v>
      </c>
      <c r="D4684">
        <v>7760000</v>
      </c>
      <c r="E4684">
        <v>6600000</v>
      </c>
      <c r="F4684" t="s">
        <v>5390</v>
      </c>
      <c r="G4684" s="13">
        <f>IFERROR(IF($F4684="ALTA",$D4684*1.03,
IF($F4684="MEDIA",$D4684*1,
IF($F4684="BAJA",$D4684*0.92,
IF($F4684="LIQUIDAR",_xlfn.XLOOKUP(A4684,Rotación!$A:$A,Rotación!$O:$O,0,0,-1),"")))),"")</f>
        <v>7992800</v>
      </c>
      <c r="H4684" s="13">
        <f>IFERROR(IF($F4684="ALTA",$D4684*1,
IF($F4684="MEDIA",$D4684*0.97,
IF($F4684="BAJA",$D4684*0.9,
IF($F4684="LIQUIDAR",_xlfn.XLOOKUP(A4684,Rotación!$A:$A,Rotación!$O:$O,0,0,-1),"")))),"")</f>
        <v>7760000</v>
      </c>
      <c r="I4684" s="13">
        <f>IFERROR(IF($F4684="ALTA",$D4684*0.97,
IF($F4684="MEDIA",$D4684*0.94,
IF($F4684="BAJA",$D4684*0.87,
IF($F4684="LIQUIDAR",_xlfn.XLOOKUP(A4684,Rotación!$A:$A,Rotación!$O:$O,0,0,-1),"")))),"")</f>
        <v>7527200</v>
      </c>
      <c r="J4684" s="13">
        <f>IFERROR(IF($F4684="ALTA",$D4684*0.94,
IF($F4684="MEDIA",$D4684*0.9,
IF($F4684="BAJA",$D4684*0.85,
IF($F4684="LIQUIDAR",_xlfn.XLOOKUP(A4684,Rotación!$A:$A,Rotación!$O:$O,0,0,-1),"")))),"")</f>
        <v>7294400</v>
      </c>
      <c r="K4684">
        <v>7990000</v>
      </c>
    </row>
    <row r="4685" spans="1:11" x14ac:dyDescent="0.3">
      <c r="A4685" t="s">
        <v>4075</v>
      </c>
      <c r="B4685" t="s">
        <v>313</v>
      </c>
      <c r="C4685" t="s">
        <v>313</v>
      </c>
      <c r="D4685">
        <v>34600000</v>
      </c>
      <c r="E4685">
        <v>24500000</v>
      </c>
      <c r="F4685" t="s">
        <v>5391</v>
      </c>
      <c r="G4685" s="13">
        <f>IFERROR(IF($F4685="ALTA",$D4685*1.03,
IF($F4685="MEDIA",$D4685*1,
IF($F4685="BAJA",$D4685*0.92,
IF($F4685="LIQUIDAR",_xlfn.XLOOKUP(A4685,Rotación!$A:$A,Rotación!$O:$O,0,0,-1),"")))),"")</f>
        <v>31832000</v>
      </c>
      <c r="H4685" s="13">
        <f>IFERROR(IF($F4685="ALTA",$D4685*1,
IF($F4685="MEDIA",$D4685*0.97,
IF($F4685="BAJA",$D4685*0.9,
IF($F4685="LIQUIDAR",_xlfn.XLOOKUP(A4685,Rotación!$A:$A,Rotación!$O:$O,0,0,-1),"")))),"")</f>
        <v>31140000</v>
      </c>
      <c r="I4685" s="13">
        <f>IFERROR(IF($F4685="ALTA",$D4685*0.97,
IF($F4685="MEDIA",$D4685*0.94,
IF($F4685="BAJA",$D4685*0.87,
IF($F4685="LIQUIDAR",_xlfn.XLOOKUP(A4685,Rotación!$A:$A,Rotación!$O:$O,0,0,-1),"")))),"")</f>
        <v>30102000</v>
      </c>
      <c r="J4685" s="13">
        <f>IFERROR(IF($F4685="ALTA",$D4685*0.94,
IF($F4685="MEDIA",$D4685*0.9,
IF($F4685="BAJA",$D4685*0.85,
IF($F4685="LIQUIDAR",_xlfn.XLOOKUP(A4685,Rotación!$A:$A,Rotación!$O:$O,0,0,-1),"")))),"")</f>
        <v>29410000</v>
      </c>
      <c r="K4685">
        <v>34490000</v>
      </c>
    </row>
    <row r="4686" spans="1:11" x14ac:dyDescent="0.3">
      <c r="A4686" t="s">
        <v>4943</v>
      </c>
      <c r="B4686" t="s">
        <v>313</v>
      </c>
      <c r="C4686" t="s">
        <v>313</v>
      </c>
      <c r="D4686">
        <v>12400000</v>
      </c>
      <c r="E4686">
        <v>10000000</v>
      </c>
      <c r="F4686" t="s">
        <v>4033</v>
      </c>
      <c r="G4686" s="13">
        <f>IFERROR(IF($F4686="ALTA",$D4686*1.03,
IF($F4686="MEDIA",$D4686*1,
IF($F4686="BAJA",$D4686*0.92,
IF($F4686="LIQUIDAR",_xlfn.XLOOKUP(A4686,Rotación!$A:$A,Rotación!$O:$O,0,0,-1),"")))),"")</f>
        <v>12400000</v>
      </c>
      <c r="H4686" s="13">
        <f>IFERROR(IF($F4686="ALTA",$D4686*1,
IF($F4686="MEDIA",$D4686*0.97,
IF($F4686="BAJA",$D4686*0.9,
IF($F4686="LIQUIDAR",_xlfn.XLOOKUP(A4686,Rotación!$A:$A,Rotación!$O:$O,0,0,-1),"")))),"")</f>
        <v>12028000</v>
      </c>
      <c r="I4686" s="13">
        <f>IFERROR(IF($F4686="ALTA",$D4686*0.97,
IF($F4686="MEDIA",$D4686*0.94,
IF($F4686="BAJA",$D4686*0.87,
IF($F4686="LIQUIDAR",_xlfn.XLOOKUP(A4686,Rotación!$A:$A,Rotación!$O:$O,0,0,-1),"")))),"")</f>
        <v>11656000</v>
      </c>
      <c r="J4686" s="13">
        <f>IFERROR(IF($F4686="ALTA",$D4686*0.94,
IF($F4686="MEDIA",$D4686*0.9,
IF($F4686="BAJA",$D4686*0.85,
IF($F4686="LIQUIDAR",_xlfn.XLOOKUP(A4686,Rotación!$A:$A,Rotación!$O:$O,0,0,-1),"")))),"")</f>
        <v>11160000</v>
      </c>
      <c r="K4686">
        <v>12390000</v>
      </c>
    </row>
    <row r="4687" spans="1:11" x14ac:dyDescent="0.3">
      <c r="A4687" t="s">
        <v>4947</v>
      </c>
      <c r="B4687" t="s">
        <v>313</v>
      </c>
      <c r="C4687" t="s">
        <v>313</v>
      </c>
      <c r="D4687">
        <v>12400000</v>
      </c>
      <c r="E4687">
        <v>10300000</v>
      </c>
      <c r="F4687" t="s">
        <v>4033</v>
      </c>
      <c r="G4687" s="13">
        <f>IFERROR(IF($F4687="ALTA",$D4687*1.03,
IF($F4687="MEDIA",$D4687*1,
IF($F4687="BAJA",$D4687*0.92,
IF($F4687="LIQUIDAR",_xlfn.XLOOKUP(A4687,Rotación!$A:$A,Rotación!$O:$O,0,0,-1),"")))),"")</f>
        <v>12400000</v>
      </c>
      <c r="H4687" s="13">
        <f>IFERROR(IF($F4687="ALTA",$D4687*1,
IF($F4687="MEDIA",$D4687*0.97,
IF($F4687="BAJA",$D4687*0.9,
IF($F4687="LIQUIDAR",_xlfn.XLOOKUP(A4687,Rotación!$A:$A,Rotación!$O:$O,0,0,-1),"")))),"")</f>
        <v>12028000</v>
      </c>
      <c r="I4687" s="13">
        <f>IFERROR(IF($F4687="ALTA",$D4687*0.97,
IF($F4687="MEDIA",$D4687*0.94,
IF($F4687="BAJA",$D4687*0.87,
IF($F4687="LIQUIDAR",_xlfn.XLOOKUP(A4687,Rotación!$A:$A,Rotación!$O:$O,0,0,-1),"")))),"")</f>
        <v>11656000</v>
      </c>
      <c r="J4687" s="13">
        <f>IFERROR(IF($F4687="ALTA",$D4687*0.94,
IF($F4687="MEDIA",$D4687*0.9,
IF($F4687="BAJA",$D4687*0.85,
IF($F4687="LIQUIDAR",_xlfn.XLOOKUP(A4687,Rotación!$A:$A,Rotación!$O:$O,0,0,-1),"")))),"")</f>
        <v>11160000</v>
      </c>
      <c r="K4687">
        <v>12390000</v>
      </c>
    </row>
    <row r="4688" spans="1:11" x14ac:dyDescent="0.3">
      <c r="A4688" t="s">
        <v>1791</v>
      </c>
      <c r="B4688" t="s">
        <v>313</v>
      </c>
      <c r="C4688" t="s">
        <v>313</v>
      </c>
      <c r="D4688">
        <v>12800000</v>
      </c>
      <c r="E4688">
        <v>10500000</v>
      </c>
      <c r="F4688" t="s">
        <v>4033</v>
      </c>
      <c r="G4688" s="13">
        <f>IFERROR(IF($F4688="ALTA",$D4688*1.03,
IF($F4688="MEDIA",$D4688*1,
IF($F4688="BAJA",$D4688*0.92,
IF($F4688="LIQUIDAR",_xlfn.XLOOKUP(A4688,Rotación!$A:$A,Rotación!$O:$O,0,0,-1),"")))),"")</f>
        <v>12800000</v>
      </c>
      <c r="H4688" s="13">
        <f>IFERROR(IF($F4688="ALTA",$D4688*1,
IF($F4688="MEDIA",$D4688*0.97,
IF($F4688="BAJA",$D4688*0.9,
IF($F4688="LIQUIDAR",_xlfn.XLOOKUP(A4688,Rotación!$A:$A,Rotación!$O:$O,0,0,-1),"")))),"")</f>
        <v>12416000</v>
      </c>
      <c r="I4688" s="13">
        <f>IFERROR(IF($F4688="ALTA",$D4688*0.97,
IF($F4688="MEDIA",$D4688*0.94,
IF($F4688="BAJA",$D4688*0.87,
IF($F4688="LIQUIDAR",_xlfn.XLOOKUP(A4688,Rotación!$A:$A,Rotación!$O:$O,0,0,-1),"")))),"")</f>
        <v>12032000</v>
      </c>
      <c r="J4688" s="13">
        <f>IFERROR(IF($F4688="ALTA",$D4688*0.94,
IF($F4688="MEDIA",$D4688*0.9,
IF($F4688="BAJA",$D4688*0.85,
IF($F4688="LIQUIDAR",_xlfn.XLOOKUP(A4688,Rotación!$A:$A,Rotación!$O:$O,0,0,-1),"")))),"")</f>
        <v>11520000</v>
      </c>
      <c r="K4688">
        <v>12790000</v>
      </c>
    </row>
    <row r="4689" spans="1:11" x14ac:dyDescent="0.3">
      <c r="A4689" t="s">
        <v>4078</v>
      </c>
      <c r="B4689" t="s">
        <v>313</v>
      </c>
      <c r="C4689" t="s">
        <v>313</v>
      </c>
      <c r="D4689">
        <v>6070000</v>
      </c>
      <c r="E4689">
        <v>4900000</v>
      </c>
      <c r="F4689" t="s">
        <v>4033</v>
      </c>
      <c r="G4689" s="13">
        <f>IFERROR(IF($F4689="ALTA",$D4689*1.03,
IF($F4689="MEDIA",$D4689*1,
IF($F4689="BAJA",$D4689*0.92,
IF($F4689="LIQUIDAR",_xlfn.XLOOKUP(A4689,Rotación!$A:$A,Rotación!$O:$O,0,0,-1),"")))),"")</f>
        <v>6070000</v>
      </c>
      <c r="H4689" s="13">
        <f>IFERROR(IF($F4689="ALTA",$D4689*1,
IF($F4689="MEDIA",$D4689*0.97,
IF($F4689="BAJA",$D4689*0.9,
IF($F4689="LIQUIDAR",_xlfn.XLOOKUP(A4689,Rotación!$A:$A,Rotación!$O:$O,0,0,-1),"")))),"")</f>
        <v>5887900</v>
      </c>
      <c r="I4689" s="13">
        <f>IFERROR(IF($F4689="ALTA",$D4689*0.97,
IF($F4689="MEDIA",$D4689*0.94,
IF($F4689="BAJA",$D4689*0.87,
IF($F4689="LIQUIDAR",_xlfn.XLOOKUP(A4689,Rotación!$A:$A,Rotación!$O:$O,0,0,-1),"")))),"")</f>
        <v>5705800</v>
      </c>
      <c r="J4689" s="13">
        <f>IFERROR(IF($F4689="ALTA",$D4689*0.94,
IF($F4689="MEDIA",$D4689*0.9,
IF($F4689="BAJA",$D4689*0.85,
IF($F4689="LIQUIDAR",_xlfn.XLOOKUP(A4689,Rotación!$A:$A,Rotación!$O:$O,0,0,-1),"")))),"")</f>
        <v>5463000</v>
      </c>
      <c r="K4689">
        <v>6100000</v>
      </c>
    </row>
    <row r="4690" spans="1:11" x14ac:dyDescent="0.3">
      <c r="A4690" t="s">
        <v>4956</v>
      </c>
      <c r="B4690" t="s">
        <v>313</v>
      </c>
      <c r="C4690" t="s">
        <v>313</v>
      </c>
      <c r="D4690">
        <v>20270000</v>
      </c>
      <c r="E4690">
        <v>16000000</v>
      </c>
      <c r="F4690" t="s">
        <v>5391</v>
      </c>
      <c r="G4690" s="13">
        <f>IFERROR(IF($F4690="ALTA",$D4690*1.03,
IF($F4690="MEDIA",$D4690*1,
IF($F4690="BAJA",$D4690*0.92,
IF($F4690="LIQUIDAR",_xlfn.XLOOKUP(A4690,Rotación!$A:$A,Rotación!$O:$O,0,0,-1),"")))),"")</f>
        <v>18648400</v>
      </c>
      <c r="H4690" s="13">
        <f>IFERROR(IF($F4690="ALTA",$D4690*1,
IF($F4690="MEDIA",$D4690*0.97,
IF($F4690="BAJA",$D4690*0.9,
IF($F4690="LIQUIDAR",_xlfn.XLOOKUP(A4690,Rotación!$A:$A,Rotación!$O:$O,0,0,-1),"")))),"")</f>
        <v>18243000</v>
      </c>
      <c r="I4690" s="13">
        <f>IFERROR(IF($F4690="ALTA",$D4690*0.97,
IF($F4690="MEDIA",$D4690*0.94,
IF($F4690="BAJA",$D4690*0.87,
IF($F4690="LIQUIDAR",_xlfn.XLOOKUP(A4690,Rotación!$A:$A,Rotación!$O:$O,0,0,-1),"")))),"")</f>
        <v>17634900</v>
      </c>
      <c r="J4690" s="13">
        <f>IFERROR(IF($F4690="ALTA",$D4690*0.94,
IF($F4690="MEDIA",$D4690*0.9,
IF($F4690="BAJA",$D4690*0.85,
IF($F4690="LIQUIDAR",_xlfn.XLOOKUP(A4690,Rotación!$A:$A,Rotación!$O:$O,0,0,-1),"")))),"")</f>
        <v>17229500</v>
      </c>
      <c r="K4690">
        <v>18990000</v>
      </c>
    </row>
    <row r="4691" spans="1:11" x14ac:dyDescent="0.3">
      <c r="A4691" t="s">
        <v>4067</v>
      </c>
      <c r="B4691" t="s">
        <v>313</v>
      </c>
      <c r="C4691" t="s">
        <v>313</v>
      </c>
      <c r="D4691">
        <v>22100000</v>
      </c>
      <c r="E4691">
        <v>17500000</v>
      </c>
      <c r="F4691" t="s">
        <v>5391</v>
      </c>
      <c r="G4691" s="13">
        <f>IFERROR(IF($F4691="ALTA",$D4691*1.03,
IF($F4691="MEDIA",$D4691*1,
IF($F4691="BAJA",$D4691*0.92,
IF($F4691="LIQUIDAR",_xlfn.XLOOKUP(A4691,Rotación!$A:$A,Rotación!$O:$O,0,0,-1),"")))),"")</f>
        <v>20332000</v>
      </c>
      <c r="H4691" s="13">
        <f>IFERROR(IF($F4691="ALTA",$D4691*1,
IF($F4691="MEDIA",$D4691*0.97,
IF($F4691="BAJA",$D4691*0.9,
IF($F4691="LIQUIDAR",_xlfn.XLOOKUP(A4691,Rotación!$A:$A,Rotación!$O:$O,0,0,-1),"")))),"")</f>
        <v>19890000</v>
      </c>
      <c r="I4691" s="13">
        <f>IFERROR(IF($F4691="ALTA",$D4691*0.97,
IF($F4691="MEDIA",$D4691*0.94,
IF($F4691="BAJA",$D4691*0.87,
IF($F4691="LIQUIDAR",_xlfn.XLOOKUP(A4691,Rotación!$A:$A,Rotación!$O:$O,0,0,-1),"")))),"")</f>
        <v>19227000</v>
      </c>
      <c r="J4691" s="13">
        <f>IFERROR(IF($F4691="ALTA",$D4691*0.94,
IF($F4691="MEDIA",$D4691*0.9,
IF($F4691="BAJA",$D4691*0.85,
IF($F4691="LIQUIDAR",_xlfn.XLOOKUP(A4691,Rotación!$A:$A,Rotación!$O:$O,0,0,-1),"")))),"")</f>
        <v>18785000</v>
      </c>
      <c r="K4691">
        <v>20500000</v>
      </c>
    </row>
    <row r="4692" spans="1:11" x14ac:dyDescent="0.3">
      <c r="A4692" t="s">
        <v>4957</v>
      </c>
      <c r="B4692" t="s">
        <v>313</v>
      </c>
      <c r="C4692" t="s">
        <v>313</v>
      </c>
      <c r="D4692">
        <v>13270000</v>
      </c>
      <c r="E4692">
        <v>11000000</v>
      </c>
      <c r="F4692" t="s">
        <v>4033</v>
      </c>
      <c r="G4692" s="13">
        <f>IFERROR(IF($F4692="ALTA",$D4692*1.03,
IF($F4692="MEDIA",$D4692*1,
IF($F4692="BAJA",$D4692*0.92,
IF($F4692="LIQUIDAR",_xlfn.XLOOKUP(A4692,Rotación!$A:$A,Rotación!$O:$O,0,0,-1),"")))),"")</f>
        <v>13270000</v>
      </c>
      <c r="H4692" s="13">
        <f>IFERROR(IF($F4692="ALTA",$D4692*1,
IF($F4692="MEDIA",$D4692*0.97,
IF($F4692="BAJA",$D4692*0.9,
IF($F4692="LIQUIDAR",_xlfn.XLOOKUP(A4692,Rotación!$A:$A,Rotación!$O:$O,0,0,-1),"")))),"")</f>
        <v>12871900</v>
      </c>
      <c r="I4692" s="13">
        <f>IFERROR(IF($F4692="ALTA",$D4692*0.97,
IF($F4692="MEDIA",$D4692*0.94,
IF($F4692="BAJA",$D4692*0.87,
IF($F4692="LIQUIDAR",_xlfn.XLOOKUP(A4692,Rotación!$A:$A,Rotación!$O:$O,0,0,-1),"")))),"")</f>
        <v>12473800</v>
      </c>
      <c r="J4692" s="13">
        <f>IFERROR(IF($F4692="ALTA",$D4692*0.94,
IF($F4692="MEDIA",$D4692*0.9,
IF($F4692="BAJA",$D4692*0.85,
IF($F4692="LIQUIDAR",_xlfn.XLOOKUP(A4692,Rotación!$A:$A,Rotación!$O:$O,0,0,-1),"")))),"")</f>
        <v>11943000</v>
      </c>
      <c r="K4692">
        <v>13290000</v>
      </c>
    </row>
    <row r="4693" spans="1:11" x14ac:dyDescent="0.3">
      <c r="A4693" t="s">
        <v>4959</v>
      </c>
      <c r="B4693" t="s">
        <v>313</v>
      </c>
      <c r="C4693" t="s">
        <v>313</v>
      </c>
      <c r="D4693">
        <v>14700000</v>
      </c>
      <c r="E4693">
        <v>12000000</v>
      </c>
      <c r="F4693" t="s">
        <v>4033</v>
      </c>
      <c r="G4693" s="13">
        <f>IFERROR(IF($F4693="ALTA",$D4693*1.03,
IF($F4693="MEDIA",$D4693*1,
IF($F4693="BAJA",$D4693*0.92,
IF($F4693="LIQUIDAR",_xlfn.XLOOKUP(A4693,Rotación!$A:$A,Rotación!$O:$O,0,0,-1),"")))),"")</f>
        <v>14700000</v>
      </c>
      <c r="H4693" s="13">
        <f>IFERROR(IF($F4693="ALTA",$D4693*1,
IF($F4693="MEDIA",$D4693*0.97,
IF($F4693="BAJA",$D4693*0.9,
IF($F4693="LIQUIDAR",_xlfn.XLOOKUP(A4693,Rotación!$A:$A,Rotación!$O:$O,0,0,-1),"")))),"")</f>
        <v>14259000</v>
      </c>
      <c r="I4693" s="13">
        <f>IFERROR(IF($F4693="ALTA",$D4693*0.97,
IF($F4693="MEDIA",$D4693*0.94,
IF($F4693="BAJA",$D4693*0.87,
IF($F4693="LIQUIDAR",_xlfn.XLOOKUP(A4693,Rotación!$A:$A,Rotación!$O:$O,0,0,-1),"")))),"")</f>
        <v>13818000</v>
      </c>
      <c r="J4693" s="13">
        <f>IFERROR(IF($F4693="ALTA",$D4693*0.94,
IF($F4693="MEDIA",$D4693*0.9,
IF($F4693="BAJA",$D4693*0.85,
IF($F4693="LIQUIDAR",_xlfn.XLOOKUP(A4693,Rotación!$A:$A,Rotación!$O:$O,0,0,-1),"")))),"")</f>
        <v>13230000</v>
      </c>
      <c r="K4693">
        <v>14690000</v>
      </c>
    </row>
    <row r="4694" spans="1:11" x14ac:dyDescent="0.3">
      <c r="A4694" t="s">
        <v>4962</v>
      </c>
      <c r="B4694" t="s">
        <v>313</v>
      </c>
      <c r="C4694" t="s">
        <v>313</v>
      </c>
      <c r="D4694">
        <v>36000000</v>
      </c>
      <c r="E4694">
        <v>29700000</v>
      </c>
      <c r="F4694" t="s">
        <v>4033</v>
      </c>
      <c r="G4694" s="13">
        <f>IFERROR(IF($F4694="ALTA",$D4694*1.03,
IF($F4694="MEDIA",$D4694*1,
IF($F4694="BAJA",$D4694*0.92,
IF($F4694="LIQUIDAR",_xlfn.XLOOKUP(A4694,Rotación!$A:$A,Rotación!$O:$O,0,0,-1),"")))),"")</f>
        <v>36000000</v>
      </c>
      <c r="H4694" s="13">
        <f>IFERROR(IF($F4694="ALTA",$D4694*1,
IF($F4694="MEDIA",$D4694*0.97,
IF($F4694="BAJA",$D4694*0.9,
IF($F4694="LIQUIDAR",_xlfn.XLOOKUP(A4694,Rotación!$A:$A,Rotación!$O:$O,0,0,-1),"")))),"")</f>
        <v>34920000</v>
      </c>
      <c r="I4694" s="13">
        <f>IFERROR(IF($F4694="ALTA",$D4694*0.97,
IF($F4694="MEDIA",$D4694*0.94,
IF($F4694="BAJA",$D4694*0.87,
IF($F4694="LIQUIDAR",_xlfn.XLOOKUP(A4694,Rotación!$A:$A,Rotación!$O:$O,0,0,-1),"")))),"")</f>
        <v>33840000</v>
      </c>
      <c r="J4694" s="13">
        <f>IFERROR(IF($F4694="ALTA",$D4694*0.94,
IF($F4694="MEDIA",$D4694*0.9,
IF($F4694="BAJA",$D4694*0.85,
IF($F4694="LIQUIDAR",_xlfn.XLOOKUP(A4694,Rotación!$A:$A,Rotación!$O:$O,0,0,-1),"")))),"")</f>
        <v>32400000</v>
      </c>
      <c r="K4694">
        <v>35990000</v>
      </c>
    </row>
    <row r="4695" spans="1:11" x14ac:dyDescent="0.3">
      <c r="A4695" t="s">
        <v>4967</v>
      </c>
      <c r="B4695" t="s">
        <v>313</v>
      </c>
      <c r="C4695" t="s">
        <v>313</v>
      </c>
      <c r="D4695">
        <v>14500000</v>
      </c>
      <c r="E4695">
        <v>12600000</v>
      </c>
      <c r="F4695" t="s">
        <v>5390</v>
      </c>
      <c r="G4695" s="13">
        <f>IFERROR(IF($F4695="ALTA",$D4695*1.03,
IF($F4695="MEDIA",$D4695*1,
IF($F4695="BAJA",$D4695*0.92,
IF($F4695="LIQUIDAR",_xlfn.XLOOKUP(A4695,Rotación!$A:$A,Rotación!$O:$O,0,0,-1),"")))),"")</f>
        <v>14935000</v>
      </c>
      <c r="H4695" s="13">
        <f>IFERROR(IF($F4695="ALTA",$D4695*1,
IF($F4695="MEDIA",$D4695*0.97,
IF($F4695="BAJA",$D4695*0.9,
IF($F4695="LIQUIDAR",_xlfn.XLOOKUP(A4695,Rotación!$A:$A,Rotación!$O:$O,0,0,-1),"")))),"")</f>
        <v>14500000</v>
      </c>
      <c r="I4695" s="13">
        <f>IFERROR(IF($F4695="ALTA",$D4695*0.97,
IF($F4695="MEDIA",$D4695*0.94,
IF($F4695="BAJA",$D4695*0.87,
IF($F4695="LIQUIDAR",_xlfn.XLOOKUP(A4695,Rotación!$A:$A,Rotación!$O:$O,0,0,-1),"")))),"")</f>
        <v>14065000</v>
      </c>
      <c r="J4695" s="13">
        <f>IFERROR(IF($F4695="ALTA",$D4695*0.94,
IF($F4695="MEDIA",$D4695*0.9,
IF($F4695="BAJA",$D4695*0.85,
IF($F4695="LIQUIDAR",_xlfn.XLOOKUP(A4695,Rotación!$A:$A,Rotación!$O:$O,0,0,-1),"")))),"")</f>
        <v>13630000</v>
      </c>
      <c r="K4695">
        <v>14990000</v>
      </c>
    </row>
    <row r="4696" spans="1:11" x14ac:dyDescent="0.3">
      <c r="A4696" t="s">
        <v>4911</v>
      </c>
      <c r="B4696" t="s">
        <v>313</v>
      </c>
      <c r="C4696" t="s">
        <v>313</v>
      </c>
      <c r="D4696">
        <v>19300000</v>
      </c>
      <c r="E4696">
        <v>16000000</v>
      </c>
      <c r="F4696" t="s">
        <v>4033</v>
      </c>
      <c r="G4696" s="13">
        <f>IFERROR(IF($F4696="ALTA",$D4696*1.03,
IF($F4696="MEDIA",$D4696*1,
IF($F4696="BAJA",$D4696*0.92,
IF($F4696="LIQUIDAR",_xlfn.XLOOKUP(A4696,Rotación!$A:$A,Rotación!$O:$O,0,0,-1),"")))),"")</f>
        <v>19300000</v>
      </c>
      <c r="H4696" s="13">
        <f>IFERROR(IF($F4696="ALTA",$D4696*1,
IF($F4696="MEDIA",$D4696*0.97,
IF($F4696="BAJA",$D4696*0.9,
IF($F4696="LIQUIDAR",_xlfn.XLOOKUP(A4696,Rotación!$A:$A,Rotación!$O:$O,0,0,-1),"")))),"")</f>
        <v>18721000</v>
      </c>
      <c r="I4696" s="13">
        <f>IFERROR(IF($F4696="ALTA",$D4696*0.97,
IF($F4696="MEDIA",$D4696*0.94,
IF($F4696="BAJA",$D4696*0.87,
IF($F4696="LIQUIDAR",_xlfn.XLOOKUP(A4696,Rotación!$A:$A,Rotación!$O:$O,0,0,-1),"")))),"")</f>
        <v>18142000</v>
      </c>
      <c r="J4696" s="13">
        <f>IFERROR(IF($F4696="ALTA",$D4696*0.94,
IF($F4696="MEDIA",$D4696*0.9,
IF($F4696="BAJA",$D4696*0.85,
IF($F4696="LIQUIDAR",_xlfn.XLOOKUP(A4696,Rotación!$A:$A,Rotación!$O:$O,0,0,-1),"")))),"")</f>
        <v>17370000</v>
      </c>
      <c r="K4696">
        <v>19290000</v>
      </c>
    </row>
    <row r="4697" spans="1:11" x14ac:dyDescent="0.3">
      <c r="A4697" t="s">
        <v>4911</v>
      </c>
      <c r="B4697" t="s">
        <v>313</v>
      </c>
      <c r="C4697" t="s">
        <v>313</v>
      </c>
      <c r="D4697">
        <v>19300000</v>
      </c>
      <c r="E4697">
        <v>16000000</v>
      </c>
      <c r="F4697" t="s">
        <v>4033</v>
      </c>
      <c r="G4697" s="13">
        <f>IFERROR(IF($F4697="ALTA",$D4697*1.03,
IF($F4697="MEDIA",$D4697*1,
IF($F4697="BAJA",$D4697*0.92,
IF($F4697="LIQUIDAR",_xlfn.XLOOKUP(A4697,Rotación!$A:$A,Rotación!$O:$O,0,0,-1),"")))),"")</f>
        <v>19300000</v>
      </c>
      <c r="H4697" s="13">
        <f>IFERROR(IF($F4697="ALTA",$D4697*1,
IF($F4697="MEDIA",$D4697*0.97,
IF($F4697="BAJA",$D4697*0.9,
IF($F4697="LIQUIDAR",_xlfn.XLOOKUP(A4697,Rotación!$A:$A,Rotación!$O:$O,0,0,-1),"")))),"")</f>
        <v>18721000</v>
      </c>
      <c r="I4697" s="13">
        <f>IFERROR(IF($F4697="ALTA",$D4697*0.97,
IF($F4697="MEDIA",$D4697*0.94,
IF($F4697="BAJA",$D4697*0.87,
IF($F4697="LIQUIDAR",_xlfn.XLOOKUP(A4697,Rotación!$A:$A,Rotación!$O:$O,0,0,-1),"")))),"")</f>
        <v>18142000</v>
      </c>
      <c r="J4697" s="13">
        <f>IFERROR(IF($F4697="ALTA",$D4697*0.94,
IF($F4697="MEDIA",$D4697*0.9,
IF($F4697="BAJA",$D4697*0.85,
IF($F4697="LIQUIDAR",_xlfn.XLOOKUP(A4697,Rotación!$A:$A,Rotación!$O:$O,0,0,-1),"")))),"")</f>
        <v>17370000</v>
      </c>
      <c r="K4697">
        <v>19290000</v>
      </c>
    </row>
    <row r="4698" spans="1:11" x14ac:dyDescent="0.3">
      <c r="A4698" t="s">
        <v>4077</v>
      </c>
      <c r="B4698" t="s">
        <v>313</v>
      </c>
      <c r="C4698" t="s">
        <v>313</v>
      </c>
      <c r="D4698">
        <v>7100000</v>
      </c>
      <c r="E4698">
        <v>6000000</v>
      </c>
      <c r="F4698" t="s">
        <v>5390</v>
      </c>
      <c r="G4698" s="13">
        <f>IFERROR(IF($F4698="ALTA",$D4698*1.03,
IF($F4698="MEDIA",$D4698*1,
IF($F4698="BAJA",$D4698*0.92,
IF($F4698="LIQUIDAR",_xlfn.XLOOKUP(A4698,Rotación!$A:$A,Rotación!$O:$O,0,0,-1),"")))),"")</f>
        <v>7313000</v>
      </c>
      <c r="H4698" s="13">
        <f>IFERROR(IF($F4698="ALTA",$D4698*1,
IF($F4698="MEDIA",$D4698*0.97,
IF($F4698="BAJA",$D4698*0.9,
IF($F4698="LIQUIDAR",_xlfn.XLOOKUP(A4698,Rotación!$A:$A,Rotación!$O:$O,0,0,-1),"")))),"")</f>
        <v>7100000</v>
      </c>
      <c r="I4698" s="13">
        <f>IFERROR(IF($F4698="ALTA",$D4698*0.97,
IF($F4698="MEDIA",$D4698*0.94,
IF($F4698="BAJA",$D4698*0.87,
IF($F4698="LIQUIDAR",_xlfn.XLOOKUP(A4698,Rotación!$A:$A,Rotación!$O:$O,0,0,-1),"")))),"")</f>
        <v>6887000</v>
      </c>
      <c r="J4698" s="13">
        <f>IFERROR(IF($F4698="ALTA",$D4698*0.94,
IF($F4698="MEDIA",$D4698*0.9,
IF($F4698="BAJA",$D4698*0.85,
IF($F4698="LIQUIDAR",_xlfn.XLOOKUP(A4698,Rotación!$A:$A,Rotación!$O:$O,0,0,-1),"")))),"")</f>
        <v>6674000</v>
      </c>
      <c r="K4698">
        <v>7390000</v>
      </c>
    </row>
    <row r="4699" spans="1:11" x14ac:dyDescent="0.3">
      <c r="A4699" t="s">
        <v>4972</v>
      </c>
      <c r="B4699" t="s">
        <v>313</v>
      </c>
      <c r="C4699" t="s">
        <v>313</v>
      </c>
      <c r="D4699">
        <v>7840000</v>
      </c>
      <c r="E4699">
        <v>6400000</v>
      </c>
      <c r="F4699" t="s">
        <v>4033</v>
      </c>
      <c r="G4699" s="13">
        <f>IFERROR(IF($F4699="ALTA",$D4699*1.03,
IF($F4699="MEDIA",$D4699*1,
IF($F4699="BAJA",$D4699*0.92,
IF($F4699="LIQUIDAR",_xlfn.XLOOKUP(A4699,Rotación!$A:$A,Rotación!$O:$O,0,0,-1),"")))),"")</f>
        <v>7840000</v>
      </c>
      <c r="H4699" s="13">
        <f>IFERROR(IF($F4699="ALTA",$D4699*1,
IF($F4699="MEDIA",$D4699*0.97,
IF($F4699="BAJA",$D4699*0.9,
IF($F4699="LIQUIDAR",_xlfn.XLOOKUP(A4699,Rotación!$A:$A,Rotación!$O:$O,0,0,-1),"")))),"")</f>
        <v>7604800</v>
      </c>
      <c r="I4699" s="13">
        <f>IFERROR(IF($F4699="ALTA",$D4699*0.97,
IF($F4699="MEDIA",$D4699*0.94,
IF($F4699="BAJA",$D4699*0.87,
IF($F4699="LIQUIDAR",_xlfn.XLOOKUP(A4699,Rotación!$A:$A,Rotación!$O:$O,0,0,-1),"")))),"")</f>
        <v>7369600</v>
      </c>
      <c r="J4699" s="13">
        <f>IFERROR(IF($F4699="ALTA",$D4699*0.94,
IF($F4699="MEDIA",$D4699*0.9,
IF($F4699="BAJA",$D4699*0.85,
IF($F4699="LIQUIDAR",_xlfn.XLOOKUP(A4699,Rotación!$A:$A,Rotación!$O:$O,0,0,-1),"")))),"")</f>
        <v>7056000</v>
      </c>
      <c r="K4699">
        <v>7790000</v>
      </c>
    </row>
    <row r="4700" spans="1:11" x14ac:dyDescent="0.3">
      <c r="A4700" t="s">
        <v>4975</v>
      </c>
      <c r="B4700" t="s">
        <v>313</v>
      </c>
      <c r="C4700" t="s">
        <v>313</v>
      </c>
      <c r="D4700">
        <v>31500000</v>
      </c>
      <c r="E4700">
        <v>26000000</v>
      </c>
      <c r="F4700" t="s">
        <v>4033</v>
      </c>
      <c r="G4700" s="13">
        <f>IFERROR(IF($F4700="ALTA",$D4700*1.03,
IF($F4700="MEDIA",$D4700*1,
IF($F4700="BAJA",$D4700*0.92,
IF($F4700="LIQUIDAR",_xlfn.XLOOKUP(A4700,Rotación!$A:$A,Rotación!$O:$O,0,0,-1),"")))),"")</f>
        <v>31500000</v>
      </c>
      <c r="H4700" s="13">
        <f>IFERROR(IF($F4700="ALTA",$D4700*1,
IF($F4700="MEDIA",$D4700*0.97,
IF($F4700="BAJA",$D4700*0.9,
IF($F4700="LIQUIDAR",_xlfn.XLOOKUP(A4700,Rotación!$A:$A,Rotación!$O:$O,0,0,-1),"")))),"")</f>
        <v>30555000</v>
      </c>
      <c r="I4700" s="13">
        <f>IFERROR(IF($F4700="ALTA",$D4700*0.97,
IF($F4700="MEDIA",$D4700*0.94,
IF($F4700="BAJA",$D4700*0.87,
IF($F4700="LIQUIDAR",_xlfn.XLOOKUP(A4700,Rotación!$A:$A,Rotación!$O:$O,0,0,-1),"")))),"")</f>
        <v>29610000</v>
      </c>
      <c r="J4700" s="13">
        <f>IFERROR(IF($F4700="ALTA",$D4700*0.94,
IF($F4700="MEDIA",$D4700*0.9,
IF($F4700="BAJA",$D4700*0.85,
IF($F4700="LIQUIDAR",_xlfn.XLOOKUP(A4700,Rotación!$A:$A,Rotación!$O:$O,0,0,-1),"")))),"")</f>
        <v>28350000</v>
      </c>
      <c r="K4700">
        <v>31990000</v>
      </c>
    </row>
    <row r="4701" spans="1:11" x14ac:dyDescent="0.3">
      <c r="A4701" t="s">
        <v>4849</v>
      </c>
      <c r="B4701" t="s">
        <v>313</v>
      </c>
      <c r="C4701" t="s">
        <v>313</v>
      </c>
      <c r="D4701">
        <v>9000000</v>
      </c>
      <c r="E4701">
        <v>7500000</v>
      </c>
      <c r="F4701" t="s">
        <v>4033</v>
      </c>
      <c r="G4701" s="13">
        <f>IFERROR(IF($F4701="ALTA",$D4701*1.03,
IF($F4701="MEDIA",$D4701*1,
IF($F4701="BAJA",$D4701*0.92,
IF($F4701="LIQUIDAR",_xlfn.XLOOKUP(A4701,Rotación!$A:$A,Rotación!$O:$O,0,0,-1),"")))),"")</f>
        <v>9000000</v>
      </c>
      <c r="H4701" s="13">
        <f>IFERROR(IF($F4701="ALTA",$D4701*1,
IF($F4701="MEDIA",$D4701*0.97,
IF($F4701="BAJA",$D4701*0.9,
IF($F4701="LIQUIDAR",_xlfn.XLOOKUP(A4701,Rotación!$A:$A,Rotación!$O:$O,0,0,-1),"")))),"")</f>
        <v>8730000</v>
      </c>
      <c r="I4701" s="13">
        <f>IFERROR(IF($F4701="ALTA",$D4701*0.97,
IF($F4701="MEDIA",$D4701*0.94,
IF($F4701="BAJA",$D4701*0.87,
IF($F4701="LIQUIDAR",_xlfn.XLOOKUP(A4701,Rotación!$A:$A,Rotación!$O:$O,0,0,-1),"")))),"")</f>
        <v>8460000</v>
      </c>
      <c r="J4701" s="13">
        <f>IFERROR(IF($F4701="ALTA",$D4701*0.94,
IF($F4701="MEDIA",$D4701*0.9,
IF($F4701="BAJA",$D4701*0.85,
IF($F4701="LIQUIDAR",_xlfn.XLOOKUP(A4701,Rotación!$A:$A,Rotación!$O:$O,0,0,-1),"")))),"")</f>
        <v>8100000</v>
      </c>
      <c r="K4701">
        <v>8990000</v>
      </c>
    </row>
    <row r="4702" spans="1:11" x14ac:dyDescent="0.3">
      <c r="A4702" t="s">
        <v>4977</v>
      </c>
      <c r="B4702" t="s">
        <v>313</v>
      </c>
      <c r="C4702" t="s">
        <v>313</v>
      </c>
      <c r="D4702">
        <v>15500000</v>
      </c>
      <c r="E4702">
        <v>12500000</v>
      </c>
      <c r="F4702" t="s">
        <v>4033</v>
      </c>
      <c r="G4702" s="13">
        <f>IFERROR(IF($F4702="ALTA",$D4702*1.03,
IF($F4702="MEDIA",$D4702*1,
IF($F4702="BAJA",$D4702*0.92,
IF($F4702="LIQUIDAR",_xlfn.XLOOKUP(A4702,Rotación!$A:$A,Rotación!$O:$O,0,0,-1),"")))),"")</f>
        <v>15500000</v>
      </c>
      <c r="H4702" s="13">
        <f>IFERROR(IF($F4702="ALTA",$D4702*1,
IF($F4702="MEDIA",$D4702*0.97,
IF($F4702="BAJA",$D4702*0.9,
IF($F4702="LIQUIDAR",_xlfn.XLOOKUP(A4702,Rotación!$A:$A,Rotación!$O:$O,0,0,-1),"")))),"")</f>
        <v>15035000</v>
      </c>
      <c r="I4702" s="13">
        <f>IFERROR(IF($F4702="ALTA",$D4702*0.97,
IF($F4702="MEDIA",$D4702*0.94,
IF($F4702="BAJA",$D4702*0.87,
IF($F4702="LIQUIDAR",_xlfn.XLOOKUP(A4702,Rotación!$A:$A,Rotación!$O:$O,0,0,-1),"")))),"")</f>
        <v>14570000</v>
      </c>
      <c r="J4702" s="13">
        <f>IFERROR(IF($F4702="ALTA",$D4702*0.94,
IF($F4702="MEDIA",$D4702*0.9,
IF($F4702="BAJA",$D4702*0.85,
IF($F4702="LIQUIDAR",_xlfn.XLOOKUP(A4702,Rotación!$A:$A,Rotación!$O:$O,0,0,-1),"")))),"")</f>
        <v>13950000</v>
      </c>
      <c r="K4702">
        <v>15490000</v>
      </c>
    </row>
    <row r="4703" spans="1:11" x14ac:dyDescent="0.3">
      <c r="A4703" t="s">
        <v>4982</v>
      </c>
      <c r="B4703" t="s">
        <v>313</v>
      </c>
      <c r="C4703" t="s">
        <v>313</v>
      </c>
      <c r="D4703">
        <v>8100000</v>
      </c>
      <c r="E4703">
        <v>7000000</v>
      </c>
      <c r="F4703" t="s">
        <v>5390</v>
      </c>
      <c r="G4703" s="13">
        <f>IFERROR(IF($F4703="ALTA",$D4703*1.03,
IF($F4703="MEDIA",$D4703*1,
IF($F4703="BAJA",$D4703*0.92,
IF($F4703="LIQUIDAR",_xlfn.XLOOKUP(A4703,Rotación!$A:$A,Rotación!$O:$O,0,0,-1),"")))),"")</f>
        <v>8343000</v>
      </c>
      <c r="H4703" s="13">
        <f>IFERROR(IF($F4703="ALTA",$D4703*1,
IF($F4703="MEDIA",$D4703*0.97,
IF($F4703="BAJA",$D4703*0.9,
IF($F4703="LIQUIDAR",_xlfn.XLOOKUP(A4703,Rotación!$A:$A,Rotación!$O:$O,0,0,-1),"")))),"")</f>
        <v>8100000</v>
      </c>
      <c r="I4703" s="13">
        <f>IFERROR(IF($F4703="ALTA",$D4703*0.97,
IF($F4703="MEDIA",$D4703*0.94,
IF($F4703="BAJA",$D4703*0.87,
IF($F4703="LIQUIDAR",_xlfn.XLOOKUP(A4703,Rotación!$A:$A,Rotación!$O:$O,0,0,-1),"")))),"")</f>
        <v>7857000</v>
      </c>
      <c r="J4703" s="13">
        <f>IFERROR(IF($F4703="ALTA",$D4703*0.94,
IF($F4703="MEDIA",$D4703*0.9,
IF($F4703="BAJA",$D4703*0.85,
IF($F4703="LIQUIDAR",_xlfn.XLOOKUP(A4703,Rotación!$A:$A,Rotación!$O:$O,0,0,-1),"")))),"")</f>
        <v>7614000</v>
      </c>
      <c r="K4703">
        <v>8390000</v>
      </c>
    </row>
    <row r="4704" spans="1:11" x14ac:dyDescent="0.3">
      <c r="A4704" t="s">
        <v>4983</v>
      </c>
      <c r="B4704" t="s">
        <v>313</v>
      </c>
      <c r="C4704" t="s">
        <v>313</v>
      </c>
      <c r="D4704">
        <v>10600000</v>
      </c>
      <c r="E4704">
        <v>8700000</v>
      </c>
      <c r="F4704" t="s">
        <v>4033</v>
      </c>
      <c r="G4704" s="13">
        <f>IFERROR(IF($F4704="ALTA",$D4704*1.03,
IF($F4704="MEDIA",$D4704*1,
IF($F4704="BAJA",$D4704*0.92,
IF($F4704="LIQUIDAR",_xlfn.XLOOKUP(A4704,Rotación!$A:$A,Rotación!$O:$O,0,0,-1),"")))),"")</f>
        <v>10600000</v>
      </c>
      <c r="H4704" s="13">
        <f>IFERROR(IF($F4704="ALTA",$D4704*1,
IF($F4704="MEDIA",$D4704*0.97,
IF($F4704="BAJA",$D4704*0.9,
IF($F4704="LIQUIDAR",_xlfn.XLOOKUP(A4704,Rotación!$A:$A,Rotación!$O:$O,0,0,-1),"")))),"")</f>
        <v>10282000</v>
      </c>
      <c r="I4704" s="13">
        <f>IFERROR(IF($F4704="ALTA",$D4704*0.97,
IF($F4704="MEDIA",$D4704*0.94,
IF($F4704="BAJA",$D4704*0.87,
IF($F4704="LIQUIDAR",_xlfn.XLOOKUP(A4704,Rotación!$A:$A,Rotación!$O:$O,0,0,-1),"")))),"")</f>
        <v>9964000</v>
      </c>
      <c r="J4704" s="13">
        <f>IFERROR(IF($F4704="ALTA",$D4704*0.94,
IF($F4704="MEDIA",$D4704*0.9,
IF($F4704="BAJA",$D4704*0.85,
IF($F4704="LIQUIDAR",_xlfn.XLOOKUP(A4704,Rotación!$A:$A,Rotación!$O:$O,0,0,-1),"")))),"")</f>
        <v>9540000</v>
      </c>
      <c r="K4704">
        <v>10590000</v>
      </c>
    </row>
    <row r="4705" spans="1:11" x14ac:dyDescent="0.3">
      <c r="A4705" t="s">
        <v>4964</v>
      </c>
      <c r="B4705" t="s">
        <v>313</v>
      </c>
      <c r="C4705" t="s">
        <v>313</v>
      </c>
      <c r="D4705">
        <v>28100000</v>
      </c>
      <c r="E4705">
        <v>23350000</v>
      </c>
      <c r="F4705" t="s">
        <v>5390</v>
      </c>
      <c r="G4705" s="13">
        <f>IFERROR(IF($F4705="ALTA",$D4705*1.03,
IF($F4705="MEDIA",$D4705*1,
IF($F4705="BAJA",$D4705*0.92,
IF($F4705="LIQUIDAR",_xlfn.XLOOKUP(A4705,Rotación!$A:$A,Rotación!$O:$O,0,0,-1),"")))),"")</f>
        <v>28943000</v>
      </c>
      <c r="H4705" s="13">
        <f>IFERROR(IF($F4705="ALTA",$D4705*1,
IF($F4705="MEDIA",$D4705*0.97,
IF($F4705="BAJA",$D4705*0.9,
IF($F4705="LIQUIDAR",_xlfn.XLOOKUP(A4705,Rotación!$A:$A,Rotación!$O:$O,0,0,-1),"")))),"")</f>
        <v>28100000</v>
      </c>
      <c r="I4705" s="13">
        <f>IFERROR(IF($F4705="ALTA",$D4705*0.97,
IF($F4705="MEDIA",$D4705*0.94,
IF($F4705="BAJA",$D4705*0.87,
IF($F4705="LIQUIDAR",_xlfn.XLOOKUP(A4705,Rotación!$A:$A,Rotación!$O:$O,0,0,-1),"")))),"")</f>
        <v>27257000</v>
      </c>
      <c r="J4705" s="13">
        <f>IFERROR(IF($F4705="ALTA",$D4705*0.94,
IF($F4705="MEDIA",$D4705*0.9,
IF($F4705="BAJA",$D4705*0.85,
IF($F4705="LIQUIDAR",_xlfn.XLOOKUP(A4705,Rotación!$A:$A,Rotación!$O:$O,0,0,-1),"")))),"")</f>
        <v>26414000</v>
      </c>
      <c r="K4705">
        <v>28990000</v>
      </c>
    </row>
    <row r="4706" spans="1:11" x14ac:dyDescent="0.3">
      <c r="A4706" t="s">
        <v>5283</v>
      </c>
      <c r="B4706" t="s">
        <v>313</v>
      </c>
      <c r="C4706" t="s">
        <v>313</v>
      </c>
      <c r="D4706">
        <v>15500000</v>
      </c>
      <c r="E4706">
        <v>12800000</v>
      </c>
      <c r="F4706" t="s">
        <v>4033</v>
      </c>
      <c r="G4706" s="13">
        <f>IFERROR(IF($F4706="ALTA",$D4706*1.03,
IF($F4706="MEDIA",$D4706*1,
IF($F4706="BAJA",$D4706*0.92,
IF($F4706="LIQUIDAR",_xlfn.XLOOKUP(A4706,Rotación!$A:$A,Rotación!$O:$O,0,0,-1),"")))),"")</f>
        <v>15500000</v>
      </c>
      <c r="H4706" s="13">
        <f>IFERROR(IF($F4706="ALTA",$D4706*1,
IF($F4706="MEDIA",$D4706*0.97,
IF($F4706="BAJA",$D4706*0.9,
IF($F4706="LIQUIDAR",_xlfn.XLOOKUP(A4706,Rotación!$A:$A,Rotación!$O:$O,0,0,-1),"")))),"")</f>
        <v>15035000</v>
      </c>
      <c r="I4706" s="13">
        <f>IFERROR(IF($F4706="ALTA",$D4706*0.97,
IF($F4706="MEDIA",$D4706*0.94,
IF($F4706="BAJA",$D4706*0.87,
IF($F4706="LIQUIDAR",_xlfn.XLOOKUP(A4706,Rotación!$A:$A,Rotación!$O:$O,0,0,-1),"")))),"")</f>
        <v>14570000</v>
      </c>
      <c r="J4706" s="13">
        <f>IFERROR(IF($F4706="ALTA",$D4706*0.94,
IF($F4706="MEDIA",$D4706*0.9,
IF($F4706="BAJA",$D4706*0.85,
IF($F4706="LIQUIDAR",_xlfn.XLOOKUP(A4706,Rotación!$A:$A,Rotación!$O:$O,0,0,-1),"")))),"")</f>
        <v>13950000</v>
      </c>
      <c r="K4706">
        <v>15490000</v>
      </c>
    </row>
    <row r="4707" spans="1:11" x14ac:dyDescent="0.3">
      <c r="A4707" t="s">
        <v>4985</v>
      </c>
      <c r="B4707" t="s">
        <v>313</v>
      </c>
      <c r="C4707" t="s">
        <v>313</v>
      </c>
      <c r="D4707">
        <v>14900000</v>
      </c>
      <c r="E4707">
        <v>12500000</v>
      </c>
      <c r="F4707" t="s">
        <v>5390</v>
      </c>
      <c r="G4707" s="13">
        <f>IFERROR(IF($F4707="ALTA",$D4707*1.03,
IF($F4707="MEDIA",$D4707*1,
IF($F4707="BAJA",$D4707*0.92,
IF($F4707="LIQUIDAR",_xlfn.XLOOKUP(A4707,Rotación!$A:$A,Rotación!$O:$O,0,0,-1),"")))),"")</f>
        <v>15347000</v>
      </c>
      <c r="H4707" s="13">
        <f>IFERROR(IF($F4707="ALTA",$D4707*1,
IF($F4707="MEDIA",$D4707*0.97,
IF($F4707="BAJA",$D4707*0.9,
IF($F4707="LIQUIDAR",_xlfn.XLOOKUP(A4707,Rotación!$A:$A,Rotación!$O:$O,0,0,-1),"")))),"")</f>
        <v>14900000</v>
      </c>
      <c r="I4707" s="13">
        <f>IFERROR(IF($F4707="ALTA",$D4707*0.97,
IF($F4707="MEDIA",$D4707*0.94,
IF($F4707="BAJA",$D4707*0.87,
IF($F4707="LIQUIDAR",_xlfn.XLOOKUP(A4707,Rotación!$A:$A,Rotación!$O:$O,0,0,-1),"")))),"")</f>
        <v>14453000</v>
      </c>
      <c r="J4707" s="13">
        <f>IFERROR(IF($F4707="ALTA",$D4707*0.94,
IF($F4707="MEDIA",$D4707*0.9,
IF($F4707="BAJA",$D4707*0.85,
IF($F4707="LIQUIDAR",_xlfn.XLOOKUP(A4707,Rotación!$A:$A,Rotación!$O:$O,0,0,-1),"")))),"")</f>
        <v>14006000</v>
      </c>
      <c r="K4707">
        <v>14990000</v>
      </c>
    </row>
    <row r="4708" spans="1:11" x14ac:dyDescent="0.3">
      <c r="A4708" t="s">
        <v>4978</v>
      </c>
      <c r="B4708" t="s">
        <v>313</v>
      </c>
      <c r="C4708" t="s">
        <v>313</v>
      </c>
      <c r="D4708">
        <v>11600000</v>
      </c>
      <c r="E4708">
        <v>8100000</v>
      </c>
      <c r="F4708" t="s">
        <v>5391</v>
      </c>
      <c r="G4708" s="13">
        <f>IFERROR(IF($F4708="ALTA",$D4708*1.03,
IF($F4708="MEDIA",$D4708*1,
IF($F4708="BAJA",$D4708*0.92,
IF($F4708="LIQUIDAR",_xlfn.XLOOKUP(A4708,Rotación!$A:$A,Rotación!$O:$O,0,0,-1),"")))),"")</f>
        <v>10672000</v>
      </c>
      <c r="H4708" s="13">
        <f>IFERROR(IF($F4708="ALTA",$D4708*1,
IF($F4708="MEDIA",$D4708*0.97,
IF($F4708="BAJA",$D4708*0.9,
IF($F4708="LIQUIDAR",_xlfn.XLOOKUP(A4708,Rotación!$A:$A,Rotación!$O:$O,0,0,-1),"")))),"")</f>
        <v>10440000</v>
      </c>
      <c r="I4708" s="13">
        <f>IFERROR(IF($F4708="ALTA",$D4708*0.97,
IF($F4708="MEDIA",$D4708*0.94,
IF($F4708="BAJA",$D4708*0.87,
IF($F4708="LIQUIDAR",_xlfn.XLOOKUP(A4708,Rotación!$A:$A,Rotación!$O:$O,0,0,-1),"")))),"")</f>
        <v>10092000</v>
      </c>
      <c r="J4708" s="13">
        <f>IFERROR(IF($F4708="ALTA",$D4708*0.94,
IF($F4708="MEDIA",$D4708*0.9,
IF($F4708="BAJA",$D4708*0.85,
IF($F4708="LIQUIDAR",_xlfn.XLOOKUP(A4708,Rotación!$A:$A,Rotación!$O:$O,0,0,-1),"")))),"")</f>
        <v>9860000</v>
      </c>
      <c r="K4708">
        <v>10990000</v>
      </c>
    </row>
    <row r="4709" spans="1:11" x14ac:dyDescent="0.3">
      <c r="A4709" t="s">
        <v>219</v>
      </c>
      <c r="B4709" t="s">
        <v>62</v>
      </c>
      <c r="C4709" t="s">
        <v>4249</v>
      </c>
      <c r="D4709">
        <v>17900000</v>
      </c>
      <c r="E4709">
        <v>17000000</v>
      </c>
      <c r="F4709" t="s">
        <v>4033</v>
      </c>
      <c r="G4709" s="13">
        <f>IFERROR(IF($F4709="ALTA",$D4709*1.03,
IF($F4709="MEDIA",$D4709*1,
IF($F4709="BAJA",$D4709*0.92,
IF($F4709="LIQUIDAR",_xlfn.XLOOKUP(A4709,Rotación!$A:$A,Rotación!$O:$O,0,0,-1),"")))),"")</f>
        <v>17900000</v>
      </c>
      <c r="H4709" s="13">
        <f>IFERROR(IF($F4709="ALTA",$D4709*1,
IF($F4709="MEDIA",$D4709*0.97,
IF($F4709="BAJA",$D4709*0.9,
IF($F4709="LIQUIDAR",_xlfn.XLOOKUP(A4709,Rotación!$A:$A,Rotación!$O:$O,0,0,-1),"")))),"")</f>
        <v>17363000</v>
      </c>
      <c r="I4709" s="13">
        <f>IFERROR(IF($F4709="ALTA",$D4709*0.97,
IF($F4709="MEDIA",$D4709*0.94,
IF($F4709="BAJA",$D4709*0.87,
IF($F4709="LIQUIDAR",_xlfn.XLOOKUP(A4709,Rotación!$A:$A,Rotación!$O:$O,0,0,-1),"")))),"")</f>
        <v>16826000</v>
      </c>
      <c r="J4709" s="13">
        <f>IFERROR(IF($F4709="ALTA",$D4709*0.94,
IF($F4709="MEDIA",$D4709*0.9,
IF($F4709="BAJA",$D4709*0.85,
IF($F4709="LIQUIDAR",_xlfn.XLOOKUP(A4709,Rotación!$A:$A,Rotación!$O:$O,0,0,-1),"")))),"")</f>
        <v>16110000</v>
      </c>
      <c r="K4709">
        <v>19790000</v>
      </c>
    </row>
    <row r="4710" spans="1:11" x14ac:dyDescent="0.3">
      <c r="A4710" t="s">
        <v>69</v>
      </c>
      <c r="B4710" t="s">
        <v>62</v>
      </c>
      <c r="C4710" t="s">
        <v>4249</v>
      </c>
      <c r="D4710">
        <v>22900000</v>
      </c>
      <c r="E4710">
        <v>27919100</v>
      </c>
      <c r="F4710" t="s">
        <v>4033</v>
      </c>
      <c r="G4710" s="13">
        <f>IFERROR(IF($F4710="ALTA",$D4710*1.03,
IF($F4710="MEDIA",$D4710*1,
IF($F4710="BAJA",$D4710*0.92,
IF($F4710="LIQUIDAR",_xlfn.XLOOKUP(A4710,Rotación!$A:$A,Rotación!$O:$O,0,0,-1),"")))),"")</f>
        <v>22900000</v>
      </c>
      <c r="H4710" s="13">
        <f>IFERROR(IF($F4710="ALTA",$D4710*1,
IF($F4710="MEDIA",$D4710*0.97,
IF($F4710="BAJA",$D4710*0.9,
IF($F4710="LIQUIDAR",_xlfn.XLOOKUP(A4710,Rotación!$A:$A,Rotación!$O:$O,0,0,-1),"")))),"")</f>
        <v>22213000</v>
      </c>
      <c r="I4710" s="13">
        <f>IFERROR(IF($F4710="ALTA",$D4710*0.97,
IF($F4710="MEDIA",$D4710*0.94,
IF($F4710="BAJA",$D4710*0.87,
IF($F4710="LIQUIDAR",_xlfn.XLOOKUP(A4710,Rotación!$A:$A,Rotación!$O:$O,0,0,-1),"")))),"")</f>
        <v>21526000</v>
      </c>
      <c r="J4710" s="13">
        <f>IFERROR(IF($F4710="ALTA",$D4710*0.94,
IF($F4710="MEDIA",$D4710*0.9,
IF($F4710="BAJA",$D4710*0.85,
IF($F4710="LIQUIDAR",_xlfn.XLOOKUP(A4710,Rotación!$A:$A,Rotación!$O:$O,0,0,-1),"")))),"")</f>
        <v>20610000</v>
      </c>
      <c r="K4710">
        <v>22990000</v>
      </c>
    </row>
    <row r="4711" spans="1:11" x14ac:dyDescent="0.3">
      <c r="A4711" t="s">
        <v>249</v>
      </c>
      <c r="B4711" t="s">
        <v>250</v>
      </c>
      <c r="C4711" t="s">
        <v>5676</v>
      </c>
      <c r="D4711">
        <v>43290000</v>
      </c>
      <c r="E4711">
        <v>35000000</v>
      </c>
      <c r="F4711" t="s">
        <v>5391</v>
      </c>
      <c r="G4711" s="13">
        <f>IFERROR(IF($F4711="ALTA",$D4711*1.03,
IF($F4711="MEDIA",$D4711*1,
IF($F4711="BAJA",$D4711*0.92,
IF($F4711="LIQUIDAR",_xlfn.XLOOKUP(A4711,Rotación!$A:$A,Rotación!$O:$O,0,0,-1),"")))),"")</f>
        <v>39826800</v>
      </c>
      <c r="H4711" s="13">
        <f>IFERROR(IF($F4711="ALTA",$D4711*1,
IF($F4711="MEDIA",$D4711*0.97,
IF($F4711="BAJA",$D4711*0.9,
IF($F4711="LIQUIDAR",_xlfn.XLOOKUP(A4711,Rotación!$A:$A,Rotación!$O:$O,0,0,-1),"")))),"")</f>
        <v>38961000</v>
      </c>
      <c r="I4711" s="13">
        <f>IFERROR(IF($F4711="ALTA",$D4711*0.97,
IF($F4711="MEDIA",$D4711*0.94,
IF($F4711="BAJA",$D4711*0.87,
IF($F4711="LIQUIDAR",_xlfn.XLOOKUP(A4711,Rotación!$A:$A,Rotación!$O:$O,0,0,-1),"")))),"")</f>
        <v>37662300</v>
      </c>
      <c r="J4711" s="13">
        <f>IFERROR(IF($F4711="ALTA",$D4711*0.94,
IF($F4711="MEDIA",$D4711*0.9,
IF($F4711="BAJA",$D4711*0.85,
IF($F4711="LIQUIDAR",_xlfn.XLOOKUP(A4711,Rotación!$A:$A,Rotación!$O:$O,0,0,-1),"")))),"")</f>
        <v>36796500</v>
      </c>
      <c r="K4711">
        <v>40990000</v>
      </c>
    </row>
    <row r="4712" spans="1:11" x14ac:dyDescent="0.3">
      <c r="A4712" t="s">
        <v>4068</v>
      </c>
      <c r="B4712" t="s">
        <v>313</v>
      </c>
      <c r="C4712" t="s">
        <v>313</v>
      </c>
      <c r="D4712">
        <v>13580000</v>
      </c>
      <c r="E4712">
        <v>11000000</v>
      </c>
      <c r="F4712" t="s">
        <v>4033</v>
      </c>
      <c r="G4712" s="13">
        <f>IFERROR(IF($F4712="ALTA",$D4712*1.03,
IF($F4712="MEDIA",$D4712*1,
IF($F4712="BAJA",$D4712*0.92,
IF($F4712="LIQUIDAR",_xlfn.XLOOKUP(A4712,Rotación!$A:$A,Rotación!$O:$O,0,0,-1),"")))),"")</f>
        <v>13580000</v>
      </c>
      <c r="H4712" s="13">
        <f>IFERROR(IF($F4712="ALTA",$D4712*1,
IF($F4712="MEDIA",$D4712*0.97,
IF($F4712="BAJA",$D4712*0.9,
IF($F4712="LIQUIDAR",_xlfn.XLOOKUP(A4712,Rotación!$A:$A,Rotación!$O:$O,0,0,-1),"")))),"")</f>
        <v>13172600</v>
      </c>
      <c r="I4712" s="13">
        <f>IFERROR(IF($F4712="ALTA",$D4712*0.97,
IF($F4712="MEDIA",$D4712*0.94,
IF($F4712="BAJA",$D4712*0.87,
IF($F4712="LIQUIDAR",_xlfn.XLOOKUP(A4712,Rotación!$A:$A,Rotación!$O:$O,0,0,-1),"")))),"")</f>
        <v>12765200</v>
      </c>
      <c r="J4712" s="13">
        <f>IFERROR(IF($F4712="ALTA",$D4712*0.94,
IF($F4712="MEDIA",$D4712*0.9,
IF($F4712="BAJA",$D4712*0.85,
IF($F4712="LIQUIDAR",_xlfn.XLOOKUP(A4712,Rotación!$A:$A,Rotación!$O:$O,0,0,-1),"")))),"")</f>
        <v>12222000</v>
      </c>
      <c r="K4712">
        <v>13790000</v>
      </c>
    </row>
    <row r="4713" spans="1:11" x14ac:dyDescent="0.3">
      <c r="A4713" t="s">
        <v>4991</v>
      </c>
      <c r="B4713" t="s">
        <v>313</v>
      </c>
      <c r="C4713" t="s">
        <v>313</v>
      </c>
      <c r="D4713">
        <v>18100000</v>
      </c>
      <c r="E4713">
        <v>15200000</v>
      </c>
      <c r="F4713" t="s">
        <v>5390</v>
      </c>
      <c r="G4713" s="13">
        <f>IFERROR(IF($F4713="ALTA",$D4713*1.03,
IF($F4713="MEDIA",$D4713*1,
IF($F4713="BAJA",$D4713*0.92,
IF($F4713="LIQUIDAR",_xlfn.XLOOKUP(A4713,Rotación!$A:$A,Rotación!$O:$O,0,0,-1),"")))),"")</f>
        <v>18643000</v>
      </c>
      <c r="H4713" s="13">
        <f>IFERROR(IF($F4713="ALTA",$D4713*1,
IF($F4713="MEDIA",$D4713*0.97,
IF($F4713="BAJA",$D4713*0.9,
IF($F4713="LIQUIDAR",_xlfn.XLOOKUP(A4713,Rotación!$A:$A,Rotación!$O:$O,0,0,-1),"")))),"")</f>
        <v>18100000</v>
      </c>
      <c r="I4713" s="13">
        <f>IFERROR(IF($F4713="ALTA",$D4713*0.97,
IF($F4713="MEDIA",$D4713*0.94,
IF($F4713="BAJA",$D4713*0.87,
IF($F4713="LIQUIDAR",_xlfn.XLOOKUP(A4713,Rotación!$A:$A,Rotación!$O:$O,0,0,-1),"")))),"")</f>
        <v>17557000</v>
      </c>
      <c r="J4713" s="13">
        <f>IFERROR(IF($F4713="ALTA",$D4713*0.94,
IF($F4713="MEDIA",$D4713*0.9,
IF($F4713="BAJA",$D4713*0.85,
IF($F4713="LIQUIDAR",_xlfn.XLOOKUP(A4713,Rotación!$A:$A,Rotación!$O:$O,0,0,-1),"")))),"")</f>
        <v>17014000</v>
      </c>
      <c r="K4713">
        <v>18490000</v>
      </c>
    </row>
    <row r="4714" spans="1:11" x14ac:dyDescent="0.3">
      <c r="A4714" t="s">
        <v>4994</v>
      </c>
      <c r="B4714" t="s">
        <v>313</v>
      </c>
      <c r="C4714" t="s">
        <v>313</v>
      </c>
      <c r="D4714">
        <v>14320000</v>
      </c>
      <c r="E4714">
        <v>11500000</v>
      </c>
      <c r="F4714" t="s">
        <v>4033</v>
      </c>
      <c r="G4714" s="13">
        <f>IFERROR(IF($F4714="ALTA",$D4714*1.03,
IF($F4714="MEDIA",$D4714*1,
IF($F4714="BAJA",$D4714*0.92,
IF($F4714="LIQUIDAR",_xlfn.XLOOKUP(A4714,Rotación!$A:$A,Rotación!$O:$O,0,0,-1),"")))),"")</f>
        <v>14320000</v>
      </c>
      <c r="H4714" s="13">
        <f>IFERROR(IF($F4714="ALTA",$D4714*1,
IF($F4714="MEDIA",$D4714*0.97,
IF($F4714="BAJA",$D4714*0.9,
IF($F4714="LIQUIDAR",_xlfn.XLOOKUP(A4714,Rotación!$A:$A,Rotación!$O:$O,0,0,-1),"")))),"")</f>
        <v>13890400</v>
      </c>
      <c r="I4714" s="13">
        <f>IFERROR(IF($F4714="ALTA",$D4714*0.97,
IF($F4714="MEDIA",$D4714*0.94,
IF($F4714="BAJA",$D4714*0.87,
IF($F4714="LIQUIDAR",_xlfn.XLOOKUP(A4714,Rotación!$A:$A,Rotación!$O:$O,0,0,-1),"")))),"")</f>
        <v>13460800</v>
      </c>
      <c r="J4714" s="13">
        <f>IFERROR(IF($F4714="ALTA",$D4714*0.94,
IF($F4714="MEDIA",$D4714*0.9,
IF($F4714="BAJA",$D4714*0.85,
IF($F4714="LIQUIDAR",_xlfn.XLOOKUP(A4714,Rotación!$A:$A,Rotación!$O:$O,0,0,-1),"")))),"")</f>
        <v>12888000</v>
      </c>
      <c r="K4714">
        <v>14290000</v>
      </c>
    </row>
    <row r="4715" spans="1:11" x14ac:dyDescent="0.3">
      <c r="A4715" t="s">
        <v>4996</v>
      </c>
      <c r="B4715" t="s">
        <v>313</v>
      </c>
      <c r="C4715" t="s">
        <v>313</v>
      </c>
      <c r="D4715">
        <v>20900000</v>
      </c>
      <c r="E4715">
        <v>17000000</v>
      </c>
      <c r="F4715" t="s">
        <v>4033</v>
      </c>
      <c r="G4715" s="13">
        <f>IFERROR(IF($F4715="ALTA",$D4715*1.03,
IF($F4715="MEDIA",$D4715*1,
IF($F4715="BAJA",$D4715*0.92,
IF($F4715="LIQUIDAR",_xlfn.XLOOKUP(A4715,Rotación!$A:$A,Rotación!$O:$O,0,0,-1),"")))),"")</f>
        <v>20900000</v>
      </c>
      <c r="H4715" s="13">
        <f>IFERROR(IF($F4715="ALTA",$D4715*1,
IF($F4715="MEDIA",$D4715*0.97,
IF($F4715="BAJA",$D4715*0.9,
IF($F4715="LIQUIDAR",_xlfn.XLOOKUP(A4715,Rotación!$A:$A,Rotación!$O:$O,0,0,-1),"")))),"")</f>
        <v>20273000</v>
      </c>
      <c r="I4715" s="13">
        <f>IFERROR(IF($F4715="ALTA",$D4715*0.97,
IF($F4715="MEDIA",$D4715*0.94,
IF($F4715="BAJA",$D4715*0.87,
IF($F4715="LIQUIDAR",_xlfn.XLOOKUP(A4715,Rotación!$A:$A,Rotación!$O:$O,0,0,-1),"")))),"")</f>
        <v>19646000</v>
      </c>
      <c r="J4715" s="13">
        <f>IFERROR(IF($F4715="ALTA",$D4715*0.94,
IF($F4715="MEDIA",$D4715*0.9,
IF($F4715="BAJA",$D4715*0.85,
IF($F4715="LIQUIDAR",_xlfn.XLOOKUP(A4715,Rotación!$A:$A,Rotación!$O:$O,0,0,-1),"")))),"")</f>
        <v>18810000</v>
      </c>
      <c r="K4715">
        <v>20890000</v>
      </c>
    </row>
    <row r="4716" spans="1:11" x14ac:dyDescent="0.3">
      <c r="A4716" t="s">
        <v>4999</v>
      </c>
      <c r="B4716" t="s">
        <v>313</v>
      </c>
      <c r="C4716" t="s">
        <v>313</v>
      </c>
      <c r="D4716">
        <v>15610000</v>
      </c>
      <c r="E4716">
        <v>12800000</v>
      </c>
      <c r="F4716" t="s">
        <v>4033</v>
      </c>
      <c r="G4716" s="13">
        <f>IFERROR(IF($F4716="ALTA",$D4716*1.03,
IF($F4716="MEDIA",$D4716*1,
IF($F4716="BAJA",$D4716*0.92,
IF($F4716="LIQUIDAR",_xlfn.XLOOKUP(A4716,Rotación!$A:$A,Rotación!$O:$O,0,0,-1),"")))),"")</f>
        <v>15610000</v>
      </c>
      <c r="H4716" s="13">
        <f>IFERROR(IF($F4716="ALTA",$D4716*1,
IF($F4716="MEDIA",$D4716*0.97,
IF($F4716="BAJA",$D4716*0.9,
IF($F4716="LIQUIDAR",_xlfn.XLOOKUP(A4716,Rotación!$A:$A,Rotación!$O:$O,0,0,-1),"")))),"")</f>
        <v>15141700</v>
      </c>
      <c r="I4716" s="13">
        <f>IFERROR(IF($F4716="ALTA",$D4716*0.97,
IF($F4716="MEDIA",$D4716*0.94,
IF($F4716="BAJA",$D4716*0.87,
IF($F4716="LIQUIDAR",_xlfn.XLOOKUP(A4716,Rotación!$A:$A,Rotación!$O:$O,0,0,-1),"")))),"")</f>
        <v>14673400</v>
      </c>
      <c r="J4716" s="13">
        <f>IFERROR(IF($F4716="ALTA",$D4716*0.94,
IF($F4716="MEDIA",$D4716*0.9,
IF($F4716="BAJA",$D4716*0.85,
IF($F4716="LIQUIDAR",_xlfn.XLOOKUP(A4716,Rotación!$A:$A,Rotación!$O:$O,0,0,-1),"")))),"")</f>
        <v>14049000</v>
      </c>
      <c r="K4716">
        <v>15590000</v>
      </c>
    </row>
    <row r="4717" spans="1:11" x14ac:dyDescent="0.3">
      <c r="A4717" t="s">
        <v>4060</v>
      </c>
      <c r="B4717" t="s">
        <v>313</v>
      </c>
      <c r="C4717" t="s">
        <v>313</v>
      </c>
      <c r="D4717">
        <v>28300000</v>
      </c>
      <c r="E4717">
        <v>22800000</v>
      </c>
      <c r="F4717" t="s">
        <v>4033</v>
      </c>
      <c r="G4717" s="13">
        <f>IFERROR(IF($F4717="ALTA",$D4717*1.03,
IF($F4717="MEDIA",$D4717*1,
IF($F4717="BAJA",$D4717*0.92,
IF($F4717="LIQUIDAR",_xlfn.XLOOKUP(A4717,Rotación!$A:$A,Rotación!$O:$O,0,0,-1),"")))),"")</f>
        <v>28300000</v>
      </c>
      <c r="H4717" s="13">
        <f>IFERROR(IF($F4717="ALTA",$D4717*1,
IF($F4717="MEDIA",$D4717*0.97,
IF($F4717="BAJA",$D4717*0.9,
IF($F4717="LIQUIDAR",_xlfn.XLOOKUP(A4717,Rotación!$A:$A,Rotación!$O:$O,0,0,-1),"")))),"")</f>
        <v>27451000</v>
      </c>
      <c r="I4717" s="13">
        <f>IFERROR(IF($F4717="ALTA",$D4717*0.97,
IF($F4717="MEDIA",$D4717*0.94,
IF($F4717="BAJA",$D4717*0.87,
IF($F4717="LIQUIDAR",_xlfn.XLOOKUP(A4717,Rotación!$A:$A,Rotación!$O:$O,0,0,-1),"")))),"")</f>
        <v>26602000</v>
      </c>
      <c r="J4717" s="13">
        <f>IFERROR(IF($F4717="ALTA",$D4717*0.94,
IF($F4717="MEDIA",$D4717*0.9,
IF($F4717="BAJA",$D4717*0.85,
IF($F4717="LIQUIDAR",_xlfn.XLOOKUP(A4717,Rotación!$A:$A,Rotación!$O:$O,0,0,-1),"")))),"")</f>
        <v>25470000</v>
      </c>
      <c r="K4717">
        <v>28990000</v>
      </c>
    </row>
    <row r="4718" spans="1:11" x14ac:dyDescent="0.3">
      <c r="A4718" t="s">
        <v>5006</v>
      </c>
      <c r="B4718" t="s">
        <v>313</v>
      </c>
      <c r="C4718" t="s">
        <v>313</v>
      </c>
      <c r="D4718">
        <v>7100000</v>
      </c>
      <c r="E4718">
        <v>5600000</v>
      </c>
      <c r="F4718" t="s">
        <v>4033</v>
      </c>
      <c r="G4718" s="13">
        <f>IFERROR(IF($F4718="ALTA",$D4718*1.03,
IF($F4718="MEDIA",$D4718*1,
IF($F4718="BAJA",$D4718*0.92,
IF($F4718="LIQUIDAR",_xlfn.XLOOKUP(A4718,Rotación!$A:$A,Rotación!$O:$O,0,0,-1),"")))),"")</f>
        <v>7100000</v>
      </c>
      <c r="H4718" s="13">
        <f>IFERROR(IF($F4718="ALTA",$D4718*1,
IF($F4718="MEDIA",$D4718*0.97,
IF($F4718="BAJA",$D4718*0.9,
IF($F4718="LIQUIDAR",_xlfn.XLOOKUP(A4718,Rotación!$A:$A,Rotación!$O:$O,0,0,-1),"")))),"")</f>
        <v>6887000</v>
      </c>
      <c r="I4718" s="13">
        <f>IFERROR(IF($F4718="ALTA",$D4718*0.97,
IF($F4718="MEDIA",$D4718*0.94,
IF($F4718="BAJA",$D4718*0.87,
IF($F4718="LIQUIDAR",_xlfn.XLOOKUP(A4718,Rotación!$A:$A,Rotación!$O:$O,0,0,-1),"")))),"")</f>
        <v>6674000</v>
      </c>
      <c r="J4718" s="13">
        <f>IFERROR(IF($F4718="ALTA",$D4718*0.94,
IF($F4718="MEDIA",$D4718*0.9,
IF($F4718="BAJA",$D4718*0.85,
IF($F4718="LIQUIDAR",_xlfn.XLOOKUP(A4718,Rotación!$A:$A,Rotación!$O:$O,0,0,-1),"")))),"")</f>
        <v>6390000</v>
      </c>
      <c r="K4718">
        <v>6990000</v>
      </c>
    </row>
    <row r="4719" spans="1:11" x14ac:dyDescent="0.3">
      <c r="A4719" t="s">
        <v>189</v>
      </c>
      <c r="B4719" t="s">
        <v>137</v>
      </c>
      <c r="C4719" t="s">
        <v>4702</v>
      </c>
      <c r="D4719">
        <v>11800000</v>
      </c>
      <c r="E4719">
        <v>10900000</v>
      </c>
      <c r="F4719" t="s">
        <v>5390</v>
      </c>
      <c r="G4719" s="13">
        <f>IFERROR(IF($F4719="ALTA",$D4719*1.03,
IF($F4719="MEDIA",$D4719*1,
IF($F4719="BAJA",$D4719*0.92,
IF($F4719="LIQUIDAR",_xlfn.XLOOKUP(A4719,Rotación!$A:$A,Rotación!$O:$O,0,0,-1),"")))),"")</f>
        <v>12154000</v>
      </c>
      <c r="H4719" s="13">
        <f>IFERROR(IF($F4719="ALTA",$D4719*1,
IF($F4719="MEDIA",$D4719*0.97,
IF($F4719="BAJA",$D4719*0.9,
IF($F4719="LIQUIDAR",_xlfn.XLOOKUP(A4719,Rotación!$A:$A,Rotación!$O:$O,0,0,-1),"")))),"")</f>
        <v>11800000</v>
      </c>
      <c r="I4719" s="13">
        <f>IFERROR(IF($F4719="ALTA",$D4719*0.97,
IF($F4719="MEDIA",$D4719*0.94,
IF($F4719="BAJA",$D4719*0.87,
IF($F4719="LIQUIDAR",_xlfn.XLOOKUP(A4719,Rotación!$A:$A,Rotación!$O:$O,0,0,-1),"")))),"")</f>
        <v>11446000</v>
      </c>
      <c r="J4719" s="13">
        <f>IFERROR(IF($F4719="ALTA",$D4719*0.94,
IF($F4719="MEDIA",$D4719*0.9,
IF($F4719="BAJA",$D4719*0.85,
IF($F4719="LIQUIDAR",_xlfn.XLOOKUP(A4719,Rotación!$A:$A,Rotación!$O:$O,0,0,-1),"")))),"")</f>
        <v>11092000</v>
      </c>
      <c r="K4719">
        <v>12100000</v>
      </c>
    </row>
    <row r="4720" spans="1:11" x14ac:dyDescent="0.3">
      <c r="A4720" t="s">
        <v>147</v>
      </c>
      <c r="B4720" t="s">
        <v>137</v>
      </c>
      <c r="C4720" t="s">
        <v>4702</v>
      </c>
      <c r="D4720">
        <v>10290000</v>
      </c>
      <c r="E4720">
        <v>8300000</v>
      </c>
      <c r="F4720" t="s">
        <v>5390</v>
      </c>
      <c r="G4720" s="13">
        <f>IFERROR(IF($F4720="ALTA",$D4720*1.03,
IF($F4720="MEDIA",$D4720*1,
IF($F4720="BAJA",$D4720*0.92,
IF($F4720="LIQUIDAR",_xlfn.XLOOKUP(A4720,Rotación!$A:$A,Rotación!$O:$O,0,0,-1),"")))),"")</f>
        <v>10598700</v>
      </c>
      <c r="H4720" s="13">
        <f>IFERROR(IF($F4720="ALTA",$D4720*1,
IF($F4720="MEDIA",$D4720*0.97,
IF($F4720="BAJA",$D4720*0.9,
IF($F4720="LIQUIDAR",_xlfn.XLOOKUP(A4720,Rotación!$A:$A,Rotación!$O:$O,0,0,-1),"")))),"")</f>
        <v>10290000</v>
      </c>
      <c r="I4720" s="13">
        <f>IFERROR(IF($F4720="ALTA",$D4720*0.97,
IF($F4720="MEDIA",$D4720*0.94,
IF($F4720="BAJA",$D4720*0.87,
IF($F4720="LIQUIDAR",_xlfn.XLOOKUP(A4720,Rotación!$A:$A,Rotación!$O:$O,0,0,-1),"")))),"")</f>
        <v>9981300</v>
      </c>
      <c r="J4720" s="13">
        <f>IFERROR(IF($F4720="ALTA",$D4720*0.94,
IF($F4720="MEDIA",$D4720*0.9,
IF($F4720="BAJA",$D4720*0.85,
IF($F4720="LIQUIDAR",_xlfn.XLOOKUP(A4720,Rotación!$A:$A,Rotación!$O:$O,0,0,-1),"")))),"")</f>
        <v>9672600</v>
      </c>
      <c r="K4720">
        <v>12100000</v>
      </c>
    </row>
    <row r="4721" spans="1:11" x14ac:dyDescent="0.3">
      <c r="A4721" t="s">
        <v>134</v>
      </c>
      <c r="B4721" t="s">
        <v>108</v>
      </c>
      <c r="C4721" t="s">
        <v>4476</v>
      </c>
      <c r="D4721">
        <v>9500000</v>
      </c>
      <c r="E4721">
        <v>8000000</v>
      </c>
      <c r="F4721" t="s">
        <v>4033</v>
      </c>
      <c r="G4721" s="13">
        <f>IFERROR(IF($F4721="ALTA",$D4721*1.03,
IF($F4721="MEDIA",$D4721*1,
IF($F4721="BAJA",$D4721*0.92,
IF($F4721="LIQUIDAR",_xlfn.XLOOKUP(A4721,Rotación!$A:$A,Rotación!$O:$O,0,0,-1),"")))),"")</f>
        <v>9500000</v>
      </c>
      <c r="H4721" s="13">
        <f>IFERROR(IF($F4721="ALTA",$D4721*1,
IF($F4721="MEDIA",$D4721*0.97,
IF($F4721="BAJA",$D4721*0.9,
IF($F4721="LIQUIDAR",_xlfn.XLOOKUP(A4721,Rotación!$A:$A,Rotación!$O:$O,0,0,-1),"")))),"")</f>
        <v>9215000</v>
      </c>
      <c r="I4721" s="13">
        <f>IFERROR(IF($F4721="ALTA",$D4721*0.97,
IF($F4721="MEDIA",$D4721*0.94,
IF($F4721="BAJA",$D4721*0.87,
IF($F4721="LIQUIDAR",_xlfn.XLOOKUP(A4721,Rotación!$A:$A,Rotación!$O:$O,0,0,-1),"")))),"")</f>
        <v>8930000</v>
      </c>
      <c r="J4721" s="13">
        <f>IFERROR(IF($F4721="ALTA",$D4721*0.94,
IF($F4721="MEDIA",$D4721*0.9,
IF($F4721="BAJA",$D4721*0.85,
IF($F4721="LIQUIDAR",_xlfn.XLOOKUP(A4721,Rotación!$A:$A,Rotación!$O:$O,0,0,-1),"")))),"")</f>
        <v>8550000</v>
      </c>
      <c r="K4721">
        <v>10190000</v>
      </c>
    </row>
    <row r="4722" spans="1:11" x14ac:dyDescent="0.3">
      <c r="A4722" t="s">
        <v>75</v>
      </c>
      <c r="B4722" t="s">
        <v>62</v>
      </c>
      <c r="C4722" t="s">
        <v>4249</v>
      </c>
      <c r="D4722">
        <v>15300000</v>
      </c>
      <c r="E4722">
        <v>14000000</v>
      </c>
      <c r="F4722" t="s">
        <v>4033</v>
      </c>
      <c r="G4722" s="13">
        <f>IFERROR(IF($F4722="ALTA",$D4722*1.03,
IF($F4722="MEDIA",$D4722*1,
IF($F4722="BAJA",$D4722*0.92,
IF($F4722="LIQUIDAR",_xlfn.XLOOKUP(A4722,Rotación!$A:$A,Rotación!$O:$O,0,0,-1),"")))),"")</f>
        <v>15300000</v>
      </c>
      <c r="H4722" s="13">
        <f>IFERROR(IF($F4722="ALTA",$D4722*1,
IF($F4722="MEDIA",$D4722*0.97,
IF($F4722="BAJA",$D4722*0.9,
IF($F4722="LIQUIDAR",_xlfn.XLOOKUP(A4722,Rotación!$A:$A,Rotación!$O:$O,0,0,-1),"")))),"")</f>
        <v>14841000</v>
      </c>
      <c r="I4722" s="13">
        <f>IFERROR(IF($F4722="ALTA",$D4722*0.97,
IF($F4722="MEDIA",$D4722*0.94,
IF($F4722="BAJA",$D4722*0.87,
IF($F4722="LIQUIDAR",_xlfn.XLOOKUP(A4722,Rotación!$A:$A,Rotación!$O:$O,0,0,-1),"")))),"")</f>
        <v>14382000</v>
      </c>
      <c r="J4722" s="13">
        <f>IFERROR(IF($F4722="ALTA",$D4722*0.94,
IF($F4722="MEDIA",$D4722*0.9,
IF($F4722="BAJA",$D4722*0.85,
IF($F4722="LIQUIDAR",_xlfn.XLOOKUP(A4722,Rotación!$A:$A,Rotación!$O:$O,0,0,-1),"")))),"")</f>
        <v>13770000</v>
      </c>
      <c r="K4722">
        <v>14990000</v>
      </c>
    </row>
    <row r="4723" spans="1:11" x14ac:dyDescent="0.3">
      <c r="A4723" t="s">
        <v>168</v>
      </c>
      <c r="B4723" t="s">
        <v>166</v>
      </c>
      <c r="C4723" t="s">
        <v>5684</v>
      </c>
      <c r="D4723">
        <v>19000000</v>
      </c>
      <c r="E4723">
        <v>16350000</v>
      </c>
      <c r="F4723" t="s">
        <v>4033</v>
      </c>
      <c r="G4723" s="13">
        <f>IFERROR(IF($F4723="ALTA",$D4723*1.03,
IF($F4723="MEDIA",$D4723*1,
IF($F4723="BAJA",$D4723*0.92,
IF($F4723="LIQUIDAR",_xlfn.XLOOKUP(A4723,Rotación!$A:$A,Rotación!$O:$O,0,0,-1),"")))),"")</f>
        <v>19000000</v>
      </c>
      <c r="H4723" s="13">
        <f>IFERROR(IF($F4723="ALTA",$D4723*1,
IF($F4723="MEDIA",$D4723*0.97,
IF($F4723="BAJA",$D4723*0.9,
IF($F4723="LIQUIDAR",_xlfn.XLOOKUP(A4723,Rotación!$A:$A,Rotación!$O:$O,0,0,-1),"")))),"")</f>
        <v>18430000</v>
      </c>
      <c r="I4723" s="13">
        <f>IFERROR(IF($F4723="ALTA",$D4723*0.97,
IF($F4723="MEDIA",$D4723*0.94,
IF($F4723="BAJA",$D4723*0.87,
IF($F4723="LIQUIDAR",_xlfn.XLOOKUP(A4723,Rotación!$A:$A,Rotación!$O:$O,0,0,-1),"")))),"")</f>
        <v>17860000</v>
      </c>
      <c r="J4723" s="13">
        <f>IFERROR(IF($F4723="ALTA",$D4723*0.94,
IF($F4723="MEDIA",$D4723*0.9,
IF($F4723="BAJA",$D4723*0.85,
IF($F4723="LIQUIDAR",_xlfn.XLOOKUP(A4723,Rotación!$A:$A,Rotación!$O:$O,0,0,-1),"")))),"")</f>
        <v>17100000</v>
      </c>
      <c r="K4723">
        <v>14990000</v>
      </c>
    </row>
    <row r="4724" spans="1:11" x14ac:dyDescent="0.3">
      <c r="A4724" t="s">
        <v>153</v>
      </c>
      <c r="B4724" t="s">
        <v>154</v>
      </c>
      <c r="C4724" t="s">
        <v>5681</v>
      </c>
      <c r="D4724">
        <v>24400000</v>
      </c>
      <c r="E4724">
        <v>21500000</v>
      </c>
      <c r="F4724" t="s">
        <v>4033</v>
      </c>
      <c r="G4724" s="13">
        <f>IFERROR(IF($F4724="ALTA",$D4724*1.03,
IF($F4724="MEDIA",$D4724*1,
IF($F4724="BAJA",$D4724*0.92,
IF($F4724="LIQUIDAR",_xlfn.XLOOKUP(A4724,Rotación!$A:$A,Rotación!$O:$O,0,0,-1),"")))),"")</f>
        <v>24400000</v>
      </c>
      <c r="H4724" s="13">
        <f>IFERROR(IF($F4724="ALTA",$D4724*1,
IF($F4724="MEDIA",$D4724*0.97,
IF($F4724="BAJA",$D4724*0.9,
IF($F4724="LIQUIDAR",_xlfn.XLOOKUP(A4724,Rotación!$A:$A,Rotación!$O:$O,0,0,-1),"")))),"")</f>
        <v>23668000</v>
      </c>
      <c r="I4724" s="13">
        <f>IFERROR(IF($F4724="ALTA",$D4724*0.97,
IF($F4724="MEDIA",$D4724*0.94,
IF($F4724="BAJA",$D4724*0.87,
IF($F4724="LIQUIDAR",_xlfn.XLOOKUP(A4724,Rotación!$A:$A,Rotación!$O:$O,0,0,-1),"")))),"")</f>
        <v>22936000</v>
      </c>
      <c r="J4724" s="13">
        <f>IFERROR(IF($F4724="ALTA",$D4724*0.94,
IF($F4724="MEDIA",$D4724*0.9,
IF($F4724="BAJA",$D4724*0.85,
IF($F4724="LIQUIDAR",_xlfn.XLOOKUP(A4724,Rotación!$A:$A,Rotación!$O:$O,0,0,-1),"")))),"")</f>
        <v>21960000</v>
      </c>
      <c r="K4724">
        <v>22990000</v>
      </c>
    </row>
    <row r="4725" spans="1:11" x14ac:dyDescent="0.3">
      <c r="A4725" t="s">
        <v>306</v>
      </c>
      <c r="B4725" t="s">
        <v>194</v>
      </c>
      <c r="C4725" t="s">
        <v>4322</v>
      </c>
      <c r="D4725">
        <v>17800000</v>
      </c>
      <c r="E4725">
        <v>17000000</v>
      </c>
      <c r="F4725" t="s">
        <v>5390</v>
      </c>
      <c r="G4725" s="13">
        <f>IFERROR(IF($F4725="ALTA",$D4725*1.03,
IF($F4725="MEDIA",$D4725*1,
IF($F4725="BAJA",$D4725*0.92,
IF($F4725="LIQUIDAR",_xlfn.XLOOKUP(A4725,Rotación!$A:$A,Rotación!$O:$O,0,0,-1),"")))),"")</f>
        <v>18334000</v>
      </c>
      <c r="H4725" s="13">
        <f>IFERROR(IF($F4725="ALTA",$D4725*1,
IF($F4725="MEDIA",$D4725*0.97,
IF($F4725="BAJA",$D4725*0.9,
IF($F4725="LIQUIDAR",_xlfn.XLOOKUP(A4725,Rotación!$A:$A,Rotación!$O:$O,0,0,-1),"")))),"")</f>
        <v>17800000</v>
      </c>
      <c r="I4725" s="13">
        <f>IFERROR(IF($F4725="ALTA",$D4725*0.97,
IF($F4725="MEDIA",$D4725*0.94,
IF($F4725="BAJA",$D4725*0.87,
IF($F4725="LIQUIDAR",_xlfn.XLOOKUP(A4725,Rotación!$A:$A,Rotación!$O:$O,0,0,-1),"")))),"")</f>
        <v>17266000</v>
      </c>
      <c r="J4725" s="13">
        <f>IFERROR(IF($F4725="ALTA",$D4725*0.94,
IF($F4725="MEDIA",$D4725*0.9,
IF($F4725="BAJA",$D4725*0.85,
IF($F4725="LIQUIDAR",_xlfn.XLOOKUP(A4725,Rotación!$A:$A,Rotación!$O:$O,0,0,-1),"")))),"")</f>
        <v>16731999.999999998</v>
      </c>
      <c r="K4725">
        <v>18990000</v>
      </c>
    </row>
    <row r="4726" spans="1:11" x14ac:dyDescent="0.3">
      <c r="A4726" t="s">
        <v>311</v>
      </c>
      <c r="B4726" t="s">
        <v>36</v>
      </c>
      <c r="C4726" t="s">
        <v>4371</v>
      </c>
      <c r="D4726">
        <v>13900000</v>
      </c>
      <c r="E4726">
        <v>12000000</v>
      </c>
      <c r="F4726" t="s">
        <v>5390</v>
      </c>
      <c r="G4726" s="13">
        <f>IFERROR(IF($F4726="ALTA",$D4726*1.03,
IF($F4726="MEDIA",$D4726*1,
IF($F4726="BAJA",$D4726*0.92,
IF($F4726="LIQUIDAR",_xlfn.XLOOKUP(A4726,Rotación!$A:$A,Rotación!$O:$O,0,0,-1),"")))),"")</f>
        <v>14317000</v>
      </c>
      <c r="H4726" s="13">
        <f>IFERROR(IF($F4726="ALTA",$D4726*1,
IF($F4726="MEDIA",$D4726*0.97,
IF($F4726="BAJA",$D4726*0.9,
IF($F4726="LIQUIDAR",_xlfn.XLOOKUP(A4726,Rotación!$A:$A,Rotación!$O:$O,0,0,-1),"")))),"")</f>
        <v>13900000</v>
      </c>
      <c r="I4726" s="13">
        <f>IFERROR(IF($F4726="ALTA",$D4726*0.97,
IF($F4726="MEDIA",$D4726*0.94,
IF($F4726="BAJA",$D4726*0.87,
IF($F4726="LIQUIDAR",_xlfn.XLOOKUP(A4726,Rotación!$A:$A,Rotación!$O:$O,0,0,-1),"")))),"")</f>
        <v>13483000</v>
      </c>
      <c r="J4726" s="13">
        <f>IFERROR(IF($F4726="ALTA",$D4726*0.94,
IF($F4726="MEDIA",$D4726*0.9,
IF($F4726="BAJA",$D4726*0.85,
IF($F4726="LIQUIDAR",_xlfn.XLOOKUP(A4726,Rotación!$A:$A,Rotación!$O:$O,0,0,-1),"")))),"")</f>
        <v>13066000</v>
      </c>
      <c r="K4726">
        <v>14390000</v>
      </c>
    </row>
    <row r="4727" spans="1:11" x14ac:dyDescent="0.3">
      <c r="A4727" t="s">
        <v>290</v>
      </c>
      <c r="B4727" t="s">
        <v>62</v>
      </c>
      <c r="C4727" t="s">
        <v>4206</v>
      </c>
      <c r="D4727">
        <v>18200000</v>
      </c>
      <c r="E4727">
        <v>16000000</v>
      </c>
      <c r="F4727" t="s">
        <v>4033</v>
      </c>
      <c r="G4727" s="13">
        <f>IFERROR(IF($F4727="ALTA",$D4727*1.03,
IF($F4727="MEDIA",$D4727*1,
IF($F4727="BAJA",$D4727*0.92,
IF($F4727="LIQUIDAR",_xlfn.XLOOKUP(A4727,Rotación!$A:$A,Rotación!$O:$O,0,0,-1),"")))),"")</f>
        <v>18200000</v>
      </c>
      <c r="H4727" s="13">
        <f>IFERROR(IF($F4727="ALTA",$D4727*1,
IF($F4727="MEDIA",$D4727*0.97,
IF($F4727="BAJA",$D4727*0.9,
IF($F4727="LIQUIDAR",_xlfn.XLOOKUP(A4727,Rotación!$A:$A,Rotación!$O:$O,0,0,-1),"")))),"")</f>
        <v>17654000</v>
      </c>
      <c r="I4727" s="13">
        <f>IFERROR(IF($F4727="ALTA",$D4727*0.97,
IF($F4727="MEDIA",$D4727*0.94,
IF($F4727="BAJA",$D4727*0.87,
IF($F4727="LIQUIDAR",_xlfn.XLOOKUP(A4727,Rotación!$A:$A,Rotación!$O:$O,0,0,-1),"")))),"")</f>
        <v>17108000</v>
      </c>
      <c r="J4727" s="13">
        <f>IFERROR(IF($F4727="ALTA",$D4727*0.94,
IF($F4727="MEDIA",$D4727*0.9,
IF($F4727="BAJA",$D4727*0.85,
IF($F4727="LIQUIDAR",_xlfn.XLOOKUP(A4727,Rotación!$A:$A,Rotación!$O:$O,0,0,-1),"")))),"")</f>
        <v>16380000</v>
      </c>
      <c r="K4727">
        <v>18790000</v>
      </c>
    </row>
    <row r="4728" spans="1:11" x14ac:dyDescent="0.3">
      <c r="A4728" t="s">
        <v>285</v>
      </c>
      <c r="B4728" t="s">
        <v>188</v>
      </c>
      <c r="C4728" t="s">
        <v>5699</v>
      </c>
      <c r="D4728">
        <v>23900000</v>
      </c>
      <c r="E4728">
        <v>20000000</v>
      </c>
      <c r="F4728" t="s">
        <v>4033</v>
      </c>
      <c r="G4728" s="13">
        <f>IFERROR(IF($F4728="ALTA",$D4728*1.03,
IF($F4728="MEDIA",$D4728*1,
IF($F4728="BAJA",$D4728*0.92,
IF($F4728="LIQUIDAR",_xlfn.XLOOKUP(A4728,Rotación!$A:$A,Rotación!$O:$O,0,0,-1),"")))),"")</f>
        <v>23900000</v>
      </c>
      <c r="H4728" s="13">
        <f>IFERROR(IF($F4728="ALTA",$D4728*1,
IF($F4728="MEDIA",$D4728*0.97,
IF($F4728="BAJA",$D4728*0.9,
IF($F4728="LIQUIDAR",_xlfn.XLOOKUP(A4728,Rotación!$A:$A,Rotación!$O:$O,0,0,-1),"")))),"")</f>
        <v>23183000</v>
      </c>
      <c r="I4728" s="13">
        <f>IFERROR(IF($F4728="ALTA",$D4728*0.97,
IF($F4728="MEDIA",$D4728*0.94,
IF($F4728="BAJA",$D4728*0.87,
IF($F4728="LIQUIDAR",_xlfn.XLOOKUP(A4728,Rotación!$A:$A,Rotación!$O:$O,0,0,-1),"")))),"")</f>
        <v>22466000</v>
      </c>
      <c r="J4728" s="13">
        <f>IFERROR(IF($F4728="ALTA",$D4728*0.94,
IF($F4728="MEDIA",$D4728*0.9,
IF($F4728="BAJA",$D4728*0.85,
IF($F4728="LIQUIDAR",_xlfn.XLOOKUP(A4728,Rotación!$A:$A,Rotación!$O:$O,0,0,-1),"")))),"")</f>
        <v>21510000</v>
      </c>
      <c r="K4728">
        <v>23290000</v>
      </c>
    </row>
    <row r="4729" spans="1:11" x14ac:dyDescent="0.3">
      <c r="A4729" t="s">
        <v>190</v>
      </c>
      <c r="B4729" t="s">
        <v>313</v>
      </c>
      <c r="C4729" t="s">
        <v>313</v>
      </c>
      <c r="D4729">
        <v>25200000</v>
      </c>
      <c r="E4729">
        <v>22200000</v>
      </c>
      <c r="F4729" t="s">
        <v>4033</v>
      </c>
      <c r="G4729" s="13">
        <f>IFERROR(IF($F4729="ALTA",$D4729*1.03,
IF($F4729="MEDIA",$D4729*1,
IF($F4729="BAJA",$D4729*0.92,
IF($F4729="LIQUIDAR",_xlfn.XLOOKUP(A4729,Rotación!$A:$A,Rotación!$O:$O,0,0,-1),"")))),"")</f>
        <v>25200000</v>
      </c>
      <c r="H4729" s="13">
        <f>IFERROR(IF($F4729="ALTA",$D4729*1,
IF($F4729="MEDIA",$D4729*0.97,
IF($F4729="BAJA",$D4729*0.9,
IF($F4729="LIQUIDAR",_xlfn.XLOOKUP(A4729,Rotación!$A:$A,Rotación!$O:$O,0,0,-1),"")))),"")</f>
        <v>24444000</v>
      </c>
      <c r="I4729" s="13">
        <f>IFERROR(IF($F4729="ALTA",$D4729*0.97,
IF($F4729="MEDIA",$D4729*0.94,
IF($F4729="BAJA",$D4729*0.87,
IF($F4729="LIQUIDAR",_xlfn.XLOOKUP(A4729,Rotación!$A:$A,Rotación!$O:$O,0,0,-1),"")))),"")</f>
        <v>23688000</v>
      </c>
      <c r="J4729" s="13">
        <f>IFERROR(IF($F4729="ALTA",$D4729*0.94,
IF($F4729="MEDIA",$D4729*0.9,
IF($F4729="BAJA",$D4729*0.85,
IF($F4729="LIQUIDAR",_xlfn.XLOOKUP(A4729,Rotación!$A:$A,Rotación!$O:$O,0,0,-1),"")))),"")</f>
        <v>22680000</v>
      </c>
      <c r="K4729">
        <v>26190000</v>
      </c>
    </row>
    <row r="4730" spans="1:11" x14ac:dyDescent="0.3">
      <c r="A4730" t="s">
        <v>53</v>
      </c>
      <c r="B4730" t="s">
        <v>4268</v>
      </c>
      <c r="C4730" t="s">
        <v>4418</v>
      </c>
      <c r="D4730">
        <v>19300000</v>
      </c>
      <c r="E4730">
        <v>17800000</v>
      </c>
      <c r="F4730" t="s">
        <v>4033</v>
      </c>
      <c r="G4730" s="13">
        <f>IFERROR(IF($F4730="ALTA",$D4730*1.03,
IF($F4730="MEDIA",$D4730*1,
IF($F4730="BAJA",$D4730*0.92,
IF($F4730="LIQUIDAR",_xlfn.XLOOKUP(A4730,Rotación!$A:$A,Rotación!$O:$O,0,0,-1),"")))),"")</f>
        <v>19300000</v>
      </c>
      <c r="H4730" s="13">
        <f>IFERROR(IF($F4730="ALTA",$D4730*1,
IF($F4730="MEDIA",$D4730*0.97,
IF($F4730="BAJA",$D4730*0.9,
IF($F4730="LIQUIDAR",_xlfn.XLOOKUP(A4730,Rotación!$A:$A,Rotación!$O:$O,0,0,-1),"")))),"")</f>
        <v>18721000</v>
      </c>
      <c r="I4730" s="13">
        <f>IFERROR(IF($F4730="ALTA",$D4730*0.97,
IF($F4730="MEDIA",$D4730*0.94,
IF($F4730="BAJA",$D4730*0.87,
IF($F4730="LIQUIDAR",_xlfn.XLOOKUP(A4730,Rotación!$A:$A,Rotación!$O:$O,0,0,-1),"")))),"")</f>
        <v>18142000</v>
      </c>
      <c r="J4730" s="13">
        <f>IFERROR(IF($F4730="ALTA",$D4730*0.94,
IF($F4730="MEDIA",$D4730*0.9,
IF($F4730="BAJA",$D4730*0.85,
IF($F4730="LIQUIDAR",_xlfn.XLOOKUP(A4730,Rotación!$A:$A,Rotación!$O:$O,0,0,-1),"")))),"")</f>
        <v>17370000</v>
      </c>
      <c r="K4730">
        <v>19290000</v>
      </c>
    </row>
    <row r="4731" spans="1:11" x14ac:dyDescent="0.3">
      <c r="A4731" t="s">
        <v>5014</v>
      </c>
      <c r="B4731" t="s">
        <v>313</v>
      </c>
      <c r="C4731" t="s">
        <v>313</v>
      </c>
      <c r="D4731">
        <v>14300000</v>
      </c>
      <c r="E4731">
        <v>11400000</v>
      </c>
      <c r="F4731" t="s">
        <v>5391</v>
      </c>
      <c r="G4731" s="13">
        <f>IFERROR(IF($F4731="ALTA",$D4731*1.03,
IF($F4731="MEDIA",$D4731*1,
IF($F4731="BAJA",$D4731*0.92,
IF($F4731="LIQUIDAR",_xlfn.XLOOKUP(A4731,Rotación!$A:$A,Rotación!$O:$O,0,0,-1),"")))),"")</f>
        <v>13156000</v>
      </c>
      <c r="H4731" s="13">
        <f>IFERROR(IF($F4731="ALTA",$D4731*1,
IF($F4731="MEDIA",$D4731*0.97,
IF($F4731="BAJA",$D4731*0.9,
IF($F4731="LIQUIDAR",_xlfn.XLOOKUP(A4731,Rotación!$A:$A,Rotación!$O:$O,0,0,-1),"")))),"")</f>
        <v>12870000</v>
      </c>
      <c r="I4731" s="13">
        <f>IFERROR(IF($F4731="ALTA",$D4731*0.97,
IF($F4731="MEDIA",$D4731*0.94,
IF($F4731="BAJA",$D4731*0.87,
IF($F4731="LIQUIDAR",_xlfn.XLOOKUP(A4731,Rotación!$A:$A,Rotación!$O:$O,0,0,-1),"")))),"")</f>
        <v>12441000</v>
      </c>
      <c r="J4731" s="13">
        <f>IFERROR(IF($F4731="ALTA",$D4731*0.94,
IF($F4731="MEDIA",$D4731*0.9,
IF($F4731="BAJA",$D4731*0.85,
IF($F4731="LIQUIDAR",_xlfn.XLOOKUP(A4731,Rotación!$A:$A,Rotación!$O:$O,0,0,-1),"")))),"")</f>
        <v>12155000</v>
      </c>
      <c r="K4731">
        <v>13390000</v>
      </c>
    </row>
    <row r="4732" spans="1:11" x14ac:dyDescent="0.3">
      <c r="A4732" t="s">
        <v>5016</v>
      </c>
      <c r="B4732" t="s">
        <v>313</v>
      </c>
      <c r="C4732" t="s">
        <v>313</v>
      </c>
      <c r="D4732">
        <v>13900000</v>
      </c>
      <c r="E4732">
        <v>11500000</v>
      </c>
      <c r="F4732" t="s">
        <v>4033</v>
      </c>
      <c r="G4732" s="13">
        <f>IFERROR(IF($F4732="ALTA",$D4732*1.03,
IF($F4732="MEDIA",$D4732*1,
IF($F4732="BAJA",$D4732*0.92,
IF($F4732="LIQUIDAR",_xlfn.XLOOKUP(A4732,Rotación!$A:$A,Rotación!$O:$O,0,0,-1),"")))),"")</f>
        <v>13900000</v>
      </c>
      <c r="H4732" s="13">
        <f>IFERROR(IF($F4732="ALTA",$D4732*1,
IF($F4732="MEDIA",$D4732*0.97,
IF($F4732="BAJA",$D4732*0.9,
IF($F4732="LIQUIDAR",_xlfn.XLOOKUP(A4732,Rotación!$A:$A,Rotación!$O:$O,0,0,-1),"")))),"")</f>
        <v>13483000</v>
      </c>
      <c r="I4732" s="13">
        <f>IFERROR(IF($F4732="ALTA",$D4732*0.97,
IF($F4732="MEDIA",$D4732*0.94,
IF($F4732="BAJA",$D4732*0.87,
IF($F4732="LIQUIDAR",_xlfn.XLOOKUP(A4732,Rotación!$A:$A,Rotación!$O:$O,0,0,-1),"")))),"")</f>
        <v>13066000</v>
      </c>
      <c r="J4732" s="13">
        <f>IFERROR(IF($F4732="ALTA",$D4732*0.94,
IF($F4732="MEDIA",$D4732*0.9,
IF($F4732="BAJA",$D4732*0.85,
IF($F4732="LIQUIDAR",_xlfn.XLOOKUP(A4732,Rotación!$A:$A,Rotación!$O:$O,0,0,-1),"")))),"")</f>
        <v>12510000</v>
      </c>
      <c r="K4732">
        <v>13490000</v>
      </c>
    </row>
    <row r="4733" spans="1:11" x14ac:dyDescent="0.3">
      <c r="A4733" t="s">
        <v>5019</v>
      </c>
      <c r="B4733" t="s">
        <v>313</v>
      </c>
      <c r="C4733" t="s">
        <v>313</v>
      </c>
      <c r="D4733">
        <v>11990000</v>
      </c>
      <c r="E4733">
        <v>10000000</v>
      </c>
      <c r="F4733" t="s">
        <v>4033</v>
      </c>
      <c r="G4733" s="13">
        <f>IFERROR(IF($F4733="ALTA",$D4733*1.03,
IF($F4733="MEDIA",$D4733*1,
IF($F4733="BAJA",$D4733*0.92,
IF($F4733="LIQUIDAR",_xlfn.XLOOKUP(A4733,Rotación!$A:$A,Rotación!$O:$O,0,0,-1),"")))),"")</f>
        <v>11990000</v>
      </c>
      <c r="H4733" s="13">
        <f>IFERROR(IF($F4733="ALTA",$D4733*1,
IF($F4733="MEDIA",$D4733*0.97,
IF($F4733="BAJA",$D4733*0.9,
IF($F4733="LIQUIDAR",_xlfn.XLOOKUP(A4733,Rotación!$A:$A,Rotación!$O:$O,0,0,-1),"")))),"")</f>
        <v>11630300</v>
      </c>
      <c r="I4733" s="13">
        <f>IFERROR(IF($F4733="ALTA",$D4733*0.97,
IF($F4733="MEDIA",$D4733*0.94,
IF($F4733="BAJA",$D4733*0.87,
IF($F4733="LIQUIDAR",_xlfn.XLOOKUP(A4733,Rotación!$A:$A,Rotación!$O:$O,0,0,-1),"")))),"")</f>
        <v>11270600</v>
      </c>
      <c r="J4733" s="13">
        <f>IFERROR(IF($F4733="ALTA",$D4733*0.94,
IF($F4733="MEDIA",$D4733*0.9,
IF($F4733="BAJA",$D4733*0.85,
IF($F4733="LIQUIDAR",_xlfn.XLOOKUP(A4733,Rotación!$A:$A,Rotación!$O:$O,0,0,-1),"")))),"")</f>
        <v>10791000</v>
      </c>
      <c r="K4733">
        <v>11990000</v>
      </c>
    </row>
    <row r="4734" spans="1:11" x14ac:dyDescent="0.3">
      <c r="A4734" t="s">
        <v>5021</v>
      </c>
      <c r="B4734" t="s">
        <v>313</v>
      </c>
      <c r="C4734" t="s">
        <v>313</v>
      </c>
      <c r="D4734">
        <v>11880000</v>
      </c>
      <c r="E4734">
        <v>10000000</v>
      </c>
      <c r="F4734" t="s">
        <v>4033</v>
      </c>
      <c r="G4734" s="13">
        <f>IFERROR(IF($F4734="ALTA",$D4734*1.03,
IF($F4734="MEDIA",$D4734*1,
IF($F4734="BAJA",$D4734*0.92,
IF($F4734="LIQUIDAR",_xlfn.XLOOKUP(A4734,Rotación!$A:$A,Rotación!$O:$O,0,0,-1),"")))),"")</f>
        <v>11880000</v>
      </c>
      <c r="H4734" s="13">
        <f>IFERROR(IF($F4734="ALTA",$D4734*1,
IF($F4734="MEDIA",$D4734*0.97,
IF($F4734="BAJA",$D4734*0.9,
IF($F4734="LIQUIDAR",_xlfn.XLOOKUP(A4734,Rotación!$A:$A,Rotación!$O:$O,0,0,-1),"")))),"")</f>
        <v>11523600</v>
      </c>
      <c r="I4734" s="13">
        <f>IFERROR(IF($F4734="ALTA",$D4734*0.97,
IF($F4734="MEDIA",$D4734*0.94,
IF($F4734="BAJA",$D4734*0.87,
IF($F4734="LIQUIDAR",_xlfn.XLOOKUP(A4734,Rotación!$A:$A,Rotación!$O:$O,0,0,-1),"")))),"")</f>
        <v>11167200</v>
      </c>
      <c r="J4734" s="13">
        <f>IFERROR(IF($F4734="ALTA",$D4734*0.94,
IF($F4734="MEDIA",$D4734*0.9,
IF($F4734="BAJA",$D4734*0.85,
IF($F4734="LIQUIDAR",_xlfn.XLOOKUP(A4734,Rotación!$A:$A,Rotación!$O:$O,0,0,-1),"")))),"")</f>
        <v>10692000</v>
      </c>
      <c r="K4734">
        <v>11990000</v>
      </c>
    </row>
    <row r="4735" spans="1:11" x14ac:dyDescent="0.3">
      <c r="A4735" t="s">
        <v>5024</v>
      </c>
      <c r="B4735" t="s">
        <v>313</v>
      </c>
      <c r="C4735" t="s">
        <v>313</v>
      </c>
      <c r="D4735">
        <v>10100000</v>
      </c>
      <c r="E4735">
        <v>7500000</v>
      </c>
      <c r="F4735" t="s">
        <v>5391</v>
      </c>
      <c r="G4735" s="13">
        <f>IFERROR(IF($F4735="ALTA",$D4735*1.03,
IF($F4735="MEDIA",$D4735*1,
IF($F4735="BAJA",$D4735*0.92,
IF($F4735="LIQUIDAR",_xlfn.XLOOKUP(A4735,Rotación!$A:$A,Rotación!$O:$O,0,0,-1),"")))),"")</f>
        <v>9292000</v>
      </c>
      <c r="H4735" s="13">
        <f>IFERROR(IF($F4735="ALTA",$D4735*1,
IF($F4735="MEDIA",$D4735*0.97,
IF($F4735="BAJA",$D4735*0.9,
IF($F4735="LIQUIDAR",_xlfn.XLOOKUP(A4735,Rotación!$A:$A,Rotación!$O:$O,0,0,-1),"")))),"")</f>
        <v>9090000</v>
      </c>
      <c r="I4735" s="13">
        <f>IFERROR(IF($F4735="ALTA",$D4735*0.97,
IF($F4735="MEDIA",$D4735*0.94,
IF($F4735="BAJA",$D4735*0.87,
IF($F4735="LIQUIDAR",_xlfn.XLOOKUP(A4735,Rotación!$A:$A,Rotación!$O:$O,0,0,-1),"")))),"")</f>
        <v>8787000</v>
      </c>
      <c r="J4735" s="13">
        <f>IFERROR(IF($F4735="ALTA",$D4735*0.94,
IF($F4735="MEDIA",$D4735*0.9,
IF($F4735="BAJA",$D4735*0.85,
IF($F4735="LIQUIDAR",_xlfn.XLOOKUP(A4735,Rotación!$A:$A,Rotación!$O:$O,0,0,-1),"")))),"")</f>
        <v>8585000</v>
      </c>
      <c r="K4735">
        <v>9390000</v>
      </c>
    </row>
    <row r="4736" spans="1:11" x14ac:dyDescent="0.3">
      <c r="A4736" t="s">
        <v>318</v>
      </c>
      <c r="B4736" t="s">
        <v>24</v>
      </c>
      <c r="C4736" t="s">
        <v>4466</v>
      </c>
      <c r="D4736">
        <v>42400000</v>
      </c>
      <c r="E4736">
        <v>34200000</v>
      </c>
      <c r="F4736" t="s">
        <v>5391</v>
      </c>
      <c r="G4736" s="13">
        <f>IFERROR(IF($F4736="ALTA",$D4736*1.03,
IF($F4736="MEDIA",$D4736*1,
IF($F4736="BAJA",$D4736*0.92,
IF($F4736="LIQUIDAR",_xlfn.XLOOKUP(A4736,Rotación!$A:$A,Rotación!$O:$O,0,0,-1),"")))),"")</f>
        <v>39008000</v>
      </c>
      <c r="H4736" s="13">
        <f>IFERROR(IF($F4736="ALTA",$D4736*1,
IF($F4736="MEDIA",$D4736*0.97,
IF($F4736="BAJA",$D4736*0.9,
IF($F4736="LIQUIDAR",_xlfn.XLOOKUP(A4736,Rotación!$A:$A,Rotación!$O:$O,0,0,-1),"")))),"")</f>
        <v>38160000</v>
      </c>
      <c r="I4736" s="13">
        <f>IFERROR(IF($F4736="ALTA",$D4736*0.97,
IF($F4736="MEDIA",$D4736*0.94,
IF($F4736="BAJA",$D4736*0.87,
IF($F4736="LIQUIDAR",_xlfn.XLOOKUP(A4736,Rotación!$A:$A,Rotación!$O:$O,0,0,-1),"")))),"")</f>
        <v>36888000</v>
      </c>
      <c r="J4736" s="13">
        <f>IFERROR(IF($F4736="ALTA",$D4736*0.94,
IF($F4736="MEDIA",$D4736*0.9,
IF($F4736="BAJA",$D4736*0.85,
IF($F4736="LIQUIDAR",_xlfn.XLOOKUP(A4736,Rotación!$A:$A,Rotación!$O:$O,0,0,-1),"")))),"")</f>
        <v>36040000</v>
      </c>
      <c r="K4736">
        <v>42490000</v>
      </c>
    </row>
    <row r="4737" spans="1:11" x14ac:dyDescent="0.3">
      <c r="A4737" t="s">
        <v>5026</v>
      </c>
      <c r="B4737" t="s">
        <v>313</v>
      </c>
      <c r="C4737" t="s">
        <v>313</v>
      </c>
      <c r="D4737">
        <v>9970000</v>
      </c>
      <c r="E4737">
        <v>7700000</v>
      </c>
      <c r="F4737" t="s">
        <v>4033</v>
      </c>
      <c r="G4737" s="13">
        <f>IFERROR(IF($F4737="ALTA",$D4737*1.03,
IF($F4737="MEDIA",$D4737*1,
IF($F4737="BAJA",$D4737*0.92,
IF($F4737="LIQUIDAR",_xlfn.XLOOKUP(A4737,Rotación!$A:$A,Rotación!$O:$O,0,0,-1),"")))),"")</f>
        <v>9970000</v>
      </c>
      <c r="H4737" s="13">
        <f>IFERROR(IF($F4737="ALTA",$D4737*1,
IF($F4737="MEDIA",$D4737*0.97,
IF($F4737="BAJA",$D4737*0.9,
IF($F4737="LIQUIDAR",_xlfn.XLOOKUP(A4737,Rotación!$A:$A,Rotación!$O:$O,0,0,-1),"")))),"")</f>
        <v>9670900</v>
      </c>
      <c r="I4737" s="13">
        <f>IFERROR(IF($F4737="ALTA",$D4737*0.97,
IF($F4737="MEDIA",$D4737*0.94,
IF($F4737="BAJA",$D4737*0.87,
IF($F4737="LIQUIDAR",_xlfn.XLOOKUP(A4737,Rotación!$A:$A,Rotación!$O:$O,0,0,-1),"")))),"")</f>
        <v>9371800</v>
      </c>
      <c r="J4737" s="13">
        <f>IFERROR(IF($F4737="ALTA",$D4737*0.94,
IF($F4737="MEDIA",$D4737*0.9,
IF($F4737="BAJA",$D4737*0.85,
IF($F4737="LIQUIDAR",_xlfn.XLOOKUP(A4737,Rotación!$A:$A,Rotación!$O:$O,0,0,-1),"")))),"")</f>
        <v>8973000</v>
      </c>
      <c r="K4737">
        <v>9990000</v>
      </c>
    </row>
    <row r="4738" spans="1:11" x14ac:dyDescent="0.3">
      <c r="A4738" t="s">
        <v>5028</v>
      </c>
      <c r="B4738" t="s">
        <v>313</v>
      </c>
      <c r="C4738" t="s">
        <v>313</v>
      </c>
      <c r="D4738">
        <v>16180000</v>
      </c>
      <c r="E4738">
        <v>13500000</v>
      </c>
      <c r="F4738" t="s">
        <v>4033</v>
      </c>
      <c r="G4738" s="13">
        <f>IFERROR(IF($F4738="ALTA",$D4738*1.03,
IF($F4738="MEDIA",$D4738*1,
IF($F4738="BAJA",$D4738*0.92,
IF($F4738="LIQUIDAR",_xlfn.XLOOKUP(A4738,Rotación!$A:$A,Rotación!$O:$O,0,0,-1),"")))),"")</f>
        <v>16180000</v>
      </c>
      <c r="H4738" s="13">
        <f>IFERROR(IF($F4738="ALTA",$D4738*1,
IF($F4738="MEDIA",$D4738*0.97,
IF($F4738="BAJA",$D4738*0.9,
IF($F4738="LIQUIDAR",_xlfn.XLOOKUP(A4738,Rotación!$A:$A,Rotación!$O:$O,0,0,-1),"")))),"")</f>
        <v>15694600</v>
      </c>
      <c r="I4738" s="13">
        <f>IFERROR(IF($F4738="ALTA",$D4738*0.97,
IF($F4738="MEDIA",$D4738*0.94,
IF($F4738="BAJA",$D4738*0.87,
IF($F4738="LIQUIDAR",_xlfn.XLOOKUP(A4738,Rotación!$A:$A,Rotación!$O:$O,0,0,-1),"")))),"")</f>
        <v>15209200</v>
      </c>
      <c r="J4738" s="13">
        <f>IFERROR(IF($F4738="ALTA",$D4738*0.94,
IF($F4738="MEDIA",$D4738*0.9,
IF($F4738="BAJA",$D4738*0.85,
IF($F4738="LIQUIDAR",_xlfn.XLOOKUP(A4738,Rotación!$A:$A,Rotación!$O:$O,0,0,-1),"")))),"")</f>
        <v>14562000</v>
      </c>
      <c r="K4738">
        <v>16190000</v>
      </c>
    </row>
    <row r="4739" spans="1:11" x14ac:dyDescent="0.3">
      <c r="A4739" t="s">
        <v>5029</v>
      </c>
      <c r="B4739" t="s">
        <v>313</v>
      </c>
      <c r="C4739" t="s">
        <v>313</v>
      </c>
      <c r="D4739">
        <v>11700000</v>
      </c>
      <c r="E4739">
        <v>9500000</v>
      </c>
      <c r="F4739" t="s">
        <v>4033</v>
      </c>
      <c r="G4739" s="13">
        <f>IFERROR(IF($F4739="ALTA",$D4739*1.03,
IF($F4739="MEDIA",$D4739*1,
IF($F4739="BAJA",$D4739*0.92,
IF($F4739="LIQUIDAR",_xlfn.XLOOKUP(A4739,Rotación!$A:$A,Rotación!$O:$O,0,0,-1),"")))),"")</f>
        <v>11700000</v>
      </c>
      <c r="H4739" s="13">
        <f>IFERROR(IF($F4739="ALTA",$D4739*1,
IF($F4739="MEDIA",$D4739*0.97,
IF($F4739="BAJA",$D4739*0.9,
IF($F4739="LIQUIDAR",_xlfn.XLOOKUP(A4739,Rotación!$A:$A,Rotación!$O:$O,0,0,-1),"")))),"")</f>
        <v>11349000</v>
      </c>
      <c r="I4739" s="13">
        <f>IFERROR(IF($F4739="ALTA",$D4739*0.97,
IF($F4739="MEDIA",$D4739*0.94,
IF($F4739="BAJA",$D4739*0.87,
IF($F4739="LIQUIDAR",_xlfn.XLOOKUP(A4739,Rotación!$A:$A,Rotación!$O:$O,0,0,-1),"")))),"")</f>
        <v>10998000</v>
      </c>
      <c r="J4739" s="13">
        <f>IFERROR(IF($F4739="ALTA",$D4739*0.94,
IF($F4739="MEDIA",$D4739*0.9,
IF($F4739="BAJA",$D4739*0.85,
IF($F4739="LIQUIDAR",_xlfn.XLOOKUP(A4739,Rotación!$A:$A,Rotación!$O:$O,0,0,-1),"")))),"")</f>
        <v>10530000</v>
      </c>
      <c r="K4739">
        <v>11690000</v>
      </c>
    </row>
    <row r="4740" spans="1:11" x14ac:dyDescent="0.3">
      <c r="A4740" t="s">
        <v>5032</v>
      </c>
      <c r="B4740" t="s">
        <v>313</v>
      </c>
      <c r="C4740" t="s">
        <v>313</v>
      </c>
      <c r="D4740">
        <v>6810000</v>
      </c>
      <c r="E4740">
        <v>5200000</v>
      </c>
      <c r="F4740" t="s">
        <v>4033</v>
      </c>
      <c r="G4740" s="13">
        <f>IFERROR(IF($F4740="ALTA",$D4740*1.03,
IF($F4740="MEDIA",$D4740*1,
IF($F4740="BAJA",$D4740*0.92,
IF($F4740="LIQUIDAR",_xlfn.XLOOKUP(A4740,Rotación!$A:$A,Rotación!$O:$O,0,0,-1),"")))),"")</f>
        <v>6810000</v>
      </c>
      <c r="H4740" s="13">
        <f>IFERROR(IF($F4740="ALTA",$D4740*1,
IF($F4740="MEDIA",$D4740*0.97,
IF($F4740="BAJA",$D4740*0.9,
IF($F4740="LIQUIDAR",_xlfn.XLOOKUP(A4740,Rotación!$A:$A,Rotación!$O:$O,0,0,-1),"")))),"")</f>
        <v>6605700</v>
      </c>
      <c r="I4740" s="13">
        <f>IFERROR(IF($F4740="ALTA",$D4740*0.97,
IF($F4740="MEDIA",$D4740*0.94,
IF($F4740="BAJA",$D4740*0.87,
IF($F4740="LIQUIDAR",_xlfn.XLOOKUP(A4740,Rotación!$A:$A,Rotación!$O:$O,0,0,-1),"")))),"")</f>
        <v>6401400</v>
      </c>
      <c r="J4740" s="13">
        <f>IFERROR(IF($F4740="ALTA",$D4740*0.94,
IF($F4740="MEDIA",$D4740*0.9,
IF($F4740="BAJA",$D4740*0.85,
IF($F4740="LIQUIDAR",_xlfn.XLOOKUP(A4740,Rotación!$A:$A,Rotación!$O:$O,0,0,-1),"")))),"")</f>
        <v>6129000</v>
      </c>
      <c r="K4740">
        <v>6790000</v>
      </c>
    </row>
    <row r="4741" spans="1:11" x14ac:dyDescent="0.3">
      <c r="A4741" t="s">
        <v>5035</v>
      </c>
      <c r="B4741" t="s">
        <v>313</v>
      </c>
      <c r="C4741" t="s">
        <v>313</v>
      </c>
      <c r="D4741">
        <v>7730000</v>
      </c>
      <c r="E4741">
        <v>6200000</v>
      </c>
      <c r="F4741" t="s">
        <v>5390</v>
      </c>
      <c r="G4741" s="13">
        <f>IFERROR(IF($F4741="ALTA",$D4741*1.03,
IF($F4741="MEDIA",$D4741*1,
IF($F4741="BAJA",$D4741*0.92,
IF($F4741="LIQUIDAR",_xlfn.XLOOKUP(A4741,Rotación!$A:$A,Rotación!$O:$O,0,0,-1),"")))),"")</f>
        <v>7961900</v>
      </c>
      <c r="H4741" s="13">
        <f>IFERROR(IF($F4741="ALTA",$D4741*1,
IF($F4741="MEDIA",$D4741*0.97,
IF($F4741="BAJA",$D4741*0.9,
IF($F4741="LIQUIDAR",_xlfn.XLOOKUP(A4741,Rotación!$A:$A,Rotación!$O:$O,0,0,-1),"")))),"")</f>
        <v>7730000</v>
      </c>
      <c r="I4741" s="13">
        <f>IFERROR(IF($F4741="ALTA",$D4741*0.97,
IF($F4741="MEDIA",$D4741*0.94,
IF($F4741="BAJA",$D4741*0.87,
IF($F4741="LIQUIDAR",_xlfn.XLOOKUP(A4741,Rotación!$A:$A,Rotación!$O:$O,0,0,-1),"")))),"")</f>
        <v>7498100</v>
      </c>
      <c r="J4741" s="13">
        <f>IFERROR(IF($F4741="ALTA",$D4741*0.94,
IF($F4741="MEDIA",$D4741*0.9,
IF($F4741="BAJA",$D4741*0.85,
IF($F4741="LIQUIDAR",_xlfn.XLOOKUP(A4741,Rotación!$A:$A,Rotación!$O:$O,0,0,-1),"")))),"")</f>
        <v>7266200</v>
      </c>
      <c r="K4741">
        <v>7490000</v>
      </c>
    </row>
    <row r="4742" spans="1:11" x14ac:dyDescent="0.3">
      <c r="A4742" t="s">
        <v>5036</v>
      </c>
      <c r="B4742" t="s">
        <v>313</v>
      </c>
      <c r="C4742" t="s">
        <v>313</v>
      </c>
      <c r="D4742">
        <v>33170000</v>
      </c>
      <c r="E4742">
        <v>27000000</v>
      </c>
      <c r="F4742" t="s">
        <v>5391</v>
      </c>
      <c r="G4742" s="13">
        <f>IFERROR(IF($F4742="ALTA",$D4742*1.03,
IF($F4742="MEDIA",$D4742*1,
IF($F4742="BAJA",$D4742*0.92,
IF($F4742="LIQUIDAR",_xlfn.XLOOKUP(A4742,Rotación!$A:$A,Rotación!$O:$O,0,0,-1),"")))),"")</f>
        <v>30516400</v>
      </c>
      <c r="H4742" s="13">
        <f>IFERROR(IF($F4742="ALTA",$D4742*1,
IF($F4742="MEDIA",$D4742*0.97,
IF($F4742="BAJA",$D4742*0.9,
IF($F4742="LIQUIDAR",_xlfn.XLOOKUP(A4742,Rotación!$A:$A,Rotación!$O:$O,0,0,-1),"")))),"")</f>
        <v>29853000</v>
      </c>
      <c r="I4742" s="13">
        <f>IFERROR(IF($F4742="ALTA",$D4742*0.97,
IF($F4742="MEDIA",$D4742*0.94,
IF($F4742="BAJA",$D4742*0.87,
IF($F4742="LIQUIDAR",_xlfn.XLOOKUP(A4742,Rotación!$A:$A,Rotación!$O:$O,0,0,-1),"")))),"")</f>
        <v>28857900</v>
      </c>
      <c r="J4742" s="13">
        <f>IFERROR(IF($F4742="ALTA",$D4742*0.94,
IF($F4742="MEDIA",$D4742*0.9,
IF($F4742="BAJA",$D4742*0.85,
IF($F4742="LIQUIDAR",_xlfn.XLOOKUP(A4742,Rotación!$A:$A,Rotación!$O:$O,0,0,-1),"")))),"")</f>
        <v>28194500</v>
      </c>
      <c r="K4742">
        <v>30990000</v>
      </c>
    </row>
    <row r="4743" spans="1:11" x14ac:dyDescent="0.3">
      <c r="A4743" t="s">
        <v>5038</v>
      </c>
      <c r="B4743" t="s">
        <v>313</v>
      </c>
      <c r="C4743" t="s">
        <v>313</v>
      </c>
      <c r="D4743">
        <v>20540000</v>
      </c>
      <c r="E4743">
        <v>16000000</v>
      </c>
      <c r="F4743" t="s">
        <v>4033</v>
      </c>
      <c r="G4743" s="13">
        <f>IFERROR(IF($F4743="ALTA",$D4743*1.03,
IF($F4743="MEDIA",$D4743*1,
IF($F4743="BAJA",$D4743*0.92,
IF($F4743="LIQUIDAR",_xlfn.XLOOKUP(A4743,Rotación!$A:$A,Rotación!$O:$O,0,0,-1),"")))),"")</f>
        <v>20540000</v>
      </c>
      <c r="H4743" s="13">
        <f>IFERROR(IF($F4743="ALTA",$D4743*1,
IF($F4743="MEDIA",$D4743*0.97,
IF($F4743="BAJA",$D4743*0.9,
IF($F4743="LIQUIDAR",_xlfn.XLOOKUP(A4743,Rotación!$A:$A,Rotación!$O:$O,0,0,-1),"")))),"")</f>
        <v>19923800</v>
      </c>
      <c r="I4743" s="13">
        <f>IFERROR(IF($F4743="ALTA",$D4743*0.97,
IF($F4743="MEDIA",$D4743*0.94,
IF($F4743="BAJA",$D4743*0.87,
IF($F4743="LIQUIDAR",_xlfn.XLOOKUP(A4743,Rotación!$A:$A,Rotación!$O:$O,0,0,-1),"")))),"")</f>
        <v>19307600</v>
      </c>
      <c r="J4743" s="13">
        <f>IFERROR(IF($F4743="ALTA",$D4743*0.94,
IF($F4743="MEDIA",$D4743*0.9,
IF($F4743="BAJA",$D4743*0.85,
IF($F4743="LIQUIDAR",_xlfn.XLOOKUP(A4743,Rotación!$A:$A,Rotación!$O:$O,0,0,-1),"")))),"")</f>
        <v>18486000</v>
      </c>
      <c r="K4743">
        <v>19990000</v>
      </c>
    </row>
    <row r="4744" spans="1:11" x14ac:dyDescent="0.3">
      <c r="A4744" t="s">
        <v>5041</v>
      </c>
      <c r="B4744" t="s">
        <v>313</v>
      </c>
      <c r="C4744" t="s">
        <v>313</v>
      </c>
      <c r="D4744">
        <v>10540000</v>
      </c>
      <c r="E4744">
        <v>8200000</v>
      </c>
      <c r="F4744" t="s">
        <v>4033</v>
      </c>
      <c r="G4744" s="13">
        <f>IFERROR(IF($F4744="ALTA",$D4744*1.03,
IF($F4744="MEDIA",$D4744*1,
IF($F4744="BAJA",$D4744*0.92,
IF($F4744="LIQUIDAR",_xlfn.XLOOKUP(A4744,Rotación!$A:$A,Rotación!$O:$O,0,0,-1),"")))),"")</f>
        <v>10540000</v>
      </c>
      <c r="H4744" s="13">
        <f>IFERROR(IF($F4744="ALTA",$D4744*1,
IF($F4744="MEDIA",$D4744*0.97,
IF($F4744="BAJA",$D4744*0.9,
IF($F4744="LIQUIDAR",_xlfn.XLOOKUP(A4744,Rotación!$A:$A,Rotación!$O:$O,0,0,-1),"")))),"")</f>
        <v>10223800</v>
      </c>
      <c r="I4744" s="13">
        <f>IFERROR(IF($F4744="ALTA",$D4744*0.97,
IF($F4744="MEDIA",$D4744*0.94,
IF($F4744="BAJA",$D4744*0.87,
IF($F4744="LIQUIDAR",_xlfn.XLOOKUP(A4744,Rotación!$A:$A,Rotación!$O:$O,0,0,-1),"")))),"")</f>
        <v>9907600</v>
      </c>
      <c r="J4744" s="13">
        <f>IFERROR(IF($F4744="ALTA",$D4744*0.94,
IF($F4744="MEDIA",$D4744*0.9,
IF($F4744="BAJA",$D4744*0.85,
IF($F4744="LIQUIDAR",_xlfn.XLOOKUP(A4744,Rotación!$A:$A,Rotación!$O:$O,0,0,-1),"")))),"")</f>
        <v>9486000</v>
      </c>
      <c r="K4744">
        <v>10490000</v>
      </c>
    </row>
    <row r="4745" spans="1:11" x14ac:dyDescent="0.3">
      <c r="A4745" t="s">
        <v>5043</v>
      </c>
      <c r="B4745" t="s">
        <v>313</v>
      </c>
      <c r="C4745" t="s">
        <v>313</v>
      </c>
      <c r="D4745">
        <v>18900000</v>
      </c>
      <c r="E4745">
        <v>15100000</v>
      </c>
      <c r="F4745" t="s">
        <v>4033</v>
      </c>
      <c r="G4745" s="13">
        <f>IFERROR(IF($F4745="ALTA",$D4745*1.03,
IF($F4745="MEDIA",$D4745*1,
IF($F4745="BAJA",$D4745*0.92,
IF($F4745="LIQUIDAR",_xlfn.XLOOKUP(A4745,Rotación!$A:$A,Rotación!$O:$O,0,0,-1),"")))),"")</f>
        <v>18900000</v>
      </c>
      <c r="H4745" s="13">
        <f>IFERROR(IF($F4745="ALTA",$D4745*1,
IF($F4745="MEDIA",$D4745*0.97,
IF($F4745="BAJA",$D4745*0.9,
IF($F4745="LIQUIDAR",_xlfn.XLOOKUP(A4745,Rotación!$A:$A,Rotación!$O:$O,0,0,-1),"")))),"")</f>
        <v>18333000</v>
      </c>
      <c r="I4745" s="13">
        <f>IFERROR(IF($F4745="ALTA",$D4745*0.97,
IF($F4745="MEDIA",$D4745*0.94,
IF($F4745="BAJA",$D4745*0.87,
IF($F4745="LIQUIDAR",_xlfn.XLOOKUP(A4745,Rotación!$A:$A,Rotación!$O:$O,0,0,-1),"")))),"")</f>
        <v>17766000</v>
      </c>
      <c r="J4745" s="13">
        <f>IFERROR(IF($F4745="ALTA",$D4745*0.94,
IF($F4745="MEDIA",$D4745*0.9,
IF($F4745="BAJA",$D4745*0.85,
IF($F4745="LIQUIDAR",_xlfn.XLOOKUP(A4745,Rotación!$A:$A,Rotación!$O:$O,0,0,-1),"")))),"")</f>
        <v>17010000</v>
      </c>
      <c r="K4745">
        <v>18890000</v>
      </c>
    </row>
    <row r="4746" spans="1:11" x14ac:dyDescent="0.3">
      <c r="A4746" t="s">
        <v>5045</v>
      </c>
      <c r="B4746" t="s">
        <v>313</v>
      </c>
      <c r="C4746" t="s">
        <v>313</v>
      </c>
      <c r="D4746">
        <v>14800000</v>
      </c>
      <c r="E4746">
        <v>11200000</v>
      </c>
      <c r="F4746" t="s">
        <v>5391</v>
      </c>
      <c r="G4746" s="13">
        <f>IFERROR(IF($F4746="ALTA",$D4746*1.03,
IF($F4746="MEDIA",$D4746*1,
IF($F4746="BAJA",$D4746*0.92,
IF($F4746="LIQUIDAR",_xlfn.XLOOKUP(A4746,Rotación!$A:$A,Rotación!$O:$O,0,0,-1),"")))),"")</f>
        <v>13616000</v>
      </c>
      <c r="H4746" s="13">
        <f>IFERROR(IF($F4746="ALTA",$D4746*1,
IF($F4746="MEDIA",$D4746*0.97,
IF($F4746="BAJA",$D4746*0.9,
IF($F4746="LIQUIDAR",_xlfn.XLOOKUP(A4746,Rotación!$A:$A,Rotación!$O:$O,0,0,-1),"")))),"")</f>
        <v>13320000</v>
      </c>
      <c r="I4746" s="13">
        <f>IFERROR(IF($F4746="ALTA",$D4746*0.97,
IF($F4746="MEDIA",$D4746*0.94,
IF($F4746="BAJA",$D4746*0.87,
IF($F4746="LIQUIDAR",_xlfn.XLOOKUP(A4746,Rotación!$A:$A,Rotación!$O:$O,0,0,-1),"")))),"")</f>
        <v>12876000</v>
      </c>
      <c r="J4746" s="13">
        <f>IFERROR(IF($F4746="ALTA",$D4746*0.94,
IF($F4746="MEDIA",$D4746*0.9,
IF($F4746="BAJA",$D4746*0.85,
IF($F4746="LIQUIDAR",_xlfn.XLOOKUP(A4746,Rotación!$A:$A,Rotación!$O:$O,0,0,-1),"")))),"")</f>
        <v>12580000</v>
      </c>
      <c r="K4746">
        <v>13690000</v>
      </c>
    </row>
    <row r="4747" spans="1:11" x14ac:dyDescent="0.3">
      <c r="A4747" t="s">
        <v>4069</v>
      </c>
      <c r="B4747" t="s">
        <v>313</v>
      </c>
      <c r="C4747" t="s">
        <v>313</v>
      </c>
      <c r="D4747">
        <v>14300000</v>
      </c>
      <c r="E4747">
        <v>11300000</v>
      </c>
      <c r="F4747" t="s">
        <v>4033</v>
      </c>
      <c r="G4747" s="13">
        <f>IFERROR(IF($F4747="ALTA",$D4747*1.03,
IF($F4747="MEDIA",$D4747*1,
IF($F4747="BAJA",$D4747*0.92,
IF($F4747="LIQUIDAR",_xlfn.XLOOKUP(A4747,Rotación!$A:$A,Rotación!$O:$O,0,0,-1),"")))),"")</f>
        <v>14300000</v>
      </c>
      <c r="H4747" s="13">
        <f>IFERROR(IF($F4747="ALTA",$D4747*1,
IF($F4747="MEDIA",$D4747*0.97,
IF($F4747="BAJA",$D4747*0.9,
IF($F4747="LIQUIDAR",_xlfn.XLOOKUP(A4747,Rotación!$A:$A,Rotación!$O:$O,0,0,-1),"")))),"")</f>
        <v>13871000</v>
      </c>
      <c r="I4747" s="13">
        <f>IFERROR(IF($F4747="ALTA",$D4747*0.97,
IF($F4747="MEDIA",$D4747*0.94,
IF($F4747="BAJA",$D4747*0.87,
IF($F4747="LIQUIDAR",_xlfn.XLOOKUP(A4747,Rotación!$A:$A,Rotación!$O:$O,0,0,-1),"")))),"")</f>
        <v>13442000</v>
      </c>
      <c r="J4747" s="13">
        <f>IFERROR(IF($F4747="ALTA",$D4747*0.94,
IF($F4747="MEDIA",$D4747*0.9,
IF($F4747="BAJA",$D4747*0.85,
IF($F4747="LIQUIDAR",_xlfn.XLOOKUP(A4747,Rotación!$A:$A,Rotación!$O:$O,0,0,-1),"")))),"")</f>
        <v>12870000</v>
      </c>
      <c r="K4747">
        <v>13990000</v>
      </c>
    </row>
    <row r="4748" spans="1:11" x14ac:dyDescent="0.3">
      <c r="A4748" t="s">
        <v>1519</v>
      </c>
      <c r="B4748" t="s">
        <v>313</v>
      </c>
      <c r="C4748" t="s">
        <v>313</v>
      </c>
      <c r="D4748">
        <v>12400000</v>
      </c>
      <c r="E4748">
        <v>10200000</v>
      </c>
      <c r="F4748" t="s">
        <v>4033</v>
      </c>
      <c r="G4748" s="13">
        <f>IFERROR(IF($F4748="ALTA",$D4748*1.03,
IF($F4748="MEDIA",$D4748*1,
IF($F4748="BAJA",$D4748*0.92,
IF($F4748="LIQUIDAR",_xlfn.XLOOKUP(A4748,Rotación!$A:$A,Rotación!$O:$O,0,0,-1),"")))),"")</f>
        <v>12400000</v>
      </c>
      <c r="H4748" s="13">
        <f>IFERROR(IF($F4748="ALTA",$D4748*1,
IF($F4748="MEDIA",$D4748*0.97,
IF($F4748="BAJA",$D4748*0.9,
IF($F4748="LIQUIDAR",_xlfn.XLOOKUP(A4748,Rotación!$A:$A,Rotación!$O:$O,0,0,-1),"")))),"")</f>
        <v>12028000</v>
      </c>
      <c r="I4748" s="13">
        <f>IFERROR(IF($F4748="ALTA",$D4748*0.97,
IF($F4748="MEDIA",$D4748*0.94,
IF($F4748="BAJA",$D4748*0.87,
IF($F4748="LIQUIDAR",_xlfn.XLOOKUP(A4748,Rotación!$A:$A,Rotación!$O:$O,0,0,-1),"")))),"")</f>
        <v>11656000</v>
      </c>
      <c r="J4748" s="13">
        <f>IFERROR(IF($F4748="ALTA",$D4748*0.94,
IF($F4748="MEDIA",$D4748*0.9,
IF($F4748="BAJA",$D4748*0.85,
IF($F4748="LIQUIDAR",_xlfn.XLOOKUP(A4748,Rotación!$A:$A,Rotación!$O:$O,0,0,-1),"")))),"")</f>
        <v>11160000</v>
      </c>
      <c r="K4748">
        <v>12390000</v>
      </c>
    </row>
    <row r="4749" spans="1:11" x14ac:dyDescent="0.3">
      <c r="A4749" t="s">
        <v>4072</v>
      </c>
      <c r="B4749" t="s">
        <v>313</v>
      </c>
      <c r="C4749" t="s">
        <v>313</v>
      </c>
      <c r="D4749">
        <v>5490000</v>
      </c>
      <c r="E4749">
        <v>4450000</v>
      </c>
      <c r="F4749" t="s">
        <v>4033</v>
      </c>
      <c r="G4749" s="13">
        <f>IFERROR(IF($F4749="ALTA",$D4749*1.03,
IF($F4749="MEDIA",$D4749*1,
IF($F4749="BAJA",$D4749*0.92,
IF($F4749="LIQUIDAR",_xlfn.XLOOKUP(A4749,Rotación!$A:$A,Rotación!$O:$O,0,0,-1),"")))),"")</f>
        <v>5490000</v>
      </c>
      <c r="H4749" s="13">
        <f>IFERROR(IF($F4749="ALTA",$D4749*1,
IF($F4749="MEDIA",$D4749*0.97,
IF($F4749="BAJA",$D4749*0.9,
IF($F4749="LIQUIDAR",_xlfn.XLOOKUP(A4749,Rotación!$A:$A,Rotación!$O:$O,0,0,-1),"")))),"")</f>
        <v>5325300</v>
      </c>
      <c r="I4749" s="13">
        <f>IFERROR(IF($F4749="ALTA",$D4749*0.97,
IF($F4749="MEDIA",$D4749*0.94,
IF($F4749="BAJA",$D4749*0.87,
IF($F4749="LIQUIDAR",_xlfn.XLOOKUP(A4749,Rotación!$A:$A,Rotación!$O:$O,0,0,-1),"")))),"")</f>
        <v>5160600</v>
      </c>
      <c r="J4749" s="13">
        <f>IFERROR(IF($F4749="ALTA",$D4749*0.94,
IF($F4749="MEDIA",$D4749*0.9,
IF($F4749="BAJA",$D4749*0.85,
IF($F4749="LIQUIDAR",_xlfn.XLOOKUP(A4749,Rotación!$A:$A,Rotación!$O:$O,0,0,-1),"")))),"")</f>
        <v>4941000</v>
      </c>
      <c r="K4749">
        <v>5490000</v>
      </c>
    </row>
    <row r="4750" spans="1:11" x14ac:dyDescent="0.3">
      <c r="A4750" t="s">
        <v>4074</v>
      </c>
      <c r="B4750" t="s">
        <v>4091</v>
      </c>
      <c r="C4750" t="s">
        <v>4764</v>
      </c>
      <c r="D4750">
        <v>12800000</v>
      </c>
      <c r="E4750">
        <v>9000000</v>
      </c>
      <c r="F4750" t="s">
        <v>5391</v>
      </c>
      <c r="G4750" s="13">
        <f>IFERROR(IF($F4750="ALTA",$D4750*1.03,
IF($F4750="MEDIA",$D4750*1,
IF($F4750="BAJA",$D4750*0.92,
IF($F4750="LIQUIDAR",_xlfn.XLOOKUP(A4750,Rotación!$A:$A,Rotación!$O:$O,0,0,-1),"")))),"")</f>
        <v>11776000</v>
      </c>
      <c r="H4750" s="13">
        <f>IFERROR(IF($F4750="ALTA",$D4750*1,
IF($F4750="MEDIA",$D4750*0.97,
IF($F4750="BAJA",$D4750*0.9,
IF($F4750="LIQUIDAR",_xlfn.XLOOKUP(A4750,Rotación!$A:$A,Rotación!$O:$O,0,0,-1),"")))),"")</f>
        <v>11520000</v>
      </c>
      <c r="I4750" s="13">
        <f>IFERROR(IF($F4750="ALTA",$D4750*0.97,
IF($F4750="MEDIA",$D4750*0.94,
IF($F4750="BAJA",$D4750*0.87,
IF($F4750="LIQUIDAR",_xlfn.XLOOKUP(A4750,Rotación!$A:$A,Rotación!$O:$O,0,0,-1),"")))),"")</f>
        <v>11136000</v>
      </c>
      <c r="J4750" s="13">
        <f>IFERROR(IF($F4750="ALTA",$D4750*0.94,
IF($F4750="MEDIA",$D4750*0.9,
IF($F4750="BAJA",$D4750*0.85,
IF($F4750="LIQUIDAR",_xlfn.XLOOKUP(A4750,Rotación!$A:$A,Rotación!$O:$O,0,0,-1),"")))),"")</f>
        <v>10880000</v>
      </c>
      <c r="K4750">
        <v>10590000</v>
      </c>
    </row>
    <row r="4751" spans="1:11" x14ac:dyDescent="0.3">
      <c r="A4751" t="s">
        <v>4075</v>
      </c>
      <c r="B4751" t="s">
        <v>313</v>
      </c>
      <c r="C4751" t="s">
        <v>313</v>
      </c>
      <c r="D4751">
        <v>34600000</v>
      </c>
      <c r="E4751">
        <v>28000000</v>
      </c>
      <c r="F4751" t="s">
        <v>4033</v>
      </c>
      <c r="G4751" s="13">
        <f>IFERROR(IF($F4751="ALTA",$D4751*1.03,
IF($F4751="MEDIA",$D4751*1,
IF($F4751="BAJA",$D4751*0.92,
IF($F4751="LIQUIDAR",_xlfn.XLOOKUP(A4751,Rotación!$A:$A,Rotación!$O:$O,0,0,-1),"")))),"")</f>
        <v>34600000</v>
      </c>
      <c r="H4751" s="13">
        <f>IFERROR(IF($F4751="ALTA",$D4751*1,
IF($F4751="MEDIA",$D4751*0.97,
IF($F4751="BAJA",$D4751*0.9,
IF($F4751="LIQUIDAR",_xlfn.XLOOKUP(A4751,Rotación!$A:$A,Rotación!$O:$O,0,0,-1),"")))),"")</f>
        <v>33562000</v>
      </c>
      <c r="I4751" s="13">
        <f>IFERROR(IF($F4751="ALTA",$D4751*0.97,
IF($F4751="MEDIA",$D4751*0.94,
IF($F4751="BAJA",$D4751*0.87,
IF($F4751="LIQUIDAR",_xlfn.XLOOKUP(A4751,Rotación!$A:$A,Rotación!$O:$O,0,0,-1),"")))),"")</f>
        <v>32524000</v>
      </c>
      <c r="J4751" s="13">
        <f>IFERROR(IF($F4751="ALTA",$D4751*0.94,
IF($F4751="MEDIA",$D4751*0.9,
IF($F4751="BAJA",$D4751*0.85,
IF($F4751="LIQUIDAR",_xlfn.XLOOKUP(A4751,Rotación!$A:$A,Rotación!$O:$O,0,0,-1),"")))),"")</f>
        <v>31140000</v>
      </c>
      <c r="K4751">
        <v>33990000</v>
      </c>
    </row>
    <row r="4752" spans="1:11" x14ac:dyDescent="0.3">
      <c r="A4752" t="s">
        <v>4079</v>
      </c>
      <c r="B4752" t="s">
        <v>313</v>
      </c>
      <c r="C4752" t="s">
        <v>313</v>
      </c>
      <c r="D4752">
        <v>21000000</v>
      </c>
      <c r="E4752">
        <v>18000000</v>
      </c>
      <c r="F4752" t="s">
        <v>4033</v>
      </c>
      <c r="G4752" s="13">
        <f>IFERROR(IF($F4752="ALTA",$D4752*1.03,
IF($F4752="MEDIA",$D4752*1,
IF($F4752="BAJA",$D4752*0.92,
IF($F4752="LIQUIDAR",_xlfn.XLOOKUP(A4752,Rotación!$A:$A,Rotación!$O:$O,0,0,-1),"")))),"")</f>
        <v>21000000</v>
      </c>
      <c r="H4752" s="13">
        <f>IFERROR(IF($F4752="ALTA",$D4752*1,
IF($F4752="MEDIA",$D4752*0.97,
IF($F4752="BAJA",$D4752*0.9,
IF($F4752="LIQUIDAR",_xlfn.XLOOKUP(A4752,Rotación!$A:$A,Rotación!$O:$O,0,0,-1),"")))),"")</f>
        <v>20370000</v>
      </c>
      <c r="I4752" s="13">
        <f>IFERROR(IF($F4752="ALTA",$D4752*0.97,
IF($F4752="MEDIA",$D4752*0.94,
IF($F4752="BAJA",$D4752*0.87,
IF($F4752="LIQUIDAR",_xlfn.XLOOKUP(A4752,Rotación!$A:$A,Rotación!$O:$O,0,0,-1),"")))),"")</f>
        <v>19740000</v>
      </c>
      <c r="J4752" s="13">
        <f>IFERROR(IF($F4752="ALTA",$D4752*0.94,
IF($F4752="MEDIA",$D4752*0.9,
IF($F4752="BAJA",$D4752*0.85,
IF($F4752="LIQUIDAR",_xlfn.XLOOKUP(A4752,Rotación!$A:$A,Rotación!$O:$O,0,0,-1),"")))),"")</f>
        <v>18900000</v>
      </c>
      <c r="K4752">
        <v>20990000</v>
      </c>
    </row>
    <row r="4753" spans="1:11" x14ac:dyDescent="0.3">
      <c r="A4753" t="s">
        <v>4081</v>
      </c>
      <c r="B4753" t="s">
        <v>313</v>
      </c>
      <c r="C4753" t="s">
        <v>313</v>
      </c>
      <c r="D4753">
        <v>13180000</v>
      </c>
      <c r="E4753">
        <v>10000000</v>
      </c>
      <c r="F4753" t="s">
        <v>4033</v>
      </c>
      <c r="G4753" s="13">
        <f>IFERROR(IF($F4753="ALTA",$D4753*1.03,
IF($F4753="MEDIA",$D4753*1,
IF($F4753="BAJA",$D4753*0.92,
IF($F4753="LIQUIDAR",_xlfn.XLOOKUP(A4753,Rotación!$A:$A,Rotación!$O:$O,0,0,-1),"")))),"")</f>
        <v>13180000</v>
      </c>
      <c r="H4753" s="13">
        <f>IFERROR(IF($F4753="ALTA",$D4753*1,
IF($F4753="MEDIA",$D4753*0.97,
IF($F4753="BAJA",$D4753*0.9,
IF($F4753="LIQUIDAR",_xlfn.XLOOKUP(A4753,Rotación!$A:$A,Rotación!$O:$O,0,0,-1),"")))),"")</f>
        <v>12784600</v>
      </c>
      <c r="I4753" s="13">
        <f>IFERROR(IF($F4753="ALTA",$D4753*0.97,
IF($F4753="MEDIA",$D4753*0.94,
IF($F4753="BAJA",$D4753*0.87,
IF($F4753="LIQUIDAR",_xlfn.XLOOKUP(A4753,Rotación!$A:$A,Rotación!$O:$O,0,0,-1),"")))),"")</f>
        <v>12389200</v>
      </c>
      <c r="J4753" s="13">
        <f>IFERROR(IF($F4753="ALTA",$D4753*0.94,
IF($F4753="MEDIA",$D4753*0.9,
IF($F4753="BAJA",$D4753*0.85,
IF($F4753="LIQUIDAR",_xlfn.XLOOKUP(A4753,Rotación!$A:$A,Rotación!$O:$O,0,0,-1),"")))),"")</f>
        <v>11862000</v>
      </c>
      <c r="K4753">
        <v>12990000</v>
      </c>
    </row>
    <row r="4754" spans="1:11" x14ac:dyDescent="0.3">
      <c r="A4754" t="s">
        <v>5050</v>
      </c>
      <c r="B4754" t="s">
        <v>313</v>
      </c>
      <c r="C4754" t="s">
        <v>313</v>
      </c>
      <c r="D4754">
        <v>33300000</v>
      </c>
      <c r="E4754">
        <v>25000000</v>
      </c>
      <c r="F4754" t="s">
        <v>5391</v>
      </c>
      <c r="G4754" s="13">
        <f>IFERROR(IF($F4754="ALTA",$D4754*1.03,
IF($F4754="MEDIA",$D4754*1,
IF($F4754="BAJA",$D4754*0.92,
IF($F4754="LIQUIDAR",_xlfn.XLOOKUP(A4754,Rotación!$A:$A,Rotación!$O:$O,0,0,-1),"")))),"")</f>
        <v>30636000</v>
      </c>
      <c r="H4754" s="13">
        <f>IFERROR(IF($F4754="ALTA",$D4754*1,
IF($F4754="MEDIA",$D4754*0.97,
IF($F4754="BAJA",$D4754*0.9,
IF($F4754="LIQUIDAR",_xlfn.XLOOKUP(A4754,Rotación!$A:$A,Rotación!$O:$O,0,0,-1),"")))),"")</f>
        <v>29970000</v>
      </c>
      <c r="I4754" s="13">
        <f>IFERROR(IF($F4754="ALTA",$D4754*0.97,
IF($F4754="MEDIA",$D4754*0.94,
IF($F4754="BAJA",$D4754*0.87,
IF($F4754="LIQUIDAR",_xlfn.XLOOKUP(A4754,Rotación!$A:$A,Rotación!$O:$O,0,0,-1),"")))),"")</f>
        <v>28971000</v>
      </c>
      <c r="J4754" s="13">
        <f>IFERROR(IF($F4754="ALTA",$D4754*0.94,
IF($F4754="MEDIA",$D4754*0.9,
IF($F4754="BAJA",$D4754*0.85,
IF($F4754="LIQUIDAR",_xlfn.XLOOKUP(A4754,Rotación!$A:$A,Rotación!$O:$O,0,0,-1),"")))),"")</f>
        <v>28305000</v>
      </c>
      <c r="K4754">
        <v>32990000</v>
      </c>
    </row>
    <row r="4755" spans="1:11" x14ac:dyDescent="0.3">
      <c r="A4755" t="s">
        <v>5053</v>
      </c>
      <c r="B4755" t="s">
        <v>313</v>
      </c>
      <c r="C4755" t="s">
        <v>313</v>
      </c>
      <c r="D4755">
        <v>9800000</v>
      </c>
      <c r="E4755">
        <v>7500000</v>
      </c>
      <c r="F4755" t="s">
        <v>5391</v>
      </c>
      <c r="G4755" s="13">
        <f>IFERROR(IF($F4755="ALTA",$D4755*1.03,
IF($F4755="MEDIA",$D4755*1,
IF($F4755="BAJA",$D4755*0.92,
IF($F4755="LIQUIDAR",_xlfn.XLOOKUP(A4755,Rotación!$A:$A,Rotación!$O:$O,0,0,-1),"")))),"")</f>
        <v>9016000</v>
      </c>
      <c r="H4755" s="13">
        <f>IFERROR(IF($F4755="ALTA",$D4755*1,
IF($F4755="MEDIA",$D4755*0.97,
IF($F4755="BAJA",$D4755*0.9,
IF($F4755="LIQUIDAR",_xlfn.XLOOKUP(A4755,Rotación!$A:$A,Rotación!$O:$O,0,0,-1),"")))),"")</f>
        <v>8820000</v>
      </c>
      <c r="I4755" s="13">
        <f>IFERROR(IF($F4755="ALTA",$D4755*0.97,
IF($F4755="MEDIA",$D4755*0.94,
IF($F4755="BAJA",$D4755*0.87,
IF($F4755="LIQUIDAR",_xlfn.XLOOKUP(A4755,Rotación!$A:$A,Rotación!$O:$O,0,0,-1),"")))),"")</f>
        <v>8526000</v>
      </c>
      <c r="J4755" s="13">
        <f>IFERROR(IF($F4755="ALTA",$D4755*0.94,
IF($F4755="MEDIA",$D4755*0.9,
IF($F4755="BAJA",$D4755*0.85,
IF($F4755="LIQUIDAR",_xlfn.XLOOKUP(A4755,Rotación!$A:$A,Rotación!$O:$O,0,0,-1),"")))),"")</f>
        <v>8330000</v>
      </c>
      <c r="K4755">
        <v>8990000</v>
      </c>
    </row>
    <row r="4756" spans="1:11" x14ac:dyDescent="0.3">
      <c r="A4756" t="s">
        <v>5056</v>
      </c>
      <c r="B4756" t="s">
        <v>313</v>
      </c>
      <c r="C4756" t="s">
        <v>313</v>
      </c>
      <c r="D4756">
        <v>29200000</v>
      </c>
      <c r="E4756">
        <v>23800000</v>
      </c>
      <c r="F4756" t="s">
        <v>4033</v>
      </c>
      <c r="G4756" s="13">
        <f>IFERROR(IF($F4756="ALTA",$D4756*1.03,
IF($F4756="MEDIA",$D4756*1,
IF($F4756="BAJA",$D4756*0.92,
IF($F4756="LIQUIDAR",_xlfn.XLOOKUP(A4756,Rotación!$A:$A,Rotación!$O:$O,0,0,-1),"")))),"")</f>
        <v>29200000</v>
      </c>
      <c r="H4756" s="13">
        <f>IFERROR(IF($F4756="ALTA",$D4756*1,
IF($F4756="MEDIA",$D4756*0.97,
IF($F4756="BAJA",$D4756*0.9,
IF($F4756="LIQUIDAR",_xlfn.XLOOKUP(A4756,Rotación!$A:$A,Rotación!$O:$O,0,0,-1),"")))),"")</f>
        <v>28324000</v>
      </c>
      <c r="I4756" s="13">
        <f>IFERROR(IF($F4756="ALTA",$D4756*0.97,
IF($F4756="MEDIA",$D4756*0.94,
IF($F4756="BAJA",$D4756*0.87,
IF($F4756="LIQUIDAR",_xlfn.XLOOKUP(A4756,Rotación!$A:$A,Rotación!$O:$O,0,0,-1),"")))),"")</f>
        <v>27448000</v>
      </c>
      <c r="J4756" s="13">
        <f>IFERROR(IF($F4756="ALTA",$D4756*0.94,
IF($F4756="MEDIA",$D4756*0.9,
IF($F4756="BAJA",$D4756*0.85,
IF($F4756="LIQUIDAR",_xlfn.XLOOKUP(A4756,Rotación!$A:$A,Rotación!$O:$O,0,0,-1),"")))),"")</f>
        <v>26280000</v>
      </c>
      <c r="K4756">
        <v>28990000</v>
      </c>
    </row>
    <row r="4757" spans="1:11" x14ac:dyDescent="0.3">
      <c r="A4757" t="s">
        <v>5057</v>
      </c>
      <c r="B4757" t="s">
        <v>313</v>
      </c>
      <c r="C4757" t="s">
        <v>313</v>
      </c>
      <c r="D4757">
        <v>28000000</v>
      </c>
      <c r="E4757">
        <v>23000000</v>
      </c>
      <c r="F4757" t="s">
        <v>4033</v>
      </c>
      <c r="G4757" s="13">
        <f>IFERROR(IF($F4757="ALTA",$D4757*1.03,
IF($F4757="MEDIA",$D4757*1,
IF($F4757="BAJA",$D4757*0.92,
IF($F4757="LIQUIDAR",_xlfn.XLOOKUP(A4757,Rotación!$A:$A,Rotación!$O:$O,0,0,-1),"")))),"")</f>
        <v>28000000</v>
      </c>
      <c r="H4757" s="13">
        <f>IFERROR(IF($F4757="ALTA",$D4757*1,
IF($F4757="MEDIA",$D4757*0.97,
IF($F4757="BAJA",$D4757*0.9,
IF($F4757="LIQUIDAR",_xlfn.XLOOKUP(A4757,Rotación!$A:$A,Rotación!$O:$O,0,0,-1),"")))),"")</f>
        <v>27160000</v>
      </c>
      <c r="I4757" s="13">
        <f>IFERROR(IF($F4757="ALTA",$D4757*0.97,
IF($F4757="MEDIA",$D4757*0.94,
IF($F4757="BAJA",$D4757*0.87,
IF($F4757="LIQUIDAR",_xlfn.XLOOKUP(A4757,Rotación!$A:$A,Rotación!$O:$O,0,0,-1),"")))),"")</f>
        <v>26320000</v>
      </c>
      <c r="J4757" s="13">
        <f>IFERROR(IF($F4757="ALTA",$D4757*0.94,
IF($F4757="MEDIA",$D4757*0.9,
IF($F4757="BAJA",$D4757*0.85,
IF($F4757="LIQUIDAR",_xlfn.XLOOKUP(A4757,Rotación!$A:$A,Rotación!$O:$O,0,0,-1),"")))),"")</f>
        <v>25200000</v>
      </c>
      <c r="K4757">
        <v>27990000</v>
      </c>
    </row>
    <row r="4758" spans="1:11" x14ac:dyDescent="0.3">
      <c r="A4758" t="s">
        <v>5060</v>
      </c>
      <c r="B4758" t="s">
        <v>313</v>
      </c>
      <c r="C4758" t="s">
        <v>313</v>
      </c>
      <c r="D4758">
        <v>15200000</v>
      </c>
      <c r="E4758">
        <v>11500000</v>
      </c>
      <c r="F4758" t="s">
        <v>5391</v>
      </c>
      <c r="G4758" s="13">
        <f>IFERROR(IF($F4758="ALTA",$D4758*1.03,
IF($F4758="MEDIA",$D4758*1,
IF($F4758="BAJA",$D4758*0.92,
IF($F4758="LIQUIDAR",_xlfn.XLOOKUP(A4758,Rotación!$A:$A,Rotación!$O:$O,0,0,-1),"")))),"")</f>
        <v>13984000</v>
      </c>
      <c r="H4758" s="13">
        <f>IFERROR(IF($F4758="ALTA",$D4758*1,
IF($F4758="MEDIA",$D4758*0.97,
IF($F4758="BAJA",$D4758*0.9,
IF($F4758="LIQUIDAR",_xlfn.XLOOKUP(A4758,Rotación!$A:$A,Rotación!$O:$O,0,0,-1),"")))),"")</f>
        <v>13680000</v>
      </c>
      <c r="I4758" s="13">
        <f>IFERROR(IF($F4758="ALTA",$D4758*0.97,
IF($F4758="MEDIA",$D4758*0.94,
IF($F4758="BAJA",$D4758*0.87,
IF($F4758="LIQUIDAR",_xlfn.XLOOKUP(A4758,Rotación!$A:$A,Rotación!$O:$O,0,0,-1),"")))),"")</f>
        <v>13224000</v>
      </c>
      <c r="J4758" s="13">
        <f>IFERROR(IF($F4758="ALTA",$D4758*0.94,
IF($F4758="MEDIA",$D4758*0.9,
IF($F4758="BAJA",$D4758*0.85,
IF($F4758="LIQUIDAR",_xlfn.XLOOKUP(A4758,Rotación!$A:$A,Rotación!$O:$O,0,0,-1),"")))),"")</f>
        <v>12920000</v>
      </c>
      <c r="K4758">
        <v>14190000</v>
      </c>
    </row>
    <row r="4759" spans="1:11" x14ac:dyDescent="0.3">
      <c r="A4759" t="s">
        <v>5061</v>
      </c>
      <c r="B4759" t="s">
        <v>313</v>
      </c>
      <c r="C4759" t="s">
        <v>313</v>
      </c>
      <c r="D4759">
        <v>8400000</v>
      </c>
      <c r="E4759">
        <v>6500000</v>
      </c>
      <c r="F4759" t="s">
        <v>5391</v>
      </c>
      <c r="G4759" s="13">
        <f>IFERROR(IF($F4759="ALTA",$D4759*1.03,
IF($F4759="MEDIA",$D4759*1,
IF($F4759="BAJA",$D4759*0.92,
IF($F4759="LIQUIDAR",_xlfn.XLOOKUP(A4759,Rotación!$A:$A,Rotación!$O:$O,0,0,-1),"")))),"")</f>
        <v>7728000</v>
      </c>
      <c r="H4759" s="13">
        <f>IFERROR(IF($F4759="ALTA",$D4759*1,
IF($F4759="MEDIA",$D4759*0.97,
IF($F4759="BAJA",$D4759*0.9,
IF($F4759="LIQUIDAR",_xlfn.XLOOKUP(A4759,Rotación!$A:$A,Rotación!$O:$O,0,0,-1),"")))),"")</f>
        <v>7560000</v>
      </c>
      <c r="I4759" s="13">
        <f>IFERROR(IF($F4759="ALTA",$D4759*0.97,
IF($F4759="MEDIA",$D4759*0.94,
IF($F4759="BAJA",$D4759*0.87,
IF($F4759="LIQUIDAR",_xlfn.XLOOKUP(A4759,Rotación!$A:$A,Rotación!$O:$O,0,0,-1),"")))),"")</f>
        <v>7308000</v>
      </c>
      <c r="J4759" s="13">
        <f>IFERROR(IF($F4759="ALTA",$D4759*0.94,
IF($F4759="MEDIA",$D4759*0.9,
IF($F4759="BAJA",$D4759*0.85,
IF($F4759="LIQUIDAR",_xlfn.XLOOKUP(A4759,Rotación!$A:$A,Rotación!$O:$O,0,0,-1),"")))),"")</f>
        <v>7140000</v>
      </c>
      <c r="K4759">
        <v>7990000</v>
      </c>
    </row>
    <row r="4760" spans="1:11" x14ac:dyDescent="0.3">
      <c r="A4760" t="s">
        <v>5284</v>
      </c>
      <c r="B4760" t="s">
        <v>313</v>
      </c>
      <c r="C4760" t="s">
        <v>313</v>
      </c>
      <c r="D4760">
        <v>8400000</v>
      </c>
      <c r="E4760">
        <v>6500000</v>
      </c>
      <c r="F4760" t="s">
        <v>5391</v>
      </c>
      <c r="G4760" s="13">
        <f>IFERROR(IF($F4760="ALTA",$D4760*1.03,
IF($F4760="MEDIA",$D4760*1,
IF($F4760="BAJA",$D4760*0.92,
IF($F4760="LIQUIDAR",_xlfn.XLOOKUP(A4760,Rotación!$A:$A,Rotación!$O:$O,0,0,-1),"")))),"")</f>
        <v>7728000</v>
      </c>
      <c r="H4760" s="13">
        <f>IFERROR(IF($F4760="ALTA",$D4760*1,
IF($F4760="MEDIA",$D4760*0.97,
IF($F4760="BAJA",$D4760*0.9,
IF($F4760="LIQUIDAR",_xlfn.XLOOKUP(A4760,Rotación!$A:$A,Rotación!$O:$O,0,0,-1),"")))),"")</f>
        <v>7560000</v>
      </c>
      <c r="I4760" s="13">
        <f>IFERROR(IF($F4760="ALTA",$D4760*0.97,
IF($F4760="MEDIA",$D4760*0.94,
IF($F4760="BAJA",$D4760*0.87,
IF($F4760="LIQUIDAR",_xlfn.XLOOKUP(A4760,Rotación!$A:$A,Rotación!$O:$O,0,0,-1),"")))),"")</f>
        <v>7308000</v>
      </c>
      <c r="J4760" s="13">
        <f>IFERROR(IF($F4760="ALTA",$D4760*0.94,
IF($F4760="MEDIA",$D4760*0.9,
IF($F4760="BAJA",$D4760*0.85,
IF($F4760="LIQUIDAR",_xlfn.XLOOKUP(A4760,Rotación!$A:$A,Rotación!$O:$O,0,0,-1),"")))),"")</f>
        <v>7140000</v>
      </c>
      <c r="K4760">
        <v>7990000</v>
      </c>
    </row>
    <row r="4761" spans="1:11" x14ac:dyDescent="0.3">
      <c r="A4761" t="s">
        <v>5062</v>
      </c>
      <c r="B4761" t="s">
        <v>313</v>
      </c>
      <c r="C4761" t="s">
        <v>313</v>
      </c>
      <c r="D4761">
        <v>13210000</v>
      </c>
      <c r="E4761">
        <v>11300000</v>
      </c>
      <c r="F4761" t="s">
        <v>5390</v>
      </c>
      <c r="G4761" s="13">
        <f>IFERROR(IF($F4761="ALTA",$D4761*1.03,
IF($F4761="MEDIA",$D4761*1,
IF($F4761="BAJA",$D4761*0.92,
IF($F4761="LIQUIDAR",_xlfn.XLOOKUP(A4761,Rotación!$A:$A,Rotación!$O:$O,0,0,-1),"")))),"")</f>
        <v>13606300</v>
      </c>
      <c r="H4761" s="13">
        <f>IFERROR(IF($F4761="ALTA",$D4761*1,
IF($F4761="MEDIA",$D4761*0.97,
IF($F4761="BAJA",$D4761*0.9,
IF($F4761="LIQUIDAR",_xlfn.XLOOKUP(A4761,Rotación!$A:$A,Rotación!$O:$O,0,0,-1),"")))),"")</f>
        <v>13210000</v>
      </c>
      <c r="I4761" s="13">
        <f>IFERROR(IF($F4761="ALTA",$D4761*0.97,
IF($F4761="MEDIA",$D4761*0.94,
IF($F4761="BAJA",$D4761*0.87,
IF($F4761="LIQUIDAR",_xlfn.XLOOKUP(A4761,Rotación!$A:$A,Rotación!$O:$O,0,0,-1),"")))),"")</f>
        <v>12813700</v>
      </c>
      <c r="J4761" s="13">
        <f>IFERROR(IF($F4761="ALTA",$D4761*0.94,
IF($F4761="MEDIA",$D4761*0.9,
IF($F4761="BAJA",$D4761*0.85,
IF($F4761="LIQUIDAR",_xlfn.XLOOKUP(A4761,Rotación!$A:$A,Rotación!$O:$O,0,0,-1),"")))),"")</f>
        <v>12417400</v>
      </c>
      <c r="K4761">
        <v>13590000</v>
      </c>
    </row>
    <row r="4762" spans="1:11" x14ac:dyDescent="0.3">
      <c r="A4762" t="s">
        <v>5059</v>
      </c>
      <c r="B4762" t="s">
        <v>313</v>
      </c>
      <c r="C4762" t="s">
        <v>313</v>
      </c>
      <c r="D4762">
        <v>7880000</v>
      </c>
      <c r="E4762">
        <v>6500000</v>
      </c>
      <c r="F4762" t="s">
        <v>5390</v>
      </c>
      <c r="G4762" s="13">
        <f>IFERROR(IF($F4762="ALTA",$D4762*1.03,
IF($F4762="MEDIA",$D4762*1,
IF($F4762="BAJA",$D4762*0.92,
IF($F4762="LIQUIDAR",_xlfn.XLOOKUP(A4762,Rotación!$A:$A,Rotación!$O:$O,0,0,-1),"")))),"")</f>
        <v>8116400</v>
      </c>
      <c r="H4762" s="13">
        <f>IFERROR(IF($F4762="ALTA",$D4762*1,
IF($F4762="MEDIA",$D4762*0.97,
IF($F4762="BAJA",$D4762*0.9,
IF($F4762="LIQUIDAR",_xlfn.XLOOKUP(A4762,Rotación!$A:$A,Rotación!$O:$O,0,0,-1),"")))),"")</f>
        <v>7880000</v>
      </c>
      <c r="I4762" s="13">
        <f>IFERROR(IF($F4762="ALTA",$D4762*0.97,
IF($F4762="MEDIA",$D4762*0.94,
IF($F4762="BAJA",$D4762*0.87,
IF($F4762="LIQUIDAR",_xlfn.XLOOKUP(A4762,Rotación!$A:$A,Rotación!$O:$O,0,0,-1),"")))),"")</f>
        <v>7643600</v>
      </c>
      <c r="J4762" s="13">
        <f>IFERROR(IF($F4762="ALTA",$D4762*0.94,
IF($F4762="MEDIA",$D4762*0.9,
IF($F4762="BAJA",$D4762*0.85,
IF($F4762="LIQUIDAR",_xlfn.XLOOKUP(A4762,Rotación!$A:$A,Rotación!$O:$O,0,0,-1),"")))),"")</f>
        <v>7407200</v>
      </c>
      <c r="K4762">
        <v>7890000</v>
      </c>
    </row>
    <row r="4763" spans="1:11" x14ac:dyDescent="0.3">
      <c r="A4763" t="s">
        <v>5067</v>
      </c>
      <c r="B4763" t="s">
        <v>313</v>
      </c>
      <c r="C4763" t="s">
        <v>313</v>
      </c>
      <c r="D4763">
        <v>9960000</v>
      </c>
      <c r="E4763">
        <v>8500000</v>
      </c>
      <c r="F4763" t="s">
        <v>4033</v>
      </c>
      <c r="G4763" s="13">
        <f>IFERROR(IF($F4763="ALTA",$D4763*1.03,
IF($F4763="MEDIA",$D4763*1,
IF($F4763="BAJA",$D4763*0.92,
IF($F4763="LIQUIDAR",_xlfn.XLOOKUP(A4763,Rotación!$A:$A,Rotación!$O:$O,0,0,-1),"")))),"")</f>
        <v>9960000</v>
      </c>
      <c r="H4763" s="13">
        <f>IFERROR(IF($F4763="ALTA",$D4763*1,
IF($F4763="MEDIA",$D4763*0.97,
IF($F4763="BAJA",$D4763*0.9,
IF($F4763="LIQUIDAR",_xlfn.XLOOKUP(A4763,Rotación!$A:$A,Rotación!$O:$O,0,0,-1),"")))),"")</f>
        <v>9661200</v>
      </c>
      <c r="I4763" s="13">
        <f>IFERROR(IF($F4763="ALTA",$D4763*0.97,
IF($F4763="MEDIA",$D4763*0.94,
IF($F4763="BAJA",$D4763*0.87,
IF($F4763="LIQUIDAR",_xlfn.XLOOKUP(A4763,Rotación!$A:$A,Rotación!$O:$O,0,0,-1),"")))),"")</f>
        <v>9362400</v>
      </c>
      <c r="J4763" s="13">
        <f>IFERROR(IF($F4763="ALTA",$D4763*0.94,
IF($F4763="MEDIA",$D4763*0.9,
IF($F4763="BAJA",$D4763*0.85,
IF($F4763="LIQUIDAR",_xlfn.XLOOKUP(A4763,Rotación!$A:$A,Rotación!$O:$O,0,0,-1),"")))),"")</f>
        <v>8964000</v>
      </c>
      <c r="K4763">
        <v>9890000</v>
      </c>
    </row>
    <row r="4764" spans="1:11" x14ac:dyDescent="0.3">
      <c r="A4764" t="s">
        <v>4063</v>
      </c>
      <c r="B4764" t="s">
        <v>313</v>
      </c>
      <c r="C4764" t="s">
        <v>313</v>
      </c>
      <c r="D4764">
        <v>22800000</v>
      </c>
      <c r="E4764">
        <v>16500000</v>
      </c>
      <c r="F4764" t="s">
        <v>5391</v>
      </c>
      <c r="G4764" s="13">
        <f>IFERROR(IF($F4764="ALTA",$D4764*1.03,
IF($F4764="MEDIA",$D4764*1,
IF($F4764="BAJA",$D4764*0.92,
IF($F4764="LIQUIDAR",_xlfn.XLOOKUP(A4764,Rotación!$A:$A,Rotación!$O:$O,0,0,-1),"")))),"")</f>
        <v>20976000</v>
      </c>
      <c r="H4764" s="13">
        <f>IFERROR(IF($F4764="ALTA",$D4764*1,
IF($F4764="MEDIA",$D4764*0.97,
IF($F4764="BAJA",$D4764*0.9,
IF($F4764="LIQUIDAR",_xlfn.XLOOKUP(A4764,Rotación!$A:$A,Rotación!$O:$O,0,0,-1),"")))),"")</f>
        <v>20520000</v>
      </c>
      <c r="I4764" s="13">
        <f>IFERROR(IF($F4764="ALTA",$D4764*0.97,
IF($F4764="MEDIA",$D4764*0.94,
IF($F4764="BAJA",$D4764*0.87,
IF($F4764="LIQUIDAR",_xlfn.XLOOKUP(A4764,Rotación!$A:$A,Rotación!$O:$O,0,0,-1),"")))),"")</f>
        <v>19836000</v>
      </c>
      <c r="J4764" s="13">
        <f>IFERROR(IF($F4764="ALTA",$D4764*0.94,
IF($F4764="MEDIA",$D4764*0.9,
IF($F4764="BAJA",$D4764*0.85,
IF($F4764="LIQUIDAR",_xlfn.XLOOKUP(A4764,Rotación!$A:$A,Rotación!$O:$O,0,0,-1),"")))),"")</f>
        <v>19380000</v>
      </c>
      <c r="K4764">
        <v>19290000</v>
      </c>
    </row>
    <row r="4765" spans="1:11" x14ac:dyDescent="0.3">
      <c r="A4765" t="s">
        <v>5071</v>
      </c>
      <c r="B4765" t="s">
        <v>313</v>
      </c>
      <c r="C4765" t="s">
        <v>313</v>
      </c>
      <c r="D4765">
        <v>21800000</v>
      </c>
      <c r="E4765">
        <v>18000000</v>
      </c>
      <c r="F4765" t="s">
        <v>4033</v>
      </c>
      <c r="G4765" s="13">
        <f>IFERROR(IF($F4765="ALTA",$D4765*1.03,
IF($F4765="MEDIA",$D4765*1,
IF($F4765="BAJA",$D4765*0.92,
IF($F4765="LIQUIDAR",_xlfn.XLOOKUP(A4765,Rotación!$A:$A,Rotación!$O:$O,0,0,-1),"")))),"")</f>
        <v>21800000</v>
      </c>
      <c r="H4765" s="13">
        <f>IFERROR(IF($F4765="ALTA",$D4765*1,
IF($F4765="MEDIA",$D4765*0.97,
IF($F4765="BAJA",$D4765*0.9,
IF($F4765="LIQUIDAR",_xlfn.XLOOKUP(A4765,Rotación!$A:$A,Rotación!$O:$O,0,0,-1),"")))),"")</f>
        <v>21146000</v>
      </c>
      <c r="I4765" s="13">
        <f>IFERROR(IF($F4765="ALTA",$D4765*0.97,
IF($F4765="MEDIA",$D4765*0.94,
IF($F4765="BAJA",$D4765*0.87,
IF($F4765="LIQUIDAR",_xlfn.XLOOKUP(A4765,Rotación!$A:$A,Rotación!$O:$O,0,0,-1),"")))),"")</f>
        <v>20492000</v>
      </c>
      <c r="J4765" s="13">
        <f>IFERROR(IF($F4765="ALTA",$D4765*0.94,
IF($F4765="MEDIA",$D4765*0.9,
IF($F4765="BAJA",$D4765*0.85,
IF($F4765="LIQUIDAR",_xlfn.XLOOKUP(A4765,Rotación!$A:$A,Rotación!$O:$O,0,0,-1),"")))),"")</f>
        <v>19620000</v>
      </c>
      <c r="K4765">
        <v>21990000</v>
      </c>
    </row>
    <row r="4766" spans="1:11" x14ac:dyDescent="0.3">
      <c r="A4766" t="s">
        <v>4071</v>
      </c>
      <c r="B4766" t="s">
        <v>313</v>
      </c>
      <c r="C4766" t="s">
        <v>313</v>
      </c>
      <c r="D4766">
        <v>9100000</v>
      </c>
      <c r="E4766">
        <v>6953610</v>
      </c>
      <c r="F4766" t="s">
        <v>4033</v>
      </c>
      <c r="G4766" s="13">
        <f>IFERROR(IF($F4766="ALTA",$D4766*1.03,
IF($F4766="MEDIA",$D4766*1,
IF($F4766="BAJA",$D4766*0.92,
IF($F4766="LIQUIDAR",_xlfn.XLOOKUP(A4766,Rotación!$A:$A,Rotación!$O:$O,0,0,-1),"")))),"")</f>
        <v>9100000</v>
      </c>
      <c r="H4766" s="13">
        <f>IFERROR(IF($F4766="ALTA",$D4766*1,
IF($F4766="MEDIA",$D4766*0.97,
IF($F4766="BAJA",$D4766*0.9,
IF($F4766="LIQUIDAR",_xlfn.XLOOKUP(A4766,Rotación!$A:$A,Rotación!$O:$O,0,0,-1),"")))),"")</f>
        <v>8827000</v>
      </c>
      <c r="I4766" s="13">
        <f>IFERROR(IF($F4766="ALTA",$D4766*0.97,
IF($F4766="MEDIA",$D4766*0.94,
IF($F4766="BAJA",$D4766*0.87,
IF($F4766="LIQUIDAR",_xlfn.XLOOKUP(A4766,Rotación!$A:$A,Rotación!$O:$O,0,0,-1),"")))),"")</f>
        <v>8554000</v>
      </c>
      <c r="J4766" s="13">
        <f>IFERROR(IF($F4766="ALTA",$D4766*0.94,
IF($F4766="MEDIA",$D4766*0.9,
IF($F4766="BAJA",$D4766*0.85,
IF($F4766="LIQUIDAR",_xlfn.XLOOKUP(A4766,Rotación!$A:$A,Rotación!$O:$O,0,0,-1),"")))),"")</f>
        <v>8190000</v>
      </c>
      <c r="K4766">
        <v>8990000</v>
      </c>
    </row>
    <row r="4767" spans="1:11" x14ac:dyDescent="0.3">
      <c r="A4767" t="s">
        <v>5076</v>
      </c>
      <c r="B4767" t="s">
        <v>313</v>
      </c>
      <c r="C4767" t="s">
        <v>313</v>
      </c>
      <c r="D4767">
        <v>12200000</v>
      </c>
      <c r="E4767">
        <v>9800000</v>
      </c>
      <c r="F4767" t="s">
        <v>4033</v>
      </c>
      <c r="G4767" s="13">
        <f>IFERROR(IF($F4767="ALTA",$D4767*1.03,
IF($F4767="MEDIA",$D4767*1,
IF($F4767="BAJA",$D4767*0.92,
IF($F4767="LIQUIDAR",_xlfn.XLOOKUP(A4767,Rotación!$A:$A,Rotación!$O:$O,0,0,-1),"")))),"")</f>
        <v>12200000</v>
      </c>
      <c r="H4767" s="13">
        <f>IFERROR(IF($F4767="ALTA",$D4767*1,
IF($F4767="MEDIA",$D4767*0.97,
IF($F4767="BAJA",$D4767*0.9,
IF($F4767="LIQUIDAR",_xlfn.XLOOKUP(A4767,Rotación!$A:$A,Rotación!$O:$O,0,0,-1),"")))),"")</f>
        <v>11834000</v>
      </c>
      <c r="I4767" s="13">
        <f>IFERROR(IF($F4767="ALTA",$D4767*0.97,
IF($F4767="MEDIA",$D4767*0.94,
IF($F4767="BAJA",$D4767*0.87,
IF($F4767="LIQUIDAR",_xlfn.XLOOKUP(A4767,Rotación!$A:$A,Rotación!$O:$O,0,0,-1),"")))),"")</f>
        <v>11468000</v>
      </c>
      <c r="J4767" s="13">
        <f>IFERROR(IF($F4767="ALTA",$D4767*0.94,
IF($F4767="MEDIA",$D4767*0.9,
IF($F4767="BAJA",$D4767*0.85,
IF($F4767="LIQUIDAR",_xlfn.XLOOKUP(A4767,Rotación!$A:$A,Rotación!$O:$O,0,0,-1),"")))),"")</f>
        <v>10980000</v>
      </c>
      <c r="K4767">
        <v>12190000</v>
      </c>
    </row>
    <row r="4768" spans="1:11" x14ac:dyDescent="0.3">
      <c r="A4768" t="s">
        <v>5078</v>
      </c>
      <c r="B4768" t="s">
        <v>313</v>
      </c>
      <c r="C4768" t="s">
        <v>313</v>
      </c>
      <c r="D4768">
        <v>6530000</v>
      </c>
      <c r="E4768">
        <v>5000000</v>
      </c>
      <c r="F4768" t="s">
        <v>5390</v>
      </c>
      <c r="G4768" s="13">
        <f>IFERROR(IF($F4768="ALTA",$D4768*1.03,
IF($F4768="MEDIA",$D4768*1,
IF($F4768="BAJA",$D4768*0.92,
IF($F4768="LIQUIDAR",_xlfn.XLOOKUP(A4768,Rotación!$A:$A,Rotación!$O:$O,0,0,-1),"")))),"")</f>
        <v>6725900</v>
      </c>
      <c r="H4768" s="13">
        <f>IFERROR(IF($F4768="ALTA",$D4768*1,
IF($F4768="MEDIA",$D4768*0.97,
IF($F4768="BAJA",$D4768*0.9,
IF($F4768="LIQUIDAR",_xlfn.XLOOKUP(A4768,Rotación!$A:$A,Rotación!$O:$O,0,0,-1),"")))),"")</f>
        <v>6530000</v>
      </c>
      <c r="I4768" s="13">
        <f>IFERROR(IF($F4768="ALTA",$D4768*0.97,
IF($F4768="MEDIA",$D4768*0.94,
IF($F4768="BAJA",$D4768*0.87,
IF($F4768="LIQUIDAR",_xlfn.XLOOKUP(A4768,Rotación!$A:$A,Rotación!$O:$O,0,0,-1),"")))),"")</f>
        <v>6334100</v>
      </c>
      <c r="J4768" s="13">
        <f>IFERROR(IF($F4768="ALTA",$D4768*0.94,
IF($F4768="MEDIA",$D4768*0.9,
IF($F4768="BAJA",$D4768*0.85,
IF($F4768="LIQUIDAR",_xlfn.XLOOKUP(A4768,Rotación!$A:$A,Rotación!$O:$O,0,0,-1),"")))),"")</f>
        <v>6138200</v>
      </c>
      <c r="K4768">
        <v>6490000</v>
      </c>
    </row>
    <row r="4769" spans="1:11" x14ac:dyDescent="0.3">
      <c r="A4769" t="s">
        <v>5081</v>
      </c>
      <c r="B4769" t="s">
        <v>313</v>
      </c>
      <c r="C4769" t="s">
        <v>313</v>
      </c>
      <c r="D4769">
        <v>9500000</v>
      </c>
      <c r="E4769">
        <v>7600000</v>
      </c>
      <c r="F4769" t="s">
        <v>5391</v>
      </c>
      <c r="G4769" s="13">
        <f>IFERROR(IF($F4769="ALTA",$D4769*1.03,
IF($F4769="MEDIA",$D4769*1,
IF($F4769="BAJA",$D4769*0.92,
IF($F4769="LIQUIDAR",_xlfn.XLOOKUP(A4769,Rotación!$A:$A,Rotación!$O:$O,0,0,-1),"")))),"")</f>
        <v>8740000</v>
      </c>
      <c r="H4769" s="13">
        <f>IFERROR(IF($F4769="ALTA",$D4769*1,
IF($F4769="MEDIA",$D4769*0.97,
IF($F4769="BAJA",$D4769*0.9,
IF($F4769="LIQUIDAR",_xlfn.XLOOKUP(A4769,Rotación!$A:$A,Rotación!$O:$O,0,0,-1),"")))),"")</f>
        <v>8550000</v>
      </c>
      <c r="I4769" s="13">
        <f>IFERROR(IF($F4769="ALTA",$D4769*0.97,
IF($F4769="MEDIA",$D4769*0.94,
IF($F4769="BAJA",$D4769*0.87,
IF($F4769="LIQUIDAR",_xlfn.XLOOKUP(A4769,Rotación!$A:$A,Rotación!$O:$O,0,0,-1),"")))),"")</f>
        <v>8265000</v>
      </c>
      <c r="J4769" s="13">
        <f>IFERROR(IF($F4769="ALTA",$D4769*0.94,
IF($F4769="MEDIA",$D4769*0.9,
IF($F4769="BAJA",$D4769*0.85,
IF($F4769="LIQUIDAR",_xlfn.XLOOKUP(A4769,Rotación!$A:$A,Rotación!$O:$O,0,0,-1),"")))),"")</f>
        <v>8075000</v>
      </c>
      <c r="K4769">
        <v>8790000</v>
      </c>
    </row>
    <row r="4770" spans="1:11" x14ac:dyDescent="0.3">
      <c r="A4770" t="s">
        <v>5084</v>
      </c>
      <c r="B4770" t="s">
        <v>313</v>
      </c>
      <c r="C4770" t="s">
        <v>313</v>
      </c>
      <c r="D4770">
        <v>20000000</v>
      </c>
      <c r="E4770">
        <v>16000000</v>
      </c>
      <c r="F4770" t="s">
        <v>5391</v>
      </c>
      <c r="G4770" s="13">
        <f>IFERROR(IF($F4770="ALTA",$D4770*1.03,
IF($F4770="MEDIA",$D4770*1,
IF($F4770="BAJA",$D4770*0.92,
IF($F4770="LIQUIDAR",_xlfn.XLOOKUP(A4770,Rotación!$A:$A,Rotación!$O:$O,0,0,-1),"")))),"")</f>
        <v>18400000</v>
      </c>
      <c r="H4770" s="13">
        <f>IFERROR(IF($F4770="ALTA",$D4770*1,
IF($F4770="MEDIA",$D4770*0.97,
IF($F4770="BAJA",$D4770*0.9,
IF($F4770="LIQUIDAR",_xlfn.XLOOKUP(A4770,Rotación!$A:$A,Rotación!$O:$O,0,0,-1),"")))),"")</f>
        <v>18000000</v>
      </c>
      <c r="I4770" s="13">
        <f>IFERROR(IF($F4770="ALTA",$D4770*0.97,
IF($F4770="MEDIA",$D4770*0.94,
IF($F4770="BAJA",$D4770*0.87,
IF($F4770="LIQUIDAR",_xlfn.XLOOKUP(A4770,Rotación!$A:$A,Rotación!$O:$O,0,0,-1),"")))),"")</f>
        <v>17400000</v>
      </c>
      <c r="J4770" s="13">
        <f>IFERROR(IF($F4770="ALTA",$D4770*0.94,
IF($F4770="MEDIA",$D4770*0.9,
IF($F4770="BAJA",$D4770*0.85,
IF($F4770="LIQUIDAR",_xlfn.XLOOKUP(A4770,Rotación!$A:$A,Rotación!$O:$O,0,0,-1),"")))),"")</f>
        <v>17000000</v>
      </c>
      <c r="K4770">
        <v>18590000</v>
      </c>
    </row>
    <row r="4771" spans="1:11" x14ac:dyDescent="0.3">
      <c r="A4771" t="s">
        <v>5086</v>
      </c>
      <c r="B4771" t="s">
        <v>313</v>
      </c>
      <c r="C4771" t="s">
        <v>313</v>
      </c>
      <c r="D4771">
        <v>8740000</v>
      </c>
      <c r="E4771">
        <v>7300000</v>
      </c>
      <c r="F4771" t="s">
        <v>5390</v>
      </c>
      <c r="G4771" s="13">
        <f>IFERROR(IF($F4771="ALTA",$D4771*1.03,
IF($F4771="MEDIA",$D4771*1,
IF($F4771="BAJA",$D4771*0.92,
IF($F4771="LIQUIDAR",_xlfn.XLOOKUP(A4771,Rotación!$A:$A,Rotación!$O:$O,0,0,-1),"")))),"")</f>
        <v>9002200</v>
      </c>
      <c r="H4771" s="13">
        <f>IFERROR(IF($F4771="ALTA",$D4771*1,
IF($F4771="MEDIA",$D4771*0.97,
IF($F4771="BAJA",$D4771*0.9,
IF($F4771="LIQUIDAR",_xlfn.XLOOKUP(A4771,Rotación!$A:$A,Rotación!$O:$O,0,0,-1),"")))),"")</f>
        <v>8740000</v>
      </c>
      <c r="I4771" s="13">
        <f>IFERROR(IF($F4771="ALTA",$D4771*0.97,
IF($F4771="MEDIA",$D4771*0.94,
IF($F4771="BAJA",$D4771*0.87,
IF($F4771="LIQUIDAR",_xlfn.XLOOKUP(A4771,Rotación!$A:$A,Rotación!$O:$O,0,0,-1),"")))),"")</f>
        <v>8477800</v>
      </c>
      <c r="J4771" s="13">
        <f>IFERROR(IF($F4771="ALTA",$D4771*0.94,
IF($F4771="MEDIA",$D4771*0.9,
IF($F4771="BAJA",$D4771*0.85,
IF($F4771="LIQUIDAR",_xlfn.XLOOKUP(A4771,Rotación!$A:$A,Rotación!$O:$O,0,0,-1),"")))),"")</f>
        <v>8215600</v>
      </c>
      <c r="K4771">
        <v>8990000</v>
      </c>
    </row>
    <row r="4772" spans="1:11" x14ac:dyDescent="0.3">
      <c r="A4772" t="s">
        <v>5089</v>
      </c>
      <c r="B4772" t="s">
        <v>313</v>
      </c>
      <c r="C4772" t="s">
        <v>313</v>
      </c>
      <c r="D4772">
        <v>22570000</v>
      </c>
      <c r="E4772">
        <v>17000000</v>
      </c>
      <c r="F4772" t="s">
        <v>4033</v>
      </c>
      <c r="G4772" s="13">
        <f>IFERROR(IF($F4772="ALTA",$D4772*1.03,
IF($F4772="MEDIA",$D4772*1,
IF($F4772="BAJA",$D4772*0.92,
IF($F4772="LIQUIDAR",_xlfn.XLOOKUP(A4772,Rotación!$A:$A,Rotación!$O:$O,0,0,-1),"")))),"")</f>
        <v>22570000</v>
      </c>
      <c r="H4772" s="13">
        <f>IFERROR(IF($F4772="ALTA",$D4772*1,
IF($F4772="MEDIA",$D4772*0.97,
IF($F4772="BAJA",$D4772*0.9,
IF($F4772="LIQUIDAR",_xlfn.XLOOKUP(A4772,Rotación!$A:$A,Rotación!$O:$O,0,0,-1),"")))),"")</f>
        <v>21892900</v>
      </c>
      <c r="I4772" s="13">
        <f>IFERROR(IF($F4772="ALTA",$D4772*0.97,
IF($F4772="MEDIA",$D4772*0.94,
IF($F4772="BAJA",$D4772*0.87,
IF($F4772="LIQUIDAR",_xlfn.XLOOKUP(A4772,Rotación!$A:$A,Rotación!$O:$O,0,0,-1),"")))),"")</f>
        <v>21215800</v>
      </c>
      <c r="J4772" s="13">
        <f>IFERROR(IF($F4772="ALTA",$D4772*0.94,
IF($F4772="MEDIA",$D4772*0.9,
IF($F4772="BAJA",$D4772*0.85,
IF($F4772="LIQUIDAR",_xlfn.XLOOKUP(A4772,Rotación!$A:$A,Rotación!$O:$O,0,0,-1),"")))),"")</f>
        <v>20313000</v>
      </c>
      <c r="K4772">
        <v>20990000</v>
      </c>
    </row>
    <row r="4773" spans="1:11" x14ac:dyDescent="0.3">
      <c r="A4773" t="s">
        <v>5091</v>
      </c>
      <c r="B4773" t="s">
        <v>313</v>
      </c>
      <c r="C4773" t="s">
        <v>313</v>
      </c>
      <c r="D4773">
        <v>10400000</v>
      </c>
      <c r="E4773">
        <v>8600000</v>
      </c>
      <c r="F4773" t="s">
        <v>5390</v>
      </c>
      <c r="G4773" s="13">
        <f>IFERROR(IF($F4773="ALTA",$D4773*1.03,
IF($F4773="MEDIA",$D4773*1,
IF($F4773="BAJA",$D4773*0.92,
IF($F4773="LIQUIDAR",_xlfn.XLOOKUP(A4773,Rotación!$A:$A,Rotación!$O:$O,0,0,-1),"")))),"")</f>
        <v>10712000</v>
      </c>
      <c r="H4773" s="13">
        <f>IFERROR(IF($F4773="ALTA",$D4773*1,
IF($F4773="MEDIA",$D4773*0.97,
IF($F4773="BAJA",$D4773*0.9,
IF($F4773="LIQUIDAR",_xlfn.XLOOKUP(A4773,Rotación!$A:$A,Rotación!$O:$O,0,0,-1),"")))),"")</f>
        <v>10400000</v>
      </c>
      <c r="I4773" s="13">
        <f>IFERROR(IF($F4773="ALTA",$D4773*0.97,
IF($F4773="MEDIA",$D4773*0.94,
IF($F4773="BAJA",$D4773*0.87,
IF($F4773="LIQUIDAR",_xlfn.XLOOKUP(A4773,Rotación!$A:$A,Rotación!$O:$O,0,0,-1),"")))),"")</f>
        <v>10088000</v>
      </c>
      <c r="J4773" s="13">
        <f>IFERROR(IF($F4773="ALTA",$D4773*0.94,
IF($F4773="MEDIA",$D4773*0.9,
IF($F4773="BAJA",$D4773*0.85,
IF($F4773="LIQUIDAR",_xlfn.XLOOKUP(A4773,Rotación!$A:$A,Rotación!$O:$O,0,0,-1),"")))),"")</f>
        <v>9776000</v>
      </c>
      <c r="K4773">
        <v>10690000</v>
      </c>
    </row>
    <row r="4774" spans="1:11" x14ac:dyDescent="0.3">
      <c r="A4774" t="s">
        <v>5094</v>
      </c>
      <c r="B4774" t="s">
        <v>313</v>
      </c>
      <c r="C4774" t="s">
        <v>313</v>
      </c>
      <c r="D4774">
        <v>13980000</v>
      </c>
      <c r="E4774">
        <v>11000000</v>
      </c>
      <c r="F4774" t="s">
        <v>5391</v>
      </c>
      <c r="G4774" s="13">
        <f>IFERROR(IF($F4774="ALTA",$D4774*1.03,
IF($F4774="MEDIA",$D4774*1,
IF($F4774="BAJA",$D4774*0.92,
IF($F4774="LIQUIDAR",_xlfn.XLOOKUP(A4774,Rotación!$A:$A,Rotación!$O:$O,0,0,-1),"")))),"")</f>
        <v>12861600</v>
      </c>
      <c r="H4774" s="13">
        <f>IFERROR(IF($F4774="ALTA",$D4774*1,
IF($F4774="MEDIA",$D4774*0.97,
IF($F4774="BAJA",$D4774*0.9,
IF($F4774="LIQUIDAR",_xlfn.XLOOKUP(A4774,Rotación!$A:$A,Rotación!$O:$O,0,0,-1),"")))),"")</f>
        <v>12582000</v>
      </c>
      <c r="I4774" s="13">
        <f>IFERROR(IF($F4774="ALTA",$D4774*0.97,
IF($F4774="MEDIA",$D4774*0.94,
IF($F4774="BAJA",$D4774*0.87,
IF($F4774="LIQUIDAR",_xlfn.XLOOKUP(A4774,Rotación!$A:$A,Rotación!$O:$O,0,0,-1),"")))),"")</f>
        <v>12162600</v>
      </c>
      <c r="J4774" s="13">
        <f>IFERROR(IF($F4774="ALTA",$D4774*0.94,
IF($F4774="MEDIA",$D4774*0.9,
IF($F4774="BAJA",$D4774*0.85,
IF($F4774="LIQUIDAR",_xlfn.XLOOKUP(A4774,Rotación!$A:$A,Rotación!$O:$O,0,0,-1),"")))),"")</f>
        <v>11883000</v>
      </c>
      <c r="K4774">
        <v>12990000</v>
      </c>
    </row>
    <row r="4775" spans="1:11" x14ac:dyDescent="0.3">
      <c r="A4775" t="s">
        <v>4059</v>
      </c>
      <c r="B4775" t="s">
        <v>313</v>
      </c>
      <c r="C4775" t="s">
        <v>313</v>
      </c>
      <c r="D4775">
        <v>12420000</v>
      </c>
      <c r="E4775">
        <v>10200000</v>
      </c>
      <c r="F4775" t="s">
        <v>4033</v>
      </c>
      <c r="G4775" s="13">
        <f>IFERROR(IF($F4775="ALTA",$D4775*1.03,
IF($F4775="MEDIA",$D4775*1,
IF($F4775="BAJA",$D4775*0.92,
IF($F4775="LIQUIDAR",_xlfn.XLOOKUP(A4775,Rotación!$A:$A,Rotación!$O:$O,0,0,-1),"")))),"")</f>
        <v>12420000</v>
      </c>
      <c r="H4775" s="13">
        <f>IFERROR(IF($F4775="ALTA",$D4775*1,
IF($F4775="MEDIA",$D4775*0.97,
IF($F4775="BAJA",$D4775*0.9,
IF($F4775="LIQUIDAR",_xlfn.XLOOKUP(A4775,Rotación!$A:$A,Rotación!$O:$O,0,0,-1),"")))),"")</f>
        <v>12047400</v>
      </c>
      <c r="I4775" s="13">
        <f>IFERROR(IF($F4775="ALTA",$D4775*0.97,
IF($F4775="MEDIA",$D4775*0.94,
IF($F4775="BAJA",$D4775*0.87,
IF($F4775="LIQUIDAR",_xlfn.XLOOKUP(A4775,Rotación!$A:$A,Rotación!$O:$O,0,0,-1),"")))),"")</f>
        <v>11674800</v>
      </c>
      <c r="J4775" s="13">
        <f>IFERROR(IF($F4775="ALTA",$D4775*0.94,
IF($F4775="MEDIA",$D4775*0.9,
IF($F4775="BAJA",$D4775*0.85,
IF($F4775="LIQUIDAR",_xlfn.XLOOKUP(A4775,Rotación!$A:$A,Rotación!$O:$O,0,0,-1),"")))),"")</f>
        <v>11178000</v>
      </c>
      <c r="K4775">
        <v>12390000</v>
      </c>
    </row>
    <row r="4776" spans="1:11" x14ac:dyDescent="0.3">
      <c r="A4776" t="s">
        <v>5098</v>
      </c>
      <c r="B4776" t="s">
        <v>313</v>
      </c>
      <c r="C4776" t="s">
        <v>313</v>
      </c>
      <c r="D4776">
        <v>9420000</v>
      </c>
      <c r="E4776">
        <v>7700000</v>
      </c>
      <c r="F4776" t="s">
        <v>4033</v>
      </c>
      <c r="G4776" s="13">
        <f>IFERROR(IF($F4776="ALTA",$D4776*1.03,
IF($F4776="MEDIA",$D4776*1,
IF($F4776="BAJA",$D4776*0.92,
IF($F4776="LIQUIDAR",_xlfn.XLOOKUP(A4776,Rotación!$A:$A,Rotación!$O:$O,0,0,-1),"")))),"")</f>
        <v>9420000</v>
      </c>
      <c r="H4776" s="13">
        <f>IFERROR(IF($F4776="ALTA",$D4776*1,
IF($F4776="MEDIA",$D4776*0.97,
IF($F4776="BAJA",$D4776*0.9,
IF($F4776="LIQUIDAR",_xlfn.XLOOKUP(A4776,Rotación!$A:$A,Rotación!$O:$O,0,0,-1),"")))),"")</f>
        <v>9137400</v>
      </c>
      <c r="I4776" s="13">
        <f>IFERROR(IF($F4776="ALTA",$D4776*0.97,
IF($F4776="MEDIA",$D4776*0.94,
IF($F4776="BAJA",$D4776*0.87,
IF($F4776="LIQUIDAR",_xlfn.XLOOKUP(A4776,Rotación!$A:$A,Rotación!$O:$O,0,0,-1),"")))),"")</f>
        <v>8854800</v>
      </c>
      <c r="J4776" s="13">
        <f>IFERROR(IF($F4776="ALTA",$D4776*0.94,
IF($F4776="MEDIA",$D4776*0.9,
IF($F4776="BAJA",$D4776*0.85,
IF($F4776="LIQUIDAR",_xlfn.XLOOKUP(A4776,Rotación!$A:$A,Rotación!$O:$O,0,0,-1),"")))),"")</f>
        <v>8478000</v>
      </c>
      <c r="K4776">
        <v>9290000</v>
      </c>
    </row>
    <row r="4777" spans="1:11" x14ac:dyDescent="0.3">
      <c r="A4777" t="s">
        <v>4066</v>
      </c>
      <c r="B4777" t="s">
        <v>313</v>
      </c>
      <c r="C4777" t="s">
        <v>313</v>
      </c>
      <c r="D4777">
        <v>8450000</v>
      </c>
      <c r="E4777">
        <v>6600000</v>
      </c>
      <c r="F4777" t="s">
        <v>4033</v>
      </c>
      <c r="G4777" s="13">
        <f>IFERROR(IF($F4777="ALTA",$D4777*1.03,
IF($F4777="MEDIA",$D4777*1,
IF($F4777="BAJA",$D4777*0.92,
IF($F4777="LIQUIDAR",_xlfn.XLOOKUP(A4777,Rotación!$A:$A,Rotación!$O:$O,0,0,-1),"")))),"")</f>
        <v>8450000</v>
      </c>
      <c r="H4777" s="13">
        <f>IFERROR(IF($F4777="ALTA",$D4777*1,
IF($F4777="MEDIA",$D4777*0.97,
IF($F4777="BAJA",$D4777*0.9,
IF($F4777="LIQUIDAR",_xlfn.XLOOKUP(A4777,Rotación!$A:$A,Rotación!$O:$O,0,0,-1),"")))),"")</f>
        <v>8196500</v>
      </c>
      <c r="I4777" s="13">
        <f>IFERROR(IF($F4777="ALTA",$D4777*0.97,
IF($F4777="MEDIA",$D4777*0.94,
IF($F4777="BAJA",$D4777*0.87,
IF($F4777="LIQUIDAR",_xlfn.XLOOKUP(A4777,Rotación!$A:$A,Rotación!$O:$O,0,0,-1),"")))),"")</f>
        <v>7943000</v>
      </c>
      <c r="J4777" s="13">
        <f>IFERROR(IF($F4777="ALTA",$D4777*0.94,
IF($F4777="MEDIA",$D4777*0.9,
IF($F4777="BAJA",$D4777*0.85,
IF($F4777="LIQUIDAR",_xlfn.XLOOKUP(A4777,Rotación!$A:$A,Rotación!$O:$O,0,0,-1),"")))),"")</f>
        <v>7605000</v>
      </c>
      <c r="K4777">
        <v>7990000</v>
      </c>
    </row>
    <row r="4778" spans="1:11" x14ac:dyDescent="0.3">
      <c r="A4778" t="s">
        <v>5102</v>
      </c>
      <c r="B4778" t="s">
        <v>313</v>
      </c>
      <c r="C4778" t="s">
        <v>313</v>
      </c>
      <c r="D4778">
        <v>7830000</v>
      </c>
      <c r="E4778">
        <v>6300000</v>
      </c>
      <c r="F4778" t="s">
        <v>4033</v>
      </c>
      <c r="G4778" s="13">
        <f>IFERROR(IF($F4778="ALTA",$D4778*1.03,
IF($F4778="MEDIA",$D4778*1,
IF($F4778="BAJA",$D4778*0.92,
IF($F4778="LIQUIDAR",_xlfn.XLOOKUP(A4778,Rotación!$A:$A,Rotación!$O:$O,0,0,-1),"")))),"")</f>
        <v>7830000</v>
      </c>
      <c r="H4778" s="13">
        <f>IFERROR(IF($F4778="ALTA",$D4778*1,
IF($F4778="MEDIA",$D4778*0.97,
IF($F4778="BAJA",$D4778*0.9,
IF($F4778="LIQUIDAR",_xlfn.XLOOKUP(A4778,Rotación!$A:$A,Rotación!$O:$O,0,0,-1),"")))),"")</f>
        <v>7595100</v>
      </c>
      <c r="I4778" s="13">
        <f>IFERROR(IF($F4778="ALTA",$D4778*0.97,
IF($F4778="MEDIA",$D4778*0.94,
IF($F4778="BAJA",$D4778*0.87,
IF($F4778="LIQUIDAR",_xlfn.XLOOKUP(A4778,Rotación!$A:$A,Rotación!$O:$O,0,0,-1),"")))),"")</f>
        <v>7360200</v>
      </c>
      <c r="J4778" s="13">
        <f>IFERROR(IF($F4778="ALTA",$D4778*0.94,
IF($F4778="MEDIA",$D4778*0.9,
IF($F4778="BAJA",$D4778*0.85,
IF($F4778="LIQUIDAR",_xlfn.XLOOKUP(A4778,Rotación!$A:$A,Rotación!$O:$O,0,0,-1),"")))),"")</f>
        <v>7047000</v>
      </c>
      <c r="K4778">
        <v>7790000</v>
      </c>
    </row>
    <row r="4779" spans="1:11" x14ac:dyDescent="0.3">
      <c r="A4779" t="s">
        <v>4061</v>
      </c>
      <c r="B4779" t="s">
        <v>313</v>
      </c>
      <c r="C4779" t="s">
        <v>313</v>
      </c>
      <c r="D4779">
        <v>4860000</v>
      </c>
      <c r="E4779">
        <v>3500000</v>
      </c>
      <c r="F4779" t="s">
        <v>4033</v>
      </c>
      <c r="G4779" s="13">
        <f>IFERROR(IF($F4779="ALTA",$D4779*1.03,
IF($F4779="MEDIA",$D4779*1,
IF($F4779="BAJA",$D4779*0.92,
IF($F4779="LIQUIDAR",_xlfn.XLOOKUP(A4779,Rotación!$A:$A,Rotación!$O:$O,0,0,-1),"")))),"")</f>
        <v>4860000</v>
      </c>
      <c r="H4779" s="13">
        <f>IFERROR(IF($F4779="ALTA",$D4779*1,
IF($F4779="MEDIA",$D4779*0.97,
IF($F4779="BAJA",$D4779*0.9,
IF($F4779="LIQUIDAR",_xlfn.XLOOKUP(A4779,Rotación!$A:$A,Rotación!$O:$O,0,0,-1),"")))),"")</f>
        <v>4714200</v>
      </c>
      <c r="I4779" s="13">
        <f>IFERROR(IF($F4779="ALTA",$D4779*0.97,
IF($F4779="MEDIA",$D4779*0.94,
IF($F4779="BAJA",$D4779*0.87,
IF($F4779="LIQUIDAR",_xlfn.XLOOKUP(A4779,Rotación!$A:$A,Rotación!$O:$O,0,0,-1),"")))),"")</f>
        <v>4568400</v>
      </c>
      <c r="J4779" s="13">
        <f>IFERROR(IF($F4779="ALTA",$D4779*0.94,
IF($F4779="MEDIA",$D4779*0.9,
IF($F4779="BAJA",$D4779*0.85,
IF($F4779="LIQUIDAR",_xlfn.XLOOKUP(A4779,Rotación!$A:$A,Rotación!$O:$O,0,0,-1),"")))),"")</f>
        <v>4374000</v>
      </c>
      <c r="K4779">
        <v>4490000</v>
      </c>
    </row>
    <row r="4780" spans="1:11" x14ac:dyDescent="0.3">
      <c r="A4780" t="s">
        <v>5105</v>
      </c>
      <c r="B4780" t="s">
        <v>313</v>
      </c>
      <c r="C4780" t="s">
        <v>313</v>
      </c>
      <c r="D4780">
        <v>8900000</v>
      </c>
      <c r="E4780">
        <v>7600000</v>
      </c>
      <c r="F4780" t="s">
        <v>5390</v>
      </c>
      <c r="G4780" s="13">
        <f>IFERROR(IF($F4780="ALTA",$D4780*1.03,
IF($F4780="MEDIA",$D4780*1,
IF($F4780="BAJA",$D4780*0.92,
IF($F4780="LIQUIDAR",_xlfn.XLOOKUP(A4780,Rotación!$A:$A,Rotación!$O:$O,0,0,-1),"")))),"")</f>
        <v>9167000</v>
      </c>
      <c r="H4780" s="13">
        <f>IFERROR(IF($F4780="ALTA",$D4780*1,
IF($F4780="MEDIA",$D4780*0.97,
IF($F4780="BAJA",$D4780*0.9,
IF($F4780="LIQUIDAR",_xlfn.XLOOKUP(A4780,Rotación!$A:$A,Rotación!$O:$O,0,0,-1),"")))),"")</f>
        <v>8900000</v>
      </c>
      <c r="I4780" s="13">
        <f>IFERROR(IF($F4780="ALTA",$D4780*0.97,
IF($F4780="MEDIA",$D4780*0.94,
IF($F4780="BAJA",$D4780*0.87,
IF($F4780="LIQUIDAR",_xlfn.XLOOKUP(A4780,Rotación!$A:$A,Rotación!$O:$O,0,0,-1),"")))),"")</f>
        <v>8633000</v>
      </c>
      <c r="J4780" s="13">
        <f>IFERROR(IF($F4780="ALTA",$D4780*0.94,
IF($F4780="MEDIA",$D4780*0.9,
IF($F4780="BAJA",$D4780*0.85,
IF($F4780="LIQUIDAR",_xlfn.XLOOKUP(A4780,Rotación!$A:$A,Rotación!$O:$O,0,0,-1),"")))),"")</f>
        <v>8365999.9999999991</v>
      </c>
      <c r="K4780">
        <v>9190000</v>
      </c>
    </row>
    <row r="4781" spans="1:11" x14ac:dyDescent="0.3">
      <c r="A4781" t="s">
        <v>4064</v>
      </c>
      <c r="B4781" t="s">
        <v>313</v>
      </c>
      <c r="C4781" t="s">
        <v>313</v>
      </c>
      <c r="D4781">
        <v>16000000</v>
      </c>
      <c r="E4781">
        <v>13000000</v>
      </c>
      <c r="F4781" t="s">
        <v>4033</v>
      </c>
      <c r="G4781" s="13">
        <f>IFERROR(IF($F4781="ALTA",$D4781*1.03,
IF($F4781="MEDIA",$D4781*1,
IF($F4781="BAJA",$D4781*0.92,
IF($F4781="LIQUIDAR",_xlfn.XLOOKUP(A4781,Rotación!$A:$A,Rotación!$O:$O,0,0,-1),"")))),"")</f>
        <v>16000000</v>
      </c>
      <c r="H4781" s="13">
        <f>IFERROR(IF($F4781="ALTA",$D4781*1,
IF($F4781="MEDIA",$D4781*0.97,
IF($F4781="BAJA",$D4781*0.9,
IF($F4781="LIQUIDAR",_xlfn.XLOOKUP(A4781,Rotación!$A:$A,Rotación!$O:$O,0,0,-1),"")))),"")</f>
        <v>15520000</v>
      </c>
      <c r="I4781" s="13">
        <f>IFERROR(IF($F4781="ALTA",$D4781*0.97,
IF($F4781="MEDIA",$D4781*0.94,
IF($F4781="BAJA",$D4781*0.87,
IF($F4781="LIQUIDAR",_xlfn.XLOOKUP(A4781,Rotación!$A:$A,Rotación!$O:$O,0,0,-1),"")))),"")</f>
        <v>15040000</v>
      </c>
      <c r="J4781" s="13">
        <f>IFERROR(IF($F4781="ALTA",$D4781*0.94,
IF($F4781="MEDIA",$D4781*0.9,
IF($F4781="BAJA",$D4781*0.85,
IF($F4781="LIQUIDAR",_xlfn.XLOOKUP(A4781,Rotación!$A:$A,Rotación!$O:$O,0,0,-1),"")))),"")</f>
        <v>14400000</v>
      </c>
      <c r="K4781">
        <v>15490000</v>
      </c>
    </row>
    <row r="4782" spans="1:11" x14ac:dyDescent="0.3">
      <c r="A4782" t="s">
        <v>4062</v>
      </c>
      <c r="B4782" t="s">
        <v>313</v>
      </c>
      <c r="C4782" t="s">
        <v>313</v>
      </c>
      <c r="D4782">
        <v>22890000</v>
      </c>
      <c r="E4782">
        <v>18200000</v>
      </c>
      <c r="F4782" t="s">
        <v>4033</v>
      </c>
      <c r="G4782" s="13">
        <f>IFERROR(IF($F4782="ALTA",$D4782*1.03,
IF($F4782="MEDIA",$D4782*1,
IF($F4782="BAJA",$D4782*0.92,
IF($F4782="LIQUIDAR",_xlfn.XLOOKUP(A4782,Rotación!$A:$A,Rotación!$O:$O,0,0,-1),"")))),"")</f>
        <v>22890000</v>
      </c>
      <c r="H4782" s="13">
        <f>IFERROR(IF($F4782="ALTA",$D4782*1,
IF($F4782="MEDIA",$D4782*0.97,
IF($F4782="BAJA",$D4782*0.9,
IF($F4782="LIQUIDAR",_xlfn.XLOOKUP(A4782,Rotación!$A:$A,Rotación!$O:$O,0,0,-1),"")))),"")</f>
        <v>22203300</v>
      </c>
      <c r="I4782" s="13">
        <f>IFERROR(IF($F4782="ALTA",$D4782*0.97,
IF($F4782="MEDIA",$D4782*0.94,
IF($F4782="BAJA",$D4782*0.87,
IF($F4782="LIQUIDAR",_xlfn.XLOOKUP(A4782,Rotación!$A:$A,Rotación!$O:$O,0,0,-1),"")))),"")</f>
        <v>21516600</v>
      </c>
      <c r="J4782" s="13">
        <f>IFERROR(IF($F4782="ALTA",$D4782*0.94,
IF($F4782="MEDIA",$D4782*0.9,
IF($F4782="BAJA",$D4782*0.85,
IF($F4782="LIQUIDAR",_xlfn.XLOOKUP(A4782,Rotación!$A:$A,Rotación!$O:$O,0,0,-1),"")))),"")</f>
        <v>20601000</v>
      </c>
      <c r="K4782">
        <v>21990000</v>
      </c>
    </row>
    <row r="4783" spans="1:11" x14ac:dyDescent="0.3">
      <c r="A4783" t="s">
        <v>5109</v>
      </c>
      <c r="B4783" t="s">
        <v>313</v>
      </c>
      <c r="C4783" t="s">
        <v>313</v>
      </c>
      <c r="D4783">
        <v>9000000</v>
      </c>
      <c r="E4783">
        <v>7200000</v>
      </c>
      <c r="F4783" t="s">
        <v>4033</v>
      </c>
      <c r="G4783" s="13">
        <f>IFERROR(IF($F4783="ALTA",$D4783*1.03,
IF($F4783="MEDIA",$D4783*1,
IF($F4783="BAJA",$D4783*0.92,
IF($F4783="LIQUIDAR",_xlfn.XLOOKUP(A4783,Rotación!$A:$A,Rotación!$O:$O,0,0,-1),"")))),"")</f>
        <v>9000000</v>
      </c>
      <c r="H4783" s="13">
        <f>IFERROR(IF($F4783="ALTA",$D4783*1,
IF($F4783="MEDIA",$D4783*0.97,
IF($F4783="BAJA",$D4783*0.9,
IF($F4783="LIQUIDAR",_xlfn.XLOOKUP(A4783,Rotación!$A:$A,Rotación!$O:$O,0,0,-1),"")))),"")</f>
        <v>8730000</v>
      </c>
      <c r="I4783" s="13">
        <f>IFERROR(IF($F4783="ALTA",$D4783*0.97,
IF($F4783="MEDIA",$D4783*0.94,
IF($F4783="BAJA",$D4783*0.87,
IF($F4783="LIQUIDAR",_xlfn.XLOOKUP(A4783,Rotación!$A:$A,Rotación!$O:$O,0,0,-1),"")))),"")</f>
        <v>8460000</v>
      </c>
      <c r="J4783" s="13">
        <f>IFERROR(IF($F4783="ALTA",$D4783*0.94,
IF($F4783="MEDIA",$D4783*0.9,
IF($F4783="BAJA",$D4783*0.85,
IF($F4783="LIQUIDAR",_xlfn.XLOOKUP(A4783,Rotación!$A:$A,Rotación!$O:$O,0,0,-1),"")))),"")</f>
        <v>8100000</v>
      </c>
      <c r="K4783">
        <v>8790000</v>
      </c>
    </row>
    <row r="4784" spans="1:11" x14ac:dyDescent="0.3">
      <c r="A4784" t="s">
        <v>5073</v>
      </c>
      <c r="B4784" t="s">
        <v>313</v>
      </c>
      <c r="C4784" t="s">
        <v>313</v>
      </c>
      <c r="D4784">
        <v>11000000</v>
      </c>
      <c r="E4784">
        <v>8400000</v>
      </c>
      <c r="F4784" t="s">
        <v>4033</v>
      </c>
      <c r="G4784" s="13">
        <f>IFERROR(IF($F4784="ALTA",$D4784*1.03,
IF($F4784="MEDIA",$D4784*1,
IF($F4784="BAJA",$D4784*0.92,
IF($F4784="LIQUIDAR",_xlfn.XLOOKUP(A4784,Rotación!$A:$A,Rotación!$O:$O,0,0,-1),"")))),"")</f>
        <v>11000000</v>
      </c>
      <c r="H4784" s="13">
        <f>IFERROR(IF($F4784="ALTA",$D4784*1,
IF($F4784="MEDIA",$D4784*0.97,
IF($F4784="BAJA",$D4784*0.9,
IF($F4784="LIQUIDAR",_xlfn.XLOOKUP(A4784,Rotación!$A:$A,Rotación!$O:$O,0,0,-1),"")))),"")</f>
        <v>10670000</v>
      </c>
      <c r="I4784" s="13">
        <f>IFERROR(IF($F4784="ALTA",$D4784*0.97,
IF($F4784="MEDIA",$D4784*0.94,
IF($F4784="BAJA",$D4784*0.87,
IF($F4784="LIQUIDAR",_xlfn.XLOOKUP(A4784,Rotación!$A:$A,Rotación!$O:$O,0,0,-1),"")))),"")</f>
        <v>10340000</v>
      </c>
      <c r="J4784" s="13">
        <f>IFERROR(IF($F4784="ALTA",$D4784*0.94,
IF($F4784="MEDIA",$D4784*0.9,
IF($F4784="BAJA",$D4784*0.85,
IF($F4784="LIQUIDAR",_xlfn.XLOOKUP(A4784,Rotación!$A:$A,Rotación!$O:$O,0,0,-1),"")))),"")</f>
        <v>9900000</v>
      </c>
      <c r="K4784">
        <v>10990000</v>
      </c>
    </row>
    <row r="4785" spans="1:11" x14ac:dyDescent="0.3">
      <c r="A4785" t="s">
        <v>5110</v>
      </c>
      <c r="B4785" t="s">
        <v>313</v>
      </c>
      <c r="C4785" t="s">
        <v>313</v>
      </c>
      <c r="D4785">
        <v>18670000</v>
      </c>
      <c r="E4785">
        <v>14000000</v>
      </c>
      <c r="F4785" t="s">
        <v>5391</v>
      </c>
      <c r="G4785" s="13">
        <f>IFERROR(IF($F4785="ALTA",$D4785*1.03,
IF($F4785="MEDIA",$D4785*1,
IF($F4785="BAJA",$D4785*0.92,
IF($F4785="LIQUIDAR",_xlfn.XLOOKUP(A4785,Rotación!$A:$A,Rotación!$O:$O,0,0,-1),"")))),"")</f>
        <v>17176400</v>
      </c>
      <c r="H4785" s="13">
        <f>IFERROR(IF($F4785="ALTA",$D4785*1,
IF($F4785="MEDIA",$D4785*0.97,
IF($F4785="BAJA",$D4785*0.9,
IF($F4785="LIQUIDAR",_xlfn.XLOOKUP(A4785,Rotación!$A:$A,Rotación!$O:$O,0,0,-1),"")))),"")</f>
        <v>16803000</v>
      </c>
      <c r="I4785" s="13">
        <f>IFERROR(IF($F4785="ALTA",$D4785*0.97,
IF($F4785="MEDIA",$D4785*0.94,
IF($F4785="BAJA",$D4785*0.87,
IF($F4785="LIQUIDAR",_xlfn.XLOOKUP(A4785,Rotación!$A:$A,Rotación!$O:$O,0,0,-1),"")))),"")</f>
        <v>16242900</v>
      </c>
      <c r="J4785" s="13">
        <f>IFERROR(IF($F4785="ALTA",$D4785*0.94,
IF($F4785="MEDIA",$D4785*0.9,
IF($F4785="BAJA",$D4785*0.85,
IF($F4785="LIQUIDAR",_xlfn.XLOOKUP(A4785,Rotación!$A:$A,Rotación!$O:$O,0,0,-1),"")))),"")</f>
        <v>15869500</v>
      </c>
      <c r="K4785">
        <v>17290000</v>
      </c>
    </row>
    <row r="4786" spans="1:11" x14ac:dyDescent="0.3">
      <c r="A4786" t="s">
        <v>5112</v>
      </c>
      <c r="B4786" t="s">
        <v>313</v>
      </c>
      <c r="C4786" t="s">
        <v>313</v>
      </c>
      <c r="D4786">
        <v>23700000</v>
      </c>
      <c r="E4786">
        <v>19500000</v>
      </c>
      <c r="F4786" t="s">
        <v>4033</v>
      </c>
      <c r="G4786" s="13">
        <f>IFERROR(IF($F4786="ALTA",$D4786*1.03,
IF($F4786="MEDIA",$D4786*1,
IF($F4786="BAJA",$D4786*0.92,
IF($F4786="LIQUIDAR",_xlfn.XLOOKUP(A4786,Rotación!$A:$A,Rotación!$O:$O,0,0,-1),"")))),"")</f>
        <v>23700000</v>
      </c>
      <c r="H4786" s="13">
        <f>IFERROR(IF($F4786="ALTA",$D4786*1,
IF($F4786="MEDIA",$D4786*0.97,
IF($F4786="BAJA",$D4786*0.9,
IF($F4786="LIQUIDAR",_xlfn.XLOOKUP(A4786,Rotación!$A:$A,Rotación!$O:$O,0,0,-1),"")))),"")</f>
        <v>22989000</v>
      </c>
      <c r="I4786" s="13">
        <f>IFERROR(IF($F4786="ALTA",$D4786*0.97,
IF($F4786="MEDIA",$D4786*0.94,
IF($F4786="BAJA",$D4786*0.87,
IF($F4786="LIQUIDAR",_xlfn.XLOOKUP(A4786,Rotación!$A:$A,Rotación!$O:$O,0,0,-1),"")))),"")</f>
        <v>22278000</v>
      </c>
      <c r="J4786" s="13">
        <f>IFERROR(IF($F4786="ALTA",$D4786*0.94,
IF($F4786="MEDIA",$D4786*0.9,
IF($F4786="BAJA",$D4786*0.85,
IF($F4786="LIQUIDAR",_xlfn.XLOOKUP(A4786,Rotación!$A:$A,Rotación!$O:$O,0,0,-1),"")))),"")</f>
        <v>21330000</v>
      </c>
      <c r="K4786">
        <v>23690000</v>
      </c>
    </row>
    <row r="4787" spans="1:11" x14ac:dyDescent="0.3">
      <c r="A4787" t="s">
        <v>5113</v>
      </c>
      <c r="B4787" t="s">
        <v>313</v>
      </c>
      <c r="C4787" t="s">
        <v>313</v>
      </c>
      <c r="D4787">
        <v>17490000</v>
      </c>
      <c r="E4787">
        <v>14000000</v>
      </c>
      <c r="F4787" t="s">
        <v>4033</v>
      </c>
      <c r="G4787" s="13">
        <f>IFERROR(IF($F4787="ALTA",$D4787*1.03,
IF($F4787="MEDIA",$D4787*1,
IF($F4787="BAJA",$D4787*0.92,
IF($F4787="LIQUIDAR",_xlfn.XLOOKUP(A4787,Rotación!$A:$A,Rotación!$O:$O,0,0,-1),"")))),"")</f>
        <v>17490000</v>
      </c>
      <c r="H4787" s="13">
        <f>IFERROR(IF($F4787="ALTA",$D4787*1,
IF($F4787="MEDIA",$D4787*0.97,
IF($F4787="BAJA",$D4787*0.9,
IF($F4787="LIQUIDAR",_xlfn.XLOOKUP(A4787,Rotación!$A:$A,Rotación!$O:$O,0,0,-1),"")))),"")</f>
        <v>16965300</v>
      </c>
      <c r="I4787" s="13">
        <f>IFERROR(IF($F4787="ALTA",$D4787*0.97,
IF($F4787="MEDIA",$D4787*0.94,
IF($F4787="BAJA",$D4787*0.87,
IF($F4787="LIQUIDAR",_xlfn.XLOOKUP(A4787,Rotación!$A:$A,Rotación!$O:$O,0,0,-1),"")))),"")</f>
        <v>16440599.999999998</v>
      </c>
      <c r="J4787" s="13">
        <f>IFERROR(IF($F4787="ALTA",$D4787*0.94,
IF($F4787="MEDIA",$D4787*0.9,
IF($F4787="BAJA",$D4787*0.85,
IF($F4787="LIQUIDAR",_xlfn.XLOOKUP(A4787,Rotación!$A:$A,Rotación!$O:$O,0,0,-1),"")))),"")</f>
        <v>15741000</v>
      </c>
      <c r="K4787">
        <v>16590000</v>
      </c>
    </row>
    <row r="4788" spans="1:11" x14ac:dyDescent="0.3">
      <c r="A4788" t="s">
        <v>5116</v>
      </c>
      <c r="B4788" t="s">
        <v>313</v>
      </c>
      <c r="C4788" t="s">
        <v>313</v>
      </c>
      <c r="D4788">
        <v>6240000</v>
      </c>
      <c r="E4788">
        <v>4800000</v>
      </c>
      <c r="F4788" t="s">
        <v>4033</v>
      </c>
      <c r="G4788" s="13">
        <f>IFERROR(IF($F4788="ALTA",$D4788*1.03,
IF($F4788="MEDIA",$D4788*1,
IF($F4788="BAJA",$D4788*0.92,
IF($F4788="LIQUIDAR",_xlfn.XLOOKUP(A4788,Rotación!$A:$A,Rotación!$O:$O,0,0,-1),"")))),"")</f>
        <v>6240000</v>
      </c>
      <c r="H4788" s="13">
        <f>IFERROR(IF($F4788="ALTA",$D4788*1,
IF($F4788="MEDIA",$D4788*0.97,
IF($F4788="BAJA",$D4788*0.9,
IF($F4788="LIQUIDAR",_xlfn.XLOOKUP(A4788,Rotación!$A:$A,Rotación!$O:$O,0,0,-1),"")))),"")</f>
        <v>6052800</v>
      </c>
      <c r="I4788" s="13">
        <f>IFERROR(IF($F4788="ALTA",$D4788*0.97,
IF($F4788="MEDIA",$D4788*0.94,
IF($F4788="BAJA",$D4788*0.87,
IF($F4788="LIQUIDAR",_xlfn.XLOOKUP(A4788,Rotación!$A:$A,Rotación!$O:$O,0,0,-1),"")))),"")</f>
        <v>5865600</v>
      </c>
      <c r="J4788" s="13">
        <f>IFERROR(IF($F4788="ALTA",$D4788*0.94,
IF($F4788="MEDIA",$D4788*0.9,
IF($F4788="BAJA",$D4788*0.85,
IF($F4788="LIQUIDAR",_xlfn.XLOOKUP(A4788,Rotación!$A:$A,Rotación!$O:$O,0,0,-1),"")))),"")</f>
        <v>5616000</v>
      </c>
      <c r="K4788">
        <v>5990000</v>
      </c>
    </row>
    <row r="4789" spans="1:11" x14ac:dyDescent="0.3">
      <c r="A4789" t="s">
        <v>5119</v>
      </c>
      <c r="B4789" t="s">
        <v>313</v>
      </c>
      <c r="C4789" t="s">
        <v>313</v>
      </c>
      <c r="D4789">
        <v>21100000</v>
      </c>
      <c r="E4789">
        <v>18300000</v>
      </c>
      <c r="F4789" t="s">
        <v>4033</v>
      </c>
      <c r="G4789" s="13">
        <f>IFERROR(IF($F4789="ALTA",$D4789*1.03,
IF($F4789="MEDIA",$D4789*1,
IF($F4789="BAJA",$D4789*0.92,
IF($F4789="LIQUIDAR",_xlfn.XLOOKUP(A4789,Rotación!$A:$A,Rotación!$O:$O,0,0,-1),"")))),"")</f>
        <v>21100000</v>
      </c>
      <c r="H4789" s="13">
        <f>IFERROR(IF($F4789="ALTA",$D4789*1,
IF($F4789="MEDIA",$D4789*0.97,
IF($F4789="BAJA",$D4789*0.9,
IF($F4789="LIQUIDAR",_xlfn.XLOOKUP(A4789,Rotación!$A:$A,Rotación!$O:$O,0,0,-1),"")))),"")</f>
        <v>20467000</v>
      </c>
      <c r="I4789" s="13">
        <f>IFERROR(IF($F4789="ALTA",$D4789*0.97,
IF($F4789="MEDIA",$D4789*0.94,
IF($F4789="BAJA",$D4789*0.87,
IF($F4789="LIQUIDAR",_xlfn.XLOOKUP(A4789,Rotación!$A:$A,Rotación!$O:$O,0,0,-1),"")))),"")</f>
        <v>19834000</v>
      </c>
      <c r="J4789" s="13">
        <f>IFERROR(IF($F4789="ALTA",$D4789*0.94,
IF($F4789="MEDIA",$D4789*0.9,
IF($F4789="BAJA",$D4789*0.85,
IF($F4789="LIQUIDAR",_xlfn.XLOOKUP(A4789,Rotación!$A:$A,Rotación!$O:$O,0,0,-1),"")))),"")</f>
        <v>18990000</v>
      </c>
      <c r="K4789">
        <v>20990000</v>
      </c>
    </row>
    <row r="4790" spans="1:11" x14ac:dyDescent="0.3">
      <c r="A4790" t="s">
        <v>4060</v>
      </c>
      <c r="B4790" t="s">
        <v>313</v>
      </c>
      <c r="C4790" t="s">
        <v>313</v>
      </c>
      <c r="D4790">
        <v>28400000</v>
      </c>
      <c r="E4790">
        <v>23500000</v>
      </c>
      <c r="F4790" t="s">
        <v>4033</v>
      </c>
      <c r="G4790" s="13">
        <f>IFERROR(IF($F4790="ALTA",$D4790*1.03,
IF($F4790="MEDIA",$D4790*1,
IF($F4790="BAJA",$D4790*0.92,
IF($F4790="LIQUIDAR",_xlfn.XLOOKUP(A4790,Rotación!$A:$A,Rotación!$O:$O,0,0,-1),"")))),"")</f>
        <v>28400000</v>
      </c>
      <c r="H4790" s="13">
        <f>IFERROR(IF($F4790="ALTA",$D4790*1,
IF($F4790="MEDIA",$D4790*0.97,
IF($F4790="BAJA",$D4790*0.9,
IF($F4790="LIQUIDAR",_xlfn.XLOOKUP(A4790,Rotación!$A:$A,Rotación!$O:$O,0,0,-1),"")))),"")</f>
        <v>27548000</v>
      </c>
      <c r="I4790" s="13">
        <f>IFERROR(IF($F4790="ALTA",$D4790*0.97,
IF($F4790="MEDIA",$D4790*0.94,
IF($F4790="BAJA",$D4790*0.87,
IF($F4790="LIQUIDAR",_xlfn.XLOOKUP(A4790,Rotación!$A:$A,Rotación!$O:$O,0,0,-1),"")))),"")</f>
        <v>26696000</v>
      </c>
      <c r="J4790" s="13">
        <f>IFERROR(IF($F4790="ALTA",$D4790*0.94,
IF($F4790="MEDIA",$D4790*0.9,
IF($F4790="BAJA",$D4790*0.85,
IF($F4790="LIQUIDAR",_xlfn.XLOOKUP(A4790,Rotación!$A:$A,Rotación!$O:$O,0,0,-1),"")))),"")</f>
        <v>25560000</v>
      </c>
      <c r="K4790">
        <v>28400000</v>
      </c>
    </row>
    <row r="4791" spans="1:11" x14ac:dyDescent="0.3">
      <c r="A4791" t="s">
        <v>4724</v>
      </c>
      <c r="B4791" t="s">
        <v>108</v>
      </c>
      <c r="C4791" t="s">
        <v>4476</v>
      </c>
      <c r="D4791">
        <v>10600000</v>
      </c>
      <c r="E4791">
        <v>8600000</v>
      </c>
      <c r="F4791" t="s">
        <v>4033</v>
      </c>
      <c r="G4791" s="13">
        <f>IFERROR(IF($F4791="ALTA",$D4791*1.03,
IF($F4791="MEDIA",$D4791*1,
IF($F4791="BAJA",$D4791*0.92,
IF($F4791="LIQUIDAR",_xlfn.XLOOKUP(A4791,Rotación!$A:$A,Rotación!$O:$O,0,0,-1),"")))),"")</f>
        <v>10600000</v>
      </c>
      <c r="H4791" s="13">
        <f>IFERROR(IF($F4791="ALTA",$D4791*1,
IF($F4791="MEDIA",$D4791*0.97,
IF($F4791="BAJA",$D4791*0.9,
IF($F4791="LIQUIDAR",_xlfn.XLOOKUP(A4791,Rotación!$A:$A,Rotación!$O:$O,0,0,-1),"")))),"")</f>
        <v>10282000</v>
      </c>
      <c r="I4791" s="13">
        <f>IFERROR(IF($F4791="ALTA",$D4791*0.97,
IF($F4791="MEDIA",$D4791*0.94,
IF($F4791="BAJA",$D4791*0.87,
IF($F4791="LIQUIDAR",_xlfn.XLOOKUP(A4791,Rotación!$A:$A,Rotación!$O:$O,0,0,-1),"")))),"")</f>
        <v>9964000</v>
      </c>
      <c r="J4791" s="13">
        <f>IFERROR(IF($F4791="ALTA",$D4791*0.94,
IF($F4791="MEDIA",$D4791*0.9,
IF($F4791="BAJA",$D4791*0.85,
IF($F4791="LIQUIDAR",_xlfn.XLOOKUP(A4791,Rotación!$A:$A,Rotación!$O:$O,0,0,-1),"")))),"")</f>
        <v>9540000</v>
      </c>
      <c r="K4791">
        <v>10490000</v>
      </c>
    </row>
    <row r="4792" spans="1:11" x14ac:dyDescent="0.3">
      <c r="A4792" t="s">
        <v>5121</v>
      </c>
      <c r="B4792" t="s">
        <v>313</v>
      </c>
      <c r="C4792" t="s">
        <v>313</v>
      </c>
      <c r="D4792">
        <v>17400000</v>
      </c>
      <c r="E4792">
        <v>14000000</v>
      </c>
      <c r="F4792" t="s">
        <v>4033</v>
      </c>
      <c r="G4792" s="13">
        <f>IFERROR(IF($F4792="ALTA",$D4792*1.03,
IF($F4792="MEDIA",$D4792*1,
IF($F4792="BAJA",$D4792*0.92,
IF($F4792="LIQUIDAR",_xlfn.XLOOKUP(A4792,Rotación!$A:$A,Rotación!$O:$O,0,0,-1),"")))),"")</f>
        <v>17400000</v>
      </c>
      <c r="H4792" s="13">
        <f>IFERROR(IF($F4792="ALTA",$D4792*1,
IF($F4792="MEDIA",$D4792*0.97,
IF($F4792="BAJA",$D4792*0.9,
IF($F4792="LIQUIDAR",_xlfn.XLOOKUP(A4792,Rotación!$A:$A,Rotación!$O:$O,0,0,-1),"")))),"")</f>
        <v>16878000</v>
      </c>
      <c r="I4792" s="13">
        <f>IFERROR(IF($F4792="ALTA",$D4792*0.97,
IF($F4792="MEDIA",$D4792*0.94,
IF($F4792="BAJA",$D4792*0.87,
IF($F4792="LIQUIDAR",_xlfn.XLOOKUP(A4792,Rotación!$A:$A,Rotación!$O:$O,0,0,-1),"")))),"")</f>
        <v>16356000</v>
      </c>
      <c r="J4792" s="13">
        <f>IFERROR(IF($F4792="ALTA",$D4792*0.94,
IF($F4792="MEDIA",$D4792*0.9,
IF($F4792="BAJA",$D4792*0.85,
IF($F4792="LIQUIDAR",_xlfn.XLOOKUP(A4792,Rotación!$A:$A,Rotación!$O:$O,0,0,-1),"")))),"")</f>
        <v>15660000</v>
      </c>
      <c r="K4792">
        <v>16990000</v>
      </c>
    </row>
    <row r="4793" spans="1:11" x14ac:dyDescent="0.3">
      <c r="A4793" t="s">
        <v>5285</v>
      </c>
      <c r="B4793" t="s">
        <v>313</v>
      </c>
      <c r="C4793" t="s">
        <v>313</v>
      </c>
      <c r="D4793">
        <v>9800000</v>
      </c>
      <c r="E4793">
        <v>7500000</v>
      </c>
      <c r="F4793" t="s">
        <v>5391</v>
      </c>
      <c r="G4793" s="13">
        <f>IFERROR(IF($F4793="ALTA",$D4793*1.03,
IF($F4793="MEDIA",$D4793*1,
IF($F4793="BAJA",$D4793*0.92,
IF($F4793="LIQUIDAR",_xlfn.XLOOKUP(A4793,Rotación!$A:$A,Rotación!$O:$O,0,0,-1),"")))),"")</f>
        <v>9016000</v>
      </c>
      <c r="H4793" s="13">
        <f>IFERROR(IF($F4793="ALTA",$D4793*1,
IF($F4793="MEDIA",$D4793*0.97,
IF($F4793="BAJA",$D4793*0.9,
IF($F4793="LIQUIDAR",_xlfn.XLOOKUP(A4793,Rotación!$A:$A,Rotación!$O:$O,0,0,-1),"")))),"")</f>
        <v>8820000</v>
      </c>
      <c r="I4793" s="13">
        <f>IFERROR(IF($F4793="ALTA",$D4793*0.97,
IF($F4793="MEDIA",$D4793*0.94,
IF($F4793="BAJA",$D4793*0.87,
IF($F4793="LIQUIDAR",_xlfn.XLOOKUP(A4793,Rotación!$A:$A,Rotación!$O:$O,0,0,-1),"")))),"")</f>
        <v>8526000</v>
      </c>
      <c r="J4793" s="13">
        <f>IFERROR(IF($F4793="ALTA",$D4793*0.94,
IF($F4793="MEDIA",$D4793*0.9,
IF($F4793="BAJA",$D4793*0.85,
IF($F4793="LIQUIDAR",_xlfn.XLOOKUP(A4793,Rotación!$A:$A,Rotación!$O:$O,0,0,-1),"")))),"")</f>
        <v>8330000</v>
      </c>
      <c r="K4793">
        <v>9190000</v>
      </c>
    </row>
    <row r="4794" spans="1:11" x14ac:dyDescent="0.3">
      <c r="A4794" t="s">
        <v>5123</v>
      </c>
      <c r="B4794" t="s">
        <v>313</v>
      </c>
      <c r="C4794" t="s">
        <v>313</v>
      </c>
      <c r="D4794">
        <v>57000000</v>
      </c>
      <c r="E4794">
        <v>48000000</v>
      </c>
      <c r="F4794" t="s">
        <v>5391</v>
      </c>
      <c r="G4794" s="13">
        <f>IFERROR(IF($F4794="ALTA",$D4794*1.03,
IF($F4794="MEDIA",$D4794*1,
IF($F4794="BAJA",$D4794*0.92,
IF($F4794="LIQUIDAR",_xlfn.XLOOKUP(A4794,Rotación!$A:$A,Rotación!$O:$O,0,0,-1),"")))),"")</f>
        <v>52440000</v>
      </c>
      <c r="H4794" s="13">
        <f>IFERROR(IF($F4794="ALTA",$D4794*1,
IF($F4794="MEDIA",$D4794*0.97,
IF($F4794="BAJA",$D4794*0.9,
IF($F4794="LIQUIDAR",_xlfn.XLOOKUP(A4794,Rotación!$A:$A,Rotación!$O:$O,0,0,-1),"")))),"")</f>
        <v>51300000</v>
      </c>
      <c r="I4794" s="13">
        <f>IFERROR(IF($F4794="ALTA",$D4794*0.97,
IF($F4794="MEDIA",$D4794*0.94,
IF($F4794="BAJA",$D4794*0.87,
IF($F4794="LIQUIDAR",_xlfn.XLOOKUP(A4794,Rotación!$A:$A,Rotación!$O:$O,0,0,-1),"")))),"")</f>
        <v>49590000</v>
      </c>
      <c r="J4794" s="13">
        <f>IFERROR(IF($F4794="ALTA",$D4794*0.94,
IF($F4794="MEDIA",$D4794*0.9,
IF($F4794="BAJA",$D4794*0.85,
IF($F4794="LIQUIDAR",_xlfn.XLOOKUP(A4794,Rotación!$A:$A,Rotación!$O:$O,0,0,-1),"")))),"")</f>
        <v>48450000</v>
      </c>
      <c r="K4794">
        <v>54990000</v>
      </c>
    </row>
    <row r="4795" spans="1:11" x14ac:dyDescent="0.3">
      <c r="A4795" t="s">
        <v>5124</v>
      </c>
      <c r="B4795" t="s">
        <v>313</v>
      </c>
      <c r="C4795" t="s">
        <v>313</v>
      </c>
      <c r="D4795">
        <v>30500000</v>
      </c>
      <c r="E4795">
        <v>23500000</v>
      </c>
      <c r="F4795" t="s">
        <v>4033</v>
      </c>
      <c r="G4795" s="13">
        <f>IFERROR(IF($F4795="ALTA",$D4795*1.03,
IF($F4795="MEDIA",$D4795*1,
IF($F4795="BAJA",$D4795*0.92,
IF($F4795="LIQUIDAR",_xlfn.XLOOKUP(A4795,Rotación!$A:$A,Rotación!$O:$O,0,0,-1),"")))),"")</f>
        <v>30500000</v>
      </c>
      <c r="H4795" s="13">
        <f>IFERROR(IF($F4795="ALTA",$D4795*1,
IF($F4795="MEDIA",$D4795*0.97,
IF($F4795="BAJA",$D4795*0.9,
IF($F4795="LIQUIDAR",_xlfn.XLOOKUP(A4795,Rotación!$A:$A,Rotación!$O:$O,0,0,-1),"")))),"")</f>
        <v>29585000</v>
      </c>
      <c r="I4795" s="13">
        <f>IFERROR(IF($F4795="ALTA",$D4795*0.97,
IF($F4795="MEDIA",$D4795*0.94,
IF($F4795="BAJA",$D4795*0.87,
IF($F4795="LIQUIDAR",_xlfn.XLOOKUP(A4795,Rotación!$A:$A,Rotación!$O:$O,0,0,-1),"")))),"")</f>
        <v>28670000</v>
      </c>
      <c r="J4795" s="13">
        <f>IFERROR(IF($F4795="ALTA",$D4795*0.94,
IF($F4795="MEDIA",$D4795*0.9,
IF($F4795="BAJA",$D4795*0.85,
IF($F4795="LIQUIDAR",_xlfn.XLOOKUP(A4795,Rotación!$A:$A,Rotación!$O:$O,0,0,-1),"")))),"")</f>
        <v>27450000</v>
      </c>
      <c r="K4795">
        <v>30490000</v>
      </c>
    </row>
    <row r="4796" spans="1:11" x14ac:dyDescent="0.3">
      <c r="A4796" t="s">
        <v>5126</v>
      </c>
      <c r="B4796" t="s">
        <v>313</v>
      </c>
      <c r="C4796" t="s">
        <v>313</v>
      </c>
      <c r="D4796">
        <v>9900000</v>
      </c>
      <c r="E4796">
        <v>8400000</v>
      </c>
      <c r="F4796" t="s">
        <v>4033</v>
      </c>
      <c r="G4796" s="13">
        <f>IFERROR(IF($F4796="ALTA",$D4796*1.03,
IF($F4796="MEDIA",$D4796*1,
IF($F4796="BAJA",$D4796*0.92,
IF($F4796="LIQUIDAR",_xlfn.XLOOKUP(A4796,Rotación!$A:$A,Rotación!$O:$O,0,0,-1),"")))),"")</f>
        <v>9900000</v>
      </c>
      <c r="H4796" s="13">
        <f>IFERROR(IF($F4796="ALTA",$D4796*1,
IF($F4796="MEDIA",$D4796*0.97,
IF($F4796="BAJA",$D4796*0.9,
IF($F4796="LIQUIDAR",_xlfn.XLOOKUP(A4796,Rotación!$A:$A,Rotación!$O:$O,0,0,-1),"")))),"")</f>
        <v>9603000</v>
      </c>
      <c r="I4796" s="13">
        <f>IFERROR(IF($F4796="ALTA",$D4796*0.97,
IF($F4796="MEDIA",$D4796*0.94,
IF($F4796="BAJA",$D4796*0.87,
IF($F4796="LIQUIDAR",_xlfn.XLOOKUP(A4796,Rotación!$A:$A,Rotación!$O:$O,0,0,-1),"")))),"")</f>
        <v>9306000</v>
      </c>
      <c r="J4796" s="13">
        <f>IFERROR(IF($F4796="ALTA",$D4796*0.94,
IF($F4796="MEDIA",$D4796*0.9,
IF($F4796="BAJA",$D4796*0.85,
IF($F4796="LIQUIDAR",_xlfn.XLOOKUP(A4796,Rotación!$A:$A,Rotación!$O:$O,0,0,-1),"")))),"")</f>
        <v>8910000</v>
      </c>
      <c r="K4796">
        <v>9990000</v>
      </c>
    </row>
    <row r="4797" spans="1:11" x14ac:dyDescent="0.3">
      <c r="A4797" t="s">
        <v>5128</v>
      </c>
      <c r="B4797" t="s">
        <v>313</v>
      </c>
      <c r="C4797" t="s">
        <v>313</v>
      </c>
      <c r="D4797">
        <v>12450000</v>
      </c>
      <c r="E4797">
        <v>10600000</v>
      </c>
      <c r="F4797" t="s">
        <v>4033</v>
      </c>
      <c r="G4797" s="13">
        <f>IFERROR(IF($F4797="ALTA",$D4797*1.03,
IF($F4797="MEDIA",$D4797*1,
IF($F4797="BAJA",$D4797*0.92,
IF($F4797="LIQUIDAR",_xlfn.XLOOKUP(A4797,Rotación!$A:$A,Rotación!$O:$O,0,0,-1),"")))),"")</f>
        <v>12450000</v>
      </c>
      <c r="H4797" s="13">
        <f>IFERROR(IF($F4797="ALTA",$D4797*1,
IF($F4797="MEDIA",$D4797*0.97,
IF($F4797="BAJA",$D4797*0.9,
IF($F4797="LIQUIDAR",_xlfn.XLOOKUP(A4797,Rotación!$A:$A,Rotación!$O:$O,0,0,-1),"")))),"")</f>
        <v>12076500</v>
      </c>
      <c r="I4797" s="13">
        <f>IFERROR(IF($F4797="ALTA",$D4797*0.97,
IF($F4797="MEDIA",$D4797*0.94,
IF($F4797="BAJA",$D4797*0.87,
IF($F4797="LIQUIDAR",_xlfn.XLOOKUP(A4797,Rotación!$A:$A,Rotación!$O:$O,0,0,-1),"")))),"")</f>
        <v>11703000</v>
      </c>
      <c r="J4797" s="13">
        <f>IFERROR(IF($F4797="ALTA",$D4797*0.94,
IF($F4797="MEDIA",$D4797*0.9,
IF($F4797="BAJA",$D4797*0.85,
IF($F4797="LIQUIDAR",_xlfn.XLOOKUP(A4797,Rotación!$A:$A,Rotación!$O:$O,0,0,-1),"")))),"")</f>
        <v>11205000</v>
      </c>
      <c r="K4797">
        <v>12490000</v>
      </c>
    </row>
    <row r="4798" spans="1:11" x14ac:dyDescent="0.3">
      <c r="A4798" t="s">
        <v>5130</v>
      </c>
      <c r="B4798" t="s">
        <v>313</v>
      </c>
      <c r="C4798" t="s">
        <v>313</v>
      </c>
      <c r="D4798">
        <v>17500000</v>
      </c>
      <c r="E4798">
        <v>14000000</v>
      </c>
      <c r="F4798" t="s">
        <v>4033</v>
      </c>
      <c r="G4798" s="13">
        <f>IFERROR(IF($F4798="ALTA",$D4798*1.03,
IF($F4798="MEDIA",$D4798*1,
IF($F4798="BAJA",$D4798*0.92,
IF($F4798="LIQUIDAR",_xlfn.XLOOKUP(A4798,Rotación!$A:$A,Rotación!$O:$O,0,0,-1),"")))),"")</f>
        <v>17500000</v>
      </c>
      <c r="H4798" s="13">
        <f>IFERROR(IF($F4798="ALTA",$D4798*1,
IF($F4798="MEDIA",$D4798*0.97,
IF($F4798="BAJA",$D4798*0.9,
IF($F4798="LIQUIDAR",_xlfn.XLOOKUP(A4798,Rotación!$A:$A,Rotación!$O:$O,0,0,-1),"")))),"")</f>
        <v>16975000</v>
      </c>
      <c r="I4798" s="13">
        <f>IFERROR(IF($F4798="ALTA",$D4798*0.97,
IF($F4798="MEDIA",$D4798*0.94,
IF($F4798="BAJA",$D4798*0.87,
IF($F4798="LIQUIDAR",_xlfn.XLOOKUP(A4798,Rotación!$A:$A,Rotación!$O:$O,0,0,-1),"")))),"")</f>
        <v>16449999.999999998</v>
      </c>
      <c r="J4798" s="13">
        <f>IFERROR(IF($F4798="ALTA",$D4798*0.94,
IF($F4798="MEDIA",$D4798*0.9,
IF($F4798="BAJA",$D4798*0.85,
IF($F4798="LIQUIDAR",_xlfn.XLOOKUP(A4798,Rotación!$A:$A,Rotación!$O:$O,0,0,-1),"")))),"")</f>
        <v>15750000</v>
      </c>
      <c r="K4798">
        <v>16990000</v>
      </c>
    </row>
    <row r="4799" spans="1:11" x14ac:dyDescent="0.3">
      <c r="A4799" t="s">
        <v>5133</v>
      </c>
      <c r="B4799" t="s">
        <v>313</v>
      </c>
      <c r="C4799" t="s">
        <v>313</v>
      </c>
      <c r="D4799">
        <v>24500000</v>
      </c>
      <c r="E4799">
        <v>19000000</v>
      </c>
      <c r="F4799" t="s">
        <v>5391</v>
      </c>
      <c r="G4799" s="13">
        <f>IFERROR(IF($F4799="ALTA",$D4799*1.03,
IF($F4799="MEDIA",$D4799*1,
IF($F4799="BAJA",$D4799*0.92,
IF($F4799="LIQUIDAR",_xlfn.XLOOKUP(A4799,Rotación!$A:$A,Rotación!$O:$O,0,0,-1),"")))),"")</f>
        <v>22540000</v>
      </c>
      <c r="H4799" s="13">
        <f>IFERROR(IF($F4799="ALTA",$D4799*1,
IF($F4799="MEDIA",$D4799*0.97,
IF($F4799="BAJA",$D4799*0.9,
IF($F4799="LIQUIDAR",_xlfn.XLOOKUP(A4799,Rotación!$A:$A,Rotación!$O:$O,0,0,-1),"")))),"")</f>
        <v>22050000</v>
      </c>
      <c r="I4799" s="13">
        <f>IFERROR(IF($F4799="ALTA",$D4799*0.97,
IF($F4799="MEDIA",$D4799*0.94,
IF($F4799="BAJA",$D4799*0.87,
IF($F4799="LIQUIDAR",_xlfn.XLOOKUP(A4799,Rotación!$A:$A,Rotación!$O:$O,0,0,-1),"")))),"")</f>
        <v>21315000</v>
      </c>
      <c r="J4799" s="13">
        <f>IFERROR(IF($F4799="ALTA",$D4799*0.94,
IF($F4799="MEDIA",$D4799*0.9,
IF($F4799="BAJA",$D4799*0.85,
IF($F4799="LIQUIDAR",_xlfn.XLOOKUP(A4799,Rotación!$A:$A,Rotación!$O:$O,0,0,-1),"")))),"")</f>
        <v>20825000</v>
      </c>
      <c r="K4799">
        <v>22790000</v>
      </c>
    </row>
    <row r="4800" spans="1:11" x14ac:dyDescent="0.3">
      <c r="A4800" t="s">
        <v>5130</v>
      </c>
      <c r="B4800" t="s">
        <v>313</v>
      </c>
      <c r="C4800" t="s">
        <v>313</v>
      </c>
      <c r="D4800">
        <v>17500000</v>
      </c>
      <c r="E4800">
        <v>15000000</v>
      </c>
      <c r="F4800" t="s">
        <v>4033</v>
      </c>
      <c r="G4800" s="13">
        <f>IFERROR(IF($F4800="ALTA",$D4800*1.03,
IF($F4800="MEDIA",$D4800*1,
IF($F4800="BAJA",$D4800*0.92,
IF($F4800="LIQUIDAR",_xlfn.XLOOKUP(A4800,Rotación!$A:$A,Rotación!$O:$O,0,0,-1),"")))),"")</f>
        <v>17500000</v>
      </c>
      <c r="H4800" s="13">
        <f>IFERROR(IF($F4800="ALTA",$D4800*1,
IF($F4800="MEDIA",$D4800*0.97,
IF($F4800="BAJA",$D4800*0.9,
IF($F4800="LIQUIDAR",_xlfn.XLOOKUP(A4800,Rotación!$A:$A,Rotación!$O:$O,0,0,-1),"")))),"")</f>
        <v>16975000</v>
      </c>
      <c r="I4800" s="13">
        <f>IFERROR(IF($F4800="ALTA",$D4800*0.97,
IF($F4800="MEDIA",$D4800*0.94,
IF($F4800="BAJA",$D4800*0.87,
IF($F4800="LIQUIDAR",_xlfn.XLOOKUP(A4800,Rotación!$A:$A,Rotación!$O:$O,0,0,-1),"")))),"")</f>
        <v>16449999.999999998</v>
      </c>
      <c r="J4800" s="13">
        <f>IFERROR(IF($F4800="ALTA",$D4800*0.94,
IF($F4800="MEDIA",$D4800*0.9,
IF($F4800="BAJA",$D4800*0.85,
IF($F4800="LIQUIDAR",_xlfn.XLOOKUP(A4800,Rotación!$A:$A,Rotación!$O:$O,0,0,-1),"")))),"")</f>
        <v>15750000</v>
      </c>
      <c r="K4800">
        <v>17490000</v>
      </c>
    </row>
    <row r="4801" spans="1:11" x14ac:dyDescent="0.3">
      <c r="A4801" t="s">
        <v>4071</v>
      </c>
      <c r="B4801" t="s">
        <v>313</v>
      </c>
      <c r="C4801" t="s">
        <v>313</v>
      </c>
      <c r="D4801">
        <v>9100000</v>
      </c>
      <c r="E4801">
        <v>6900000</v>
      </c>
      <c r="F4801" t="s">
        <v>4033</v>
      </c>
      <c r="G4801" s="13">
        <f>IFERROR(IF($F4801="ALTA",$D4801*1.03,
IF($F4801="MEDIA",$D4801*1,
IF($F4801="BAJA",$D4801*0.92,
IF($F4801="LIQUIDAR",_xlfn.XLOOKUP(A4801,Rotación!$A:$A,Rotación!$O:$O,0,0,-1),"")))),"")</f>
        <v>9100000</v>
      </c>
      <c r="H4801" s="13">
        <f>IFERROR(IF($F4801="ALTA",$D4801*1,
IF($F4801="MEDIA",$D4801*0.97,
IF($F4801="BAJA",$D4801*0.9,
IF($F4801="LIQUIDAR",_xlfn.XLOOKUP(A4801,Rotación!$A:$A,Rotación!$O:$O,0,0,-1),"")))),"")</f>
        <v>8827000</v>
      </c>
      <c r="I4801" s="13">
        <f>IFERROR(IF($F4801="ALTA",$D4801*0.97,
IF($F4801="MEDIA",$D4801*0.94,
IF($F4801="BAJA",$D4801*0.87,
IF($F4801="LIQUIDAR",_xlfn.XLOOKUP(A4801,Rotación!$A:$A,Rotación!$O:$O,0,0,-1),"")))),"")</f>
        <v>8554000</v>
      </c>
      <c r="J4801" s="13">
        <f>IFERROR(IF($F4801="ALTA",$D4801*0.94,
IF($F4801="MEDIA",$D4801*0.9,
IF($F4801="BAJA",$D4801*0.85,
IF($F4801="LIQUIDAR",_xlfn.XLOOKUP(A4801,Rotación!$A:$A,Rotación!$O:$O,0,0,-1),"")))),"")</f>
        <v>8190000</v>
      </c>
      <c r="K4801">
        <v>8990000</v>
      </c>
    </row>
    <row r="4802" spans="1:11" x14ac:dyDescent="0.3">
      <c r="A4802" t="s">
        <v>5136</v>
      </c>
      <c r="B4802" t="s">
        <v>313</v>
      </c>
      <c r="C4802" t="s">
        <v>313</v>
      </c>
      <c r="D4802">
        <v>29900000</v>
      </c>
      <c r="E4802">
        <v>23300000</v>
      </c>
      <c r="F4802" t="s">
        <v>5391</v>
      </c>
      <c r="G4802" s="13">
        <f>IFERROR(IF($F4802="ALTA",$D4802*1.03,
IF($F4802="MEDIA",$D4802*1,
IF($F4802="BAJA",$D4802*0.92,
IF($F4802="LIQUIDAR",_xlfn.XLOOKUP(A4802,Rotación!$A:$A,Rotación!$O:$O,0,0,-1),"")))),"")</f>
        <v>27508000</v>
      </c>
      <c r="H4802" s="13">
        <f>IFERROR(IF($F4802="ALTA",$D4802*1,
IF($F4802="MEDIA",$D4802*0.97,
IF($F4802="BAJA",$D4802*0.9,
IF($F4802="LIQUIDAR",_xlfn.XLOOKUP(A4802,Rotación!$A:$A,Rotación!$O:$O,0,0,-1),"")))),"")</f>
        <v>26910000</v>
      </c>
      <c r="I4802" s="13">
        <f>IFERROR(IF($F4802="ALTA",$D4802*0.97,
IF($F4802="MEDIA",$D4802*0.94,
IF($F4802="BAJA",$D4802*0.87,
IF($F4802="LIQUIDAR",_xlfn.XLOOKUP(A4802,Rotación!$A:$A,Rotación!$O:$O,0,0,-1),"")))),"")</f>
        <v>26013000</v>
      </c>
      <c r="J4802" s="13">
        <f>IFERROR(IF($F4802="ALTA",$D4802*0.94,
IF($F4802="MEDIA",$D4802*0.9,
IF($F4802="BAJA",$D4802*0.85,
IF($F4802="LIQUIDAR",_xlfn.XLOOKUP(A4802,Rotación!$A:$A,Rotación!$O:$O,0,0,-1),"")))),"")</f>
        <v>25415000</v>
      </c>
      <c r="K4802">
        <v>27990000</v>
      </c>
    </row>
    <row r="4803" spans="1:11" x14ac:dyDescent="0.3">
      <c r="A4803" t="s">
        <v>5138</v>
      </c>
      <c r="B4803" t="s">
        <v>313</v>
      </c>
      <c r="C4803" t="s">
        <v>313</v>
      </c>
      <c r="D4803">
        <v>14520000</v>
      </c>
      <c r="E4803">
        <v>11700000</v>
      </c>
      <c r="F4803" t="s">
        <v>4033</v>
      </c>
      <c r="G4803" s="13">
        <f>IFERROR(IF($F4803="ALTA",$D4803*1.03,
IF($F4803="MEDIA",$D4803*1,
IF($F4803="BAJA",$D4803*0.92,
IF($F4803="LIQUIDAR",_xlfn.XLOOKUP(A4803,Rotación!$A:$A,Rotación!$O:$O,0,0,-1),"")))),"")</f>
        <v>14520000</v>
      </c>
      <c r="H4803" s="13">
        <f>IFERROR(IF($F4803="ALTA",$D4803*1,
IF($F4803="MEDIA",$D4803*0.97,
IF($F4803="BAJA",$D4803*0.9,
IF($F4803="LIQUIDAR",_xlfn.XLOOKUP(A4803,Rotación!$A:$A,Rotación!$O:$O,0,0,-1),"")))),"")</f>
        <v>14084400</v>
      </c>
      <c r="I4803" s="13">
        <f>IFERROR(IF($F4803="ALTA",$D4803*0.97,
IF($F4803="MEDIA",$D4803*0.94,
IF($F4803="BAJA",$D4803*0.87,
IF($F4803="LIQUIDAR",_xlfn.XLOOKUP(A4803,Rotación!$A:$A,Rotación!$O:$O,0,0,-1),"")))),"")</f>
        <v>13648800</v>
      </c>
      <c r="J4803" s="13">
        <f>IFERROR(IF($F4803="ALTA",$D4803*0.94,
IF($F4803="MEDIA",$D4803*0.9,
IF($F4803="BAJA",$D4803*0.85,
IF($F4803="LIQUIDAR",_xlfn.XLOOKUP(A4803,Rotación!$A:$A,Rotación!$O:$O,0,0,-1),"")))),"")</f>
        <v>13068000</v>
      </c>
      <c r="K4803">
        <v>13990000</v>
      </c>
    </row>
    <row r="4804" spans="1:11" x14ac:dyDescent="0.3">
      <c r="A4804" t="s">
        <v>5141</v>
      </c>
      <c r="B4804" t="s">
        <v>313</v>
      </c>
      <c r="C4804" t="s">
        <v>313</v>
      </c>
      <c r="D4804">
        <v>12840000</v>
      </c>
      <c r="E4804">
        <v>10700000</v>
      </c>
      <c r="F4804" t="s">
        <v>4033</v>
      </c>
      <c r="G4804" s="13">
        <f>IFERROR(IF($F4804="ALTA",$D4804*1.03,
IF($F4804="MEDIA",$D4804*1,
IF($F4804="BAJA",$D4804*0.92,
IF($F4804="LIQUIDAR",_xlfn.XLOOKUP(A4804,Rotación!$A:$A,Rotación!$O:$O,0,0,-1),"")))),"")</f>
        <v>12840000</v>
      </c>
      <c r="H4804" s="13">
        <f>IFERROR(IF($F4804="ALTA",$D4804*1,
IF($F4804="MEDIA",$D4804*0.97,
IF($F4804="BAJA",$D4804*0.9,
IF($F4804="LIQUIDAR",_xlfn.XLOOKUP(A4804,Rotación!$A:$A,Rotación!$O:$O,0,0,-1),"")))),"")</f>
        <v>12454800</v>
      </c>
      <c r="I4804" s="13">
        <f>IFERROR(IF($F4804="ALTA",$D4804*0.97,
IF($F4804="MEDIA",$D4804*0.94,
IF($F4804="BAJA",$D4804*0.87,
IF($F4804="LIQUIDAR",_xlfn.XLOOKUP(A4804,Rotación!$A:$A,Rotación!$O:$O,0,0,-1),"")))),"")</f>
        <v>12069600</v>
      </c>
      <c r="J4804" s="13">
        <f>IFERROR(IF($F4804="ALTA",$D4804*0.94,
IF($F4804="MEDIA",$D4804*0.9,
IF($F4804="BAJA",$D4804*0.85,
IF($F4804="LIQUIDAR",_xlfn.XLOOKUP(A4804,Rotación!$A:$A,Rotación!$O:$O,0,0,-1),"")))),"")</f>
        <v>11556000</v>
      </c>
      <c r="K4804">
        <v>12890000</v>
      </c>
    </row>
    <row r="4805" spans="1:11" x14ac:dyDescent="0.3">
      <c r="A4805" t="s">
        <v>5241</v>
      </c>
      <c r="B4805" t="s">
        <v>313</v>
      </c>
      <c r="C4805" t="s">
        <v>313</v>
      </c>
      <c r="D4805">
        <v>16190000</v>
      </c>
      <c r="E4805">
        <v>13200000</v>
      </c>
      <c r="F4805" t="s">
        <v>5390</v>
      </c>
      <c r="G4805" s="13">
        <f>IFERROR(IF($F4805="ALTA",$D4805*1.03,
IF($F4805="MEDIA",$D4805*1,
IF($F4805="BAJA",$D4805*0.92,
IF($F4805="LIQUIDAR",_xlfn.XLOOKUP(A4805,Rotación!$A:$A,Rotación!$O:$O,0,0,-1),"")))),"")</f>
        <v>16675700</v>
      </c>
      <c r="H4805" s="13">
        <f>IFERROR(IF($F4805="ALTA",$D4805*1,
IF($F4805="MEDIA",$D4805*0.97,
IF($F4805="BAJA",$D4805*0.9,
IF($F4805="LIQUIDAR",_xlfn.XLOOKUP(A4805,Rotación!$A:$A,Rotación!$O:$O,0,0,-1),"")))),"")</f>
        <v>16190000</v>
      </c>
      <c r="I4805" s="13">
        <f>IFERROR(IF($F4805="ALTA",$D4805*0.97,
IF($F4805="MEDIA",$D4805*0.94,
IF($F4805="BAJA",$D4805*0.87,
IF($F4805="LIQUIDAR",_xlfn.XLOOKUP(A4805,Rotación!$A:$A,Rotación!$O:$O,0,0,-1),"")))),"")</f>
        <v>15704300</v>
      </c>
      <c r="J4805" s="13">
        <f>IFERROR(IF($F4805="ALTA",$D4805*0.94,
IF($F4805="MEDIA",$D4805*0.9,
IF($F4805="BAJA",$D4805*0.85,
IF($F4805="LIQUIDAR",_xlfn.XLOOKUP(A4805,Rotación!$A:$A,Rotación!$O:$O,0,0,-1),"")))),"")</f>
        <v>15218600</v>
      </c>
      <c r="K4805">
        <v>15990000</v>
      </c>
    </row>
    <row r="4806" spans="1:11" x14ac:dyDescent="0.3">
      <c r="A4806" t="s">
        <v>5142</v>
      </c>
      <c r="B4806" t="s">
        <v>313</v>
      </c>
      <c r="C4806" t="s">
        <v>313</v>
      </c>
      <c r="D4806">
        <v>7100000</v>
      </c>
      <c r="E4806">
        <v>5200000</v>
      </c>
      <c r="F4806" t="s">
        <v>5390</v>
      </c>
      <c r="G4806" s="13">
        <f>IFERROR(IF($F4806="ALTA",$D4806*1.03,
IF($F4806="MEDIA",$D4806*1,
IF($F4806="BAJA",$D4806*0.92,
IF($F4806="LIQUIDAR",_xlfn.XLOOKUP(A4806,Rotación!$A:$A,Rotación!$O:$O,0,0,-1),"")))),"")</f>
        <v>7313000</v>
      </c>
      <c r="H4806" s="13">
        <f>IFERROR(IF($F4806="ALTA",$D4806*1,
IF($F4806="MEDIA",$D4806*0.97,
IF($F4806="BAJA",$D4806*0.9,
IF($F4806="LIQUIDAR",_xlfn.XLOOKUP(A4806,Rotación!$A:$A,Rotación!$O:$O,0,0,-1),"")))),"")</f>
        <v>7100000</v>
      </c>
      <c r="I4806" s="13">
        <f>IFERROR(IF($F4806="ALTA",$D4806*0.97,
IF($F4806="MEDIA",$D4806*0.94,
IF($F4806="BAJA",$D4806*0.87,
IF($F4806="LIQUIDAR",_xlfn.XLOOKUP(A4806,Rotación!$A:$A,Rotación!$O:$O,0,0,-1),"")))),"")</f>
        <v>6887000</v>
      </c>
      <c r="J4806" s="13">
        <f>IFERROR(IF($F4806="ALTA",$D4806*0.94,
IF($F4806="MEDIA",$D4806*0.9,
IF($F4806="BAJA",$D4806*0.85,
IF($F4806="LIQUIDAR",_xlfn.XLOOKUP(A4806,Rotación!$A:$A,Rotación!$O:$O,0,0,-1),"")))),"")</f>
        <v>6674000</v>
      </c>
      <c r="K4806">
        <v>7290000</v>
      </c>
    </row>
    <row r="4807" spans="1:11" x14ac:dyDescent="0.3">
      <c r="A4807" t="s">
        <v>5143</v>
      </c>
      <c r="B4807" t="s">
        <v>313</v>
      </c>
      <c r="C4807" t="s">
        <v>313</v>
      </c>
      <c r="D4807">
        <v>8650000</v>
      </c>
      <c r="E4807">
        <v>6000000</v>
      </c>
      <c r="F4807" t="s">
        <v>5391</v>
      </c>
      <c r="G4807" s="13">
        <f>IFERROR(IF($F4807="ALTA",$D4807*1.03,
IF($F4807="MEDIA",$D4807*1,
IF($F4807="BAJA",$D4807*0.92,
IF($F4807="LIQUIDAR",_xlfn.XLOOKUP(A4807,Rotación!$A:$A,Rotación!$O:$O,0,0,-1),"")))),"")</f>
        <v>7958000</v>
      </c>
      <c r="H4807" s="13">
        <f>IFERROR(IF($F4807="ALTA",$D4807*1,
IF($F4807="MEDIA",$D4807*0.97,
IF($F4807="BAJA",$D4807*0.9,
IF($F4807="LIQUIDAR",_xlfn.XLOOKUP(A4807,Rotación!$A:$A,Rotación!$O:$O,0,0,-1),"")))),"")</f>
        <v>7785000</v>
      </c>
      <c r="I4807" s="13">
        <f>IFERROR(IF($F4807="ALTA",$D4807*0.97,
IF($F4807="MEDIA",$D4807*0.94,
IF($F4807="BAJA",$D4807*0.87,
IF($F4807="LIQUIDAR",_xlfn.XLOOKUP(A4807,Rotación!$A:$A,Rotación!$O:$O,0,0,-1),"")))),"")</f>
        <v>7525500</v>
      </c>
      <c r="J4807" s="13">
        <f>IFERROR(IF($F4807="ALTA",$D4807*0.94,
IF($F4807="MEDIA",$D4807*0.9,
IF($F4807="BAJA",$D4807*0.85,
IF($F4807="LIQUIDAR",_xlfn.XLOOKUP(A4807,Rotación!$A:$A,Rotación!$O:$O,0,0,-1),"")))),"")</f>
        <v>7352500</v>
      </c>
      <c r="K4807">
        <v>7490000</v>
      </c>
    </row>
    <row r="4808" spans="1:11" x14ac:dyDescent="0.3">
      <c r="A4808" t="s">
        <v>5144</v>
      </c>
      <c r="B4808" t="s">
        <v>313</v>
      </c>
      <c r="C4808" t="s">
        <v>313</v>
      </c>
      <c r="D4808">
        <v>6400000</v>
      </c>
      <c r="E4808">
        <v>5100000</v>
      </c>
      <c r="F4808" t="s">
        <v>4033</v>
      </c>
      <c r="G4808" s="13">
        <f>IFERROR(IF($F4808="ALTA",$D4808*1.03,
IF($F4808="MEDIA",$D4808*1,
IF($F4808="BAJA",$D4808*0.92,
IF($F4808="LIQUIDAR",_xlfn.XLOOKUP(A4808,Rotación!$A:$A,Rotación!$O:$O,0,0,-1),"")))),"")</f>
        <v>6400000</v>
      </c>
      <c r="H4808" s="13">
        <f>IFERROR(IF($F4808="ALTA",$D4808*1,
IF($F4808="MEDIA",$D4808*0.97,
IF($F4808="BAJA",$D4808*0.9,
IF($F4808="LIQUIDAR",_xlfn.XLOOKUP(A4808,Rotación!$A:$A,Rotación!$O:$O,0,0,-1),"")))),"")</f>
        <v>6208000</v>
      </c>
      <c r="I4808" s="13">
        <f>IFERROR(IF($F4808="ALTA",$D4808*0.97,
IF($F4808="MEDIA",$D4808*0.94,
IF($F4808="BAJA",$D4808*0.87,
IF($F4808="LIQUIDAR",_xlfn.XLOOKUP(A4808,Rotación!$A:$A,Rotación!$O:$O,0,0,-1),"")))),"")</f>
        <v>6016000</v>
      </c>
      <c r="J4808" s="13">
        <f>IFERROR(IF($F4808="ALTA",$D4808*0.94,
IF($F4808="MEDIA",$D4808*0.9,
IF($F4808="BAJA",$D4808*0.85,
IF($F4808="LIQUIDAR",_xlfn.XLOOKUP(A4808,Rotación!$A:$A,Rotación!$O:$O,0,0,-1),"")))),"")</f>
        <v>5760000</v>
      </c>
      <c r="K4808">
        <v>6390000</v>
      </c>
    </row>
    <row r="4809" spans="1:11" x14ac:dyDescent="0.3">
      <c r="A4809" t="s">
        <v>5146</v>
      </c>
      <c r="B4809" t="s">
        <v>313</v>
      </c>
      <c r="C4809" t="s">
        <v>313</v>
      </c>
      <c r="D4809">
        <v>15070000</v>
      </c>
      <c r="E4809">
        <v>12500000</v>
      </c>
      <c r="F4809" t="s">
        <v>4033</v>
      </c>
      <c r="G4809" s="13">
        <f>IFERROR(IF($F4809="ALTA",$D4809*1.03,
IF($F4809="MEDIA",$D4809*1,
IF($F4809="BAJA",$D4809*0.92,
IF($F4809="LIQUIDAR",_xlfn.XLOOKUP(A4809,Rotación!$A:$A,Rotación!$O:$O,0,0,-1),"")))),"")</f>
        <v>15070000</v>
      </c>
      <c r="H4809" s="13">
        <f>IFERROR(IF($F4809="ALTA",$D4809*1,
IF($F4809="MEDIA",$D4809*0.97,
IF($F4809="BAJA",$D4809*0.9,
IF($F4809="LIQUIDAR",_xlfn.XLOOKUP(A4809,Rotación!$A:$A,Rotación!$O:$O,0,0,-1),"")))),"")</f>
        <v>14617900</v>
      </c>
      <c r="I4809" s="13">
        <f>IFERROR(IF($F4809="ALTA",$D4809*0.97,
IF($F4809="MEDIA",$D4809*0.94,
IF($F4809="BAJA",$D4809*0.87,
IF($F4809="LIQUIDAR",_xlfn.XLOOKUP(A4809,Rotación!$A:$A,Rotación!$O:$O,0,0,-1),"")))),"")</f>
        <v>14165800</v>
      </c>
      <c r="J4809" s="13">
        <f>IFERROR(IF($F4809="ALTA",$D4809*0.94,
IF($F4809="MEDIA",$D4809*0.9,
IF($F4809="BAJA",$D4809*0.85,
IF($F4809="LIQUIDAR",_xlfn.XLOOKUP(A4809,Rotación!$A:$A,Rotación!$O:$O,0,0,-1),"")))),"")</f>
        <v>13563000</v>
      </c>
      <c r="K4809">
        <v>14990000</v>
      </c>
    </row>
    <row r="4810" spans="1:11" x14ac:dyDescent="0.3">
      <c r="A4810" t="s">
        <v>5148</v>
      </c>
      <c r="B4810" t="s">
        <v>313</v>
      </c>
      <c r="C4810" t="s">
        <v>313</v>
      </c>
      <c r="D4810">
        <v>9100000</v>
      </c>
      <c r="E4810">
        <v>7300000</v>
      </c>
      <c r="F4810" t="s">
        <v>4033</v>
      </c>
      <c r="G4810" s="13">
        <f>IFERROR(IF($F4810="ALTA",$D4810*1.03,
IF($F4810="MEDIA",$D4810*1,
IF($F4810="BAJA",$D4810*0.92,
IF($F4810="LIQUIDAR",_xlfn.XLOOKUP(A4810,Rotación!$A:$A,Rotación!$O:$O,0,0,-1),"")))),"")</f>
        <v>9100000</v>
      </c>
      <c r="H4810" s="13">
        <f>IFERROR(IF($F4810="ALTA",$D4810*1,
IF($F4810="MEDIA",$D4810*0.97,
IF($F4810="BAJA",$D4810*0.9,
IF($F4810="LIQUIDAR",_xlfn.XLOOKUP(A4810,Rotación!$A:$A,Rotación!$O:$O,0,0,-1),"")))),"")</f>
        <v>8827000</v>
      </c>
      <c r="I4810" s="13">
        <f>IFERROR(IF($F4810="ALTA",$D4810*0.97,
IF($F4810="MEDIA",$D4810*0.94,
IF($F4810="BAJA",$D4810*0.87,
IF($F4810="LIQUIDAR",_xlfn.XLOOKUP(A4810,Rotación!$A:$A,Rotación!$O:$O,0,0,-1),"")))),"")</f>
        <v>8554000</v>
      </c>
      <c r="J4810" s="13">
        <f>IFERROR(IF($F4810="ALTA",$D4810*0.94,
IF($F4810="MEDIA",$D4810*0.9,
IF($F4810="BAJA",$D4810*0.85,
IF($F4810="LIQUIDAR",_xlfn.XLOOKUP(A4810,Rotación!$A:$A,Rotación!$O:$O,0,0,-1),"")))),"")</f>
        <v>8190000</v>
      </c>
      <c r="K4810">
        <v>8990000</v>
      </c>
    </row>
    <row r="4811" spans="1:11" x14ac:dyDescent="0.3">
      <c r="A4811" t="s">
        <v>5150</v>
      </c>
      <c r="B4811" t="s">
        <v>313</v>
      </c>
      <c r="C4811" t="s">
        <v>313</v>
      </c>
      <c r="D4811">
        <v>13580000</v>
      </c>
      <c r="E4811">
        <v>10800000</v>
      </c>
      <c r="F4811" t="s">
        <v>5391</v>
      </c>
      <c r="G4811" s="13">
        <f>IFERROR(IF($F4811="ALTA",$D4811*1.03,
IF($F4811="MEDIA",$D4811*1,
IF($F4811="BAJA",$D4811*0.92,
IF($F4811="LIQUIDAR",_xlfn.XLOOKUP(A4811,Rotación!$A:$A,Rotación!$O:$O,0,0,-1),"")))),"")</f>
        <v>12493600</v>
      </c>
      <c r="H4811" s="13">
        <f>IFERROR(IF($F4811="ALTA",$D4811*1,
IF($F4811="MEDIA",$D4811*0.97,
IF($F4811="BAJA",$D4811*0.9,
IF($F4811="LIQUIDAR",_xlfn.XLOOKUP(A4811,Rotación!$A:$A,Rotación!$O:$O,0,0,-1),"")))),"")</f>
        <v>12222000</v>
      </c>
      <c r="I4811" s="13">
        <f>IFERROR(IF($F4811="ALTA",$D4811*0.97,
IF($F4811="MEDIA",$D4811*0.94,
IF($F4811="BAJA",$D4811*0.87,
IF($F4811="LIQUIDAR",_xlfn.XLOOKUP(A4811,Rotación!$A:$A,Rotación!$O:$O,0,0,-1),"")))),"")</f>
        <v>11814600</v>
      </c>
      <c r="J4811" s="13">
        <f>IFERROR(IF($F4811="ALTA",$D4811*0.94,
IF($F4811="MEDIA",$D4811*0.9,
IF($F4811="BAJA",$D4811*0.85,
IF($F4811="LIQUIDAR",_xlfn.XLOOKUP(A4811,Rotación!$A:$A,Rotación!$O:$O,0,0,-1),"")))),"")</f>
        <v>11543000</v>
      </c>
      <c r="K4811">
        <v>12690000</v>
      </c>
    </row>
    <row r="4812" spans="1:11" x14ac:dyDescent="0.3">
      <c r="A4812" t="s">
        <v>5286</v>
      </c>
      <c r="B4812" t="s">
        <v>313</v>
      </c>
      <c r="C4812" t="s">
        <v>313</v>
      </c>
      <c r="D4812">
        <v>14880000</v>
      </c>
      <c r="E4812">
        <v>11800000</v>
      </c>
      <c r="F4812" t="s">
        <v>4033</v>
      </c>
      <c r="G4812" s="13">
        <f>IFERROR(IF($F4812="ALTA",$D4812*1.03,
IF($F4812="MEDIA",$D4812*1,
IF($F4812="BAJA",$D4812*0.92,
IF($F4812="LIQUIDAR",_xlfn.XLOOKUP(A4812,Rotación!$A:$A,Rotación!$O:$O,0,0,-1),"")))),"")</f>
        <v>14880000</v>
      </c>
      <c r="H4812" s="13">
        <f>IFERROR(IF($F4812="ALTA",$D4812*1,
IF($F4812="MEDIA",$D4812*0.97,
IF($F4812="BAJA",$D4812*0.9,
IF($F4812="LIQUIDAR",_xlfn.XLOOKUP(A4812,Rotación!$A:$A,Rotación!$O:$O,0,0,-1),"")))),"")</f>
        <v>14433600</v>
      </c>
      <c r="I4812" s="13">
        <f>IFERROR(IF($F4812="ALTA",$D4812*0.97,
IF($F4812="MEDIA",$D4812*0.94,
IF($F4812="BAJA",$D4812*0.87,
IF($F4812="LIQUIDAR",_xlfn.XLOOKUP(A4812,Rotación!$A:$A,Rotación!$O:$O,0,0,-1),"")))),"")</f>
        <v>13987200</v>
      </c>
      <c r="J4812" s="13">
        <f>IFERROR(IF($F4812="ALTA",$D4812*0.94,
IF($F4812="MEDIA",$D4812*0.9,
IF($F4812="BAJA",$D4812*0.85,
IF($F4812="LIQUIDAR",_xlfn.XLOOKUP(A4812,Rotación!$A:$A,Rotación!$O:$O,0,0,-1),"")))),"")</f>
        <v>13392000</v>
      </c>
      <c r="K4812">
        <v>14290000</v>
      </c>
    </row>
    <row r="4813" spans="1:11" x14ac:dyDescent="0.3">
      <c r="A4813" t="s">
        <v>5152</v>
      </c>
      <c r="B4813" t="s">
        <v>313</v>
      </c>
      <c r="C4813" t="s">
        <v>313</v>
      </c>
      <c r="D4813">
        <v>9320000</v>
      </c>
      <c r="E4813">
        <v>7550000</v>
      </c>
      <c r="F4813" t="s">
        <v>4033</v>
      </c>
      <c r="G4813" s="13">
        <f>IFERROR(IF($F4813="ALTA",$D4813*1.03,
IF($F4813="MEDIA",$D4813*1,
IF($F4813="BAJA",$D4813*0.92,
IF($F4813="LIQUIDAR",_xlfn.XLOOKUP(A4813,Rotación!$A:$A,Rotación!$O:$O,0,0,-1),"")))),"")</f>
        <v>9320000</v>
      </c>
      <c r="H4813" s="13">
        <f>IFERROR(IF($F4813="ALTA",$D4813*1,
IF($F4813="MEDIA",$D4813*0.97,
IF($F4813="BAJA",$D4813*0.9,
IF($F4813="LIQUIDAR",_xlfn.XLOOKUP(A4813,Rotación!$A:$A,Rotación!$O:$O,0,0,-1),"")))),"")</f>
        <v>9040400</v>
      </c>
      <c r="I4813" s="13">
        <f>IFERROR(IF($F4813="ALTA",$D4813*0.97,
IF($F4813="MEDIA",$D4813*0.94,
IF($F4813="BAJA",$D4813*0.87,
IF($F4813="LIQUIDAR",_xlfn.XLOOKUP(A4813,Rotación!$A:$A,Rotación!$O:$O,0,0,-1),"")))),"")</f>
        <v>8760800</v>
      </c>
      <c r="J4813" s="13">
        <f>IFERROR(IF($F4813="ALTA",$D4813*0.94,
IF($F4813="MEDIA",$D4813*0.9,
IF($F4813="BAJA",$D4813*0.85,
IF($F4813="LIQUIDAR",_xlfn.XLOOKUP(A4813,Rotación!$A:$A,Rotación!$O:$O,0,0,-1),"")))),"")</f>
        <v>8388000</v>
      </c>
      <c r="K4813">
        <v>9390000</v>
      </c>
    </row>
    <row r="4814" spans="1:11" x14ac:dyDescent="0.3">
      <c r="A4814" t="s">
        <v>5154</v>
      </c>
      <c r="B4814" t="s">
        <v>313</v>
      </c>
      <c r="C4814" t="s">
        <v>313</v>
      </c>
      <c r="D4814">
        <v>16700000</v>
      </c>
      <c r="E4814">
        <v>14000000</v>
      </c>
      <c r="F4814" t="s">
        <v>4033</v>
      </c>
      <c r="G4814" s="13">
        <f>IFERROR(IF($F4814="ALTA",$D4814*1.03,
IF($F4814="MEDIA",$D4814*1,
IF($F4814="BAJA",$D4814*0.92,
IF($F4814="LIQUIDAR",_xlfn.XLOOKUP(A4814,Rotación!$A:$A,Rotación!$O:$O,0,0,-1),"")))),"")</f>
        <v>16700000</v>
      </c>
      <c r="H4814" s="13">
        <f>IFERROR(IF($F4814="ALTA",$D4814*1,
IF($F4814="MEDIA",$D4814*0.97,
IF($F4814="BAJA",$D4814*0.9,
IF($F4814="LIQUIDAR",_xlfn.XLOOKUP(A4814,Rotación!$A:$A,Rotación!$O:$O,0,0,-1),"")))),"")</f>
        <v>16199000</v>
      </c>
      <c r="I4814" s="13">
        <f>IFERROR(IF($F4814="ALTA",$D4814*0.97,
IF($F4814="MEDIA",$D4814*0.94,
IF($F4814="BAJA",$D4814*0.87,
IF($F4814="LIQUIDAR",_xlfn.XLOOKUP(A4814,Rotación!$A:$A,Rotación!$O:$O,0,0,-1),"")))),"")</f>
        <v>15698000</v>
      </c>
      <c r="J4814" s="13">
        <f>IFERROR(IF($F4814="ALTA",$D4814*0.94,
IF($F4814="MEDIA",$D4814*0.9,
IF($F4814="BAJA",$D4814*0.85,
IF($F4814="LIQUIDAR",_xlfn.XLOOKUP(A4814,Rotación!$A:$A,Rotación!$O:$O,0,0,-1),"")))),"")</f>
        <v>15030000</v>
      </c>
      <c r="K4814">
        <v>16490000</v>
      </c>
    </row>
    <row r="4815" spans="1:11" x14ac:dyDescent="0.3">
      <c r="A4815" t="s">
        <v>5157</v>
      </c>
      <c r="B4815" t="s">
        <v>313</v>
      </c>
      <c r="C4815" t="s">
        <v>313</v>
      </c>
      <c r="D4815">
        <v>8400000</v>
      </c>
      <c r="E4815">
        <v>6900000</v>
      </c>
      <c r="F4815" t="s">
        <v>4033</v>
      </c>
      <c r="G4815" s="13">
        <f>IFERROR(IF($F4815="ALTA",$D4815*1.03,
IF($F4815="MEDIA",$D4815*1,
IF($F4815="BAJA",$D4815*0.92,
IF($F4815="LIQUIDAR",_xlfn.XLOOKUP(A4815,Rotación!$A:$A,Rotación!$O:$O,0,0,-1),"")))),"")</f>
        <v>8400000</v>
      </c>
      <c r="H4815" s="13">
        <f>IFERROR(IF($F4815="ALTA",$D4815*1,
IF($F4815="MEDIA",$D4815*0.97,
IF($F4815="BAJA",$D4815*0.9,
IF($F4815="LIQUIDAR",_xlfn.XLOOKUP(A4815,Rotación!$A:$A,Rotación!$O:$O,0,0,-1),"")))),"")</f>
        <v>8148000</v>
      </c>
      <c r="I4815" s="13">
        <f>IFERROR(IF($F4815="ALTA",$D4815*0.97,
IF($F4815="MEDIA",$D4815*0.94,
IF($F4815="BAJA",$D4815*0.87,
IF($F4815="LIQUIDAR",_xlfn.XLOOKUP(A4815,Rotación!$A:$A,Rotación!$O:$O,0,0,-1),"")))),"")</f>
        <v>7896000</v>
      </c>
      <c r="J4815" s="13">
        <f>IFERROR(IF($F4815="ALTA",$D4815*0.94,
IF($F4815="MEDIA",$D4815*0.9,
IF($F4815="BAJA",$D4815*0.85,
IF($F4815="LIQUIDAR",_xlfn.XLOOKUP(A4815,Rotación!$A:$A,Rotación!$O:$O,0,0,-1),"")))),"")</f>
        <v>7560000</v>
      </c>
      <c r="K4815">
        <v>8390000</v>
      </c>
    </row>
    <row r="4816" spans="1:11" x14ac:dyDescent="0.3">
      <c r="A4816" t="s">
        <v>5163</v>
      </c>
      <c r="B4816" t="s">
        <v>313</v>
      </c>
      <c r="C4816" t="s">
        <v>313</v>
      </c>
      <c r="D4816">
        <v>17700000</v>
      </c>
      <c r="E4816">
        <v>15000000</v>
      </c>
      <c r="F4816" t="s">
        <v>4033</v>
      </c>
      <c r="G4816" s="13">
        <f>IFERROR(IF($F4816="ALTA",$D4816*1.03,
IF($F4816="MEDIA",$D4816*1,
IF($F4816="BAJA",$D4816*0.92,
IF($F4816="LIQUIDAR",_xlfn.XLOOKUP(A4816,Rotación!$A:$A,Rotación!$O:$O,0,0,-1),"")))),"")</f>
        <v>17700000</v>
      </c>
      <c r="H4816" s="13">
        <f>IFERROR(IF($F4816="ALTA",$D4816*1,
IF($F4816="MEDIA",$D4816*0.97,
IF($F4816="BAJA",$D4816*0.9,
IF($F4816="LIQUIDAR",_xlfn.XLOOKUP(A4816,Rotación!$A:$A,Rotación!$O:$O,0,0,-1),"")))),"")</f>
        <v>17169000</v>
      </c>
      <c r="I4816" s="13">
        <f>IFERROR(IF($F4816="ALTA",$D4816*0.97,
IF($F4816="MEDIA",$D4816*0.94,
IF($F4816="BAJA",$D4816*0.87,
IF($F4816="LIQUIDAR",_xlfn.XLOOKUP(A4816,Rotación!$A:$A,Rotación!$O:$O,0,0,-1),"")))),"")</f>
        <v>16637999.999999998</v>
      </c>
      <c r="J4816" s="13">
        <f>IFERROR(IF($F4816="ALTA",$D4816*0.94,
IF($F4816="MEDIA",$D4816*0.9,
IF($F4816="BAJA",$D4816*0.85,
IF($F4816="LIQUIDAR",_xlfn.XLOOKUP(A4816,Rotación!$A:$A,Rotación!$O:$O,0,0,-1),"")))),"")</f>
        <v>15930000</v>
      </c>
      <c r="K4816">
        <v>17690000</v>
      </c>
    </row>
    <row r="4817" spans="1:11" x14ac:dyDescent="0.3">
      <c r="A4817" t="s">
        <v>1658</v>
      </c>
      <c r="B4817" t="s">
        <v>313</v>
      </c>
      <c r="C4817" t="s">
        <v>313</v>
      </c>
      <c r="D4817">
        <v>13000000</v>
      </c>
      <c r="E4817">
        <v>10700000</v>
      </c>
      <c r="F4817" t="s">
        <v>4033</v>
      </c>
      <c r="G4817" s="13">
        <f>IFERROR(IF($F4817="ALTA",$D4817*1.03,
IF($F4817="MEDIA",$D4817*1,
IF($F4817="BAJA",$D4817*0.92,
IF($F4817="LIQUIDAR",_xlfn.XLOOKUP(A4817,Rotación!$A:$A,Rotación!$O:$O,0,0,-1),"")))),"")</f>
        <v>13000000</v>
      </c>
      <c r="H4817" s="13">
        <f>IFERROR(IF($F4817="ALTA",$D4817*1,
IF($F4817="MEDIA",$D4817*0.97,
IF($F4817="BAJA",$D4817*0.9,
IF($F4817="LIQUIDAR",_xlfn.XLOOKUP(A4817,Rotación!$A:$A,Rotación!$O:$O,0,0,-1),"")))),"")</f>
        <v>12610000</v>
      </c>
      <c r="I4817" s="13">
        <f>IFERROR(IF($F4817="ALTA",$D4817*0.97,
IF($F4817="MEDIA",$D4817*0.94,
IF($F4817="BAJA",$D4817*0.87,
IF($F4817="LIQUIDAR",_xlfn.XLOOKUP(A4817,Rotación!$A:$A,Rotación!$O:$O,0,0,-1),"")))),"")</f>
        <v>12220000</v>
      </c>
      <c r="J4817" s="13">
        <f>IFERROR(IF($F4817="ALTA",$D4817*0.94,
IF($F4817="MEDIA",$D4817*0.9,
IF($F4817="BAJA",$D4817*0.85,
IF($F4817="LIQUIDAR",_xlfn.XLOOKUP(A4817,Rotación!$A:$A,Rotación!$O:$O,0,0,-1),"")))),"")</f>
        <v>11700000</v>
      </c>
      <c r="K4817">
        <v>12990000</v>
      </c>
    </row>
    <row r="4818" spans="1:11" x14ac:dyDescent="0.3">
      <c r="A4818" t="s">
        <v>4058</v>
      </c>
      <c r="B4818" t="s">
        <v>313</v>
      </c>
      <c r="C4818" t="s">
        <v>313</v>
      </c>
      <c r="D4818">
        <v>12030000</v>
      </c>
      <c r="E4818">
        <v>9700000</v>
      </c>
      <c r="F4818" t="s">
        <v>4033</v>
      </c>
      <c r="G4818" s="13">
        <f>IFERROR(IF($F4818="ALTA",$D4818*1.03,
IF($F4818="MEDIA",$D4818*1,
IF($F4818="BAJA",$D4818*0.92,
IF($F4818="LIQUIDAR",_xlfn.XLOOKUP(A4818,Rotación!$A:$A,Rotación!$O:$O,0,0,-1),"")))),"")</f>
        <v>12030000</v>
      </c>
      <c r="H4818" s="13">
        <f>IFERROR(IF($F4818="ALTA",$D4818*1,
IF($F4818="MEDIA",$D4818*0.97,
IF($F4818="BAJA",$D4818*0.9,
IF($F4818="LIQUIDAR",_xlfn.XLOOKUP(A4818,Rotación!$A:$A,Rotación!$O:$O,0,0,-1),"")))),"")</f>
        <v>11669100</v>
      </c>
      <c r="I4818" s="13">
        <f>IFERROR(IF($F4818="ALTA",$D4818*0.97,
IF($F4818="MEDIA",$D4818*0.94,
IF($F4818="BAJA",$D4818*0.87,
IF($F4818="LIQUIDAR",_xlfn.XLOOKUP(A4818,Rotación!$A:$A,Rotación!$O:$O,0,0,-1),"")))),"")</f>
        <v>11308200</v>
      </c>
      <c r="J4818" s="13">
        <f>IFERROR(IF($F4818="ALTA",$D4818*0.94,
IF($F4818="MEDIA",$D4818*0.9,
IF($F4818="BAJA",$D4818*0.85,
IF($F4818="LIQUIDAR",_xlfn.XLOOKUP(A4818,Rotación!$A:$A,Rotación!$O:$O,0,0,-1),"")))),"")</f>
        <v>10827000</v>
      </c>
      <c r="K4818">
        <v>11990000</v>
      </c>
    </row>
    <row r="4819" spans="1:11" x14ac:dyDescent="0.3">
      <c r="A4819" t="s">
        <v>716</v>
      </c>
      <c r="B4819" t="s">
        <v>313</v>
      </c>
      <c r="C4819" t="s">
        <v>313</v>
      </c>
      <c r="D4819">
        <v>17700000</v>
      </c>
      <c r="E4819">
        <v>15000000</v>
      </c>
      <c r="F4819" t="s">
        <v>4033</v>
      </c>
      <c r="G4819" s="13">
        <f>IFERROR(IF($F4819="ALTA",$D4819*1.03,
IF($F4819="MEDIA",$D4819*1,
IF($F4819="BAJA",$D4819*0.92,
IF($F4819="LIQUIDAR",_xlfn.XLOOKUP(A4819,Rotación!$A:$A,Rotación!$O:$O,0,0,-1),"")))),"")</f>
        <v>17700000</v>
      </c>
      <c r="H4819" s="13">
        <f>IFERROR(IF($F4819="ALTA",$D4819*1,
IF($F4819="MEDIA",$D4819*0.97,
IF($F4819="BAJA",$D4819*0.9,
IF($F4819="LIQUIDAR",_xlfn.XLOOKUP(A4819,Rotación!$A:$A,Rotación!$O:$O,0,0,-1),"")))),"")</f>
        <v>17169000</v>
      </c>
      <c r="I4819" s="13">
        <f>IFERROR(IF($F4819="ALTA",$D4819*0.97,
IF($F4819="MEDIA",$D4819*0.94,
IF($F4819="BAJA",$D4819*0.87,
IF($F4819="LIQUIDAR",_xlfn.XLOOKUP(A4819,Rotación!$A:$A,Rotación!$O:$O,0,0,-1),"")))),"")</f>
        <v>16637999.999999998</v>
      </c>
      <c r="J4819" s="13">
        <f>IFERROR(IF($F4819="ALTA",$D4819*0.94,
IF($F4819="MEDIA",$D4819*0.9,
IF($F4819="BAJA",$D4819*0.85,
IF($F4819="LIQUIDAR",_xlfn.XLOOKUP(A4819,Rotación!$A:$A,Rotación!$O:$O,0,0,-1),"")))),"")</f>
        <v>15930000</v>
      </c>
      <c r="K4819">
        <v>17690000</v>
      </c>
    </row>
    <row r="4820" spans="1:11" x14ac:dyDescent="0.3">
      <c r="A4820" t="s">
        <v>1087</v>
      </c>
      <c r="B4820" t="s">
        <v>313</v>
      </c>
      <c r="C4820" t="s">
        <v>313</v>
      </c>
      <c r="D4820">
        <v>11470000</v>
      </c>
      <c r="E4820">
        <v>9000000</v>
      </c>
      <c r="F4820" t="s">
        <v>4033</v>
      </c>
      <c r="G4820" s="13">
        <f>IFERROR(IF($F4820="ALTA",$D4820*1.03,
IF($F4820="MEDIA",$D4820*1,
IF($F4820="BAJA",$D4820*0.92,
IF($F4820="LIQUIDAR",_xlfn.XLOOKUP(A4820,Rotación!$A:$A,Rotación!$O:$O,0,0,-1),"")))),"")</f>
        <v>11470000</v>
      </c>
      <c r="H4820" s="13">
        <f>IFERROR(IF($F4820="ALTA",$D4820*1,
IF($F4820="MEDIA",$D4820*0.97,
IF($F4820="BAJA",$D4820*0.9,
IF($F4820="LIQUIDAR",_xlfn.XLOOKUP(A4820,Rotación!$A:$A,Rotación!$O:$O,0,0,-1),"")))),"")</f>
        <v>11125900</v>
      </c>
      <c r="I4820" s="13">
        <f>IFERROR(IF($F4820="ALTA",$D4820*0.97,
IF($F4820="MEDIA",$D4820*0.94,
IF($F4820="BAJA",$D4820*0.87,
IF($F4820="LIQUIDAR",_xlfn.XLOOKUP(A4820,Rotación!$A:$A,Rotación!$O:$O,0,0,-1),"")))),"")</f>
        <v>10781800</v>
      </c>
      <c r="J4820" s="13">
        <f>IFERROR(IF($F4820="ALTA",$D4820*0.94,
IF($F4820="MEDIA",$D4820*0.9,
IF($F4820="BAJA",$D4820*0.85,
IF($F4820="LIQUIDAR",_xlfn.XLOOKUP(A4820,Rotación!$A:$A,Rotación!$O:$O,0,0,-1),"")))),"")</f>
        <v>10323000</v>
      </c>
      <c r="K4820">
        <v>11490000</v>
      </c>
    </row>
    <row r="4821" spans="1:11" x14ac:dyDescent="0.3">
      <c r="A4821" t="s">
        <v>5174</v>
      </c>
      <c r="B4821" t="s">
        <v>313</v>
      </c>
      <c r="C4821" t="s">
        <v>313</v>
      </c>
      <c r="D4821">
        <v>9500000</v>
      </c>
      <c r="E4821">
        <v>7500000</v>
      </c>
      <c r="F4821" t="s">
        <v>4033</v>
      </c>
      <c r="G4821" s="13">
        <f>IFERROR(IF($F4821="ALTA",$D4821*1.03,
IF($F4821="MEDIA",$D4821*1,
IF($F4821="BAJA",$D4821*0.92,
IF($F4821="LIQUIDAR",_xlfn.XLOOKUP(A4821,Rotación!$A:$A,Rotación!$O:$O,0,0,-1),"")))),"")</f>
        <v>9500000</v>
      </c>
      <c r="H4821" s="13">
        <f>IFERROR(IF($F4821="ALTA",$D4821*1,
IF($F4821="MEDIA",$D4821*0.97,
IF($F4821="BAJA",$D4821*0.9,
IF($F4821="LIQUIDAR",_xlfn.XLOOKUP(A4821,Rotación!$A:$A,Rotación!$O:$O,0,0,-1),"")))),"")</f>
        <v>9215000</v>
      </c>
      <c r="I4821" s="13">
        <f>IFERROR(IF($F4821="ALTA",$D4821*0.97,
IF($F4821="MEDIA",$D4821*0.94,
IF($F4821="BAJA",$D4821*0.87,
IF($F4821="LIQUIDAR",_xlfn.XLOOKUP(A4821,Rotación!$A:$A,Rotación!$O:$O,0,0,-1),"")))),"")</f>
        <v>8930000</v>
      </c>
      <c r="J4821" s="13">
        <f>IFERROR(IF($F4821="ALTA",$D4821*0.94,
IF($F4821="MEDIA",$D4821*0.9,
IF($F4821="BAJA",$D4821*0.85,
IF($F4821="LIQUIDAR",_xlfn.XLOOKUP(A4821,Rotación!$A:$A,Rotación!$O:$O,0,0,-1),"")))),"")</f>
        <v>8550000</v>
      </c>
      <c r="K4821">
        <v>9490000</v>
      </c>
    </row>
    <row r="4822" spans="1:11" x14ac:dyDescent="0.3">
      <c r="A4822" t="s">
        <v>5181</v>
      </c>
      <c r="B4822" t="s">
        <v>313</v>
      </c>
      <c r="C4822" t="s">
        <v>313</v>
      </c>
      <c r="D4822">
        <v>20600000</v>
      </c>
      <c r="E4822">
        <v>17500000</v>
      </c>
      <c r="F4822" t="s">
        <v>4033</v>
      </c>
      <c r="G4822" s="13">
        <f>IFERROR(IF($F4822="ALTA",$D4822*1.03,
IF($F4822="MEDIA",$D4822*1,
IF($F4822="BAJA",$D4822*0.92,
IF($F4822="LIQUIDAR",_xlfn.XLOOKUP(A4822,Rotación!$A:$A,Rotación!$O:$O,0,0,-1),"")))),"")</f>
        <v>20600000</v>
      </c>
      <c r="H4822" s="13">
        <f>IFERROR(IF($F4822="ALTA",$D4822*1,
IF($F4822="MEDIA",$D4822*0.97,
IF($F4822="BAJA",$D4822*0.9,
IF($F4822="LIQUIDAR",_xlfn.XLOOKUP(A4822,Rotación!$A:$A,Rotación!$O:$O,0,0,-1),"")))),"")</f>
        <v>19982000</v>
      </c>
      <c r="I4822" s="13">
        <f>IFERROR(IF($F4822="ALTA",$D4822*0.97,
IF($F4822="MEDIA",$D4822*0.94,
IF($F4822="BAJA",$D4822*0.87,
IF($F4822="LIQUIDAR",_xlfn.XLOOKUP(A4822,Rotación!$A:$A,Rotación!$O:$O,0,0,-1),"")))),"")</f>
        <v>19364000</v>
      </c>
      <c r="J4822" s="13">
        <f>IFERROR(IF($F4822="ALTA",$D4822*0.94,
IF($F4822="MEDIA",$D4822*0.9,
IF($F4822="BAJA",$D4822*0.85,
IF($F4822="LIQUIDAR",_xlfn.XLOOKUP(A4822,Rotación!$A:$A,Rotación!$O:$O,0,0,-1),"")))),"")</f>
        <v>18540000</v>
      </c>
      <c r="K4822">
        <v>20990000</v>
      </c>
    </row>
    <row r="4823" spans="1:11" x14ac:dyDescent="0.3">
      <c r="A4823" t="s">
        <v>5183</v>
      </c>
      <c r="B4823" t="s">
        <v>313</v>
      </c>
      <c r="C4823" t="s">
        <v>313</v>
      </c>
      <c r="D4823">
        <v>9060000</v>
      </c>
      <c r="E4823">
        <v>7300000</v>
      </c>
      <c r="F4823" t="s">
        <v>4033</v>
      </c>
      <c r="G4823" s="13">
        <f>IFERROR(IF($F4823="ALTA",$D4823*1.03,
IF($F4823="MEDIA",$D4823*1,
IF($F4823="BAJA",$D4823*0.92,
IF($F4823="LIQUIDAR",_xlfn.XLOOKUP(A4823,Rotación!$A:$A,Rotación!$O:$O,0,0,-1),"")))),"")</f>
        <v>9060000</v>
      </c>
      <c r="H4823" s="13">
        <f>IFERROR(IF($F4823="ALTA",$D4823*1,
IF($F4823="MEDIA",$D4823*0.97,
IF($F4823="BAJA",$D4823*0.9,
IF($F4823="LIQUIDAR",_xlfn.XLOOKUP(A4823,Rotación!$A:$A,Rotación!$O:$O,0,0,-1),"")))),"")</f>
        <v>8788200</v>
      </c>
      <c r="I4823" s="13">
        <f>IFERROR(IF($F4823="ALTA",$D4823*0.97,
IF($F4823="MEDIA",$D4823*0.94,
IF($F4823="BAJA",$D4823*0.87,
IF($F4823="LIQUIDAR",_xlfn.XLOOKUP(A4823,Rotación!$A:$A,Rotación!$O:$O,0,0,-1),"")))),"")</f>
        <v>8516400</v>
      </c>
      <c r="J4823" s="13">
        <f>IFERROR(IF($F4823="ALTA",$D4823*0.94,
IF($F4823="MEDIA",$D4823*0.9,
IF($F4823="BAJA",$D4823*0.85,
IF($F4823="LIQUIDAR",_xlfn.XLOOKUP(A4823,Rotación!$A:$A,Rotación!$O:$O,0,0,-1),"")))),"")</f>
        <v>8154000</v>
      </c>
      <c r="K4823">
        <v>8990000</v>
      </c>
    </row>
    <row r="4824" spans="1:11" x14ac:dyDescent="0.3">
      <c r="A4824" t="s">
        <v>5185</v>
      </c>
      <c r="B4824" t="s">
        <v>313</v>
      </c>
      <c r="C4824" t="s">
        <v>313</v>
      </c>
      <c r="D4824">
        <v>10900000</v>
      </c>
      <c r="E4824">
        <v>8500000</v>
      </c>
      <c r="F4824" t="s">
        <v>5391</v>
      </c>
      <c r="G4824" s="13">
        <f>IFERROR(IF($F4824="ALTA",$D4824*1.03,
IF($F4824="MEDIA",$D4824*1,
IF($F4824="BAJA",$D4824*0.92,
IF($F4824="LIQUIDAR",_xlfn.XLOOKUP(A4824,Rotación!$A:$A,Rotación!$O:$O,0,0,-1),"")))),"")</f>
        <v>10028000</v>
      </c>
      <c r="H4824" s="13">
        <f>IFERROR(IF($F4824="ALTA",$D4824*1,
IF($F4824="MEDIA",$D4824*0.97,
IF($F4824="BAJA",$D4824*0.9,
IF($F4824="LIQUIDAR",_xlfn.XLOOKUP(A4824,Rotación!$A:$A,Rotación!$O:$O,0,0,-1),"")))),"")</f>
        <v>9810000</v>
      </c>
      <c r="I4824" s="13">
        <f>IFERROR(IF($F4824="ALTA",$D4824*0.97,
IF($F4824="MEDIA",$D4824*0.94,
IF($F4824="BAJA",$D4824*0.87,
IF($F4824="LIQUIDAR",_xlfn.XLOOKUP(A4824,Rotación!$A:$A,Rotación!$O:$O,0,0,-1),"")))),"")</f>
        <v>9483000</v>
      </c>
      <c r="J4824" s="13">
        <f>IFERROR(IF($F4824="ALTA",$D4824*0.94,
IF($F4824="MEDIA",$D4824*0.9,
IF($F4824="BAJA",$D4824*0.85,
IF($F4824="LIQUIDAR",_xlfn.XLOOKUP(A4824,Rotación!$A:$A,Rotación!$O:$O,0,0,-1),"")))),"")</f>
        <v>9265000</v>
      </c>
      <c r="K4824">
        <v>10290000</v>
      </c>
    </row>
    <row r="4825" spans="1:11" x14ac:dyDescent="0.3">
      <c r="A4825" t="s">
        <v>5190</v>
      </c>
      <c r="B4825" t="s">
        <v>313</v>
      </c>
      <c r="C4825" t="s">
        <v>313</v>
      </c>
      <c r="D4825">
        <v>29000000</v>
      </c>
      <c r="E4825">
        <v>25000000</v>
      </c>
      <c r="F4825" t="s">
        <v>5390</v>
      </c>
      <c r="G4825" s="13">
        <f>IFERROR(IF($F4825="ALTA",$D4825*1.03,
IF($F4825="MEDIA",$D4825*1,
IF($F4825="BAJA",$D4825*0.92,
IF($F4825="LIQUIDAR",_xlfn.XLOOKUP(A4825,Rotación!$A:$A,Rotación!$O:$O,0,0,-1),"")))),"")</f>
        <v>29870000</v>
      </c>
      <c r="H4825" s="13">
        <f>IFERROR(IF($F4825="ALTA",$D4825*1,
IF($F4825="MEDIA",$D4825*0.97,
IF($F4825="BAJA",$D4825*0.9,
IF($F4825="LIQUIDAR",_xlfn.XLOOKUP(A4825,Rotación!$A:$A,Rotación!$O:$O,0,0,-1),"")))),"")</f>
        <v>29000000</v>
      </c>
      <c r="I4825" s="13">
        <f>IFERROR(IF($F4825="ALTA",$D4825*0.97,
IF($F4825="MEDIA",$D4825*0.94,
IF($F4825="BAJA",$D4825*0.87,
IF($F4825="LIQUIDAR",_xlfn.XLOOKUP(A4825,Rotación!$A:$A,Rotación!$O:$O,0,0,-1),"")))),"")</f>
        <v>28130000</v>
      </c>
      <c r="J4825" s="13">
        <f>IFERROR(IF($F4825="ALTA",$D4825*0.94,
IF($F4825="MEDIA",$D4825*0.9,
IF($F4825="BAJA",$D4825*0.85,
IF($F4825="LIQUIDAR",_xlfn.XLOOKUP(A4825,Rotación!$A:$A,Rotación!$O:$O,0,0,-1),"")))),"")</f>
        <v>27260000</v>
      </c>
      <c r="K4825">
        <v>29990000</v>
      </c>
    </row>
    <row r="4826" spans="1:11" x14ac:dyDescent="0.3">
      <c r="A4826" t="s">
        <v>5192</v>
      </c>
      <c r="B4826" t="s">
        <v>313</v>
      </c>
      <c r="C4826" t="s">
        <v>313</v>
      </c>
      <c r="D4826">
        <v>10000000</v>
      </c>
      <c r="E4826">
        <v>8600000</v>
      </c>
      <c r="F4826" t="s">
        <v>5390</v>
      </c>
      <c r="G4826" s="13">
        <f>IFERROR(IF($F4826="ALTA",$D4826*1.03,
IF($F4826="MEDIA",$D4826*1,
IF($F4826="BAJA",$D4826*0.92,
IF($F4826="LIQUIDAR",_xlfn.XLOOKUP(A4826,Rotación!$A:$A,Rotación!$O:$O,0,0,-1),"")))),"")</f>
        <v>10300000</v>
      </c>
      <c r="H4826" s="13">
        <f>IFERROR(IF($F4826="ALTA",$D4826*1,
IF($F4826="MEDIA",$D4826*0.97,
IF($F4826="BAJA",$D4826*0.9,
IF($F4826="LIQUIDAR",_xlfn.XLOOKUP(A4826,Rotación!$A:$A,Rotación!$O:$O,0,0,-1),"")))),"")</f>
        <v>10000000</v>
      </c>
      <c r="I4826" s="13">
        <f>IFERROR(IF($F4826="ALTA",$D4826*0.97,
IF($F4826="MEDIA",$D4826*0.94,
IF($F4826="BAJA",$D4826*0.87,
IF($F4826="LIQUIDAR",_xlfn.XLOOKUP(A4826,Rotación!$A:$A,Rotación!$O:$O,0,0,-1),"")))),"")</f>
        <v>9700000</v>
      </c>
      <c r="J4826" s="13">
        <f>IFERROR(IF($F4826="ALTA",$D4826*0.94,
IF($F4826="MEDIA",$D4826*0.9,
IF($F4826="BAJA",$D4826*0.85,
IF($F4826="LIQUIDAR",_xlfn.XLOOKUP(A4826,Rotación!$A:$A,Rotación!$O:$O,0,0,-1),"")))),"")</f>
        <v>9400000</v>
      </c>
      <c r="K4826">
        <v>10490000</v>
      </c>
    </row>
    <row r="4827" spans="1:11" x14ac:dyDescent="0.3">
      <c r="A4827" t="s">
        <v>5196</v>
      </c>
      <c r="B4827" t="s">
        <v>313</v>
      </c>
      <c r="C4827" t="s">
        <v>313</v>
      </c>
      <c r="D4827">
        <v>15400000</v>
      </c>
      <c r="E4827">
        <v>11700000</v>
      </c>
      <c r="F4827" t="s">
        <v>4033</v>
      </c>
      <c r="G4827" s="13">
        <f>IFERROR(IF($F4827="ALTA",$D4827*1.03,
IF($F4827="MEDIA",$D4827*1,
IF($F4827="BAJA",$D4827*0.92,
IF($F4827="LIQUIDAR",_xlfn.XLOOKUP(A4827,Rotación!$A:$A,Rotación!$O:$O,0,0,-1),"")))),"")</f>
        <v>15400000</v>
      </c>
      <c r="H4827" s="13">
        <f>IFERROR(IF($F4827="ALTA",$D4827*1,
IF($F4827="MEDIA",$D4827*0.97,
IF($F4827="BAJA",$D4827*0.9,
IF($F4827="LIQUIDAR",_xlfn.XLOOKUP(A4827,Rotación!$A:$A,Rotación!$O:$O,0,0,-1),"")))),"")</f>
        <v>14938000</v>
      </c>
      <c r="I4827" s="13">
        <f>IFERROR(IF($F4827="ALTA",$D4827*0.97,
IF($F4827="MEDIA",$D4827*0.94,
IF($F4827="BAJA",$D4827*0.87,
IF($F4827="LIQUIDAR",_xlfn.XLOOKUP(A4827,Rotación!$A:$A,Rotación!$O:$O,0,0,-1),"")))),"")</f>
        <v>14476000</v>
      </c>
      <c r="J4827" s="13">
        <f>IFERROR(IF($F4827="ALTA",$D4827*0.94,
IF($F4827="MEDIA",$D4827*0.9,
IF($F4827="BAJA",$D4827*0.85,
IF($F4827="LIQUIDAR",_xlfn.XLOOKUP(A4827,Rotación!$A:$A,Rotación!$O:$O,0,0,-1),"")))),"")</f>
        <v>13860000</v>
      </c>
      <c r="K4827">
        <v>14990000</v>
      </c>
    </row>
    <row r="4828" spans="1:11" x14ac:dyDescent="0.3">
      <c r="A4828" t="s">
        <v>5202</v>
      </c>
      <c r="B4828" t="s">
        <v>313</v>
      </c>
      <c r="C4828" t="s">
        <v>313</v>
      </c>
      <c r="D4828">
        <v>19100000</v>
      </c>
      <c r="E4828">
        <v>16500000</v>
      </c>
      <c r="F4828" t="s">
        <v>4033</v>
      </c>
      <c r="G4828" s="13">
        <f>IFERROR(IF($F4828="ALTA",$D4828*1.03,
IF($F4828="MEDIA",$D4828*1,
IF($F4828="BAJA",$D4828*0.92,
IF($F4828="LIQUIDAR",_xlfn.XLOOKUP(A4828,Rotación!$A:$A,Rotación!$O:$O,0,0,-1),"")))),"")</f>
        <v>19100000</v>
      </c>
      <c r="H4828" s="13">
        <f>IFERROR(IF($F4828="ALTA",$D4828*1,
IF($F4828="MEDIA",$D4828*0.97,
IF($F4828="BAJA",$D4828*0.9,
IF($F4828="LIQUIDAR",_xlfn.XLOOKUP(A4828,Rotación!$A:$A,Rotación!$O:$O,0,0,-1),"")))),"")</f>
        <v>18527000</v>
      </c>
      <c r="I4828" s="13">
        <f>IFERROR(IF($F4828="ALTA",$D4828*0.97,
IF($F4828="MEDIA",$D4828*0.94,
IF($F4828="BAJA",$D4828*0.87,
IF($F4828="LIQUIDAR",_xlfn.XLOOKUP(A4828,Rotación!$A:$A,Rotación!$O:$O,0,0,-1),"")))),"")</f>
        <v>17954000</v>
      </c>
      <c r="J4828" s="13">
        <f>IFERROR(IF($F4828="ALTA",$D4828*0.94,
IF($F4828="MEDIA",$D4828*0.9,
IF($F4828="BAJA",$D4828*0.85,
IF($F4828="LIQUIDAR",_xlfn.XLOOKUP(A4828,Rotación!$A:$A,Rotación!$O:$O,0,0,-1),"")))),"")</f>
        <v>17190000</v>
      </c>
      <c r="K4828">
        <v>19990000</v>
      </c>
    </row>
    <row r="4829" spans="1:11" x14ac:dyDescent="0.3">
      <c r="A4829" t="s">
        <v>5204</v>
      </c>
      <c r="B4829" t="s">
        <v>313</v>
      </c>
      <c r="C4829" t="s">
        <v>313</v>
      </c>
      <c r="D4829">
        <v>7880000</v>
      </c>
      <c r="E4829">
        <v>6300000</v>
      </c>
      <c r="F4829" t="s">
        <v>4033</v>
      </c>
      <c r="G4829" s="13">
        <f>IFERROR(IF($F4829="ALTA",$D4829*1.03,
IF($F4829="MEDIA",$D4829*1,
IF($F4829="BAJA",$D4829*0.92,
IF($F4829="LIQUIDAR",_xlfn.XLOOKUP(A4829,Rotación!$A:$A,Rotación!$O:$O,0,0,-1),"")))),"")</f>
        <v>7880000</v>
      </c>
      <c r="H4829" s="13">
        <f>IFERROR(IF($F4829="ALTA",$D4829*1,
IF($F4829="MEDIA",$D4829*0.97,
IF($F4829="BAJA",$D4829*0.9,
IF($F4829="LIQUIDAR",_xlfn.XLOOKUP(A4829,Rotación!$A:$A,Rotación!$O:$O,0,0,-1),"")))),"")</f>
        <v>7643600</v>
      </c>
      <c r="I4829" s="13">
        <f>IFERROR(IF($F4829="ALTA",$D4829*0.97,
IF($F4829="MEDIA",$D4829*0.94,
IF($F4829="BAJA",$D4829*0.87,
IF($F4829="LIQUIDAR",_xlfn.XLOOKUP(A4829,Rotación!$A:$A,Rotación!$O:$O,0,0,-1),"")))),"")</f>
        <v>7407200</v>
      </c>
      <c r="J4829" s="13">
        <f>IFERROR(IF($F4829="ALTA",$D4829*0.94,
IF($F4829="MEDIA",$D4829*0.9,
IF($F4829="BAJA",$D4829*0.85,
IF($F4829="LIQUIDAR",_xlfn.XLOOKUP(A4829,Rotación!$A:$A,Rotación!$O:$O,0,0,-1),"")))),"")</f>
        <v>7092000</v>
      </c>
      <c r="K4829">
        <v>7790000</v>
      </c>
    </row>
    <row r="4830" spans="1:11" x14ac:dyDescent="0.3">
      <c r="A4830" t="s">
        <v>5207</v>
      </c>
      <c r="B4830" t="s">
        <v>313</v>
      </c>
      <c r="C4830" t="s">
        <v>313</v>
      </c>
      <c r="D4830">
        <v>12300000</v>
      </c>
      <c r="E4830">
        <v>10200000</v>
      </c>
      <c r="F4830" t="s">
        <v>4033</v>
      </c>
      <c r="G4830" s="13">
        <f>IFERROR(IF($F4830="ALTA",$D4830*1.03,
IF($F4830="MEDIA",$D4830*1,
IF($F4830="BAJA",$D4830*0.92,
IF($F4830="LIQUIDAR",_xlfn.XLOOKUP(A4830,Rotación!$A:$A,Rotación!$O:$O,0,0,-1),"")))),"")</f>
        <v>12300000</v>
      </c>
      <c r="H4830" s="13">
        <f>IFERROR(IF($F4830="ALTA",$D4830*1,
IF($F4830="MEDIA",$D4830*0.97,
IF($F4830="BAJA",$D4830*0.9,
IF($F4830="LIQUIDAR",_xlfn.XLOOKUP(A4830,Rotación!$A:$A,Rotación!$O:$O,0,0,-1),"")))),"")</f>
        <v>11931000</v>
      </c>
      <c r="I4830" s="13">
        <f>IFERROR(IF($F4830="ALTA",$D4830*0.97,
IF($F4830="MEDIA",$D4830*0.94,
IF($F4830="BAJA",$D4830*0.87,
IF($F4830="LIQUIDAR",_xlfn.XLOOKUP(A4830,Rotación!$A:$A,Rotación!$O:$O,0,0,-1),"")))),"")</f>
        <v>11562000</v>
      </c>
      <c r="J4830" s="13">
        <f>IFERROR(IF($F4830="ALTA",$D4830*0.94,
IF($F4830="MEDIA",$D4830*0.9,
IF($F4830="BAJA",$D4830*0.85,
IF($F4830="LIQUIDAR",_xlfn.XLOOKUP(A4830,Rotación!$A:$A,Rotación!$O:$O,0,0,-1),"")))),"")</f>
        <v>11070000</v>
      </c>
      <c r="K4830">
        <v>12490000</v>
      </c>
    </row>
    <row r="4831" spans="1:11" x14ac:dyDescent="0.3">
      <c r="A4831" t="s">
        <v>5287</v>
      </c>
      <c r="B4831" t="s">
        <v>313</v>
      </c>
      <c r="C4831" t="s">
        <v>313</v>
      </c>
      <c r="D4831">
        <v>9200000</v>
      </c>
      <c r="E4831">
        <v>7700000</v>
      </c>
      <c r="F4831" t="s">
        <v>4033</v>
      </c>
      <c r="G4831" s="13">
        <f>IFERROR(IF($F4831="ALTA",$D4831*1.03,
IF($F4831="MEDIA",$D4831*1,
IF($F4831="BAJA",$D4831*0.92,
IF($F4831="LIQUIDAR",_xlfn.XLOOKUP(A4831,Rotación!$A:$A,Rotación!$O:$O,0,0,-1),"")))),"")</f>
        <v>9200000</v>
      </c>
      <c r="H4831" s="13">
        <f>IFERROR(IF($F4831="ALTA",$D4831*1,
IF($F4831="MEDIA",$D4831*0.97,
IF($F4831="BAJA",$D4831*0.9,
IF($F4831="LIQUIDAR",_xlfn.XLOOKUP(A4831,Rotación!$A:$A,Rotación!$O:$O,0,0,-1),"")))),"")</f>
        <v>8924000</v>
      </c>
      <c r="I4831" s="13">
        <f>IFERROR(IF($F4831="ALTA",$D4831*0.97,
IF($F4831="MEDIA",$D4831*0.94,
IF($F4831="BAJA",$D4831*0.87,
IF($F4831="LIQUIDAR",_xlfn.XLOOKUP(A4831,Rotación!$A:$A,Rotación!$O:$O,0,0,-1),"")))),"")</f>
        <v>8648000</v>
      </c>
      <c r="J4831" s="13">
        <f>IFERROR(IF($F4831="ALTA",$D4831*0.94,
IF($F4831="MEDIA",$D4831*0.9,
IF($F4831="BAJA",$D4831*0.85,
IF($F4831="LIQUIDAR",_xlfn.XLOOKUP(A4831,Rotación!$A:$A,Rotación!$O:$O,0,0,-1),"")))),"")</f>
        <v>8280000</v>
      </c>
      <c r="K4831">
        <v>9190000</v>
      </c>
    </row>
    <row r="4832" spans="1:11" x14ac:dyDescent="0.3">
      <c r="A4832" t="s">
        <v>5288</v>
      </c>
      <c r="B4832" t="s">
        <v>313</v>
      </c>
      <c r="C4832" t="s">
        <v>313</v>
      </c>
      <c r="D4832">
        <v>8900000</v>
      </c>
      <c r="E4832">
        <v>7300000</v>
      </c>
      <c r="F4832" t="s">
        <v>4033</v>
      </c>
      <c r="G4832" s="13">
        <f>IFERROR(IF($F4832="ALTA",$D4832*1.03,
IF($F4832="MEDIA",$D4832*1,
IF($F4832="BAJA",$D4832*0.92,
IF($F4832="LIQUIDAR",_xlfn.XLOOKUP(A4832,Rotación!$A:$A,Rotación!$O:$O,0,0,-1),"")))),"")</f>
        <v>8900000</v>
      </c>
      <c r="H4832" s="13">
        <f>IFERROR(IF($F4832="ALTA",$D4832*1,
IF($F4832="MEDIA",$D4832*0.97,
IF($F4832="BAJA",$D4832*0.9,
IF($F4832="LIQUIDAR",_xlfn.XLOOKUP(A4832,Rotación!$A:$A,Rotación!$O:$O,0,0,-1),"")))),"")</f>
        <v>8633000</v>
      </c>
      <c r="I4832" s="13">
        <f>IFERROR(IF($F4832="ALTA",$D4832*0.97,
IF($F4832="MEDIA",$D4832*0.94,
IF($F4832="BAJA",$D4832*0.87,
IF($F4832="LIQUIDAR",_xlfn.XLOOKUP(A4832,Rotación!$A:$A,Rotación!$O:$O,0,0,-1),"")))),"")</f>
        <v>8365999.9999999991</v>
      </c>
      <c r="J4832" s="13">
        <f>IFERROR(IF($F4832="ALTA",$D4832*0.94,
IF($F4832="MEDIA",$D4832*0.9,
IF($F4832="BAJA",$D4832*0.85,
IF($F4832="LIQUIDAR",_xlfn.XLOOKUP(A4832,Rotación!$A:$A,Rotación!$O:$O,0,0,-1),"")))),"")</f>
        <v>8010000</v>
      </c>
      <c r="K4832">
        <v>8990000</v>
      </c>
    </row>
    <row r="4833" spans="1:11" x14ac:dyDescent="0.3">
      <c r="A4833" t="s">
        <v>5213</v>
      </c>
      <c r="B4833" t="s">
        <v>313</v>
      </c>
      <c r="C4833" t="s">
        <v>313</v>
      </c>
      <c r="D4833">
        <v>11300000</v>
      </c>
      <c r="E4833">
        <v>9000000</v>
      </c>
      <c r="F4833" t="s">
        <v>4033</v>
      </c>
      <c r="G4833" s="13">
        <f>IFERROR(IF($F4833="ALTA",$D4833*1.03,
IF($F4833="MEDIA",$D4833*1,
IF($F4833="BAJA",$D4833*0.92,
IF($F4833="LIQUIDAR",_xlfn.XLOOKUP(A4833,Rotación!$A:$A,Rotación!$O:$O,0,0,-1),"")))),"")</f>
        <v>11300000</v>
      </c>
      <c r="H4833" s="13">
        <f>IFERROR(IF($F4833="ALTA",$D4833*1,
IF($F4833="MEDIA",$D4833*0.97,
IF($F4833="BAJA",$D4833*0.9,
IF($F4833="LIQUIDAR",_xlfn.XLOOKUP(A4833,Rotación!$A:$A,Rotación!$O:$O,0,0,-1),"")))),"")</f>
        <v>10961000</v>
      </c>
      <c r="I4833" s="13">
        <f>IFERROR(IF($F4833="ALTA",$D4833*0.97,
IF($F4833="MEDIA",$D4833*0.94,
IF($F4833="BAJA",$D4833*0.87,
IF($F4833="LIQUIDAR",_xlfn.XLOOKUP(A4833,Rotación!$A:$A,Rotación!$O:$O,0,0,-1),"")))),"")</f>
        <v>10622000</v>
      </c>
      <c r="J4833" s="13">
        <f>IFERROR(IF($F4833="ALTA",$D4833*0.94,
IF($F4833="MEDIA",$D4833*0.9,
IF($F4833="BAJA",$D4833*0.85,
IF($F4833="LIQUIDAR",_xlfn.XLOOKUP(A4833,Rotación!$A:$A,Rotación!$O:$O,0,0,-1),"")))),"")</f>
        <v>10170000</v>
      </c>
      <c r="K4833">
        <v>11290000</v>
      </c>
    </row>
    <row r="4834" spans="1:11" x14ac:dyDescent="0.3">
      <c r="A4834" t="s">
        <v>5217</v>
      </c>
      <c r="B4834" t="s">
        <v>313</v>
      </c>
      <c r="C4834" t="s">
        <v>313</v>
      </c>
      <c r="D4834">
        <v>14200000</v>
      </c>
      <c r="E4834">
        <v>11800000</v>
      </c>
      <c r="F4834" t="s">
        <v>4033</v>
      </c>
      <c r="G4834" s="13">
        <f>IFERROR(IF($F4834="ALTA",$D4834*1.03,
IF($F4834="MEDIA",$D4834*1,
IF($F4834="BAJA",$D4834*0.92,
IF($F4834="LIQUIDAR",_xlfn.XLOOKUP(A4834,Rotación!$A:$A,Rotación!$O:$O,0,0,-1),"")))),"")</f>
        <v>14200000</v>
      </c>
      <c r="H4834" s="13">
        <f>IFERROR(IF($F4834="ALTA",$D4834*1,
IF($F4834="MEDIA",$D4834*0.97,
IF($F4834="BAJA",$D4834*0.9,
IF($F4834="LIQUIDAR",_xlfn.XLOOKUP(A4834,Rotación!$A:$A,Rotación!$O:$O,0,0,-1),"")))),"")</f>
        <v>13774000</v>
      </c>
      <c r="I4834" s="13">
        <f>IFERROR(IF($F4834="ALTA",$D4834*0.97,
IF($F4834="MEDIA",$D4834*0.94,
IF($F4834="BAJA",$D4834*0.87,
IF($F4834="LIQUIDAR",_xlfn.XLOOKUP(A4834,Rotación!$A:$A,Rotación!$O:$O,0,0,-1),"")))),"")</f>
        <v>13348000</v>
      </c>
      <c r="J4834" s="13">
        <f>IFERROR(IF($F4834="ALTA",$D4834*0.94,
IF($F4834="MEDIA",$D4834*0.9,
IF($F4834="BAJA",$D4834*0.85,
IF($F4834="LIQUIDAR",_xlfn.XLOOKUP(A4834,Rotación!$A:$A,Rotación!$O:$O,0,0,-1),"")))),"")</f>
        <v>12780000</v>
      </c>
      <c r="K4834">
        <v>14290000</v>
      </c>
    </row>
    <row r="4835" spans="1:11" x14ac:dyDescent="0.3">
      <c r="A4835" t="s">
        <v>5219</v>
      </c>
      <c r="B4835" t="s">
        <v>313</v>
      </c>
      <c r="C4835" t="s">
        <v>313</v>
      </c>
      <c r="D4835">
        <v>8100000</v>
      </c>
      <c r="E4835">
        <v>6500000</v>
      </c>
      <c r="F4835" t="s">
        <v>5390</v>
      </c>
      <c r="G4835" s="13">
        <f>IFERROR(IF($F4835="ALTA",$D4835*1.03,
IF($F4835="MEDIA",$D4835*1,
IF($F4835="BAJA",$D4835*0.92,
IF($F4835="LIQUIDAR",_xlfn.XLOOKUP(A4835,Rotación!$A:$A,Rotación!$O:$O,0,0,-1),"")))),"")</f>
        <v>8343000</v>
      </c>
      <c r="H4835" s="13">
        <f>IFERROR(IF($F4835="ALTA",$D4835*1,
IF($F4835="MEDIA",$D4835*0.97,
IF($F4835="BAJA",$D4835*0.9,
IF($F4835="LIQUIDAR",_xlfn.XLOOKUP(A4835,Rotación!$A:$A,Rotación!$O:$O,0,0,-1),"")))),"")</f>
        <v>8100000</v>
      </c>
      <c r="I4835" s="13">
        <f>IFERROR(IF($F4835="ALTA",$D4835*0.97,
IF($F4835="MEDIA",$D4835*0.94,
IF($F4835="BAJA",$D4835*0.87,
IF($F4835="LIQUIDAR",_xlfn.XLOOKUP(A4835,Rotación!$A:$A,Rotación!$O:$O,0,0,-1),"")))),"")</f>
        <v>7857000</v>
      </c>
      <c r="J4835" s="13">
        <f>IFERROR(IF($F4835="ALTA",$D4835*0.94,
IF($F4835="MEDIA",$D4835*0.9,
IF($F4835="BAJA",$D4835*0.85,
IF($F4835="LIQUIDAR",_xlfn.XLOOKUP(A4835,Rotación!$A:$A,Rotación!$O:$O,0,0,-1),"")))),"")</f>
        <v>7614000</v>
      </c>
      <c r="K4835">
        <v>7990000</v>
      </c>
    </row>
    <row r="4836" spans="1:11" x14ac:dyDescent="0.3">
      <c r="A4836" t="s">
        <v>5225</v>
      </c>
      <c r="B4836" t="s">
        <v>313</v>
      </c>
      <c r="C4836" t="s">
        <v>313</v>
      </c>
      <c r="D4836">
        <v>11700000</v>
      </c>
      <c r="E4836">
        <v>9400000</v>
      </c>
      <c r="F4836" t="s">
        <v>5390</v>
      </c>
      <c r="G4836" s="13">
        <f>IFERROR(IF($F4836="ALTA",$D4836*1.03,
IF($F4836="MEDIA",$D4836*1,
IF($F4836="BAJA",$D4836*0.92,
IF($F4836="LIQUIDAR",_xlfn.XLOOKUP(A4836,Rotación!$A:$A,Rotación!$O:$O,0,0,-1),"")))),"")</f>
        <v>12051000</v>
      </c>
      <c r="H4836" s="13">
        <f>IFERROR(IF($F4836="ALTA",$D4836*1,
IF($F4836="MEDIA",$D4836*0.97,
IF($F4836="BAJA",$D4836*0.9,
IF($F4836="LIQUIDAR",_xlfn.XLOOKUP(A4836,Rotación!$A:$A,Rotación!$O:$O,0,0,-1),"")))),"")</f>
        <v>11700000</v>
      </c>
      <c r="I4836" s="13">
        <f>IFERROR(IF($F4836="ALTA",$D4836*0.97,
IF($F4836="MEDIA",$D4836*0.94,
IF($F4836="BAJA",$D4836*0.87,
IF($F4836="LIQUIDAR",_xlfn.XLOOKUP(A4836,Rotación!$A:$A,Rotación!$O:$O,0,0,-1),"")))),"")</f>
        <v>11349000</v>
      </c>
      <c r="J4836" s="13">
        <f>IFERROR(IF($F4836="ALTA",$D4836*0.94,
IF($F4836="MEDIA",$D4836*0.9,
IF($F4836="BAJA",$D4836*0.85,
IF($F4836="LIQUIDAR",_xlfn.XLOOKUP(A4836,Rotación!$A:$A,Rotación!$O:$O,0,0,-1),"")))),"")</f>
        <v>10998000</v>
      </c>
      <c r="K4836">
        <v>11690000</v>
      </c>
    </row>
    <row r="4837" spans="1:11" x14ac:dyDescent="0.3">
      <c r="A4837" t="s">
        <v>5229</v>
      </c>
      <c r="B4837" t="s">
        <v>313</v>
      </c>
      <c r="C4837" t="s">
        <v>313</v>
      </c>
      <c r="D4837">
        <v>12900000</v>
      </c>
      <c r="E4837">
        <v>10500000</v>
      </c>
      <c r="F4837" t="s">
        <v>4033</v>
      </c>
      <c r="G4837" s="13">
        <f>IFERROR(IF($F4837="ALTA",$D4837*1.03,
IF($F4837="MEDIA",$D4837*1,
IF($F4837="BAJA",$D4837*0.92,
IF($F4837="LIQUIDAR",_xlfn.XLOOKUP(A4837,Rotación!$A:$A,Rotación!$O:$O,0,0,-1),"")))),"")</f>
        <v>12900000</v>
      </c>
      <c r="H4837" s="13">
        <f>IFERROR(IF($F4837="ALTA",$D4837*1,
IF($F4837="MEDIA",$D4837*0.97,
IF($F4837="BAJA",$D4837*0.9,
IF($F4837="LIQUIDAR",_xlfn.XLOOKUP(A4837,Rotación!$A:$A,Rotación!$O:$O,0,0,-1),"")))),"")</f>
        <v>12513000</v>
      </c>
      <c r="I4837" s="13">
        <f>IFERROR(IF($F4837="ALTA",$D4837*0.97,
IF($F4837="MEDIA",$D4837*0.94,
IF($F4837="BAJA",$D4837*0.87,
IF($F4837="LIQUIDAR",_xlfn.XLOOKUP(A4837,Rotación!$A:$A,Rotación!$O:$O,0,0,-1),"")))),"")</f>
        <v>12126000</v>
      </c>
      <c r="J4837" s="13">
        <f>IFERROR(IF($F4837="ALTA",$D4837*0.94,
IF($F4837="MEDIA",$D4837*0.9,
IF($F4837="BAJA",$D4837*0.85,
IF($F4837="LIQUIDAR",_xlfn.XLOOKUP(A4837,Rotación!$A:$A,Rotación!$O:$O,0,0,-1),"")))),"")</f>
        <v>11610000</v>
      </c>
      <c r="K4837">
        <v>12690000</v>
      </c>
    </row>
    <row r="4838" spans="1:11" x14ac:dyDescent="0.3">
      <c r="A4838" t="s">
        <v>5234</v>
      </c>
      <c r="B4838" t="s">
        <v>313</v>
      </c>
      <c r="C4838" t="s">
        <v>313</v>
      </c>
      <c r="D4838">
        <v>24200000</v>
      </c>
      <c r="E4838">
        <v>20500000</v>
      </c>
      <c r="F4838" t="s">
        <v>4033</v>
      </c>
      <c r="G4838" s="13">
        <f>IFERROR(IF($F4838="ALTA",$D4838*1.03,
IF($F4838="MEDIA",$D4838*1,
IF($F4838="BAJA",$D4838*0.92,
IF($F4838="LIQUIDAR",_xlfn.XLOOKUP(A4838,Rotación!$A:$A,Rotación!$O:$O,0,0,-1),"")))),"")</f>
        <v>24200000</v>
      </c>
      <c r="H4838" s="13">
        <f>IFERROR(IF($F4838="ALTA",$D4838*1,
IF($F4838="MEDIA",$D4838*0.97,
IF($F4838="BAJA",$D4838*0.9,
IF($F4838="LIQUIDAR",_xlfn.XLOOKUP(A4838,Rotación!$A:$A,Rotación!$O:$O,0,0,-1),"")))),"")</f>
        <v>23474000</v>
      </c>
      <c r="I4838" s="13">
        <f>IFERROR(IF($F4838="ALTA",$D4838*0.97,
IF($F4838="MEDIA",$D4838*0.94,
IF($F4838="BAJA",$D4838*0.87,
IF($F4838="LIQUIDAR",_xlfn.XLOOKUP(A4838,Rotación!$A:$A,Rotación!$O:$O,0,0,-1),"")))),"")</f>
        <v>22748000</v>
      </c>
      <c r="J4838" s="13">
        <f>IFERROR(IF($F4838="ALTA",$D4838*0.94,
IF($F4838="MEDIA",$D4838*0.9,
IF($F4838="BAJA",$D4838*0.85,
IF($F4838="LIQUIDAR",_xlfn.XLOOKUP(A4838,Rotación!$A:$A,Rotación!$O:$O,0,0,-1),"")))),"")</f>
        <v>21780000</v>
      </c>
      <c r="K4838">
        <v>23990000</v>
      </c>
    </row>
    <row r="4839" spans="1:11" x14ac:dyDescent="0.3">
      <c r="A4839" t="s">
        <v>5236</v>
      </c>
      <c r="B4839" t="s">
        <v>313</v>
      </c>
      <c r="C4839" t="s">
        <v>313</v>
      </c>
      <c r="D4839">
        <v>8600000</v>
      </c>
      <c r="E4839">
        <v>7300000</v>
      </c>
      <c r="F4839" t="s">
        <v>5390</v>
      </c>
      <c r="G4839" s="13">
        <f>IFERROR(IF($F4839="ALTA",$D4839*1.03,
IF($F4839="MEDIA",$D4839*1,
IF($F4839="BAJA",$D4839*0.92,
IF($F4839="LIQUIDAR",_xlfn.XLOOKUP(A4839,Rotación!$A:$A,Rotación!$O:$O,0,0,-1),"")))),"")</f>
        <v>8858000</v>
      </c>
      <c r="H4839" s="13">
        <f>IFERROR(IF($F4839="ALTA",$D4839*1,
IF($F4839="MEDIA",$D4839*0.97,
IF($F4839="BAJA",$D4839*0.9,
IF($F4839="LIQUIDAR",_xlfn.XLOOKUP(A4839,Rotación!$A:$A,Rotación!$O:$O,0,0,-1),"")))),"")</f>
        <v>8600000</v>
      </c>
      <c r="I4839" s="13">
        <f>IFERROR(IF($F4839="ALTA",$D4839*0.97,
IF($F4839="MEDIA",$D4839*0.94,
IF($F4839="BAJA",$D4839*0.87,
IF($F4839="LIQUIDAR",_xlfn.XLOOKUP(A4839,Rotación!$A:$A,Rotación!$O:$O,0,0,-1),"")))),"")</f>
        <v>8342000</v>
      </c>
      <c r="J4839" s="13">
        <f>IFERROR(IF($F4839="ALTA",$D4839*0.94,
IF($F4839="MEDIA",$D4839*0.9,
IF($F4839="BAJA",$D4839*0.85,
IF($F4839="LIQUIDAR",_xlfn.XLOOKUP(A4839,Rotación!$A:$A,Rotación!$O:$O,0,0,-1),"")))),"")</f>
        <v>8084000</v>
      </c>
      <c r="K4839">
        <v>8990000</v>
      </c>
    </row>
    <row r="4840" spans="1:11" x14ac:dyDescent="0.3">
      <c r="A4840" t="s">
        <v>5238</v>
      </c>
      <c r="B4840" t="s">
        <v>313</v>
      </c>
      <c r="C4840" t="s">
        <v>313</v>
      </c>
      <c r="D4840">
        <v>13710000</v>
      </c>
      <c r="E4840">
        <v>11000000</v>
      </c>
      <c r="F4840" t="s">
        <v>4033</v>
      </c>
      <c r="G4840" s="13">
        <f>IFERROR(IF($F4840="ALTA",$D4840*1.03,
IF($F4840="MEDIA",$D4840*1,
IF($F4840="BAJA",$D4840*0.92,
IF($F4840="LIQUIDAR",_xlfn.XLOOKUP(A4840,Rotación!$A:$A,Rotación!$O:$O,0,0,-1),"")))),"")</f>
        <v>13710000</v>
      </c>
      <c r="H4840" s="13">
        <f>IFERROR(IF($F4840="ALTA",$D4840*1,
IF($F4840="MEDIA",$D4840*0.97,
IF($F4840="BAJA",$D4840*0.9,
IF($F4840="LIQUIDAR",_xlfn.XLOOKUP(A4840,Rotación!$A:$A,Rotación!$O:$O,0,0,-1),"")))),"")</f>
        <v>13298700</v>
      </c>
      <c r="I4840" s="13">
        <f>IFERROR(IF($F4840="ALTA",$D4840*0.97,
IF($F4840="MEDIA",$D4840*0.94,
IF($F4840="BAJA",$D4840*0.87,
IF($F4840="LIQUIDAR",_xlfn.XLOOKUP(A4840,Rotación!$A:$A,Rotación!$O:$O,0,0,-1),"")))),"")</f>
        <v>12887400</v>
      </c>
      <c r="J4840" s="13">
        <f>IFERROR(IF($F4840="ALTA",$D4840*0.94,
IF($F4840="MEDIA",$D4840*0.9,
IF($F4840="BAJA",$D4840*0.85,
IF($F4840="LIQUIDAR",_xlfn.XLOOKUP(A4840,Rotación!$A:$A,Rotación!$O:$O,0,0,-1),"")))),"")</f>
        <v>12339000</v>
      </c>
      <c r="K4840">
        <v>13490000</v>
      </c>
    </row>
    <row r="4841" spans="1:11" x14ac:dyDescent="0.3">
      <c r="A4841" t="s">
        <v>5244</v>
      </c>
      <c r="B4841" t="s">
        <v>313</v>
      </c>
      <c r="C4841" t="s">
        <v>313</v>
      </c>
      <c r="D4841">
        <v>12800000</v>
      </c>
      <c r="E4841">
        <v>9800000</v>
      </c>
      <c r="F4841" t="s">
        <v>4033</v>
      </c>
      <c r="G4841" s="13">
        <f>IFERROR(IF($F4841="ALTA",$D4841*1.03,
IF($F4841="MEDIA",$D4841*1,
IF($F4841="BAJA",$D4841*0.92,
IF($F4841="LIQUIDAR",_xlfn.XLOOKUP(A4841,Rotación!$A:$A,Rotación!$O:$O,0,0,-1),"")))),"")</f>
        <v>12800000</v>
      </c>
      <c r="H4841" s="13">
        <f>IFERROR(IF($F4841="ALTA",$D4841*1,
IF($F4841="MEDIA",$D4841*0.97,
IF($F4841="BAJA",$D4841*0.9,
IF($F4841="LIQUIDAR",_xlfn.XLOOKUP(A4841,Rotación!$A:$A,Rotación!$O:$O,0,0,-1),"")))),"")</f>
        <v>12416000</v>
      </c>
      <c r="I4841" s="13">
        <f>IFERROR(IF($F4841="ALTA",$D4841*0.97,
IF($F4841="MEDIA",$D4841*0.94,
IF($F4841="BAJA",$D4841*0.87,
IF($F4841="LIQUIDAR",_xlfn.XLOOKUP(A4841,Rotación!$A:$A,Rotación!$O:$O,0,0,-1),"")))),"")</f>
        <v>12032000</v>
      </c>
      <c r="J4841" s="13">
        <f>IFERROR(IF($F4841="ALTA",$D4841*0.94,
IF($F4841="MEDIA",$D4841*0.9,
IF($F4841="BAJA",$D4841*0.85,
IF($F4841="LIQUIDAR",_xlfn.XLOOKUP(A4841,Rotación!$A:$A,Rotación!$O:$O,0,0,-1),"")))),"")</f>
        <v>11520000</v>
      </c>
      <c r="K4841">
        <v>12490000</v>
      </c>
    </row>
    <row r="4842" spans="1:11" x14ac:dyDescent="0.3">
      <c r="A4842" t="s">
        <v>6276</v>
      </c>
      <c r="B4842" t="s">
        <v>313</v>
      </c>
      <c r="C4842" t="s">
        <v>313</v>
      </c>
      <c r="D4842">
        <v>18900000</v>
      </c>
      <c r="E4842">
        <v>14000000</v>
      </c>
      <c r="F4842" t="s">
        <v>4033</v>
      </c>
      <c r="G4842" s="13">
        <f>IFERROR(IF($F4842="ALTA",$D4842*1.03,
IF($F4842="MEDIA",$D4842*1,
IF($F4842="BAJA",$D4842*0.92,
IF($F4842="LIQUIDAR",_xlfn.XLOOKUP(A4842,Rotación!$A:$A,Rotación!$O:$O,0,0,-1),"")))),"")</f>
        <v>18900000</v>
      </c>
      <c r="H4842" s="13">
        <f>IFERROR(IF($F4842="ALTA",$D4842*1,
IF($F4842="MEDIA",$D4842*0.97,
IF($F4842="BAJA",$D4842*0.9,
IF($F4842="LIQUIDAR",_xlfn.XLOOKUP(A4842,Rotación!$A:$A,Rotación!$O:$O,0,0,-1),"")))),"")</f>
        <v>18333000</v>
      </c>
      <c r="I4842" s="13">
        <f>IFERROR(IF($F4842="ALTA",$D4842*0.97,
IF($F4842="MEDIA",$D4842*0.94,
IF($F4842="BAJA",$D4842*0.87,
IF($F4842="LIQUIDAR",_xlfn.XLOOKUP(A4842,Rotación!$A:$A,Rotación!$O:$O,0,0,-1),"")))),"")</f>
        <v>17766000</v>
      </c>
      <c r="J4842" s="13">
        <f>IFERROR(IF($F4842="ALTA",$D4842*0.94,
IF($F4842="MEDIA",$D4842*0.9,
IF($F4842="BAJA",$D4842*0.85,
IF($F4842="LIQUIDAR",_xlfn.XLOOKUP(A4842,Rotación!$A:$A,Rotación!$O:$O,0,0,-1),"")))),"")</f>
        <v>17010000</v>
      </c>
      <c r="K4842">
        <v>17990000</v>
      </c>
    </row>
    <row r="4843" spans="1:11" x14ac:dyDescent="0.3">
      <c r="A4843" t="s">
        <v>5219</v>
      </c>
      <c r="B4843" t="s">
        <v>313</v>
      </c>
      <c r="C4843" t="s">
        <v>313</v>
      </c>
      <c r="D4843">
        <v>10000000</v>
      </c>
      <c r="E4843">
        <v>20000000</v>
      </c>
      <c r="F4843" t="s">
        <v>5391</v>
      </c>
      <c r="G4843" s="13">
        <f>IFERROR(IF($F4843="ALTA",$D4843*1.03,
IF($F4843="MEDIA",$D4843*1,
IF($F4843="BAJA",$D4843*0.92,
IF($F4843="LIQUIDAR",_xlfn.XLOOKUP(A4843,Rotación!$A:$A,Rotación!$O:$O,0,0,-1),"")))),"")</f>
        <v>9200000</v>
      </c>
      <c r="H4843" s="13">
        <f>IFERROR(IF($F4843="ALTA",$D4843*1,
IF($F4843="MEDIA",$D4843*0.97,
IF($F4843="BAJA",$D4843*0.9,
IF($F4843="LIQUIDAR",_xlfn.XLOOKUP(A4843,Rotación!$A:$A,Rotación!$O:$O,0,0,-1),"")))),"")</f>
        <v>9000000</v>
      </c>
      <c r="I4843" s="13">
        <f>IFERROR(IF($F4843="ALTA",$D4843*0.97,
IF($F4843="MEDIA",$D4843*0.94,
IF($F4843="BAJA",$D4843*0.87,
IF($F4843="LIQUIDAR",_xlfn.XLOOKUP(A4843,Rotación!$A:$A,Rotación!$O:$O,0,0,-1),"")))),"")</f>
        <v>8700000</v>
      </c>
      <c r="J4843" s="13">
        <f>IFERROR(IF($F4843="ALTA",$D4843*0.94,
IF($F4843="MEDIA",$D4843*0.9,
IF($F4843="BAJA",$D4843*0.85,
IF($F4843="LIQUIDAR",_xlfn.XLOOKUP(A4843,Rotación!$A:$A,Rotación!$O:$O,0,0,-1),"")))),"")</f>
        <v>8500000</v>
      </c>
      <c r="K4843">
        <v>21490000</v>
      </c>
    </row>
    <row r="4844" spans="1:11" x14ac:dyDescent="0.3">
      <c r="A4844" t="s">
        <v>34</v>
      </c>
      <c r="B4844" t="s">
        <v>36</v>
      </c>
      <c r="C4844" t="s">
        <v>4774</v>
      </c>
      <c r="D4844">
        <v>11500000</v>
      </c>
      <c r="E4844">
        <v>9000000</v>
      </c>
      <c r="F4844" t="s">
        <v>4033</v>
      </c>
      <c r="G4844" s="13">
        <f>IFERROR(IF($F4844="ALTA",$D4844*1.03,
IF($F4844="MEDIA",$D4844*1,
IF($F4844="BAJA",$D4844*0.92,
IF($F4844="LIQUIDAR",_xlfn.XLOOKUP(A4844,Rotación!$A:$A,Rotación!$O:$O,0,0,-1),"")))),"")</f>
        <v>11500000</v>
      </c>
      <c r="H4844" s="13">
        <f>IFERROR(IF($F4844="ALTA",$D4844*1,
IF($F4844="MEDIA",$D4844*0.97,
IF($F4844="BAJA",$D4844*0.9,
IF($F4844="LIQUIDAR",_xlfn.XLOOKUP(A4844,Rotación!$A:$A,Rotación!$O:$O,0,0,-1),"")))),"")</f>
        <v>11155000</v>
      </c>
      <c r="I4844" s="13">
        <f>IFERROR(IF($F4844="ALTA",$D4844*0.97,
IF($F4844="MEDIA",$D4844*0.94,
IF($F4844="BAJA",$D4844*0.87,
IF($F4844="LIQUIDAR",_xlfn.XLOOKUP(A4844,Rotación!$A:$A,Rotación!$O:$O,0,0,-1),"")))),"")</f>
        <v>10810000</v>
      </c>
      <c r="J4844" s="13">
        <f>IFERROR(IF($F4844="ALTA",$D4844*0.94,
IF($F4844="MEDIA",$D4844*0.9,
IF($F4844="BAJA",$D4844*0.85,
IF($F4844="LIQUIDAR",_xlfn.XLOOKUP(A4844,Rotación!$A:$A,Rotación!$O:$O,0,0,-1),"")))),"")</f>
        <v>10350000</v>
      </c>
      <c r="K4844">
        <v>11690000</v>
      </c>
    </row>
    <row r="4845" spans="1:11" x14ac:dyDescent="0.3">
      <c r="A4845" t="s">
        <v>4105</v>
      </c>
      <c r="B4845" t="s">
        <v>4183</v>
      </c>
      <c r="C4845" t="s">
        <v>4227</v>
      </c>
      <c r="D4845">
        <v>15700000</v>
      </c>
      <c r="E4845">
        <v>16798319</v>
      </c>
      <c r="F4845" t="s">
        <v>4033</v>
      </c>
      <c r="G4845" s="13">
        <f>IFERROR(IF($F4845="ALTA",$D4845*1.03,
IF($F4845="MEDIA",$D4845*1,
IF($F4845="BAJA",$D4845*0.92,
IF($F4845="LIQUIDAR",_xlfn.XLOOKUP(A4845,Rotación!$A:$A,Rotación!$O:$O,0,0,-1),"")))),"")</f>
        <v>15700000</v>
      </c>
      <c r="H4845" s="13">
        <f>IFERROR(IF($F4845="ALTA",$D4845*1,
IF($F4845="MEDIA",$D4845*0.97,
IF($F4845="BAJA",$D4845*0.9,
IF($F4845="LIQUIDAR",_xlfn.XLOOKUP(A4845,Rotación!$A:$A,Rotación!$O:$O,0,0,-1),"")))),"")</f>
        <v>15229000</v>
      </c>
      <c r="I4845" s="13">
        <f>IFERROR(IF($F4845="ALTA",$D4845*0.97,
IF($F4845="MEDIA",$D4845*0.94,
IF($F4845="BAJA",$D4845*0.87,
IF($F4845="LIQUIDAR",_xlfn.XLOOKUP(A4845,Rotación!$A:$A,Rotación!$O:$O,0,0,-1),"")))),"")</f>
        <v>14758000</v>
      </c>
      <c r="J4845" s="13">
        <f>IFERROR(IF($F4845="ALTA",$D4845*0.94,
IF($F4845="MEDIA",$D4845*0.9,
IF($F4845="BAJA",$D4845*0.85,
IF($F4845="LIQUIDAR",_xlfn.XLOOKUP(A4845,Rotación!$A:$A,Rotación!$O:$O,0,0,-1),"")))),"")</f>
        <v>14130000</v>
      </c>
      <c r="K4845">
        <v>16798319</v>
      </c>
    </row>
    <row r="4846" spans="1:11" x14ac:dyDescent="0.3">
      <c r="A4846" t="s">
        <v>5392</v>
      </c>
      <c r="B4846" t="s">
        <v>313</v>
      </c>
      <c r="C4846" t="s">
        <v>313</v>
      </c>
      <c r="D4846">
        <v>13600000</v>
      </c>
      <c r="E4846">
        <v>11000000</v>
      </c>
      <c r="F4846" t="s">
        <v>4033</v>
      </c>
      <c r="G4846" s="13">
        <f>IFERROR(IF($F4846="ALTA",$D4846*1.03,
IF($F4846="MEDIA",$D4846*1,
IF($F4846="BAJA",$D4846*0.92,
IF($F4846="LIQUIDAR",_xlfn.XLOOKUP(A4846,Rotación!$A:$A,Rotación!$O:$O,0,0,-1),"")))),"")</f>
        <v>13600000</v>
      </c>
      <c r="H4846" s="13">
        <f>IFERROR(IF($F4846="ALTA",$D4846*1,
IF($F4846="MEDIA",$D4846*0.97,
IF($F4846="BAJA",$D4846*0.9,
IF($F4846="LIQUIDAR",_xlfn.XLOOKUP(A4846,Rotación!$A:$A,Rotación!$O:$O,0,0,-1),"")))),"")</f>
        <v>13192000</v>
      </c>
      <c r="I4846" s="13">
        <f>IFERROR(IF($F4846="ALTA",$D4846*0.97,
IF($F4846="MEDIA",$D4846*0.94,
IF($F4846="BAJA",$D4846*0.87,
IF($F4846="LIQUIDAR",_xlfn.XLOOKUP(A4846,Rotación!$A:$A,Rotación!$O:$O,0,0,-1),"")))),"")</f>
        <v>12784000</v>
      </c>
      <c r="J4846" s="13">
        <f>IFERROR(IF($F4846="ALTA",$D4846*0.94,
IF($F4846="MEDIA",$D4846*0.9,
IF($F4846="BAJA",$D4846*0.85,
IF($F4846="LIQUIDAR",_xlfn.XLOOKUP(A4846,Rotación!$A:$A,Rotación!$O:$O,0,0,-1),"")))),"")</f>
        <v>12240000</v>
      </c>
      <c r="K4846">
        <v>13290000</v>
      </c>
    </row>
    <row r="4847" spans="1:11" x14ac:dyDescent="0.3">
      <c r="A4847" t="s">
        <v>5393</v>
      </c>
      <c r="B4847" t="s">
        <v>313</v>
      </c>
      <c r="C4847" t="s">
        <v>313</v>
      </c>
      <c r="D4847">
        <v>12900000</v>
      </c>
      <c r="E4847">
        <v>10300000</v>
      </c>
      <c r="F4847" t="s">
        <v>4033</v>
      </c>
      <c r="G4847" s="13">
        <f>IFERROR(IF($F4847="ALTA",$D4847*1.03,
IF($F4847="MEDIA",$D4847*1,
IF($F4847="BAJA",$D4847*0.92,
IF($F4847="LIQUIDAR",_xlfn.XLOOKUP(A4847,Rotación!$A:$A,Rotación!$O:$O,0,0,-1),"")))),"")</f>
        <v>12900000</v>
      </c>
      <c r="H4847" s="13">
        <f>IFERROR(IF($F4847="ALTA",$D4847*1,
IF($F4847="MEDIA",$D4847*0.97,
IF($F4847="BAJA",$D4847*0.9,
IF($F4847="LIQUIDAR",_xlfn.XLOOKUP(A4847,Rotación!$A:$A,Rotación!$O:$O,0,0,-1),"")))),"")</f>
        <v>12513000</v>
      </c>
      <c r="I4847" s="13">
        <f>IFERROR(IF($F4847="ALTA",$D4847*0.97,
IF($F4847="MEDIA",$D4847*0.94,
IF($F4847="BAJA",$D4847*0.87,
IF($F4847="LIQUIDAR",_xlfn.XLOOKUP(A4847,Rotación!$A:$A,Rotación!$O:$O,0,0,-1),"")))),"")</f>
        <v>12126000</v>
      </c>
      <c r="J4847" s="13">
        <f>IFERROR(IF($F4847="ALTA",$D4847*0.94,
IF($F4847="MEDIA",$D4847*0.9,
IF($F4847="BAJA",$D4847*0.85,
IF($F4847="LIQUIDAR",_xlfn.XLOOKUP(A4847,Rotación!$A:$A,Rotación!$O:$O,0,0,-1),"")))),"")</f>
        <v>11610000</v>
      </c>
      <c r="K4847">
        <v>12490000</v>
      </c>
    </row>
    <row r="4848" spans="1:11" x14ac:dyDescent="0.3">
      <c r="A4848" t="s">
        <v>171</v>
      </c>
      <c r="B4848" t="s">
        <v>89</v>
      </c>
      <c r="C4848" t="s">
        <v>4422</v>
      </c>
      <c r="D4848">
        <v>8100000</v>
      </c>
      <c r="E4848">
        <v>6000000</v>
      </c>
      <c r="F4848" t="s">
        <v>4033</v>
      </c>
      <c r="G4848" s="13">
        <f>IFERROR(IF($F4848="ALTA",$D4848*1.03,
IF($F4848="MEDIA",$D4848*1,
IF($F4848="BAJA",$D4848*0.92,
IF($F4848="LIQUIDAR",_xlfn.XLOOKUP(A4848,Rotación!$A:$A,Rotación!$O:$O,0,0,-1),"")))),"")</f>
        <v>8100000</v>
      </c>
      <c r="H4848" s="13">
        <f>IFERROR(IF($F4848="ALTA",$D4848*1,
IF($F4848="MEDIA",$D4848*0.97,
IF($F4848="BAJA",$D4848*0.9,
IF($F4848="LIQUIDAR",_xlfn.XLOOKUP(A4848,Rotación!$A:$A,Rotación!$O:$O,0,0,-1),"")))),"")</f>
        <v>7857000</v>
      </c>
      <c r="I4848" s="13">
        <f>IFERROR(IF($F4848="ALTA",$D4848*0.97,
IF($F4848="MEDIA",$D4848*0.94,
IF($F4848="BAJA",$D4848*0.87,
IF($F4848="LIQUIDAR",_xlfn.XLOOKUP(A4848,Rotación!$A:$A,Rotación!$O:$O,0,0,-1),"")))),"")</f>
        <v>7614000</v>
      </c>
      <c r="J4848" s="13">
        <f>IFERROR(IF($F4848="ALTA",$D4848*0.94,
IF($F4848="MEDIA",$D4848*0.9,
IF($F4848="BAJA",$D4848*0.85,
IF($F4848="LIQUIDAR",_xlfn.XLOOKUP(A4848,Rotación!$A:$A,Rotación!$O:$O,0,0,-1),"")))),"")</f>
        <v>7290000</v>
      </c>
      <c r="K4848">
        <v>7890000</v>
      </c>
    </row>
    <row r="4849" spans="1:11" x14ac:dyDescent="0.3">
      <c r="A4849" t="s">
        <v>5394</v>
      </c>
      <c r="B4849" t="s">
        <v>313</v>
      </c>
      <c r="C4849" t="s">
        <v>313</v>
      </c>
      <c r="D4849">
        <v>15290000</v>
      </c>
      <c r="E4849">
        <v>13500000</v>
      </c>
      <c r="F4849" t="s">
        <v>5390</v>
      </c>
      <c r="G4849" s="13">
        <f>IFERROR(IF($F4849="ALTA",$D4849*1.03,
IF($F4849="MEDIA",$D4849*1,
IF($F4849="BAJA",$D4849*0.92,
IF($F4849="LIQUIDAR",_xlfn.XLOOKUP(A4849,Rotación!$A:$A,Rotación!$O:$O,0,0,-1),"")))),"")</f>
        <v>15748700</v>
      </c>
      <c r="H4849" s="13">
        <f>IFERROR(IF($F4849="ALTA",$D4849*1,
IF($F4849="MEDIA",$D4849*0.97,
IF($F4849="BAJA",$D4849*0.9,
IF($F4849="LIQUIDAR",_xlfn.XLOOKUP(A4849,Rotación!$A:$A,Rotación!$O:$O,0,0,-1),"")))),"")</f>
        <v>15290000</v>
      </c>
      <c r="I4849" s="13">
        <f>IFERROR(IF($F4849="ALTA",$D4849*0.97,
IF($F4849="MEDIA",$D4849*0.94,
IF($F4849="BAJA",$D4849*0.87,
IF($F4849="LIQUIDAR",_xlfn.XLOOKUP(A4849,Rotación!$A:$A,Rotación!$O:$O,0,0,-1),"")))),"")</f>
        <v>14831300</v>
      </c>
      <c r="J4849" s="13">
        <f>IFERROR(IF($F4849="ALTA",$D4849*0.94,
IF($F4849="MEDIA",$D4849*0.9,
IF($F4849="BAJA",$D4849*0.85,
IF($F4849="LIQUIDAR",_xlfn.XLOOKUP(A4849,Rotación!$A:$A,Rotación!$O:$O,0,0,-1),"")))),"")</f>
        <v>14372600</v>
      </c>
      <c r="K4849">
        <v>15790000</v>
      </c>
    </row>
    <row r="4850" spans="1:11" x14ac:dyDescent="0.3">
      <c r="A4850" t="s">
        <v>5395</v>
      </c>
      <c r="B4850" t="s">
        <v>313</v>
      </c>
      <c r="C4850" t="s">
        <v>313</v>
      </c>
      <c r="D4850">
        <v>14800000</v>
      </c>
      <c r="E4850">
        <v>12200000</v>
      </c>
      <c r="F4850" t="s">
        <v>4033</v>
      </c>
      <c r="G4850" s="13">
        <f>IFERROR(IF($F4850="ALTA",$D4850*1.03,
IF($F4850="MEDIA",$D4850*1,
IF($F4850="BAJA",$D4850*0.92,
IF($F4850="LIQUIDAR",_xlfn.XLOOKUP(A4850,Rotación!$A:$A,Rotación!$O:$O,0,0,-1),"")))),"")</f>
        <v>14800000</v>
      </c>
      <c r="H4850" s="13">
        <f>IFERROR(IF($F4850="ALTA",$D4850*1,
IF($F4850="MEDIA",$D4850*0.97,
IF($F4850="BAJA",$D4850*0.9,
IF($F4850="LIQUIDAR",_xlfn.XLOOKUP(A4850,Rotación!$A:$A,Rotación!$O:$O,0,0,-1),"")))),"")</f>
        <v>14356000</v>
      </c>
      <c r="I4850" s="13">
        <f>IFERROR(IF($F4850="ALTA",$D4850*0.97,
IF($F4850="MEDIA",$D4850*0.94,
IF($F4850="BAJA",$D4850*0.87,
IF($F4850="LIQUIDAR",_xlfn.XLOOKUP(A4850,Rotación!$A:$A,Rotación!$O:$O,0,0,-1),"")))),"")</f>
        <v>13912000</v>
      </c>
      <c r="J4850" s="13">
        <f>IFERROR(IF($F4850="ALTA",$D4850*0.94,
IF($F4850="MEDIA",$D4850*0.9,
IF($F4850="BAJA",$D4850*0.85,
IF($F4850="LIQUIDAR",_xlfn.XLOOKUP(A4850,Rotación!$A:$A,Rotación!$O:$O,0,0,-1),"")))),"")</f>
        <v>13320000</v>
      </c>
      <c r="K4850">
        <v>14790000</v>
      </c>
    </row>
    <row r="4851" spans="1:11" x14ac:dyDescent="0.3">
      <c r="A4851" t="s">
        <v>238</v>
      </c>
      <c r="B4851" t="s">
        <v>137</v>
      </c>
      <c r="C4851" t="s">
        <v>4590</v>
      </c>
      <c r="D4851">
        <v>9200000</v>
      </c>
      <c r="E4851">
        <v>8990000</v>
      </c>
      <c r="F4851" t="s">
        <v>4033</v>
      </c>
      <c r="G4851" s="13">
        <f>IFERROR(IF($F4851="ALTA",$D4851*1.03,
IF($F4851="MEDIA",$D4851*1,
IF($F4851="BAJA",$D4851*0.92,
IF($F4851="LIQUIDAR",_xlfn.XLOOKUP(A4851,Rotación!$A:$A,Rotación!$O:$O,0,0,-1),"")))),"")</f>
        <v>9200000</v>
      </c>
      <c r="H4851" s="13">
        <f>IFERROR(IF($F4851="ALTA",$D4851*1,
IF($F4851="MEDIA",$D4851*0.97,
IF($F4851="BAJA",$D4851*0.9,
IF($F4851="LIQUIDAR",_xlfn.XLOOKUP(A4851,Rotación!$A:$A,Rotación!$O:$O,0,0,-1),"")))),"")</f>
        <v>8924000</v>
      </c>
      <c r="I4851" s="13">
        <f>IFERROR(IF($F4851="ALTA",$D4851*0.97,
IF($F4851="MEDIA",$D4851*0.94,
IF($F4851="BAJA",$D4851*0.87,
IF($F4851="LIQUIDAR",_xlfn.XLOOKUP(A4851,Rotación!$A:$A,Rotación!$O:$O,0,0,-1),"")))),"")</f>
        <v>8648000</v>
      </c>
      <c r="J4851" s="13">
        <f>IFERROR(IF($F4851="ALTA",$D4851*0.94,
IF($F4851="MEDIA",$D4851*0.9,
IF($F4851="BAJA",$D4851*0.85,
IF($F4851="LIQUIDAR",_xlfn.XLOOKUP(A4851,Rotación!$A:$A,Rotación!$O:$O,0,0,-1),"")))),"")</f>
        <v>8280000</v>
      </c>
      <c r="K4851">
        <v>10990000</v>
      </c>
    </row>
    <row r="4852" spans="1:11" x14ac:dyDescent="0.3">
      <c r="A4852" t="s">
        <v>1571</v>
      </c>
      <c r="B4852" t="s">
        <v>313</v>
      </c>
      <c r="C4852" t="s">
        <v>313</v>
      </c>
      <c r="D4852">
        <v>19470000</v>
      </c>
      <c r="E4852">
        <v>15700000</v>
      </c>
      <c r="F4852" t="s">
        <v>5391</v>
      </c>
      <c r="G4852" s="13">
        <f>IFERROR(IF($F4852="ALTA",$D4852*1.03,
IF($F4852="MEDIA",$D4852*1,
IF($F4852="BAJA",$D4852*0.92,
IF($F4852="LIQUIDAR",_xlfn.XLOOKUP(A4852,Rotación!$A:$A,Rotación!$O:$O,0,0,-1),"")))),"")</f>
        <v>17912400</v>
      </c>
      <c r="H4852" s="13">
        <f>IFERROR(IF($F4852="ALTA",$D4852*1,
IF($F4852="MEDIA",$D4852*0.97,
IF($F4852="BAJA",$D4852*0.9,
IF($F4852="LIQUIDAR",_xlfn.XLOOKUP(A4852,Rotación!$A:$A,Rotación!$O:$O,0,0,-1),"")))),"")</f>
        <v>17523000</v>
      </c>
      <c r="I4852" s="13">
        <f>IFERROR(IF($F4852="ALTA",$D4852*0.97,
IF($F4852="MEDIA",$D4852*0.94,
IF($F4852="BAJA",$D4852*0.87,
IF($F4852="LIQUIDAR",_xlfn.XLOOKUP(A4852,Rotación!$A:$A,Rotación!$O:$O,0,0,-1),"")))),"")</f>
        <v>16938900</v>
      </c>
      <c r="J4852" s="13">
        <f>IFERROR(IF($F4852="ALTA",$D4852*0.94,
IF($F4852="MEDIA",$D4852*0.9,
IF($F4852="BAJA",$D4852*0.85,
IF($F4852="LIQUIDAR",_xlfn.XLOOKUP(A4852,Rotación!$A:$A,Rotación!$O:$O,0,0,-1),"")))),"")</f>
        <v>16549500</v>
      </c>
      <c r="K4852">
        <v>18990000</v>
      </c>
    </row>
    <row r="4853" spans="1:11" x14ac:dyDescent="0.3">
      <c r="A4853" t="s">
        <v>5396</v>
      </c>
      <c r="B4853" t="s">
        <v>313</v>
      </c>
      <c r="C4853" t="s">
        <v>313</v>
      </c>
      <c r="D4853">
        <v>9840000</v>
      </c>
      <c r="E4853">
        <v>8200000</v>
      </c>
      <c r="F4853" t="s">
        <v>4033</v>
      </c>
      <c r="G4853" s="13">
        <f>IFERROR(IF($F4853="ALTA",$D4853*1.03,
IF($F4853="MEDIA",$D4853*1,
IF($F4853="BAJA",$D4853*0.92,
IF($F4853="LIQUIDAR",_xlfn.XLOOKUP(A4853,Rotación!$A:$A,Rotación!$O:$O,0,0,-1),"")))),"")</f>
        <v>9840000</v>
      </c>
      <c r="H4853" s="13">
        <f>IFERROR(IF($F4853="ALTA",$D4853*1,
IF($F4853="MEDIA",$D4853*0.97,
IF($F4853="BAJA",$D4853*0.9,
IF($F4853="LIQUIDAR",_xlfn.XLOOKUP(A4853,Rotación!$A:$A,Rotación!$O:$O,0,0,-1),"")))),"")</f>
        <v>9544800</v>
      </c>
      <c r="I4853" s="13">
        <f>IFERROR(IF($F4853="ALTA",$D4853*0.97,
IF($F4853="MEDIA",$D4853*0.94,
IF($F4853="BAJA",$D4853*0.87,
IF($F4853="LIQUIDAR",_xlfn.XLOOKUP(A4853,Rotación!$A:$A,Rotación!$O:$O,0,0,-1),"")))),"")</f>
        <v>9249600</v>
      </c>
      <c r="J4853" s="13">
        <f>IFERROR(IF($F4853="ALTA",$D4853*0.94,
IF($F4853="MEDIA",$D4853*0.9,
IF($F4853="BAJA",$D4853*0.85,
IF($F4853="LIQUIDAR",_xlfn.XLOOKUP(A4853,Rotación!$A:$A,Rotación!$O:$O,0,0,-1),"")))),"")</f>
        <v>8856000</v>
      </c>
      <c r="K4853">
        <v>9790000</v>
      </c>
    </row>
    <row r="4854" spans="1:11" x14ac:dyDescent="0.3">
      <c r="A4854" t="s">
        <v>5397</v>
      </c>
      <c r="B4854" t="s">
        <v>313</v>
      </c>
      <c r="C4854" t="s">
        <v>313</v>
      </c>
      <c r="D4854">
        <v>8600000</v>
      </c>
      <c r="E4854">
        <v>7300000</v>
      </c>
      <c r="F4854" t="s">
        <v>5390</v>
      </c>
      <c r="G4854" s="13">
        <f>IFERROR(IF($F4854="ALTA",$D4854*1.03,
IF($F4854="MEDIA",$D4854*1,
IF($F4854="BAJA",$D4854*0.92,
IF($F4854="LIQUIDAR",_xlfn.XLOOKUP(A4854,Rotación!$A:$A,Rotación!$O:$O,0,0,-1),"")))),"")</f>
        <v>8858000</v>
      </c>
      <c r="H4854" s="13">
        <f>IFERROR(IF($F4854="ALTA",$D4854*1,
IF($F4854="MEDIA",$D4854*0.97,
IF($F4854="BAJA",$D4854*0.9,
IF($F4854="LIQUIDAR",_xlfn.XLOOKUP(A4854,Rotación!$A:$A,Rotación!$O:$O,0,0,-1),"")))),"")</f>
        <v>8600000</v>
      </c>
      <c r="I4854" s="13">
        <f>IFERROR(IF($F4854="ALTA",$D4854*0.97,
IF($F4854="MEDIA",$D4854*0.94,
IF($F4854="BAJA",$D4854*0.87,
IF($F4854="LIQUIDAR",_xlfn.XLOOKUP(A4854,Rotación!$A:$A,Rotación!$O:$O,0,0,-1),"")))),"")</f>
        <v>8342000</v>
      </c>
      <c r="J4854" s="13">
        <f>IFERROR(IF($F4854="ALTA",$D4854*0.94,
IF($F4854="MEDIA",$D4854*0.9,
IF($F4854="BAJA",$D4854*0.85,
IF($F4854="LIQUIDAR",_xlfn.XLOOKUP(A4854,Rotación!$A:$A,Rotación!$O:$O,0,0,-1),"")))),"")</f>
        <v>8084000</v>
      </c>
      <c r="K4854">
        <v>8890000</v>
      </c>
    </row>
    <row r="4855" spans="1:11" x14ac:dyDescent="0.3">
      <c r="A4855" t="s">
        <v>5398</v>
      </c>
      <c r="B4855" t="s">
        <v>313</v>
      </c>
      <c r="C4855" t="s">
        <v>313</v>
      </c>
      <c r="D4855">
        <v>44430000</v>
      </c>
      <c r="E4855">
        <v>34000000</v>
      </c>
      <c r="F4855" t="s">
        <v>5391</v>
      </c>
      <c r="G4855" s="13">
        <f>IFERROR(IF($F4855="ALTA",$D4855*1.03,
IF($F4855="MEDIA",$D4855*1,
IF($F4855="BAJA",$D4855*0.92,
IF($F4855="LIQUIDAR",_xlfn.XLOOKUP(A4855,Rotación!$A:$A,Rotación!$O:$O,0,0,-1),"")))),"")</f>
        <v>40875600</v>
      </c>
      <c r="H4855" s="13">
        <f>IFERROR(IF($F4855="ALTA",$D4855*1,
IF($F4855="MEDIA",$D4855*0.97,
IF($F4855="BAJA",$D4855*0.9,
IF($F4855="LIQUIDAR",_xlfn.XLOOKUP(A4855,Rotación!$A:$A,Rotación!$O:$O,0,0,-1),"")))),"")</f>
        <v>39987000</v>
      </c>
      <c r="I4855" s="13">
        <f>IFERROR(IF($F4855="ALTA",$D4855*0.97,
IF($F4855="MEDIA",$D4855*0.94,
IF($F4855="BAJA",$D4855*0.87,
IF($F4855="LIQUIDAR",_xlfn.XLOOKUP(A4855,Rotación!$A:$A,Rotación!$O:$O,0,0,-1),"")))),"")</f>
        <v>38654100</v>
      </c>
      <c r="J4855" s="13">
        <f>IFERROR(IF($F4855="ALTA",$D4855*0.94,
IF($F4855="MEDIA",$D4855*0.9,
IF($F4855="BAJA",$D4855*0.85,
IF($F4855="LIQUIDAR",_xlfn.XLOOKUP(A4855,Rotación!$A:$A,Rotación!$O:$O,0,0,-1),"")))),"")</f>
        <v>37765500</v>
      </c>
      <c r="K4855">
        <v>41990000</v>
      </c>
    </row>
    <row r="4856" spans="1:11" x14ac:dyDescent="0.3">
      <c r="A4856" t="s">
        <v>5399</v>
      </c>
      <c r="B4856" t="s">
        <v>313</v>
      </c>
      <c r="C4856" t="s">
        <v>313</v>
      </c>
      <c r="D4856">
        <v>10200000</v>
      </c>
      <c r="E4856">
        <v>8300000</v>
      </c>
      <c r="F4856" t="s">
        <v>4033</v>
      </c>
      <c r="G4856" s="13">
        <f>IFERROR(IF($F4856="ALTA",$D4856*1.03,
IF($F4856="MEDIA",$D4856*1,
IF($F4856="BAJA",$D4856*0.92,
IF($F4856="LIQUIDAR",_xlfn.XLOOKUP(A4856,Rotación!$A:$A,Rotación!$O:$O,0,0,-1),"")))),"")</f>
        <v>10200000</v>
      </c>
      <c r="H4856" s="13">
        <f>IFERROR(IF($F4856="ALTA",$D4856*1,
IF($F4856="MEDIA",$D4856*0.97,
IF($F4856="BAJA",$D4856*0.9,
IF($F4856="LIQUIDAR",_xlfn.XLOOKUP(A4856,Rotación!$A:$A,Rotación!$O:$O,0,0,-1),"")))),"")</f>
        <v>9894000</v>
      </c>
      <c r="I4856" s="13">
        <f>IFERROR(IF($F4856="ALTA",$D4856*0.97,
IF($F4856="MEDIA",$D4856*0.94,
IF($F4856="BAJA",$D4856*0.87,
IF($F4856="LIQUIDAR",_xlfn.XLOOKUP(A4856,Rotación!$A:$A,Rotación!$O:$O,0,0,-1),"")))),"")</f>
        <v>9588000</v>
      </c>
      <c r="J4856" s="13">
        <f>IFERROR(IF($F4856="ALTA",$D4856*0.94,
IF($F4856="MEDIA",$D4856*0.9,
IF($F4856="BAJA",$D4856*0.85,
IF($F4856="LIQUIDAR",_xlfn.XLOOKUP(A4856,Rotación!$A:$A,Rotación!$O:$O,0,0,-1),"")))),"")</f>
        <v>9180000</v>
      </c>
      <c r="K4856">
        <v>10190000</v>
      </c>
    </row>
    <row r="4857" spans="1:11" x14ac:dyDescent="0.3">
      <c r="A4857" t="s">
        <v>4057</v>
      </c>
      <c r="B4857" t="s">
        <v>313</v>
      </c>
      <c r="C4857" t="s">
        <v>313</v>
      </c>
      <c r="D4857">
        <v>31700000</v>
      </c>
      <c r="E4857">
        <v>29000000</v>
      </c>
      <c r="F4857" t="s">
        <v>4033</v>
      </c>
      <c r="G4857" s="13">
        <f>IFERROR(IF($F4857="ALTA",$D4857*1.03,
IF($F4857="MEDIA",$D4857*1,
IF($F4857="BAJA",$D4857*0.92,
IF($F4857="LIQUIDAR",_xlfn.XLOOKUP(A4857,Rotación!$A:$A,Rotación!$O:$O,0,0,-1),"")))),"")</f>
        <v>31700000</v>
      </c>
      <c r="H4857" s="13">
        <f>IFERROR(IF($F4857="ALTA",$D4857*1,
IF($F4857="MEDIA",$D4857*0.97,
IF($F4857="BAJA",$D4857*0.9,
IF($F4857="LIQUIDAR",_xlfn.XLOOKUP(A4857,Rotación!$A:$A,Rotación!$O:$O,0,0,-1),"")))),"")</f>
        <v>30749000</v>
      </c>
      <c r="I4857" s="13">
        <f>IFERROR(IF($F4857="ALTA",$D4857*0.97,
IF($F4857="MEDIA",$D4857*0.94,
IF($F4857="BAJA",$D4857*0.87,
IF($F4857="LIQUIDAR",_xlfn.XLOOKUP(A4857,Rotación!$A:$A,Rotación!$O:$O,0,0,-1),"")))),"")</f>
        <v>29798000</v>
      </c>
      <c r="J4857" s="13">
        <f>IFERROR(IF($F4857="ALTA",$D4857*0.94,
IF($F4857="MEDIA",$D4857*0.9,
IF($F4857="BAJA",$D4857*0.85,
IF($F4857="LIQUIDAR",_xlfn.XLOOKUP(A4857,Rotación!$A:$A,Rotación!$O:$O,0,0,-1),"")))),"")</f>
        <v>28530000</v>
      </c>
      <c r="K4857">
        <v>32190000</v>
      </c>
    </row>
    <row r="4858" spans="1:11" x14ac:dyDescent="0.3">
      <c r="A4858" t="s">
        <v>5400</v>
      </c>
      <c r="B4858" t="s">
        <v>313</v>
      </c>
      <c r="C4858" t="s">
        <v>313</v>
      </c>
      <c r="D4858">
        <v>18700000</v>
      </c>
      <c r="E4858">
        <v>15000000</v>
      </c>
      <c r="F4858" t="s">
        <v>4033</v>
      </c>
      <c r="G4858" s="13">
        <f>IFERROR(IF($F4858="ALTA",$D4858*1.03,
IF($F4858="MEDIA",$D4858*1,
IF($F4858="BAJA",$D4858*0.92,
IF($F4858="LIQUIDAR",_xlfn.XLOOKUP(A4858,Rotación!$A:$A,Rotación!$O:$O,0,0,-1),"")))),"")</f>
        <v>18700000</v>
      </c>
      <c r="H4858" s="13">
        <f>IFERROR(IF($F4858="ALTA",$D4858*1,
IF($F4858="MEDIA",$D4858*0.97,
IF($F4858="BAJA",$D4858*0.9,
IF($F4858="LIQUIDAR",_xlfn.XLOOKUP(A4858,Rotación!$A:$A,Rotación!$O:$O,0,0,-1),"")))),"")</f>
        <v>18139000</v>
      </c>
      <c r="I4858" s="13">
        <f>IFERROR(IF($F4858="ALTA",$D4858*0.97,
IF($F4858="MEDIA",$D4858*0.94,
IF($F4858="BAJA",$D4858*0.87,
IF($F4858="LIQUIDAR",_xlfn.XLOOKUP(A4858,Rotación!$A:$A,Rotación!$O:$O,0,0,-1),"")))),"")</f>
        <v>17578000</v>
      </c>
      <c r="J4858" s="13">
        <f>IFERROR(IF($F4858="ALTA",$D4858*0.94,
IF($F4858="MEDIA",$D4858*0.9,
IF($F4858="BAJA",$D4858*0.85,
IF($F4858="LIQUIDAR",_xlfn.XLOOKUP(A4858,Rotación!$A:$A,Rotación!$O:$O,0,0,-1),"")))),"")</f>
        <v>16830000</v>
      </c>
      <c r="K4858">
        <v>17990000</v>
      </c>
    </row>
    <row r="4859" spans="1:11" x14ac:dyDescent="0.3">
      <c r="A4859" t="s">
        <v>5401</v>
      </c>
      <c r="B4859" t="s">
        <v>313</v>
      </c>
      <c r="C4859" t="s">
        <v>313</v>
      </c>
      <c r="D4859">
        <v>18900000</v>
      </c>
      <c r="E4859">
        <v>16000000</v>
      </c>
      <c r="F4859" t="s">
        <v>4033</v>
      </c>
      <c r="G4859" s="13">
        <f>IFERROR(IF($F4859="ALTA",$D4859*1.03,
IF($F4859="MEDIA",$D4859*1,
IF($F4859="BAJA",$D4859*0.92,
IF($F4859="LIQUIDAR",_xlfn.XLOOKUP(A4859,Rotación!$A:$A,Rotación!$O:$O,0,0,-1),"")))),"")</f>
        <v>18900000</v>
      </c>
      <c r="H4859" s="13">
        <f>IFERROR(IF($F4859="ALTA",$D4859*1,
IF($F4859="MEDIA",$D4859*0.97,
IF($F4859="BAJA",$D4859*0.9,
IF($F4859="LIQUIDAR",_xlfn.XLOOKUP(A4859,Rotación!$A:$A,Rotación!$O:$O,0,0,-1),"")))),"")</f>
        <v>18333000</v>
      </c>
      <c r="I4859" s="13">
        <f>IFERROR(IF($F4859="ALTA",$D4859*0.97,
IF($F4859="MEDIA",$D4859*0.94,
IF($F4859="BAJA",$D4859*0.87,
IF($F4859="LIQUIDAR",_xlfn.XLOOKUP(A4859,Rotación!$A:$A,Rotación!$O:$O,0,0,-1),"")))),"")</f>
        <v>17766000</v>
      </c>
      <c r="J4859" s="13">
        <f>IFERROR(IF($F4859="ALTA",$D4859*0.94,
IF($F4859="MEDIA",$D4859*0.9,
IF($F4859="BAJA",$D4859*0.85,
IF($F4859="LIQUIDAR",_xlfn.XLOOKUP(A4859,Rotación!$A:$A,Rotación!$O:$O,0,0,-1),"")))),"")</f>
        <v>17010000</v>
      </c>
      <c r="K4859">
        <v>18690000</v>
      </c>
    </row>
    <row r="4860" spans="1:11" x14ac:dyDescent="0.3">
      <c r="A4860" t="s">
        <v>5402</v>
      </c>
      <c r="B4860" t="s">
        <v>313</v>
      </c>
      <c r="C4860" t="s">
        <v>313</v>
      </c>
      <c r="D4860">
        <v>28240000</v>
      </c>
      <c r="E4860">
        <v>24200000</v>
      </c>
      <c r="F4860" t="s">
        <v>4033</v>
      </c>
      <c r="G4860" s="13">
        <f>IFERROR(IF($F4860="ALTA",$D4860*1.03,
IF($F4860="MEDIA",$D4860*1,
IF($F4860="BAJA",$D4860*0.92,
IF($F4860="LIQUIDAR",_xlfn.XLOOKUP(A4860,Rotación!$A:$A,Rotación!$O:$O,0,0,-1),"")))),"")</f>
        <v>28240000</v>
      </c>
      <c r="H4860" s="13">
        <f>IFERROR(IF($F4860="ALTA",$D4860*1,
IF($F4860="MEDIA",$D4860*0.97,
IF($F4860="BAJA",$D4860*0.9,
IF($F4860="LIQUIDAR",_xlfn.XLOOKUP(A4860,Rotación!$A:$A,Rotación!$O:$O,0,0,-1),"")))),"")</f>
        <v>27392800</v>
      </c>
      <c r="I4860" s="13">
        <f>IFERROR(IF($F4860="ALTA",$D4860*0.97,
IF($F4860="MEDIA",$D4860*0.94,
IF($F4860="BAJA",$D4860*0.87,
IF($F4860="LIQUIDAR",_xlfn.XLOOKUP(A4860,Rotación!$A:$A,Rotación!$O:$O,0,0,-1),"")))),"")</f>
        <v>26545600</v>
      </c>
      <c r="J4860" s="13">
        <f>IFERROR(IF($F4860="ALTA",$D4860*0.94,
IF($F4860="MEDIA",$D4860*0.9,
IF($F4860="BAJA",$D4860*0.85,
IF($F4860="LIQUIDAR",_xlfn.XLOOKUP(A4860,Rotación!$A:$A,Rotación!$O:$O,0,0,-1),"")))),"")</f>
        <v>25416000</v>
      </c>
      <c r="K4860">
        <v>28190000</v>
      </c>
    </row>
    <row r="4861" spans="1:11" x14ac:dyDescent="0.3">
      <c r="A4861" t="s">
        <v>5403</v>
      </c>
      <c r="B4861" t="s">
        <v>313</v>
      </c>
      <c r="C4861" t="s">
        <v>313</v>
      </c>
      <c r="D4861">
        <v>15700000</v>
      </c>
      <c r="E4861">
        <v>13000000</v>
      </c>
      <c r="F4861" t="s">
        <v>4033</v>
      </c>
      <c r="G4861" s="13">
        <f>IFERROR(IF($F4861="ALTA",$D4861*1.03,
IF($F4861="MEDIA",$D4861*1,
IF($F4861="BAJA",$D4861*0.92,
IF($F4861="LIQUIDAR",_xlfn.XLOOKUP(A4861,Rotación!$A:$A,Rotación!$O:$O,0,0,-1),"")))),"")</f>
        <v>15700000</v>
      </c>
      <c r="H4861" s="13">
        <f>IFERROR(IF($F4861="ALTA",$D4861*1,
IF($F4861="MEDIA",$D4861*0.97,
IF($F4861="BAJA",$D4861*0.9,
IF($F4861="LIQUIDAR",_xlfn.XLOOKUP(A4861,Rotación!$A:$A,Rotación!$O:$O,0,0,-1),"")))),"")</f>
        <v>15229000</v>
      </c>
      <c r="I4861" s="13">
        <f>IFERROR(IF($F4861="ALTA",$D4861*0.97,
IF($F4861="MEDIA",$D4861*0.94,
IF($F4861="BAJA",$D4861*0.87,
IF($F4861="LIQUIDAR",_xlfn.XLOOKUP(A4861,Rotación!$A:$A,Rotación!$O:$O,0,0,-1),"")))),"")</f>
        <v>14758000</v>
      </c>
      <c r="J4861" s="13">
        <f>IFERROR(IF($F4861="ALTA",$D4861*0.94,
IF($F4861="MEDIA",$D4861*0.9,
IF($F4861="BAJA",$D4861*0.85,
IF($F4861="LIQUIDAR",_xlfn.XLOOKUP(A4861,Rotación!$A:$A,Rotación!$O:$O,0,0,-1),"")))),"")</f>
        <v>14130000</v>
      </c>
      <c r="K4861">
        <v>15690000</v>
      </c>
    </row>
    <row r="4862" spans="1:11" x14ac:dyDescent="0.3">
      <c r="A4862" t="s">
        <v>5404</v>
      </c>
      <c r="B4862" t="s">
        <v>313</v>
      </c>
      <c r="C4862" t="s">
        <v>313</v>
      </c>
      <c r="D4862">
        <v>8800000</v>
      </c>
      <c r="E4862">
        <v>6500000</v>
      </c>
      <c r="F4862" t="s">
        <v>4033</v>
      </c>
      <c r="G4862" s="13">
        <f>IFERROR(IF($F4862="ALTA",$D4862*1.03,
IF($F4862="MEDIA",$D4862*1,
IF($F4862="BAJA",$D4862*0.92,
IF($F4862="LIQUIDAR",_xlfn.XLOOKUP(A4862,Rotación!$A:$A,Rotación!$O:$O,0,0,-1),"")))),"")</f>
        <v>8800000</v>
      </c>
      <c r="H4862" s="13">
        <f>IFERROR(IF($F4862="ALTA",$D4862*1,
IF($F4862="MEDIA",$D4862*0.97,
IF($F4862="BAJA",$D4862*0.9,
IF($F4862="LIQUIDAR",_xlfn.XLOOKUP(A4862,Rotación!$A:$A,Rotación!$O:$O,0,0,-1),"")))),"")</f>
        <v>8536000</v>
      </c>
      <c r="I4862" s="13">
        <f>IFERROR(IF($F4862="ALTA",$D4862*0.97,
IF($F4862="MEDIA",$D4862*0.94,
IF($F4862="BAJA",$D4862*0.87,
IF($F4862="LIQUIDAR",_xlfn.XLOOKUP(A4862,Rotación!$A:$A,Rotación!$O:$O,0,0,-1),"")))),"")</f>
        <v>8271999.9999999991</v>
      </c>
      <c r="J4862" s="13">
        <f>IFERROR(IF($F4862="ALTA",$D4862*0.94,
IF($F4862="MEDIA",$D4862*0.9,
IF($F4862="BAJA",$D4862*0.85,
IF($F4862="LIQUIDAR",_xlfn.XLOOKUP(A4862,Rotación!$A:$A,Rotación!$O:$O,0,0,-1),"")))),"")</f>
        <v>7920000</v>
      </c>
      <c r="K4862">
        <v>7990000</v>
      </c>
    </row>
    <row r="4863" spans="1:11" x14ac:dyDescent="0.3">
      <c r="A4863" t="s">
        <v>5405</v>
      </c>
      <c r="B4863" t="s">
        <v>313</v>
      </c>
      <c r="C4863" t="s">
        <v>313</v>
      </c>
      <c r="D4863">
        <v>13100000</v>
      </c>
      <c r="E4863">
        <v>10500000</v>
      </c>
      <c r="F4863" t="s">
        <v>4033</v>
      </c>
      <c r="G4863" s="13">
        <f>IFERROR(IF($F4863="ALTA",$D4863*1.03,
IF($F4863="MEDIA",$D4863*1,
IF($F4863="BAJA",$D4863*0.92,
IF($F4863="LIQUIDAR",_xlfn.XLOOKUP(A4863,Rotación!$A:$A,Rotación!$O:$O,0,0,-1),"")))),"")</f>
        <v>13100000</v>
      </c>
      <c r="H4863" s="13">
        <f>IFERROR(IF($F4863="ALTA",$D4863*1,
IF($F4863="MEDIA",$D4863*0.97,
IF($F4863="BAJA",$D4863*0.9,
IF($F4863="LIQUIDAR",_xlfn.XLOOKUP(A4863,Rotación!$A:$A,Rotación!$O:$O,0,0,-1),"")))),"")</f>
        <v>12707000</v>
      </c>
      <c r="I4863" s="13">
        <f>IFERROR(IF($F4863="ALTA",$D4863*0.97,
IF($F4863="MEDIA",$D4863*0.94,
IF($F4863="BAJA",$D4863*0.87,
IF($F4863="LIQUIDAR",_xlfn.XLOOKUP(A4863,Rotación!$A:$A,Rotación!$O:$O,0,0,-1),"")))),"")</f>
        <v>12314000</v>
      </c>
      <c r="J4863" s="13">
        <f>IFERROR(IF($F4863="ALTA",$D4863*0.94,
IF($F4863="MEDIA",$D4863*0.9,
IF($F4863="BAJA",$D4863*0.85,
IF($F4863="LIQUIDAR",_xlfn.XLOOKUP(A4863,Rotación!$A:$A,Rotación!$O:$O,0,0,-1),"")))),"")</f>
        <v>11790000</v>
      </c>
      <c r="K4863">
        <v>13100000</v>
      </c>
    </row>
    <row r="4864" spans="1:11" x14ac:dyDescent="0.3">
      <c r="A4864" t="s">
        <v>5345</v>
      </c>
      <c r="B4864" t="s">
        <v>313</v>
      </c>
      <c r="C4864" t="s">
        <v>313</v>
      </c>
      <c r="D4864">
        <v>16000000</v>
      </c>
      <c r="E4864">
        <v>13500000</v>
      </c>
      <c r="F4864" t="s">
        <v>4033</v>
      </c>
      <c r="G4864" s="13">
        <f>IFERROR(IF($F4864="ALTA",$D4864*1.03,
IF($F4864="MEDIA",$D4864*1,
IF($F4864="BAJA",$D4864*0.92,
IF($F4864="LIQUIDAR",_xlfn.XLOOKUP(A4864,Rotación!$A:$A,Rotación!$O:$O,0,0,-1),"")))),"")</f>
        <v>16000000</v>
      </c>
      <c r="H4864" s="13">
        <f>IFERROR(IF($F4864="ALTA",$D4864*1,
IF($F4864="MEDIA",$D4864*0.97,
IF($F4864="BAJA",$D4864*0.9,
IF($F4864="LIQUIDAR",_xlfn.XLOOKUP(A4864,Rotación!$A:$A,Rotación!$O:$O,0,0,-1),"")))),"")</f>
        <v>15520000</v>
      </c>
      <c r="I4864" s="13">
        <f>IFERROR(IF($F4864="ALTA",$D4864*0.97,
IF($F4864="MEDIA",$D4864*0.94,
IF($F4864="BAJA",$D4864*0.87,
IF($F4864="LIQUIDAR",_xlfn.XLOOKUP(A4864,Rotación!$A:$A,Rotación!$O:$O,0,0,-1),"")))),"")</f>
        <v>15040000</v>
      </c>
      <c r="J4864" s="13">
        <f>IFERROR(IF($F4864="ALTA",$D4864*0.94,
IF($F4864="MEDIA",$D4864*0.9,
IF($F4864="BAJA",$D4864*0.85,
IF($F4864="LIQUIDAR",_xlfn.XLOOKUP(A4864,Rotación!$A:$A,Rotación!$O:$O,0,0,-1),"")))),"")</f>
        <v>14400000</v>
      </c>
      <c r="K4864">
        <v>14990000</v>
      </c>
    </row>
    <row r="4865" spans="1:11" x14ac:dyDescent="0.3">
      <c r="A4865" t="s">
        <v>4982</v>
      </c>
      <c r="B4865" t="s">
        <v>313</v>
      </c>
      <c r="C4865" t="s">
        <v>313</v>
      </c>
      <c r="D4865">
        <v>8100000</v>
      </c>
      <c r="E4865">
        <v>6500000</v>
      </c>
      <c r="F4865" t="s">
        <v>4033</v>
      </c>
      <c r="G4865" s="13">
        <f>IFERROR(IF($F4865="ALTA",$D4865*1.03,
IF($F4865="MEDIA",$D4865*1,
IF($F4865="BAJA",$D4865*0.92,
IF($F4865="LIQUIDAR",_xlfn.XLOOKUP(A4865,Rotación!$A:$A,Rotación!$O:$O,0,0,-1),"")))),"")</f>
        <v>8100000</v>
      </c>
      <c r="H4865" s="13">
        <f>IFERROR(IF($F4865="ALTA",$D4865*1,
IF($F4865="MEDIA",$D4865*0.97,
IF($F4865="BAJA",$D4865*0.9,
IF($F4865="LIQUIDAR",_xlfn.XLOOKUP(A4865,Rotación!$A:$A,Rotación!$O:$O,0,0,-1),"")))),"")</f>
        <v>7857000</v>
      </c>
      <c r="I4865" s="13">
        <f>IFERROR(IF($F4865="ALTA",$D4865*0.97,
IF($F4865="MEDIA",$D4865*0.94,
IF($F4865="BAJA",$D4865*0.87,
IF($F4865="LIQUIDAR",_xlfn.XLOOKUP(A4865,Rotación!$A:$A,Rotación!$O:$O,0,0,-1),"")))),"")</f>
        <v>7614000</v>
      </c>
      <c r="J4865" s="13">
        <f>IFERROR(IF($F4865="ALTA",$D4865*0.94,
IF($F4865="MEDIA",$D4865*0.9,
IF($F4865="BAJA",$D4865*0.85,
IF($F4865="LIQUIDAR",_xlfn.XLOOKUP(A4865,Rotación!$A:$A,Rotación!$O:$O,0,0,-1),"")))),"")</f>
        <v>7290000</v>
      </c>
      <c r="K4865">
        <v>7990000</v>
      </c>
    </row>
    <row r="4866" spans="1:11" x14ac:dyDescent="0.3">
      <c r="A4866" t="s">
        <v>5406</v>
      </c>
      <c r="B4866" t="s">
        <v>313</v>
      </c>
      <c r="C4866" t="s">
        <v>313</v>
      </c>
      <c r="D4866">
        <v>13600000</v>
      </c>
      <c r="E4866">
        <v>11500000</v>
      </c>
      <c r="F4866" t="s">
        <v>4033</v>
      </c>
      <c r="G4866" s="13">
        <f>IFERROR(IF($F4866="ALTA",$D4866*1.03,
IF($F4866="MEDIA",$D4866*1,
IF($F4866="BAJA",$D4866*0.92,
IF($F4866="LIQUIDAR",_xlfn.XLOOKUP(A4866,Rotación!$A:$A,Rotación!$O:$O,0,0,-1),"")))),"")</f>
        <v>13600000</v>
      </c>
      <c r="H4866" s="13">
        <f>IFERROR(IF($F4866="ALTA",$D4866*1,
IF($F4866="MEDIA",$D4866*0.97,
IF($F4866="BAJA",$D4866*0.9,
IF($F4866="LIQUIDAR",_xlfn.XLOOKUP(A4866,Rotación!$A:$A,Rotación!$O:$O,0,0,-1),"")))),"")</f>
        <v>13192000</v>
      </c>
      <c r="I4866" s="13">
        <f>IFERROR(IF($F4866="ALTA",$D4866*0.97,
IF($F4866="MEDIA",$D4866*0.94,
IF($F4866="BAJA",$D4866*0.87,
IF($F4866="LIQUIDAR",_xlfn.XLOOKUP(A4866,Rotación!$A:$A,Rotación!$O:$O,0,0,-1),"")))),"")</f>
        <v>12784000</v>
      </c>
      <c r="J4866" s="13">
        <f>IFERROR(IF($F4866="ALTA",$D4866*0.94,
IF($F4866="MEDIA",$D4866*0.9,
IF($F4866="BAJA",$D4866*0.85,
IF($F4866="LIQUIDAR",_xlfn.XLOOKUP(A4866,Rotación!$A:$A,Rotación!$O:$O,0,0,-1),"")))),"")</f>
        <v>12240000</v>
      </c>
      <c r="K4866">
        <v>7990000</v>
      </c>
    </row>
    <row r="4867" spans="1:11" x14ac:dyDescent="0.3">
      <c r="A4867" t="s">
        <v>5407</v>
      </c>
      <c r="B4867" t="s">
        <v>313</v>
      </c>
      <c r="C4867" t="s">
        <v>313</v>
      </c>
      <c r="D4867">
        <v>10800000</v>
      </c>
      <c r="E4867">
        <v>8900000</v>
      </c>
      <c r="F4867" t="s">
        <v>4033</v>
      </c>
      <c r="G4867" s="13">
        <f>IFERROR(IF($F4867="ALTA",$D4867*1.03,
IF($F4867="MEDIA",$D4867*1,
IF($F4867="BAJA",$D4867*0.92,
IF($F4867="LIQUIDAR",_xlfn.XLOOKUP(A4867,Rotación!$A:$A,Rotación!$O:$O,0,0,-1),"")))),"")</f>
        <v>10800000</v>
      </c>
      <c r="H4867" s="13">
        <f>IFERROR(IF($F4867="ALTA",$D4867*1,
IF($F4867="MEDIA",$D4867*0.97,
IF($F4867="BAJA",$D4867*0.9,
IF($F4867="LIQUIDAR",_xlfn.XLOOKUP(A4867,Rotación!$A:$A,Rotación!$O:$O,0,0,-1),"")))),"")</f>
        <v>10476000</v>
      </c>
      <c r="I4867" s="13">
        <f>IFERROR(IF($F4867="ALTA",$D4867*0.97,
IF($F4867="MEDIA",$D4867*0.94,
IF($F4867="BAJA",$D4867*0.87,
IF($F4867="LIQUIDAR",_xlfn.XLOOKUP(A4867,Rotación!$A:$A,Rotación!$O:$O,0,0,-1),"")))),"")</f>
        <v>10152000</v>
      </c>
      <c r="J4867" s="13">
        <f>IFERROR(IF($F4867="ALTA",$D4867*0.94,
IF($F4867="MEDIA",$D4867*0.9,
IF($F4867="BAJA",$D4867*0.85,
IF($F4867="LIQUIDAR",_xlfn.XLOOKUP(A4867,Rotación!$A:$A,Rotación!$O:$O,0,0,-1),"")))),"")</f>
        <v>9720000</v>
      </c>
      <c r="K4867">
        <v>10790000</v>
      </c>
    </row>
    <row r="4868" spans="1:11" x14ac:dyDescent="0.3">
      <c r="A4868" t="s">
        <v>2088</v>
      </c>
      <c r="B4868" t="s">
        <v>313</v>
      </c>
      <c r="C4868" t="s">
        <v>313</v>
      </c>
      <c r="D4868">
        <v>14280000</v>
      </c>
      <c r="E4868">
        <v>11300000</v>
      </c>
      <c r="F4868" t="s">
        <v>4033</v>
      </c>
      <c r="G4868" s="13">
        <f>IFERROR(IF($F4868="ALTA",$D4868*1.03,
IF($F4868="MEDIA",$D4868*1,
IF($F4868="BAJA",$D4868*0.92,
IF($F4868="LIQUIDAR",_xlfn.XLOOKUP(A4868,Rotación!$A:$A,Rotación!$O:$O,0,0,-1),"")))),"")</f>
        <v>14280000</v>
      </c>
      <c r="H4868" s="13">
        <f>IFERROR(IF($F4868="ALTA",$D4868*1,
IF($F4868="MEDIA",$D4868*0.97,
IF($F4868="BAJA",$D4868*0.9,
IF($F4868="LIQUIDAR",_xlfn.XLOOKUP(A4868,Rotación!$A:$A,Rotación!$O:$O,0,0,-1),"")))),"")</f>
        <v>13851600</v>
      </c>
      <c r="I4868" s="13">
        <f>IFERROR(IF($F4868="ALTA",$D4868*0.97,
IF($F4868="MEDIA",$D4868*0.94,
IF($F4868="BAJA",$D4868*0.87,
IF($F4868="LIQUIDAR",_xlfn.XLOOKUP(A4868,Rotación!$A:$A,Rotación!$O:$O,0,0,-1),"")))),"")</f>
        <v>13423200</v>
      </c>
      <c r="J4868" s="13">
        <f>IFERROR(IF($F4868="ALTA",$D4868*0.94,
IF($F4868="MEDIA",$D4868*0.9,
IF($F4868="BAJA",$D4868*0.85,
IF($F4868="LIQUIDAR",_xlfn.XLOOKUP(A4868,Rotación!$A:$A,Rotación!$O:$O,0,0,-1),"")))),"")</f>
        <v>12852000</v>
      </c>
      <c r="K4868">
        <v>13990000</v>
      </c>
    </row>
    <row r="4869" spans="1:11" x14ac:dyDescent="0.3">
      <c r="A4869" t="s">
        <v>5296</v>
      </c>
      <c r="B4869" t="s">
        <v>313</v>
      </c>
      <c r="C4869" t="s">
        <v>313</v>
      </c>
      <c r="D4869">
        <v>8600000</v>
      </c>
      <c r="E4869">
        <v>7000000</v>
      </c>
      <c r="F4869" t="s">
        <v>4033</v>
      </c>
      <c r="G4869" s="13">
        <f>IFERROR(IF($F4869="ALTA",$D4869*1.03,
IF($F4869="MEDIA",$D4869*1,
IF($F4869="BAJA",$D4869*0.92,
IF($F4869="LIQUIDAR",_xlfn.XLOOKUP(A4869,Rotación!$A:$A,Rotación!$O:$O,0,0,-1),"")))),"")</f>
        <v>8600000</v>
      </c>
      <c r="H4869" s="13">
        <f>IFERROR(IF($F4869="ALTA",$D4869*1,
IF($F4869="MEDIA",$D4869*0.97,
IF($F4869="BAJA",$D4869*0.9,
IF($F4869="LIQUIDAR",_xlfn.XLOOKUP(A4869,Rotación!$A:$A,Rotación!$O:$O,0,0,-1),"")))),"")</f>
        <v>8342000</v>
      </c>
      <c r="I4869" s="13">
        <f>IFERROR(IF($F4869="ALTA",$D4869*0.97,
IF($F4869="MEDIA",$D4869*0.94,
IF($F4869="BAJA",$D4869*0.87,
IF($F4869="LIQUIDAR",_xlfn.XLOOKUP(A4869,Rotación!$A:$A,Rotación!$O:$O,0,0,-1),"")))),"")</f>
        <v>8084000</v>
      </c>
      <c r="J4869" s="13">
        <f>IFERROR(IF($F4869="ALTA",$D4869*0.94,
IF($F4869="MEDIA",$D4869*0.9,
IF($F4869="BAJA",$D4869*0.85,
IF($F4869="LIQUIDAR",_xlfn.XLOOKUP(A4869,Rotación!$A:$A,Rotación!$O:$O,0,0,-1),"")))),"")</f>
        <v>7740000</v>
      </c>
      <c r="K4869">
        <v>8590000</v>
      </c>
    </row>
    <row r="4870" spans="1:11" x14ac:dyDescent="0.3">
      <c r="A4870" t="s">
        <v>5408</v>
      </c>
      <c r="B4870" t="s">
        <v>313</v>
      </c>
      <c r="C4870" t="s">
        <v>313</v>
      </c>
      <c r="D4870">
        <v>16000000</v>
      </c>
      <c r="E4870">
        <v>13000000</v>
      </c>
      <c r="F4870" t="s">
        <v>4033</v>
      </c>
      <c r="G4870" s="13">
        <f>IFERROR(IF($F4870="ALTA",$D4870*1.03,
IF($F4870="MEDIA",$D4870*1,
IF($F4870="BAJA",$D4870*0.92,
IF($F4870="LIQUIDAR",_xlfn.XLOOKUP(A4870,Rotación!$A:$A,Rotación!$O:$O,0,0,-1),"")))),"")</f>
        <v>16000000</v>
      </c>
      <c r="H4870" s="13">
        <f>IFERROR(IF($F4870="ALTA",$D4870*1,
IF($F4870="MEDIA",$D4870*0.97,
IF($F4870="BAJA",$D4870*0.9,
IF($F4870="LIQUIDAR",_xlfn.XLOOKUP(A4870,Rotación!$A:$A,Rotación!$O:$O,0,0,-1),"")))),"")</f>
        <v>15520000</v>
      </c>
      <c r="I4870" s="13">
        <f>IFERROR(IF($F4870="ALTA",$D4870*0.97,
IF($F4870="MEDIA",$D4870*0.94,
IF($F4870="BAJA",$D4870*0.87,
IF($F4870="LIQUIDAR",_xlfn.XLOOKUP(A4870,Rotación!$A:$A,Rotación!$O:$O,0,0,-1),"")))),"")</f>
        <v>15040000</v>
      </c>
      <c r="J4870" s="13">
        <f>IFERROR(IF($F4870="ALTA",$D4870*0.94,
IF($F4870="MEDIA",$D4870*0.9,
IF($F4870="BAJA",$D4870*0.85,
IF($F4870="LIQUIDAR",_xlfn.XLOOKUP(A4870,Rotación!$A:$A,Rotación!$O:$O,0,0,-1),"")))),"")</f>
        <v>14400000</v>
      </c>
      <c r="K4870">
        <v>15990000</v>
      </c>
    </row>
    <row r="4871" spans="1:11" x14ac:dyDescent="0.3">
      <c r="A4871" t="s">
        <v>5409</v>
      </c>
      <c r="B4871" t="s">
        <v>313</v>
      </c>
      <c r="C4871" t="s">
        <v>313</v>
      </c>
      <c r="D4871">
        <v>11500000</v>
      </c>
      <c r="E4871">
        <v>8500000</v>
      </c>
      <c r="F4871" t="s">
        <v>5391</v>
      </c>
      <c r="G4871" s="13">
        <f>IFERROR(IF($F4871="ALTA",$D4871*1.03,
IF($F4871="MEDIA",$D4871*1,
IF($F4871="BAJA",$D4871*0.92,
IF($F4871="LIQUIDAR",_xlfn.XLOOKUP(A4871,Rotación!$A:$A,Rotación!$O:$O,0,0,-1),"")))),"")</f>
        <v>10580000</v>
      </c>
      <c r="H4871" s="13">
        <f>IFERROR(IF($F4871="ALTA",$D4871*1,
IF($F4871="MEDIA",$D4871*0.97,
IF($F4871="BAJA",$D4871*0.9,
IF($F4871="LIQUIDAR",_xlfn.XLOOKUP(A4871,Rotación!$A:$A,Rotación!$O:$O,0,0,-1),"")))),"")</f>
        <v>10350000</v>
      </c>
      <c r="I4871" s="13">
        <f>IFERROR(IF($F4871="ALTA",$D4871*0.97,
IF($F4871="MEDIA",$D4871*0.94,
IF($F4871="BAJA",$D4871*0.87,
IF($F4871="LIQUIDAR",_xlfn.XLOOKUP(A4871,Rotación!$A:$A,Rotación!$O:$O,0,0,-1),"")))),"")</f>
        <v>10005000</v>
      </c>
      <c r="J4871" s="13">
        <f>IFERROR(IF($F4871="ALTA",$D4871*0.94,
IF($F4871="MEDIA",$D4871*0.9,
IF($F4871="BAJA",$D4871*0.85,
IF($F4871="LIQUIDAR",_xlfn.XLOOKUP(A4871,Rotación!$A:$A,Rotación!$O:$O,0,0,-1),"")))),"")</f>
        <v>9775000</v>
      </c>
      <c r="K4871">
        <v>10590000</v>
      </c>
    </row>
    <row r="4872" spans="1:11" x14ac:dyDescent="0.3">
      <c r="A4872" t="s">
        <v>5410</v>
      </c>
      <c r="B4872" t="s">
        <v>313</v>
      </c>
      <c r="C4872" t="s">
        <v>313</v>
      </c>
      <c r="D4872">
        <v>25600000</v>
      </c>
      <c r="E4872">
        <v>20500000</v>
      </c>
      <c r="F4872" t="s">
        <v>5391</v>
      </c>
      <c r="G4872" s="13">
        <f>IFERROR(IF($F4872="ALTA",$D4872*1.03,
IF($F4872="MEDIA",$D4872*1,
IF($F4872="BAJA",$D4872*0.92,
IF($F4872="LIQUIDAR",_xlfn.XLOOKUP(A4872,Rotación!$A:$A,Rotación!$O:$O,0,0,-1),"")))),"")</f>
        <v>23552000</v>
      </c>
      <c r="H4872" s="13">
        <f>IFERROR(IF($F4872="ALTA",$D4872*1,
IF($F4872="MEDIA",$D4872*0.97,
IF($F4872="BAJA",$D4872*0.9,
IF($F4872="LIQUIDAR",_xlfn.XLOOKUP(A4872,Rotación!$A:$A,Rotación!$O:$O,0,0,-1),"")))),"")</f>
        <v>23040000</v>
      </c>
      <c r="I4872" s="13">
        <f>IFERROR(IF($F4872="ALTA",$D4872*0.97,
IF($F4872="MEDIA",$D4872*0.94,
IF($F4872="BAJA",$D4872*0.87,
IF($F4872="LIQUIDAR",_xlfn.XLOOKUP(A4872,Rotación!$A:$A,Rotación!$O:$O,0,0,-1),"")))),"")</f>
        <v>22272000</v>
      </c>
      <c r="J4872" s="13">
        <f>IFERROR(IF($F4872="ALTA",$D4872*0.94,
IF($F4872="MEDIA",$D4872*0.9,
IF($F4872="BAJA",$D4872*0.85,
IF($F4872="LIQUIDAR",_xlfn.XLOOKUP(A4872,Rotación!$A:$A,Rotación!$O:$O,0,0,-1),"")))),"")</f>
        <v>21760000</v>
      </c>
      <c r="K4872">
        <v>23990000</v>
      </c>
    </row>
    <row r="4873" spans="1:11" x14ac:dyDescent="0.3">
      <c r="A4873" t="s">
        <v>5411</v>
      </c>
      <c r="B4873" t="s">
        <v>313</v>
      </c>
      <c r="C4873" t="s">
        <v>313</v>
      </c>
      <c r="D4873">
        <v>17500000</v>
      </c>
      <c r="E4873">
        <v>14500000</v>
      </c>
      <c r="F4873" t="s">
        <v>4033</v>
      </c>
      <c r="G4873" s="13">
        <f>IFERROR(IF($F4873="ALTA",$D4873*1.03,
IF($F4873="MEDIA",$D4873*1,
IF($F4873="BAJA",$D4873*0.92,
IF($F4873="LIQUIDAR",_xlfn.XLOOKUP(A4873,Rotación!$A:$A,Rotación!$O:$O,0,0,-1),"")))),"")</f>
        <v>17500000</v>
      </c>
      <c r="H4873" s="13">
        <f>IFERROR(IF($F4873="ALTA",$D4873*1,
IF($F4873="MEDIA",$D4873*0.97,
IF($F4873="BAJA",$D4873*0.9,
IF($F4873="LIQUIDAR",_xlfn.XLOOKUP(A4873,Rotación!$A:$A,Rotación!$O:$O,0,0,-1),"")))),"")</f>
        <v>16975000</v>
      </c>
      <c r="I4873" s="13">
        <f>IFERROR(IF($F4873="ALTA",$D4873*0.97,
IF($F4873="MEDIA",$D4873*0.94,
IF($F4873="BAJA",$D4873*0.87,
IF($F4873="LIQUIDAR",_xlfn.XLOOKUP(A4873,Rotación!$A:$A,Rotación!$O:$O,0,0,-1),"")))),"")</f>
        <v>16449999.999999998</v>
      </c>
      <c r="J4873" s="13">
        <f>IFERROR(IF($F4873="ALTA",$D4873*0.94,
IF($F4873="MEDIA",$D4873*0.9,
IF($F4873="BAJA",$D4873*0.85,
IF($F4873="LIQUIDAR",_xlfn.XLOOKUP(A4873,Rotación!$A:$A,Rotación!$O:$O,0,0,-1),"")))),"")</f>
        <v>15750000</v>
      </c>
      <c r="K4873">
        <v>17490000</v>
      </c>
    </row>
    <row r="4874" spans="1:11" x14ac:dyDescent="0.3">
      <c r="A4874" t="s">
        <v>5374</v>
      </c>
      <c r="B4874" t="s">
        <v>313</v>
      </c>
      <c r="C4874" t="s">
        <v>313</v>
      </c>
      <c r="D4874">
        <v>9700000</v>
      </c>
      <c r="E4874">
        <v>8100000</v>
      </c>
      <c r="F4874" t="s">
        <v>5390</v>
      </c>
      <c r="G4874" s="13">
        <f>IFERROR(IF($F4874="ALTA",$D4874*1.03,
IF($F4874="MEDIA",$D4874*1,
IF($F4874="BAJA",$D4874*0.92,
IF($F4874="LIQUIDAR",_xlfn.XLOOKUP(A4874,Rotación!$A:$A,Rotación!$O:$O,0,0,-1),"")))),"")</f>
        <v>9991000</v>
      </c>
      <c r="H4874" s="13">
        <f>IFERROR(IF($F4874="ALTA",$D4874*1,
IF($F4874="MEDIA",$D4874*0.97,
IF($F4874="BAJA",$D4874*0.9,
IF($F4874="LIQUIDAR",_xlfn.XLOOKUP(A4874,Rotación!$A:$A,Rotación!$O:$O,0,0,-1),"")))),"")</f>
        <v>9700000</v>
      </c>
      <c r="I4874" s="13">
        <f>IFERROR(IF($F4874="ALTA",$D4874*0.97,
IF($F4874="MEDIA",$D4874*0.94,
IF($F4874="BAJA",$D4874*0.87,
IF($F4874="LIQUIDAR",_xlfn.XLOOKUP(A4874,Rotación!$A:$A,Rotación!$O:$O,0,0,-1),"")))),"")</f>
        <v>9409000</v>
      </c>
      <c r="J4874" s="13">
        <f>IFERROR(IF($F4874="ALTA",$D4874*0.94,
IF($F4874="MEDIA",$D4874*0.9,
IF($F4874="BAJA",$D4874*0.85,
IF($F4874="LIQUIDAR",_xlfn.XLOOKUP(A4874,Rotación!$A:$A,Rotación!$O:$O,0,0,-1),"")))),"")</f>
        <v>9118000</v>
      </c>
      <c r="K4874">
        <v>9990000</v>
      </c>
    </row>
    <row r="4875" spans="1:11" x14ac:dyDescent="0.3">
      <c r="A4875" t="s">
        <v>5412</v>
      </c>
      <c r="B4875" t="s">
        <v>313</v>
      </c>
      <c r="C4875" t="s">
        <v>313</v>
      </c>
      <c r="D4875">
        <v>7900000</v>
      </c>
      <c r="E4875">
        <v>6700000</v>
      </c>
      <c r="F4875" t="s">
        <v>4033</v>
      </c>
      <c r="G4875" s="13">
        <f>IFERROR(IF($F4875="ALTA",$D4875*1.03,
IF($F4875="MEDIA",$D4875*1,
IF($F4875="BAJA",$D4875*0.92,
IF($F4875="LIQUIDAR",_xlfn.XLOOKUP(A4875,Rotación!$A:$A,Rotación!$O:$O,0,0,-1),"")))),"")</f>
        <v>7900000</v>
      </c>
      <c r="H4875" s="13">
        <f>IFERROR(IF($F4875="ALTA",$D4875*1,
IF($F4875="MEDIA",$D4875*0.97,
IF($F4875="BAJA",$D4875*0.9,
IF($F4875="LIQUIDAR",_xlfn.XLOOKUP(A4875,Rotación!$A:$A,Rotación!$O:$O,0,0,-1),"")))),"")</f>
        <v>7663000</v>
      </c>
      <c r="I4875" s="13">
        <f>IFERROR(IF($F4875="ALTA",$D4875*0.97,
IF($F4875="MEDIA",$D4875*0.94,
IF($F4875="BAJA",$D4875*0.87,
IF($F4875="LIQUIDAR",_xlfn.XLOOKUP(A4875,Rotación!$A:$A,Rotación!$O:$O,0,0,-1),"")))),"")</f>
        <v>7426000</v>
      </c>
      <c r="J4875" s="13">
        <f>IFERROR(IF($F4875="ALTA",$D4875*0.94,
IF($F4875="MEDIA",$D4875*0.9,
IF($F4875="BAJA",$D4875*0.85,
IF($F4875="LIQUIDAR",_xlfn.XLOOKUP(A4875,Rotación!$A:$A,Rotación!$O:$O,0,0,-1),"")))),"")</f>
        <v>7110000</v>
      </c>
      <c r="K4875">
        <v>7990000</v>
      </c>
    </row>
    <row r="4876" spans="1:11" x14ac:dyDescent="0.3">
      <c r="A4876" t="s">
        <v>5413</v>
      </c>
      <c r="B4876" t="s">
        <v>313</v>
      </c>
      <c r="C4876" t="s">
        <v>313</v>
      </c>
      <c r="D4876">
        <v>19510000</v>
      </c>
      <c r="E4876">
        <v>15200000</v>
      </c>
      <c r="F4876" t="s">
        <v>4033</v>
      </c>
      <c r="G4876" s="13">
        <f>IFERROR(IF($F4876="ALTA",$D4876*1.03,
IF($F4876="MEDIA",$D4876*1,
IF($F4876="BAJA",$D4876*0.92,
IF($F4876="LIQUIDAR",_xlfn.XLOOKUP(A4876,Rotación!$A:$A,Rotación!$O:$O,0,0,-1),"")))),"")</f>
        <v>19510000</v>
      </c>
      <c r="H4876" s="13">
        <f>IFERROR(IF($F4876="ALTA",$D4876*1,
IF($F4876="MEDIA",$D4876*0.97,
IF($F4876="BAJA",$D4876*0.9,
IF($F4876="LIQUIDAR",_xlfn.XLOOKUP(A4876,Rotación!$A:$A,Rotación!$O:$O,0,0,-1),"")))),"")</f>
        <v>18924700</v>
      </c>
      <c r="I4876" s="13">
        <f>IFERROR(IF($F4876="ALTA",$D4876*0.97,
IF($F4876="MEDIA",$D4876*0.94,
IF($F4876="BAJA",$D4876*0.87,
IF($F4876="LIQUIDAR",_xlfn.XLOOKUP(A4876,Rotación!$A:$A,Rotación!$O:$O,0,0,-1),"")))),"")</f>
        <v>18339400</v>
      </c>
      <c r="J4876" s="13">
        <f>IFERROR(IF($F4876="ALTA",$D4876*0.94,
IF($F4876="MEDIA",$D4876*0.9,
IF($F4876="BAJA",$D4876*0.85,
IF($F4876="LIQUIDAR",_xlfn.XLOOKUP(A4876,Rotación!$A:$A,Rotación!$O:$O,0,0,-1),"")))),"")</f>
        <v>17559000</v>
      </c>
      <c r="K4876">
        <v>18990000</v>
      </c>
    </row>
    <row r="4877" spans="1:11" x14ac:dyDescent="0.3">
      <c r="A4877" t="s">
        <v>5414</v>
      </c>
      <c r="B4877" t="s">
        <v>313</v>
      </c>
      <c r="C4877" t="s">
        <v>313</v>
      </c>
      <c r="D4877">
        <v>8600000</v>
      </c>
      <c r="E4877">
        <v>7300000</v>
      </c>
      <c r="F4877" t="s">
        <v>5390</v>
      </c>
      <c r="G4877" s="13">
        <f>IFERROR(IF($F4877="ALTA",$D4877*1.03,
IF($F4877="MEDIA",$D4877*1,
IF($F4877="BAJA",$D4877*0.92,
IF($F4877="LIQUIDAR",_xlfn.XLOOKUP(A4877,Rotación!$A:$A,Rotación!$O:$O,0,0,-1),"")))),"")</f>
        <v>8858000</v>
      </c>
      <c r="H4877" s="13">
        <f>IFERROR(IF($F4877="ALTA",$D4877*1,
IF($F4877="MEDIA",$D4877*0.97,
IF($F4877="BAJA",$D4877*0.9,
IF($F4877="LIQUIDAR",_xlfn.XLOOKUP(A4877,Rotación!$A:$A,Rotación!$O:$O,0,0,-1),"")))),"")</f>
        <v>8600000</v>
      </c>
      <c r="I4877" s="13">
        <f>IFERROR(IF($F4877="ALTA",$D4877*0.97,
IF($F4877="MEDIA",$D4877*0.94,
IF($F4877="BAJA",$D4877*0.87,
IF($F4877="LIQUIDAR",_xlfn.XLOOKUP(A4877,Rotación!$A:$A,Rotación!$O:$O,0,0,-1),"")))),"")</f>
        <v>8342000</v>
      </c>
      <c r="J4877" s="13">
        <f>IFERROR(IF($F4877="ALTA",$D4877*0.94,
IF($F4877="MEDIA",$D4877*0.9,
IF($F4877="BAJA",$D4877*0.85,
IF($F4877="LIQUIDAR",_xlfn.XLOOKUP(A4877,Rotación!$A:$A,Rotación!$O:$O,0,0,-1),"")))),"")</f>
        <v>8084000</v>
      </c>
      <c r="K4877">
        <v>8790000</v>
      </c>
    </row>
    <row r="4878" spans="1:11" x14ac:dyDescent="0.3">
      <c r="A4878" t="s">
        <v>5415</v>
      </c>
      <c r="B4878" t="s">
        <v>313</v>
      </c>
      <c r="C4878" t="s">
        <v>313</v>
      </c>
      <c r="D4878">
        <v>28630000</v>
      </c>
      <c r="E4878">
        <v>22800000</v>
      </c>
      <c r="F4878" t="s">
        <v>5391</v>
      </c>
      <c r="G4878" s="13">
        <f>IFERROR(IF($F4878="ALTA",$D4878*1.03,
IF($F4878="MEDIA",$D4878*1,
IF($F4878="BAJA",$D4878*0.92,
IF($F4878="LIQUIDAR",_xlfn.XLOOKUP(A4878,Rotación!$A:$A,Rotación!$O:$O,0,0,-1),"")))),"")</f>
        <v>26339600</v>
      </c>
      <c r="H4878" s="13">
        <f>IFERROR(IF($F4878="ALTA",$D4878*1,
IF($F4878="MEDIA",$D4878*0.97,
IF($F4878="BAJA",$D4878*0.9,
IF($F4878="LIQUIDAR",_xlfn.XLOOKUP(A4878,Rotación!$A:$A,Rotación!$O:$O,0,0,-1),"")))),"")</f>
        <v>25767000</v>
      </c>
      <c r="I4878" s="13">
        <f>IFERROR(IF($F4878="ALTA",$D4878*0.97,
IF($F4878="MEDIA",$D4878*0.94,
IF($F4878="BAJA",$D4878*0.87,
IF($F4878="LIQUIDAR",_xlfn.XLOOKUP(A4878,Rotación!$A:$A,Rotación!$O:$O,0,0,-1),"")))),"")</f>
        <v>24908100</v>
      </c>
      <c r="J4878" s="13">
        <f>IFERROR(IF($F4878="ALTA",$D4878*0.94,
IF($F4878="MEDIA",$D4878*0.9,
IF($F4878="BAJA",$D4878*0.85,
IF($F4878="LIQUIDAR",_xlfn.XLOOKUP(A4878,Rotación!$A:$A,Rotación!$O:$O,0,0,-1),"")))),"")</f>
        <v>24335500</v>
      </c>
      <c r="K4878">
        <v>26490000</v>
      </c>
    </row>
    <row r="4879" spans="1:11" x14ac:dyDescent="0.3">
      <c r="A4879" t="s">
        <v>5416</v>
      </c>
      <c r="B4879" t="s">
        <v>313</v>
      </c>
      <c r="C4879" t="s">
        <v>313</v>
      </c>
      <c r="D4879">
        <v>21290000</v>
      </c>
      <c r="E4879">
        <v>16800000</v>
      </c>
      <c r="F4879" t="s">
        <v>5391</v>
      </c>
      <c r="G4879" s="13">
        <f>IFERROR(IF($F4879="ALTA",$D4879*1.03,
IF($F4879="MEDIA",$D4879*1,
IF($F4879="BAJA",$D4879*0.92,
IF($F4879="LIQUIDAR",_xlfn.XLOOKUP(A4879,Rotación!$A:$A,Rotación!$O:$O,0,0,-1),"")))),"")</f>
        <v>19586800</v>
      </c>
      <c r="H4879" s="13">
        <f>IFERROR(IF($F4879="ALTA",$D4879*1,
IF($F4879="MEDIA",$D4879*0.97,
IF($F4879="BAJA",$D4879*0.9,
IF($F4879="LIQUIDAR",_xlfn.XLOOKUP(A4879,Rotación!$A:$A,Rotación!$O:$O,0,0,-1),"")))),"")</f>
        <v>19161000</v>
      </c>
      <c r="I4879" s="13">
        <f>IFERROR(IF($F4879="ALTA",$D4879*0.97,
IF($F4879="MEDIA",$D4879*0.94,
IF($F4879="BAJA",$D4879*0.87,
IF($F4879="LIQUIDAR",_xlfn.XLOOKUP(A4879,Rotación!$A:$A,Rotación!$O:$O,0,0,-1),"")))),"")</f>
        <v>18522300</v>
      </c>
      <c r="J4879" s="13">
        <f>IFERROR(IF($F4879="ALTA",$D4879*0.94,
IF($F4879="MEDIA",$D4879*0.9,
IF($F4879="BAJA",$D4879*0.85,
IF($F4879="LIQUIDAR",_xlfn.XLOOKUP(A4879,Rotación!$A:$A,Rotación!$O:$O,0,0,-1),"")))),"")</f>
        <v>18096500</v>
      </c>
      <c r="K4879">
        <v>19990000</v>
      </c>
    </row>
    <row r="4880" spans="1:11" x14ac:dyDescent="0.3">
      <c r="A4880" t="s">
        <v>5417</v>
      </c>
      <c r="B4880" t="s">
        <v>313</v>
      </c>
      <c r="C4880" t="s">
        <v>313</v>
      </c>
      <c r="D4880">
        <v>11600000</v>
      </c>
      <c r="E4880">
        <v>9500000</v>
      </c>
      <c r="F4880" t="s">
        <v>4033</v>
      </c>
      <c r="G4880" s="13">
        <f>IFERROR(IF($F4880="ALTA",$D4880*1.03,
IF($F4880="MEDIA",$D4880*1,
IF($F4880="BAJA",$D4880*0.92,
IF($F4880="LIQUIDAR",_xlfn.XLOOKUP(A4880,Rotación!$A:$A,Rotación!$O:$O,0,0,-1),"")))),"")</f>
        <v>11600000</v>
      </c>
      <c r="H4880" s="13">
        <f>IFERROR(IF($F4880="ALTA",$D4880*1,
IF($F4880="MEDIA",$D4880*0.97,
IF($F4880="BAJA",$D4880*0.9,
IF($F4880="LIQUIDAR",_xlfn.XLOOKUP(A4880,Rotación!$A:$A,Rotación!$O:$O,0,0,-1),"")))),"")</f>
        <v>11252000</v>
      </c>
      <c r="I4880" s="13">
        <f>IFERROR(IF($F4880="ALTA",$D4880*0.97,
IF($F4880="MEDIA",$D4880*0.94,
IF($F4880="BAJA",$D4880*0.87,
IF($F4880="LIQUIDAR",_xlfn.XLOOKUP(A4880,Rotación!$A:$A,Rotación!$O:$O,0,0,-1),"")))),"")</f>
        <v>10904000</v>
      </c>
      <c r="J4880" s="13">
        <f>IFERROR(IF($F4880="ALTA",$D4880*0.94,
IF($F4880="MEDIA",$D4880*0.9,
IF($F4880="BAJA",$D4880*0.85,
IF($F4880="LIQUIDAR",_xlfn.XLOOKUP(A4880,Rotación!$A:$A,Rotación!$O:$O,0,0,-1),"")))),"")</f>
        <v>10440000</v>
      </c>
      <c r="K4880">
        <v>11590000</v>
      </c>
    </row>
    <row r="4881" spans="1:11" x14ac:dyDescent="0.3">
      <c r="A4881" t="s">
        <v>5418</v>
      </c>
      <c r="B4881" t="s">
        <v>313</v>
      </c>
      <c r="C4881" t="s">
        <v>313</v>
      </c>
      <c r="D4881">
        <v>10500000</v>
      </c>
      <c r="E4881">
        <v>8800000</v>
      </c>
      <c r="F4881" t="s">
        <v>5390</v>
      </c>
      <c r="G4881" s="13">
        <f>IFERROR(IF($F4881="ALTA",$D4881*1.03,
IF($F4881="MEDIA",$D4881*1,
IF($F4881="BAJA",$D4881*0.92,
IF($F4881="LIQUIDAR",_xlfn.XLOOKUP(A4881,Rotación!$A:$A,Rotación!$O:$O,0,0,-1),"")))),"")</f>
        <v>10815000</v>
      </c>
      <c r="H4881" s="13">
        <f>IFERROR(IF($F4881="ALTA",$D4881*1,
IF($F4881="MEDIA",$D4881*0.97,
IF($F4881="BAJA",$D4881*0.9,
IF($F4881="LIQUIDAR",_xlfn.XLOOKUP(A4881,Rotación!$A:$A,Rotación!$O:$O,0,0,-1),"")))),"")</f>
        <v>10500000</v>
      </c>
      <c r="I4881" s="13">
        <f>IFERROR(IF($F4881="ALTA",$D4881*0.97,
IF($F4881="MEDIA",$D4881*0.94,
IF($F4881="BAJA",$D4881*0.87,
IF($F4881="LIQUIDAR",_xlfn.XLOOKUP(A4881,Rotación!$A:$A,Rotación!$O:$O,0,0,-1),"")))),"")</f>
        <v>10185000</v>
      </c>
      <c r="J4881" s="13">
        <f>IFERROR(IF($F4881="ALTA",$D4881*0.94,
IF($F4881="MEDIA",$D4881*0.9,
IF($F4881="BAJA",$D4881*0.85,
IF($F4881="LIQUIDAR",_xlfn.XLOOKUP(A4881,Rotación!$A:$A,Rotación!$O:$O,0,0,-1),"")))),"")</f>
        <v>9870000</v>
      </c>
      <c r="K4881">
        <v>10790000</v>
      </c>
    </row>
    <row r="4882" spans="1:11" x14ac:dyDescent="0.3">
      <c r="A4882" t="s">
        <v>5419</v>
      </c>
      <c r="B4882" t="s">
        <v>313</v>
      </c>
      <c r="C4882" t="s">
        <v>313</v>
      </c>
      <c r="D4882">
        <v>9200000</v>
      </c>
      <c r="E4882">
        <v>7900000</v>
      </c>
      <c r="F4882" t="s">
        <v>5390</v>
      </c>
      <c r="G4882" s="13">
        <f>IFERROR(IF($F4882="ALTA",$D4882*1.03,
IF($F4882="MEDIA",$D4882*1,
IF($F4882="BAJA",$D4882*0.92,
IF($F4882="LIQUIDAR",_xlfn.XLOOKUP(A4882,Rotación!$A:$A,Rotación!$O:$O,0,0,-1),"")))),"")</f>
        <v>9476000</v>
      </c>
      <c r="H4882" s="13">
        <f>IFERROR(IF($F4882="ALTA",$D4882*1,
IF($F4882="MEDIA",$D4882*0.97,
IF($F4882="BAJA",$D4882*0.9,
IF($F4882="LIQUIDAR",_xlfn.XLOOKUP(A4882,Rotación!$A:$A,Rotación!$O:$O,0,0,-1),"")))),"")</f>
        <v>9200000</v>
      </c>
      <c r="I4882" s="13">
        <f>IFERROR(IF($F4882="ALTA",$D4882*0.97,
IF($F4882="MEDIA",$D4882*0.94,
IF($F4882="BAJA",$D4882*0.87,
IF($F4882="LIQUIDAR",_xlfn.XLOOKUP(A4882,Rotación!$A:$A,Rotación!$O:$O,0,0,-1),"")))),"")</f>
        <v>8924000</v>
      </c>
      <c r="J4882" s="13">
        <f>IFERROR(IF($F4882="ALTA",$D4882*0.94,
IF($F4882="MEDIA",$D4882*0.9,
IF($F4882="BAJA",$D4882*0.85,
IF($F4882="LIQUIDAR",_xlfn.XLOOKUP(A4882,Rotación!$A:$A,Rotación!$O:$O,0,0,-1),"")))),"")</f>
        <v>8648000</v>
      </c>
      <c r="K4882">
        <v>9490000</v>
      </c>
    </row>
    <row r="4883" spans="1:11" x14ac:dyDescent="0.3">
      <c r="A4883" t="s">
        <v>5420</v>
      </c>
      <c r="B4883" t="s">
        <v>313</v>
      </c>
      <c r="C4883" t="s">
        <v>313</v>
      </c>
      <c r="D4883">
        <v>23700000</v>
      </c>
      <c r="E4883">
        <v>19000000</v>
      </c>
      <c r="F4883" t="s">
        <v>4033</v>
      </c>
      <c r="G4883" s="13">
        <f>IFERROR(IF($F4883="ALTA",$D4883*1.03,
IF($F4883="MEDIA",$D4883*1,
IF($F4883="BAJA",$D4883*0.92,
IF($F4883="LIQUIDAR",_xlfn.XLOOKUP(A4883,Rotación!$A:$A,Rotación!$O:$O,0,0,-1),"")))),"")</f>
        <v>23700000</v>
      </c>
      <c r="H4883" s="13">
        <f>IFERROR(IF($F4883="ALTA",$D4883*1,
IF($F4883="MEDIA",$D4883*0.97,
IF($F4883="BAJA",$D4883*0.9,
IF($F4883="LIQUIDAR",_xlfn.XLOOKUP(A4883,Rotación!$A:$A,Rotación!$O:$O,0,0,-1),"")))),"")</f>
        <v>22989000</v>
      </c>
      <c r="I4883" s="13">
        <f>IFERROR(IF($F4883="ALTA",$D4883*0.97,
IF($F4883="MEDIA",$D4883*0.94,
IF($F4883="BAJA",$D4883*0.87,
IF($F4883="LIQUIDAR",_xlfn.XLOOKUP(A4883,Rotación!$A:$A,Rotación!$O:$O,0,0,-1),"")))),"")</f>
        <v>22278000</v>
      </c>
      <c r="J4883" s="13">
        <f>IFERROR(IF($F4883="ALTA",$D4883*0.94,
IF($F4883="MEDIA",$D4883*0.9,
IF($F4883="BAJA",$D4883*0.85,
IF($F4883="LIQUIDAR",_xlfn.XLOOKUP(A4883,Rotación!$A:$A,Rotación!$O:$O,0,0,-1),"")))),"")</f>
        <v>21330000</v>
      </c>
      <c r="K4883">
        <v>23490000</v>
      </c>
    </row>
    <row r="4884" spans="1:11" x14ac:dyDescent="0.3">
      <c r="A4884" t="s">
        <v>5421</v>
      </c>
      <c r="B4884" t="s">
        <v>313</v>
      </c>
      <c r="C4884" t="s">
        <v>313</v>
      </c>
      <c r="D4884">
        <v>9400000</v>
      </c>
      <c r="E4884">
        <v>7500000</v>
      </c>
      <c r="F4884" t="s">
        <v>4033</v>
      </c>
      <c r="G4884" s="13">
        <f>IFERROR(IF($F4884="ALTA",$D4884*1.03,
IF($F4884="MEDIA",$D4884*1,
IF($F4884="BAJA",$D4884*0.92,
IF($F4884="LIQUIDAR",_xlfn.XLOOKUP(A4884,Rotación!$A:$A,Rotación!$O:$O,0,0,-1),"")))),"")</f>
        <v>9400000</v>
      </c>
      <c r="H4884" s="13">
        <f>IFERROR(IF($F4884="ALTA",$D4884*1,
IF($F4884="MEDIA",$D4884*0.97,
IF($F4884="BAJA",$D4884*0.9,
IF($F4884="LIQUIDAR",_xlfn.XLOOKUP(A4884,Rotación!$A:$A,Rotación!$O:$O,0,0,-1),"")))),"")</f>
        <v>9118000</v>
      </c>
      <c r="I4884" s="13">
        <f>IFERROR(IF($F4884="ALTA",$D4884*0.97,
IF($F4884="MEDIA",$D4884*0.94,
IF($F4884="BAJA",$D4884*0.87,
IF($F4884="LIQUIDAR",_xlfn.XLOOKUP(A4884,Rotación!$A:$A,Rotación!$O:$O,0,0,-1),"")))),"")</f>
        <v>8836000</v>
      </c>
      <c r="J4884" s="13">
        <f>IFERROR(IF($F4884="ALTA",$D4884*0.94,
IF($F4884="MEDIA",$D4884*0.9,
IF($F4884="BAJA",$D4884*0.85,
IF($F4884="LIQUIDAR",_xlfn.XLOOKUP(A4884,Rotación!$A:$A,Rotación!$O:$O,0,0,-1),"")))),"")</f>
        <v>8460000</v>
      </c>
      <c r="K4884">
        <v>8990000</v>
      </c>
    </row>
    <row r="4885" spans="1:11" x14ac:dyDescent="0.3">
      <c r="A4885" t="s">
        <v>5422</v>
      </c>
      <c r="B4885" t="s">
        <v>313</v>
      </c>
      <c r="C4885" t="s">
        <v>313</v>
      </c>
      <c r="D4885">
        <v>17500000</v>
      </c>
      <c r="E4885">
        <v>14200000</v>
      </c>
      <c r="F4885" t="s">
        <v>4033</v>
      </c>
      <c r="G4885" s="13">
        <f>IFERROR(IF($F4885="ALTA",$D4885*1.03,
IF($F4885="MEDIA",$D4885*1,
IF($F4885="BAJA",$D4885*0.92,
IF($F4885="LIQUIDAR",_xlfn.XLOOKUP(A4885,Rotación!$A:$A,Rotación!$O:$O,0,0,-1),"")))),"")</f>
        <v>17500000</v>
      </c>
      <c r="H4885" s="13">
        <f>IFERROR(IF($F4885="ALTA",$D4885*1,
IF($F4885="MEDIA",$D4885*0.97,
IF($F4885="BAJA",$D4885*0.9,
IF($F4885="LIQUIDAR",_xlfn.XLOOKUP(A4885,Rotación!$A:$A,Rotación!$O:$O,0,0,-1),"")))),"")</f>
        <v>16975000</v>
      </c>
      <c r="I4885" s="13">
        <f>IFERROR(IF($F4885="ALTA",$D4885*0.97,
IF($F4885="MEDIA",$D4885*0.94,
IF($F4885="BAJA",$D4885*0.87,
IF($F4885="LIQUIDAR",_xlfn.XLOOKUP(A4885,Rotación!$A:$A,Rotación!$O:$O,0,0,-1),"")))),"")</f>
        <v>16449999.999999998</v>
      </c>
      <c r="J4885" s="13">
        <f>IFERROR(IF($F4885="ALTA",$D4885*0.94,
IF($F4885="MEDIA",$D4885*0.9,
IF($F4885="BAJA",$D4885*0.85,
IF($F4885="LIQUIDAR",_xlfn.XLOOKUP(A4885,Rotación!$A:$A,Rotación!$O:$O,0,0,-1),"")))),"")</f>
        <v>15750000</v>
      </c>
      <c r="K4885">
        <v>17290000</v>
      </c>
    </row>
    <row r="4886" spans="1:11" x14ac:dyDescent="0.3">
      <c r="A4886" t="s">
        <v>5423</v>
      </c>
      <c r="B4886" t="s">
        <v>313</v>
      </c>
      <c r="C4886" t="s">
        <v>313</v>
      </c>
      <c r="D4886">
        <v>14600000</v>
      </c>
      <c r="E4886">
        <v>11900000</v>
      </c>
      <c r="F4886" t="s">
        <v>4033</v>
      </c>
      <c r="G4886" s="13">
        <f>IFERROR(IF($F4886="ALTA",$D4886*1.03,
IF($F4886="MEDIA",$D4886*1,
IF($F4886="BAJA",$D4886*0.92,
IF($F4886="LIQUIDAR",_xlfn.XLOOKUP(A4886,Rotación!$A:$A,Rotación!$O:$O,0,0,-1),"")))),"")</f>
        <v>14600000</v>
      </c>
      <c r="H4886" s="13">
        <f>IFERROR(IF($F4886="ALTA",$D4886*1,
IF($F4886="MEDIA",$D4886*0.97,
IF($F4886="BAJA",$D4886*0.9,
IF($F4886="LIQUIDAR",_xlfn.XLOOKUP(A4886,Rotación!$A:$A,Rotación!$O:$O,0,0,-1),"")))),"")</f>
        <v>14162000</v>
      </c>
      <c r="I4886" s="13">
        <f>IFERROR(IF($F4886="ALTA",$D4886*0.97,
IF($F4886="MEDIA",$D4886*0.94,
IF($F4886="BAJA",$D4886*0.87,
IF($F4886="LIQUIDAR",_xlfn.XLOOKUP(A4886,Rotación!$A:$A,Rotación!$O:$O,0,0,-1),"")))),"")</f>
        <v>13724000</v>
      </c>
      <c r="J4886" s="13">
        <f>IFERROR(IF($F4886="ALTA",$D4886*0.94,
IF($F4886="MEDIA",$D4886*0.9,
IF($F4886="BAJA",$D4886*0.85,
IF($F4886="LIQUIDAR",_xlfn.XLOOKUP(A4886,Rotación!$A:$A,Rotación!$O:$O,0,0,-1),"")))),"")</f>
        <v>13140000</v>
      </c>
      <c r="K4886">
        <v>13990000</v>
      </c>
    </row>
    <row r="4887" spans="1:11" x14ac:dyDescent="0.3">
      <c r="A4887" t="s">
        <v>5424</v>
      </c>
      <c r="B4887" t="s">
        <v>313</v>
      </c>
      <c r="C4887" t="s">
        <v>313</v>
      </c>
      <c r="D4887">
        <v>27200000</v>
      </c>
      <c r="E4887">
        <v>21500000</v>
      </c>
      <c r="F4887" t="s">
        <v>4033</v>
      </c>
      <c r="G4887" s="13">
        <f>IFERROR(IF($F4887="ALTA",$D4887*1.03,
IF($F4887="MEDIA",$D4887*1,
IF($F4887="BAJA",$D4887*0.92,
IF($F4887="LIQUIDAR",_xlfn.XLOOKUP(A4887,Rotación!$A:$A,Rotación!$O:$O,0,0,-1),"")))),"")</f>
        <v>27200000</v>
      </c>
      <c r="H4887" s="13">
        <f>IFERROR(IF($F4887="ALTA",$D4887*1,
IF($F4887="MEDIA",$D4887*0.97,
IF($F4887="BAJA",$D4887*0.9,
IF($F4887="LIQUIDAR",_xlfn.XLOOKUP(A4887,Rotación!$A:$A,Rotación!$O:$O,0,0,-1),"")))),"")</f>
        <v>26384000</v>
      </c>
      <c r="I4887" s="13">
        <f>IFERROR(IF($F4887="ALTA",$D4887*0.97,
IF($F4887="MEDIA",$D4887*0.94,
IF($F4887="BAJA",$D4887*0.87,
IF($F4887="LIQUIDAR",_xlfn.XLOOKUP(A4887,Rotación!$A:$A,Rotación!$O:$O,0,0,-1),"")))),"")</f>
        <v>25568000</v>
      </c>
      <c r="J4887" s="13">
        <f>IFERROR(IF($F4887="ALTA",$D4887*0.94,
IF($F4887="MEDIA",$D4887*0.9,
IF($F4887="BAJA",$D4887*0.85,
IF($F4887="LIQUIDAR",_xlfn.XLOOKUP(A4887,Rotación!$A:$A,Rotación!$O:$O,0,0,-1),"")))),"")</f>
        <v>24480000</v>
      </c>
      <c r="K4887">
        <v>26290000</v>
      </c>
    </row>
    <row r="4888" spans="1:11" x14ac:dyDescent="0.3">
      <c r="A4888" t="s">
        <v>5425</v>
      </c>
      <c r="B4888" t="s">
        <v>313</v>
      </c>
      <c r="C4888" t="s">
        <v>313</v>
      </c>
      <c r="D4888">
        <v>15480000</v>
      </c>
      <c r="E4888">
        <v>12800000</v>
      </c>
      <c r="F4888" t="s">
        <v>4033</v>
      </c>
      <c r="G4888" s="13">
        <f>IFERROR(IF($F4888="ALTA",$D4888*1.03,
IF($F4888="MEDIA",$D4888*1,
IF($F4888="BAJA",$D4888*0.92,
IF($F4888="LIQUIDAR",_xlfn.XLOOKUP(A4888,Rotación!$A:$A,Rotación!$O:$O,0,0,-1),"")))),"")</f>
        <v>15480000</v>
      </c>
      <c r="H4888" s="13">
        <f>IFERROR(IF($F4888="ALTA",$D4888*1,
IF($F4888="MEDIA",$D4888*0.97,
IF($F4888="BAJA",$D4888*0.9,
IF($F4888="LIQUIDAR",_xlfn.XLOOKUP(A4888,Rotación!$A:$A,Rotación!$O:$O,0,0,-1),"")))),"")</f>
        <v>15015600</v>
      </c>
      <c r="I4888" s="13">
        <f>IFERROR(IF($F4888="ALTA",$D4888*0.97,
IF($F4888="MEDIA",$D4888*0.94,
IF($F4888="BAJA",$D4888*0.87,
IF($F4888="LIQUIDAR",_xlfn.XLOOKUP(A4888,Rotación!$A:$A,Rotación!$O:$O,0,0,-1),"")))),"")</f>
        <v>14551200</v>
      </c>
      <c r="J4888" s="13">
        <f>IFERROR(IF($F4888="ALTA",$D4888*0.94,
IF($F4888="MEDIA",$D4888*0.9,
IF($F4888="BAJA",$D4888*0.85,
IF($F4888="LIQUIDAR",_xlfn.XLOOKUP(A4888,Rotación!$A:$A,Rotación!$O:$O,0,0,-1),"")))),"")</f>
        <v>13932000</v>
      </c>
      <c r="K4888">
        <v>15390000</v>
      </c>
    </row>
    <row r="4889" spans="1:11" x14ac:dyDescent="0.3">
      <c r="A4889" t="s">
        <v>5426</v>
      </c>
      <c r="B4889" t="s">
        <v>313</v>
      </c>
      <c r="C4889" t="s">
        <v>313</v>
      </c>
      <c r="D4889">
        <v>23100000</v>
      </c>
      <c r="E4889">
        <v>19800000</v>
      </c>
      <c r="F4889" t="s">
        <v>4033</v>
      </c>
      <c r="G4889" s="13">
        <f>IFERROR(IF($F4889="ALTA",$D4889*1.03,
IF($F4889="MEDIA",$D4889*1,
IF($F4889="BAJA",$D4889*0.92,
IF($F4889="LIQUIDAR",_xlfn.XLOOKUP(A4889,Rotación!$A:$A,Rotación!$O:$O,0,0,-1),"")))),"")</f>
        <v>23100000</v>
      </c>
      <c r="H4889" s="13">
        <f>IFERROR(IF($F4889="ALTA",$D4889*1,
IF($F4889="MEDIA",$D4889*0.97,
IF($F4889="BAJA",$D4889*0.9,
IF($F4889="LIQUIDAR",_xlfn.XLOOKUP(A4889,Rotación!$A:$A,Rotación!$O:$O,0,0,-1),"")))),"")</f>
        <v>22407000</v>
      </c>
      <c r="I4889" s="13">
        <f>IFERROR(IF($F4889="ALTA",$D4889*0.97,
IF($F4889="MEDIA",$D4889*0.94,
IF($F4889="BAJA",$D4889*0.87,
IF($F4889="LIQUIDAR",_xlfn.XLOOKUP(A4889,Rotación!$A:$A,Rotación!$O:$O,0,0,-1),"")))),"")</f>
        <v>21714000</v>
      </c>
      <c r="J4889" s="13">
        <f>IFERROR(IF($F4889="ALTA",$D4889*0.94,
IF($F4889="MEDIA",$D4889*0.9,
IF($F4889="BAJA",$D4889*0.85,
IF($F4889="LIQUIDAR",_xlfn.XLOOKUP(A4889,Rotación!$A:$A,Rotación!$O:$O,0,0,-1),"")))),"")</f>
        <v>20790000</v>
      </c>
      <c r="K4889">
        <v>22990000</v>
      </c>
    </row>
    <row r="4890" spans="1:11" x14ac:dyDescent="0.3">
      <c r="A4890" t="s">
        <v>5427</v>
      </c>
      <c r="B4890" t="s">
        <v>62</v>
      </c>
      <c r="C4890" t="s">
        <v>4433</v>
      </c>
      <c r="D4890">
        <v>23100000</v>
      </c>
      <c r="E4890">
        <v>19800000</v>
      </c>
      <c r="F4890" t="s">
        <v>4033</v>
      </c>
      <c r="G4890" s="13">
        <f>IFERROR(IF($F4890="ALTA",$D4890*1.03,
IF($F4890="MEDIA",$D4890*1,
IF($F4890="BAJA",$D4890*0.92,
IF($F4890="LIQUIDAR",_xlfn.XLOOKUP(A4890,Rotación!$A:$A,Rotación!$O:$O,0,0,-1),"")))),"")</f>
        <v>23100000</v>
      </c>
      <c r="H4890" s="13">
        <f>IFERROR(IF($F4890="ALTA",$D4890*1,
IF($F4890="MEDIA",$D4890*0.97,
IF($F4890="BAJA",$D4890*0.9,
IF($F4890="LIQUIDAR",_xlfn.XLOOKUP(A4890,Rotación!$A:$A,Rotación!$O:$O,0,0,-1),"")))),"")</f>
        <v>22407000</v>
      </c>
      <c r="I4890" s="13">
        <f>IFERROR(IF($F4890="ALTA",$D4890*0.97,
IF($F4890="MEDIA",$D4890*0.94,
IF($F4890="BAJA",$D4890*0.87,
IF($F4890="LIQUIDAR",_xlfn.XLOOKUP(A4890,Rotación!$A:$A,Rotación!$O:$O,0,0,-1),"")))),"")</f>
        <v>21714000</v>
      </c>
      <c r="J4890" s="13">
        <f>IFERROR(IF($F4890="ALTA",$D4890*0.94,
IF($F4890="MEDIA",$D4890*0.9,
IF($F4890="BAJA",$D4890*0.85,
IF($F4890="LIQUIDAR",_xlfn.XLOOKUP(A4890,Rotación!$A:$A,Rotación!$O:$O,0,0,-1),"")))),"")</f>
        <v>20790000</v>
      </c>
      <c r="K4890">
        <v>22990000</v>
      </c>
    </row>
    <row r="4891" spans="1:11" x14ac:dyDescent="0.3">
      <c r="A4891" t="s">
        <v>5428</v>
      </c>
      <c r="B4891" t="s">
        <v>313</v>
      </c>
      <c r="C4891" t="s">
        <v>313</v>
      </c>
      <c r="D4891">
        <v>21450000</v>
      </c>
      <c r="E4891">
        <v>17200000</v>
      </c>
      <c r="F4891" t="s">
        <v>5391</v>
      </c>
      <c r="G4891" s="13">
        <f>IFERROR(IF($F4891="ALTA",$D4891*1.03,
IF($F4891="MEDIA",$D4891*1,
IF($F4891="BAJA",$D4891*0.92,
IF($F4891="LIQUIDAR",_xlfn.XLOOKUP(A4891,Rotación!$A:$A,Rotación!$O:$O,0,0,-1),"")))),"")</f>
        <v>19734000</v>
      </c>
      <c r="H4891" s="13">
        <f>IFERROR(IF($F4891="ALTA",$D4891*1,
IF($F4891="MEDIA",$D4891*0.97,
IF($F4891="BAJA",$D4891*0.9,
IF($F4891="LIQUIDAR",_xlfn.XLOOKUP(A4891,Rotación!$A:$A,Rotación!$O:$O,0,0,-1),"")))),"")</f>
        <v>19305000</v>
      </c>
      <c r="I4891" s="13">
        <f>IFERROR(IF($F4891="ALTA",$D4891*0.97,
IF($F4891="MEDIA",$D4891*0.94,
IF($F4891="BAJA",$D4891*0.87,
IF($F4891="LIQUIDAR",_xlfn.XLOOKUP(A4891,Rotación!$A:$A,Rotación!$O:$O,0,0,-1),"")))),"")</f>
        <v>18661500</v>
      </c>
      <c r="J4891" s="13">
        <f>IFERROR(IF($F4891="ALTA",$D4891*0.94,
IF($F4891="MEDIA",$D4891*0.9,
IF($F4891="BAJA",$D4891*0.85,
IF($F4891="LIQUIDAR",_xlfn.XLOOKUP(A4891,Rotación!$A:$A,Rotación!$O:$O,0,0,-1),"")))),"")</f>
        <v>18232500</v>
      </c>
      <c r="K4891">
        <v>19990000</v>
      </c>
    </row>
    <row r="4892" spans="1:11" x14ac:dyDescent="0.3">
      <c r="A4892" t="s">
        <v>5375</v>
      </c>
      <c r="B4892" t="s">
        <v>313</v>
      </c>
      <c r="C4892" t="s">
        <v>313</v>
      </c>
      <c r="D4892">
        <v>33800000</v>
      </c>
      <c r="E4892">
        <v>27600000</v>
      </c>
      <c r="F4892" t="s">
        <v>4033</v>
      </c>
      <c r="G4892" s="13">
        <f>IFERROR(IF($F4892="ALTA",$D4892*1.03,
IF($F4892="MEDIA",$D4892*1,
IF($F4892="BAJA",$D4892*0.92,
IF($F4892="LIQUIDAR",_xlfn.XLOOKUP(A4892,Rotación!$A:$A,Rotación!$O:$O,0,0,-1),"")))),"")</f>
        <v>33800000</v>
      </c>
      <c r="H4892" s="13">
        <f>IFERROR(IF($F4892="ALTA",$D4892*1,
IF($F4892="MEDIA",$D4892*0.97,
IF($F4892="BAJA",$D4892*0.9,
IF($F4892="LIQUIDAR",_xlfn.XLOOKUP(A4892,Rotación!$A:$A,Rotación!$O:$O,0,0,-1),"")))),"")</f>
        <v>32786000</v>
      </c>
      <c r="I4892" s="13">
        <f>IFERROR(IF($F4892="ALTA",$D4892*0.97,
IF($F4892="MEDIA",$D4892*0.94,
IF($F4892="BAJA",$D4892*0.87,
IF($F4892="LIQUIDAR",_xlfn.XLOOKUP(A4892,Rotación!$A:$A,Rotación!$O:$O,0,0,-1),"")))),"")</f>
        <v>31772000</v>
      </c>
      <c r="J4892" s="13">
        <f>IFERROR(IF($F4892="ALTA",$D4892*0.94,
IF($F4892="MEDIA",$D4892*0.9,
IF($F4892="BAJA",$D4892*0.85,
IF($F4892="LIQUIDAR",_xlfn.XLOOKUP(A4892,Rotación!$A:$A,Rotación!$O:$O,0,0,-1),"")))),"")</f>
        <v>30420000</v>
      </c>
      <c r="K4892">
        <v>33990000</v>
      </c>
    </row>
    <row r="4893" spans="1:11" x14ac:dyDescent="0.3">
      <c r="A4893" t="s">
        <v>5429</v>
      </c>
      <c r="B4893" t="s">
        <v>313</v>
      </c>
      <c r="C4893" t="s">
        <v>313</v>
      </c>
      <c r="D4893">
        <v>17100000</v>
      </c>
      <c r="E4893">
        <v>13800000</v>
      </c>
      <c r="F4893" t="s">
        <v>4033</v>
      </c>
      <c r="G4893" s="13">
        <f>IFERROR(IF($F4893="ALTA",$D4893*1.03,
IF($F4893="MEDIA",$D4893*1,
IF($F4893="BAJA",$D4893*0.92,
IF($F4893="LIQUIDAR",_xlfn.XLOOKUP(A4893,Rotación!$A:$A,Rotación!$O:$O,0,0,-1),"")))),"")</f>
        <v>17100000</v>
      </c>
      <c r="H4893" s="13">
        <f>IFERROR(IF($F4893="ALTA",$D4893*1,
IF($F4893="MEDIA",$D4893*0.97,
IF($F4893="BAJA",$D4893*0.9,
IF($F4893="LIQUIDAR",_xlfn.XLOOKUP(A4893,Rotación!$A:$A,Rotación!$O:$O,0,0,-1),"")))),"")</f>
        <v>16587000</v>
      </c>
      <c r="I4893" s="13">
        <f>IFERROR(IF($F4893="ALTA",$D4893*0.97,
IF($F4893="MEDIA",$D4893*0.94,
IF($F4893="BAJA",$D4893*0.87,
IF($F4893="LIQUIDAR",_xlfn.XLOOKUP(A4893,Rotación!$A:$A,Rotación!$O:$O,0,0,-1),"")))),"")</f>
        <v>16074000</v>
      </c>
      <c r="J4893" s="13">
        <f>IFERROR(IF($F4893="ALTA",$D4893*0.94,
IF($F4893="MEDIA",$D4893*0.9,
IF($F4893="BAJA",$D4893*0.85,
IF($F4893="LIQUIDAR",_xlfn.XLOOKUP(A4893,Rotación!$A:$A,Rotación!$O:$O,0,0,-1),"")))),"")</f>
        <v>15390000</v>
      </c>
      <c r="K4893">
        <v>16990000</v>
      </c>
    </row>
    <row r="4894" spans="1:11" x14ac:dyDescent="0.3">
      <c r="A4894" t="s">
        <v>5430</v>
      </c>
      <c r="B4894" t="s">
        <v>313</v>
      </c>
      <c r="C4894" t="s">
        <v>313</v>
      </c>
      <c r="D4894">
        <v>15400000</v>
      </c>
      <c r="E4894">
        <v>12500000</v>
      </c>
      <c r="F4894" t="s">
        <v>4033</v>
      </c>
      <c r="G4894" s="13">
        <f>IFERROR(IF($F4894="ALTA",$D4894*1.03,
IF($F4894="MEDIA",$D4894*1,
IF($F4894="BAJA",$D4894*0.92,
IF($F4894="LIQUIDAR",_xlfn.XLOOKUP(A4894,Rotación!$A:$A,Rotación!$O:$O,0,0,-1),"")))),"")</f>
        <v>15400000</v>
      </c>
      <c r="H4894" s="13">
        <f>IFERROR(IF($F4894="ALTA",$D4894*1,
IF($F4894="MEDIA",$D4894*0.97,
IF($F4894="BAJA",$D4894*0.9,
IF($F4894="LIQUIDAR",_xlfn.XLOOKUP(A4894,Rotación!$A:$A,Rotación!$O:$O,0,0,-1),"")))),"")</f>
        <v>14938000</v>
      </c>
      <c r="I4894" s="13">
        <f>IFERROR(IF($F4894="ALTA",$D4894*0.97,
IF($F4894="MEDIA",$D4894*0.94,
IF($F4894="BAJA",$D4894*0.87,
IF($F4894="LIQUIDAR",_xlfn.XLOOKUP(A4894,Rotación!$A:$A,Rotación!$O:$O,0,0,-1),"")))),"")</f>
        <v>14476000</v>
      </c>
      <c r="J4894" s="13">
        <f>IFERROR(IF($F4894="ALTA",$D4894*0.94,
IF($F4894="MEDIA",$D4894*0.9,
IF($F4894="BAJA",$D4894*0.85,
IF($F4894="LIQUIDAR",_xlfn.XLOOKUP(A4894,Rotación!$A:$A,Rotación!$O:$O,0,0,-1),"")))),"")</f>
        <v>13860000</v>
      </c>
      <c r="K4894">
        <v>15290000</v>
      </c>
    </row>
    <row r="4895" spans="1:11" x14ac:dyDescent="0.3">
      <c r="A4895" t="s">
        <v>5431</v>
      </c>
      <c r="B4895" t="s">
        <v>313</v>
      </c>
      <c r="C4895" t="s">
        <v>313</v>
      </c>
      <c r="D4895">
        <v>14400000</v>
      </c>
      <c r="E4895">
        <v>11000000</v>
      </c>
      <c r="F4895" t="s">
        <v>5391</v>
      </c>
      <c r="G4895" s="13">
        <f>IFERROR(IF($F4895="ALTA",$D4895*1.03,
IF($F4895="MEDIA",$D4895*1,
IF($F4895="BAJA",$D4895*0.92,
IF($F4895="LIQUIDAR",_xlfn.XLOOKUP(A4895,Rotación!$A:$A,Rotación!$O:$O,0,0,-1),"")))),"")</f>
        <v>13248000</v>
      </c>
      <c r="H4895" s="13">
        <f>IFERROR(IF($F4895="ALTA",$D4895*1,
IF($F4895="MEDIA",$D4895*0.97,
IF($F4895="BAJA",$D4895*0.9,
IF($F4895="LIQUIDAR",_xlfn.XLOOKUP(A4895,Rotación!$A:$A,Rotación!$O:$O,0,0,-1),"")))),"")</f>
        <v>12960000</v>
      </c>
      <c r="I4895" s="13">
        <f>IFERROR(IF($F4895="ALTA",$D4895*0.97,
IF($F4895="MEDIA",$D4895*0.94,
IF($F4895="BAJA",$D4895*0.87,
IF($F4895="LIQUIDAR",_xlfn.XLOOKUP(A4895,Rotación!$A:$A,Rotación!$O:$O,0,0,-1),"")))),"")</f>
        <v>12528000</v>
      </c>
      <c r="J4895" s="13">
        <f>IFERROR(IF($F4895="ALTA",$D4895*0.94,
IF($F4895="MEDIA",$D4895*0.9,
IF($F4895="BAJA",$D4895*0.85,
IF($F4895="LIQUIDAR",_xlfn.XLOOKUP(A4895,Rotación!$A:$A,Rotación!$O:$O,0,0,-1),"")))),"")</f>
        <v>12240000</v>
      </c>
      <c r="K4895">
        <v>13390000</v>
      </c>
    </row>
    <row r="4896" spans="1:11" x14ac:dyDescent="0.3">
      <c r="A4896" t="s">
        <v>5268</v>
      </c>
      <c r="B4896" t="s">
        <v>313</v>
      </c>
      <c r="C4896" t="s">
        <v>313</v>
      </c>
      <c r="D4896">
        <v>30400000</v>
      </c>
      <c r="E4896">
        <v>23500000</v>
      </c>
      <c r="F4896" t="s">
        <v>5391</v>
      </c>
      <c r="G4896" s="13">
        <f>IFERROR(IF($F4896="ALTA",$D4896*1.03,
IF($F4896="MEDIA",$D4896*1,
IF($F4896="BAJA",$D4896*0.92,
IF($F4896="LIQUIDAR",_xlfn.XLOOKUP(A4896,Rotación!$A:$A,Rotación!$O:$O,0,0,-1),"")))),"")</f>
        <v>27968000</v>
      </c>
      <c r="H4896" s="13">
        <f>IFERROR(IF($F4896="ALTA",$D4896*1,
IF($F4896="MEDIA",$D4896*0.97,
IF($F4896="BAJA",$D4896*0.9,
IF($F4896="LIQUIDAR",_xlfn.XLOOKUP(A4896,Rotación!$A:$A,Rotación!$O:$O,0,0,-1),"")))),"")</f>
        <v>27360000</v>
      </c>
      <c r="I4896" s="13">
        <f>IFERROR(IF($F4896="ALTA",$D4896*0.97,
IF($F4896="MEDIA",$D4896*0.94,
IF($F4896="BAJA",$D4896*0.87,
IF($F4896="LIQUIDAR",_xlfn.XLOOKUP(A4896,Rotación!$A:$A,Rotación!$O:$O,0,0,-1),"")))),"")</f>
        <v>26448000</v>
      </c>
      <c r="J4896" s="13">
        <f>IFERROR(IF($F4896="ALTA",$D4896*0.94,
IF($F4896="MEDIA",$D4896*0.9,
IF($F4896="BAJA",$D4896*0.85,
IF($F4896="LIQUIDAR",_xlfn.XLOOKUP(A4896,Rotación!$A:$A,Rotación!$O:$O,0,0,-1),"")))),"")</f>
        <v>25840000</v>
      </c>
      <c r="K4896">
        <v>28290000</v>
      </c>
    </row>
    <row r="4897" spans="1:11" x14ac:dyDescent="0.3">
      <c r="A4897" t="s">
        <v>5432</v>
      </c>
      <c r="B4897" t="s">
        <v>313</v>
      </c>
      <c r="C4897" t="s">
        <v>313</v>
      </c>
      <c r="D4897">
        <v>15780000</v>
      </c>
      <c r="E4897">
        <v>12500000</v>
      </c>
      <c r="F4897" t="s">
        <v>5391</v>
      </c>
      <c r="G4897" s="13">
        <f>IFERROR(IF($F4897="ALTA",$D4897*1.03,
IF($F4897="MEDIA",$D4897*1,
IF($F4897="BAJA",$D4897*0.92,
IF($F4897="LIQUIDAR",_xlfn.XLOOKUP(A4897,Rotación!$A:$A,Rotación!$O:$O,0,0,-1),"")))),"")</f>
        <v>14517600</v>
      </c>
      <c r="H4897" s="13">
        <f>IFERROR(IF($F4897="ALTA",$D4897*1,
IF($F4897="MEDIA",$D4897*0.97,
IF($F4897="BAJA",$D4897*0.9,
IF($F4897="LIQUIDAR",_xlfn.XLOOKUP(A4897,Rotación!$A:$A,Rotación!$O:$O,0,0,-1),"")))),"")</f>
        <v>14202000</v>
      </c>
      <c r="I4897" s="13">
        <f>IFERROR(IF($F4897="ALTA",$D4897*0.97,
IF($F4897="MEDIA",$D4897*0.94,
IF($F4897="BAJA",$D4897*0.87,
IF($F4897="LIQUIDAR",_xlfn.XLOOKUP(A4897,Rotación!$A:$A,Rotación!$O:$O,0,0,-1),"")))),"")</f>
        <v>13728600</v>
      </c>
      <c r="J4897" s="13">
        <f>IFERROR(IF($F4897="ALTA",$D4897*0.94,
IF($F4897="MEDIA",$D4897*0.9,
IF($F4897="BAJA",$D4897*0.85,
IF($F4897="LIQUIDAR",_xlfn.XLOOKUP(A4897,Rotación!$A:$A,Rotación!$O:$O,0,0,-1),"")))),"")</f>
        <v>13413000</v>
      </c>
      <c r="K4897">
        <v>14990000</v>
      </c>
    </row>
    <row r="4898" spans="1:11" x14ac:dyDescent="0.3">
      <c r="A4898" t="s">
        <v>5433</v>
      </c>
      <c r="B4898" t="s">
        <v>313</v>
      </c>
      <c r="C4898" t="s">
        <v>313</v>
      </c>
      <c r="D4898">
        <v>9200000</v>
      </c>
      <c r="E4898">
        <v>7500000</v>
      </c>
      <c r="F4898" t="s">
        <v>4033</v>
      </c>
      <c r="G4898" s="13">
        <f>IFERROR(IF($F4898="ALTA",$D4898*1.03,
IF($F4898="MEDIA",$D4898*1,
IF($F4898="BAJA",$D4898*0.92,
IF($F4898="LIQUIDAR",_xlfn.XLOOKUP(A4898,Rotación!$A:$A,Rotación!$O:$O,0,0,-1),"")))),"")</f>
        <v>9200000</v>
      </c>
      <c r="H4898" s="13">
        <f>IFERROR(IF($F4898="ALTA",$D4898*1,
IF($F4898="MEDIA",$D4898*0.97,
IF($F4898="BAJA",$D4898*0.9,
IF($F4898="LIQUIDAR",_xlfn.XLOOKUP(A4898,Rotación!$A:$A,Rotación!$O:$O,0,0,-1),"")))),"")</f>
        <v>8924000</v>
      </c>
      <c r="I4898" s="13">
        <f>IFERROR(IF($F4898="ALTA",$D4898*0.97,
IF($F4898="MEDIA",$D4898*0.94,
IF($F4898="BAJA",$D4898*0.87,
IF($F4898="LIQUIDAR",_xlfn.XLOOKUP(A4898,Rotación!$A:$A,Rotación!$O:$O,0,0,-1),"")))),"")</f>
        <v>8648000</v>
      </c>
      <c r="J4898" s="13">
        <f>IFERROR(IF($F4898="ALTA",$D4898*0.94,
IF($F4898="MEDIA",$D4898*0.9,
IF($F4898="BAJA",$D4898*0.85,
IF($F4898="LIQUIDAR",_xlfn.XLOOKUP(A4898,Rotación!$A:$A,Rotación!$O:$O,0,0,-1),"")))),"")</f>
        <v>8280000</v>
      </c>
      <c r="K4898">
        <v>9190000</v>
      </c>
    </row>
    <row r="4899" spans="1:11" x14ac:dyDescent="0.3">
      <c r="A4899" t="s">
        <v>5434</v>
      </c>
      <c r="B4899" t="s">
        <v>313</v>
      </c>
      <c r="C4899" t="s">
        <v>313</v>
      </c>
      <c r="D4899">
        <v>9390000</v>
      </c>
      <c r="E4899">
        <v>7300000</v>
      </c>
      <c r="F4899" t="s">
        <v>4033</v>
      </c>
      <c r="G4899" s="13">
        <f>IFERROR(IF($F4899="ALTA",$D4899*1.03,
IF($F4899="MEDIA",$D4899*1,
IF($F4899="BAJA",$D4899*0.92,
IF($F4899="LIQUIDAR",_xlfn.XLOOKUP(A4899,Rotación!$A:$A,Rotación!$O:$O,0,0,-1),"")))),"")</f>
        <v>9390000</v>
      </c>
      <c r="H4899" s="13">
        <f>IFERROR(IF($F4899="ALTA",$D4899*1,
IF($F4899="MEDIA",$D4899*0.97,
IF($F4899="BAJA",$D4899*0.9,
IF($F4899="LIQUIDAR",_xlfn.XLOOKUP(A4899,Rotación!$A:$A,Rotación!$O:$O,0,0,-1),"")))),"")</f>
        <v>9108300</v>
      </c>
      <c r="I4899" s="13">
        <f>IFERROR(IF($F4899="ALTA",$D4899*0.97,
IF($F4899="MEDIA",$D4899*0.94,
IF($F4899="BAJA",$D4899*0.87,
IF($F4899="LIQUIDAR",_xlfn.XLOOKUP(A4899,Rotación!$A:$A,Rotación!$O:$O,0,0,-1),"")))),"")</f>
        <v>8826600</v>
      </c>
      <c r="J4899" s="13">
        <f>IFERROR(IF($F4899="ALTA",$D4899*0.94,
IF($F4899="MEDIA",$D4899*0.9,
IF($F4899="BAJA",$D4899*0.85,
IF($F4899="LIQUIDAR",_xlfn.XLOOKUP(A4899,Rotación!$A:$A,Rotación!$O:$O,0,0,-1),"")))),"")</f>
        <v>8451000</v>
      </c>
      <c r="K4899">
        <v>8990000</v>
      </c>
    </row>
    <row r="4900" spans="1:11" x14ac:dyDescent="0.3">
      <c r="A4900" t="s">
        <v>5435</v>
      </c>
      <c r="B4900" t="s">
        <v>313</v>
      </c>
      <c r="C4900" t="s">
        <v>313</v>
      </c>
      <c r="D4900">
        <v>12050000</v>
      </c>
      <c r="E4900">
        <v>10000000</v>
      </c>
      <c r="F4900" t="s">
        <v>4033</v>
      </c>
      <c r="G4900" s="13">
        <f>IFERROR(IF($F4900="ALTA",$D4900*1.03,
IF($F4900="MEDIA",$D4900*1,
IF($F4900="BAJA",$D4900*0.92,
IF($F4900="LIQUIDAR",_xlfn.XLOOKUP(A4900,Rotación!$A:$A,Rotación!$O:$O,0,0,-1),"")))),"")</f>
        <v>12050000</v>
      </c>
      <c r="H4900" s="13">
        <f>IFERROR(IF($F4900="ALTA",$D4900*1,
IF($F4900="MEDIA",$D4900*0.97,
IF($F4900="BAJA",$D4900*0.9,
IF($F4900="LIQUIDAR",_xlfn.XLOOKUP(A4900,Rotación!$A:$A,Rotación!$O:$O,0,0,-1),"")))),"")</f>
        <v>11688500</v>
      </c>
      <c r="I4900" s="13">
        <f>IFERROR(IF($F4900="ALTA",$D4900*0.97,
IF($F4900="MEDIA",$D4900*0.94,
IF($F4900="BAJA",$D4900*0.87,
IF($F4900="LIQUIDAR",_xlfn.XLOOKUP(A4900,Rotación!$A:$A,Rotación!$O:$O,0,0,-1),"")))),"")</f>
        <v>11327000</v>
      </c>
      <c r="J4900" s="13">
        <f>IFERROR(IF($F4900="ALTA",$D4900*0.94,
IF($F4900="MEDIA",$D4900*0.9,
IF($F4900="BAJA",$D4900*0.85,
IF($F4900="LIQUIDAR",_xlfn.XLOOKUP(A4900,Rotación!$A:$A,Rotación!$O:$O,0,0,-1),"")))),"")</f>
        <v>10845000</v>
      </c>
      <c r="K4900">
        <v>11990000</v>
      </c>
    </row>
    <row r="4901" spans="1:11" x14ac:dyDescent="0.3">
      <c r="A4901" t="s">
        <v>5436</v>
      </c>
      <c r="B4901" t="s">
        <v>313</v>
      </c>
      <c r="C4901" t="s">
        <v>313</v>
      </c>
      <c r="D4901">
        <v>15590000</v>
      </c>
      <c r="E4901">
        <v>12700000</v>
      </c>
      <c r="F4901" t="s">
        <v>4033</v>
      </c>
      <c r="G4901" s="13">
        <f>IFERROR(IF($F4901="ALTA",$D4901*1.03,
IF($F4901="MEDIA",$D4901*1,
IF($F4901="BAJA",$D4901*0.92,
IF($F4901="LIQUIDAR",_xlfn.XLOOKUP(A4901,Rotación!$A:$A,Rotación!$O:$O,0,0,-1),"")))),"")</f>
        <v>15590000</v>
      </c>
      <c r="H4901" s="13">
        <f>IFERROR(IF($F4901="ALTA",$D4901*1,
IF($F4901="MEDIA",$D4901*0.97,
IF($F4901="BAJA",$D4901*0.9,
IF($F4901="LIQUIDAR",_xlfn.XLOOKUP(A4901,Rotación!$A:$A,Rotación!$O:$O,0,0,-1),"")))),"")</f>
        <v>15122300</v>
      </c>
      <c r="I4901" s="13">
        <f>IFERROR(IF($F4901="ALTA",$D4901*0.97,
IF($F4901="MEDIA",$D4901*0.94,
IF($F4901="BAJA",$D4901*0.87,
IF($F4901="LIQUIDAR",_xlfn.XLOOKUP(A4901,Rotación!$A:$A,Rotación!$O:$O,0,0,-1),"")))),"")</f>
        <v>14654600</v>
      </c>
      <c r="J4901" s="13">
        <f>IFERROR(IF($F4901="ALTA",$D4901*0.94,
IF($F4901="MEDIA",$D4901*0.9,
IF($F4901="BAJA",$D4901*0.85,
IF($F4901="LIQUIDAR",_xlfn.XLOOKUP(A4901,Rotación!$A:$A,Rotación!$O:$O,0,0,-1),"")))),"")</f>
        <v>14031000</v>
      </c>
      <c r="K4901">
        <v>15490000</v>
      </c>
    </row>
    <row r="4902" spans="1:11" x14ac:dyDescent="0.3">
      <c r="A4902" t="s">
        <v>5297</v>
      </c>
      <c r="B4902" t="s">
        <v>313</v>
      </c>
      <c r="C4902" t="s">
        <v>313</v>
      </c>
      <c r="D4902">
        <v>10800000</v>
      </c>
      <c r="E4902">
        <v>9000000</v>
      </c>
      <c r="F4902" t="s">
        <v>4033</v>
      </c>
      <c r="G4902" s="13">
        <f>IFERROR(IF($F4902="ALTA",$D4902*1.03,
IF($F4902="MEDIA",$D4902*1,
IF($F4902="BAJA",$D4902*0.92,
IF($F4902="LIQUIDAR",_xlfn.XLOOKUP(A4902,Rotación!$A:$A,Rotación!$O:$O,0,0,-1),"")))),"")</f>
        <v>10800000</v>
      </c>
      <c r="H4902" s="13">
        <f>IFERROR(IF($F4902="ALTA",$D4902*1,
IF($F4902="MEDIA",$D4902*0.97,
IF($F4902="BAJA",$D4902*0.9,
IF($F4902="LIQUIDAR",_xlfn.XLOOKUP(A4902,Rotación!$A:$A,Rotación!$O:$O,0,0,-1),"")))),"")</f>
        <v>10476000</v>
      </c>
      <c r="I4902" s="13">
        <f>IFERROR(IF($F4902="ALTA",$D4902*0.97,
IF($F4902="MEDIA",$D4902*0.94,
IF($F4902="BAJA",$D4902*0.87,
IF($F4902="LIQUIDAR",_xlfn.XLOOKUP(A4902,Rotación!$A:$A,Rotación!$O:$O,0,0,-1),"")))),"")</f>
        <v>10152000</v>
      </c>
      <c r="J4902" s="13">
        <f>IFERROR(IF($F4902="ALTA",$D4902*0.94,
IF($F4902="MEDIA",$D4902*0.9,
IF($F4902="BAJA",$D4902*0.85,
IF($F4902="LIQUIDAR",_xlfn.XLOOKUP(A4902,Rotación!$A:$A,Rotación!$O:$O,0,0,-1),"")))),"")</f>
        <v>9720000</v>
      </c>
      <c r="K4902">
        <v>10790000</v>
      </c>
    </row>
    <row r="4903" spans="1:11" x14ac:dyDescent="0.3">
      <c r="A4903" t="s">
        <v>5359</v>
      </c>
      <c r="B4903" t="s">
        <v>313</v>
      </c>
      <c r="C4903" t="s">
        <v>313</v>
      </c>
      <c r="D4903">
        <v>13680000</v>
      </c>
      <c r="E4903">
        <v>11000000</v>
      </c>
      <c r="F4903" t="s">
        <v>4033</v>
      </c>
      <c r="G4903" s="13">
        <f>IFERROR(IF($F4903="ALTA",$D4903*1.03,
IF($F4903="MEDIA",$D4903*1,
IF($F4903="BAJA",$D4903*0.92,
IF($F4903="LIQUIDAR",_xlfn.XLOOKUP(A4903,Rotación!$A:$A,Rotación!$O:$O,0,0,-1),"")))),"")</f>
        <v>13680000</v>
      </c>
      <c r="H4903" s="13">
        <f>IFERROR(IF($F4903="ALTA",$D4903*1,
IF($F4903="MEDIA",$D4903*0.97,
IF($F4903="BAJA",$D4903*0.9,
IF($F4903="LIQUIDAR",_xlfn.XLOOKUP(A4903,Rotación!$A:$A,Rotación!$O:$O,0,0,-1),"")))),"")</f>
        <v>13269600</v>
      </c>
      <c r="I4903" s="13">
        <f>IFERROR(IF($F4903="ALTA",$D4903*0.97,
IF($F4903="MEDIA",$D4903*0.94,
IF($F4903="BAJA",$D4903*0.87,
IF($F4903="LIQUIDAR",_xlfn.XLOOKUP(A4903,Rotación!$A:$A,Rotación!$O:$O,0,0,-1),"")))),"")</f>
        <v>12859200</v>
      </c>
      <c r="J4903" s="13">
        <f>IFERROR(IF($F4903="ALTA",$D4903*0.94,
IF($F4903="MEDIA",$D4903*0.9,
IF($F4903="BAJA",$D4903*0.85,
IF($F4903="LIQUIDAR",_xlfn.XLOOKUP(A4903,Rotación!$A:$A,Rotación!$O:$O,0,0,-1),"")))),"")</f>
        <v>12312000</v>
      </c>
      <c r="K4903">
        <v>13490000</v>
      </c>
    </row>
    <row r="4904" spans="1:11" x14ac:dyDescent="0.3">
      <c r="A4904" t="s">
        <v>5298</v>
      </c>
      <c r="B4904" t="s">
        <v>313</v>
      </c>
      <c r="C4904" t="s">
        <v>313</v>
      </c>
      <c r="D4904">
        <v>19700000</v>
      </c>
      <c r="E4904">
        <v>15700000</v>
      </c>
      <c r="F4904" t="s">
        <v>4033</v>
      </c>
      <c r="G4904" s="13">
        <f>IFERROR(IF($F4904="ALTA",$D4904*1.03,
IF($F4904="MEDIA",$D4904*1,
IF($F4904="BAJA",$D4904*0.92,
IF($F4904="LIQUIDAR",_xlfn.XLOOKUP(A4904,Rotación!$A:$A,Rotación!$O:$O,0,0,-1),"")))),"")</f>
        <v>19700000</v>
      </c>
      <c r="H4904" s="13">
        <f>IFERROR(IF($F4904="ALTA",$D4904*1,
IF($F4904="MEDIA",$D4904*0.97,
IF($F4904="BAJA",$D4904*0.9,
IF($F4904="LIQUIDAR",_xlfn.XLOOKUP(A4904,Rotación!$A:$A,Rotación!$O:$O,0,0,-1),"")))),"")</f>
        <v>19109000</v>
      </c>
      <c r="I4904" s="13">
        <f>IFERROR(IF($F4904="ALTA",$D4904*0.97,
IF($F4904="MEDIA",$D4904*0.94,
IF($F4904="BAJA",$D4904*0.87,
IF($F4904="LIQUIDAR",_xlfn.XLOOKUP(A4904,Rotación!$A:$A,Rotación!$O:$O,0,0,-1),"")))),"")</f>
        <v>18518000</v>
      </c>
      <c r="J4904" s="13">
        <f>IFERROR(IF($F4904="ALTA",$D4904*0.94,
IF($F4904="MEDIA",$D4904*0.9,
IF($F4904="BAJA",$D4904*0.85,
IF($F4904="LIQUIDAR",_xlfn.XLOOKUP(A4904,Rotación!$A:$A,Rotación!$O:$O,0,0,-1),"")))),"")</f>
        <v>17730000</v>
      </c>
      <c r="K4904">
        <v>19990000</v>
      </c>
    </row>
    <row r="4905" spans="1:11" x14ac:dyDescent="0.3">
      <c r="A4905" t="s">
        <v>5437</v>
      </c>
      <c r="B4905" t="s">
        <v>313</v>
      </c>
      <c r="C4905" t="s">
        <v>313</v>
      </c>
      <c r="D4905">
        <v>10700000</v>
      </c>
      <c r="E4905">
        <v>8500000</v>
      </c>
      <c r="F4905" t="s">
        <v>4033</v>
      </c>
      <c r="G4905" s="13">
        <f>IFERROR(IF($F4905="ALTA",$D4905*1.03,
IF($F4905="MEDIA",$D4905*1,
IF($F4905="BAJA",$D4905*0.92,
IF($F4905="LIQUIDAR",_xlfn.XLOOKUP(A4905,Rotación!$A:$A,Rotación!$O:$O,0,0,-1),"")))),"")</f>
        <v>10700000</v>
      </c>
      <c r="H4905" s="13">
        <f>IFERROR(IF($F4905="ALTA",$D4905*1,
IF($F4905="MEDIA",$D4905*0.97,
IF($F4905="BAJA",$D4905*0.9,
IF($F4905="LIQUIDAR",_xlfn.XLOOKUP(A4905,Rotación!$A:$A,Rotación!$O:$O,0,0,-1),"")))),"")</f>
        <v>10379000</v>
      </c>
      <c r="I4905" s="13">
        <f>IFERROR(IF($F4905="ALTA",$D4905*0.97,
IF($F4905="MEDIA",$D4905*0.94,
IF($F4905="BAJA",$D4905*0.87,
IF($F4905="LIQUIDAR",_xlfn.XLOOKUP(A4905,Rotación!$A:$A,Rotación!$O:$O,0,0,-1),"")))),"")</f>
        <v>10058000</v>
      </c>
      <c r="J4905" s="13">
        <f>IFERROR(IF($F4905="ALTA",$D4905*0.94,
IF($F4905="MEDIA",$D4905*0.9,
IF($F4905="BAJA",$D4905*0.85,
IF($F4905="LIQUIDAR",_xlfn.XLOOKUP(A4905,Rotación!$A:$A,Rotación!$O:$O,0,0,-1),"")))),"")</f>
        <v>9630000</v>
      </c>
      <c r="K4905">
        <v>10990000</v>
      </c>
    </row>
    <row r="4906" spans="1:11" x14ac:dyDescent="0.3">
      <c r="A4906" t="s">
        <v>5304</v>
      </c>
      <c r="B4906" t="s">
        <v>313</v>
      </c>
      <c r="C4906" t="s">
        <v>313</v>
      </c>
      <c r="D4906">
        <v>28600000</v>
      </c>
      <c r="E4906">
        <v>24000000</v>
      </c>
      <c r="F4906" t="s">
        <v>4033</v>
      </c>
      <c r="G4906" s="13">
        <f>IFERROR(IF($F4906="ALTA",$D4906*1.03,
IF($F4906="MEDIA",$D4906*1,
IF($F4906="BAJA",$D4906*0.92,
IF($F4906="LIQUIDAR",_xlfn.XLOOKUP(A4906,Rotación!$A:$A,Rotación!$O:$O,0,0,-1),"")))),"")</f>
        <v>28600000</v>
      </c>
      <c r="H4906" s="13">
        <f>IFERROR(IF($F4906="ALTA",$D4906*1,
IF($F4906="MEDIA",$D4906*0.97,
IF($F4906="BAJA",$D4906*0.9,
IF($F4906="LIQUIDAR",_xlfn.XLOOKUP(A4906,Rotación!$A:$A,Rotación!$O:$O,0,0,-1),"")))),"")</f>
        <v>27742000</v>
      </c>
      <c r="I4906" s="13">
        <f>IFERROR(IF($F4906="ALTA",$D4906*0.97,
IF($F4906="MEDIA",$D4906*0.94,
IF($F4906="BAJA",$D4906*0.87,
IF($F4906="LIQUIDAR",_xlfn.XLOOKUP(A4906,Rotación!$A:$A,Rotación!$O:$O,0,0,-1),"")))),"")</f>
        <v>26884000</v>
      </c>
      <c r="J4906" s="13">
        <f>IFERROR(IF($F4906="ALTA",$D4906*0.94,
IF($F4906="MEDIA",$D4906*0.9,
IF($F4906="BAJA",$D4906*0.85,
IF($F4906="LIQUIDAR",_xlfn.XLOOKUP(A4906,Rotación!$A:$A,Rotación!$O:$O,0,0,-1),"")))),"")</f>
        <v>25740000</v>
      </c>
      <c r="K4906">
        <v>29290000</v>
      </c>
    </row>
    <row r="4907" spans="1:11" x14ac:dyDescent="0.3">
      <c r="A4907" t="s">
        <v>5438</v>
      </c>
      <c r="B4907" t="s">
        <v>313</v>
      </c>
      <c r="C4907" t="s">
        <v>313</v>
      </c>
      <c r="D4907">
        <v>11900000</v>
      </c>
      <c r="E4907">
        <v>10000000</v>
      </c>
      <c r="F4907" t="s">
        <v>5390</v>
      </c>
      <c r="G4907" s="13">
        <f>IFERROR(IF($F4907="ALTA",$D4907*1.03,
IF($F4907="MEDIA",$D4907*1,
IF($F4907="BAJA",$D4907*0.92,
IF($F4907="LIQUIDAR",_xlfn.XLOOKUP(A4907,Rotación!$A:$A,Rotación!$O:$O,0,0,-1),"")))),"")</f>
        <v>12257000</v>
      </c>
      <c r="H4907" s="13">
        <f>IFERROR(IF($F4907="ALTA",$D4907*1,
IF($F4907="MEDIA",$D4907*0.97,
IF($F4907="BAJA",$D4907*0.9,
IF($F4907="LIQUIDAR",_xlfn.XLOOKUP(A4907,Rotación!$A:$A,Rotación!$O:$O,0,0,-1),"")))),"")</f>
        <v>11900000</v>
      </c>
      <c r="I4907" s="13">
        <f>IFERROR(IF($F4907="ALTA",$D4907*0.97,
IF($F4907="MEDIA",$D4907*0.94,
IF($F4907="BAJA",$D4907*0.87,
IF($F4907="LIQUIDAR",_xlfn.XLOOKUP(A4907,Rotación!$A:$A,Rotación!$O:$O,0,0,-1),"")))),"")</f>
        <v>11543000</v>
      </c>
      <c r="J4907" s="13">
        <f>IFERROR(IF($F4907="ALTA",$D4907*0.94,
IF($F4907="MEDIA",$D4907*0.9,
IF($F4907="BAJA",$D4907*0.85,
IF($F4907="LIQUIDAR",_xlfn.XLOOKUP(A4907,Rotación!$A:$A,Rotación!$O:$O,0,0,-1),"")))),"")</f>
        <v>11186000</v>
      </c>
      <c r="K4907">
        <v>11790000</v>
      </c>
    </row>
    <row r="4908" spans="1:11" x14ac:dyDescent="0.3">
      <c r="A4908" t="s">
        <v>5439</v>
      </c>
      <c r="B4908" t="s">
        <v>313</v>
      </c>
      <c r="C4908" t="s">
        <v>313</v>
      </c>
      <c r="D4908">
        <v>11700000</v>
      </c>
      <c r="E4908">
        <v>9500000</v>
      </c>
      <c r="F4908" t="s">
        <v>5390</v>
      </c>
      <c r="G4908" s="13">
        <f>IFERROR(IF($F4908="ALTA",$D4908*1.03,
IF($F4908="MEDIA",$D4908*1,
IF($F4908="BAJA",$D4908*0.92,
IF($F4908="LIQUIDAR",_xlfn.XLOOKUP(A4908,Rotación!$A:$A,Rotación!$O:$O,0,0,-1),"")))),"")</f>
        <v>12051000</v>
      </c>
      <c r="H4908" s="13">
        <f>IFERROR(IF($F4908="ALTA",$D4908*1,
IF($F4908="MEDIA",$D4908*0.97,
IF($F4908="BAJA",$D4908*0.9,
IF($F4908="LIQUIDAR",_xlfn.XLOOKUP(A4908,Rotación!$A:$A,Rotación!$O:$O,0,0,-1),"")))),"")</f>
        <v>11700000</v>
      </c>
      <c r="I4908" s="13">
        <f>IFERROR(IF($F4908="ALTA",$D4908*0.97,
IF($F4908="MEDIA",$D4908*0.94,
IF($F4908="BAJA",$D4908*0.87,
IF($F4908="LIQUIDAR",_xlfn.XLOOKUP(A4908,Rotación!$A:$A,Rotación!$O:$O,0,0,-1),"")))),"")</f>
        <v>11349000</v>
      </c>
      <c r="J4908" s="13">
        <f>IFERROR(IF($F4908="ALTA",$D4908*0.94,
IF($F4908="MEDIA",$D4908*0.9,
IF($F4908="BAJA",$D4908*0.85,
IF($F4908="LIQUIDAR",_xlfn.XLOOKUP(A4908,Rotación!$A:$A,Rotación!$O:$O,0,0,-1),"")))),"")</f>
        <v>10998000</v>
      </c>
      <c r="K4908">
        <v>11690000</v>
      </c>
    </row>
    <row r="4909" spans="1:11" x14ac:dyDescent="0.3">
      <c r="A4909" t="s">
        <v>5440</v>
      </c>
      <c r="B4909" t="s">
        <v>313</v>
      </c>
      <c r="C4909" t="s">
        <v>313</v>
      </c>
      <c r="D4909">
        <v>20400000</v>
      </c>
      <c r="E4909">
        <v>16500000</v>
      </c>
      <c r="F4909" t="s">
        <v>4033</v>
      </c>
      <c r="G4909" s="13">
        <f>IFERROR(IF($F4909="ALTA",$D4909*1.03,
IF($F4909="MEDIA",$D4909*1,
IF($F4909="BAJA",$D4909*0.92,
IF($F4909="LIQUIDAR",_xlfn.XLOOKUP(A4909,Rotación!$A:$A,Rotación!$O:$O,0,0,-1),"")))),"")</f>
        <v>20400000</v>
      </c>
      <c r="H4909" s="13">
        <f>IFERROR(IF($F4909="ALTA",$D4909*1,
IF($F4909="MEDIA",$D4909*0.97,
IF($F4909="BAJA",$D4909*0.9,
IF($F4909="LIQUIDAR",_xlfn.XLOOKUP(A4909,Rotación!$A:$A,Rotación!$O:$O,0,0,-1),"")))),"")</f>
        <v>19788000</v>
      </c>
      <c r="I4909" s="13">
        <f>IFERROR(IF($F4909="ALTA",$D4909*0.97,
IF($F4909="MEDIA",$D4909*0.94,
IF($F4909="BAJA",$D4909*0.87,
IF($F4909="LIQUIDAR",_xlfn.XLOOKUP(A4909,Rotación!$A:$A,Rotación!$O:$O,0,0,-1),"")))),"")</f>
        <v>19176000</v>
      </c>
      <c r="J4909" s="13">
        <f>IFERROR(IF($F4909="ALTA",$D4909*0.94,
IF($F4909="MEDIA",$D4909*0.9,
IF($F4909="BAJA",$D4909*0.85,
IF($F4909="LIQUIDAR",_xlfn.XLOOKUP(A4909,Rotación!$A:$A,Rotación!$O:$O,0,0,-1),"")))),"")</f>
        <v>18360000</v>
      </c>
      <c r="K4909">
        <v>19990000</v>
      </c>
    </row>
    <row r="4910" spans="1:11" x14ac:dyDescent="0.3">
      <c r="A4910" t="s">
        <v>5373</v>
      </c>
      <c r="B4910" t="s">
        <v>313</v>
      </c>
      <c r="C4910" t="s">
        <v>313</v>
      </c>
      <c r="D4910">
        <v>46500000</v>
      </c>
      <c r="E4910">
        <v>39300000</v>
      </c>
      <c r="F4910" t="s">
        <v>4033</v>
      </c>
      <c r="G4910" s="13">
        <f>IFERROR(IF($F4910="ALTA",$D4910*1.03,
IF($F4910="MEDIA",$D4910*1,
IF($F4910="BAJA",$D4910*0.92,
IF($F4910="LIQUIDAR",_xlfn.XLOOKUP(A4910,Rotación!$A:$A,Rotación!$O:$O,0,0,-1),"")))),"")</f>
        <v>46500000</v>
      </c>
      <c r="H4910" s="13">
        <f>IFERROR(IF($F4910="ALTA",$D4910*1,
IF($F4910="MEDIA",$D4910*0.97,
IF($F4910="BAJA",$D4910*0.9,
IF($F4910="LIQUIDAR",_xlfn.XLOOKUP(A4910,Rotación!$A:$A,Rotación!$O:$O,0,0,-1),"")))),"")</f>
        <v>45105000</v>
      </c>
      <c r="I4910" s="13">
        <f>IFERROR(IF($F4910="ALTA",$D4910*0.97,
IF($F4910="MEDIA",$D4910*0.94,
IF($F4910="BAJA",$D4910*0.87,
IF($F4910="LIQUIDAR",_xlfn.XLOOKUP(A4910,Rotación!$A:$A,Rotación!$O:$O,0,0,-1),"")))),"")</f>
        <v>43710000</v>
      </c>
      <c r="J4910" s="13">
        <f>IFERROR(IF($F4910="ALTA",$D4910*0.94,
IF($F4910="MEDIA",$D4910*0.9,
IF($F4910="BAJA",$D4910*0.85,
IF($F4910="LIQUIDAR",_xlfn.XLOOKUP(A4910,Rotación!$A:$A,Rotación!$O:$O,0,0,-1),"")))),"")</f>
        <v>41850000</v>
      </c>
      <c r="K4910">
        <v>44790000</v>
      </c>
    </row>
    <row r="4911" spans="1:11" x14ac:dyDescent="0.3">
      <c r="A4911" t="s">
        <v>5441</v>
      </c>
      <c r="B4911" t="s">
        <v>313</v>
      </c>
      <c r="C4911" t="s">
        <v>313</v>
      </c>
      <c r="D4911">
        <v>7510000</v>
      </c>
      <c r="E4911">
        <v>6400000</v>
      </c>
      <c r="F4911" t="s">
        <v>5390</v>
      </c>
      <c r="G4911" s="13">
        <f>IFERROR(IF($F4911="ALTA",$D4911*1.03,
IF($F4911="MEDIA",$D4911*1,
IF($F4911="BAJA",$D4911*0.92,
IF($F4911="LIQUIDAR",_xlfn.XLOOKUP(A4911,Rotación!$A:$A,Rotación!$O:$O,0,0,-1),"")))),"")</f>
        <v>7735300</v>
      </c>
      <c r="H4911" s="13">
        <f>IFERROR(IF($F4911="ALTA",$D4911*1,
IF($F4911="MEDIA",$D4911*0.97,
IF($F4911="BAJA",$D4911*0.9,
IF($F4911="LIQUIDAR",_xlfn.XLOOKUP(A4911,Rotación!$A:$A,Rotación!$O:$O,0,0,-1),"")))),"")</f>
        <v>7510000</v>
      </c>
      <c r="I4911" s="13">
        <f>IFERROR(IF($F4911="ALTA",$D4911*0.97,
IF($F4911="MEDIA",$D4911*0.94,
IF($F4911="BAJA",$D4911*0.87,
IF($F4911="LIQUIDAR",_xlfn.XLOOKUP(A4911,Rotación!$A:$A,Rotación!$O:$O,0,0,-1),"")))),"")</f>
        <v>7284700</v>
      </c>
      <c r="J4911" s="13">
        <f>IFERROR(IF($F4911="ALTA",$D4911*0.94,
IF($F4911="MEDIA",$D4911*0.9,
IF($F4911="BAJA",$D4911*0.85,
IF($F4911="LIQUIDAR",_xlfn.XLOOKUP(A4911,Rotación!$A:$A,Rotación!$O:$O,0,0,-1),"")))),"")</f>
        <v>7059400</v>
      </c>
      <c r="K4911">
        <v>7690000</v>
      </c>
    </row>
    <row r="4912" spans="1:11" x14ac:dyDescent="0.3">
      <c r="A4912" t="s">
        <v>5442</v>
      </c>
      <c r="B4912" t="s">
        <v>313</v>
      </c>
      <c r="C4912" t="s">
        <v>313</v>
      </c>
      <c r="D4912">
        <v>7670000</v>
      </c>
      <c r="E4912">
        <v>6200000</v>
      </c>
      <c r="F4912" t="s">
        <v>4033</v>
      </c>
      <c r="G4912" s="13">
        <f>IFERROR(IF($F4912="ALTA",$D4912*1.03,
IF($F4912="MEDIA",$D4912*1,
IF($F4912="BAJA",$D4912*0.92,
IF($F4912="LIQUIDAR",_xlfn.XLOOKUP(A4912,Rotación!$A:$A,Rotación!$O:$O,0,0,-1),"")))),"")</f>
        <v>7670000</v>
      </c>
      <c r="H4912" s="13">
        <f>IFERROR(IF($F4912="ALTA",$D4912*1,
IF($F4912="MEDIA",$D4912*0.97,
IF($F4912="BAJA",$D4912*0.9,
IF($F4912="LIQUIDAR",_xlfn.XLOOKUP(A4912,Rotación!$A:$A,Rotación!$O:$O,0,0,-1),"")))),"")</f>
        <v>7439900</v>
      </c>
      <c r="I4912" s="13">
        <f>IFERROR(IF($F4912="ALTA",$D4912*0.97,
IF($F4912="MEDIA",$D4912*0.94,
IF($F4912="BAJA",$D4912*0.87,
IF($F4912="LIQUIDAR",_xlfn.XLOOKUP(A4912,Rotación!$A:$A,Rotación!$O:$O,0,0,-1),"")))),"")</f>
        <v>7209800</v>
      </c>
      <c r="J4912" s="13">
        <f>IFERROR(IF($F4912="ALTA",$D4912*0.94,
IF($F4912="MEDIA",$D4912*0.9,
IF($F4912="BAJA",$D4912*0.85,
IF($F4912="LIQUIDAR",_xlfn.XLOOKUP(A4912,Rotación!$A:$A,Rotación!$O:$O,0,0,-1),"")))),"")</f>
        <v>6903000</v>
      </c>
      <c r="K4912">
        <v>7690000</v>
      </c>
    </row>
    <row r="4913" spans="1:11" x14ac:dyDescent="0.3">
      <c r="A4913" t="s">
        <v>5302</v>
      </c>
      <c r="B4913" t="s">
        <v>313</v>
      </c>
      <c r="C4913" t="s">
        <v>313</v>
      </c>
      <c r="D4913">
        <v>8040000</v>
      </c>
      <c r="E4913">
        <v>6800000</v>
      </c>
      <c r="F4913" t="s">
        <v>4033</v>
      </c>
      <c r="G4913" s="13">
        <f>IFERROR(IF($F4913="ALTA",$D4913*1.03,
IF($F4913="MEDIA",$D4913*1,
IF($F4913="BAJA",$D4913*0.92,
IF($F4913="LIQUIDAR",_xlfn.XLOOKUP(A4913,Rotación!$A:$A,Rotación!$O:$O,0,0,-1),"")))),"")</f>
        <v>8040000</v>
      </c>
      <c r="H4913" s="13">
        <f>IFERROR(IF($F4913="ALTA",$D4913*1,
IF($F4913="MEDIA",$D4913*0.97,
IF($F4913="BAJA",$D4913*0.9,
IF($F4913="LIQUIDAR",_xlfn.XLOOKUP(A4913,Rotación!$A:$A,Rotación!$O:$O,0,0,-1),"")))),"")</f>
        <v>7798800</v>
      </c>
      <c r="I4913" s="13">
        <f>IFERROR(IF($F4913="ALTA",$D4913*0.97,
IF($F4913="MEDIA",$D4913*0.94,
IF($F4913="BAJA",$D4913*0.87,
IF($F4913="LIQUIDAR",_xlfn.XLOOKUP(A4913,Rotación!$A:$A,Rotación!$O:$O,0,0,-1),"")))),"")</f>
        <v>7557600</v>
      </c>
      <c r="J4913" s="13">
        <f>IFERROR(IF($F4913="ALTA",$D4913*0.94,
IF($F4913="MEDIA",$D4913*0.9,
IF($F4913="BAJA",$D4913*0.85,
IF($F4913="LIQUIDAR",_xlfn.XLOOKUP(A4913,Rotación!$A:$A,Rotación!$O:$O,0,0,-1),"")))),"")</f>
        <v>7236000</v>
      </c>
      <c r="K4913">
        <v>7990000</v>
      </c>
    </row>
    <row r="4914" spans="1:11" x14ac:dyDescent="0.3">
      <c r="A4914" t="s">
        <v>5347</v>
      </c>
      <c r="B4914" t="s">
        <v>313</v>
      </c>
      <c r="C4914" t="s">
        <v>313</v>
      </c>
      <c r="D4914">
        <v>18700000</v>
      </c>
      <c r="E4914">
        <v>15000000</v>
      </c>
      <c r="F4914" t="s">
        <v>4033</v>
      </c>
      <c r="G4914" s="13">
        <f>IFERROR(IF($F4914="ALTA",$D4914*1.03,
IF($F4914="MEDIA",$D4914*1,
IF($F4914="BAJA",$D4914*0.92,
IF($F4914="LIQUIDAR",_xlfn.XLOOKUP(A4914,Rotación!$A:$A,Rotación!$O:$O,0,0,-1),"")))),"")</f>
        <v>18700000</v>
      </c>
      <c r="H4914" s="13">
        <f>IFERROR(IF($F4914="ALTA",$D4914*1,
IF($F4914="MEDIA",$D4914*0.97,
IF($F4914="BAJA",$D4914*0.9,
IF($F4914="LIQUIDAR",_xlfn.XLOOKUP(A4914,Rotación!$A:$A,Rotación!$O:$O,0,0,-1),"")))),"")</f>
        <v>18139000</v>
      </c>
      <c r="I4914" s="13">
        <f>IFERROR(IF($F4914="ALTA",$D4914*0.97,
IF($F4914="MEDIA",$D4914*0.94,
IF($F4914="BAJA",$D4914*0.87,
IF($F4914="LIQUIDAR",_xlfn.XLOOKUP(A4914,Rotación!$A:$A,Rotación!$O:$O,0,0,-1),"")))),"")</f>
        <v>17578000</v>
      </c>
      <c r="J4914" s="13">
        <f>IFERROR(IF($F4914="ALTA",$D4914*0.94,
IF($F4914="MEDIA",$D4914*0.9,
IF($F4914="BAJA",$D4914*0.85,
IF($F4914="LIQUIDAR",_xlfn.XLOOKUP(A4914,Rotación!$A:$A,Rotación!$O:$O,0,0,-1),"")))),"")</f>
        <v>16830000</v>
      </c>
      <c r="K4914">
        <v>17990000</v>
      </c>
    </row>
    <row r="4915" spans="1:11" x14ac:dyDescent="0.3">
      <c r="A4915" t="s">
        <v>5354</v>
      </c>
      <c r="B4915" t="s">
        <v>313</v>
      </c>
      <c r="C4915" t="s">
        <v>313</v>
      </c>
      <c r="D4915">
        <v>10000000</v>
      </c>
      <c r="E4915">
        <v>8700000</v>
      </c>
      <c r="F4915" t="s">
        <v>5390</v>
      </c>
      <c r="G4915" s="13">
        <f>IFERROR(IF($F4915="ALTA",$D4915*1.03,
IF($F4915="MEDIA",$D4915*1,
IF($F4915="BAJA",$D4915*0.92,
IF($F4915="LIQUIDAR",_xlfn.XLOOKUP(A4915,Rotación!$A:$A,Rotación!$O:$O,0,0,-1),"")))),"")</f>
        <v>10300000</v>
      </c>
      <c r="H4915" s="13">
        <f>IFERROR(IF($F4915="ALTA",$D4915*1,
IF($F4915="MEDIA",$D4915*0.97,
IF($F4915="BAJA",$D4915*0.9,
IF($F4915="LIQUIDAR",_xlfn.XLOOKUP(A4915,Rotación!$A:$A,Rotación!$O:$O,0,0,-1),"")))),"")</f>
        <v>10000000</v>
      </c>
      <c r="I4915" s="13">
        <f>IFERROR(IF($F4915="ALTA",$D4915*0.97,
IF($F4915="MEDIA",$D4915*0.94,
IF($F4915="BAJA",$D4915*0.87,
IF($F4915="LIQUIDAR",_xlfn.XLOOKUP(A4915,Rotación!$A:$A,Rotación!$O:$O,0,0,-1),"")))),"")</f>
        <v>9700000</v>
      </c>
      <c r="J4915" s="13">
        <f>IFERROR(IF($F4915="ALTA",$D4915*0.94,
IF($F4915="MEDIA",$D4915*0.9,
IF($F4915="BAJA",$D4915*0.85,
IF($F4915="LIQUIDAR",_xlfn.XLOOKUP(A4915,Rotación!$A:$A,Rotación!$O:$O,0,0,-1),"")))),"")</f>
        <v>9400000</v>
      </c>
      <c r="K4915">
        <v>10290000</v>
      </c>
    </row>
    <row r="4916" spans="1:11" x14ac:dyDescent="0.3">
      <c r="A4916" t="s">
        <v>5443</v>
      </c>
      <c r="B4916" t="s">
        <v>313</v>
      </c>
      <c r="C4916" t="s">
        <v>313</v>
      </c>
      <c r="D4916">
        <v>11800000</v>
      </c>
      <c r="E4916">
        <v>9600000</v>
      </c>
      <c r="F4916" t="s">
        <v>5390</v>
      </c>
      <c r="G4916" s="13">
        <f>IFERROR(IF($F4916="ALTA",$D4916*1.03,
IF($F4916="MEDIA",$D4916*1,
IF($F4916="BAJA",$D4916*0.92,
IF($F4916="LIQUIDAR",_xlfn.XLOOKUP(A4916,Rotación!$A:$A,Rotación!$O:$O,0,0,-1),"")))),"")</f>
        <v>12154000</v>
      </c>
      <c r="H4916" s="13">
        <f>IFERROR(IF($F4916="ALTA",$D4916*1,
IF($F4916="MEDIA",$D4916*0.97,
IF($F4916="BAJA",$D4916*0.9,
IF($F4916="LIQUIDAR",_xlfn.XLOOKUP(A4916,Rotación!$A:$A,Rotación!$O:$O,0,0,-1),"")))),"")</f>
        <v>11800000</v>
      </c>
      <c r="I4916" s="13">
        <f>IFERROR(IF($F4916="ALTA",$D4916*0.97,
IF($F4916="MEDIA",$D4916*0.94,
IF($F4916="BAJA",$D4916*0.87,
IF($F4916="LIQUIDAR",_xlfn.XLOOKUP(A4916,Rotación!$A:$A,Rotación!$O:$O,0,0,-1),"")))),"")</f>
        <v>11446000</v>
      </c>
      <c r="J4916" s="13">
        <f>IFERROR(IF($F4916="ALTA",$D4916*0.94,
IF($F4916="MEDIA",$D4916*0.9,
IF($F4916="BAJA",$D4916*0.85,
IF($F4916="LIQUIDAR",_xlfn.XLOOKUP(A4916,Rotación!$A:$A,Rotación!$O:$O,0,0,-1),"")))),"")</f>
        <v>11092000</v>
      </c>
      <c r="K4916">
        <v>11790000</v>
      </c>
    </row>
    <row r="4917" spans="1:11" x14ac:dyDescent="0.3">
      <c r="A4917" t="s">
        <v>5444</v>
      </c>
      <c r="B4917" t="s">
        <v>313</v>
      </c>
      <c r="C4917" t="s">
        <v>313</v>
      </c>
      <c r="D4917">
        <v>13500000</v>
      </c>
      <c r="E4917">
        <v>11200000</v>
      </c>
      <c r="F4917" t="s">
        <v>4033</v>
      </c>
      <c r="G4917" s="13">
        <f>IFERROR(IF($F4917="ALTA",$D4917*1.03,
IF($F4917="MEDIA",$D4917*1,
IF($F4917="BAJA",$D4917*0.92,
IF($F4917="LIQUIDAR",_xlfn.XLOOKUP(A4917,Rotación!$A:$A,Rotación!$O:$O,0,0,-1),"")))),"")</f>
        <v>13500000</v>
      </c>
      <c r="H4917" s="13">
        <f>IFERROR(IF($F4917="ALTA",$D4917*1,
IF($F4917="MEDIA",$D4917*0.97,
IF($F4917="BAJA",$D4917*0.9,
IF($F4917="LIQUIDAR",_xlfn.XLOOKUP(A4917,Rotación!$A:$A,Rotación!$O:$O,0,0,-1),"")))),"")</f>
        <v>13095000</v>
      </c>
      <c r="I4917" s="13">
        <f>IFERROR(IF($F4917="ALTA",$D4917*0.97,
IF($F4917="MEDIA",$D4917*0.94,
IF($F4917="BAJA",$D4917*0.87,
IF($F4917="LIQUIDAR",_xlfn.XLOOKUP(A4917,Rotación!$A:$A,Rotación!$O:$O,0,0,-1),"")))),"")</f>
        <v>12690000</v>
      </c>
      <c r="J4917" s="13">
        <f>IFERROR(IF($F4917="ALTA",$D4917*0.94,
IF($F4917="MEDIA",$D4917*0.9,
IF($F4917="BAJA",$D4917*0.85,
IF($F4917="LIQUIDAR",_xlfn.XLOOKUP(A4917,Rotación!$A:$A,Rotación!$O:$O,0,0,-1),"")))),"")</f>
        <v>12150000</v>
      </c>
      <c r="K4917">
        <v>13490000</v>
      </c>
    </row>
    <row r="4918" spans="1:11" x14ac:dyDescent="0.3">
      <c r="A4918" t="s">
        <v>5445</v>
      </c>
      <c r="B4918" t="s">
        <v>313</v>
      </c>
      <c r="C4918" t="s">
        <v>313</v>
      </c>
      <c r="D4918">
        <v>10200000</v>
      </c>
      <c r="E4918">
        <v>8300000</v>
      </c>
      <c r="F4918" t="s">
        <v>4033</v>
      </c>
      <c r="G4918" s="13">
        <f>IFERROR(IF($F4918="ALTA",$D4918*1.03,
IF($F4918="MEDIA",$D4918*1,
IF($F4918="BAJA",$D4918*0.92,
IF($F4918="LIQUIDAR",_xlfn.XLOOKUP(A4918,Rotación!$A:$A,Rotación!$O:$O,0,0,-1),"")))),"")</f>
        <v>10200000</v>
      </c>
      <c r="H4918" s="13">
        <f>IFERROR(IF($F4918="ALTA",$D4918*1,
IF($F4918="MEDIA",$D4918*0.97,
IF($F4918="BAJA",$D4918*0.9,
IF($F4918="LIQUIDAR",_xlfn.XLOOKUP(A4918,Rotación!$A:$A,Rotación!$O:$O,0,0,-1),"")))),"")</f>
        <v>9894000</v>
      </c>
      <c r="I4918" s="13">
        <f>IFERROR(IF($F4918="ALTA",$D4918*0.97,
IF($F4918="MEDIA",$D4918*0.94,
IF($F4918="BAJA",$D4918*0.87,
IF($F4918="LIQUIDAR",_xlfn.XLOOKUP(A4918,Rotación!$A:$A,Rotación!$O:$O,0,0,-1),"")))),"")</f>
        <v>9588000</v>
      </c>
      <c r="J4918" s="13">
        <f>IFERROR(IF($F4918="ALTA",$D4918*0.94,
IF($F4918="MEDIA",$D4918*0.9,
IF($F4918="BAJA",$D4918*0.85,
IF($F4918="LIQUIDAR",_xlfn.XLOOKUP(A4918,Rotación!$A:$A,Rotación!$O:$O,0,0,-1),"")))),"")</f>
        <v>9180000</v>
      </c>
      <c r="K4918">
        <v>10190000</v>
      </c>
    </row>
    <row r="4919" spans="1:11" x14ac:dyDescent="0.3">
      <c r="A4919" t="s">
        <v>5446</v>
      </c>
      <c r="B4919" t="s">
        <v>313</v>
      </c>
      <c r="C4919" t="s">
        <v>313</v>
      </c>
      <c r="D4919">
        <v>30200000</v>
      </c>
      <c r="E4919">
        <v>23500000</v>
      </c>
      <c r="F4919" t="s">
        <v>5391</v>
      </c>
      <c r="G4919" s="13">
        <f>IFERROR(IF($F4919="ALTA",$D4919*1.03,
IF($F4919="MEDIA",$D4919*1,
IF($F4919="BAJA",$D4919*0.92,
IF($F4919="LIQUIDAR",_xlfn.XLOOKUP(A4919,Rotación!$A:$A,Rotación!$O:$O,0,0,-1),"")))),"")</f>
        <v>27784000</v>
      </c>
      <c r="H4919" s="13">
        <f>IFERROR(IF($F4919="ALTA",$D4919*1,
IF($F4919="MEDIA",$D4919*0.97,
IF($F4919="BAJA",$D4919*0.9,
IF($F4919="LIQUIDAR",_xlfn.XLOOKUP(A4919,Rotación!$A:$A,Rotación!$O:$O,0,0,-1),"")))),"")</f>
        <v>27180000</v>
      </c>
      <c r="I4919" s="13">
        <f>IFERROR(IF($F4919="ALTA",$D4919*0.97,
IF($F4919="MEDIA",$D4919*0.94,
IF($F4919="BAJA",$D4919*0.87,
IF($F4919="LIQUIDAR",_xlfn.XLOOKUP(A4919,Rotación!$A:$A,Rotación!$O:$O,0,0,-1),"")))),"")</f>
        <v>26274000</v>
      </c>
      <c r="J4919" s="13">
        <f>IFERROR(IF($F4919="ALTA",$D4919*0.94,
IF($F4919="MEDIA",$D4919*0.9,
IF($F4919="BAJA",$D4919*0.85,
IF($F4919="LIQUIDAR",_xlfn.XLOOKUP(A4919,Rotación!$A:$A,Rotación!$O:$O,0,0,-1),"")))),"")</f>
        <v>25670000</v>
      </c>
      <c r="K4919">
        <v>27990000</v>
      </c>
    </row>
    <row r="4920" spans="1:11" x14ac:dyDescent="0.3">
      <c r="A4920" t="s">
        <v>5447</v>
      </c>
      <c r="B4920" t="s">
        <v>313</v>
      </c>
      <c r="C4920" t="s">
        <v>313</v>
      </c>
      <c r="D4920">
        <v>9000000</v>
      </c>
      <c r="E4920">
        <v>7300000</v>
      </c>
      <c r="F4920" t="s">
        <v>4033</v>
      </c>
      <c r="G4920" s="13">
        <f>IFERROR(IF($F4920="ALTA",$D4920*1.03,
IF($F4920="MEDIA",$D4920*1,
IF($F4920="BAJA",$D4920*0.92,
IF($F4920="LIQUIDAR",_xlfn.XLOOKUP(A4920,Rotación!$A:$A,Rotación!$O:$O,0,0,-1),"")))),"")</f>
        <v>9000000</v>
      </c>
      <c r="H4920" s="13">
        <f>IFERROR(IF($F4920="ALTA",$D4920*1,
IF($F4920="MEDIA",$D4920*0.97,
IF($F4920="BAJA",$D4920*0.9,
IF($F4920="LIQUIDAR",_xlfn.XLOOKUP(A4920,Rotación!$A:$A,Rotación!$O:$O,0,0,-1),"")))),"")</f>
        <v>8730000</v>
      </c>
      <c r="I4920" s="13">
        <f>IFERROR(IF($F4920="ALTA",$D4920*0.97,
IF($F4920="MEDIA",$D4920*0.94,
IF($F4920="BAJA",$D4920*0.87,
IF($F4920="LIQUIDAR",_xlfn.XLOOKUP(A4920,Rotación!$A:$A,Rotación!$O:$O,0,0,-1),"")))),"")</f>
        <v>8460000</v>
      </c>
      <c r="J4920" s="13">
        <f>IFERROR(IF($F4920="ALTA",$D4920*0.94,
IF($F4920="MEDIA",$D4920*0.9,
IF($F4920="BAJA",$D4920*0.85,
IF($F4920="LIQUIDAR",_xlfn.XLOOKUP(A4920,Rotación!$A:$A,Rotación!$O:$O,0,0,-1),"")))),"")</f>
        <v>8100000</v>
      </c>
      <c r="K4920">
        <v>8990000</v>
      </c>
    </row>
    <row r="4921" spans="1:11" x14ac:dyDescent="0.3">
      <c r="A4921" t="s">
        <v>5448</v>
      </c>
      <c r="B4921" t="s">
        <v>313</v>
      </c>
      <c r="C4921" t="s">
        <v>313</v>
      </c>
      <c r="D4921">
        <v>7590000</v>
      </c>
      <c r="E4921">
        <v>5900000</v>
      </c>
      <c r="F4921" t="s">
        <v>4033</v>
      </c>
      <c r="G4921" s="13">
        <f>IFERROR(IF($F4921="ALTA",$D4921*1.03,
IF($F4921="MEDIA",$D4921*1,
IF($F4921="BAJA",$D4921*0.92,
IF($F4921="LIQUIDAR",_xlfn.XLOOKUP(A4921,Rotación!$A:$A,Rotación!$O:$O,0,0,-1),"")))),"")</f>
        <v>7590000</v>
      </c>
      <c r="H4921" s="13">
        <f>IFERROR(IF($F4921="ALTA",$D4921*1,
IF($F4921="MEDIA",$D4921*0.97,
IF($F4921="BAJA",$D4921*0.9,
IF($F4921="LIQUIDAR",_xlfn.XLOOKUP(A4921,Rotación!$A:$A,Rotación!$O:$O,0,0,-1),"")))),"")</f>
        <v>7362300</v>
      </c>
      <c r="I4921" s="13">
        <f>IFERROR(IF($F4921="ALTA",$D4921*0.97,
IF($F4921="MEDIA",$D4921*0.94,
IF($F4921="BAJA",$D4921*0.87,
IF($F4921="LIQUIDAR",_xlfn.XLOOKUP(A4921,Rotación!$A:$A,Rotación!$O:$O,0,0,-1),"")))),"")</f>
        <v>7134600</v>
      </c>
      <c r="J4921" s="13">
        <f>IFERROR(IF($F4921="ALTA",$D4921*0.94,
IF($F4921="MEDIA",$D4921*0.9,
IF($F4921="BAJA",$D4921*0.85,
IF($F4921="LIQUIDAR",_xlfn.XLOOKUP(A4921,Rotación!$A:$A,Rotación!$O:$O,0,0,-1),"")))),"")</f>
        <v>6831000</v>
      </c>
      <c r="K4921">
        <v>7290000</v>
      </c>
    </row>
    <row r="4922" spans="1:11" x14ac:dyDescent="0.3">
      <c r="A4922" t="s">
        <v>5449</v>
      </c>
      <c r="B4922" t="s">
        <v>313</v>
      </c>
      <c r="C4922" t="s">
        <v>313</v>
      </c>
      <c r="D4922">
        <v>11800000</v>
      </c>
      <c r="E4922">
        <v>9500000</v>
      </c>
      <c r="F4922" t="s">
        <v>4033</v>
      </c>
      <c r="G4922" s="13">
        <f>IFERROR(IF($F4922="ALTA",$D4922*1.03,
IF($F4922="MEDIA",$D4922*1,
IF($F4922="BAJA",$D4922*0.92,
IF($F4922="LIQUIDAR",_xlfn.XLOOKUP(A4922,Rotación!$A:$A,Rotación!$O:$O,0,0,-1),"")))),"")</f>
        <v>11800000</v>
      </c>
      <c r="H4922" s="13">
        <f>IFERROR(IF($F4922="ALTA",$D4922*1,
IF($F4922="MEDIA",$D4922*0.97,
IF($F4922="BAJA",$D4922*0.9,
IF($F4922="LIQUIDAR",_xlfn.XLOOKUP(A4922,Rotación!$A:$A,Rotación!$O:$O,0,0,-1),"")))),"")</f>
        <v>11446000</v>
      </c>
      <c r="I4922" s="13">
        <f>IFERROR(IF($F4922="ALTA",$D4922*0.97,
IF($F4922="MEDIA",$D4922*0.94,
IF($F4922="BAJA",$D4922*0.87,
IF($F4922="LIQUIDAR",_xlfn.XLOOKUP(A4922,Rotación!$A:$A,Rotación!$O:$O,0,0,-1),"")))),"")</f>
        <v>11092000</v>
      </c>
      <c r="J4922" s="13">
        <f>IFERROR(IF($F4922="ALTA",$D4922*0.94,
IF($F4922="MEDIA",$D4922*0.9,
IF($F4922="BAJA",$D4922*0.85,
IF($F4922="LIQUIDAR",_xlfn.XLOOKUP(A4922,Rotación!$A:$A,Rotación!$O:$O,0,0,-1),"")))),"")</f>
        <v>10620000</v>
      </c>
      <c r="K4922">
        <v>11690000</v>
      </c>
    </row>
    <row r="4923" spans="1:11" x14ac:dyDescent="0.3">
      <c r="A4923" t="s">
        <v>5353</v>
      </c>
      <c r="B4923" t="s">
        <v>313</v>
      </c>
      <c r="C4923" t="s">
        <v>313</v>
      </c>
      <c r="D4923">
        <v>8800000</v>
      </c>
      <c r="E4923">
        <v>7000000</v>
      </c>
      <c r="F4923" t="s">
        <v>5390</v>
      </c>
      <c r="G4923" s="13">
        <f>IFERROR(IF($F4923="ALTA",$D4923*1.03,
IF($F4923="MEDIA",$D4923*1,
IF($F4923="BAJA",$D4923*0.92,
IF($F4923="LIQUIDAR",_xlfn.XLOOKUP(A4923,Rotación!$A:$A,Rotación!$O:$O,0,0,-1),"")))),"")</f>
        <v>9064000</v>
      </c>
      <c r="H4923" s="13">
        <f>IFERROR(IF($F4923="ALTA",$D4923*1,
IF($F4923="MEDIA",$D4923*0.97,
IF($F4923="BAJA",$D4923*0.9,
IF($F4923="LIQUIDAR",_xlfn.XLOOKUP(A4923,Rotación!$A:$A,Rotación!$O:$O,0,0,-1),"")))),"")</f>
        <v>8800000</v>
      </c>
      <c r="I4923" s="13">
        <f>IFERROR(IF($F4923="ALTA",$D4923*0.97,
IF($F4923="MEDIA",$D4923*0.94,
IF($F4923="BAJA",$D4923*0.87,
IF($F4923="LIQUIDAR",_xlfn.XLOOKUP(A4923,Rotación!$A:$A,Rotación!$O:$O,0,0,-1),"")))),"")</f>
        <v>8536000</v>
      </c>
      <c r="J4923" s="13">
        <f>IFERROR(IF($F4923="ALTA",$D4923*0.94,
IF($F4923="MEDIA",$D4923*0.9,
IF($F4923="BAJA",$D4923*0.85,
IF($F4923="LIQUIDAR",_xlfn.XLOOKUP(A4923,Rotación!$A:$A,Rotación!$O:$O,0,0,-1),"")))),"")</f>
        <v>8271999.9999999991</v>
      </c>
      <c r="K4923">
        <v>8490000</v>
      </c>
    </row>
    <row r="4924" spans="1:11" x14ac:dyDescent="0.3">
      <c r="A4924" t="s">
        <v>5450</v>
      </c>
      <c r="B4924" t="s">
        <v>313</v>
      </c>
      <c r="C4924" t="s">
        <v>313</v>
      </c>
      <c r="D4924">
        <v>8800000</v>
      </c>
      <c r="E4924">
        <v>7000000</v>
      </c>
      <c r="F4924" t="s">
        <v>5390</v>
      </c>
      <c r="G4924" s="13">
        <f>IFERROR(IF($F4924="ALTA",$D4924*1.03,
IF($F4924="MEDIA",$D4924*1,
IF($F4924="BAJA",$D4924*0.92,
IF($F4924="LIQUIDAR",_xlfn.XLOOKUP(A4924,Rotación!$A:$A,Rotación!$O:$O,0,0,-1),"")))),"")</f>
        <v>9064000</v>
      </c>
      <c r="H4924" s="13">
        <f>IFERROR(IF($F4924="ALTA",$D4924*1,
IF($F4924="MEDIA",$D4924*0.97,
IF($F4924="BAJA",$D4924*0.9,
IF($F4924="LIQUIDAR",_xlfn.XLOOKUP(A4924,Rotación!$A:$A,Rotación!$O:$O,0,0,-1),"")))),"")</f>
        <v>8800000</v>
      </c>
      <c r="I4924" s="13">
        <f>IFERROR(IF($F4924="ALTA",$D4924*0.97,
IF($F4924="MEDIA",$D4924*0.94,
IF($F4924="BAJA",$D4924*0.87,
IF($F4924="LIQUIDAR",_xlfn.XLOOKUP(A4924,Rotación!$A:$A,Rotación!$O:$O,0,0,-1),"")))),"")</f>
        <v>8536000</v>
      </c>
      <c r="J4924" s="13">
        <f>IFERROR(IF($F4924="ALTA",$D4924*0.94,
IF($F4924="MEDIA",$D4924*0.9,
IF($F4924="BAJA",$D4924*0.85,
IF($F4924="LIQUIDAR",_xlfn.XLOOKUP(A4924,Rotación!$A:$A,Rotación!$O:$O,0,0,-1),"")))),"")</f>
        <v>8271999.9999999991</v>
      </c>
      <c r="K4924">
        <v>8490000</v>
      </c>
    </row>
    <row r="4925" spans="1:11" x14ac:dyDescent="0.3">
      <c r="A4925" t="s">
        <v>5307</v>
      </c>
      <c r="B4925" t="s">
        <v>313</v>
      </c>
      <c r="C4925" t="s">
        <v>313</v>
      </c>
      <c r="D4925">
        <v>7540000</v>
      </c>
      <c r="E4925">
        <v>5700000</v>
      </c>
      <c r="F4925" t="s">
        <v>5390</v>
      </c>
      <c r="G4925" s="13">
        <f>IFERROR(IF($F4925="ALTA",$D4925*1.03,
IF($F4925="MEDIA",$D4925*1,
IF($F4925="BAJA",$D4925*0.92,
IF($F4925="LIQUIDAR",_xlfn.XLOOKUP(A4925,Rotación!$A:$A,Rotación!$O:$O,0,0,-1),"")))),"")</f>
        <v>7766200</v>
      </c>
      <c r="H4925" s="13">
        <f>IFERROR(IF($F4925="ALTA",$D4925*1,
IF($F4925="MEDIA",$D4925*0.97,
IF($F4925="BAJA",$D4925*0.9,
IF($F4925="LIQUIDAR",_xlfn.XLOOKUP(A4925,Rotación!$A:$A,Rotación!$O:$O,0,0,-1),"")))),"")</f>
        <v>7540000</v>
      </c>
      <c r="I4925" s="13">
        <f>IFERROR(IF($F4925="ALTA",$D4925*0.97,
IF($F4925="MEDIA",$D4925*0.94,
IF($F4925="BAJA",$D4925*0.87,
IF($F4925="LIQUIDAR",_xlfn.XLOOKUP(A4925,Rotación!$A:$A,Rotación!$O:$O,0,0,-1),"")))),"")</f>
        <v>7313800</v>
      </c>
      <c r="J4925" s="13">
        <f>IFERROR(IF($F4925="ALTA",$D4925*0.94,
IF($F4925="MEDIA",$D4925*0.9,
IF($F4925="BAJA",$D4925*0.85,
IF($F4925="LIQUIDAR",_xlfn.XLOOKUP(A4925,Rotación!$A:$A,Rotación!$O:$O,0,0,-1),"")))),"")</f>
        <v>7087600</v>
      </c>
      <c r="K4925">
        <v>7490000</v>
      </c>
    </row>
    <row r="4926" spans="1:11" x14ac:dyDescent="0.3">
      <c r="A4926" t="s">
        <v>5451</v>
      </c>
      <c r="B4926" t="s">
        <v>313</v>
      </c>
      <c r="C4926" t="s">
        <v>313</v>
      </c>
      <c r="D4926">
        <v>11300000</v>
      </c>
      <c r="E4926">
        <v>9000000</v>
      </c>
      <c r="F4926" t="s">
        <v>4033</v>
      </c>
      <c r="G4926" s="13">
        <f>IFERROR(IF($F4926="ALTA",$D4926*1.03,
IF($F4926="MEDIA",$D4926*1,
IF($F4926="BAJA",$D4926*0.92,
IF($F4926="LIQUIDAR",_xlfn.XLOOKUP(A4926,Rotación!$A:$A,Rotación!$O:$O,0,0,-1),"")))),"")</f>
        <v>11300000</v>
      </c>
      <c r="H4926" s="13">
        <f>IFERROR(IF($F4926="ALTA",$D4926*1,
IF($F4926="MEDIA",$D4926*0.97,
IF($F4926="BAJA",$D4926*0.9,
IF($F4926="LIQUIDAR",_xlfn.XLOOKUP(A4926,Rotación!$A:$A,Rotación!$O:$O,0,0,-1),"")))),"")</f>
        <v>10961000</v>
      </c>
      <c r="I4926" s="13">
        <f>IFERROR(IF($F4926="ALTA",$D4926*0.97,
IF($F4926="MEDIA",$D4926*0.94,
IF($F4926="BAJA",$D4926*0.87,
IF($F4926="LIQUIDAR",_xlfn.XLOOKUP(A4926,Rotación!$A:$A,Rotación!$O:$O,0,0,-1),"")))),"")</f>
        <v>10622000</v>
      </c>
      <c r="J4926" s="13">
        <f>IFERROR(IF($F4926="ALTA",$D4926*0.94,
IF($F4926="MEDIA",$D4926*0.9,
IF($F4926="BAJA",$D4926*0.85,
IF($F4926="LIQUIDAR",_xlfn.XLOOKUP(A4926,Rotación!$A:$A,Rotación!$O:$O,0,0,-1),"")))),"")</f>
        <v>10170000</v>
      </c>
      <c r="K4926">
        <v>11290000</v>
      </c>
    </row>
    <row r="4927" spans="1:11" x14ac:dyDescent="0.3">
      <c r="A4927" t="s">
        <v>5452</v>
      </c>
      <c r="B4927" t="s">
        <v>313</v>
      </c>
      <c r="C4927" t="s">
        <v>313</v>
      </c>
      <c r="D4927">
        <v>21100000</v>
      </c>
      <c r="E4927">
        <v>16800000</v>
      </c>
      <c r="F4927" t="s">
        <v>5391</v>
      </c>
      <c r="G4927" s="13">
        <f>IFERROR(IF($F4927="ALTA",$D4927*1.03,
IF($F4927="MEDIA",$D4927*1,
IF($F4927="BAJA",$D4927*0.92,
IF($F4927="LIQUIDAR",_xlfn.XLOOKUP(A4927,Rotación!$A:$A,Rotación!$O:$O,0,0,-1),"")))),"")</f>
        <v>19412000</v>
      </c>
      <c r="H4927" s="13">
        <f>IFERROR(IF($F4927="ALTA",$D4927*1,
IF($F4927="MEDIA",$D4927*0.97,
IF($F4927="BAJA",$D4927*0.9,
IF($F4927="LIQUIDAR",_xlfn.XLOOKUP(A4927,Rotación!$A:$A,Rotación!$O:$O,0,0,-1),"")))),"")</f>
        <v>18990000</v>
      </c>
      <c r="I4927" s="13">
        <f>IFERROR(IF($F4927="ALTA",$D4927*0.97,
IF($F4927="MEDIA",$D4927*0.94,
IF($F4927="BAJA",$D4927*0.87,
IF($F4927="LIQUIDAR",_xlfn.XLOOKUP(A4927,Rotación!$A:$A,Rotación!$O:$O,0,0,-1),"")))),"")</f>
        <v>18357000</v>
      </c>
      <c r="J4927" s="13">
        <f>IFERROR(IF($F4927="ALTA",$D4927*0.94,
IF($F4927="MEDIA",$D4927*0.9,
IF($F4927="BAJA",$D4927*0.85,
IF($F4927="LIQUIDAR",_xlfn.XLOOKUP(A4927,Rotación!$A:$A,Rotación!$O:$O,0,0,-1),"")))),"")</f>
        <v>17935000</v>
      </c>
      <c r="K4927">
        <v>19990000</v>
      </c>
    </row>
    <row r="4928" spans="1:11" x14ac:dyDescent="0.3">
      <c r="A4928" t="s">
        <v>5453</v>
      </c>
      <c r="B4928" t="s">
        <v>313</v>
      </c>
      <c r="C4928" t="s">
        <v>313</v>
      </c>
      <c r="D4928">
        <v>8600000</v>
      </c>
      <c r="E4928">
        <v>7100000</v>
      </c>
      <c r="F4928" t="s">
        <v>4033</v>
      </c>
      <c r="G4928" s="13">
        <f>IFERROR(IF($F4928="ALTA",$D4928*1.03,
IF($F4928="MEDIA",$D4928*1,
IF($F4928="BAJA",$D4928*0.92,
IF($F4928="LIQUIDAR",_xlfn.XLOOKUP(A4928,Rotación!$A:$A,Rotación!$O:$O,0,0,-1),"")))),"")</f>
        <v>8600000</v>
      </c>
      <c r="H4928" s="13">
        <f>IFERROR(IF($F4928="ALTA",$D4928*1,
IF($F4928="MEDIA",$D4928*0.97,
IF($F4928="BAJA",$D4928*0.9,
IF($F4928="LIQUIDAR",_xlfn.XLOOKUP(A4928,Rotación!$A:$A,Rotación!$O:$O,0,0,-1),"")))),"")</f>
        <v>8342000</v>
      </c>
      <c r="I4928" s="13">
        <f>IFERROR(IF($F4928="ALTA",$D4928*0.97,
IF($F4928="MEDIA",$D4928*0.94,
IF($F4928="BAJA",$D4928*0.87,
IF($F4928="LIQUIDAR",_xlfn.XLOOKUP(A4928,Rotación!$A:$A,Rotación!$O:$O,0,0,-1),"")))),"")</f>
        <v>8084000</v>
      </c>
      <c r="J4928" s="13">
        <f>IFERROR(IF($F4928="ALTA",$D4928*0.94,
IF($F4928="MEDIA",$D4928*0.9,
IF($F4928="BAJA",$D4928*0.85,
IF($F4928="LIQUIDAR",_xlfn.XLOOKUP(A4928,Rotación!$A:$A,Rotación!$O:$O,0,0,-1),"")))),"")</f>
        <v>7740000</v>
      </c>
      <c r="K4928">
        <v>8590000</v>
      </c>
    </row>
    <row r="4929" spans="1:11" x14ac:dyDescent="0.3">
      <c r="A4929" t="s">
        <v>5454</v>
      </c>
      <c r="B4929" t="s">
        <v>313</v>
      </c>
      <c r="C4929" t="s">
        <v>313</v>
      </c>
      <c r="D4929">
        <v>5780000</v>
      </c>
      <c r="E4929">
        <v>4800000</v>
      </c>
      <c r="F4929" t="s">
        <v>5390</v>
      </c>
      <c r="G4929" s="13">
        <f>IFERROR(IF($F4929="ALTA",$D4929*1.03,
IF($F4929="MEDIA",$D4929*1,
IF($F4929="BAJA",$D4929*0.92,
IF($F4929="LIQUIDAR",_xlfn.XLOOKUP(A4929,Rotación!$A:$A,Rotación!$O:$O,0,0,-1),"")))),"")</f>
        <v>5953400</v>
      </c>
      <c r="H4929" s="13">
        <f>IFERROR(IF($F4929="ALTA",$D4929*1,
IF($F4929="MEDIA",$D4929*0.97,
IF($F4929="BAJA",$D4929*0.9,
IF($F4929="LIQUIDAR",_xlfn.XLOOKUP(A4929,Rotación!$A:$A,Rotación!$O:$O,0,0,-1),"")))),"")</f>
        <v>5780000</v>
      </c>
      <c r="I4929" s="13">
        <f>IFERROR(IF($F4929="ALTA",$D4929*0.97,
IF($F4929="MEDIA",$D4929*0.94,
IF($F4929="BAJA",$D4929*0.87,
IF($F4929="LIQUIDAR",_xlfn.XLOOKUP(A4929,Rotación!$A:$A,Rotación!$O:$O,0,0,-1),"")))),"")</f>
        <v>5606600</v>
      </c>
      <c r="J4929" s="13">
        <f>IFERROR(IF($F4929="ALTA",$D4929*0.94,
IF($F4929="MEDIA",$D4929*0.9,
IF($F4929="BAJA",$D4929*0.85,
IF($F4929="LIQUIDAR",_xlfn.XLOOKUP(A4929,Rotación!$A:$A,Rotación!$O:$O,0,0,-1),"")))),"")</f>
        <v>5433200</v>
      </c>
      <c r="K4929">
        <v>5990000</v>
      </c>
    </row>
    <row r="4930" spans="1:11" x14ac:dyDescent="0.3">
      <c r="A4930" t="s">
        <v>5455</v>
      </c>
      <c r="B4930" t="s">
        <v>313</v>
      </c>
      <c r="C4930" t="s">
        <v>313</v>
      </c>
      <c r="D4930">
        <v>9140000</v>
      </c>
      <c r="E4930">
        <v>7200000</v>
      </c>
      <c r="F4930" t="s">
        <v>4033</v>
      </c>
      <c r="G4930" s="13">
        <f>IFERROR(IF($F4930="ALTA",$D4930*1.03,
IF($F4930="MEDIA",$D4930*1,
IF($F4930="BAJA",$D4930*0.92,
IF($F4930="LIQUIDAR",_xlfn.XLOOKUP(A4930,Rotación!$A:$A,Rotación!$O:$O,0,0,-1),"")))),"")</f>
        <v>9140000</v>
      </c>
      <c r="H4930" s="13">
        <f>IFERROR(IF($F4930="ALTA",$D4930*1,
IF($F4930="MEDIA",$D4930*0.97,
IF($F4930="BAJA",$D4930*0.9,
IF($F4930="LIQUIDAR",_xlfn.XLOOKUP(A4930,Rotación!$A:$A,Rotación!$O:$O,0,0,-1),"")))),"")</f>
        <v>8865800</v>
      </c>
      <c r="I4930" s="13">
        <f>IFERROR(IF($F4930="ALTA",$D4930*0.97,
IF($F4930="MEDIA",$D4930*0.94,
IF($F4930="BAJA",$D4930*0.87,
IF($F4930="LIQUIDAR",_xlfn.XLOOKUP(A4930,Rotación!$A:$A,Rotación!$O:$O,0,0,-1),"")))),"")</f>
        <v>8591600</v>
      </c>
      <c r="J4930" s="13">
        <f>IFERROR(IF($F4930="ALTA",$D4930*0.94,
IF($F4930="MEDIA",$D4930*0.9,
IF($F4930="BAJA",$D4930*0.85,
IF($F4930="LIQUIDAR",_xlfn.XLOOKUP(A4930,Rotación!$A:$A,Rotación!$O:$O,0,0,-1),"")))),"")</f>
        <v>8226000</v>
      </c>
      <c r="K4930">
        <v>8990000</v>
      </c>
    </row>
    <row r="4931" spans="1:11" x14ac:dyDescent="0.3">
      <c r="A4931" t="s">
        <v>5456</v>
      </c>
      <c r="B4931" t="s">
        <v>313</v>
      </c>
      <c r="C4931" t="s">
        <v>313</v>
      </c>
      <c r="D4931">
        <v>19000000</v>
      </c>
      <c r="E4931">
        <v>15800000</v>
      </c>
      <c r="F4931" t="s">
        <v>4033</v>
      </c>
      <c r="G4931" s="13">
        <f>IFERROR(IF($F4931="ALTA",$D4931*1.03,
IF($F4931="MEDIA",$D4931*1,
IF($F4931="BAJA",$D4931*0.92,
IF($F4931="LIQUIDAR",_xlfn.XLOOKUP(A4931,Rotación!$A:$A,Rotación!$O:$O,0,0,-1),"")))),"")</f>
        <v>19000000</v>
      </c>
      <c r="H4931" s="13">
        <f>IFERROR(IF($F4931="ALTA",$D4931*1,
IF($F4931="MEDIA",$D4931*0.97,
IF($F4931="BAJA",$D4931*0.9,
IF($F4931="LIQUIDAR",_xlfn.XLOOKUP(A4931,Rotación!$A:$A,Rotación!$O:$O,0,0,-1),"")))),"")</f>
        <v>18430000</v>
      </c>
      <c r="I4931" s="13">
        <f>IFERROR(IF($F4931="ALTA",$D4931*0.97,
IF($F4931="MEDIA",$D4931*0.94,
IF($F4931="BAJA",$D4931*0.87,
IF($F4931="LIQUIDAR",_xlfn.XLOOKUP(A4931,Rotación!$A:$A,Rotación!$O:$O,0,0,-1),"")))),"")</f>
        <v>17860000</v>
      </c>
      <c r="J4931" s="13">
        <f>IFERROR(IF($F4931="ALTA",$D4931*0.94,
IF($F4931="MEDIA",$D4931*0.9,
IF($F4931="BAJA",$D4931*0.85,
IF($F4931="LIQUIDAR",_xlfn.XLOOKUP(A4931,Rotación!$A:$A,Rotación!$O:$O,0,0,-1),"")))),"")</f>
        <v>17100000</v>
      </c>
      <c r="K4931">
        <v>18990000</v>
      </c>
    </row>
    <row r="4932" spans="1:11" x14ac:dyDescent="0.3">
      <c r="A4932" t="s">
        <v>5457</v>
      </c>
      <c r="B4932" t="s">
        <v>313</v>
      </c>
      <c r="C4932" t="s">
        <v>313</v>
      </c>
      <c r="D4932">
        <v>14700000</v>
      </c>
      <c r="E4932">
        <v>11500000</v>
      </c>
      <c r="F4932" t="s">
        <v>5391</v>
      </c>
      <c r="G4932" s="13">
        <f>IFERROR(IF($F4932="ALTA",$D4932*1.03,
IF($F4932="MEDIA",$D4932*1,
IF($F4932="BAJA",$D4932*0.92,
IF($F4932="LIQUIDAR",_xlfn.XLOOKUP(A4932,Rotación!$A:$A,Rotación!$O:$O,0,0,-1),"")))),"")</f>
        <v>13524000</v>
      </c>
      <c r="H4932" s="13">
        <f>IFERROR(IF($F4932="ALTA",$D4932*1,
IF($F4932="MEDIA",$D4932*0.97,
IF($F4932="BAJA",$D4932*0.9,
IF($F4932="LIQUIDAR",_xlfn.XLOOKUP(A4932,Rotación!$A:$A,Rotación!$O:$O,0,0,-1),"")))),"")</f>
        <v>13230000</v>
      </c>
      <c r="I4932" s="13">
        <f>IFERROR(IF($F4932="ALTA",$D4932*0.97,
IF($F4932="MEDIA",$D4932*0.94,
IF($F4932="BAJA",$D4932*0.87,
IF($F4932="LIQUIDAR",_xlfn.XLOOKUP(A4932,Rotación!$A:$A,Rotación!$O:$O,0,0,-1),"")))),"")</f>
        <v>12789000</v>
      </c>
      <c r="J4932" s="13">
        <f>IFERROR(IF($F4932="ALTA",$D4932*0.94,
IF($F4932="MEDIA",$D4932*0.9,
IF($F4932="BAJA",$D4932*0.85,
IF($F4932="LIQUIDAR",_xlfn.XLOOKUP(A4932,Rotación!$A:$A,Rotación!$O:$O,0,0,-1),"")))),"")</f>
        <v>12495000</v>
      </c>
      <c r="K4932">
        <v>13690000</v>
      </c>
    </row>
    <row r="4933" spans="1:11" x14ac:dyDescent="0.3">
      <c r="A4933" t="s">
        <v>5458</v>
      </c>
      <c r="B4933" t="s">
        <v>313</v>
      </c>
      <c r="C4933" t="s">
        <v>313</v>
      </c>
      <c r="D4933">
        <v>11800000</v>
      </c>
      <c r="E4933">
        <v>9800000</v>
      </c>
      <c r="F4933" t="s">
        <v>4033</v>
      </c>
      <c r="G4933" s="13">
        <f>IFERROR(IF($F4933="ALTA",$D4933*1.03,
IF($F4933="MEDIA",$D4933*1,
IF($F4933="BAJA",$D4933*0.92,
IF($F4933="LIQUIDAR",_xlfn.XLOOKUP(A4933,Rotación!$A:$A,Rotación!$O:$O,0,0,-1),"")))),"")</f>
        <v>11800000</v>
      </c>
      <c r="H4933" s="13">
        <f>IFERROR(IF($F4933="ALTA",$D4933*1,
IF($F4933="MEDIA",$D4933*0.97,
IF($F4933="BAJA",$D4933*0.9,
IF($F4933="LIQUIDAR",_xlfn.XLOOKUP(A4933,Rotación!$A:$A,Rotación!$O:$O,0,0,-1),"")))),"")</f>
        <v>11446000</v>
      </c>
      <c r="I4933" s="13">
        <f>IFERROR(IF($F4933="ALTA",$D4933*0.97,
IF($F4933="MEDIA",$D4933*0.94,
IF($F4933="BAJA",$D4933*0.87,
IF($F4933="LIQUIDAR",_xlfn.XLOOKUP(A4933,Rotación!$A:$A,Rotación!$O:$O,0,0,-1),"")))),"")</f>
        <v>11092000</v>
      </c>
      <c r="J4933" s="13">
        <f>IFERROR(IF($F4933="ALTA",$D4933*0.94,
IF($F4933="MEDIA",$D4933*0.9,
IF($F4933="BAJA",$D4933*0.85,
IF($F4933="LIQUIDAR",_xlfn.XLOOKUP(A4933,Rotación!$A:$A,Rotación!$O:$O,0,0,-1),"")))),"")</f>
        <v>10620000</v>
      </c>
      <c r="K4933">
        <v>11790000</v>
      </c>
    </row>
    <row r="4934" spans="1:11" x14ac:dyDescent="0.3">
      <c r="A4934" t="s">
        <v>5459</v>
      </c>
      <c r="B4934" t="s">
        <v>313</v>
      </c>
      <c r="C4934" t="s">
        <v>313</v>
      </c>
      <c r="D4934">
        <v>17400000</v>
      </c>
      <c r="E4934">
        <v>14700000</v>
      </c>
      <c r="F4934" t="s">
        <v>4033</v>
      </c>
      <c r="G4934" s="13">
        <f>IFERROR(IF($F4934="ALTA",$D4934*1.03,
IF($F4934="MEDIA",$D4934*1,
IF($F4934="BAJA",$D4934*0.92,
IF($F4934="LIQUIDAR",_xlfn.XLOOKUP(A4934,Rotación!$A:$A,Rotación!$O:$O,0,0,-1),"")))),"")</f>
        <v>17400000</v>
      </c>
      <c r="H4934" s="13">
        <f>IFERROR(IF($F4934="ALTA",$D4934*1,
IF($F4934="MEDIA",$D4934*0.97,
IF($F4934="BAJA",$D4934*0.9,
IF($F4934="LIQUIDAR",_xlfn.XLOOKUP(A4934,Rotación!$A:$A,Rotación!$O:$O,0,0,-1),"")))),"")</f>
        <v>16878000</v>
      </c>
      <c r="I4934" s="13">
        <f>IFERROR(IF($F4934="ALTA",$D4934*0.97,
IF($F4934="MEDIA",$D4934*0.94,
IF($F4934="BAJA",$D4934*0.87,
IF($F4934="LIQUIDAR",_xlfn.XLOOKUP(A4934,Rotación!$A:$A,Rotación!$O:$O,0,0,-1),"")))),"")</f>
        <v>16356000</v>
      </c>
      <c r="J4934" s="13">
        <f>IFERROR(IF($F4934="ALTA",$D4934*0.94,
IF($F4934="MEDIA",$D4934*0.9,
IF($F4934="BAJA",$D4934*0.85,
IF($F4934="LIQUIDAR",_xlfn.XLOOKUP(A4934,Rotación!$A:$A,Rotación!$O:$O,0,0,-1),"")))),"")</f>
        <v>15660000</v>
      </c>
      <c r="K4934">
        <v>17490000</v>
      </c>
    </row>
    <row r="4935" spans="1:11" x14ac:dyDescent="0.3">
      <c r="A4935" t="s">
        <v>5460</v>
      </c>
      <c r="B4935" t="s">
        <v>313</v>
      </c>
      <c r="C4935" t="s">
        <v>313</v>
      </c>
      <c r="D4935">
        <v>12800000</v>
      </c>
      <c r="E4935">
        <v>10500000</v>
      </c>
      <c r="F4935" t="s">
        <v>4033</v>
      </c>
      <c r="G4935" s="13">
        <f>IFERROR(IF($F4935="ALTA",$D4935*1.03,
IF($F4935="MEDIA",$D4935*1,
IF($F4935="BAJA",$D4935*0.92,
IF($F4935="LIQUIDAR",_xlfn.XLOOKUP(A4935,Rotación!$A:$A,Rotación!$O:$O,0,0,-1),"")))),"")</f>
        <v>12800000</v>
      </c>
      <c r="H4935" s="13">
        <f>IFERROR(IF($F4935="ALTA",$D4935*1,
IF($F4935="MEDIA",$D4935*0.97,
IF($F4935="BAJA",$D4935*0.9,
IF($F4935="LIQUIDAR",_xlfn.XLOOKUP(A4935,Rotación!$A:$A,Rotación!$O:$O,0,0,-1),"")))),"")</f>
        <v>12416000</v>
      </c>
      <c r="I4935" s="13">
        <f>IFERROR(IF($F4935="ALTA",$D4935*0.97,
IF($F4935="MEDIA",$D4935*0.94,
IF($F4935="BAJA",$D4935*0.87,
IF($F4935="LIQUIDAR",_xlfn.XLOOKUP(A4935,Rotación!$A:$A,Rotación!$O:$O,0,0,-1),"")))),"")</f>
        <v>12032000</v>
      </c>
      <c r="J4935" s="13">
        <f>IFERROR(IF($F4935="ALTA",$D4935*0.94,
IF($F4935="MEDIA",$D4935*0.9,
IF($F4935="BAJA",$D4935*0.85,
IF($F4935="LIQUIDAR",_xlfn.XLOOKUP(A4935,Rotación!$A:$A,Rotación!$O:$O,0,0,-1),"")))),"")</f>
        <v>11520000</v>
      </c>
      <c r="K4935">
        <v>12790000</v>
      </c>
    </row>
    <row r="4936" spans="1:11" x14ac:dyDescent="0.3">
      <c r="A4936" t="s">
        <v>5461</v>
      </c>
      <c r="B4936" t="s">
        <v>313</v>
      </c>
      <c r="C4936" t="s">
        <v>313</v>
      </c>
      <c r="D4936">
        <v>7700000</v>
      </c>
      <c r="E4936">
        <v>6000000</v>
      </c>
      <c r="F4936" t="s">
        <v>5390</v>
      </c>
      <c r="G4936" s="13">
        <f>IFERROR(IF($F4936="ALTA",$D4936*1.03,
IF($F4936="MEDIA",$D4936*1,
IF($F4936="BAJA",$D4936*0.92,
IF($F4936="LIQUIDAR",_xlfn.XLOOKUP(A4936,Rotación!$A:$A,Rotación!$O:$O,0,0,-1),"")))),"")</f>
        <v>7931000</v>
      </c>
      <c r="H4936" s="13">
        <f>IFERROR(IF($F4936="ALTA",$D4936*1,
IF($F4936="MEDIA",$D4936*0.97,
IF($F4936="BAJA",$D4936*0.9,
IF($F4936="LIQUIDAR",_xlfn.XLOOKUP(A4936,Rotación!$A:$A,Rotación!$O:$O,0,0,-1),"")))),"")</f>
        <v>7700000</v>
      </c>
      <c r="I4936" s="13">
        <f>IFERROR(IF($F4936="ALTA",$D4936*0.97,
IF($F4936="MEDIA",$D4936*0.94,
IF($F4936="BAJA",$D4936*0.87,
IF($F4936="LIQUIDAR",_xlfn.XLOOKUP(A4936,Rotación!$A:$A,Rotación!$O:$O,0,0,-1),"")))),"")</f>
        <v>7469000</v>
      </c>
      <c r="J4936" s="13">
        <f>IFERROR(IF($F4936="ALTA",$D4936*0.94,
IF($F4936="MEDIA",$D4936*0.9,
IF($F4936="BAJA",$D4936*0.85,
IF($F4936="LIQUIDAR",_xlfn.XLOOKUP(A4936,Rotación!$A:$A,Rotación!$O:$O,0,0,-1),"")))),"")</f>
        <v>7238000</v>
      </c>
      <c r="K4936">
        <v>7890000</v>
      </c>
    </row>
    <row r="4937" spans="1:11" x14ac:dyDescent="0.3">
      <c r="A4937" t="s">
        <v>5462</v>
      </c>
      <c r="B4937" t="s">
        <v>313</v>
      </c>
      <c r="C4937" t="s">
        <v>313</v>
      </c>
      <c r="D4937">
        <v>23600000</v>
      </c>
      <c r="E4937">
        <v>19200000</v>
      </c>
      <c r="F4937" t="s">
        <v>4033</v>
      </c>
      <c r="G4937" s="13">
        <f>IFERROR(IF($F4937="ALTA",$D4937*1.03,
IF($F4937="MEDIA",$D4937*1,
IF($F4937="BAJA",$D4937*0.92,
IF($F4937="LIQUIDAR",_xlfn.XLOOKUP(A4937,Rotación!$A:$A,Rotación!$O:$O,0,0,-1),"")))),"")</f>
        <v>23600000</v>
      </c>
      <c r="H4937" s="13">
        <f>IFERROR(IF($F4937="ALTA",$D4937*1,
IF($F4937="MEDIA",$D4937*0.97,
IF($F4937="BAJA",$D4937*0.9,
IF($F4937="LIQUIDAR",_xlfn.XLOOKUP(A4937,Rotación!$A:$A,Rotación!$O:$O,0,0,-1),"")))),"")</f>
        <v>22892000</v>
      </c>
      <c r="I4937" s="13">
        <f>IFERROR(IF($F4937="ALTA",$D4937*0.97,
IF($F4937="MEDIA",$D4937*0.94,
IF($F4937="BAJA",$D4937*0.87,
IF($F4937="LIQUIDAR",_xlfn.XLOOKUP(A4937,Rotación!$A:$A,Rotación!$O:$O,0,0,-1),"")))),"")</f>
        <v>22184000</v>
      </c>
      <c r="J4937" s="13">
        <f>IFERROR(IF($F4937="ALTA",$D4937*0.94,
IF($F4937="MEDIA",$D4937*0.9,
IF($F4937="BAJA",$D4937*0.85,
IF($F4937="LIQUIDAR",_xlfn.XLOOKUP(A4937,Rotación!$A:$A,Rotación!$O:$O,0,0,-1),"")))),"")</f>
        <v>21240000</v>
      </c>
      <c r="K4937">
        <v>23590000</v>
      </c>
    </row>
    <row r="4938" spans="1:11" x14ac:dyDescent="0.3">
      <c r="A4938" t="s">
        <v>5463</v>
      </c>
      <c r="B4938" t="s">
        <v>313</v>
      </c>
      <c r="C4938" t="s">
        <v>313</v>
      </c>
      <c r="D4938">
        <v>18480000</v>
      </c>
      <c r="E4938">
        <v>14500000</v>
      </c>
      <c r="F4938" t="s">
        <v>5391</v>
      </c>
      <c r="G4938" s="13">
        <f>IFERROR(IF($F4938="ALTA",$D4938*1.03,
IF($F4938="MEDIA",$D4938*1,
IF($F4938="BAJA",$D4938*0.92,
IF($F4938="LIQUIDAR",_xlfn.XLOOKUP(A4938,Rotación!$A:$A,Rotación!$O:$O,0,0,-1),"")))),"")</f>
        <v>17001600</v>
      </c>
      <c r="H4938" s="13">
        <f>IFERROR(IF($F4938="ALTA",$D4938*1,
IF($F4938="MEDIA",$D4938*0.97,
IF($F4938="BAJA",$D4938*0.9,
IF($F4938="LIQUIDAR",_xlfn.XLOOKUP(A4938,Rotación!$A:$A,Rotación!$O:$O,0,0,-1),"")))),"")</f>
        <v>16632000</v>
      </c>
      <c r="I4938" s="13">
        <f>IFERROR(IF($F4938="ALTA",$D4938*0.97,
IF($F4938="MEDIA",$D4938*0.94,
IF($F4938="BAJA",$D4938*0.87,
IF($F4938="LIQUIDAR",_xlfn.XLOOKUP(A4938,Rotación!$A:$A,Rotación!$O:$O,0,0,-1),"")))),"")</f>
        <v>16077600</v>
      </c>
      <c r="J4938" s="13">
        <f>IFERROR(IF($F4938="ALTA",$D4938*0.94,
IF($F4938="MEDIA",$D4938*0.9,
IF($F4938="BAJA",$D4938*0.85,
IF($F4938="LIQUIDAR",_xlfn.XLOOKUP(A4938,Rotación!$A:$A,Rotación!$O:$O,0,0,-1),"")))),"")</f>
        <v>15708000</v>
      </c>
      <c r="K4938">
        <v>16990000</v>
      </c>
    </row>
    <row r="4939" spans="1:11" x14ac:dyDescent="0.3">
      <c r="A4939" t="s">
        <v>5464</v>
      </c>
      <c r="B4939" t="s">
        <v>313</v>
      </c>
      <c r="C4939" t="s">
        <v>313</v>
      </c>
      <c r="D4939">
        <v>7130000</v>
      </c>
      <c r="E4939">
        <v>6200000</v>
      </c>
      <c r="F4939" t="s">
        <v>5390</v>
      </c>
      <c r="G4939" s="13">
        <f>IFERROR(IF($F4939="ALTA",$D4939*1.03,
IF($F4939="MEDIA",$D4939*1,
IF($F4939="BAJA",$D4939*0.92,
IF($F4939="LIQUIDAR",_xlfn.XLOOKUP(A4939,Rotación!$A:$A,Rotación!$O:$O,0,0,-1),"")))),"")</f>
        <v>7343900</v>
      </c>
      <c r="H4939" s="13">
        <f>IFERROR(IF($F4939="ALTA",$D4939*1,
IF($F4939="MEDIA",$D4939*0.97,
IF($F4939="BAJA",$D4939*0.9,
IF($F4939="LIQUIDAR",_xlfn.XLOOKUP(A4939,Rotación!$A:$A,Rotación!$O:$O,0,0,-1),"")))),"")</f>
        <v>7130000</v>
      </c>
      <c r="I4939" s="13">
        <f>IFERROR(IF($F4939="ALTA",$D4939*0.97,
IF($F4939="MEDIA",$D4939*0.94,
IF($F4939="BAJA",$D4939*0.87,
IF($F4939="LIQUIDAR",_xlfn.XLOOKUP(A4939,Rotación!$A:$A,Rotación!$O:$O,0,0,-1),"")))),"")</f>
        <v>6916100</v>
      </c>
      <c r="J4939" s="13">
        <f>IFERROR(IF($F4939="ALTA",$D4939*0.94,
IF($F4939="MEDIA",$D4939*0.9,
IF($F4939="BAJA",$D4939*0.85,
IF($F4939="LIQUIDAR",_xlfn.XLOOKUP(A4939,Rotación!$A:$A,Rotación!$O:$O,0,0,-1),"")))),"")</f>
        <v>6702200</v>
      </c>
      <c r="K4939">
        <v>7390000</v>
      </c>
    </row>
    <row r="4940" spans="1:11" x14ac:dyDescent="0.3">
      <c r="A4940" t="s">
        <v>5465</v>
      </c>
      <c r="B4940" t="s">
        <v>313</v>
      </c>
      <c r="C4940" t="s">
        <v>313</v>
      </c>
      <c r="D4940">
        <v>10180000</v>
      </c>
      <c r="E4940">
        <v>8000000</v>
      </c>
      <c r="F4940" t="s">
        <v>4033</v>
      </c>
      <c r="G4940" s="13">
        <f>IFERROR(IF($F4940="ALTA",$D4940*1.03,
IF($F4940="MEDIA",$D4940*1,
IF($F4940="BAJA",$D4940*0.92,
IF($F4940="LIQUIDAR",_xlfn.XLOOKUP(A4940,Rotación!$A:$A,Rotación!$O:$O,0,0,-1),"")))),"")</f>
        <v>10180000</v>
      </c>
      <c r="H4940" s="13">
        <f>IFERROR(IF($F4940="ALTA",$D4940*1,
IF($F4940="MEDIA",$D4940*0.97,
IF($F4940="BAJA",$D4940*0.9,
IF($F4940="LIQUIDAR",_xlfn.XLOOKUP(A4940,Rotación!$A:$A,Rotación!$O:$O,0,0,-1),"")))),"")</f>
        <v>9874600</v>
      </c>
      <c r="I4940" s="13">
        <f>IFERROR(IF($F4940="ALTA",$D4940*0.97,
IF($F4940="MEDIA",$D4940*0.94,
IF($F4940="BAJA",$D4940*0.87,
IF($F4940="LIQUIDAR",_xlfn.XLOOKUP(A4940,Rotación!$A:$A,Rotación!$O:$O,0,0,-1),"")))),"")</f>
        <v>9569200</v>
      </c>
      <c r="J4940" s="13">
        <f>IFERROR(IF($F4940="ALTA",$D4940*0.94,
IF($F4940="MEDIA",$D4940*0.9,
IF($F4940="BAJA",$D4940*0.85,
IF($F4940="LIQUIDAR",_xlfn.XLOOKUP(A4940,Rotación!$A:$A,Rotación!$O:$O,0,0,-1),"")))),"")</f>
        <v>9162000</v>
      </c>
      <c r="K4940">
        <v>9690000</v>
      </c>
    </row>
    <row r="4941" spans="1:11" x14ac:dyDescent="0.3">
      <c r="A4941" t="s">
        <v>5349</v>
      </c>
      <c r="B4941" t="s">
        <v>313</v>
      </c>
      <c r="C4941" t="s">
        <v>313</v>
      </c>
      <c r="D4941">
        <v>8200000</v>
      </c>
      <c r="E4941">
        <v>7000000</v>
      </c>
      <c r="F4941" t="s">
        <v>5390</v>
      </c>
      <c r="G4941" s="13">
        <f>IFERROR(IF($F4941="ALTA",$D4941*1.03,
IF($F4941="MEDIA",$D4941*1,
IF($F4941="BAJA",$D4941*0.92,
IF($F4941="LIQUIDAR",_xlfn.XLOOKUP(A4941,Rotación!$A:$A,Rotación!$O:$O,0,0,-1),"")))),"")</f>
        <v>8446000</v>
      </c>
      <c r="H4941" s="13">
        <f>IFERROR(IF($F4941="ALTA",$D4941*1,
IF($F4941="MEDIA",$D4941*0.97,
IF($F4941="BAJA",$D4941*0.9,
IF($F4941="LIQUIDAR",_xlfn.XLOOKUP(A4941,Rotación!$A:$A,Rotación!$O:$O,0,0,-1),"")))),"")</f>
        <v>8200000</v>
      </c>
      <c r="I4941" s="13">
        <f>IFERROR(IF($F4941="ALTA",$D4941*0.97,
IF($F4941="MEDIA",$D4941*0.94,
IF($F4941="BAJA",$D4941*0.87,
IF($F4941="LIQUIDAR",_xlfn.XLOOKUP(A4941,Rotación!$A:$A,Rotación!$O:$O,0,0,-1),"")))),"")</f>
        <v>7954000</v>
      </c>
      <c r="J4941" s="13">
        <f>IFERROR(IF($F4941="ALTA",$D4941*0.94,
IF($F4941="MEDIA",$D4941*0.9,
IF($F4941="BAJA",$D4941*0.85,
IF($F4941="LIQUIDAR",_xlfn.XLOOKUP(A4941,Rotación!$A:$A,Rotación!$O:$O,0,0,-1),"")))),"")</f>
        <v>7708000</v>
      </c>
      <c r="K4941">
        <v>8390000</v>
      </c>
    </row>
    <row r="4942" spans="1:11" x14ac:dyDescent="0.3">
      <c r="A4942" t="s">
        <v>5466</v>
      </c>
      <c r="B4942" t="s">
        <v>313</v>
      </c>
      <c r="C4942" t="s">
        <v>313</v>
      </c>
      <c r="D4942">
        <v>19600000</v>
      </c>
      <c r="E4942">
        <v>15000000</v>
      </c>
      <c r="F4942" t="s">
        <v>5391</v>
      </c>
      <c r="G4942" s="13">
        <f>IFERROR(IF($F4942="ALTA",$D4942*1.03,
IF($F4942="MEDIA",$D4942*1,
IF($F4942="BAJA",$D4942*0.92,
IF($F4942="LIQUIDAR",_xlfn.XLOOKUP(A4942,Rotación!$A:$A,Rotación!$O:$O,0,0,-1),"")))),"")</f>
        <v>18032000</v>
      </c>
      <c r="H4942" s="13">
        <f>IFERROR(IF($F4942="ALTA",$D4942*1,
IF($F4942="MEDIA",$D4942*0.97,
IF($F4942="BAJA",$D4942*0.9,
IF($F4942="LIQUIDAR",_xlfn.XLOOKUP(A4942,Rotación!$A:$A,Rotación!$O:$O,0,0,-1),"")))),"")</f>
        <v>17640000</v>
      </c>
      <c r="I4942" s="13">
        <f>IFERROR(IF($F4942="ALTA",$D4942*0.97,
IF($F4942="MEDIA",$D4942*0.94,
IF($F4942="BAJA",$D4942*0.87,
IF($F4942="LIQUIDAR",_xlfn.XLOOKUP(A4942,Rotación!$A:$A,Rotación!$O:$O,0,0,-1),"")))),"")</f>
        <v>17052000</v>
      </c>
      <c r="J4942" s="13">
        <f>IFERROR(IF($F4942="ALTA",$D4942*0.94,
IF($F4942="MEDIA",$D4942*0.9,
IF($F4942="BAJA",$D4942*0.85,
IF($F4942="LIQUIDAR",_xlfn.XLOOKUP(A4942,Rotación!$A:$A,Rotación!$O:$O,0,0,-1),"")))),"")</f>
        <v>16660000</v>
      </c>
      <c r="K4942">
        <v>18190000</v>
      </c>
    </row>
    <row r="4943" spans="1:11" x14ac:dyDescent="0.3">
      <c r="A4943" t="s">
        <v>5467</v>
      </c>
      <c r="B4943" t="s">
        <v>313</v>
      </c>
      <c r="C4943" t="s">
        <v>313</v>
      </c>
      <c r="D4943">
        <v>15000000</v>
      </c>
      <c r="E4943">
        <v>12500000</v>
      </c>
      <c r="F4943" t="s">
        <v>4033</v>
      </c>
      <c r="G4943" s="13">
        <f>IFERROR(IF($F4943="ALTA",$D4943*1.03,
IF($F4943="MEDIA",$D4943*1,
IF($F4943="BAJA",$D4943*0.92,
IF($F4943="LIQUIDAR",_xlfn.XLOOKUP(A4943,Rotación!$A:$A,Rotación!$O:$O,0,0,-1),"")))),"")</f>
        <v>15000000</v>
      </c>
      <c r="H4943" s="13">
        <f>IFERROR(IF($F4943="ALTA",$D4943*1,
IF($F4943="MEDIA",$D4943*0.97,
IF($F4943="BAJA",$D4943*0.9,
IF($F4943="LIQUIDAR",_xlfn.XLOOKUP(A4943,Rotación!$A:$A,Rotación!$O:$O,0,0,-1),"")))),"")</f>
        <v>14550000</v>
      </c>
      <c r="I4943" s="13">
        <f>IFERROR(IF($F4943="ALTA",$D4943*0.97,
IF($F4943="MEDIA",$D4943*0.94,
IF($F4943="BAJA",$D4943*0.87,
IF($F4943="LIQUIDAR",_xlfn.XLOOKUP(A4943,Rotación!$A:$A,Rotación!$O:$O,0,0,-1),"")))),"")</f>
        <v>14100000</v>
      </c>
      <c r="J4943" s="13">
        <f>IFERROR(IF($F4943="ALTA",$D4943*0.94,
IF($F4943="MEDIA",$D4943*0.9,
IF($F4943="BAJA",$D4943*0.85,
IF($F4943="LIQUIDAR",_xlfn.XLOOKUP(A4943,Rotación!$A:$A,Rotación!$O:$O,0,0,-1),"")))),"")</f>
        <v>13500000</v>
      </c>
      <c r="K4943">
        <v>14990000</v>
      </c>
    </row>
    <row r="4944" spans="1:11" x14ac:dyDescent="0.3">
      <c r="A4944" t="s">
        <v>5468</v>
      </c>
      <c r="B4944" t="s">
        <v>313</v>
      </c>
      <c r="C4944" t="s">
        <v>313</v>
      </c>
      <c r="D4944">
        <v>15000000</v>
      </c>
      <c r="E4944">
        <v>12500000</v>
      </c>
      <c r="F4944" t="s">
        <v>4033</v>
      </c>
      <c r="G4944" s="13">
        <f>IFERROR(IF($F4944="ALTA",$D4944*1.03,
IF($F4944="MEDIA",$D4944*1,
IF($F4944="BAJA",$D4944*0.92,
IF($F4944="LIQUIDAR",_xlfn.XLOOKUP(A4944,Rotación!$A:$A,Rotación!$O:$O,0,0,-1),"")))),"")</f>
        <v>15000000</v>
      </c>
      <c r="H4944" s="13">
        <f>IFERROR(IF($F4944="ALTA",$D4944*1,
IF($F4944="MEDIA",$D4944*0.97,
IF($F4944="BAJA",$D4944*0.9,
IF($F4944="LIQUIDAR",_xlfn.XLOOKUP(A4944,Rotación!$A:$A,Rotación!$O:$O,0,0,-1),"")))),"")</f>
        <v>14550000</v>
      </c>
      <c r="I4944" s="13">
        <f>IFERROR(IF($F4944="ALTA",$D4944*0.97,
IF($F4944="MEDIA",$D4944*0.94,
IF($F4944="BAJA",$D4944*0.87,
IF($F4944="LIQUIDAR",_xlfn.XLOOKUP(A4944,Rotación!$A:$A,Rotación!$O:$O,0,0,-1),"")))),"")</f>
        <v>14100000</v>
      </c>
      <c r="J4944" s="13">
        <f>IFERROR(IF($F4944="ALTA",$D4944*0.94,
IF($F4944="MEDIA",$D4944*0.9,
IF($F4944="BAJA",$D4944*0.85,
IF($F4944="LIQUIDAR",_xlfn.XLOOKUP(A4944,Rotación!$A:$A,Rotación!$O:$O,0,0,-1),"")))),"")</f>
        <v>13500000</v>
      </c>
      <c r="K4944">
        <v>14990000</v>
      </c>
    </row>
    <row r="4945" spans="1:11" x14ac:dyDescent="0.3">
      <c r="A4945" t="s">
        <v>5348</v>
      </c>
      <c r="B4945" t="s">
        <v>313</v>
      </c>
      <c r="C4945" t="s">
        <v>313</v>
      </c>
      <c r="D4945">
        <v>12100000</v>
      </c>
      <c r="E4945">
        <v>10300000</v>
      </c>
      <c r="F4945" t="s">
        <v>4033</v>
      </c>
      <c r="G4945" s="13">
        <f>IFERROR(IF($F4945="ALTA",$D4945*1.03,
IF($F4945="MEDIA",$D4945*1,
IF($F4945="BAJA",$D4945*0.92,
IF($F4945="LIQUIDAR",_xlfn.XLOOKUP(A4945,Rotación!$A:$A,Rotación!$O:$O,0,0,-1),"")))),"")</f>
        <v>12100000</v>
      </c>
      <c r="H4945" s="13">
        <f>IFERROR(IF($F4945="ALTA",$D4945*1,
IF($F4945="MEDIA",$D4945*0.97,
IF($F4945="BAJA",$D4945*0.9,
IF($F4945="LIQUIDAR",_xlfn.XLOOKUP(A4945,Rotación!$A:$A,Rotación!$O:$O,0,0,-1),"")))),"")</f>
        <v>11737000</v>
      </c>
      <c r="I4945" s="13">
        <f>IFERROR(IF($F4945="ALTA",$D4945*0.97,
IF($F4945="MEDIA",$D4945*0.94,
IF($F4945="BAJA",$D4945*0.87,
IF($F4945="LIQUIDAR",_xlfn.XLOOKUP(A4945,Rotación!$A:$A,Rotación!$O:$O,0,0,-1),"")))),"")</f>
        <v>11374000</v>
      </c>
      <c r="J4945" s="13">
        <f>IFERROR(IF($F4945="ALTA",$D4945*0.94,
IF($F4945="MEDIA",$D4945*0.9,
IF($F4945="BAJA",$D4945*0.85,
IF($F4945="LIQUIDAR",_xlfn.XLOOKUP(A4945,Rotación!$A:$A,Rotación!$O:$O,0,0,-1),"")))),"")</f>
        <v>10890000</v>
      </c>
      <c r="K4945">
        <v>12190000</v>
      </c>
    </row>
    <row r="4946" spans="1:11" x14ac:dyDescent="0.3">
      <c r="A4946" t="s">
        <v>5356</v>
      </c>
      <c r="B4946" t="s">
        <v>313</v>
      </c>
      <c r="C4946" t="s">
        <v>313</v>
      </c>
      <c r="D4946">
        <v>12000000</v>
      </c>
      <c r="E4946">
        <v>9000000</v>
      </c>
      <c r="F4946" t="s">
        <v>4033</v>
      </c>
      <c r="G4946" s="13">
        <f>IFERROR(IF($F4946="ALTA",$D4946*1.03,
IF($F4946="MEDIA",$D4946*1,
IF($F4946="BAJA",$D4946*0.92,
IF($F4946="LIQUIDAR",_xlfn.XLOOKUP(A4946,Rotación!$A:$A,Rotación!$O:$O,0,0,-1),"")))),"")</f>
        <v>12000000</v>
      </c>
      <c r="H4946" s="13">
        <f>IFERROR(IF($F4946="ALTA",$D4946*1,
IF($F4946="MEDIA",$D4946*0.97,
IF($F4946="BAJA",$D4946*0.9,
IF($F4946="LIQUIDAR",_xlfn.XLOOKUP(A4946,Rotación!$A:$A,Rotación!$O:$O,0,0,-1),"")))),"")</f>
        <v>11640000</v>
      </c>
      <c r="I4946" s="13">
        <f>IFERROR(IF($F4946="ALTA",$D4946*0.97,
IF($F4946="MEDIA",$D4946*0.94,
IF($F4946="BAJA",$D4946*0.87,
IF($F4946="LIQUIDAR",_xlfn.XLOOKUP(A4946,Rotación!$A:$A,Rotación!$O:$O,0,0,-1),"")))),"")</f>
        <v>11280000</v>
      </c>
      <c r="J4946" s="13">
        <f>IFERROR(IF($F4946="ALTA",$D4946*0.94,
IF($F4946="MEDIA",$D4946*0.9,
IF($F4946="BAJA",$D4946*0.85,
IF($F4946="LIQUIDAR",_xlfn.XLOOKUP(A4946,Rotación!$A:$A,Rotación!$O:$O,0,0,-1),"")))),"")</f>
        <v>10800000</v>
      </c>
      <c r="K4946">
        <v>11990000</v>
      </c>
    </row>
    <row r="4947" spans="1:11" x14ac:dyDescent="0.3">
      <c r="A4947" t="s">
        <v>5469</v>
      </c>
      <c r="B4947" t="s">
        <v>313</v>
      </c>
      <c r="C4947" t="s">
        <v>313</v>
      </c>
      <c r="D4947">
        <v>17100000</v>
      </c>
      <c r="E4947">
        <v>13800000</v>
      </c>
      <c r="F4947" t="s">
        <v>4033</v>
      </c>
      <c r="G4947" s="13">
        <f>IFERROR(IF($F4947="ALTA",$D4947*1.03,
IF($F4947="MEDIA",$D4947*1,
IF($F4947="BAJA",$D4947*0.92,
IF($F4947="LIQUIDAR",_xlfn.XLOOKUP(A4947,Rotación!$A:$A,Rotación!$O:$O,0,0,-1),"")))),"")</f>
        <v>17100000</v>
      </c>
      <c r="H4947" s="13">
        <f>IFERROR(IF($F4947="ALTA",$D4947*1,
IF($F4947="MEDIA",$D4947*0.97,
IF($F4947="BAJA",$D4947*0.9,
IF($F4947="LIQUIDAR",_xlfn.XLOOKUP(A4947,Rotación!$A:$A,Rotación!$O:$O,0,0,-1),"")))),"")</f>
        <v>16587000</v>
      </c>
      <c r="I4947" s="13">
        <f>IFERROR(IF($F4947="ALTA",$D4947*0.97,
IF($F4947="MEDIA",$D4947*0.94,
IF($F4947="BAJA",$D4947*0.87,
IF($F4947="LIQUIDAR",_xlfn.XLOOKUP(A4947,Rotación!$A:$A,Rotación!$O:$O,0,0,-1),"")))),"")</f>
        <v>16074000</v>
      </c>
      <c r="J4947" s="13">
        <f>IFERROR(IF($F4947="ALTA",$D4947*0.94,
IF($F4947="MEDIA",$D4947*0.9,
IF($F4947="BAJA",$D4947*0.85,
IF($F4947="LIQUIDAR",_xlfn.XLOOKUP(A4947,Rotación!$A:$A,Rotación!$O:$O,0,0,-1),"")))),"")</f>
        <v>15390000</v>
      </c>
      <c r="K4947">
        <v>16990000</v>
      </c>
    </row>
    <row r="4948" spans="1:11" x14ac:dyDescent="0.3">
      <c r="A4948" t="s">
        <v>5470</v>
      </c>
      <c r="B4948" t="s">
        <v>313</v>
      </c>
      <c r="C4948" t="s">
        <v>313</v>
      </c>
      <c r="D4948">
        <v>15600000</v>
      </c>
      <c r="E4948">
        <v>12500000</v>
      </c>
      <c r="F4948" t="s">
        <v>4033</v>
      </c>
      <c r="G4948" s="13">
        <f>IFERROR(IF($F4948="ALTA",$D4948*1.03,
IF($F4948="MEDIA",$D4948*1,
IF($F4948="BAJA",$D4948*0.92,
IF($F4948="LIQUIDAR",_xlfn.XLOOKUP(A4948,Rotación!$A:$A,Rotación!$O:$O,0,0,-1),"")))),"")</f>
        <v>15600000</v>
      </c>
      <c r="H4948" s="13">
        <f>IFERROR(IF($F4948="ALTA",$D4948*1,
IF($F4948="MEDIA",$D4948*0.97,
IF($F4948="BAJA",$D4948*0.9,
IF($F4948="LIQUIDAR",_xlfn.XLOOKUP(A4948,Rotación!$A:$A,Rotación!$O:$O,0,0,-1),"")))),"")</f>
        <v>15132000</v>
      </c>
      <c r="I4948" s="13">
        <f>IFERROR(IF($F4948="ALTA",$D4948*0.97,
IF($F4948="MEDIA",$D4948*0.94,
IF($F4948="BAJA",$D4948*0.87,
IF($F4948="LIQUIDAR",_xlfn.XLOOKUP(A4948,Rotación!$A:$A,Rotación!$O:$O,0,0,-1),"")))),"")</f>
        <v>14664000</v>
      </c>
      <c r="J4948" s="13">
        <f>IFERROR(IF($F4948="ALTA",$D4948*0.94,
IF($F4948="MEDIA",$D4948*0.9,
IF($F4948="BAJA",$D4948*0.85,
IF($F4948="LIQUIDAR",_xlfn.XLOOKUP(A4948,Rotación!$A:$A,Rotación!$O:$O,0,0,-1),"")))),"")</f>
        <v>14040000</v>
      </c>
      <c r="K4948">
        <v>14990000</v>
      </c>
    </row>
    <row r="4949" spans="1:11" x14ac:dyDescent="0.3">
      <c r="A4949" t="s">
        <v>5471</v>
      </c>
      <c r="B4949" t="s">
        <v>313</v>
      </c>
      <c r="C4949" t="s">
        <v>313</v>
      </c>
      <c r="D4949">
        <v>8300000</v>
      </c>
      <c r="E4949">
        <v>6900000</v>
      </c>
      <c r="F4949" t="s">
        <v>5390</v>
      </c>
      <c r="G4949" s="13">
        <f>IFERROR(IF($F4949="ALTA",$D4949*1.03,
IF($F4949="MEDIA",$D4949*1,
IF($F4949="BAJA",$D4949*0.92,
IF($F4949="LIQUIDAR",_xlfn.XLOOKUP(A4949,Rotación!$A:$A,Rotación!$O:$O,0,0,-1),"")))),"")</f>
        <v>8549000</v>
      </c>
      <c r="H4949" s="13">
        <f>IFERROR(IF($F4949="ALTA",$D4949*1,
IF($F4949="MEDIA",$D4949*0.97,
IF($F4949="BAJA",$D4949*0.9,
IF($F4949="LIQUIDAR",_xlfn.XLOOKUP(A4949,Rotación!$A:$A,Rotación!$O:$O,0,0,-1),"")))),"")</f>
        <v>8300000</v>
      </c>
      <c r="I4949" s="13">
        <f>IFERROR(IF($F4949="ALTA",$D4949*0.97,
IF($F4949="MEDIA",$D4949*0.94,
IF($F4949="BAJA",$D4949*0.87,
IF($F4949="LIQUIDAR",_xlfn.XLOOKUP(A4949,Rotación!$A:$A,Rotación!$O:$O,0,0,-1),"")))),"")</f>
        <v>8051000</v>
      </c>
      <c r="J4949" s="13">
        <f>IFERROR(IF($F4949="ALTA",$D4949*0.94,
IF($F4949="MEDIA",$D4949*0.9,
IF($F4949="BAJA",$D4949*0.85,
IF($F4949="LIQUIDAR",_xlfn.XLOOKUP(A4949,Rotación!$A:$A,Rotación!$O:$O,0,0,-1),"")))),"")</f>
        <v>7802000</v>
      </c>
      <c r="K4949">
        <v>8490000</v>
      </c>
    </row>
    <row r="4950" spans="1:11" x14ac:dyDescent="0.3">
      <c r="A4950" t="s">
        <v>5472</v>
      </c>
      <c r="B4950" t="s">
        <v>313</v>
      </c>
      <c r="C4950" t="s">
        <v>313</v>
      </c>
      <c r="D4950">
        <v>11700000</v>
      </c>
      <c r="E4950">
        <v>9700000</v>
      </c>
      <c r="F4950" t="s">
        <v>4033</v>
      </c>
      <c r="G4950" s="13">
        <f>IFERROR(IF($F4950="ALTA",$D4950*1.03,
IF($F4950="MEDIA",$D4950*1,
IF($F4950="BAJA",$D4950*0.92,
IF($F4950="LIQUIDAR",_xlfn.XLOOKUP(A4950,Rotación!$A:$A,Rotación!$O:$O,0,0,-1),"")))),"")</f>
        <v>11700000</v>
      </c>
      <c r="H4950" s="13">
        <f>IFERROR(IF($F4950="ALTA",$D4950*1,
IF($F4950="MEDIA",$D4950*0.97,
IF($F4950="BAJA",$D4950*0.9,
IF($F4950="LIQUIDAR",_xlfn.XLOOKUP(A4950,Rotación!$A:$A,Rotación!$O:$O,0,0,-1),"")))),"")</f>
        <v>11349000</v>
      </c>
      <c r="I4950" s="13">
        <f>IFERROR(IF($F4950="ALTA",$D4950*0.97,
IF($F4950="MEDIA",$D4950*0.94,
IF($F4950="BAJA",$D4950*0.87,
IF($F4950="LIQUIDAR",_xlfn.XLOOKUP(A4950,Rotación!$A:$A,Rotación!$O:$O,0,0,-1),"")))),"")</f>
        <v>10998000</v>
      </c>
      <c r="J4950" s="13">
        <f>IFERROR(IF($F4950="ALTA",$D4950*0.94,
IF($F4950="MEDIA",$D4950*0.9,
IF($F4950="BAJA",$D4950*0.85,
IF($F4950="LIQUIDAR",_xlfn.XLOOKUP(A4950,Rotación!$A:$A,Rotación!$O:$O,0,0,-1),"")))),"")</f>
        <v>10530000</v>
      </c>
      <c r="K4950">
        <v>11690000</v>
      </c>
    </row>
    <row r="4951" spans="1:11" x14ac:dyDescent="0.3">
      <c r="A4951" t="s">
        <v>5473</v>
      </c>
      <c r="B4951" t="s">
        <v>313</v>
      </c>
      <c r="C4951" t="s">
        <v>313</v>
      </c>
      <c r="D4951">
        <v>22600000</v>
      </c>
      <c r="E4951">
        <v>20000000</v>
      </c>
      <c r="F4951" t="s">
        <v>4033</v>
      </c>
      <c r="G4951" s="13">
        <f>IFERROR(IF($F4951="ALTA",$D4951*1.03,
IF($F4951="MEDIA",$D4951*1,
IF($F4951="BAJA",$D4951*0.92,
IF($F4951="LIQUIDAR",_xlfn.XLOOKUP(A4951,Rotación!$A:$A,Rotación!$O:$O,0,0,-1),"")))),"")</f>
        <v>22600000</v>
      </c>
      <c r="H4951" s="13">
        <f>IFERROR(IF($F4951="ALTA",$D4951*1,
IF($F4951="MEDIA",$D4951*0.97,
IF($F4951="BAJA",$D4951*0.9,
IF($F4951="LIQUIDAR",_xlfn.XLOOKUP(A4951,Rotación!$A:$A,Rotación!$O:$O,0,0,-1),"")))),"")</f>
        <v>21922000</v>
      </c>
      <c r="I4951" s="13">
        <f>IFERROR(IF($F4951="ALTA",$D4951*0.97,
IF($F4951="MEDIA",$D4951*0.94,
IF($F4951="BAJA",$D4951*0.87,
IF($F4951="LIQUIDAR",_xlfn.XLOOKUP(A4951,Rotación!$A:$A,Rotación!$O:$O,0,0,-1),"")))),"")</f>
        <v>21244000</v>
      </c>
      <c r="J4951" s="13">
        <f>IFERROR(IF($F4951="ALTA",$D4951*0.94,
IF($F4951="MEDIA",$D4951*0.9,
IF($F4951="BAJA",$D4951*0.85,
IF($F4951="LIQUIDAR",_xlfn.XLOOKUP(A4951,Rotación!$A:$A,Rotación!$O:$O,0,0,-1),"")))),"")</f>
        <v>20340000</v>
      </c>
      <c r="K4951">
        <v>22590000</v>
      </c>
    </row>
    <row r="4952" spans="1:11" x14ac:dyDescent="0.3">
      <c r="A4952" t="s">
        <v>5474</v>
      </c>
      <c r="B4952" t="s">
        <v>313</v>
      </c>
      <c r="C4952" t="s">
        <v>313</v>
      </c>
      <c r="D4952">
        <v>18800000</v>
      </c>
      <c r="E4952">
        <v>15500000</v>
      </c>
      <c r="F4952" t="s">
        <v>4033</v>
      </c>
      <c r="G4952" s="13">
        <f>IFERROR(IF($F4952="ALTA",$D4952*1.03,
IF($F4952="MEDIA",$D4952*1,
IF($F4952="BAJA",$D4952*0.92,
IF($F4952="LIQUIDAR",_xlfn.XLOOKUP(A4952,Rotación!$A:$A,Rotación!$O:$O,0,0,-1),"")))),"")</f>
        <v>18800000</v>
      </c>
      <c r="H4952" s="13">
        <f>IFERROR(IF($F4952="ALTA",$D4952*1,
IF($F4952="MEDIA",$D4952*0.97,
IF($F4952="BAJA",$D4952*0.9,
IF($F4952="LIQUIDAR",_xlfn.XLOOKUP(A4952,Rotación!$A:$A,Rotación!$O:$O,0,0,-1),"")))),"")</f>
        <v>18236000</v>
      </c>
      <c r="I4952" s="13">
        <f>IFERROR(IF($F4952="ALTA",$D4952*0.97,
IF($F4952="MEDIA",$D4952*0.94,
IF($F4952="BAJA",$D4952*0.87,
IF($F4952="LIQUIDAR",_xlfn.XLOOKUP(A4952,Rotación!$A:$A,Rotación!$O:$O,0,0,-1),"")))),"")</f>
        <v>17672000</v>
      </c>
      <c r="J4952" s="13">
        <f>IFERROR(IF($F4952="ALTA",$D4952*0.94,
IF($F4952="MEDIA",$D4952*0.9,
IF($F4952="BAJA",$D4952*0.85,
IF($F4952="LIQUIDAR",_xlfn.XLOOKUP(A4952,Rotación!$A:$A,Rotación!$O:$O,0,0,-1),"")))),"")</f>
        <v>16920000</v>
      </c>
      <c r="K4952">
        <v>18790000</v>
      </c>
    </row>
    <row r="4953" spans="1:11" x14ac:dyDescent="0.3">
      <c r="A4953" t="s">
        <v>5309</v>
      </c>
      <c r="B4953" t="s">
        <v>313</v>
      </c>
      <c r="C4953" t="s">
        <v>313</v>
      </c>
      <c r="D4953">
        <v>18100000</v>
      </c>
      <c r="E4953">
        <v>15200000</v>
      </c>
      <c r="F4953" t="s">
        <v>4033</v>
      </c>
      <c r="G4953" s="13">
        <f>IFERROR(IF($F4953="ALTA",$D4953*1.03,
IF($F4953="MEDIA",$D4953*1,
IF($F4953="BAJA",$D4953*0.92,
IF($F4953="LIQUIDAR",_xlfn.XLOOKUP(A4953,Rotación!$A:$A,Rotación!$O:$O,0,0,-1),"")))),"")</f>
        <v>18100000</v>
      </c>
      <c r="H4953" s="13">
        <f>IFERROR(IF($F4953="ALTA",$D4953*1,
IF($F4953="MEDIA",$D4953*0.97,
IF($F4953="BAJA",$D4953*0.9,
IF($F4953="LIQUIDAR",_xlfn.XLOOKUP(A4953,Rotación!$A:$A,Rotación!$O:$O,0,0,-1),"")))),"")</f>
        <v>17557000</v>
      </c>
      <c r="I4953" s="13">
        <f>IFERROR(IF($F4953="ALTA",$D4953*0.97,
IF($F4953="MEDIA",$D4953*0.94,
IF($F4953="BAJA",$D4953*0.87,
IF($F4953="LIQUIDAR",_xlfn.XLOOKUP(A4953,Rotación!$A:$A,Rotación!$O:$O,0,0,-1),"")))),"")</f>
        <v>17014000</v>
      </c>
      <c r="J4953" s="13">
        <f>IFERROR(IF($F4953="ALTA",$D4953*0.94,
IF($F4953="MEDIA",$D4953*0.9,
IF($F4953="BAJA",$D4953*0.85,
IF($F4953="LIQUIDAR",_xlfn.XLOOKUP(A4953,Rotación!$A:$A,Rotación!$O:$O,0,0,-1),"")))),"")</f>
        <v>16290000</v>
      </c>
      <c r="K4953">
        <v>18190000</v>
      </c>
    </row>
    <row r="4954" spans="1:11" x14ac:dyDescent="0.3">
      <c r="A4954" t="s">
        <v>5475</v>
      </c>
      <c r="B4954" t="s">
        <v>313</v>
      </c>
      <c r="C4954" t="s">
        <v>313</v>
      </c>
      <c r="D4954">
        <v>11300000</v>
      </c>
      <c r="E4954">
        <v>9700000</v>
      </c>
      <c r="F4954" t="s">
        <v>5390</v>
      </c>
      <c r="G4954" s="13">
        <f>IFERROR(IF($F4954="ALTA",$D4954*1.03,
IF($F4954="MEDIA",$D4954*1,
IF($F4954="BAJA",$D4954*0.92,
IF($F4954="LIQUIDAR",_xlfn.XLOOKUP(A4954,Rotación!$A:$A,Rotación!$O:$O,0,0,-1),"")))),"")</f>
        <v>11639000</v>
      </c>
      <c r="H4954" s="13">
        <f>IFERROR(IF($F4954="ALTA",$D4954*1,
IF($F4954="MEDIA",$D4954*0.97,
IF($F4954="BAJA",$D4954*0.9,
IF($F4954="LIQUIDAR",_xlfn.XLOOKUP(A4954,Rotación!$A:$A,Rotación!$O:$O,0,0,-1),"")))),"")</f>
        <v>11300000</v>
      </c>
      <c r="I4954" s="13">
        <f>IFERROR(IF($F4954="ALTA",$D4954*0.97,
IF($F4954="MEDIA",$D4954*0.94,
IF($F4954="BAJA",$D4954*0.87,
IF($F4954="LIQUIDAR",_xlfn.XLOOKUP(A4954,Rotación!$A:$A,Rotación!$O:$O,0,0,-1),"")))),"")</f>
        <v>10961000</v>
      </c>
      <c r="J4954" s="13">
        <f>IFERROR(IF($F4954="ALTA",$D4954*0.94,
IF($F4954="MEDIA",$D4954*0.9,
IF($F4954="BAJA",$D4954*0.85,
IF($F4954="LIQUIDAR",_xlfn.XLOOKUP(A4954,Rotación!$A:$A,Rotación!$O:$O,0,0,-1),"")))),"")</f>
        <v>10622000</v>
      </c>
      <c r="K4954">
        <v>11290000</v>
      </c>
    </row>
    <row r="4955" spans="1:11" x14ac:dyDescent="0.3">
      <c r="A4955" t="s">
        <v>5476</v>
      </c>
      <c r="B4955" t="s">
        <v>313</v>
      </c>
      <c r="C4955" t="s">
        <v>313</v>
      </c>
      <c r="D4955">
        <v>6100000</v>
      </c>
      <c r="E4955">
        <v>5200000</v>
      </c>
      <c r="F4955" t="s">
        <v>5390</v>
      </c>
      <c r="G4955" s="13">
        <f>IFERROR(IF($F4955="ALTA",$D4955*1.03,
IF($F4955="MEDIA",$D4955*1,
IF($F4955="BAJA",$D4955*0.92,
IF($F4955="LIQUIDAR",_xlfn.XLOOKUP(A4955,Rotación!$A:$A,Rotación!$O:$O,0,0,-1),"")))),"")</f>
        <v>6283000</v>
      </c>
      <c r="H4955" s="13">
        <f>IFERROR(IF($F4955="ALTA",$D4955*1,
IF($F4955="MEDIA",$D4955*0.97,
IF($F4955="BAJA",$D4955*0.9,
IF($F4955="LIQUIDAR",_xlfn.XLOOKUP(A4955,Rotación!$A:$A,Rotación!$O:$O,0,0,-1),"")))),"")</f>
        <v>6100000</v>
      </c>
      <c r="I4955" s="13">
        <f>IFERROR(IF($F4955="ALTA",$D4955*0.97,
IF($F4955="MEDIA",$D4955*0.94,
IF($F4955="BAJA",$D4955*0.87,
IF($F4955="LIQUIDAR",_xlfn.XLOOKUP(A4955,Rotación!$A:$A,Rotación!$O:$O,0,0,-1),"")))),"")</f>
        <v>5917000</v>
      </c>
      <c r="J4955" s="13">
        <f>IFERROR(IF($F4955="ALTA",$D4955*0.94,
IF($F4955="MEDIA",$D4955*0.9,
IF($F4955="BAJA",$D4955*0.85,
IF($F4955="LIQUIDAR",_xlfn.XLOOKUP(A4955,Rotación!$A:$A,Rotación!$O:$O,0,0,-1),"")))),"")</f>
        <v>5734000</v>
      </c>
      <c r="K4955">
        <v>6290000</v>
      </c>
    </row>
    <row r="4956" spans="1:11" x14ac:dyDescent="0.3">
      <c r="A4956" t="s">
        <v>5477</v>
      </c>
      <c r="B4956" t="s">
        <v>313</v>
      </c>
      <c r="C4956" t="s">
        <v>313</v>
      </c>
      <c r="D4956">
        <v>9000000</v>
      </c>
      <c r="E4956">
        <v>7300000</v>
      </c>
      <c r="F4956" t="s">
        <v>4033</v>
      </c>
      <c r="G4956" s="13">
        <f>IFERROR(IF($F4956="ALTA",$D4956*1.03,
IF($F4956="MEDIA",$D4956*1,
IF($F4956="BAJA",$D4956*0.92,
IF($F4956="LIQUIDAR",_xlfn.XLOOKUP(A4956,Rotación!$A:$A,Rotación!$O:$O,0,0,-1),"")))),"")</f>
        <v>9000000</v>
      </c>
      <c r="H4956" s="13">
        <f>IFERROR(IF($F4956="ALTA",$D4956*1,
IF($F4956="MEDIA",$D4956*0.97,
IF($F4956="BAJA",$D4956*0.9,
IF($F4956="LIQUIDAR",_xlfn.XLOOKUP(A4956,Rotación!$A:$A,Rotación!$O:$O,0,0,-1),"")))),"")</f>
        <v>8730000</v>
      </c>
      <c r="I4956" s="13">
        <f>IFERROR(IF($F4956="ALTA",$D4956*0.97,
IF($F4956="MEDIA",$D4956*0.94,
IF($F4956="BAJA",$D4956*0.87,
IF($F4956="LIQUIDAR",_xlfn.XLOOKUP(A4956,Rotación!$A:$A,Rotación!$O:$O,0,0,-1),"")))),"")</f>
        <v>8460000</v>
      </c>
      <c r="J4956" s="13">
        <f>IFERROR(IF($F4956="ALTA",$D4956*0.94,
IF($F4956="MEDIA",$D4956*0.9,
IF($F4956="BAJA",$D4956*0.85,
IF($F4956="LIQUIDAR",_xlfn.XLOOKUP(A4956,Rotación!$A:$A,Rotación!$O:$O,0,0,-1),"")))),"")</f>
        <v>8100000</v>
      </c>
      <c r="K4956">
        <v>8990000</v>
      </c>
    </row>
    <row r="4957" spans="1:11" x14ac:dyDescent="0.3">
      <c r="A4957" t="s">
        <v>5478</v>
      </c>
      <c r="B4957" t="s">
        <v>313</v>
      </c>
      <c r="C4957" t="s">
        <v>313</v>
      </c>
      <c r="D4957">
        <v>7700000</v>
      </c>
      <c r="E4957">
        <v>5800000</v>
      </c>
      <c r="F4957" t="s">
        <v>4033</v>
      </c>
      <c r="G4957" s="13">
        <f>IFERROR(IF($F4957="ALTA",$D4957*1.03,
IF($F4957="MEDIA",$D4957*1,
IF($F4957="BAJA",$D4957*0.92,
IF($F4957="LIQUIDAR",_xlfn.XLOOKUP(A4957,Rotación!$A:$A,Rotación!$O:$O,0,0,-1),"")))),"")</f>
        <v>7700000</v>
      </c>
      <c r="H4957" s="13">
        <f>IFERROR(IF($F4957="ALTA",$D4957*1,
IF($F4957="MEDIA",$D4957*0.97,
IF($F4957="BAJA",$D4957*0.9,
IF($F4957="LIQUIDAR",_xlfn.XLOOKUP(A4957,Rotación!$A:$A,Rotación!$O:$O,0,0,-1),"")))),"")</f>
        <v>7469000</v>
      </c>
      <c r="I4957" s="13">
        <f>IFERROR(IF($F4957="ALTA",$D4957*0.97,
IF($F4957="MEDIA",$D4957*0.94,
IF($F4957="BAJA",$D4957*0.87,
IF($F4957="LIQUIDAR",_xlfn.XLOOKUP(A4957,Rotación!$A:$A,Rotación!$O:$O,0,0,-1),"")))),"")</f>
        <v>7238000</v>
      </c>
      <c r="J4957" s="13">
        <f>IFERROR(IF($F4957="ALTA",$D4957*0.94,
IF($F4957="MEDIA",$D4957*0.9,
IF($F4957="BAJA",$D4957*0.85,
IF($F4957="LIQUIDAR",_xlfn.XLOOKUP(A4957,Rotación!$A:$A,Rotación!$O:$O,0,0,-1),"")))),"")</f>
        <v>6930000</v>
      </c>
      <c r="K4957">
        <v>7490000</v>
      </c>
    </row>
    <row r="4958" spans="1:11" x14ac:dyDescent="0.3">
      <c r="A4958" t="s">
        <v>5352</v>
      </c>
      <c r="B4958" t="s">
        <v>313</v>
      </c>
      <c r="C4958" t="s">
        <v>313</v>
      </c>
      <c r="D4958">
        <v>8860000</v>
      </c>
      <c r="E4958">
        <v>7000000</v>
      </c>
      <c r="F4958" t="s">
        <v>4033</v>
      </c>
      <c r="G4958" s="13">
        <f>IFERROR(IF($F4958="ALTA",$D4958*1.03,
IF($F4958="MEDIA",$D4958*1,
IF($F4958="BAJA",$D4958*0.92,
IF($F4958="LIQUIDAR",_xlfn.XLOOKUP(A4958,Rotación!$A:$A,Rotación!$O:$O,0,0,-1),"")))),"")</f>
        <v>8860000</v>
      </c>
      <c r="H4958" s="13">
        <f>IFERROR(IF($F4958="ALTA",$D4958*1,
IF($F4958="MEDIA",$D4958*0.97,
IF($F4958="BAJA",$D4958*0.9,
IF($F4958="LIQUIDAR",_xlfn.XLOOKUP(A4958,Rotación!$A:$A,Rotación!$O:$O,0,0,-1),"")))),"")</f>
        <v>8594200</v>
      </c>
      <c r="I4958" s="13">
        <f>IFERROR(IF($F4958="ALTA",$D4958*0.97,
IF($F4958="MEDIA",$D4958*0.94,
IF($F4958="BAJA",$D4958*0.87,
IF($F4958="LIQUIDAR",_xlfn.XLOOKUP(A4958,Rotación!$A:$A,Rotación!$O:$O,0,0,-1),"")))),"")</f>
        <v>8328399.9999999991</v>
      </c>
      <c r="J4958" s="13">
        <f>IFERROR(IF($F4958="ALTA",$D4958*0.94,
IF($F4958="MEDIA",$D4958*0.9,
IF($F4958="BAJA",$D4958*0.85,
IF($F4958="LIQUIDAR",_xlfn.XLOOKUP(A4958,Rotación!$A:$A,Rotación!$O:$O,0,0,-1),"")))),"")</f>
        <v>7974000</v>
      </c>
      <c r="K4958">
        <v>8790000</v>
      </c>
    </row>
    <row r="4959" spans="1:11" x14ac:dyDescent="0.3">
      <c r="A4959" t="s">
        <v>5479</v>
      </c>
      <c r="B4959" t="s">
        <v>313</v>
      </c>
      <c r="C4959" t="s">
        <v>313</v>
      </c>
      <c r="D4959">
        <v>33700000</v>
      </c>
      <c r="E4959">
        <v>27500000</v>
      </c>
      <c r="F4959" t="s">
        <v>4033</v>
      </c>
      <c r="G4959" s="13">
        <f>IFERROR(IF($F4959="ALTA",$D4959*1.03,
IF($F4959="MEDIA",$D4959*1,
IF($F4959="BAJA",$D4959*0.92,
IF($F4959="LIQUIDAR",_xlfn.XLOOKUP(A4959,Rotación!$A:$A,Rotación!$O:$O,0,0,-1),"")))),"")</f>
        <v>33700000</v>
      </c>
      <c r="H4959" s="13">
        <f>IFERROR(IF($F4959="ALTA",$D4959*1,
IF($F4959="MEDIA",$D4959*0.97,
IF($F4959="BAJA",$D4959*0.9,
IF($F4959="LIQUIDAR",_xlfn.XLOOKUP(A4959,Rotación!$A:$A,Rotación!$O:$O,0,0,-1),"")))),"")</f>
        <v>32689000</v>
      </c>
      <c r="I4959" s="13">
        <f>IFERROR(IF($F4959="ALTA",$D4959*0.97,
IF($F4959="MEDIA",$D4959*0.94,
IF($F4959="BAJA",$D4959*0.87,
IF($F4959="LIQUIDAR",_xlfn.XLOOKUP(A4959,Rotación!$A:$A,Rotación!$O:$O,0,0,-1),"")))),"")</f>
        <v>31678000</v>
      </c>
      <c r="J4959" s="13">
        <f>IFERROR(IF($F4959="ALTA",$D4959*0.94,
IF($F4959="MEDIA",$D4959*0.9,
IF($F4959="BAJA",$D4959*0.85,
IF($F4959="LIQUIDAR",_xlfn.XLOOKUP(A4959,Rotación!$A:$A,Rotación!$O:$O,0,0,-1),"")))),"")</f>
        <v>30330000</v>
      </c>
      <c r="K4959">
        <v>33690000</v>
      </c>
    </row>
    <row r="4960" spans="1:11" x14ac:dyDescent="0.3">
      <c r="A4960" t="s">
        <v>5480</v>
      </c>
      <c r="B4960" t="s">
        <v>313</v>
      </c>
      <c r="C4960" t="s">
        <v>313</v>
      </c>
      <c r="D4960">
        <v>6580000</v>
      </c>
      <c r="E4960">
        <v>4800000</v>
      </c>
      <c r="F4960" t="s">
        <v>5391</v>
      </c>
      <c r="G4960" s="13">
        <f>IFERROR(IF($F4960="ALTA",$D4960*1.03,
IF($F4960="MEDIA",$D4960*1,
IF($F4960="BAJA",$D4960*0.92,
IF($F4960="LIQUIDAR",_xlfn.XLOOKUP(A4960,Rotación!$A:$A,Rotación!$O:$O,0,0,-1),"")))),"")</f>
        <v>6053600</v>
      </c>
      <c r="H4960" s="13">
        <f>IFERROR(IF($F4960="ALTA",$D4960*1,
IF($F4960="MEDIA",$D4960*0.97,
IF($F4960="BAJA",$D4960*0.9,
IF($F4960="LIQUIDAR",_xlfn.XLOOKUP(A4960,Rotación!$A:$A,Rotación!$O:$O,0,0,-1),"")))),"")</f>
        <v>5922000</v>
      </c>
      <c r="I4960" s="13">
        <f>IFERROR(IF($F4960="ALTA",$D4960*0.97,
IF($F4960="MEDIA",$D4960*0.94,
IF($F4960="BAJA",$D4960*0.87,
IF($F4960="LIQUIDAR",_xlfn.XLOOKUP(A4960,Rotación!$A:$A,Rotación!$O:$O,0,0,-1),"")))),"")</f>
        <v>5724600</v>
      </c>
      <c r="J4960" s="13">
        <f>IFERROR(IF($F4960="ALTA",$D4960*0.94,
IF($F4960="MEDIA",$D4960*0.9,
IF($F4960="BAJA",$D4960*0.85,
IF($F4960="LIQUIDAR",_xlfn.XLOOKUP(A4960,Rotación!$A:$A,Rotación!$O:$O,0,0,-1),"")))),"")</f>
        <v>5593000</v>
      </c>
      <c r="K4960">
        <v>6190000</v>
      </c>
    </row>
    <row r="4961" spans="1:11" x14ac:dyDescent="0.3">
      <c r="A4961" t="s">
        <v>5480</v>
      </c>
      <c r="B4961" t="s">
        <v>313</v>
      </c>
      <c r="C4961" t="s">
        <v>313</v>
      </c>
      <c r="D4961">
        <v>6580000</v>
      </c>
      <c r="E4961">
        <v>4500000</v>
      </c>
      <c r="F4961" t="s">
        <v>5391</v>
      </c>
      <c r="G4961" s="13">
        <f>IFERROR(IF($F4961="ALTA",$D4961*1.03,
IF($F4961="MEDIA",$D4961*1,
IF($F4961="BAJA",$D4961*0.92,
IF($F4961="LIQUIDAR",_xlfn.XLOOKUP(A4961,Rotación!$A:$A,Rotación!$O:$O,0,0,-1),"")))),"")</f>
        <v>6053600</v>
      </c>
      <c r="H4961" s="13">
        <f>IFERROR(IF($F4961="ALTA",$D4961*1,
IF($F4961="MEDIA",$D4961*0.97,
IF($F4961="BAJA",$D4961*0.9,
IF($F4961="LIQUIDAR",_xlfn.XLOOKUP(A4961,Rotación!$A:$A,Rotación!$O:$O,0,0,-1),"")))),"")</f>
        <v>5922000</v>
      </c>
      <c r="I4961" s="13">
        <f>IFERROR(IF($F4961="ALTA",$D4961*0.97,
IF($F4961="MEDIA",$D4961*0.94,
IF($F4961="BAJA",$D4961*0.87,
IF($F4961="LIQUIDAR",_xlfn.XLOOKUP(A4961,Rotación!$A:$A,Rotación!$O:$O,0,0,-1),"")))),"")</f>
        <v>5724600</v>
      </c>
      <c r="J4961" s="13">
        <f>IFERROR(IF($F4961="ALTA",$D4961*0.94,
IF($F4961="MEDIA",$D4961*0.9,
IF($F4961="BAJA",$D4961*0.85,
IF($F4961="LIQUIDAR",_xlfn.XLOOKUP(A4961,Rotación!$A:$A,Rotación!$O:$O,0,0,-1),"")))),"")</f>
        <v>5593000</v>
      </c>
      <c r="K4961">
        <v>5990000</v>
      </c>
    </row>
    <row r="4962" spans="1:11" x14ac:dyDescent="0.3">
      <c r="A4962" t="s">
        <v>5481</v>
      </c>
      <c r="B4962" t="s">
        <v>313</v>
      </c>
      <c r="C4962" t="s">
        <v>313</v>
      </c>
      <c r="D4962">
        <v>8300000</v>
      </c>
      <c r="E4962">
        <v>6500000</v>
      </c>
      <c r="F4962" t="s">
        <v>4033</v>
      </c>
      <c r="G4962" s="13">
        <f>IFERROR(IF($F4962="ALTA",$D4962*1.03,
IF($F4962="MEDIA",$D4962*1,
IF($F4962="BAJA",$D4962*0.92,
IF($F4962="LIQUIDAR",_xlfn.XLOOKUP(A4962,Rotación!$A:$A,Rotación!$O:$O,0,0,-1),"")))),"")</f>
        <v>8300000</v>
      </c>
      <c r="H4962" s="13">
        <f>IFERROR(IF($F4962="ALTA",$D4962*1,
IF($F4962="MEDIA",$D4962*0.97,
IF($F4962="BAJA",$D4962*0.9,
IF($F4962="LIQUIDAR",_xlfn.XLOOKUP(A4962,Rotación!$A:$A,Rotación!$O:$O,0,0,-1),"")))),"")</f>
        <v>8051000</v>
      </c>
      <c r="I4962" s="13">
        <f>IFERROR(IF($F4962="ALTA",$D4962*0.97,
IF($F4962="MEDIA",$D4962*0.94,
IF($F4962="BAJA",$D4962*0.87,
IF($F4962="LIQUIDAR",_xlfn.XLOOKUP(A4962,Rotación!$A:$A,Rotación!$O:$O,0,0,-1),"")))),"")</f>
        <v>7802000</v>
      </c>
      <c r="J4962" s="13">
        <f>IFERROR(IF($F4962="ALTA",$D4962*0.94,
IF($F4962="MEDIA",$D4962*0.9,
IF($F4962="BAJA",$D4962*0.85,
IF($F4962="LIQUIDAR",_xlfn.XLOOKUP(A4962,Rotación!$A:$A,Rotación!$O:$O,0,0,-1),"")))),"")</f>
        <v>7470000</v>
      </c>
      <c r="K4962">
        <v>7990000</v>
      </c>
    </row>
    <row r="4963" spans="1:11" x14ac:dyDescent="0.3">
      <c r="A4963" t="s">
        <v>5308</v>
      </c>
      <c r="B4963" t="s">
        <v>313</v>
      </c>
      <c r="C4963" t="s">
        <v>313</v>
      </c>
      <c r="D4963">
        <v>7500000</v>
      </c>
      <c r="E4963">
        <v>6000000</v>
      </c>
      <c r="F4963" t="s">
        <v>4033</v>
      </c>
      <c r="G4963" s="13">
        <f>IFERROR(IF($F4963="ALTA",$D4963*1.03,
IF($F4963="MEDIA",$D4963*1,
IF($F4963="BAJA",$D4963*0.92,
IF($F4963="LIQUIDAR",_xlfn.XLOOKUP(A4963,Rotación!$A:$A,Rotación!$O:$O,0,0,-1),"")))),"")</f>
        <v>7500000</v>
      </c>
      <c r="H4963" s="13">
        <f>IFERROR(IF($F4963="ALTA",$D4963*1,
IF($F4963="MEDIA",$D4963*0.97,
IF($F4963="BAJA",$D4963*0.9,
IF($F4963="LIQUIDAR",_xlfn.XLOOKUP(A4963,Rotación!$A:$A,Rotación!$O:$O,0,0,-1),"")))),"")</f>
        <v>7275000</v>
      </c>
      <c r="I4963" s="13">
        <f>IFERROR(IF($F4963="ALTA",$D4963*0.97,
IF($F4963="MEDIA",$D4963*0.94,
IF($F4963="BAJA",$D4963*0.87,
IF($F4963="LIQUIDAR",_xlfn.XLOOKUP(A4963,Rotación!$A:$A,Rotación!$O:$O,0,0,-1),"")))),"")</f>
        <v>7050000</v>
      </c>
      <c r="J4963" s="13">
        <f>IFERROR(IF($F4963="ALTA",$D4963*0.94,
IF($F4963="MEDIA",$D4963*0.9,
IF($F4963="BAJA",$D4963*0.85,
IF($F4963="LIQUIDAR",_xlfn.XLOOKUP(A4963,Rotación!$A:$A,Rotación!$O:$O,0,0,-1),"")))),"")</f>
        <v>6750000</v>
      </c>
      <c r="K4963">
        <v>7490000</v>
      </c>
    </row>
    <row r="4964" spans="1:11" x14ac:dyDescent="0.3">
      <c r="A4964" t="s">
        <v>5482</v>
      </c>
      <c r="B4964" t="s">
        <v>313</v>
      </c>
      <c r="C4964" t="s">
        <v>313</v>
      </c>
      <c r="D4964">
        <v>12600000</v>
      </c>
      <c r="E4964">
        <v>10200000</v>
      </c>
      <c r="F4964" t="s">
        <v>4033</v>
      </c>
      <c r="G4964" s="13">
        <f>IFERROR(IF($F4964="ALTA",$D4964*1.03,
IF($F4964="MEDIA",$D4964*1,
IF($F4964="BAJA",$D4964*0.92,
IF($F4964="LIQUIDAR",_xlfn.XLOOKUP(A4964,Rotación!$A:$A,Rotación!$O:$O,0,0,-1),"")))),"")</f>
        <v>12600000</v>
      </c>
      <c r="H4964" s="13">
        <f>IFERROR(IF($F4964="ALTA",$D4964*1,
IF($F4964="MEDIA",$D4964*0.97,
IF($F4964="BAJA",$D4964*0.9,
IF($F4964="LIQUIDAR",_xlfn.XLOOKUP(A4964,Rotación!$A:$A,Rotación!$O:$O,0,0,-1),"")))),"")</f>
        <v>12222000</v>
      </c>
      <c r="I4964" s="13">
        <f>IFERROR(IF($F4964="ALTA",$D4964*0.97,
IF($F4964="MEDIA",$D4964*0.94,
IF($F4964="BAJA",$D4964*0.87,
IF($F4964="LIQUIDAR",_xlfn.XLOOKUP(A4964,Rotación!$A:$A,Rotación!$O:$O,0,0,-1),"")))),"")</f>
        <v>11844000</v>
      </c>
      <c r="J4964" s="13">
        <f>IFERROR(IF($F4964="ALTA",$D4964*0.94,
IF($F4964="MEDIA",$D4964*0.9,
IF($F4964="BAJA",$D4964*0.85,
IF($F4964="LIQUIDAR",_xlfn.XLOOKUP(A4964,Rotación!$A:$A,Rotación!$O:$O,0,0,-1),"")))),"")</f>
        <v>11340000</v>
      </c>
      <c r="K4964">
        <v>12490000</v>
      </c>
    </row>
    <row r="4965" spans="1:11" x14ac:dyDescent="0.3">
      <c r="A4965" t="s">
        <v>5483</v>
      </c>
      <c r="B4965" t="s">
        <v>313</v>
      </c>
      <c r="C4965" t="s">
        <v>313</v>
      </c>
      <c r="D4965">
        <v>26300000</v>
      </c>
      <c r="E4965">
        <v>10200000</v>
      </c>
      <c r="F4965" t="s">
        <v>4033</v>
      </c>
      <c r="G4965" s="13">
        <f>IFERROR(IF($F4965="ALTA",$D4965*1.03,
IF($F4965="MEDIA",$D4965*1,
IF($F4965="BAJA",$D4965*0.92,
IF($F4965="LIQUIDAR",_xlfn.XLOOKUP(A4965,Rotación!$A:$A,Rotación!$O:$O,0,0,-1),"")))),"")</f>
        <v>26300000</v>
      </c>
      <c r="H4965" s="13">
        <f>IFERROR(IF($F4965="ALTA",$D4965*1,
IF($F4965="MEDIA",$D4965*0.97,
IF($F4965="BAJA",$D4965*0.9,
IF($F4965="LIQUIDAR",_xlfn.XLOOKUP(A4965,Rotación!$A:$A,Rotación!$O:$O,0,0,-1),"")))),"")</f>
        <v>25511000</v>
      </c>
      <c r="I4965" s="13">
        <f>IFERROR(IF($F4965="ALTA",$D4965*0.97,
IF($F4965="MEDIA",$D4965*0.94,
IF($F4965="BAJA",$D4965*0.87,
IF($F4965="LIQUIDAR",_xlfn.XLOOKUP(A4965,Rotación!$A:$A,Rotación!$O:$O,0,0,-1),"")))),"")</f>
        <v>24722000</v>
      </c>
      <c r="J4965" s="13">
        <f>IFERROR(IF($F4965="ALTA",$D4965*0.94,
IF($F4965="MEDIA",$D4965*0.9,
IF($F4965="BAJA",$D4965*0.85,
IF($F4965="LIQUIDAR",_xlfn.XLOOKUP(A4965,Rotación!$A:$A,Rotación!$O:$O,0,0,-1),"")))),"")</f>
        <v>23670000</v>
      </c>
      <c r="K4965">
        <v>12490000</v>
      </c>
    </row>
    <row r="4966" spans="1:11" x14ac:dyDescent="0.3">
      <c r="A4966" t="s">
        <v>5484</v>
      </c>
      <c r="B4966" t="s">
        <v>313</v>
      </c>
      <c r="C4966" t="s">
        <v>313</v>
      </c>
      <c r="D4966">
        <v>19900000</v>
      </c>
      <c r="E4966">
        <v>15500000</v>
      </c>
      <c r="F4966" t="s">
        <v>5391</v>
      </c>
      <c r="G4966" s="13">
        <f>IFERROR(IF($F4966="ALTA",$D4966*1.03,
IF($F4966="MEDIA",$D4966*1,
IF($F4966="BAJA",$D4966*0.92,
IF($F4966="LIQUIDAR",_xlfn.XLOOKUP(A4966,Rotación!$A:$A,Rotación!$O:$O,0,0,-1),"")))),"")</f>
        <v>18308000</v>
      </c>
      <c r="H4966" s="13">
        <f>IFERROR(IF($F4966="ALTA",$D4966*1,
IF($F4966="MEDIA",$D4966*0.97,
IF($F4966="BAJA",$D4966*0.9,
IF($F4966="LIQUIDAR",_xlfn.XLOOKUP(A4966,Rotación!$A:$A,Rotación!$O:$O,0,0,-1),"")))),"")</f>
        <v>17910000</v>
      </c>
      <c r="I4966" s="13">
        <f>IFERROR(IF($F4966="ALTA",$D4966*0.97,
IF($F4966="MEDIA",$D4966*0.94,
IF($F4966="BAJA",$D4966*0.87,
IF($F4966="LIQUIDAR",_xlfn.XLOOKUP(A4966,Rotación!$A:$A,Rotación!$O:$O,0,0,-1),"")))),"")</f>
        <v>17313000</v>
      </c>
      <c r="J4966" s="13">
        <f>IFERROR(IF($F4966="ALTA",$D4966*0.94,
IF($F4966="MEDIA",$D4966*0.9,
IF($F4966="BAJA",$D4966*0.85,
IF($F4966="LIQUIDAR",_xlfn.XLOOKUP(A4966,Rotación!$A:$A,Rotación!$O:$O,0,0,-1),"")))),"")</f>
        <v>16915000</v>
      </c>
      <c r="K4966">
        <v>18490000</v>
      </c>
    </row>
    <row r="4967" spans="1:11" x14ac:dyDescent="0.3">
      <c r="A4967" t="s">
        <v>5485</v>
      </c>
      <c r="B4967" t="s">
        <v>313</v>
      </c>
      <c r="C4967" t="s">
        <v>313</v>
      </c>
      <c r="D4967">
        <v>6900000</v>
      </c>
      <c r="E4967">
        <v>5800000</v>
      </c>
      <c r="F4967" t="s">
        <v>5390</v>
      </c>
      <c r="G4967" s="13">
        <f>IFERROR(IF($F4967="ALTA",$D4967*1.03,
IF($F4967="MEDIA",$D4967*1,
IF($F4967="BAJA",$D4967*0.92,
IF($F4967="LIQUIDAR",_xlfn.XLOOKUP(A4967,Rotación!$A:$A,Rotación!$O:$O,0,0,-1),"")))),"")</f>
        <v>7107000</v>
      </c>
      <c r="H4967" s="13">
        <f>IFERROR(IF($F4967="ALTA",$D4967*1,
IF($F4967="MEDIA",$D4967*0.97,
IF($F4967="BAJA",$D4967*0.9,
IF($F4967="LIQUIDAR",_xlfn.XLOOKUP(A4967,Rotación!$A:$A,Rotación!$O:$O,0,0,-1),"")))),"")</f>
        <v>6900000</v>
      </c>
      <c r="I4967" s="13">
        <f>IFERROR(IF($F4967="ALTA",$D4967*0.97,
IF($F4967="MEDIA",$D4967*0.94,
IF($F4967="BAJA",$D4967*0.87,
IF($F4967="LIQUIDAR",_xlfn.XLOOKUP(A4967,Rotación!$A:$A,Rotación!$O:$O,0,0,-1),"")))),"")</f>
        <v>6693000</v>
      </c>
      <c r="J4967" s="13">
        <f>IFERROR(IF($F4967="ALTA",$D4967*0.94,
IF($F4967="MEDIA",$D4967*0.9,
IF($F4967="BAJA",$D4967*0.85,
IF($F4967="LIQUIDAR",_xlfn.XLOOKUP(A4967,Rotación!$A:$A,Rotación!$O:$O,0,0,-1),"")))),"")</f>
        <v>6486000</v>
      </c>
      <c r="K4967">
        <v>7100000</v>
      </c>
    </row>
    <row r="4968" spans="1:11" x14ac:dyDescent="0.3">
      <c r="A4968" t="s">
        <v>5486</v>
      </c>
      <c r="B4968" t="s">
        <v>313</v>
      </c>
      <c r="C4968" t="s">
        <v>313</v>
      </c>
      <c r="D4968">
        <v>17600000</v>
      </c>
      <c r="E4968">
        <v>14500000</v>
      </c>
      <c r="F4968" t="s">
        <v>4033</v>
      </c>
      <c r="G4968" s="13">
        <f>IFERROR(IF($F4968="ALTA",$D4968*1.03,
IF($F4968="MEDIA",$D4968*1,
IF($F4968="BAJA",$D4968*0.92,
IF($F4968="LIQUIDAR",_xlfn.XLOOKUP(A4968,Rotación!$A:$A,Rotación!$O:$O,0,0,-1),"")))),"")</f>
        <v>17600000</v>
      </c>
      <c r="H4968" s="13">
        <f>IFERROR(IF($F4968="ALTA",$D4968*1,
IF($F4968="MEDIA",$D4968*0.97,
IF($F4968="BAJA",$D4968*0.9,
IF($F4968="LIQUIDAR",_xlfn.XLOOKUP(A4968,Rotación!$A:$A,Rotación!$O:$O,0,0,-1),"")))),"")</f>
        <v>17072000</v>
      </c>
      <c r="I4968" s="13">
        <f>IFERROR(IF($F4968="ALTA",$D4968*0.97,
IF($F4968="MEDIA",$D4968*0.94,
IF($F4968="BAJA",$D4968*0.87,
IF($F4968="LIQUIDAR",_xlfn.XLOOKUP(A4968,Rotación!$A:$A,Rotación!$O:$O,0,0,-1),"")))),"")</f>
        <v>16543999.999999998</v>
      </c>
      <c r="J4968" s="13">
        <f>IFERROR(IF($F4968="ALTA",$D4968*0.94,
IF($F4968="MEDIA",$D4968*0.9,
IF($F4968="BAJA",$D4968*0.85,
IF($F4968="LIQUIDAR",_xlfn.XLOOKUP(A4968,Rotación!$A:$A,Rotación!$O:$O,0,0,-1),"")))),"")</f>
        <v>15840000</v>
      </c>
      <c r="K4968">
        <v>17590000</v>
      </c>
    </row>
    <row r="4969" spans="1:11" x14ac:dyDescent="0.3">
      <c r="A4969" t="s">
        <v>5487</v>
      </c>
      <c r="B4969" t="s">
        <v>313</v>
      </c>
      <c r="C4969" t="s">
        <v>313</v>
      </c>
      <c r="D4969">
        <v>8600000</v>
      </c>
      <c r="E4969">
        <v>7000000</v>
      </c>
      <c r="F4969" t="s">
        <v>4033</v>
      </c>
      <c r="G4969" s="13">
        <f>IFERROR(IF($F4969="ALTA",$D4969*1.03,
IF($F4969="MEDIA",$D4969*1,
IF($F4969="BAJA",$D4969*0.92,
IF($F4969="LIQUIDAR",_xlfn.XLOOKUP(A4969,Rotación!$A:$A,Rotación!$O:$O,0,0,-1),"")))),"")</f>
        <v>8600000</v>
      </c>
      <c r="H4969" s="13">
        <f>IFERROR(IF($F4969="ALTA",$D4969*1,
IF($F4969="MEDIA",$D4969*0.97,
IF($F4969="BAJA",$D4969*0.9,
IF($F4969="LIQUIDAR",_xlfn.XLOOKUP(A4969,Rotación!$A:$A,Rotación!$O:$O,0,0,-1),"")))),"")</f>
        <v>8342000</v>
      </c>
      <c r="I4969" s="13">
        <f>IFERROR(IF($F4969="ALTA",$D4969*0.97,
IF($F4969="MEDIA",$D4969*0.94,
IF($F4969="BAJA",$D4969*0.87,
IF($F4969="LIQUIDAR",_xlfn.XLOOKUP(A4969,Rotación!$A:$A,Rotación!$O:$O,0,0,-1),"")))),"")</f>
        <v>8084000</v>
      </c>
      <c r="J4969" s="13">
        <f>IFERROR(IF($F4969="ALTA",$D4969*0.94,
IF($F4969="MEDIA",$D4969*0.9,
IF($F4969="BAJA",$D4969*0.85,
IF($F4969="LIQUIDAR",_xlfn.XLOOKUP(A4969,Rotación!$A:$A,Rotación!$O:$O,0,0,-1),"")))),"")</f>
        <v>7740000</v>
      </c>
      <c r="K4969">
        <v>8590000</v>
      </c>
    </row>
    <row r="4970" spans="1:11" x14ac:dyDescent="0.3">
      <c r="A4970" t="s">
        <v>6277</v>
      </c>
      <c r="B4970" t="s">
        <v>313</v>
      </c>
      <c r="C4970" t="s">
        <v>313</v>
      </c>
      <c r="D4970">
        <v>18100000</v>
      </c>
      <c r="E4970">
        <v>15500000</v>
      </c>
      <c r="F4970" t="s">
        <v>4033</v>
      </c>
      <c r="G4970" s="13">
        <f>IFERROR(IF($F4970="ALTA",$D4970*1.03,
IF($F4970="MEDIA",$D4970*1,
IF($F4970="BAJA",$D4970*0.92,
IF($F4970="LIQUIDAR",_xlfn.XLOOKUP(A4970,Rotación!$A:$A,Rotación!$O:$O,0,0,-1),"")))),"")</f>
        <v>18100000</v>
      </c>
      <c r="H4970" s="13">
        <f>IFERROR(IF($F4970="ALTA",$D4970*1,
IF($F4970="MEDIA",$D4970*0.97,
IF($F4970="BAJA",$D4970*0.9,
IF($F4970="LIQUIDAR",_xlfn.XLOOKUP(A4970,Rotación!$A:$A,Rotación!$O:$O,0,0,-1),"")))),"")</f>
        <v>17557000</v>
      </c>
      <c r="I4970" s="13">
        <f>IFERROR(IF($F4970="ALTA",$D4970*0.97,
IF($F4970="MEDIA",$D4970*0.94,
IF($F4970="BAJA",$D4970*0.87,
IF($F4970="LIQUIDAR",_xlfn.XLOOKUP(A4970,Rotación!$A:$A,Rotación!$O:$O,0,0,-1),"")))),"")</f>
        <v>17014000</v>
      </c>
      <c r="J4970" s="13">
        <f>IFERROR(IF($F4970="ALTA",$D4970*0.94,
IF($F4970="MEDIA",$D4970*0.9,
IF($F4970="BAJA",$D4970*0.85,
IF($F4970="LIQUIDAR",_xlfn.XLOOKUP(A4970,Rotación!$A:$A,Rotación!$O:$O,0,0,-1),"")))),"")</f>
        <v>16290000</v>
      </c>
      <c r="K4970">
        <v>17990000</v>
      </c>
    </row>
    <row r="4971" spans="1:11" x14ac:dyDescent="0.3">
      <c r="A4971" t="s">
        <v>5488</v>
      </c>
      <c r="B4971" t="s">
        <v>313</v>
      </c>
      <c r="C4971" t="s">
        <v>313</v>
      </c>
      <c r="D4971">
        <v>11300000</v>
      </c>
      <c r="E4971">
        <v>8500000</v>
      </c>
      <c r="F4971" t="s">
        <v>4033</v>
      </c>
      <c r="G4971" s="13">
        <f>IFERROR(IF($F4971="ALTA",$D4971*1.03,
IF($F4971="MEDIA",$D4971*1,
IF($F4971="BAJA",$D4971*0.92,
IF($F4971="LIQUIDAR",_xlfn.XLOOKUP(A4971,Rotación!$A:$A,Rotación!$O:$O,0,0,-1),"")))),"")</f>
        <v>11300000</v>
      </c>
      <c r="H4971" s="13">
        <f>IFERROR(IF($F4971="ALTA",$D4971*1,
IF($F4971="MEDIA",$D4971*0.97,
IF($F4971="BAJA",$D4971*0.9,
IF($F4971="LIQUIDAR",_xlfn.XLOOKUP(A4971,Rotación!$A:$A,Rotación!$O:$O,0,0,-1),"")))),"")</f>
        <v>10961000</v>
      </c>
      <c r="I4971" s="13">
        <f>IFERROR(IF($F4971="ALTA",$D4971*0.97,
IF($F4971="MEDIA",$D4971*0.94,
IF($F4971="BAJA",$D4971*0.87,
IF($F4971="LIQUIDAR",_xlfn.XLOOKUP(A4971,Rotación!$A:$A,Rotación!$O:$O,0,0,-1),"")))),"")</f>
        <v>10622000</v>
      </c>
      <c r="J4971" s="13">
        <f>IFERROR(IF($F4971="ALTA",$D4971*0.94,
IF($F4971="MEDIA",$D4971*0.9,
IF($F4971="BAJA",$D4971*0.85,
IF($F4971="LIQUIDAR",_xlfn.XLOOKUP(A4971,Rotación!$A:$A,Rotación!$O:$O,0,0,-1),"")))),"")</f>
        <v>10170000</v>
      </c>
      <c r="K4971">
        <v>10990000</v>
      </c>
    </row>
    <row r="4972" spans="1:11" x14ac:dyDescent="0.3">
      <c r="A4972" t="s">
        <v>5489</v>
      </c>
      <c r="B4972" t="s">
        <v>313</v>
      </c>
      <c r="C4972" t="s">
        <v>313</v>
      </c>
      <c r="D4972">
        <v>12100000</v>
      </c>
      <c r="E4972">
        <v>9500000</v>
      </c>
      <c r="F4972" t="s">
        <v>4033</v>
      </c>
      <c r="G4972" s="13">
        <f>IFERROR(IF($F4972="ALTA",$D4972*1.03,
IF($F4972="MEDIA",$D4972*1,
IF($F4972="BAJA",$D4972*0.92,
IF($F4972="LIQUIDAR",_xlfn.XLOOKUP(A4972,Rotación!$A:$A,Rotación!$O:$O,0,0,-1),"")))),"")</f>
        <v>12100000</v>
      </c>
      <c r="H4972" s="13">
        <f>IFERROR(IF($F4972="ALTA",$D4972*1,
IF($F4972="MEDIA",$D4972*0.97,
IF($F4972="BAJA",$D4972*0.9,
IF($F4972="LIQUIDAR",_xlfn.XLOOKUP(A4972,Rotación!$A:$A,Rotación!$O:$O,0,0,-1),"")))),"")</f>
        <v>11737000</v>
      </c>
      <c r="I4972" s="13">
        <f>IFERROR(IF($F4972="ALTA",$D4972*0.97,
IF($F4972="MEDIA",$D4972*0.94,
IF($F4972="BAJA",$D4972*0.87,
IF($F4972="LIQUIDAR",_xlfn.XLOOKUP(A4972,Rotación!$A:$A,Rotación!$O:$O,0,0,-1),"")))),"")</f>
        <v>11374000</v>
      </c>
      <c r="J4972" s="13">
        <f>IFERROR(IF($F4972="ALTA",$D4972*0.94,
IF($F4972="MEDIA",$D4972*0.9,
IF($F4972="BAJA",$D4972*0.85,
IF($F4972="LIQUIDAR",_xlfn.XLOOKUP(A4972,Rotación!$A:$A,Rotación!$O:$O,0,0,-1),"")))),"")</f>
        <v>10890000</v>
      </c>
      <c r="K4972">
        <v>11490000</v>
      </c>
    </row>
    <row r="4973" spans="1:11" x14ac:dyDescent="0.3">
      <c r="A4973" t="s">
        <v>5486</v>
      </c>
      <c r="B4973" t="s">
        <v>313</v>
      </c>
      <c r="C4973" t="s">
        <v>313</v>
      </c>
      <c r="D4973">
        <v>17600000</v>
      </c>
      <c r="E4973">
        <v>15000000</v>
      </c>
      <c r="F4973" t="s">
        <v>4033</v>
      </c>
      <c r="G4973" s="13">
        <f>IFERROR(IF($F4973="ALTA",$D4973*1.03,
IF($F4973="MEDIA",$D4973*1,
IF($F4973="BAJA",$D4973*0.92,
IF($F4973="LIQUIDAR",_xlfn.XLOOKUP(A4973,Rotación!$A:$A,Rotación!$O:$O,0,0,-1),"")))),"")</f>
        <v>17600000</v>
      </c>
      <c r="H4973" s="13">
        <f>IFERROR(IF($F4973="ALTA",$D4973*1,
IF($F4973="MEDIA",$D4973*0.97,
IF($F4973="BAJA",$D4973*0.9,
IF($F4973="LIQUIDAR",_xlfn.XLOOKUP(A4973,Rotación!$A:$A,Rotación!$O:$O,0,0,-1),"")))),"")</f>
        <v>17072000</v>
      </c>
      <c r="I4973" s="13">
        <f>IFERROR(IF($F4973="ALTA",$D4973*0.97,
IF($F4973="MEDIA",$D4973*0.94,
IF($F4973="BAJA",$D4973*0.87,
IF($F4973="LIQUIDAR",_xlfn.XLOOKUP(A4973,Rotación!$A:$A,Rotación!$O:$O,0,0,-1),"")))),"")</f>
        <v>16543999.999999998</v>
      </c>
      <c r="J4973" s="13">
        <f>IFERROR(IF($F4973="ALTA",$D4973*0.94,
IF($F4973="MEDIA",$D4973*0.9,
IF($F4973="BAJA",$D4973*0.85,
IF($F4973="LIQUIDAR",_xlfn.XLOOKUP(A4973,Rotación!$A:$A,Rotación!$O:$O,0,0,-1),"")))),"")</f>
        <v>15840000</v>
      </c>
      <c r="K4973">
        <v>17590000</v>
      </c>
    </row>
    <row r="4974" spans="1:11" x14ac:dyDescent="0.3">
      <c r="A4974" t="s">
        <v>5306</v>
      </c>
      <c r="B4974" t="s">
        <v>313</v>
      </c>
      <c r="C4974" t="s">
        <v>313</v>
      </c>
      <c r="D4974">
        <v>11200000</v>
      </c>
      <c r="E4974">
        <v>8000000</v>
      </c>
      <c r="F4974" t="s">
        <v>4033</v>
      </c>
      <c r="G4974" s="13">
        <f>IFERROR(IF($F4974="ALTA",$D4974*1.03,
IF($F4974="MEDIA",$D4974*1,
IF($F4974="BAJA",$D4974*0.92,
IF($F4974="LIQUIDAR",_xlfn.XLOOKUP(A4974,Rotación!$A:$A,Rotación!$O:$O,0,0,-1),"")))),"")</f>
        <v>11200000</v>
      </c>
      <c r="H4974" s="13">
        <f>IFERROR(IF($F4974="ALTA",$D4974*1,
IF($F4974="MEDIA",$D4974*0.97,
IF($F4974="BAJA",$D4974*0.9,
IF($F4974="LIQUIDAR",_xlfn.XLOOKUP(A4974,Rotación!$A:$A,Rotación!$O:$O,0,0,-1),"")))),"")</f>
        <v>10864000</v>
      </c>
      <c r="I4974" s="13">
        <f>IFERROR(IF($F4974="ALTA",$D4974*0.97,
IF($F4974="MEDIA",$D4974*0.94,
IF($F4974="BAJA",$D4974*0.87,
IF($F4974="LIQUIDAR",_xlfn.XLOOKUP(A4974,Rotación!$A:$A,Rotación!$O:$O,0,0,-1),"")))),"")</f>
        <v>10528000</v>
      </c>
      <c r="J4974" s="13">
        <f>IFERROR(IF($F4974="ALTA",$D4974*0.94,
IF($F4974="MEDIA",$D4974*0.9,
IF($F4974="BAJA",$D4974*0.85,
IF($F4974="LIQUIDAR",_xlfn.XLOOKUP(A4974,Rotación!$A:$A,Rotación!$O:$O,0,0,-1),"")))),"")</f>
        <v>10080000</v>
      </c>
      <c r="K4974">
        <v>10290000</v>
      </c>
    </row>
    <row r="4975" spans="1:11" x14ac:dyDescent="0.3">
      <c r="A4975" t="s">
        <v>1414</v>
      </c>
      <c r="B4975" t="s">
        <v>313</v>
      </c>
      <c r="C4975" t="s">
        <v>313</v>
      </c>
      <c r="D4975">
        <v>9300000</v>
      </c>
      <c r="E4975">
        <v>6500000</v>
      </c>
      <c r="F4975" t="s">
        <v>4033</v>
      </c>
      <c r="G4975" s="13">
        <f>IFERROR(IF($F4975="ALTA",$D4975*1.03,
IF($F4975="MEDIA",$D4975*1,
IF($F4975="BAJA",$D4975*0.92,
IF($F4975="LIQUIDAR",_xlfn.XLOOKUP(A4975,Rotación!$A:$A,Rotación!$O:$O,0,0,-1),"")))),"")</f>
        <v>9300000</v>
      </c>
      <c r="H4975" s="13">
        <f>IFERROR(IF($F4975="ALTA",$D4975*1,
IF($F4975="MEDIA",$D4975*0.97,
IF($F4975="BAJA",$D4975*0.9,
IF($F4975="LIQUIDAR",_xlfn.XLOOKUP(A4975,Rotación!$A:$A,Rotación!$O:$O,0,0,-1),"")))),"")</f>
        <v>9021000</v>
      </c>
      <c r="I4975" s="13">
        <f>IFERROR(IF($F4975="ALTA",$D4975*0.97,
IF($F4975="MEDIA",$D4975*0.94,
IF($F4975="BAJA",$D4975*0.87,
IF($F4975="LIQUIDAR",_xlfn.XLOOKUP(A4975,Rotación!$A:$A,Rotación!$O:$O,0,0,-1),"")))),"")</f>
        <v>8742000</v>
      </c>
      <c r="J4975" s="13">
        <f>IFERROR(IF($F4975="ALTA",$D4975*0.94,
IF($F4975="MEDIA",$D4975*0.9,
IF($F4975="BAJA",$D4975*0.85,
IF($F4975="LIQUIDAR",_xlfn.XLOOKUP(A4975,Rotación!$A:$A,Rotación!$O:$O,0,0,-1),"")))),"")</f>
        <v>8370000</v>
      </c>
      <c r="K4975">
        <v>7990000</v>
      </c>
    </row>
    <row r="4976" spans="1:11" x14ac:dyDescent="0.3">
      <c r="A4976" t="s">
        <v>5490</v>
      </c>
      <c r="B4976" t="s">
        <v>313</v>
      </c>
      <c r="C4976" t="s">
        <v>313</v>
      </c>
      <c r="D4976">
        <v>7000000</v>
      </c>
      <c r="E4976">
        <v>5200000</v>
      </c>
      <c r="F4976" t="s">
        <v>4033</v>
      </c>
      <c r="G4976" s="13">
        <f>IFERROR(IF($F4976="ALTA",$D4976*1.03,
IF($F4976="MEDIA",$D4976*1,
IF($F4976="BAJA",$D4976*0.92,
IF($F4976="LIQUIDAR",_xlfn.XLOOKUP(A4976,Rotación!$A:$A,Rotación!$O:$O,0,0,-1),"")))),"")</f>
        <v>7000000</v>
      </c>
      <c r="H4976" s="13">
        <f>IFERROR(IF($F4976="ALTA",$D4976*1,
IF($F4976="MEDIA",$D4976*0.97,
IF($F4976="BAJA",$D4976*0.9,
IF($F4976="LIQUIDAR",_xlfn.XLOOKUP(A4976,Rotación!$A:$A,Rotación!$O:$O,0,0,-1),"")))),"")</f>
        <v>6790000</v>
      </c>
      <c r="I4976" s="13">
        <f>IFERROR(IF($F4976="ALTA",$D4976*0.97,
IF($F4976="MEDIA",$D4976*0.94,
IF($F4976="BAJA",$D4976*0.87,
IF($F4976="LIQUIDAR",_xlfn.XLOOKUP(A4976,Rotación!$A:$A,Rotación!$O:$O,0,0,-1),"")))),"")</f>
        <v>6580000</v>
      </c>
      <c r="J4976" s="13">
        <f>IFERROR(IF($F4976="ALTA",$D4976*0.94,
IF($F4976="MEDIA",$D4976*0.9,
IF($F4976="BAJA",$D4976*0.85,
IF($F4976="LIQUIDAR",_xlfn.XLOOKUP(A4976,Rotación!$A:$A,Rotación!$O:$O,0,0,-1),"")))),"")</f>
        <v>6300000</v>
      </c>
      <c r="K4976">
        <v>6790000</v>
      </c>
    </row>
    <row r="4977" spans="1:11" x14ac:dyDescent="0.3">
      <c r="A4977" t="s">
        <v>5491</v>
      </c>
      <c r="B4977" t="s">
        <v>313</v>
      </c>
      <c r="C4977" t="s">
        <v>313</v>
      </c>
      <c r="D4977">
        <v>11000000</v>
      </c>
      <c r="E4977">
        <v>8800000</v>
      </c>
      <c r="F4977" t="s">
        <v>4033</v>
      </c>
      <c r="G4977" s="13">
        <f>IFERROR(IF($F4977="ALTA",$D4977*1.03,
IF($F4977="MEDIA",$D4977*1,
IF($F4977="BAJA",$D4977*0.92,
IF($F4977="LIQUIDAR",_xlfn.XLOOKUP(A4977,Rotación!$A:$A,Rotación!$O:$O,0,0,-1),"")))),"")</f>
        <v>11000000</v>
      </c>
      <c r="H4977" s="13">
        <f>IFERROR(IF($F4977="ALTA",$D4977*1,
IF($F4977="MEDIA",$D4977*0.97,
IF($F4977="BAJA",$D4977*0.9,
IF($F4977="LIQUIDAR",_xlfn.XLOOKUP(A4977,Rotación!$A:$A,Rotación!$O:$O,0,0,-1),"")))),"")</f>
        <v>10670000</v>
      </c>
      <c r="I4977" s="13">
        <f>IFERROR(IF($F4977="ALTA",$D4977*0.97,
IF($F4977="MEDIA",$D4977*0.94,
IF($F4977="BAJA",$D4977*0.87,
IF($F4977="LIQUIDAR",_xlfn.XLOOKUP(A4977,Rotación!$A:$A,Rotación!$O:$O,0,0,-1),"")))),"")</f>
        <v>10340000</v>
      </c>
      <c r="J4977" s="13">
        <f>IFERROR(IF($F4977="ALTA",$D4977*0.94,
IF($F4977="MEDIA",$D4977*0.9,
IF($F4977="BAJA",$D4977*0.85,
IF($F4977="LIQUIDAR",_xlfn.XLOOKUP(A4977,Rotación!$A:$A,Rotación!$O:$O,0,0,-1),"")))),"")</f>
        <v>9900000</v>
      </c>
      <c r="K4977">
        <v>10990000</v>
      </c>
    </row>
    <row r="4978" spans="1:11" x14ac:dyDescent="0.3">
      <c r="A4978" t="s">
        <v>5492</v>
      </c>
      <c r="B4978" t="s">
        <v>313</v>
      </c>
      <c r="C4978" t="s">
        <v>313</v>
      </c>
      <c r="D4978">
        <v>13800000</v>
      </c>
      <c r="E4978">
        <v>11500000</v>
      </c>
      <c r="F4978" t="s">
        <v>4033</v>
      </c>
      <c r="G4978" s="13">
        <f>IFERROR(IF($F4978="ALTA",$D4978*1.03,
IF($F4978="MEDIA",$D4978*1,
IF($F4978="BAJA",$D4978*0.92,
IF($F4978="LIQUIDAR",_xlfn.XLOOKUP(A4978,Rotación!$A:$A,Rotación!$O:$O,0,0,-1),"")))),"")</f>
        <v>13800000</v>
      </c>
      <c r="H4978" s="13">
        <f>IFERROR(IF($F4978="ALTA",$D4978*1,
IF($F4978="MEDIA",$D4978*0.97,
IF($F4978="BAJA",$D4978*0.9,
IF($F4978="LIQUIDAR",_xlfn.XLOOKUP(A4978,Rotación!$A:$A,Rotación!$O:$O,0,0,-1),"")))),"")</f>
        <v>13386000</v>
      </c>
      <c r="I4978" s="13">
        <f>IFERROR(IF($F4978="ALTA",$D4978*0.97,
IF($F4978="MEDIA",$D4978*0.94,
IF($F4978="BAJA",$D4978*0.87,
IF($F4978="LIQUIDAR",_xlfn.XLOOKUP(A4978,Rotación!$A:$A,Rotación!$O:$O,0,0,-1),"")))),"")</f>
        <v>12972000</v>
      </c>
      <c r="J4978" s="13">
        <f>IFERROR(IF($F4978="ALTA",$D4978*0.94,
IF($F4978="MEDIA",$D4978*0.9,
IF($F4978="BAJA",$D4978*0.85,
IF($F4978="LIQUIDAR",_xlfn.XLOOKUP(A4978,Rotación!$A:$A,Rotación!$O:$O,0,0,-1),"")))),"")</f>
        <v>12420000</v>
      </c>
      <c r="K4978">
        <v>13790000</v>
      </c>
    </row>
    <row r="4979" spans="1:11" x14ac:dyDescent="0.3">
      <c r="A4979" t="s">
        <v>5493</v>
      </c>
      <c r="B4979" t="s">
        <v>313</v>
      </c>
      <c r="C4979" t="s">
        <v>313</v>
      </c>
      <c r="D4979">
        <v>13300000</v>
      </c>
      <c r="E4979">
        <v>10700000</v>
      </c>
      <c r="F4979" t="s">
        <v>5391</v>
      </c>
      <c r="G4979" s="13">
        <f>IFERROR(IF($F4979="ALTA",$D4979*1.03,
IF($F4979="MEDIA",$D4979*1,
IF($F4979="BAJA",$D4979*0.92,
IF($F4979="LIQUIDAR",_xlfn.XLOOKUP(A4979,Rotación!$A:$A,Rotación!$O:$O,0,0,-1),"")))),"")</f>
        <v>12236000</v>
      </c>
      <c r="H4979" s="13">
        <f>IFERROR(IF($F4979="ALTA",$D4979*1,
IF($F4979="MEDIA",$D4979*0.97,
IF($F4979="BAJA",$D4979*0.9,
IF($F4979="LIQUIDAR",_xlfn.XLOOKUP(A4979,Rotación!$A:$A,Rotación!$O:$O,0,0,-1),"")))),"")</f>
        <v>11970000</v>
      </c>
      <c r="I4979" s="13">
        <f>IFERROR(IF($F4979="ALTA",$D4979*0.97,
IF($F4979="MEDIA",$D4979*0.94,
IF($F4979="BAJA",$D4979*0.87,
IF($F4979="LIQUIDAR",_xlfn.XLOOKUP(A4979,Rotación!$A:$A,Rotación!$O:$O,0,0,-1),"")))),"")</f>
        <v>11571000</v>
      </c>
      <c r="J4979" s="13">
        <f>IFERROR(IF($F4979="ALTA",$D4979*0.94,
IF($F4979="MEDIA",$D4979*0.9,
IF($F4979="BAJA",$D4979*0.85,
IF($F4979="LIQUIDAR",_xlfn.XLOOKUP(A4979,Rotación!$A:$A,Rotación!$O:$O,0,0,-1),"")))),"")</f>
        <v>11305000</v>
      </c>
      <c r="K4979">
        <v>12690000</v>
      </c>
    </row>
    <row r="4980" spans="1:11" x14ac:dyDescent="0.3">
      <c r="A4980" t="s">
        <v>5494</v>
      </c>
      <c r="B4980" t="s">
        <v>313</v>
      </c>
      <c r="C4980" t="s">
        <v>313</v>
      </c>
      <c r="D4980">
        <v>16200000</v>
      </c>
      <c r="E4980">
        <v>12500000</v>
      </c>
      <c r="F4980" t="s">
        <v>4033</v>
      </c>
      <c r="G4980" s="13">
        <f>IFERROR(IF($F4980="ALTA",$D4980*1.03,
IF($F4980="MEDIA",$D4980*1,
IF($F4980="BAJA",$D4980*0.92,
IF($F4980="LIQUIDAR",_xlfn.XLOOKUP(A4980,Rotación!$A:$A,Rotación!$O:$O,0,0,-1),"")))),"")</f>
        <v>16200000</v>
      </c>
      <c r="H4980" s="13">
        <f>IFERROR(IF($F4980="ALTA",$D4980*1,
IF($F4980="MEDIA",$D4980*0.97,
IF($F4980="BAJA",$D4980*0.9,
IF($F4980="LIQUIDAR",_xlfn.XLOOKUP(A4980,Rotación!$A:$A,Rotación!$O:$O,0,0,-1),"")))),"")</f>
        <v>15714000</v>
      </c>
      <c r="I4980" s="13">
        <f>IFERROR(IF($F4980="ALTA",$D4980*0.97,
IF($F4980="MEDIA",$D4980*0.94,
IF($F4980="BAJA",$D4980*0.87,
IF($F4980="LIQUIDAR",_xlfn.XLOOKUP(A4980,Rotación!$A:$A,Rotación!$O:$O,0,0,-1),"")))),"")</f>
        <v>15228000</v>
      </c>
      <c r="J4980" s="13">
        <f>IFERROR(IF($F4980="ALTA",$D4980*0.94,
IF($F4980="MEDIA",$D4980*0.9,
IF($F4980="BAJA",$D4980*0.85,
IF($F4980="LIQUIDAR",_xlfn.XLOOKUP(A4980,Rotación!$A:$A,Rotación!$O:$O,0,0,-1),"")))),"")</f>
        <v>14580000</v>
      </c>
      <c r="K4980">
        <v>12690000</v>
      </c>
    </row>
    <row r="4981" spans="1:11" x14ac:dyDescent="0.3">
      <c r="A4981" t="s">
        <v>5495</v>
      </c>
      <c r="B4981" t="s">
        <v>313</v>
      </c>
      <c r="C4981" t="s">
        <v>313</v>
      </c>
      <c r="D4981">
        <v>16800000</v>
      </c>
      <c r="E4981">
        <v>13800000</v>
      </c>
      <c r="F4981" t="s">
        <v>4033</v>
      </c>
      <c r="G4981" s="13">
        <f>IFERROR(IF($F4981="ALTA",$D4981*1.03,
IF($F4981="MEDIA",$D4981*1,
IF($F4981="BAJA",$D4981*0.92,
IF($F4981="LIQUIDAR",_xlfn.XLOOKUP(A4981,Rotación!$A:$A,Rotación!$O:$O,0,0,-1),"")))),"")</f>
        <v>16800000</v>
      </c>
      <c r="H4981" s="13">
        <f>IFERROR(IF($F4981="ALTA",$D4981*1,
IF($F4981="MEDIA",$D4981*0.97,
IF($F4981="BAJA",$D4981*0.9,
IF($F4981="LIQUIDAR",_xlfn.XLOOKUP(A4981,Rotación!$A:$A,Rotación!$O:$O,0,0,-1),"")))),"")</f>
        <v>16296000</v>
      </c>
      <c r="I4981" s="13">
        <f>IFERROR(IF($F4981="ALTA",$D4981*0.97,
IF($F4981="MEDIA",$D4981*0.94,
IF($F4981="BAJA",$D4981*0.87,
IF($F4981="LIQUIDAR",_xlfn.XLOOKUP(A4981,Rotación!$A:$A,Rotación!$O:$O,0,0,-1),"")))),"")</f>
        <v>15792000</v>
      </c>
      <c r="J4981" s="13">
        <f>IFERROR(IF($F4981="ALTA",$D4981*0.94,
IF($F4981="MEDIA",$D4981*0.9,
IF($F4981="BAJA",$D4981*0.85,
IF($F4981="LIQUIDAR",_xlfn.XLOOKUP(A4981,Rotación!$A:$A,Rotación!$O:$O,0,0,-1),"")))),"")</f>
        <v>15120000</v>
      </c>
      <c r="K4981">
        <v>16790000</v>
      </c>
    </row>
    <row r="4982" spans="1:11" x14ac:dyDescent="0.3">
      <c r="A4982" t="s">
        <v>5496</v>
      </c>
      <c r="B4982" t="s">
        <v>313</v>
      </c>
      <c r="C4982" t="s">
        <v>313</v>
      </c>
      <c r="D4982">
        <v>11300000</v>
      </c>
      <c r="E4982">
        <v>8800000</v>
      </c>
      <c r="F4982" t="s">
        <v>4033</v>
      </c>
      <c r="G4982" s="13">
        <f>IFERROR(IF($F4982="ALTA",$D4982*1.03,
IF($F4982="MEDIA",$D4982*1,
IF($F4982="BAJA",$D4982*0.92,
IF($F4982="LIQUIDAR",_xlfn.XLOOKUP(A4982,Rotación!$A:$A,Rotación!$O:$O,0,0,-1),"")))),"")</f>
        <v>11300000</v>
      </c>
      <c r="H4982" s="13">
        <f>IFERROR(IF($F4982="ALTA",$D4982*1,
IF($F4982="MEDIA",$D4982*0.97,
IF($F4982="BAJA",$D4982*0.9,
IF($F4982="LIQUIDAR",_xlfn.XLOOKUP(A4982,Rotación!$A:$A,Rotación!$O:$O,0,0,-1),"")))),"")</f>
        <v>10961000</v>
      </c>
      <c r="I4982" s="13">
        <f>IFERROR(IF($F4982="ALTA",$D4982*0.97,
IF($F4982="MEDIA",$D4982*0.94,
IF($F4982="BAJA",$D4982*0.87,
IF($F4982="LIQUIDAR",_xlfn.XLOOKUP(A4982,Rotación!$A:$A,Rotación!$O:$O,0,0,-1),"")))),"")</f>
        <v>10622000</v>
      </c>
      <c r="J4982" s="13">
        <f>IFERROR(IF($F4982="ALTA",$D4982*0.94,
IF($F4982="MEDIA",$D4982*0.9,
IF($F4982="BAJA",$D4982*0.85,
IF($F4982="LIQUIDAR",_xlfn.XLOOKUP(A4982,Rotación!$A:$A,Rotación!$O:$O,0,0,-1),"")))),"")</f>
        <v>10170000</v>
      </c>
      <c r="K4982">
        <v>10990000</v>
      </c>
    </row>
    <row r="4983" spans="1:11" x14ac:dyDescent="0.3">
      <c r="A4983" t="s">
        <v>5497</v>
      </c>
      <c r="B4983" t="s">
        <v>313</v>
      </c>
      <c r="C4983" t="s">
        <v>313</v>
      </c>
      <c r="D4983">
        <v>13660000</v>
      </c>
      <c r="E4983">
        <v>11500000</v>
      </c>
      <c r="F4983" t="s">
        <v>4033</v>
      </c>
      <c r="G4983" s="13">
        <f>IFERROR(IF($F4983="ALTA",$D4983*1.03,
IF($F4983="MEDIA",$D4983*1,
IF($F4983="BAJA",$D4983*0.92,
IF($F4983="LIQUIDAR",_xlfn.XLOOKUP(A4983,Rotación!$A:$A,Rotación!$O:$O,0,0,-1),"")))),"")</f>
        <v>13660000</v>
      </c>
      <c r="H4983" s="13">
        <f>IFERROR(IF($F4983="ALTA",$D4983*1,
IF($F4983="MEDIA",$D4983*0.97,
IF($F4983="BAJA",$D4983*0.9,
IF($F4983="LIQUIDAR",_xlfn.XLOOKUP(A4983,Rotación!$A:$A,Rotación!$O:$O,0,0,-1),"")))),"")</f>
        <v>13250200</v>
      </c>
      <c r="I4983" s="13">
        <f>IFERROR(IF($F4983="ALTA",$D4983*0.97,
IF($F4983="MEDIA",$D4983*0.94,
IF($F4983="BAJA",$D4983*0.87,
IF($F4983="LIQUIDAR",_xlfn.XLOOKUP(A4983,Rotación!$A:$A,Rotación!$O:$O,0,0,-1),"")))),"")</f>
        <v>12840400</v>
      </c>
      <c r="J4983" s="13">
        <f>IFERROR(IF($F4983="ALTA",$D4983*0.94,
IF($F4983="MEDIA",$D4983*0.9,
IF($F4983="BAJA",$D4983*0.85,
IF($F4983="LIQUIDAR",_xlfn.XLOOKUP(A4983,Rotación!$A:$A,Rotación!$O:$O,0,0,-1),"")))),"")</f>
        <v>12294000</v>
      </c>
      <c r="K4983">
        <v>13690000</v>
      </c>
    </row>
    <row r="4984" spans="1:11" x14ac:dyDescent="0.3">
      <c r="A4984" t="s">
        <v>5498</v>
      </c>
      <c r="B4984" t="s">
        <v>313</v>
      </c>
      <c r="C4984" t="s">
        <v>313</v>
      </c>
      <c r="D4984">
        <v>24830000</v>
      </c>
      <c r="E4984">
        <v>18500000</v>
      </c>
      <c r="F4984" t="s">
        <v>5391</v>
      </c>
      <c r="G4984" s="13">
        <f>IFERROR(IF($F4984="ALTA",$D4984*1.03,
IF($F4984="MEDIA",$D4984*1,
IF($F4984="BAJA",$D4984*0.92,
IF($F4984="LIQUIDAR",_xlfn.XLOOKUP(A4984,Rotación!$A:$A,Rotación!$O:$O,0,0,-1),"")))),"")</f>
        <v>22843600</v>
      </c>
      <c r="H4984" s="13">
        <f>IFERROR(IF($F4984="ALTA",$D4984*1,
IF($F4984="MEDIA",$D4984*0.97,
IF($F4984="BAJA",$D4984*0.9,
IF($F4984="LIQUIDAR",_xlfn.XLOOKUP(A4984,Rotación!$A:$A,Rotación!$O:$O,0,0,-1),"")))),"")</f>
        <v>22347000</v>
      </c>
      <c r="I4984" s="13">
        <f>IFERROR(IF($F4984="ALTA",$D4984*0.97,
IF($F4984="MEDIA",$D4984*0.94,
IF($F4984="BAJA",$D4984*0.87,
IF($F4984="LIQUIDAR",_xlfn.XLOOKUP(A4984,Rotación!$A:$A,Rotación!$O:$O,0,0,-1),"")))),"")</f>
        <v>21602100</v>
      </c>
      <c r="J4984" s="13">
        <f>IFERROR(IF($F4984="ALTA",$D4984*0.94,
IF($F4984="MEDIA",$D4984*0.9,
IF($F4984="BAJA",$D4984*0.85,
IF($F4984="LIQUIDAR",_xlfn.XLOOKUP(A4984,Rotación!$A:$A,Rotación!$O:$O,0,0,-1),"")))),"")</f>
        <v>21105500</v>
      </c>
      <c r="K4984">
        <v>22990000</v>
      </c>
    </row>
    <row r="4985" spans="1:11" x14ac:dyDescent="0.3">
      <c r="A4985" t="s">
        <v>5499</v>
      </c>
      <c r="B4985" t="s">
        <v>313</v>
      </c>
      <c r="C4985" t="s">
        <v>313</v>
      </c>
      <c r="D4985">
        <v>11300000</v>
      </c>
      <c r="E4985">
        <v>9200000</v>
      </c>
      <c r="F4985" t="s">
        <v>4033</v>
      </c>
      <c r="G4985" s="13">
        <f>IFERROR(IF($F4985="ALTA",$D4985*1.03,
IF($F4985="MEDIA",$D4985*1,
IF($F4985="BAJA",$D4985*0.92,
IF($F4985="LIQUIDAR",_xlfn.XLOOKUP(A4985,Rotación!$A:$A,Rotación!$O:$O,0,0,-1),"")))),"")</f>
        <v>11300000</v>
      </c>
      <c r="H4985" s="13">
        <f>IFERROR(IF($F4985="ALTA",$D4985*1,
IF($F4985="MEDIA",$D4985*0.97,
IF($F4985="BAJA",$D4985*0.9,
IF($F4985="LIQUIDAR",_xlfn.XLOOKUP(A4985,Rotación!$A:$A,Rotación!$O:$O,0,0,-1),"")))),"")</f>
        <v>10961000</v>
      </c>
      <c r="I4985" s="13">
        <f>IFERROR(IF($F4985="ALTA",$D4985*0.97,
IF($F4985="MEDIA",$D4985*0.94,
IF($F4985="BAJA",$D4985*0.87,
IF($F4985="LIQUIDAR",_xlfn.XLOOKUP(A4985,Rotación!$A:$A,Rotación!$O:$O,0,0,-1),"")))),"")</f>
        <v>10622000</v>
      </c>
      <c r="J4985" s="13">
        <f>IFERROR(IF($F4985="ALTA",$D4985*0.94,
IF($F4985="MEDIA",$D4985*0.9,
IF($F4985="BAJA",$D4985*0.85,
IF($F4985="LIQUIDAR",_xlfn.XLOOKUP(A4985,Rotación!$A:$A,Rotación!$O:$O,0,0,-1),"")))),"")</f>
        <v>10170000</v>
      </c>
      <c r="K4985">
        <v>11290000</v>
      </c>
    </row>
    <row r="4986" spans="1:11" x14ac:dyDescent="0.3">
      <c r="A4986" t="s">
        <v>5500</v>
      </c>
      <c r="B4986" t="s">
        <v>313</v>
      </c>
      <c r="C4986" t="s">
        <v>313</v>
      </c>
      <c r="D4986">
        <v>14200000</v>
      </c>
      <c r="E4986">
        <v>11500000</v>
      </c>
      <c r="F4986" t="s">
        <v>4033</v>
      </c>
      <c r="G4986" s="13">
        <f>IFERROR(IF($F4986="ALTA",$D4986*1.03,
IF($F4986="MEDIA",$D4986*1,
IF($F4986="BAJA",$D4986*0.92,
IF($F4986="LIQUIDAR",_xlfn.XLOOKUP(A4986,Rotación!$A:$A,Rotación!$O:$O,0,0,-1),"")))),"")</f>
        <v>14200000</v>
      </c>
      <c r="H4986" s="13">
        <f>IFERROR(IF($F4986="ALTA",$D4986*1,
IF($F4986="MEDIA",$D4986*0.97,
IF($F4986="BAJA",$D4986*0.9,
IF($F4986="LIQUIDAR",_xlfn.XLOOKUP(A4986,Rotación!$A:$A,Rotación!$O:$O,0,0,-1),"")))),"")</f>
        <v>13774000</v>
      </c>
      <c r="I4986" s="13">
        <f>IFERROR(IF($F4986="ALTA",$D4986*0.97,
IF($F4986="MEDIA",$D4986*0.94,
IF($F4986="BAJA",$D4986*0.87,
IF($F4986="LIQUIDAR",_xlfn.XLOOKUP(A4986,Rotación!$A:$A,Rotación!$O:$O,0,0,-1),"")))),"")</f>
        <v>13348000</v>
      </c>
      <c r="J4986" s="13">
        <f>IFERROR(IF($F4986="ALTA",$D4986*0.94,
IF($F4986="MEDIA",$D4986*0.9,
IF($F4986="BAJA",$D4986*0.85,
IF($F4986="LIQUIDAR",_xlfn.XLOOKUP(A4986,Rotación!$A:$A,Rotación!$O:$O,0,0,-1),"")))),"")</f>
        <v>12780000</v>
      </c>
      <c r="K4986">
        <v>13990000</v>
      </c>
    </row>
    <row r="4987" spans="1:11" x14ac:dyDescent="0.3">
      <c r="A4987" t="s">
        <v>5501</v>
      </c>
      <c r="B4987" t="s">
        <v>313</v>
      </c>
      <c r="C4987" t="s">
        <v>313</v>
      </c>
      <c r="D4987">
        <v>13600000</v>
      </c>
      <c r="E4987">
        <v>11000000</v>
      </c>
      <c r="F4987" t="s">
        <v>4033</v>
      </c>
      <c r="G4987" s="13">
        <f>IFERROR(IF($F4987="ALTA",$D4987*1.03,
IF($F4987="MEDIA",$D4987*1,
IF($F4987="BAJA",$D4987*0.92,
IF($F4987="LIQUIDAR",_xlfn.XLOOKUP(A4987,Rotación!$A:$A,Rotación!$O:$O,0,0,-1),"")))),"")</f>
        <v>13600000</v>
      </c>
      <c r="H4987" s="13">
        <f>IFERROR(IF($F4987="ALTA",$D4987*1,
IF($F4987="MEDIA",$D4987*0.97,
IF($F4987="BAJA",$D4987*0.9,
IF($F4987="LIQUIDAR",_xlfn.XLOOKUP(A4987,Rotación!$A:$A,Rotación!$O:$O,0,0,-1),"")))),"")</f>
        <v>13192000</v>
      </c>
      <c r="I4987" s="13">
        <f>IFERROR(IF($F4987="ALTA",$D4987*0.97,
IF($F4987="MEDIA",$D4987*0.94,
IF($F4987="BAJA",$D4987*0.87,
IF($F4987="LIQUIDAR",_xlfn.XLOOKUP(A4987,Rotación!$A:$A,Rotación!$O:$O,0,0,-1),"")))),"")</f>
        <v>12784000</v>
      </c>
      <c r="J4987" s="13">
        <f>IFERROR(IF($F4987="ALTA",$D4987*0.94,
IF($F4987="MEDIA",$D4987*0.9,
IF($F4987="BAJA",$D4987*0.85,
IF($F4987="LIQUIDAR",_xlfn.XLOOKUP(A4987,Rotación!$A:$A,Rotación!$O:$O,0,0,-1),"")))),"")</f>
        <v>12240000</v>
      </c>
      <c r="K4987">
        <v>13490000</v>
      </c>
    </row>
    <row r="4988" spans="1:11" x14ac:dyDescent="0.3">
      <c r="A4988" t="s">
        <v>5502</v>
      </c>
      <c r="B4988" t="s">
        <v>313</v>
      </c>
      <c r="C4988" t="s">
        <v>313</v>
      </c>
      <c r="D4988">
        <v>8400000</v>
      </c>
      <c r="E4988">
        <v>6500000</v>
      </c>
      <c r="F4988" t="s">
        <v>4033</v>
      </c>
      <c r="G4988" s="13">
        <f>IFERROR(IF($F4988="ALTA",$D4988*1.03,
IF($F4988="MEDIA",$D4988*1,
IF($F4988="BAJA",$D4988*0.92,
IF($F4988="LIQUIDAR",_xlfn.XLOOKUP(A4988,Rotación!$A:$A,Rotación!$O:$O,0,0,-1),"")))),"")</f>
        <v>8400000</v>
      </c>
      <c r="H4988" s="13">
        <f>IFERROR(IF($F4988="ALTA",$D4988*1,
IF($F4988="MEDIA",$D4988*0.97,
IF($F4988="BAJA",$D4988*0.9,
IF($F4988="LIQUIDAR",_xlfn.XLOOKUP(A4988,Rotación!$A:$A,Rotación!$O:$O,0,0,-1),"")))),"")</f>
        <v>8148000</v>
      </c>
      <c r="I4988" s="13">
        <f>IFERROR(IF($F4988="ALTA",$D4988*0.97,
IF($F4988="MEDIA",$D4988*0.94,
IF($F4988="BAJA",$D4988*0.87,
IF($F4988="LIQUIDAR",_xlfn.XLOOKUP(A4988,Rotación!$A:$A,Rotación!$O:$O,0,0,-1),"")))),"")</f>
        <v>7896000</v>
      </c>
      <c r="J4988" s="13">
        <f>IFERROR(IF($F4988="ALTA",$D4988*0.94,
IF($F4988="MEDIA",$D4988*0.9,
IF($F4988="BAJA",$D4988*0.85,
IF($F4988="LIQUIDAR",_xlfn.XLOOKUP(A4988,Rotación!$A:$A,Rotación!$O:$O,0,0,-1),"")))),"")</f>
        <v>7560000</v>
      </c>
      <c r="K4988">
        <v>7990000</v>
      </c>
    </row>
    <row r="4989" spans="1:11" x14ac:dyDescent="0.3">
      <c r="A4989" t="s">
        <v>5503</v>
      </c>
      <c r="B4989" t="s">
        <v>313</v>
      </c>
      <c r="C4989" t="s">
        <v>313</v>
      </c>
      <c r="D4989">
        <v>14500000</v>
      </c>
      <c r="E4989">
        <v>11800000</v>
      </c>
      <c r="F4989" t="s">
        <v>4033</v>
      </c>
      <c r="G4989" s="13">
        <f>IFERROR(IF($F4989="ALTA",$D4989*1.03,
IF($F4989="MEDIA",$D4989*1,
IF($F4989="BAJA",$D4989*0.92,
IF($F4989="LIQUIDAR",_xlfn.XLOOKUP(A4989,Rotación!$A:$A,Rotación!$O:$O,0,0,-1),"")))),"")</f>
        <v>14500000</v>
      </c>
      <c r="H4989" s="13">
        <f>IFERROR(IF($F4989="ALTA",$D4989*1,
IF($F4989="MEDIA",$D4989*0.97,
IF($F4989="BAJA",$D4989*0.9,
IF($F4989="LIQUIDAR",_xlfn.XLOOKUP(A4989,Rotación!$A:$A,Rotación!$O:$O,0,0,-1),"")))),"")</f>
        <v>14065000</v>
      </c>
      <c r="I4989" s="13">
        <f>IFERROR(IF($F4989="ALTA",$D4989*0.97,
IF($F4989="MEDIA",$D4989*0.94,
IF($F4989="BAJA",$D4989*0.87,
IF($F4989="LIQUIDAR",_xlfn.XLOOKUP(A4989,Rotación!$A:$A,Rotación!$O:$O,0,0,-1),"")))),"")</f>
        <v>13630000</v>
      </c>
      <c r="J4989" s="13">
        <f>IFERROR(IF($F4989="ALTA",$D4989*0.94,
IF($F4989="MEDIA",$D4989*0.9,
IF($F4989="BAJA",$D4989*0.85,
IF($F4989="LIQUIDAR",_xlfn.XLOOKUP(A4989,Rotación!$A:$A,Rotación!$O:$O,0,0,-1),"")))),"")</f>
        <v>13050000</v>
      </c>
      <c r="K4989">
        <v>14290000</v>
      </c>
    </row>
    <row r="4990" spans="1:11" x14ac:dyDescent="0.3">
      <c r="A4990" t="s">
        <v>5504</v>
      </c>
      <c r="B4990" t="s">
        <v>313</v>
      </c>
      <c r="C4990" t="s">
        <v>313</v>
      </c>
      <c r="D4990">
        <v>11000000</v>
      </c>
      <c r="E4990">
        <v>8500000</v>
      </c>
      <c r="F4990" t="s">
        <v>4033</v>
      </c>
      <c r="G4990" s="13">
        <f>IFERROR(IF($F4990="ALTA",$D4990*1.03,
IF($F4990="MEDIA",$D4990*1,
IF($F4990="BAJA",$D4990*0.92,
IF($F4990="LIQUIDAR",_xlfn.XLOOKUP(A4990,Rotación!$A:$A,Rotación!$O:$O,0,0,-1),"")))),"")</f>
        <v>11000000</v>
      </c>
      <c r="H4990" s="13">
        <f>IFERROR(IF($F4990="ALTA",$D4990*1,
IF($F4990="MEDIA",$D4990*0.97,
IF($F4990="BAJA",$D4990*0.9,
IF($F4990="LIQUIDAR",_xlfn.XLOOKUP(A4990,Rotación!$A:$A,Rotación!$O:$O,0,0,-1),"")))),"")</f>
        <v>10670000</v>
      </c>
      <c r="I4990" s="13">
        <f>IFERROR(IF($F4990="ALTA",$D4990*0.97,
IF($F4990="MEDIA",$D4990*0.94,
IF($F4990="BAJA",$D4990*0.87,
IF($F4990="LIQUIDAR",_xlfn.XLOOKUP(A4990,Rotación!$A:$A,Rotación!$O:$O,0,0,-1),"")))),"")</f>
        <v>10340000</v>
      </c>
      <c r="J4990" s="13">
        <f>IFERROR(IF($F4990="ALTA",$D4990*0.94,
IF($F4990="MEDIA",$D4990*0.9,
IF($F4990="BAJA",$D4990*0.85,
IF($F4990="LIQUIDAR",_xlfn.XLOOKUP(A4990,Rotación!$A:$A,Rotación!$O:$O,0,0,-1),"")))),"")</f>
        <v>9900000</v>
      </c>
      <c r="K4990">
        <v>10490000</v>
      </c>
    </row>
    <row r="4991" spans="1:11" x14ac:dyDescent="0.3">
      <c r="A4991" t="s">
        <v>5505</v>
      </c>
      <c r="B4991" t="s">
        <v>313</v>
      </c>
      <c r="C4991" t="s">
        <v>313</v>
      </c>
      <c r="D4991">
        <v>8900000</v>
      </c>
      <c r="E4991">
        <v>7300000</v>
      </c>
      <c r="F4991" t="s">
        <v>4033</v>
      </c>
      <c r="G4991" s="13">
        <f>IFERROR(IF($F4991="ALTA",$D4991*1.03,
IF($F4991="MEDIA",$D4991*1,
IF($F4991="BAJA",$D4991*0.92,
IF($F4991="LIQUIDAR",_xlfn.XLOOKUP(A4991,Rotación!$A:$A,Rotación!$O:$O,0,0,-1),"")))),"")</f>
        <v>8900000</v>
      </c>
      <c r="H4991" s="13">
        <f>IFERROR(IF($F4991="ALTA",$D4991*1,
IF($F4991="MEDIA",$D4991*0.97,
IF($F4991="BAJA",$D4991*0.9,
IF($F4991="LIQUIDAR",_xlfn.XLOOKUP(A4991,Rotación!$A:$A,Rotación!$O:$O,0,0,-1),"")))),"")</f>
        <v>8633000</v>
      </c>
      <c r="I4991" s="13">
        <f>IFERROR(IF($F4991="ALTA",$D4991*0.97,
IF($F4991="MEDIA",$D4991*0.94,
IF($F4991="BAJA",$D4991*0.87,
IF($F4991="LIQUIDAR",_xlfn.XLOOKUP(A4991,Rotación!$A:$A,Rotación!$O:$O,0,0,-1),"")))),"")</f>
        <v>8365999.9999999991</v>
      </c>
      <c r="J4991" s="13">
        <f>IFERROR(IF($F4991="ALTA",$D4991*0.94,
IF($F4991="MEDIA",$D4991*0.9,
IF($F4991="BAJA",$D4991*0.85,
IF($F4991="LIQUIDAR",_xlfn.XLOOKUP(A4991,Rotación!$A:$A,Rotación!$O:$O,0,0,-1),"")))),"")</f>
        <v>8010000</v>
      </c>
      <c r="K4991">
        <v>8890000</v>
      </c>
    </row>
    <row r="4992" spans="1:11" x14ac:dyDescent="0.3">
      <c r="A4992" t="s">
        <v>5468</v>
      </c>
      <c r="B4992" t="s">
        <v>313</v>
      </c>
      <c r="C4992" t="s">
        <v>313</v>
      </c>
      <c r="D4992">
        <v>8300000</v>
      </c>
      <c r="E4992">
        <v>6900000</v>
      </c>
      <c r="F4992" t="s">
        <v>4033</v>
      </c>
      <c r="G4992" s="13">
        <f>IFERROR(IF($F4992="ALTA",$D4992*1.03,
IF($F4992="MEDIA",$D4992*1,
IF($F4992="BAJA",$D4992*0.92,
IF($F4992="LIQUIDAR",_xlfn.XLOOKUP(A4992,Rotación!$A:$A,Rotación!$O:$O,0,0,-1),"")))),"")</f>
        <v>8300000</v>
      </c>
      <c r="H4992" s="13">
        <f>IFERROR(IF($F4992="ALTA",$D4992*1,
IF($F4992="MEDIA",$D4992*0.97,
IF($F4992="BAJA",$D4992*0.9,
IF($F4992="LIQUIDAR",_xlfn.XLOOKUP(A4992,Rotación!$A:$A,Rotación!$O:$O,0,0,-1),"")))),"")</f>
        <v>8051000</v>
      </c>
      <c r="I4992" s="13">
        <f>IFERROR(IF($F4992="ALTA",$D4992*0.97,
IF($F4992="MEDIA",$D4992*0.94,
IF($F4992="BAJA",$D4992*0.87,
IF($F4992="LIQUIDAR",_xlfn.XLOOKUP(A4992,Rotación!$A:$A,Rotación!$O:$O,0,0,-1),"")))),"")</f>
        <v>7802000</v>
      </c>
      <c r="J4992" s="13">
        <f>IFERROR(IF($F4992="ALTA",$D4992*0.94,
IF($F4992="MEDIA",$D4992*0.9,
IF($F4992="BAJA",$D4992*0.85,
IF($F4992="LIQUIDAR",_xlfn.XLOOKUP(A4992,Rotación!$A:$A,Rotación!$O:$O,0,0,-1),"")))),"")</f>
        <v>7470000</v>
      </c>
      <c r="K4992">
        <v>8290000</v>
      </c>
    </row>
    <row r="4993" spans="1:11" x14ac:dyDescent="0.3">
      <c r="A4993" t="s">
        <v>5506</v>
      </c>
      <c r="B4993" t="s">
        <v>313</v>
      </c>
      <c r="C4993" t="s">
        <v>313</v>
      </c>
      <c r="D4993">
        <v>24400000</v>
      </c>
      <c r="E4993">
        <v>20000000</v>
      </c>
      <c r="F4993" t="s">
        <v>4033</v>
      </c>
      <c r="G4993" s="13">
        <f>IFERROR(IF($F4993="ALTA",$D4993*1.03,
IF($F4993="MEDIA",$D4993*1,
IF($F4993="BAJA",$D4993*0.92,
IF($F4993="LIQUIDAR",_xlfn.XLOOKUP(A4993,Rotación!$A:$A,Rotación!$O:$O,0,0,-1),"")))),"")</f>
        <v>24400000</v>
      </c>
      <c r="H4993" s="13">
        <f>IFERROR(IF($F4993="ALTA",$D4993*1,
IF($F4993="MEDIA",$D4993*0.97,
IF($F4993="BAJA",$D4993*0.9,
IF($F4993="LIQUIDAR",_xlfn.XLOOKUP(A4993,Rotación!$A:$A,Rotación!$O:$O,0,0,-1),"")))),"")</f>
        <v>23668000</v>
      </c>
      <c r="I4993" s="13">
        <f>IFERROR(IF($F4993="ALTA",$D4993*0.97,
IF($F4993="MEDIA",$D4993*0.94,
IF($F4993="BAJA",$D4993*0.87,
IF($F4993="LIQUIDAR",_xlfn.XLOOKUP(A4993,Rotación!$A:$A,Rotación!$O:$O,0,0,-1),"")))),"")</f>
        <v>22936000</v>
      </c>
      <c r="J4993" s="13">
        <f>IFERROR(IF($F4993="ALTA",$D4993*0.94,
IF($F4993="MEDIA",$D4993*0.9,
IF($F4993="BAJA",$D4993*0.85,
IF($F4993="LIQUIDAR",_xlfn.XLOOKUP(A4993,Rotación!$A:$A,Rotación!$O:$O,0,0,-1),"")))),"")</f>
        <v>21960000</v>
      </c>
      <c r="K4993">
        <v>24390000</v>
      </c>
    </row>
    <row r="4994" spans="1:11" x14ac:dyDescent="0.3">
      <c r="A4994" t="s">
        <v>5507</v>
      </c>
      <c r="B4994" t="s">
        <v>313</v>
      </c>
      <c r="C4994" t="s">
        <v>313</v>
      </c>
      <c r="D4994">
        <v>11000000</v>
      </c>
      <c r="E4994">
        <v>8800000</v>
      </c>
      <c r="F4994" t="s">
        <v>4033</v>
      </c>
      <c r="G4994" s="13">
        <f>IFERROR(IF($F4994="ALTA",$D4994*1.03,
IF($F4994="MEDIA",$D4994*1,
IF($F4994="BAJA",$D4994*0.92,
IF($F4994="LIQUIDAR",_xlfn.XLOOKUP(A4994,Rotación!$A:$A,Rotación!$O:$O,0,0,-1),"")))),"")</f>
        <v>11000000</v>
      </c>
      <c r="H4994" s="13">
        <f>IFERROR(IF($F4994="ALTA",$D4994*1,
IF($F4994="MEDIA",$D4994*0.97,
IF($F4994="BAJA",$D4994*0.9,
IF($F4994="LIQUIDAR",_xlfn.XLOOKUP(A4994,Rotación!$A:$A,Rotación!$O:$O,0,0,-1),"")))),"")</f>
        <v>10670000</v>
      </c>
      <c r="I4994" s="13">
        <f>IFERROR(IF($F4994="ALTA",$D4994*0.97,
IF($F4994="MEDIA",$D4994*0.94,
IF($F4994="BAJA",$D4994*0.87,
IF($F4994="LIQUIDAR",_xlfn.XLOOKUP(A4994,Rotación!$A:$A,Rotación!$O:$O,0,0,-1),"")))),"")</f>
        <v>10340000</v>
      </c>
      <c r="J4994" s="13">
        <f>IFERROR(IF($F4994="ALTA",$D4994*0.94,
IF($F4994="MEDIA",$D4994*0.9,
IF($F4994="BAJA",$D4994*0.85,
IF($F4994="LIQUIDAR",_xlfn.XLOOKUP(A4994,Rotación!$A:$A,Rotación!$O:$O,0,0,-1),"")))),"")</f>
        <v>9900000</v>
      </c>
      <c r="K4994">
        <v>10990000</v>
      </c>
    </row>
    <row r="4995" spans="1:11" x14ac:dyDescent="0.3">
      <c r="A4995" t="s">
        <v>5508</v>
      </c>
      <c r="B4995" t="s">
        <v>313</v>
      </c>
      <c r="C4995" t="s">
        <v>313</v>
      </c>
      <c r="D4995">
        <v>24500000</v>
      </c>
      <c r="E4995">
        <v>20000000</v>
      </c>
      <c r="F4995" t="s">
        <v>4033</v>
      </c>
      <c r="G4995" s="13">
        <f>IFERROR(IF($F4995="ALTA",$D4995*1.03,
IF($F4995="MEDIA",$D4995*1,
IF($F4995="BAJA",$D4995*0.92,
IF($F4995="LIQUIDAR",_xlfn.XLOOKUP(A4995,Rotación!$A:$A,Rotación!$O:$O,0,0,-1),"")))),"")</f>
        <v>24500000</v>
      </c>
      <c r="H4995" s="13">
        <f>IFERROR(IF($F4995="ALTA",$D4995*1,
IF($F4995="MEDIA",$D4995*0.97,
IF($F4995="BAJA",$D4995*0.9,
IF($F4995="LIQUIDAR",_xlfn.XLOOKUP(A4995,Rotación!$A:$A,Rotación!$O:$O,0,0,-1),"")))),"")</f>
        <v>23765000</v>
      </c>
      <c r="I4995" s="13">
        <f>IFERROR(IF($F4995="ALTA",$D4995*0.97,
IF($F4995="MEDIA",$D4995*0.94,
IF($F4995="BAJA",$D4995*0.87,
IF($F4995="LIQUIDAR",_xlfn.XLOOKUP(A4995,Rotación!$A:$A,Rotación!$O:$O,0,0,-1),"")))),"")</f>
        <v>23030000</v>
      </c>
      <c r="J4995" s="13">
        <f>IFERROR(IF($F4995="ALTA",$D4995*0.94,
IF($F4995="MEDIA",$D4995*0.9,
IF($F4995="BAJA",$D4995*0.85,
IF($F4995="LIQUIDAR",_xlfn.XLOOKUP(A4995,Rotación!$A:$A,Rotación!$O:$O,0,0,-1),"")))),"")</f>
        <v>22050000</v>
      </c>
      <c r="K4995">
        <v>23990000</v>
      </c>
    </row>
    <row r="4996" spans="1:11" x14ac:dyDescent="0.3">
      <c r="A4996" t="s">
        <v>5509</v>
      </c>
      <c r="B4996" t="s">
        <v>313</v>
      </c>
      <c r="C4996" t="s">
        <v>313</v>
      </c>
      <c r="D4996">
        <v>24500000</v>
      </c>
      <c r="E4996">
        <v>20500000</v>
      </c>
      <c r="F4996" t="s">
        <v>4033</v>
      </c>
      <c r="G4996" s="13">
        <f>IFERROR(IF($F4996="ALTA",$D4996*1.03,
IF($F4996="MEDIA",$D4996*1,
IF($F4996="BAJA",$D4996*0.92,
IF($F4996="LIQUIDAR",_xlfn.XLOOKUP(A4996,Rotación!$A:$A,Rotación!$O:$O,0,0,-1),"")))),"")</f>
        <v>24500000</v>
      </c>
      <c r="H4996" s="13">
        <f>IFERROR(IF($F4996="ALTA",$D4996*1,
IF($F4996="MEDIA",$D4996*0.97,
IF($F4996="BAJA",$D4996*0.9,
IF($F4996="LIQUIDAR",_xlfn.XLOOKUP(A4996,Rotación!$A:$A,Rotación!$O:$O,0,0,-1),"")))),"")</f>
        <v>23765000</v>
      </c>
      <c r="I4996" s="13">
        <f>IFERROR(IF($F4996="ALTA",$D4996*0.97,
IF($F4996="MEDIA",$D4996*0.94,
IF($F4996="BAJA",$D4996*0.87,
IF($F4996="LIQUIDAR",_xlfn.XLOOKUP(A4996,Rotación!$A:$A,Rotación!$O:$O,0,0,-1),"")))),"")</f>
        <v>23030000</v>
      </c>
      <c r="J4996" s="13">
        <f>IFERROR(IF($F4996="ALTA",$D4996*0.94,
IF($F4996="MEDIA",$D4996*0.9,
IF($F4996="BAJA",$D4996*0.85,
IF($F4996="LIQUIDAR",_xlfn.XLOOKUP(A4996,Rotación!$A:$A,Rotación!$O:$O,0,0,-1),"")))),"")</f>
        <v>22050000</v>
      </c>
      <c r="K4996">
        <v>24490000</v>
      </c>
    </row>
    <row r="4997" spans="1:11" x14ac:dyDescent="0.3">
      <c r="A4997" t="s">
        <v>5510</v>
      </c>
      <c r="B4997" t="s">
        <v>313</v>
      </c>
      <c r="C4997" t="s">
        <v>313</v>
      </c>
      <c r="D4997">
        <v>7900000</v>
      </c>
      <c r="E4997">
        <v>6500000</v>
      </c>
      <c r="F4997" t="s">
        <v>4033</v>
      </c>
      <c r="G4997" s="13">
        <f>IFERROR(IF($F4997="ALTA",$D4997*1.03,
IF($F4997="MEDIA",$D4997*1,
IF($F4997="BAJA",$D4997*0.92,
IF($F4997="LIQUIDAR",_xlfn.XLOOKUP(A4997,Rotación!$A:$A,Rotación!$O:$O,0,0,-1),"")))),"")</f>
        <v>7900000</v>
      </c>
      <c r="H4997" s="13">
        <f>IFERROR(IF($F4997="ALTA",$D4997*1,
IF($F4997="MEDIA",$D4997*0.97,
IF($F4997="BAJA",$D4997*0.9,
IF($F4997="LIQUIDAR",_xlfn.XLOOKUP(A4997,Rotación!$A:$A,Rotación!$O:$O,0,0,-1),"")))),"")</f>
        <v>7663000</v>
      </c>
      <c r="I4997" s="13">
        <f>IFERROR(IF($F4997="ALTA",$D4997*0.97,
IF($F4997="MEDIA",$D4997*0.94,
IF($F4997="BAJA",$D4997*0.87,
IF($F4997="LIQUIDAR",_xlfn.XLOOKUP(A4997,Rotación!$A:$A,Rotación!$O:$O,0,0,-1),"")))),"")</f>
        <v>7426000</v>
      </c>
      <c r="J4997" s="13">
        <f>IFERROR(IF($F4997="ALTA",$D4997*0.94,
IF($F4997="MEDIA",$D4997*0.9,
IF($F4997="BAJA",$D4997*0.85,
IF($F4997="LIQUIDAR",_xlfn.XLOOKUP(A4997,Rotación!$A:$A,Rotación!$O:$O,0,0,-1),"")))),"")</f>
        <v>7110000</v>
      </c>
      <c r="K4997">
        <v>7990000</v>
      </c>
    </row>
    <row r="4998" spans="1:11" x14ac:dyDescent="0.3">
      <c r="A4998" t="s">
        <v>5511</v>
      </c>
      <c r="B4998" t="s">
        <v>313</v>
      </c>
      <c r="C4998" t="s">
        <v>313</v>
      </c>
      <c r="D4998">
        <v>7600000</v>
      </c>
      <c r="E4998">
        <v>6200000</v>
      </c>
      <c r="F4998" t="s">
        <v>4033</v>
      </c>
      <c r="G4998" s="13">
        <f>IFERROR(IF($F4998="ALTA",$D4998*1.03,
IF($F4998="MEDIA",$D4998*1,
IF($F4998="BAJA",$D4998*0.92,
IF($F4998="LIQUIDAR",_xlfn.XLOOKUP(A4998,Rotación!$A:$A,Rotación!$O:$O,0,0,-1),"")))),"")</f>
        <v>7600000</v>
      </c>
      <c r="H4998" s="13">
        <f>IFERROR(IF($F4998="ALTA",$D4998*1,
IF($F4998="MEDIA",$D4998*0.97,
IF($F4998="BAJA",$D4998*0.9,
IF($F4998="LIQUIDAR",_xlfn.XLOOKUP(A4998,Rotación!$A:$A,Rotación!$O:$O,0,0,-1),"")))),"")</f>
        <v>7372000</v>
      </c>
      <c r="I4998" s="13">
        <f>IFERROR(IF($F4998="ALTA",$D4998*0.97,
IF($F4998="MEDIA",$D4998*0.94,
IF($F4998="BAJA",$D4998*0.87,
IF($F4998="LIQUIDAR",_xlfn.XLOOKUP(A4998,Rotación!$A:$A,Rotación!$O:$O,0,0,-1),"")))),"")</f>
        <v>7144000</v>
      </c>
      <c r="J4998" s="13">
        <f>IFERROR(IF($F4998="ALTA",$D4998*0.94,
IF($F4998="MEDIA",$D4998*0.9,
IF($F4998="BAJA",$D4998*0.85,
IF($F4998="LIQUIDAR",_xlfn.XLOOKUP(A4998,Rotación!$A:$A,Rotación!$O:$O,0,0,-1),"")))),"")</f>
        <v>6840000</v>
      </c>
      <c r="K4998">
        <v>7590000</v>
      </c>
    </row>
    <row r="4999" spans="1:11" x14ac:dyDescent="0.3">
      <c r="A4999" t="s">
        <v>5512</v>
      </c>
      <c r="B4999" t="s">
        <v>313</v>
      </c>
      <c r="C4999" t="s">
        <v>313</v>
      </c>
      <c r="D4999">
        <v>18900000</v>
      </c>
      <c r="E4999">
        <v>16000000</v>
      </c>
      <c r="F4999" t="s">
        <v>4033</v>
      </c>
      <c r="G4999" s="13">
        <f>IFERROR(IF($F4999="ALTA",$D4999*1.03,
IF($F4999="MEDIA",$D4999*1,
IF($F4999="BAJA",$D4999*0.92,
IF($F4999="LIQUIDAR",_xlfn.XLOOKUP(A4999,Rotación!$A:$A,Rotación!$O:$O,0,0,-1),"")))),"")</f>
        <v>18900000</v>
      </c>
      <c r="H4999" s="13">
        <f>IFERROR(IF($F4999="ALTA",$D4999*1,
IF($F4999="MEDIA",$D4999*0.97,
IF($F4999="BAJA",$D4999*0.9,
IF($F4999="LIQUIDAR",_xlfn.XLOOKUP(A4999,Rotación!$A:$A,Rotación!$O:$O,0,0,-1),"")))),"")</f>
        <v>18333000</v>
      </c>
      <c r="I4999" s="13">
        <f>IFERROR(IF($F4999="ALTA",$D4999*0.97,
IF($F4999="MEDIA",$D4999*0.94,
IF($F4999="BAJA",$D4999*0.87,
IF($F4999="LIQUIDAR",_xlfn.XLOOKUP(A4999,Rotación!$A:$A,Rotación!$O:$O,0,0,-1),"")))),"")</f>
        <v>17766000</v>
      </c>
      <c r="J4999" s="13">
        <f>IFERROR(IF($F4999="ALTA",$D4999*0.94,
IF($F4999="MEDIA",$D4999*0.9,
IF($F4999="BAJA",$D4999*0.85,
IF($F4999="LIQUIDAR",_xlfn.XLOOKUP(A4999,Rotación!$A:$A,Rotación!$O:$O,0,0,-1),"")))),"")</f>
        <v>17010000</v>
      </c>
      <c r="K4999">
        <v>18890000</v>
      </c>
    </row>
    <row r="5000" spans="1:11" x14ac:dyDescent="0.3">
      <c r="A5000" t="s">
        <v>5513</v>
      </c>
      <c r="B5000" t="s">
        <v>313</v>
      </c>
      <c r="C5000" t="s">
        <v>313</v>
      </c>
      <c r="D5000">
        <v>7900000</v>
      </c>
      <c r="E5000">
        <v>5800000</v>
      </c>
      <c r="F5000" t="s">
        <v>4033</v>
      </c>
      <c r="G5000" s="13">
        <f>IFERROR(IF($F5000="ALTA",$D5000*1.03,
IF($F5000="MEDIA",$D5000*1,
IF($F5000="BAJA",$D5000*0.92,
IF($F5000="LIQUIDAR",_xlfn.XLOOKUP(A5000,Rotación!$A:$A,Rotación!$O:$O,0,0,-1),"")))),"")</f>
        <v>7900000</v>
      </c>
      <c r="H5000" s="13">
        <f>IFERROR(IF($F5000="ALTA",$D5000*1,
IF($F5000="MEDIA",$D5000*0.97,
IF($F5000="BAJA",$D5000*0.9,
IF($F5000="LIQUIDAR",_xlfn.XLOOKUP(A5000,Rotación!$A:$A,Rotación!$O:$O,0,0,-1),"")))),"")</f>
        <v>7663000</v>
      </c>
      <c r="I5000" s="13">
        <f>IFERROR(IF($F5000="ALTA",$D5000*0.97,
IF($F5000="MEDIA",$D5000*0.94,
IF($F5000="BAJA",$D5000*0.87,
IF($F5000="LIQUIDAR",_xlfn.XLOOKUP(A5000,Rotación!$A:$A,Rotación!$O:$O,0,0,-1),"")))),"")</f>
        <v>7426000</v>
      </c>
      <c r="J5000" s="13">
        <f>IFERROR(IF($F5000="ALTA",$D5000*0.94,
IF($F5000="MEDIA",$D5000*0.9,
IF($F5000="BAJA",$D5000*0.85,
IF($F5000="LIQUIDAR",_xlfn.XLOOKUP(A5000,Rotación!$A:$A,Rotación!$O:$O,0,0,-1),"")))),"")</f>
        <v>7110000</v>
      </c>
      <c r="K5000">
        <v>7890000</v>
      </c>
    </row>
    <row r="5001" spans="1:11" x14ac:dyDescent="0.3">
      <c r="A5001" t="s">
        <v>5514</v>
      </c>
      <c r="B5001" t="s">
        <v>313</v>
      </c>
      <c r="C5001" t="s">
        <v>313</v>
      </c>
      <c r="D5001">
        <v>10500000</v>
      </c>
      <c r="E5001">
        <v>9000000</v>
      </c>
      <c r="F5001" t="s">
        <v>5390</v>
      </c>
      <c r="G5001" s="13">
        <f>IFERROR(IF($F5001="ALTA",$D5001*1.03,
IF($F5001="MEDIA",$D5001*1,
IF($F5001="BAJA",$D5001*0.92,
IF($F5001="LIQUIDAR",_xlfn.XLOOKUP(A5001,Rotación!$A:$A,Rotación!$O:$O,0,0,-1),"")))),"")</f>
        <v>10815000</v>
      </c>
      <c r="H5001" s="13">
        <f>IFERROR(IF($F5001="ALTA",$D5001*1,
IF($F5001="MEDIA",$D5001*0.97,
IF($F5001="BAJA",$D5001*0.9,
IF($F5001="LIQUIDAR",_xlfn.XLOOKUP(A5001,Rotación!$A:$A,Rotación!$O:$O,0,0,-1),"")))),"")</f>
        <v>10500000</v>
      </c>
      <c r="I5001" s="13">
        <f>IFERROR(IF($F5001="ALTA",$D5001*0.97,
IF($F5001="MEDIA",$D5001*0.94,
IF($F5001="BAJA",$D5001*0.87,
IF($F5001="LIQUIDAR",_xlfn.XLOOKUP(A5001,Rotación!$A:$A,Rotación!$O:$O,0,0,-1),"")))),"")</f>
        <v>10185000</v>
      </c>
      <c r="J5001" s="13">
        <f>IFERROR(IF($F5001="ALTA",$D5001*0.94,
IF($F5001="MEDIA",$D5001*0.9,
IF($F5001="BAJA",$D5001*0.85,
IF($F5001="LIQUIDAR",_xlfn.XLOOKUP(A5001,Rotación!$A:$A,Rotación!$O:$O,0,0,-1),"")))),"")</f>
        <v>9870000</v>
      </c>
      <c r="K5001">
        <v>10490000</v>
      </c>
    </row>
    <row r="5002" spans="1:11" x14ac:dyDescent="0.3">
      <c r="A5002" t="s">
        <v>5515</v>
      </c>
      <c r="B5002" t="s">
        <v>313</v>
      </c>
      <c r="C5002" t="s">
        <v>313</v>
      </c>
      <c r="D5002">
        <v>7300000</v>
      </c>
      <c r="E5002">
        <v>6200000</v>
      </c>
      <c r="F5002" t="s">
        <v>5390</v>
      </c>
      <c r="G5002" s="13">
        <f>IFERROR(IF($F5002="ALTA",$D5002*1.03,
IF($F5002="MEDIA",$D5002*1,
IF($F5002="BAJA",$D5002*0.92,
IF($F5002="LIQUIDAR",_xlfn.XLOOKUP(A5002,Rotación!$A:$A,Rotación!$O:$O,0,0,-1),"")))),"")</f>
        <v>7519000</v>
      </c>
      <c r="H5002" s="13">
        <f>IFERROR(IF($F5002="ALTA",$D5002*1,
IF($F5002="MEDIA",$D5002*0.97,
IF($F5002="BAJA",$D5002*0.9,
IF($F5002="LIQUIDAR",_xlfn.XLOOKUP(A5002,Rotación!$A:$A,Rotación!$O:$O,0,0,-1),"")))),"")</f>
        <v>7300000</v>
      </c>
      <c r="I5002" s="13">
        <f>IFERROR(IF($F5002="ALTA",$D5002*0.97,
IF($F5002="MEDIA",$D5002*0.94,
IF($F5002="BAJA",$D5002*0.87,
IF($F5002="LIQUIDAR",_xlfn.XLOOKUP(A5002,Rotación!$A:$A,Rotación!$O:$O,0,0,-1),"")))),"")</f>
        <v>7081000</v>
      </c>
      <c r="J5002" s="13">
        <f>IFERROR(IF($F5002="ALTA",$D5002*0.94,
IF($F5002="MEDIA",$D5002*0.9,
IF($F5002="BAJA",$D5002*0.85,
IF($F5002="LIQUIDAR",_xlfn.XLOOKUP(A5002,Rotación!$A:$A,Rotación!$O:$O,0,0,-1),"")))),"")</f>
        <v>6862000</v>
      </c>
      <c r="K5002">
        <v>7490000</v>
      </c>
    </row>
    <row r="5003" spans="1:11" x14ac:dyDescent="0.3">
      <c r="A5003" t="s">
        <v>5516</v>
      </c>
      <c r="B5003" t="s">
        <v>313</v>
      </c>
      <c r="C5003" t="s">
        <v>313</v>
      </c>
      <c r="D5003">
        <v>7300000</v>
      </c>
      <c r="E5003">
        <v>6200000</v>
      </c>
      <c r="F5003" t="s">
        <v>5390</v>
      </c>
      <c r="G5003" s="13">
        <f>IFERROR(IF($F5003="ALTA",$D5003*1.03,
IF($F5003="MEDIA",$D5003*1,
IF($F5003="BAJA",$D5003*0.92,
IF($F5003="LIQUIDAR",_xlfn.XLOOKUP(A5003,Rotación!$A:$A,Rotación!$O:$O,0,0,-1),"")))),"")</f>
        <v>7519000</v>
      </c>
      <c r="H5003" s="13">
        <f>IFERROR(IF($F5003="ALTA",$D5003*1,
IF($F5003="MEDIA",$D5003*0.97,
IF($F5003="BAJA",$D5003*0.9,
IF($F5003="LIQUIDAR",_xlfn.XLOOKUP(A5003,Rotación!$A:$A,Rotación!$O:$O,0,0,-1),"")))),"")</f>
        <v>7300000</v>
      </c>
      <c r="I5003" s="13">
        <f>IFERROR(IF($F5003="ALTA",$D5003*0.97,
IF($F5003="MEDIA",$D5003*0.94,
IF($F5003="BAJA",$D5003*0.87,
IF($F5003="LIQUIDAR",_xlfn.XLOOKUP(A5003,Rotación!$A:$A,Rotación!$O:$O,0,0,-1),"")))),"")</f>
        <v>7081000</v>
      </c>
      <c r="J5003" s="13">
        <f>IFERROR(IF($F5003="ALTA",$D5003*0.94,
IF($F5003="MEDIA",$D5003*0.9,
IF($F5003="BAJA",$D5003*0.85,
IF($F5003="LIQUIDAR",_xlfn.XLOOKUP(A5003,Rotación!$A:$A,Rotación!$O:$O,0,0,-1),"")))),"")</f>
        <v>6862000</v>
      </c>
      <c r="K5003">
        <v>7490000</v>
      </c>
    </row>
    <row r="5004" spans="1:11" x14ac:dyDescent="0.3">
      <c r="A5004" t="s">
        <v>5517</v>
      </c>
      <c r="B5004" t="s">
        <v>313</v>
      </c>
      <c r="C5004" t="s">
        <v>313</v>
      </c>
      <c r="D5004">
        <v>12700000</v>
      </c>
      <c r="E5004">
        <v>11000000</v>
      </c>
      <c r="F5004" t="s">
        <v>5390</v>
      </c>
      <c r="G5004" s="13">
        <f>IFERROR(IF($F5004="ALTA",$D5004*1.03,
IF($F5004="MEDIA",$D5004*1,
IF($F5004="BAJA",$D5004*0.92,
IF($F5004="LIQUIDAR",_xlfn.XLOOKUP(A5004,Rotación!$A:$A,Rotación!$O:$O,0,0,-1),"")))),"")</f>
        <v>13081000</v>
      </c>
      <c r="H5004" s="13">
        <f>IFERROR(IF($F5004="ALTA",$D5004*1,
IF($F5004="MEDIA",$D5004*0.97,
IF($F5004="BAJA",$D5004*0.9,
IF($F5004="LIQUIDAR",_xlfn.XLOOKUP(A5004,Rotación!$A:$A,Rotación!$O:$O,0,0,-1),"")))),"")</f>
        <v>12700000</v>
      </c>
      <c r="I5004" s="13">
        <f>IFERROR(IF($F5004="ALTA",$D5004*0.97,
IF($F5004="MEDIA",$D5004*0.94,
IF($F5004="BAJA",$D5004*0.87,
IF($F5004="LIQUIDAR",_xlfn.XLOOKUP(A5004,Rotación!$A:$A,Rotación!$O:$O,0,0,-1),"")))),"")</f>
        <v>12319000</v>
      </c>
      <c r="J5004" s="13">
        <f>IFERROR(IF($F5004="ALTA",$D5004*0.94,
IF($F5004="MEDIA",$D5004*0.9,
IF($F5004="BAJA",$D5004*0.85,
IF($F5004="LIQUIDAR",_xlfn.XLOOKUP(A5004,Rotación!$A:$A,Rotación!$O:$O,0,0,-1),"")))),"")</f>
        <v>11938000</v>
      </c>
      <c r="K5004">
        <v>12990000</v>
      </c>
    </row>
    <row r="5005" spans="1:11" x14ac:dyDescent="0.3">
      <c r="A5005" t="s">
        <v>5518</v>
      </c>
      <c r="B5005" t="s">
        <v>313</v>
      </c>
      <c r="C5005" t="s">
        <v>313</v>
      </c>
      <c r="D5005">
        <v>16900000</v>
      </c>
      <c r="E5005">
        <v>14000000</v>
      </c>
      <c r="F5005" t="s">
        <v>4033</v>
      </c>
      <c r="G5005" s="13">
        <f>IFERROR(IF($F5005="ALTA",$D5005*1.03,
IF($F5005="MEDIA",$D5005*1,
IF($F5005="BAJA",$D5005*0.92,
IF($F5005="LIQUIDAR",_xlfn.XLOOKUP(A5005,Rotación!$A:$A,Rotación!$O:$O,0,0,-1),"")))),"")</f>
        <v>16900000</v>
      </c>
      <c r="H5005" s="13">
        <f>IFERROR(IF($F5005="ALTA",$D5005*1,
IF($F5005="MEDIA",$D5005*0.97,
IF($F5005="BAJA",$D5005*0.9,
IF($F5005="LIQUIDAR",_xlfn.XLOOKUP(A5005,Rotación!$A:$A,Rotación!$O:$O,0,0,-1),"")))),"")</f>
        <v>16393000</v>
      </c>
      <c r="I5005" s="13">
        <f>IFERROR(IF($F5005="ALTA",$D5005*0.97,
IF($F5005="MEDIA",$D5005*0.94,
IF($F5005="BAJA",$D5005*0.87,
IF($F5005="LIQUIDAR",_xlfn.XLOOKUP(A5005,Rotación!$A:$A,Rotación!$O:$O,0,0,-1),"")))),"")</f>
        <v>15886000</v>
      </c>
      <c r="J5005" s="13">
        <f>IFERROR(IF($F5005="ALTA",$D5005*0.94,
IF($F5005="MEDIA",$D5005*0.9,
IF($F5005="BAJA",$D5005*0.85,
IF($F5005="LIQUIDAR",_xlfn.XLOOKUP(A5005,Rotación!$A:$A,Rotación!$O:$O,0,0,-1),"")))),"")</f>
        <v>15210000</v>
      </c>
      <c r="K5005">
        <v>16890000</v>
      </c>
    </row>
    <row r="5006" spans="1:11" x14ac:dyDescent="0.3">
      <c r="A5006" t="s">
        <v>5519</v>
      </c>
      <c r="B5006" t="s">
        <v>313</v>
      </c>
      <c r="C5006" t="s">
        <v>313</v>
      </c>
      <c r="D5006">
        <v>14500000</v>
      </c>
      <c r="E5006">
        <v>11600000</v>
      </c>
      <c r="F5006" t="s">
        <v>5391</v>
      </c>
      <c r="G5006" s="13">
        <f>IFERROR(IF($F5006="ALTA",$D5006*1.03,
IF($F5006="MEDIA",$D5006*1,
IF($F5006="BAJA",$D5006*0.92,
IF($F5006="LIQUIDAR",_xlfn.XLOOKUP(A5006,Rotación!$A:$A,Rotación!$O:$O,0,0,-1),"")))),"")</f>
        <v>13340000</v>
      </c>
      <c r="H5006" s="13">
        <f>IFERROR(IF($F5006="ALTA",$D5006*1,
IF($F5006="MEDIA",$D5006*0.97,
IF($F5006="BAJA",$D5006*0.9,
IF($F5006="LIQUIDAR",_xlfn.XLOOKUP(A5006,Rotación!$A:$A,Rotación!$O:$O,0,0,-1),"")))),"")</f>
        <v>13050000</v>
      </c>
      <c r="I5006" s="13">
        <f>IFERROR(IF($F5006="ALTA",$D5006*0.97,
IF($F5006="MEDIA",$D5006*0.94,
IF($F5006="BAJA",$D5006*0.87,
IF($F5006="LIQUIDAR",_xlfn.XLOOKUP(A5006,Rotación!$A:$A,Rotación!$O:$O,0,0,-1),"")))),"")</f>
        <v>12615000</v>
      </c>
      <c r="J5006" s="13">
        <f>IFERROR(IF($F5006="ALTA",$D5006*0.94,
IF($F5006="MEDIA",$D5006*0.9,
IF($F5006="BAJA",$D5006*0.85,
IF($F5006="LIQUIDAR",_xlfn.XLOOKUP(A5006,Rotación!$A:$A,Rotación!$O:$O,0,0,-1),"")))),"")</f>
        <v>12325000</v>
      </c>
      <c r="K5006">
        <v>13690000</v>
      </c>
    </row>
    <row r="5007" spans="1:11" x14ac:dyDescent="0.3">
      <c r="A5007" t="s">
        <v>5520</v>
      </c>
      <c r="B5007" t="s">
        <v>313</v>
      </c>
      <c r="C5007" t="s">
        <v>313</v>
      </c>
      <c r="D5007">
        <v>8600000</v>
      </c>
      <c r="E5007">
        <v>7500000</v>
      </c>
      <c r="F5007" t="s">
        <v>5390</v>
      </c>
      <c r="G5007" s="13">
        <f>IFERROR(IF($F5007="ALTA",$D5007*1.03,
IF($F5007="MEDIA",$D5007*1,
IF($F5007="BAJA",$D5007*0.92,
IF($F5007="LIQUIDAR",_xlfn.XLOOKUP(A5007,Rotación!$A:$A,Rotación!$O:$O,0,0,-1),"")))),"")</f>
        <v>8858000</v>
      </c>
      <c r="H5007" s="13">
        <f>IFERROR(IF($F5007="ALTA",$D5007*1,
IF($F5007="MEDIA",$D5007*0.97,
IF($F5007="BAJA",$D5007*0.9,
IF($F5007="LIQUIDAR",_xlfn.XLOOKUP(A5007,Rotación!$A:$A,Rotación!$O:$O,0,0,-1),"")))),"")</f>
        <v>8600000</v>
      </c>
      <c r="I5007" s="13">
        <f>IFERROR(IF($F5007="ALTA",$D5007*0.97,
IF($F5007="MEDIA",$D5007*0.94,
IF($F5007="BAJA",$D5007*0.87,
IF($F5007="LIQUIDAR",_xlfn.XLOOKUP(A5007,Rotación!$A:$A,Rotación!$O:$O,0,0,-1),"")))),"")</f>
        <v>8342000</v>
      </c>
      <c r="J5007" s="13">
        <f>IFERROR(IF($F5007="ALTA",$D5007*0.94,
IF($F5007="MEDIA",$D5007*0.9,
IF($F5007="BAJA",$D5007*0.85,
IF($F5007="LIQUIDAR",_xlfn.XLOOKUP(A5007,Rotación!$A:$A,Rotación!$O:$O,0,0,-1),"")))),"")</f>
        <v>8084000</v>
      </c>
      <c r="K5007">
        <v>8890000</v>
      </c>
    </row>
    <row r="5008" spans="1:11" x14ac:dyDescent="0.3">
      <c r="A5008" t="s">
        <v>5350</v>
      </c>
      <c r="B5008" t="s">
        <v>313</v>
      </c>
      <c r="C5008" t="s">
        <v>313</v>
      </c>
      <c r="D5008">
        <v>8600000</v>
      </c>
      <c r="E5008">
        <v>6700000</v>
      </c>
      <c r="F5008" t="s">
        <v>4033</v>
      </c>
      <c r="G5008" s="13">
        <f>IFERROR(IF($F5008="ALTA",$D5008*1.03,
IF($F5008="MEDIA",$D5008*1,
IF($F5008="BAJA",$D5008*0.92,
IF($F5008="LIQUIDAR",_xlfn.XLOOKUP(A5008,Rotación!$A:$A,Rotación!$O:$O,0,0,-1),"")))),"")</f>
        <v>8600000</v>
      </c>
      <c r="H5008" s="13">
        <f>IFERROR(IF($F5008="ALTA",$D5008*1,
IF($F5008="MEDIA",$D5008*0.97,
IF($F5008="BAJA",$D5008*0.9,
IF($F5008="LIQUIDAR",_xlfn.XLOOKUP(A5008,Rotación!$A:$A,Rotación!$O:$O,0,0,-1),"")))),"")</f>
        <v>8342000</v>
      </c>
      <c r="I5008" s="13">
        <f>IFERROR(IF($F5008="ALTA",$D5008*0.97,
IF($F5008="MEDIA",$D5008*0.94,
IF($F5008="BAJA",$D5008*0.87,
IF($F5008="LIQUIDAR",_xlfn.XLOOKUP(A5008,Rotación!$A:$A,Rotación!$O:$O,0,0,-1),"")))),"")</f>
        <v>8084000</v>
      </c>
      <c r="J5008" s="13">
        <f>IFERROR(IF($F5008="ALTA",$D5008*0.94,
IF($F5008="MEDIA",$D5008*0.9,
IF($F5008="BAJA",$D5008*0.85,
IF($F5008="LIQUIDAR",_xlfn.XLOOKUP(A5008,Rotación!$A:$A,Rotación!$O:$O,0,0,-1),"")))),"")</f>
        <v>7740000</v>
      </c>
      <c r="K5008">
        <v>8290000</v>
      </c>
    </row>
    <row r="5009" spans="1:11" x14ac:dyDescent="0.3">
      <c r="A5009" t="s">
        <v>5521</v>
      </c>
      <c r="B5009" t="s">
        <v>313</v>
      </c>
      <c r="C5009" t="s">
        <v>313</v>
      </c>
      <c r="D5009">
        <v>10000000</v>
      </c>
      <c r="E5009">
        <v>8700000</v>
      </c>
      <c r="F5009" t="s">
        <v>5390</v>
      </c>
      <c r="G5009" s="13">
        <f>IFERROR(IF($F5009="ALTA",$D5009*1.03,
IF($F5009="MEDIA",$D5009*1,
IF($F5009="BAJA",$D5009*0.92,
IF($F5009="LIQUIDAR",_xlfn.XLOOKUP(A5009,Rotación!$A:$A,Rotación!$O:$O,0,0,-1),"")))),"")</f>
        <v>10300000</v>
      </c>
      <c r="H5009" s="13">
        <f>IFERROR(IF($F5009="ALTA",$D5009*1,
IF($F5009="MEDIA",$D5009*0.97,
IF($F5009="BAJA",$D5009*0.9,
IF($F5009="LIQUIDAR",_xlfn.XLOOKUP(A5009,Rotación!$A:$A,Rotación!$O:$O,0,0,-1),"")))),"")</f>
        <v>10000000</v>
      </c>
      <c r="I5009" s="13">
        <f>IFERROR(IF($F5009="ALTA",$D5009*0.97,
IF($F5009="MEDIA",$D5009*0.94,
IF($F5009="BAJA",$D5009*0.87,
IF($F5009="LIQUIDAR",_xlfn.XLOOKUP(A5009,Rotación!$A:$A,Rotación!$O:$O,0,0,-1),"")))),"")</f>
        <v>9700000</v>
      </c>
      <c r="J5009" s="13">
        <f>IFERROR(IF($F5009="ALTA",$D5009*0.94,
IF($F5009="MEDIA",$D5009*0.9,
IF($F5009="BAJA",$D5009*0.85,
IF($F5009="LIQUIDAR",_xlfn.XLOOKUP(A5009,Rotación!$A:$A,Rotación!$O:$O,0,0,-1),"")))),"")</f>
        <v>9400000</v>
      </c>
      <c r="K5009">
        <v>10290000</v>
      </c>
    </row>
    <row r="5010" spans="1:11" x14ac:dyDescent="0.3">
      <c r="A5010" t="s">
        <v>5522</v>
      </c>
      <c r="B5010" t="s">
        <v>313</v>
      </c>
      <c r="C5010" t="s">
        <v>313</v>
      </c>
      <c r="D5010">
        <v>7190000</v>
      </c>
      <c r="E5010">
        <v>5500000</v>
      </c>
      <c r="F5010" t="s">
        <v>4033</v>
      </c>
      <c r="G5010" s="13">
        <f>IFERROR(IF($F5010="ALTA",$D5010*1.03,
IF($F5010="MEDIA",$D5010*1,
IF($F5010="BAJA",$D5010*0.92,
IF($F5010="LIQUIDAR",_xlfn.XLOOKUP(A5010,Rotación!$A:$A,Rotación!$O:$O,0,0,-1),"")))),"")</f>
        <v>7190000</v>
      </c>
      <c r="H5010" s="13">
        <f>IFERROR(IF($F5010="ALTA",$D5010*1,
IF($F5010="MEDIA",$D5010*0.97,
IF($F5010="BAJA",$D5010*0.9,
IF($F5010="LIQUIDAR",_xlfn.XLOOKUP(A5010,Rotación!$A:$A,Rotación!$O:$O,0,0,-1),"")))),"")</f>
        <v>6974300</v>
      </c>
      <c r="I5010" s="13">
        <f>IFERROR(IF($F5010="ALTA",$D5010*0.97,
IF($F5010="MEDIA",$D5010*0.94,
IF($F5010="BAJA",$D5010*0.87,
IF($F5010="LIQUIDAR",_xlfn.XLOOKUP(A5010,Rotación!$A:$A,Rotación!$O:$O,0,0,-1),"")))),"")</f>
        <v>6758600</v>
      </c>
      <c r="J5010" s="13">
        <f>IFERROR(IF($F5010="ALTA",$D5010*0.94,
IF($F5010="MEDIA",$D5010*0.9,
IF($F5010="BAJA",$D5010*0.85,
IF($F5010="LIQUIDAR",_xlfn.XLOOKUP(A5010,Rotación!$A:$A,Rotación!$O:$O,0,0,-1),"")))),"")</f>
        <v>6471000</v>
      </c>
      <c r="K5010">
        <v>6990000</v>
      </c>
    </row>
    <row r="5011" spans="1:11" x14ac:dyDescent="0.3">
      <c r="A5011" t="s">
        <v>5523</v>
      </c>
      <c r="B5011" t="s">
        <v>313</v>
      </c>
      <c r="C5011" t="s">
        <v>313</v>
      </c>
      <c r="D5011">
        <v>7800000</v>
      </c>
      <c r="E5011">
        <v>5800000</v>
      </c>
      <c r="F5011" t="s">
        <v>5391</v>
      </c>
      <c r="G5011" s="13">
        <f>IFERROR(IF($F5011="ALTA",$D5011*1.03,
IF($F5011="MEDIA",$D5011*1,
IF($F5011="BAJA",$D5011*0.92,
IF($F5011="LIQUIDAR",_xlfn.XLOOKUP(A5011,Rotación!$A:$A,Rotación!$O:$O,0,0,-1),"")))),"")</f>
        <v>7176000</v>
      </c>
      <c r="H5011" s="13">
        <f>IFERROR(IF($F5011="ALTA",$D5011*1,
IF($F5011="MEDIA",$D5011*0.97,
IF($F5011="BAJA",$D5011*0.9,
IF($F5011="LIQUIDAR",_xlfn.XLOOKUP(A5011,Rotación!$A:$A,Rotación!$O:$O,0,0,-1),"")))),"")</f>
        <v>7020000</v>
      </c>
      <c r="I5011" s="13">
        <f>IFERROR(IF($F5011="ALTA",$D5011*0.97,
IF($F5011="MEDIA",$D5011*0.94,
IF($F5011="BAJA",$D5011*0.87,
IF($F5011="LIQUIDAR",_xlfn.XLOOKUP(A5011,Rotación!$A:$A,Rotación!$O:$O,0,0,-1),"")))),"")</f>
        <v>6786000</v>
      </c>
      <c r="J5011" s="13">
        <f>IFERROR(IF($F5011="ALTA",$D5011*0.94,
IF($F5011="MEDIA",$D5011*0.9,
IF($F5011="BAJA",$D5011*0.85,
IF($F5011="LIQUIDAR",_xlfn.XLOOKUP(A5011,Rotación!$A:$A,Rotación!$O:$O,0,0,-1),"")))),"")</f>
        <v>6630000</v>
      </c>
      <c r="K5011">
        <v>7290000</v>
      </c>
    </row>
    <row r="5012" spans="1:11" x14ac:dyDescent="0.3">
      <c r="A5012" t="s">
        <v>5524</v>
      </c>
      <c r="B5012" t="s">
        <v>313</v>
      </c>
      <c r="C5012" t="s">
        <v>313</v>
      </c>
      <c r="D5012">
        <v>13400000</v>
      </c>
      <c r="E5012">
        <v>11000000</v>
      </c>
      <c r="F5012" t="s">
        <v>4033</v>
      </c>
      <c r="G5012" s="13">
        <f>IFERROR(IF($F5012="ALTA",$D5012*1.03,
IF($F5012="MEDIA",$D5012*1,
IF($F5012="BAJA",$D5012*0.92,
IF($F5012="LIQUIDAR",_xlfn.XLOOKUP(A5012,Rotación!$A:$A,Rotación!$O:$O,0,0,-1),"")))),"")</f>
        <v>13400000</v>
      </c>
      <c r="H5012" s="13">
        <f>IFERROR(IF($F5012="ALTA",$D5012*1,
IF($F5012="MEDIA",$D5012*0.97,
IF($F5012="BAJA",$D5012*0.9,
IF($F5012="LIQUIDAR",_xlfn.XLOOKUP(A5012,Rotación!$A:$A,Rotación!$O:$O,0,0,-1),"")))),"")</f>
        <v>12998000</v>
      </c>
      <c r="I5012" s="13">
        <f>IFERROR(IF($F5012="ALTA",$D5012*0.97,
IF($F5012="MEDIA",$D5012*0.94,
IF($F5012="BAJA",$D5012*0.87,
IF($F5012="LIQUIDAR",_xlfn.XLOOKUP(A5012,Rotación!$A:$A,Rotación!$O:$O,0,0,-1),"")))),"")</f>
        <v>12596000</v>
      </c>
      <c r="J5012" s="13">
        <f>IFERROR(IF($F5012="ALTA",$D5012*0.94,
IF($F5012="MEDIA",$D5012*0.9,
IF($F5012="BAJA",$D5012*0.85,
IF($F5012="LIQUIDAR",_xlfn.XLOOKUP(A5012,Rotación!$A:$A,Rotación!$O:$O,0,0,-1),"")))),"")</f>
        <v>12060000</v>
      </c>
      <c r="K5012">
        <v>13390000</v>
      </c>
    </row>
    <row r="5013" spans="1:11" x14ac:dyDescent="0.3">
      <c r="A5013" t="s">
        <v>5525</v>
      </c>
      <c r="B5013" t="s">
        <v>313</v>
      </c>
      <c r="C5013" t="s">
        <v>313</v>
      </c>
      <c r="D5013">
        <v>12300000</v>
      </c>
      <c r="E5013">
        <v>10200000</v>
      </c>
      <c r="F5013" t="s">
        <v>4033</v>
      </c>
      <c r="G5013" s="13">
        <f>IFERROR(IF($F5013="ALTA",$D5013*1.03,
IF($F5013="MEDIA",$D5013*1,
IF($F5013="BAJA",$D5013*0.92,
IF($F5013="LIQUIDAR",_xlfn.XLOOKUP(A5013,Rotación!$A:$A,Rotación!$O:$O,0,0,-1),"")))),"")</f>
        <v>12300000</v>
      </c>
      <c r="H5013" s="13">
        <f>IFERROR(IF($F5013="ALTA",$D5013*1,
IF($F5013="MEDIA",$D5013*0.97,
IF($F5013="BAJA",$D5013*0.9,
IF($F5013="LIQUIDAR",_xlfn.XLOOKUP(A5013,Rotación!$A:$A,Rotación!$O:$O,0,0,-1),"")))),"")</f>
        <v>11931000</v>
      </c>
      <c r="I5013" s="13">
        <f>IFERROR(IF($F5013="ALTA",$D5013*0.97,
IF($F5013="MEDIA",$D5013*0.94,
IF($F5013="BAJA",$D5013*0.87,
IF($F5013="LIQUIDAR",_xlfn.XLOOKUP(A5013,Rotación!$A:$A,Rotación!$O:$O,0,0,-1),"")))),"")</f>
        <v>11562000</v>
      </c>
      <c r="J5013" s="13">
        <f>IFERROR(IF($F5013="ALTA",$D5013*0.94,
IF($F5013="MEDIA",$D5013*0.9,
IF($F5013="BAJA",$D5013*0.85,
IF($F5013="LIQUIDAR",_xlfn.XLOOKUP(A5013,Rotación!$A:$A,Rotación!$O:$O,0,0,-1),"")))),"")</f>
        <v>11070000</v>
      </c>
      <c r="K5013">
        <v>12290000</v>
      </c>
    </row>
    <row r="5014" spans="1:11" x14ac:dyDescent="0.3">
      <c r="A5014" t="s">
        <v>5526</v>
      </c>
      <c r="B5014" t="s">
        <v>313</v>
      </c>
      <c r="C5014" t="s">
        <v>313</v>
      </c>
      <c r="D5014">
        <v>12900000</v>
      </c>
      <c r="E5014">
        <v>10800000</v>
      </c>
      <c r="F5014" t="s">
        <v>4033</v>
      </c>
      <c r="G5014" s="13">
        <f>IFERROR(IF($F5014="ALTA",$D5014*1.03,
IF($F5014="MEDIA",$D5014*1,
IF($F5014="BAJA",$D5014*0.92,
IF($F5014="LIQUIDAR",_xlfn.XLOOKUP(A5014,Rotación!$A:$A,Rotación!$O:$O,0,0,-1),"")))),"")</f>
        <v>12900000</v>
      </c>
      <c r="H5014" s="13">
        <f>IFERROR(IF($F5014="ALTA",$D5014*1,
IF($F5014="MEDIA",$D5014*0.97,
IF($F5014="BAJA",$D5014*0.9,
IF($F5014="LIQUIDAR",_xlfn.XLOOKUP(A5014,Rotación!$A:$A,Rotación!$O:$O,0,0,-1),"")))),"")</f>
        <v>12513000</v>
      </c>
      <c r="I5014" s="13">
        <f>IFERROR(IF($F5014="ALTA",$D5014*0.97,
IF($F5014="MEDIA",$D5014*0.94,
IF($F5014="BAJA",$D5014*0.87,
IF($F5014="LIQUIDAR",_xlfn.XLOOKUP(A5014,Rotación!$A:$A,Rotación!$O:$O,0,0,-1),"")))),"")</f>
        <v>12126000</v>
      </c>
      <c r="J5014" s="13">
        <f>IFERROR(IF($F5014="ALTA",$D5014*0.94,
IF($F5014="MEDIA",$D5014*0.9,
IF($F5014="BAJA",$D5014*0.85,
IF($F5014="LIQUIDAR",_xlfn.XLOOKUP(A5014,Rotación!$A:$A,Rotación!$O:$O,0,0,-1),"")))),"")</f>
        <v>11610000</v>
      </c>
      <c r="K5014">
        <v>12890000</v>
      </c>
    </row>
    <row r="5015" spans="1:11" x14ac:dyDescent="0.3">
      <c r="A5015" t="s">
        <v>5527</v>
      </c>
      <c r="B5015" t="s">
        <v>313</v>
      </c>
      <c r="C5015" t="s">
        <v>313</v>
      </c>
      <c r="D5015">
        <v>35500000</v>
      </c>
      <c r="E5015">
        <v>30000000</v>
      </c>
      <c r="F5015" t="s">
        <v>4033</v>
      </c>
      <c r="G5015" s="13">
        <f>IFERROR(IF($F5015="ALTA",$D5015*1.03,
IF($F5015="MEDIA",$D5015*1,
IF($F5015="BAJA",$D5015*0.92,
IF($F5015="LIQUIDAR",_xlfn.XLOOKUP(A5015,Rotación!$A:$A,Rotación!$O:$O,0,0,-1),"")))),"")</f>
        <v>35500000</v>
      </c>
      <c r="H5015" s="13">
        <f>IFERROR(IF($F5015="ALTA",$D5015*1,
IF($F5015="MEDIA",$D5015*0.97,
IF($F5015="BAJA",$D5015*0.9,
IF($F5015="LIQUIDAR",_xlfn.XLOOKUP(A5015,Rotación!$A:$A,Rotación!$O:$O,0,0,-1),"")))),"")</f>
        <v>34435000</v>
      </c>
      <c r="I5015" s="13">
        <f>IFERROR(IF($F5015="ALTA",$D5015*0.97,
IF($F5015="MEDIA",$D5015*0.94,
IF($F5015="BAJA",$D5015*0.87,
IF($F5015="LIQUIDAR",_xlfn.XLOOKUP(A5015,Rotación!$A:$A,Rotación!$O:$O,0,0,-1),"")))),"")</f>
        <v>33369999.999999996</v>
      </c>
      <c r="J5015" s="13">
        <f>IFERROR(IF($F5015="ALTA",$D5015*0.94,
IF($F5015="MEDIA",$D5015*0.9,
IF($F5015="BAJA",$D5015*0.85,
IF($F5015="LIQUIDAR",_xlfn.XLOOKUP(A5015,Rotación!$A:$A,Rotación!$O:$O,0,0,-1),"")))),"")</f>
        <v>31950000</v>
      </c>
      <c r="K5015">
        <v>35490000</v>
      </c>
    </row>
    <row r="5016" spans="1:11" x14ac:dyDescent="0.3">
      <c r="A5016" t="s">
        <v>5528</v>
      </c>
      <c r="B5016" t="s">
        <v>313</v>
      </c>
      <c r="C5016" t="s">
        <v>313</v>
      </c>
      <c r="D5016">
        <v>31100000</v>
      </c>
      <c r="E5016">
        <v>26300000</v>
      </c>
      <c r="F5016" t="s">
        <v>4033</v>
      </c>
      <c r="G5016" s="13">
        <f>IFERROR(IF($F5016="ALTA",$D5016*1.03,
IF($F5016="MEDIA",$D5016*1,
IF($F5016="BAJA",$D5016*0.92,
IF($F5016="LIQUIDAR",_xlfn.XLOOKUP(A5016,Rotación!$A:$A,Rotación!$O:$O,0,0,-1),"")))),"")</f>
        <v>31100000</v>
      </c>
      <c r="H5016" s="13">
        <f>IFERROR(IF($F5016="ALTA",$D5016*1,
IF($F5016="MEDIA",$D5016*0.97,
IF($F5016="BAJA",$D5016*0.9,
IF($F5016="LIQUIDAR",_xlfn.XLOOKUP(A5016,Rotación!$A:$A,Rotación!$O:$O,0,0,-1),"")))),"")</f>
        <v>30167000</v>
      </c>
      <c r="I5016" s="13">
        <f>IFERROR(IF($F5016="ALTA",$D5016*0.97,
IF($F5016="MEDIA",$D5016*0.94,
IF($F5016="BAJA",$D5016*0.87,
IF($F5016="LIQUIDAR",_xlfn.XLOOKUP(A5016,Rotación!$A:$A,Rotación!$O:$O,0,0,-1),"")))),"")</f>
        <v>29234000</v>
      </c>
      <c r="J5016" s="13">
        <f>IFERROR(IF($F5016="ALTA",$D5016*0.94,
IF($F5016="MEDIA",$D5016*0.9,
IF($F5016="BAJA",$D5016*0.85,
IF($F5016="LIQUIDAR",_xlfn.XLOOKUP(A5016,Rotación!$A:$A,Rotación!$O:$O,0,0,-1),"")))),"")</f>
        <v>27990000</v>
      </c>
      <c r="K5016">
        <v>29990000</v>
      </c>
    </row>
    <row r="5017" spans="1:11" x14ac:dyDescent="0.3">
      <c r="A5017" t="s">
        <v>5529</v>
      </c>
      <c r="B5017" t="s">
        <v>313</v>
      </c>
      <c r="C5017" t="s">
        <v>313</v>
      </c>
      <c r="D5017">
        <v>7400000</v>
      </c>
      <c r="E5017">
        <v>5800000</v>
      </c>
      <c r="F5017" t="s">
        <v>4033</v>
      </c>
      <c r="G5017" s="13">
        <f>IFERROR(IF($F5017="ALTA",$D5017*1.03,
IF($F5017="MEDIA",$D5017*1,
IF($F5017="BAJA",$D5017*0.92,
IF($F5017="LIQUIDAR",_xlfn.XLOOKUP(A5017,Rotación!$A:$A,Rotación!$O:$O,0,0,-1),"")))),"")</f>
        <v>7400000</v>
      </c>
      <c r="H5017" s="13">
        <f>IFERROR(IF($F5017="ALTA",$D5017*1,
IF($F5017="MEDIA",$D5017*0.97,
IF($F5017="BAJA",$D5017*0.9,
IF($F5017="LIQUIDAR",_xlfn.XLOOKUP(A5017,Rotación!$A:$A,Rotación!$O:$O,0,0,-1),"")))),"")</f>
        <v>7178000</v>
      </c>
      <c r="I5017" s="13">
        <f>IFERROR(IF($F5017="ALTA",$D5017*0.97,
IF($F5017="MEDIA",$D5017*0.94,
IF($F5017="BAJA",$D5017*0.87,
IF($F5017="LIQUIDAR",_xlfn.XLOOKUP(A5017,Rotación!$A:$A,Rotación!$O:$O,0,0,-1),"")))),"")</f>
        <v>6956000</v>
      </c>
      <c r="J5017" s="13">
        <f>IFERROR(IF($F5017="ALTA",$D5017*0.94,
IF($F5017="MEDIA",$D5017*0.9,
IF($F5017="BAJA",$D5017*0.85,
IF($F5017="LIQUIDAR",_xlfn.XLOOKUP(A5017,Rotación!$A:$A,Rotación!$O:$O,0,0,-1),"")))),"")</f>
        <v>6660000</v>
      </c>
      <c r="K5017">
        <v>6990000</v>
      </c>
    </row>
    <row r="5018" spans="1:11" x14ac:dyDescent="0.3">
      <c r="A5018" t="s">
        <v>5530</v>
      </c>
      <c r="B5018" t="s">
        <v>313</v>
      </c>
      <c r="C5018" t="s">
        <v>313</v>
      </c>
      <c r="D5018">
        <v>5000000</v>
      </c>
      <c r="E5018">
        <v>3900000</v>
      </c>
      <c r="F5018" t="s">
        <v>4033</v>
      </c>
      <c r="G5018" s="13">
        <f>IFERROR(IF($F5018="ALTA",$D5018*1.03,
IF($F5018="MEDIA",$D5018*1,
IF($F5018="BAJA",$D5018*0.92,
IF($F5018="LIQUIDAR",_xlfn.XLOOKUP(A5018,Rotación!$A:$A,Rotación!$O:$O,0,0,-1),"")))),"")</f>
        <v>5000000</v>
      </c>
      <c r="H5018" s="13">
        <f>IFERROR(IF($F5018="ALTA",$D5018*1,
IF($F5018="MEDIA",$D5018*0.97,
IF($F5018="BAJA",$D5018*0.9,
IF($F5018="LIQUIDAR",_xlfn.XLOOKUP(A5018,Rotación!$A:$A,Rotación!$O:$O,0,0,-1),"")))),"")</f>
        <v>4850000</v>
      </c>
      <c r="I5018" s="13">
        <f>IFERROR(IF($F5018="ALTA",$D5018*0.97,
IF($F5018="MEDIA",$D5018*0.94,
IF($F5018="BAJA",$D5018*0.87,
IF($F5018="LIQUIDAR",_xlfn.XLOOKUP(A5018,Rotación!$A:$A,Rotación!$O:$O,0,0,-1),"")))),"")</f>
        <v>4700000</v>
      </c>
      <c r="J5018" s="13">
        <f>IFERROR(IF($F5018="ALTA",$D5018*0.94,
IF($F5018="MEDIA",$D5018*0.9,
IF($F5018="BAJA",$D5018*0.85,
IF($F5018="LIQUIDAR",_xlfn.XLOOKUP(A5018,Rotación!$A:$A,Rotación!$O:$O,0,0,-1),"")))),"")</f>
        <v>4500000</v>
      </c>
      <c r="K5018">
        <v>4990000</v>
      </c>
    </row>
    <row r="5019" spans="1:11" x14ac:dyDescent="0.3">
      <c r="A5019" t="s">
        <v>5531</v>
      </c>
      <c r="B5019" t="s">
        <v>313</v>
      </c>
      <c r="C5019" t="s">
        <v>313</v>
      </c>
      <c r="D5019">
        <v>18700000</v>
      </c>
      <c r="E5019">
        <v>16000000</v>
      </c>
      <c r="F5019" t="s">
        <v>4033</v>
      </c>
      <c r="G5019" s="13">
        <f>IFERROR(IF($F5019="ALTA",$D5019*1.03,
IF($F5019="MEDIA",$D5019*1,
IF($F5019="BAJA",$D5019*0.92,
IF($F5019="LIQUIDAR",_xlfn.XLOOKUP(A5019,Rotación!$A:$A,Rotación!$O:$O,0,0,-1),"")))),"")</f>
        <v>18700000</v>
      </c>
      <c r="H5019" s="13">
        <f>IFERROR(IF($F5019="ALTA",$D5019*1,
IF($F5019="MEDIA",$D5019*0.97,
IF($F5019="BAJA",$D5019*0.9,
IF($F5019="LIQUIDAR",_xlfn.XLOOKUP(A5019,Rotación!$A:$A,Rotación!$O:$O,0,0,-1),"")))),"")</f>
        <v>18139000</v>
      </c>
      <c r="I5019" s="13">
        <f>IFERROR(IF($F5019="ALTA",$D5019*0.97,
IF($F5019="MEDIA",$D5019*0.94,
IF($F5019="BAJA",$D5019*0.87,
IF($F5019="LIQUIDAR",_xlfn.XLOOKUP(A5019,Rotación!$A:$A,Rotación!$O:$O,0,0,-1),"")))),"")</f>
        <v>17578000</v>
      </c>
      <c r="J5019" s="13">
        <f>IFERROR(IF($F5019="ALTA",$D5019*0.94,
IF($F5019="MEDIA",$D5019*0.9,
IF($F5019="BAJA",$D5019*0.85,
IF($F5019="LIQUIDAR",_xlfn.XLOOKUP(A5019,Rotación!$A:$A,Rotación!$O:$O,0,0,-1),"")))),"")</f>
        <v>16830000</v>
      </c>
      <c r="K5019">
        <v>18990000</v>
      </c>
    </row>
    <row r="5020" spans="1:11" x14ac:dyDescent="0.3">
      <c r="A5020" t="s">
        <v>5532</v>
      </c>
      <c r="B5020" t="s">
        <v>313</v>
      </c>
      <c r="C5020" t="s">
        <v>313</v>
      </c>
      <c r="D5020">
        <v>16600000</v>
      </c>
      <c r="E5020">
        <v>13000000</v>
      </c>
      <c r="F5020" t="s">
        <v>4033</v>
      </c>
      <c r="G5020" s="13">
        <f>IFERROR(IF($F5020="ALTA",$D5020*1.03,
IF($F5020="MEDIA",$D5020*1,
IF($F5020="BAJA",$D5020*0.92,
IF($F5020="LIQUIDAR",_xlfn.XLOOKUP(A5020,Rotación!$A:$A,Rotación!$O:$O,0,0,-1),"")))),"")</f>
        <v>16600000</v>
      </c>
      <c r="H5020" s="13">
        <f>IFERROR(IF($F5020="ALTA",$D5020*1,
IF($F5020="MEDIA",$D5020*0.97,
IF($F5020="BAJA",$D5020*0.9,
IF($F5020="LIQUIDAR",_xlfn.XLOOKUP(A5020,Rotación!$A:$A,Rotación!$O:$O,0,0,-1),"")))),"")</f>
        <v>16102000</v>
      </c>
      <c r="I5020" s="13">
        <f>IFERROR(IF($F5020="ALTA",$D5020*0.97,
IF($F5020="MEDIA",$D5020*0.94,
IF($F5020="BAJA",$D5020*0.87,
IF($F5020="LIQUIDAR",_xlfn.XLOOKUP(A5020,Rotación!$A:$A,Rotación!$O:$O,0,0,-1),"")))),"")</f>
        <v>15604000</v>
      </c>
      <c r="J5020" s="13">
        <f>IFERROR(IF($F5020="ALTA",$D5020*0.94,
IF($F5020="MEDIA",$D5020*0.9,
IF($F5020="BAJA",$D5020*0.85,
IF($F5020="LIQUIDAR",_xlfn.XLOOKUP(A5020,Rotación!$A:$A,Rotación!$O:$O,0,0,-1),"")))),"")</f>
        <v>14940000</v>
      </c>
      <c r="K5020">
        <v>15990000</v>
      </c>
    </row>
    <row r="5021" spans="1:11" x14ac:dyDescent="0.3">
      <c r="A5021" t="s">
        <v>5533</v>
      </c>
      <c r="B5021" t="s">
        <v>313</v>
      </c>
      <c r="C5021" t="s">
        <v>313</v>
      </c>
      <c r="D5021">
        <v>9000000</v>
      </c>
      <c r="E5021">
        <v>7300000</v>
      </c>
      <c r="F5021" t="s">
        <v>4033</v>
      </c>
      <c r="G5021" s="13">
        <f>IFERROR(IF($F5021="ALTA",$D5021*1.03,
IF($F5021="MEDIA",$D5021*1,
IF($F5021="BAJA",$D5021*0.92,
IF($F5021="LIQUIDAR",_xlfn.XLOOKUP(A5021,Rotación!$A:$A,Rotación!$O:$O,0,0,-1),"")))),"")</f>
        <v>9000000</v>
      </c>
      <c r="H5021" s="13">
        <f>IFERROR(IF($F5021="ALTA",$D5021*1,
IF($F5021="MEDIA",$D5021*0.97,
IF($F5021="BAJA",$D5021*0.9,
IF($F5021="LIQUIDAR",_xlfn.XLOOKUP(A5021,Rotación!$A:$A,Rotación!$O:$O,0,0,-1),"")))),"")</f>
        <v>8730000</v>
      </c>
      <c r="I5021" s="13">
        <f>IFERROR(IF($F5021="ALTA",$D5021*0.97,
IF($F5021="MEDIA",$D5021*0.94,
IF($F5021="BAJA",$D5021*0.87,
IF($F5021="LIQUIDAR",_xlfn.XLOOKUP(A5021,Rotación!$A:$A,Rotación!$O:$O,0,0,-1),"")))),"")</f>
        <v>8460000</v>
      </c>
      <c r="J5021" s="13">
        <f>IFERROR(IF($F5021="ALTA",$D5021*0.94,
IF($F5021="MEDIA",$D5021*0.9,
IF($F5021="BAJA",$D5021*0.85,
IF($F5021="LIQUIDAR",_xlfn.XLOOKUP(A5021,Rotación!$A:$A,Rotación!$O:$O,0,0,-1),"")))),"")</f>
        <v>8100000</v>
      </c>
      <c r="K5021">
        <v>8990000</v>
      </c>
    </row>
    <row r="5022" spans="1:11" x14ac:dyDescent="0.3">
      <c r="A5022" t="s">
        <v>5534</v>
      </c>
      <c r="B5022" t="s">
        <v>313</v>
      </c>
      <c r="C5022" t="s">
        <v>313</v>
      </c>
      <c r="D5022">
        <v>9100000</v>
      </c>
      <c r="E5022">
        <v>7300000</v>
      </c>
      <c r="F5022" t="s">
        <v>4033</v>
      </c>
      <c r="G5022" s="13">
        <f>IFERROR(IF($F5022="ALTA",$D5022*1.03,
IF($F5022="MEDIA",$D5022*1,
IF($F5022="BAJA",$D5022*0.92,
IF($F5022="LIQUIDAR",_xlfn.XLOOKUP(A5022,Rotación!$A:$A,Rotación!$O:$O,0,0,-1),"")))),"")</f>
        <v>9100000</v>
      </c>
      <c r="H5022" s="13">
        <f>IFERROR(IF($F5022="ALTA",$D5022*1,
IF($F5022="MEDIA",$D5022*0.97,
IF($F5022="BAJA",$D5022*0.9,
IF($F5022="LIQUIDAR",_xlfn.XLOOKUP(A5022,Rotación!$A:$A,Rotación!$O:$O,0,0,-1),"")))),"")</f>
        <v>8827000</v>
      </c>
      <c r="I5022" s="13">
        <f>IFERROR(IF($F5022="ALTA",$D5022*0.97,
IF($F5022="MEDIA",$D5022*0.94,
IF($F5022="BAJA",$D5022*0.87,
IF($F5022="LIQUIDAR",_xlfn.XLOOKUP(A5022,Rotación!$A:$A,Rotación!$O:$O,0,0,-1),"")))),"")</f>
        <v>8554000</v>
      </c>
      <c r="J5022" s="13">
        <f>IFERROR(IF($F5022="ALTA",$D5022*0.94,
IF($F5022="MEDIA",$D5022*0.9,
IF($F5022="BAJA",$D5022*0.85,
IF($F5022="LIQUIDAR",_xlfn.XLOOKUP(A5022,Rotación!$A:$A,Rotación!$O:$O,0,0,-1),"")))),"")</f>
        <v>8190000</v>
      </c>
      <c r="K5022">
        <v>8990000</v>
      </c>
    </row>
    <row r="5023" spans="1:11" x14ac:dyDescent="0.3">
      <c r="A5023" t="s">
        <v>5535</v>
      </c>
      <c r="B5023" t="s">
        <v>313</v>
      </c>
      <c r="C5023" t="s">
        <v>313</v>
      </c>
      <c r="D5023">
        <v>20900000</v>
      </c>
      <c r="E5023">
        <v>17500000</v>
      </c>
      <c r="F5023" t="s">
        <v>4033</v>
      </c>
      <c r="G5023" s="13">
        <f>IFERROR(IF($F5023="ALTA",$D5023*1.03,
IF($F5023="MEDIA",$D5023*1,
IF($F5023="BAJA",$D5023*0.92,
IF($F5023="LIQUIDAR",_xlfn.XLOOKUP(A5023,Rotación!$A:$A,Rotación!$O:$O,0,0,-1),"")))),"")</f>
        <v>20900000</v>
      </c>
      <c r="H5023" s="13">
        <f>IFERROR(IF($F5023="ALTA",$D5023*1,
IF($F5023="MEDIA",$D5023*0.97,
IF($F5023="BAJA",$D5023*0.9,
IF($F5023="LIQUIDAR",_xlfn.XLOOKUP(A5023,Rotación!$A:$A,Rotación!$O:$O,0,0,-1),"")))),"")</f>
        <v>20273000</v>
      </c>
      <c r="I5023" s="13">
        <f>IFERROR(IF($F5023="ALTA",$D5023*0.97,
IF($F5023="MEDIA",$D5023*0.94,
IF($F5023="BAJA",$D5023*0.87,
IF($F5023="LIQUIDAR",_xlfn.XLOOKUP(A5023,Rotación!$A:$A,Rotación!$O:$O,0,0,-1),"")))),"")</f>
        <v>19646000</v>
      </c>
      <c r="J5023" s="13">
        <f>IFERROR(IF($F5023="ALTA",$D5023*0.94,
IF($F5023="MEDIA",$D5023*0.9,
IF($F5023="BAJA",$D5023*0.85,
IF($F5023="LIQUIDAR",_xlfn.XLOOKUP(A5023,Rotación!$A:$A,Rotación!$O:$O,0,0,-1),"")))),"")</f>
        <v>18810000</v>
      </c>
      <c r="K5023">
        <v>20890000</v>
      </c>
    </row>
    <row r="5024" spans="1:11" x14ac:dyDescent="0.3">
      <c r="A5024" t="s">
        <v>5535</v>
      </c>
      <c r="B5024" t="s">
        <v>313</v>
      </c>
      <c r="C5024" t="s">
        <v>313</v>
      </c>
      <c r="D5024">
        <v>20900000</v>
      </c>
      <c r="E5024">
        <v>17600000</v>
      </c>
      <c r="F5024" t="s">
        <v>4033</v>
      </c>
      <c r="G5024" s="13">
        <f>IFERROR(IF($F5024="ALTA",$D5024*1.03,
IF($F5024="MEDIA",$D5024*1,
IF($F5024="BAJA",$D5024*0.92,
IF($F5024="LIQUIDAR",_xlfn.XLOOKUP(A5024,Rotación!$A:$A,Rotación!$O:$O,0,0,-1),"")))),"")</f>
        <v>20900000</v>
      </c>
      <c r="H5024" s="13">
        <f>IFERROR(IF($F5024="ALTA",$D5024*1,
IF($F5024="MEDIA",$D5024*0.97,
IF($F5024="BAJA",$D5024*0.9,
IF($F5024="LIQUIDAR",_xlfn.XLOOKUP(A5024,Rotación!$A:$A,Rotación!$O:$O,0,0,-1),"")))),"")</f>
        <v>20273000</v>
      </c>
      <c r="I5024" s="13">
        <f>IFERROR(IF($F5024="ALTA",$D5024*0.97,
IF($F5024="MEDIA",$D5024*0.94,
IF($F5024="BAJA",$D5024*0.87,
IF($F5024="LIQUIDAR",_xlfn.XLOOKUP(A5024,Rotación!$A:$A,Rotación!$O:$O,0,0,-1),"")))),"")</f>
        <v>19646000</v>
      </c>
      <c r="J5024" s="13">
        <f>IFERROR(IF($F5024="ALTA",$D5024*0.94,
IF($F5024="MEDIA",$D5024*0.9,
IF($F5024="BAJA",$D5024*0.85,
IF($F5024="LIQUIDAR",_xlfn.XLOOKUP(A5024,Rotación!$A:$A,Rotación!$O:$O,0,0,-1),"")))),"")</f>
        <v>18810000</v>
      </c>
      <c r="K5024">
        <v>20990000</v>
      </c>
    </row>
    <row r="5025" spans="1:11" x14ac:dyDescent="0.3">
      <c r="A5025" t="s">
        <v>5536</v>
      </c>
      <c r="B5025" t="s">
        <v>313</v>
      </c>
      <c r="C5025" t="s">
        <v>313</v>
      </c>
      <c r="D5025">
        <v>8600000</v>
      </c>
      <c r="E5025">
        <v>7000000</v>
      </c>
      <c r="F5025" t="s">
        <v>4033</v>
      </c>
      <c r="G5025" s="13">
        <f>IFERROR(IF($F5025="ALTA",$D5025*1.03,
IF($F5025="MEDIA",$D5025*1,
IF($F5025="BAJA",$D5025*0.92,
IF($F5025="LIQUIDAR",_xlfn.XLOOKUP(A5025,Rotación!$A:$A,Rotación!$O:$O,0,0,-1),"")))),"")</f>
        <v>8600000</v>
      </c>
      <c r="H5025" s="13">
        <f>IFERROR(IF($F5025="ALTA",$D5025*1,
IF($F5025="MEDIA",$D5025*0.97,
IF($F5025="BAJA",$D5025*0.9,
IF($F5025="LIQUIDAR",_xlfn.XLOOKUP(A5025,Rotación!$A:$A,Rotación!$O:$O,0,0,-1),"")))),"")</f>
        <v>8342000</v>
      </c>
      <c r="I5025" s="13">
        <f>IFERROR(IF($F5025="ALTA",$D5025*0.97,
IF($F5025="MEDIA",$D5025*0.94,
IF($F5025="BAJA",$D5025*0.87,
IF($F5025="LIQUIDAR",_xlfn.XLOOKUP(A5025,Rotación!$A:$A,Rotación!$O:$O,0,0,-1),"")))),"")</f>
        <v>8084000</v>
      </c>
      <c r="J5025" s="13">
        <f>IFERROR(IF($F5025="ALTA",$D5025*0.94,
IF($F5025="MEDIA",$D5025*0.9,
IF($F5025="BAJA",$D5025*0.85,
IF($F5025="LIQUIDAR",_xlfn.XLOOKUP(A5025,Rotación!$A:$A,Rotación!$O:$O,0,0,-1),"")))),"")</f>
        <v>7740000</v>
      </c>
      <c r="K5025">
        <v>8390000</v>
      </c>
    </row>
    <row r="5026" spans="1:11" x14ac:dyDescent="0.3">
      <c r="A5026" t="s">
        <v>5537</v>
      </c>
      <c r="B5026" t="s">
        <v>313</v>
      </c>
      <c r="C5026" t="s">
        <v>313</v>
      </c>
      <c r="D5026">
        <v>40600000</v>
      </c>
      <c r="E5026">
        <v>30000000</v>
      </c>
      <c r="F5026" t="s">
        <v>5391</v>
      </c>
      <c r="G5026" s="13">
        <f>IFERROR(IF($F5026="ALTA",$D5026*1.03,
IF($F5026="MEDIA",$D5026*1,
IF($F5026="BAJA",$D5026*0.92,
IF($F5026="LIQUIDAR",_xlfn.XLOOKUP(A5026,Rotación!$A:$A,Rotación!$O:$O,0,0,-1),"")))),"")</f>
        <v>37352000</v>
      </c>
      <c r="H5026" s="13">
        <f>IFERROR(IF($F5026="ALTA",$D5026*1,
IF($F5026="MEDIA",$D5026*0.97,
IF($F5026="BAJA",$D5026*0.9,
IF($F5026="LIQUIDAR",_xlfn.XLOOKUP(A5026,Rotación!$A:$A,Rotación!$O:$O,0,0,-1),"")))),"")</f>
        <v>36540000</v>
      </c>
      <c r="I5026" s="13">
        <f>IFERROR(IF($F5026="ALTA",$D5026*0.97,
IF($F5026="MEDIA",$D5026*0.94,
IF($F5026="BAJA",$D5026*0.87,
IF($F5026="LIQUIDAR",_xlfn.XLOOKUP(A5026,Rotación!$A:$A,Rotación!$O:$O,0,0,-1),"")))),"")</f>
        <v>35322000</v>
      </c>
      <c r="J5026" s="13">
        <f>IFERROR(IF($F5026="ALTA",$D5026*0.94,
IF($F5026="MEDIA",$D5026*0.9,
IF($F5026="BAJA",$D5026*0.85,
IF($F5026="LIQUIDAR",_xlfn.XLOOKUP(A5026,Rotación!$A:$A,Rotación!$O:$O,0,0,-1),"")))),"")</f>
        <v>34510000</v>
      </c>
      <c r="K5026">
        <v>37690000</v>
      </c>
    </row>
    <row r="5027" spans="1:11" x14ac:dyDescent="0.3">
      <c r="A5027" t="s">
        <v>5538</v>
      </c>
      <c r="B5027" t="s">
        <v>313</v>
      </c>
      <c r="C5027" t="s">
        <v>313</v>
      </c>
      <c r="D5027">
        <v>13900000</v>
      </c>
      <c r="E5027">
        <v>11500000</v>
      </c>
      <c r="F5027" t="s">
        <v>5391</v>
      </c>
      <c r="G5027" s="13">
        <f>IFERROR(IF($F5027="ALTA",$D5027*1.03,
IF($F5027="MEDIA",$D5027*1,
IF($F5027="BAJA",$D5027*0.92,
IF($F5027="LIQUIDAR",_xlfn.XLOOKUP(A5027,Rotación!$A:$A,Rotación!$O:$O,0,0,-1),"")))),"")</f>
        <v>12788000</v>
      </c>
      <c r="H5027" s="13">
        <f>IFERROR(IF($F5027="ALTA",$D5027*1,
IF($F5027="MEDIA",$D5027*0.97,
IF($F5027="BAJA",$D5027*0.9,
IF($F5027="LIQUIDAR",_xlfn.XLOOKUP(A5027,Rotación!$A:$A,Rotación!$O:$O,0,0,-1),"")))),"")</f>
        <v>12510000</v>
      </c>
      <c r="I5027" s="13">
        <f>IFERROR(IF($F5027="ALTA",$D5027*0.97,
IF($F5027="MEDIA",$D5027*0.94,
IF($F5027="BAJA",$D5027*0.87,
IF($F5027="LIQUIDAR",_xlfn.XLOOKUP(A5027,Rotación!$A:$A,Rotación!$O:$O,0,0,-1),"")))),"")</f>
        <v>12093000</v>
      </c>
      <c r="J5027" s="13">
        <f>IFERROR(IF($F5027="ALTA",$D5027*0.94,
IF($F5027="MEDIA",$D5027*0.9,
IF($F5027="BAJA",$D5027*0.85,
IF($F5027="LIQUIDAR",_xlfn.XLOOKUP(A5027,Rotación!$A:$A,Rotación!$O:$O,0,0,-1),"")))),"")</f>
        <v>11815000</v>
      </c>
      <c r="K5027">
        <v>13990000</v>
      </c>
    </row>
    <row r="5028" spans="1:11" x14ac:dyDescent="0.3">
      <c r="A5028" t="s">
        <v>5539</v>
      </c>
      <c r="B5028" t="s">
        <v>313</v>
      </c>
      <c r="C5028" t="s">
        <v>313</v>
      </c>
      <c r="D5028">
        <v>12900000</v>
      </c>
      <c r="E5028">
        <v>11100000</v>
      </c>
      <c r="F5028" t="s">
        <v>4033</v>
      </c>
      <c r="G5028" s="13">
        <f>IFERROR(IF($F5028="ALTA",$D5028*1.03,
IF($F5028="MEDIA",$D5028*1,
IF($F5028="BAJA",$D5028*0.92,
IF($F5028="LIQUIDAR",_xlfn.XLOOKUP(A5028,Rotación!$A:$A,Rotación!$O:$O,0,0,-1),"")))),"")</f>
        <v>12900000</v>
      </c>
      <c r="H5028" s="13">
        <f>IFERROR(IF($F5028="ALTA",$D5028*1,
IF($F5028="MEDIA",$D5028*0.97,
IF($F5028="BAJA",$D5028*0.9,
IF($F5028="LIQUIDAR",_xlfn.XLOOKUP(A5028,Rotación!$A:$A,Rotación!$O:$O,0,0,-1),"")))),"")</f>
        <v>12513000</v>
      </c>
      <c r="I5028" s="13">
        <f>IFERROR(IF($F5028="ALTA",$D5028*0.97,
IF($F5028="MEDIA",$D5028*0.94,
IF($F5028="BAJA",$D5028*0.87,
IF($F5028="LIQUIDAR",_xlfn.XLOOKUP(A5028,Rotación!$A:$A,Rotación!$O:$O,0,0,-1),"")))),"")</f>
        <v>12126000</v>
      </c>
      <c r="J5028" s="13">
        <f>IFERROR(IF($F5028="ALTA",$D5028*0.94,
IF($F5028="MEDIA",$D5028*0.9,
IF($F5028="BAJA",$D5028*0.85,
IF($F5028="LIQUIDAR",_xlfn.XLOOKUP(A5028,Rotación!$A:$A,Rotación!$O:$O,0,0,-1),"")))),"")</f>
        <v>11610000</v>
      </c>
      <c r="K5028">
        <v>12990000</v>
      </c>
    </row>
    <row r="5029" spans="1:11" x14ac:dyDescent="0.3">
      <c r="A5029" t="s">
        <v>5540</v>
      </c>
      <c r="B5029" t="s">
        <v>313</v>
      </c>
      <c r="C5029" t="s">
        <v>313</v>
      </c>
      <c r="D5029">
        <v>11400000</v>
      </c>
      <c r="E5029">
        <v>9500000</v>
      </c>
      <c r="F5029" t="s">
        <v>4033</v>
      </c>
      <c r="G5029" s="13">
        <f>IFERROR(IF($F5029="ALTA",$D5029*1.03,
IF($F5029="MEDIA",$D5029*1,
IF($F5029="BAJA",$D5029*0.92,
IF($F5029="LIQUIDAR",_xlfn.XLOOKUP(A5029,Rotación!$A:$A,Rotación!$O:$O,0,0,-1),"")))),"")</f>
        <v>11400000</v>
      </c>
      <c r="H5029" s="13">
        <f>IFERROR(IF($F5029="ALTA",$D5029*1,
IF($F5029="MEDIA",$D5029*0.97,
IF($F5029="BAJA",$D5029*0.9,
IF($F5029="LIQUIDAR",_xlfn.XLOOKUP(A5029,Rotación!$A:$A,Rotación!$O:$O,0,0,-1),"")))),"")</f>
        <v>11058000</v>
      </c>
      <c r="I5029" s="13">
        <f>IFERROR(IF($F5029="ALTA",$D5029*0.97,
IF($F5029="MEDIA",$D5029*0.94,
IF($F5029="BAJA",$D5029*0.87,
IF($F5029="LIQUIDAR",_xlfn.XLOOKUP(A5029,Rotación!$A:$A,Rotación!$O:$O,0,0,-1),"")))),"")</f>
        <v>10716000</v>
      </c>
      <c r="J5029" s="13">
        <f>IFERROR(IF($F5029="ALTA",$D5029*0.94,
IF($F5029="MEDIA",$D5029*0.9,
IF($F5029="BAJA",$D5029*0.85,
IF($F5029="LIQUIDAR",_xlfn.XLOOKUP(A5029,Rotación!$A:$A,Rotación!$O:$O,0,0,-1),"")))),"")</f>
        <v>10260000</v>
      </c>
      <c r="K5029">
        <v>11390000</v>
      </c>
    </row>
    <row r="5030" spans="1:11" x14ac:dyDescent="0.3">
      <c r="A5030" t="s">
        <v>5541</v>
      </c>
      <c r="B5030" t="s">
        <v>313</v>
      </c>
      <c r="C5030" t="s">
        <v>313</v>
      </c>
      <c r="D5030">
        <v>10400000</v>
      </c>
      <c r="E5030">
        <v>9500000</v>
      </c>
      <c r="F5030" t="s">
        <v>4033</v>
      </c>
      <c r="G5030" s="13">
        <f>IFERROR(IF($F5030="ALTA",$D5030*1.03,
IF($F5030="MEDIA",$D5030*1,
IF($F5030="BAJA",$D5030*0.92,
IF($F5030="LIQUIDAR",_xlfn.XLOOKUP(A5030,Rotación!$A:$A,Rotación!$O:$O,0,0,-1),"")))),"")</f>
        <v>10400000</v>
      </c>
      <c r="H5030" s="13">
        <f>IFERROR(IF($F5030="ALTA",$D5030*1,
IF($F5030="MEDIA",$D5030*0.97,
IF($F5030="BAJA",$D5030*0.9,
IF($F5030="LIQUIDAR",_xlfn.XLOOKUP(A5030,Rotación!$A:$A,Rotación!$O:$O,0,0,-1),"")))),"")</f>
        <v>10088000</v>
      </c>
      <c r="I5030" s="13">
        <f>IFERROR(IF($F5030="ALTA",$D5030*0.97,
IF($F5030="MEDIA",$D5030*0.94,
IF($F5030="BAJA",$D5030*0.87,
IF($F5030="LIQUIDAR",_xlfn.XLOOKUP(A5030,Rotación!$A:$A,Rotación!$O:$O,0,0,-1),"")))),"")</f>
        <v>9776000</v>
      </c>
      <c r="J5030" s="13">
        <f>IFERROR(IF($F5030="ALTA",$D5030*0.94,
IF($F5030="MEDIA",$D5030*0.9,
IF($F5030="BAJA",$D5030*0.85,
IF($F5030="LIQUIDAR",_xlfn.XLOOKUP(A5030,Rotación!$A:$A,Rotación!$O:$O,0,0,-1),"")))),"")</f>
        <v>9360000</v>
      </c>
      <c r="K5030">
        <v>10590000</v>
      </c>
    </row>
    <row r="5031" spans="1:11" x14ac:dyDescent="0.3">
      <c r="A5031" t="s">
        <v>5542</v>
      </c>
      <c r="B5031" t="s">
        <v>313</v>
      </c>
      <c r="C5031" t="s">
        <v>313</v>
      </c>
      <c r="D5031">
        <v>19400000</v>
      </c>
      <c r="E5031">
        <v>16000000</v>
      </c>
      <c r="F5031" t="s">
        <v>4033</v>
      </c>
      <c r="G5031" s="13">
        <f>IFERROR(IF($F5031="ALTA",$D5031*1.03,
IF($F5031="MEDIA",$D5031*1,
IF($F5031="BAJA",$D5031*0.92,
IF($F5031="LIQUIDAR",_xlfn.XLOOKUP(A5031,Rotación!$A:$A,Rotación!$O:$O,0,0,-1),"")))),"")</f>
        <v>19400000</v>
      </c>
      <c r="H5031" s="13">
        <f>IFERROR(IF($F5031="ALTA",$D5031*1,
IF($F5031="MEDIA",$D5031*0.97,
IF($F5031="BAJA",$D5031*0.9,
IF($F5031="LIQUIDAR",_xlfn.XLOOKUP(A5031,Rotación!$A:$A,Rotación!$O:$O,0,0,-1),"")))),"")</f>
        <v>18818000</v>
      </c>
      <c r="I5031" s="13">
        <f>IFERROR(IF($F5031="ALTA",$D5031*0.97,
IF($F5031="MEDIA",$D5031*0.94,
IF($F5031="BAJA",$D5031*0.87,
IF($F5031="LIQUIDAR",_xlfn.XLOOKUP(A5031,Rotación!$A:$A,Rotación!$O:$O,0,0,-1),"")))),"")</f>
        <v>18236000</v>
      </c>
      <c r="J5031" s="13">
        <f>IFERROR(IF($F5031="ALTA",$D5031*0.94,
IF($F5031="MEDIA",$D5031*0.9,
IF($F5031="BAJA",$D5031*0.85,
IF($F5031="LIQUIDAR",_xlfn.XLOOKUP(A5031,Rotación!$A:$A,Rotación!$O:$O,0,0,-1),"")))),"")</f>
        <v>17460000</v>
      </c>
      <c r="K5031">
        <v>19390000</v>
      </c>
    </row>
    <row r="5032" spans="1:11" x14ac:dyDescent="0.3">
      <c r="A5032" t="s">
        <v>5543</v>
      </c>
      <c r="B5032" t="s">
        <v>313</v>
      </c>
      <c r="C5032" t="s">
        <v>313</v>
      </c>
      <c r="D5032">
        <v>12500000</v>
      </c>
      <c r="E5032">
        <v>10300000</v>
      </c>
      <c r="F5032" t="s">
        <v>4033</v>
      </c>
      <c r="G5032" s="13">
        <f>IFERROR(IF($F5032="ALTA",$D5032*1.03,
IF($F5032="MEDIA",$D5032*1,
IF($F5032="BAJA",$D5032*0.92,
IF($F5032="LIQUIDAR",_xlfn.XLOOKUP(A5032,Rotación!$A:$A,Rotación!$O:$O,0,0,-1),"")))),"")</f>
        <v>12500000</v>
      </c>
      <c r="H5032" s="13">
        <f>IFERROR(IF($F5032="ALTA",$D5032*1,
IF($F5032="MEDIA",$D5032*0.97,
IF($F5032="BAJA",$D5032*0.9,
IF($F5032="LIQUIDAR",_xlfn.XLOOKUP(A5032,Rotación!$A:$A,Rotación!$O:$O,0,0,-1),"")))),"")</f>
        <v>12125000</v>
      </c>
      <c r="I5032" s="13">
        <f>IFERROR(IF($F5032="ALTA",$D5032*0.97,
IF($F5032="MEDIA",$D5032*0.94,
IF($F5032="BAJA",$D5032*0.87,
IF($F5032="LIQUIDAR",_xlfn.XLOOKUP(A5032,Rotación!$A:$A,Rotación!$O:$O,0,0,-1),"")))),"")</f>
        <v>11750000</v>
      </c>
      <c r="J5032" s="13">
        <f>IFERROR(IF($F5032="ALTA",$D5032*0.94,
IF($F5032="MEDIA",$D5032*0.9,
IF($F5032="BAJA",$D5032*0.85,
IF($F5032="LIQUIDAR",_xlfn.XLOOKUP(A5032,Rotación!$A:$A,Rotación!$O:$O,0,0,-1),"")))),"")</f>
        <v>11250000</v>
      </c>
      <c r="K5032">
        <v>12490000</v>
      </c>
    </row>
    <row r="5033" spans="1:11" x14ac:dyDescent="0.3">
      <c r="A5033" t="s">
        <v>5544</v>
      </c>
      <c r="B5033" t="s">
        <v>313</v>
      </c>
      <c r="C5033" t="s">
        <v>313</v>
      </c>
      <c r="D5033">
        <v>18500000</v>
      </c>
      <c r="E5033">
        <v>15000000</v>
      </c>
      <c r="F5033" t="s">
        <v>4033</v>
      </c>
      <c r="G5033" s="13">
        <f>IFERROR(IF($F5033="ALTA",$D5033*1.03,
IF($F5033="MEDIA",$D5033*1,
IF($F5033="BAJA",$D5033*0.92,
IF($F5033="LIQUIDAR",_xlfn.XLOOKUP(A5033,Rotación!$A:$A,Rotación!$O:$O,0,0,-1),"")))),"")</f>
        <v>18500000</v>
      </c>
      <c r="H5033" s="13">
        <f>IFERROR(IF($F5033="ALTA",$D5033*1,
IF($F5033="MEDIA",$D5033*0.97,
IF($F5033="BAJA",$D5033*0.9,
IF($F5033="LIQUIDAR",_xlfn.XLOOKUP(A5033,Rotación!$A:$A,Rotación!$O:$O,0,0,-1),"")))),"")</f>
        <v>17945000</v>
      </c>
      <c r="I5033" s="13">
        <f>IFERROR(IF($F5033="ALTA",$D5033*0.97,
IF($F5033="MEDIA",$D5033*0.94,
IF($F5033="BAJA",$D5033*0.87,
IF($F5033="LIQUIDAR",_xlfn.XLOOKUP(A5033,Rotación!$A:$A,Rotación!$O:$O,0,0,-1),"")))),"")</f>
        <v>17390000</v>
      </c>
      <c r="J5033" s="13">
        <f>IFERROR(IF($F5033="ALTA",$D5033*0.94,
IF($F5033="MEDIA",$D5033*0.9,
IF($F5033="BAJA",$D5033*0.85,
IF($F5033="LIQUIDAR",_xlfn.XLOOKUP(A5033,Rotación!$A:$A,Rotación!$O:$O,0,0,-1),"")))),"")</f>
        <v>16650000</v>
      </c>
      <c r="K5033">
        <v>17990000</v>
      </c>
    </row>
    <row r="5034" spans="1:11" x14ac:dyDescent="0.3">
      <c r="A5034" t="s">
        <v>5545</v>
      </c>
      <c r="B5034" t="s">
        <v>313</v>
      </c>
      <c r="C5034" t="s">
        <v>313</v>
      </c>
      <c r="D5034">
        <v>11400000</v>
      </c>
      <c r="E5034">
        <v>9300000</v>
      </c>
      <c r="F5034" t="s">
        <v>4033</v>
      </c>
      <c r="G5034" s="13">
        <f>IFERROR(IF($F5034="ALTA",$D5034*1.03,
IF($F5034="MEDIA",$D5034*1,
IF($F5034="BAJA",$D5034*0.92,
IF($F5034="LIQUIDAR",_xlfn.XLOOKUP(A5034,Rotación!$A:$A,Rotación!$O:$O,0,0,-1),"")))),"")</f>
        <v>11400000</v>
      </c>
      <c r="H5034" s="13">
        <f>IFERROR(IF($F5034="ALTA",$D5034*1,
IF($F5034="MEDIA",$D5034*0.97,
IF($F5034="BAJA",$D5034*0.9,
IF($F5034="LIQUIDAR",_xlfn.XLOOKUP(A5034,Rotación!$A:$A,Rotación!$O:$O,0,0,-1),"")))),"")</f>
        <v>11058000</v>
      </c>
      <c r="I5034" s="13">
        <f>IFERROR(IF($F5034="ALTA",$D5034*0.97,
IF($F5034="MEDIA",$D5034*0.94,
IF($F5034="BAJA",$D5034*0.87,
IF($F5034="LIQUIDAR",_xlfn.XLOOKUP(A5034,Rotación!$A:$A,Rotación!$O:$O,0,0,-1),"")))),"")</f>
        <v>10716000</v>
      </c>
      <c r="J5034" s="13">
        <f>IFERROR(IF($F5034="ALTA",$D5034*0.94,
IF($F5034="MEDIA",$D5034*0.9,
IF($F5034="BAJA",$D5034*0.85,
IF($F5034="LIQUIDAR",_xlfn.XLOOKUP(A5034,Rotación!$A:$A,Rotación!$O:$O,0,0,-1),"")))),"")</f>
        <v>10260000</v>
      </c>
      <c r="K5034">
        <v>11290000</v>
      </c>
    </row>
    <row r="5035" spans="1:11" x14ac:dyDescent="0.3">
      <c r="A5035" t="s">
        <v>5546</v>
      </c>
      <c r="B5035" t="s">
        <v>313</v>
      </c>
      <c r="C5035" t="s">
        <v>313</v>
      </c>
      <c r="D5035">
        <v>9500000</v>
      </c>
      <c r="E5035">
        <v>8000000</v>
      </c>
      <c r="F5035" t="s">
        <v>5390</v>
      </c>
      <c r="G5035" s="13">
        <f>IFERROR(IF($F5035="ALTA",$D5035*1.03,
IF($F5035="MEDIA",$D5035*1,
IF($F5035="BAJA",$D5035*0.92,
IF($F5035="LIQUIDAR",_xlfn.XLOOKUP(A5035,Rotación!$A:$A,Rotación!$O:$O,0,0,-1),"")))),"")</f>
        <v>9785000</v>
      </c>
      <c r="H5035" s="13">
        <f>IFERROR(IF($F5035="ALTA",$D5035*1,
IF($F5035="MEDIA",$D5035*0.97,
IF($F5035="BAJA",$D5035*0.9,
IF($F5035="LIQUIDAR",_xlfn.XLOOKUP(A5035,Rotación!$A:$A,Rotación!$O:$O,0,0,-1),"")))),"")</f>
        <v>9500000</v>
      </c>
      <c r="I5035" s="13">
        <f>IFERROR(IF($F5035="ALTA",$D5035*0.97,
IF($F5035="MEDIA",$D5035*0.94,
IF($F5035="BAJA",$D5035*0.87,
IF($F5035="LIQUIDAR",_xlfn.XLOOKUP(A5035,Rotación!$A:$A,Rotación!$O:$O,0,0,-1),"")))),"")</f>
        <v>9215000</v>
      </c>
      <c r="J5035" s="13">
        <f>IFERROR(IF($F5035="ALTA",$D5035*0.94,
IF($F5035="MEDIA",$D5035*0.9,
IF($F5035="BAJA",$D5035*0.85,
IF($F5035="LIQUIDAR",_xlfn.XLOOKUP(A5035,Rotación!$A:$A,Rotación!$O:$O,0,0,-1),"")))),"")</f>
        <v>8930000</v>
      </c>
      <c r="K5035">
        <v>9690000</v>
      </c>
    </row>
    <row r="5036" spans="1:11" x14ac:dyDescent="0.3">
      <c r="A5036" t="s">
        <v>5346</v>
      </c>
      <c r="B5036" t="s">
        <v>313</v>
      </c>
      <c r="C5036" t="s">
        <v>313</v>
      </c>
      <c r="D5036">
        <v>12300000</v>
      </c>
      <c r="E5036">
        <v>9300000</v>
      </c>
      <c r="F5036" t="s">
        <v>5390</v>
      </c>
      <c r="G5036" s="13">
        <f>IFERROR(IF($F5036="ALTA",$D5036*1.03,
IF($F5036="MEDIA",$D5036*1,
IF($F5036="BAJA",$D5036*0.92,
IF($F5036="LIQUIDAR",_xlfn.XLOOKUP(A5036,Rotación!$A:$A,Rotación!$O:$O,0,0,-1),"")))),"")</f>
        <v>12669000</v>
      </c>
      <c r="H5036" s="13">
        <f>IFERROR(IF($F5036="ALTA",$D5036*1,
IF($F5036="MEDIA",$D5036*0.97,
IF($F5036="BAJA",$D5036*0.9,
IF($F5036="LIQUIDAR",_xlfn.XLOOKUP(A5036,Rotación!$A:$A,Rotación!$O:$O,0,0,-1),"")))),"")</f>
        <v>12300000</v>
      </c>
      <c r="I5036" s="13">
        <f>IFERROR(IF($F5036="ALTA",$D5036*0.97,
IF($F5036="MEDIA",$D5036*0.94,
IF($F5036="BAJA",$D5036*0.87,
IF($F5036="LIQUIDAR",_xlfn.XLOOKUP(A5036,Rotación!$A:$A,Rotación!$O:$O,0,0,-1),"")))),"")</f>
        <v>11931000</v>
      </c>
      <c r="J5036" s="13">
        <f>IFERROR(IF($F5036="ALTA",$D5036*0.94,
IF($F5036="MEDIA",$D5036*0.9,
IF($F5036="BAJA",$D5036*0.85,
IF($F5036="LIQUIDAR",_xlfn.XLOOKUP(A5036,Rotación!$A:$A,Rotación!$O:$O,0,0,-1),"")))),"")</f>
        <v>11562000</v>
      </c>
      <c r="K5036">
        <v>11990000</v>
      </c>
    </row>
    <row r="5037" spans="1:11" x14ac:dyDescent="0.3">
      <c r="A5037" t="s">
        <v>5547</v>
      </c>
      <c r="B5037" t="s">
        <v>313</v>
      </c>
      <c r="C5037" t="s">
        <v>313</v>
      </c>
      <c r="D5037">
        <v>40300000</v>
      </c>
      <c r="E5037">
        <v>31000000</v>
      </c>
      <c r="F5037" t="s">
        <v>5391</v>
      </c>
      <c r="G5037" s="13">
        <f>IFERROR(IF($F5037="ALTA",$D5037*1.03,
IF($F5037="MEDIA",$D5037*1,
IF($F5037="BAJA",$D5037*0.92,
IF($F5037="LIQUIDAR",_xlfn.XLOOKUP(A5037,Rotación!$A:$A,Rotación!$O:$O,0,0,-1),"")))),"")</f>
        <v>37076000</v>
      </c>
      <c r="H5037" s="13">
        <f>IFERROR(IF($F5037="ALTA",$D5037*1,
IF($F5037="MEDIA",$D5037*0.97,
IF($F5037="BAJA",$D5037*0.9,
IF($F5037="LIQUIDAR",_xlfn.XLOOKUP(A5037,Rotación!$A:$A,Rotación!$O:$O,0,0,-1),"")))),"")</f>
        <v>36270000</v>
      </c>
      <c r="I5037" s="13">
        <f>IFERROR(IF($F5037="ALTA",$D5037*0.97,
IF($F5037="MEDIA",$D5037*0.94,
IF($F5037="BAJA",$D5037*0.87,
IF($F5037="LIQUIDAR",_xlfn.XLOOKUP(A5037,Rotación!$A:$A,Rotación!$O:$O,0,0,-1),"")))),"")</f>
        <v>35061000</v>
      </c>
      <c r="J5037" s="13">
        <f>IFERROR(IF($F5037="ALTA",$D5037*0.94,
IF($F5037="MEDIA",$D5037*0.9,
IF($F5037="BAJA",$D5037*0.85,
IF($F5037="LIQUIDAR",_xlfn.XLOOKUP(A5037,Rotación!$A:$A,Rotación!$O:$O,0,0,-1),"")))),"")</f>
        <v>34255000</v>
      </c>
      <c r="K5037">
        <v>36990000</v>
      </c>
    </row>
    <row r="5038" spans="1:11" x14ac:dyDescent="0.3">
      <c r="A5038" t="s">
        <v>5548</v>
      </c>
      <c r="B5038" t="s">
        <v>313</v>
      </c>
      <c r="C5038" t="s">
        <v>313</v>
      </c>
      <c r="D5038">
        <v>40300000</v>
      </c>
      <c r="E5038">
        <v>31000000</v>
      </c>
      <c r="F5038" t="s">
        <v>5391</v>
      </c>
      <c r="G5038" s="13">
        <f>IFERROR(IF($F5038="ALTA",$D5038*1.03,
IF($F5038="MEDIA",$D5038*1,
IF($F5038="BAJA",$D5038*0.92,
IF($F5038="LIQUIDAR",_xlfn.XLOOKUP(A5038,Rotación!$A:$A,Rotación!$O:$O,0,0,-1),"")))),"")</f>
        <v>37076000</v>
      </c>
      <c r="H5038" s="13">
        <f>IFERROR(IF($F5038="ALTA",$D5038*1,
IF($F5038="MEDIA",$D5038*0.97,
IF($F5038="BAJA",$D5038*0.9,
IF($F5038="LIQUIDAR",_xlfn.XLOOKUP(A5038,Rotación!$A:$A,Rotación!$O:$O,0,0,-1),"")))),"")</f>
        <v>36270000</v>
      </c>
      <c r="I5038" s="13">
        <f>IFERROR(IF($F5038="ALTA",$D5038*0.97,
IF($F5038="MEDIA",$D5038*0.94,
IF($F5038="BAJA",$D5038*0.87,
IF($F5038="LIQUIDAR",_xlfn.XLOOKUP(A5038,Rotación!$A:$A,Rotación!$O:$O,0,0,-1),"")))),"")</f>
        <v>35061000</v>
      </c>
      <c r="J5038" s="13">
        <f>IFERROR(IF($F5038="ALTA",$D5038*0.94,
IF($F5038="MEDIA",$D5038*0.9,
IF($F5038="BAJA",$D5038*0.85,
IF($F5038="LIQUIDAR",_xlfn.XLOOKUP(A5038,Rotación!$A:$A,Rotación!$O:$O,0,0,-1),"")))),"")</f>
        <v>34255000</v>
      </c>
      <c r="K5038">
        <v>36990000</v>
      </c>
    </row>
    <row r="5039" spans="1:11" x14ac:dyDescent="0.3">
      <c r="A5039" t="s">
        <v>4975</v>
      </c>
      <c r="B5039" t="s">
        <v>313</v>
      </c>
      <c r="C5039" t="s">
        <v>313</v>
      </c>
      <c r="D5039">
        <v>32100000</v>
      </c>
      <c r="E5039">
        <v>25500000</v>
      </c>
      <c r="F5039" t="s">
        <v>4033</v>
      </c>
      <c r="G5039" s="13">
        <f>IFERROR(IF($F5039="ALTA",$D5039*1.03,
IF($F5039="MEDIA",$D5039*1,
IF($F5039="BAJA",$D5039*0.92,
IF($F5039="LIQUIDAR",_xlfn.XLOOKUP(A5039,Rotación!$A:$A,Rotación!$O:$O,0,0,-1),"")))),"")</f>
        <v>32100000</v>
      </c>
      <c r="H5039" s="13">
        <f>IFERROR(IF($F5039="ALTA",$D5039*1,
IF($F5039="MEDIA",$D5039*0.97,
IF($F5039="BAJA",$D5039*0.9,
IF($F5039="LIQUIDAR",_xlfn.XLOOKUP(A5039,Rotación!$A:$A,Rotación!$O:$O,0,0,-1),"")))),"")</f>
        <v>31137000</v>
      </c>
      <c r="I5039" s="13">
        <f>IFERROR(IF($F5039="ALTA",$D5039*0.97,
IF($F5039="MEDIA",$D5039*0.94,
IF($F5039="BAJA",$D5039*0.87,
IF($F5039="LIQUIDAR",_xlfn.XLOOKUP(A5039,Rotación!$A:$A,Rotación!$O:$O,0,0,-1),"")))),"")</f>
        <v>30174000</v>
      </c>
      <c r="J5039" s="13">
        <f>IFERROR(IF($F5039="ALTA",$D5039*0.94,
IF($F5039="MEDIA",$D5039*0.9,
IF($F5039="BAJA",$D5039*0.85,
IF($F5039="LIQUIDAR",_xlfn.XLOOKUP(A5039,Rotación!$A:$A,Rotación!$O:$O,0,0,-1),"")))),"")</f>
        <v>28890000</v>
      </c>
      <c r="K5039">
        <v>31990000</v>
      </c>
    </row>
    <row r="5040" spans="1:11" x14ac:dyDescent="0.3">
      <c r="A5040" t="s">
        <v>5549</v>
      </c>
      <c r="B5040" t="s">
        <v>313</v>
      </c>
      <c r="C5040" t="s">
        <v>313</v>
      </c>
      <c r="D5040">
        <v>16300000</v>
      </c>
      <c r="E5040">
        <v>13500000</v>
      </c>
      <c r="F5040" t="s">
        <v>4033</v>
      </c>
      <c r="G5040" s="13">
        <f>IFERROR(IF($F5040="ALTA",$D5040*1.03,
IF($F5040="MEDIA",$D5040*1,
IF($F5040="BAJA",$D5040*0.92,
IF($F5040="LIQUIDAR",_xlfn.XLOOKUP(A5040,Rotación!$A:$A,Rotación!$O:$O,0,0,-1),"")))),"")</f>
        <v>16300000</v>
      </c>
      <c r="H5040" s="13">
        <f>IFERROR(IF($F5040="ALTA",$D5040*1,
IF($F5040="MEDIA",$D5040*0.97,
IF($F5040="BAJA",$D5040*0.9,
IF($F5040="LIQUIDAR",_xlfn.XLOOKUP(A5040,Rotación!$A:$A,Rotación!$O:$O,0,0,-1),"")))),"")</f>
        <v>15811000</v>
      </c>
      <c r="I5040" s="13">
        <f>IFERROR(IF($F5040="ALTA",$D5040*0.97,
IF($F5040="MEDIA",$D5040*0.94,
IF($F5040="BAJA",$D5040*0.87,
IF($F5040="LIQUIDAR",_xlfn.XLOOKUP(A5040,Rotación!$A:$A,Rotación!$O:$O,0,0,-1),"")))),"")</f>
        <v>15322000</v>
      </c>
      <c r="J5040" s="13">
        <f>IFERROR(IF($F5040="ALTA",$D5040*0.94,
IF($F5040="MEDIA",$D5040*0.9,
IF($F5040="BAJA",$D5040*0.85,
IF($F5040="LIQUIDAR",_xlfn.XLOOKUP(A5040,Rotación!$A:$A,Rotación!$O:$O,0,0,-1),"")))),"")</f>
        <v>14670000</v>
      </c>
      <c r="K5040">
        <v>16290000</v>
      </c>
    </row>
    <row r="5041" spans="1:11" x14ac:dyDescent="0.3">
      <c r="A5041" t="s">
        <v>5550</v>
      </c>
      <c r="B5041" t="s">
        <v>313</v>
      </c>
      <c r="C5041" t="s">
        <v>313</v>
      </c>
      <c r="D5041">
        <v>15400000</v>
      </c>
      <c r="E5041">
        <v>12500000</v>
      </c>
      <c r="F5041" t="s">
        <v>4033</v>
      </c>
      <c r="G5041" s="13">
        <f>IFERROR(IF($F5041="ALTA",$D5041*1.03,
IF($F5041="MEDIA",$D5041*1,
IF($F5041="BAJA",$D5041*0.92,
IF($F5041="LIQUIDAR",_xlfn.XLOOKUP(A5041,Rotación!$A:$A,Rotación!$O:$O,0,0,-1),"")))),"")</f>
        <v>15400000</v>
      </c>
      <c r="H5041" s="13">
        <f>IFERROR(IF($F5041="ALTA",$D5041*1,
IF($F5041="MEDIA",$D5041*0.97,
IF($F5041="BAJA",$D5041*0.9,
IF($F5041="LIQUIDAR",_xlfn.XLOOKUP(A5041,Rotación!$A:$A,Rotación!$O:$O,0,0,-1),"")))),"")</f>
        <v>14938000</v>
      </c>
      <c r="I5041" s="13">
        <f>IFERROR(IF($F5041="ALTA",$D5041*0.97,
IF($F5041="MEDIA",$D5041*0.94,
IF($F5041="BAJA",$D5041*0.87,
IF($F5041="LIQUIDAR",_xlfn.XLOOKUP(A5041,Rotación!$A:$A,Rotación!$O:$O,0,0,-1),"")))),"")</f>
        <v>14476000</v>
      </c>
      <c r="J5041" s="13">
        <f>IFERROR(IF($F5041="ALTA",$D5041*0.94,
IF($F5041="MEDIA",$D5041*0.9,
IF($F5041="BAJA",$D5041*0.85,
IF($F5041="LIQUIDAR",_xlfn.XLOOKUP(A5041,Rotación!$A:$A,Rotación!$O:$O,0,0,-1),"")))),"")</f>
        <v>13860000</v>
      </c>
      <c r="K5041">
        <v>14990000</v>
      </c>
    </row>
    <row r="5042" spans="1:11" x14ac:dyDescent="0.3">
      <c r="A5042" t="s">
        <v>5551</v>
      </c>
      <c r="B5042" t="s">
        <v>313</v>
      </c>
      <c r="C5042" t="s">
        <v>313</v>
      </c>
      <c r="D5042">
        <v>13000000</v>
      </c>
      <c r="E5042">
        <v>10800000</v>
      </c>
      <c r="F5042" t="s">
        <v>4033</v>
      </c>
      <c r="G5042" s="13">
        <f>IFERROR(IF($F5042="ALTA",$D5042*1.03,
IF($F5042="MEDIA",$D5042*1,
IF($F5042="BAJA",$D5042*0.92,
IF($F5042="LIQUIDAR",_xlfn.XLOOKUP(A5042,Rotación!$A:$A,Rotación!$O:$O,0,0,-1),"")))),"")</f>
        <v>13000000</v>
      </c>
      <c r="H5042" s="13">
        <f>IFERROR(IF($F5042="ALTA",$D5042*1,
IF($F5042="MEDIA",$D5042*0.97,
IF($F5042="BAJA",$D5042*0.9,
IF($F5042="LIQUIDAR",_xlfn.XLOOKUP(A5042,Rotación!$A:$A,Rotación!$O:$O,0,0,-1),"")))),"")</f>
        <v>12610000</v>
      </c>
      <c r="I5042" s="13">
        <f>IFERROR(IF($F5042="ALTA",$D5042*0.97,
IF($F5042="MEDIA",$D5042*0.94,
IF($F5042="BAJA",$D5042*0.87,
IF($F5042="LIQUIDAR",_xlfn.XLOOKUP(A5042,Rotación!$A:$A,Rotación!$O:$O,0,0,-1),"")))),"")</f>
        <v>12220000</v>
      </c>
      <c r="J5042" s="13">
        <f>IFERROR(IF($F5042="ALTA",$D5042*0.94,
IF($F5042="MEDIA",$D5042*0.9,
IF($F5042="BAJA",$D5042*0.85,
IF($F5042="LIQUIDAR",_xlfn.XLOOKUP(A5042,Rotación!$A:$A,Rotación!$O:$O,0,0,-1),"")))),"")</f>
        <v>11700000</v>
      </c>
      <c r="K5042">
        <v>12990000</v>
      </c>
    </row>
    <row r="5043" spans="1:11" x14ac:dyDescent="0.3">
      <c r="A5043" t="s">
        <v>5552</v>
      </c>
      <c r="B5043" t="s">
        <v>313</v>
      </c>
      <c r="C5043" t="s">
        <v>313</v>
      </c>
      <c r="D5043">
        <v>15600000</v>
      </c>
      <c r="E5043">
        <v>13000000</v>
      </c>
      <c r="F5043" t="s">
        <v>4033</v>
      </c>
      <c r="G5043" s="13">
        <f>IFERROR(IF($F5043="ALTA",$D5043*1.03,
IF($F5043="MEDIA",$D5043*1,
IF($F5043="BAJA",$D5043*0.92,
IF($F5043="LIQUIDAR",_xlfn.XLOOKUP(A5043,Rotación!$A:$A,Rotación!$O:$O,0,0,-1),"")))),"")</f>
        <v>15600000</v>
      </c>
      <c r="H5043" s="13">
        <f>IFERROR(IF($F5043="ALTA",$D5043*1,
IF($F5043="MEDIA",$D5043*0.97,
IF($F5043="BAJA",$D5043*0.9,
IF($F5043="LIQUIDAR",_xlfn.XLOOKUP(A5043,Rotación!$A:$A,Rotación!$O:$O,0,0,-1),"")))),"")</f>
        <v>15132000</v>
      </c>
      <c r="I5043" s="13">
        <f>IFERROR(IF($F5043="ALTA",$D5043*0.97,
IF($F5043="MEDIA",$D5043*0.94,
IF($F5043="BAJA",$D5043*0.87,
IF($F5043="LIQUIDAR",_xlfn.XLOOKUP(A5043,Rotación!$A:$A,Rotación!$O:$O,0,0,-1),"")))),"")</f>
        <v>14664000</v>
      </c>
      <c r="J5043" s="13">
        <f>IFERROR(IF($F5043="ALTA",$D5043*0.94,
IF($F5043="MEDIA",$D5043*0.9,
IF($F5043="BAJA",$D5043*0.85,
IF($F5043="LIQUIDAR",_xlfn.XLOOKUP(A5043,Rotación!$A:$A,Rotación!$O:$O,0,0,-1),"")))),"")</f>
        <v>14040000</v>
      </c>
      <c r="K5043">
        <v>15590000</v>
      </c>
    </row>
    <row r="5044" spans="1:11" x14ac:dyDescent="0.3">
      <c r="A5044" t="s">
        <v>5553</v>
      </c>
      <c r="B5044" t="s">
        <v>313</v>
      </c>
      <c r="C5044" t="s">
        <v>313</v>
      </c>
      <c r="D5044">
        <v>15500000</v>
      </c>
      <c r="E5044">
        <v>13000000</v>
      </c>
      <c r="F5044" t="s">
        <v>5391</v>
      </c>
      <c r="G5044" s="13">
        <f>IFERROR(IF($F5044="ALTA",$D5044*1.03,
IF($F5044="MEDIA",$D5044*1,
IF($F5044="BAJA",$D5044*0.92,
IF($F5044="LIQUIDAR",_xlfn.XLOOKUP(A5044,Rotación!$A:$A,Rotación!$O:$O,0,0,-1),"")))),"")</f>
        <v>14260000</v>
      </c>
      <c r="H5044" s="13">
        <f>IFERROR(IF($F5044="ALTA",$D5044*1,
IF($F5044="MEDIA",$D5044*0.97,
IF($F5044="BAJA",$D5044*0.9,
IF($F5044="LIQUIDAR",_xlfn.XLOOKUP(A5044,Rotación!$A:$A,Rotación!$O:$O,0,0,-1),"")))),"")</f>
        <v>13950000</v>
      </c>
      <c r="I5044" s="13">
        <f>IFERROR(IF($F5044="ALTA",$D5044*0.97,
IF($F5044="MEDIA",$D5044*0.94,
IF($F5044="BAJA",$D5044*0.87,
IF($F5044="LIQUIDAR",_xlfn.XLOOKUP(A5044,Rotación!$A:$A,Rotación!$O:$O,0,0,-1),"")))),"")</f>
        <v>13485000</v>
      </c>
      <c r="J5044" s="13">
        <f>IFERROR(IF($F5044="ALTA",$D5044*0.94,
IF($F5044="MEDIA",$D5044*0.9,
IF($F5044="BAJA",$D5044*0.85,
IF($F5044="LIQUIDAR",_xlfn.XLOOKUP(A5044,Rotación!$A:$A,Rotación!$O:$O,0,0,-1),"")))),"")</f>
        <v>13175000</v>
      </c>
      <c r="K5044">
        <v>15490000</v>
      </c>
    </row>
    <row r="5045" spans="1:11" x14ac:dyDescent="0.3">
      <c r="A5045" t="s">
        <v>5554</v>
      </c>
      <c r="B5045" t="s">
        <v>313</v>
      </c>
      <c r="C5045" t="s">
        <v>313</v>
      </c>
      <c r="D5045">
        <v>13200000</v>
      </c>
      <c r="E5045">
        <v>10500000</v>
      </c>
      <c r="F5045" t="s">
        <v>5391</v>
      </c>
      <c r="G5045" s="13">
        <f>IFERROR(IF($F5045="ALTA",$D5045*1.03,
IF($F5045="MEDIA",$D5045*1,
IF($F5045="BAJA",$D5045*0.92,
IF($F5045="LIQUIDAR",_xlfn.XLOOKUP(A5045,Rotación!$A:$A,Rotación!$O:$O,0,0,-1),"")))),"")</f>
        <v>12144000</v>
      </c>
      <c r="H5045" s="13">
        <f>IFERROR(IF($F5045="ALTA",$D5045*1,
IF($F5045="MEDIA",$D5045*0.97,
IF($F5045="BAJA",$D5045*0.9,
IF($F5045="LIQUIDAR",_xlfn.XLOOKUP(A5045,Rotación!$A:$A,Rotación!$O:$O,0,0,-1),"")))),"")</f>
        <v>11880000</v>
      </c>
      <c r="I5045" s="13">
        <f>IFERROR(IF($F5045="ALTA",$D5045*0.97,
IF($F5045="MEDIA",$D5045*0.94,
IF($F5045="BAJA",$D5045*0.87,
IF($F5045="LIQUIDAR",_xlfn.XLOOKUP(A5045,Rotación!$A:$A,Rotación!$O:$O,0,0,-1),"")))),"")</f>
        <v>11484000</v>
      </c>
      <c r="J5045" s="13">
        <f>IFERROR(IF($F5045="ALTA",$D5045*0.94,
IF($F5045="MEDIA",$D5045*0.9,
IF($F5045="BAJA",$D5045*0.85,
IF($F5045="LIQUIDAR",_xlfn.XLOOKUP(A5045,Rotación!$A:$A,Rotación!$O:$O,0,0,-1),"")))),"")</f>
        <v>11220000</v>
      </c>
      <c r="K5045">
        <v>12290000</v>
      </c>
    </row>
    <row r="5046" spans="1:11" x14ac:dyDescent="0.3">
      <c r="A5046" t="s">
        <v>5555</v>
      </c>
      <c r="B5046" t="s">
        <v>313</v>
      </c>
      <c r="C5046" t="s">
        <v>313</v>
      </c>
      <c r="D5046">
        <v>6700000</v>
      </c>
      <c r="E5046">
        <v>5100000</v>
      </c>
      <c r="F5046" t="s">
        <v>4033</v>
      </c>
      <c r="G5046" s="13">
        <f>IFERROR(IF($F5046="ALTA",$D5046*1.03,
IF($F5046="MEDIA",$D5046*1,
IF($F5046="BAJA",$D5046*0.92,
IF($F5046="LIQUIDAR",_xlfn.XLOOKUP(A5046,Rotación!$A:$A,Rotación!$O:$O,0,0,-1),"")))),"")</f>
        <v>6700000</v>
      </c>
      <c r="H5046" s="13">
        <f>IFERROR(IF($F5046="ALTA",$D5046*1,
IF($F5046="MEDIA",$D5046*0.97,
IF($F5046="BAJA",$D5046*0.9,
IF($F5046="LIQUIDAR",_xlfn.XLOOKUP(A5046,Rotación!$A:$A,Rotación!$O:$O,0,0,-1),"")))),"")</f>
        <v>6499000</v>
      </c>
      <c r="I5046" s="13">
        <f>IFERROR(IF($F5046="ALTA",$D5046*0.97,
IF($F5046="MEDIA",$D5046*0.94,
IF($F5046="BAJA",$D5046*0.87,
IF($F5046="LIQUIDAR",_xlfn.XLOOKUP(A5046,Rotación!$A:$A,Rotación!$O:$O,0,0,-1),"")))),"")</f>
        <v>6298000</v>
      </c>
      <c r="J5046" s="13">
        <f>IFERROR(IF($F5046="ALTA",$D5046*0.94,
IF($F5046="MEDIA",$D5046*0.9,
IF($F5046="BAJA",$D5046*0.85,
IF($F5046="LIQUIDAR",_xlfn.XLOOKUP(A5046,Rotación!$A:$A,Rotación!$O:$O,0,0,-1),"")))),"")</f>
        <v>6030000</v>
      </c>
      <c r="K5046">
        <v>6690000</v>
      </c>
    </row>
    <row r="5047" spans="1:11" x14ac:dyDescent="0.3">
      <c r="A5047" t="s">
        <v>5556</v>
      </c>
      <c r="B5047" t="s">
        <v>313</v>
      </c>
      <c r="C5047" t="s">
        <v>313</v>
      </c>
      <c r="D5047">
        <v>17800000</v>
      </c>
      <c r="E5047">
        <v>14500000</v>
      </c>
      <c r="F5047" t="s">
        <v>4033</v>
      </c>
      <c r="G5047" s="13">
        <f>IFERROR(IF($F5047="ALTA",$D5047*1.03,
IF($F5047="MEDIA",$D5047*1,
IF($F5047="BAJA",$D5047*0.92,
IF($F5047="LIQUIDAR",_xlfn.XLOOKUP(A5047,Rotación!$A:$A,Rotación!$O:$O,0,0,-1),"")))),"")</f>
        <v>17800000</v>
      </c>
      <c r="H5047" s="13">
        <f>IFERROR(IF($F5047="ALTA",$D5047*1,
IF($F5047="MEDIA",$D5047*0.97,
IF($F5047="BAJA",$D5047*0.9,
IF($F5047="LIQUIDAR",_xlfn.XLOOKUP(A5047,Rotación!$A:$A,Rotación!$O:$O,0,0,-1),"")))),"")</f>
        <v>17266000</v>
      </c>
      <c r="I5047" s="13">
        <f>IFERROR(IF($F5047="ALTA",$D5047*0.97,
IF($F5047="MEDIA",$D5047*0.94,
IF($F5047="BAJA",$D5047*0.87,
IF($F5047="LIQUIDAR",_xlfn.XLOOKUP(A5047,Rotación!$A:$A,Rotación!$O:$O,0,0,-1),"")))),"")</f>
        <v>16731999.999999998</v>
      </c>
      <c r="J5047" s="13">
        <f>IFERROR(IF($F5047="ALTA",$D5047*0.94,
IF($F5047="MEDIA",$D5047*0.9,
IF($F5047="BAJA",$D5047*0.85,
IF($F5047="LIQUIDAR",_xlfn.XLOOKUP(A5047,Rotación!$A:$A,Rotación!$O:$O,0,0,-1),"")))),"")</f>
        <v>16020000</v>
      </c>
      <c r="K5047">
        <v>17490000</v>
      </c>
    </row>
    <row r="5048" spans="1:11" x14ac:dyDescent="0.3">
      <c r="A5048" t="s">
        <v>5557</v>
      </c>
      <c r="B5048" t="s">
        <v>313</v>
      </c>
      <c r="C5048" t="s">
        <v>313</v>
      </c>
      <c r="D5048">
        <v>6900000</v>
      </c>
      <c r="E5048">
        <v>4800000</v>
      </c>
      <c r="F5048" t="s">
        <v>4033</v>
      </c>
      <c r="G5048" s="13">
        <f>IFERROR(IF($F5048="ALTA",$D5048*1.03,
IF($F5048="MEDIA",$D5048*1,
IF($F5048="BAJA",$D5048*0.92,
IF($F5048="LIQUIDAR",_xlfn.XLOOKUP(A5048,Rotación!$A:$A,Rotación!$O:$O,0,0,-1),"")))),"")</f>
        <v>6900000</v>
      </c>
      <c r="H5048" s="13">
        <f>IFERROR(IF($F5048="ALTA",$D5048*1,
IF($F5048="MEDIA",$D5048*0.97,
IF($F5048="BAJA",$D5048*0.9,
IF($F5048="LIQUIDAR",_xlfn.XLOOKUP(A5048,Rotación!$A:$A,Rotación!$O:$O,0,0,-1),"")))),"")</f>
        <v>6693000</v>
      </c>
      <c r="I5048" s="13">
        <f>IFERROR(IF($F5048="ALTA",$D5048*0.97,
IF($F5048="MEDIA",$D5048*0.94,
IF($F5048="BAJA",$D5048*0.87,
IF($F5048="LIQUIDAR",_xlfn.XLOOKUP(A5048,Rotación!$A:$A,Rotación!$O:$O,0,0,-1),"")))),"")</f>
        <v>6486000</v>
      </c>
      <c r="J5048" s="13">
        <f>IFERROR(IF($F5048="ALTA",$D5048*0.94,
IF($F5048="MEDIA",$D5048*0.9,
IF($F5048="BAJA",$D5048*0.85,
IF($F5048="LIQUIDAR",_xlfn.XLOOKUP(A5048,Rotación!$A:$A,Rotación!$O:$O,0,0,-1),"")))),"")</f>
        <v>6210000</v>
      </c>
      <c r="K5048">
        <v>6190000</v>
      </c>
    </row>
    <row r="5049" spans="1:11" x14ac:dyDescent="0.3">
      <c r="A5049" t="s">
        <v>5558</v>
      </c>
      <c r="B5049" t="s">
        <v>313</v>
      </c>
      <c r="C5049" t="s">
        <v>313</v>
      </c>
      <c r="D5049">
        <v>11600000</v>
      </c>
      <c r="E5049">
        <v>9600000</v>
      </c>
      <c r="F5049" t="s">
        <v>4033</v>
      </c>
      <c r="G5049" s="13">
        <f>IFERROR(IF($F5049="ALTA",$D5049*1.03,
IF($F5049="MEDIA",$D5049*1,
IF($F5049="BAJA",$D5049*0.92,
IF($F5049="LIQUIDAR",_xlfn.XLOOKUP(A5049,Rotación!$A:$A,Rotación!$O:$O,0,0,-1),"")))),"")</f>
        <v>11600000</v>
      </c>
      <c r="H5049" s="13">
        <f>IFERROR(IF($F5049="ALTA",$D5049*1,
IF($F5049="MEDIA",$D5049*0.97,
IF($F5049="BAJA",$D5049*0.9,
IF($F5049="LIQUIDAR",_xlfn.XLOOKUP(A5049,Rotación!$A:$A,Rotación!$O:$O,0,0,-1),"")))),"")</f>
        <v>11252000</v>
      </c>
      <c r="I5049" s="13">
        <f>IFERROR(IF($F5049="ALTA",$D5049*0.97,
IF($F5049="MEDIA",$D5049*0.94,
IF($F5049="BAJA",$D5049*0.87,
IF($F5049="LIQUIDAR",_xlfn.XLOOKUP(A5049,Rotación!$A:$A,Rotación!$O:$O,0,0,-1),"")))),"")</f>
        <v>10904000</v>
      </c>
      <c r="J5049" s="13">
        <f>IFERROR(IF($F5049="ALTA",$D5049*0.94,
IF($F5049="MEDIA",$D5049*0.9,
IF($F5049="BAJA",$D5049*0.85,
IF($F5049="LIQUIDAR",_xlfn.XLOOKUP(A5049,Rotación!$A:$A,Rotación!$O:$O,0,0,-1),"")))),"")</f>
        <v>10440000</v>
      </c>
      <c r="K5049">
        <v>11490000</v>
      </c>
    </row>
    <row r="5050" spans="1:11" x14ac:dyDescent="0.3">
      <c r="A5050" t="s">
        <v>5559</v>
      </c>
      <c r="B5050" t="s">
        <v>313</v>
      </c>
      <c r="C5050" t="s">
        <v>313</v>
      </c>
      <c r="D5050">
        <v>9900000</v>
      </c>
      <c r="E5050">
        <v>8200000</v>
      </c>
      <c r="F5050" t="s">
        <v>4033</v>
      </c>
      <c r="G5050" s="13">
        <f>IFERROR(IF($F5050="ALTA",$D5050*1.03,
IF($F5050="MEDIA",$D5050*1,
IF($F5050="BAJA",$D5050*0.92,
IF($F5050="LIQUIDAR",_xlfn.XLOOKUP(A5050,Rotación!$A:$A,Rotación!$O:$O,0,0,-1),"")))),"")</f>
        <v>9900000</v>
      </c>
      <c r="H5050" s="13">
        <f>IFERROR(IF($F5050="ALTA",$D5050*1,
IF($F5050="MEDIA",$D5050*0.97,
IF($F5050="BAJA",$D5050*0.9,
IF($F5050="LIQUIDAR",_xlfn.XLOOKUP(A5050,Rotación!$A:$A,Rotación!$O:$O,0,0,-1),"")))),"")</f>
        <v>9603000</v>
      </c>
      <c r="I5050" s="13">
        <f>IFERROR(IF($F5050="ALTA",$D5050*0.97,
IF($F5050="MEDIA",$D5050*0.94,
IF($F5050="BAJA",$D5050*0.87,
IF($F5050="LIQUIDAR",_xlfn.XLOOKUP(A5050,Rotación!$A:$A,Rotación!$O:$O,0,0,-1),"")))),"")</f>
        <v>9306000</v>
      </c>
      <c r="J5050" s="13">
        <f>IFERROR(IF($F5050="ALTA",$D5050*0.94,
IF($F5050="MEDIA",$D5050*0.9,
IF($F5050="BAJA",$D5050*0.85,
IF($F5050="LIQUIDAR",_xlfn.XLOOKUP(A5050,Rotación!$A:$A,Rotación!$O:$O,0,0,-1),"")))),"")</f>
        <v>8910000</v>
      </c>
      <c r="K5050">
        <v>9890000</v>
      </c>
    </row>
    <row r="5051" spans="1:11" x14ac:dyDescent="0.3">
      <c r="A5051" t="s">
        <v>5560</v>
      </c>
      <c r="B5051" t="s">
        <v>313</v>
      </c>
      <c r="C5051" t="s">
        <v>313</v>
      </c>
      <c r="D5051">
        <v>10900000</v>
      </c>
      <c r="E5051">
        <v>8700000</v>
      </c>
      <c r="F5051" t="s">
        <v>4033</v>
      </c>
      <c r="G5051" s="13">
        <f>IFERROR(IF($F5051="ALTA",$D5051*1.03,
IF($F5051="MEDIA",$D5051*1,
IF($F5051="BAJA",$D5051*0.92,
IF($F5051="LIQUIDAR",_xlfn.XLOOKUP(A5051,Rotación!$A:$A,Rotación!$O:$O,0,0,-1),"")))),"")</f>
        <v>10900000</v>
      </c>
      <c r="H5051" s="13">
        <f>IFERROR(IF($F5051="ALTA",$D5051*1,
IF($F5051="MEDIA",$D5051*0.97,
IF($F5051="BAJA",$D5051*0.9,
IF($F5051="LIQUIDAR",_xlfn.XLOOKUP(A5051,Rotación!$A:$A,Rotación!$O:$O,0,0,-1),"")))),"")</f>
        <v>10573000</v>
      </c>
      <c r="I5051" s="13">
        <f>IFERROR(IF($F5051="ALTA",$D5051*0.97,
IF($F5051="MEDIA",$D5051*0.94,
IF($F5051="BAJA",$D5051*0.87,
IF($F5051="LIQUIDAR",_xlfn.XLOOKUP(A5051,Rotación!$A:$A,Rotación!$O:$O,0,0,-1),"")))),"")</f>
        <v>10246000</v>
      </c>
      <c r="J5051" s="13">
        <f>IFERROR(IF($F5051="ALTA",$D5051*0.94,
IF($F5051="MEDIA",$D5051*0.9,
IF($F5051="BAJA",$D5051*0.85,
IF($F5051="LIQUIDAR",_xlfn.XLOOKUP(A5051,Rotación!$A:$A,Rotación!$O:$O,0,0,-1),"")))),"")</f>
        <v>9810000</v>
      </c>
      <c r="K5051">
        <v>10890000</v>
      </c>
    </row>
    <row r="5052" spans="1:11" x14ac:dyDescent="0.3">
      <c r="A5052" t="s">
        <v>5561</v>
      </c>
      <c r="B5052" t="s">
        <v>313</v>
      </c>
      <c r="C5052" t="s">
        <v>313</v>
      </c>
      <c r="D5052">
        <v>21100000</v>
      </c>
      <c r="E5052">
        <v>16000000</v>
      </c>
      <c r="F5052" t="s">
        <v>5391</v>
      </c>
      <c r="G5052" s="13">
        <f>IFERROR(IF($F5052="ALTA",$D5052*1.03,
IF($F5052="MEDIA",$D5052*1,
IF($F5052="BAJA",$D5052*0.92,
IF($F5052="LIQUIDAR",_xlfn.XLOOKUP(A5052,Rotación!$A:$A,Rotación!$O:$O,0,0,-1),"")))),"")</f>
        <v>19412000</v>
      </c>
      <c r="H5052" s="13">
        <f>IFERROR(IF($F5052="ALTA",$D5052*1,
IF($F5052="MEDIA",$D5052*0.97,
IF($F5052="BAJA",$D5052*0.9,
IF($F5052="LIQUIDAR",_xlfn.XLOOKUP(A5052,Rotación!$A:$A,Rotación!$O:$O,0,0,-1),"")))),"")</f>
        <v>18990000</v>
      </c>
      <c r="I5052" s="13">
        <f>IFERROR(IF($F5052="ALTA",$D5052*0.97,
IF($F5052="MEDIA",$D5052*0.94,
IF($F5052="BAJA",$D5052*0.87,
IF($F5052="LIQUIDAR",_xlfn.XLOOKUP(A5052,Rotación!$A:$A,Rotación!$O:$O,0,0,-1),"")))),"")</f>
        <v>18357000</v>
      </c>
      <c r="J5052" s="13">
        <f>IFERROR(IF($F5052="ALTA",$D5052*0.94,
IF($F5052="MEDIA",$D5052*0.9,
IF($F5052="BAJA",$D5052*0.85,
IF($F5052="LIQUIDAR",_xlfn.XLOOKUP(A5052,Rotación!$A:$A,Rotación!$O:$O,0,0,-1),"")))),"")</f>
        <v>17935000</v>
      </c>
      <c r="K5052">
        <v>18990000</v>
      </c>
    </row>
    <row r="5053" spans="1:11" x14ac:dyDescent="0.3">
      <c r="A5053" t="s">
        <v>5562</v>
      </c>
      <c r="B5053" t="s">
        <v>313</v>
      </c>
      <c r="C5053" t="s">
        <v>313</v>
      </c>
      <c r="D5053">
        <v>6000000</v>
      </c>
      <c r="E5053">
        <v>4500000</v>
      </c>
      <c r="F5053" t="s">
        <v>5391</v>
      </c>
      <c r="G5053" s="13">
        <f>IFERROR(IF($F5053="ALTA",$D5053*1.03,
IF($F5053="MEDIA",$D5053*1,
IF($F5053="BAJA",$D5053*0.92,
IF($F5053="LIQUIDAR",_xlfn.XLOOKUP(A5053,Rotación!$A:$A,Rotación!$O:$O,0,0,-1),"")))),"")</f>
        <v>5520000</v>
      </c>
      <c r="H5053" s="13">
        <f>IFERROR(IF($F5053="ALTA",$D5053*1,
IF($F5053="MEDIA",$D5053*0.97,
IF($F5053="BAJA",$D5053*0.9,
IF($F5053="LIQUIDAR",_xlfn.XLOOKUP(A5053,Rotación!$A:$A,Rotación!$O:$O,0,0,-1),"")))),"")</f>
        <v>5400000</v>
      </c>
      <c r="I5053" s="13">
        <f>IFERROR(IF($F5053="ALTA",$D5053*0.97,
IF($F5053="MEDIA",$D5053*0.94,
IF($F5053="BAJA",$D5053*0.87,
IF($F5053="LIQUIDAR",_xlfn.XLOOKUP(A5053,Rotación!$A:$A,Rotación!$O:$O,0,0,-1),"")))),"")</f>
        <v>5220000</v>
      </c>
      <c r="J5053" s="13">
        <f>IFERROR(IF($F5053="ALTA",$D5053*0.94,
IF($F5053="MEDIA",$D5053*0.9,
IF($F5053="BAJA",$D5053*0.85,
IF($F5053="LIQUIDAR",_xlfn.XLOOKUP(A5053,Rotación!$A:$A,Rotación!$O:$O,0,0,-1),"")))),"")</f>
        <v>5100000</v>
      </c>
      <c r="K5053">
        <v>5590000</v>
      </c>
    </row>
    <row r="5054" spans="1:11" x14ac:dyDescent="0.3">
      <c r="A5054" t="s">
        <v>5344</v>
      </c>
      <c r="B5054" t="s">
        <v>313</v>
      </c>
      <c r="C5054" t="s">
        <v>313</v>
      </c>
      <c r="D5054">
        <v>7300000</v>
      </c>
      <c r="E5054">
        <v>6200000</v>
      </c>
      <c r="F5054" t="s">
        <v>5390</v>
      </c>
      <c r="G5054" s="13">
        <f>IFERROR(IF($F5054="ALTA",$D5054*1.03,
IF($F5054="MEDIA",$D5054*1,
IF($F5054="BAJA",$D5054*0.92,
IF($F5054="LIQUIDAR",_xlfn.XLOOKUP(A5054,Rotación!$A:$A,Rotación!$O:$O,0,0,-1),"")))),"")</f>
        <v>7519000</v>
      </c>
      <c r="H5054" s="13">
        <f>IFERROR(IF($F5054="ALTA",$D5054*1,
IF($F5054="MEDIA",$D5054*0.97,
IF($F5054="BAJA",$D5054*0.9,
IF($F5054="LIQUIDAR",_xlfn.XLOOKUP(A5054,Rotación!$A:$A,Rotación!$O:$O,0,0,-1),"")))),"")</f>
        <v>7300000</v>
      </c>
      <c r="I5054" s="13">
        <f>IFERROR(IF($F5054="ALTA",$D5054*0.97,
IF($F5054="MEDIA",$D5054*0.94,
IF($F5054="BAJA",$D5054*0.87,
IF($F5054="LIQUIDAR",_xlfn.XLOOKUP(A5054,Rotación!$A:$A,Rotación!$O:$O,0,0,-1),"")))),"")</f>
        <v>7081000</v>
      </c>
      <c r="J5054" s="13">
        <f>IFERROR(IF($F5054="ALTA",$D5054*0.94,
IF($F5054="MEDIA",$D5054*0.9,
IF($F5054="BAJA",$D5054*0.85,
IF($F5054="LIQUIDAR",_xlfn.XLOOKUP(A5054,Rotación!$A:$A,Rotación!$O:$O,0,0,-1),"")))),"")</f>
        <v>6862000</v>
      </c>
      <c r="K5054">
        <v>7490000</v>
      </c>
    </row>
    <row r="5055" spans="1:11" x14ac:dyDescent="0.3">
      <c r="A5055" t="s">
        <v>5563</v>
      </c>
      <c r="B5055" t="s">
        <v>313</v>
      </c>
      <c r="C5055" t="s">
        <v>313</v>
      </c>
      <c r="D5055">
        <v>18500000</v>
      </c>
      <c r="E5055">
        <v>15000000</v>
      </c>
      <c r="F5055" t="s">
        <v>5390</v>
      </c>
      <c r="G5055" s="13">
        <f>IFERROR(IF($F5055="ALTA",$D5055*1.03,
IF($F5055="MEDIA",$D5055*1,
IF($F5055="BAJA",$D5055*0.92,
IF($F5055="LIQUIDAR",_xlfn.XLOOKUP(A5055,Rotación!$A:$A,Rotación!$O:$O,0,0,-1),"")))),"")</f>
        <v>19055000</v>
      </c>
      <c r="H5055" s="13">
        <f>IFERROR(IF($F5055="ALTA",$D5055*1,
IF($F5055="MEDIA",$D5055*0.97,
IF($F5055="BAJA",$D5055*0.9,
IF($F5055="LIQUIDAR",_xlfn.XLOOKUP(A5055,Rotación!$A:$A,Rotación!$O:$O,0,0,-1),"")))),"")</f>
        <v>18500000</v>
      </c>
      <c r="I5055" s="13">
        <f>IFERROR(IF($F5055="ALTA",$D5055*0.97,
IF($F5055="MEDIA",$D5055*0.94,
IF($F5055="BAJA",$D5055*0.87,
IF($F5055="LIQUIDAR",_xlfn.XLOOKUP(A5055,Rotación!$A:$A,Rotación!$O:$O,0,0,-1),"")))),"")</f>
        <v>17945000</v>
      </c>
      <c r="J5055" s="13">
        <f>IFERROR(IF($F5055="ALTA",$D5055*0.94,
IF($F5055="MEDIA",$D5055*0.9,
IF($F5055="BAJA",$D5055*0.85,
IF($F5055="LIQUIDAR",_xlfn.XLOOKUP(A5055,Rotación!$A:$A,Rotación!$O:$O,0,0,-1),"")))),"")</f>
        <v>17390000</v>
      </c>
      <c r="K5055">
        <v>17990000</v>
      </c>
    </row>
    <row r="5056" spans="1:11" x14ac:dyDescent="0.3">
      <c r="A5056" t="s">
        <v>5564</v>
      </c>
      <c r="B5056" t="s">
        <v>313</v>
      </c>
      <c r="C5056" t="s">
        <v>313</v>
      </c>
      <c r="D5056">
        <v>9400000</v>
      </c>
      <c r="E5056">
        <v>7800000</v>
      </c>
      <c r="F5056" t="s">
        <v>4033</v>
      </c>
      <c r="G5056" s="13">
        <f>IFERROR(IF($F5056="ALTA",$D5056*1.03,
IF($F5056="MEDIA",$D5056*1,
IF($F5056="BAJA",$D5056*0.92,
IF($F5056="LIQUIDAR",_xlfn.XLOOKUP(A5056,Rotación!$A:$A,Rotación!$O:$O,0,0,-1),"")))),"")</f>
        <v>9400000</v>
      </c>
      <c r="H5056" s="13">
        <f>IFERROR(IF($F5056="ALTA",$D5056*1,
IF($F5056="MEDIA",$D5056*0.97,
IF($F5056="BAJA",$D5056*0.9,
IF($F5056="LIQUIDAR",_xlfn.XLOOKUP(A5056,Rotación!$A:$A,Rotación!$O:$O,0,0,-1),"")))),"")</f>
        <v>9118000</v>
      </c>
      <c r="I5056" s="13">
        <f>IFERROR(IF($F5056="ALTA",$D5056*0.97,
IF($F5056="MEDIA",$D5056*0.94,
IF($F5056="BAJA",$D5056*0.87,
IF($F5056="LIQUIDAR",_xlfn.XLOOKUP(A5056,Rotación!$A:$A,Rotación!$O:$O,0,0,-1),"")))),"")</f>
        <v>8836000</v>
      </c>
      <c r="J5056" s="13">
        <f>IFERROR(IF($F5056="ALTA",$D5056*0.94,
IF($F5056="MEDIA",$D5056*0.9,
IF($F5056="BAJA",$D5056*0.85,
IF($F5056="LIQUIDAR",_xlfn.XLOOKUP(A5056,Rotación!$A:$A,Rotación!$O:$O,0,0,-1),"")))),"")</f>
        <v>8460000</v>
      </c>
      <c r="K5056">
        <v>9390000</v>
      </c>
    </row>
    <row r="5057" spans="1:11" x14ac:dyDescent="0.3">
      <c r="A5057" t="s">
        <v>5565</v>
      </c>
      <c r="B5057" t="s">
        <v>313</v>
      </c>
      <c r="C5057" t="s">
        <v>313</v>
      </c>
      <c r="D5057">
        <v>19300000</v>
      </c>
      <c r="E5057">
        <v>17500000</v>
      </c>
      <c r="F5057" t="s">
        <v>4033</v>
      </c>
      <c r="G5057" s="13">
        <f>IFERROR(IF($F5057="ALTA",$D5057*1.03,
IF($F5057="MEDIA",$D5057*1,
IF($F5057="BAJA",$D5057*0.92,
IF($F5057="LIQUIDAR",_xlfn.XLOOKUP(A5057,Rotación!$A:$A,Rotación!$O:$O,0,0,-1),"")))),"")</f>
        <v>19300000</v>
      </c>
      <c r="H5057" s="13">
        <f>IFERROR(IF($F5057="ALTA",$D5057*1,
IF($F5057="MEDIA",$D5057*0.97,
IF($F5057="BAJA",$D5057*0.9,
IF($F5057="LIQUIDAR",_xlfn.XLOOKUP(A5057,Rotación!$A:$A,Rotación!$O:$O,0,0,-1),"")))),"")</f>
        <v>18721000</v>
      </c>
      <c r="I5057" s="13">
        <f>IFERROR(IF($F5057="ALTA",$D5057*0.97,
IF($F5057="MEDIA",$D5057*0.94,
IF($F5057="BAJA",$D5057*0.87,
IF($F5057="LIQUIDAR",_xlfn.XLOOKUP(A5057,Rotación!$A:$A,Rotación!$O:$O,0,0,-1),"")))),"")</f>
        <v>18142000</v>
      </c>
      <c r="J5057" s="13">
        <f>IFERROR(IF($F5057="ALTA",$D5057*0.94,
IF($F5057="MEDIA",$D5057*0.9,
IF($F5057="BAJA",$D5057*0.85,
IF($F5057="LIQUIDAR",_xlfn.XLOOKUP(A5057,Rotación!$A:$A,Rotación!$O:$O,0,0,-1),"")))),"")</f>
        <v>17370000</v>
      </c>
      <c r="K5057">
        <v>19990000</v>
      </c>
    </row>
    <row r="5058" spans="1:11" x14ac:dyDescent="0.3">
      <c r="A5058" t="s">
        <v>5566</v>
      </c>
      <c r="B5058" t="s">
        <v>313</v>
      </c>
      <c r="C5058" t="s">
        <v>313</v>
      </c>
      <c r="D5058">
        <v>10400000</v>
      </c>
      <c r="E5058">
        <v>8300000</v>
      </c>
      <c r="F5058" t="s">
        <v>4033</v>
      </c>
      <c r="G5058" s="13">
        <f>IFERROR(IF($F5058="ALTA",$D5058*1.03,
IF($F5058="MEDIA",$D5058*1,
IF($F5058="BAJA",$D5058*0.92,
IF($F5058="LIQUIDAR",_xlfn.XLOOKUP(A5058,Rotación!$A:$A,Rotación!$O:$O,0,0,-1),"")))),"")</f>
        <v>10400000</v>
      </c>
      <c r="H5058" s="13">
        <f>IFERROR(IF($F5058="ALTA",$D5058*1,
IF($F5058="MEDIA",$D5058*0.97,
IF($F5058="BAJA",$D5058*0.9,
IF($F5058="LIQUIDAR",_xlfn.XLOOKUP(A5058,Rotación!$A:$A,Rotación!$O:$O,0,0,-1),"")))),"")</f>
        <v>10088000</v>
      </c>
      <c r="I5058" s="13">
        <f>IFERROR(IF($F5058="ALTA",$D5058*0.97,
IF($F5058="MEDIA",$D5058*0.94,
IF($F5058="BAJA",$D5058*0.87,
IF($F5058="LIQUIDAR",_xlfn.XLOOKUP(A5058,Rotación!$A:$A,Rotación!$O:$O,0,0,-1),"")))),"")</f>
        <v>9776000</v>
      </c>
      <c r="J5058" s="13">
        <f>IFERROR(IF($F5058="ALTA",$D5058*0.94,
IF($F5058="MEDIA",$D5058*0.9,
IF($F5058="BAJA",$D5058*0.85,
IF($F5058="LIQUIDAR",_xlfn.XLOOKUP(A5058,Rotación!$A:$A,Rotación!$O:$O,0,0,-1),"")))),"")</f>
        <v>9360000</v>
      </c>
      <c r="K5058">
        <v>9990000</v>
      </c>
    </row>
    <row r="5059" spans="1:11" x14ac:dyDescent="0.3">
      <c r="A5059" t="s">
        <v>5567</v>
      </c>
      <c r="B5059" t="s">
        <v>313</v>
      </c>
      <c r="C5059" t="s">
        <v>313</v>
      </c>
      <c r="D5059">
        <v>17500000</v>
      </c>
      <c r="E5059">
        <v>15000000</v>
      </c>
      <c r="F5059" t="s">
        <v>4033</v>
      </c>
      <c r="G5059" s="13">
        <f>IFERROR(IF($F5059="ALTA",$D5059*1.03,
IF($F5059="MEDIA",$D5059*1,
IF($F5059="BAJA",$D5059*0.92,
IF($F5059="LIQUIDAR",_xlfn.XLOOKUP(A5059,Rotación!$A:$A,Rotación!$O:$O,0,0,-1),"")))),"")</f>
        <v>17500000</v>
      </c>
      <c r="H5059" s="13">
        <f>IFERROR(IF($F5059="ALTA",$D5059*1,
IF($F5059="MEDIA",$D5059*0.97,
IF($F5059="BAJA",$D5059*0.9,
IF($F5059="LIQUIDAR",_xlfn.XLOOKUP(A5059,Rotación!$A:$A,Rotación!$O:$O,0,0,-1),"")))),"")</f>
        <v>16975000</v>
      </c>
      <c r="I5059" s="13">
        <f>IFERROR(IF($F5059="ALTA",$D5059*0.97,
IF($F5059="MEDIA",$D5059*0.94,
IF($F5059="BAJA",$D5059*0.87,
IF($F5059="LIQUIDAR",_xlfn.XLOOKUP(A5059,Rotación!$A:$A,Rotación!$O:$O,0,0,-1),"")))),"")</f>
        <v>16449999.999999998</v>
      </c>
      <c r="J5059" s="13">
        <f>IFERROR(IF($F5059="ALTA",$D5059*0.94,
IF($F5059="MEDIA",$D5059*0.9,
IF($F5059="BAJA",$D5059*0.85,
IF($F5059="LIQUIDAR",_xlfn.XLOOKUP(A5059,Rotación!$A:$A,Rotación!$O:$O,0,0,-1),"")))),"")</f>
        <v>15750000</v>
      </c>
      <c r="K5059">
        <v>17990000</v>
      </c>
    </row>
    <row r="5060" spans="1:11" x14ac:dyDescent="0.3">
      <c r="A5060" t="s">
        <v>5343</v>
      </c>
      <c r="B5060" t="s">
        <v>313</v>
      </c>
      <c r="C5060" t="s">
        <v>313</v>
      </c>
      <c r="D5060">
        <v>7700000</v>
      </c>
      <c r="E5060">
        <v>6500000</v>
      </c>
      <c r="F5060" t="s">
        <v>5390</v>
      </c>
      <c r="G5060" s="13">
        <f>IFERROR(IF($F5060="ALTA",$D5060*1.03,
IF($F5060="MEDIA",$D5060*1,
IF($F5060="BAJA",$D5060*0.92,
IF($F5060="LIQUIDAR",_xlfn.XLOOKUP(A5060,Rotación!$A:$A,Rotación!$O:$O,0,0,-1),"")))),"")</f>
        <v>7931000</v>
      </c>
      <c r="H5060" s="13">
        <f>IFERROR(IF($F5060="ALTA",$D5060*1,
IF($F5060="MEDIA",$D5060*0.97,
IF($F5060="BAJA",$D5060*0.9,
IF($F5060="LIQUIDAR",_xlfn.XLOOKUP(A5060,Rotación!$A:$A,Rotación!$O:$O,0,0,-1),"")))),"")</f>
        <v>7700000</v>
      </c>
      <c r="I5060" s="13">
        <f>IFERROR(IF($F5060="ALTA",$D5060*0.97,
IF($F5060="MEDIA",$D5060*0.94,
IF($F5060="BAJA",$D5060*0.87,
IF($F5060="LIQUIDAR",_xlfn.XLOOKUP(A5060,Rotación!$A:$A,Rotación!$O:$O,0,0,-1),"")))),"")</f>
        <v>7469000</v>
      </c>
      <c r="J5060" s="13">
        <f>IFERROR(IF($F5060="ALTA",$D5060*0.94,
IF($F5060="MEDIA",$D5060*0.9,
IF($F5060="BAJA",$D5060*0.85,
IF($F5060="LIQUIDAR",_xlfn.XLOOKUP(A5060,Rotación!$A:$A,Rotación!$O:$O,0,0,-1),"")))),"")</f>
        <v>7238000</v>
      </c>
      <c r="K5060">
        <v>7990000</v>
      </c>
    </row>
    <row r="5061" spans="1:11" x14ac:dyDescent="0.3">
      <c r="A5061" t="s">
        <v>5568</v>
      </c>
      <c r="B5061" t="s">
        <v>313</v>
      </c>
      <c r="C5061" t="s">
        <v>313</v>
      </c>
      <c r="D5061">
        <v>8600000</v>
      </c>
      <c r="E5061">
        <v>7300000</v>
      </c>
      <c r="F5061" t="s">
        <v>5390</v>
      </c>
      <c r="G5061" s="13">
        <f>IFERROR(IF($F5061="ALTA",$D5061*1.03,
IF($F5061="MEDIA",$D5061*1,
IF($F5061="BAJA",$D5061*0.92,
IF($F5061="LIQUIDAR",_xlfn.XLOOKUP(A5061,Rotación!$A:$A,Rotación!$O:$O,0,0,-1),"")))),"")</f>
        <v>8858000</v>
      </c>
      <c r="H5061" s="13">
        <f>IFERROR(IF($F5061="ALTA",$D5061*1,
IF($F5061="MEDIA",$D5061*0.97,
IF($F5061="BAJA",$D5061*0.9,
IF($F5061="LIQUIDAR",_xlfn.XLOOKUP(A5061,Rotación!$A:$A,Rotación!$O:$O,0,0,-1),"")))),"")</f>
        <v>8600000</v>
      </c>
      <c r="I5061" s="13">
        <f>IFERROR(IF($F5061="ALTA",$D5061*0.97,
IF($F5061="MEDIA",$D5061*0.94,
IF($F5061="BAJA",$D5061*0.87,
IF($F5061="LIQUIDAR",_xlfn.XLOOKUP(A5061,Rotación!$A:$A,Rotación!$O:$O,0,0,-1),"")))),"")</f>
        <v>8342000</v>
      </c>
      <c r="J5061" s="13">
        <f>IFERROR(IF($F5061="ALTA",$D5061*0.94,
IF($F5061="MEDIA",$D5061*0.9,
IF($F5061="BAJA",$D5061*0.85,
IF($F5061="LIQUIDAR",_xlfn.XLOOKUP(A5061,Rotación!$A:$A,Rotación!$O:$O,0,0,-1),"")))),"")</f>
        <v>8084000</v>
      </c>
      <c r="K5061">
        <v>8890000</v>
      </c>
    </row>
    <row r="5062" spans="1:11" x14ac:dyDescent="0.3">
      <c r="A5062" t="s">
        <v>5570</v>
      </c>
      <c r="B5062" t="s">
        <v>313</v>
      </c>
      <c r="C5062" t="s">
        <v>313</v>
      </c>
      <c r="D5062">
        <v>15800000</v>
      </c>
      <c r="E5062">
        <v>13200000</v>
      </c>
      <c r="F5062" t="s">
        <v>5391</v>
      </c>
      <c r="G5062" s="13">
        <f>IFERROR(IF($F5062="ALTA",$D5062*1.03,
IF($F5062="MEDIA",$D5062*1,
IF($F5062="BAJA",$D5062*0.92,
IF($F5062="LIQUIDAR",_xlfn.XLOOKUP(A5062,Rotación!$A:$A,Rotación!$O:$O,0,0,-1),"")))),"")</f>
        <v>14536000</v>
      </c>
      <c r="H5062" s="13">
        <f>IFERROR(IF($F5062="ALTA",$D5062*1,
IF($F5062="MEDIA",$D5062*0.97,
IF($F5062="BAJA",$D5062*0.9,
IF($F5062="LIQUIDAR",_xlfn.XLOOKUP(A5062,Rotación!$A:$A,Rotación!$O:$O,0,0,-1),"")))),"")</f>
        <v>14220000</v>
      </c>
      <c r="I5062" s="13">
        <f>IFERROR(IF($F5062="ALTA",$D5062*0.97,
IF($F5062="MEDIA",$D5062*0.94,
IF($F5062="BAJA",$D5062*0.87,
IF($F5062="LIQUIDAR",_xlfn.XLOOKUP(A5062,Rotación!$A:$A,Rotación!$O:$O,0,0,-1),"")))),"")</f>
        <v>13746000</v>
      </c>
      <c r="J5062" s="13">
        <f>IFERROR(IF($F5062="ALTA",$D5062*0.94,
IF($F5062="MEDIA",$D5062*0.9,
IF($F5062="BAJA",$D5062*0.85,
IF($F5062="LIQUIDAR",_xlfn.XLOOKUP(A5062,Rotación!$A:$A,Rotación!$O:$O,0,0,-1),"")))),"")</f>
        <v>13430000</v>
      </c>
      <c r="K5062">
        <v>15790000</v>
      </c>
    </row>
    <row r="5063" spans="1:11" x14ac:dyDescent="0.3">
      <c r="A5063" t="s">
        <v>5571</v>
      </c>
      <c r="B5063" t="s">
        <v>313</v>
      </c>
      <c r="C5063" t="s">
        <v>313</v>
      </c>
      <c r="D5063">
        <v>12600000</v>
      </c>
      <c r="E5063">
        <v>10200000</v>
      </c>
      <c r="F5063" t="s">
        <v>4033</v>
      </c>
      <c r="G5063" s="13">
        <f>IFERROR(IF($F5063="ALTA",$D5063*1.03,
IF($F5063="MEDIA",$D5063*1,
IF($F5063="BAJA",$D5063*0.92,
IF($F5063="LIQUIDAR",_xlfn.XLOOKUP(A5063,Rotación!$A:$A,Rotación!$O:$O,0,0,-1),"")))),"")</f>
        <v>12600000</v>
      </c>
      <c r="H5063" s="13">
        <f>IFERROR(IF($F5063="ALTA",$D5063*1,
IF($F5063="MEDIA",$D5063*0.97,
IF($F5063="BAJA",$D5063*0.9,
IF($F5063="LIQUIDAR",_xlfn.XLOOKUP(A5063,Rotación!$A:$A,Rotación!$O:$O,0,0,-1),"")))),"")</f>
        <v>12222000</v>
      </c>
      <c r="I5063" s="13">
        <f>IFERROR(IF($F5063="ALTA",$D5063*0.97,
IF($F5063="MEDIA",$D5063*0.94,
IF($F5063="BAJA",$D5063*0.87,
IF($F5063="LIQUIDAR",_xlfn.XLOOKUP(A5063,Rotación!$A:$A,Rotación!$O:$O,0,0,-1),"")))),"")</f>
        <v>11844000</v>
      </c>
      <c r="J5063" s="13">
        <f>IFERROR(IF($F5063="ALTA",$D5063*0.94,
IF($F5063="MEDIA",$D5063*0.9,
IF($F5063="BAJA",$D5063*0.85,
IF($F5063="LIQUIDAR",_xlfn.XLOOKUP(A5063,Rotación!$A:$A,Rotación!$O:$O,0,0,-1),"")))),"")</f>
        <v>11340000</v>
      </c>
      <c r="K5063">
        <v>12290000</v>
      </c>
    </row>
    <row r="5064" spans="1:11" x14ac:dyDescent="0.3">
      <c r="A5064" t="s">
        <v>5572</v>
      </c>
      <c r="B5064" t="s">
        <v>313</v>
      </c>
      <c r="C5064" t="s">
        <v>313</v>
      </c>
      <c r="D5064">
        <v>14200000</v>
      </c>
      <c r="E5064">
        <v>12000000</v>
      </c>
      <c r="F5064" t="s">
        <v>4033</v>
      </c>
      <c r="G5064" s="13">
        <f>IFERROR(IF($F5064="ALTA",$D5064*1.03,
IF($F5064="MEDIA",$D5064*1,
IF($F5064="BAJA",$D5064*0.92,
IF($F5064="LIQUIDAR",_xlfn.XLOOKUP(A5064,Rotación!$A:$A,Rotación!$O:$O,0,0,-1),"")))),"")</f>
        <v>14200000</v>
      </c>
      <c r="H5064" s="13">
        <f>IFERROR(IF($F5064="ALTA",$D5064*1,
IF($F5064="MEDIA",$D5064*0.97,
IF($F5064="BAJA",$D5064*0.9,
IF($F5064="LIQUIDAR",_xlfn.XLOOKUP(A5064,Rotación!$A:$A,Rotación!$O:$O,0,0,-1),"")))),"")</f>
        <v>13774000</v>
      </c>
      <c r="I5064" s="13">
        <f>IFERROR(IF($F5064="ALTA",$D5064*0.97,
IF($F5064="MEDIA",$D5064*0.94,
IF($F5064="BAJA",$D5064*0.87,
IF($F5064="LIQUIDAR",_xlfn.XLOOKUP(A5064,Rotación!$A:$A,Rotación!$O:$O,0,0,-1),"")))),"")</f>
        <v>13348000</v>
      </c>
      <c r="J5064" s="13">
        <f>IFERROR(IF($F5064="ALTA",$D5064*0.94,
IF($F5064="MEDIA",$D5064*0.9,
IF($F5064="BAJA",$D5064*0.85,
IF($F5064="LIQUIDAR",_xlfn.XLOOKUP(A5064,Rotación!$A:$A,Rotación!$O:$O,0,0,-1),"")))),"")</f>
        <v>12780000</v>
      </c>
      <c r="K5064">
        <v>13990000</v>
      </c>
    </row>
    <row r="5065" spans="1:11" x14ac:dyDescent="0.3">
      <c r="A5065" t="s">
        <v>5573</v>
      </c>
      <c r="B5065" t="s">
        <v>313</v>
      </c>
      <c r="C5065" t="s">
        <v>313</v>
      </c>
      <c r="D5065">
        <v>7900000</v>
      </c>
      <c r="E5065">
        <v>6000000</v>
      </c>
      <c r="F5065" t="s">
        <v>4033</v>
      </c>
      <c r="G5065" s="13">
        <f>IFERROR(IF($F5065="ALTA",$D5065*1.03,
IF($F5065="MEDIA",$D5065*1,
IF($F5065="BAJA",$D5065*0.92,
IF($F5065="LIQUIDAR",_xlfn.XLOOKUP(A5065,Rotación!$A:$A,Rotación!$O:$O,0,0,-1),"")))),"")</f>
        <v>7900000</v>
      </c>
      <c r="H5065" s="13">
        <f>IFERROR(IF($F5065="ALTA",$D5065*1,
IF($F5065="MEDIA",$D5065*0.97,
IF($F5065="BAJA",$D5065*0.9,
IF($F5065="LIQUIDAR",_xlfn.XLOOKUP(A5065,Rotación!$A:$A,Rotación!$O:$O,0,0,-1),"")))),"")</f>
        <v>7663000</v>
      </c>
      <c r="I5065" s="13">
        <f>IFERROR(IF($F5065="ALTA",$D5065*0.97,
IF($F5065="MEDIA",$D5065*0.94,
IF($F5065="BAJA",$D5065*0.87,
IF($F5065="LIQUIDAR",_xlfn.XLOOKUP(A5065,Rotación!$A:$A,Rotación!$O:$O,0,0,-1),"")))),"")</f>
        <v>7426000</v>
      </c>
      <c r="J5065" s="13">
        <f>IFERROR(IF($F5065="ALTA",$D5065*0.94,
IF($F5065="MEDIA",$D5065*0.9,
IF($F5065="BAJA",$D5065*0.85,
IF($F5065="LIQUIDAR",_xlfn.XLOOKUP(A5065,Rotación!$A:$A,Rotación!$O:$O,0,0,-1),"")))),"")</f>
        <v>7110000</v>
      </c>
      <c r="K5065">
        <v>7290000</v>
      </c>
    </row>
    <row r="5066" spans="1:11" x14ac:dyDescent="0.3">
      <c r="A5066" t="s">
        <v>5574</v>
      </c>
      <c r="B5066" t="s">
        <v>313</v>
      </c>
      <c r="C5066" t="s">
        <v>313</v>
      </c>
      <c r="D5066">
        <v>37000000</v>
      </c>
      <c r="E5066">
        <v>29500000</v>
      </c>
      <c r="F5066" t="s">
        <v>5391</v>
      </c>
      <c r="G5066" s="13">
        <f>IFERROR(IF($F5066="ALTA",$D5066*1.03,
IF($F5066="MEDIA",$D5066*1,
IF($F5066="BAJA",$D5066*0.92,
IF($F5066="LIQUIDAR",_xlfn.XLOOKUP(A5066,Rotación!$A:$A,Rotación!$O:$O,0,0,-1),"")))),"")</f>
        <v>34040000</v>
      </c>
      <c r="H5066" s="13">
        <f>IFERROR(IF($F5066="ALTA",$D5066*1,
IF($F5066="MEDIA",$D5066*0.97,
IF($F5066="BAJA",$D5066*0.9,
IF($F5066="LIQUIDAR",_xlfn.XLOOKUP(A5066,Rotación!$A:$A,Rotación!$O:$O,0,0,-1),"")))),"")</f>
        <v>33300000</v>
      </c>
      <c r="I5066" s="13">
        <f>IFERROR(IF($F5066="ALTA",$D5066*0.97,
IF($F5066="MEDIA",$D5066*0.94,
IF($F5066="BAJA",$D5066*0.87,
IF($F5066="LIQUIDAR",_xlfn.XLOOKUP(A5066,Rotación!$A:$A,Rotación!$O:$O,0,0,-1),"")))),"")</f>
        <v>32190000</v>
      </c>
      <c r="J5066" s="13">
        <f>IFERROR(IF($F5066="ALTA",$D5066*0.94,
IF($F5066="MEDIA",$D5066*0.9,
IF($F5066="BAJA",$D5066*0.85,
IF($F5066="LIQUIDAR",_xlfn.XLOOKUP(A5066,Rotación!$A:$A,Rotación!$O:$O,0,0,-1),"")))),"")</f>
        <v>31450000</v>
      </c>
      <c r="K5066">
        <v>34990000</v>
      </c>
    </row>
    <row r="5067" spans="1:11" x14ac:dyDescent="0.3">
      <c r="A5067" t="s">
        <v>5575</v>
      </c>
      <c r="B5067" t="s">
        <v>313</v>
      </c>
      <c r="C5067" t="s">
        <v>313</v>
      </c>
      <c r="D5067">
        <v>23000000</v>
      </c>
      <c r="E5067">
        <v>18500000</v>
      </c>
      <c r="F5067" t="s">
        <v>5391</v>
      </c>
      <c r="G5067" s="13">
        <f>IFERROR(IF($F5067="ALTA",$D5067*1.03,
IF($F5067="MEDIA",$D5067*1,
IF($F5067="BAJA",$D5067*0.92,
IF($F5067="LIQUIDAR",_xlfn.XLOOKUP(A5067,Rotación!$A:$A,Rotación!$O:$O,0,0,-1),"")))),"")</f>
        <v>21160000</v>
      </c>
      <c r="H5067" s="13">
        <f>IFERROR(IF($F5067="ALTA",$D5067*1,
IF($F5067="MEDIA",$D5067*0.97,
IF($F5067="BAJA",$D5067*0.9,
IF($F5067="LIQUIDAR",_xlfn.XLOOKUP(A5067,Rotación!$A:$A,Rotación!$O:$O,0,0,-1),"")))),"")</f>
        <v>20700000</v>
      </c>
      <c r="I5067" s="13">
        <f>IFERROR(IF($F5067="ALTA",$D5067*0.97,
IF($F5067="MEDIA",$D5067*0.94,
IF($F5067="BAJA",$D5067*0.87,
IF($F5067="LIQUIDAR",_xlfn.XLOOKUP(A5067,Rotación!$A:$A,Rotación!$O:$O,0,0,-1),"")))),"")</f>
        <v>20010000</v>
      </c>
      <c r="J5067" s="13">
        <f>IFERROR(IF($F5067="ALTA",$D5067*0.94,
IF($F5067="MEDIA",$D5067*0.9,
IF($F5067="BAJA",$D5067*0.85,
IF($F5067="LIQUIDAR",_xlfn.XLOOKUP(A5067,Rotación!$A:$A,Rotación!$O:$O,0,0,-1),"")))),"")</f>
        <v>19550000</v>
      </c>
      <c r="K5067">
        <v>21390000</v>
      </c>
    </row>
    <row r="5068" spans="1:11" x14ac:dyDescent="0.3">
      <c r="A5068" t="s">
        <v>5576</v>
      </c>
      <c r="B5068" t="s">
        <v>313</v>
      </c>
      <c r="C5068" t="s">
        <v>313</v>
      </c>
      <c r="D5068">
        <v>22500000</v>
      </c>
      <c r="E5068">
        <v>17500000</v>
      </c>
      <c r="F5068" t="s">
        <v>5391</v>
      </c>
      <c r="G5068" s="13">
        <f>IFERROR(IF($F5068="ALTA",$D5068*1.03,
IF($F5068="MEDIA",$D5068*1,
IF($F5068="BAJA",$D5068*0.92,
IF($F5068="LIQUIDAR",_xlfn.XLOOKUP(A5068,Rotación!$A:$A,Rotación!$O:$O,0,0,-1),"")))),"")</f>
        <v>20700000</v>
      </c>
      <c r="H5068" s="13">
        <f>IFERROR(IF($F5068="ALTA",$D5068*1,
IF($F5068="MEDIA",$D5068*0.97,
IF($F5068="BAJA",$D5068*0.9,
IF($F5068="LIQUIDAR",_xlfn.XLOOKUP(A5068,Rotación!$A:$A,Rotación!$O:$O,0,0,-1),"")))),"")</f>
        <v>20250000</v>
      </c>
      <c r="I5068" s="13">
        <f>IFERROR(IF($F5068="ALTA",$D5068*0.97,
IF($F5068="MEDIA",$D5068*0.94,
IF($F5068="BAJA",$D5068*0.87,
IF($F5068="LIQUIDAR",_xlfn.XLOOKUP(A5068,Rotación!$A:$A,Rotación!$O:$O,0,0,-1),"")))),"")</f>
        <v>19575000</v>
      </c>
      <c r="J5068" s="13">
        <f>IFERROR(IF($F5068="ALTA",$D5068*0.94,
IF($F5068="MEDIA",$D5068*0.9,
IF($F5068="BAJA",$D5068*0.85,
IF($F5068="LIQUIDAR",_xlfn.XLOOKUP(A5068,Rotación!$A:$A,Rotación!$O:$O,0,0,-1),"")))),"")</f>
        <v>19125000</v>
      </c>
      <c r="K5068">
        <v>20990000</v>
      </c>
    </row>
    <row r="5069" spans="1:11" x14ac:dyDescent="0.3">
      <c r="A5069" t="s">
        <v>5577</v>
      </c>
      <c r="B5069" t="s">
        <v>313</v>
      </c>
      <c r="C5069" t="s">
        <v>313</v>
      </c>
      <c r="D5069">
        <v>9900000</v>
      </c>
      <c r="E5069">
        <v>7200000</v>
      </c>
      <c r="F5069" t="s">
        <v>5391</v>
      </c>
      <c r="G5069" s="13">
        <f>IFERROR(IF($F5069="ALTA",$D5069*1.03,
IF($F5069="MEDIA",$D5069*1,
IF($F5069="BAJA",$D5069*0.92,
IF($F5069="LIQUIDAR",_xlfn.XLOOKUP(A5069,Rotación!$A:$A,Rotación!$O:$O,0,0,-1),"")))),"")</f>
        <v>9108000</v>
      </c>
      <c r="H5069" s="13">
        <f>IFERROR(IF($F5069="ALTA",$D5069*1,
IF($F5069="MEDIA",$D5069*0.97,
IF($F5069="BAJA",$D5069*0.9,
IF($F5069="LIQUIDAR",_xlfn.XLOOKUP(A5069,Rotación!$A:$A,Rotación!$O:$O,0,0,-1),"")))),"")</f>
        <v>8910000</v>
      </c>
      <c r="I5069" s="13">
        <f>IFERROR(IF($F5069="ALTA",$D5069*0.97,
IF($F5069="MEDIA",$D5069*0.94,
IF($F5069="BAJA",$D5069*0.87,
IF($F5069="LIQUIDAR",_xlfn.XLOOKUP(A5069,Rotación!$A:$A,Rotación!$O:$O,0,0,-1),"")))),"")</f>
        <v>8613000</v>
      </c>
      <c r="J5069" s="13">
        <f>IFERROR(IF($F5069="ALTA",$D5069*0.94,
IF($F5069="MEDIA",$D5069*0.9,
IF($F5069="BAJA",$D5069*0.85,
IF($F5069="LIQUIDAR",_xlfn.XLOOKUP(A5069,Rotación!$A:$A,Rotación!$O:$O,0,0,-1),"")))),"")</f>
        <v>8415000</v>
      </c>
      <c r="K5069">
        <v>9190000</v>
      </c>
    </row>
    <row r="5070" spans="1:11" x14ac:dyDescent="0.3">
      <c r="A5070" t="s">
        <v>5351</v>
      </c>
      <c r="B5070" t="s">
        <v>313</v>
      </c>
      <c r="C5070" t="s">
        <v>313</v>
      </c>
      <c r="D5070">
        <v>9200000</v>
      </c>
      <c r="E5070">
        <v>7000000</v>
      </c>
      <c r="F5070" t="s">
        <v>5391</v>
      </c>
      <c r="G5070" s="13">
        <f>IFERROR(IF($F5070="ALTA",$D5070*1.03,
IF($F5070="MEDIA",$D5070*1,
IF($F5070="BAJA",$D5070*0.92,
IF($F5070="LIQUIDAR",_xlfn.XLOOKUP(A5070,Rotación!$A:$A,Rotación!$O:$O,0,0,-1),"")))),"")</f>
        <v>8464000</v>
      </c>
      <c r="H5070" s="13">
        <f>IFERROR(IF($F5070="ALTA",$D5070*1,
IF($F5070="MEDIA",$D5070*0.97,
IF($F5070="BAJA",$D5070*0.9,
IF($F5070="LIQUIDAR",_xlfn.XLOOKUP(A5070,Rotación!$A:$A,Rotación!$O:$O,0,0,-1),"")))),"")</f>
        <v>8280000</v>
      </c>
      <c r="I5070" s="13">
        <f>IFERROR(IF($F5070="ALTA",$D5070*0.97,
IF($F5070="MEDIA",$D5070*0.94,
IF($F5070="BAJA",$D5070*0.87,
IF($F5070="LIQUIDAR",_xlfn.XLOOKUP(A5070,Rotación!$A:$A,Rotación!$O:$O,0,0,-1),"")))),"")</f>
        <v>8004000</v>
      </c>
      <c r="J5070" s="13">
        <f>IFERROR(IF($F5070="ALTA",$D5070*0.94,
IF($F5070="MEDIA",$D5070*0.9,
IF($F5070="BAJA",$D5070*0.85,
IF($F5070="LIQUIDAR",_xlfn.XLOOKUP(A5070,Rotación!$A:$A,Rotación!$O:$O,0,0,-1),"")))),"")</f>
        <v>7820000</v>
      </c>
      <c r="K5070">
        <v>8790000</v>
      </c>
    </row>
    <row r="5071" spans="1:11" x14ac:dyDescent="0.3">
      <c r="A5071" t="s">
        <v>5578</v>
      </c>
      <c r="B5071" t="s">
        <v>313</v>
      </c>
      <c r="C5071" t="s">
        <v>313</v>
      </c>
      <c r="D5071">
        <v>7900000</v>
      </c>
      <c r="E5071">
        <v>6700000</v>
      </c>
      <c r="F5071" t="s">
        <v>5390</v>
      </c>
      <c r="G5071" s="13">
        <f>IFERROR(IF($F5071="ALTA",$D5071*1.03,
IF($F5071="MEDIA",$D5071*1,
IF($F5071="BAJA",$D5071*0.92,
IF($F5071="LIQUIDAR",_xlfn.XLOOKUP(A5071,Rotación!$A:$A,Rotación!$O:$O,0,0,-1),"")))),"")</f>
        <v>8137000</v>
      </c>
      <c r="H5071" s="13">
        <f>IFERROR(IF($F5071="ALTA",$D5071*1,
IF($F5071="MEDIA",$D5071*0.97,
IF($F5071="BAJA",$D5071*0.9,
IF($F5071="LIQUIDAR",_xlfn.XLOOKUP(A5071,Rotación!$A:$A,Rotación!$O:$O,0,0,-1),"")))),"")</f>
        <v>7900000</v>
      </c>
      <c r="I5071" s="13">
        <f>IFERROR(IF($F5071="ALTA",$D5071*0.97,
IF($F5071="MEDIA",$D5071*0.94,
IF($F5071="BAJA",$D5071*0.87,
IF($F5071="LIQUIDAR",_xlfn.XLOOKUP(A5071,Rotación!$A:$A,Rotación!$O:$O,0,0,-1),"")))),"")</f>
        <v>7663000</v>
      </c>
      <c r="J5071" s="13">
        <f>IFERROR(IF($F5071="ALTA",$D5071*0.94,
IF($F5071="MEDIA",$D5071*0.9,
IF($F5071="BAJA",$D5071*0.85,
IF($F5071="LIQUIDAR",_xlfn.XLOOKUP(A5071,Rotación!$A:$A,Rotación!$O:$O,0,0,-1),"")))),"")</f>
        <v>7426000</v>
      </c>
      <c r="K5071">
        <v>8190000</v>
      </c>
    </row>
    <row r="5072" spans="1:11" x14ac:dyDescent="0.3">
      <c r="A5072" t="s">
        <v>449</v>
      </c>
      <c r="B5072" t="s">
        <v>313</v>
      </c>
      <c r="C5072" t="s">
        <v>313</v>
      </c>
      <c r="D5072">
        <v>10400000</v>
      </c>
      <c r="E5072">
        <v>13000000</v>
      </c>
      <c r="F5072" t="s">
        <v>5390</v>
      </c>
      <c r="G5072" s="13">
        <f>IFERROR(IF($F5072="ALTA",$D5072*1.03,
IF($F5072="MEDIA",$D5072*1,
IF($F5072="BAJA",$D5072*0.92,
IF($F5072="LIQUIDAR",_xlfn.XLOOKUP(A5072,Rotación!$A:$A,Rotación!$O:$O,0,0,-1),"")))),"")</f>
        <v>10712000</v>
      </c>
      <c r="H5072" s="13">
        <f>IFERROR(IF($F5072="ALTA",$D5072*1,
IF($F5072="MEDIA",$D5072*0.97,
IF($F5072="BAJA",$D5072*0.9,
IF($F5072="LIQUIDAR",_xlfn.XLOOKUP(A5072,Rotación!$A:$A,Rotación!$O:$O,0,0,-1),"")))),"")</f>
        <v>10400000</v>
      </c>
      <c r="I5072" s="13">
        <f>IFERROR(IF($F5072="ALTA",$D5072*0.97,
IF($F5072="MEDIA",$D5072*0.94,
IF($F5072="BAJA",$D5072*0.87,
IF($F5072="LIQUIDAR",_xlfn.XLOOKUP(A5072,Rotación!$A:$A,Rotación!$O:$O,0,0,-1),"")))),"")</f>
        <v>10088000</v>
      </c>
      <c r="J5072" s="13">
        <f>IFERROR(IF($F5072="ALTA",$D5072*0.94,
IF($F5072="MEDIA",$D5072*0.9,
IF($F5072="BAJA",$D5072*0.85,
IF($F5072="LIQUIDAR",_xlfn.XLOOKUP(A5072,Rotación!$A:$A,Rotación!$O:$O,0,0,-1),"")))),"")</f>
        <v>9776000</v>
      </c>
      <c r="K5072">
        <v>10890000</v>
      </c>
    </row>
    <row r="5073" spans="1:11" x14ac:dyDescent="0.3">
      <c r="A5073" t="s">
        <v>5579</v>
      </c>
      <c r="B5073" t="s">
        <v>313</v>
      </c>
      <c r="C5073" t="s">
        <v>313</v>
      </c>
      <c r="D5073">
        <v>8700000</v>
      </c>
      <c r="E5073">
        <v>6600000</v>
      </c>
      <c r="F5073" t="s">
        <v>5391</v>
      </c>
      <c r="G5073" s="13">
        <f>IFERROR(IF($F5073="ALTA",$D5073*1.03,
IF($F5073="MEDIA",$D5073*1,
IF($F5073="BAJA",$D5073*0.92,
IF($F5073="LIQUIDAR",_xlfn.XLOOKUP(A5073,Rotación!$A:$A,Rotación!$O:$O,0,0,-1),"")))),"")</f>
        <v>8004000</v>
      </c>
      <c r="H5073" s="13">
        <f>IFERROR(IF($F5073="ALTA",$D5073*1,
IF($F5073="MEDIA",$D5073*0.97,
IF($F5073="BAJA",$D5073*0.9,
IF($F5073="LIQUIDAR",_xlfn.XLOOKUP(A5073,Rotación!$A:$A,Rotación!$O:$O,0,0,-1),"")))),"")</f>
        <v>7830000</v>
      </c>
      <c r="I5073" s="13">
        <f>IFERROR(IF($F5073="ALTA",$D5073*0.97,
IF($F5073="MEDIA",$D5073*0.94,
IF($F5073="BAJA",$D5073*0.87,
IF($F5073="LIQUIDAR",_xlfn.XLOOKUP(A5073,Rotación!$A:$A,Rotación!$O:$O,0,0,-1),"")))),"")</f>
        <v>7569000</v>
      </c>
      <c r="J5073" s="13">
        <f>IFERROR(IF($F5073="ALTA",$D5073*0.94,
IF($F5073="MEDIA",$D5073*0.9,
IF($F5073="BAJA",$D5073*0.85,
IF($F5073="LIQUIDAR",_xlfn.XLOOKUP(A5073,Rotación!$A:$A,Rotación!$O:$O,0,0,-1),"")))),"")</f>
        <v>7395000</v>
      </c>
      <c r="K5073">
        <v>8990000</v>
      </c>
    </row>
    <row r="5074" spans="1:11" x14ac:dyDescent="0.3">
      <c r="A5074" t="s">
        <v>5580</v>
      </c>
      <c r="B5074" t="s">
        <v>313</v>
      </c>
      <c r="C5074" t="s">
        <v>313</v>
      </c>
      <c r="D5074">
        <v>13200000</v>
      </c>
      <c r="E5074">
        <v>11000000</v>
      </c>
      <c r="F5074" t="s">
        <v>5391</v>
      </c>
      <c r="G5074" s="13">
        <f>IFERROR(IF($F5074="ALTA",$D5074*1.03,
IF($F5074="MEDIA",$D5074*1,
IF($F5074="BAJA",$D5074*0.92,
IF($F5074="LIQUIDAR",_xlfn.XLOOKUP(A5074,Rotación!$A:$A,Rotación!$O:$O,0,0,-1),"")))),"")</f>
        <v>12144000</v>
      </c>
      <c r="H5074" s="13">
        <f>IFERROR(IF($F5074="ALTA",$D5074*1,
IF($F5074="MEDIA",$D5074*0.97,
IF($F5074="BAJA",$D5074*0.9,
IF($F5074="LIQUIDAR",_xlfn.XLOOKUP(A5074,Rotación!$A:$A,Rotación!$O:$O,0,0,-1),"")))),"")</f>
        <v>11880000</v>
      </c>
      <c r="I5074" s="13">
        <f>IFERROR(IF($F5074="ALTA",$D5074*0.97,
IF($F5074="MEDIA",$D5074*0.94,
IF($F5074="BAJA",$D5074*0.87,
IF($F5074="LIQUIDAR",_xlfn.XLOOKUP(A5074,Rotación!$A:$A,Rotación!$O:$O,0,0,-1),"")))),"")</f>
        <v>11484000</v>
      </c>
      <c r="J5074" s="13">
        <f>IFERROR(IF($F5074="ALTA",$D5074*0.94,
IF($F5074="MEDIA",$D5074*0.9,
IF($F5074="BAJA",$D5074*0.85,
IF($F5074="LIQUIDAR",_xlfn.XLOOKUP(A5074,Rotación!$A:$A,Rotación!$O:$O,0,0,-1),"")))),"")</f>
        <v>11220000</v>
      </c>
      <c r="K5074">
        <v>13190000</v>
      </c>
    </row>
    <row r="5075" spans="1:11" x14ac:dyDescent="0.3">
      <c r="A5075" t="s">
        <v>5581</v>
      </c>
      <c r="B5075" t="s">
        <v>313</v>
      </c>
      <c r="C5075" t="s">
        <v>313</v>
      </c>
      <c r="D5075">
        <v>19500000</v>
      </c>
      <c r="E5075">
        <v>16500000</v>
      </c>
      <c r="F5075" t="s">
        <v>4033</v>
      </c>
      <c r="G5075" s="13">
        <f>IFERROR(IF($F5075="ALTA",$D5075*1.03,
IF($F5075="MEDIA",$D5075*1,
IF($F5075="BAJA",$D5075*0.92,
IF($F5075="LIQUIDAR",_xlfn.XLOOKUP(A5075,Rotación!$A:$A,Rotación!$O:$O,0,0,-1),"")))),"")</f>
        <v>19500000</v>
      </c>
      <c r="H5075" s="13">
        <f>IFERROR(IF($F5075="ALTA",$D5075*1,
IF($F5075="MEDIA",$D5075*0.97,
IF($F5075="BAJA",$D5075*0.9,
IF($F5075="LIQUIDAR",_xlfn.XLOOKUP(A5075,Rotación!$A:$A,Rotación!$O:$O,0,0,-1),"")))),"")</f>
        <v>18915000</v>
      </c>
      <c r="I5075" s="13">
        <f>IFERROR(IF($F5075="ALTA",$D5075*0.97,
IF($F5075="MEDIA",$D5075*0.94,
IF($F5075="BAJA",$D5075*0.87,
IF($F5075="LIQUIDAR",_xlfn.XLOOKUP(A5075,Rotación!$A:$A,Rotación!$O:$O,0,0,-1),"")))),"")</f>
        <v>18330000</v>
      </c>
      <c r="J5075" s="13">
        <f>IFERROR(IF($F5075="ALTA",$D5075*0.94,
IF($F5075="MEDIA",$D5075*0.9,
IF($F5075="BAJA",$D5075*0.85,
IF($F5075="LIQUIDAR",_xlfn.XLOOKUP(A5075,Rotación!$A:$A,Rotación!$O:$O,0,0,-1),"")))),"")</f>
        <v>17550000</v>
      </c>
      <c r="K5075">
        <v>19490000</v>
      </c>
    </row>
    <row r="5076" spans="1:11" x14ac:dyDescent="0.3">
      <c r="A5076" t="s">
        <v>5582</v>
      </c>
      <c r="B5076" t="s">
        <v>313</v>
      </c>
      <c r="C5076" t="s">
        <v>313</v>
      </c>
      <c r="D5076">
        <v>7100000</v>
      </c>
      <c r="E5076">
        <v>5700000</v>
      </c>
      <c r="F5076" t="s">
        <v>4033</v>
      </c>
      <c r="G5076" s="13">
        <f>IFERROR(IF($F5076="ALTA",$D5076*1.03,
IF($F5076="MEDIA",$D5076*1,
IF($F5076="BAJA",$D5076*0.92,
IF($F5076="LIQUIDAR",_xlfn.XLOOKUP(A5076,Rotación!$A:$A,Rotación!$O:$O,0,0,-1),"")))),"")</f>
        <v>7100000</v>
      </c>
      <c r="H5076" s="13">
        <f>IFERROR(IF($F5076="ALTA",$D5076*1,
IF($F5076="MEDIA",$D5076*0.97,
IF($F5076="BAJA",$D5076*0.9,
IF($F5076="LIQUIDAR",_xlfn.XLOOKUP(A5076,Rotación!$A:$A,Rotación!$O:$O,0,0,-1),"")))),"")</f>
        <v>6887000</v>
      </c>
      <c r="I5076" s="13">
        <f>IFERROR(IF($F5076="ALTA",$D5076*0.97,
IF($F5076="MEDIA",$D5076*0.94,
IF($F5076="BAJA",$D5076*0.87,
IF($F5076="LIQUIDAR",_xlfn.XLOOKUP(A5076,Rotación!$A:$A,Rotación!$O:$O,0,0,-1),"")))),"")</f>
        <v>6674000</v>
      </c>
      <c r="J5076" s="13">
        <f>IFERROR(IF($F5076="ALTA",$D5076*0.94,
IF($F5076="MEDIA",$D5076*0.9,
IF($F5076="BAJA",$D5076*0.85,
IF($F5076="LIQUIDAR",_xlfn.XLOOKUP(A5076,Rotación!$A:$A,Rotación!$O:$O,0,0,-1),"")))),"")</f>
        <v>6390000</v>
      </c>
      <c r="K5076">
        <v>6990000</v>
      </c>
    </row>
    <row r="5077" spans="1:11" x14ac:dyDescent="0.3">
      <c r="A5077" t="s">
        <v>5583</v>
      </c>
      <c r="B5077" t="s">
        <v>313</v>
      </c>
      <c r="C5077" t="s">
        <v>313</v>
      </c>
      <c r="D5077">
        <v>8500000</v>
      </c>
      <c r="E5077">
        <v>7400000</v>
      </c>
      <c r="F5077" t="s">
        <v>5390</v>
      </c>
      <c r="G5077" s="13">
        <f>IFERROR(IF($F5077="ALTA",$D5077*1.03,
IF($F5077="MEDIA",$D5077*1,
IF($F5077="BAJA",$D5077*0.92,
IF($F5077="LIQUIDAR",_xlfn.XLOOKUP(A5077,Rotación!$A:$A,Rotación!$O:$O,0,0,-1),"")))),"")</f>
        <v>8755000</v>
      </c>
      <c r="H5077" s="13">
        <f>IFERROR(IF($F5077="ALTA",$D5077*1,
IF($F5077="MEDIA",$D5077*0.97,
IF($F5077="BAJA",$D5077*0.9,
IF($F5077="LIQUIDAR",_xlfn.XLOOKUP(A5077,Rotación!$A:$A,Rotación!$O:$O,0,0,-1),"")))),"")</f>
        <v>8500000</v>
      </c>
      <c r="I5077" s="13">
        <f>IFERROR(IF($F5077="ALTA",$D5077*0.97,
IF($F5077="MEDIA",$D5077*0.94,
IF($F5077="BAJA",$D5077*0.87,
IF($F5077="LIQUIDAR",_xlfn.XLOOKUP(A5077,Rotación!$A:$A,Rotación!$O:$O,0,0,-1),"")))),"")</f>
        <v>8245000</v>
      </c>
      <c r="J5077" s="13">
        <f>IFERROR(IF($F5077="ALTA",$D5077*0.94,
IF($F5077="MEDIA",$D5077*0.9,
IF($F5077="BAJA",$D5077*0.85,
IF($F5077="LIQUIDAR",_xlfn.XLOOKUP(A5077,Rotación!$A:$A,Rotación!$O:$O,0,0,-1),"")))),"")</f>
        <v>7990000</v>
      </c>
      <c r="K5077">
        <v>8790000</v>
      </c>
    </row>
    <row r="5078" spans="1:11" x14ac:dyDescent="0.3">
      <c r="A5078" t="s">
        <v>5584</v>
      </c>
      <c r="B5078" t="s">
        <v>313</v>
      </c>
      <c r="C5078" t="s">
        <v>313</v>
      </c>
      <c r="D5078">
        <v>23100000</v>
      </c>
      <c r="E5078">
        <v>19200000</v>
      </c>
      <c r="F5078" t="s">
        <v>4033</v>
      </c>
      <c r="G5078" s="13">
        <f>IFERROR(IF($F5078="ALTA",$D5078*1.03,
IF($F5078="MEDIA",$D5078*1,
IF($F5078="BAJA",$D5078*0.92,
IF($F5078="LIQUIDAR",_xlfn.XLOOKUP(A5078,Rotación!$A:$A,Rotación!$O:$O,0,0,-1),"")))),"")</f>
        <v>23100000</v>
      </c>
      <c r="H5078" s="13">
        <f>IFERROR(IF($F5078="ALTA",$D5078*1,
IF($F5078="MEDIA",$D5078*0.97,
IF($F5078="BAJA",$D5078*0.9,
IF($F5078="LIQUIDAR",_xlfn.XLOOKUP(A5078,Rotación!$A:$A,Rotación!$O:$O,0,0,-1),"")))),"")</f>
        <v>22407000</v>
      </c>
      <c r="I5078" s="13">
        <f>IFERROR(IF($F5078="ALTA",$D5078*0.97,
IF($F5078="MEDIA",$D5078*0.94,
IF($F5078="BAJA",$D5078*0.87,
IF($F5078="LIQUIDAR",_xlfn.XLOOKUP(A5078,Rotación!$A:$A,Rotación!$O:$O,0,0,-1),"")))),"")</f>
        <v>21714000</v>
      </c>
      <c r="J5078" s="13">
        <f>IFERROR(IF($F5078="ALTA",$D5078*0.94,
IF($F5078="MEDIA",$D5078*0.9,
IF($F5078="BAJA",$D5078*0.85,
IF($F5078="LIQUIDAR",_xlfn.XLOOKUP(A5078,Rotación!$A:$A,Rotación!$O:$O,0,0,-1),"")))),"")</f>
        <v>20790000</v>
      </c>
    </row>
    <row r="5079" spans="1:11" x14ac:dyDescent="0.3">
      <c r="A5079" t="s">
        <v>5585</v>
      </c>
      <c r="B5079" t="s">
        <v>313</v>
      </c>
      <c r="C5079" t="s">
        <v>313</v>
      </c>
      <c r="D5079">
        <v>9800000</v>
      </c>
      <c r="E5079">
        <v>8400000</v>
      </c>
      <c r="F5079" t="s">
        <v>5390</v>
      </c>
      <c r="G5079" s="13">
        <f>IFERROR(IF($F5079="ALTA",$D5079*1.03,
IF($F5079="MEDIA",$D5079*1,
IF($F5079="BAJA",$D5079*0.92,
IF($F5079="LIQUIDAR",_xlfn.XLOOKUP(A5079,Rotación!$A:$A,Rotación!$O:$O,0,0,-1),"")))),"")</f>
        <v>10094000</v>
      </c>
      <c r="H5079" s="13">
        <f>IFERROR(IF($F5079="ALTA",$D5079*1,
IF($F5079="MEDIA",$D5079*0.97,
IF($F5079="BAJA",$D5079*0.9,
IF($F5079="LIQUIDAR",_xlfn.XLOOKUP(A5079,Rotación!$A:$A,Rotación!$O:$O,0,0,-1),"")))),"")</f>
        <v>9800000</v>
      </c>
      <c r="I5079" s="13">
        <f>IFERROR(IF($F5079="ALTA",$D5079*0.97,
IF($F5079="MEDIA",$D5079*0.94,
IF($F5079="BAJA",$D5079*0.87,
IF($F5079="LIQUIDAR",_xlfn.XLOOKUP(A5079,Rotación!$A:$A,Rotación!$O:$O,0,0,-1),"")))),"")</f>
        <v>9506000</v>
      </c>
      <c r="J5079" s="13">
        <f>IFERROR(IF($F5079="ALTA",$D5079*0.94,
IF($F5079="MEDIA",$D5079*0.9,
IF($F5079="BAJA",$D5079*0.85,
IF($F5079="LIQUIDAR",_xlfn.XLOOKUP(A5079,Rotación!$A:$A,Rotación!$O:$O,0,0,-1),"")))),"")</f>
        <v>9212000</v>
      </c>
      <c r="K5079">
        <v>9990000</v>
      </c>
    </row>
    <row r="5080" spans="1:11" x14ac:dyDescent="0.3">
      <c r="A5080" t="s">
        <v>5586</v>
      </c>
      <c r="B5080" t="s">
        <v>313</v>
      </c>
      <c r="C5080" t="s">
        <v>313</v>
      </c>
      <c r="D5080">
        <v>19700000</v>
      </c>
      <c r="E5080">
        <v>16300000</v>
      </c>
      <c r="F5080" t="s">
        <v>5390</v>
      </c>
      <c r="G5080" s="13">
        <f>IFERROR(IF($F5080="ALTA",$D5080*1.03,
IF($F5080="MEDIA",$D5080*1,
IF($F5080="BAJA",$D5080*0.92,
IF($F5080="LIQUIDAR",_xlfn.XLOOKUP(A5080,Rotación!$A:$A,Rotación!$O:$O,0,0,-1),"")))),"")</f>
        <v>20291000</v>
      </c>
      <c r="H5080" s="13">
        <f>IFERROR(IF($F5080="ALTA",$D5080*1,
IF($F5080="MEDIA",$D5080*0.97,
IF($F5080="BAJA",$D5080*0.9,
IF($F5080="LIQUIDAR",_xlfn.XLOOKUP(A5080,Rotación!$A:$A,Rotación!$O:$O,0,0,-1),"")))),"")</f>
        <v>19700000</v>
      </c>
      <c r="I5080" s="13">
        <f>IFERROR(IF($F5080="ALTA",$D5080*0.97,
IF($F5080="MEDIA",$D5080*0.94,
IF($F5080="BAJA",$D5080*0.87,
IF($F5080="LIQUIDAR",_xlfn.XLOOKUP(A5080,Rotación!$A:$A,Rotación!$O:$O,0,0,-1),"")))),"")</f>
        <v>19109000</v>
      </c>
      <c r="J5080" s="13">
        <f>IFERROR(IF($F5080="ALTA",$D5080*0.94,
IF($F5080="MEDIA",$D5080*0.9,
IF($F5080="BAJA",$D5080*0.85,
IF($F5080="LIQUIDAR",_xlfn.XLOOKUP(A5080,Rotación!$A:$A,Rotación!$O:$O,0,0,-1),"")))),"")</f>
        <v>18518000</v>
      </c>
      <c r="K5080">
        <v>19690000</v>
      </c>
    </row>
    <row r="5081" spans="1:11" x14ac:dyDescent="0.3">
      <c r="A5081" t="s">
        <v>5587</v>
      </c>
      <c r="B5081" t="s">
        <v>313</v>
      </c>
      <c r="C5081" t="s">
        <v>313</v>
      </c>
      <c r="D5081">
        <v>24200000</v>
      </c>
      <c r="E5081">
        <v>21000000</v>
      </c>
      <c r="F5081" t="s">
        <v>5390</v>
      </c>
      <c r="G5081" s="13">
        <f>IFERROR(IF($F5081="ALTA",$D5081*1.03,
IF($F5081="MEDIA",$D5081*1,
IF($F5081="BAJA",$D5081*0.92,
IF($F5081="LIQUIDAR",_xlfn.XLOOKUP(A5081,Rotación!$A:$A,Rotación!$O:$O,0,0,-1),"")))),"")</f>
        <v>24926000</v>
      </c>
      <c r="H5081" s="13">
        <f>IFERROR(IF($F5081="ALTA",$D5081*1,
IF($F5081="MEDIA",$D5081*0.97,
IF($F5081="BAJA",$D5081*0.9,
IF($F5081="LIQUIDAR",_xlfn.XLOOKUP(A5081,Rotación!$A:$A,Rotación!$O:$O,0,0,-1),"")))),"")</f>
        <v>24200000</v>
      </c>
      <c r="I5081" s="13">
        <f>IFERROR(IF($F5081="ALTA",$D5081*0.97,
IF($F5081="MEDIA",$D5081*0.94,
IF($F5081="BAJA",$D5081*0.87,
IF($F5081="LIQUIDAR",_xlfn.XLOOKUP(A5081,Rotación!$A:$A,Rotación!$O:$O,0,0,-1),"")))),"")</f>
        <v>23474000</v>
      </c>
      <c r="J5081" s="13">
        <f>IFERROR(IF($F5081="ALTA",$D5081*0.94,
IF($F5081="MEDIA",$D5081*0.9,
IF($F5081="BAJA",$D5081*0.85,
IF($F5081="LIQUIDAR",_xlfn.XLOOKUP(A5081,Rotación!$A:$A,Rotación!$O:$O,0,0,-1),"")))),"")</f>
        <v>22748000</v>
      </c>
      <c r="K5081">
        <v>24490000</v>
      </c>
    </row>
    <row r="5082" spans="1:11" x14ac:dyDescent="0.3">
      <c r="A5082" t="s">
        <v>5588</v>
      </c>
      <c r="B5082" t="s">
        <v>313</v>
      </c>
      <c r="C5082" t="s">
        <v>313</v>
      </c>
      <c r="D5082">
        <v>14100000</v>
      </c>
      <c r="E5082">
        <v>11500000</v>
      </c>
      <c r="F5082" t="s">
        <v>4033</v>
      </c>
      <c r="G5082" s="13">
        <f>IFERROR(IF($F5082="ALTA",$D5082*1.03,
IF($F5082="MEDIA",$D5082*1,
IF($F5082="BAJA",$D5082*0.92,
IF($F5082="LIQUIDAR",_xlfn.XLOOKUP(A5082,Rotación!$A:$A,Rotación!$O:$O,0,0,-1),"")))),"")</f>
        <v>14100000</v>
      </c>
      <c r="H5082" s="13">
        <f>IFERROR(IF($F5082="ALTA",$D5082*1,
IF($F5082="MEDIA",$D5082*0.97,
IF($F5082="BAJA",$D5082*0.9,
IF($F5082="LIQUIDAR",_xlfn.XLOOKUP(A5082,Rotación!$A:$A,Rotación!$O:$O,0,0,-1),"")))),"")</f>
        <v>13677000</v>
      </c>
      <c r="I5082" s="13">
        <f>IFERROR(IF($F5082="ALTA",$D5082*0.97,
IF($F5082="MEDIA",$D5082*0.94,
IF($F5082="BAJA",$D5082*0.87,
IF($F5082="LIQUIDAR",_xlfn.XLOOKUP(A5082,Rotación!$A:$A,Rotación!$O:$O,0,0,-1),"")))),"")</f>
        <v>13254000</v>
      </c>
      <c r="J5082" s="13">
        <f>IFERROR(IF($F5082="ALTA",$D5082*0.94,
IF($F5082="MEDIA",$D5082*0.9,
IF($F5082="BAJA",$D5082*0.85,
IF($F5082="LIQUIDAR",_xlfn.XLOOKUP(A5082,Rotación!$A:$A,Rotación!$O:$O,0,0,-1),"")))),"")</f>
        <v>12690000</v>
      </c>
      <c r="K5082">
        <v>13990000</v>
      </c>
    </row>
    <row r="5083" spans="1:11" x14ac:dyDescent="0.3">
      <c r="A5083" t="s">
        <v>5589</v>
      </c>
      <c r="B5083" t="s">
        <v>313</v>
      </c>
      <c r="C5083" t="s">
        <v>313</v>
      </c>
      <c r="D5083">
        <v>8700000</v>
      </c>
      <c r="E5083">
        <v>7500000</v>
      </c>
      <c r="F5083" t="s">
        <v>5390</v>
      </c>
      <c r="G5083" s="13">
        <f>IFERROR(IF($F5083="ALTA",$D5083*1.03,
IF($F5083="MEDIA",$D5083*1,
IF($F5083="BAJA",$D5083*0.92,
IF($F5083="LIQUIDAR",_xlfn.XLOOKUP(A5083,Rotación!$A:$A,Rotación!$O:$O,0,0,-1),"")))),"")</f>
        <v>8961000</v>
      </c>
      <c r="H5083" s="13">
        <f>IFERROR(IF($F5083="ALTA",$D5083*1,
IF($F5083="MEDIA",$D5083*0.97,
IF($F5083="BAJA",$D5083*0.9,
IF($F5083="LIQUIDAR",_xlfn.XLOOKUP(A5083,Rotación!$A:$A,Rotación!$O:$O,0,0,-1),"")))),"")</f>
        <v>8700000</v>
      </c>
      <c r="I5083" s="13">
        <f>IFERROR(IF($F5083="ALTA",$D5083*0.97,
IF($F5083="MEDIA",$D5083*0.94,
IF($F5083="BAJA",$D5083*0.87,
IF($F5083="LIQUIDAR",_xlfn.XLOOKUP(A5083,Rotación!$A:$A,Rotación!$O:$O,0,0,-1),"")))),"")</f>
        <v>8439000</v>
      </c>
      <c r="J5083" s="13">
        <f>IFERROR(IF($F5083="ALTA",$D5083*0.94,
IF($F5083="MEDIA",$D5083*0.9,
IF($F5083="BAJA",$D5083*0.85,
IF($F5083="LIQUIDAR",_xlfn.XLOOKUP(A5083,Rotación!$A:$A,Rotación!$O:$O,0,0,-1),"")))),"")</f>
        <v>8178000</v>
      </c>
      <c r="K5083">
        <v>8990000</v>
      </c>
    </row>
    <row r="5084" spans="1:11" x14ac:dyDescent="0.3">
      <c r="A5084" t="s">
        <v>5590</v>
      </c>
      <c r="B5084" t="s">
        <v>313</v>
      </c>
      <c r="C5084" t="s">
        <v>313</v>
      </c>
      <c r="D5084">
        <v>7000000</v>
      </c>
      <c r="E5084">
        <v>5600000</v>
      </c>
      <c r="F5084" t="s">
        <v>5390</v>
      </c>
      <c r="G5084" s="13">
        <f>IFERROR(IF($F5084="ALTA",$D5084*1.03,
IF($F5084="MEDIA",$D5084*1,
IF($F5084="BAJA",$D5084*0.92,
IF($F5084="LIQUIDAR",_xlfn.XLOOKUP(A5084,Rotación!$A:$A,Rotación!$O:$O,0,0,-1),"")))),"")</f>
        <v>7210000</v>
      </c>
      <c r="H5084" s="13">
        <f>IFERROR(IF($F5084="ALTA",$D5084*1,
IF($F5084="MEDIA",$D5084*0.97,
IF($F5084="BAJA",$D5084*0.9,
IF($F5084="LIQUIDAR",_xlfn.XLOOKUP(A5084,Rotación!$A:$A,Rotación!$O:$O,0,0,-1),"")))),"")</f>
        <v>7000000</v>
      </c>
      <c r="I5084" s="13">
        <f>IFERROR(IF($F5084="ALTA",$D5084*0.97,
IF($F5084="MEDIA",$D5084*0.94,
IF($F5084="BAJA",$D5084*0.87,
IF($F5084="LIQUIDAR",_xlfn.XLOOKUP(A5084,Rotación!$A:$A,Rotación!$O:$O,0,0,-1),"")))),"")</f>
        <v>6790000</v>
      </c>
      <c r="J5084" s="13">
        <f>IFERROR(IF($F5084="ALTA",$D5084*0.94,
IF($F5084="MEDIA",$D5084*0.9,
IF($F5084="BAJA",$D5084*0.85,
IF($F5084="LIQUIDAR",_xlfn.XLOOKUP(A5084,Rotación!$A:$A,Rotación!$O:$O,0,0,-1),"")))),"")</f>
        <v>6580000</v>
      </c>
      <c r="K5084">
        <v>6990000</v>
      </c>
    </row>
    <row r="5085" spans="1:11" x14ac:dyDescent="0.3">
      <c r="A5085" t="s">
        <v>5537</v>
      </c>
      <c r="B5085" t="s">
        <v>313</v>
      </c>
      <c r="C5085" t="s">
        <v>313</v>
      </c>
      <c r="D5085">
        <v>40600000</v>
      </c>
      <c r="E5085">
        <v>31000000</v>
      </c>
      <c r="F5085" t="s">
        <v>5391</v>
      </c>
      <c r="G5085" s="13">
        <f>IFERROR(IF($F5085="ALTA",$D5085*1.03,
IF($F5085="MEDIA",$D5085*1,
IF($F5085="BAJA",$D5085*0.92,
IF($F5085="LIQUIDAR",_xlfn.XLOOKUP(A5085,Rotación!$A:$A,Rotación!$O:$O,0,0,-1),"")))),"")</f>
        <v>37352000</v>
      </c>
      <c r="H5085" s="13">
        <f>IFERROR(IF($F5085="ALTA",$D5085*1,
IF($F5085="MEDIA",$D5085*0.97,
IF($F5085="BAJA",$D5085*0.9,
IF($F5085="LIQUIDAR",_xlfn.XLOOKUP(A5085,Rotación!$A:$A,Rotación!$O:$O,0,0,-1),"")))),"")</f>
        <v>36540000</v>
      </c>
      <c r="I5085" s="13">
        <f>IFERROR(IF($F5085="ALTA",$D5085*0.97,
IF($F5085="MEDIA",$D5085*0.94,
IF($F5085="BAJA",$D5085*0.87,
IF($F5085="LIQUIDAR",_xlfn.XLOOKUP(A5085,Rotación!$A:$A,Rotación!$O:$O,0,0,-1),"")))),"")</f>
        <v>35322000</v>
      </c>
      <c r="J5085" s="13">
        <f>IFERROR(IF($F5085="ALTA",$D5085*0.94,
IF($F5085="MEDIA",$D5085*0.9,
IF($F5085="BAJA",$D5085*0.85,
IF($F5085="LIQUIDAR",_xlfn.XLOOKUP(A5085,Rotación!$A:$A,Rotación!$O:$O,0,0,-1),"")))),"")</f>
        <v>34510000</v>
      </c>
      <c r="K5085">
        <v>36990000</v>
      </c>
    </row>
    <row r="5086" spans="1:11" x14ac:dyDescent="0.3">
      <c r="A5086" t="s">
        <v>5580</v>
      </c>
      <c r="B5086" t="s">
        <v>313</v>
      </c>
      <c r="C5086" t="s">
        <v>313</v>
      </c>
      <c r="D5086">
        <v>13300000</v>
      </c>
      <c r="E5086">
        <v>11200000</v>
      </c>
      <c r="F5086" t="s">
        <v>5391</v>
      </c>
      <c r="G5086" s="13">
        <f>IFERROR(IF($F5086="ALTA",$D5086*1.03,
IF($F5086="MEDIA",$D5086*1,
IF($F5086="BAJA",$D5086*0.92,
IF($F5086="LIQUIDAR",_xlfn.XLOOKUP(A5086,Rotación!$A:$A,Rotación!$O:$O,0,0,-1),"")))),"")</f>
        <v>12236000</v>
      </c>
      <c r="H5086" s="13">
        <f>IFERROR(IF($F5086="ALTA",$D5086*1,
IF($F5086="MEDIA",$D5086*0.97,
IF($F5086="BAJA",$D5086*0.9,
IF($F5086="LIQUIDAR",_xlfn.XLOOKUP(A5086,Rotación!$A:$A,Rotación!$O:$O,0,0,-1),"")))),"")</f>
        <v>11970000</v>
      </c>
      <c r="I5086" s="13">
        <f>IFERROR(IF($F5086="ALTA",$D5086*0.97,
IF($F5086="MEDIA",$D5086*0.94,
IF($F5086="BAJA",$D5086*0.87,
IF($F5086="LIQUIDAR",_xlfn.XLOOKUP(A5086,Rotación!$A:$A,Rotación!$O:$O,0,0,-1),"")))),"")</f>
        <v>11571000</v>
      </c>
      <c r="J5086" s="13">
        <f>IFERROR(IF($F5086="ALTA",$D5086*0.94,
IF($F5086="MEDIA",$D5086*0.9,
IF($F5086="BAJA",$D5086*0.85,
IF($F5086="LIQUIDAR",_xlfn.XLOOKUP(A5086,Rotación!$A:$A,Rotación!$O:$O,0,0,-1),"")))),"")</f>
        <v>11305000</v>
      </c>
      <c r="K5086">
        <v>13190000</v>
      </c>
    </row>
    <row r="5087" spans="1:11" x14ac:dyDescent="0.3">
      <c r="A5087" t="s">
        <v>5591</v>
      </c>
      <c r="B5087" t="s">
        <v>313</v>
      </c>
      <c r="C5087" t="s">
        <v>313</v>
      </c>
      <c r="D5087">
        <v>4910000</v>
      </c>
      <c r="E5087">
        <v>4000000</v>
      </c>
      <c r="F5087" t="s">
        <v>5391</v>
      </c>
      <c r="G5087" s="13">
        <f>IFERROR(IF($F5087="ALTA",$D5087*1.03,
IF($F5087="MEDIA",$D5087*1,
IF($F5087="BAJA",$D5087*0.92,
IF($F5087="LIQUIDAR",_xlfn.XLOOKUP(A5087,Rotación!$A:$A,Rotación!$O:$O,0,0,-1),"")))),"")</f>
        <v>4517200</v>
      </c>
      <c r="H5087" s="13">
        <f>IFERROR(IF($F5087="ALTA",$D5087*1,
IF($F5087="MEDIA",$D5087*0.97,
IF($F5087="BAJA",$D5087*0.9,
IF($F5087="LIQUIDAR",_xlfn.XLOOKUP(A5087,Rotación!$A:$A,Rotación!$O:$O,0,0,-1),"")))),"")</f>
        <v>4419000</v>
      </c>
      <c r="I5087" s="13">
        <f>IFERROR(IF($F5087="ALTA",$D5087*0.97,
IF($F5087="MEDIA",$D5087*0.94,
IF($F5087="BAJA",$D5087*0.87,
IF($F5087="LIQUIDAR",_xlfn.XLOOKUP(A5087,Rotación!$A:$A,Rotación!$O:$O,0,0,-1),"")))),"")</f>
        <v>4271700</v>
      </c>
      <c r="J5087" s="13">
        <f>IFERROR(IF($F5087="ALTA",$D5087*0.94,
IF($F5087="MEDIA",$D5087*0.9,
IF($F5087="BAJA",$D5087*0.85,
IF($F5087="LIQUIDAR",_xlfn.XLOOKUP(A5087,Rotación!$A:$A,Rotación!$O:$O,0,0,-1),"")))),"")</f>
        <v>4173500</v>
      </c>
      <c r="K5087">
        <v>4990000</v>
      </c>
    </row>
    <row r="5088" spans="1:11" x14ac:dyDescent="0.3">
      <c r="A5088" t="s">
        <v>5592</v>
      </c>
      <c r="B5088" t="s">
        <v>313</v>
      </c>
      <c r="C5088" t="s">
        <v>313</v>
      </c>
      <c r="D5088">
        <v>22800000</v>
      </c>
      <c r="E5088">
        <v>19000000</v>
      </c>
      <c r="F5088" t="s">
        <v>5391</v>
      </c>
      <c r="G5088" s="13">
        <f>IFERROR(IF($F5088="ALTA",$D5088*1.03,
IF($F5088="MEDIA",$D5088*1,
IF($F5088="BAJA",$D5088*0.92,
IF($F5088="LIQUIDAR",_xlfn.XLOOKUP(A5088,Rotación!$A:$A,Rotación!$O:$O,0,0,-1),"")))),"")</f>
        <v>20976000</v>
      </c>
      <c r="H5088" s="13">
        <f>IFERROR(IF($F5088="ALTA",$D5088*1,
IF($F5088="MEDIA",$D5088*0.97,
IF($F5088="BAJA",$D5088*0.9,
IF($F5088="LIQUIDAR",_xlfn.XLOOKUP(A5088,Rotación!$A:$A,Rotación!$O:$O,0,0,-1),"")))),"")</f>
        <v>20520000</v>
      </c>
      <c r="I5088" s="13">
        <f>IFERROR(IF($F5088="ALTA",$D5088*0.97,
IF($F5088="MEDIA",$D5088*0.94,
IF($F5088="BAJA",$D5088*0.87,
IF($F5088="LIQUIDAR",_xlfn.XLOOKUP(A5088,Rotación!$A:$A,Rotación!$O:$O,0,0,-1),"")))),"")</f>
        <v>19836000</v>
      </c>
      <c r="J5088" s="13">
        <f>IFERROR(IF($F5088="ALTA",$D5088*0.94,
IF($F5088="MEDIA",$D5088*0.9,
IF($F5088="BAJA",$D5088*0.85,
IF($F5088="LIQUIDAR",_xlfn.XLOOKUP(A5088,Rotación!$A:$A,Rotación!$O:$O,0,0,-1),"")))),"")</f>
        <v>19380000</v>
      </c>
      <c r="K5088">
        <v>23290000</v>
      </c>
    </row>
    <row r="5089" spans="1:11" x14ac:dyDescent="0.3">
      <c r="A5089" t="s">
        <v>5593</v>
      </c>
      <c r="B5089" t="s">
        <v>313</v>
      </c>
      <c r="C5089" t="s">
        <v>313</v>
      </c>
      <c r="D5089">
        <v>9600000</v>
      </c>
      <c r="E5089">
        <v>7300000</v>
      </c>
      <c r="F5089" t="s">
        <v>5391</v>
      </c>
      <c r="G5089" s="13">
        <f>IFERROR(IF($F5089="ALTA",$D5089*1.03,
IF($F5089="MEDIA",$D5089*1,
IF($F5089="BAJA",$D5089*0.92,
IF($F5089="LIQUIDAR",_xlfn.XLOOKUP(A5089,Rotación!$A:$A,Rotación!$O:$O,0,0,-1),"")))),"")</f>
        <v>8832000</v>
      </c>
      <c r="H5089" s="13">
        <f>IFERROR(IF($F5089="ALTA",$D5089*1,
IF($F5089="MEDIA",$D5089*0.97,
IF($F5089="BAJA",$D5089*0.9,
IF($F5089="LIQUIDAR",_xlfn.XLOOKUP(A5089,Rotación!$A:$A,Rotación!$O:$O,0,0,-1),"")))),"")</f>
        <v>8640000</v>
      </c>
      <c r="I5089" s="13">
        <f>IFERROR(IF($F5089="ALTA",$D5089*0.97,
IF($F5089="MEDIA",$D5089*0.94,
IF($F5089="BAJA",$D5089*0.87,
IF($F5089="LIQUIDAR",_xlfn.XLOOKUP(A5089,Rotación!$A:$A,Rotación!$O:$O,0,0,-1),"")))),"")</f>
        <v>8352000</v>
      </c>
      <c r="J5089" s="13">
        <f>IFERROR(IF($F5089="ALTA",$D5089*0.94,
IF($F5089="MEDIA",$D5089*0.9,
IF($F5089="BAJA",$D5089*0.85,
IF($F5089="LIQUIDAR",_xlfn.XLOOKUP(A5089,Rotación!$A:$A,Rotación!$O:$O,0,0,-1),"")))),"")</f>
        <v>8160000</v>
      </c>
      <c r="K5089">
        <v>8990000</v>
      </c>
    </row>
    <row r="5090" spans="1:11" x14ac:dyDescent="0.3">
      <c r="A5090" t="s">
        <v>5594</v>
      </c>
      <c r="B5090" t="s">
        <v>313</v>
      </c>
      <c r="C5090" t="s">
        <v>313</v>
      </c>
      <c r="D5090">
        <v>7800000</v>
      </c>
      <c r="E5090">
        <v>6600000</v>
      </c>
      <c r="F5090" t="s">
        <v>5390</v>
      </c>
      <c r="G5090" s="13">
        <f>IFERROR(IF($F5090="ALTA",$D5090*1.03,
IF($F5090="MEDIA",$D5090*1,
IF($F5090="BAJA",$D5090*0.92,
IF($F5090="LIQUIDAR",_xlfn.XLOOKUP(A5090,Rotación!$A:$A,Rotación!$O:$O,0,0,-1),"")))),"")</f>
        <v>8034000</v>
      </c>
      <c r="H5090" s="13">
        <f>IFERROR(IF($F5090="ALTA",$D5090*1,
IF($F5090="MEDIA",$D5090*0.97,
IF($F5090="BAJA",$D5090*0.9,
IF($F5090="LIQUIDAR",_xlfn.XLOOKUP(A5090,Rotación!$A:$A,Rotación!$O:$O,0,0,-1),"")))),"")</f>
        <v>7800000</v>
      </c>
      <c r="I5090" s="13">
        <f>IFERROR(IF($F5090="ALTA",$D5090*0.97,
IF($F5090="MEDIA",$D5090*0.94,
IF($F5090="BAJA",$D5090*0.87,
IF($F5090="LIQUIDAR",_xlfn.XLOOKUP(A5090,Rotación!$A:$A,Rotación!$O:$O,0,0,-1),"")))),"")</f>
        <v>7566000</v>
      </c>
      <c r="J5090" s="13">
        <f>IFERROR(IF($F5090="ALTA",$D5090*0.94,
IF($F5090="MEDIA",$D5090*0.9,
IF($F5090="BAJA",$D5090*0.85,
IF($F5090="LIQUIDAR",_xlfn.XLOOKUP(A5090,Rotación!$A:$A,Rotación!$O:$O,0,0,-1),"")))),"")</f>
        <v>7332000</v>
      </c>
      <c r="K5090">
        <v>7990000</v>
      </c>
    </row>
    <row r="5091" spans="1:11" x14ac:dyDescent="0.3">
      <c r="A5091" t="s">
        <v>5595</v>
      </c>
      <c r="B5091" t="s">
        <v>313</v>
      </c>
      <c r="C5091" t="s">
        <v>313</v>
      </c>
      <c r="D5091">
        <v>14100000</v>
      </c>
      <c r="E5091">
        <v>11700000</v>
      </c>
      <c r="F5091" t="s">
        <v>4033</v>
      </c>
      <c r="G5091" s="13">
        <f>IFERROR(IF($F5091="ALTA",$D5091*1.03,
IF($F5091="MEDIA",$D5091*1,
IF($F5091="BAJA",$D5091*0.92,
IF($F5091="LIQUIDAR",_xlfn.XLOOKUP(A5091,Rotación!$A:$A,Rotación!$O:$O,0,0,-1),"")))),"")</f>
        <v>14100000</v>
      </c>
      <c r="H5091" s="13">
        <f>IFERROR(IF($F5091="ALTA",$D5091*1,
IF($F5091="MEDIA",$D5091*0.97,
IF($F5091="BAJA",$D5091*0.9,
IF($F5091="LIQUIDAR",_xlfn.XLOOKUP(A5091,Rotación!$A:$A,Rotación!$O:$O,0,0,-1),"")))),"")</f>
        <v>13677000</v>
      </c>
      <c r="I5091" s="13">
        <f>IFERROR(IF($F5091="ALTA",$D5091*0.97,
IF($F5091="MEDIA",$D5091*0.94,
IF($F5091="BAJA",$D5091*0.87,
IF($F5091="LIQUIDAR",_xlfn.XLOOKUP(A5091,Rotación!$A:$A,Rotación!$O:$O,0,0,-1),"")))),"")</f>
        <v>13254000</v>
      </c>
      <c r="J5091" s="13">
        <f>IFERROR(IF($F5091="ALTA",$D5091*0.94,
IF($F5091="MEDIA",$D5091*0.9,
IF($F5091="BAJA",$D5091*0.85,
IF($F5091="LIQUIDAR",_xlfn.XLOOKUP(A5091,Rotación!$A:$A,Rotación!$O:$O,0,0,-1),"")))),"")</f>
        <v>12690000</v>
      </c>
      <c r="K5091">
        <v>13990000</v>
      </c>
    </row>
    <row r="5092" spans="1:11" x14ac:dyDescent="0.3">
      <c r="A5092" t="s">
        <v>5596</v>
      </c>
      <c r="B5092" t="s">
        <v>313</v>
      </c>
      <c r="C5092" t="s">
        <v>313</v>
      </c>
      <c r="D5092">
        <v>17900000</v>
      </c>
      <c r="E5092">
        <v>15000000</v>
      </c>
      <c r="F5092" t="s">
        <v>5391</v>
      </c>
      <c r="G5092" s="13">
        <f>IFERROR(IF($F5092="ALTA",$D5092*1.03,
IF($F5092="MEDIA",$D5092*1,
IF($F5092="BAJA",$D5092*0.92,
IF($F5092="LIQUIDAR",_xlfn.XLOOKUP(A5092,Rotación!$A:$A,Rotación!$O:$O,0,0,-1),"")))),"")</f>
        <v>16468000</v>
      </c>
      <c r="H5092" s="13">
        <f>IFERROR(IF($F5092="ALTA",$D5092*1,
IF($F5092="MEDIA",$D5092*0.97,
IF($F5092="BAJA",$D5092*0.9,
IF($F5092="LIQUIDAR",_xlfn.XLOOKUP(A5092,Rotación!$A:$A,Rotación!$O:$O,0,0,-1),"")))),"")</f>
        <v>16110000</v>
      </c>
      <c r="I5092" s="13">
        <f>IFERROR(IF($F5092="ALTA",$D5092*0.97,
IF($F5092="MEDIA",$D5092*0.94,
IF($F5092="BAJA",$D5092*0.87,
IF($F5092="LIQUIDAR",_xlfn.XLOOKUP(A5092,Rotación!$A:$A,Rotación!$O:$O,0,0,-1),"")))),"")</f>
        <v>15573000</v>
      </c>
      <c r="J5092" s="13">
        <f>IFERROR(IF($F5092="ALTA",$D5092*0.94,
IF($F5092="MEDIA",$D5092*0.9,
IF($F5092="BAJA",$D5092*0.85,
IF($F5092="LIQUIDAR",_xlfn.XLOOKUP(A5092,Rotación!$A:$A,Rotación!$O:$O,0,0,-1),"")))),"")</f>
        <v>15215000</v>
      </c>
      <c r="K5092">
        <v>17490000</v>
      </c>
    </row>
    <row r="5093" spans="1:11" x14ac:dyDescent="0.3">
      <c r="A5093" t="s">
        <v>5537</v>
      </c>
      <c r="B5093" t="s">
        <v>313</v>
      </c>
      <c r="C5093" t="s">
        <v>313</v>
      </c>
      <c r="D5093">
        <v>39400000</v>
      </c>
      <c r="E5093">
        <v>31627180</v>
      </c>
      <c r="F5093" t="s">
        <v>5391</v>
      </c>
      <c r="G5093" s="13">
        <f>IFERROR(IF($F5093="ALTA",$D5093*1.03,
IF($F5093="MEDIA",$D5093*1,
IF($F5093="BAJA",$D5093*0.92,
IF($F5093="LIQUIDAR",_xlfn.XLOOKUP(A5093,Rotación!$A:$A,Rotación!$O:$O,0,0,-1),"")))),"")</f>
        <v>36248000</v>
      </c>
      <c r="H5093" s="13">
        <f>IFERROR(IF($F5093="ALTA",$D5093*1,
IF($F5093="MEDIA",$D5093*0.97,
IF($F5093="BAJA",$D5093*0.9,
IF($F5093="LIQUIDAR",_xlfn.XLOOKUP(A5093,Rotación!$A:$A,Rotación!$O:$O,0,0,-1),"")))),"")</f>
        <v>35460000</v>
      </c>
      <c r="I5093" s="13">
        <f>IFERROR(IF($F5093="ALTA",$D5093*0.97,
IF($F5093="MEDIA",$D5093*0.94,
IF($F5093="BAJA",$D5093*0.87,
IF($F5093="LIQUIDAR",_xlfn.XLOOKUP(A5093,Rotación!$A:$A,Rotación!$O:$O,0,0,-1),"")))),"")</f>
        <v>34278000</v>
      </c>
      <c r="J5093" s="13">
        <f>IFERROR(IF($F5093="ALTA",$D5093*0.94,
IF($F5093="MEDIA",$D5093*0.9,
IF($F5093="BAJA",$D5093*0.85,
IF($F5093="LIQUIDAR",_xlfn.XLOOKUP(A5093,Rotación!$A:$A,Rotación!$O:$O,0,0,-1),"")))),"")</f>
        <v>33490000</v>
      </c>
      <c r="K5093">
        <v>36490000</v>
      </c>
    </row>
    <row r="5094" spans="1:11" x14ac:dyDescent="0.3">
      <c r="A5094" t="s">
        <v>5549</v>
      </c>
      <c r="B5094" t="s">
        <v>313</v>
      </c>
      <c r="C5094" t="s">
        <v>313</v>
      </c>
      <c r="D5094">
        <v>16400000</v>
      </c>
      <c r="E5094">
        <v>13500000</v>
      </c>
      <c r="F5094" t="s">
        <v>5391</v>
      </c>
      <c r="G5094" s="13">
        <f>IFERROR(IF($F5094="ALTA",$D5094*1.03,
IF($F5094="MEDIA",$D5094*1,
IF($F5094="BAJA",$D5094*0.92,
IF($F5094="LIQUIDAR",_xlfn.XLOOKUP(A5094,Rotación!$A:$A,Rotación!$O:$O,0,0,-1),"")))),"")</f>
        <v>15088000</v>
      </c>
      <c r="H5094" s="13">
        <f>IFERROR(IF($F5094="ALTA",$D5094*1,
IF($F5094="MEDIA",$D5094*0.97,
IF($F5094="BAJA",$D5094*0.9,
IF($F5094="LIQUIDAR",_xlfn.XLOOKUP(A5094,Rotación!$A:$A,Rotación!$O:$O,0,0,-1),"")))),"")</f>
        <v>14760000</v>
      </c>
      <c r="I5094" s="13">
        <f>IFERROR(IF($F5094="ALTA",$D5094*0.97,
IF($F5094="MEDIA",$D5094*0.94,
IF($F5094="BAJA",$D5094*0.87,
IF($F5094="LIQUIDAR",_xlfn.XLOOKUP(A5094,Rotación!$A:$A,Rotación!$O:$O,0,0,-1),"")))),"")</f>
        <v>14268000</v>
      </c>
      <c r="J5094" s="13">
        <f>IFERROR(IF($F5094="ALTA",$D5094*0.94,
IF($F5094="MEDIA",$D5094*0.9,
IF($F5094="BAJA",$D5094*0.85,
IF($F5094="LIQUIDAR",_xlfn.XLOOKUP(A5094,Rotación!$A:$A,Rotación!$O:$O,0,0,-1),"")))),"")</f>
        <v>13940000</v>
      </c>
      <c r="K5094">
        <v>15490000</v>
      </c>
    </row>
    <row r="5095" spans="1:11" x14ac:dyDescent="0.3">
      <c r="A5095" t="s">
        <v>5597</v>
      </c>
      <c r="B5095" t="s">
        <v>313</v>
      </c>
      <c r="C5095" t="s">
        <v>313</v>
      </c>
      <c r="D5095">
        <v>11800000</v>
      </c>
      <c r="E5095">
        <v>10300000</v>
      </c>
      <c r="F5095" t="s">
        <v>5390</v>
      </c>
      <c r="G5095" s="13">
        <f>IFERROR(IF($F5095="ALTA",$D5095*1.03,
IF($F5095="MEDIA",$D5095*1,
IF($F5095="BAJA",$D5095*0.92,
IF($F5095="LIQUIDAR",_xlfn.XLOOKUP(A5095,Rotación!$A:$A,Rotación!$O:$O,0,0,-1),"")))),"")</f>
        <v>12154000</v>
      </c>
      <c r="H5095" s="13">
        <f>IFERROR(IF($F5095="ALTA",$D5095*1,
IF($F5095="MEDIA",$D5095*0.97,
IF($F5095="BAJA",$D5095*0.9,
IF($F5095="LIQUIDAR",_xlfn.XLOOKUP(A5095,Rotación!$A:$A,Rotación!$O:$O,0,0,-1),"")))),"")</f>
        <v>11800000</v>
      </c>
      <c r="I5095" s="13">
        <f>IFERROR(IF($F5095="ALTA",$D5095*0.97,
IF($F5095="MEDIA",$D5095*0.94,
IF($F5095="BAJA",$D5095*0.87,
IF($F5095="LIQUIDAR",_xlfn.XLOOKUP(A5095,Rotación!$A:$A,Rotación!$O:$O,0,0,-1),"")))),"")</f>
        <v>11446000</v>
      </c>
      <c r="J5095" s="13">
        <f>IFERROR(IF($F5095="ALTA",$D5095*0.94,
IF($F5095="MEDIA",$D5095*0.9,
IF($F5095="BAJA",$D5095*0.85,
IF($F5095="LIQUIDAR",_xlfn.XLOOKUP(A5095,Rotación!$A:$A,Rotación!$O:$O,0,0,-1),"")))),"")</f>
        <v>11092000</v>
      </c>
      <c r="K5095">
        <v>12190000</v>
      </c>
    </row>
    <row r="5096" spans="1:11" x14ac:dyDescent="0.3">
      <c r="A5096" t="s">
        <v>5598</v>
      </c>
      <c r="B5096" t="s">
        <v>313</v>
      </c>
      <c r="C5096" t="s">
        <v>313</v>
      </c>
      <c r="D5096">
        <v>10990000</v>
      </c>
      <c r="E5096">
        <v>9100000</v>
      </c>
      <c r="F5096" t="s">
        <v>4033</v>
      </c>
      <c r="G5096" s="13">
        <f>IFERROR(IF($F5096="ALTA",$D5096*1.03,
IF($F5096="MEDIA",$D5096*1,
IF($F5096="BAJA",$D5096*0.92,
IF($F5096="LIQUIDAR",_xlfn.XLOOKUP(A5096,Rotación!$A:$A,Rotación!$O:$O,0,0,-1),"")))),"")</f>
        <v>10990000</v>
      </c>
      <c r="H5096" s="13">
        <f>IFERROR(IF($F5096="ALTA",$D5096*1,
IF($F5096="MEDIA",$D5096*0.97,
IF($F5096="BAJA",$D5096*0.9,
IF($F5096="LIQUIDAR",_xlfn.XLOOKUP(A5096,Rotación!$A:$A,Rotación!$O:$O,0,0,-1),"")))),"")</f>
        <v>10660300</v>
      </c>
      <c r="I5096" s="13">
        <f>IFERROR(IF($F5096="ALTA",$D5096*0.97,
IF($F5096="MEDIA",$D5096*0.94,
IF($F5096="BAJA",$D5096*0.87,
IF($F5096="LIQUIDAR",_xlfn.XLOOKUP(A5096,Rotación!$A:$A,Rotación!$O:$O,0,0,-1),"")))),"")</f>
        <v>10330600</v>
      </c>
      <c r="J5096" s="13">
        <f>IFERROR(IF($F5096="ALTA",$D5096*0.94,
IF($F5096="MEDIA",$D5096*0.9,
IF($F5096="BAJA",$D5096*0.85,
IF($F5096="LIQUIDAR",_xlfn.XLOOKUP(A5096,Rotación!$A:$A,Rotación!$O:$O,0,0,-1),"")))),"")</f>
        <v>9891000</v>
      </c>
      <c r="K5096">
        <v>10990000</v>
      </c>
    </row>
    <row r="5097" spans="1:11" x14ac:dyDescent="0.3">
      <c r="A5097" t="s">
        <v>5599</v>
      </c>
      <c r="B5097" t="s">
        <v>313</v>
      </c>
      <c r="C5097" t="s">
        <v>313</v>
      </c>
      <c r="D5097">
        <v>25100000</v>
      </c>
      <c r="E5097">
        <v>20500000</v>
      </c>
      <c r="F5097" t="s">
        <v>4033</v>
      </c>
      <c r="G5097" s="13">
        <f>IFERROR(IF($F5097="ALTA",$D5097*1.03,
IF($F5097="MEDIA",$D5097*1,
IF($F5097="BAJA",$D5097*0.92,
IF($F5097="LIQUIDAR",_xlfn.XLOOKUP(A5097,Rotación!$A:$A,Rotación!$O:$O,0,0,-1),"")))),"")</f>
        <v>25100000</v>
      </c>
      <c r="H5097" s="13">
        <f>IFERROR(IF($F5097="ALTA",$D5097*1,
IF($F5097="MEDIA",$D5097*0.97,
IF($F5097="BAJA",$D5097*0.9,
IF($F5097="LIQUIDAR",_xlfn.XLOOKUP(A5097,Rotación!$A:$A,Rotación!$O:$O,0,0,-1),"")))),"")</f>
        <v>24347000</v>
      </c>
      <c r="I5097" s="13">
        <f>IFERROR(IF($F5097="ALTA",$D5097*0.97,
IF($F5097="MEDIA",$D5097*0.94,
IF($F5097="BAJA",$D5097*0.87,
IF($F5097="LIQUIDAR",_xlfn.XLOOKUP(A5097,Rotación!$A:$A,Rotación!$O:$O,0,0,-1),"")))),"")</f>
        <v>23594000</v>
      </c>
      <c r="J5097" s="13">
        <f>IFERROR(IF($F5097="ALTA",$D5097*0.94,
IF($F5097="MEDIA",$D5097*0.9,
IF($F5097="BAJA",$D5097*0.85,
IF($F5097="LIQUIDAR",_xlfn.XLOOKUP(A5097,Rotación!$A:$A,Rotación!$O:$O,0,0,-1),"")))),"")</f>
        <v>22590000</v>
      </c>
      <c r="K5097">
        <v>24990000</v>
      </c>
    </row>
    <row r="5098" spans="1:11" x14ac:dyDescent="0.3">
      <c r="A5098" t="s">
        <v>5584</v>
      </c>
      <c r="B5098" t="s">
        <v>313</v>
      </c>
      <c r="C5098" t="s">
        <v>313</v>
      </c>
      <c r="D5098">
        <v>23100000</v>
      </c>
      <c r="E5098">
        <v>20000000</v>
      </c>
      <c r="F5098" t="s">
        <v>5390</v>
      </c>
      <c r="G5098" s="13">
        <f>IFERROR(IF($F5098="ALTA",$D5098*1.03,
IF($F5098="MEDIA",$D5098*1,
IF($F5098="BAJA",$D5098*0.92,
IF($F5098="LIQUIDAR",_xlfn.XLOOKUP(A5098,Rotación!$A:$A,Rotación!$O:$O,0,0,-1),"")))),"")</f>
        <v>23793000</v>
      </c>
      <c r="H5098" s="13">
        <f>IFERROR(IF($F5098="ALTA",$D5098*1,
IF($F5098="MEDIA",$D5098*0.97,
IF($F5098="BAJA",$D5098*0.9,
IF($F5098="LIQUIDAR",_xlfn.XLOOKUP(A5098,Rotación!$A:$A,Rotación!$O:$O,0,0,-1),"")))),"")</f>
        <v>23100000</v>
      </c>
      <c r="I5098" s="13">
        <f>IFERROR(IF($F5098="ALTA",$D5098*0.97,
IF($F5098="MEDIA",$D5098*0.94,
IF($F5098="BAJA",$D5098*0.87,
IF($F5098="LIQUIDAR",_xlfn.XLOOKUP(A5098,Rotación!$A:$A,Rotación!$O:$O,0,0,-1),"")))),"")</f>
        <v>22407000</v>
      </c>
      <c r="J5098" s="13">
        <f>IFERROR(IF($F5098="ALTA",$D5098*0.94,
IF($F5098="MEDIA",$D5098*0.9,
IF($F5098="BAJA",$D5098*0.85,
IF($F5098="LIQUIDAR",_xlfn.XLOOKUP(A5098,Rotación!$A:$A,Rotación!$O:$O,0,0,-1),"")))),"")</f>
        <v>21714000</v>
      </c>
      <c r="K5098">
        <v>23990000</v>
      </c>
    </row>
    <row r="5099" spans="1:11" x14ac:dyDescent="0.3">
      <c r="A5099" t="s">
        <v>5600</v>
      </c>
      <c r="B5099" t="s">
        <v>313</v>
      </c>
      <c r="C5099" t="s">
        <v>313</v>
      </c>
      <c r="D5099">
        <v>9500000</v>
      </c>
      <c r="E5099">
        <v>8200000</v>
      </c>
      <c r="F5099" t="s">
        <v>5390</v>
      </c>
      <c r="G5099" s="13">
        <f>IFERROR(IF($F5099="ALTA",$D5099*1.03,
IF($F5099="MEDIA",$D5099*1,
IF($F5099="BAJA",$D5099*0.92,
IF($F5099="LIQUIDAR",_xlfn.XLOOKUP(A5099,Rotación!$A:$A,Rotación!$O:$O,0,0,-1),"")))),"")</f>
        <v>9785000</v>
      </c>
      <c r="H5099" s="13">
        <f>IFERROR(IF($F5099="ALTA",$D5099*1,
IF($F5099="MEDIA",$D5099*0.97,
IF($F5099="BAJA",$D5099*0.9,
IF($F5099="LIQUIDAR",_xlfn.XLOOKUP(A5099,Rotación!$A:$A,Rotación!$O:$O,0,0,-1),"")))),"")</f>
        <v>9500000</v>
      </c>
      <c r="I5099" s="13">
        <f>IFERROR(IF($F5099="ALTA",$D5099*0.97,
IF($F5099="MEDIA",$D5099*0.94,
IF($F5099="BAJA",$D5099*0.87,
IF($F5099="LIQUIDAR",_xlfn.XLOOKUP(A5099,Rotación!$A:$A,Rotación!$O:$O,0,0,-1),"")))),"")</f>
        <v>9215000</v>
      </c>
      <c r="J5099" s="13">
        <f>IFERROR(IF($F5099="ALTA",$D5099*0.94,
IF($F5099="MEDIA",$D5099*0.9,
IF($F5099="BAJA",$D5099*0.85,
IF($F5099="LIQUIDAR",_xlfn.XLOOKUP(A5099,Rotación!$A:$A,Rotación!$O:$O,0,0,-1),"")))),"")</f>
        <v>8930000</v>
      </c>
      <c r="K5099">
        <v>9790000</v>
      </c>
    </row>
    <row r="5100" spans="1:11" x14ac:dyDescent="0.3">
      <c r="A5100" t="s">
        <v>5601</v>
      </c>
      <c r="B5100" t="s">
        <v>313</v>
      </c>
      <c r="C5100" t="s">
        <v>313</v>
      </c>
      <c r="D5100">
        <v>15800000</v>
      </c>
      <c r="E5100">
        <v>13500000</v>
      </c>
      <c r="F5100" t="s">
        <v>5390</v>
      </c>
      <c r="G5100" s="13">
        <f>IFERROR(IF($F5100="ALTA",$D5100*1.03,
IF($F5100="MEDIA",$D5100*1,
IF($F5100="BAJA",$D5100*0.92,
IF($F5100="LIQUIDAR",_xlfn.XLOOKUP(A5100,Rotación!$A:$A,Rotación!$O:$O,0,0,-1),"")))),"")</f>
        <v>16274000</v>
      </c>
      <c r="H5100" s="13">
        <f>IFERROR(IF($F5100="ALTA",$D5100*1,
IF($F5100="MEDIA",$D5100*0.97,
IF($F5100="BAJA",$D5100*0.9,
IF($F5100="LIQUIDAR",_xlfn.XLOOKUP(A5100,Rotación!$A:$A,Rotación!$O:$O,0,0,-1),"")))),"")</f>
        <v>15800000</v>
      </c>
      <c r="I5100" s="13">
        <f>IFERROR(IF($F5100="ALTA",$D5100*0.97,
IF($F5100="MEDIA",$D5100*0.94,
IF($F5100="BAJA",$D5100*0.87,
IF($F5100="LIQUIDAR",_xlfn.XLOOKUP(A5100,Rotación!$A:$A,Rotación!$O:$O,0,0,-1),"")))),"")</f>
        <v>15326000</v>
      </c>
      <c r="J5100" s="13">
        <f>IFERROR(IF($F5100="ALTA",$D5100*0.94,
IF($F5100="MEDIA",$D5100*0.9,
IF($F5100="BAJA",$D5100*0.85,
IF($F5100="LIQUIDAR",_xlfn.XLOOKUP(A5100,Rotación!$A:$A,Rotación!$O:$O,0,0,-1),"")))),"")</f>
        <v>14852000</v>
      </c>
      <c r="K5100">
        <v>16290000</v>
      </c>
    </row>
    <row r="5101" spans="1:11" x14ac:dyDescent="0.3">
      <c r="A5101" t="s">
        <v>5602</v>
      </c>
      <c r="B5101" t="s">
        <v>313</v>
      </c>
      <c r="C5101" t="s">
        <v>313</v>
      </c>
      <c r="D5101">
        <v>13500000</v>
      </c>
      <c r="E5101">
        <v>10500000</v>
      </c>
      <c r="F5101" t="s">
        <v>5390</v>
      </c>
      <c r="G5101" s="13">
        <f>IFERROR(IF($F5101="ALTA",$D5101*1.03,
IF($F5101="MEDIA",$D5101*1,
IF($F5101="BAJA",$D5101*0.92,
IF($F5101="LIQUIDAR",_xlfn.XLOOKUP(A5101,Rotación!$A:$A,Rotación!$O:$O,0,0,-1),"")))),"")</f>
        <v>13905000</v>
      </c>
      <c r="H5101" s="13">
        <f>IFERROR(IF($F5101="ALTA",$D5101*1,
IF($F5101="MEDIA",$D5101*0.97,
IF($F5101="BAJA",$D5101*0.9,
IF($F5101="LIQUIDAR",_xlfn.XLOOKUP(A5101,Rotación!$A:$A,Rotación!$O:$O,0,0,-1),"")))),"")</f>
        <v>13500000</v>
      </c>
      <c r="I5101" s="13">
        <f>IFERROR(IF($F5101="ALTA",$D5101*0.97,
IF($F5101="MEDIA",$D5101*0.94,
IF($F5101="BAJA",$D5101*0.87,
IF($F5101="LIQUIDAR",_xlfn.XLOOKUP(A5101,Rotación!$A:$A,Rotación!$O:$O,0,0,-1),"")))),"")</f>
        <v>13095000</v>
      </c>
      <c r="J5101" s="13">
        <f>IFERROR(IF($F5101="ALTA",$D5101*0.94,
IF($F5101="MEDIA",$D5101*0.9,
IF($F5101="BAJA",$D5101*0.85,
IF($F5101="LIQUIDAR",_xlfn.XLOOKUP(A5101,Rotación!$A:$A,Rotación!$O:$O,0,0,-1),"")))),"")</f>
        <v>12690000</v>
      </c>
      <c r="K5101">
        <v>12690000</v>
      </c>
    </row>
    <row r="5102" spans="1:11" x14ac:dyDescent="0.3">
      <c r="A5102" t="s">
        <v>5603</v>
      </c>
      <c r="B5102" t="s">
        <v>313</v>
      </c>
      <c r="C5102" t="s">
        <v>313</v>
      </c>
      <c r="D5102">
        <v>6700000</v>
      </c>
      <c r="E5102">
        <v>5400000</v>
      </c>
      <c r="F5102" t="s">
        <v>5390</v>
      </c>
      <c r="G5102" s="13">
        <f>IFERROR(IF($F5102="ALTA",$D5102*1.03,
IF($F5102="MEDIA",$D5102*1,
IF($F5102="BAJA",$D5102*0.92,
IF($F5102="LIQUIDAR",_xlfn.XLOOKUP(A5102,Rotación!$A:$A,Rotación!$O:$O,0,0,-1),"")))),"")</f>
        <v>6901000</v>
      </c>
      <c r="H5102" s="13">
        <f>IFERROR(IF($F5102="ALTA",$D5102*1,
IF($F5102="MEDIA",$D5102*0.97,
IF($F5102="BAJA",$D5102*0.9,
IF($F5102="LIQUIDAR",_xlfn.XLOOKUP(A5102,Rotación!$A:$A,Rotación!$O:$O,0,0,-1),"")))),"")</f>
        <v>6700000</v>
      </c>
      <c r="I5102" s="13">
        <f>IFERROR(IF($F5102="ALTA",$D5102*0.97,
IF($F5102="MEDIA",$D5102*0.94,
IF($F5102="BAJA",$D5102*0.87,
IF($F5102="LIQUIDAR",_xlfn.XLOOKUP(A5102,Rotación!$A:$A,Rotación!$O:$O,0,0,-1),"")))),"")</f>
        <v>6499000</v>
      </c>
      <c r="J5102" s="13">
        <f>IFERROR(IF($F5102="ALTA",$D5102*0.94,
IF($F5102="MEDIA",$D5102*0.9,
IF($F5102="BAJA",$D5102*0.85,
IF($F5102="LIQUIDAR",_xlfn.XLOOKUP(A5102,Rotación!$A:$A,Rotación!$O:$O,0,0,-1),"")))),"")</f>
        <v>6298000</v>
      </c>
      <c r="K5102">
        <v>6690000</v>
      </c>
    </row>
    <row r="5103" spans="1:11" x14ac:dyDescent="0.3">
      <c r="A5103" t="s">
        <v>5604</v>
      </c>
      <c r="B5103" t="s">
        <v>313</v>
      </c>
      <c r="C5103" t="s">
        <v>313</v>
      </c>
      <c r="D5103">
        <v>14800000</v>
      </c>
      <c r="E5103">
        <v>12300000</v>
      </c>
      <c r="F5103" t="s">
        <v>4033</v>
      </c>
      <c r="G5103" s="13">
        <f>IFERROR(IF($F5103="ALTA",$D5103*1.03,
IF($F5103="MEDIA",$D5103*1,
IF($F5103="BAJA",$D5103*0.92,
IF($F5103="LIQUIDAR",_xlfn.XLOOKUP(A5103,Rotación!$A:$A,Rotación!$O:$O,0,0,-1),"")))),"")</f>
        <v>14800000</v>
      </c>
      <c r="H5103" s="13">
        <f>IFERROR(IF($F5103="ALTA",$D5103*1,
IF($F5103="MEDIA",$D5103*0.97,
IF($F5103="BAJA",$D5103*0.9,
IF($F5103="LIQUIDAR",_xlfn.XLOOKUP(A5103,Rotación!$A:$A,Rotación!$O:$O,0,0,-1),"")))),"")</f>
        <v>14356000</v>
      </c>
      <c r="I5103" s="13">
        <f>IFERROR(IF($F5103="ALTA",$D5103*0.97,
IF($F5103="MEDIA",$D5103*0.94,
IF($F5103="BAJA",$D5103*0.87,
IF($F5103="LIQUIDAR",_xlfn.XLOOKUP(A5103,Rotación!$A:$A,Rotación!$O:$O,0,0,-1),"")))),"")</f>
        <v>13912000</v>
      </c>
      <c r="J5103" s="13">
        <f>IFERROR(IF($F5103="ALTA",$D5103*0.94,
IF($F5103="MEDIA",$D5103*0.9,
IF($F5103="BAJA",$D5103*0.85,
IF($F5103="LIQUIDAR",_xlfn.XLOOKUP(A5103,Rotación!$A:$A,Rotación!$O:$O,0,0,-1),"")))),"")</f>
        <v>13320000</v>
      </c>
      <c r="K5103">
        <v>14990000</v>
      </c>
    </row>
    <row r="5104" spans="1:11" x14ac:dyDescent="0.3">
      <c r="A5104" t="s">
        <v>5605</v>
      </c>
      <c r="B5104" t="s">
        <v>313</v>
      </c>
      <c r="C5104" t="s">
        <v>313</v>
      </c>
      <c r="D5104">
        <v>33300000</v>
      </c>
      <c r="E5104">
        <v>26000000</v>
      </c>
      <c r="F5104" t="s">
        <v>5390</v>
      </c>
      <c r="G5104" s="13">
        <f>IFERROR(IF($F5104="ALTA",$D5104*1.03,
IF($F5104="MEDIA",$D5104*1,
IF($F5104="BAJA",$D5104*0.92,
IF($F5104="LIQUIDAR",_xlfn.XLOOKUP(A5104,Rotación!$A:$A,Rotación!$O:$O,0,0,-1),"")))),"")</f>
        <v>34299000</v>
      </c>
      <c r="H5104" s="13">
        <f>IFERROR(IF($F5104="ALTA",$D5104*1,
IF($F5104="MEDIA",$D5104*0.97,
IF($F5104="BAJA",$D5104*0.9,
IF($F5104="LIQUIDAR",_xlfn.XLOOKUP(A5104,Rotación!$A:$A,Rotación!$O:$O,0,0,-1),"")))),"")</f>
        <v>33300000</v>
      </c>
      <c r="I5104" s="13">
        <f>IFERROR(IF($F5104="ALTA",$D5104*0.97,
IF($F5104="MEDIA",$D5104*0.94,
IF($F5104="BAJA",$D5104*0.87,
IF($F5104="LIQUIDAR",_xlfn.XLOOKUP(A5104,Rotación!$A:$A,Rotación!$O:$O,0,0,-1),"")))),"")</f>
        <v>32301000</v>
      </c>
      <c r="J5104" s="13">
        <f>IFERROR(IF($F5104="ALTA",$D5104*0.94,
IF($F5104="MEDIA",$D5104*0.9,
IF($F5104="BAJA",$D5104*0.85,
IF($F5104="LIQUIDAR",_xlfn.XLOOKUP(A5104,Rotación!$A:$A,Rotación!$O:$O,0,0,-1),"")))),"")</f>
        <v>31302000</v>
      </c>
      <c r="K5104">
        <v>30990000</v>
      </c>
    </row>
    <row r="5105" spans="1:11" x14ac:dyDescent="0.3">
      <c r="A5105" t="s">
        <v>5606</v>
      </c>
      <c r="B5105" t="s">
        <v>313</v>
      </c>
      <c r="C5105" t="s">
        <v>313</v>
      </c>
      <c r="D5105">
        <v>12200000</v>
      </c>
      <c r="E5105">
        <v>10000000</v>
      </c>
      <c r="F5105" t="s">
        <v>5390</v>
      </c>
      <c r="G5105" s="13">
        <f>IFERROR(IF($F5105="ALTA",$D5105*1.03,
IF($F5105="MEDIA",$D5105*1,
IF($F5105="BAJA",$D5105*0.92,
IF($F5105="LIQUIDAR",_xlfn.XLOOKUP(A5105,Rotación!$A:$A,Rotación!$O:$O,0,0,-1),"")))),"")</f>
        <v>12566000</v>
      </c>
      <c r="H5105" s="13">
        <f>IFERROR(IF($F5105="ALTA",$D5105*1,
IF($F5105="MEDIA",$D5105*0.97,
IF($F5105="BAJA",$D5105*0.9,
IF($F5105="LIQUIDAR",_xlfn.XLOOKUP(A5105,Rotación!$A:$A,Rotación!$O:$O,0,0,-1),"")))),"")</f>
        <v>12200000</v>
      </c>
      <c r="I5105" s="13">
        <f>IFERROR(IF($F5105="ALTA",$D5105*0.97,
IF($F5105="MEDIA",$D5105*0.94,
IF($F5105="BAJA",$D5105*0.87,
IF($F5105="LIQUIDAR",_xlfn.XLOOKUP(A5105,Rotación!$A:$A,Rotación!$O:$O,0,0,-1),"")))),"")</f>
        <v>11834000</v>
      </c>
      <c r="J5105" s="13">
        <f>IFERROR(IF($F5105="ALTA",$D5105*0.94,
IF($F5105="MEDIA",$D5105*0.9,
IF($F5105="BAJA",$D5105*0.85,
IF($F5105="LIQUIDAR",_xlfn.XLOOKUP(A5105,Rotación!$A:$A,Rotación!$O:$O,0,0,-1),"")))),"")</f>
        <v>11468000</v>
      </c>
      <c r="K5105">
        <v>11990000</v>
      </c>
    </row>
    <row r="5106" spans="1:11" x14ac:dyDescent="0.3">
      <c r="A5106" t="s">
        <v>5607</v>
      </c>
      <c r="B5106" t="s">
        <v>313</v>
      </c>
      <c r="C5106" t="s">
        <v>313</v>
      </c>
      <c r="D5106">
        <v>11900000</v>
      </c>
      <c r="E5106">
        <v>10000000</v>
      </c>
      <c r="F5106" t="s">
        <v>5390</v>
      </c>
      <c r="G5106" s="13">
        <f>IFERROR(IF($F5106="ALTA",$D5106*1.03,
IF($F5106="MEDIA",$D5106*1,
IF($F5106="BAJA",$D5106*0.92,
IF($F5106="LIQUIDAR",_xlfn.XLOOKUP(A5106,Rotación!$A:$A,Rotación!$O:$O,0,0,-1),"")))),"")</f>
        <v>12257000</v>
      </c>
      <c r="H5106" s="13">
        <f>IFERROR(IF($F5106="ALTA",$D5106*1,
IF($F5106="MEDIA",$D5106*0.97,
IF($F5106="BAJA",$D5106*0.9,
IF($F5106="LIQUIDAR",_xlfn.XLOOKUP(A5106,Rotación!$A:$A,Rotación!$O:$O,0,0,-1),"")))),"")</f>
        <v>11900000</v>
      </c>
      <c r="I5106" s="13">
        <f>IFERROR(IF($F5106="ALTA",$D5106*0.97,
IF($F5106="MEDIA",$D5106*0.94,
IF($F5106="BAJA",$D5106*0.87,
IF($F5106="LIQUIDAR",_xlfn.XLOOKUP(A5106,Rotación!$A:$A,Rotación!$O:$O,0,0,-1),"")))),"")</f>
        <v>11543000</v>
      </c>
      <c r="J5106" s="13">
        <f>IFERROR(IF($F5106="ALTA",$D5106*0.94,
IF($F5106="MEDIA",$D5106*0.9,
IF($F5106="BAJA",$D5106*0.85,
IF($F5106="LIQUIDAR",_xlfn.XLOOKUP(A5106,Rotación!$A:$A,Rotación!$O:$O,0,0,-1),"")))),"")</f>
        <v>11186000</v>
      </c>
      <c r="K5106">
        <v>11990000</v>
      </c>
    </row>
    <row r="5107" spans="1:11" x14ac:dyDescent="0.3">
      <c r="A5107" t="s">
        <v>5608</v>
      </c>
      <c r="B5107" t="s">
        <v>313</v>
      </c>
      <c r="C5107" t="s">
        <v>313</v>
      </c>
      <c r="D5107">
        <v>13000000</v>
      </c>
      <c r="E5107">
        <v>11000000</v>
      </c>
      <c r="F5107" t="s">
        <v>5390</v>
      </c>
      <c r="G5107" s="13">
        <f>IFERROR(IF($F5107="ALTA",$D5107*1.03,
IF($F5107="MEDIA",$D5107*1,
IF($F5107="BAJA",$D5107*0.92,
IF($F5107="LIQUIDAR",_xlfn.XLOOKUP(A5107,Rotación!$A:$A,Rotación!$O:$O,0,0,-1),"")))),"")</f>
        <v>13390000</v>
      </c>
      <c r="H5107" s="13">
        <f>IFERROR(IF($F5107="ALTA",$D5107*1,
IF($F5107="MEDIA",$D5107*0.97,
IF($F5107="BAJA",$D5107*0.9,
IF($F5107="LIQUIDAR",_xlfn.XLOOKUP(A5107,Rotación!$A:$A,Rotación!$O:$O,0,0,-1),"")))),"")</f>
        <v>13000000</v>
      </c>
      <c r="I5107" s="13">
        <f>IFERROR(IF($F5107="ALTA",$D5107*0.97,
IF($F5107="MEDIA",$D5107*0.94,
IF($F5107="BAJA",$D5107*0.87,
IF($F5107="LIQUIDAR",_xlfn.XLOOKUP(A5107,Rotación!$A:$A,Rotación!$O:$O,0,0,-1),"")))),"")</f>
        <v>12610000</v>
      </c>
      <c r="J5107" s="13">
        <f>IFERROR(IF($F5107="ALTA",$D5107*0.94,
IF($F5107="MEDIA",$D5107*0.9,
IF($F5107="BAJA",$D5107*0.85,
IF($F5107="LIQUIDAR",_xlfn.XLOOKUP(A5107,Rotación!$A:$A,Rotación!$O:$O,0,0,-1),"")))),"")</f>
        <v>12220000</v>
      </c>
      <c r="K5107">
        <v>12990000</v>
      </c>
    </row>
    <row r="5108" spans="1:11" x14ac:dyDescent="0.3">
      <c r="A5108" t="s">
        <v>5609</v>
      </c>
      <c r="B5108" t="s">
        <v>313</v>
      </c>
      <c r="C5108" t="s">
        <v>313</v>
      </c>
      <c r="D5108">
        <v>12900000</v>
      </c>
      <c r="E5108">
        <v>10000000</v>
      </c>
      <c r="F5108" t="s">
        <v>5390</v>
      </c>
      <c r="G5108" s="13">
        <f>IFERROR(IF($F5108="ALTA",$D5108*1.03,
IF($F5108="MEDIA",$D5108*1,
IF($F5108="BAJA",$D5108*0.92,
IF($F5108="LIQUIDAR",_xlfn.XLOOKUP(A5108,Rotación!$A:$A,Rotación!$O:$O,0,0,-1),"")))),"")</f>
        <v>13287000</v>
      </c>
      <c r="H5108" s="13">
        <f>IFERROR(IF($F5108="ALTA",$D5108*1,
IF($F5108="MEDIA",$D5108*0.97,
IF($F5108="BAJA",$D5108*0.9,
IF($F5108="LIQUIDAR",_xlfn.XLOOKUP(A5108,Rotación!$A:$A,Rotación!$O:$O,0,0,-1),"")))),"")</f>
        <v>12900000</v>
      </c>
      <c r="I5108" s="13">
        <f>IFERROR(IF($F5108="ALTA",$D5108*0.97,
IF($F5108="MEDIA",$D5108*0.94,
IF($F5108="BAJA",$D5108*0.87,
IF($F5108="LIQUIDAR",_xlfn.XLOOKUP(A5108,Rotación!$A:$A,Rotación!$O:$O,0,0,-1),"")))),"")</f>
        <v>12513000</v>
      </c>
      <c r="J5108" s="13">
        <f>IFERROR(IF($F5108="ALTA",$D5108*0.94,
IF($F5108="MEDIA",$D5108*0.9,
IF($F5108="BAJA",$D5108*0.85,
IF($F5108="LIQUIDAR",_xlfn.XLOOKUP(A5108,Rotación!$A:$A,Rotación!$O:$O,0,0,-1),"")))),"")</f>
        <v>12126000</v>
      </c>
      <c r="K5108">
        <v>12490000</v>
      </c>
    </row>
    <row r="5109" spans="1:11" x14ac:dyDescent="0.3">
      <c r="A5109" t="s">
        <v>5610</v>
      </c>
      <c r="B5109" t="s">
        <v>313</v>
      </c>
      <c r="C5109" t="s">
        <v>313</v>
      </c>
      <c r="D5109">
        <v>17200000</v>
      </c>
      <c r="E5109">
        <v>14000000</v>
      </c>
      <c r="F5109" t="s">
        <v>5390</v>
      </c>
      <c r="G5109" s="13">
        <f>IFERROR(IF($F5109="ALTA",$D5109*1.03,
IF($F5109="MEDIA",$D5109*1,
IF($F5109="BAJA",$D5109*0.92,
IF($F5109="LIQUIDAR",_xlfn.XLOOKUP(A5109,Rotación!$A:$A,Rotación!$O:$O,0,0,-1),"")))),"")</f>
        <v>17716000</v>
      </c>
      <c r="H5109" s="13">
        <f>IFERROR(IF($F5109="ALTA",$D5109*1,
IF($F5109="MEDIA",$D5109*0.97,
IF($F5109="BAJA",$D5109*0.9,
IF($F5109="LIQUIDAR",_xlfn.XLOOKUP(A5109,Rotación!$A:$A,Rotación!$O:$O,0,0,-1),"")))),"")</f>
        <v>17200000</v>
      </c>
      <c r="I5109" s="13">
        <f>IFERROR(IF($F5109="ALTA",$D5109*0.97,
IF($F5109="MEDIA",$D5109*0.94,
IF($F5109="BAJA",$D5109*0.87,
IF($F5109="LIQUIDAR",_xlfn.XLOOKUP(A5109,Rotación!$A:$A,Rotación!$O:$O,0,0,-1),"")))),"")</f>
        <v>16684000</v>
      </c>
      <c r="J5109" s="13">
        <f>IFERROR(IF($F5109="ALTA",$D5109*0.94,
IF($F5109="MEDIA",$D5109*0.9,
IF($F5109="BAJA",$D5109*0.85,
IF($F5109="LIQUIDAR",_xlfn.XLOOKUP(A5109,Rotación!$A:$A,Rotación!$O:$O,0,0,-1),"")))),"")</f>
        <v>16168000</v>
      </c>
      <c r="K5109">
        <v>16990000</v>
      </c>
    </row>
    <row r="5110" spans="1:11" x14ac:dyDescent="0.3">
      <c r="A5110" t="s">
        <v>5611</v>
      </c>
      <c r="B5110" t="s">
        <v>313</v>
      </c>
      <c r="C5110" t="s">
        <v>313</v>
      </c>
      <c r="D5110">
        <v>9100000</v>
      </c>
      <c r="E5110">
        <v>10000000</v>
      </c>
      <c r="F5110" t="s">
        <v>5390</v>
      </c>
      <c r="G5110" s="13">
        <f>IFERROR(IF($F5110="ALTA",$D5110*1.03,
IF($F5110="MEDIA",$D5110*1,
IF($F5110="BAJA",$D5110*0.92,
IF($F5110="LIQUIDAR",_xlfn.XLOOKUP(A5110,Rotación!$A:$A,Rotación!$O:$O,0,0,-1),"")))),"")</f>
        <v>9373000</v>
      </c>
      <c r="H5110" s="13">
        <f>IFERROR(IF($F5110="ALTA",$D5110*1,
IF($F5110="MEDIA",$D5110*0.97,
IF($F5110="BAJA",$D5110*0.9,
IF($F5110="LIQUIDAR",_xlfn.XLOOKUP(A5110,Rotación!$A:$A,Rotación!$O:$O,0,0,-1),"")))),"")</f>
        <v>9100000</v>
      </c>
      <c r="I5110" s="13">
        <f>IFERROR(IF($F5110="ALTA",$D5110*0.97,
IF($F5110="MEDIA",$D5110*0.94,
IF($F5110="BAJA",$D5110*0.87,
IF($F5110="LIQUIDAR",_xlfn.XLOOKUP(A5110,Rotación!$A:$A,Rotación!$O:$O,0,0,-1),"")))),"")</f>
        <v>8827000</v>
      </c>
      <c r="J5110" s="13">
        <f>IFERROR(IF($F5110="ALTA",$D5110*0.94,
IF($F5110="MEDIA",$D5110*0.9,
IF($F5110="BAJA",$D5110*0.85,
IF($F5110="LIQUIDAR",_xlfn.XLOOKUP(A5110,Rotación!$A:$A,Rotación!$O:$O,0,0,-1),"")))),"")</f>
        <v>8554000</v>
      </c>
      <c r="K5110">
        <v>11290000</v>
      </c>
    </row>
    <row r="5111" spans="1:11" x14ac:dyDescent="0.3">
      <c r="A5111" t="s">
        <v>5612</v>
      </c>
      <c r="B5111" t="s">
        <v>313</v>
      </c>
      <c r="C5111" t="s">
        <v>313</v>
      </c>
      <c r="D5111">
        <v>9250000</v>
      </c>
      <c r="E5111">
        <v>7500000</v>
      </c>
      <c r="F5111" t="s">
        <v>5390</v>
      </c>
      <c r="G5111" s="13">
        <f>IFERROR(IF($F5111="ALTA",$D5111*1.03,
IF($F5111="MEDIA",$D5111*1,
IF($F5111="BAJA",$D5111*0.92,
IF($F5111="LIQUIDAR",_xlfn.XLOOKUP(A5111,Rotación!$A:$A,Rotación!$O:$O,0,0,-1),"")))),"")</f>
        <v>9527500</v>
      </c>
      <c r="H5111" s="13">
        <f>IFERROR(IF($F5111="ALTA",$D5111*1,
IF($F5111="MEDIA",$D5111*0.97,
IF($F5111="BAJA",$D5111*0.9,
IF($F5111="LIQUIDAR",_xlfn.XLOOKUP(A5111,Rotación!$A:$A,Rotación!$O:$O,0,0,-1),"")))),"")</f>
        <v>9250000</v>
      </c>
      <c r="I5111" s="13">
        <f>IFERROR(IF($F5111="ALTA",$D5111*0.97,
IF($F5111="MEDIA",$D5111*0.94,
IF($F5111="BAJA",$D5111*0.87,
IF($F5111="LIQUIDAR",_xlfn.XLOOKUP(A5111,Rotación!$A:$A,Rotación!$O:$O,0,0,-1),"")))),"")</f>
        <v>8972500</v>
      </c>
      <c r="J5111" s="13">
        <f>IFERROR(IF($F5111="ALTA",$D5111*0.94,
IF($F5111="MEDIA",$D5111*0.9,
IF($F5111="BAJA",$D5111*0.85,
IF($F5111="LIQUIDAR",_xlfn.XLOOKUP(A5111,Rotación!$A:$A,Rotación!$O:$O,0,0,-1),"")))),"")</f>
        <v>8695000</v>
      </c>
      <c r="K5111">
        <v>9290000</v>
      </c>
    </row>
    <row r="5112" spans="1:11" x14ac:dyDescent="0.3">
      <c r="A5112" t="s">
        <v>5599</v>
      </c>
      <c r="B5112" t="s">
        <v>313</v>
      </c>
      <c r="C5112" t="s">
        <v>313</v>
      </c>
      <c r="D5112">
        <v>25000000</v>
      </c>
      <c r="E5112">
        <v>21000000</v>
      </c>
      <c r="F5112" t="s">
        <v>5390</v>
      </c>
      <c r="G5112" s="13">
        <f>IFERROR(IF($F5112="ALTA",$D5112*1.03,
IF($F5112="MEDIA",$D5112*1,
IF($F5112="BAJA",$D5112*0.92,
IF($F5112="LIQUIDAR",_xlfn.XLOOKUP(A5112,Rotación!$A:$A,Rotación!$O:$O,0,0,-1),"")))),"")</f>
        <v>25750000</v>
      </c>
      <c r="H5112" s="13">
        <f>IFERROR(IF($F5112="ALTA",$D5112*1,
IF($F5112="MEDIA",$D5112*0.97,
IF($F5112="BAJA",$D5112*0.9,
IF($F5112="LIQUIDAR",_xlfn.XLOOKUP(A5112,Rotación!$A:$A,Rotación!$O:$O,0,0,-1),"")))),"")</f>
        <v>25000000</v>
      </c>
      <c r="I5112" s="13">
        <f>IFERROR(IF($F5112="ALTA",$D5112*0.97,
IF($F5112="MEDIA",$D5112*0.94,
IF($F5112="BAJA",$D5112*0.87,
IF($F5112="LIQUIDAR",_xlfn.XLOOKUP(A5112,Rotación!$A:$A,Rotación!$O:$O,0,0,-1),"")))),"")</f>
        <v>24250000</v>
      </c>
      <c r="J5112" s="13">
        <f>IFERROR(IF($F5112="ALTA",$D5112*0.94,
IF($F5112="MEDIA",$D5112*0.9,
IF($F5112="BAJA",$D5112*0.85,
IF($F5112="LIQUIDAR",_xlfn.XLOOKUP(A5112,Rotación!$A:$A,Rotación!$O:$O,0,0,-1),"")))),"")</f>
        <v>23500000</v>
      </c>
      <c r="K5112">
        <v>24790000</v>
      </c>
    </row>
    <row r="5113" spans="1:11" x14ac:dyDescent="0.3">
      <c r="A5113" t="s">
        <v>5613</v>
      </c>
      <c r="B5113" t="s">
        <v>313</v>
      </c>
      <c r="C5113" t="s">
        <v>313</v>
      </c>
      <c r="D5113">
        <v>48600000</v>
      </c>
      <c r="E5113">
        <v>40000000</v>
      </c>
      <c r="F5113" t="s">
        <v>4033</v>
      </c>
      <c r="G5113" s="13">
        <f>IFERROR(IF($F5113="ALTA",$D5113*1.03,
IF($F5113="MEDIA",$D5113*1,
IF($F5113="BAJA",$D5113*0.92,
IF($F5113="LIQUIDAR",_xlfn.XLOOKUP(A5113,Rotación!$A:$A,Rotación!$O:$O,0,0,-1),"")))),"")</f>
        <v>48600000</v>
      </c>
      <c r="H5113" s="13">
        <f>IFERROR(IF($F5113="ALTA",$D5113*1,
IF($F5113="MEDIA",$D5113*0.97,
IF($F5113="BAJA",$D5113*0.9,
IF($F5113="LIQUIDAR",_xlfn.XLOOKUP(A5113,Rotación!$A:$A,Rotación!$O:$O,0,0,-1),"")))),"")</f>
        <v>47142000</v>
      </c>
      <c r="I5113" s="13">
        <f>IFERROR(IF($F5113="ALTA",$D5113*0.97,
IF($F5113="MEDIA",$D5113*0.94,
IF($F5113="BAJA",$D5113*0.87,
IF($F5113="LIQUIDAR",_xlfn.XLOOKUP(A5113,Rotación!$A:$A,Rotación!$O:$O,0,0,-1),"")))),"")</f>
        <v>45684000</v>
      </c>
      <c r="J5113" s="13">
        <f>IFERROR(IF($F5113="ALTA",$D5113*0.94,
IF($F5113="MEDIA",$D5113*0.9,
IF($F5113="BAJA",$D5113*0.85,
IF($F5113="LIQUIDAR",_xlfn.XLOOKUP(A5113,Rotación!$A:$A,Rotación!$O:$O,0,0,-1),"")))),"")</f>
        <v>43740000</v>
      </c>
      <c r="K5113">
        <v>47990000</v>
      </c>
    </row>
    <row r="5114" spans="1:11" x14ac:dyDescent="0.3">
      <c r="A5114" t="s">
        <v>5614</v>
      </c>
      <c r="B5114" t="s">
        <v>313</v>
      </c>
      <c r="C5114" t="s">
        <v>313</v>
      </c>
      <c r="D5114">
        <v>11500000</v>
      </c>
      <c r="E5114">
        <v>10000000</v>
      </c>
      <c r="F5114" t="s">
        <v>4033</v>
      </c>
      <c r="G5114" s="13">
        <f>IFERROR(IF($F5114="ALTA",$D5114*1.03,
IF($F5114="MEDIA",$D5114*1,
IF($F5114="BAJA",$D5114*0.92,
IF($F5114="LIQUIDAR",_xlfn.XLOOKUP(A5114,Rotación!$A:$A,Rotación!$O:$O,0,0,-1),"")))),"")</f>
        <v>11500000</v>
      </c>
      <c r="H5114" s="13">
        <f>IFERROR(IF($F5114="ALTA",$D5114*1,
IF($F5114="MEDIA",$D5114*0.97,
IF($F5114="BAJA",$D5114*0.9,
IF($F5114="LIQUIDAR",_xlfn.XLOOKUP(A5114,Rotación!$A:$A,Rotación!$O:$O,0,0,-1),"")))),"")</f>
        <v>11155000</v>
      </c>
      <c r="I5114" s="13">
        <f>IFERROR(IF($F5114="ALTA",$D5114*0.97,
IF($F5114="MEDIA",$D5114*0.94,
IF($F5114="BAJA",$D5114*0.87,
IF($F5114="LIQUIDAR",_xlfn.XLOOKUP(A5114,Rotación!$A:$A,Rotación!$O:$O,0,0,-1),"")))),"")</f>
        <v>10810000</v>
      </c>
      <c r="J5114" s="13">
        <f>IFERROR(IF($F5114="ALTA",$D5114*0.94,
IF($F5114="MEDIA",$D5114*0.9,
IF($F5114="BAJA",$D5114*0.85,
IF($F5114="LIQUIDAR",_xlfn.XLOOKUP(A5114,Rotación!$A:$A,Rotación!$O:$O,0,0,-1),"")))),"")</f>
        <v>10350000</v>
      </c>
      <c r="K5114">
        <v>11890000</v>
      </c>
    </row>
    <row r="5115" spans="1:11" x14ac:dyDescent="0.3">
      <c r="A5115" t="s">
        <v>5615</v>
      </c>
      <c r="B5115" t="s">
        <v>313</v>
      </c>
      <c r="C5115" t="s">
        <v>313</v>
      </c>
      <c r="D5115">
        <v>12600000</v>
      </c>
      <c r="E5115">
        <v>10000000</v>
      </c>
      <c r="F5115" t="s">
        <v>4033</v>
      </c>
      <c r="G5115" s="13">
        <f>IFERROR(IF($F5115="ALTA",$D5115*1.03,
IF($F5115="MEDIA",$D5115*1,
IF($F5115="BAJA",$D5115*0.92,
IF($F5115="LIQUIDAR",_xlfn.XLOOKUP(A5115,Rotación!$A:$A,Rotación!$O:$O,0,0,-1),"")))),"")</f>
        <v>12600000</v>
      </c>
      <c r="H5115" s="13">
        <f>IFERROR(IF($F5115="ALTA",$D5115*1,
IF($F5115="MEDIA",$D5115*0.97,
IF($F5115="BAJA",$D5115*0.9,
IF($F5115="LIQUIDAR",_xlfn.XLOOKUP(A5115,Rotación!$A:$A,Rotación!$O:$O,0,0,-1),"")))),"")</f>
        <v>12222000</v>
      </c>
      <c r="I5115" s="13">
        <f>IFERROR(IF($F5115="ALTA",$D5115*0.97,
IF($F5115="MEDIA",$D5115*0.94,
IF($F5115="BAJA",$D5115*0.87,
IF($F5115="LIQUIDAR",_xlfn.XLOOKUP(A5115,Rotación!$A:$A,Rotación!$O:$O,0,0,-1),"")))),"")</f>
        <v>11844000</v>
      </c>
      <c r="J5115" s="13">
        <f>IFERROR(IF($F5115="ALTA",$D5115*0.94,
IF($F5115="MEDIA",$D5115*0.9,
IF($F5115="BAJA",$D5115*0.85,
IF($F5115="LIQUIDAR",_xlfn.XLOOKUP(A5115,Rotación!$A:$A,Rotación!$O:$O,0,0,-1),"")))),"")</f>
        <v>11340000</v>
      </c>
      <c r="K5115">
        <v>11990000</v>
      </c>
    </row>
    <row r="5116" spans="1:11" x14ac:dyDescent="0.3">
      <c r="A5116" t="s">
        <v>5616</v>
      </c>
      <c r="B5116" t="s">
        <v>313</v>
      </c>
      <c r="C5116" t="s">
        <v>313</v>
      </c>
      <c r="D5116">
        <v>8600000</v>
      </c>
      <c r="E5116">
        <v>7500000</v>
      </c>
      <c r="F5116" t="s">
        <v>5390</v>
      </c>
      <c r="G5116" s="13">
        <f>IFERROR(IF($F5116="ALTA",$D5116*1.03,
IF($F5116="MEDIA",$D5116*1,
IF($F5116="BAJA",$D5116*0.92,
IF($F5116="LIQUIDAR",_xlfn.XLOOKUP(A5116,Rotación!$A:$A,Rotación!$O:$O,0,0,-1),"")))),"")</f>
        <v>8858000</v>
      </c>
      <c r="H5116" s="13">
        <f>IFERROR(IF($F5116="ALTA",$D5116*1,
IF($F5116="MEDIA",$D5116*0.97,
IF($F5116="BAJA",$D5116*0.9,
IF($F5116="LIQUIDAR",_xlfn.XLOOKUP(A5116,Rotación!$A:$A,Rotación!$O:$O,0,0,-1),"")))),"")</f>
        <v>8600000</v>
      </c>
      <c r="I5116" s="13">
        <f>IFERROR(IF($F5116="ALTA",$D5116*0.97,
IF($F5116="MEDIA",$D5116*0.94,
IF($F5116="BAJA",$D5116*0.87,
IF($F5116="LIQUIDAR",_xlfn.XLOOKUP(A5116,Rotación!$A:$A,Rotación!$O:$O,0,0,-1),"")))),"")</f>
        <v>8342000</v>
      </c>
      <c r="J5116" s="13">
        <f>IFERROR(IF($F5116="ALTA",$D5116*0.94,
IF($F5116="MEDIA",$D5116*0.9,
IF($F5116="BAJA",$D5116*0.85,
IF($F5116="LIQUIDAR",_xlfn.XLOOKUP(A5116,Rotación!$A:$A,Rotación!$O:$O,0,0,-1),"")))),"")</f>
        <v>8084000</v>
      </c>
      <c r="K5116">
        <v>8990000</v>
      </c>
    </row>
    <row r="5117" spans="1:11" x14ac:dyDescent="0.3">
      <c r="A5117" t="s">
        <v>5617</v>
      </c>
      <c r="B5117" t="s">
        <v>313</v>
      </c>
      <c r="C5117" t="s">
        <v>313</v>
      </c>
      <c r="D5117">
        <v>13900000</v>
      </c>
      <c r="E5117">
        <v>11700000</v>
      </c>
      <c r="F5117" t="s">
        <v>4033</v>
      </c>
      <c r="G5117" s="13">
        <f>IFERROR(IF($F5117="ALTA",$D5117*1.03,
IF($F5117="MEDIA",$D5117*1,
IF($F5117="BAJA",$D5117*0.92,
IF($F5117="LIQUIDAR",_xlfn.XLOOKUP(A5117,Rotación!$A:$A,Rotación!$O:$O,0,0,-1),"")))),"")</f>
        <v>13900000</v>
      </c>
      <c r="H5117" s="13">
        <f>IFERROR(IF($F5117="ALTA",$D5117*1,
IF($F5117="MEDIA",$D5117*0.97,
IF($F5117="BAJA",$D5117*0.9,
IF($F5117="LIQUIDAR",_xlfn.XLOOKUP(A5117,Rotación!$A:$A,Rotación!$O:$O,0,0,-1),"")))),"")</f>
        <v>13483000</v>
      </c>
      <c r="I5117" s="13">
        <f>IFERROR(IF($F5117="ALTA",$D5117*0.97,
IF($F5117="MEDIA",$D5117*0.94,
IF($F5117="BAJA",$D5117*0.87,
IF($F5117="LIQUIDAR",_xlfn.XLOOKUP(A5117,Rotación!$A:$A,Rotación!$O:$O,0,0,-1),"")))),"")</f>
        <v>13066000</v>
      </c>
      <c r="J5117" s="13">
        <f>IFERROR(IF($F5117="ALTA",$D5117*0.94,
IF($F5117="MEDIA",$D5117*0.9,
IF($F5117="BAJA",$D5117*0.85,
IF($F5117="LIQUIDAR",_xlfn.XLOOKUP(A5117,Rotación!$A:$A,Rotación!$O:$O,0,0,-1),"")))),"")</f>
        <v>12510000</v>
      </c>
      <c r="K5117">
        <v>13990000</v>
      </c>
    </row>
    <row r="5118" spans="1:11" x14ac:dyDescent="0.3">
      <c r="A5118" t="s">
        <v>5618</v>
      </c>
      <c r="B5118" t="s">
        <v>313</v>
      </c>
      <c r="C5118" t="s">
        <v>313</v>
      </c>
      <c r="D5118">
        <v>16100000</v>
      </c>
      <c r="E5118">
        <v>13300000</v>
      </c>
      <c r="F5118" t="s">
        <v>4033</v>
      </c>
      <c r="G5118" s="13">
        <f>IFERROR(IF($F5118="ALTA",$D5118*1.03,
IF($F5118="MEDIA",$D5118*1,
IF($F5118="BAJA",$D5118*0.92,
IF($F5118="LIQUIDAR",_xlfn.XLOOKUP(A5118,Rotación!$A:$A,Rotación!$O:$O,0,0,-1),"")))),"")</f>
        <v>16100000</v>
      </c>
      <c r="H5118" s="13">
        <f>IFERROR(IF($F5118="ALTA",$D5118*1,
IF($F5118="MEDIA",$D5118*0.97,
IF($F5118="BAJA",$D5118*0.9,
IF($F5118="LIQUIDAR",_xlfn.XLOOKUP(A5118,Rotación!$A:$A,Rotación!$O:$O,0,0,-1),"")))),"")</f>
        <v>15617000</v>
      </c>
      <c r="I5118" s="13">
        <f>IFERROR(IF($F5118="ALTA",$D5118*0.97,
IF($F5118="MEDIA",$D5118*0.94,
IF($F5118="BAJA",$D5118*0.87,
IF($F5118="LIQUIDAR",_xlfn.XLOOKUP(A5118,Rotación!$A:$A,Rotación!$O:$O,0,0,-1),"")))),"")</f>
        <v>15134000</v>
      </c>
      <c r="J5118" s="13">
        <f>IFERROR(IF($F5118="ALTA",$D5118*0.94,
IF($F5118="MEDIA",$D5118*0.9,
IF($F5118="BAJA",$D5118*0.85,
IF($F5118="LIQUIDAR",_xlfn.XLOOKUP(A5118,Rotación!$A:$A,Rotación!$O:$O,0,0,-1),"")))),"")</f>
        <v>14490000</v>
      </c>
      <c r="K5118">
        <v>15690000</v>
      </c>
    </row>
    <row r="5119" spans="1:11" x14ac:dyDescent="0.3">
      <c r="A5119" t="s">
        <v>5619</v>
      </c>
      <c r="B5119" t="s">
        <v>313</v>
      </c>
      <c r="C5119" t="s">
        <v>313</v>
      </c>
      <c r="D5119">
        <v>16500000</v>
      </c>
      <c r="E5119">
        <v>13200000</v>
      </c>
      <c r="F5119" t="s">
        <v>5391</v>
      </c>
      <c r="G5119" s="13">
        <f>IFERROR(IF($F5119="ALTA",$D5119*1.03,
IF($F5119="MEDIA",$D5119*1,
IF($F5119="BAJA",$D5119*0.92,
IF($F5119="LIQUIDAR",_xlfn.XLOOKUP(A5119,Rotación!$A:$A,Rotación!$O:$O,0,0,-1),"")))),"")</f>
        <v>15180000</v>
      </c>
      <c r="H5119" s="13">
        <f>IFERROR(IF($F5119="ALTA",$D5119*1,
IF($F5119="MEDIA",$D5119*0.97,
IF($F5119="BAJA",$D5119*0.9,
IF($F5119="LIQUIDAR",_xlfn.XLOOKUP(A5119,Rotación!$A:$A,Rotación!$O:$O,0,0,-1),"")))),"")</f>
        <v>14850000</v>
      </c>
      <c r="I5119" s="13">
        <f>IFERROR(IF($F5119="ALTA",$D5119*0.97,
IF($F5119="MEDIA",$D5119*0.94,
IF($F5119="BAJA",$D5119*0.87,
IF($F5119="LIQUIDAR",_xlfn.XLOOKUP(A5119,Rotación!$A:$A,Rotación!$O:$O,0,0,-1),"")))),"")</f>
        <v>14355000</v>
      </c>
      <c r="J5119" s="13">
        <f>IFERROR(IF($F5119="ALTA",$D5119*0.94,
IF($F5119="MEDIA",$D5119*0.9,
IF($F5119="BAJA",$D5119*0.85,
IF($F5119="LIQUIDAR",_xlfn.XLOOKUP(A5119,Rotación!$A:$A,Rotación!$O:$O,0,0,-1),"")))),"")</f>
        <v>14025000</v>
      </c>
      <c r="K5119">
        <v>15390000</v>
      </c>
    </row>
    <row r="5120" spans="1:11" x14ac:dyDescent="0.3">
      <c r="A5120" t="s">
        <v>1665</v>
      </c>
      <c r="B5120" t="s">
        <v>313</v>
      </c>
      <c r="C5120" t="s">
        <v>313</v>
      </c>
      <c r="D5120">
        <v>16300000</v>
      </c>
      <c r="E5120">
        <v>12500000</v>
      </c>
      <c r="F5120" t="s">
        <v>4033</v>
      </c>
      <c r="G5120" s="13">
        <f>IFERROR(IF($F5120="ALTA",$D5120*1.03,
IF($F5120="MEDIA",$D5120*1,
IF($F5120="BAJA",$D5120*0.92,
IF($F5120="LIQUIDAR",_xlfn.XLOOKUP(A5120,Rotación!$A:$A,Rotación!$O:$O,0,0,-1),"")))),"")</f>
        <v>16300000</v>
      </c>
      <c r="H5120" s="13">
        <f>IFERROR(IF($F5120="ALTA",$D5120*1,
IF($F5120="MEDIA",$D5120*0.97,
IF($F5120="BAJA",$D5120*0.9,
IF($F5120="LIQUIDAR",_xlfn.XLOOKUP(A5120,Rotación!$A:$A,Rotación!$O:$O,0,0,-1),"")))),"")</f>
        <v>15811000</v>
      </c>
      <c r="I5120" s="13">
        <f>IFERROR(IF($F5120="ALTA",$D5120*0.97,
IF($F5120="MEDIA",$D5120*0.94,
IF($F5120="BAJA",$D5120*0.87,
IF($F5120="LIQUIDAR",_xlfn.XLOOKUP(A5120,Rotación!$A:$A,Rotación!$O:$O,0,0,-1),"")))),"")</f>
        <v>15322000</v>
      </c>
      <c r="J5120" s="13">
        <f>IFERROR(IF($F5120="ALTA",$D5120*0.94,
IF($F5120="MEDIA",$D5120*0.9,
IF($F5120="BAJA",$D5120*0.85,
IF($F5120="LIQUIDAR",_xlfn.XLOOKUP(A5120,Rotación!$A:$A,Rotación!$O:$O,0,0,-1),"")))),"")</f>
        <v>14670000</v>
      </c>
      <c r="K5120">
        <v>15990000</v>
      </c>
    </row>
    <row r="5121" spans="1:11" x14ac:dyDescent="0.3">
      <c r="A5121" t="s">
        <v>5620</v>
      </c>
      <c r="B5121" t="s">
        <v>313</v>
      </c>
      <c r="C5121" t="s">
        <v>313</v>
      </c>
      <c r="D5121">
        <v>10300000</v>
      </c>
      <c r="E5121">
        <v>9000000</v>
      </c>
      <c r="F5121" t="s">
        <v>5390</v>
      </c>
      <c r="G5121" s="13">
        <f>IFERROR(IF($F5121="ALTA",$D5121*1.03,
IF($F5121="MEDIA",$D5121*1,
IF($F5121="BAJA",$D5121*0.92,
IF($F5121="LIQUIDAR",_xlfn.XLOOKUP(A5121,Rotación!$A:$A,Rotación!$O:$O,0,0,-1),"")))),"")</f>
        <v>10609000</v>
      </c>
      <c r="H5121" s="13">
        <f>IFERROR(IF($F5121="ALTA",$D5121*1,
IF($F5121="MEDIA",$D5121*0.97,
IF($F5121="BAJA",$D5121*0.9,
IF($F5121="LIQUIDAR",_xlfn.XLOOKUP(A5121,Rotación!$A:$A,Rotación!$O:$O,0,0,-1),"")))),"")</f>
        <v>10300000</v>
      </c>
      <c r="I5121" s="13">
        <f>IFERROR(IF($F5121="ALTA",$D5121*0.97,
IF($F5121="MEDIA",$D5121*0.94,
IF($F5121="BAJA",$D5121*0.87,
IF($F5121="LIQUIDAR",_xlfn.XLOOKUP(A5121,Rotación!$A:$A,Rotación!$O:$O,0,0,-1),"")))),"")</f>
        <v>9991000</v>
      </c>
      <c r="J5121" s="13">
        <f>IFERROR(IF($F5121="ALTA",$D5121*0.94,
IF($F5121="MEDIA",$D5121*0.9,
IF($F5121="BAJA",$D5121*0.85,
IF($F5121="LIQUIDAR",_xlfn.XLOOKUP(A5121,Rotación!$A:$A,Rotación!$O:$O,0,0,-1),"")))),"")</f>
        <v>9682000</v>
      </c>
      <c r="K5121">
        <v>10590000</v>
      </c>
    </row>
    <row r="5122" spans="1:11" x14ac:dyDescent="0.3">
      <c r="A5122" t="s">
        <v>5621</v>
      </c>
      <c r="B5122" t="s">
        <v>313</v>
      </c>
      <c r="C5122" t="s">
        <v>313</v>
      </c>
      <c r="D5122">
        <v>10200000</v>
      </c>
      <c r="E5122">
        <v>8500000</v>
      </c>
      <c r="F5122" t="s">
        <v>5390</v>
      </c>
      <c r="G5122" s="13">
        <f>IFERROR(IF($F5122="ALTA",$D5122*1.03,
IF($F5122="MEDIA",$D5122*1,
IF($F5122="BAJA",$D5122*0.92,
IF($F5122="LIQUIDAR",_xlfn.XLOOKUP(A5122,Rotación!$A:$A,Rotación!$O:$O,0,0,-1),"")))),"")</f>
        <v>10506000</v>
      </c>
      <c r="H5122" s="13">
        <f>IFERROR(IF($F5122="ALTA",$D5122*1,
IF($F5122="MEDIA",$D5122*0.97,
IF($F5122="BAJA",$D5122*0.9,
IF($F5122="LIQUIDAR",_xlfn.XLOOKUP(A5122,Rotación!$A:$A,Rotación!$O:$O,0,0,-1),"")))),"")</f>
        <v>10200000</v>
      </c>
      <c r="I5122" s="13">
        <f>IFERROR(IF($F5122="ALTA",$D5122*0.97,
IF($F5122="MEDIA",$D5122*0.94,
IF($F5122="BAJA",$D5122*0.87,
IF($F5122="LIQUIDAR",_xlfn.XLOOKUP(A5122,Rotación!$A:$A,Rotación!$O:$O,0,0,-1),"")))),"")</f>
        <v>9894000</v>
      </c>
      <c r="J5122" s="13">
        <f>IFERROR(IF($F5122="ALTA",$D5122*0.94,
IF($F5122="MEDIA",$D5122*0.9,
IF($F5122="BAJA",$D5122*0.85,
IF($F5122="LIQUIDAR",_xlfn.XLOOKUP(A5122,Rotación!$A:$A,Rotación!$O:$O,0,0,-1),"")))),"")</f>
        <v>9588000</v>
      </c>
      <c r="K5122">
        <v>10190000</v>
      </c>
    </row>
    <row r="5123" spans="1:11" x14ac:dyDescent="0.3">
      <c r="A5123" t="s">
        <v>5622</v>
      </c>
      <c r="B5123" t="s">
        <v>313</v>
      </c>
      <c r="C5123" t="s">
        <v>313</v>
      </c>
      <c r="D5123">
        <v>9400000</v>
      </c>
      <c r="E5123">
        <v>7500000</v>
      </c>
      <c r="F5123" t="s">
        <v>5391</v>
      </c>
      <c r="G5123" s="13">
        <f>IFERROR(IF($F5123="ALTA",$D5123*1.03,
IF($F5123="MEDIA",$D5123*1,
IF($F5123="BAJA",$D5123*0.92,
IF($F5123="LIQUIDAR",_xlfn.XLOOKUP(A5123,Rotación!$A:$A,Rotación!$O:$O,0,0,-1),"")))),"")</f>
        <v>8648000</v>
      </c>
      <c r="H5123" s="13">
        <f>IFERROR(IF($F5123="ALTA",$D5123*1,
IF($F5123="MEDIA",$D5123*0.97,
IF($F5123="BAJA",$D5123*0.9,
IF($F5123="LIQUIDAR",_xlfn.XLOOKUP(A5123,Rotación!$A:$A,Rotación!$O:$O,0,0,-1),"")))),"")</f>
        <v>8460000</v>
      </c>
      <c r="I5123" s="13">
        <f>IFERROR(IF($F5123="ALTA",$D5123*0.97,
IF($F5123="MEDIA",$D5123*0.94,
IF($F5123="BAJA",$D5123*0.87,
IF($F5123="LIQUIDAR",_xlfn.XLOOKUP(A5123,Rotación!$A:$A,Rotación!$O:$O,0,0,-1),"")))),"")</f>
        <v>8178000</v>
      </c>
      <c r="J5123" s="13">
        <f>IFERROR(IF($F5123="ALTA",$D5123*0.94,
IF($F5123="MEDIA",$D5123*0.9,
IF($F5123="BAJA",$D5123*0.85,
IF($F5123="LIQUIDAR",_xlfn.XLOOKUP(A5123,Rotación!$A:$A,Rotación!$O:$O,0,0,-1),"")))),"")</f>
        <v>7990000</v>
      </c>
      <c r="K5123">
        <v>8990000</v>
      </c>
    </row>
    <row r="5124" spans="1:11" x14ac:dyDescent="0.3">
      <c r="A5124" t="s">
        <v>5623</v>
      </c>
      <c r="B5124" t="s">
        <v>313</v>
      </c>
      <c r="C5124" t="s">
        <v>313</v>
      </c>
      <c r="D5124">
        <v>10200000</v>
      </c>
      <c r="E5124">
        <v>9000000</v>
      </c>
      <c r="F5124" t="s">
        <v>5390</v>
      </c>
      <c r="G5124" s="13">
        <f>IFERROR(IF($F5124="ALTA",$D5124*1.03,
IF($F5124="MEDIA",$D5124*1,
IF($F5124="BAJA",$D5124*0.92,
IF($F5124="LIQUIDAR",_xlfn.XLOOKUP(A5124,Rotación!$A:$A,Rotación!$O:$O,0,0,-1),"")))),"")</f>
        <v>10506000</v>
      </c>
      <c r="H5124" s="13">
        <f>IFERROR(IF($F5124="ALTA",$D5124*1,
IF($F5124="MEDIA",$D5124*0.97,
IF($F5124="BAJA",$D5124*0.9,
IF($F5124="LIQUIDAR",_xlfn.XLOOKUP(A5124,Rotación!$A:$A,Rotación!$O:$O,0,0,-1),"")))),"")</f>
        <v>10200000</v>
      </c>
      <c r="I5124" s="13">
        <f>IFERROR(IF($F5124="ALTA",$D5124*0.97,
IF($F5124="MEDIA",$D5124*0.94,
IF($F5124="BAJA",$D5124*0.87,
IF($F5124="LIQUIDAR",_xlfn.XLOOKUP(A5124,Rotación!$A:$A,Rotación!$O:$O,0,0,-1),"")))),"")</f>
        <v>9894000</v>
      </c>
      <c r="J5124" s="13">
        <f>IFERROR(IF($F5124="ALTA",$D5124*0.94,
IF($F5124="MEDIA",$D5124*0.9,
IF($F5124="BAJA",$D5124*0.85,
IF($F5124="LIQUIDAR",_xlfn.XLOOKUP(A5124,Rotación!$A:$A,Rotación!$O:$O,0,0,-1),"")))),"")</f>
        <v>9588000</v>
      </c>
      <c r="K5124">
        <v>10490000</v>
      </c>
    </row>
    <row r="5125" spans="1:11" x14ac:dyDescent="0.3">
      <c r="A5125" t="s">
        <v>5624</v>
      </c>
      <c r="B5125" t="s">
        <v>313</v>
      </c>
      <c r="C5125" t="s">
        <v>313</v>
      </c>
      <c r="D5125">
        <v>12400000</v>
      </c>
      <c r="E5125">
        <v>10000000</v>
      </c>
      <c r="F5125" t="s">
        <v>5390</v>
      </c>
      <c r="G5125" s="13">
        <f>IFERROR(IF($F5125="ALTA",$D5125*1.03,
IF($F5125="MEDIA",$D5125*1,
IF($F5125="BAJA",$D5125*0.92,
IF($F5125="LIQUIDAR",_xlfn.XLOOKUP(A5125,Rotación!$A:$A,Rotación!$O:$O,0,0,-1),"")))),"")</f>
        <v>12772000</v>
      </c>
      <c r="H5125" s="13">
        <f>IFERROR(IF($F5125="ALTA",$D5125*1,
IF($F5125="MEDIA",$D5125*0.97,
IF($F5125="BAJA",$D5125*0.9,
IF($F5125="LIQUIDAR",_xlfn.XLOOKUP(A5125,Rotación!$A:$A,Rotación!$O:$O,0,0,-1),"")))),"")</f>
        <v>12400000</v>
      </c>
      <c r="I5125" s="13">
        <f>IFERROR(IF($F5125="ALTA",$D5125*0.97,
IF($F5125="MEDIA",$D5125*0.94,
IF($F5125="BAJA",$D5125*0.87,
IF($F5125="LIQUIDAR",_xlfn.XLOOKUP(A5125,Rotación!$A:$A,Rotación!$O:$O,0,0,-1),"")))),"")</f>
        <v>12028000</v>
      </c>
      <c r="J5125" s="13">
        <f>IFERROR(IF($F5125="ALTA",$D5125*0.94,
IF($F5125="MEDIA",$D5125*0.9,
IF($F5125="BAJA",$D5125*0.85,
IF($F5125="LIQUIDAR",_xlfn.XLOOKUP(A5125,Rotación!$A:$A,Rotación!$O:$O,0,0,-1),"")))),"")</f>
        <v>11656000</v>
      </c>
      <c r="K5125">
        <v>11990000</v>
      </c>
    </row>
    <row r="5126" spans="1:11" x14ac:dyDescent="0.3">
      <c r="A5126" t="s">
        <v>5625</v>
      </c>
      <c r="B5126" t="s">
        <v>313</v>
      </c>
      <c r="C5126" t="s">
        <v>313</v>
      </c>
      <c r="D5126">
        <v>11200000</v>
      </c>
      <c r="E5126">
        <v>9200000</v>
      </c>
      <c r="F5126" t="s">
        <v>5390</v>
      </c>
      <c r="G5126" s="13">
        <f>IFERROR(IF($F5126="ALTA",$D5126*1.03,
IF($F5126="MEDIA",$D5126*1,
IF($F5126="BAJA",$D5126*0.92,
IF($F5126="LIQUIDAR",_xlfn.XLOOKUP(A5126,Rotación!$A:$A,Rotación!$O:$O,0,0,-1),"")))),"")</f>
        <v>11536000</v>
      </c>
      <c r="H5126" s="13">
        <f>IFERROR(IF($F5126="ALTA",$D5126*1,
IF($F5126="MEDIA",$D5126*0.97,
IF($F5126="BAJA",$D5126*0.9,
IF($F5126="LIQUIDAR",_xlfn.XLOOKUP(A5126,Rotación!$A:$A,Rotación!$O:$O,0,0,-1),"")))),"")</f>
        <v>11200000</v>
      </c>
      <c r="I5126" s="13">
        <f>IFERROR(IF($F5126="ALTA",$D5126*0.97,
IF($F5126="MEDIA",$D5126*0.94,
IF($F5126="BAJA",$D5126*0.87,
IF($F5126="LIQUIDAR",_xlfn.XLOOKUP(A5126,Rotación!$A:$A,Rotación!$O:$O,0,0,-1),"")))),"")</f>
        <v>10864000</v>
      </c>
      <c r="J5126" s="13">
        <f>IFERROR(IF($F5126="ALTA",$D5126*0.94,
IF($F5126="MEDIA",$D5126*0.9,
IF($F5126="BAJA",$D5126*0.85,
IF($F5126="LIQUIDAR",_xlfn.XLOOKUP(A5126,Rotación!$A:$A,Rotación!$O:$O,0,0,-1),"")))),"")</f>
        <v>10528000</v>
      </c>
      <c r="K5126">
        <v>11190000</v>
      </c>
    </row>
    <row r="5127" spans="1:11" x14ac:dyDescent="0.3">
      <c r="A5127" t="s">
        <v>5626</v>
      </c>
      <c r="B5127" t="s">
        <v>313</v>
      </c>
      <c r="C5127" t="s">
        <v>313</v>
      </c>
      <c r="D5127">
        <v>7300000</v>
      </c>
      <c r="E5127">
        <v>6000000</v>
      </c>
      <c r="F5127" t="s">
        <v>5390</v>
      </c>
      <c r="G5127" s="13">
        <f>IFERROR(IF($F5127="ALTA",$D5127*1.03,
IF($F5127="MEDIA",$D5127*1,
IF($F5127="BAJA",$D5127*0.92,
IF($F5127="LIQUIDAR",_xlfn.XLOOKUP(A5127,Rotación!$A:$A,Rotación!$O:$O,0,0,-1),"")))),"")</f>
        <v>7519000</v>
      </c>
      <c r="H5127" s="13">
        <f>IFERROR(IF($F5127="ALTA",$D5127*1,
IF($F5127="MEDIA",$D5127*0.97,
IF($F5127="BAJA",$D5127*0.9,
IF($F5127="LIQUIDAR",_xlfn.XLOOKUP(A5127,Rotación!$A:$A,Rotación!$O:$O,0,0,-1),"")))),"")</f>
        <v>7300000</v>
      </c>
      <c r="I5127" s="13">
        <f>IFERROR(IF($F5127="ALTA",$D5127*0.97,
IF($F5127="MEDIA",$D5127*0.94,
IF($F5127="BAJA",$D5127*0.87,
IF($F5127="LIQUIDAR",_xlfn.XLOOKUP(A5127,Rotación!$A:$A,Rotación!$O:$O,0,0,-1),"")))),"")</f>
        <v>7081000</v>
      </c>
      <c r="J5127" s="13">
        <f>IFERROR(IF($F5127="ALTA",$D5127*0.94,
IF($F5127="MEDIA",$D5127*0.9,
IF($F5127="BAJA",$D5127*0.85,
IF($F5127="LIQUIDAR",_xlfn.XLOOKUP(A5127,Rotación!$A:$A,Rotación!$O:$O,0,0,-1),"")))),"")</f>
        <v>6862000</v>
      </c>
      <c r="K5127">
        <v>7290000</v>
      </c>
    </row>
    <row r="5128" spans="1:11" x14ac:dyDescent="0.3">
      <c r="A5128" t="s">
        <v>417</v>
      </c>
      <c r="B5128" t="s">
        <v>392</v>
      </c>
      <c r="C5128" t="s">
        <v>4242</v>
      </c>
      <c r="D5128">
        <v>22100000</v>
      </c>
      <c r="E5128">
        <v>20000000</v>
      </c>
      <c r="F5128" t="s">
        <v>4033</v>
      </c>
      <c r="G5128" s="13">
        <f>IFERROR(IF($F5128="ALTA",$D5128*1.03,
IF($F5128="MEDIA",$D5128*1,
IF($F5128="BAJA",$D5128*0.92,
IF($F5128="LIQUIDAR",_xlfn.XLOOKUP(A5128,Rotación!$A:$A,Rotación!$O:$O,0,0,-1),"")))),"")</f>
        <v>22100000</v>
      </c>
      <c r="H5128" s="13">
        <f>IFERROR(IF($F5128="ALTA",$D5128*1,
IF($F5128="MEDIA",$D5128*0.97,
IF($F5128="BAJA",$D5128*0.9,
IF($F5128="LIQUIDAR",_xlfn.XLOOKUP(A5128,Rotación!$A:$A,Rotación!$O:$O,0,0,-1),"")))),"")</f>
        <v>21437000</v>
      </c>
      <c r="I5128" s="13">
        <f>IFERROR(IF($F5128="ALTA",$D5128*0.97,
IF($F5128="MEDIA",$D5128*0.94,
IF($F5128="BAJA",$D5128*0.87,
IF($F5128="LIQUIDAR",_xlfn.XLOOKUP(A5128,Rotación!$A:$A,Rotación!$O:$O,0,0,-1),"")))),"")</f>
        <v>20774000</v>
      </c>
      <c r="J5128" s="13">
        <f>IFERROR(IF($F5128="ALTA",$D5128*0.94,
IF($F5128="MEDIA",$D5128*0.9,
IF($F5128="BAJA",$D5128*0.85,
IF($F5128="LIQUIDAR",_xlfn.XLOOKUP(A5128,Rotación!$A:$A,Rotación!$O:$O,0,0,-1),"")))),"")</f>
        <v>19890000</v>
      </c>
      <c r="K5128">
        <v>22100000</v>
      </c>
    </row>
    <row r="5129" spans="1:11" x14ac:dyDescent="0.3">
      <c r="A5129" t="s">
        <v>6260</v>
      </c>
      <c r="B5129" t="s">
        <v>313</v>
      </c>
      <c r="C5129" t="s">
        <v>313</v>
      </c>
      <c r="D5129">
        <v>15000000</v>
      </c>
      <c r="E5129">
        <v>12000000</v>
      </c>
      <c r="F5129" t="s">
        <v>4033</v>
      </c>
      <c r="G5129" s="13">
        <f>IFERROR(IF($F5129="ALTA",$D5129*1.03,
IF($F5129="MEDIA",$D5129*1,
IF($F5129="BAJA",$D5129*0.92,
IF($F5129="LIQUIDAR",_xlfn.XLOOKUP(A5129,Rotación!$A:$A,Rotación!$O:$O,0,0,-1),"")))),"")</f>
        <v>15000000</v>
      </c>
      <c r="H5129" s="13">
        <f>IFERROR(IF($F5129="ALTA",$D5129*1,
IF($F5129="MEDIA",$D5129*0.97,
IF($F5129="BAJA",$D5129*0.9,
IF($F5129="LIQUIDAR",_xlfn.XLOOKUP(A5129,Rotación!$A:$A,Rotación!$O:$O,0,0,-1),"")))),"")</f>
        <v>14550000</v>
      </c>
      <c r="I5129" s="13">
        <f>IFERROR(IF($F5129="ALTA",$D5129*0.97,
IF($F5129="MEDIA",$D5129*0.94,
IF($F5129="BAJA",$D5129*0.87,
IF($F5129="LIQUIDAR",_xlfn.XLOOKUP(A5129,Rotación!$A:$A,Rotación!$O:$O,0,0,-1),"")))),"")</f>
        <v>14100000</v>
      </c>
      <c r="J5129" s="13">
        <f>IFERROR(IF($F5129="ALTA",$D5129*0.94,
IF($F5129="MEDIA",$D5129*0.9,
IF($F5129="BAJA",$D5129*0.85,
IF($F5129="LIQUIDAR",_xlfn.XLOOKUP(A5129,Rotación!$A:$A,Rotación!$O:$O,0,0,-1),"")))),"")</f>
        <v>13500000</v>
      </c>
      <c r="K5129">
        <v>14990000</v>
      </c>
    </row>
    <row r="5130" spans="1:11" x14ac:dyDescent="0.3">
      <c r="A5130" t="s">
        <v>6261</v>
      </c>
      <c r="B5130" t="s">
        <v>313</v>
      </c>
      <c r="C5130" t="s">
        <v>313</v>
      </c>
      <c r="D5130">
        <v>17700000</v>
      </c>
      <c r="E5130">
        <v>14500000</v>
      </c>
      <c r="F5130" t="s">
        <v>4033</v>
      </c>
      <c r="G5130" s="13">
        <f>IFERROR(IF($F5130="ALTA",$D5130*1.03,
IF($F5130="MEDIA",$D5130*1,
IF($F5130="BAJA",$D5130*0.92,
IF($F5130="LIQUIDAR",_xlfn.XLOOKUP(A5130,Rotación!$A:$A,Rotación!$O:$O,0,0,-1),"")))),"")</f>
        <v>17700000</v>
      </c>
      <c r="H5130" s="13">
        <f>IFERROR(IF($F5130="ALTA",$D5130*1,
IF($F5130="MEDIA",$D5130*0.97,
IF($F5130="BAJA",$D5130*0.9,
IF($F5130="LIQUIDAR",_xlfn.XLOOKUP(A5130,Rotación!$A:$A,Rotación!$O:$O,0,0,-1),"")))),"")</f>
        <v>17169000</v>
      </c>
      <c r="I5130" s="13">
        <f>IFERROR(IF($F5130="ALTA",$D5130*0.97,
IF($F5130="MEDIA",$D5130*0.94,
IF($F5130="BAJA",$D5130*0.87,
IF($F5130="LIQUIDAR",_xlfn.XLOOKUP(A5130,Rotación!$A:$A,Rotación!$O:$O,0,0,-1),"")))),"")</f>
        <v>16637999.999999998</v>
      </c>
      <c r="J5130" s="13">
        <f>IFERROR(IF($F5130="ALTA",$D5130*0.94,
IF($F5130="MEDIA",$D5130*0.9,
IF($F5130="BAJA",$D5130*0.85,
IF($F5130="LIQUIDAR",_xlfn.XLOOKUP(A5130,Rotación!$A:$A,Rotación!$O:$O,0,0,-1),"")))),"")</f>
        <v>15930000</v>
      </c>
      <c r="K5130">
        <v>17490000</v>
      </c>
    </row>
    <row r="5131" spans="1:11" x14ac:dyDescent="0.3">
      <c r="A5131" t="s">
        <v>6262</v>
      </c>
      <c r="B5131" t="s">
        <v>313</v>
      </c>
      <c r="C5131" t="s">
        <v>313</v>
      </c>
      <c r="D5131">
        <v>13300000</v>
      </c>
      <c r="E5131">
        <v>10500000</v>
      </c>
      <c r="F5131" t="s">
        <v>5391</v>
      </c>
      <c r="G5131" s="13">
        <f>IFERROR(IF($F5131="ALTA",$D5131*1.03,
IF($F5131="MEDIA",$D5131*1,
IF($F5131="BAJA",$D5131*0.92,
IF($F5131="LIQUIDAR",_xlfn.XLOOKUP(A5131,Rotación!$A:$A,Rotación!$O:$O,0,0,-1),"")))),"")</f>
        <v>12236000</v>
      </c>
      <c r="H5131" s="13">
        <f>IFERROR(IF($F5131="ALTA",$D5131*1,
IF($F5131="MEDIA",$D5131*0.97,
IF($F5131="BAJA",$D5131*0.9,
IF($F5131="LIQUIDAR",_xlfn.XLOOKUP(A5131,Rotación!$A:$A,Rotación!$O:$O,0,0,-1),"")))),"")</f>
        <v>11970000</v>
      </c>
      <c r="I5131" s="13">
        <f>IFERROR(IF($F5131="ALTA",$D5131*0.97,
IF($F5131="MEDIA",$D5131*0.94,
IF($F5131="BAJA",$D5131*0.87,
IF($F5131="LIQUIDAR",_xlfn.XLOOKUP(A5131,Rotación!$A:$A,Rotación!$O:$O,0,0,-1),"")))),"")</f>
        <v>11571000</v>
      </c>
      <c r="J5131" s="13">
        <f>IFERROR(IF($F5131="ALTA",$D5131*0.94,
IF($F5131="MEDIA",$D5131*0.9,
IF($F5131="BAJA",$D5131*0.85,
IF($F5131="LIQUIDAR",_xlfn.XLOOKUP(A5131,Rotación!$A:$A,Rotación!$O:$O,0,0,-1),"")))),"")</f>
        <v>11305000</v>
      </c>
      <c r="K5131">
        <v>12390000</v>
      </c>
    </row>
    <row r="5132" spans="1:11" x14ac:dyDescent="0.3">
      <c r="A5132" t="s">
        <v>6263</v>
      </c>
      <c r="B5132" t="s">
        <v>313</v>
      </c>
      <c r="C5132" t="s">
        <v>313</v>
      </c>
      <c r="D5132">
        <v>12000000</v>
      </c>
      <c r="E5132">
        <v>11000000</v>
      </c>
      <c r="F5132" t="s">
        <v>4033</v>
      </c>
      <c r="G5132" s="13">
        <f>IFERROR(IF($F5132="ALTA",$D5132*1.03,
IF($F5132="MEDIA",$D5132*1,
IF($F5132="BAJA",$D5132*0.92,
IF($F5132="LIQUIDAR",_xlfn.XLOOKUP(A5132,Rotación!$A:$A,Rotación!$O:$O,0,0,-1),"")))),"")</f>
        <v>12000000</v>
      </c>
      <c r="H5132" s="13">
        <f>IFERROR(IF($F5132="ALTA",$D5132*1,
IF($F5132="MEDIA",$D5132*0.97,
IF($F5132="BAJA",$D5132*0.9,
IF($F5132="LIQUIDAR",_xlfn.XLOOKUP(A5132,Rotación!$A:$A,Rotación!$O:$O,0,0,-1),"")))),"")</f>
        <v>11640000</v>
      </c>
      <c r="I5132" s="13">
        <f>IFERROR(IF($F5132="ALTA",$D5132*0.97,
IF($F5132="MEDIA",$D5132*0.94,
IF($F5132="BAJA",$D5132*0.87,
IF($F5132="LIQUIDAR",_xlfn.XLOOKUP(A5132,Rotación!$A:$A,Rotación!$O:$O,0,0,-1),"")))),"")</f>
        <v>11280000</v>
      </c>
      <c r="J5132" s="13">
        <f>IFERROR(IF($F5132="ALTA",$D5132*0.94,
IF($F5132="MEDIA",$D5132*0.9,
IF($F5132="BAJA",$D5132*0.85,
IF($F5132="LIQUIDAR",_xlfn.XLOOKUP(A5132,Rotación!$A:$A,Rotación!$O:$O,0,0,-1),"")))),"")</f>
        <v>10800000</v>
      </c>
      <c r="K5132">
        <v>11990000</v>
      </c>
    </row>
    <row r="5133" spans="1:11" x14ac:dyDescent="0.3">
      <c r="A5133" t="s">
        <v>6264</v>
      </c>
      <c r="B5133" t="s">
        <v>313</v>
      </c>
      <c r="C5133" t="s">
        <v>313</v>
      </c>
      <c r="D5133">
        <v>9800000</v>
      </c>
      <c r="E5133">
        <v>8100000</v>
      </c>
      <c r="F5133" t="s">
        <v>4033</v>
      </c>
      <c r="G5133" s="13">
        <f>IFERROR(IF($F5133="ALTA",$D5133*1.03,
IF($F5133="MEDIA",$D5133*1,
IF($F5133="BAJA",$D5133*0.92,
IF($F5133="LIQUIDAR",_xlfn.XLOOKUP(A5133,Rotación!$A:$A,Rotación!$O:$O,0,0,-1),"")))),"")</f>
        <v>9800000</v>
      </c>
      <c r="H5133" s="13">
        <f>IFERROR(IF($F5133="ALTA",$D5133*1,
IF($F5133="MEDIA",$D5133*0.97,
IF($F5133="BAJA",$D5133*0.9,
IF($F5133="LIQUIDAR",_xlfn.XLOOKUP(A5133,Rotación!$A:$A,Rotación!$O:$O,0,0,-1),"")))),"")</f>
        <v>9506000</v>
      </c>
      <c r="I5133" s="13">
        <f>IFERROR(IF($F5133="ALTA",$D5133*0.97,
IF($F5133="MEDIA",$D5133*0.94,
IF($F5133="BAJA",$D5133*0.87,
IF($F5133="LIQUIDAR",_xlfn.XLOOKUP(A5133,Rotación!$A:$A,Rotación!$O:$O,0,0,-1),"")))),"")</f>
        <v>9212000</v>
      </c>
      <c r="J5133" s="13">
        <f>IFERROR(IF($F5133="ALTA",$D5133*0.94,
IF($F5133="MEDIA",$D5133*0.9,
IF($F5133="BAJA",$D5133*0.85,
IF($F5133="LIQUIDAR",_xlfn.XLOOKUP(A5133,Rotación!$A:$A,Rotación!$O:$O,0,0,-1),"")))),"")</f>
        <v>8820000</v>
      </c>
      <c r="K5133">
        <v>9790000</v>
      </c>
    </row>
    <row r="5134" spans="1:11" x14ac:dyDescent="0.3">
      <c r="A5134" t="s">
        <v>6265</v>
      </c>
      <c r="B5134" t="s">
        <v>313</v>
      </c>
      <c r="C5134" t="s">
        <v>313</v>
      </c>
      <c r="D5134">
        <v>22000000</v>
      </c>
      <c r="E5134">
        <v>20000000</v>
      </c>
      <c r="F5134" t="s">
        <v>4033</v>
      </c>
      <c r="G5134" s="13">
        <f>IFERROR(IF($F5134="ALTA",$D5134*1.03,
IF($F5134="MEDIA",$D5134*1,
IF($F5134="BAJA",$D5134*0.92,
IF($F5134="LIQUIDAR",_xlfn.XLOOKUP(A5134,Rotación!$A:$A,Rotación!$O:$O,0,0,-1),"")))),"")</f>
        <v>22000000</v>
      </c>
      <c r="H5134" s="13">
        <f>IFERROR(IF($F5134="ALTA",$D5134*1,
IF($F5134="MEDIA",$D5134*0.97,
IF($F5134="BAJA",$D5134*0.9,
IF($F5134="LIQUIDAR",_xlfn.XLOOKUP(A5134,Rotación!$A:$A,Rotación!$O:$O,0,0,-1),"")))),"")</f>
        <v>21340000</v>
      </c>
      <c r="I5134" s="13">
        <f>IFERROR(IF($F5134="ALTA",$D5134*0.97,
IF($F5134="MEDIA",$D5134*0.94,
IF($F5134="BAJA",$D5134*0.87,
IF($F5134="LIQUIDAR",_xlfn.XLOOKUP(A5134,Rotación!$A:$A,Rotación!$O:$O,0,0,-1),"")))),"")</f>
        <v>20680000</v>
      </c>
      <c r="J5134" s="13">
        <f>IFERROR(IF($F5134="ALTA",$D5134*0.94,
IF($F5134="MEDIA",$D5134*0.9,
IF($F5134="BAJA",$D5134*0.85,
IF($F5134="LIQUIDAR",_xlfn.XLOOKUP(A5134,Rotación!$A:$A,Rotación!$O:$O,0,0,-1),"")))),"")</f>
        <v>19800000</v>
      </c>
      <c r="K5134">
        <v>22690000</v>
      </c>
    </row>
    <row r="5135" spans="1:11" x14ac:dyDescent="0.3">
      <c r="A5135" t="s">
        <v>6266</v>
      </c>
      <c r="B5135" t="s">
        <v>313</v>
      </c>
      <c r="C5135" t="s">
        <v>313</v>
      </c>
      <c r="D5135">
        <v>24400000</v>
      </c>
      <c r="E5135">
        <v>20700000</v>
      </c>
      <c r="F5135" t="s">
        <v>4033</v>
      </c>
      <c r="G5135" s="13">
        <f>IFERROR(IF($F5135="ALTA",$D5135*1.03,
IF($F5135="MEDIA",$D5135*1,
IF($F5135="BAJA",$D5135*0.92,
IF($F5135="LIQUIDAR",_xlfn.XLOOKUP(A5135,Rotación!$A:$A,Rotación!$O:$O,0,0,-1),"")))),"")</f>
        <v>24400000</v>
      </c>
      <c r="H5135" s="13">
        <f>IFERROR(IF($F5135="ALTA",$D5135*1,
IF($F5135="MEDIA",$D5135*0.97,
IF($F5135="BAJA",$D5135*0.9,
IF($F5135="LIQUIDAR",_xlfn.XLOOKUP(A5135,Rotación!$A:$A,Rotación!$O:$O,0,0,-1),"")))),"")</f>
        <v>23668000</v>
      </c>
      <c r="I5135" s="13">
        <f>IFERROR(IF($F5135="ALTA",$D5135*0.97,
IF($F5135="MEDIA",$D5135*0.94,
IF($F5135="BAJA",$D5135*0.87,
IF($F5135="LIQUIDAR",_xlfn.XLOOKUP(A5135,Rotación!$A:$A,Rotación!$O:$O,0,0,-1),"")))),"")</f>
        <v>22936000</v>
      </c>
      <c r="J5135" s="13">
        <f>IFERROR(IF($F5135="ALTA",$D5135*0.94,
IF($F5135="MEDIA",$D5135*0.9,
IF($F5135="BAJA",$D5135*0.85,
IF($F5135="LIQUIDAR",_xlfn.XLOOKUP(A5135,Rotación!$A:$A,Rotación!$O:$O,0,0,-1),"")))),"")</f>
        <v>21960000</v>
      </c>
      <c r="K5135">
        <v>24990000</v>
      </c>
    </row>
    <row r="5136" spans="1:11" x14ac:dyDescent="0.3">
      <c r="A5136" t="s">
        <v>4758</v>
      </c>
      <c r="B5136" t="s">
        <v>62</v>
      </c>
      <c r="C5136" t="s">
        <v>4433</v>
      </c>
      <c r="D5136">
        <v>17800000</v>
      </c>
      <c r="E5136">
        <v>14600000</v>
      </c>
      <c r="F5136" t="s">
        <v>5391</v>
      </c>
      <c r="G5136" s="13">
        <f>IFERROR(IF($F5136="ALTA",$D5136*1.03,
IF($F5136="MEDIA",$D5136*1,
IF($F5136="BAJA",$D5136*0.92,
IF($F5136="LIQUIDAR",_xlfn.XLOOKUP(A5136,Rotación!$A:$A,Rotación!$O:$O,0,0,-1),"")))),"")</f>
        <v>16376000</v>
      </c>
      <c r="H5136" s="13">
        <f>IFERROR(IF($F5136="ALTA",$D5136*1,
IF($F5136="MEDIA",$D5136*0.97,
IF($F5136="BAJA",$D5136*0.9,
IF($F5136="LIQUIDAR",_xlfn.XLOOKUP(A5136,Rotación!$A:$A,Rotación!$O:$O,0,0,-1),"")))),"")</f>
        <v>16020000</v>
      </c>
      <c r="I5136" s="13">
        <f>IFERROR(IF($F5136="ALTA",$D5136*0.97,
IF($F5136="MEDIA",$D5136*0.94,
IF($F5136="BAJA",$D5136*0.87,
IF($F5136="LIQUIDAR",_xlfn.XLOOKUP(A5136,Rotación!$A:$A,Rotación!$O:$O,0,0,-1),"")))),"")</f>
        <v>15486000</v>
      </c>
      <c r="J5136" s="13">
        <f>IFERROR(IF($F5136="ALTA",$D5136*0.94,
IF($F5136="MEDIA",$D5136*0.9,
IF($F5136="BAJA",$D5136*0.85,
IF($F5136="LIQUIDAR",_xlfn.XLOOKUP(A5136,Rotación!$A:$A,Rotación!$O:$O,0,0,-1),"")))),"")</f>
        <v>15130000</v>
      </c>
      <c r="K5136">
        <v>16490000</v>
      </c>
    </row>
    <row r="5137" spans="1:11" x14ac:dyDescent="0.3">
      <c r="A5137" t="s">
        <v>6267</v>
      </c>
      <c r="B5137" t="s">
        <v>313</v>
      </c>
      <c r="C5137" t="s">
        <v>313</v>
      </c>
      <c r="D5137">
        <v>14400000</v>
      </c>
      <c r="E5137">
        <v>11700000</v>
      </c>
      <c r="F5137" t="s">
        <v>4033</v>
      </c>
      <c r="G5137" s="13">
        <f>IFERROR(IF($F5137="ALTA",$D5137*1.03,
IF($F5137="MEDIA",$D5137*1,
IF($F5137="BAJA",$D5137*0.92,
IF($F5137="LIQUIDAR",_xlfn.XLOOKUP(A5137,Rotación!$A:$A,Rotación!$O:$O,0,0,-1),"")))),"")</f>
        <v>14400000</v>
      </c>
      <c r="H5137" s="13">
        <f>IFERROR(IF($F5137="ALTA",$D5137*1,
IF($F5137="MEDIA",$D5137*0.97,
IF($F5137="BAJA",$D5137*0.9,
IF($F5137="LIQUIDAR",_xlfn.XLOOKUP(A5137,Rotación!$A:$A,Rotación!$O:$O,0,0,-1),"")))),"")</f>
        <v>13968000</v>
      </c>
      <c r="I5137" s="13">
        <f>IFERROR(IF($F5137="ALTA",$D5137*0.97,
IF($F5137="MEDIA",$D5137*0.94,
IF($F5137="BAJA",$D5137*0.87,
IF($F5137="LIQUIDAR",_xlfn.XLOOKUP(A5137,Rotación!$A:$A,Rotación!$O:$O,0,0,-1),"")))),"")</f>
        <v>13536000</v>
      </c>
      <c r="J5137" s="13">
        <f>IFERROR(IF($F5137="ALTA",$D5137*0.94,
IF($F5137="MEDIA",$D5137*0.9,
IF($F5137="BAJA",$D5137*0.85,
IF($F5137="LIQUIDAR",_xlfn.XLOOKUP(A5137,Rotación!$A:$A,Rotación!$O:$O,0,0,-1),"")))),"")</f>
        <v>12960000</v>
      </c>
      <c r="K5137">
        <v>13990000</v>
      </c>
    </row>
    <row r="5138" spans="1:11" x14ac:dyDescent="0.3">
      <c r="A5138" t="s">
        <v>6268</v>
      </c>
      <c r="B5138" t="s">
        <v>313</v>
      </c>
      <c r="C5138" t="s">
        <v>313</v>
      </c>
      <c r="D5138">
        <v>16800000</v>
      </c>
      <c r="E5138">
        <v>14300000</v>
      </c>
      <c r="F5138" t="s">
        <v>4033</v>
      </c>
      <c r="G5138" s="13">
        <f>IFERROR(IF($F5138="ALTA",$D5138*1.03,
IF($F5138="MEDIA",$D5138*1,
IF($F5138="BAJA",$D5138*0.92,
IF($F5138="LIQUIDAR",_xlfn.XLOOKUP(A5138,Rotación!$A:$A,Rotación!$O:$O,0,0,-1),"")))),"")</f>
        <v>16800000</v>
      </c>
      <c r="H5138" s="13">
        <f>IFERROR(IF($F5138="ALTA",$D5138*1,
IF($F5138="MEDIA",$D5138*0.97,
IF($F5138="BAJA",$D5138*0.9,
IF($F5138="LIQUIDAR",_xlfn.XLOOKUP(A5138,Rotación!$A:$A,Rotación!$O:$O,0,0,-1),"")))),"")</f>
        <v>16296000</v>
      </c>
      <c r="I5138" s="13">
        <f>IFERROR(IF($F5138="ALTA",$D5138*0.97,
IF($F5138="MEDIA",$D5138*0.94,
IF($F5138="BAJA",$D5138*0.87,
IF($F5138="LIQUIDAR",_xlfn.XLOOKUP(A5138,Rotación!$A:$A,Rotación!$O:$O,0,0,-1),"")))),"")</f>
        <v>15792000</v>
      </c>
      <c r="J5138" s="13">
        <f>IFERROR(IF($F5138="ALTA",$D5138*0.94,
IF($F5138="MEDIA",$D5138*0.9,
IF($F5138="BAJA",$D5138*0.85,
IF($F5138="LIQUIDAR",_xlfn.XLOOKUP(A5138,Rotación!$A:$A,Rotación!$O:$O,0,0,-1),"")))),"")</f>
        <v>15120000</v>
      </c>
      <c r="K5138">
        <v>16990000</v>
      </c>
    </row>
    <row r="5139" spans="1:11" x14ac:dyDescent="0.3">
      <c r="A5139" t="s">
        <v>6269</v>
      </c>
      <c r="B5139" t="s">
        <v>313</v>
      </c>
      <c r="C5139" t="s">
        <v>313</v>
      </c>
      <c r="D5139">
        <v>7350000</v>
      </c>
      <c r="E5139">
        <v>6000000</v>
      </c>
      <c r="F5139" t="s">
        <v>4033</v>
      </c>
      <c r="G5139" s="13">
        <f>IFERROR(IF($F5139="ALTA",$D5139*1.03,
IF($F5139="MEDIA",$D5139*1,
IF($F5139="BAJA",$D5139*0.92,
IF($F5139="LIQUIDAR",_xlfn.XLOOKUP(A5139,Rotación!$A:$A,Rotación!$O:$O,0,0,-1),"")))),"")</f>
        <v>7350000</v>
      </c>
      <c r="H5139" s="13">
        <f>IFERROR(IF($F5139="ALTA",$D5139*1,
IF($F5139="MEDIA",$D5139*0.97,
IF($F5139="BAJA",$D5139*0.9,
IF($F5139="LIQUIDAR",_xlfn.XLOOKUP(A5139,Rotación!$A:$A,Rotación!$O:$O,0,0,-1),"")))),"")</f>
        <v>7129500</v>
      </c>
      <c r="I5139" s="13">
        <f>IFERROR(IF($F5139="ALTA",$D5139*0.97,
IF($F5139="MEDIA",$D5139*0.94,
IF($F5139="BAJA",$D5139*0.87,
IF($F5139="LIQUIDAR",_xlfn.XLOOKUP(A5139,Rotación!$A:$A,Rotación!$O:$O,0,0,-1),"")))),"")</f>
        <v>6909000</v>
      </c>
      <c r="J5139" s="13">
        <f>IFERROR(IF($F5139="ALTA",$D5139*0.94,
IF($F5139="MEDIA",$D5139*0.9,
IF($F5139="BAJA",$D5139*0.85,
IF($F5139="LIQUIDAR",_xlfn.XLOOKUP(A5139,Rotación!$A:$A,Rotación!$O:$O,0,0,-1),"")))),"")</f>
        <v>6615000</v>
      </c>
      <c r="K5139">
        <v>7290000</v>
      </c>
    </row>
    <row r="5140" spans="1:11" x14ac:dyDescent="0.3">
      <c r="A5140" t="s">
        <v>6270</v>
      </c>
      <c r="B5140" t="s">
        <v>313</v>
      </c>
      <c r="C5140" t="s">
        <v>313</v>
      </c>
      <c r="D5140">
        <v>18500000</v>
      </c>
      <c r="E5140">
        <v>15500000</v>
      </c>
      <c r="F5140" t="s">
        <v>4033</v>
      </c>
      <c r="G5140" s="13">
        <f>IFERROR(IF($F5140="ALTA",$D5140*1.03,
IF($F5140="MEDIA",$D5140*1,
IF($F5140="BAJA",$D5140*0.92,
IF($F5140="LIQUIDAR",_xlfn.XLOOKUP(A5140,Rotación!$A:$A,Rotación!$O:$O,0,0,-1),"")))),"")</f>
        <v>18500000</v>
      </c>
      <c r="H5140" s="13">
        <f>IFERROR(IF($F5140="ALTA",$D5140*1,
IF($F5140="MEDIA",$D5140*0.97,
IF($F5140="BAJA",$D5140*0.9,
IF($F5140="LIQUIDAR",_xlfn.XLOOKUP(A5140,Rotación!$A:$A,Rotación!$O:$O,0,0,-1),"")))),"")</f>
        <v>17945000</v>
      </c>
      <c r="I5140" s="13">
        <f>IFERROR(IF($F5140="ALTA",$D5140*0.97,
IF($F5140="MEDIA",$D5140*0.94,
IF($F5140="BAJA",$D5140*0.87,
IF($F5140="LIQUIDAR",_xlfn.XLOOKUP(A5140,Rotación!$A:$A,Rotación!$O:$O,0,0,-1),"")))),"")</f>
        <v>17390000</v>
      </c>
      <c r="J5140" s="13">
        <f>IFERROR(IF($F5140="ALTA",$D5140*0.94,
IF($F5140="MEDIA",$D5140*0.9,
IF($F5140="BAJA",$D5140*0.85,
IF($F5140="LIQUIDAR",_xlfn.XLOOKUP(A5140,Rotación!$A:$A,Rotación!$O:$O,0,0,-1),"")))),"")</f>
        <v>16650000</v>
      </c>
      <c r="K5140">
        <v>18490000</v>
      </c>
    </row>
    <row r="5141" spans="1:11" x14ac:dyDescent="0.3">
      <c r="A5141" t="s">
        <v>6271</v>
      </c>
      <c r="B5141" t="s">
        <v>313</v>
      </c>
      <c r="C5141" t="s">
        <v>313</v>
      </c>
      <c r="D5141">
        <v>13700000</v>
      </c>
      <c r="E5141">
        <v>11300000</v>
      </c>
      <c r="F5141" t="s">
        <v>4033</v>
      </c>
      <c r="G5141" s="13">
        <f>IFERROR(IF($F5141="ALTA",$D5141*1.03,
IF($F5141="MEDIA",$D5141*1,
IF($F5141="BAJA",$D5141*0.92,
IF($F5141="LIQUIDAR",_xlfn.XLOOKUP(A5141,Rotación!$A:$A,Rotación!$O:$O,0,0,-1),"")))),"")</f>
        <v>13700000</v>
      </c>
      <c r="H5141" s="13">
        <f>IFERROR(IF($F5141="ALTA",$D5141*1,
IF($F5141="MEDIA",$D5141*0.97,
IF($F5141="BAJA",$D5141*0.9,
IF($F5141="LIQUIDAR",_xlfn.XLOOKUP(A5141,Rotación!$A:$A,Rotación!$O:$O,0,0,-1),"")))),"")</f>
        <v>13289000</v>
      </c>
      <c r="I5141" s="13">
        <f>IFERROR(IF($F5141="ALTA",$D5141*0.97,
IF($F5141="MEDIA",$D5141*0.94,
IF($F5141="BAJA",$D5141*0.87,
IF($F5141="LIQUIDAR",_xlfn.XLOOKUP(A5141,Rotación!$A:$A,Rotación!$O:$O,0,0,-1),"")))),"")</f>
        <v>12878000</v>
      </c>
      <c r="J5141" s="13">
        <f>IFERROR(IF($F5141="ALTA",$D5141*0.94,
IF($F5141="MEDIA",$D5141*0.9,
IF($F5141="BAJA",$D5141*0.85,
IF($F5141="LIQUIDAR",_xlfn.XLOOKUP(A5141,Rotación!$A:$A,Rotación!$O:$O,0,0,-1),"")))),"")</f>
        <v>12330000</v>
      </c>
      <c r="K5141">
        <v>13690000</v>
      </c>
    </row>
    <row r="5142" spans="1:11" x14ac:dyDescent="0.3">
      <c r="A5142" t="s">
        <v>6272</v>
      </c>
      <c r="B5142" t="s">
        <v>313</v>
      </c>
      <c r="C5142" t="s">
        <v>313</v>
      </c>
      <c r="D5142">
        <v>11300000</v>
      </c>
      <c r="E5142">
        <v>9500000</v>
      </c>
      <c r="F5142" t="s">
        <v>4033</v>
      </c>
      <c r="G5142" s="13">
        <f>IFERROR(IF($F5142="ALTA",$D5142*1.03,
IF($F5142="MEDIA",$D5142*1,
IF($F5142="BAJA",$D5142*0.92,
IF($F5142="LIQUIDAR",_xlfn.XLOOKUP(A5142,Rotación!$A:$A,Rotación!$O:$O,0,0,-1),"")))),"")</f>
        <v>11300000</v>
      </c>
      <c r="H5142" s="13">
        <f>IFERROR(IF($F5142="ALTA",$D5142*1,
IF($F5142="MEDIA",$D5142*0.97,
IF($F5142="BAJA",$D5142*0.9,
IF($F5142="LIQUIDAR",_xlfn.XLOOKUP(A5142,Rotación!$A:$A,Rotación!$O:$O,0,0,-1),"")))),"")</f>
        <v>10961000</v>
      </c>
      <c r="I5142" s="13">
        <f>IFERROR(IF($F5142="ALTA",$D5142*0.97,
IF($F5142="MEDIA",$D5142*0.94,
IF($F5142="BAJA",$D5142*0.87,
IF($F5142="LIQUIDAR",_xlfn.XLOOKUP(A5142,Rotación!$A:$A,Rotación!$O:$O,0,0,-1),"")))),"")</f>
        <v>10622000</v>
      </c>
      <c r="J5142" s="13">
        <f>IFERROR(IF($F5142="ALTA",$D5142*0.94,
IF($F5142="MEDIA",$D5142*0.9,
IF($F5142="BAJA",$D5142*0.85,
IF($F5142="LIQUIDAR",_xlfn.XLOOKUP(A5142,Rotación!$A:$A,Rotación!$O:$O,0,0,-1),"")))),"")</f>
        <v>10170000</v>
      </c>
      <c r="K5142">
        <v>11490000</v>
      </c>
    </row>
    <row r="5143" spans="1:11" x14ac:dyDescent="0.3">
      <c r="A5143" t="s">
        <v>5299</v>
      </c>
      <c r="B5143" t="s">
        <v>313</v>
      </c>
      <c r="C5143" t="s">
        <v>313</v>
      </c>
      <c r="D5143">
        <v>21700000</v>
      </c>
      <c r="E5143">
        <v>17750000</v>
      </c>
      <c r="F5143" t="s">
        <v>4033</v>
      </c>
      <c r="G5143" s="13">
        <f>IFERROR(IF($F5143="ALTA",$D5143*1.03,
IF($F5143="MEDIA",$D5143*1,
IF($F5143="BAJA",$D5143*0.92,
IF($F5143="LIQUIDAR",_xlfn.XLOOKUP(A5143,Rotación!$A:$A,Rotación!$O:$O,0,0,-1),"")))),"")</f>
        <v>21700000</v>
      </c>
      <c r="H5143" s="13">
        <f>IFERROR(IF($F5143="ALTA",$D5143*1,
IF($F5143="MEDIA",$D5143*0.97,
IF($F5143="BAJA",$D5143*0.9,
IF($F5143="LIQUIDAR",_xlfn.XLOOKUP(A5143,Rotación!$A:$A,Rotación!$O:$O,0,0,-1),"")))),"")</f>
        <v>21049000</v>
      </c>
      <c r="I5143" s="13">
        <f>IFERROR(IF($F5143="ALTA",$D5143*0.97,
IF($F5143="MEDIA",$D5143*0.94,
IF($F5143="BAJA",$D5143*0.87,
IF($F5143="LIQUIDAR",_xlfn.XLOOKUP(A5143,Rotación!$A:$A,Rotación!$O:$O,0,0,-1),"")))),"")</f>
        <v>20398000</v>
      </c>
      <c r="J5143" s="13">
        <f>IFERROR(IF($F5143="ALTA",$D5143*0.94,
IF($F5143="MEDIA",$D5143*0.9,
IF($F5143="BAJA",$D5143*0.85,
IF($F5143="LIQUIDAR",_xlfn.XLOOKUP(A5143,Rotación!$A:$A,Rotación!$O:$O,0,0,-1),"")))),"")</f>
        <v>19530000</v>
      </c>
      <c r="K5143">
        <v>21690000</v>
      </c>
    </row>
    <row r="5144" spans="1:11" x14ac:dyDescent="0.3">
      <c r="A5144" t="s">
        <v>6273</v>
      </c>
      <c r="B5144" t="s">
        <v>313</v>
      </c>
      <c r="C5144" t="s">
        <v>313</v>
      </c>
      <c r="D5144">
        <v>29700000</v>
      </c>
      <c r="E5144">
        <v>22500000</v>
      </c>
      <c r="F5144" t="s">
        <v>4033</v>
      </c>
      <c r="G5144" s="13">
        <f>IFERROR(IF($F5144="ALTA",$D5144*1.03,
IF($F5144="MEDIA",$D5144*1,
IF($F5144="BAJA",$D5144*0.92,
IF($F5144="LIQUIDAR",_xlfn.XLOOKUP(A5144,Rotación!$A:$A,Rotación!$O:$O,0,0,-1),"")))),"")</f>
        <v>29700000</v>
      </c>
      <c r="H5144" s="13">
        <f>IFERROR(IF($F5144="ALTA",$D5144*1,
IF($F5144="MEDIA",$D5144*0.97,
IF($F5144="BAJA",$D5144*0.9,
IF($F5144="LIQUIDAR",_xlfn.XLOOKUP(A5144,Rotación!$A:$A,Rotación!$O:$O,0,0,-1),"")))),"")</f>
        <v>28809000</v>
      </c>
      <c r="I5144" s="13">
        <f>IFERROR(IF($F5144="ALTA",$D5144*0.97,
IF($F5144="MEDIA",$D5144*0.94,
IF($F5144="BAJA",$D5144*0.87,
IF($F5144="LIQUIDAR",_xlfn.XLOOKUP(A5144,Rotación!$A:$A,Rotación!$O:$O,0,0,-1),"")))),"")</f>
        <v>27918000</v>
      </c>
      <c r="J5144" s="13">
        <f>IFERROR(IF($F5144="ALTA",$D5144*0.94,
IF($F5144="MEDIA",$D5144*0.9,
IF($F5144="BAJA",$D5144*0.85,
IF($F5144="LIQUIDAR",_xlfn.XLOOKUP(A5144,Rotación!$A:$A,Rotación!$O:$O,0,0,-1),"")))),"")</f>
        <v>26730000</v>
      </c>
      <c r="K5144">
        <v>28990000</v>
      </c>
    </row>
    <row r="5145" spans="1:11" x14ac:dyDescent="0.3">
      <c r="A5145" t="s">
        <v>5536</v>
      </c>
      <c r="B5145" t="s">
        <v>313</v>
      </c>
      <c r="C5145" t="s">
        <v>313</v>
      </c>
      <c r="D5145">
        <v>8600000</v>
      </c>
      <c r="E5145">
        <v>6800000</v>
      </c>
      <c r="F5145" t="s">
        <v>4033</v>
      </c>
      <c r="G5145" s="13">
        <f>IFERROR(IF($F5145="ALTA",$D5145*1.03,
IF($F5145="MEDIA",$D5145*1,
IF($F5145="BAJA",$D5145*0.92,
IF($F5145="LIQUIDAR",_xlfn.XLOOKUP(A5145,Rotación!$A:$A,Rotación!$O:$O,0,0,-1),"")))),"")</f>
        <v>8600000</v>
      </c>
      <c r="H5145" s="13">
        <f>IFERROR(IF($F5145="ALTA",$D5145*1,
IF($F5145="MEDIA",$D5145*0.97,
IF($F5145="BAJA",$D5145*0.9,
IF($F5145="LIQUIDAR",_xlfn.XLOOKUP(A5145,Rotación!$A:$A,Rotación!$O:$O,0,0,-1),"")))),"")</f>
        <v>8342000</v>
      </c>
      <c r="I5145" s="13">
        <f>IFERROR(IF($F5145="ALTA",$D5145*0.97,
IF($F5145="MEDIA",$D5145*0.94,
IF($F5145="BAJA",$D5145*0.87,
IF($F5145="LIQUIDAR",_xlfn.XLOOKUP(A5145,Rotación!$A:$A,Rotación!$O:$O,0,0,-1),"")))),"")</f>
        <v>8084000</v>
      </c>
      <c r="J5145" s="13">
        <f>IFERROR(IF($F5145="ALTA",$D5145*0.94,
IF($F5145="MEDIA",$D5145*0.9,
IF($F5145="BAJA",$D5145*0.85,
IF($F5145="LIQUIDAR",_xlfn.XLOOKUP(A5145,Rotación!$A:$A,Rotación!$O:$O,0,0,-1),"")))),"")</f>
        <v>7740000</v>
      </c>
      <c r="K5145">
        <v>8490000</v>
      </c>
    </row>
    <row r="5146" spans="1:11" x14ac:dyDescent="0.3">
      <c r="A5146" t="s">
        <v>6274</v>
      </c>
      <c r="B5146" t="s">
        <v>313</v>
      </c>
      <c r="C5146" t="s">
        <v>313</v>
      </c>
      <c r="D5146">
        <v>13700000</v>
      </c>
      <c r="E5146">
        <v>11500000</v>
      </c>
      <c r="F5146" t="s">
        <v>4033</v>
      </c>
      <c r="G5146" s="13">
        <f>IFERROR(IF($F5146="ALTA",$D5146*1.03,
IF($F5146="MEDIA",$D5146*1,
IF($F5146="BAJA",$D5146*0.92,
IF($F5146="LIQUIDAR",_xlfn.XLOOKUP(A5146,Rotación!$A:$A,Rotación!$O:$O,0,0,-1),"")))),"")</f>
        <v>13700000</v>
      </c>
      <c r="H5146" s="13">
        <f>IFERROR(IF($F5146="ALTA",$D5146*1,
IF($F5146="MEDIA",$D5146*0.97,
IF($F5146="BAJA",$D5146*0.9,
IF($F5146="LIQUIDAR",_xlfn.XLOOKUP(A5146,Rotación!$A:$A,Rotación!$O:$O,0,0,-1),"")))),"")</f>
        <v>13289000</v>
      </c>
      <c r="I5146" s="13">
        <f>IFERROR(IF($F5146="ALTA",$D5146*0.97,
IF($F5146="MEDIA",$D5146*0.94,
IF($F5146="BAJA",$D5146*0.87,
IF($F5146="LIQUIDAR",_xlfn.XLOOKUP(A5146,Rotación!$A:$A,Rotación!$O:$O,0,0,-1),"")))),"")</f>
        <v>12878000</v>
      </c>
      <c r="J5146" s="13">
        <f>IFERROR(IF($F5146="ALTA",$D5146*0.94,
IF($F5146="MEDIA",$D5146*0.9,
IF($F5146="BAJA",$D5146*0.85,
IF($F5146="LIQUIDAR",_xlfn.XLOOKUP(A5146,Rotación!$A:$A,Rotación!$O:$O,0,0,-1),"")))),"")</f>
        <v>12330000</v>
      </c>
      <c r="K5146">
        <v>13690000</v>
      </c>
    </row>
    <row r="5147" spans="1:11" x14ac:dyDescent="0.3">
      <c r="A5147" t="s">
        <v>4732</v>
      </c>
      <c r="B5147" t="s">
        <v>194</v>
      </c>
      <c r="C5147" t="s">
        <v>4322</v>
      </c>
      <c r="D5147">
        <v>37100000</v>
      </c>
      <c r="E5147">
        <v>30400000</v>
      </c>
      <c r="F5147" t="s">
        <v>4033</v>
      </c>
      <c r="G5147" s="13">
        <f>IFERROR(IF($F5147="ALTA",$D5147*1.03,
IF($F5147="MEDIA",$D5147*1,
IF($F5147="BAJA",$D5147*0.92,
IF($F5147="LIQUIDAR",_xlfn.XLOOKUP(A5147,Rotación!$A:$A,Rotación!$O:$O,0,0,-1),"")))),"")</f>
        <v>37100000</v>
      </c>
      <c r="H5147" s="13">
        <f>IFERROR(IF($F5147="ALTA",$D5147*1,
IF($F5147="MEDIA",$D5147*0.97,
IF($F5147="BAJA",$D5147*0.9,
IF($F5147="LIQUIDAR",_xlfn.XLOOKUP(A5147,Rotación!$A:$A,Rotación!$O:$O,0,0,-1),"")))),"")</f>
        <v>35987000</v>
      </c>
      <c r="I5147" s="13">
        <f>IFERROR(IF($F5147="ALTA",$D5147*0.97,
IF($F5147="MEDIA",$D5147*0.94,
IF($F5147="BAJA",$D5147*0.87,
IF($F5147="LIQUIDAR",_xlfn.XLOOKUP(A5147,Rotación!$A:$A,Rotación!$O:$O,0,0,-1),"")))),"")</f>
        <v>34874000</v>
      </c>
      <c r="J5147" s="13">
        <f>IFERROR(IF($F5147="ALTA",$D5147*0.94,
IF($F5147="MEDIA",$D5147*0.9,
IF($F5147="BAJA",$D5147*0.85,
IF($F5147="LIQUIDAR",_xlfn.XLOOKUP(A5147,Rotación!$A:$A,Rotación!$O:$O,0,0,-1),"")))),"")</f>
        <v>33390000</v>
      </c>
      <c r="K5147">
        <v>36990000</v>
      </c>
    </row>
    <row r="5148" spans="1:11" x14ac:dyDescent="0.3">
      <c r="A5148" t="s">
        <v>5931</v>
      </c>
      <c r="B5148" t="s">
        <v>313</v>
      </c>
      <c r="C5148" t="s">
        <v>313</v>
      </c>
      <c r="D5148">
        <v>16000000</v>
      </c>
      <c r="E5148">
        <v>11800000</v>
      </c>
      <c r="F5148" t="s">
        <v>5391</v>
      </c>
      <c r="G5148" s="13">
        <f>IFERROR(IF($F5148="ALTA",$D5148*1.03,
IF($F5148="MEDIA",$D5148*1,
IF($F5148="BAJA",$D5148*0.92,
IF($F5148="LIQUIDAR",_xlfn.XLOOKUP(A5148,Rotación!$A:$A,Rotación!$O:$O,0,0,-1),"")))),"")</f>
        <v>14720000</v>
      </c>
      <c r="H5148" s="13">
        <f>IFERROR(IF($F5148="ALTA",$D5148*1,
IF($F5148="MEDIA",$D5148*0.97,
IF($F5148="BAJA",$D5148*0.9,
IF($F5148="LIQUIDAR",_xlfn.XLOOKUP(A5148,Rotación!$A:$A,Rotación!$O:$O,0,0,-1),"")))),"")</f>
        <v>14400000</v>
      </c>
      <c r="I5148" s="13">
        <f>IFERROR(IF($F5148="ALTA",$D5148*0.97,
IF($F5148="MEDIA",$D5148*0.94,
IF($F5148="BAJA",$D5148*0.87,
IF($F5148="LIQUIDAR",_xlfn.XLOOKUP(A5148,Rotación!$A:$A,Rotación!$O:$O,0,0,-1),"")))),"")</f>
        <v>13920000</v>
      </c>
      <c r="J5148" s="13">
        <f>IFERROR(IF($F5148="ALTA",$D5148*0.94,
IF($F5148="MEDIA",$D5148*0.9,
IF($F5148="BAJA",$D5148*0.85,
IF($F5148="LIQUIDAR",_xlfn.XLOOKUP(A5148,Rotación!$A:$A,Rotación!$O:$O,0,0,-1),"")))),"")</f>
        <v>13600000</v>
      </c>
      <c r="K5148">
        <v>14790000</v>
      </c>
    </row>
    <row r="5149" spans="1:11" x14ac:dyDescent="0.3">
      <c r="A5149" t="s">
        <v>5300</v>
      </c>
      <c r="B5149" t="s">
        <v>313</v>
      </c>
      <c r="C5149" t="s">
        <v>313</v>
      </c>
      <c r="D5149">
        <v>15600000</v>
      </c>
      <c r="E5149">
        <v>11000000</v>
      </c>
      <c r="F5149" t="s">
        <v>5391</v>
      </c>
      <c r="G5149" s="13">
        <f>IFERROR(IF($F5149="ALTA",$D5149*1.03,
IF($F5149="MEDIA",$D5149*1,
IF($F5149="BAJA",$D5149*0.92,
IF($F5149="LIQUIDAR",_xlfn.XLOOKUP(A5149,Rotación!$A:$A,Rotación!$O:$O,0,0,-1),"")))),"")</f>
        <v>14352000</v>
      </c>
      <c r="H5149" s="13">
        <f>IFERROR(IF($F5149="ALTA",$D5149*1,
IF($F5149="MEDIA",$D5149*0.97,
IF($F5149="BAJA",$D5149*0.9,
IF($F5149="LIQUIDAR",_xlfn.XLOOKUP(A5149,Rotación!$A:$A,Rotación!$O:$O,0,0,-1),"")))),"")</f>
        <v>14040000</v>
      </c>
      <c r="I5149" s="13">
        <f>IFERROR(IF($F5149="ALTA",$D5149*0.97,
IF($F5149="MEDIA",$D5149*0.94,
IF($F5149="BAJA",$D5149*0.87,
IF($F5149="LIQUIDAR",_xlfn.XLOOKUP(A5149,Rotación!$A:$A,Rotación!$O:$O,0,0,-1),"")))),"")</f>
        <v>13572000</v>
      </c>
      <c r="J5149" s="13">
        <f>IFERROR(IF($F5149="ALTA",$D5149*0.94,
IF($F5149="MEDIA",$D5149*0.9,
IF($F5149="BAJA",$D5149*0.85,
IF($F5149="LIQUIDAR",_xlfn.XLOOKUP(A5149,Rotación!$A:$A,Rotación!$O:$O,0,0,-1),"")))),"")</f>
        <v>13260000</v>
      </c>
      <c r="K5149">
        <v>14290000</v>
      </c>
    </row>
    <row r="5150" spans="1:11" x14ac:dyDescent="0.3">
      <c r="A5150" t="s">
        <v>6278</v>
      </c>
      <c r="B5150" t="s">
        <v>313</v>
      </c>
      <c r="C5150" t="s">
        <v>313</v>
      </c>
      <c r="D5150">
        <v>13800000</v>
      </c>
      <c r="E5150">
        <v>11500000</v>
      </c>
      <c r="F5150" t="s">
        <v>4033</v>
      </c>
      <c r="G5150" s="13">
        <f>IFERROR(IF($F5150="ALTA",$D5150*1.03,
IF($F5150="MEDIA",$D5150*1,
IF($F5150="BAJA",$D5150*0.92,
IF($F5150="LIQUIDAR",_xlfn.XLOOKUP(A5150,Rotación!$A:$A,Rotación!$O:$O,0,0,-1),"")))),"")</f>
        <v>13800000</v>
      </c>
      <c r="H5150" s="13">
        <f>IFERROR(IF($F5150="ALTA",$D5150*1,
IF($F5150="MEDIA",$D5150*0.97,
IF($F5150="BAJA",$D5150*0.9,
IF($F5150="LIQUIDAR",_xlfn.XLOOKUP(A5150,Rotación!$A:$A,Rotación!$O:$O,0,0,-1),"")))),"")</f>
        <v>13386000</v>
      </c>
      <c r="I5150" s="13">
        <f>IFERROR(IF($F5150="ALTA",$D5150*0.97,
IF($F5150="MEDIA",$D5150*0.94,
IF($F5150="BAJA",$D5150*0.87,
IF($F5150="LIQUIDAR",_xlfn.XLOOKUP(A5150,Rotación!$A:$A,Rotación!$O:$O,0,0,-1),"")))),"")</f>
        <v>12972000</v>
      </c>
      <c r="J5150" s="13">
        <f>IFERROR(IF($F5150="ALTA",$D5150*0.94,
IF($F5150="MEDIA",$D5150*0.9,
IF($F5150="BAJA",$D5150*0.85,
IF($F5150="LIQUIDAR",_xlfn.XLOOKUP(A5150,Rotación!$A:$A,Rotación!$O:$O,0,0,-1),"")))),"")</f>
        <v>12420000</v>
      </c>
      <c r="K5150">
        <v>13790000</v>
      </c>
    </row>
    <row r="5151" spans="1:11" x14ac:dyDescent="0.3">
      <c r="A5151" t="s">
        <v>6279</v>
      </c>
      <c r="B5151" t="s">
        <v>313</v>
      </c>
      <c r="C5151" t="s">
        <v>313</v>
      </c>
      <c r="D5151">
        <v>22800000</v>
      </c>
      <c r="E5151">
        <v>18500000</v>
      </c>
      <c r="F5151" t="s">
        <v>4033</v>
      </c>
      <c r="G5151" s="13">
        <f>IFERROR(IF($F5151="ALTA",$D5151*1.03,
IF($F5151="MEDIA",$D5151*1,
IF($F5151="BAJA",$D5151*0.92,
IF($F5151="LIQUIDAR",_xlfn.XLOOKUP(A5151,Rotación!$A:$A,Rotación!$O:$O,0,0,-1),"")))),"")</f>
        <v>22800000</v>
      </c>
      <c r="H5151" s="13">
        <f>IFERROR(IF($F5151="ALTA",$D5151*1,
IF($F5151="MEDIA",$D5151*0.97,
IF($F5151="BAJA",$D5151*0.9,
IF($F5151="LIQUIDAR",_xlfn.XLOOKUP(A5151,Rotación!$A:$A,Rotación!$O:$O,0,0,-1),"")))),"")</f>
        <v>22116000</v>
      </c>
      <c r="I5151" s="13">
        <f>IFERROR(IF($F5151="ALTA",$D5151*0.97,
IF($F5151="MEDIA",$D5151*0.94,
IF($F5151="BAJA",$D5151*0.87,
IF($F5151="LIQUIDAR",_xlfn.XLOOKUP(A5151,Rotación!$A:$A,Rotación!$O:$O,0,0,-1),"")))),"")</f>
        <v>21432000</v>
      </c>
      <c r="J5151" s="13">
        <f>IFERROR(IF($F5151="ALTA",$D5151*0.94,
IF($F5151="MEDIA",$D5151*0.9,
IF($F5151="BAJA",$D5151*0.85,
IF($F5151="LIQUIDAR",_xlfn.XLOOKUP(A5151,Rotación!$A:$A,Rotación!$O:$O,0,0,-1),"")))),"")</f>
        <v>20520000</v>
      </c>
      <c r="K5151">
        <v>21990000</v>
      </c>
    </row>
    <row r="5152" spans="1:11" x14ac:dyDescent="0.3">
      <c r="A5152" t="s">
        <v>6280</v>
      </c>
      <c r="B5152" t="s">
        <v>313</v>
      </c>
      <c r="C5152" t="s">
        <v>313</v>
      </c>
      <c r="D5152">
        <v>16000000</v>
      </c>
      <c r="E5152">
        <v>13000000</v>
      </c>
      <c r="F5152" t="s">
        <v>4033</v>
      </c>
      <c r="G5152" s="13">
        <f>IFERROR(IF($F5152="ALTA",$D5152*1.03,
IF($F5152="MEDIA",$D5152*1,
IF($F5152="BAJA",$D5152*0.92,
IF($F5152="LIQUIDAR",_xlfn.XLOOKUP(A5152,Rotación!$A:$A,Rotación!$O:$O,0,0,-1),"")))),"")</f>
        <v>16000000</v>
      </c>
      <c r="H5152" s="13">
        <f>IFERROR(IF($F5152="ALTA",$D5152*1,
IF($F5152="MEDIA",$D5152*0.97,
IF($F5152="BAJA",$D5152*0.9,
IF($F5152="LIQUIDAR",_xlfn.XLOOKUP(A5152,Rotación!$A:$A,Rotación!$O:$O,0,0,-1),"")))),"")</f>
        <v>15520000</v>
      </c>
      <c r="I5152" s="13">
        <f>IFERROR(IF($F5152="ALTA",$D5152*0.97,
IF($F5152="MEDIA",$D5152*0.94,
IF($F5152="BAJA",$D5152*0.87,
IF($F5152="LIQUIDAR",_xlfn.XLOOKUP(A5152,Rotación!$A:$A,Rotación!$O:$O,0,0,-1),"")))),"")</f>
        <v>15040000</v>
      </c>
      <c r="J5152" s="13">
        <f>IFERROR(IF($F5152="ALTA",$D5152*0.94,
IF($F5152="MEDIA",$D5152*0.9,
IF($F5152="BAJA",$D5152*0.85,
IF($F5152="LIQUIDAR",_xlfn.XLOOKUP(A5152,Rotación!$A:$A,Rotación!$O:$O,0,0,-1),"")))),"")</f>
        <v>14400000</v>
      </c>
      <c r="K5152">
        <v>15690000</v>
      </c>
    </row>
    <row r="5153" spans="1:11" x14ac:dyDescent="0.3">
      <c r="A5153" t="s">
        <v>469</v>
      </c>
      <c r="B5153" t="s">
        <v>313</v>
      </c>
      <c r="C5153" t="s">
        <v>313</v>
      </c>
      <c r="D5153">
        <v>17100000</v>
      </c>
      <c r="E5153">
        <v>15500000</v>
      </c>
      <c r="F5153" t="s">
        <v>5391</v>
      </c>
      <c r="G5153" s="13">
        <f>IFERROR(IF($F5153="ALTA",$D5153*1.03,
IF($F5153="MEDIA",$D5153*1,
IF($F5153="BAJA",$D5153*0.92,
IF($F5153="LIQUIDAR",_xlfn.XLOOKUP(A5153,Rotación!$A:$A,Rotación!$O:$O,0,0,-1),"")))),"")</f>
        <v>15732000</v>
      </c>
      <c r="H5153" s="13">
        <f>IFERROR(IF($F5153="ALTA",$D5153*1,
IF($F5153="MEDIA",$D5153*0.97,
IF($F5153="BAJA",$D5153*0.9,
IF($F5153="LIQUIDAR",_xlfn.XLOOKUP(A5153,Rotación!$A:$A,Rotación!$O:$O,0,0,-1),"")))),"")</f>
        <v>15390000</v>
      </c>
      <c r="I5153" s="13">
        <f>IFERROR(IF($F5153="ALTA",$D5153*0.97,
IF($F5153="MEDIA",$D5153*0.94,
IF($F5153="BAJA",$D5153*0.87,
IF($F5153="LIQUIDAR",_xlfn.XLOOKUP(A5153,Rotación!$A:$A,Rotación!$O:$O,0,0,-1),"")))),"")</f>
        <v>14877000</v>
      </c>
      <c r="J5153" s="13">
        <f>IFERROR(IF($F5153="ALTA",$D5153*0.94,
IF($F5153="MEDIA",$D5153*0.9,
IF($F5153="BAJA",$D5153*0.85,
IF($F5153="LIQUIDAR",_xlfn.XLOOKUP(A5153,Rotación!$A:$A,Rotación!$O:$O,0,0,-1),"")))),"")</f>
        <v>14535000</v>
      </c>
      <c r="K5153">
        <v>17990000</v>
      </c>
    </row>
    <row r="5154" spans="1:11" x14ac:dyDescent="0.3">
      <c r="A5154" t="s">
        <v>6281</v>
      </c>
      <c r="B5154" t="s">
        <v>313</v>
      </c>
      <c r="C5154" t="s">
        <v>313</v>
      </c>
      <c r="D5154">
        <v>6500000</v>
      </c>
      <c r="E5154">
        <v>5000000</v>
      </c>
      <c r="F5154" t="s">
        <v>5391</v>
      </c>
      <c r="G5154" s="13">
        <f>IFERROR(IF($F5154="ALTA",$D5154*1.03,
IF($F5154="MEDIA",$D5154*1,
IF($F5154="BAJA",$D5154*0.92,
IF($F5154="LIQUIDAR",_xlfn.XLOOKUP(A5154,Rotación!$A:$A,Rotación!$O:$O,0,0,-1),"")))),"")</f>
        <v>5980000</v>
      </c>
      <c r="H5154" s="13">
        <f>IFERROR(IF($F5154="ALTA",$D5154*1,
IF($F5154="MEDIA",$D5154*0.97,
IF($F5154="BAJA",$D5154*0.9,
IF($F5154="LIQUIDAR",_xlfn.XLOOKUP(A5154,Rotación!$A:$A,Rotación!$O:$O,0,0,-1),"")))),"")</f>
        <v>5850000</v>
      </c>
      <c r="I5154" s="13">
        <f>IFERROR(IF($F5154="ALTA",$D5154*0.97,
IF($F5154="MEDIA",$D5154*0.94,
IF($F5154="BAJA",$D5154*0.87,
IF($F5154="LIQUIDAR",_xlfn.XLOOKUP(A5154,Rotación!$A:$A,Rotación!$O:$O,0,0,-1),"")))),"")</f>
        <v>5655000</v>
      </c>
      <c r="J5154" s="13">
        <f>IFERROR(IF($F5154="ALTA",$D5154*0.94,
IF($F5154="MEDIA",$D5154*0.9,
IF($F5154="BAJA",$D5154*0.85,
IF($F5154="LIQUIDAR",_xlfn.XLOOKUP(A5154,Rotación!$A:$A,Rotación!$O:$O,0,0,-1),"")))),"")</f>
        <v>5525000</v>
      </c>
      <c r="K5154">
        <v>5990000</v>
      </c>
    </row>
    <row r="5155" spans="1:11" x14ac:dyDescent="0.3">
      <c r="A5155" t="s">
        <v>6282</v>
      </c>
      <c r="B5155" t="s">
        <v>313</v>
      </c>
      <c r="C5155" t="s">
        <v>313</v>
      </c>
      <c r="D5155">
        <v>10150000</v>
      </c>
      <c r="E5155">
        <v>8500000</v>
      </c>
      <c r="F5155" t="s">
        <v>5391</v>
      </c>
      <c r="G5155" s="13">
        <f>IFERROR(IF($F5155="ALTA",$D5155*1.03,
IF($F5155="MEDIA",$D5155*1,
IF($F5155="BAJA",$D5155*0.92,
IF($F5155="LIQUIDAR",_xlfn.XLOOKUP(A5155,Rotación!$A:$A,Rotación!$O:$O,0,0,-1),"")))),"")</f>
        <v>9338000</v>
      </c>
      <c r="H5155" s="13">
        <f>IFERROR(IF($F5155="ALTA",$D5155*1,
IF($F5155="MEDIA",$D5155*0.97,
IF($F5155="BAJA",$D5155*0.9,
IF($F5155="LIQUIDAR",_xlfn.XLOOKUP(A5155,Rotación!$A:$A,Rotación!$O:$O,0,0,-1),"")))),"")</f>
        <v>9135000</v>
      </c>
      <c r="I5155" s="13">
        <f>IFERROR(IF($F5155="ALTA",$D5155*0.97,
IF($F5155="MEDIA",$D5155*0.94,
IF($F5155="BAJA",$D5155*0.87,
IF($F5155="LIQUIDAR",_xlfn.XLOOKUP(A5155,Rotación!$A:$A,Rotación!$O:$O,0,0,-1),"")))),"")</f>
        <v>8830500</v>
      </c>
      <c r="J5155" s="13">
        <f>IFERROR(IF($F5155="ALTA",$D5155*0.94,
IF($F5155="MEDIA",$D5155*0.9,
IF($F5155="BAJA",$D5155*0.85,
IF($F5155="LIQUIDAR",_xlfn.XLOOKUP(A5155,Rotación!$A:$A,Rotación!$O:$O,0,0,-1),"")))),"")</f>
        <v>8627500</v>
      </c>
      <c r="K5155">
        <v>10190000</v>
      </c>
    </row>
    <row r="5156" spans="1:11" x14ac:dyDescent="0.3">
      <c r="A5156" t="s">
        <v>4070</v>
      </c>
      <c r="B5156" t="s">
        <v>24</v>
      </c>
      <c r="C5156" t="s">
        <v>4571</v>
      </c>
      <c r="D5156">
        <v>33500000</v>
      </c>
      <c r="E5156">
        <v>26500000</v>
      </c>
      <c r="F5156" t="s">
        <v>5391</v>
      </c>
      <c r="G5156" s="13">
        <f>IFERROR(IF($F5156="ALTA",$D5156*1.03,
IF($F5156="MEDIA",$D5156*1,
IF($F5156="BAJA",$D5156*0.92,
IF($F5156="LIQUIDAR",_xlfn.XLOOKUP(A5156,Rotación!$A:$A,Rotación!$O:$O,0,0,-1),"")))),"")</f>
        <v>30820000</v>
      </c>
      <c r="H5156" s="13">
        <f>IFERROR(IF($F5156="ALTA",$D5156*1,
IF($F5156="MEDIA",$D5156*0.97,
IF($F5156="BAJA",$D5156*0.9,
IF($F5156="LIQUIDAR",_xlfn.XLOOKUP(A5156,Rotación!$A:$A,Rotación!$O:$O,0,0,-1),"")))),"")</f>
        <v>30150000</v>
      </c>
      <c r="I5156" s="13">
        <f>IFERROR(IF($F5156="ALTA",$D5156*0.97,
IF($F5156="MEDIA",$D5156*0.94,
IF($F5156="BAJA",$D5156*0.87,
IF($F5156="LIQUIDAR",_xlfn.XLOOKUP(A5156,Rotación!$A:$A,Rotación!$O:$O,0,0,-1),"")))),"")</f>
        <v>29145000</v>
      </c>
      <c r="J5156" s="13">
        <f>IFERROR(IF($F5156="ALTA",$D5156*0.94,
IF($F5156="MEDIA",$D5156*0.9,
IF($F5156="BAJA",$D5156*0.85,
IF($F5156="LIQUIDAR",_xlfn.XLOOKUP(A5156,Rotación!$A:$A,Rotación!$O:$O,0,0,-1),"")))),"")</f>
        <v>28475000</v>
      </c>
      <c r="K5156">
        <v>31190000</v>
      </c>
    </row>
    <row r="5157" spans="1:11" x14ac:dyDescent="0.3">
      <c r="A5157" t="s">
        <v>5343</v>
      </c>
      <c r="B5157" t="s">
        <v>313</v>
      </c>
      <c r="C5157" t="s">
        <v>313</v>
      </c>
      <c r="D5157">
        <v>7900000</v>
      </c>
      <c r="E5157">
        <v>6300000</v>
      </c>
      <c r="F5157" t="s">
        <v>4033</v>
      </c>
      <c r="G5157" s="13">
        <f>IFERROR(IF($F5157="ALTA",$D5157*1.03,
IF($F5157="MEDIA",$D5157*1,
IF($F5157="BAJA",$D5157*0.92,
IF($F5157="LIQUIDAR",_xlfn.XLOOKUP(A5157,Rotación!$A:$A,Rotación!$O:$O,0,0,-1),"")))),"")</f>
        <v>7900000</v>
      </c>
      <c r="H5157" s="13">
        <f>IFERROR(IF($F5157="ALTA",$D5157*1,
IF($F5157="MEDIA",$D5157*0.97,
IF($F5157="BAJA",$D5157*0.9,
IF($F5157="LIQUIDAR",_xlfn.XLOOKUP(A5157,Rotación!$A:$A,Rotación!$O:$O,0,0,-1),"")))),"")</f>
        <v>7663000</v>
      </c>
      <c r="I5157" s="13">
        <f>IFERROR(IF($F5157="ALTA",$D5157*0.97,
IF($F5157="MEDIA",$D5157*0.94,
IF($F5157="BAJA",$D5157*0.87,
IF($F5157="LIQUIDAR",_xlfn.XLOOKUP(A5157,Rotación!$A:$A,Rotación!$O:$O,0,0,-1),"")))),"")</f>
        <v>7426000</v>
      </c>
      <c r="J5157" s="13">
        <f>IFERROR(IF($F5157="ALTA",$D5157*0.94,
IF($F5157="MEDIA",$D5157*0.9,
IF($F5157="BAJA",$D5157*0.85,
IF($F5157="LIQUIDAR",_xlfn.XLOOKUP(A5157,Rotación!$A:$A,Rotación!$O:$O,0,0,-1),"")))),"")</f>
        <v>7110000</v>
      </c>
      <c r="K5157">
        <v>7890000</v>
      </c>
    </row>
    <row r="5158" spans="1:11" x14ac:dyDescent="0.3">
      <c r="A5158" t="s">
        <v>6283</v>
      </c>
      <c r="B5158" t="s">
        <v>313</v>
      </c>
      <c r="C5158" t="s">
        <v>313</v>
      </c>
      <c r="D5158">
        <v>11000000</v>
      </c>
      <c r="E5158">
        <v>9200000</v>
      </c>
      <c r="F5158" t="s">
        <v>5390</v>
      </c>
      <c r="G5158" s="13">
        <f>IFERROR(IF($F5158="ALTA",$D5158*1.03,
IF($F5158="MEDIA",$D5158*1,
IF($F5158="BAJA",$D5158*0.92,
IF($F5158="LIQUIDAR",_xlfn.XLOOKUP(A5158,Rotación!$A:$A,Rotación!$O:$O,0,0,-1),"")))),"")</f>
        <v>11330000</v>
      </c>
      <c r="H5158" s="13">
        <f>IFERROR(IF($F5158="ALTA",$D5158*1,
IF($F5158="MEDIA",$D5158*0.97,
IF($F5158="BAJA",$D5158*0.9,
IF($F5158="LIQUIDAR",_xlfn.XLOOKUP(A5158,Rotación!$A:$A,Rotación!$O:$O,0,0,-1),"")))),"")</f>
        <v>11000000</v>
      </c>
      <c r="I5158" s="13">
        <f>IFERROR(IF($F5158="ALTA",$D5158*0.97,
IF($F5158="MEDIA",$D5158*0.94,
IF($F5158="BAJA",$D5158*0.87,
IF($F5158="LIQUIDAR",_xlfn.XLOOKUP(A5158,Rotación!$A:$A,Rotación!$O:$O,0,0,-1),"")))),"")</f>
        <v>10670000</v>
      </c>
      <c r="J5158" s="13">
        <f>IFERROR(IF($F5158="ALTA",$D5158*0.94,
IF($F5158="MEDIA",$D5158*0.9,
IF($F5158="BAJA",$D5158*0.85,
IF($F5158="LIQUIDAR",_xlfn.XLOOKUP(A5158,Rotación!$A:$A,Rotación!$O:$O,0,0,-1),"")))),"")</f>
        <v>10340000</v>
      </c>
      <c r="K5158">
        <v>10990000</v>
      </c>
    </row>
    <row r="5159" spans="1:11" x14ac:dyDescent="0.3">
      <c r="A5159" t="s">
        <v>6284</v>
      </c>
      <c r="B5159" t="s">
        <v>313</v>
      </c>
      <c r="C5159" t="s">
        <v>313</v>
      </c>
      <c r="D5159">
        <v>20500000</v>
      </c>
      <c r="E5159">
        <v>17000000</v>
      </c>
      <c r="F5159" t="s">
        <v>5390</v>
      </c>
      <c r="G5159" s="13">
        <f>IFERROR(IF($F5159="ALTA",$D5159*1.03,
IF($F5159="MEDIA",$D5159*1,
IF($F5159="BAJA",$D5159*0.92,
IF($F5159="LIQUIDAR",_xlfn.XLOOKUP(A5159,Rotación!$A:$A,Rotación!$O:$O,0,0,-1),"")))),"")</f>
        <v>21115000</v>
      </c>
      <c r="H5159" s="13">
        <f>IFERROR(IF($F5159="ALTA",$D5159*1,
IF($F5159="MEDIA",$D5159*0.97,
IF($F5159="BAJA",$D5159*0.9,
IF($F5159="LIQUIDAR",_xlfn.XLOOKUP(A5159,Rotación!$A:$A,Rotación!$O:$O,0,0,-1),"")))),"")</f>
        <v>20500000</v>
      </c>
      <c r="I5159" s="13">
        <f>IFERROR(IF($F5159="ALTA",$D5159*0.97,
IF($F5159="MEDIA",$D5159*0.94,
IF($F5159="BAJA",$D5159*0.87,
IF($F5159="LIQUIDAR",_xlfn.XLOOKUP(A5159,Rotación!$A:$A,Rotación!$O:$O,0,0,-1),"")))),"")</f>
        <v>19885000</v>
      </c>
      <c r="J5159" s="13">
        <f>IFERROR(IF($F5159="ALTA",$D5159*0.94,
IF($F5159="MEDIA",$D5159*0.9,
IF($F5159="BAJA",$D5159*0.85,
IF($F5159="LIQUIDAR",_xlfn.XLOOKUP(A5159,Rotación!$A:$A,Rotación!$O:$O,0,0,-1),"")))),"")</f>
        <v>19270000</v>
      </c>
      <c r="K5159">
        <v>19990000</v>
      </c>
    </row>
    <row r="5160" spans="1:11" x14ac:dyDescent="0.3">
      <c r="A5160" t="s">
        <v>5493</v>
      </c>
      <c r="B5160" t="s">
        <v>313</v>
      </c>
      <c r="C5160" t="s">
        <v>313</v>
      </c>
      <c r="D5160">
        <v>13100000</v>
      </c>
      <c r="E5160">
        <v>10000000</v>
      </c>
      <c r="F5160" t="s">
        <v>5391</v>
      </c>
      <c r="G5160" s="13">
        <f>IFERROR(IF($F5160="ALTA",$D5160*1.03,
IF($F5160="MEDIA",$D5160*1,
IF($F5160="BAJA",$D5160*0.92,
IF($F5160="LIQUIDAR",_xlfn.XLOOKUP(A5160,Rotación!$A:$A,Rotación!$O:$O,0,0,-1),"")))),"")</f>
        <v>12052000</v>
      </c>
      <c r="H5160" s="13">
        <f>IFERROR(IF($F5160="ALTA",$D5160*1,
IF($F5160="MEDIA",$D5160*0.97,
IF($F5160="BAJA",$D5160*0.9,
IF($F5160="LIQUIDAR",_xlfn.XLOOKUP(A5160,Rotación!$A:$A,Rotación!$O:$O,0,0,-1),"")))),"")</f>
        <v>11790000</v>
      </c>
      <c r="I5160" s="13">
        <f>IFERROR(IF($F5160="ALTA",$D5160*0.97,
IF($F5160="MEDIA",$D5160*0.94,
IF($F5160="BAJA",$D5160*0.87,
IF($F5160="LIQUIDAR",_xlfn.XLOOKUP(A5160,Rotación!$A:$A,Rotación!$O:$O,0,0,-1),"")))),"")</f>
        <v>11397000</v>
      </c>
      <c r="J5160" s="13">
        <f>IFERROR(IF($F5160="ALTA",$D5160*0.94,
IF($F5160="MEDIA",$D5160*0.9,
IF($F5160="BAJA",$D5160*0.85,
IF($F5160="LIQUIDAR",_xlfn.XLOOKUP(A5160,Rotación!$A:$A,Rotación!$O:$O,0,0,-1),"")))),"")</f>
        <v>11135000</v>
      </c>
      <c r="K5160">
        <v>12190000</v>
      </c>
    </row>
    <row r="5161" spans="1:11" x14ac:dyDescent="0.3">
      <c r="A5161" t="s">
        <v>1905</v>
      </c>
      <c r="B5161" t="s">
        <v>313</v>
      </c>
      <c r="C5161" t="s">
        <v>313</v>
      </c>
      <c r="D5161">
        <v>10900000</v>
      </c>
      <c r="E5161">
        <v>8500000</v>
      </c>
      <c r="F5161" t="s">
        <v>4033</v>
      </c>
      <c r="G5161" s="13">
        <f>IFERROR(IF($F5161="ALTA",$D5161*1.03,
IF($F5161="MEDIA",$D5161*1,
IF($F5161="BAJA",$D5161*0.92,
IF($F5161="LIQUIDAR",_xlfn.XLOOKUP(A5161,Rotación!$A:$A,Rotación!$O:$O,0,0,-1),"")))),"")</f>
        <v>10900000</v>
      </c>
      <c r="H5161" s="13">
        <f>IFERROR(IF($F5161="ALTA",$D5161*1,
IF($F5161="MEDIA",$D5161*0.97,
IF($F5161="BAJA",$D5161*0.9,
IF($F5161="LIQUIDAR",_xlfn.XLOOKUP(A5161,Rotación!$A:$A,Rotación!$O:$O,0,0,-1),"")))),"")</f>
        <v>10573000</v>
      </c>
      <c r="I5161" s="13">
        <f>IFERROR(IF($F5161="ALTA",$D5161*0.97,
IF($F5161="MEDIA",$D5161*0.94,
IF($F5161="BAJA",$D5161*0.87,
IF($F5161="LIQUIDAR",_xlfn.XLOOKUP(A5161,Rotación!$A:$A,Rotación!$O:$O,0,0,-1),"")))),"")</f>
        <v>10246000</v>
      </c>
      <c r="J5161" s="13">
        <f>IFERROR(IF($F5161="ALTA",$D5161*0.94,
IF($F5161="MEDIA",$D5161*0.9,
IF($F5161="BAJA",$D5161*0.85,
IF($F5161="LIQUIDAR",_xlfn.XLOOKUP(A5161,Rotación!$A:$A,Rotación!$O:$O,0,0,-1),"")))),"")</f>
        <v>9810000</v>
      </c>
      <c r="K5161">
        <v>10490000</v>
      </c>
    </row>
    <row r="5162" spans="1:11" x14ac:dyDescent="0.3">
      <c r="A5162" t="s">
        <v>5303</v>
      </c>
      <c r="B5162" t="s">
        <v>313</v>
      </c>
      <c r="C5162" t="s">
        <v>313</v>
      </c>
      <c r="D5162">
        <v>18360000</v>
      </c>
      <c r="E5162">
        <v>15500000</v>
      </c>
      <c r="F5162" t="s">
        <v>4033</v>
      </c>
      <c r="G5162" s="13">
        <f>IFERROR(IF($F5162="ALTA",$D5162*1.03,
IF($F5162="MEDIA",$D5162*1,
IF($F5162="BAJA",$D5162*0.92,
IF($F5162="LIQUIDAR",_xlfn.XLOOKUP(A5162,Rotación!$A:$A,Rotación!$O:$O,0,0,-1),"")))),"")</f>
        <v>18360000</v>
      </c>
      <c r="H5162" s="13">
        <f>IFERROR(IF($F5162="ALTA",$D5162*1,
IF($F5162="MEDIA",$D5162*0.97,
IF($F5162="BAJA",$D5162*0.9,
IF($F5162="LIQUIDAR",_xlfn.XLOOKUP(A5162,Rotación!$A:$A,Rotación!$O:$O,0,0,-1),"")))),"")</f>
        <v>17809200</v>
      </c>
      <c r="I5162" s="13">
        <f>IFERROR(IF($F5162="ALTA",$D5162*0.97,
IF($F5162="MEDIA",$D5162*0.94,
IF($F5162="BAJA",$D5162*0.87,
IF($F5162="LIQUIDAR",_xlfn.XLOOKUP(A5162,Rotación!$A:$A,Rotación!$O:$O,0,0,-1),"")))),"")</f>
        <v>17258400</v>
      </c>
      <c r="J5162" s="13">
        <f>IFERROR(IF($F5162="ALTA",$D5162*0.94,
IF($F5162="MEDIA",$D5162*0.9,
IF($F5162="BAJA",$D5162*0.85,
IF($F5162="LIQUIDAR",_xlfn.XLOOKUP(A5162,Rotación!$A:$A,Rotación!$O:$O,0,0,-1),"")))),"")</f>
        <v>16524000</v>
      </c>
      <c r="K5162">
        <v>18390000</v>
      </c>
    </row>
    <row r="5163" spans="1:11" x14ac:dyDescent="0.3">
      <c r="A5163" t="s">
        <v>716</v>
      </c>
      <c r="B5163" t="s">
        <v>313</v>
      </c>
      <c r="C5163" t="s">
        <v>313</v>
      </c>
      <c r="D5163">
        <v>17700000</v>
      </c>
      <c r="E5163">
        <v>15000000</v>
      </c>
      <c r="F5163" t="s">
        <v>4033</v>
      </c>
      <c r="G5163" s="13">
        <f>IFERROR(IF($F5163="ALTA",$D5163*1.03,
IF($F5163="MEDIA",$D5163*1,
IF($F5163="BAJA",$D5163*0.92,
IF($F5163="LIQUIDAR",_xlfn.XLOOKUP(A5163,Rotación!$A:$A,Rotación!$O:$O,0,0,-1),"")))),"")</f>
        <v>17700000</v>
      </c>
      <c r="H5163" s="13">
        <f>IFERROR(IF($F5163="ALTA",$D5163*1,
IF($F5163="MEDIA",$D5163*0.97,
IF($F5163="BAJA",$D5163*0.9,
IF($F5163="LIQUIDAR",_xlfn.XLOOKUP(A5163,Rotación!$A:$A,Rotación!$O:$O,0,0,-1),"")))),"")</f>
        <v>17169000</v>
      </c>
      <c r="I5163" s="13">
        <f>IFERROR(IF($F5163="ALTA",$D5163*0.97,
IF($F5163="MEDIA",$D5163*0.94,
IF($F5163="BAJA",$D5163*0.87,
IF($F5163="LIQUIDAR",_xlfn.XLOOKUP(A5163,Rotación!$A:$A,Rotación!$O:$O,0,0,-1),"")))),"")</f>
        <v>16637999.999999998</v>
      </c>
      <c r="J5163" s="13">
        <f>IFERROR(IF($F5163="ALTA",$D5163*0.94,
IF($F5163="MEDIA",$D5163*0.9,
IF($F5163="BAJA",$D5163*0.85,
IF($F5163="LIQUIDAR",_xlfn.XLOOKUP(A5163,Rotación!$A:$A,Rotación!$O:$O,0,0,-1),"")))),"")</f>
        <v>15930000</v>
      </c>
      <c r="K5163">
        <v>17690000</v>
      </c>
    </row>
    <row r="5164" spans="1:11" x14ac:dyDescent="0.3">
      <c r="A5164" t="s">
        <v>6285</v>
      </c>
      <c r="B5164" t="s">
        <v>313</v>
      </c>
      <c r="C5164" t="s">
        <v>313</v>
      </c>
      <c r="D5164">
        <v>11690000</v>
      </c>
      <c r="E5164">
        <v>9700000</v>
      </c>
      <c r="F5164" t="s">
        <v>4033</v>
      </c>
      <c r="G5164" s="13">
        <f>IFERROR(IF($F5164="ALTA",$D5164*1.03,
IF($F5164="MEDIA",$D5164*1,
IF($F5164="BAJA",$D5164*0.92,
IF($F5164="LIQUIDAR",_xlfn.XLOOKUP(A5164,Rotación!$A:$A,Rotación!$O:$O,0,0,-1),"")))),"")</f>
        <v>11690000</v>
      </c>
      <c r="H5164" s="13">
        <f>IFERROR(IF($F5164="ALTA",$D5164*1,
IF($F5164="MEDIA",$D5164*0.97,
IF($F5164="BAJA",$D5164*0.9,
IF($F5164="LIQUIDAR",_xlfn.XLOOKUP(A5164,Rotación!$A:$A,Rotación!$O:$O,0,0,-1),"")))),"")</f>
        <v>11339300</v>
      </c>
      <c r="I5164" s="13">
        <f>IFERROR(IF($F5164="ALTA",$D5164*0.97,
IF($F5164="MEDIA",$D5164*0.94,
IF($F5164="BAJA",$D5164*0.87,
IF($F5164="LIQUIDAR",_xlfn.XLOOKUP(A5164,Rotación!$A:$A,Rotación!$O:$O,0,0,-1),"")))),"")</f>
        <v>10988600</v>
      </c>
      <c r="J5164" s="13">
        <f>IFERROR(IF($F5164="ALTA",$D5164*0.94,
IF($F5164="MEDIA",$D5164*0.9,
IF($F5164="BAJA",$D5164*0.85,
IF($F5164="LIQUIDAR",_xlfn.XLOOKUP(A5164,Rotación!$A:$A,Rotación!$O:$O,0,0,-1),"")))),"")</f>
        <v>10521000</v>
      </c>
      <c r="K5164">
        <v>11490000</v>
      </c>
    </row>
    <row r="5165" spans="1:11" x14ac:dyDescent="0.3">
      <c r="A5165" t="s">
        <v>208</v>
      </c>
      <c r="B5165" t="s">
        <v>313</v>
      </c>
      <c r="C5165" t="s">
        <v>313</v>
      </c>
      <c r="D5165">
        <v>8700000</v>
      </c>
      <c r="E5165">
        <v>0</v>
      </c>
      <c r="F5165" t="s">
        <v>4033</v>
      </c>
      <c r="G5165" s="13">
        <f>IFERROR(IF($F5165="ALTA",$D5165*1.03,
IF($F5165="MEDIA",$D5165*1,
IF($F5165="BAJA",$D5165*0.92,
IF($F5165="LIQUIDAR",_xlfn.XLOOKUP(A5165,Rotación!$A:$A,Rotación!$O:$O,0,0,-1),"")))),"")</f>
        <v>8700000</v>
      </c>
      <c r="H5165" s="13">
        <f>IFERROR(IF($F5165="ALTA",$D5165*1,
IF($F5165="MEDIA",$D5165*0.97,
IF($F5165="BAJA",$D5165*0.9,
IF($F5165="LIQUIDAR",_xlfn.XLOOKUP(A5165,Rotación!$A:$A,Rotación!$O:$O,0,0,-1),"")))),"")</f>
        <v>8439000</v>
      </c>
      <c r="I5165" s="13">
        <f>IFERROR(IF($F5165="ALTA",$D5165*0.97,
IF($F5165="MEDIA",$D5165*0.94,
IF($F5165="BAJA",$D5165*0.87,
IF($F5165="LIQUIDAR",_xlfn.XLOOKUP(A5165,Rotación!$A:$A,Rotación!$O:$O,0,0,-1),"")))),"")</f>
        <v>8178000</v>
      </c>
      <c r="J5165" s="13">
        <f>IFERROR(IF($F5165="ALTA",$D5165*0.94,
IF($F5165="MEDIA",$D5165*0.9,
IF($F5165="BAJA",$D5165*0.85,
IF($F5165="LIQUIDAR",_xlfn.XLOOKUP(A5165,Rotación!$A:$A,Rotación!$O:$O,0,0,-1),"")))),"")</f>
        <v>7830000</v>
      </c>
      <c r="K5165">
        <v>8490000</v>
      </c>
    </row>
    <row r="5166" spans="1:11" x14ac:dyDescent="0.3">
      <c r="A5166" t="s">
        <v>6286</v>
      </c>
      <c r="B5166" t="s">
        <v>313</v>
      </c>
      <c r="C5166" t="s">
        <v>313</v>
      </c>
      <c r="D5166">
        <v>17700000</v>
      </c>
      <c r="E5166">
        <v>14200000</v>
      </c>
      <c r="F5166" t="s">
        <v>5391</v>
      </c>
      <c r="G5166" s="13">
        <f>IFERROR(IF($F5166="ALTA",$D5166*1.03,
IF($F5166="MEDIA",$D5166*1,
IF($F5166="BAJA",$D5166*0.92,
IF($F5166="LIQUIDAR",_xlfn.XLOOKUP(A5166,Rotación!$A:$A,Rotación!$O:$O,0,0,-1),"")))),"")</f>
        <v>16284000</v>
      </c>
      <c r="H5166" s="13">
        <f>IFERROR(IF($F5166="ALTA",$D5166*1,
IF($F5166="MEDIA",$D5166*0.97,
IF($F5166="BAJA",$D5166*0.9,
IF($F5166="LIQUIDAR",_xlfn.XLOOKUP(A5166,Rotación!$A:$A,Rotación!$O:$O,0,0,-1),"")))),"")</f>
        <v>15930000</v>
      </c>
      <c r="I5166" s="13">
        <f>IFERROR(IF($F5166="ALTA",$D5166*0.97,
IF($F5166="MEDIA",$D5166*0.94,
IF($F5166="BAJA",$D5166*0.87,
IF($F5166="LIQUIDAR",_xlfn.XLOOKUP(A5166,Rotación!$A:$A,Rotación!$O:$O,0,0,-1),"")))),"")</f>
        <v>15399000</v>
      </c>
      <c r="J5166" s="13">
        <f>IFERROR(IF($F5166="ALTA",$D5166*0.94,
IF($F5166="MEDIA",$D5166*0.9,
IF($F5166="BAJA",$D5166*0.85,
IF($F5166="LIQUIDAR",_xlfn.XLOOKUP(A5166,Rotación!$A:$A,Rotación!$O:$O,0,0,-1),"")))),"")</f>
        <v>15045000</v>
      </c>
      <c r="K5166">
        <v>16490000</v>
      </c>
    </row>
    <row r="5167" spans="1:11" x14ac:dyDescent="0.3">
      <c r="A5167" t="s">
        <v>6287</v>
      </c>
      <c r="B5167" t="s">
        <v>313</v>
      </c>
      <c r="C5167" t="s">
        <v>313</v>
      </c>
      <c r="D5167">
        <v>9600000</v>
      </c>
      <c r="E5167">
        <v>8400000</v>
      </c>
      <c r="F5167" t="s">
        <v>5390</v>
      </c>
      <c r="G5167" s="13">
        <f>IFERROR(IF($F5167="ALTA",$D5167*1.03,
IF($F5167="MEDIA",$D5167*1,
IF($F5167="BAJA",$D5167*0.92,
IF($F5167="LIQUIDAR",_xlfn.XLOOKUP(A5167,Rotación!$A:$A,Rotación!$O:$O,0,0,-1),"")))),"")</f>
        <v>9888000</v>
      </c>
      <c r="H5167" s="13">
        <f>IFERROR(IF($F5167="ALTA",$D5167*1,
IF($F5167="MEDIA",$D5167*0.97,
IF($F5167="BAJA",$D5167*0.9,
IF($F5167="LIQUIDAR",_xlfn.XLOOKUP(A5167,Rotación!$A:$A,Rotación!$O:$O,0,0,-1),"")))),"")</f>
        <v>9600000</v>
      </c>
      <c r="I5167" s="13">
        <f>IFERROR(IF($F5167="ALTA",$D5167*0.97,
IF($F5167="MEDIA",$D5167*0.94,
IF($F5167="BAJA",$D5167*0.87,
IF($F5167="LIQUIDAR",_xlfn.XLOOKUP(A5167,Rotación!$A:$A,Rotación!$O:$O,0,0,-1),"")))),"")</f>
        <v>9312000</v>
      </c>
      <c r="J5167" s="13">
        <f>IFERROR(IF($F5167="ALTA",$D5167*0.94,
IF($F5167="MEDIA",$D5167*0.9,
IF($F5167="BAJA",$D5167*0.85,
IF($F5167="LIQUIDAR",_xlfn.XLOOKUP(A5167,Rotación!$A:$A,Rotación!$O:$O,0,0,-1),"")))),"")</f>
        <v>9024000</v>
      </c>
      <c r="K5167">
        <v>9890000</v>
      </c>
    </row>
    <row r="5168" spans="1:11" x14ac:dyDescent="0.3">
      <c r="A5168" t="s">
        <v>6288</v>
      </c>
      <c r="B5168" t="s">
        <v>313</v>
      </c>
      <c r="C5168" t="s">
        <v>313</v>
      </c>
      <c r="D5168">
        <v>11700000</v>
      </c>
      <c r="E5168">
        <v>9200000</v>
      </c>
      <c r="F5168" t="s">
        <v>4033</v>
      </c>
      <c r="G5168" s="13">
        <f>IFERROR(IF($F5168="ALTA",$D5168*1.03,
IF($F5168="MEDIA",$D5168*1,
IF($F5168="BAJA",$D5168*0.92,
IF($F5168="LIQUIDAR",_xlfn.XLOOKUP(A5168,Rotación!$A:$A,Rotación!$O:$O,0,0,-1),"")))),"")</f>
        <v>11700000</v>
      </c>
      <c r="H5168" s="13">
        <f>IFERROR(IF($F5168="ALTA",$D5168*1,
IF($F5168="MEDIA",$D5168*0.97,
IF($F5168="BAJA",$D5168*0.9,
IF($F5168="LIQUIDAR",_xlfn.XLOOKUP(A5168,Rotación!$A:$A,Rotación!$O:$O,0,0,-1),"")))),"")</f>
        <v>11349000</v>
      </c>
      <c r="I5168" s="13">
        <f>IFERROR(IF($F5168="ALTA",$D5168*0.97,
IF($F5168="MEDIA",$D5168*0.94,
IF($F5168="BAJA",$D5168*0.87,
IF($F5168="LIQUIDAR",_xlfn.XLOOKUP(A5168,Rotación!$A:$A,Rotación!$O:$O,0,0,-1),"")))),"")</f>
        <v>10998000</v>
      </c>
      <c r="J5168" s="13">
        <f>IFERROR(IF($F5168="ALTA",$D5168*0.94,
IF($F5168="MEDIA",$D5168*0.9,
IF($F5168="BAJA",$D5168*0.85,
IF($F5168="LIQUIDAR",_xlfn.XLOOKUP(A5168,Rotación!$A:$A,Rotación!$O:$O,0,0,-1),"")))),"")</f>
        <v>10530000</v>
      </c>
      <c r="K5168">
        <v>11490000</v>
      </c>
    </row>
    <row r="5169" spans="1:11" x14ac:dyDescent="0.3">
      <c r="A5169" t="s">
        <v>6289</v>
      </c>
      <c r="B5169" t="s">
        <v>313</v>
      </c>
      <c r="C5169" t="s">
        <v>313</v>
      </c>
      <c r="D5169">
        <v>11850000</v>
      </c>
      <c r="E5169">
        <v>9500000</v>
      </c>
      <c r="F5169" t="s">
        <v>4033</v>
      </c>
      <c r="G5169" s="13">
        <f>IFERROR(IF($F5169="ALTA",$D5169*1.03,
IF($F5169="MEDIA",$D5169*1,
IF($F5169="BAJA",$D5169*0.92,
IF($F5169="LIQUIDAR",_xlfn.XLOOKUP(A5169,Rotación!$A:$A,Rotación!$O:$O,0,0,-1),"")))),"")</f>
        <v>11850000</v>
      </c>
      <c r="H5169" s="13">
        <f>IFERROR(IF($F5169="ALTA",$D5169*1,
IF($F5169="MEDIA",$D5169*0.97,
IF($F5169="BAJA",$D5169*0.9,
IF($F5169="LIQUIDAR",_xlfn.XLOOKUP(A5169,Rotación!$A:$A,Rotación!$O:$O,0,0,-1),"")))),"")</f>
        <v>11494500</v>
      </c>
      <c r="I5169" s="13">
        <f>IFERROR(IF($F5169="ALTA",$D5169*0.97,
IF($F5169="MEDIA",$D5169*0.94,
IF($F5169="BAJA",$D5169*0.87,
IF($F5169="LIQUIDAR",_xlfn.XLOOKUP(A5169,Rotación!$A:$A,Rotación!$O:$O,0,0,-1),"")))),"")</f>
        <v>11139000</v>
      </c>
      <c r="J5169" s="13">
        <f>IFERROR(IF($F5169="ALTA",$D5169*0.94,
IF($F5169="MEDIA",$D5169*0.9,
IF($F5169="BAJA",$D5169*0.85,
IF($F5169="LIQUIDAR",_xlfn.XLOOKUP(A5169,Rotación!$A:$A,Rotación!$O:$O,0,0,-1),"")))),"")</f>
        <v>10665000</v>
      </c>
      <c r="K5169">
        <v>11990000</v>
      </c>
    </row>
    <row r="5170" spans="1:11" x14ac:dyDescent="0.3">
      <c r="A5170" t="s">
        <v>6290</v>
      </c>
      <c r="B5170" t="s">
        <v>313</v>
      </c>
      <c r="C5170" t="s">
        <v>313</v>
      </c>
      <c r="D5170">
        <v>13200000</v>
      </c>
      <c r="E5170">
        <v>10200000</v>
      </c>
      <c r="F5170" t="s">
        <v>5391</v>
      </c>
      <c r="G5170" s="13">
        <f>IFERROR(IF($F5170="ALTA",$D5170*1.03,
IF($F5170="MEDIA",$D5170*1,
IF($F5170="BAJA",$D5170*0.92,
IF($F5170="LIQUIDAR",_xlfn.XLOOKUP(A5170,Rotación!$A:$A,Rotación!$O:$O,0,0,-1),"")))),"")</f>
        <v>12144000</v>
      </c>
      <c r="H5170" s="13">
        <f>IFERROR(IF($F5170="ALTA",$D5170*1,
IF($F5170="MEDIA",$D5170*0.97,
IF($F5170="BAJA",$D5170*0.9,
IF($F5170="LIQUIDAR",_xlfn.XLOOKUP(A5170,Rotación!$A:$A,Rotación!$O:$O,0,0,-1),"")))),"")</f>
        <v>11880000</v>
      </c>
      <c r="I5170" s="13">
        <f>IFERROR(IF($F5170="ALTA",$D5170*0.97,
IF($F5170="MEDIA",$D5170*0.94,
IF($F5170="BAJA",$D5170*0.87,
IF($F5170="LIQUIDAR",_xlfn.XLOOKUP(A5170,Rotación!$A:$A,Rotación!$O:$O,0,0,-1),"")))),"")</f>
        <v>11484000</v>
      </c>
      <c r="J5170" s="13">
        <f>IFERROR(IF($F5170="ALTA",$D5170*0.94,
IF($F5170="MEDIA",$D5170*0.9,
IF($F5170="BAJA",$D5170*0.85,
IF($F5170="LIQUIDAR",_xlfn.XLOOKUP(A5170,Rotación!$A:$A,Rotación!$O:$O,0,0,-1),"")))),"")</f>
        <v>11220000</v>
      </c>
      <c r="K5170">
        <v>11990000</v>
      </c>
    </row>
    <row r="5171" spans="1:11" x14ac:dyDescent="0.3">
      <c r="A5171" t="s">
        <v>6291</v>
      </c>
      <c r="B5171" t="s">
        <v>313</v>
      </c>
      <c r="C5171" t="s">
        <v>313</v>
      </c>
      <c r="D5171">
        <v>16300000</v>
      </c>
      <c r="E5171">
        <v>12700000</v>
      </c>
      <c r="F5171" t="s">
        <v>5391</v>
      </c>
      <c r="G5171" s="13">
        <f>IFERROR(IF($F5171="ALTA",$D5171*1.03,
IF($F5171="MEDIA",$D5171*1,
IF($F5171="BAJA",$D5171*0.92,
IF($F5171="LIQUIDAR",_xlfn.XLOOKUP(A5171,Rotación!$A:$A,Rotación!$O:$O,0,0,-1),"")))),"")</f>
        <v>14996000</v>
      </c>
      <c r="H5171" s="13">
        <f>IFERROR(IF($F5171="ALTA",$D5171*1,
IF($F5171="MEDIA",$D5171*0.97,
IF($F5171="BAJA",$D5171*0.9,
IF($F5171="LIQUIDAR",_xlfn.XLOOKUP(A5171,Rotación!$A:$A,Rotación!$O:$O,0,0,-1),"")))),"")</f>
        <v>14670000</v>
      </c>
      <c r="I5171" s="13">
        <f>IFERROR(IF($F5171="ALTA",$D5171*0.97,
IF($F5171="MEDIA",$D5171*0.94,
IF($F5171="BAJA",$D5171*0.87,
IF($F5171="LIQUIDAR",_xlfn.XLOOKUP(A5171,Rotación!$A:$A,Rotación!$O:$O,0,0,-1),"")))),"")</f>
        <v>14181000</v>
      </c>
      <c r="J5171" s="13">
        <f>IFERROR(IF($F5171="ALTA",$D5171*0.94,
IF($F5171="MEDIA",$D5171*0.9,
IF($F5171="BAJA",$D5171*0.85,
IF($F5171="LIQUIDAR",_xlfn.XLOOKUP(A5171,Rotación!$A:$A,Rotación!$O:$O,0,0,-1),"")))),"")</f>
        <v>13855000</v>
      </c>
      <c r="K5171">
        <v>14990000</v>
      </c>
    </row>
    <row r="5172" spans="1:11" x14ac:dyDescent="0.3">
      <c r="A5172" t="s">
        <v>6292</v>
      </c>
      <c r="B5172" t="s">
        <v>313</v>
      </c>
      <c r="C5172" t="s">
        <v>313</v>
      </c>
      <c r="D5172">
        <v>8800000</v>
      </c>
      <c r="E5172">
        <v>7300000</v>
      </c>
      <c r="F5172" t="s">
        <v>5391</v>
      </c>
      <c r="G5172" s="13">
        <f>IFERROR(IF($F5172="ALTA",$D5172*1.03,
IF($F5172="MEDIA",$D5172*1,
IF($F5172="BAJA",$D5172*0.92,
IF($F5172="LIQUIDAR",_xlfn.XLOOKUP(A5172,Rotación!$A:$A,Rotación!$O:$O,0,0,-1),"")))),"")</f>
        <v>8096000</v>
      </c>
      <c r="H5172" s="13">
        <f>IFERROR(IF($F5172="ALTA",$D5172*1,
IF($F5172="MEDIA",$D5172*0.97,
IF($F5172="BAJA",$D5172*0.9,
IF($F5172="LIQUIDAR",_xlfn.XLOOKUP(A5172,Rotación!$A:$A,Rotación!$O:$O,0,0,-1),"")))),"")</f>
        <v>7920000</v>
      </c>
      <c r="I5172" s="13">
        <f>IFERROR(IF($F5172="ALTA",$D5172*0.97,
IF($F5172="MEDIA",$D5172*0.94,
IF($F5172="BAJA",$D5172*0.87,
IF($F5172="LIQUIDAR",_xlfn.XLOOKUP(A5172,Rotación!$A:$A,Rotación!$O:$O,0,0,-1),"")))),"")</f>
        <v>7656000</v>
      </c>
      <c r="J5172" s="13">
        <f>IFERROR(IF($F5172="ALTA",$D5172*0.94,
IF($F5172="MEDIA",$D5172*0.9,
IF($F5172="BAJA",$D5172*0.85,
IF($F5172="LIQUIDAR",_xlfn.XLOOKUP(A5172,Rotación!$A:$A,Rotación!$O:$O,0,0,-1),"")))),"")</f>
        <v>7480000</v>
      </c>
      <c r="K5172">
        <v>8790000</v>
      </c>
    </row>
    <row r="5173" spans="1:11" x14ac:dyDescent="0.3">
      <c r="A5173" t="s">
        <v>6293</v>
      </c>
      <c r="B5173" t="s">
        <v>313</v>
      </c>
      <c r="C5173" t="s">
        <v>313</v>
      </c>
      <c r="D5173">
        <v>6850000</v>
      </c>
      <c r="E5173">
        <v>5600000</v>
      </c>
      <c r="F5173" t="s">
        <v>4033</v>
      </c>
      <c r="G5173" s="13">
        <f>IFERROR(IF($F5173="ALTA",$D5173*1.03,
IF($F5173="MEDIA",$D5173*1,
IF($F5173="BAJA",$D5173*0.92,
IF($F5173="LIQUIDAR",_xlfn.XLOOKUP(A5173,Rotación!$A:$A,Rotación!$O:$O,0,0,-1),"")))),"")</f>
        <v>6850000</v>
      </c>
      <c r="H5173" s="13">
        <f>IFERROR(IF($F5173="ALTA",$D5173*1,
IF($F5173="MEDIA",$D5173*0.97,
IF($F5173="BAJA",$D5173*0.9,
IF($F5173="LIQUIDAR",_xlfn.XLOOKUP(A5173,Rotación!$A:$A,Rotación!$O:$O,0,0,-1),"")))),"")</f>
        <v>6644500</v>
      </c>
      <c r="I5173" s="13">
        <f>IFERROR(IF($F5173="ALTA",$D5173*0.97,
IF($F5173="MEDIA",$D5173*0.94,
IF($F5173="BAJA",$D5173*0.87,
IF($F5173="LIQUIDAR",_xlfn.XLOOKUP(A5173,Rotación!$A:$A,Rotación!$O:$O,0,0,-1),"")))),"")</f>
        <v>6439000</v>
      </c>
      <c r="J5173" s="13">
        <f>IFERROR(IF($F5173="ALTA",$D5173*0.94,
IF($F5173="MEDIA",$D5173*0.9,
IF($F5173="BAJA",$D5173*0.85,
IF($F5173="LIQUIDAR",_xlfn.XLOOKUP(A5173,Rotación!$A:$A,Rotación!$O:$O,0,0,-1),"")))),"")</f>
        <v>6165000</v>
      </c>
      <c r="K5173">
        <v>6790000</v>
      </c>
    </row>
    <row r="5174" spans="1:11" x14ac:dyDescent="0.3">
      <c r="A5174" t="s">
        <v>6294</v>
      </c>
      <c r="B5174" t="s">
        <v>313</v>
      </c>
      <c r="C5174" t="s">
        <v>313</v>
      </c>
      <c r="D5174">
        <v>15300000</v>
      </c>
      <c r="E5174">
        <v>12000000</v>
      </c>
      <c r="F5174" t="s">
        <v>4033</v>
      </c>
      <c r="G5174" s="13">
        <f>IFERROR(IF($F5174="ALTA",$D5174*1.03,
IF($F5174="MEDIA",$D5174*1,
IF($F5174="BAJA",$D5174*0.92,
IF($F5174="LIQUIDAR",_xlfn.XLOOKUP(A5174,Rotación!$A:$A,Rotación!$O:$O,0,0,-1),"")))),"")</f>
        <v>15300000</v>
      </c>
      <c r="H5174" s="13">
        <f>IFERROR(IF($F5174="ALTA",$D5174*1,
IF($F5174="MEDIA",$D5174*0.97,
IF($F5174="BAJA",$D5174*0.9,
IF($F5174="LIQUIDAR",_xlfn.XLOOKUP(A5174,Rotación!$A:$A,Rotación!$O:$O,0,0,-1),"")))),"")</f>
        <v>14841000</v>
      </c>
      <c r="I5174" s="13">
        <f>IFERROR(IF($F5174="ALTA",$D5174*0.97,
IF($F5174="MEDIA",$D5174*0.94,
IF($F5174="BAJA",$D5174*0.87,
IF($F5174="LIQUIDAR",_xlfn.XLOOKUP(A5174,Rotación!$A:$A,Rotación!$O:$O,0,0,-1),"")))),"")</f>
        <v>14382000</v>
      </c>
      <c r="J5174" s="13">
        <f>IFERROR(IF($F5174="ALTA",$D5174*0.94,
IF($F5174="MEDIA",$D5174*0.9,
IF($F5174="BAJA",$D5174*0.85,
IF($F5174="LIQUIDAR",_xlfn.XLOOKUP(A5174,Rotación!$A:$A,Rotación!$O:$O,0,0,-1),"")))),"")</f>
        <v>13770000</v>
      </c>
      <c r="K5174">
        <v>14990000</v>
      </c>
    </row>
    <row r="5175" spans="1:11" x14ac:dyDescent="0.3">
      <c r="A5175" t="s">
        <v>6295</v>
      </c>
      <c r="B5175" t="s">
        <v>313</v>
      </c>
      <c r="C5175" t="s">
        <v>313</v>
      </c>
      <c r="D5175">
        <v>8900000</v>
      </c>
      <c r="E5175">
        <v>7200000</v>
      </c>
      <c r="F5175" t="s">
        <v>4033</v>
      </c>
      <c r="G5175" s="13">
        <f>IFERROR(IF($F5175="ALTA",$D5175*1.03,
IF($F5175="MEDIA",$D5175*1,
IF($F5175="BAJA",$D5175*0.92,
IF($F5175="LIQUIDAR",_xlfn.XLOOKUP(A5175,Rotación!$A:$A,Rotación!$O:$O,0,0,-1),"")))),"")</f>
        <v>8900000</v>
      </c>
      <c r="H5175" s="13">
        <f>IFERROR(IF($F5175="ALTA",$D5175*1,
IF($F5175="MEDIA",$D5175*0.97,
IF($F5175="BAJA",$D5175*0.9,
IF($F5175="LIQUIDAR",_xlfn.XLOOKUP(A5175,Rotación!$A:$A,Rotación!$O:$O,0,0,-1),"")))),"")</f>
        <v>8633000</v>
      </c>
      <c r="I5175" s="13">
        <f>IFERROR(IF($F5175="ALTA",$D5175*0.97,
IF($F5175="MEDIA",$D5175*0.94,
IF($F5175="BAJA",$D5175*0.87,
IF($F5175="LIQUIDAR",_xlfn.XLOOKUP(A5175,Rotación!$A:$A,Rotación!$O:$O,0,0,-1),"")))),"")</f>
        <v>8365999.9999999991</v>
      </c>
      <c r="J5175" s="13">
        <f>IFERROR(IF($F5175="ALTA",$D5175*0.94,
IF($F5175="MEDIA",$D5175*0.9,
IF($F5175="BAJA",$D5175*0.85,
IF($F5175="LIQUIDAR",_xlfn.XLOOKUP(A5175,Rotación!$A:$A,Rotación!$O:$O,0,0,-1),"")))),"")</f>
        <v>8010000</v>
      </c>
      <c r="K5175">
        <v>8790000</v>
      </c>
    </row>
    <row r="5176" spans="1:11" x14ac:dyDescent="0.3">
      <c r="A5176" t="s">
        <v>6296</v>
      </c>
      <c r="B5176" t="s">
        <v>313</v>
      </c>
      <c r="C5176" t="s">
        <v>313</v>
      </c>
      <c r="D5176">
        <v>12900000</v>
      </c>
      <c r="E5176">
        <v>10000000</v>
      </c>
      <c r="F5176" t="s">
        <v>4033</v>
      </c>
      <c r="G5176" s="13">
        <f>IFERROR(IF($F5176="ALTA",$D5176*1.03,
IF($F5176="MEDIA",$D5176*1,
IF($F5176="BAJA",$D5176*0.92,
IF($F5176="LIQUIDAR",_xlfn.XLOOKUP(A5176,Rotación!$A:$A,Rotación!$O:$O,0,0,-1),"")))),"")</f>
        <v>12900000</v>
      </c>
      <c r="H5176" s="13">
        <f>IFERROR(IF($F5176="ALTA",$D5176*1,
IF($F5176="MEDIA",$D5176*0.97,
IF($F5176="BAJA",$D5176*0.9,
IF($F5176="LIQUIDAR",_xlfn.XLOOKUP(A5176,Rotación!$A:$A,Rotación!$O:$O,0,0,-1),"")))),"")</f>
        <v>12513000</v>
      </c>
      <c r="I5176" s="13">
        <f>IFERROR(IF($F5176="ALTA",$D5176*0.97,
IF($F5176="MEDIA",$D5176*0.94,
IF($F5176="BAJA",$D5176*0.87,
IF($F5176="LIQUIDAR",_xlfn.XLOOKUP(A5176,Rotación!$A:$A,Rotación!$O:$O,0,0,-1),"")))),"")</f>
        <v>12126000</v>
      </c>
      <c r="J5176" s="13">
        <f>IFERROR(IF($F5176="ALTA",$D5176*0.94,
IF($F5176="MEDIA",$D5176*0.9,
IF($F5176="BAJA",$D5176*0.85,
IF($F5176="LIQUIDAR",_xlfn.XLOOKUP(A5176,Rotación!$A:$A,Rotación!$O:$O,0,0,-1),"")))),"")</f>
        <v>11610000</v>
      </c>
      <c r="K5176">
        <v>11990000</v>
      </c>
    </row>
    <row r="5177" spans="1:11" x14ac:dyDescent="0.3">
      <c r="A5177" t="s">
        <v>6297</v>
      </c>
      <c r="B5177" t="s">
        <v>313</v>
      </c>
      <c r="C5177" t="s">
        <v>313</v>
      </c>
      <c r="D5177">
        <v>12500000</v>
      </c>
      <c r="E5177">
        <v>10500000</v>
      </c>
      <c r="F5177" t="s">
        <v>4033</v>
      </c>
      <c r="G5177" s="13">
        <f>IFERROR(IF($F5177="ALTA",$D5177*1.03,
IF($F5177="MEDIA",$D5177*1,
IF($F5177="BAJA",$D5177*0.92,
IF($F5177="LIQUIDAR",_xlfn.XLOOKUP(A5177,Rotación!$A:$A,Rotación!$O:$O,0,0,-1),"")))),"")</f>
        <v>12500000</v>
      </c>
      <c r="H5177" s="13">
        <f>IFERROR(IF($F5177="ALTA",$D5177*1,
IF($F5177="MEDIA",$D5177*0.97,
IF($F5177="BAJA",$D5177*0.9,
IF($F5177="LIQUIDAR",_xlfn.XLOOKUP(A5177,Rotación!$A:$A,Rotación!$O:$O,0,0,-1),"")))),"")</f>
        <v>12125000</v>
      </c>
      <c r="I5177" s="13">
        <f>IFERROR(IF($F5177="ALTA",$D5177*0.97,
IF($F5177="MEDIA",$D5177*0.94,
IF($F5177="BAJA",$D5177*0.87,
IF($F5177="LIQUIDAR",_xlfn.XLOOKUP(A5177,Rotación!$A:$A,Rotación!$O:$O,0,0,-1),"")))),"")</f>
        <v>11750000</v>
      </c>
      <c r="J5177" s="13">
        <f>IFERROR(IF($F5177="ALTA",$D5177*0.94,
IF($F5177="MEDIA",$D5177*0.9,
IF($F5177="BAJA",$D5177*0.85,
IF($F5177="LIQUIDAR",_xlfn.XLOOKUP(A5177,Rotación!$A:$A,Rotación!$O:$O,0,0,-1),"")))),"")</f>
        <v>11250000</v>
      </c>
      <c r="K5177">
        <v>12760000</v>
      </c>
    </row>
    <row r="5178" spans="1:11" x14ac:dyDescent="0.3">
      <c r="A5178" t="s">
        <v>6294</v>
      </c>
      <c r="B5178" t="s">
        <v>313</v>
      </c>
      <c r="C5178" t="s">
        <v>313</v>
      </c>
      <c r="D5178">
        <v>16900000</v>
      </c>
      <c r="E5178">
        <v>14300000</v>
      </c>
      <c r="F5178" t="s">
        <v>4033</v>
      </c>
      <c r="G5178" s="13">
        <f>IFERROR(IF($F5178="ALTA",$D5178*1.03,
IF($F5178="MEDIA",$D5178*1,
IF($F5178="BAJA",$D5178*0.92,
IF($F5178="LIQUIDAR",_xlfn.XLOOKUP(A5178,Rotación!$A:$A,Rotación!$O:$O,0,0,-1),"")))),"")</f>
        <v>16900000</v>
      </c>
      <c r="H5178" s="13">
        <f>IFERROR(IF($F5178="ALTA",$D5178*1,
IF($F5178="MEDIA",$D5178*0.97,
IF($F5178="BAJA",$D5178*0.9,
IF($F5178="LIQUIDAR",_xlfn.XLOOKUP(A5178,Rotación!$A:$A,Rotación!$O:$O,0,0,-1),"")))),"")</f>
        <v>16393000</v>
      </c>
      <c r="I5178" s="13">
        <f>IFERROR(IF($F5178="ALTA",$D5178*0.97,
IF($F5178="MEDIA",$D5178*0.94,
IF($F5178="BAJA",$D5178*0.87,
IF($F5178="LIQUIDAR",_xlfn.XLOOKUP(A5178,Rotación!$A:$A,Rotación!$O:$O,0,0,-1),"")))),"")</f>
        <v>15886000</v>
      </c>
      <c r="J5178" s="13">
        <f>IFERROR(IF($F5178="ALTA",$D5178*0.94,
IF($F5178="MEDIA",$D5178*0.9,
IF($F5178="BAJA",$D5178*0.85,
IF($F5178="LIQUIDAR",_xlfn.XLOOKUP(A5178,Rotación!$A:$A,Rotación!$O:$O,0,0,-1),"")))),"")</f>
        <v>15210000</v>
      </c>
      <c r="K5178">
        <v>16990000</v>
      </c>
    </row>
    <row r="5179" spans="1:11" x14ac:dyDescent="0.3">
      <c r="A5179" t="s">
        <v>6298</v>
      </c>
      <c r="B5179" t="s">
        <v>313</v>
      </c>
      <c r="C5179" t="s">
        <v>313</v>
      </c>
      <c r="D5179">
        <v>8500000</v>
      </c>
      <c r="E5179">
        <v>6800000</v>
      </c>
      <c r="F5179" t="s">
        <v>4033</v>
      </c>
      <c r="G5179" s="13">
        <f>IFERROR(IF($F5179="ALTA",$D5179*1.03,
IF($F5179="MEDIA",$D5179*1,
IF($F5179="BAJA",$D5179*0.92,
IF($F5179="LIQUIDAR",_xlfn.XLOOKUP(A5179,Rotación!$A:$A,Rotación!$O:$O,0,0,-1),"")))),"")</f>
        <v>8500000</v>
      </c>
      <c r="H5179" s="13">
        <f>IFERROR(IF($F5179="ALTA",$D5179*1,
IF($F5179="MEDIA",$D5179*0.97,
IF($F5179="BAJA",$D5179*0.9,
IF($F5179="LIQUIDAR",_xlfn.XLOOKUP(A5179,Rotación!$A:$A,Rotación!$O:$O,0,0,-1),"")))),"")</f>
        <v>8245000</v>
      </c>
      <c r="I5179" s="13">
        <f>IFERROR(IF($F5179="ALTA",$D5179*0.97,
IF($F5179="MEDIA",$D5179*0.94,
IF($F5179="BAJA",$D5179*0.87,
IF($F5179="LIQUIDAR",_xlfn.XLOOKUP(A5179,Rotación!$A:$A,Rotación!$O:$O,0,0,-1),"")))),"")</f>
        <v>7990000</v>
      </c>
      <c r="J5179" s="13">
        <f>IFERROR(IF($F5179="ALTA",$D5179*0.94,
IF($F5179="MEDIA",$D5179*0.9,
IF($F5179="BAJA",$D5179*0.85,
IF($F5179="LIQUIDAR",_xlfn.XLOOKUP(A5179,Rotación!$A:$A,Rotación!$O:$O,0,0,-1),"")))),"")</f>
        <v>7650000</v>
      </c>
      <c r="K5179">
        <v>8290000</v>
      </c>
    </row>
    <row r="5180" spans="1:11" x14ac:dyDescent="0.3">
      <c r="A5180" t="s">
        <v>6299</v>
      </c>
      <c r="B5180" t="s">
        <v>313</v>
      </c>
      <c r="C5180" t="s">
        <v>313</v>
      </c>
      <c r="D5180">
        <v>8500000</v>
      </c>
      <c r="E5180">
        <v>5700000</v>
      </c>
      <c r="F5180" t="s">
        <v>4033</v>
      </c>
      <c r="G5180" s="13">
        <f>IFERROR(IF($F5180="ALTA",$D5180*1.03,
IF($F5180="MEDIA",$D5180*1,
IF($F5180="BAJA",$D5180*0.92,
IF($F5180="LIQUIDAR",_xlfn.XLOOKUP(A5180,Rotación!$A:$A,Rotación!$O:$O,0,0,-1),"")))),"")</f>
        <v>8500000</v>
      </c>
      <c r="H5180" s="13">
        <f>IFERROR(IF($F5180="ALTA",$D5180*1,
IF($F5180="MEDIA",$D5180*0.97,
IF($F5180="BAJA",$D5180*0.9,
IF($F5180="LIQUIDAR",_xlfn.XLOOKUP(A5180,Rotación!$A:$A,Rotación!$O:$O,0,0,-1),"")))),"")</f>
        <v>8245000</v>
      </c>
      <c r="I5180" s="13">
        <f>IFERROR(IF($F5180="ALTA",$D5180*0.97,
IF($F5180="MEDIA",$D5180*0.94,
IF($F5180="BAJA",$D5180*0.87,
IF($F5180="LIQUIDAR",_xlfn.XLOOKUP(A5180,Rotación!$A:$A,Rotación!$O:$O,0,0,-1),"")))),"")</f>
        <v>7990000</v>
      </c>
      <c r="J5180" s="13">
        <f>IFERROR(IF($F5180="ALTA",$D5180*0.94,
IF($F5180="MEDIA",$D5180*0.9,
IF($F5180="BAJA",$D5180*0.85,
IF($F5180="LIQUIDAR",_xlfn.XLOOKUP(A5180,Rotación!$A:$A,Rotación!$O:$O,0,0,-1),"")))),"")</f>
        <v>7650000</v>
      </c>
      <c r="K5180">
        <v>7490000</v>
      </c>
    </row>
    <row r="5181" spans="1:11" x14ac:dyDescent="0.3">
      <c r="A5181" t="s">
        <v>6300</v>
      </c>
      <c r="B5181" t="s">
        <v>313</v>
      </c>
      <c r="C5181" t="s">
        <v>313</v>
      </c>
      <c r="D5181">
        <v>7100000</v>
      </c>
      <c r="E5181">
        <v>5000000</v>
      </c>
      <c r="F5181" t="s">
        <v>4033</v>
      </c>
      <c r="G5181" s="13">
        <f>IFERROR(IF($F5181="ALTA",$D5181*1.03,
IF($F5181="MEDIA",$D5181*1,
IF($F5181="BAJA",$D5181*0.92,
IF($F5181="LIQUIDAR",_xlfn.XLOOKUP(A5181,Rotación!$A:$A,Rotación!$O:$O,0,0,-1),"")))),"")</f>
        <v>7100000</v>
      </c>
      <c r="H5181" s="13">
        <f>IFERROR(IF($F5181="ALTA",$D5181*1,
IF($F5181="MEDIA",$D5181*0.97,
IF($F5181="BAJA",$D5181*0.9,
IF($F5181="LIQUIDAR",_xlfn.XLOOKUP(A5181,Rotación!$A:$A,Rotación!$O:$O,0,0,-1),"")))),"")</f>
        <v>6887000</v>
      </c>
      <c r="I5181" s="13">
        <f>IFERROR(IF($F5181="ALTA",$D5181*0.97,
IF($F5181="MEDIA",$D5181*0.94,
IF($F5181="BAJA",$D5181*0.87,
IF($F5181="LIQUIDAR",_xlfn.XLOOKUP(A5181,Rotación!$A:$A,Rotación!$O:$O,0,0,-1),"")))),"")</f>
        <v>6674000</v>
      </c>
      <c r="J5181" s="13">
        <f>IFERROR(IF($F5181="ALTA",$D5181*0.94,
IF($F5181="MEDIA",$D5181*0.9,
IF($F5181="BAJA",$D5181*0.85,
IF($F5181="LIQUIDAR",_xlfn.XLOOKUP(A5181,Rotación!$A:$A,Rotación!$O:$O,0,0,-1),"")))),"")</f>
        <v>6390000</v>
      </c>
      <c r="K5181">
        <v>5990000</v>
      </c>
    </row>
    <row r="5182" spans="1:11" x14ac:dyDescent="0.3">
      <c r="A5182" t="s">
        <v>6301</v>
      </c>
      <c r="B5182" t="s">
        <v>313</v>
      </c>
      <c r="C5182" t="s">
        <v>313</v>
      </c>
      <c r="D5182">
        <v>12900000</v>
      </c>
      <c r="E5182">
        <v>11200000</v>
      </c>
      <c r="F5182" t="s">
        <v>5390</v>
      </c>
      <c r="G5182" s="13">
        <f>IFERROR(IF($F5182="ALTA",$D5182*1.03,
IF($F5182="MEDIA",$D5182*1,
IF($F5182="BAJA",$D5182*0.92,
IF($F5182="LIQUIDAR",_xlfn.XLOOKUP(A5182,Rotación!$A:$A,Rotación!$O:$O,0,0,-1),"")))),"")</f>
        <v>13287000</v>
      </c>
      <c r="H5182" s="13">
        <f>IFERROR(IF($F5182="ALTA",$D5182*1,
IF($F5182="MEDIA",$D5182*0.97,
IF($F5182="BAJA",$D5182*0.9,
IF($F5182="LIQUIDAR",_xlfn.XLOOKUP(A5182,Rotación!$A:$A,Rotación!$O:$O,0,0,-1),"")))),"")</f>
        <v>12900000</v>
      </c>
      <c r="I5182" s="13">
        <f>IFERROR(IF($F5182="ALTA",$D5182*0.97,
IF($F5182="MEDIA",$D5182*0.94,
IF($F5182="BAJA",$D5182*0.87,
IF($F5182="LIQUIDAR",_xlfn.XLOOKUP(A5182,Rotación!$A:$A,Rotación!$O:$O,0,0,-1),"")))),"")</f>
        <v>12513000</v>
      </c>
      <c r="J5182" s="13">
        <f>IFERROR(IF($F5182="ALTA",$D5182*0.94,
IF($F5182="MEDIA",$D5182*0.9,
IF($F5182="BAJA",$D5182*0.85,
IF($F5182="LIQUIDAR",_xlfn.XLOOKUP(A5182,Rotación!$A:$A,Rotación!$O:$O,0,0,-1),"")))),"")</f>
        <v>12126000</v>
      </c>
      <c r="K5182">
        <v>13290000</v>
      </c>
    </row>
    <row r="5183" spans="1:11" x14ac:dyDescent="0.3">
      <c r="A5183" t="s">
        <v>6302</v>
      </c>
      <c r="B5183" t="s">
        <v>313</v>
      </c>
      <c r="C5183" t="s">
        <v>313</v>
      </c>
      <c r="D5183">
        <v>5400000</v>
      </c>
      <c r="E5183">
        <v>4300000</v>
      </c>
      <c r="F5183" t="s">
        <v>4033</v>
      </c>
      <c r="G5183" s="13">
        <f>IFERROR(IF($F5183="ALTA",$D5183*1.03,
IF($F5183="MEDIA",$D5183*1,
IF($F5183="BAJA",$D5183*0.92,
IF($F5183="LIQUIDAR",_xlfn.XLOOKUP(A5183,Rotación!$A:$A,Rotación!$O:$O,0,0,-1),"")))),"")</f>
        <v>5400000</v>
      </c>
      <c r="H5183" s="13">
        <f>IFERROR(IF($F5183="ALTA",$D5183*1,
IF($F5183="MEDIA",$D5183*0.97,
IF($F5183="BAJA",$D5183*0.9,
IF($F5183="LIQUIDAR",_xlfn.XLOOKUP(A5183,Rotación!$A:$A,Rotación!$O:$O,0,0,-1),"")))),"")</f>
        <v>5238000</v>
      </c>
      <c r="I5183" s="13">
        <f>IFERROR(IF($F5183="ALTA",$D5183*0.97,
IF($F5183="MEDIA",$D5183*0.94,
IF($F5183="BAJA",$D5183*0.87,
IF($F5183="LIQUIDAR",_xlfn.XLOOKUP(A5183,Rotación!$A:$A,Rotación!$O:$O,0,0,-1),"")))),"")</f>
        <v>5076000</v>
      </c>
      <c r="J5183" s="13">
        <f>IFERROR(IF($F5183="ALTA",$D5183*0.94,
IF($F5183="MEDIA",$D5183*0.9,
IF($F5183="BAJA",$D5183*0.85,
IF($F5183="LIQUIDAR",_xlfn.XLOOKUP(A5183,Rotación!$A:$A,Rotación!$O:$O,0,0,-1),"")))),"")</f>
        <v>4860000</v>
      </c>
      <c r="K5183">
        <v>5390000</v>
      </c>
    </row>
    <row r="5184" spans="1:11" x14ac:dyDescent="0.3">
      <c r="A5184" t="s">
        <v>6303</v>
      </c>
      <c r="B5184" t="s">
        <v>313</v>
      </c>
      <c r="C5184" t="s">
        <v>313</v>
      </c>
      <c r="D5184">
        <v>10500000</v>
      </c>
      <c r="E5184">
        <v>8500000</v>
      </c>
      <c r="F5184" t="s">
        <v>4033</v>
      </c>
      <c r="G5184" s="13">
        <f>IFERROR(IF($F5184="ALTA",$D5184*1.03,
IF($F5184="MEDIA",$D5184*1,
IF($F5184="BAJA",$D5184*0.92,
IF($F5184="LIQUIDAR",_xlfn.XLOOKUP(A5184,Rotación!$A:$A,Rotación!$O:$O,0,0,-1),"")))),"")</f>
        <v>10500000</v>
      </c>
      <c r="H5184" s="13">
        <f>IFERROR(IF($F5184="ALTA",$D5184*1,
IF($F5184="MEDIA",$D5184*0.97,
IF($F5184="BAJA",$D5184*0.9,
IF($F5184="LIQUIDAR",_xlfn.XLOOKUP(A5184,Rotación!$A:$A,Rotación!$O:$O,0,0,-1),"")))),"")</f>
        <v>10185000</v>
      </c>
      <c r="I5184" s="13">
        <f>IFERROR(IF($F5184="ALTA",$D5184*0.97,
IF($F5184="MEDIA",$D5184*0.94,
IF($F5184="BAJA",$D5184*0.87,
IF($F5184="LIQUIDAR",_xlfn.XLOOKUP(A5184,Rotación!$A:$A,Rotación!$O:$O,0,0,-1),"")))),"")</f>
        <v>9870000</v>
      </c>
      <c r="J5184" s="13">
        <f>IFERROR(IF($F5184="ALTA",$D5184*0.94,
IF($F5184="MEDIA",$D5184*0.9,
IF($F5184="BAJA",$D5184*0.85,
IF($F5184="LIQUIDAR",_xlfn.XLOOKUP(A5184,Rotación!$A:$A,Rotación!$O:$O,0,0,-1),"")))),"")</f>
        <v>9450000</v>
      </c>
      <c r="K5184">
        <v>10490000</v>
      </c>
    </row>
    <row r="5185" spans="1:11" x14ac:dyDescent="0.3">
      <c r="A5185" t="s">
        <v>6304</v>
      </c>
      <c r="B5185" t="s">
        <v>313</v>
      </c>
      <c r="C5185" t="s">
        <v>313</v>
      </c>
      <c r="D5185">
        <v>33700000</v>
      </c>
      <c r="E5185">
        <v>27000000</v>
      </c>
      <c r="F5185" t="s">
        <v>5391</v>
      </c>
      <c r="G5185" s="13">
        <f>IFERROR(IF($F5185="ALTA",$D5185*1.03,
IF($F5185="MEDIA",$D5185*1,
IF($F5185="BAJA",$D5185*0.92,
IF($F5185="LIQUIDAR",_xlfn.XLOOKUP(A5185,Rotación!$A:$A,Rotación!$O:$O,0,0,-1),"")))),"")</f>
        <v>31004000</v>
      </c>
      <c r="H5185" s="13">
        <f>IFERROR(IF($F5185="ALTA",$D5185*1,
IF($F5185="MEDIA",$D5185*0.97,
IF($F5185="BAJA",$D5185*0.9,
IF($F5185="LIQUIDAR",_xlfn.XLOOKUP(A5185,Rotación!$A:$A,Rotación!$O:$O,0,0,-1),"")))),"")</f>
        <v>30330000</v>
      </c>
      <c r="I5185" s="13">
        <f>IFERROR(IF($F5185="ALTA",$D5185*0.97,
IF($F5185="MEDIA",$D5185*0.94,
IF($F5185="BAJA",$D5185*0.87,
IF($F5185="LIQUIDAR",_xlfn.XLOOKUP(A5185,Rotación!$A:$A,Rotación!$O:$O,0,0,-1),"")))),"")</f>
        <v>29319000</v>
      </c>
      <c r="J5185" s="13">
        <f>IFERROR(IF($F5185="ALTA",$D5185*0.94,
IF($F5185="MEDIA",$D5185*0.9,
IF($F5185="BAJA",$D5185*0.85,
IF($F5185="LIQUIDAR",_xlfn.XLOOKUP(A5185,Rotación!$A:$A,Rotación!$O:$O,0,0,-1),"")))),"")</f>
        <v>28645000</v>
      </c>
      <c r="K5185">
        <v>31290000</v>
      </c>
    </row>
    <row r="5186" spans="1:11" x14ac:dyDescent="0.3">
      <c r="A5186" t="s">
        <v>6305</v>
      </c>
      <c r="B5186" t="s">
        <v>313</v>
      </c>
      <c r="C5186" t="s">
        <v>313</v>
      </c>
      <c r="D5186">
        <v>7500000</v>
      </c>
      <c r="E5186">
        <v>6500000</v>
      </c>
      <c r="F5186" t="s">
        <v>5390</v>
      </c>
      <c r="G5186" s="13">
        <f>IFERROR(IF($F5186="ALTA",$D5186*1.03,
IF($F5186="MEDIA",$D5186*1,
IF($F5186="BAJA",$D5186*0.92,
IF($F5186="LIQUIDAR",_xlfn.XLOOKUP(A5186,Rotación!$A:$A,Rotación!$O:$O,0,0,-1),"")))),"")</f>
        <v>7725000</v>
      </c>
      <c r="H5186" s="13">
        <f>IFERROR(IF($F5186="ALTA",$D5186*1,
IF($F5186="MEDIA",$D5186*0.97,
IF($F5186="BAJA",$D5186*0.9,
IF($F5186="LIQUIDAR",_xlfn.XLOOKUP(A5186,Rotación!$A:$A,Rotación!$O:$O,0,0,-1),"")))),"")</f>
        <v>7500000</v>
      </c>
      <c r="I5186" s="13">
        <f>IFERROR(IF($F5186="ALTA",$D5186*0.97,
IF($F5186="MEDIA",$D5186*0.94,
IF($F5186="BAJA",$D5186*0.87,
IF($F5186="LIQUIDAR",_xlfn.XLOOKUP(A5186,Rotación!$A:$A,Rotación!$O:$O,0,0,-1),"")))),"")</f>
        <v>7275000</v>
      </c>
      <c r="J5186" s="13">
        <f>IFERROR(IF($F5186="ALTA",$D5186*0.94,
IF($F5186="MEDIA",$D5186*0.9,
IF($F5186="BAJA",$D5186*0.85,
IF($F5186="LIQUIDAR",_xlfn.XLOOKUP(A5186,Rotación!$A:$A,Rotación!$O:$O,0,0,-1),"")))),"")</f>
        <v>7050000</v>
      </c>
      <c r="K5186">
        <v>7790000</v>
      </c>
    </row>
    <row r="5187" spans="1:11" x14ac:dyDescent="0.3">
      <c r="A5187" t="s">
        <v>6306</v>
      </c>
      <c r="B5187" t="s">
        <v>313</v>
      </c>
      <c r="C5187" t="s">
        <v>313</v>
      </c>
      <c r="D5187">
        <v>36500000</v>
      </c>
      <c r="E5187">
        <v>29200000</v>
      </c>
      <c r="F5187" t="s">
        <v>5391</v>
      </c>
      <c r="G5187" s="13">
        <f>IFERROR(IF($F5187="ALTA",$D5187*1.03,
IF($F5187="MEDIA",$D5187*1,
IF($F5187="BAJA",$D5187*0.92,
IF($F5187="LIQUIDAR",_xlfn.XLOOKUP(A5187,Rotación!$A:$A,Rotación!$O:$O,0,0,-1),"")))),"")</f>
        <v>33580000</v>
      </c>
      <c r="H5187" s="13">
        <f>IFERROR(IF($F5187="ALTA",$D5187*1,
IF($F5187="MEDIA",$D5187*0.97,
IF($F5187="BAJA",$D5187*0.9,
IF($F5187="LIQUIDAR",_xlfn.XLOOKUP(A5187,Rotación!$A:$A,Rotación!$O:$O,0,0,-1),"")))),"")</f>
        <v>32850000</v>
      </c>
      <c r="I5187" s="13">
        <f>IFERROR(IF($F5187="ALTA",$D5187*0.97,
IF($F5187="MEDIA",$D5187*0.94,
IF($F5187="BAJA",$D5187*0.87,
IF($F5187="LIQUIDAR",_xlfn.XLOOKUP(A5187,Rotación!$A:$A,Rotación!$O:$O,0,0,-1),"")))),"")</f>
        <v>31755000</v>
      </c>
      <c r="J5187" s="13">
        <f>IFERROR(IF($F5187="ALTA",$D5187*0.94,
IF($F5187="MEDIA",$D5187*0.9,
IF($F5187="BAJA",$D5187*0.85,
IF($F5187="LIQUIDAR",_xlfn.XLOOKUP(A5187,Rotación!$A:$A,Rotación!$O:$O,0,0,-1),"")))),"")</f>
        <v>31025000</v>
      </c>
      <c r="K5187">
        <v>33990000</v>
      </c>
    </row>
    <row r="5188" spans="1:11" x14ac:dyDescent="0.3">
      <c r="A5188" t="s">
        <v>6307</v>
      </c>
      <c r="B5188" t="s">
        <v>313</v>
      </c>
      <c r="C5188" t="s">
        <v>313</v>
      </c>
      <c r="D5188">
        <v>37000000</v>
      </c>
      <c r="E5188">
        <v>31000000</v>
      </c>
      <c r="F5188" t="s">
        <v>4033</v>
      </c>
      <c r="G5188" s="13">
        <f>IFERROR(IF($F5188="ALTA",$D5188*1.03,
IF($F5188="MEDIA",$D5188*1,
IF($F5188="BAJA",$D5188*0.92,
IF($F5188="LIQUIDAR",_xlfn.XLOOKUP(A5188,Rotación!$A:$A,Rotación!$O:$O,0,0,-1),"")))),"")</f>
        <v>37000000</v>
      </c>
      <c r="H5188" s="13">
        <f>IFERROR(IF($F5188="ALTA",$D5188*1,
IF($F5188="MEDIA",$D5188*0.97,
IF($F5188="BAJA",$D5188*0.9,
IF($F5188="LIQUIDAR",_xlfn.XLOOKUP(A5188,Rotación!$A:$A,Rotación!$O:$O,0,0,-1),"")))),"")</f>
        <v>35890000</v>
      </c>
      <c r="I5188" s="13">
        <f>IFERROR(IF($F5188="ALTA",$D5188*0.97,
IF($F5188="MEDIA",$D5188*0.94,
IF($F5188="BAJA",$D5188*0.87,
IF($F5188="LIQUIDAR",_xlfn.XLOOKUP(A5188,Rotación!$A:$A,Rotación!$O:$O,0,0,-1),"")))),"")</f>
        <v>34780000</v>
      </c>
      <c r="J5188" s="13">
        <f>IFERROR(IF($F5188="ALTA",$D5188*0.94,
IF($F5188="MEDIA",$D5188*0.9,
IF($F5188="BAJA",$D5188*0.85,
IF($F5188="LIQUIDAR",_xlfn.XLOOKUP(A5188,Rotación!$A:$A,Rotación!$O:$O,0,0,-1),"")))),"")</f>
        <v>33300000</v>
      </c>
      <c r="K5188">
        <v>36490000</v>
      </c>
    </row>
    <row r="5189" spans="1:11" x14ac:dyDescent="0.3">
      <c r="A5189" t="s">
        <v>6308</v>
      </c>
      <c r="B5189" t="s">
        <v>313</v>
      </c>
      <c r="C5189" t="s">
        <v>313</v>
      </c>
      <c r="D5189">
        <v>11300000</v>
      </c>
      <c r="E5189">
        <v>9500000</v>
      </c>
      <c r="F5189" t="s">
        <v>5390</v>
      </c>
      <c r="G5189" s="13">
        <f>IFERROR(IF($F5189="ALTA",$D5189*1.03,
IF($F5189="MEDIA",$D5189*1,
IF($F5189="BAJA",$D5189*0.92,
IF($F5189="LIQUIDAR",_xlfn.XLOOKUP(A5189,Rotación!$A:$A,Rotación!$O:$O,0,0,-1),"")))),"")</f>
        <v>11639000</v>
      </c>
      <c r="H5189" s="13">
        <f>IFERROR(IF($F5189="ALTA",$D5189*1,
IF($F5189="MEDIA",$D5189*0.97,
IF($F5189="BAJA",$D5189*0.9,
IF($F5189="LIQUIDAR",_xlfn.XLOOKUP(A5189,Rotación!$A:$A,Rotación!$O:$O,0,0,-1),"")))),"")</f>
        <v>11300000</v>
      </c>
      <c r="I5189" s="13">
        <f>IFERROR(IF($F5189="ALTA",$D5189*0.97,
IF($F5189="MEDIA",$D5189*0.94,
IF($F5189="BAJA",$D5189*0.87,
IF($F5189="LIQUIDAR",_xlfn.XLOOKUP(A5189,Rotación!$A:$A,Rotación!$O:$O,0,0,-1),"")))),"")</f>
        <v>10961000</v>
      </c>
      <c r="J5189" s="13">
        <f>IFERROR(IF($F5189="ALTA",$D5189*0.94,
IF($F5189="MEDIA",$D5189*0.9,
IF($F5189="BAJA",$D5189*0.85,
IF($F5189="LIQUIDAR",_xlfn.XLOOKUP(A5189,Rotación!$A:$A,Rotación!$O:$O,0,0,-1),"")))),"")</f>
        <v>10622000</v>
      </c>
      <c r="K5189">
        <v>11590000</v>
      </c>
    </row>
    <row r="5190" spans="1:11" x14ac:dyDescent="0.3">
      <c r="A5190" t="s">
        <v>6309</v>
      </c>
      <c r="B5190" t="s">
        <v>313</v>
      </c>
      <c r="C5190" t="s">
        <v>313</v>
      </c>
      <c r="D5190">
        <v>13800000</v>
      </c>
      <c r="E5190">
        <v>11700000</v>
      </c>
      <c r="F5190" t="s">
        <v>5390</v>
      </c>
      <c r="G5190" s="13">
        <f>IFERROR(IF($F5190="ALTA",$D5190*1.03,
IF($F5190="MEDIA",$D5190*1,
IF($F5190="BAJA",$D5190*0.92,
IF($F5190="LIQUIDAR",_xlfn.XLOOKUP(A5190,Rotación!$A:$A,Rotación!$O:$O,0,0,-1),"")))),"")</f>
        <v>14214000</v>
      </c>
      <c r="H5190" s="13">
        <f>IFERROR(IF($F5190="ALTA",$D5190*1,
IF($F5190="MEDIA",$D5190*0.97,
IF($F5190="BAJA",$D5190*0.9,
IF($F5190="LIQUIDAR",_xlfn.XLOOKUP(A5190,Rotación!$A:$A,Rotación!$O:$O,0,0,-1),"")))),"")</f>
        <v>13800000</v>
      </c>
      <c r="I5190" s="13">
        <f>IFERROR(IF($F5190="ALTA",$D5190*0.97,
IF($F5190="MEDIA",$D5190*0.94,
IF($F5190="BAJA",$D5190*0.87,
IF($F5190="LIQUIDAR",_xlfn.XLOOKUP(A5190,Rotación!$A:$A,Rotación!$O:$O,0,0,-1),"")))),"")</f>
        <v>13386000</v>
      </c>
      <c r="J5190" s="13">
        <f>IFERROR(IF($F5190="ALTA",$D5190*0.94,
IF($F5190="MEDIA",$D5190*0.9,
IF($F5190="BAJA",$D5190*0.85,
IF($F5190="LIQUIDAR",_xlfn.XLOOKUP(A5190,Rotación!$A:$A,Rotación!$O:$O,0,0,-1),"")))),"")</f>
        <v>12972000</v>
      </c>
      <c r="K5190">
        <v>13290000</v>
      </c>
    </row>
    <row r="5191" spans="1:11" x14ac:dyDescent="0.3">
      <c r="A5191" t="s">
        <v>6310</v>
      </c>
      <c r="B5191" t="s">
        <v>313</v>
      </c>
      <c r="C5191" t="s">
        <v>313</v>
      </c>
      <c r="D5191">
        <v>7700000</v>
      </c>
      <c r="E5191">
        <v>6300000</v>
      </c>
      <c r="F5191" t="s">
        <v>5390</v>
      </c>
      <c r="G5191" s="13">
        <f>IFERROR(IF($F5191="ALTA",$D5191*1.03,
IF($F5191="MEDIA",$D5191*1,
IF($F5191="BAJA",$D5191*0.92,
IF($F5191="LIQUIDAR",_xlfn.XLOOKUP(A5191,Rotación!$A:$A,Rotación!$O:$O,0,0,-1),"")))),"")</f>
        <v>7931000</v>
      </c>
      <c r="H5191" s="13">
        <f>IFERROR(IF($F5191="ALTA",$D5191*1,
IF($F5191="MEDIA",$D5191*0.97,
IF($F5191="BAJA",$D5191*0.9,
IF($F5191="LIQUIDAR",_xlfn.XLOOKUP(A5191,Rotación!$A:$A,Rotación!$O:$O,0,0,-1),"")))),"")</f>
        <v>7700000</v>
      </c>
      <c r="I5191" s="13">
        <f>IFERROR(IF($F5191="ALTA",$D5191*0.97,
IF($F5191="MEDIA",$D5191*0.94,
IF($F5191="BAJA",$D5191*0.87,
IF($F5191="LIQUIDAR",_xlfn.XLOOKUP(A5191,Rotación!$A:$A,Rotación!$O:$O,0,0,-1),"")))),"")</f>
        <v>7469000</v>
      </c>
      <c r="J5191" s="13">
        <f>IFERROR(IF($F5191="ALTA",$D5191*0.94,
IF($F5191="MEDIA",$D5191*0.9,
IF($F5191="BAJA",$D5191*0.85,
IF($F5191="LIQUIDAR",_xlfn.XLOOKUP(A5191,Rotación!$A:$A,Rotación!$O:$O,0,0,-1),"")))),"")</f>
        <v>7238000</v>
      </c>
      <c r="K5191">
        <v>7890000</v>
      </c>
    </row>
    <row r="5192" spans="1:11" x14ac:dyDescent="0.3">
      <c r="A5192" t="s">
        <v>6144</v>
      </c>
      <c r="B5192" t="s">
        <v>313</v>
      </c>
      <c r="C5192" t="s">
        <v>313</v>
      </c>
      <c r="D5192">
        <v>18600000</v>
      </c>
      <c r="E5192">
        <v>15300000</v>
      </c>
      <c r="F5192" t="s">
        <v>5390</v>
      </c>
      <c r="G5192" s="13">
        <f>IFERROR(IF($F5192="ALTA",$D5192*1.03,
IF($F5192="MEDIA",$D5192*1,
IF($F5192="BAJA",$D5192*0.92,
IF($F5192="LIQUIDAR",_xlfn.XLOOKUP(A5192,Rotación!$A:$A,Rotación!$O:$O,0,0,-1),"")))),"")</f>
        <v>19158000</v>
      </c>
      <c r="H5192" s="13">
        <f>IFERROR(IF($F5192="ALTA",$D5192*1,
IF($F5192="MEDIA",$D5192*0.97,
IF($F5192="BAJA",$D5192*0.9,
IF($F5192="LIQUIDAR",_xlfn.XLOOKUP(A5192,Rotación!$A:$A,Rotación!$O:$O,0,0,-1),"")))),"")</f>
        <v>18600000</v>
      </c>
      <c r="I5192" s="13">
        <f>IFERROR(IF($F5192="ALTA",$D5192*0.97,
IF($F5192="MEDIA",$D5192*0.94,
IF($F5192="BAJA",$D5192*0.87,
IF($F5192="LIQUIDAR",_xlfn.XLOOKUP(A5192,Rotación!$A:$A,Rotación!$O:$O,0,0,-1),"")))),"")</f>
        <v>18042000</v>
      </c>
      <c r="J5192" s="13">
        <f>IFERROR(IF($F5192="ALTA",$D5192*0.94,
IF($F5192="MEDIA",$D5192*0.9,
IF($F5192="BAJA",$D5192*0.85,
IF($F5192="LIQUIDAR",_xlfn.XLOOKUP(A5192,Rotación!$A:$A,Rotación!$O:$O,0,0,-1),"")))),"")</f>
        <v>17484000</v>
      </c>
      <c r="K5192">
        <v>17990000</v>
      </c>
    </row>
    <row r="5193" spans="1:11" x14ac:dyDescent="0.3">
      <c r="A5193" t="s">
        <v>6311</v>
      </c>
      <c r="B5193" t="s">
        <v>313</v>
      </c>
      <c r="C5193" t="s">
        <v>313</v>
      </c>
      <c r="D5193">
        <v>8700000</v>
      </c>
      <c r="E5193">
        <v>7400000</v>
      </c>
      <c r="F5193" t="s">
        <v>5390</v>
      </c>
      <c r="G5193" s="13">
        <f>IFERROR(IF($F5193="ALTA",$D5193*1.03,
IF($F5193="MEDIA",$D5193*1,
IF($F5193="BAJA",$D5193*0.92,
IF($F5193="LIQUIDAR",_xlfn.XLOOKUP(A5193,Rotación!$A:$A,Rotación!$O:$O,0,0,-1),"")))),"")</f>
        <v>8961000</v>
      </c>
      <c r="H5193" s="13">
        <f>IFERROR(IF($F5193="ALTA",$D5193*1,
IF($F5193="MEDIA",$D5193*0.97,
IF($F5193="BAJA",$D5193*0.9,
IF($F5193="LIQUIDAR",_xlfn.XLOOKUP(A5193,Rotación!$A:$A,Rotación!$O:$O,0,0,-1),"")))),"")</f>
        <v>8700000</v>
      </c>
      <c r="I5193" s="13">
        <f>IFERROR(IF($F5193="ALTA",$D5193*0.97,
IF($F5193="MEDIA",$D5193*0.94,
IF($F5193="BAJA",$D5193*0.87,
IF($F5193="LIQUIDAR",_xlfn.XLOOKUP(A5193,Rotación!$A:$A,Rotación!$O:$O,0,0,-1),"")))),"")</f>
        <v>8439000</v>
      </c>
      <c r="J5193" s="13">
        <f>IFERROR(IF($F5193="ALTA",$D5193*0.94,
IF($F5193="MEDIA",$D5193*0.9,
IF($F5193="BAJA",$D5193*0.85,
IF($F5193="LIQUIDAR",_xlfn.XLOOKUP(A5193,Rotación!$A:$A,Rotación!$O:$O,0,0,-1),"")))),"")</f>
        <v>8178000</v>
      </c>
      <c r="K5193">
        <v>8990000</v>
      </c>
    </row>
    <row r="5194" spans="1:11" x14ac:dyDescent="0.3">
      <c r="A5194" t="s">
        <v>6312</v>
      </c>
      <c r="B5194" t="s">
        <v>313</v>
      </c>
      <c r="C5194" t="s">
        <v>313</v>
      </c>
      <c r="D5194">
        <v>8300000</v>
      </c>
      <c r="E5194">
        <v>7000000</v>
      </c>
      <c r="F5194" t="s">
        <v>5390</v>
      </c>
      <c r="G5194" s="13">
        <f>IFERROR(IF($F5194="ALTA",$D5194*1.03,
IF($F5194="MEDIA",$D5194*1,
IF($F5194="BAJA",$D5194*0.92,
IF($F5194="LIQUIDAR",_xlfn.XLOOKUP(A5194,Rotación!$A:$A,Rotación!$O:$O,0,0,-1),"")))),"")</f>
        <v>8549000</v>
      </c>
      <c r="H5194" s="13">
        <f>IFERROR(IF($F5194="ALTA",$D5194*1,
IF($F5194="MEDIA",$D5194*0.97,
IF($F5194="BAJA",$D5194*0.9,
IF($F5194="LIQUIDAR",_xlfn.XLOOKUP(A5194,Rotación!$A:$A,Rotación!$O:$O,0,0,-1),"")))),"")</f>
        <v>8300000</v>
      </c>
      <c r="I5194" s="13">
        <f>IFERROR(IF($F5194="ALTA",$D5194*0.97,
IF($F5194="MEDIA",$D5194*0.94,
IF($F5194="BAJA",$D5194*0.87,
IF($F5194="LIQUIDAR",_xlfn.XLOOKUP(A5194,Rotación!$A:$A,Rotación!$O:$O,0,0,-1),"")))),"")</f>
        <v>8051000</v>
      </c>
      <c r="J5194" s="13">
        <f>IFERROR(IF($F5194="ALTA",$D5194*0.94,
IF($F5194="MEDIA",$D5194*0.9,
IF($F5194="BAJA",$D5194*0.85,
IF($F5194="LIQUIDAR",_xlfn.XLOOKUP(A5194,Rotación!$A:$A,Rotación!$O:$O,0,0,-1),"")))),"")</f>
        <v>7802000</v>
      </c>
      <c r="K5194">
        <v>8590000</v>
      </c>
    </row>
    <row r="5195" spans="1:11" x14ac:dyDescent="0.3">
      <c r="A5195" t="s">
        <v>6313</v>
      </c>
      <c r="B5195" t="s">
        <v>313</v>
      </c>
      <c r="C5195" t="s">
        <v>313</v>
      </c>
      <c r="D5195">
        <v>11000000</v>
      </c>
      <c r="E5195">
        <v>9000000</v>
      </c>
      <c r="F5195" t="s">
        <v>5391</v>
      </c>
      <c r="G5195" s="13">
        <f>IFERROR(IF($F5195="ALTA",$D5195*1.03,
IF($F5195="MEDIA",$D5195*1,
IF($F5195="BAJA",$D5195*0.92,
IF($F5195="LIQUIDAR",_xlfn.XLOOKUP(A5195,Rotación!$A:$A,Rotación!$O:$O,0,0,-1),"")))),"")</f>
        <v>10120000</v>
      </c>
      <c r="H5195" s="13">
        <f>IFERROR(IF($F5195="ALTA",$D5195*1,
IF($F5195="MEDIA",$D5195*0.97,
IF($F5195="BAJA",$D5195*0.9,
IF($F5195="LIQUIDAR",_xlfn.XLOOKUP(A5195,Rotación!$A:$A,Rotación!$O:$O,0,0,-1),"")))),"")</f>
        <v>9900000</v>
      </c>
      <c r="I5195" s="13">
        <f>IFERROR(IF($F5195="ALTA",$D5195*0.97,
IF($F5195="MEDIA",$D5195*0.94,
IF($F5195="BAJA",$D5195*0.87,
IF($F5195="LIQUIDAR",_xlfn.XLOOKUP(A5195,Rotación!$A:$A,Rotación!$O:$O,0,0,-1),"")))),"")</f>
        <v>9570000</v>
      </c>
      <c r="J5195" s="13">
        <f>IFERROR(IF($F5195="ALTA",$D5195*0.94,
IF($F5195="MEDIA",$D5195*0.9,
IF($F5195="BAJA",$D5195*0.85,
IF($F5195="LIQUIDAR",_xlfn.XLOOKUP(A5195,Rotación!$A:$A,Rotación!$O:$O,0,0,-1),"")))),"")</f>
        <v>9350000</v>
      </c>
      <c r="K5195">
        <v>10590000</v>
      </c>
    </row>
    <row r="5196" spans="1:11" x14ac:dyDescent="0.3">
      <c r="A5196" t="s">
        <v>6314</v>
      </c>
      <c r="B5196" t="s">
        <v>313</v>
      </c>
      <c r="C5196" t="s">
        <v>313</v>
      </c>
      <c r="D5196">
        <v>12900000</v>
      </c>
      <c r="E5196">
        <v>10800000</v>
      </c>
      <c r="F5196" t="s">
        <v>5391</v>
      </c>
      <c r="G5196" s="13">
        <f>IFERROR(IF($F5196="ALTA",$D5196*1.03,
IF($F5196="MEDIA",$D5196*1,
IF($F5196="BAJA",$D5196*0.92,
IF($F5196="LIQUIDAR",_xlfn.XLOOKUP(A5196,Rotación!$A:$A,Rotación!$O:$O,0,0,-1),"")))),"")</f>
        <v>11868000</v>
      </c>
      <c r="H5196" s="13">
        <f>IFERROR(IF($F5196="ALTA",$D5196*1,
IF($F5196="MEDIA",$D5196*0.97,
IF($F5196="BAJA",$D5196*0.9,
IF($F5196="LIQUIDAR",_xlfn.XLOOKUP(A5196,Rotación!$A:$A,Rotación!$O:$O,0,0,-1),"")))),"")</f>
        <v>11610000</v>
      </c>
      <c r="I5196" s="13">
        <f>IFERROR(IF($F5196="ALTA",$D5196*0.97,
IF($F5196="MEDIA",$D5196*0.94,
IF($F5196="BAJA",$D5196*0.87,
IF($F5196="LIQUIDAR",_xlfn.XLOOKUP(A5196,Rotación!$A:$A,Rotación!$O:$O,0,0,-1),"")))),"")</f>
        <v>11223000</v>
      </c>
      <c r="J5196" s="13">
        <f>IFERROR(IF($F5196="ALTA",$D5196*0.94,
IF($F5196="MEDIA",$D5196*0.9,
IF($F5196="BAJA",$D5196*0.85,
IF($F5196="LIQUIDAR",_xlfn.XLOOKUP(A5196,Rotación!$A:$A,Rotación!$O:$O,0,0,-1),"")))),"")</f>
        <v>10965000</v>
      </c>
      <c r="K5196">
        <v>12890000</v>
      </c>
    </row>
    <row r="5197" spans="1:11" x14ac:dyDescent="0.3">
      <c r="A5197" t="s">
        <v>6315</v>
      </c>
      <c r="B5197" t="s">
        <v>313</v>
      </c>
      <c r="C5197" t="s">
        <v>313</v>
      </c>
      <c r="D5197">
        <v>7900000</v>
      </c>
      <c r="E5197">
        <v>6800000</v>
      </c>
      <c r="F5197" t="s">
        <v>5391</v>
      </c>
      <c r="G5197" s="13">
        <f>IFERROR(IF($F5197="ALTA",$D5197*1.03,
IF($F5197="MEDIA",$D5197*1,
IF($F5197="BAJA",$D5197*0.92,
IF($F5197="LIQUIDAR",_xlfn.XLOOKUP(A5197,Rotación!$A:$A,Rotación!$O:$O,0,0,-1),"")))),"")</f>
        <v>7268000</v>
      </c>
      <c r="H5197" s="13">
        <f>IFERROR(IF($F5197="ALTA",$D5197*1,
IF($F5197="MEDIA",$D5197*0.97,
IF($F5197="BAJA",$D5197*0.9,
IF($F5197="LIQUIDAR",_xlfn.XLOOKUP(A5197,Rotación!$A:$A,Rotación!$O:$O,0,0,-1),"")))),"")</f>
        <v>7110000</v>
      </c>
      <c r="I5197" s="13">
        <f>IFERROR(IF($F5197="ALTA",$D5197*0.97,
IF($F5197="MEDIA",$D5197*0.94,
IF($F5197="BAJA",$D5197*0.87,
IF($F5197="LIQUIDAR",_xlfn.XLOOKUP(A5197,Rotación!$A:$A,Rotación!$O:$O,0,0,-1),"")))),"")</f>
        <v>6873000</v>
      </c>
      <c r="J5197" s="13">
        <f>IFERROR(IF($F5197="ALTA",$D5197*0.94,
IF($F5197="MEDIA",$D5197*0.9,
IF($F5197="BAJA",$D5197*0.85,
IF($F5197="LIQUIDAR",_xlfn.XLOOKUP(A5197,Rotación!$A:$A,Rotación!$O:$O,0,0,-1),"")))),"")</f>
        <v>6715000</v>
      </c>
      <c r="K5197">
        <v>8190000</v>
      </c>
    </row>
    <row r="5198" spans="1:11" x14ac:dyDescent="0.3">
      <c r="A5198" t="s">
        <v>6316</v>
      </c>
      <c r="B5198" t="s">
        <v>313</v>
      </c>
      <c r="C5198" t="s">
        <v>313</v>
      </c>
      <c r="D5198">
        <v>13800000</v>
      </c>
      <c r="E5198">
        <v>11500000</v>
      </c>
      <c r="F5198" t="s">
        <v>4033</v>
      </c>
      <c r="G5198" s="13">
        <f>IFERROR(IF($F5198="ALTA",$D5198*1.03,
IF($F5198="MEDIA",$D5198*1,
IF($F5198="BAJA",$D5198*0.92,
IF($F5198="LIQUIDAR",_xlfn.XLOOKUP(A5198,Rotación!$A:$A,Rotación!$O:$O,0,0,-1),"")))),"")</f>
        <v>13800000</v>
      </c>
      <c r="H5198" s="13">
        <f>IFERROR(IF($F5198="ALTA",$D5198*1,
IF($F5198="MEDIA",$D5198*0.97,
IF($F5198="BAJA",$D5198*0.9,
IF($F5198="LIQUIDAR",_xlfn.XLOOKUP(A5198,Rotación!$A:$A,Rotación!$O:$O,0,0,-1),"")))),"")</f>
        <v>13386000</v>
      </c>
      <c r="I5198" s="13">
        <f>IFERROR(IF($F5198="ALTA",$D5198*0.97,
IF($F5198="MEDIA",$D5198*0.94,
IF($F5198="BAJA",$D5198*0.87,
IF($F5198="LIQUIDAR",_xlfn.XLOOKUP(A5198,Rotación!$A:$A,Rotación!$O:$O,0,0,-1),"")))),"")</f>
        <v>12972000</v>
      </c>
      <c r="J5198" s="13">
        <f>IFERROR(IF($F5198="ALTA",$D5198*0.94,
IF($F5198="MEDIA",$D5198*0.9,
IF($F5198="BAJA",$D5198*0.85,
IF($F5198="LIQUIDAR",_xlfn.XLOOKUP(A5198,Rotación!$A:$A,Rotación!$O:$O,0,0,-1),"")))),"")</f>
        <v>12420000</v>
      </c>
      <c r="K5198">
        <v>13690000</v>
      </c>
    </row>
    <row r="5199" spans="1:11" x14ac:dyDescent="0.3">
      <c r="A5199" t="s">
        <v>6317</v>
      </c>
      <c r="B5199" t="s">
        <v>313</v>
      </c>
      <c r="C5199" t="s">
        <v>313</v>
      </c>
      <c r="D5199">
        <v>18380000</v>
      </c>
      <c r="E5199">
        <v>16000000</v>
      </c>
      <c r="F5199" t="s">
        <v>4033</v>
      </c>
      <c r="G5199" s="13">
        <f>IFERROR(IF($F5199="ALTA",$D5199*1.03,
IF($F5199="MEDIA",$D5199*1,
IF($F5199="BAJA",$D5199*0.92,
IF($F5199="LIQUIDAR",_xlfn.XLOOKUP(A5199,Rotación!$A:$A,Rotación!$O:$O,0,0,-1),"")))),"")</f>
        <v>18380000</v>
      </c>
      <c r="H5199" s="13">
        <f>IFERROR(IF($F5199="ALTA",$D5199*1,
IF($F5199="MEDIA",$D5199*0.97,
IF($F5199="BAJA",$D5199*0.9,
IF($F5199="LIQUIDAR",_xlfn.XLOOKUP(A5199,Rotación!$A:$A,Rotación!$O:$O,0,0,-1),"")))),"")</f>
        <v>17828600</v>
      </c>
      <c r="I5199" s="13">
        <f>IFERROR(IF($F5199="ALTA",$D5199*0.97,
IF($F5199="MEDIA",$D5199*0.94,
IF($F5199="BAJA",$D5199*0.87,
IF($F5199="LIQUIDAR",_xlfn.XLOOKUP(A5199,Rotación!$A:$A,Rotación!$O:$O,0,0,-1),"")))),"")</f>
        <v>17277200</v>
      </c>
      <c r="J5199" s="13">
        <f>IFERROR(IF($F5199="ALTA",$D5199*0.94,
IF($F5199="MEDIA",$D5199*0.9,
IF($F5199="BAJA",$D5199*0.85,
IF($F5199="LIQUIDAR",_xlfn.XLOOKUP(A5199,Rotación!$A:$A,Rotación!$O:$O,0,0,-1),"")))),"")</f>
        <v>16542000</v>
      </c>
      <c r="K5199">
        <v>19490000</v>
      </c>
    </row>
    <row r="5200" spans="1:11" x14ac:dyDescent="0.3">
      <c r="A5200" t="s">
        <v>6318</v>
      </c>
      <c r="B5200" t="s">
        <v>313</v>
      </c>
      <c r="C5200" t="s">
        <v>313</v>
      </c>
      <c r="D5200">
        <v>9200000</v>
      </c>
      <c r="E5200">
        <v>7800000</v>
      </c>
      <c r="F5200" t="s">
        <v>4033</v>
      </c>
      <c r="G5200" s="13">
        <f>IFERROR(IF($F5200="ALTA",$D5200*1.03,
IF($F5200="MEDIA",$D5200*1,
IF($F5200="BAJA",$D5200*0.92,
IF($F5200="LIQUIDAR",_xlfn.XLOOKUP(A5200,Rotación!$A:$A,Rotación!$O:$O,0,0,-1),"")))),"")</f>
        <v>9200000</v>
      </c>
      <c r="H5200" s="13">
        <f>IFERROR(IF($F5200="ALTA",$D5200*1,
IF($F5200="MEDIA",$D5200*0.97,
IF($F5200="BAJA",$D5200*0.9,
IF($F5200="LIQUIDAR",_xlfn.XLOOKUP(A5200,Rotación!$A:$A,Rotación!$O:$O,0,0,-1),"")))),"")</f>
        <v>8924000</v>
      </c>
      <c r="I5200" s="13">
        <f>IFERROR(IF($F5200="ALTA",$D5200*0.97,
IF($F5200="MEDIA",$D5200*0.94,
IF($F5200="BAJA",$D5200*0.87,
IF($F5200="LIQUIDAR",_xlfn.XLOOKUP(A5200,Rotación!$A:$A,Rotación!$O:$O,0,0,-1),"")))),"")</f>
        <v>8648000</v>
      </c>
      <c r="J5200" s="13">
        <f>IFERROR(IF($F5200="ALTA",$D5200*0.94,
IF($F5200="MEDIA",$D5200*0.9,
IF($F5200="BAJA",$D5200*0.85,
IF($F5200="LIQUIDAR",_xlfn.XLOOKUP(A5200,Rotación!$A:$A,Rotación!$O:$O,0,0,-1),"")))),"")</f>
        <v>8280000</v>
      </c>
      <c r="K5200">
        <v>9290000</v>
      </c>
    </row>
    <row r="5201" spans="1:11" x14ac:dyDescent="0.3">
      <c r="A5201" t="s">
        <v>6319</v>
      </c>
      <c r="B5201" t="s">
        <v>313</v>
      </c>
      <c r="C5201" t="s">
        <v>313</v>
      </c>
      <c r="D5201">
        <v>13400000</v>
      </c>
      <c r="E5201">
        <v>11300000</v>
      </c>
      <c r="F5201" t="s">
        <v>4033</v>
      </c>
      <c r="G5201" s="13">
        <f>IFERROR(IF($F5201="ALTA",$D5201*1.03,
IF($F5201="MEDIA",$D5201*1,
IF($F5201="BAJA",$D5201*0.92,
IF($F5201="LIQUIDAR",_xlfn.XLOOKUP(A5201,Rotación!$A:$A,Rotación!$O:$O,0,0,-1),"")))),"")</f>
        <v>13400000</v>
      </c>
      <c r="H5201" s="13">
        <f>IFERROR(IF($F5201="ALTA",$D5201*1,
IF($F5201="MEDIA",$D5201*0.97,
IF($F5201="BAJA",$D5201*0.9,
IF($F5201="LIQUIDAR",_xlfn.XLOOKUP(A5201,Rotación!$A:$A,Rotación!$O:$O,0,0,-1),"")))),"")</f>
        <v>12998000</v>
      </c>
      <c r="I5201" s="13">
        <f>IFERROR(IF($F5201="ALTA",$D5201*0.97,
IF($F5201="MEDIA",$D5201*0.94,
IF($F5201="BAJA",$D5201*0.87,
IF($F5201="LIQUIDAR",_xlfn.XLOOKUP(A5201,Rotación!$A:$A,Rotación!$O:$O,0,0,-1),"")))),"")</f>
        <v>12596000</v>
      </c>
      <c r="J5201" s="13">
        <f>IFERROR(IF($F5201="ALTA",$D5201*0.94,
IF($F5201="MEDIA",$D5201*0.9,
IF($F5201="BAJA",$D5201*0.85,
IF($F5201="LIQUIDAR",_xlfn.XLOOKUP(A5201,Rotación!$A:$A,Rotación!$O:$O,0,0,-1),"")))),"")</f>
        <v>12060000</v>
      </c>
      <c r="K5201">
        <v>13190000</v>
      </c>
    </row>
    <row r="5202" spans="1:11" x14ac:dyDescent="0.3">
      <c r="A5202" t="s">
        <v>6320</v>
      </c>
      <c r="B5202" t="s">
        <v>313</v>
      </c>
      <c r="C5202" t="s">
        <v>313</v>
      </c>
      <c r="D5202">
        <v>12400000</v>
      </c>
      <c r="E5202">
        <v>10100000</v>
      </c>
      <c r="F5202" t="s">
        <v>4033</v>
      </c>
      <c r="G5202" s="13">
        <f>IFERROR(IF($F5202="ALTA",$D5202*1.03,
IF($F5202="MEDIA",$D5202*1,
IF($F5202="BAJA",$D5202*0.92,
IF($F5202="LIQUIDAR",_xlfn.XLOOKUP(A5202,Rotación!$A:$A,Rotación!$O:$O,0,0,-1),"")))),"")</f>
        <v>12400000</v>
      </c>
      <c r="H5202" s="13">
        <f>IFERROR(IF($F5202="ALTA",$D5202*1,
IF($F5202="MEDIA",$D5202*0.97,
IF($F5202="BAJA",$D5202*0.9,
IF($F5202="LIQUIDAR",_xlfn.XLOOKUP(A5202,Rotación!$A:$A,Rotación!$O:$O,0,0,-1),"")))),"")</f>
        <v>12028000</v>
      </c>
      <c r="I5202" s="13">
        <f>IFERROR(IF($F5202="ALTA",$D5202*0.97,
IF($F5202="MEDIA",$D5202*0.94,
IF($F5202="BAJA",$D5202*0.87,
IF($F5202="LIQUIDAR",_xlfn.XLOOKUP(A5202,Rotación!$A:$A,Rotación!$O:$O,0,0,-1),"")))),"")</f>
        <v>11656000</v>
      </c>
      <c r="J5202" s="13">
        <f>IFERROR(IF($F5202="ALTA",$D5202*0.94,
IF($F5202="MEDIA",$D5202*0.9,
IF($F5202="BAJA",$D5202*0.85,
IF($F5202="LIQUIDAR",_xlfn.XLOOKUP(A5202,Rotación!$A:$A,Rotación!$O:$O,0,0,-1),"")))),"")</f>
        <v>11160000</v>
      </c>
      <c r="K5202">
        <v>11990000</v>
      </c>
    </row>
    <row r="5203" spans="1:11" x14ac:dyDescent="0.3">
      <c r="A5203" t="s">
        <v>6321</v>
      </c>
      <c r="B5203" t="s">
        <v>313</v>
      </c>
      <c r="C5203" t="s">
        <v>313</v>
      </c>
      <c r="D5203">
        <v>27400000</v>
      </c>
      <c r="E5203">
        <v>23000000</v>
      </c>
      <c r="F5203" t="s">
        <v>5391</v>
      </c>
      <c r="G5203" s="13">
        <f>IFERROR(IF($F5203="ALTA",$D5203*1.03,
IF($F5203="MEDIA",$D5203*1,
IF($F5203="BAJA",$D5203*0.92,
IF($F5203="LIQUIDAR",_xlfn.XLOOKUP(A5203,Rotación!$A:$A,Rotación!$O:$O,0,0,-1),"")))),"")</f>
        <v>25208000</v>
      </c>
      <c r="H5203" s="13">
        <f>IFERROR(IF($F5203="ALTA",$D5203*1,
IF($F5203="MEDIA",$D5203*0.97,
IF($F5203="BAJA",$D5203*0.9,
IF($F5203="LIQUIDAR",_xlfn.XLOOKUP(A5203,Rotación!$A:$A,Rotación!$O:$O,0,0,-1),"")))),"")</f>
        <v>24660000</v>
      </c>
      <c r="I5203" s="13">
        <f>IFERROR(IF($F5203="ALTA",$D5203*0.97,
IF($F5203="MEDIA",$D5203*0.94,
IF($F5203="BAJA",$D5203*0.87,
IF($F5203="LIQUIDAR",_xlfn.XLOOKUP(A5203,Rotación!$A:$A,Rotación!$O:$O,0,0,-1),"")))),"")</f>
        <v>23838000</v>
      </c>
      <c r="J5203" s="13">
        <f>IFERROR(IF($F5203="ALTA",$D5203*0.94,
IF($F5203="MEDIA",$D5203*0.9,
IF($F5203="BAJA",$D5203*0.85,
IF($F5203="LIQUIDAR",_xlfn.XLOOKUP(A5203,Rotación!$A:$A,Rotación!$O:$O,0,0,-1),"")))),"")</f>
        <v>23290000</v>
      </c>
      <c r="K5203">
        <v>26990000</v>
      </c>
    </row>
    <row r="5204" spans="1:11" x14ac:dyDescent="0.3">
      <c r="A5204" t="s">
        <v>6322</v>
      </c>
      <c r="B5204" t="s">
        <v>313</v>
      </c>
      <c r="C5204" t="s">
        <v>313</v>
      </c>
      <c r="D5204">
        <v>8400000</v>
      </c>
      <c r="E5204">
        <v>7000000</v>
      </c>
      <c r="F5204" t="s">
        <v>5390</v>
      </c>
      <c r="G5204" s="13">
        <f>IFERROR(IF($F5204="ALTA",$D5204*1.03,
IF($F5204="MEDIA",$D5204*1,
IF($F5204="BAJA",$D5204*0.92,
IF($F5204="LIQUIDAR",_xlfn.XLOOKUP(A5204,Rotación!$A:$A,Rotación!$O:$O,0,0,-1),"")))),"")</f>
        <v>8652000</v>
      </c>
      <c r="H5204" s="13">
        <f>IFERROR(IF($F5204="ALTA",$D5204*1,
IF($F5204="MEDIA",$D5204*0.97,
IF($F5204="BAJA",$D5204*0.9,
IF($F5204="LIQUIDAR",_xlfn.XLOOKUP(A5204,Rotación!$A:$A,Rotación!$O:$O,0,0,-1),"")))),"")</f>
        <v>8400000</v>
      </c>
      <c r="I5204" s="13">
        <f>IFERROR(IF($F5204="ALTA",$D5204*0.97,
IF($F5204="MEDIA",$D5204*0.94,
IF($F5204="BAJA",$D5204*0.87,
IF($F5204="LIQUIDAR",_xlfn.XLOOKUP(A5204,Rotación!$A:$A,Rotación!$O:$O,0,0,-1),"")))),"")</f>
        <v>8148000</v>
      </c>
      <c r="J5204" s="13">
        <f>IFERROR(IF($F5204="ALTA",$D5204*0.94,
IF($F5204="MEDIA",$D5204*0.9,
IF($F5204="BAJA",$D5204*0.85,
IF($F5204="LIQUIDAR",_xlfn.XLOOKUP(A5204,Rotación!$A:$A,Rotación!$O:$O,0,0,-1),"")))),"")</f>
        <v>7896000</v>
      </c>
      <c r="K5204">
        <v>8590000</v>
      </c>
    </row>
    <row r="5205" spans="1:11" x14ac:dyDescent="0.3">
      <c r="A5205" t="s">
        <v>5574</v>
      </c>
      <c r="B5205" t="s">
        <v>313</v>
      </c>
      <c r="C5205" t="s">
        <v>313</v>
      </c>
      <c r="D5205">
        <v>36900000</v>
      </c>
      <c r="E5205">
        <v>30500000</v>
      </c>
      <c r="F5205" t="s">
        <v>5390</v>
      </c>
      <c r="G5205" s="13">
        <f>IFERROR(IF($F5205="ALTA",$D5205*1.03,
IF($F5205="MEDIA",$D5205*1,
IF($F5205="BAJA",$D5205*0.92,
IF($F5205="LIQUIDAR",_xlfn.XLOOKUP(A5205,Rotación!$A:$A,Rotación!$O:$O,0,0,-1),"")))),"")</f>
        <v>38007000</v>
      </c>
      <c r="H5205" s="13">
        <f>IFERROR(IF($F5205="ALTA",$D5205*1,
IF($F5205="MEDIA",$D5205*0.97,
IF($F5205="BAJA",$D5205*0.9,
IF($F5205="LIQUIDAR",_xlfn.XLOOKUP(A5205,Rotación!$A:$A,Rotación!$O:$O,0,0,-1),"")))),"")</f>
        <v>36900000</v>
      </c>
      <c r="I5205" s="13">
        <f>IFERROR(IF($F5205="ALTA",$D5205*0.97,
IF($F5205="MEDIA",$D5205*0.94,
IF($F5205="BAJA",$D5205*0.87,
IF($F5205="LIQUIDAR",_xlfn.XLOOKUP(A5205,Rotación!$A:$A,Rotación!$O:$O,0,0,-1),"")))),"")</f>
        <v>35793000</v>
      </c>
      <c r="J5205" s="13">
        <f>IFERROR(IF($F5205="ALTA",$D5205*0.94,
IF($F5205="MEDIA",$D5205*0.9,
IF($F5205="BAJA",$D5205*0.85,
IF($F5205="LIQUIDAR",_xlfn.XLOOKUP(A5205,Rotación!$A:$A,Rotación!$O:$O,0,0,-1),"")))),"")</f>
        <v>34686000</v>
      </c>
      <c r="K5205">
        <v>36590000</v>
      </c>
    </row>
    <row r="5206" spans="1:11" x14ac:dyDescent="0.3">
      <c r="A5206" t="s">
        <v>5262</v>
      </c>
      <c r="B5206" t="s">
        <v>24</v>
      </c>
      <c r="C5206" t="s">
        <v>5721</v>
      </c>
      <c r="D5206">
        <v>45400000</v>
      </c>
      <c r="E5206">
        <v>40000000</v>
      </c>
      <c r="F5206" t="s">
        <v>5390</v>
      </c>
      <c r="G5206" s="13">
        <f>IFERROR(IF($F5206="ALTA",$D5206*1.03,
IF($F5206="MEDIA",$D5206*1,
IF($F5206="BAJA",$D5206*0.92,
IF($F5206="LIQUIDAR",_xlfn.XLOOKUP(A5206,Rotación!$A:$A,Rotación!$O:$O,0,0,-1),"")))),"")</f>
        <v>46762000</v>
      </c>
      <c r="H5206" s="13">
        <f>IFERROR(IF($F5206="ALTA",$D5206*1,
IF($F5206="MEDIA",$D5206*0.97,
IF($F5206="BAJA",$D5206*0.9,
IF($F5206="LIQUIDAR",_xlfn.XLOOKUP(A5206,Rotación!$A:$A,Rotación!$O:$O,0,0,-1),"")))),"")</f>
        <v>45400000</v>
      </c>
      <c r="I5206" s="13">
        <f>IFERROR(IF($F5206="ALTA",$D5206*0.97,
IF($F5206="MEDIA",$D5206*0.94,
IF($F5206="BAJA",$D5206*0.87,
IF($F5206="LIQUIDAR",_xlfn.XLOOKUP(A5206,Rotación!$A:$A,Rotación!$O:$O,0,0,-1),"")))),"")</f>
        <v>44038000</v>
      </c>
      <c r="J5206" s="13">
        <f>IFERROR(IF($F5206="ALTA",$D5206*0.94,
IF($F5206="MEDIA",$D5206*0.9,
IF($F5206="BAJA",$D5206*0.85,
IF($F5206="LIQUIDAR",_xlfn.XLOOKUP(A5206,Rotación!$A:$A,Rotación!$O:$O,0,0,-1),"")))),"")</f>
        <v>42676000</v>
      </c>
      <c r="K5206">
        <v>45990000</v>
      </c>
    </row>
    <row r="5207" spans="1:11" x14ac:dyDescent="0.3">
      <c r="A5207" t="s">
        <v>6323</v>
      </c>
      <c r="B5207" t="s">
        <v>313</v>
      </c>
      <c r="C5207" t="s">
        <v>313</v>
      </c>
      <c r="D5207">
        <v>6200000</v>
      </c>
      <c r="E5207">
        <v>5200000</v>
      </c>
      <c r="F5207" t="s">
        <v>5390</v>
      </c>
      <c r="G5207" s="13">
        <f>IFERROR(IF($F5207="ALTA",$D5207*1.03,
IF($F5207="MEDIA",$D5207*1,
IF($F5207="BAJA",$D5207*0.92,
IF($F5207="LIQUIDAR",_xlfn.XLOOKUP(A5207,Rotación!$A:$A,Rotación!$O:$O,0,0,-1),"")))),"")</f>
        <v>6386000</v>
      </c>
      <c r="H5207" s="13">
        <f>IFERROR(IF($F5207="ALTA",$D5207*1,
IF($F5207="MEDIA",$D5207*0.97,
IF($F5207="BAJA",$D5207*0.9,
IF($F5207="LIQUIDAR",_xlfn.XLOOKUP(A5207,Rotación!$A:$A,Rotación!$O:$O,0,0,-1),"")))),"")</f>
        <v>6200000</v>
      </c>
      <c r="I5207" s="13">
        <f>IFERROR(IF($F5207="ALTA",$D5207*0.97,
IF($F5207="MEDIA",$D5207*0.94,
IF($F5207="BAJA",$D5207*0.87,
IF($F5207="LIQUIDAR",_xlfn.XLOOKUP(A5207,Rotación!$A:$A,Rotación!$O:$O,0,0,-1),"")))),"")</f>
        <v>6014000</v>
      </c>
      <c r="J5207" s="13">
        <f>IFERROR(IF($F5207="ALTA",$D5207*0.94,
IF($F5207="MEDIA",$D5207*0.9,
IF($F5207="BAJA",$D5207*0.85,
IF($F5207="LIQUIDAR",_xlfn.XLOOKUP(A5207,Rotación!$A:$A,Rotación!$O:$O,0,0,-1),"")))),"")</f>
        <v>5828000</v>
      </c>
      <c r="K5207">
        <v>6490000</v>
      </c>
    </row>
    <row r="5208" spans="1:11" x14ac:dyDescent="0.3">
      <c r="A5208" t="s">
        <v>6324</v>
      </c>
      <c r="B5208" t="s">
        <v>313</v>
      </c>
      <c r="C5208" t="s">
        <v>313</v>
      </c>
      <c r="D5208">
        <v>30000000</v>
      </c>
      <c r="E5208">
        <v>25000000</v>
      </c>
      <c r="F5208" t="s">
        <v>5390</v>
      </c>
      <c r="G5208" s="13">
        <f>IFERROR(IF($F5208="ALTA",$D5208*1.03,
IF($F5208="MEDIA",$D5208*1,
IF($F5208="BAJA",$D5208*0.92,
IF($F5208="LIQUIDAR",_xlfn.XLOOKUP(A5208,Rotación!$A:$A,Rotación!$O:$O,0,0,-1),"")))),"")</f>
        <v>30900000</v>
      </c>
      <c r="H5208" s="13">
        <f>IFERROR(IF($F5208="ALTA",$D5208*1,
IF($F5208="MEDIA",$D5208*0.97,
IF($F5208="BAJA",$D5208*0.9,
IF($F5208="LIQUIDAR",_xlfn.XLOOKUP(A5208,Rotación!$A:$A,Rotación!$O:$O,0,0,-1),"")))),"")</f>
        <v>30000000</v>
      </c>
      <c r="I5208" s="13">
        <f>IFERROR(IF($F5208="ALTA",$D5208*0.97,
IF($F5208="MEDIA",$D5208*0.94,
IF($F5208="BAJA",$D5208*0.87,
IF($F5208="LIQUIDAR",_xlfn.XLOOKUP(A5208,Rotación!$A:$A,Rotación!$O:$O,0,0,-1),"")))),"")</f>
        <v>29100000</v>
      </c>
      <c r="J5208" s="13">
        <f>IFERROR(IF($F5208="ALTA",$D5208*0.94,
IF($F5208="MEDIA",$D5208*0.9,
IF($F5208="BAJA",$D5208*0.85,
IF($F5208="LIQUIDAR",_xlfn.XLOOKUP(A5208,Rotación!$A:$A,Rotación!$O:$O,0,0,-1),"")))),"")</f>
        <v>28200000</v>
      </c>
      <c r="K5208">
        <v>29990000</v>
      </c>
    </row>
    <row r="5209" spans="1:11" x14ac:dyDescent="0.3">
      <c r="A5209" t="s">
        <v>6325</v>
      </c>
      <c r="B5209" t="s">
        <v>313</v>
      </c>
      <c r="C5209" t="s">
        <v>313</v>
      </c>
      <c r="D5209">
        <v>64000000</v>
      </c>
      <c r="E5209">
        <v>52500000</v>
      </c>
      <c r="F5209" t="s">
        <v>5391</v>
      </c>
      <c r="G5209" s="13">
        <f>IFERROR(IF($F5209="ALTA",$D5209*1.03,
IF($F5209="MEDIA",$D5209*1,
IF($F5209="BAJA",$D5209*0.92,
IF($F5209="LIQUIDAR",_xlfn.XLOOKUP(A5209,Rotación!$A:$A,Rotación!$O:$O,0,0,-1),"")))),"")</f>
        <v>58880000</v>
      </c>
      <c r="H5209" s="13">
        <f>IFERROR(IF($F5209="ALTA",$D5209*1,
IF($F5209="MEDIA",$D5209*0.97,
IF($F5209="BAJA",$D5209*0.9,
IF($F5209="LIQUIDAR",_xlfn.XLOOKUP(A5209,Rotación!$A:$A,Rotación!$O:$O,0,0,-1),"")))),"")</f>
        <v>57600000</v>
      </c>
      <c r="I5209" s="13">
        <f>IFERROR(IF($F5209="ALTA",$D5209*0.97,
IF($F5209="MEDIA",$D5209*0.94,
IF($F5209="BAJA",$D5209*0.87,
IF($F5209="LIQUIDAR",_xlfn.XLOOKUP(A5209,Rotación!$A:$A,Rotación!$O:$O,0,0,-1),"")))),"")</f>
        <v>55680000</v>
      </c>
      <c r="J5209" s="13">
        <f>IFERROR(IF($F5209="ALTA",$D5209*0.94,
IF($F5209="MEDIA",$D5209*0.9,
IF($F5209="BAJA",$D5209*0.85,
IF($F5209="LIQUIDAR",_xlfn.XLOOKUP(A5209,Rotación!$A:$A,Rotación!$O:$O,0,0,-1),"")))),"")</f>
        <v>54400000</v>
      </c>
      <c r="K5209">
        <v>59990000</v>
      </c>
    </row>
    <row r="5210" spans="1:11" x14ac:dyDescent="0.3">
      <c r="A5210" t="s">
        <v>6326</v>
      </c>
      <c r="B5210" t="s">
        <v>313</v>
      </c>
      <c r="C5210" t="s">
        <v>313</v>
      </c>
      <c r="D5210">
        <v>16000000</v>
      </c>
      <c r="E5210">
        <v>13900000</v>
      </c>
      <c r="F5210" t="s">
        <v>5390</v>
      </c>
      <c r="G5210" s="13">
        <f>IFERROR(IF($F5210="ALTA",$D5210*1.03,
IF($F5210="MEDIA",$D5210*1,
IF($F5210="BAJA",$D5210*0.92,
IF($F5210="LIQUIDAR",_xlfn.XLOOKUP(A5210,Rotación!$A:$A,Rotación!$O:$O,0,0,-1),"")))),"")</f>
        <v>16480000</v>
      </c>
      <c r="H5210" s="13">
        <f>IFERROR(IF($F5210="ALTA",$D5210*1,
IF($F5210="MEDIA",$D5210*0.97,
IF($F5210="BAJA",$D5210*0.9,
IF($F5210="LIQUIDAR",_xlfn.XLOOKUP(A5210,Rotación!$A:$A,Rotación!$O:$O,0,0,-1),"")))),"")</f>
        <v>16000000</v>
      </c>
      <c r="I5210" s="13">
        <f>IFERROR(IF($F5210="ALTA",$D5210*0.97,
IF($F5210="MEDIA",$D5210*0.94,
IF($F5210="BAJA",$D5210*0.87,
IF($F5210="LIQUIDAR",_xlfn.XLOOKUP(A5210,Rotación!$A:$A,Rotación!$O:$O,0,0,-1),"")))),"")</f>
        <v>15520000</v>
      </c>
      <c r="J5210" s="13">
        <f>IFERROR(IF($F5210="ALTA",$D5210*0.94,
IF($F5210="MEDIA",$D5210*0.9,
IF($F5210="BAJA",$D5210*0.85,
IF($F5210="LIQUIDAR",_xlfn.XLOOKUP(A5210,Rotación!$A:$A,Rotación!$O:$O,0,0,-1),"")))),"")</f>
        <v>15040000</v>
      </c>
      <c r="K5210">
        <v>16490000</v>
      </c>
    </row>
    <row r="5211" spans="1:11" x14ac:dyDescent="0.3">
      <c r="A5211" t="s">
        <v>6327</v>
      </c>
      <c r="B5211" t="s">
        <v>313</v>
      </c>
      <c r="C5211" t="s">
        <v>313</v>
      </c>
      <c r="D5211">
        <v>7000000</v>
      </c>
      <c r="E5211">
        <v>5700000</v>
      </c>
      <c r="F5211" t="s">
        <v>5390</v>
      </c>
      <c r="G5211" s="13">
        <f>IFERROR(IF($F5211="ALTA",$D5211*1.03,
IF($F5211="MEDIA",$D5211*1,
IF($F5211="BAJA",$D5211*0.92,
IF($F5211="LIQUIDAR",_xlfn.XLOOKUP(A5211,Rotación!$A:$A,Rotación!$O:$O,0,0,-1),"")))),"")</f>
        <v>7210000</v>
      </c>
      <c r="H5211" s="13">
        <f>IFERROR(IF($F5211="ALTA",$D5211*1,
IF($F5211="MEDIA",$D5211*0.97,
IF($F5211="BAJA",$D5211*0.9,
IF($F5211="LIQUIDAR",_xlfn.XLOOKUP(A5211,Rotación!$A:$A,Rotación!$O:$O,0,0,-1),"")))),"")</f>
        <v>7000000</v>
      </c>
      <c r="I5211" s="13">
        <f>IFERROR(IF($F5211="ALTA",$D5211*0.97,
IF($F5211="MEDIA",$D5211*0.94,
IF($F5211="BAJA",$D5211*0.87,
IF($F5211="LIQUIDAR",_xlfn.XLOOKUP(A5211,Rotación!$A:$A,Rotación!$O:$O,0,0,-1),"")))),"")</f>
        <v>6790000</v>
      </c>
      <c r="J5211" s="13">
        <f>IFERROR(IF($F5211="ALTA",$D5211*0.94,
IF($F5211="MEDIA",$D5211*0.9,
IF($F5211="BAJA",$D5211*0.85,
IF($F5211="LIQUIDAR",_xlfn.XLOOKUP(A5211,Rotación!$A:$A,Rotación!$O:$O,0,0,-1),"")))),"")</f>
        <v>6580000</v>
      </c>
      <c r="K5211">
        <v>6990000</v>
      </c>
    </row>
    <row r="5212" spans="1:11" x14ac:dyDescent="0.3">
      <c r="A5212" t="s">
        <v>6328</v>
      </c>
      <c r="B5212" t="s">
        <v>313</v>
      </c>
      <c r="C5212" t="s">
        <v>313</v>
      </c>
      <c r="D5212">
        <v>10900000</v>
      </c>
      <c r="E5212">
        <v>8900000</v>
      </c>
      <c r="F5212" t="s">
        <v>5390</v>
      </c>
      <c r="G5212" s="13">
        <f>IFERROR(IF($F5212="ALTA",$D5212*1.03,
IF($F5212="MEDIA",$D5212*1,
IF($F5212="BAJA",$D5212*0.92,
IF($F5212="LIQUIDAR",_xlfn.XLOOKUP(A5212,Rotación!$A:$A,Rotación!$O:$O,0,0,-1),"")))),"")</f>
        <v>11227000</v>
      </c>
      <c r="H5212" s="13">
        <f>IFERROR(IF($F5212="ALTA",$D5212*1,
IF($F5212="MEDIA",$D5212*0.97,
IF($F5212="BAJA",$D5212*0.9,
IF($F5212="LIQUIDAR",_xlfn.XLOOKUP(A5212,Rotación!$A:$A,Rotación!$O:$O,0,0,-1),"")))),"")</f>
        <v>10900000</v>
      </c>
      <c r="I5212" s="13">
        <f>IFERROR(IF($F5212="ALTA",$D5212*0.97,
IF($F5212="MEDIA",$D5212*0.94,
IF($F5212="BAJA",$D5212*0.87,
IF($F5212="LIQUIDAR",_xlfn.XLOOKUP(A5212,Rotación!$A:$A,Rotación!$O:$O,0,0,-1),"")))),"")</f>
        <v>10573000</v>
      </c>
      <c r="J5212" s="13">
        <f>IFERROR(IF($F5212="ALTA",$D5212*0.94,
IF($F5212="MEDIA",$D5212*0.9,
IF($F5212="BAJA",$D5212*0.85,
IF($F5212="LIQUIDAR",_xlfn.XLOOKUP(A5212,Rotación!$A:$A,Rotación!$O:$O,0,0,-1),"")))),"")</f>
        <v>10246000</v>
      </c>
      <c r="K5212">
        <v>10890000</v>
      </c>
    </row>
    <row r="5213" spans="1:11" x14ac:dyDescent="0.3">
      <c r="A5213" t="s">
        <v>6329</v>
      </c>
      <c r="B5213" t="s">
        <v>313</v>
      </c>
      <c r="C5213" t="s">
        <v>313</v>
      </c>
      <c r="D5213">
        <v>17000000</v>
      </c>
      <c r="E5213">
        <v>13500000</v>
      </c>
      <c r="F5213" t="s">
        <v>5390</v>
      </c>
      <c r="G5213" s="13">
        <f>IFERROR(IF($F5213="ALTA",$D5213*1.03,
IF($F5213="MEDIA",$D5213*1,
IF($F5213="BAJA",$D5213*0.92,
IF($F5213="LIQUIDAR",_xlfn.XLOOKUP(A5213,Rotación!$A:$A,Rotación!$O:$O,0,0,-1),"")))),"")</f>
        <v>17510000</v>
      </c>
      <c r="H5213" s="13">
        <f>IFERROR(IF($F5213="ALTA",$D5213*1,
IF($F5213="MEDIA",$D5213*0.97,
IF($F5213="BAJA",$D5213*0.9,
IF($F5213="LIQUIDAR",_xlfn.XLOOKUP(A5213,Rotación!$A:$A,Rotación!$O:$O,0,0,-1),"")))),"")</f>
        <v>17000000</v>
      </c>
      <c r="I5213" s="13">
        <f>IFERROR(IF($F5213="ALTA",$D5213*0.97,
IF($F5213="MEDIA",$D5213*0.94,
IF($F5213="BAJA",$D5213*0.87,
IF($F5213="LIQUIDAR",_xlfn.XLOOKUP(A5213,Rotación!$A:$A,Rotación!$O:$O,0,0,-1),"")))),"")</f>
        <v>16490000</v>
      </c>
      <c r="J5213" s="13">
        <f>IFERROR(IF($F5213="ALTA",$D5213*0.94,
IF($F5213="MEDIA",$D5213*0.9,
IF($F5213="BAJA",$D5213*0.85,
IF($F5213="LIQUIDAR",_xlfn.XLOOKUP(A5213,Rotación!$A:$A,Rotación!$O:$O,0,0,-1),"")))),"")</f>
        <v>15980000</v>
      </c>
      <c r="K5213">
        <v>16490000</v>
      </c>
    </row>
    <row r="5214" spans="1:11" x14ac:dyDescent="0.3">
      <c r="A5214" t="s">
        <v>6330</v>
      </c>
      <c r="B5214" t="s">
        <v>313</v>
      </c>
      <c r="C5214" t="s">
        <v>313</v>
      </c>
      <c r="D5214">
        <v>9400000</v>
      </c>
      <c r="E5214">
        <v>8000000</v>
      </c>
      <c r="F5214" t="s">
        <v>5390</v>
      </c>
      <c r="G5214" s="13">
        <f>IFERROR(IF($F5214="ALTA",$D5214*1.03,
IF($F5214="MEDIA",$D5214*1,
IF($F5214="BAJA",$D5214*0.92,
IF($F5214="LIQUIDAR",_xlfn.XLOOKUP(A5214,Rotación!$A:$A,Rotación!$O:$O,0,0,-1),"")))),"")</f>
        <v>9682000</v>
      </c>
      <c r="H5214" s="13">
        <f>IFERROR(IF($F5214="ALTA",$D5214*1,
IF($F5214="MEDIA",$D5214*0.97,
IF($F5214="BAJA",$D5214*0.9,
IF($F5214="LIQUIDAR",_xlfn.XLOOKUP(A5214,Rotación!$A:$A,Rotación!$O:$O,0,0,-1),"")))),"")</f>
        <v>9400000</v>
      </c>
      <c r="I5214" s="13">
        <f>IFERROR(IF($F5214="ALTA",$D5214*0.97,
IF($F5214="MEDIA",$D5214*0.94,
IF($F5214="BAJA",$D5214*0.87,
IF($F5214="LIQUIDAR",_xlfn.XLOOKUP(A5214,Rotación!$A:$A,Rotación!$O:$O,0,0,-1),"")))),"")</f>
        <v>9118000</v>
      </c>
      <c r="J5214" s="13">
        <f>IFERROR(IF($F5214="ALTA",$D5214*0.94,
IF($F5214="MEDIA",$D5214*0.9,
IF($F5214="BAJA",$D5214*0.85,
IF($F5214="LIQUIDAR",_xlfn.XLOOKUP(A5214,Rotación!$A:$A,Rotación!$O:$O,0,0,-1),"")))),"")</f>
        <v>8836000</v>
      </c>
      <c r="K5214">
        <v>9690000</v>
      </c>
    </row>
    <row r="5215" spans="1:11" x14ac:dyDescent="0.3">
      <c r="A5215" t="s">
        <v>6331</v>
      </c>
      <c r="B5215" t="s">
        <v>313</v>
      </c>
      <c r="C5215" t="s">
        <v>313</v>
      </c>
      <c r="D5215">
        <v>7900000</v>
      </c>
      <c r="E5215">
        <v>6600000</v>
      </c>
      <c r="F5215" t="s">
        <v>5390</v>
      </c>
      <c r="G5215" s="13">
        <f>IFERROR(IF($F5215="ALTA",$D5215*1.03,
IF($F5215="MEDIA",$D5215*1,
IF($F5215="BAJA",$D5215*0.92,
IF($F5215="LIQUIDAR",_xlfn.XLOOKUP(A5215,Rotación!$A:$A,Rotación!$O:$O,0,0,-1),"")))),"")</f>
        <v>8137000</v>
      </c>
      <c r="H5215" s="13">
        <f>IFERROR(IF($F5215="ALTA",$D5215*1,
IF($F5215="MEDIA",$D5215*0.97,
IF($F5215="BAJA",$D5215*0.9,
IF($F5215="LIQUIDAR",_xlfn.XLOOKUP(A5215,Rotación!$A:$A,Rotación!$O:$O,0,0,-1),"")))),"")</f>
        <v>7900000</v>
      </c>
      <c r="I5215" s="13">
        <f>IFERROR(IF($F5215="ALTA",$D5215*0.97,
IF($F5215="MEDIA",$D5215*0.94,
IF($F5215="BAJA",$D5215*0.87,
IF($F5215="LIQUIDAR",_xlfn.XLOOKUP(A5215,Rotación!$A:$A,Rotación!$O:$O,0,0,-1),"")))),"")</f>
        <v>7663000</v>
      </c>
      <c r="J5215" s="13">
        <f>IFERROR(IF($F5215="ALTA",$D5215*0.94,
IF($F5215="MEDIA",$D5215*0.9,
IF($F5215="BAJA",$D5215*0.85,
IF($F5215="LIQUIDAR",_xlfn.XLOOKUP(A5215,Rotación!$A:$A,Rotación!$O:$O,0,0,-1),"")))),"")</f>
        <v>7426000</v>
      </c>
      <c r="K5215">
        <v>8190000</v>
      </c>
    </row>
    <row r="5216" spans="1:11" x14ac:dyDescent="0.3">
      <c r="A5216" t="s">
        <v>6332</v>
      </c>
      <c r="B5216" t="s">
        <v>313</v>
      </c>
      <c r="C5216" t="s">
        <v>313</v>
      </c>
      <c r="D5216">
        <v>12800000</v>
      </c>
      <c r="E5216">
        <v>10700000</v>
      </c>
      <c r="F5216" t="s">
        <v>5390</v>
      </c>
      <c r="G5216" s="13">
        <f>IFERROR(IF($F5216="ALTA",$D5216*1.03,
IF($F5216="MEDIA",$D5216*1,
IF($F5216="BAJA",$D5216*0.92,
IF($F5216="LIQUIDAR",_xlfn.XLOOKUP(A5216,Rotación!$A:$A,Rotación!$O:$O,0,0,-1),"")))),"")</f>
        <v>13184000</v>
      </c>
      <c r="H5216" s="13">
        <f>IFERROR(IF($F5216="ALTA",$D5216*1,
IF($F5216="MEDIA",$D5216*0.97,
IF($F5216="BAJA",$D5216*0.9,
IF($F5216="LIQUIDAR",_xlfn.XLOOKUP(A5216,Rotación!$A:$A,Rotación!$O:$O,0,0,-1),"")))),"")</f>
        <v>12800000</v>
      </c>
      <c r="I5216" s="13">
        <f>IFERROR(IF($F5216="ALTA",$D5216*0.97,
IF($F5216="MEDIA",$D5216*0.94,
IF($F5216="BAJA",$D5216*0.87,
IF($F5216="LIQUIDAR",_xlfn.XLOOKUP(A5216,Rotación!$A:$A,Rotación!$O:$O,0,0,-1),"")))),"")</f>
        <v>12416000</v>
      </c>
      <c r="J5216" s="13">
        <f>IFERROR(IF($F5216="ALTA",$D5216*0.94,
IF($F5216="MEDIA",$D5216*0.9,
IF($F5216="BAJA",$D5216*0.85,
IF($F5216="LIQUIDAR",_xlfn.XLOOKUP(A5216,Rotación!$A:$A,Rotación!$O:$O,0,0,-1),"")))),"")</f>
        <v>12032000</v>
      </c>
      <c r="K5216">
        <v>12790000</v>
      </c>
    </row>
    <row r="5217" spans="1:11" x14ac:dyDescent="0.3">
      <c r="A5217" t="s">
        <v>6333</v>
      </c>
      <c r="B5217" t="s">
        <v>313</v>
      </c>
      <c r="C5217" t="s">
        <v>313</v>
      </c>
      <c r="D5217">
        <v>14900000</v>
      </c>
      <c r="E5217">
        <v>12500000</v>
      </c>
      <c r="F5217" t="s">
        <v>5390</v>
      </c>
      <c r="G5217" s="13">
        <f>IFERROR(IF($F5217="ALTA",$D5217*1.03,
IF($F5217="MEDIA",$D5217*1,
IF($F5217="BAJA",$D5217*0.92,
IF($F5217="LIQUIDAR",_xlfn.XLOOKUP(A5217,Rotación!$A:$A,Rotación!$O:$O,0,0,-1),"")))),"")</f>
        <v>15347000</v>
      </c>
      <c r="H5217" s="13">
        <f>IFERROR(IF($F5217="ALTA",$D5217*1,
IF($F5217="MEDIA",$D5217*0.97,
IF($F5217="BAJA",$D5217*0.9,
IF($F5217="LIQUIDAR",_xlfn.XLOOKUP(A5217,Rotación!$A:$A,Rotación!$O:$O,0,0,-1),"")))),"")</f>
        <v>14900000</v>
      </c>
      <c r="I5217" s="13">
        <f>IFERROR(IF($F5217="ALTA",$D5217*0.97,
IF($F5217="MEDIA",$D5217*0.94,
IF($F5217="BAJA",$D5217*0.87,
IF($F5217="LIQUIDAR",_xlfn.XLOOKUP(A5217,Rotación!$A:$A,Rotación!$O:$O,0,0,-1),"")))),"")</f>
        <v>14453000</v>
      </c>
      <c r="J5217" s="13">
        <f>IFERROR(IF($F5217="ALTA",$D5217*0.94,
IF($F5217="MEDIA",$D5217*0.9,
IF($F5217="BAJA",$D5217*0.85,
IF($F5217="LIQUIDAR",_xlfn.XLOOKUP(A5217,Rotación!$A:$A,Rotación!$O:$O,0,0,-1),"")))),"")</f>
        <v>14006000</v>
      </c>
      <c r="K5217">
        <v>15290000</v>
      </c>
    </row>
    <row r="5218" spans="1:11" x14ac:dyDescent="0.3">
      <c r="A5218" t="s">
        <v>6334</v>
      </c>
      <c r="B5218" t="s">
        <v>313</v>
      </c>
      <c r="C5218" t="s">
        <v>313</v>
      </c>
      <c r="D5218">
        <v>11100000</v>
      </c>
      <c r="E5218">
        <v>9300000</v>
      </c>
      <c r="F5218" t="s">
        <v>5390</v>
      </c>
      <c r="G5218" s="13">
        <f>IFERROR(IF($F5218="ALTA",$D5218*1.03,
IF($F5218="MEDIA",$D5218*1,
IF($F5218="BAJA",$D5218*0.92,
IF($F5218="LIQUIDAR",_xlfn.XLOOKUP(A5218,Rotación!$A:$A,Rotación!$O:$O,0,0,-1),"")))),"")</f>
        <v>11433000</v>
      </c>
      <c r="H5218" s="13">
        <f>IFERROR(IF($F5218="ALTA",$D5218*1,
IF($F5218="MEDIA",$D5218*0.97,
IF($F5218="BAJA",$D5218*0.9,
IF($F5218="LIQUIDAR",_xlfn.XLOOKUP(A5218,Rotación!$A:$A,Rotación!$O:$O,0,0,-1),"")))),"")</f>
        <v>11100000</v>
      </c>
      <c r="I5218" s="13">
        <f>IFERROR(IF($F5218="ALTA",$D5218*0.97,
IF($F5218="MEDIA",$D5218*0.94,
IF($F5218="BAJA",$D5218*0.87,
IF($F5218="LIQUIDAR",_xlfn.XLOOKUP(A5218,Rotación!$A:$A,Rotación!$O:$O,0,0,-1),"")))),"")</f>
        <v>10767000</v>
      </c>
      <c r="J5218" s="13">
        <f>IFERROR(IF($F5218="ALTA",$D5218*0.94,
IF($F5218="MEDIA",$D5218*0.9,
IF($F5218="BAJA",$D5218*0.85,
IF($F5218="LIQUIDAR",_xlfn.XLOOKUP(A5218,Rotación!$A:$A,Rotación!$O:$O,0,0,-1),"")))),"")</f>
        <v>10434000</v>
      </c>
      <c r="K5218">
        <v>11290000</v>
      </c>
    </row>
    <row r="5219" spans="1:11" x14ac:dyDescent="0.3">
      <c r="A5219" t="s">
        <v>6335</v>
      </c>
      <c r="B5219" t="s">
        <v>313</v>
      </c>
      <c r="C5219" t="s">
        <v>313</v>
      </c>
      <c r="D5219">
        <v>8900000</v>
      </c>
      <c r="E5219">
        <v>7400000</v>
      </c>
      <c r="F5219" t="s">
        <v>5390</v>
      </c>
      <c r="G5219" s="13">
        <f>IFERROR(IF($F5219="ALTA",$D5219*1.03,
IF($F5219="MEDIA",$D5219*1,
IF($F5219="BAJA",$D5219*0.92,
IF($F5219="LIQUIDAR",_xlfn.XLOOKUP(A5219,Rotación!$A:$A,Rotación!$O:$O,0,0,-1),"")))),"")</f>
        <v>9167000</v>
      </c>
      <c r="H5219" s="13">
        <f>IFERROR(IF($F5219="ALTA",$D5219*1,
IF($F5219="MEDIA",$D5219*0.97,
IF($F5219="BAJA",$D5219*0.9,
IF($F5219="LIQUIDAR",_xlfn.XLOOKUP(A5219,Rotación!$A:$A,Rotación!$O:$O,0,0,-1),"")))),"")</f>
        <v>8900000</v>
      </c>
      <c r="I5219" s="13">
        <f>IFERROR(IF($F5219="ALTA",$D5219*0.97,
IF($F5219="MEDIA",$D5219*0.94,
IF($F5219="BAJA",$D5219*0.87,
IF($F5219="LIQUIDAR",_xlfn.XLOOKUP(A5219,Rotación!$A:$A,Rotación!$O:$O,0,0,-1),"")))),"")</f>
        <v>8633000</v>
      </c>
      <c r="J5219" s="13">
        <f>IFERROR(IF($F5219="ALTA",$D5219*0.94,
IF($F5219="MEDIA",$D5219*0.9,
IF($F5219="BAJA",$D5219*0.85,
IF($F5219="LIQUIDAR",_xlfn.XLOOKUP(A5219,Rotación!$A:$A,Rotación!$O:$O,0,0,-1),"")))),"")</f>
        <v>8365999.9999999991</v>
      </c>
      <c r="K5219">
        <v>8990000</v>
      </c>
    </row>
    <row r="5220" spans="1:11" x14ac:dyDescent="0.3">
      <c r="A5220" t="s">
        <v>6336</v>
      </c>
      <c r="B5220" t="s">
        <v>313</v>
      </c>
      <c r="C5220" t="s">
        <v>313</v>
      </c>
      <c r="D5220">
        <v>12200000</v>
      </c>
      <c r="E5220">
        <v>10000000</v>
      </c>
      <c r="F5220" t="s">
        <v>5390</v>
      </c>
      <c r="G5220" s="13">
        <f>IFERROR(IF($F5220="ALTA",$D5220*1.03,
IF($F5220="MEDIA",$D5220*1,
IF($F5220="BAJA",$D5220*0.92,
IF($F5220="LIQUIDAR",_xlfn.XLOOKUP(A5220,Rotación!$A:$A,Rotación!$O:$O,0,0,-1),"")))),"")</f>
        <v>12566000</v>
      </c>
      <c r="H5220" s="13">
        <f>IFERROR(IF($F5220="ALTA",$D5220*1,
IF($F5220="MEDIA",$D5220*0.97,
IF($F5220="BAJA",$D5220*0.9,
IF($F5220="LIQUIDAR",_xlfn.XLOOKUP(A5220,Rotación!$A:$A,Rotación!$O:$O,0,0,-1),"")))),"")</f>
        <v>12200000</v>
      </c>
      <c r="I5220" s="13">
        <f>IFERROR(IF($F5220="ALTA",$D5220*0.97,
IF($F5220="MEDIA",$D5220*0.94,
IF($F5220="BAJA",$D5220*0.87,
IF($F5220="LIQUIDAR",_xlfn.XLOOKUP(A5220,Rotación!$A:$A,Rotación!$O:$O,0,0,-1),"")))),"")</f>
        <v>11834000</v>
      </c>
      <c r="J5220" s="13">
        <f>IFERROR(IF($F5220="ALTA",$D5220*0.94,
IF($F5220="MEDIA",$D5220*0.9,
IF($F5220="BAJA",$D5220*0.85,
IF($F5220="LIQUIDAR",_xlfn.XLOOKUP(A5220,Rotación!$A:$A,Rotación!$O:$O,0,0,-1),"")))),"")</f>
        <v>11468000</v>
      </c>
      <c r="K5220">
        <v>11990000</v>
      </c>
    </row>
    <row r="5221" spans="1:11" x14ac:dyDescent="0.3">
      <c r="A5221" t="s">
        <v>5569</v>
      </c>
      <c r="B5221" t="s">
        <v>313</v>
      </c>
      <c r="C5221" t="s">
        <v>313</v>
      </c>
      <c r="D5221">
        <v>11300000</v>
      </c>
      <c r="E5221">
        <v>9000000</v>
      </c>
      <c r="F5221" t="s">
        <v>5390</v>
      </c>
      <c r="G5221" s="13">
        <f>IFERROR(IF($F5221="ALTA",$D5221*1.03,
IF($F5221="MEDIA",$D5221*1,
IF($F5221="BAJA",$D5221*0.92,
IF($F5221="LIQUIDAR",_xlfn.XLOOKUP(A5221,Rotación!$A:$A,Rotación!$O:$O,0,0,-1),"")))),"")</f>
        <v>11639000</v>
      </c>
      <c r="H5221" s="13">
        <f>IFERROR(IF($F5221="ALTA",$D5221*1,
IF($F5221="MEDIA",$D5221*0.97,
IF($F5221="BAJA",$D5221*0.9,
IF($F5221="LIQUIDAR",_xlfn.XLOOKUP(A5221,Rotación!$A:$A,Rotación!$O:$O,0,0,-1),"")))),"")</f>
        <v>11300000</v>
      </c>
      <c r="I5221" s="13">
        <f>IFERROR(IF($F5221="ALTA",$D5221*0.97,
IF($F5221="MEDIA",$D5221*0.94,
IF($F5221="BAJA",$D5221*0.87,
IF($F5221="LIQUIDAR",_xlfn.XLOOKUP(A5221,Rotación!$A:$A,Rotación!$O:$O,0,0,-1),"")))),"")</f>
        <v>10961000</v>
      </c>
      <c r="J5221" s="13">
        <f>IFERROR(IF($F5221="ALTA",$D5221*0.94,
IF($F5221="MEDIA",$D5221*0.9,
IF($F5221="BAJA",$D5221*0.85,
IF($F5221="LIQUIDAR",_xlfn.XLOOKUP(A5221,Rotación!$A:$A,Rotación!$O:$O,0,0,-1),"")))),"")</f>
        <v>10622000</v>
      </c>
      <c r="K5221">
        <v>11290000</v>
      </c>
    </row>
    <row r="5222" spans="1:11" x14ac:dyDescent="0.3">
      <c r="A5222" t="s">
        <v>6337</v>
      </c>
      <c r="B5222" t="s">
        <v>313</v>
      </c>
      <c r="C5222" t="s">
        <v>313</v>
      </c>
      <c r="D5222">
        <v>8400000</v>
      </c>
      <c r="E5222">
        <v>7000000</v>
      </c>
      <c r="F5222" t="s">
        <v>5390</v>
      </c>
      <c r="G5222" s="13">
        <f>IFERROR(IF($F5222="ALTA",$D5222*1.03,
IF($F5222="MEDIA",$D5222*1,
IF($F5222="BAJA",$D5222*0.92,
IF($F5222="LIQUIDAR",_xlfn.XLOOKUP(A5222,Rotación!$A:$A,Rotación!$O:$O,0,0,-1),"")))),"")</f>
        <v>8652000</v>
      </c>
      <c r="H5222" s="13">
        <f>IFERROR(IF($F5222="ALTA",$D5222*1,
IF($F5222="MEDIA",$D5222*0.97,
IF($F5222="BAJA",$D5222*0.9,
IF($F5222="LIQUIDAR",_xlfn.XLOOKUP(A5222,Rotación!$A:$A,Rotación!$O:$O,0,0,-1),"")))),"")</f>
        <v>8400000</v>
      </c>
      <c r="I5222" s="13">
        <f>IFERROR(IF($F5222="ALTA",$D5222*0.97,
IF($F5222="MEDIA",$D5222*0.94,
IF($F5222="BAJA",$D5222*0.87,
IF($F5222="LIQUIDAR",_xlfn.XLOOKUP(A5222,Rotación!$A:$A,Rotación!$O:$O,0,0,-1),"")))),"")</f>
        <v>8148000</v>
      </c>
      <c r="J5222" s="13">
        <f>IFERROR(IF($F5222="ALTA",$D5222*0.94,
IF($F5222="MEDIA",$D5222*0.9,
IF($F5222="BAJA",$D5222*0.85,
IF($F5222="LIQUIDAR",_xlfn.XLOOKUP(A5222,Rotación!$A:$A,Rotación!$O:$O,0,0,-1),"")))),"")</f>
        <v>7896000</v>
      </c>
      <c r="K5222">
        <v>8490000</v>
      </c>
    </row>
    <row r="5223" spans="1:11" x14ac:dyDescent="0.3">
      <c r="A5223" t="s">
        <v>6338</v>
      </c>
      <c r="B5223" t="s">
        <v>313</v>
      </c>
      <c r="C5223" t="s">
        <v>313</v>
      </c>
      <c r="D5223">
        <v>11100000</v>
      </c>
      <c r="E5223">
        <v>9600000</v>
      </c>
      <c r="F5223" t="s">
        <v>5390</v>
      </c>
      <c r="G5223" s="13">
        <f>IFERROR(IF($F5223="ALTA",$D5223*1.03,
IF($F5223="MEDIA",$D5223*1,
IF($F5223="BAJA",$D5223*0.92,
IF($F5223="LIQUIDAR",_xlfn.XLOOKUP(A5223,Rotación!$A:$A,Rotación!$O:$O,0,0,-1),"")))),"")</f>
        <v>11433000</v>
      </c>
      <c r="H5223" s="13">
        <f>IFERROR(IF($F5223="ALTA",$D5223*1,
IF($F5223="MEDIA",$D5223*0.97,
IF($F5223="BAJA",$D5223*0.9,
IF($F5223="LIQUIDAR",_xlfn.XLOOKUP(A5223,Rotación!$A:$A,Rotación!$O:$O,0,0,-1),"")))),"")</f>
        <v>11100000</v>
      </c>
      <c r="I5223" s="13">
        <f>IFERROR(IF($F5223="ALTA",$D5223*0.97,
IF($F5223="MEDIA",$D5223*0.94,
IF($F5223="BAJA",$D5223*0.87,
IF($F5223="LIQUIDAR",_xlfn.XLOOKUP(A5223,Rotación!$A:$A,Rotación!$O:$O,0,0,-1),"")))),"")</f>
        <v>10767000</v>
      </c>
      <c r="J5223" s="13">
        <f>IFERROR(IF($F5223="ALTA",$D5223*0.94,
IF($F5223="MEDIA",$D5223*0.9,
IF($F5223="BAJA",$D5223*0.85,
IF($F5223="LIQUIDAR",_xlfn.XLOOKUP(A5223,Rotación!$A:$A,Rotación!$O:$O,0,0,-1),"")))),"")</f>
        <v>10434000</v>
      </c>
      <c r="K5223">
        <v>11390000</v>
      </c>
    </row>
    <row r="5224" spans="1:11" x14ac:dyDescent="0.3">
      <c r="A5224" t="s">
        <v>6339</v>
      </c>
      <c r="B5224" t="s">
        <v>313</v>
      </c>
      <c r="C5224" t="s">
        <v>313</v>
      </c>
      <c r="D5224">
        <v>12100000</v>
      </c>
      <c r="E5224">
        <v>10300000</v>
      </c>
      <c r="F5224" t="s">
        <v>5390</v>
      </c>
      <c r="G5224" s="13">
        <f>IFERROR(IF($F5224="ALTA",$D5224*1.03,
IF($F5224="MEDIA",$D5224*1,
IF($F5224="BAJA",$D5224*0.92,
IF($F5224="LIQUIDAR",_xlfn.XLOOKUP(A5224,Rotación!$A:$A,Rotación!$O:$O,0,0,-1),"")))),"")</f>
        <v>12463000</v>
      </c>
      <c r="H5224" s="13">
        <f>IFERROR(IF($F5224="ALTA",$D5224*1,
IF($F5224="MEDIA",$D5224*0.97,
IF($F5224="BAJA",$D5224*0.9,
IF($F5224="LIQUIDAR",_xlfn.XLOOKUP(A5224,Rotación!$A:$A,Rotación!$O:$O,0,0,-1),"")))),"")</f>
        <v>12100000</v>
      </c>
      <c r="I5224" s="13">
        <f>IFERROR(IF($F5224="ALTA",$D5224*0.97,
IF($F5224="MEDIA",$D5224*0.94,
IF($F5224="BAJA",$D5224*0.87,
IF($F5224="LIQUIDAR",_xlfn.XLOOKUP(A5224,Rotación!$A:$A,Rotación!$O:$O,0,0,-1),"")))),"")</f>
        <v>11737000</v>
      </c>
      <c r="J5224" s="13">
        <f>IFERROR(IF($F5224="ALTA",$D5224*0.94,
IF($F5224="MEDIA",$D5224*0.9,
IF($F5224="BAJA",$D5224*0.85,
IF($F5224="LIQUIDAR",_xlfn.XLOOKUP(A5224,Rotación!$A:$A,Rotación!$O:$O,0,0,-1),"")))),"")</f>
        <v>11374000</v>
      </c>
      <c r="K5224">
        <v>12490000</v>
      </c>
    </row>
    <row r="5225" spans="1:11" x14ac:dyDescent="0.3">
      <c r="A5225" t="s">
        <v>6339</v>
      </c>
      <c r="B5225" t="s">
        <v>313</v>
      </c>
      <c r="C5225" t="s">
        <v>313</v>
      </c>
      <c r="D5225">
        <v>12100000</v>
      </c>
      <c r="E5225">
        <v>10000000</v>
      </c>
      <c r="F5225" t="s">
        <v>5390</v>
      </c>
      <c r="G5225" s="13">
        <f>IFERROR(IF($F5225="ALTA",$D5225*1.03,
IF($F5225="MEDIA",$D5225*1,
IF($F5225="BAJA",$D5225*0.92,
IF($F5225="LIQUIDAR",_xlfn.XLOOKUP(A5225,Rotación!$A:$A,Rotación!$O:$O,0,0,-1),"")))),"")</f>
        <v>12463000</v>
      </c>
      <c r="H5225" s="13">
        <f>IFERROR(IF($F5225="ALTA",$D5225*1,
IF($F5225="MEDIA",$D5225*0.97,
IF($F5225="BAJA",$D5225*0.9,
IF($F5225="LIQUIDAR",_xlfn.XLOOKUP(A5225,Rotación!$A:$A,Rotación!$O:$O,0,0,-1),"")))),"")</f>
        <v>12100000</v>
      </c>
      <c r="I5225" s="13">
        <f>IFERROR(IF($F5225="ALTA",$D5225*0.97,
IF($F5225="MEDIA",$D5225*0.94,
IF($F5225="BAJA",$D5225*0.87,
IF($F5225="LIQUIDAR",_xlfn.XLOOKUP(A5225,Rotación!$A:$A,Rotación!$O:$O,0,0,-1),"")))),"")</f>
        <v>11737000</v>
      </c>
      <c r="J5225" s="13">
        <f>IFERROR(IF($F5225="ALTA",$D5225*0.94,
IF($F5225="MEDIA",$D5225*0.9,
IF($F5225="BAJA",$D5225*0.85,
IF($F5225="LIQUIDAR",_xlfn.XLOOKUP(A5225,Rotación!$A:$A,Rotación!$O:$O,0,0,-1),"")))),"")</f>
        <v>11374000</v>
      </c>
      <c r="K5225">
        <v>12490000</v>
      </c>
    </row>
    <row r="5226" spans="1:11" x14ac:dyDescent="0.3">
      <c r="A5226" t="s">
        <v>6340</v>
      </c>
      <c r="B5226" t="s">
        <v>313</v>
      </c>
      <c r="C5226" t="s">
        <v>313</v>
      </c>
      <c r="D5226">
        <v>18800000</v>
      </c>
      <c r="E5226">
        <v>15000000</v>
      </c>
      <c r="F5226" t="s">
        <v>5390</v>
      </c>
      <c r="G5226" s="13">
        <f>IFERROR(IF($F5226="ALTA",$D5226*1.03,
IF($F5226="MEDIA",$D5226*1,
IF($F5226="BAJA",$D5226*0.92,
IF($F5226="LIQUIDAR",_xlfn.XLOOKUP(A5226,Rotación!$A:$A,Rotación!$O:$O,0,0,-1),"")))),"")</f>
        <v>19364000</v>
      </c>
      <c r="H5226" s="13">
        <f>IFERROR(IF($F5226="ALTA",$D5226*1,
IF($F5226="MEDIA",$D5226*0.97,
IF($F5226="BAJA",$D5226*0.9,
IF($F5226="LIQUIDAR",_xlfn.XLOOKUP(A5226,Rotación!$A:$A,Rotación!$O:$O,0,0,-1),"")))),"")</f>
        <v>18800000</v>
      </c>
      <c r="I5226" s="13">
        <f>IFERROR(IF($F5226="ALTA",$D5226*0.97,
IF($F5226="MEDIA",$D5226*0.94,
IF($F5226="BAJA",$D5226*0.87,
IF($F5226="LIQUIDAR",_xlfn.XLOOKUP(A5226,Rotación!$A:$A,Rotación!$O:$O,0,0,-1),"")))),"")</f>
        <v>18236000</v>
      </c>
      <c r="J5226" s="13">
        <f>IFERROR(IF($F5226="ALTA",$D5226*0.94,
IF($F5226="MEDIA",$D5226*0.9,
IF($F5226="BAJA",$D5226*0.85,
IF($F5226="LIQUIDAR",_xlfn.XLOOKUP(A5226,Rotación!$A:$A,Rotación!$O:$O,0,0,-1),"")))),"")</f>
        <v>17672000</v>
      </c>
      <c r="K5226">
        <v>17990000</v>
      </c>
    </row>
    <row r="5227" spans="1:11" x14ac:dyDescent="0.3">
      <c r="A5227" t="s">
        <v>6341</v>
      </c>
      <c r="B5227" t="s">
        <v>313</v>
      </c>
      <c r="C5227" t="s">
        <v>313</v>
      </c>
      <c r="D5227">
        <v>9000000</v>
      </c>
      <c r="E5227">
        <v>7400000</v>
      </c>
      <c r="F5227" t="s">
        <v>5390</v>
      </c>
      <c r="G5227" s="13">
        <f>IFERROR(IF($F5227="ALTA",$D5227*1.03,
IF($F5227="MEDIA",$D5227*1,
IF($F5227="BAJA",$D5227*0.92,
IF($F5227="LIQUIDAR",_xlfn.XLOOKUP(A5227,Rotación!$A:$A,Rotación!$O:$O,0,0,-1),"")))),"")</f>
        <v>9270000</v>
      </c>
      <c r="H5227" s="13">
        <f>IFERROR(IF($F5227="ALTA",$D5227*1,
IF($F5227="MEDIA",$D5227*0.97,
IF($F5227="BAJA",$D5227*0.9,
IF($F5227="LIQUIDAR",_xlfn.XLOOKUP(A5227,Rotación!$A:$A,Rotación!$O:$O,0,0,-1),"")))),"")</f>
        <v>9000000</v>
      </c>
      <c r="I5227" s="13">
        <f>IFERROR(IF($F5227="ALTA",$D5227*0.97,
IF($F5227="MEDIA",$D5227*0.94,
IF($F5227="BAJA",$D5227*0.87,
IF($F5227="LIQUIDAR",_xlfn.XLOOKUP(A5227,Rotación!$A:$A,Rotación!$O:$O,0,0,-1),"")))),"")</f>
        <v>8730000</v>
      </c>
      <c r="J5227" s="13">
        <f>IFERROR(IF($F5227="ALTA",$D5227*0.94,
IF($F5227="MEDIA",$D5227*0.9,
IF($F5227="BAJA",$D5227*0.85,
IF($F5227="LIQUIDAR",_xlfn.XLOOKUP(A5227,Rotación!$A:$A,Rotación!$O:$O,0,0,-1),"")))),"")</f>
        <v>8460000</v>
      </c>
      <c r="K5227">
        <v>8990000</v>
      </c>
    </row>
    <row r="5228" spans="1:11" x14ac:dyDescent="0.3">
      <c r="A5228" t="s">
        <v>6342</v>
      </c>
      <c r="B5228" t="s">
        <v>313</v>
      </c>
      <c r="C5228" t="s">
        <v>313</v>
      </c>
      <c r="D5228">
        <v>20800000</v>
      </c>
      <c r="E5228">
        <v>17300000</v>
      </c>
      <c r="F5228" t="s">
        <v>5391</v>
      </c>
      <c r="G5228" s="13">
        <f>IFERROR(IF($F5228="ALTA",$D5228*1.03,
IF($F5228="MEDIA",$D5228*1,
IF($F5228="BAJA",$D5228*0.92,
IF($F5228="LIQUIDAR",_xlfn.XLOOKUP(A5228,Rotación!$A:$A,Rotación!$O:$O,0,0,-1),"")))),"")</f>
        <v>19136000</v>
      </c>
      <c r="H5228" s="13">
        <f>IFERROR(IF($F5228="ALTA",$D5228*1,
IF($F5228="MEDIA",$D5228*0.97,
IF($F5228="BAJA",$D5228*0.9,
IF($F5228="LIQUIDAR",_xlfn.XLOOKUP(A5228,Rotación!$A:$A,Rotación!$O:$O,0,0,-1),"")))),"")</f>
        <v>18720000</v>
      </c>
      <c r="I5228" s="13">
        <f>IFERROR(IF($F5228="ALTA",$D5228*0.97,
IF($F5228="MEDIA",$D5228*0.94,
IF($F5228="BAJA",$D5228*0.87,
IF($F5228="LIQUIDAR",_xlfn.XLOOKUP(A5228,Rotación!$A:$A,Rotación!$O:$O,0,0,-1),"")))),"")</f>
        <v>18096000</v>
      </c>
      <c r="J5228" s="13">
        <f>IFERROR(IF($F5228="ALTA",$D5228*0.94,
IF($F5228="MEDIA",$D5228*0.9,
IF($F5228="BAJA",$D5228*0.85,
IF($F5228="LIQUIDAR",_xlfn.XLOOKUP(A5228,Rotación!$A:$A,Rotación!$O:$O,0,0,-1),"")))),"")</f>
        <v>17680000</v>
      </c>
      <c r="K5228">
        <v>20990000</v>
      </c>
    </row>
    <row r="5229" spans="1:11" x14ac:dyDescent="0.3">
      <c r="A5229" t="s">
        <v>6343</v>
      </c>
      <c r="B5229" t="s">
        <v>313</v>
      </c>
      <c r="C5229" t="s">
        <v>313</v>
      </c>
      <c r="D5229">
        <v>10900000</v>
      </c>
      <c r="E5229">
        <v>9000000</v>
      </c>
      <c r="F5229" t="s">
        <v>5391</v>
      </c>
      <c r="G5229" s="13">
        <f>IFERROR(IF($F5229="ALTA",$D5229*1.03,
IF($F5229="MEDIA",$D5229*1,
IF($F5229="BAJA",$D5229*0.92,
IF($F5229="LIQUIDAR",_xlfn.XLOOKUP(A5229,Rotación!$A:$A,Rotación!$O:$O,0,0,-1),"")))),"")</f>
        <v>10028000</v>
      </c>
      <c r="H5229" s="13">
        <f>IFERROR(IF($F5229="ALTA",$D5229*1,
IF($F5229="MEDIA",$D5229*0.97,
IF($F5229="BAJA",$D5229*0.9,
IF($F5229="LIQUIDAR",_xlfn.XLOOKUP(A5229,Rotación!$A:$A,Rotación!$O:$O,0,0,-1),"")))),"")</f>
        <v>9810000</v>
      </c>
      <c r="I5229" s="13">
        <f>IFERROR(IF($F5229="ALTA",$D5229*0.97,
IF($F5229="MEDIA",$D5229*0.94,
IF($F5229="BAJA",$D5229*0.87,
IF($F5229="LIQUIDAR",_xlfn.XLOOKUP(A5229,Rotación!$A:$A,Rotación!$O:$O,0,0,-1),"")))),"")</f>
        <v>9483000</v>
      </c>
      <c r="J5229" s="13">
        <f>IFERROR(IF($F5229="ALTA",$D5229*0.94,
IF($F5229="MEDIA",$D5229*0.9,
IF($F5229="BAJA",$D5229*0.85,
IF($F5229="LIQUIDAR",_xlfn.XLOOKUP(A5229,Rotación!$A:$A,Rotación!$O:$O,0,0,-1),"")))),"")</f>
        <v>9265000</v>
      </c>
      <c r="K5229">
        <v>10990000</v>
      </c>
    </row>
    <row r="5230" spans="1:11" x14ac:dyDescent="0.3">
      <c r="A5230" t="s">
        <v>6344</v>
      </c>
      <c r="B5230" t="s">
        <v>313</v>
      </c>
      <c r="C5230" t="s">
        <v>313</v>
      </c>
      <c r="D5230">
        <v>8500000</v>
      </c>
      <c r="E5230">
        <v>6700000</v>
      </c>
      <c r="F5230" t="s">
        <v>5391</v>
      </c>
      <c r="G5230" s="13">
        <f>IFERROR(IF($F5230="ALTA",$D5230*1.03,
IF($F5230="MEDIA",$D5230*1,
IF($F5230="BAJA",$D5230*0.92,
IF($F5230="LIQUIDAR",_xlfn.XLOOKUP(A5230,Rotación!$A:$A,Rotación!$O:$O,0,0,-1),"")))),"")</f>
        <v>7820000</v>
      </c>
      <c r="H5230" s="13">
        <f>IFERROR(IF($F5230="ALTA",$D5230*1,
IF($F5230="MEDIA",$D5230*0.97,
IF($F5230="BAJA",$D5230*0.9,
IF($F5230="LIQUIDAR",_xlfn.XLOOKUP(A5230,Rotación!$A:$A,Rotación!$O:$O,0,0,-1),"")))),"")</f>
        <v>7650000</v>
      </c>
      <c r="I5230" s="13">
        <f>IFERROR(IF($F5230="ALTA",$D5230*0.97,
IF($F5230="MEDIA",$D5230*0.94,
IF($F5230="BAJA",$D5230*0.87,
IF($F5230="LIQUIDAR",_xlfn.XLOOKUP(A5230,Rotación!$A:$A,Rotación!$O:$O,0,0,-1),"")))),"")</f>
        <v>7395000</v>
      </c>
      <c r="J5230" s="13">
        <f>IFERROR(IF($F5230="ALTA",$D5230*0.94,
IF($F5230="MEDIA",$D5230*0.9,
IF($F5230="BAJA",$D5230*0.85,
IF($F5230="LIQUIDAR",_xlfn.XLOOKUP(A5230,Rotación!$A:$A,Rotación!$O:$O,0,0,-1),"")))),"")</f>
        <v>7225000</v>
      </c>
      <c r="K5230">
        <v>8490000</v>
      </c>
    </row>
    <row r="5231" spans="1:11" x14ac:dyDescent="0.3">
      <c r="A5231" t="s">
        <v>6345</v>
      </c>
      <c r="B5231" t="s">
        <v>313</v>
      </c>
      <c r="C5231" t="s">
        <v>313</v>
      </c>
      <c r="D5231">
        <v>17300000</v>
      </c>
      <c r="E5231">
        <v>14200000</v>
      </c>
      <c r="F5231" t="s">
        <v>5391</v>
      </c>
      <c r="G5231" s="13">
        <f>IFERROR(IF($F5231="ALTA",$D5231*1.03,
IF($F5231="MEDIA",$D5231*1,
IF($F5231="BAJA",$D5231*0.92,
IF($F5231="LIQUIDAR",_xlfn.XLOOKUP(A5231,Rotación!$A:$A,Rotación!$O:$O,0,0,-1),"")))),"")</f>
        <v>15916000</v>
      </c>
      <c r="H5231" s="13">
        <f>IFERROR(IF($F5231="ALTA",$D5231*1,
IF($F5231="MEDIA",$D5231*0.97,
IF($F5231="BAJA",$D5231*0.9,
IF($F5231="LIQUIDAR",_xlfn.XLOOKUP(A5231,Rotación!$A:$A,Rotación!$O:$O,0,0,-1),"")))),"")</f>
        <v>15570000</v>
      </c>
      <c r="I5231" s="13">
        <f>IFERROR(IF($F5231="ALTA",$D5231*0.97,
IF($F5231="MEDIA",$D5231*0.94,
IF($F5231="BAJA",$D5231*0.87,
IF($F5231="LIQUIDAR",_xlfn.XLOOKUP(A5231,Rotación!$A:$A,Rotación!$O:$O,0,0,-1),"")))),"")</f>
        <v>15051000</v>
      </c>
      <c r="J5231" s="13">
        <f>IFERROR(IF($F5231="ALTA",$D5231*0.94,
IF($F5231="MEDIA",$D5231*0.9,
IF($F5231="BAJA",$D5231*0.85,
IF($F5231="LIQUIDAR",_xlfn.XLOOKUP(A5231,Rotación!$A:$A,Rotación!$O:$O,0,0,-1),"")))),"")</f>
        <v>14705000</v>
      </c>
      <c r="K5231">
        <v>17290000</v>
      </c>
    </row>
    <row r="5232" spans="1:11" x14ac:dyDescent="0.3">
      <c r="A5232" t="s">
        <v>6346</v>
      </c>
      <c r="B5232" t="s">
        <v>313</v>
      </c>
      <c r="C5232" t="s">
        <v>313</v>
      </c>
      <c r="D5232">
        <v>7850000</v>
      </c>
      <c r="E5232">
        <v>6400000</v>
      </c>
      <c r="F5232" t="s">
        <v>4033</v>
      </c>
      <c r="G5232" s="13">
        <f>IFERROR(IF($F5232="ALTA",$D5232*1.03,
IF($F5232="MEDIA",$D5232*1,
IF($F5232="BAJA",$D5232*0.92,
IF($F5232="LIQUIDAR",_xlfn.XLOOKUP(A5232,Rotación!$A:$A,Rotación!$O:$O,0,0,-1),"")))),"")</f>
        <v>7850000</v>
      </c>
      <c r="H5232" s="13">
        <f>IFERROR(IF($F5232="ALTA",$D5232*1,
IF($F5232="MEDIA",$D5232*0.97,
IF($F5232="BAJA",$D5232*0.9,
IF($F5232="LIQUIDAR",_xlfn.XLOOKUP(A5232,Rotación!$A:$A,Rotación!$O:$O,0,0,-1),"")))),"")</f>
        <v>7614500</v>
      </c>
      <c r="I5232" s="13">
        <f>IFERROR(IF($F5232="ALTA",$D5232*0.97,
IF($F5232="MEDIA",$D5232*0.94,
IF($F5232="BAJA",$D5232*0.87,
IF($F5232="LIQUIDAR",_xlfn.XLOOKUP(A5232,Rotación!$A:$A,Rotación!$O:$O,0,0,-1),"")))),"")</f>
        <v>7379000</v>
      </c>
      <c r="J5232" s="13">
        <f>IFERROR(IF($F5232="ALTA",$D5232*0.94,
IF($F5232="MEDIA",$D5232*0.9,
IF($F5232="BAJA",$D5232*0.85,
IF($F5232="LIQUIDAR",_xlfn.XLOOKUP(A5232,Rotación!$A:$A,Rotación!$O:$O,0,0,-1),"")))),"")</f>
        <v>7065000</v>
      </c>
      <c r="K5232">
        <v>7790000</v>
      </c>
    </row>
    <row r="5233" spans="1:11" x14ac:dyDescent="0.3">
      <c r="A5233" t="s">
        <v>6347</v>
      </c>
      <c r="B5233" t="s">
        <v>313</v>
      </c>
      <c r="C5233" t="s">
        <v>313</v>
      </c>
      <c r="D5233">
        <v>11700000</v>
      </c>
      <c r="E5233">
        <v>10000000</v>
      </c>
      <c r="F5233" t="s">
        <v>4033</v>
      </c>
      <c r="G5233" s="13">
        <f>IFERROR(IF($F5233="ALTA",$D5233*1.03,
IF($F5233="MEDIA",$D5233*1,
IF($F5233="BAJA",$D5233*0.92,
IF($F5233="LIQUIDAR",_xlfn.XLOOKUP(A5233,Rotación!$A:$A,Rotación!$O:$O,0,0,-1),"")))),"")</f>
        <v>11700000</v>
      </c>
      <c r="H5233" s="13">
        <f>IFERROR(IF($F5233="ALTA",$D5233*1,
IF($F5233="MEDIA",$D5233*0.97,
IF($F5233="BAJA",$D5233*0.9,
IF($F5233="LIQUIDAR",_xlfn.XLOOKUP(A5233,Rotación!$A:$A,Rotación!$O:$O,0,0,-1),"")))),"")</f>
        <v>11349000</v>
      </c>
      <c r="I5233" s="13">
        <f>IFERROR(IF($F5233="ALTA",$D5233*0.97,
IF($F5233="MEDIA",$D5233*0.94,
IF($F5233="BAJA",$D5233*0.87,
IF($F5233="LIQUIDAR",_xlfn.XLOOKUP(A5233,Rotación!$A:$A,Rotación!$O:$O,0,0,-1),"")))),"")</f>
        <v>10998000</v>
      </c>
      <c r="J5233" s="13">
        <f>IFERROR(IF($F5233="ALTA",$D5233*0.94,
IF($F5233="MEDIA",$D5233*0.9,
IF($F5233="BAJA",$D5233*0.85,
IF($F5233="LIQUIDAR",_xlfn.XLOOKUP(A5233,Rotación!$A:$A,Rotación!$O:$O,0,0,-1),"")))),"")</f>
        <v>10530000</v>
      </c>
      <c r="K5233">
        <v>11690000</v>
      </c>
    </row>
    <row r="5234" spans="1:11" x14ac:dyDescent="0.3">
      <c r="A5234" t="s">
        <v>6348</v>
      </c>
      <c r="B5234" t="s">
        <v>313</v>
      </c>
      <c r="C5234" t="s">
        <v>313</v>
      </c>
      <c r="D5234">
        <v>11200000</v>
      </c>
      <c r="E5234">
        <v>9300000</v>
      </c>
      <c r="F5234" t="s">
        <v>4033</v>
      </c>
      <c r="G5234" s="13">
        <f>IFERROR(IF($F5234="ALTA",$D5234*1.03,
IF($F5234="MEDIA",$D5234*1,
IF($F5234="BAJA",$D5234*0.92,
IF($F5234="LIQUIDAR",_xlfn.XLOOKUP(A5234,Rotación!$A:$A,Rotación!$O:$O,0,0,-1),"")))),"")</f>
        <v>11200000</v>
      </c>
      <c r="H5234" s="13">
        <f>IFERROR(IF($F5234="ALTA",$D5234*1,
IF($F5234="MEDIA",$D5234*0.97,
IF($F5234="BAJA",$D5234*0.9,
IF($F5234="LIQUIDAR",_xlfn.XLOOKUP(A5234,Rotación!$A:$A,Rotación!$O:$O,0,0,-1),"")))),"")</f>
        <v>10864000</v>
      </c>
      <c r="I5234" s="13">
        <f>IFERROR(IF($F5234="ALTA",$D5234*0.97,
IF($F5234="MEDIA",$D5234*0.94,
IF($F5234="BAJA",$D5234*0.87,
IF($F5234="LIQUIDAR",_xlfn.XLOOKUP(A5234,Rotación!$A:$A,Rotación!$O:$O,0,0,-1),"")))),"")</f>
        <v>10528000</v>
      </c>
      <c r="J5234" s="13">
        <f>IFERROR(IF($F5234="ALTA",$D5234*0.94,
IF($F5234="MEDIA",$D5234*0.9,
IF($F5234="BAJA",$D5234*0.85,
IF($F5234="LIQUIDAR",_xlfn.XLOOKUP(A5234,Rotación!$A:$A,Rotación!$O:$O,0,0,-1),"")))),"")</f>
        <v>10080000</v>
      </c>
      <c r="K5234">
        <v>10990000</v>
      </c>
    </row>
    <row r="5235" spans="1:11" x14ac:dyDescent="0.3">
      <c r="A5235" t="s">
        <v>6349</v>
      </c>
      <c r="B5235" t="s">
        <v>313</v>
      </c>
      <c r="C5235" t="s">
        <v>313</v>
      </c>
      <c r="D5235">
        <v>10900000</v>
      </c>
      <c r="E5235">
        <v>9000000</v>
      </c>
      <c r="F5235" t="s">
        <v>4033</v>
      </c>
      <c r="G5235" s="13">
        <f>IFERROR(IF($F5235="ALTA",$D5235*1.03,
IF($F5235="MEDIA",$D5235*1,
IF($F5235="BAJA",$D5235*0.92,
IF($F5235="LIQUIDAR",_xlfn.XLOOKUP(A5235,Rotación!$A:$A,Rotación!$O:$O,0,0,-1),"")))),"")</f>
        <v>10900000</v>
      </c>
      <c r="H5235" s="13">
        <f>IFERROR(IF($F5235="ALTA",$D5235*1,
IF($F5235="MEDIA",$D5235*0.97,
IF($F5235="BAJA",$D5235*0.9,
IF($F5235="LIQUIDAR",_xlfn.XLOOKUP(A5235,Rotación!$A:$A,Rotación!$O:$O,0,0,-1),"")))),"")</f>
        <v>10573000</v>
      </c>
      <c r="I5235" s="13">
        <f>IFERROR(IF($F5235="ALTA",$D5235*0.97,
IF($F5235="MEDIA",$D5235*0.94,
IF($F5235="BAJA",$D5235*0.87,
IF($F5235="LIQUIDAR",_xlfn.XLOOKUP(A5235,Rotación!$A:$A,Rotación!$O:$O,0,0,-1),"")))),"")</f>
        <v>10246000</v>
      </c>
      <c r="J5235" s="13">
        <f>IFERROR(IF($F5235="ALTA",$D5235*0.94,
IF($F5235="MEDIA",$D5235*0.9,
IF($F5235="BAJA",$D5235*0.85,
IF($F5235="LIQUIDAR",_xlfn.XLOOKUP(A5235,Rotación!$A:$A,Rotación!$O:$O,0,0,-1),"")))),"")</f>
        <v>9810000</v>
      </c>
      <c r="K5235">
        <v>10990000</v>
      </c>
    </row>
    <row r="5236" spans="1:11" x14ac:dyDescent="0.3">
      <c r="A5236" t="s">
        <v>6350</v>
      </c>
      <c r="B5236" t="s">
        <v>313</v>
      </c>
      <c r="C5236" t="s">
        <v>313</v>
      </c>
      <c r="D5236">
        <v>16200000</v>
      </c>
      <c r="E5236">
        <v>14000000</v>
      </c>
      <c r="F5236" t="s">
        <v>4033</v>
      </c>
      <c r="G5236" s="13">
        <f>IFERROR(IF($F5236="ALTA",$D5236*1.03,
IF($F5236="MEDIA",$D5236*1,
IF($F5236="BAJA",$D5236*0.92,
IF($F5236="LIQUIDAR",_xlfn.XLOOKUP(A5236,Rotación!$A:$A,Rotación!$O:$O,0,0,-1),"")))),"")</f>
        <v>16200000</v>
      </c>
      <c r="H5236" s="13">
        <f>IFERROR(IF($F5236="ALTA",$D5236*1,
IF($F5236="MEDIA",$D5236*0.97,
IF($F5236="BAJA",$D5236*0.9,
IF($F5236="LIQUIDAR",_xlfn.XLOOKUP(A5236,Rotación!$A:$A,Rotación!$O:$O,0,0,-1),"")))),"")</f>
        <v>15714000</v>
      </c>
      <c r="I5236" s="13">
        <f>IFERROR(IF($F5236="ALTA",$D5236*0.97,
IF($F5236="MEDIA",$D5236*0.94,
IF($F5236="BAJA",$D5236*0.87,
IF($F5236="LIQUIDAR",_xlfn.XLOOKUP(A5236,Rotación!$A:$A,Rotación!$O:$O,0,0,-1),"")))),"")</f>
        <v>15228000</v>
      </c>
      <c r="J5236" s="13">
        <f>IFERROR(IF($F5236="ALTA",$D5236*0.94,
IF($F5236="MEDIA",$D5236*0.9,
IF($F5236="BAJA",$D5236*0.85,
IF($F5236="LIQUIDAR",_xlfn.XLOOKUP(A5236,Rotación!$A:$A,Rotación!$O:$O,0,0,-1),"")))),"")</f>
        <v>14580000</v>
      </c>
      <c r="K5236">
        <v>15990000</v>
      </c>
    </row>
    <row r="5237" spans="1:11" x14ac:dyDescent="0.3">
      <c r="A5237" t="s">
        <v>6351</v>
      </c>
      <c r="B5237" t="s">
        <v>313</v>
      </c>
      <c r="C5237" t="s">
        <v>313</v>
      </c>
      <c r="D5237">
        <v>21800000</v>
      </c>
      <c r="E5237">
        <v>18000000</v>
      </c>
      <c r="F5237" t="s">
        <v>4033</v>
      </c>
      <c r="G5237" s="13">
        <f>IFERROR(IF($F5237="ALTA",$D5237*1.03,
IF($F5237="MEDIA",$D5237*1,
IF($F5237="BAJA",$D5237*0.92,
IF($F5237="LIQUIDAR",_xlfn.XLOOKUP(A5237,Rotación!$A:$A,Rotación!$O:$O,0,0,-1),"")))),"")</f>
        <v>21800000</v>
      </c>
      <c r="H5237" s="13">
        <f>IFERROR(IF($F5237="ALTA",$D5237*1,
IF($F5237="MEDIA",$D5237*0.97,
IF($F5237="BAJA",$D5237*0.9,
IF($F5237="LIQUIDAR",_xlfn.XLOOKUP(A5237,Rotación!$A:$A,Rotación!$O:$O,0,0,-1),"")))),"")</f>
        <v>21146000</v>
      </c>
      <c r="I5237" s="13">
        <f>IFERROR(IF($F5237="ALTA",$D5237*0.97,
IF($F5237="MEDIA",$D5237*0.94,
IF($F5237="BAJA",$D5237*0.87,
IF($F5237="LIQUIDAR",_xlfn.XLOOKUP(A5237,Rotación!$A:$A,Rotación!$O:$O,0,0,-1),"")))),"")</f>
        <v>20492000</v>
      </c>
      <c r="J5237" s="13">
        <f>IFERROR(IF($F5237="ALTA",$D5237*0.94,
IF($F5237="MEDIA",$D5237*0.9,
IF($F5237="BAJA",$D5237*0.85,
IF($F5237="LIQUIDAR",_xlfn.XLOOKUP(A5237,Rotación!$A:$A,Rotación!$O:$O,0,0,-1),"")))),"")</f>
        <v>19620000</v>
      </c>
      <c r="K5237">
        <v>21790000</v>
      </c>
    </row>
    <row r="5238" spans="1:11" x14ac:dyDescent="0.3">
      <c r="A5238" t="s">
        <v>6352</v>
      </c>
      <c r="B5238" t="s">
        <v>313</v>
      </c>
      <c r="C5238" t="s">
        <v>313</v>
      </c>
      <c r="D5238">
        <v>12400000</v>
      </c>
      <c r="E5238">
        <v>10000000</v>
      </c>
      <c r="F5238" t="s">
        <v>5391</v>
      </c>
      <c r="G5238" s="13">
        <f>IFERROR(IF($F5238="ALTA",$D5238*1.03,
IF($F5238="MEDIA",$D5238*1,
IF($F5238="BAJA",$D5238*0.92,
IF($F5238="LIQUIDAR",_xlfn.XLOOKUP(A5238,Rotación!$A:$A,Rotación!$O:$O,0,0,-1),"")))),"")</f>
        <v>11408000</v>
      </c>
      <c r="H5238" s="13">
        <f>IFERROR(IF($F5238="ALTA",$D5238*1,
IF($F5238="MEDIA",$D5238*0.97,
IF($F5238="BAJA",$D5238*0.9,
IF($F5238="LIQUIDAR",_xlfn.XLOOKUP(A5238,Rotación!$A:$A,Rotación!$O:$O,0,0,-1),"")))),"")</f>
        <v>11160000</v>
      </c>
      <c r="I5238" s="13">
        <f>IFERROR(IF($F5238="ALTA",$D5238*0.97,
IF($F5238="MEDIA",$D5238*0.94,
IF($F5238="BAJA",$D5238*0.87,
IF($F5238="LIQUIDAR",_xlfn.XLOOKUP(A5238,Rotación!$A:$A,Rotación!$O:$O,0,0,-1),"")))),"")</f>
        <v>10788000</v>
      </c>
      <c r="J5238" s="13">
        <f>IFERROR(IF($F5238="ALTA",$D5238*0.94,
IF($F5238="MEDIA",$D5238*0.9,
IF($F5238="BAJA",$D5238*0.85,
IF($F5238="LIQUIDAR",_xlfn.XLOOKUP(A5238,Rotación!$A:$A,Rotación!$O:$O,0,0,-1),"")))),"")</f>
        <v>10540000</v>
      </c>
      <c r="K5238">
        <v>11990000</v>
      </c>
    </row>
    <row r="5239" spans="1:11" x14ac:dyDescent="0.3">
      <c r="A5239" t="s">
        <v>6353</v>
      </c>
      <c r="B5239" t="s">
        <v>313</v>
      </c>
      <c r="C5239" t="s">
        <v>313</v>
      </c>
      <c r="D5239">
        <v>13000000</v>
      </c>
      <c r="E5239">
        <v>10700000</v>
      </c>
      <c r="F5239" t="s">
        <v>5391</v>
      </c>
      <c r="G5239" s="13">
        <f>IFERROR(IF($F5239="ALTA",$D5239*1.03,
IF($F5239="MEDIA",$D5239*1,
IF($F5239="BAJA",$D5239*0.92,
IF($F5239="LIQUIDAR",_xlfn.XLOOKUP(A5239,Rotación!$A:$A,Rotación!$O:$O,0,0,-1),"")))),"")</f>
        <v>11960000</v>
      </c>
      <c r="H5239" s="13">
        <f>IFERROR(IF($F5239="ALTA",$D5239*1,
IF($F5239="MEDIA",$D5239*0.97,
IF($F5239="BAJA",$D5239*0.9,
IF($F5239="LIQUIDAR",_xlfn.XLOOKUP(A5239,Rotación!$A:$A,Rotación!$O:$O,0,0,-1),"")))),"")</f>
        <v>11700000</v>
      </c>
      <c r="I5239" s="13">
        <f>IFERROR(IF($F5239="ALTA",$D5239*0.97,
IF($F5239="MEDIA",$D5239*0.94,
IF($F5239="BAJA",$D5239*0.87,
IF($F5239="LIQUIDAR",_xlfn.XLOOKUP(A5239,Rotación!$A:$A,Rotación!$O:$O,0,0,-1),"")))),"")</f>
        <v>11310000</v>
      </c>
      <c r="J5239" s="13">
        <f>IFERROR(IF($F5239="ALTA",$D5239*0.94,
IF($F5239="MEDIA",$D5239*0.9,
IF($F5239="BAJA",$D5239*0.85,
IF($F5239="LIQUIDAR",_xlfn.XLOOKUP(A5239,Rotación!$A:$A,Rotación!$O:$O,0,0,-1),"")))),"")</f>
        <v>11050000</v>
      </c>
      <c r="K5239">
        <v>12990000</v>
      </c>
    </row>
    <row r="5240" spans="1:11" x14ac:dyDescent="0.3">
      <c r="A5240" t="s">
        <v>6354</v>
      </c>
      <c r="B5240" t="s">
        <v>313</v>
      </c>
      <c r="C5240" t="s">
        <v>313</v>
      </c>
      <c r="D5240">
        <v>9000000</v>
      </c>
      <c r="E5240">
        <v>7500000</v>
      </c>
      <c r="F5240" t="s">
        <v>5391</v>
      </c>
      <c r="G5240" s="13">
        <f>IFERROR(IF($F5240="ALTA",$D5240*1.03,
IF($F5240="MEDIA",$D5240*1,
IF($F5240="BAJA",$D5240*0.92,
IF($F5240="LIQUIDAR",_xlfn.XLOOKUP(A5240,Rotación!$A:$A,Rotación!$O:$O,0,0,-1),"")))),"")</f>
        <v>8280000</v>
      </c>
      <c r="H5240" s="13">
        <f>IFERROR(IF($F5240="ALTA",$D5240*1,
IF($F5240="MEDIA",$D5240*0.97,
IF($F5240="BAJA",$D5240*0.9,
IF($F5240="LIQUIDAR",_xlfn.XLOOKUP(A5240,Rotación!$A:$A,Rotación!$O:$O,0,0,-1),"")))),"")</f>
        <v>8100000</v>
      </c>
      <c r="I5240" s="13">
        <f>IFERROR(IF($F5240="ALTA",$D5240*0.97,
IF($F5240="MEDIA",$D5240*0.94,
IF($F5240="BAJA",$D5240*0.87,
IF($F5240="LIQUIDAR",_xlfn.XLOOKUP(A5240,Rotación!$A:$A,Rotación!$O:$O,0,0,-1),"")))),"")</f>
        <v>7830000</v>
      </c>
      <c r="J5240" s="13">
        <f>IFERROR(IF($F5240="ALTA",$D5240*0.94,
IF($F5240="MEDIA",$D5240*0.9,
IF($F5240="BAJA",$D5240*0.85,
IF($F5240="LIQUIDAR",_xlfn.XLOOKUP(A5240,Rotación!$A:$A,Rotación!$O:$O,0,0,-1),"")))),"")</f>
        <v>7650000</v>
      </c>
      <c r="K5240">
        <v>9290000</v>
      </c>
    </row>
    <row r="5241" spans="1:11" x14ac:dyDescent="0.3">
      <c r="A5241" t="s">
        <v>6355</v>
      </c>
      <c r="B5241" t="s">
        <v>313</v>
      </c>
      <c r="C5241" t="s">
        <v>313</v>
      </c>
      <c r="D5241">
        <v>24500000</v>
      </c>
      <c r="E5241">
        <v>20500000</v>
      </c>
      <c r="F5241" t="s">
        <v>5391</v>
      </c>
      <c r="G5241" s="13">
        <f>IFERROR(IF($F5241="ALTA",$D5241*1.03,
IF($F5241="MEDIA",$D5241*1,
IF($F5241="BAJA",$D5241*0.92,
IF($F5241="LIQUIDAR",_xlfn.XLOOKUP(A5241,Rotación!$A:$A,Rotación!$O:$O,0,0,-1),"")))),"")</f>
        <v>22540000</v>
      </c>
      <c r="H5241" s="13">
        <f>IFERROR(IF($F5241="ALTA",$D5241*1,
IF($F5241="MEDIA",$D5241*0.97,
IF($F5241="BAJA",$D5241*0.9,
IF($F5241="LIQUIDAR",_xlfn.XLOOKUP(A5241,Rotación!$A:$A,Rotación!$O:$O,0,0,-1),"")))),"")</f>
        <v>22050000</v>
      </c>
      <c r="I5241" s="13">
        <f>IFERROR(IF($F5241="ALTA",$D5241*0.97,
IF($F5241="MEDIA",$D5241*0.94,
IF($F5241="BAJA",$D5241*0.87,
IF($F5241="LIQUIDAR",_xlfn.XLOOKUP(A5241,Rotación!$A:$A,Rotación!$O:$O,0,0,-1),"")))),"")</f>
        <v>21315000</v>
      </c>
      <c r="J5241" s="13">
        <f>IFERROR(IF($F5241="ALTA",$D5241*0.94,
IF($F5241="MEDIA",$D5241*0.9,
IF($F5241="BAJA",$D5241*0.85,
IF($F5241="LIQUIDAR",_xlfn.XLOOKUP(A5241,Rotación!$A:$A,Rotación!$O:$O,0,0,-1),"")))),"")</f>
        <v>20825000</v>
      </c>
      <c r="K5241">
        <v>24490000</v>
      </c>
    </row>
    <row r="5242" spans="1:11" x14ac:dyDescent="0.3">
      <c r="A5242" t="s">
        <v>6356</v>
      </c>
      <c r="B5242" t="s">
        <v>313</v>
      </c>
      <c r="C5242" t="s">
        <v>313</v>
      </c>
      <c r="D5242">
        <v>30100000</v>
      </c>
      <c r="E5242">
        <v>25500000</v>
      </c>
      <c r="F5242" t="s">
        <v>5391</v>
      </c>
      <c r="G5242" s="13">
        <f>IFERROR(IF($F5242="ALTA",$D5242*1.03,
IF($F5242="MEDIA",$D5242*1,
IF($F5242="BAJA",$D5242*0.92,
IF($F5242="LIQUIDAR",_xlfn.XLOOKUP(A5242,Rotación!$A:$A,Rotación!$O:$O,0,0,-1),"")))),"")</f>
        <v>27692000</v>
      </c>
      <c r="H5242" s="13">
        <f>IFERROR(IF($F5242="ALTA",$D5242*1,
IF($F5242="MEDIA",$D5242*0.97,
IF($F5242="BAJA",$D5242*0.9,
IF($F5242="LIQUIDAR",_xlfn.XLOOKUP(A5242,Rotación!$A:$A,Rotación!$O:$O,0,0,-1),"")))),"")</f>
        <v>27090000</v>
      </c>
      <c r="I5242" s="13">
        <f>IFERROR(IF($F5242="ALTA",$D5242*0.97,
IF($F5242="MEDIA",$D5242*0.94,
IF($F5242="BAJA",$D5242*0.87,
IF($F5242="LIQUIDAR",_xlfn.XLOOKUP(A5242,Rotación!$A:$A,Rotación!$O:$O,0,0,-1),"")))),"")</f>
        <v>26187000</v>
      </c>
      <c r="J5242" s="13">
        <f>IFERROR(IF($F5242="ALTA",$D5242*0.94,
IF($F5242="MEDIA",$D5242*0.9,
IF($F5242="BAJA",$D5242*0.85,
IF($F5242="LIQUIDAR",_xlfn.XLOOKUP(A5242,Rotación!$A:$A,Rotación!$O:$O,0,0,-1),"")))),"")</f>
        <v>25585000</v>
      </c>
      <c r="K5242">
        <v>30990000</v>
      </c>
    </row>
    <row r="5243" spans="1:11" x14ac:dyDescent="0.3">
      <c r="A5243" t="s">
        <v>6357</v>
      </c>
      <c r="B5243" t="s">
        <v>313</v>
      </c>
      <c r="C5243" t="s">
        <v>313</v>
      </c>
      <c r="D5243">
        <v>7700000</v>
      </c>
      <c r="E5243">
        <v>6400000</v>
      </c>
      <c r="F5243" t="s">
        <v>5391</v>
      </c>
      <c r="G5243" s="13">
        <f>IFERROR(IF($F5243="ALTA",$D5243*1.03,
IF($F5243="MEDIA",$D5243*1,
IF($F5243="BAJA",$D5243*0.92,
IF($F5243="LIQUIDAR",_xlfn.XLOOKUP(A5243,Rotación!$A:$A,Rotación!$O:$O,0,0,-1),"")))),"")</f>
        <v>7084000</v>
      </c>
      <c r="H5243" s="13">
        <f>IFERROR(IF($F5243="ALTA",$D5243*1,
IF($F5243="MEDIA",$D5243*0.97,
IF($F5243="BAJA",$D5243*0.9,
IF($F5243="LIQUIDAR",_xlfn.XLOOKUP(A5243,Rotación!$A:$A,Rotación!$O:$O,0,0,-1),"")))),"")</f>
        <v>6930000</v>
      </c>
      <c r="I5243" s="13">
        <f>IFERROR(IF($F5243="ALTA",$D5243*0.97,
IF($F5243="MEDIA",$D5243*0.94,
IF($F5243="BAJA",$D5243*0.87,
IF($F5243="LIQUIDAR",_xlfn.XLOOKUP(A5243,Rotación!$A:$A,Rotación!$O:$O,0,0,-1),"")))),"")</f>
        <v>6699000</v>
      </c>
      <c r="J5243" s="13">
        <f>IFERROR(IF($F5243="ALTA",$D5243*0.94,
IF($F5243="MEDIA",$D5243*0.9,
IF($F5243="BAJA",$D5243*0.85,
IF($F5243="LIQUIDAR",_xlfn.XLOOKUP(A5243,Rotación!$A:$A,Rotación!$O:$O,0,0,-1),"")))),"")</f>
        <v>6545000</v>
      </c>
      <c r="K5243">
        <v>7890000</v>
      </c>
    </row>
    <row r="5244" spans="1:11" x14ac:dyDescent="0.3">
      <c r="A5244" t="s">
        <v>6358</v>
      </c>
      <c r="B5244" t="s">
        <v>313</v>
      </c>
      <c r="C5244" t="s">
        <v>313</v>
      </c>
      <c r="D5244">
        <v>16300000</v>
      </c>
      <c r="E5244">
        <v>13300000</v>
      </c>
      <c r="F5244" t="s">
        <v>5391</v>
      </c>
      <c r="G5244" s="13">
        <f>IFERROR(IF($F5244="ALTA",$D5244*1.03,
IF($F5244="MEDIA",$D5244*1,
IF($F5244="BAJA",$D5244*0.92,
IF($F5244="LIQUIDAR",_xlfn.XLOOKUP(A5244,Rotación!$A:$A,Rotación!$O:$O,0,0,-1),"")))),"")</f>
        <v>14996000</v>
      </c>
      <c r="H5244" s="13">
        <f>IFERROR(IF($F5244="ALTA",$D5244*1,
IF($F5244="MEDIA",$D5244*0.97,
IF($F5244="BAJA",$D5244*0.9,
IF($F5244="LIQUIDAR",_xlfn.XLOOKUP(A5244,Rotación!$A:$A,Rotación!$O:$O,0,0,-1),"")))),"")</f>
        <v>14670000</v>
      </c>
      <c r="I5244" s="13">
        <f>IFERROR(IF($F5244="ALTA",$D5244*0.97,
IF($F5244="MEDIA",$D5244*0.94,
IF($F5244="BAJA",$D5244*0.87,
IF($F5244="LIQUIDAR",_xlfn.XLOOKUP(A5244,Rotación!$A:$A,Rotación!$O:$O,0,0,-1),"")))),"")</f>
        <v>14181000</v>
      </c>
      <c r="J5244" s="13">
        <f>IFERROR(IF($F5244="ALTA",$D5244*0.94,
IF($F5244="MEDIA",$D5244*0.9,
IF($F5244="BAJA",$D5244*0.85,
IF($F5244="LIQUIDAR",_xlfn.XLOOKUP(A5244,Rotación!$A:$A,Rotación!$O:$O,0,0,-1),"")))),"")</f>
        <v>13855000</v>
      </c>
      <c r="K5244">
        <v>15290000</v>
      </c>
    </row>
    <row r="5245" spans="1:11" x14ac:dyDescent="0.3">
      <c r="A5245" t="s">
        <v>6359</v>
      </c>
      <c r="B5245" t="s">
        <v>313</v>
      </c>
      <c r="C5245" t="s">
        <v>313</v>
      </c>
      <c r="D5245">
        <v>11500000</v>
      </c>
      <c r="E5245">
        <v>9500000</v>
      </c>
      <c r="F5245" t="s">
        <v>5391</v>
      </c>
      <c r="G5245" s="13">
        <f>IFERROR(IF($F5245="ALTA",$D5245*1.03,
IF($F5245="MEDIA",$D5245*1,
IF($F5245="BAJA",$D5245*0.92,
IF($F5245="LIQUIDAR",_xlfn.XLOOKUP(A5245,Rotación!$A:$A,Rotación!$O:$O,0,0,-1),"")))),"")</f>
        <v>10580000</v>
      </c>
      <c r="H5245" s="13">
        <f>IFERROR(IF($F5245="ALTA",$D5245*1,
IF($F5245="MEDIA",$D5245*0.97,
IF($F5245="BAJA",$D5245*0.9,
IF($F5245="LIQUIDAR",_xlfn.XLOOKUP(A5245,Rotación!$A:$A,Rotación!$O:$O,0,0,-1),"")))),"")</f>
        <v>10350000</v>
      </c>
      <c r="I5245" s="13">
        <f>IFERROR(IF($F5245="ALTA",$D5245*0.97,
IF($F5245="MEDIA",$D5245*0.94,
IF($F5245="BAJA",$D5245*0.87,
IF($F5245="LIQUIDAR",_xlfn.XLOOKUP(A5245,Rotación!$A:$A,Rotación!$O:$O,0,0,-1),"")))),"")</f>
        <v>10005000</v>
      </c>
      <c r="J5245" s="13">
        <f>IFERROR(IF($F5245="ALTA",$D5245*0.94,
IF($F5245="MEDIA",$D5245*0.9,
IF($F5245="BAJA",$D5245*0.85,
IF($F5245="LIQUIDAR",_xlfn.XLOOKUP(A5245,Rotación!$A:$A,Rotación!$O:$O,0,0,-1),"")))),"")</f>
        <v>9775000</v>
      </c>
      <c r="K5245">
        <v>11490000</v>
      </c>
    </row>
    <row r="5246" spans="1:11" x14ac:dyDescent="0.3">
      <c r="A5246" t="s">
        <v>6360</v>
      </c>
      <c r="B5246" t="s">
        <v>313</v>
      </c>
      <c r="C5246" t="s">
        <v>313</v>
      </c>
      <c r="D5246">
        <v>37500000</v>
      </c>
      <c r="E5246">
        <v>30700000</v>
      </c>
      <c r="F5246" t="s">
        <v>5391</v>
      </c>
      <c r="G5246" s="13">
        <f>IFERROR(IF($F5246="ALTA",$D5246*1.03,
IF($F5246="MEDIA",$D5246*1,
IF($F5246="BAJA",$D5246*0.92,
IF($F5246="LIQUIDAR",_xlfn.XLOOKUP(A5246,Rotación!$A:$A,Rotación!$O:$O,0,0,-1),"")))),"")</f>
        <v>34500000</v>
      </c>
      <c r="H5246" s="13">
        <f>IFERROR(IF($F5246="ALTA",$D5246*1,
IF($F5246="MEDIA",$D5246*0.97,
IF($F5246="BAJA",$D5246*0.9,
IF($F5246="LIQUIDAR",_xlfn.XLOOKUP(A5246,Rotación!$A:$A,Rotación!$O:$O,0,0,-1),"")))),"")</f>
        <v>33750000</v>
      </c>
      <c r="I5246" s="13">
        <f>IFERROR(IF($F5246="ALTA",$D5246*0.97,
IF($F5246="MEDIA",$D5246*0.94,
IF($F5246="BAJA",$D5246*0.87,
IF($F5246="LIQUIDAR",_xlfn.XLOOKUP(A5246,Rotación!$A:$A,Rotación!$O:$O,0,0,-1),"")))),"")</f>
        <v>32625000</v>
      </c>
      <c r="J5246" s="13">
        <f>IFERROR(IF($F5246="ALTA",$D5246*0.94,
IF($F5246="MEDIA",$D5246*0.9,
IF($F5246="BAJA",$D5246*0.85,
IF($F5246="LIQUIDAR",_xlfn.XLOOKUP(A5246,Rotación!$A:$A,Rotación!$O:$O,0,0,-1),"")))),"")</f>
        <v>31875000</v>
      </c>
      <c r="K5246">
        <v>36990000</v>
      </c>
    </row>
    <row r="5247" spans="1:11" x14ac:dyDescent="0.3">
      <c r="A5247" t="s">
        <v>6337</v>
      </c>
      <c r="B5247" t="s">
        <v>313</v>
      </c>
      <c r="C5247" t="s">
        <v>313</v>
      </c>
      <c r="D5247">
        <v>8400000</v>
      </c>
      <c r="E5247">
        <v>8000000</v>
      </c>
      <c r="F5247" t="s">
        <v>5391</v>
      </c>
      <c r="G5247" s="13">
        <f>IFERROR(IF($F5247="ALTA",$D5247*1.03,
IF($F5247="MEDIA",$D5247*1,
IF($F5247="BAJA",$D5247*0.92,
IF($F5247="LIQUIDAR",_xlfn.XLOOKUP(A5247,Rotación!$A:$A,Rotación!$O:$O,0,0,-1),"")))),"")</f>
        <v>7728000</v>
      </c>
      <c r="H5247" s="13">
        <f>IFERROR(IF($F5247="ALTA",$D5247*1,
IF($F5247="MEDIA",$D5247*0.97,
IF($F5247="BAJA",$D5247*0.9,
IF($F5247="LIQUIDAR",_xlfn.XLOOKUP(A5247,Rotación!$A:$A,Rotación!$O:$O,0,0,-1),"")))),"")</f>
        <v>7560000</v>
      </c>
      <c r="I5247" s="13">
        <f>IFERROR(IF($F5247="ALTA",$D5247*0.97,
IF($F5247="MEDIA",$D5247*0.94,
IF($F5247="BAJA",$D5247*0.87,
IF($F5247="LIQUIDAR",_xlfn.XLOOKUP(A5247,Rotación!$A:$A,Rotación!$O:$O,0,0,-1),"")))),"")</f>
        <v>7308000</v>
      </c>
      <c r="J5247" s="13">
        <f>IFERROR(IF($F5247="ALTA",$D5247*0.94,
IF($F5247="MEDIA",$D5247*0.9,
IF($F5247="BAJA",$D5247*0.85,
IF($F5247="LIQUIDAR",_xlfn.XLOOKUP(A5247,Rotación!$A:$A,Rotación!$O:$O,0,0,-1),"")))),"")</f>
        <v>7140000</v>
      </c>
      <c r="K5247">
        <v>9390000</v>
      </c>
    </row>
    <row r="5248" spans="1:11" x14ac:dyDescent="0.3">
      <c r="A5248" t="s">
        <v>6361</v>
      </c>
      <c r="B5248" t="s">
        <v>313</v>
      </c>
      <c r="C5248" t="s">
        <v>313</v>
      </c>
      <c r="D5248">
        <v>20000000</v>
      </c>
      <c r="E5248">
        <v>17000000</v>
      </c>
      <c r="F5248" t="s">
        <v>5391</v>
      </c>
      <c r="G5248" s="13">
        <f>IFERROR(IF($F5248="ALTA",$D5248*1.03,
IF($F5248="MEDIA",$D5248*1,
IF($F5248="BAJA",$D5248*0.92,
IF($F5248="LIQUIDAR",_xlfn.XLOOKUP(A5248,Rotación!$A:$A,Rotación!$O:$O,0,0,-1),"")))),"")</f>
        <v>18400000</v>
      </c>
      <c r="H5248" s="13">
        <f>IFERROR(IF($F5248="ALTA",$D5248*1,
IF($F5248="MEDIA",$D5248*0.97,
IF($F5248="BAJA",$D5248*0.9,
IF($F5248="LIQUIDAR",_xlfn.XLOOKUP(A5248,Rotación!$A:$A,Rotación!$O:$O,0,0,-1),"")))),"")</f>
        <v>18000000</v>
      </c>
      <c r="I5248" s="13">
        <f>IFERROR(IF($F5248="ALTA",$D5248*0.97,
IF($F5248="MEDIA",$D5248*0.94,
IF($F5248="BAJA",$D5248*0.87,
IF($F5248="LIQUIDAR",_xlfn.XLOOKUP(A5248,Rotación!$A:$A,Rotación!$O:$O,0,0,-1),"")))),"")</f>
        <v>17400000</v>
      </c>
      <c r="J5248" s="13">
        <f>IFERROR(IF($F5248="ALTA",$D5248*0.94,
IF($F5248="MEDIA",$D5248*0.9,
IF($F5248="BAJA",$D5248*0.85,
IF($F5248="LIQUIDAR",_xlfn.XLOOKUP(A5248,Rotación!$A:$A,Rotación!$O:$O,0,0,-1),"")))),"")</f>
        <v>17000000</v>
      </c>
      <c r="K5248">
        <v>19990000</v>
      </c>
    </row>
    <row r="5249" spans="1:11" x14ac:dyDescent="0.3">
      <c r="A5249" t="s">
        <v>6362</v>
      </c>
      <c r="B5249" t="s">
        <v>313</v>
      </c>
      <c r="C5249" t="s">
        <v>313</v>
      </c>
      <c r="D5249">
        <v>21400000</v>
      </c>
      <c r="E5249">
        <v>17700000</v>
      </c>
      <c r="F5249" t="s">
        <v>5391</v>
      </c>
      <c r="G5249" s="13">
        <f>IFERROR(IF($F5249="ALTA",$D5249*1.03,
IF($F5249="MEDIA",$D5249*1,
IF($F5249="BAJA",$D5249*0.92,
IF($F5249="LIQUIDAR",_xlfn.XLOOKUP(A5249,Rotación!$A:$A,Rotación!$O:$O,0,0,-1),"")))),"")</f>
        <v>19688000</v>
      </c>
      <c r="H5249" s="13">
        <f>IFERROR(IF($F5249="ALTA",$D5249*1,
IF($F5249="MEDIA",$D5249*0.97,
IF($F5249="BAJA",$D5249*0.9,
IF($F5249="LIQUIDAR",_xlfn.XLOOKUP(A5249,Rotación!$A:$A,Rotación!$O:$O,0,0,-1),"")))),"")</f>
        <v>19260000</v>
      </c>
      <c r="I5249" s="13">
        <f>IFERROR(IF($F5249="ALTA",$D5249*0.97,
IF($F5249="MEDIA",$D5249*0.94,
IF($F5249="BAJA",$D5249*0.87,
IF($F5249="LIQUIDAR",_xlfn.XLOOKUP(A5249,Rotación!$A:$A,Rotación!$O:$O,0,0,-1),"")))),"")</f>
        <v>18618000</v>
      </c>
      <c r="J5249" s="13">
        <f>IFERROR(IF($F5249="ALTA",$D5249*0.94,
IF($F5249="MEDIA",$D5249*0.9,
IF($F5249="BAJA",$D5249*0.85,
IF($F5249="LIQUIDAR",_xlfn.XLOOKUP(A5249,Rotación!$A:$A,Rotación!$O:$O,0,0,-1),"")))),"")</f>
        <v>18190000</v>
      </c>
      <c r="K5249">
        <v>21390000</v>
      </c>
    </row>
    <row r="5250" spans="1:11" x14ac:dyDescent="0.3">
      <c r="A5250" t="s">
        <v>6363</v>
      </c>
      <c r="B5250" t="s">
        <v>313</v>
      </c>
      <c r="C5250" t="s">
        <v>313</v>
      </c>
      <c r="D5250">
        <v>7100000</v>
      </c>
      <c r="E5250">
        <v>5900000</v>
      </c>
      <c r="F5250" t="s">
        <v>5391</v>
      </c>
      <c r="G5250" s="13">
        <f>IFERROR(IF($F5250="ALTA",$D5250*1.03,
IF($F5250="MEDIA",$D5250*1,
IF($F5250="BAJA",$D5250*0.92,
IF($F5250="LIQUIDAR",_xlfn.XLOOKUP(A5250,Rotación!$A:$A,Rotación!$O:$O,0,0,-1),"")))),"")</f>
        <v>6532000</v>
      </c>
      <c r="H5250" s="13">
        <f>IFERROR(IF($F5250="ALTA",$D5250*1,
IF($F5250="MEDIA",$D5250*0.97,
IF($F5250="BAJA",$D5250*0.9,
IF($F5250="LIQUIDAR",_xlfn.XLOOKUP(A5250,Rotación!$A:$A,Rotación!$O:$O,0,0,-1),"")))),"")</f>
        <v>6390000</v>
      </c>
      <c r="I5250" s="13">
        <f>IFERROR(IF($F5250="ALTA",$D5250*0.97,
IF($F5250="MEDIA",$D5250*0.94,
IF($F5250="BAJA",$D5250*0.87,
IF($F5250="LIQUIDAR",_xlfn.XLOOKUP(A5250,Rotación!$A:$A,Rotación!$O:$O,0,0,-1),"")))),"")</f>
        <v>6177000</v>
      </c>
      <c r="J5250" s="13">
        <f>IFERROR(IF($F5250="ALTA",$D5250*0.94,
IF($F5250="MEDIA",$D5250*0.9,
IF($F5250="BAJA",$D5250*0.85,
IF($F5250="LIQUIDAR",_xlfn.XLOOKUP(A5250,Rotación!$A:$A,Rotación!$O:$O,0,0,-1),"")))),"")</f>
        <v>6035000</v>
      </c>
      <c r="K5250">
        <v>7190000</v>
      </c>
    </row>
    <row r="5251" spans="1:11" x14ac:dyDescent="0.3">
      <c r="A5251" t="s">
        <v>6364</v>
      </c>
      <c r="B5251" t="s">
        <v>313</v>
      </c>
      <c r="C5251" t="s">
        <v>313</v>
      </c>
      <c r="D5251">
        <v>8900000</v>
      </c>
      <c r="E5251">
        <v>7300000</v>
      </c>
      <c r="F5251" t="s">
        <v>5391</v>
      </c>
      <c r="G5251" s="13">
        <f>IFERROR(IF($F5251="ALTA",$D5251*1.03,
IF($F5251="MEDIA",$D5251*1,
IF($F5251="BAJA",$D5251*0.92,
IF($F5251="LIQUIDAR",_xlfn.XLOOKUP(A5251,Rotación!$A:$A,Rotación!$O:$O,0,0,-1),"")))),"")</f>
        <v>8188000</v>
      </c>
      <c r="H5251" s="13">
        <f>IFERROR(IF($F5251="ALTA",$D5251*1,
IF($F5251="MEDIA",$D5251*0.97,
IF($F5251="BAJA",$D5251*0.9,
IF($F5251="LIQUIDAR",_xlfn.XLOOKUP(A5251,Rotación!$A:$A,Rotación!$O:$O,0,0,-1),"")))),"")</f>
        <v>8010000</v>
      </c>
      <c r="I5251" s="13">
        <f>IFERROR(IF($F5251="ALTA",$D5251*0.97,
IF($F5251="MEDIA",$D5251*0.94,
IF($F5251="BAJA",$D5251*0.87,
IF($F5251="LIQUIDAR",_xlfn.XLOOKUP(A5251,Rotación!$A:$A,Rotación!$O:$O,0,0,-1),"")))),"")</f>
        <v>7743000</v>
      </c>
      <c r="J5251" s="13">
        <f>IFERROR(IF($F5251="ALTA",$D5251*0.94,
IF($F5251="MEDIA",$D5251*0.9,
IF($F5251="BAJA",$D5251*0.85,
IF($F5251="LIQUIDAR",_xlfn.XLOOKUP(A5251,Rotación!$A:$A,Rotación!$O:$O,0,0,-1),"")))),"")</f>
        <v>7565000</v>
      </c>
      <c r="K5251">
        <v>8990000</v>
      </c>
    </row>
    <row r="5252" spans="1:11" x14ac:dyDescent="0.3">
      <c r="A5252" t="s">
        <v>6365</v>
      </c>
      <c r="B5252" t="s">
        <v>313</v>
      </c>
      <c r="C5252" t="s">
        <v>313</v>
      </c>
      <c r="D5252">
        <v>7900000</v>
      </c>
      <c r="E5252">
        <v>6500000</v>
      </c>
      <c r="F5252" t="s">
        <v>5391</v>
      </c>
      <c r="G5252" s="13">
        <f>IFERROR(IF($F5252="ALTA",$D5252*1.03,
IF($F5252="MEDIA",$D5252*1,
IF($F5252="BAJA",$D5252*0.92,
IF($F5252="LIQUIDAR",_xlfn.XLOOKUP(A5252,Rotación!$A:$A,Rotación!$O:$O,0,0,-1),"")))),"")</f>
        <v>7268000</v>
      </c>
      <c r="H5252" s="13">
        <f>IFERROR(IF($F5252="ALTA",$D5252*1,
IF($F5252="MEDIA",$D5252*0.97,
IF($F5252="BAJA",$D5252*0.9,
IF($F5252="LIQUIDAR",_xlfn.XLOOKUP(A5252,Rotación!$A:$A,Rotación!$O:$O,0,0,-1),"")))),"")</f>
        <v>7110000</v>
      </c>
      <c r="I5252" s="13">
        <f>IFERROR(IF($F5252="ALTA",$D5252*0.97,
IF($F5252="MEDIA",$D5252*0.94,
IF($F5252="BAJA",$D5252*0.87,
IF($F5252="LIQUIDAR",_xlfn.XLOOKUP(A5252,Rotación!$A:$A,Rotación!$O:$O,0,0,-1),"")))),"")</f>
        <v>6873000</v>
      </c>
      <c r="J5252" s="13">
        <f>IFERROR(IF($F5252="ALTA",$D5252*0.94,
IF($F5252="MEDIA",$D5252*0.9,
IF($F5252="BAJA",$D5252*0.85,
IF($F5252="LIQUIDAR",_xlfn.XLOOKUP(A5252,Rotación!$A:$A,Rotación!$O:$O,0,0,-1),"")))),"")</f>
        <v>6715000</v>
      </c>
      <c r="K5252">
        <v>7990000</v>
      </c>
    </row>
    <row r="5253" spans="1:11" x14ac:dyDescent="0.3">
      <c r="A5253" t="s">
        <v>6366</v>
      </c>
      <c r="B5253" t="s">
        <v>313</v>
      </c>
      <c r="C5253" t="s">
        <v>313</v>
      </c>
      <c r="D5253">
        <v>13750000</v>
      </c>
      <c r="E5253">
        <v>11600000</v>
      </c>
      <c r="F5253" t="s">
        <v>5391</v>
      </c>
      <c r="G5253" s="13">
        <f>IFERROR(IF($F5253="ALTA",$D5253*1.03,
IF($F5253="MEDIA",$D5253*1,
IF($F5253="BAJA",$D5253*0.92,
IF($F5253="LIQUIDAR",_xlfn.XLOOKUP(A5253,Rotación!$A:$A,Rotación!$O:$O,0,0,-1),"")))),"")</f>
        <v>12650000</v>
      </c>
      <c r="H5253" s="13">
        <f>IFERROR(IF($F5253="ALTA",$D5253*1,
IF($F5253="MEDIA",$D5253*0.97,
IF($F5253="BAJA",$D5253*0.9,
IF($F5253="LIQUIDAR",_xlfn.XLOOKUP(A5253,Rotación!$A:$A,Rotación!$O:$O,0,0,-1),"")))),"")</f>
        <v>12375000</v>
      </c>
      <c r="I5253" s="13">
        <f>IFERROR(IF($F5253="ALTA",$D5253*0.97,
IF($F5253="MEDIA",$D5253*0.94,
IF($F5253="BAJA",$D5253*0.87,
IF($F5253="LIQUIDAR",_xlfn.XLOOKUP(A5253,Rotación!$A:$A,Rotación!$O:$O,0,0,-1),"")))),"")</f>
        <v>11962500</v>
      </c>
      <c r="J5253" s="13">
        <f>IFERROR(IF($F5253="ALTA",$D5253*0.94,
IF($F5253="MEDIA",$D5253*0.9,
IF($F5253="BAJA",$D5253*0.85,
IF($F5253="LIQUIDAR",_xlfn.XLOOKUP(A5253,Rotación!$A:$A,Rotación!$O:$O,0,0,-1),"")))),"")</f>
        <v>11687500</v>
      </c>
      <c r="K5253">
        <v>13890000</v>
      </c>
    </row>
    <row r="5254" spans="1:11" x14ac:dyDescent="0.3">
      <c r="A5254" t="s">
        <v>6367</v>
      </c>
      <c r="B5254" t="s">
        <v>313</v>
      </c>
      <c r="C5254" t="s">
        <v>313</v>
      </c>
      <c r="D5254">
        <v>7600000</v>
      </c>
      <c r="E5254">
        <v>6300000</v>
      </c>
      <c r="F5254" t="s">
        <v>5391</v>
      </c>
      <c r="G5254" s="13">
        <f>IFERROR(IF($F5254="ALTA",$D5254*1.03,
IF($F5254="MEDIA",$D5254*1,
IF($F5254="BAJA",$D5254*0.92,
IF($F5254="LIQUIDAR",_xlfn.XLOOKUP(A5254,Rotación!$A:$A,Rotación!$O:$O,0,0,-1),"")))),"")</f>
        <v>6992000</v>
      </c>
      <c r="H5254" s="13">
        <f>IFERROR(IF($F5254="ALTA",$D5254*1,
IF($F5254="MEDIA",$D5254*0.97,
IF($F5254="BAJA",$D5254*0.9,
IF($F5254="LIQUIDAR",_xlfn.XLOOKUP(A5254,Rotación!$A:$A,Rotación!$O:$O,0,0,-1),"")))),"")</f>
        <v>6840000</v>
      </c>
      <c r="I5254" s="13">
        <f>IFERROR(IF($F5254="ALTA",$D5254*0.97,
IF($F5254="MEDIA",$D5254*0.94,
IF($F5254="BAJA",$D5254*0.87,
IF($F5254="LIQUIDAR",_xlfn.XLOOKUP(A5254,Rotación!$A:$A,Rotación!$O:$O,0,0,-1),"")))),"")</f>
        <v>6612000</v>
      </c>
      <c r="J5254" s="13">
        <f>IFERROR(IF($F5254="ALTA",$D5254*0.94,
IF($F5254="MEDIA",$D5254*0.9,
IF($F5254="BAJA",$D5254*0.85,
IF($F5254="LIQUIDAR",_xlfn.XLOOKUP(A5254,Rotación!$A:$A,Rotación!$O:$O,0,0,-1),"")))),"")</f>
        <v>6460000</v>
      </c>
      <c r="K5254">
        <v>7690000</v>
      </c>
    </row>
    <row r="5255" spans="1:11" x14ac:dyDescent="0.3">
      <c r="A5255" t="s">
        <v>6229</v>
      </c>
      <c r="B5255" t="s">
        <v>313</v>
      </c>
      <c r="C5255" t="s">
        <v>313</v>
      </c>
      <c r="D5255">
        <v>21500000</v>
      </c>
      <c r="E5255">
        <v>16000000</v>
      </c>
      <c r="F5255" t="s">
        <v>5391</v>
      </c>
      <c r="G5255" s="13">
        <f>IFERROR(IF($F5255="ALTA",$D5255*1.03,
IF($F5255="MEDIA",$D5255*1,
IF($F5255="BAJA",$D5255*0.92,
IF($F5255="LIQUIDAR",_xlfn.XLOOKUP(A5255,Rotación!$A:$A,Rotación!$O:$O,0,0,-1),"")))),"")</f>
        <v>19780000</v>
      </c>
      <c r="H5255" s="13">
        <f>IFERROR(IF($F5255="ALTA",$D5255*1,
IF($F5255="MEDIA",$D5255*0.97,
IF($F5255="BAJA",$D5255*0.9,
IF($F5255="LIQUIDAR",_xlfn.XLOOKUP(A5255,Rotación!$A:$A,Rotación!$O:$O,0,0,-1),"")))),"")</f>
        <v>19350000</v>
      </c>
      <c r="I5255" s="13">
        <f>IFERROR(IF($F5255="ALTA",$D5255*0.97,
IF($F5255="MEDIA",$D5255*0.94,
IF($F5255="BAJA",$D5255*0.87,
IF($F5255="LIQUIDAR",_xlfn.XLOOKUP(A5255,Rotación!$A:$A,Rotación!$O:$O,0,0,-1),"")))),"")</f>
        <v>18705000</v>
      </c>
      <c r="J5255" s="13">
        <f>IFERROR(IF($F5255="ALTA",$D5255*0.94,
IF($F5255="MEDIA",$D5255*0.9,
IF($F5255="BAJA",$D5255*0.85,
IF($F5255="LIQUIDAR",_xlfn.XLOOKUP(A5255,Rotación!$A:$A,Rotación!$O:$O,0,0,-1),"")))),"")</f>
        <v>18275000</v>
      </c>
      <c r="K5255">
        <v>19990000</v>
      </c>
    </row>
    <row r="5256" spans="1:11" x14ac:dyDescent="0.3">
      <c r="A5256" t="s">
        <v>6368</v>
      </c>
      <c r="B5256" t="s">
        <v>313</v>
      </c>
      <c r="C5256" t="s">
        <v>313</v>
      </c>
      <c r="D5256">
        <v>21000000</v>
      </c>
      <c r="E5256">
        <v>19000000</v>
      </c>
      <c r="F5256" t="s">
        <v>5391</v>
      </c>
      <c r="G5256" s="13">
        <f>IFERROR(IF($F5256="ALTA",$D5256*1.03,
IF($F5256="MEDIA",$D5256*1,
IF($F5256="BAJA",$D5256*0.92,
IF($F5256="LIQUIDAR",_xlfn.XLOOKUP(A5256,Rotación!$A:$A,Rotación!$O:$O,0,0,-1),"")))),"")</f>
        <v>19320000</v>
      </c>
      <c r="H5256" s="13">
        <f>IFERROR(IF($F5256="ALTA",$D5256*1,
IF($F5256="MEDIA",$D5256*0.97,
IF($F5256="BAJA",$D5256*0.9,
IF($F5256="LIQUIDAR",_xlfn.XLOOKUP(A5256,Rotación!$A:$A,Rotación!$O:$O,0,0,-1),"")))),"")</f>
        <v>18900000</v>
      </c>
      <c r="I5256" s="13">
        <f>IFERROR(IF($F5256="ALTA",$D5256*0.97,
IF($F5256="MEDIA",$D5256*0.94,
IF($F5256="BAJA",$D5256*0.87,
IF($F5256="LIQUIDAR",_xlfn.XLOOKUP(A5256,Rotación!$A:$A,Rotación!$O:$O,0,0,-1),"")))),"")</f>
        <v>18270000</v>
      </c>
      <c r="J5256" s="13">
        <f>IFERROR(IF($F5256="ALTA",$D5256*0.94,
IF($F5256="MEDIA",$D5256*0.9,
IF($F5256="BAJA",$D5256*0.85,
IF($F5256="LIQUIDAR",_xlfn.XLOOKUP(A5256,Rotación!$A:$A,Rotación!$O:$O,0,0,-1),"")))),"")</f>
        <v>17850000</v>
      </c>
      <c r="K5256">
        <v>21990000</v>
      </c>
    </row>
    <row r="5257" spans="1:11" x14ac:dyDescent="0.3">
      <c r="A5257" t="s">
        <v>6369</v>
      </c>
      <c r="B5257" t="s">
        <v>313</v>
      </c>
      <c r="C5257" t="s">
        <v>313</v>
      </c>
      <c r="D5257">
        <v>20900000</v>
      </c>
      <c r="E5257">
        <v>16700000</v>
      </c>
      <c r="F5257" t="s">
        <v>5391</v>
      </c>
      <c r="G5257" s="13">
        <f>IFERROR(IF($F5257="ALTA",$D5257*1.03,
IF($F5257="MEDIA",$D5257*1,
IF($F5257="BAJA",$D5257*0.92,
IF($F5257="LIQUIDAR",_xlfn.XLOOKUP(A5257,Rotación!$A:$A,Rotación!$O:$O,0,0,-1),"")))),"")</f>
        <v>19228000</v>
      </c>
      <c r="H5257" s="13">
        <f>IFERROR(IF($F5257="ALTA",$D5257*1,
IF($F5257="MEDIA",$D5257*0.97,
IF($F5257="BAJA",$D5257*0.9,
IF($F5257="LIQUIDAR",_xlfn.XLOOKUP(A5257,Rotación!$A:$A,Rotación!$O:$O,0,0,-1),"")))),"")</f>
        <v>18810000</v>
      </c>
      <c r="I5257" s="13">
        <f>IFERROR(IF($F5257="ALTA",$D5257*0.97,
IF($F5257="MEDIA",$D5257*0.94,
IF($F5257="BAJA",$D5257*0.87,
IF($F5257="LIQUIDAR",_xlfn.XLOOKUP(A5257,Rotación!$A:$A,Rotación!$O:$O,0,0,-1),"")))),"")</f>
        <v>18183000</v>
      </c>
      <c r="J5257" s="13">
        <f>IFERROR(IF($F5257="ALTA",$D5257*0.94,
IF($F5257="MEDIA",$D5257*0.9,
IF($F5257="BAJA",$D5257*0.85,
IF($F5257="LIQUIDAR",_xlfn.XLOOKUP(A5257,Rotación!$A:$A,Rotación!$O:$O,0,0,-1),"")))),"")</f>
        <v>17765000</v>
      </c>
      <c r="K5257">
        <v>19490000</v>
      </c>
    </row>
    <row r="5258" spans="1:11" x14ac:dyDescent="0.3">
      <c r="A5258" t="s">
        <v>6370</v>
      </c>
      <c r="B5258" t="s">
        <v>313</v>
      </c>
      <c r="C5258" t="s">
        <v>313</v>
      </c>
      <c r="D5258">
        <v>7800000</v>
      </c>
      <c r="E5258">
        <v>6500000</v>
      </c>
      <c r="F5258" t="s">
        <v>5391</v>
      </c>
      <c r="G5258" s="13">
        <f>IFERROR(IF($F5258="ALTA",$D5258*1.03,
IF($F5258="MEDIA",$D5258*1,
IF($F5258="BAJA",$D5258*0.92,
IF($F5258="LIQUIDAR",_xlfn.XLOOKUP(A5258,Rotación!$A:$A,Rotación!$O:$O,0,0,-1),"")))),"")</f>
        <v>7176000</v>
      </c>
      <c r="H5258" s="13">
        <f>IFERROR(IF($F5258="ALTA",$D5258*1,
IF($F5258="MEDIA",$D5258*0.97,
IF($F5258="BAJA",$D5258*0.9,
IF($F5258="LIQUIDAR",_xlfn.XLOOKUP(A5258,Rotación!$A:$A,Rotación!$O:$O,0,0,-1),"")))),"")</f>
        <v>7020000</v>
      </c>
      <c r="I5258" s="13">
        <f>IFERROR(IF($F5258="ALTA",$D5258*0.97,
IF($F5258="MEDIA",$D5258*0.94,
IF($F5258="BAJA",$D5258*0.87,
IF($F5258="LIQUIDAR",_xlfn.XLOOKUP(A5258,Rotación!$A:$A,Rotación!$O:$O,0,0,-1),"")))),"")</f>
        <v>6786000</v>
      </c>
      <c r="J5258" s="13">
        <f>IFERROR(IF($F5258="ALTA",$D5258*0.94,
IF($F5258="MEDIA",$D5258*0.9,
IF($F5258="BAJA",$D5258*0.85,
IF($F5258="LIQUIDAR",_xlfn.XLOOKUP(A5258,Rotación!$A:$A,Rotación!$O:$O,0,0,-1),"")))),"")</f>
        <v>6630000</v>
      </c>
      <c r="K5258">
        <v>7990000</v>
      </c>
    </row>
    <row r="5259" spans="1:11" x14ac:dyDescent="0.3">
      <c r="A5259" t="s">
        <v>6371</v>
      </c>
      <c r="B5259" t="s">
        <v>313</v>
      </c>
      <c r="C5259" t="s">
        <v>313</v>
      </c>
      <c r="D5259">
        <v>11200000</v>
      </c>
      <c r="E5259">
        <v>7600000</v>
      </c>
      <c r="F5259" t="s">
        <v>5391</v>
      </c>
      <c r="G5259" s="13">
        <f>IFERROR(IF($F5259="ALTA",$D5259*1.03,
IF($F5259="MEDIA",$D5259*1,
IF($F5259="BAJA",$D5259*0.92,
IF($F5259="LIQUIDAR",_xlfn.XLOOKUP(A5259,Rotación!$A:$A,Rotación!$O:$O,0,0,-1),"")))),"")</f>
        <v>10304000</v>
      </c>
      <c r="H5259" s="13">
        <f>IFERROR(IF($F5259="ALTA",$D5259*1,
IF($F5259="MEDIA",$D5259*0.97,
IF($F5259="BAJA",$D5259*0.9,
IF($F5259="LIQUIDAR",_xlfn.XLOOKUP(A5259,Rotación!$A:$A,Rotación!$O:$O,0,0,-1),"")))),"")</f>
        <v>10080000</v>
      </c>
      <c r="I5259" s="13">
        <f>IFERROR(IF($F5259="ALTA",$D5259*0.97,
IF($F5259="MEDIA",$D5259*0.94,
IF($F5259="BAJA",$D5259*0.87,
IF($F5259="LIQUIDAR",_xlfn.XLOOKUP(A5259,Rotación!$A:$A,Rotación!$O:$O,0,0,-1),"")))),"")</f>
        <v>9744000</v>
      </c>
      <c r="J5259" s="13">
        <f>IFERROR(IF($F5259="ALTA",$D5259*0.94,
IF($F5259="MEDIA",$D5259*0.9,
IF($F5259="BAJA",$D5259*0.85,
IF($F5259="LIQUIDAR",_xlfn.XLOOKUP(A5259,Rotación!$A:$A,Rotación!$O:$O,0,0,-1),"")))),"")</f>
        <v>9520000</v>
      </c>
      <c r="K5259">
        <v>10290000</v>
      </c>
    </row>
    <row r="5260" spans="1:11" x14ac:dyDescent="0.3">
      <c r="A5260" t="s">
        <v>6372</v>
      </c>
      <c r="B5260" t="s">
        <v>313</v>
      </c>
      <c r="C5260" t="s">
        <v>313</v>
      </c>
      <c r="D5260">
        <v>10200000</v>
      </c>
      <c r="E5260">
        <v>8500000</v>
      </c>
      <c r="F5260" t="s">
        <v>4033</v>
      </c>
      <c r="G5260" s="13">
        <f>IFERROR(IF($F5260="ALTA",$D5260*1.03,
IF($F5260="MEDIA",$D5260*1,
IF($F5260="BAJA",$D5260*0.92,
IF($F5260="LIQUIDAR",_xlfn.XLOOKUP(A5260,Rotación!$A:$A,Rotación!$O:$O,0,0,-1),"")))),"")</f>
        <v>10200000</v>
      </c>
      <c r="H5260" s="13">
        <f>IFERROR(IF($F5260="ALTA",$D5260*1,
IF($F5260="MEDIA",$D5260*0.97,
IF($F5260="BAJA",$D5260*0.9,
IF($F5260="LIQUIDAR",_xlfn.XLOOKUP(A5260,Rotación!$A:$A,Rotación!$O:$O,0,0,-1),"")))),"")</f>
        <v>9894000</v>
      </c>
      <c r="I5260" s="13">
        <f>IFERROR(IF($F5260="ALTA",$D5260*0.97,
IF($F5260="MEDIA",$D5260*0.94,
IF($F5260="BAJA",$D5260*0.87,
IF($F5260="LIQUIDAR",_xlfn.XLOOKUP(A5260,Rotación!$A:$A,Rotación!$O:$O,0,0,-1),"")))),"")</f>
        <v>9588000</v>
      </c>
      <c r="J5260" s="13">
        <f>IFERROR(IF($F5260="ALTA",$D5260*0.94,
IF($F5260="MEDIA",$D5260*0.9,
IF($F5260="BAJA",$D5260*0.85,
IF($F5260="LIQUIDAR",_xlfn.XLOOKUP(A5260,Rotación!$A:$A,Rotación!$O:$O,0,0,-1),"")))),"")</f>
        <v>9180000</v>
      </c>
      <c r="K5260">
        <v>10290000</v>
      </c>
    </row>
    <row r="5261" spans="1:11" x14ac:dyDescent="0.3">
      <c r="A5261" t="s">
        <v>6373</v>
      </c>
      <c r="B5261" t="s">
        <v>313</v>
      </c>
      <c r="C5261" t="s">
        <v>313</v>
      </c>
      <c r="D5261">
        <v>14000000</v>
      </c>
      <c r="E5261">
        <v>11500000</v>
      </c>
      <c r="F5261" t="s">
        <v>4033</v>
      </c>
      <c r="G5261" s="13">
        <f>IFERROR(IF($F5261="ALTA",$D5261*1.03,
IF($F5261="MEDIA",$D5261*1,
IF($F5261="BAJA",$D5261*0.92,
IF($F5261="LIQUIDAR",_xlfn.XLOOKUP(A5261,Rotación!$A:$A,Rotación!$O:$O,0,0,-1),"")))),"")</f>
        <v>14000000</v>
      </c>
      <c r="H5261" s="13">
        <f>IFERROR(IF($F5261="ALTA",$D5261*1,
IF($F5261="MEDIA",$D5261*0.97,
IF($F5261="BAJA",$D5261*0.9,
IF($F5261="LIQUIDAR",_xlfn.XLOOKUP(A5261,Rotación!$A:$A,Rotación!$O:$O,0,0,-1),"")))),"")</f>
        <v>13580000</v>
      </c>
      <c r="I5261" s="13">
        <f>IFERROR(IF($F5261="ALTA",$D5261*0.97,
IF($F5261="MEDIA",$D5261*0.94,
IF($F5261="BAJA",$D5261*0.87,
IF($F5261="LIQUIDAR",_xlfn.XLOOKUP(A5261,Rotación!$A:$A,Rotación!$O:$O,0,0,-1),"")))),"")</f>
        <v>13160000</v>
      </c>
      <c r="J5261" s="13">
        <f>IFERROR(IF($F5261="ALTA",$D5261*0.94,
IF($F5261="MEDIA",$D5261*0.9,
IF($F5261="BAJA",$D5261*0.85,
IF($F5261="LIQUIDAR",_xlfn.XLOOKUP(A5261,Rotación!$A:$A,Rotación!$O:$O,0,0,-1),"")))),"")</f>
        <v>12600000</v>
      </c>
      <c r="K5261">
        <v>14490000</v>
      </c>
    </row>
    <row r="5262" spans="1:11" x14ac:dyDescent="0.3">
      <c r="A5262" t="s">
        <v>6374</v>
      </c>
      <c r="B5262" t="s">
        <v>313</v>
      </c>
      <c r="C5262" t="s">
        <v>313</v>
      </c>
      <c r="D5262">
        <v>13000000</v>
      </c>
      <c r="E5262">
        <v>10800000</v>
      </c>
      <c r="F5262" t="s">
        <v>4033</v>
      </c>
      <c r="G5262" s="13">
        <f>IFERROR(IF($F5262="ALTA",$D5262*1.03,
IF($F5262="MEDIA",$D5262*1,
IF($F5262="BAJA",$D5262*0.92,
IF($F5262="LIQUIDAR",_xlfn.XLOOKUP(A5262,Rotación!$A:$A,Rotación!$O:$O,0,0,-1),"")))),"")</f>
        <v>13000000</v>
      </c>
      <c r="H5262" s="13">
        <f>IFERROR(IF($F5262="ALTA",$D5262*1,
IF($F5262="MEDIA",$D5262*0.97,
IF($F5262="BAJA",$D5262*0.9,
IF($F5262="LIQUIDAR",_xlfn.XLOOKUP(A5262,Rotación!$A:$A,Rotación!$O:$O,0,0,-1),"")))),"")</f>
        <v>12610000</v>
      </c>
      <c r="I5262" s="13">
        <f>IFERROR(IF($F5262="ALTA",$D5262*0.97,
IF($F5262="MEDIA",$D5262*0.94,
IF($F5262="BAJA",$D5262*0.87,
IF($F5262="LIQUIDAR",_xlfn.XLOOKUP(A5262,Rotación!$A:$A,Rotación!$O:$O,0,0,-1),"")))),"")</f>
        <v>12220000</v>
      </c>
      <c r="J5262" s="13">
        <f>IFERROR(IF($F5262="ALTA",$D5262*0.94,
IF($F5262="MEDIA",$D5262*0.9,
IF($F5262="BAJA",$D5262*0.85,
IF($F5262="LIQUIDAR",_xlfn.XLOOKUP(A5262,Rotación!$A:$A,Rotación!$O:$O,0,0,-1),"")))),"")</f>
        <v>11700000</v>
      </c>
      <c r="K5262">
        <v>13390000</v>
      </c>
    </row>
    <row r="5263" spans="1:11" x14ac:dyDescent="0.3">
      <c r="A5263" t="s">
        <v>6375</v>
      </c>
      <c r="B5263" t="s">
        <v>313</v>
      </c>
      <c r="C5263" t="s">
        <v>313</v>
      </c>
      <c r="D5263">
        <v>11600000</v>
      </c>
      <c r="E5263">
        <v>9500000</v>
      </c>
      <c r="F5263" t="s">
        <v>4033</v>
      </c>
      <c r="G5263" s="13">
        <f>IFERROR(IF($F5263="ALTA",$D5263*1.03,
IF($F5263="MEDIA",$D5263*1,
IF($F5263="BAJA",$D5263*0.92,
IF($F5263="LIQUIDAR",_xlfn.XLOOKUP(A5263,Rotación!$A:$A,Rotación!$O:$O,0,0,-1),"")))),"")</f>
        <v>11600000</v>
      </c>
      <c r="H5263" s="13">
        <f>IFERROR(IF($F5263="ALTA",$D5263*1,
IF($F5263="MEDIA",$D5263*0.97,
IF($F5263="BAJA",$D5263*0.9,
IF($F5263="LIQUIDAR",_xlfn.XLOOKUP(A5263,Rotación!$A:$A,Rotación!$O:$O,0,0,-1),"")))),"")</f>
        <v>11252000</v>
      </c>
      <c r="I5263" s="13">
        <f>IFERROR(IF($F5263="ALTA",$D5263*0.97,
IF($F5263="MEDIA",$D5263*0.94,
IF($F5263="BAJA",$D5263*0.87,
IF($F5263="LIQUIDAR",_xlfn.XLOOKUP(A5263,Rotación!$A:$A,Rotación!$O:$O,0,0,-1),"")))),"")</f>
        <v>10904000</v>
      </c>
      <c r="J5263" s="13">
        <f>IFERROR(IF($F5263="ALTA",$D5263*0.94,
IF($F5263="MEDIA",$D5263*0.9,
IF($F5263="BAJA",$D5263*0.85,
IF($F5263="LIQUIDAR",_xlfn.XLOOKUP(A5263,Rotación!$A:$A,Rotación!$O:$O,0,0,-1),"")))),"")</f>
        <v>10440000</v>
      </c>
      <c r="K5263">
        <v>12190000</v>
      </c>
    </row>
    <row r="5264" spans="1:11" x14ac:dyDescent="0.3">
      <c r="A5264" t="s">
        <v>6376</v>
      </c>
      <c r="B5264" t="s">
        <v>313</v>
      </c>
      <c r="C5264" t="s">
        <v>313</v>
      </c>
      <c r="D5264">
        <v>42700000</v>
      </c>
      <c r="E5264">
        <v>39000000</v>
      </c>
      <c r="F5264" t="s">
        <v>4033</v>
      </c>
      <c r="G5264" s="13">
        <f>IFERROR(IF($F5264="ALTA",$D5264*1.03,
IF($F5264="MEDIA",$D5264*1,
IF($F5264="BAJA",$D5264*0.92,
IF($F5264="LIQUIDAR",_xlfn.XLOOKUP(A5264,Rotación!$A:$A,Rotación!$O:$O,0,0,-1),"")))),"")</f>
        <v>42700000</v>
      </c>
      <c r="H5264" s="13">
        <f>IFERROR(IF($F5264="ALTA",$D5264*1,
IF($F5264="MEDIA",$D5264*0.97,
IF($F5264="BAJA",$D5264*0.9,
IF($F5264="LIQUIDAR",_xlfn.XLOOKUP(A5264,Rotación!$A:$A,Rotación!$O:$O,0,0,-1),"")))),"")</f>
        <v>41419000</v>
      </c>
      <c r="I5264" s="13">
        <f>IFERROR(IF($F5264="ALTA",$D5264*0.97,
IF($F5264="MEDIA",$D5264*0.94,
IF($F5264="BAJA",$D5264*0.87,
IF($F5264="LIQUIDAR",_xlfn.XLOOKUP(A5264,Rotación!$A:$A,Rotación!$O:$O,0,0,-1),"")))),"")</f>
        <v>40138000</v>
      </c>
      <c r="J5264" s="13">
        <f>IFERROR(IF($F5264="ALTA",$D5264*0.94,
IF($F5264="MEDIA",$D5264*0.9,
IF($F5264="BAJA",$D5264*0.85,
IF($F5264="LIQUIDAR",_xlfn.XLOOKUP(A5264,Rotación!$A:$A,Rotación!$O:$O,0,0,-1),"")))),"")</f>
        <v>38430000</v>
      </c>
      <c r="K5264">
        <v>43990000</v>
      </c>
    </row>
    <row r="5265" spans="1:11" x14ac:dyDescent="0.3">
      <c r="A5265" t="s">
        <v>6377</v>
      </c>
      <c r="B5265" t="s">
        <v>313</v>
      </c>
      <c r="C5265" t="s">
        <v>313</v>
      </c>
      <c r="D5265">
        <v>13800000</v>
      </c>
      <c r="E5265">
        <v>11700000</v>
      </c>
      <c r="F5265" t="s">
        <v>4033</v>
      </c>
      <c r="G5265" s="13">
        <f>IFERROR(IF($F5265="ALTA",$D5265*1.03,
IF($F5265="MEDIA",$D5265*1,
IF($F5265="BAJA",$D5265*0.92,
IF($F5265="LIQUIDAR",_xlfn.XLOOKUP(A5265,Rotación!$A:$A,Rotación!$O:$O,0,0,-1),"")))),"")</f>
        <v>13800000</v>
      </c>
      <c r="H5265" s="13">
        <f>IFERROR(IF($F5265="ALTA",$D5265*1,
IF($F5265="MEDIA",$D5265*0.97,
IF($F5265="BAJA",$D5265*0.9,
IF($F5265="LIQUIDAR",_xlfn.XLOOKUP(A5265,Rotación!$A:$A,Rotación!$O:$O,0,0,-1),"")))),"")</f>
        <v>13386000</v>
      </c>
      <c r="I5265" s="13">
        <f>IFERROR(IF($F5265="ALTA",$D5265*0.97,
IF($F5265="MEDIA",$D5265*0.94,
IF($F5265="BAJA",$D5265*0.87,
IF($F5265="LIQUIDAR",_xlfn.XLOOKUP(A5265,Rotación!$A:$A,Rotación!$O:$O,0,0,-1),"")))),"")</f>
        <v>12972000</v>
      </c>
      <c r="J5265" s="13">
        <f>IFERROR(IF($F5265="ALTA",$D5265*0.94,
IF($F5265="MEDIA",$D5265*0.9,
IF($F5265="BAJA",$D5265*0.85,
IF($F5265="LIQUIDAR",_xlfn.XLOOKUP(A5265,Rotación!$A:$A,Rotación!$O:$O,0,0,-1),"")))),"")</f>
        <v>12420000</v>
      </c>
      <c r="K5265">
        <v>14390000</v>
      </c>
    </row>
    <row r="5266" spans="1:11" x14ac:dyDescent="0.3">
      <c r="A5266" t="s">
        <v>6378</v>
      </c>
      <c r="B5266" t="s">
        <v>313</v>
      </c>
      <c r="C5266" t="s">
        <v>313</v>
      </c>
      <c r="D5266">
        <v>22800000</v>
      </c>
      <c r="E5266">
        <v>17500000</v>
      </c>
      <c r="F5266" t="s">
        <v>5391</v>
      </c>
      <c r="G5266" s="13">
        <f>IFERROR(IF($F5266="ALTA",$D5266*1.03,
IF($F5266="MEDIA",$D5266*1,
IF($F5266="BAJA",$D5266*0.92,
IF($F5266="LIQUIDAR",_xlfn.XLOOKUP(A5266,Rotación!$A:$A,Rotación!$O:$O,0,0,-1),"")))),"")</f>
        <v>20976000</v>
      </c>
      <c r="H5266" s="13">
        <f>IFERROR(IF($F5266="ALTA",$D5266*1,
IF($F5266="MEDIA",$D5266*0.97,
IF($F5266="BAJA",$D5266*0.9,
IF($F5266="LIQUIDAR",_xlfn.XLOOKUP(A5266,Rotación!$A:$A,Rotación!$O:$O,0,0,-1),"")))),"")</f>
        <v>20520000</v>
      </c>
      <c r="I5266" s="13">
        <f>IFERROR(IF($F5266="ALTA",$D5266*0.97,
IF($F5266="MEDIA",$D5266*0.94,
IF($F5266="BAJA",$D5266*0.87,
IF($F5266="LIQUIDAR",_xlfn.XLOOKUP(A5266,Rotación!$A:$A,Rotación!$O:$O,0,0,-1),"")))),"")</f>
        <v>19836000</v>
      </c>
      <c r="J5266" s="13">
        <f>IFERROR(IF($F5266="ALTA",$D5266*0.94,
IF($F5266="MEDIA",$D5266*0.9,
IF($F5266="BAJA",$D5266*0.85,
IF($F5266="LIQUIDAR",_xlfn.XLOOKUP(A5266,Rotación!$A:$A,Rotación!$O:$O,0,0,-1),"")))),"")</f>
        <v>19380000</v>
      </c>
      <c r="K5266">
        <v>21290000</v>
      </c>
    </row>
    <row r="5267" spans="1:11" x14ac:dyDescent="0.3">
      <c r="A5267" t="s">
        <v>5523</v>
      </c>
      <c r="B5267" t="s">
        <v>313</v>
      </c>
      <c r="C5267" t="s">
        <v>313</v>
      </c>
      <c r="D5267">
        <v>7700000</v>
      </c>
      <c r="E5267">
        <v>6500000</v>
      </c>
      <c r="F5267" t="s">
        <v>5391</v>
      </c>
      <c r="G5267" s="13">
        <f>IFERROR(IF($F5267="ALTA",$D5267*1.03,
IF($F5267="MEDIA",$D5267*1,
IF($F5267="BAJA",$D5267*0.92,
IF($F5267="LIQUIDAR",_xlfn.XLOOKUP(A5267,Rotación!$A:$A,Rotación!$O:$O,0,0,-1),"")))),"")</f>
        <v>7084000</v>
      </c>
      <c r="H5267" s="13">
        <f>IFERROR(IF($F5267="ALTA",$D5267*1,
IF($F5267="MEDIA",$D5267*0.97,
IF($F5267="BAJA",$D5267*0.9,
IF($F5267="LIQUIDAR",_xlfn.XLOOKUP(A5267,Rotación!$A:$A,Rotación!$O:$O,0,0,-1),"")))),"")</f>
        <v>6930000</v>
      </c>
      <c r="I5267" s="13">
        <f>IFERROR(IF($F5267="ALTA",$D5267*0.97,
IF($F5267="MEDIA",$D5267*0.94,
IF($F5267="BAJA",$D5267*0.87,
IF($F5267="LIQUIDAR",_xlfn.XLOOKUP(A5267,Rotación!$A:$A,Rotación!$O:$O,0,0,-1),"")))),"")</f>
        <v>6699000</v>
      </c>
      <c r="J5267" s="13">
        <f>IFERROR(IF($F5267="ALTA",$D5267*0.94,
IF($F5267="MEDIA",$D5267*0.9,
IF($F5267="BAJA",$D5267*0.85,
IF($F5267="LIQUIDAR",_xlfn.XLOOKUP(A5267,Rotación!$A:$A,Rotación!$O:$O,0,0,-1),"")))),"")</f>
        <v>6545000</v>
      </c>
      <c r="K5267">
        <v>8190000</v>
      </c>
    </row>
    <row r="5268" spans="1:11" x14ac:dyDescent="0.3">
      <c r="A5268" t="s">
        <v>6379</v>
      </c>
      <c r="B5268" t="s">
        <v>313</v>
      </c>
      <c r="C5268" t="s">
        <v>313</v>
      </c>
      <c r="D5268">
        <v>15900000</v>
      </c>
      <c r="E5268">
        <v>13100000</v>
      </c>
      <c r="F5268" t="s">
        <v>5391</v>
      </c>
      <c r="G5268" s="13">
        <f>IFERROR(IF($F5268="ALTA",$D5268*1.03,
IF($F5268="MEDIA",$D5268*1,
IF($F5268="BAJA",$D5268*0.92,
IF($F5268="LIQUIDAR",_xlfn.XLOOKUP(A5268,Rotación!$A:$A,Rotación!$O:$O,0,0,-1),"")))),"")</f>
        <v>14628000</v>
      </c>
      <c r="H5268" s="13">
        <f>IFERROR(IF($F5268="ALTA",$D5268*1,
IF($F5268="MEDIA",$D5268*0.97,
IF($F5268="BAJA",$D5268*0.9,
IF($F5268="LIQUIDAR",_xlfn.XLOOKUP(A5268,Rotación!$A:$A,Rotación!$O:$O,0,0,-1),"")))),"")</f>
        <v>14310000</v>
      </c>
      <c r="I5268" s="13">
        <f>IFERROR(IF($F5268="ALTA",$D5268*0.97,
IF($F5268="MEDIA",$D5268*0.94,
IF($F5268="BAJA",$D5268*0.87,
IF($F5268="LIQUIDAR",_xlfn.XLOOKUP(A5268,Rotación!$A:$A,Rotación!$O:$O,0,0,-1),"")))),"")</f>
        <v>13833000</v>
      </c>
      <c r="J5268" s="13">
        <f>IFERROR(IF($F5268="ALTA",$D5268*0.94,
IF($F5268="MEDIA",$D5268*0.9,
IF($F5268="BAJA",$D5268*0.85,
IF($F5268="LIQUIDAR",_xlfn.XLOOKUP(A5268,Rotación!$A:$A,Rotación!$O:$O,0,0,-1),"")))),"")</f>
        <v>13515000</v>
      </c>
      <c r="K5268">
        <v>15990000</v>
      </c>
    </row>
    <row r="5269" spans="1:11" x14ac:dyDescent="0.3">
      <c r="A5269" t="s">
        <v>6380</v>
      </c>
      <c r="B5269" t="s">
        <v>313</v>
      </c>
      <c r="C5269" t="s">
        <v>313</v>
      </c>
      <c r="D5269">
        <v>9500000</v>
      </c>
      <c r="E5269">
        <v>8600000</v>
      </c>
      <c r="F5269" t="s">
        <v>5391</v>
      </c>
      <c r="G5269" s="13">
        <f>IFERROR(IF($F5269="ALTA",$D5269*1.03,
IF($F5269="MEDIA",$D5269*1,
IF($F5269="BAJA",$D5269*0.92,
IF($F5269="LIQUIDAR",_xlfn.XLOOKUP(A5269,Rotación!$A:$A,Rotación!$O:$O,0,0,-1),"")))),"")</f>
        <v>8740000</v>
      </c>
      <c r="H5269" s="13">
        <f>IFERROR(IF($F5269="ALTA",$D5269*1,
IF($F5269="MEDIA",$D5269*0.97,
IF($F5269="BAJA",$D5269*0.9,
IF($F5269="LIQUIDAR",_xlfn.XLOOKUP(A5269,Rotación!$A:$A,Rotación!$O:$O,0,0,-1),"")))),"")</f>
        <v>8550000</v>
      </c>
      <c r="I5269" s="13">
        <f>IFERROR(IF($F5269="ALTA",$D5269*0.97,
IF($F5269="MEDIA",$D5269*0.94,
IF($F5269="BAJA",$D5269*0.87,
IF($F5269="LIQUIDAR",_xlfn.XLOOKUP(A5269,Rotación!$A:$A,Rotación!$O:$O,0,0,-1),"")))),"")</f>
        <v>8265000</v>
      </c>
      <c r="J5269" s="13">
        <f>IFERROR(IF($F5269="ALTA",$D5269*0.94,
IF($F5269="MEDIA",$D5269*0.9,
IF($F5269="BAJA",$D5269*0.85,
IF($F5269="LIQUIDAR",_xlfn.XLOOKUP(A5269,Rotación!$A:$A,Rotación!$O:$O,0,0,-1),"")))),"")</f>
        <v>8075000</v>
      </c>
      <c r="K5269">
        <v>10790000</v>
      </c>
    </row>
    <row r="5270" spans="1:11" x14ac:dyDescent="0.3">
      <c r="A5270" t="s">
        <v>6381</v>
      </c>
      <c r="B5270" t="s">
        <v>313</v>
      </c>
      <c r="C5270" t="s">
        <v>313</v>
      </c>
      <c r="D5270">
        <v>13800000</v>
      </c>
      <c r="E5270">
        <v>11700000</v>
      </c>
      <c r="F5270" t="s">
        <v>5391</v>
      </c>
      <c r="G5270" s="13">
        <f>IFERROR(IF($F5270="ALTA",$D5270*1.03,
IF($F5270="MEDIA",$D5270*1,
IF($F5270="BAJA",$D5270*0.92,
IF($F5270="LIQUIDAR",_xlfn.XLOOKUP(A5270,Rotación!$A:$A,Rotación!$O:$O,0,0,-1),"")))),"")</f>
        <v>12696000</v>
      </c>
      <c r="H5270" s="13">
        <f>IFERROR(IF($F5270="ALTA",$D5270*1,
IF($F5270="MEDIA",$D5270*0.97,
IF($F5270="BAJA",$D5270*0.9,
IF($F5270="LIQUIDAR",_xlfn.XLOOKUP(A5270,Rotación!$A:$A,Rotación!$O:$O,0,0,-1),"")))),"")</f>
        <v>12420000</v>
      </c>
      <c r="I5270" s="13">
        <f>IFERROR(IF($F5270="ALTA",$D5270*0.97,
IF($F5270="MEDIA",$D5270*0.94,
IF($F5270="BAJA",$D5270*0.87,
IF($F5270="LIQUIDAR",_xlfn.XLOOKUP(A5270,Rotación!$A:$A,Rotación!$O:$O,0,0,-1),"")))),"")</f>
        <v>12006000</v>
      </c>
      <c r="J5270" s="13">
        <f>IFERROR(IF($F5270="ALTA",$D5270*0.94,
IF($F5270="MEDIA",$D5270*0.9,
IF($F5270="BAJA",$D5270*0.85,
IF($F5270="LIQUIDAR",_xlfn.XLOOKUP(A5270,Rotación!$A:$A,Rotación!$O:$O,0,0,-1),"")))),"")</f>
        <v>11730000</v>
      </c>
      <c r="K5270">
        <v>14290000</v>
      </c>
    </row>
    <row r="5271" spans="1:11" x14ac:dyDescent="0.3">
      <c r="A5271" t="s">
        <v>6382</v>
      </c>
      <c r="B5271" t="s">
        <v>313</v>
      </c>
      <c r="C5271" t="s">
        <v>313</v>
      </c>
      <c r="D5271">
        <v>8300000</v>
      </c>
      <c r="E5271">
        <v>7000000</v>
      </c>
      <c r="F5271" t="s">
        <v>5391</v>
      </c>
      <c r="G5271" s="13">
        <f>IFERROR(IF($F5271="ALTA",$D5271*1.03,
IF($F5271="MEDIA",$D5271*1,
IF($F5271="BAJA",$D5271*0.92,
IF($F5271="LIQUIDAR",_xlfn.XLOOKUP(A5271,Rotación!$A:$A,Rotación!$O:$O,0,0,-1),"")))),"")</f>
        <v>7636000</v>
      </c>
      <c r="H5271" s="13">
        <f>IFERROR(IF($F5271="ALTA",$D5271*1,
IF($F5271="MEDIA",$D5271*0.97,
IF($F5271="BAJA",$D5271*0.9,
IF($F5271="LIQUIDAR",_xlfn.XLOOKUP(A5271,Rotación!$A:$A,Rotación!$O:$O,0,0,-1),"")))),"")</f>
        <v>7470000</v>
      </c>
      <c r="I5271" s="13">
        <f>IFERROR(IF($F5271="ALTA",$D5271*0.97,
IF($F5271="MEDIA",$D5271*0.94,
IF($F5271="BAJA",$D5271*0.87,
IF($F5271="LIQUIDAR",_xlfn.XLOOKUP(A5271,Rotación!$A:$A,Rotación!$O:$O,0,0,-1),"")))),"")</f>
        <v>7221000</v>
      </c>
      <c r="J5271" s="13">
        <f>IFERROR(IF($F5271="ALTA",$D5271*0.94,
IF($F5271="MEDIA",$D5271*0.9,
IF($F5271="BAJA",$D5271*0.85,
IF($F5271="LIQUIDAR",_xlfn.XLOOKUP(A5271,Rotación!$A:$A,Rotación!$O:$O,0,0,-1),"")))),"")</f>
        <v>7055000</v>
      </c>
      <c r="K5271">
        <v>8490000</v>
      </c>
    </row>
    <row r="5272" spans="1:11" x14ac:dyDescent="0.3">
      <c r="A5272" t="s">
        <v>6383</v>
      </c>
      <c r="B5272" t="s">
        <v>313</v>
      </c>
      <c r="C5272" t="s">
        <v>313</v>
      </c>
      <c r="D5272">
        <v>8500000</v>
      </c>
      <c r="E5272">
        <v>7000000</v>
      </c>
      <c r="F5272" t="s">
        <v>5391</v>
      </c>
      <c r="G5272" s="13">
        <f>IFERROR(IF($F5272="ALTA",$D5272*1.03,
IF($F5272="MEDIA",$D5272*1,
IF($F5272="BAJA",$D5272*0.92,
IF($F5272="LIQUIDAR",_xlfn.XLOOKUP(A5272,Rotación!$A:$A,Rotación!$O:$O,0,0,-1),"")))),"")</f>
        <v>7820000</v>
      </c>
      <c r="H5272" s="13">
        <f>IFERROR(IF($F5272="ALTA",$D5272*1,
IF($F5272="MEDIA",$D5272*0.97,
IF($F5272="BAJA",$D5272*0.9,
IF($F5272="LIQUIDAR",_xlfn.XLOOKUP(A5272,Rotación!$A:$A,Rotación!$O:$O,0,0,-1),"")))),"")</f>
        <v>7650000</v>
      </c>
      <c r="I5272" s="13">
        <f>IFERROR(IF($F5272="ALTA",$D5272*0.97,
IF($F5272="MEDIA",$D5272*0.94,
IF($F5272="BAJA",$D5272*0.87,
IF($F5272="LIQUIDAR",_xlfn.XLOOKUP(A5272,Rotación!$A:$A,Rotación!$O:$O,0,0,-1),"")))),"")</f>
        <v>7395000</v>
      </c>
      <c r="J5272" s="13">
        <f>IFERROR(IF($F5272="ALTA",$D5272*0.94,
IF($F5272="MEDIA",$D5272*0.9,
IF($F5272="BAJA",$D5272*0.85,
IF($F5272="LIQUIDAR",_xlfn.XLOOKUP(A5272,Rotación!$A:$A,Rotación!$O:$O,0,0,-1),"")))),"")</f>
        <v>7225000</v>
      </c>
      <c r="K5272">
        <v>8390000</v>
      </c>
    </row>
    <row r="5273" spans="1:11" x14ac:dyDescent="0.3">
      <c r="A5273" t="s">
        <v>6384</v>
      </c>
      <c r="B5273" t="s">
        <v>313</v>
      </c>
      <c r="C5273" t="s">
        <v>313</v>
      </c>
      <c r="D5273">
        <v>17700000</v>
      </c>
      <c r="E5273">
        <v>14500000</v>
      </c>
      <c r="F5273" t="s">
        <v>5391</v>
      </c>
      <c r="G5273" s="13">
        <f>IFERROR(IF($F5273="ALTA",$D5273*1.03,
IF($F5273="MEDIA",$D5273*1,
IF($F5273="BAJA",$D5273*0.92,
IF($F5273="LIQUIDAR",_xlfn.XLOOKUP(A5273,Rotación!$A:$A,Rotación!$O:$O,0,0,-1),"")))),"")</f>
        <v>16284000</v>
      </c>
      <c r="H5273" s="13">
        <f>IFERROR(IF($F5273="ALTA",$D5273*1,
IF($F5273="MEDIA",$D5273*0.97,
IF($F5273="BAJA",$D5273*0.9,
IF($F5273="LIQUIDAR",_xlfn.XLOOKUP(A5273,Rotación!$A:$A,Rotación!$O:$O,0,0,-1),"")))),"")</f>
        <v>15930000</v>
      </c>
      <c r="I5273" s="13">
        <f>IFERROR(IF($F5273="ALTA",$D5273*0.97,
IF($F5273="MEDIA",$D5273*0.94,
IF($F5273="BAJA",$D5273*0.87,
IF($F5273="LIQUIDAR",_xlfn.XLOOKUP(A5273,Rotación!$A:$A,Rotación!$O:$O,0,0,-1),"")))),"")</f>
        <v>15399000</v>
      </c>
      <c r="J5273" s="13">
        <f>IFERROR(IF($F5273="ALTA",$D5273*0.94,
IF($F5273="MEDIA",$D5273*0.9,
IF($F5273="BAJA",$D5273*0.85,
IF($F5273="LIQUIDAR",_xlfn.XLOOKUP(A5273,Rotación!$A:$A,Rotación!$O:$O,0,0,-1),"")))),"")</f>
        <v>15045000</v>
      </c>
      <c r="K5273">
        <v>17990000</v>
      </c>
    </row>
    <row r="5274" spans="1:11" x14ac:dyDescent="0.3">
      <c r="A5274" t="s">
        <v>6385</v>
      </c>
      <c r="B5274" t="s">
        <v>313</v>
      </c>
      <c r="C5274" t="s">
        <v>313</v>
      </c>
      <c r="D5274">
        <v>5600000</v>
      </c>
      <c r="E5274">
        <v>4300000</v>
      </c>
      <c r="F5274" t="s">
        <v>5391</v>
      </c>
      <c r="G5274" s="13">
        <f>IFERROR(IF($F5274="ALTA",$D5274*1.03,
IF($F5274="MEDIA",$D5274*1,
IF($F5274="BAJA",$D5274*0.92,
IF($F5274="LIQUIDAR",_xlfn.XLOOKUP(A5274,Rotación!$A:$A,Rotación!$O:$O,0,0,-1),"")))),"")</f>
        <v>5152000</v>
      </c>
      <c r="H5274" s="13">
        <f>IFERROR(IF($F5274="ALTA",$D5274*1,
IF($F5274="MEDIA",$D5274*0.97,
IF($F5274="BAJA",$D5274*0.9,
IF($F5274="LIQUIDAR",_xlfn.XLOOKUP(A5274,Rotación!$A:$A,Rotación!$O:$O,0,0,-1),"")))),"")</f>
        <v>5040000</v>
      </c>
      <c r="I5274" s="13">
        <f>IFERROR(IF($F5274="ALTA",$D5274*0.97,
IF($F5274="MEDIA",$D5274*0.94,
IF($F5274="BAJA",$D5274*0.87,
IF($F5274="LIQUIDAR",_xlfn.XLOOKUP(A5274,Rotación!$A:$A,Rotación!$O:$O,0,0,-1),"")))),"")</f>
        <v>4872000</v>
      </c>
      <c r="J5274" s="13">
        <f>IFERROR(IF($F5274="ALTA",$D5274*0.94,
IF($F5274="MEDIA",$D5274*0.9,
IF($F5274="BAJA",$D5274*0.85,
IF($F5274="LIQUIDAR",_xlfn.XLOOKUP(A5274,Rotación!$A:$A,Rotación!$O:$O,0,0,-1),"")))),"")</f>
        <v>4760000</v>
      </c>
      <c r="K5274">
        <v>5490000</v>
      </c>
    </row>
    <row r="5275" spans="1:11" x14ac:dyDescent="0.3">
      <c r="A5275" t="s">
        <v>6386</v>
      </c>
      <c r="B5275" t="s">
        <v>313</v>
      </c>
      <c r="C5275" t="s">
        <v>313</v>
      </c>
      <c r="D5275">
        <v>13800000</v>
      </c>
      <c r="E5275">
        <v>11600000</v>
      </c>
      <c r="F5275" t="s">
        <v>5391</v>
      </c>
      <c r="G5275" s="13">
        <f>IFERROR(IF($F5275="ALTA",$D5275*1.03,
IF($F5275="MEDIA",$D5275*1,
IF($F5275="BAJA",$D5275*0.92,
IF($F5275="LIQUIDAR",_xlfn.XLOOKUP(A5275,Rotación!$A:$A,Rotación!$O:$O,0,0,-1),"")))),"")</f>
        <v>12696000</v>
      </c>
      <c r="H5275" s="13">
        <f>IFERROR(IF($F5275="ALTA",$D5275*1,
IF($F5275="MEDIA",$D5275*0.97,
IF($F5275="BAJA",$D5275*0.9,
IF($F5275="LIQUIDAR",_xlfn.XLOOKUP(A5275,Rotación!$A:$A,Rotación!$O:$O,0,0,-1),"")))),"")</f>
        <v>12420000</v>
      </c>
      <c r="I5275" s="13">
        <f>IFERROR(IF($F5275="ALTA",$D5275*0.97,
IF($F5275="MEDIA",$D5275*0.94,
IF($F5275="BAJA",$D5275*0.87,
IF($F5275="LIQUIDAR",_xlfn.XLOOKUP(A5275,Rotación!$A:$A,Rotación!$O:$O,0,0,-1),"")))),"")</f>
        <v>12006000</v>
      </c>
      <c r="J5275" s="13">
        <f>IFERROR(IF($F5275="ALTA",$D5275*0.94,
IF($F5275="MEDIA",$D5275*0.9,
IF($F5275="BAJA",$D5275*0.85,
IF($F5275="LIQUIDAR",_xlfn.XLOOKUP(A5275,Rotación!$A:$A,Rotación!$O:$O,0,0,-1),"")))),"")</f>
        <v>11730000</v>
      </c>
      <c r="K5275">
        <v>13990000</v>
      </c>
    </row>
    <row r="5276" spans="1:11" x14ac:dyDescent="0.3">
      <c r="A5276" t="s">
        <v>6387</v>
      </c>
      <c r="B5276" t="s">
        <v>313</v>
      </c>
      <c r="C5276" t="s">
        <v>313</v>
      </c>
      <c r="D5276">
        <v>12200000</v>
      </c>
      <c r="E5276">
        <v>10000000</v>
      </c>
      <c r="F5276" t="s">
        <v>5391</v>
      </c>
      <c r="G5276" s="13">
        <f>IFERROR(IF($F5276="ALTA",$D5276*1.03,
IF($F5276="MEDIA",$D5276*1,
IF($F5276="BAJA",$D5276*0.92,
IF($F5276="LIQUIDAR",_xlfn.XLOOKUP(A5276,Rotación!$A:$A,Rotación!$O:$O,0,0,-1),"")))),"")</f>
        <v>11224000</v>
      </c>
      <c r="H5276" s="13">
        <f>IFERROR(IF($F5276="ALTA",$D5276*1,
IF($F5276="MEDIA",$D5276*0.97,
IF($F5276="BAJA",$D5276*0.9,
IF($F5276="LIQUIDAR",_xlfn.XLOOKUP(A5276,Rotación!$A:$A,Rotación!$O:$O,0,0,-1),"")))),"")</f>
        <v>10980000</v>
      </c>
      <c r="I5276" s="13">
        <f>IFERROR(IF($F5276="ALTA",$D5276*0.97,
IF($F5276="MEDIA",$D5276*0.94,
IF($F5276="BAJA",$D5276*0.87,
IF($F5276="LIQUIDAR",_xlfn.XLOOKUP(A5276,Rotación!$A:$A,Rotación!$O:$O,0,0,-1),"")))),"")</f>
        <v>10614000</v>
      </c>
      <c r="J5276" s="13">
        <f>IFERROR(IF($F5276="ALTA",$D5276*0.94,
IF($F5276="MEDIA",$D5276*0.9,
IF($F5276="BAJA",$D5276*0.85,
IF($F5276="LIQUIDAR",_xlfn.XLOOKUP(A5276,Rotación!$A:$A,Rotación!$O:$O,0,0,-1),"")))),"")</f>
        <v>10370000</v>
      </c>
      <c r="K5276">
        <v>12290000</v>
      </c>
    </row>
    <row r="5277" spans="1:11" x14ac:dyDescent="0.3">
      <c r="A5277" t="s">
        <v>6388</v>
      </c>
      <c r="B5277" t="s">
        <v>313</v>
      </c>
      <c r="C5277" t="s">
        <v>313</v>
      </c>
      <c r="D5277">
        <v>40200000</v>
      </c>
      <c r="E5277">
        <v>34000000</v>
      </c>
      <c r="F5277" t="s">
        <v>5391</v>
      </c>
      <c r="G5277" s="13">
        <f>IFERROR(IF($F5277="ALTA",$D5277*1.03,
IF($F5277="MEDIA",$D5277*1,
IF($F5277="BAJA",$D5277*0.92,
IF($F5277="LIQUIDAR",_xlfn.XLOOKUP(A5277,Rotación!$A:$A,Rotación!$O:$O,0,0,-1),"")))),"")</f>
        <v>36984000</v>
      </c>
      <c r="H5277" s="13">
        <f>IFERROR(IF($F5277="ALTA",$D5277*1,
IF($F5277="MEDIA",$D5277*0.97,
IF($F5277="BAJA",$D5277*0.9,
IF($F5277="LIQUIDAR",_xlfn.XLOOKUP(A5277,Rotación!$A:$A,Rotación!$O:$O,0,0,-1),"")))),"")</f>
        <v>36180000</v>
      </c>
      <c r="I5277" s="13">
        <f>IFERROR(IF($F5277="ALTA",$D5277*0.97,
IF($F5277="MEDIA",$D5277*0.94,
IF($F5277="BAJA",$D5277*0.87,
IF($F5277="LIQUIDAR",_xlfn.XLOOKUP(A5277,Rotación!$A:$A,Rotación!$O:$O,0,0,-1),"")))),"")</f>
        <v>34974000</v>
      </c>
      <c r="J5277" s="13">
        <f>IFERROR(IF($F5277="ALTA",$D5277*0.94,
IF($F5277="MEDIA",$D5277*0.9,
IF($F5277="BAJA",$D5277*0.85,
IF($F5277="LIQUIDAR",_xlfn.XLOOKUP(A5277,Rotación!$A:$A,Rotación!$O:$O,0,0,-1),"")))),"")</f>
        <v>34170000</v>
      </c>
      <c r="K5277">
        <v>40490000</v>
      </c>
    </row>
    <row r="5278" spans="1:11" x14ac:dyDescent="0.3">
      <c r="A5278" t="s">
        <v>6389</v>
      </c>
      <c r="B5278" t="s">
        <v>313</v>
      </c>
      <c r="C5278" t="s">
        <v>313</v>
      </c>
      <c r="D5278">
        <v>7600000</v>
      </c>
      <c r="E5278">
        <v>6500000</v>
      </c>
      <c r="F5278" t="s">
        <v>5391</v>
      </c>
      <c r="G5278" s="13">
        <f>IFERROR(IF($F5278="ALTA",$D5278*1.03,
IF($F5278="MEDIA",$D5278*1,
IF($F5278="BAJA",$D5278*0.92,
IF($F5278="LIQUIDAR",_xlfn.XLOOKUP(A5278,Rotación!$A:$A,Rotación!$O:$O,0,0,-1),"")))),"")</f>
        <v>6992000</v>
      </c>
      <c r="H5278" s="13">
        <f>IFERROR(IF($F5278="ALTA",$D5278*1,
IF($F5278="MEDIA",$D5278*0.97,
IF($F5278="BAJA",$D5278*0.9,
IF($F5278="LIQUIDAR",_xlfn.XLOOKUP(A5278,Rotación!$A:$A,Rotación!$O:$O,0,0,-1),"")))),"")</f>
        <v>6840000</v>
      </c>
      <c r="I5278" s="13">
        <f>IFERROR(IF($F5278="ALTA",$D5278*0.97,
IF($F5278="MEDIA",$D5278*0.94,
IF($F5278="BAJA",$D5278*0.87,
IF($F5278="LIQUIDAR",_xlfn.XLOOKUP(A5278,Rotación!$A:$A,Rotación!$O:$O,0,0,-1),"")))),"")</f>
        <v>6612000</v>
      </c>
      <c r="J5278" s="13">
        <f>IFERROR(IF($F5278="ALTA",$D5278*0.94,
IF($F5278="MEDIA",$D5278*0.9,
IF($F5278="BAJA",$D5278*0.85,
IF($F5278="LIQUIDAR",_xlfn.XLOOKUP(A5278,Rotación!$A:$A,Rotación!$O:$O,0,0,-1),"")))),"")</f>
        <v>6460000</v>
      </c>
      <c r="K5278">
        <v>7990000</v>
      </c>
    </row>
    <row r="5279" spans="1:11" x14ac:dyDescent="0.3">
      <c r="A5279" t="s">
        <v>6390</v>
      </c>
      <c r="B5279" t="s">
        <v>313</v>
      </c>
      <c r="C5279" t="s">
        <v>313</v>
      </c>
      <c r="D5279">
        <v>11000000</v>
      </c>
      <c r="E5279">
        <v>9000000</v>
      </c>
      <c r="F5279" t="s">
        <v>5391</v>
      </c>
      <c r="G5279" s="13">
        <f>IFERROR(IF($F5279="ALTA",$D5279*1.03,
IF($F5279="MEDIA",$D5279*1,
IF($F5279="BAJA",$D5279*0.92,
IF($F5279="LIQUIDAR",_xlfn.XLOOKUP(A5279,Rotación!$A:$A,Rotación!$O:$O,0,0,-1),"")))),"")</f>
        <v>10120000</v>
      </c>
      <c r="H5279" s="13">
        <f>IFERROR(IF($F5279="ALTA",$D5279*1,
IF($F5279="MEDIA",$D5279*0.97,
IF($F5279="BAJA",$D5279*0.9,
IF($F5279="LIQUIDAR",_xlfn.XLOOKUP(A5279,Rotación!$A:$A,Rotación!$O:$O,0,0,-1),"")))),"")</f>
        <v>9900000</v>
      </c>
      <c r="I5279" s="13">
        <f>IFERROR(IF($F5279="ALTA",$D5279*0.97,
IF($F5279="MEDIA",$D5279*0.94,
IF($F5279="BAJA",$D5279*0.87,
IF($F5279="LIQUIDAR",_xlfn.XLOOKUP(A5279,Rotación!$A:$A,Rotación!$O:$O,0,0,-1),"")))),"")</f>
        <v>9570000</v>
      </c>
      <c r="J5279" s="13">
        <f>IFERROR(IF($F5279="ALTA",$D5279*0.94,
IF($F5279="MEDIA",$D5279*0.9,
IF($F5279="BAJA",$D5279*0.85,
IF($F5279="LIQUIDAR",_xlfn.XLOOKUP(A5279,Rotación!$A:$A,Rotación!$O:$O,0,0,-1),"")))),"")</f>
        <v>9350000</v>
      </c>
      <c r="K5279">
        <v>10990000</v>
      </c>
    </row>
    <row r="5280" spans="1:11" x14ac:dyDescent="0.3">
      <c r="A5280" t="s">
        <v>6391</v>
      </c>
      <c r="B5280" t="s">
        <v>313</v>
      </c>
      <c r="C5280" t="s">
        <v>313</v>
      </c>
      <c r="D5280">
        <v>44700000</v>
      </c>
      <c r="E5280">
        <v>37000000</v>
      </c>
      <c r="F5280" t="s">
        <v>5391</v>
      </c>
      <c r="G5280" s="13">
        <f>IFERROR(IF($F5280="ALTA",$D5280*1.03,
IF($F5280="MEDIA",$D5280*1,
IF($F5280="BAJA",$D5280*0.92,
IF($F5280="LIQUIDAR",_xlfn.XLOOKUP(A5280,Rotación!$A:$A,Rotación!$O:$O,0,0,-1),"")))),"")</f>
        <v>41124000</v>
      </c>
      <c r="H5280" s="13">
        <f>IFERROR(IF($F5280="ALTA",$D5280*1,
IF($F5280="MEDIA",$D5280*0.97,
IF($F5280="BAJA",$D5280*0.9,
IF($F5280="LIQUIDAR",_xlfn.XLOOKUP(A5280,Rotación!$A:$A,Rotación!$O:$O,0,0,-1),"")))),"")</f>
        <v>40230000</v>
      </c>
      <c r="I5280" s="13">
        <f>IFERROR(IF($F5280="ALTA",$D5280*0.97,
IF($F5280="MEDIA",$D5280*0.94,
IF($F5280="BAJA",$D5280*0.87,
IF($F5280="LIQUIDAR",_xlfn.XLOOKUP(A5280,Rotación!$A:$A,Rotación!$O:$O,0,0,-1),"")))),"")</f>
        <v>38889000</v>
      </c>
      <c r="J5280" s="13">
        <f>IFERROR(IF($F5280="ALTA",$D5280*0.94,
IF($F5280="MEDIA",$D5280*0.9,
IF($F5280="BAJA",$D5280*0.85,
IF($F5280="LIQUIDAR",_xlfn.XLOOKUP(A5280,Rotación!$A:$A,Rotación!$O:$O,0,0,-1),"")))),"")</f>
        <v>37995000</v>
      </c>
      <c r="K5280">
        <v>41490000</v>
      </c>
    </row>
    <row r="5281" spans="1:11" x14ac:dyDescent="0.3">
      <c r="A5281" t="s">
        <v>6392</v>
      </c>
      <c r="B5281" t="s">
        <v>313</v>
      </c>
      <c r="C5281" t="s">
        <v>313</v>
      </c>
      <c r="D5281">
        <v>13400000</v>
      </c>
      <c r="E5281">
        <v>11500000</v>
      </c>
      <c r="F5281" t="s">
        <v>5391</v>
      </c>
      <c r="G5281" s="13">
        <f>IFERROR(IF($F5281="ALTA",$D5281*1.03,
IF($F5281="MEDIA",$D5281*1,
IF($F5281="BAJA",$D5281*0.92,
IF($F5281="LIQUIDAR",_xlfn.XLOOKUP(A5281,Rotación!$A:$A,Rotación!$O:$O,0,0,-1),"")))),"")</f>
        <v>12328000</v>
      </c>
      <c r="H5281" s="13">
        <f>IFERROR(IF($F5281="ALTA",$D5281*1,
IF($F5281="MEDIA",$D5281*0.97,
IF($F5281="BAJA",$D5281*0.9,
IF($F5281="LIQUIDAR",_xlfn.XLOOKUP(A5281,Rotación!$A:$A,Rotación!$O:$O,0,0,-1),"")))),"")</f>
        <v>12060000</v>
      </c>
      <c r="I5281" s="13">
        <f>IFERROR(IF($F5281="ALTA",$D5281*0.97,
IF($F5281="MEDIA",$D5281*0.94,
IF($F5281="BAJA",$D5281*0.87,
IF($F5281="LIQUIDAR",_xlfn.XLOOKUP(A5281,Rotación!$A:$A,Rotación!$O:$O,0,0,-1),"")))),"")</f>
        <v>11658000</v>
      </c>
      <c r="J5281" s="13">
        <f>IFERROR(IF($F5281="ALTA",$D5281*0.94,
IF($F5281="MEDIA",$D5281*0.9,
IF($F5281="BAJA",$D5281*0.85,
IF($F5281="LIQUIDAR",_xlfn.XLOOKUP(A5281,Rotación!$A:$A,Rotación!$O:$O,0,0,-1),"")))),"")</f>
        <v>11390000</v>
      </c>
      <c r="K5281">
        <v>14590000</v>
      </c>
    </row>
    <row r="5282" spans="1:11" x14ac:dyDescent="0.3">
      <c r="A5282" t="s">
        <v>4852</v>
      </c>
      <c r="B5282" t="s">
        <v>313</v>
      </c>
      <c r="C5282" t="s">
        <v>313</v>
      </c>
      <c r="D5282">
        <v>16400000</v>
      </c>
      <c r="E5282">
        <v>13500000</v>
      </c>
      <c r="F5282" t="s">
        <v>5391</v>
      </c>
      <c r="G5282" s="13">
        <f>IFERROR(IF($F5282="ALTA",$D5282*1.03,
IF($F5282="MEDIA",$D5282*1,
IF($F5282="BAJA",$D5282*0.92,
IF($F5282="LIQUIDAR",_xlfn.XLOOKUP(A5282,Rotación!$A:$A,Rotación!$O:$O,0,0,-1),"")))),"")</f>
        <v>15088000</v>
      </c>
      <c r="H5282" s="13">
        <f>IFERROR(IF($F5282="ALTA",$D5282*1,
IF($F5282="MEDIA",$D5282*0.97,
IF($F5282="BAJA",$D5282*0.9,
IF($F5282="LIQUIDAR",_xlfn.XLOOKUP(A5282,Rotación!$A:$A,Rotación!$O:$O,0,0,-1),"")))),"")</f>
        <v>14760000</v>
      </c>
      <c r="I5282" s="13">
        <f>IFERROR(IF($F5282="ALTA",$D5282*0.97,
IF($F5282="MEDIA",$D5282*0.94,
IF($F5282="BAJA",$D5282*0.87,
IF($F5282="LIQUIDAR",_xlfn.XLOOKUP(A5282,Rotación!$A:$A,Rotación!$O:$O,0,0,-1),"")))),"")</f>
        <v>14268000</v>
      </c>
      <c r="J5282" s="13">
        <f>IFERROR(IF($F5282="ALTA",$D5282*0.94,
IF($F5282="MEDIA",$D5282*0.9,
IF($F5282="BAJA",$D5282*0.85,
IF($F5282="LIQUIDAR",_xlfn.XLOOKUP(A5282,Rotación!$A:$A,Rotación!$O:$O,0,0,-1),"")))),"")</f>
        <v>13940000</v>
      </c>
      <c r="K5282">
        <v>16990000</v>
      </c>
    </row>
    <row r="5283" spans="1:11" x14ac:dyDescent="0.3">
      <c r="A5283" t="s">
        <v>6393</v>
      </c>
      <c r="B5283" t="s">
        <v>313</v>
      </c>
      <c r="C5283" t="s">
        <v>313</v>
      </c>
      <c r="D5283">
        <v>7100000</v>
      </c>
      <c r="E5283">
        <v>5800000</v>
      </c>
      <c r="F5283" t="s">
        <v>5391</v>
      </c>
      <c r="G5283" s="13">
        <f>IFERROR(IF($F5283="ALTA",$D5283*1.03,
IF($F5283="MEDIA",$D5283*1,
IF($F5283="BAJA",$D5283*0.92,
IF($F5283="LIQUIDAR",_xlfn.XLOOKUP(A5283,Rotación!$A:$A,Rotación!$O:$O,0,0,-1),"")))),"")</f>
        <v>6532000</v>
      </c>
      <c r="H5283" s="13">
        <f>IFERROR(IF($F5283="ALTA",$D5283*1,
IF($F5283="MEDIA",$D5283*0.97,
IF($F5283="BAJA",$D5283*0.9,
IF($F5283="LIQUIDAR",_xlfn.XLOOKUP(A5283,Rotación!$A:$A,Rotación!$O:$O,0,0,-1),"")))),"")</f>
        <v>6390000</v>
      </c>
      <c r="I5283" s="13">
        <f>IFERROR(IF($F5283="ALTA",$D5283*0.97,
IF($F5283="MEDIA",$D5283*0.94,
IF($F5283="BAJA",$D5283*0.87,
IF($F5283="LIQUIDAR",_xlfn.XLOOKUP(A5283,Rotación!$A:$A,Rotación!$O:$O,0,0,-1),"")))),"")</f>
        <v>6177000</v>
      </c>
      <c r="J5283" s="13">
        <f>IFERROR(IF($F5283="ALTA",$D5283*0.94,
IF($F5283="MEDIA",$D5283*0.9,
IF($F5283="BAJA",$D5283*0.85,
IF($F5283="LIQUIDAR",_xlfn.XLOOKUP(A5283,Rotación!$A:$A,Rotación!$O:$O,0,0,-1),"")))),"")</f>
        <v>6035000</v>
      </c>
      <c r="K5283">
        <v>7390000</v>
      </c>
    </row>
    <row r="5284" spans="1:11" x14ac:dyDescent="0.3">
      <c r="A5284" t="s">
        <v>6394</v>
      </c>
      <c r="B5284" t="s">
        <v>313</v>
      </c>
      <c r="C5284" t="s">
        <v>313</v>
      </c>
      <c r="D5284">
        <v>11800000</v>
      </c>
      <c r="E5284">
        <v>10000000</v>
      </c>
      <c r="F5284" t="s">
        <v>5391</v>
      </c>
      <c r="G5284" s="13">
        <f>IFERROR(IF($F5284="ALTA",$D5284*1.03,
IF($F5284="MEDIA",$D5284*1,
IF($F5284="BAJA",$D5284*0.92,
IF($F5284="LIQUIDAR",_xlfn.XLOOKUP(A5284,Rotación!$A:$A,Rotación!$O:$O,0,0,-1),"")))),"")</f>
        <v>10856000</v>
      </c>
      <c r="H5284" s="13">
        <f>IFERROR(IF($F5284="ALTA",$D5284*1,
IF($F5284="MEDIA",$D5284*0.97,
IF($F5284="BAJA",$D5284*0.9,
IF($F5284="LIQUIDAR",_xlfn.XLOOKUP(A5284,Rotación!$A:$A,Rotación!$O:$O,0,0,-1),"")))),"")</f>
        <v>10620000</v>
      </c>
      <c r="I5284" s="13">
        <f>IFERROR(IF($F5284="ALTA",$D5284*0.97,
IF($F5284="MEDIA",$D5284*0.94,
IF($F5284="BAJA",$D5284*0.87,
IF($F5284="LIQUIDAR",_xlfn.XLOOKUP(A5284,Rotación!$A:$A,Rotación!$O:$O,0,0,-1),"")))),"")</f>
        <v>10266000</v>
      </c>
      <c r="J5284" s="13">
        <f>IFERROR(IF($F5284="ALTA",$D5284*0.94,
IF($F5284="MEDIA",$D5284*0.9,
IF($F5284="BAJA",$D5284*0.85,
IF($F5284="LIQUIDAR",_xlfn.XLOOKUP(A5284,Rotación!$A:$A,Rotación!$O:$O,0,0,-1),"")))),"")</f>
        <v>10030000</v>
      </c>
      <c r="K5284">
        <v>12390000</v>
      </c>
    </row>
    <row r="5285" spans="1:11" x14ac:dyDescent="0.3">
      <c r="A5285" t="s">
        <v>6395</v>
      </c>
      <c r="B5285" t="s">
        <v>313</v>
      </c>
      <c r="C5285" t="s">
        <v>313</v>
      </c>
      <c r="D5285">
        <v>17000000</v>
      </c>
      <c r="E5285">
        <v>14000000</v>
      </c>
      <c r="F5285" t="s">
        <v>5391</v>
      </c>
      <c r="G5285" s="13">
        <f>IFERROR(IF($F5285="ALTA",$D5285*1.03,
IF($F5285="MEDIA",$D5285*1,
IF($F5285="BAJA",$D5285*0.92,
IF($F5285="LIQUIDAR",_xlfn.XLOOKUP(A5285,Rotación!$A:$A,Rotación!$O:$O,0,0,-1),"")))),"")</f>
        <v>15640000</v>
      </c>
      <c r="H5285" s="13">
        <f>IFERROR(IF($F5285="ALTA",$D5285*1,
IF($F5285="MEDIA",$D5285*0.97,
IF($F5285="BAJA",$D5285*0.9,
IF($F5285="LIQUIDAR",_xlfn.XLOOKUP(A5285,Rotación!$A:$A,Rotación!$O:$O,0,0,-1),"")))),"")</f>
        <v>15300000</v>
      </c>
      <c r="I5285" s="13">
        <f>IFERROR(IF($F5285="ALTA",$D5285*0.97,
IF($F5285="MEDIA",$D5285*0.94,
IF($F5285="BAJA",$D5285*0.87,
IF($F5285="LIQUIDAR",_xlfn.XLOOKUP(A5285,Rotación!$A:$A,Rotación!$O:$O,0,0,-1),"")))),"")</f>
        <v>14790000</v>
      </c>
      <c r="J5285" s="13">
        <f>IFERROR(IF($F5285="ALTA",$D5285*0.94,
IF($F5285="MEDIA",$D5285*0.9,
IF($F5285="BAJA",$D5285*0.85,
IF($F5285="LIQUIDAR",_xlfn.XLOOKUP(A5285,Rotación!$A:$A,Rotación!$O:$O,0,0,-1),"")))),"")</f>
        <v>14450000</v>
      </c>
      <c r="K5285">
        <v>16990000</v>
      </c>
    </row>
    <row r="5286" spans="1:11" x14ac:dyDescent="0.3">
      <c r="A5286" t="s">
        <v>6395</v>
      </c>
      <c r="B5286" t="s">
        <v>313</v>
      </c>
      <c r="C5286" t="s">
        <v>313</v>
      </c>
      <c r="D5286">
        <v>17000000</v>
      </c>
      <c r="E5286">
        <v>14000000</v>
      </c>
      <c r="F5286" t="s">
        <v>5391</v>
      </c>
      <c r="G5286" s="13">
        <f>IFERROR(IF($F5286="ALTA",$D5286*1.03,
IF($F5286="MEDIA",$D5286*1,
IF($F5286="BAJA",$D5286*0.92,
IF($F5286="LIQUIDAR",_xlfn.XLOOKUP(A5286,Rotación!$A:$A,Rotación!$O:$O,0,0,-1),"")))),"")</f>
        <v>15640000</v>
      </c>
      <c r="H5286" s="13">
        <f>IFERROR(IF($F5286="ALTA",$D5286*1,
IF($F5286="MEDIA",$D5286*0.97,
IF($F5286="BAJA",$D5286*0.9,
IF($F5286="LIQUIDAR",_xlfn.XLOOKUP(A5286,Rotación!$A:$A,Rotación!$O:$O,0,0,-1),"")))),"")</f>
        <v>15300000</v>
      </c>
      <c r="I5286" s="13">
        <f>IFERROR(IF($F5286="ALTA",$D5286*0.97,
IF($F5286="MEDIA",$D5286*0.94,
IF($F5286="BAJA",$D5286*0.87,
IF($F5286="LIQUIDAR",_xlfn.XLOOKUP(A5286,Rotación!$A:$A,Rotación!$O:$O,0,0,-1),"")))),"")</f>
        <v>14790000</v>
      </c>
      <c r="J5286" s="13">
        <f>IFERROR(IF($F5286="ALTA",$D5286*0.94,
IF($F5286="MEDIA",$D5286*0.9,
IF($F5286="BAJA",$D5286*0.85,
IF($F5286="LIQUIDAR",_xlfn.XLOOKUP(A5286,Rotación!$A:$A,Rotación!$O:$O,0,0,-1),"")))),"")</f>
        <v>14450000</v>
      </c>
      <c r="K5286">
        <v>16990000</v>
      </c>
    </row>
    <row r="5287" spans="1:11" x14ac:dyDescent="0.3">
      <c r="A5287" t="s">
        <v>6396</v>
      </c>
      <c r="B5287" t="s">
        <v>313</v>
      </c>
      <c r="C5287" t="s">
        <v>313</v>
      </c>
      <c r="D5287">
        <v>9700000</v>
      </c>
      <c r="E5287">
        <v>8200000</v>
      </c>
      <c r="F5287" t="s">
        <v>5390</v>
      </c>
      <c r="G5287" s="13">
        <f>IFERROR(IF($F5287="ALTA",$D5287*1.03,
IF($F5287="MEDIA",$D5287*1,
IF($F5287="BAJA",$D5287*0.92,
IF($F5287="LIQUIDAR",_xlfn.XLOOKUP(A5287,Rotación!$A:$A,Rotación!$O:$O,0,0,-1),"")))),"")</f>
        <v>9991000</v>
      </c>
      <c r="H5287" s="13">
        <f>IFERROR(IF($F5287="ALTA",$D5287*1,
IF($F5287="MEDIA",$D5287*0.97,
IF($F5287="BAJA",$D5287*0.9,
IF($F5287="LIQUIDAR",_xlfn.XLOOKUP(A5287,Rotación!$A:$A,Rotación!$O:$O,0,0,-1),"")))),"")</f>
        <v>9700000</v>
      </c>
      <c r="I5287" s="13">
        <f>IFERROR(IF($F5287="ALTA",$D5287*0.97,
IF($F5287="MEDIA",$D5287*0.94,
IF($F5287="BAJA",$D5287*0.87,
IF($F5287="LIQUIDAR",_xlfn.XLOOKUP(A5287,Rotación!$A:$A,Rotación!$O:$O,0,0,-1),"")))),"")</f>
        <v>9409000</v>
      </c>
      <c r="J5287" s="13">
        <f>IFERROR(IF($F5287="ALTA",$D5287*0.94,
IF($F5287="MEDIA",$D5287*0.9,
IF($F5287="BAJA",$D5287*0.85,
IF($F5287="LIQUIDAR",_xlfn.XLOOKUP(A5287,Rotación!$A:$A,Rotación!$O:$O,0,0,-1),"")))),"")</f>
        <v>9118000</v>
      </c>
      <c r="K5287">
        <v>10290000</v>
      </c>
    </row>
    <row r="5288" spans="1:11" x14ac:dyDescent="0.3">
      <c r="A5288" t="s">
        <v>6397</v>
      </c>
      <c r="B5288" t="s">
        <v>313</v>
      </c>
      <c r="C5288" t="s">
        <v>313</v>
      </c>
      <c r="D5288">
        <v>14400000</v>
      </c>
      <c r="E5288">
        <v>11800000</v>
      </c>
      <c r="F5288" t="s">
        <v>5390</v>
      </c>
      <c r="G5288" s="13">
        <f>IFERROR(IF($F5288="ALTA",$D5288*1.03,
IF($F5288="MEDIA",$D5288*1,
IF($F5288="BAJA",$D5288*0.92,
IF($F5288="LIQUIDAR",_xlfn.XLOOKUP(A5288,Rotación!$A:$A,Rotación!$O:$O,0,0,-1),"")))),"")</f>
        <v>14832000</v>
      </c>
      <c r="H5288" s="13">
        <f>IFERROR(IF($F5288="ALTA",$D5288*1,
IF($F5288="MEDIA",$D5288*0.97,
IF($F5288="BAJA",$D5288*0.9,
IF($F5288="LIQUIDAR",_xlfn.XLOOKUP(A5288,Rotación!$A:$A,Rotación!$O:$O,0,0,-1),"")))),"")</f>
        <v>14400000</v>
      </c>
      <c r="I5288" s="13">
        <f>IFERROR(IF($F5288="ALTA",$D5288*0.97,
IF($F5288="MEDIA",$D5288*0.94,
IF($F5288="BAJA",$D5288*0.87,
IF($F5288="LIQUIDAR",_xlfn.XLOOKUP(A5288,Rotación!$A:$A,Rotación!$O:$O,0,0,-1),"")))),"")</f>
        <v>13968000</v>
      </c>
      <c r="J5288" s="13">
        <f>IFERROR(IF($F5288="ALTA",$D5288*0.94,
IF($F5288="MEDIA",$D5288*0.9,
IF($F5288="BAJA",$D5288*0.85,
IF($F5288="LIQUIDAR",_xlfn.XLOOKUP(A5288,Rotación!$A:$A,Rotación!$O:$O,0,0,-1),"")))),"")</f>
        <v>13536000</v>
      </c>
      <c r="K5288">
        <v>14490000</v>
      </c>
    </row>
    <row r="5289" spans="1:11" x14ac:dyDescent="0.3">
      <c r="A5289" t="s">
        <v>6398</v>
      </c>
      <c r="B5289" t="s">
        <v>313</v>
      </c>
      <c r="C5289" t="s">
        <v>313</v>
      </c>
      <c r="D5289">
        <v>7900000</v>
      </c>
      <c r="E5289">
        <v>6900000</v>
      </c>
      <c r="F5289" t="s">
        <v>5390</v>
      </c>
      <c r="G5289" s="13">
        <f>IFERROR(IF($F5289="ALTA",$D5289*1.03,
IF($F5289="MEDIA",$D5289*1,
IF($F5289="BAJA",$D5289*0.92,
IF($F5289="LIQUIDAR",_xlfn.XLOOKUP(A5289,Rotación!$A:$A,Rotación!$O:$O,0,0,-1),"")))),"")</f>
        <v>8137000</v>
      </c>
      <c r="H5289" s="13">
        <f>IFERROR(IF($F5289="ALTA",$D5289*1,
IF($F5289="MEDIA",$D5289*0.97,
IF($F5289="BAJA",$D5289*0.9,
IF($F5289="LIQUIDAR",_xlfn.XLOOKUP(A5289,Rotación!$A:$A,Rotación!$O:$O,0,0,-1),"")))),"")</f>
        <v>7900000</v>
      </c>
      <c r="I5289" s="13">
        <f>IFERROR(IF($F5289="ALTA",$D5289*0.97,
IF($F5289="MEDIA",$D5289*0.94,
IF($F5289="BAJA",$D5289*0.87,
IF($F5289="LIQUIDAR",_xlfn.XLOOKUP(A5289,Rotación!$A:$A,Rotación!$O:$O,0,0,-1),"")))),"")</f>
        <v>7663000</v>
      </c>
      <c r="J5289" s="13">
        <f>IFERROR(IF($F5289="ALTA",$D5289*0.94,
IF($F5289="MEDIA",$D5289*0.9,
IF($F5289="BAJA",$D5289*0.85,
IF($F5289="LIQUIDAR",_xlfn.XLOOKUP(A5289,Rotación!$A:$A,Rotación!$O:$O,0,0,-1),"")))),"")</f>
        <v>7426000</v>
      </c>
      <c r="K5289">
        <v>8190000</v>
      </c>
    </row>
    <row r="5290" spans="1:11" x14ac:dyDescent="0.3">
      <c r="A5290" t="s">
        <v>6399</v>
      </c>
      <c r="B5290" t="s">
        <v>313</v>
      </c>
      <c r="C5290" t="s">
        <v>313</v>
      </c>
      <c r="D5290">
        <v>13300000</v>
      </c>
      <c r="E5290">
        <v>10900000</v>
      </c>
      <c r="F5290" t="s">
        <v>5390</v>
      </c>
      <c r="G5290" s="13">
        <f>IFERROR(IF($F5290="ALTA",$D5290*1.03,
IF($F5290="MEDIA",$D5290*1,
IF($F5290="BAJA",$D5290*0.92,
IF($F5290="LIQUIDAR",_xlfn.XLOOKUP(A5290,Rotación!$A:$A,Rotación!$O:$O,0,0,-1),"")))),"")</f>
        <v>13699000</v>
      </c>
      <c r="H5290" s="13">
        <f>IFERROR(IF($F5290="ALTA",$D5290*1,
IF($F5290="MEDIA",$D5290*0.97,
IF($F5290="BAJA",$D5290*0.9,
IF($F5290="LIQUIDAR",_xlfn.XLOOKUP(A5290,Rotación!$A:$A,Rotación!$O:$O,0,0,-1),"")))),"")</f>
        <v>13300000</v>
      </c>
      <c r="I5290" s="13">
        <f>IFERROR(IF($F5290="ALTA",$D5290*0.97,
IF($F5290="MEDIA",$D5290*0.94,
IF($F5290="BAJA",$D5290*0.87,
IF($F5290="LIQUIDAR",_xlfn.XLOOKUP(A5290,Rotación!$A:$A,Rotación!$O:$O,0,0,-1),"")))),"")</f>
        <v>12901000</v>
      </c>
      <c r="J5290" s="13">
        <f>IFERROR(IF($F5290="ALTA",$D5290*0.94,
IF($F5290="MEDIA",$D5290*0.9,
IF($F5290="BAJA",$D5290*0.85,
IF($F5290="LIQUIDAR",_xlfn.XLOOKUP(A5290,Rotación!$A:$A,Rotación!$O:$O,0,0,-1),"")))),"")</f>
        <v>12502000</v>
      </c>
      <c r="K5290">
        <v>13390000</v>
      </c>
    </row>
    <row r="5291" spans="1:11" x14ac:dyDescent="0.3">
      <c r="A5291" t="s">
        <v>6400</v>
      </c>
      <c r="B5291" t="s">
        <v>313</v>
      </c>
      <c r="C5291" t="s">
        <v>313</v>
      </c>
      <c r="D5291">
        <v>9800000</v>
      </c>
      <c r="E5291">
        <v>8300000</v>
      </c>
      <c r="F5291" t="s">
        <v>5390</v>
      </c>
      <c r="G5291" s="13">
        <f>IFERROR(IF($F5291="ALTA",$D5291*1.03,
IF($F5291="MEDIA",$D5291*1,
IF($F5291="BAJA",$D5291*0.92,
IF($F5291="LIQUIDAR",_xlfn.XLOOKUP(A5291,Rotación!$A:$A,Rotación!$O:$O,0,0,-1),"")))),"")</f>
        <v>10094000</v>
      </c>
      <c r="H5291" s="13">
        <f>IFERROR(IF($F5291="ALTA",$D5291*1,
IF($F5291="MEDIA",$D5291*0.97,
IF($F5291="BAJA",$D5291*0.9,
IF($F5291="LIQUIDAR",_xlfn.XLOOKUP(A5291,Rotación!$A:$A,Rotación!$O:$O,0,0,-1),"")))),"")</f>
        <v>9800000</v>
      </c>
      <c r="I5291" s="13">
        <f>IFERROR(IF($F5291="ALTA",$D5291*0.97,
IF($F5291="MEDIA",$D5291*0.94,
IF($F5291="BAJA",$D5291*0.87,
IF($F5291="LIQUIDAR",_xlfn.XLOOKUP(A5291,Rotación!$A:$A,Rotación!$O:$O,0,0,-1),"")))),"")</f>
        <v>9506000</v>
      </c>
      <c r="J5291" s="13">
        <f>IFERROR(IF($F5291="ALTA",$D5291*0.94,
IF($F5291="MEDIA",$D5291*0.9,
IF($F5291="BAJA",$D5291*0.85,
IF($F5291="LIQUIDAR",_xlfn.XLOOKUP(A5291,Rotación!$A:$A,Rotación!$O:$O,0,0,-1),"")))),"")</f>
        <v>9212000</v>
      </c>
      <c r="K5291">
        <v>10290000</v>
      </c>
    </row>
    <row r="5292" spans="1:11" x14ac:dyDescent="0.3">
      <c r="A5292" t="s">
        <v>6401</v>
      </c>
      <c r="B5292" t="s">
        <v>313</v>
      </c>
      <c r="C5292" t="s">
        <v>313</v>
      </c>
      <c r="D5292">
        <v>13900000</v>
      </c>
      <c r="E5292">
        <v>11600000</v>
      </c>
      <c r="F5292" t="s">
        <v>5390</v>
      </c>
      <c r="G5292" s="13">
        <f>IFERROR(IF($F5292="ALTA",$D5292*1.03,
IF($F5292="MEDIA",$D5292*1,
IF($F5292="BAJA",$D5292*0.92,
IF($F5292="LIQUIDAR",_xlfn.XLOOKUP(A5292,Rotación!$A:$A,Rotación!$O:$O,0,0,-1),"")))),"")</f>
        <v>14317000</v>
      </c>
      <c r="H5292" s="13">
        <f>IFERROR(IF($F5292="ALTA",$D5292*1,
IF($F5292="MEDIA",$D5292*0.97,
IF($F5292="BAJA",$D5292*0.9,
IF($F5292="LIQUIDAR",_xlfn.XLOOKUP(A5292,Rotación!$A:$A,Rotación!$O:$O,0,0,-1),"")))),"")</f>
        <v>13900000</v>
      </c>
      <c r="I5292" s="13">
        <f>IFERROR(IF($F5292="ALTA",$D5292*0.97,
IF($F5292="MEDIA",$D5292*0.94,
IF($F5292="BAJA",$D5292*0.87,
IF($F5292="LIQUIDAR",_xlfn.XLOOKUP(A5292,Rotación!$A:$A,Rotación!$O:$O,0,0,-1),"")))),"")</f>
        <v>13483000</v>
      </c>
      <c r="J5292" s="13">
        <f>IFERROR(IF($F5292="ALTA",$D5292*0.94,
IF($F5292="MEDIA",$D5292*0.9,
IF($F5292="BAJA",$D5292*0.85,
IF($F5292="LIQUIDAR",_xlfn.XLOOKUP(A5292,Rotación!$A:$A,Rotación!$O:$O,0,0,-1),"")))),"")</f>
        <v>13066000</v>
      </c>
      <c r="K5292">
        <v>14390000</v>
      </c>
    </row>
    <row r="5293" spans="1:11" x14ac:dyDescent="0.3">
      <c r="A5293" t="s">
        <v>6402</v>
      </c>
      <c r="B5293" t="s">
        <v>313</v>
      </c>
      <c r="C5293" t="s">
        <v>313</v>
      </c>
      <c r="D5293">
        <v>8100000</v>
      </c>
      <c r="E5293">
        <v>6700000</v>
      </c>
      <c r="F5293" t="s">
        <v>5390</v>
      </c>
      <c r="G5293" s="13">
        <f>IFERROR(IF($F5293="ALTA",$D5293*1.03,
IF($F5293="MEDIA",$D5293*1,
IF($F5293="BAJA",$D5293*0.92,
IF($F5293="LIQUIDAR",_xlfn.XLOOKUP(A5293,Rotación!$A:$A,Rotación!$O:$O,0,0,-1),"")))),"")</f>
        <v>8343000</v>
      </c>
      <c r="H5293" s="13">
        <f>IFERROR(IF($F5293="ALTA",$D5293*1,
IF($F5293="MEDIA",$D5293*0.97,
IF($F5293="BAJA",$D5293*0.9,
IF($F5293="LIQUIDAR",_xlfn.XLOOKUP(A5293,Rotación!$A:$A,Rotación!$O:$O,0,0,-1),"")))),"")</f>
        <v>8100000</v>
      </c>
      <c r="I5293" s="13">
        <f>IFERROR(IF($F5293="ALTA",$D5293*0.97,
IF($F5293="MEDIA",$D5293*0.94,
IF($F5293="BAJA",$D5293*0.87,
IF($F5293="LIQUIDAR",_xlfn.XLOOKUP(A5293,Rotación!$A:$A,Rotación!$O:$O,0,0,-1),"")))),"")</f>
        <v>7857000</v>
      </c>
      <c r="J5293" s="13">
        <f>IFERROR(IF($F5293="ALTA",$D5293*0.94,
IF($F5293="MEDIA",$D5293*0.9,
IF($F5293="BAJA",$D5293*0.85,
IF($F5293="LIQUIDAR",_xlfn.XLOOKUP(A5293,Rotación!$A:$A,Rotación!$O:$O,0,0,-1),"")))),"")</f>
        <v>7614000</v>
      </c>
      <c r="K5293">
        <v>8390000</v>
      </c>
    </row>
    <row r="5294" spans="1:11" x14ac:dyDescent="0.3">
      <c r="A5294" t="s">
        <v>6403</v>
      </c>
      <c r="B5294" t="s">
        <v>313</v>
      </c>
      <c r="C5294" t="s">
        <v>313</v>
      </c>
      <c r="D5294">
        <v>8100000</v>
      </c>
      <c r="E5294">
        <v>7000000</v>
      </c>
      <c r="F5294" t="s">
        <v>5390</v>
      </c>
      <c r="G5294" s="13">
        <f>IFERROR(IF($F5294="ALTA",$D5294*1.03,
IF($F5294="MEDIA",$D5294*1,
IF($F5294="BAJA",$D5294*0.92,
IF($F5294="LIQUIDAR",_xlfn.XLOOKUP(A5294,Rotación!$A:$A,Rotación!$O:$O,0,0,-1),"")))),"")</f>
        <v>8343000</v>
      </c>
      <c r="H5294" s="13">
        <f>IFERROR(IF($F5294="ALTA",$D5294*1,
IF($F5294="MEDIA",$D5294*0.97,
IF($F5294="BAJA",$D5294*0.9,
IF($F5294="LIQUIDAR",_xlfn.XLOOKUP(A5294,Rotación!$A:$A,Rotación!$O:$O,0,0,-1),"")))),"")</f>
        <v>8100000</v>
      </c>
      <c r="I5294" s="13">
        <f>IFERROR(IF($F5294="ALTA",$D5294*0.97,
IF($F5294="MEDIA",$D5294*0.94,
IF($F5294="BAJA",$D5294*0.87,
IF($F5294="LIQUIDAR",_xlfn.XLOOKUP(A5294,Rotación!$A:$A,Rotación!$O:$O,0,0,-1),"")))),"")</f>
        <v>7857000</v>
      </c>
      <c r="J5294" s="13">
        <f>IFERROR(IF($F5294="ALTA",$D5294*0.94,
IF($F5294="MEDIA",$D5294*0.9,
IF($F5294="BAJA",$D5294*0.85,
IF($F5294="LIQUIDAR",_xlfn.XLOOKUP(A5294,Rotación!$A:$A,Rotación!$O:$O,0,0,-1),"")))),"")</f>
        <v>7614000</v>
      </c>
      <c r="K5294">
        <v>8390000</v>
      </c>
    </row>
    <row r="5295" spans="1:11" x14ac:dyDescent="0.3">
      <c r="A5295" t="s">
        <v>1573</v>
      </c>
      <c r="B5295" t="s">
        <v>313</v>
      </c>
      <c r="C5295" t="s">
        <v>313</v>
      </c>
      <c r="D5295">
        <v>31800000</v>
      </c>
      <c r="E5295">
        <v>27000000</v>
      </c>
      <c r="F5295" t="s">
        <v>5390</v>
      </c>
      <c r="G5295" s="13">
        <f>IFERROR(IF($F5295="ALTA",$D5295*1.03,
IF($F5295="MEDIA",$D5295*1,
IF($F5295="BAJA",$D5295*0.92,
IF($F5295="LIQUIDAR",_xlfn.XLOOKUP(A5295,Rotación!$A:$A,Rotación!$O:$O,0,0,-1),"")))),"")</f>
        <v>32754000</v>
      </c>
      <c r="H5295" s="13">
        <f>IFERROR(IF($F5295="ALTA",$D5295*1,
IF($F5295="MEDIA",$D5295*0.97,
IF($F5295="BAJA",$D5295*0.9,
IF($F5295="LIQUIDAR",_xlfn.XLOOKUP(A5295,Rotación!$A:$A,Rotación!$O:$O,0,0,-1),"")))),"")</f>
        <v>31800000</v>
      </c>
      <c r="I5295" s="13">
        <f>IFERROR(IF($F5295="ALTA",$D5295*0.97,
IF($F5295="MEDIA",$D5295*0.94,
IF($F5295="BAJA",$D5295*0.87,
IF($F5295="LIQUIDAR",_xlfn.XLOOKUP(A5295,Rotación!$A:$A,Rotación!$O:$O,0,0,-1),"")))),"")</f>
        <v>30846000</v>
      </c>
      <c r="J5295" s="13">
        <f>IFERROR(IF($F5295="ALTA",$D5295*0.94,
IF($F5295="MEDIA",$D5295*0.9,
IF($F5295="BAJA",$D5295*0.85,
IF($F5295="LIQUIDAR",_xlfn.XLOOKUP(A5295,Rotación!$A:$A,Rotación!$O:$O,0,0,-1),"")))),"")</f>
        <v>29892000</v>
      </c>
      <c r="K5295">
        <v>31990000</v>
      </c>
    </row>
    <row r="5296" spans="1:11" x14ac:dyDescent="0.3">
      <c r="A5296" t="s">
        <v>6404</v>
      </c>
      <c r="B5296" t="s">
        <v>313</v>
      </c>
      <c r="C5296" t="s">
        <v>313</v>
      </c>
      <c r="D5296">
        <v>12400000</v>
      </c>
      <c r="E5296">
        <v>10000000</v>
      </c>
      <c r="F5296" t="s">
        <v>4033</v>
      </c>
      <c r="G5296" s="13">
        <f>IFERROR(IF($F5296="ALTA",$D5296*1.03,
IF($F5296="MEDIA",$D5296*1,
IF($F5296="BAJA",$D5296*0.92,
IF($F5296="LIQUIDAR",_xlfn.XLOOKUP(A5296,Rotación!$A:$A,Rotación!$O:$O,0,0,-1),"")))),"")</f>
        <v>12400000</v>
      </c>
      <c r="H5296" s="13">
        <f>IFERROR(IF($F5296="ALTA",$D5296*1,
IF($F5296="MEDIA",$D5296*0.97,
IF($F5296="BAJA",$D5296*0.9,
IF($F5296="LIQUIDAR",_xlfn.XLOOKUP(A5296,Rotación!$A:$A,Rotación!$O:$O,0,0,-1),"")))),"")</f>
        <v>12028000</v>
      </c>
      <c r="I5296" s="13">
        <f>IFERROR(IF($F5296="ALTA",$D5296*0.97,
IF($F5296="MEDIA",$D5296*0.94,
IF($F5296="BAJA",$D5296*0.87,
IF($F5296="LIQUIDAR",_xlfn.XLOOKUP(A5296,Rotación!$A:$A,Rotación!$O:$O,0,0,-1),"")))),"")</f>
        <v>11656000</v>
      </c>
      <c r="J5296" s="13">
        <f>IFERROR(IF($F5296="ALTA",$D5296*0.94,
IF($F5296="MEDIA",$D5296*0.9,
IF($F5296="BAJA",$D5296*0.85,
IF($F5296="LIQUIDAR",_xlfn.XLOOKUP(A5296,Rotación!$A:$A,Rotación!$O:$O,0,0,-1),"")))),"")</f>
        <v>11160000</v>
      </c>
      <c r="K5296">
        <v>12490000</v>
      </c>
    </row>
    <row r="5297" spans="1:11" x14ac:dyDescent="0.3">
      <c r="A5297" t="s">
        <v>6405</v>
      </c>
      <c r="B5297" t="s">
        <v>313</v>
      </c>
      <c r="C5297" t="s">
        <v>313</v>
      </c>
      <c r="D5297">
        <v>7800000</v>
      </c>
      <c r="E5297">
        <v>6800000</v>
      </c>
      <c r="F5297" t="s">
        <v>5390</v>
      </c>
      <c r="G5297" s="13">
        <f>IFERROR(IF($F5297="ALTA",$D5297*1.03,
IF($F5297="MEDIA",$D5297*1,
IF($F5297="BAJA",$D5297*0.92,
IF($F5297="LIQUIDAR",_xlfn.XLOOKUP(A5297,Rotación!$A:$A,Rotación!$O:$O,0,0,-1),"")))),"")</f>
        <v>8034000</v>
      </c>
      <c r="H5297" s="13">
        <f>IFERROR(IF($F5297="ALTA",$D5297*1,
IF($F5297="MEDIA",$D5297*0.97,
IF($F5297="BAJA",$D5297*0.9,
IF($F5297="LIQUIDAR",_xlfn.XLOOKUP(A5297,Rotación!$A:$A,Rotación!$O:$O,0,0,-1),"")))),"")</f>
        <v>7800000</v>
      </c>
      <c r="I5297" s="13">
        <f>IFERROR(IF($F5297="ALTA",$D5297*0.97,
IF($F5297="MEDIA",$D5297*0.94,
IF($F5297="BAJA",$D5297*0.87,
IF($F5297="LIQUIDAR",_xlfn.XLOOKUP(A5297,Rotación!$A:$A,Rotación!$O:$O,0,0,-1),"")))),"")</f>
        <v>7566000</v>
      </c>
      <c r="J5297" s="13">
        <f>IFERROR(IF($F5297="ALTA",$D5297*0.94,
IF($F5297="MEDIA",$D5297*0.9,
IF($F5297="BAJA",$D5297*0.85,
IF($F5297="LIQUIDAR",_xlfn.XLOOKUP(A5297,Rotación!$A:$A,Rotación!$O:$O,0,0,-1),"")))),"")</f>
        <v>7332000</v>
      </c>
      <c r="K5297">
        <v>8190000</v>
      </c>
    </row>
    <row r="5298" spans="1:11" x14ac:dyDescent="0.3">
      <c r="A5298" t="s">
        <v>6406</v>
      </c>
      <c r="B5298" t="s">
        <v>313</v>
      </c>
      <c r="C5298" t="s">
        <v>313</v>
      </c>
      <c r="D5298">
        <v>11500000</v>
      </c>
      <c r="E5298">
        <v>9600000</v>
      </c>
      <c r="F5298" t="s">
        <v>5390</v>
      </c>
      <c r="G5298" s="13">
        <f>IFERROR(IF($F5298="ALTA",$D5298*1.03,
IF($F5298="MEDIA",$D5298*1,
IF($F5298="BAJA",$D5298*0.92,
IF($F5298="LIQUIDAR",_xlfn.XLOOKUP(A5298,Rotación!$A:$A,Rotación!$O:$O,0,0,-1),"")))),"")</f>
        <v>11845000</v>
      </c>
      <c r="H5298" s="13">
        <f>IFERROR(IF($F5298="ALTA",$D5298*1,
IF($F5298="MEDIA",$D5298*0.97,
IF($F5298="BAJA",$D5298*0.9,
IF($F5298="LIQUIDAR",_xlfn.XLOOKUP(A5298,Rotación!$A:$A,Rotación!$O:$O,0,0,-1),"")))),"")</f>
        <v>11500000</v>
      </c>
      <c r="I5298" s="13">
        <f>IFERROR(IF($F5298="ALTA",$D5298*0.97,
IF($F5298="MEDIA",$D5298*0.94,
IF($F5298="BAJA",$D5298*0.87,
IF($F5298="LIQUIDAR",_xlfn.XLOOKUP(A5298,Rotación!$A:$A,Rotación!$O:$O,0,0,-1),"")))),"")</f>
        <v>11155000</v>
      </c>
      <c r="J5298" s="13">
        <f>IFERROR(IF($F5298="ALTA",$D5298*0.94,
IF($F5298="MEDIA",$D5298*0.9,
IF($F5298="BAJA",$D5298*0.85,
IF($F5298="LIQUIDAR",_xlfn.XLOOKUP(A5298,Rotación!$A:$A,Rotación!$O:$O,0,0,-1),"")))),"")</f>
        <v>10810000</v>
      </c>
      <c r="K5298">
        <v>11990000</v>
      </c>
    </row>
    <row r="5299" spans="1:11" x14ac:dyDescent="0.3">
      <c r="A5299" t="s">
        <v>6407</v>
      </c>
      <c r="B5299" t="s">
        <v>313</v>
      </c>
      <c r="C5299" t="s">
        <v>313</v>
      </c>
      <c r="D5299">
        <v>13650000</v>
      </c>
      <c r="E5299">
        <v>10800000</v>
      </c>
      <c r="F5299" t="s">
        <v>5390</v>
      </c>
      <c r="G5299" s="13">
        <f>IFERROR(IF($F5299="ALTA",$D5299*1.03,
IF($F5299="MEDIA",$D5299*1,
IF($F5299="BAJA",$D5299*0.92,
IF($F5299="LIQUIDAR",_xlfn.XLOOKUP(A5299,Rotación!$A:$A,Rotación!$O:$O,0,0,-1),"")))),"")</f>
        <v>14059500</v>
      </c>
      <c r="H5299" s="13">
        <f>IFERROR(IF($F5299="ALTA",$D5299*1,
IF($F5299="MEDIA",$D5299*0.97,
IF($F5299="BAJA",$D5299*0.9,
IF($F5299="LIQUIDAR",_xlfn.XLOOKUP(A5299,Rotación!$A:$A,Rotación!$O:$O,0,0,-1),"")))),"")</f>
        <v>13650000</v>
      </c>
      <c r="I5299" s="13">
        <f>IFERROR(IF($F5299="ALTA",$D5299*0.97,
IF($F5299="MEDIA",$D5299*0.94,
IF($F5299="BAJA",$D5299*0.87,
IF($F5299="LIQUIDAR",_xlfn.XLOOKUP(A5299,Rotación!$A:$A,Rotación!$O:$O,0,0,-1),"")))),"")</f>
        <v>13240500</v>
      </c>
      <c r="J5299" s="13">
        <f>IFERROR(IF($F5299="ALTA",$D5299*0.94,
IF($F5299="MEDIA",$D5299*0.9,
IF($F5299="BAJA",$D5299*0.85,
IF($F5299="LIQUIDAR",_xlfn.XLOOKUP(A5299,Rotación!$A:$A,Rotación!$O:$O,0,0,-1),"")))),"")</f>
        <v>12831000</v>
      </c>
      <c r="K5299">
        <v>13490000</v>
      </c>
    </row>
    <row r="5300" spans="1:11" x14ac:dyDescent="0.3">
      <c r="A5300" t="s">
        <v>6408</v>
      </c>
      <c r="B5300" t="s">
        <v>313</v>
      </c>
      <c r="C5300" t="s">
        <v>313</v>
      </c>
      <c r="D5300">
        <v>6600000</v>
      </c>
      <c r="E5300">
        <v>5600000</v>
      </c>
      <c r="F5300" t="s">
        <v>5390</v>
      </c>
      <c r="G5300" s="13">
        <f>IFERROR(IF($F5300="ALTA",$D5300*1.03,
IF($F5300="MEDIA",$D5300*1,
IF($F5300="BAJA",$D5300*0.92,
IF($F5300="LIQUIDAR",_xlfn.XLOOKUP(A5300,Rotación!$A:$A,Rotación!$O:$O,0,0,-1),"")))),"")</f>
        <v>6798000</v>
      </c>
      <c r="H5300" s="13">
        <f>IFERROR(IF($F5300="ALTA",$D5300*1,
IF($F5300="MEDIA",$D5300*0.97,
IF($F5300="BAJA",$D5300*0.9,
IF($F5300="LIQUIDAR",_xlfn.XLOOKUP(A5300,Rotación!$A:$A,Rotación!$O:$O,0,0,-1),"")))),"")</f>
        <v>6600000</v>
      </c>
      <c r="I5300" s="13">
        <f>IFERROR(IF($F5300="ALTA",$D5300*0.97,
IF($F5300="MEDIA",$D5300*0.94,
IF($F5300="BAJA",$D5300*0.87,
IF($F5300="LIQUIDAR",_xlfn.XLOOKUP(A5300,Rotación!$A:$A,Rotación!$O:$O,0,0,-1),"")))),"")</f>
        <v>6402000</v>
      </c>
      <c r="J5300" s="13">
        <f>IFERROR(IF($F5300="ALTA",$D5300*0.94,
IF($F5300="MEDIA",$D5300*0.9,
IF($F5300="BAJA",$D5300*0.85,
IF($F5300="LIQUIDAR",_xlfn.XLOOKUP(A5300,Rotación!$A:$A,Rotación!$O:$O,0,0,-1),"")))),"")</f>
        <v>6204000</v>
      </c>
      <c r="K5300">
        <v>6790000</v>
      </c>
    </row>
    <row r="5301" spans="1:11" x14ac:dyDescent="0.3">
      <c r="A5301" t="s">
        <v>6409</v>
      </c>
      <c r="B5301" t="s">
        <v>313</v>
      </c>
      <c r="C5301" t="s">
        <v>313</v>
      </c>
      <c r="D5301">
        <v>13000000</v>
      </c>
      <c r="E5301">
        <v>10700000</v>
      </c>
      <c r="F5301" t="s">
        <v>4033</v>
      </c>
      <c r="G5301" s="13">
        <f>IFERROR(IF($F5301="ALTA",$D5301*1.03,
IF($F5301="MEDIA",$D5301*1,
IF($F5301="BAJA",$D5301*0.92,
IF($F5301="LIQUIDAR",_xlfn.XLOOKUP(A5301,Rotación!$A:$A,Rotación!$O:$O,0,0,-1),"")))),"")</f>
        <v>13000000</v>
      </c>
      <c r="H5301" s="13">
        <f>IFERROR(IF($F5301="ALTA",$D5301*1,
IF($F5301="MEDIA",$D5301*0.97,
IF($F5301="BAJA",$D5301*0.9,
IF($F5301="LIQUIDAR",_xlfn.XLOOKUP(A5301,Rotación!$A:$A,Rotación!$O:$O,0,0,-1),"")))),"")</f>
        <v>12610000</v>
      </c>
      <c r="I5301" s="13">
        <f>IFERROR(IF($F5301="ALTA",$D5301*0.97,
IF($F5301="MEDIA",$D5301*0.94,
IF($F5301="BAJA",$D5301*0.87,
IF($F5301="LIQUIDAR",_xlfn.XLOOKUP(A5301,Rotación!$A:$A,Rotación!$O:$O,0,0,-1),"")))),"")</f>
        <v>12220000</v>
      </c>
      <c r="J5301" s="13">
        <f>IFERROR(IF($F5301="ALTA",$D5301*0.94,
IF($F5301="MEDIA",$D5301*0.9,
IF($F5301="BAJA",$D5301*0.85,
IF($F5301="LIQUIDAR",_xlfn.XLOOKUP(A5301,Rotación!$A:$A,Rotación!$O:$O,0,0,-1),"")))),"")</f>
        <v>11700000</v>
      </c>
      <c r="K5301">
        <v>12990000</v>
      </c>
    </row>
    <row r="5302" spans="1:11" x14ac:dyDescent="0.3">
      <c r="A5302" t="s">
        <v>6410</v>
      </c>
      <c r="B5302" t="s">
        <v>313</v>
      </c>
      <c r="C5302" t="s">
        <v>313</v>
      </c>
      <c r="D5302">
        <v>23900000</v>
      </c>
      <c r="E5302">
        <v>20300000</v>
      </c>
      <c r="F5302" t="s">
        <v>4033</v>
      </c>
      <c r="G5302" s="13">
        <f>IFERROR(IF($F5302="ALTA",$D5302*1.03,
IF($F5302="MEDIA",$D5302*1,
IF($F5302="BAJA",$D5302*0.92,
IF($F5302="LIQUIDAR",_xlfn.XLOOKUP(A5302,Rotación!$A:$A,Rotación!$O:$O,0,0,-1),"")))),"")</f>
        <v>23900000</v>
      </c>
      <c r="H5302" s="13">
        <f>IFERROR(IF($F5302="ALTA",$D5302*1,
IF($F5302="MEDIA",$D5302*0.97,
IF($F5302="BAJA",$D5302*0.9,
IF($F5302="LIQUIDAR",_xlfn.XLOOKUP(A5302,Rotación!$A:$A,Rotación!$O:$O,0,0,-1),"")))),"")</f>
        <v>23183000</v>
      </c>
      <c r="I5302" s="13">
        <f>IFERROR(IF($F5302="ALTA",$D5302*0.97,
IF($F5302="MEDIA",$D5302*0.94,
IF($F5302="BAJA",$D5302*0.87,
IF($F5302="LIQUIDAR",_xlfn.XLOOKUP(A5302,Rotación!$A:$A,Rotación!$O:$O,0,0,-1),"")))),"")</f>
        <v>22466000</v>
      </c>
      <c r="J5302" s="13">
        <f>IFERROR(IF($F5302="ALTA",$D5302*0.94,
IF($F5302="MEDIA",$D5302*0.9,
IF($F5302="BAJA",$D5302*0.85,
IF($F5302="LIQUIDAR",_xlfn.XLOOKUP(A5302,Rotación!$A:$A,Rotación!$O:$O,0,0,-1),"")))),"")</f>
        <v>21510000</v>
      </c>
      <c r="K5302">
        <v>24690000</v>
      </c>
    </row>
    <row r="5303" spans="1:11" x14ac:dyDescent="0.3">
      <c r="A5303" t="s">
        <v>6411</v>
      </c>
      <c r="B5303" t="s">
        <v>313</v>
      </c>
      <c r="C5303" t="s">
        <v>313</v>
      </c>
      <c r="D5303">
        <v>18400000</v>
      </c>
      <c r="E5303">
        <v>15200000</v>
      </c>
      <c r="F5303" t="s">
        <v>4033</v>
      </c>
      <c r="G5303" s="13">
        <f>IFERROR(IF($F5303="ALTA",$D5303*1.03,
IF($F5303="MEDIA",$D5303*1,
IF($F5303="BAJA",$D5303*0.92,
IF($F5303="LIQUIDAR",_xlfn.XLOOKUP(A5303,Rotación!$A:$A,Rotación!$O:$O,0,0,-1),"")))),"")</f>
        <v>18400000</v>
      </c>
      <c r="H5303" s="13">
        <f>IFERROR(IF($F5303="ALTA",$D5303*1,
IF($F5303="MEDIA",$D5303*0.97,
IF($F5303="BAJA",$D5303*0.9,
IF($F5303="LIQUIDAR",_xlfn.XLOOKUP(A5303,Rotación!$A:$A,Rotación!$O:$O,0,0,-1),"")))),"")</f>
        <v>17848000</v>
      </c>
      <c r="I5303" s="13">
        <f>IFERROR(IF($F5303="ALTA",$D5303*0.97,
IF($F5303="MEDIA",$D5303*0.94,
IF($F5303="BAJA",$D5303*0.87,
IF($F5303="LIQUIDAR",_xlfn.XLOOKUP(A5303,Rotación!$A:$A,Rotación!$O:$O,0,0,-1),"")))),"")</f>
        <v>17296000</v>
      </c>
      <c r="J5303" s="13">
        <f>IFERROR(IF($F5303="ALTA",$D5303*0.94,
IF($F5303="MEDIA",$D5303*0.9,
IF($F5303="BAJA",$D5303*0.85,
IF($F5303="LIQUIDAR",_xlfn.XLOOKUP(A5303,Rotación!$A:$A,Rotación!$O:$O,0,0,-1),"")))),"")</f>
        <v>16560000</v>
      </c>
      <c r="K5303">
        <v>18490000</v>
      </c>
    </row>
    <row r="5304" spans="1:11" x14ac:dyDescent="0.3">
      <c r="A5304" t="s">
        <v>6412</v>
      </c>
      <c r="B5304" t="s">
        <v>313</v>
      </c>
      <c r="C5304" t="s">
        <v>313</v>
      </c>
      <c r="D5304">
        <v>31300000</v>
      </c>
      <c r="E5304">
        <v>26600000</v>
      </c>
      <c r="F5304" t="s">
        <v>4033</v>
      </c>
      <c r="G5304" s="13">
        <f>IFERROR(IF($F5304="ALTA",$D5304*1.03,
IF($F5304="MEDIA",$D5304*1,
IF($F5304="BAJA",$D5304*0.92,
IF($F5304="LIQUIDAR",_xlfn.XLOOKUP(A5304,Rotación!$A:$A,Rotación!$O:$O,0,0,-1),"")))),"")</f>
        <v>31300000</v>
      </c>
      <c r="H5304" s="13">
        <f>IFERROR(IF($F5304="ALTA",$D5304*1,
IF($F5304="MEDIA",$D5304*0.97,
IF($F5304="BAJA",$D5304*0.9,
IF($F5304="LIQUIDAR",_xlfn.XLOOKUP(A5304,Rotación!$A:$A,Rotación!$O:$O,0,0,-1),"")))),"")</f>
        <v>30361000</v>
      </c>
      <c r="I5304" s="13">
        <f>IFERROR(IF($F5304="ALTA",$D5304*0.97,
IF($F5304="MEDIA",$D5304*0.94,
IF($F5304="BAJA",$D5304*0.87,
IF($F5304="LIQUIDAR",_xlfn.XLOOKUP(A5304,Rotación!$A:$A,Rotación!$O:$O,0,0,-1),"")))),"")</f>
        <v>29422000</v>
      </c>
      <c r="J5304" s="13">
        <f>IFERROR(IF($F5304="ALTA",$D5304*0.94,
IF($F5304="MEDIA",$D5304*0.9,
IF($F5304="BAJA",$D5304*0.85,
IF($F5304="LIQUIDAR",_xlfn.XLOOKUP(A5304,Rotación!$A:$A,Rotación!$O:$O,0,0,-1),"")))),"")</f>
        <v>28170000</v>
      </c>
      <c r="K5304">
        <v>31290000</v>
      </c>
    </row>
    <row r="5305" spans="1:11" x14ac:dyDescent="0.3">
      <c r="A5305" t="s">
        <v>6413</v>
      </c>
      <c r="B5305" t="s">
        <v>313</v>
      </c>
      <c r="C5305" t="s">
        <v>313</v>
      </c>
      <c r="D5305">
        <v>17500000</v>
      </c>
      <c r="E5305">
        <v>15500000</v>
      </c>
      <c r="F5305" t="s">
        <v>4033</v>
      </c>
      <c r="G5305" s="13">
        <f>IFERROR(IF($F5305="ALTA",$D5305*1.03,
IF($F5305="MEDIA",$D5305*1,
IF($F5305="BAJA",$D5305*0.92,
IF($F5305="LIQUIDAR",_xlfn.XLOOKUP(A5305,Rotación!$A:$A,Rotación!$O:$O,0,0,-1),"")))),"")</f>
        <v>17500000</v>
      </c>
      <c r="H5305" s="13">
        <f>IFERROR(IF($F5305="ALTA",$D5305*1,
IF($F5305="MEDIA",$D5305*0.97,
IF($F5305="BAJA",$D5305*0.9,
IF($F5305="LIQUIDAR",_xlfn.XLOOKUP(A5305,Rotación!$A:$A,Rotación!$O:$O,0,0,-1),"")))),"")</f>
        <v>16975000</v>
      </c>
      <c r="I5305" s="13">
        <f>IFERROR(IF($F5305="ALTA",$D5305*0.97,
IF($F5305="MEDIA",$D5305*0.94,
IF($F5305="BAJA",$D5305*0.87,
IF($F5305="LIQUIDAR",_xlfn.XLOOKUP(A5305,Rotación!$A:$A,Rotación!$O:$O,0,0,-1),"")))),"")</f>
        <v>16449999.999999998</v>
      </c>
      <c r="J5305" s="13">
        <f>IFERROR(IF($F5305="ALTA",$D5305*0.94,
IF($F5305="MEDIA",$D5305*0.9,
IF($F5305="BAJA",$D5305*0.85,
IF($F5305="LIQUIDAR",_xlfn.XLOOKUP(A5305,Rotación!$A:$A,Rotación!$O:$O,0,0,-1),"")))),"")</f>
        <v>15750000</v>
      </c>
      <c r="K5305">
        <v>17690000</v>
      </c>
    </row>
    <row r="5306" spans="1:11" x14ac:dyDescent="0.3">
      <c r="A5306" t="s">
        <v>1729</v>
      </c>
      <c r="B5306" t="s">
        <v>313</v>
      </c>
      <c r="C5306" t="s">
        <v>313</v>
      </c>
      <c r="D5306">
        <v>9600000</v>
      </c>
      <c r="E5306">
        <v>7900000</v>
      </c>
      <c r="F5306" t="s">
        <v>4033</v>
      </c>
      <c r="G5306" s="13">
        <f>IFERROR(IF($F5306="ALTA",$D5306*1.03,
IF($F5306="MEDIA",$D5306*1,
IF($F5306="BAJA",$D5306*0.92,
IF($F5306="LIQUIDAR",_xlfn.XLOOKUP(A5306,Rotación!$A:$A,Rotación!$O:$O,0,0,-1),"")))),"")</f>
        <v>9600000</v>
      </c>
      <c r="H5306" s="13">
        <f>IFERROR(IF($F5306="ALTA",$D5306*1,
IF($F5306="MEDIA",$D5306*0.97,
IF($F5306="BAJA",$D5306*0.9,
IF($F5306="LIQUIDAR",_xlfn.XLOOKUP(A5306,Rotación!$A:$A,Rotación!$O:$O,0,0,-1),"")))),"")</f>
        <v>9312000</v>
      </c>
      <c r="I5306" s="13">
        <f>IFERROR(IF($F5306="ALTA",$D5306*0.97,
IF($F5306="MEDIA",$D5306*0.94,
IF($F5306="BAJA",$D5306*0.87,
IF($F5306="LIQUIDAR",_xlfn.XLOOKUP(A5306,Rotación!$A:$A,Rotación!$O:$O,0,0,-1),"")))),"")</f>
        <v>9024000</v>
      </c>
      <c r="J5306" s="13">
        <f>IFERROR(IF($F5306="ALTA",$D5306*0.94,
IF($F5306="MEDIA",$D5306*0.9,
IF($F5306="BAJA",$D5306*0.85,
IF($F5306="LIQUIDAR",_xlfn.XLOOKUP(A5306,Rotación!$A:$A,Rotación!$O:$O,0,0,-1),"")))),"")</f>
        <v>8640000</v>
      </c>
      <c r="K5306">
        <v>9590000</v>
      </c>
    </row>
    <row r="5307" spans="1:11" x14ac:dyDescent="0.3">
      <c r="A5307" t="s">
        <v>6414</v>
      </c>
      <c r="B5307" t="s">
        <v>313</v>
      </c>
      <c r="C5307" t="s">
        <v>313</v>
      </c>
      <c r="D5307">
        <v>11900000</v>
      </c>
      <c r="E5307">
        <v>10000000</v>
      </c>
      <c r="F5307" t="s">
        <v>5390</v>
      </c>
      <c r="G5307" s="13">
        <f>IFERROR(IF($F5307="ALTA",$D5307*1.03,
IF($F5307="MEDIA",$D5307*1,
IF($F5307="BAJA",$D5307*0.92,
IF($F5307="LIQUIDAR",_xlfn.XLOOKUP(A5307,Rotación!$A:$A,Rotación!$O:$O,0,0,-1),"")))),"")</f>
        <v>12257000</v>
      </c>
      <c r="H5307" s="13">
        <f>IFERROR(IF($F5307="ALTA",$D5307*1,
IF($F5307="MEDIA",$D5307*0.97,
IF($F5307="BAJA",$D5307*0.9,
IF($F5307="LIQUIDAR",_xlfn.XLOOKUP(A5307,Rotación!$A:$A,Rotación!$O:$O,0,0,-1),"")))),"")</f>
        <v>11900000</v>
      </c>
      <c r="I5307" s="13">
        <f>IFERROR(IF($F5307="ALTA",$D5307*0.97,
IF($F5307="MEDIA",$D5307*0.94,
IF($F5307="BAJA",$D5307*0.87,
IF($F5307="LIQUIDAR",_xlfn.XLOOKUP(A5307,Rotación!$A:$A,Rotación!$O:$O,0,0,-1),"")))),"")</f>
        <v>11543000</v>
      </c>
      <c r="J5307" s="13">
        <f>IFERROR(IF($F5307="ALTA",$D5307*0.94,
IF($F5307="MEDIA",$D5307*0.9,
IF($F5307="BAJA",$D5307*0.85,
IF($F5307="LIQUIDAR",_xlfn.XLOOKUP(A5307,Rotación!$A:$A,Rotación!$O:$O,0,0,-1),"")))),"")</f>
        <v>11186000</v>
      </c>
      <c r="K5307">
        <v>12190000</v>
      </c>
    </row>
    <row r="5308" spans="1:11" x14ac:dyDescent="0.3">
      <c r="A5308" t="s">
        <v>6415</v>
      </c>
      <c r="B5308" t="s">
        <v>313</v>
      </c>
      <c r="C5308" t="s">
        <v>313</v>
      </c>
      <c r="D5308">
        <v>27800000</v>
      </c>
      <c r="E5308">
        <v>22500000</v>
      </c>
      <c r="F5308" t="s">
        <v>5390</v>
      </c>
      <c r="G5308" s="13">
        <f>IFERROR(IF($F5308="ALTA",$D5308*1.03,
IF($F5308="MEDIA",$D5308*1,
IF($F5308="BAJA",$D5308*0.92,
IF($F5308="LIQUIDAR",_xlfn.XLOOKUP(A5308,Rotación!$A:$A,Rotación!$O:$O,0,0,-1),"")))),"")</f>
        <v>28634000</v>
      </c>
      <c r="H5308" s="13">
        <f>IFERROR(IF($F5308="ALTA",$D5308*1,
IF($F5308="MEDIA",$D5308*0.97,
IF($F5308="BAJA",$D5308*0.9,
IF($F5308="LIQUIDAR",_xlfn.XLOOKUP(A5308,Rotación!$A:$A,Rotación!$O:$O,0,0,-1),"")))),"")</f>
        <v>27800000</v>
      </c>
      <c r="I5308" s="13">
        <f>IFERROR(IF($F5308="ALTA",$D5308*0.97,
IF($F5308="MEDIA",$D5308*0.94,
IF($F5308="BAJA",$D5308*0.87,
IF($F5308="LIQUIDAR",_xlfn.XLOOKUP(A5308,Rotación!$A:$A,Rotación!$O:$O,0,0,-1),"")))),"")</f>
        <v>26966000</v>
      </c>
      <c r="J5308" s="13">
        <f>IFERROR(IF($F5308="ALTA",$D5308*0.94,
IF($F5308="MEDIA",$D5308*0.9,
IF($F5308="BAJA",$D5308*0.85,
IF($F5308="LIQUIDAR",_xlfn.XLOOKUP(A5308,Rotación!$A:$A,Rotación!$O:$O,0,0,-1),"")))),"")</f>
        <v>26132000</v>
      </c>
      <c r="K5308">
        <v>26990000</v>
      </c>
    </row>
    <row r="5309" spans="1:11" x14ac:dyDescent="0.3">
      <c r="A5309" t="s">
        <v>6416</v>
      </c>
      <c r="B5309" t="s">
        <v>313</v>
      </c>
      <c r="C5309" t="s">
        <v>313</v>
      </c>
      <c r="D5309">
        <v>16800000</v>
      </c>
      <c r="E5309">
        <v>14300000</v>
      </c>
      <c r="F5309" t="s">
        <v>4033</v>
      </c>
      <c r="G5309" s="13">
        <f>IFERROR(IF($F5309="ALTA",$D5309*1.03,
IF($F5309="MEDIA",$D5309*1,
IF($F5309="BAJA",$D5309*0.92,
IF($F5309="LIQUIDAR",_xlfn.XLOOKUP(A5309,Rotación!$A:$A,Rotación!$O:$O,0,0,-1),"")))),"")</f>
        <v>16800000</v>
      </c>
      <c r="H5309" s="13">
        <f>IFERROR(IF($F5309="ALTA",$D5309*1,
IF($F5309="MEDIA",$D5309*0.97,
IF($F5309="BAJA",$D5309*0.9,
IF($F5309="LIQUIDAR",_xlfn.XLOOKUP(A5309,Rotación!$A:$A,Rotación!$O:$O,0,0,-1),"")))),"")</f>
        <v>16296000</v>
      </c>
      <c r="I5309" s="13">
        <f>IFERROR(IF($F5309="ALTA",$D5309*0.97,
IF($F5309="MEDIA",$D5309*0.94,
IF($F5309="BAJA",$D5309*0.87,
IF($F5309="LIQUIDAR",_xlfn.XLOOKUP(A5309,Rotación!$A:$A,Rotación!$O:$O,0,0,-1),"")))),"")</f>
        <v>15792000</v>
      </c>
      <c r="J5309" s="13">
        <f>IFERROR(IF($F5309="ALTA",$D5309*0.94,
IF($F5309="MEDIA",$D5309*0.9,
IF($F5309="BAJA",$D5309*0.85,
IF($F5309="LIQUIDAR",_xlfn.XLOOKUP(A5309,Rotación!$A:$A,Rotación!$O:$O,0,0,-1),"")))),"")</f>
        <v>15120000</v>
      </c>
      <c r="K5309">
        <v>16990000</v>
      </c>
    </row>
    <row r="5310" spans="1:11" x14ac:dyDescent="0.3">
      <c r="A5310" t="s">
        <v>6417</v>
      </c>
      <c r="B5310" t="s">
        <v>313</v>
      </c>
      <c r="C5310" t="s">
        <v>313</v>
      </c>
      <c r="D5310">
        <v>26000000</v>
      </c>
      <c r="E5310">
        <v>21300000</v>
      </c>
      <c r="F5310" t="s">
        <v>4033</v>
      </c>
      <c r="G5310" s="13">
        <f>IFERROR(IF($F5310="ALTA",$D5310*1.03,
IF($F5310="MEDIA",$D5310*1,
IF($F5310="BAJA",$D5310*0.92,
IF($F5310="LIQUIDAR",_xlfn.XLOOKUP(A5310,Rotación!$A:$A,Rotación!$O:$O,0,0,-1),"")))),"")</f>
        <v>26000000</v>
      </c>
      <c r="H5310" s="13">
        <f>IFERROR(IF($F5310="ALTA",$D5310*1,
IF($F5310="MEDIA",$D5310*0.97,
IF($F5310="BAJA",$D5310*0.9,
IF($F5310="LIQUIDAR",_xlfn.XLOOKUP(A5310,Rotación!$A:$A,Rotación!$O:$O,0,0,-1),"")))),"")</f>
        <v>25220000</v>
      </c>
      <c r="I5310" s="13">
        <f>IFERROR(IF($F5310="ALTA",$D5310*0.97,
IF($F5310="MEDIA",$D5310*0.94,
IF($F5310="BAJA",$D5310*0.87,
IF($F5310="LIQUIDAR",_xlfn.XLOOKUP(A5310,Rotación!$A:$A,Rotación!$O:$O,0,0,-1),"")))),"")</f>
        <v>24440000</v>
      </c>
      <c r="J5310" s="13">
        <f>IFERROR(IF($F5310="ALTA",$D5310*0.94,
IF($F5310="MEDIA",$D5310*0.9,
IF($F5310="BAJA",$D5310*0.85,
IF($F5310="LIQUIDAR",_xlfn.XLOOKUP(A5310,Rotación!$A:$A,Rotación!$O:$O,0,0,-1),"")))),"")</f>
        <v>23400000</v>
      </c>
      <c r="K5310">
        <v>26890000</v>
      </c>
    </row>
    <row r="5311" spans="1:11" x14ac:dyDescent="0.3">
      <c r="A5311" t="s">
        <v>6418</v>
      </c>
      <c r="B5311" t="s">
        <v>313</v>
      </c>
      <c r="C5311" t="s">
        <v>313</v>
      </c>
      <c r="D5311">
        <v>7900000</v>
      </c>
      <c r="E5311">
        <v>6500000</v>
      </c>
      <c r="F5311" t="s">
        <v>5390</v>
      </c>
      <c r="G5311" s="13">
        <f>IFERROR(IF($F5311="ALTA",$D5311*1.03,
IF($F5311="MEDIA",$D5311*1,
IF($F5311="BAJA",$D5311*0.92,
IF($F5311="LIQUIDAR",_xlfn.XLOOKUP(A5311,Rotación!$A:$A,Rotación!$O:$O,0,0,-1),"")))),"")</f>
        <v>8137000</v>
      </c>
      <c r="H5311" s="13">
        <f>IFERROR(IF($F5311="ALTA",$D5311*1,
IF($F5311="MEDIA",$D5311*0.97,
IF($F5311="BAJA",$D5311*0.9,
IF($F5311="LIQUIDAR",_xlfn.XLOOKUP(A5311,Rotación!$A:$A,Rotación!$O:$O,0,0,-1),"")))),"")</f>
        <v>7900000</v>
      </c>
      <c r="I5311" s="13">
        <f>IFERROR(IF($F5311="ALTA",$D5311*0.97,
IF($F5311="MEDIA",$D5311*0.94,
IF($F5311="BAJA",$D5311*0.87,
IF($F5311="LIQUIDAR",_xlfn.XLOOKUP(A5311,Rotación!$A:$A,Rotación!$O:$O,0,0,-1),"")))),"")</f>
        <v>7663000</v>
      </c>
      <c r="J5311" s="13">
        <f>IFERROR(IF($F5311="ALTA",$D5311*0.94,
IF($F5311="MEDIA",$D5311*0.9,
IF($F5311="BAJA",$D5311*0.85,
IF($F5311="LIQUIDAR",_xlfn.XLOOKUP(A5311,Rotación!$A:$A,Rotación!$O:$O,0,0,-1),"")))),"")</f>
        <v>7426000</v>
      </c>
      <c r="K5311">
        <v>8190000</v>
      </c>
    </row>
    <row r="5312" spans="1:11" x14ac:dyDescent="0.3">
      <c r="A5312" t="s">
        <v>6419</v>
      </c>
      <c r="B5312" t="s">
        <v>313</v>
      </c>
      <c r="C5312" t="s">
        <v>313</v>
      </c>
      <c r="D5312">
        <v>7700000</v>
      </c>
      <c r="E5312">
        <v>6000000</v>
      </c>
      <c r="F5312" t="s">
        <v>5390</v>
      </c>
      <c r="G5312" s="13">
        <f>IFERROR(IF($F5312="ALTA",$D5312*1.03,
IF($F5312="MEDIA",$D5312*1,
IF($F5312="BAJA",$D5312*0.92,
IF($F5312="LIQUIDAR",_xlfn.XLOOKUP(A5312,Rotación!$A:$A,Rotación!$O:$O,0,0,-1),"")))),"")</f>
        <v>7931000</v>
      </c>
      <c r="H5312" s="13">
        <f>IFERROR(IF($F5312="ALTA",$D5312*1,
IF($F5312="MEDIA",$D5312*0.97,
IF($F5312="BAJA",$D5312*0.9,
IF($F5312="LIQUIDAR",_xlfn.XLOOKUP(A5312,Rotación!$A:$A,Rotación!$O:$O,0,0,-1),"")))),"")</f>
        <v>7700000</v>
      </c>
      <c r="I5312" s="13">
        <f>IFERROR(IF($F5312="ALTA",$D5312*0.97,
IF($F5312="MEDIA",$D5312*0.94,
IF($F5312="BAJA",$D5312*0.87,
IF($F5312="LIQUIDAR",_xlfn.XLOOKUP(A5312,Rotación!$A:$A,Rotación!$O:$O,0,0,-1),"")))),"")</f>
        <v>7469000</v>
      </c>
      <c r="J5312" s="13">
        <f>IFERROR(IF($F5312="ALTA",$D5312*0.94,
IF($F5312="MEDIA",$D5312*0.9,
IF($F5312="BAJA",$D5312*0.85,
IF($F5312="LIQUIDAR",_xlfn.XLOOKUP(A5312,Rotación!$A:$A,Rotación!$O:$O,0,0,-1),"")))),"")</f>
        <v>7238000</v>
      </c>
      <c r="K5312">
        <v>7290000</v>
      </c>
    </row>
    <row r="5313" spans="1:11" x14ac:dyDescent="0.3">
      <c r="A5313" t="s">
        <v>6420</v>
      </c>
      <c r="B5313" t="s">
        <v>313</v>
      </c>
      <c r="C5313" t="s">
        <v>313</v>
      </c>
      <c r="D5313">
        <v>10900000</v>
      </c>
      <c r="E5313">
        <v>8700000</v>
      </c>
      <c r="F5313" t="s">
        <v>5390</v>
      </c>
      <c r="G5313" s="13">
        <f>IFERROR(IF($F5313="ALTA",$D5313*1.03,
IF($F5313="MEDIA",$D5313*1,
IF($F5313="BAJA",$D5313*0.92,
IF($F5313="LIQUIDAR",_xlfn.XLOOKUP(A5313,Rotación!$A:$A,Rotación!$O:$O,0,0,-1),"")))),"")</f>
        <v>11227000</v>
      </c>
      <c r="H5313" s="13">
        <f>IFERROR(IF($F5313="ALTA",$D5313*1,
IF($F5313="MEDIA",$D5313*0.97,
IF($F5313="BAJA",$D5313*0.9,
IF($F5313="LIQUIDAR",_xlfn.XLOOKUP(A5313,Rotación!$A:$A,Rotación!$O:$O,0,0,-1),"")))),"")</f>
        <v>10900000</v>
      </c>
      <c r="I5313" s="13">
        <f>IFERROR(IF($F5313="ALTA",$D5313*0.97,
IF($F5313="MEDIA",$D5313*0.94,
IF($F5313="BAJA",$D5313*0.87,
IF($F5313="LIQUIDAR",_xlfn.XLOOKUP(A5313,Rotación!$A:$A,Rotación!$O:$O,0,0,-1),"")))),"")</f>
        <v>10573000</v>
      </c>
      <c r="J5313" s="13">
        <f>IFERROR(IF($F5313="ALTA",$D5313*0.94,
IF($F5313="MEDIA",$D5313*0.9,
IF($F5313="BAJA",$D5313*0.85,
IF($F5313="LIQUIDAR",_xlfn.XLOOKUP(A5313,Rotación!$A:$A,Rotación!$O:$O,0,0,-1),"")))),"")</f>
        <v>10246000</v>
      </c>
      <c r="K5313">
        <v>10990000</v>
      </c>
    </row>
    <row r="5314" spans="1:11" x14ac:dyDescent="0.3">
      <c r="A5314" t="s">
        <v>6421</v>
      </c>
      <c r="B5314" t="s">
        <v>313</v>
      </c>
      <c r="C5314" t="s">
        <v>313</v>
      </c>
      <c r="D5314">
        <v>13400000</v>
      </c>
      <c r="E5314">
        <v>11600000</v>
      </c>
      <c r="F5314" t="s">
        <v>5390</v>
      </c>
      <c r="G5314" s="13">
        <f>IFERROR(IF($F5314="ALTA",$D5314*1.03,
IF($F5314="MEDIA",$D5314*1,
IF($F5314="BAJA",$D5314*0.92,
IF($F5314="LIQUIDAR",_xlfn.XLOOKUP(A5314,Rotación!$A:$A,Rotación!$O:$O,0,0,-1),"")))),"")</f>
        <v>13802000</v>
      </c>
      <c r="H5314" s="13">
        <f>IFERROR(IF($F5314="ALTA",$D5314*1,
IF($F5314="MEDIA",$D5314*0.97,
IF($F5314="BAJA",$D5314*0.9,
IF($F5314="LIQUIDAR",_xlfn.XLOOKUP(A5314,Rotación!$A:$A,Rotación!$O:$O,0,0,-1),"")))),"")</f>
        <v>13400000</v>
      </c>
      <c r="I5314" s="13">
        <f>IFERROR(IF($F5314="ALTA",$D5314*0.97,
IF($F5314="MEDIA",$D5314*0.94,
IF($F5314="BAJA",$D5314*0.87,
IF($F5314="LIQUIDAR",_xlfn.XLOOKUP(A5314,Rotación!$A:$A,Rotación!$O:$O,0,0,-1),"")))),"")</f>
        <v>12998000</v>
      </c>
      <c r="J5314" s="13">
        <f>IFERROR(IF($F5314="ALTA",$D5314*0.94,
IF($F5314="MEDIA",$D5314*0.9,
IF($F5314="BAJA",$D5314*0.85,
IF($F5314="LIQUIDAR",_xlfn.XLOOKUP(A5314,Rotación!$A:$A,Rotación!$O:$O,0,0,-1),"")))),"")</f>
        <v>12596000</v>
      </c>
      <c r="K5314">
        <v>14190000</v>
      </c>
    </row>
    <row r="5315" spans="1:11" x14ac:dyDescent="0.3">
      <c r="A5315" t="s">
        <v>6422</v>
      </c>
      <c r="B5315" t="s">
        <v>313</v>
      </c>
      <c r="C5315" t="s">
        <v>313</v>
      </c>
      <c r="D5315">
        <v>46100000</v>
      </c>
      <c r="E5315">
        <v>38000000</v>
      </c>
      <c r="F5315" t="s">
        <v>5390</v>
      </c>
      <c r="G5315" s="13">
        <f>IFERROR(IF($F5315="ALTA",$D5315*1.03,
IF($F5315="MEDIA",$D5315*1,
IF($F5315="BAJA",$D5315*0.92,
IF($F5315="LIQUIDAR",_xlfn.XLOOKUP(A5315,Rotación!$A:$A,Rotación!$O:$O,0,0,-1),"")))),"")</f>
        <v>47483000</v>
      </c>
      <c r="H5315" s="13">
        <f>IFERROR(IF($F5315="ALTA",$D5315*1,
IF($F5315="MEDIA",$D5315*0.97,
IF($F5315="BAJA",$D5315*0.9,
IF($F5315="LIQUIDAR",_xlfn.XLOOKUP(A5315,Rotación!$A:$A,Rotación!$O:$O,0,0,-1),"")))),"")</f>
        <v>46100000</v>
      </c>
      <c r="I5315" s="13">
        <f>IFERROR(IF($F5315="ALTA",$D5315*0.97,
IF($F5315="MEDIA",$D5315*0.94,
IF($F5315="BAJA",$D5315*0.87,
IF($F5315="LIQUIDAR",_xlfn.XLOOKUP(A5315,Rotación!$A:$A,Rotación!$O:$O,0,0,-1),"")))),"")</f>
        <v>44717000</v>
      </c>
      <c r="J5315" s="13">
        <f>IFERROR(IF($F5315="ALTA",$D5315*0.94,
IF($F5315="MEDIA",$D5315*0.9,
IF($F5315="BAJA",$D5315*0.85,
IF($F5315="LIQUIDAR",_xlfn.XLOOKUP(A5315,Rotación!$A:$A,Rotación!$O:$O,0,0,-1),"")))),"")</f>
        <v>43334000</v>
      </c>
      <c r="K5315">
        <v>44790000</v>
      </c>
    </row>
    <row r="5316" spans="1:11" x14ac:dyDescent="0.3">
      <c r="A5316" t="s">
        <v>6423</v>
      </c>
      <c r="B5316" t="s">
        <v>313</v>
      </c>
      <c r="C5316" t="s">
        <v>313</v>
      </c>
      <c r="D5316">
        <v>6500000</v>
      </c>
      <c r="E5316">
        <v>5500000</v>
      </c>
      <c r="F5316" t="s">
        <v>5390</v>
      </c>
      <c r="G5316" s="13">
        <f>IFERROR(IF($F5316="ALTA",$D5316*1.03,
IF($F5316="MEDIA",$D5316*1,
IF($F5316="BAJA",$D5316*0.92,
IF($F5316="LIQUIDAR",_xlfn.XLOOKUP(A5316,Rotación!$A:$A,Rotación!$O:$O,0,0,-1),"")))),"")</f>
        <v>6695000</v>
      </c>
      <c r="H5316" s="13">
        <f>IFERROR(IF($F5316="ALTA",$D5316*1,
IF($F5316="MEDIA",$D5316*0.97,
IF($F5316="BAJA",$D5316*0.9,
IF($F5316="LIQUIDAR",_xlfn.XLOOKUP(A5316,Rotación!$A:$A,Rotación!$O:$O,0,0,-1),"")))),"")</f>
        <v>6500000</v>
      </c>
      <c r="I5316" s="13">
        <f>IFERROR(IF($F5316="ALTA",$D5316*0.97,
IF($F5316="MEDIA",$D5316*0.94,
IF($F5316="BAJA",$D5316*0.87,
IF($F5316="LIQUIDAR",_xlfn.XLOOKUP(A5316,Rotación!$A:$A,Rotación!$O:$O,0,0,-1),"")))),"")</f>
        <v>6305000</v>
      </c>
      <c r="J5316" s="13">
        <f>IFERROR(IF($F5316="ALTA",$D5316*0.94,
IF($F5316="MEDIA",$D5316*0.9,
IF($F5316="BAJA",$D5316*0.85,
IF($F5316="LIQUIDAR",_xlfn.XLOOKUP(A5316,Rotación!$A:$A,Rotación!$O:$O,0,0,-1),"")))),"")</f>
        <v>6110000</v>
      </c>
      <c r="K5316">
        <v>6790000</v>
      </c>
    </row>
    <row r="5317" spans="1:11" x14ac:dyDescent="0.3">
      <c r="A5317" t="s">
        <v>6424</v>
      </c>
      <c r="B5317" t="s">
        <v>313</v>
      </c>
      <c r="C5317" t="s">
        <v>313</v>
      </c>
      <c r="D5317">
        <v>14400000</v>
      </c>
      <c r="E5317">
        <v>11800000</v>
      </c>
      <c r="F5317" t="s">
        <v>5390</v>
      </c>
      <c r="G5317" s="13">
        <f>IFERROR(IF($F5317="ALTA",$D5317*1.03,
IF($F5317="MEDIA",$D5317*1,
IF($F5317="BAJA",$D5317*0.92,
IF($F5317="LIQUIDAR",_xlfn.XLOOKUP(A5317,Rotación!$A:$A,Rotación!$O:$O,0,0,-1),"")))),"")</f>
        <v>14832000</v>
      </c>
      <c r="H5317" s="13">
        <f>IFERROR(IF($F5317="ALTA",$D5317*1,
IF($F5317="MEDIA",$D5317*0.97,
IF($F5317="BAJA",$D5317*0.9,
IF($F5317="LIQUIDAR",_xlfn.XLOOKUP(A5317,Rotación!$A:$A,Rotación!$O:$O,0,0,-1),"")))),"")</f>
        <v>14400000</v>
      </c>
      <c r="I5317" s="13">
        <f>IFERROR(IF($F5317="ALTA",$D5317*0.97,
IF($F5317="MEDIA",$D5317*0.94,
IF($F5317="BAJA",$D5317*0.87,
IF($F5317="LIQUIDAR",_xlfn.XLOOKUP(A5317,Rotación!$A:$A,Rotación!$O:$O,0,0,-1),"")))),"")</f>
        <v>13968000</v>
      </c>
      <c r="J5317" s="13">
        <f>IFERROR(IF($F5317="ALTA",$D5317*0.94,
IF($F5317="MEDIA",$D5317*0.9,
IF($F5317="BAJA",$D5317*0.85,
IF($F5317="LIQUIDAR",_xlfn.XLOOKUP(A5317,Rotación!$A:$A,Rotación!$O:$O,0,0,-1),"")))),"")</f>
        <v>13536000</v>
      </c>
      <c r="K5317">
        <v>13990000</v>
      </c>
    </row>
    <row r="5318" spans="1:11" x14ac:dyDescent="0.3">
      <c r="A5318" t="s">
        <v>6425</v>
      </c>
      <c r="B5318" t="s">
        <v>313</v>
      </c>
      <c r="C5318" t="s">
        <v>313</v>
      </c>
      <c r="D5318">
        <v>11300000</v>
      </c>
      <c r="E5318">
        <v>9400000</v>
      </c>
      <c r="F5318" t="s">
        <v>5390</v>
      </c>
      <c r="G5318" s="13">
        <f>IFERROR(IF($F5318="ALTA",$D5318*1.03,
IF($F5318="MEDIA",$D5318*1,
IF($F5318="BAJA",$D5318*0.92,
IF($F5318="LIQUIDAR",_xlfn.XLOOKUP(A5318,Rotación!$A:$A,Rotación!$O:$O,0,0,-1),"")))),"")</f>
        <v>11639000</v>
      </c>
      <c r="H5318" s="13">
        <f>IFERROR(IF($F5318="ALTA",$D5318*1,
IF($F5318="MEDIA",$D5318*0.97,
IF($F5318="BAJA",$D5318*0.9,
IF($F5318="LIQUIDAR",_xlfn.XLOOKUP(A5318,Rotación!$A:$A,Rotación!$O:$O,0,0,-1),"")))),"")</f>
        <v>11300000</v>
      </c>
      <c r="I5318" s="13">
        <f>IFERROR(IF($F5318="ALTA",$D5318*0.97,
IF($F5318="MEDIA",$D5318*0.94,
IF($F5318="BAJA",$D5318*0.87,
IF($F5318="LIQUIDAR",_xlfn.XLOOKUP(A5318,Rotación!$A:$A,Rotación!$O:$O,0,0,-1),"")))),"")</f>
        <v>10961000</v>
      </c>
      <c r="J5318" s="13">
        <f>IFERROR(IF($F5318="ALTA",$D5318*0.94,
IF($F5318="MEDIA",$D5318*0.9,
IF($F5318="BAJA",$D5318*0.85,
IF($F5318="LIQUIDAR",_xlfn.XLOOKUP(A5318,Rotación!$A:$A,Rotación!$O:$O,0,0,-1),"")))),"")</f>
        <v>10622000</v>
      </c>
      <c r="K5318">
        <v>11690000</v>
      </c>
    </row>
    <row r="5319" spans="1:11" x14ac:dyDescent="0.3">
      <c r="A5319" t="s">
        <v>6426</v>
      </c>
      <c r="B5319" t="s">
        <v>313</v>
      </c>
      <c r="C5319" t="s">
        <v>313</v>
      </c>
      <c r="D5319">
        <v>6300000</v>
      </c>
      <c r="E5319">
        <v>5200000</v>
      </c>
      <c r="F5319" t="s">
        <v>5390</v>
      </c>
      <c r="G5319" s="13">
        <f>IFERROR(IF($F5319="ALTA",$D5319*1.03,
IF($F5319="MEDIA",$D5319*1,
IF($F5319="BAJA",$D5319*0.92,
IF($F5319="LIQUIDAR",_xlfn.XLOOKUP(A5319,Rotación!$A:$A,Rotación!$O:$O,0,0,-1),"")))),"")</f>
        <v>6489000</v>
      </c>
      <c r="H5319" s="13">
        <f>IFERROR(IF($F5319="ALTA",$D5319*1,
IF($F5319="MEDIA",$D5319*0.97,
IF($F5319="BAJA",$D5319*0.9,
IF($F5319="LIQUIDAR",_xlfn.XLOOKUP(A5319,Rotación!$A:$A,Rotación!$O:$O,0,0,-1),"")))),"")</f>
        <v>6300000</v>
      </c>
      <c r="I5319" s="13">
        <f>IFERROR(IF($F5319="ALTA",$D5319*0.97,
IF($F5319="MEDIA",$D5319*0.94,
IF($F5319="BAJA",$D5319*0.87,
IF($F5319="LIQUIDAR",_xlfn.XLOOKUP(A5319,Rotación!$A:$A,Rotación!$O:$O,0,0,-1),"")))),"")</f>
        <v>6111000</v>
      </c>
      <c r="J5319" s="13">
        <f>IFERROR(IF($F5319="ALTA",$D5319*0.94,
IF($F5319="MEDIA",$D5319*0.9,
IF($F5319="BAJA",$D5319*0.85,
IF($F5319="LIQUIDAR",_xlfn.XLOOKUP(A5319,Rotación!$A:$A,Rotación!$O:$O,0,0,-1),"")))),"")</f>
        <v>5922000</v>
      </c>
      <c r="K5319">
        <v>6390000</v>
      </c>
    </row>
    <row r="5320" spans="1:11" x14ac:dyDescent="0.3">
      <c r="A5320" t="s">
        <v>6427</v>
      </c>
      <c r="B5320" t="s">
        <v>313</v>
      </c>
      <c r="C5320" t="s">
        <v>313</v>
      </c>
      <c r="D5320">
        <v>14100000</v>
      </c>
      <c r="E5320">
        <v>11500000</v>
      </c>
      <c r="F5320" t="s">
        <v>5390</v>
      </c>
      <c r="G5320" s="13">
        <f>IFERROR(IF($F5320="ALTA",$D5320*1.03,
IF($F5320="MEDIA",$D5320*1,
IF($F5320="BAJA",$D5320*0.92,
IF($F5320="LIQUIDAR",_xlfn.XLOOKUP(A5320,Rotación!$A:$A,Rotación!$O:$O,0,0,-1),"")))),"")</f>
        <v>14523000</v>
      </c>
      <c r="H5320" s="13">
        <f>IFERROR(IF($F5320="ALTA",$D5320*1,
IF($F5320="MEDIA",$D5320*0.97,
IF($F5320="BAJA",$D5320*0.9,
IF($F5320="LIQUIDAR",_xlfn.XLOOKUP(A5320,Rotación!$A:$A,Rotación!$O:$O,0,0,-1),"")))),"")</f>
        <v>14100000</v>
      </c>
      <c r="I5320" s="13">
        <f>IFERROR(IF($F5320="ALTA",$D5320*0.97,
IF($F5320="MEDIA",$D5320*0.94,
IF($F5320="BAJA",$D5320*0.87,
IF($F5320="LIQUIDAR",_xlfn.XLOOKUP(A5320,Rotación!$A:$A,Rotación!$O:$O,0,0,-1),"")))),"")</f>
        <v>13677000</v>
      </c>
      <c r="J5320" s="13">
        <f>IFERROR(IF($F5320="ALTA",$D5320*0.94,
IF($F5320="MEDIA",$D5320*0.9,
IF($F5320="BAJA",$D5320*0.85,
IF($F5320="LIQUIDAR",_xlfn.XLOOKUP(A5320,Rotación!$A:$A,Rotación!$O:$O,0,0,-1),"")))),"")</f>
        <v>13254000</v>
      </c>
      <c r="K5320">
        <v>13990000</v>
      </c>
    </row>
    <row r="5321" spans="1:11" x14ac:dyDescent="0.3">
      <c r="A5321" t="s">
        <v>6428</v>
      </c>
      <c r="B5321" t="s">
        <v>313</v>
      </c>
      <c r="C5321" t="s">
        <v>313</v>
      </c>
      <c r="D5321">
        <v>14000000</v>
      </c>
      <c r="E5321">
        <v>11600000</v>
      </c>
      <c r="F5321" t="s">
        <v>5390</v>
      </c>
      <c r="G5321" s="13">
        <f>IFERROR(IF($F5321="ALTA",$D5321*1.03,
IF($F5321="MEDIA",$D5321*1,
IF($F5321="BAJA",$D5321*0.92,
IF($F5321="LIQUIDAR",_xlfn.XLOOKUP(A5321,Rotación!$A:$A,Rotación!$O:$O,0,0,-1),"")))),"")</f>
        <v>14420000</v>
      </c>
      <c r="H5321" s="13">
        <f>IFERROR(IF($F5321="ALTA",$D5321*1,
IF($F5321="MEDIA",$D5321*0.97,
IF($F5321="BAJA",$D5321*0.9,
IF($F5321="LIQUIDAR",_xlfn.XLOOKUP(A5321,Rotación!$A:$A,Rotación!$O:$O,0,0,-1),"")))),"")</f>
        <v>14000000</v>
      </c>
      <c r="I5321" s="13">
        <f>IFERROR(IF($F5321="ALTA",$D5321*0.97,
IF($F5321="MEDIA",$D5321*0.94,
IF($F5321="BAJA",$D5321*0.87,
IF($F5321="LIQUIDAR",_xlfn.XLOOKUP(A5321,Rotación!$A:$A,Rotación!$O:$O,0,0,-1),"")))),"")</f>
        <v>13580000</v>
      </c>
      <c r="J5321" s="13">
        <f>IFERROR(IF($F5321="ALTA",$D5321*0.94,
IF($F5321="MEDIA",$D5321*0.9,
IF($F5321="BAJA",$D5321*0.85,
IF($F5321="LIQUIDAR",_xlfn.XLOOKUP(A5321,Rotación!$A:$A,Rotación!$O:$O,0,0,-1),"")))),"")</f>
        <v>13160000</v>
      </c>
      <c r="K5321">
        <v>13990000</v>
      </c>
    </row>
    <row r="5322" spans="1:11" x14ac:dyDescent="0.3">
      <c r="A5322" t="s">
        <v>6429</v>
      </c>
      <c r="B5322" t="s">
        <v>313</v>
      </c>
      <c r="C5322" t="s">
        <v>313</v>
      </c>
      <c r="D5322">
        <v>12100000</v>
      </c>
      <c r="E5322">
        <v>10200000</v>
      </c>
      <c r="F5322" t="s">
        <v>5390</v>
      </c>
      <c r="G5322" s="13">
        <f>IFERROR(IF($F5322="ALTA",$D5322*1.03,
IF($F5322="MEDIA",$D5322*1,
IF($F5322="BAJA",$D5322*0.92,
IF($F5322="LIQUIDAR",_xlfn.XLOOKUP(A5322,Rotación!$A:$A,Rotación!$O:$O,0,0,-1),"")))),"")</f>
        <v>12463000</v>
      </c>
      <c r="H5322" s="13">
        <f>IFERROR(IF($F5322="ALTA",$D5322*1,
IF($F5322="MEDIA",$D5322*0.97,
IF($F5322="BAJA",$D5322*0.9,
IF($F5322="LIQUIDAR",_xlfn.XLOOKUP(A5322,Rotación!$A:$A,Rotación!$O:$O,0,0,-1),"")))),"")</f>
        <v>12100000</v>
      </c>
      <c r="I5322" s="13">
        <f>IFERROR(IF($F5322="ALTA",$D5322*0.97,
IF($F5322="MEDIA",$D5322*0.94,
IF($F5322="BAJA",$D5322*0.87,
IF($F5322="LIQUIDAR",_xlfn.XLOOKUP(A5322,Rotación!$A:$A,Rotación!$O:$O,0,0,-1),"")))),"")</f>
        <v>11737000</v>
      </c>
      <c r="J5322" s="13">
        <f>IFERROR(IF($F5322="ALTA",$D5322*0.94,
IF($F5322="MEDIA",$D5322*0.9,
IF($F5322="BAJA",$D5322*0.85,
IF($F5322="LIQUIDAR",_xlfn.XLOOKUP(A5322,Rotación!$A:$A,Rotación!$O:$O,0,0,-1),"")))),"")</f>
        <v>11374000</v>
      </c>
      <c r="K5322">
        <v>12190000</v>
      </c>
    </row>
    <row r="5323" spans="1:11" x14ac:dyDescent="0.3">
      <c r="A5323" t="s">
        <v>6430</v>
      </c>
      <c r="B5323" t="s">
        <v>313</v>
      </c>
      <c r="C5323" t="s">
        <v>313</v>
      </c>
      <c r="D5323">
        <v>20100000</v>
      </c>
      <c r="E5323">
        <v>16000000</v>
      </c>
      <c r="F5323" t="s">
        <v>5391</v>
      </c>
      <c r="G5323" s="13">
        <f>IFERROR(IF($F5323="ALTA",$D5323*1.03,
IF($F5323="MEDIA",$D5323*1,
IF($F5323="BAJA",$D5323*0.92,
IF($F5323="LIQUIDAR",_xlfn.XLOOKUP(A5323,Rotación!$A:$A,Rotación!$O:$O,0,0,-1),"")))),"")</f>
        <v>18492000</v>
      </c>
      <c r="H5323" s="13">
        <f>IFERROR(IF($F5323="ALTA",$D5323*1,
IF($F5323="MEDIA",$D5323*0.97,
IF($F5323="BAJA",$D5323*0.9,
IF($F5323="LIQUIDAR",_xlfn.XLOOKUP(A5323,Rotación!$A:$A,Rotación!$O:$O,0,0,-1),"")))),"")</f>
        <v>18090000</v>
      </c>
      <c r="I5323" s="13">
        <f>IFERROR(IF($F5323="ALTA",$D5323*0.97,
IF($F5323="MEDIA",$D5323*0.94,
IF($F5323="BAJA",$D5323*0.87,
IF($F5323="LIQUIDAR",_xlfn.XLOOKUP(A5323,Rotación!$A:$A,Rotación!$O:$O,0,0,-1),"")))),"")</f>
        <v>17487000</v>
      </c>
      <c r="J5323" s="13">
        <f>IFERROR(IF($F5323="ALTA",$D5323*0.94,
IF($F5323="MEDIA",$D5323*0.9,
IF($F5323="BAJA",$D5323*0.85,
IF($F5323="LIQUIDAR",_xlfn.XLOOKUP(A5323,Rotación!$A:$A,Rotación!$O:$O,0,0,-1),"")))),"")</f>
        <v>17085000</v>
      </c>
      <c r="K5323">
        <v>18690000</v>
      </c>
    </row>
    <row r="5324" spans="1:11" x14ac:dyDescent="0.3">
      <c r="A5324" t="s">
        <v>6431</v>
      </c>
      <c r="B5324" t="s">
        <v>313</v>
      </c>
      <c r="C5324" t="s">
        <v>313</v>
      </c>
      <c r="D5324">
        <v>15200000</v>
      </c>
      <c r="E5324">
        <v>12500000</v>
      </c>
      <c r="F5324" t="s">
        <v>5391</v>
      </c>
      <c r="G5324" s="13">
        <f>IFERROR(IF($F5324="ALTA",$D5324*1.03,
IF($F5324="MEDIA",$D5324*1,
IF($F5324="BAJA",$D5324*0.92,
IF($F5324="LIQUIDAR",_xlfn.XLOOKUP(A5324,Rotación!$A:$A,Rotación!$O:$O,0,0,-1),"")))),"")</f>
        <v>13984000</v>
      </c>
      <c r="H5324" s="13">
        <f>IFERROR(IF($F5324="ALTA",$D5324*1,
IF($F5324="MEDIA",$D5324*0.97,
IF($F5324="BAJA",$D5324*0.9,
IF($F5324="LIQUIDAR",_xlfn.XLOOKUP(A5324,Rotación!$A:$A,Rotación!$O:$O,0,0,-1),"")))),"")</f>
        <v>13680000</v>
      </c>
      <c r="I5324" s="13">
        <f>IFERROR(IF($F5324="ALTA",$D5324*0.97,
IF($F5324="MEDIA",$D5324*0.94,
IF($F5324="BAJA",$D5324*0.87,
IF($F5324="LIQUIDAR",_xlfn.XLOOKUP(A5324,Rotación!$A:$A,Rotación!$O:$O,0,0,-1),"")))),"")</f>
        <v>13224000</v>
      </c>
      <c r="J5324" s="13">
        <f>IFERROR(IF($F5324="ALTA",$D5324*0.94,
IF($F5324="MEDIA",$D5324*0.9,
IF($F5324="BAJA",$D5324*0.85,
IF($F5324="LIQUIDAR",_xlfn.XLOOKUP(A5324,Rotación!$A:$A,Rotación!$O:$O,0,0,-1),"")))),"")</f>
        <v>12920000</v>
      </c>
      <c r="K5324">
        <v>14990000</v>
      </c>
    </row>
    <row r="5325" spans="1:11" x14ac:dyDescent="0.3">
      <c r="A5325" t="s">
        <v>6432</v>
      </c>
      <c r="B5325" t="s">
        <v>313</v>
      </c>
      <c r="C5325" t="s">
        <v>313</v>
      </c>
      <c r="D5325">
        <v>20500000</v>
      </c>
      <c r="E5325">
        <v>17400000</v>
      </c>
      <c r="F5325" t="s">
        <v>5391</v>
      </c>
      <c r="G5325" s="13">
        <f>IFERROR(IF($F5325="ALTA",$D5325*1.03,
IF($F5325="MEDIA",$D5325*1,
IF($F5325="BAJA",$D5325*0.92,
IF($F5325="LIQUIDAR",_xlfn.XLOOKUP(A5325,Rotación!$A:$A,Rotación!$O:$O,0,0,-1),"")))),"")</f>
        <v>18860000</v>
      </c>
      <c r="H5325" s="13">
        <f>IFERROR(IF($F5325="ALTA",$D5325*1,
IF($F5325="MEDIA",$D5325*0.97,
IF($F5325="BAJA",$D5325*0.9,
IF($F5325="LIQUIDAR",_xlfn.XLOOKUP(A5325,Rotación!$A:$A,Rotación!$O:$O,0,0,-1),"")))),"")</f>
        <v>18450000</v>
      </c>
      <c r="I5325" s="13">
        <f>IFERROR(IF($F5325="ALTA",$D5325*0.97,
IF($F5325="MEDIA",$D5325*0.94,
IF($F5325="BAJA",$D5325*0.87,
IF($F5325="LIQUIDAR",_xlfn.XLOOKUP(A5325,Rotación!$A:$A,Rotación!$O:$O,0,0,-1),"")))),"")</f>
        <v>17835000</v>
      </c>
      <c r="J5325" s="13">
        <f>IFERROR(IF($F5325="ALTA",$D5325*0.94,
IF($F5325="MEDIA",$D5325*0.9,
IF($F5325="BAJA",$D5325*0.85,
IF($F5325="LIQUIDAR",_xlfn.XLOOKUP(A5325,Rotación!$A:$A,Rotación!$O:$O,0,0,-1),"")))),"")</f>
        <v>17425000</v>
      </c>
      <c r="K5325">
        <v>20990000</v>
      </c>
    </row>
    <row r="5326" spans="1:11" x14ac:dyDescent="0.3">
      <c r="A5326" t="s">
        <v>6433</v>
      </c>
      <c r="B5326" t="s">
        <v>313</v>
      </c>
      <c r="C5326" t="s">
        <v>313</v>
      </c>
      <c r="D5326">
        <v>21700000</v>
      </c>
      <c r="E5326">
        <v>17800000</v>
      </c>
      <c r="F5326" t="s">
        <v>5391</v>
      </c>
      <c r="G5326" s="13">
        <f>IFERROR(IF($F5326="ALTA",$D5326*1.03,
IF($F5326="MEDIA",$D5326*1,
IF($F5326="BAJA",$D5326*0.92,
IF($F5326="LIQUIDAR",_xlfn.XLOOKUP(A5326,Rotación!$A:$A,Rotación!$O:$O,0,0,-1),"")))),"")</f>
        <v>19964000</v>
      </c>
      <c r="H5326" s="13">
        <f>IFERROR(IF($F5326="ALTA",$D5326*1,
IF($F5326="MEDIA",$D5326*0.97,
IF($F5326="BAJA",$D5326*0.9,
IF($F5326="LIQUIDAR",_xlfn.XLOOKUP(A5326,Rotación!$A:$A,Rotación!$O:$O,0,0,-1),"")))),"")</f>
        <v>19530000</v>
      </c>
      <c r="I5326" s="13">
        <f>IFERROR(IF($F5326="ALTA",$D5326*0.97,
IF($F5326="MEDIA",$D5326*0.94,
IF($F5326="BAJA",$D5326*0.87,
IF($F5326="LIQUIDAR",_xlfn.XLOOKUP(A5326,Rotación!$A:$A,Rotación!$O:$O,0,0,-1),"")))),"")</f>
        <v>18879000</v>
      </c>
      <c r="J5326" s="13">
        <f>IFERROR(IF($F5326="ALTA",$D5326*0.94,
IF($F5326="MEDIA",$D5326*0.9,
IF($F5326="BAJA",$D5326*0.85,
IF($F5326="LIQUIDAR",_xlfn.XLOOKUP(A5326,Rotación!$A:$A,Rotación!$O:$O,0,0,-1),"")))),"")</f>
        <v>18445000</v>
      </c>
      <c r="K5326">
        <v>20990000</v>
      </c>
    </row>
    <row r="5327" spans="1:11" x14ac:dyDescent="0.3">
      <c r="A5327" t="s">
        <v>6434</v>
      </c>
      <c r="B5327" t="s">
        <v>313</v>
      </c>
      <c r="C5327" t="s">
        <v>313</v>
      </c>
      <c r="D5327">
        <v>8600000</v>
      </c>
      <c r="E5327">
        <v>7100000</v>
      </c>
      <c r="F5327" t="s">
        <v>5391</v>
      </c>
      <c r="G5327" s="13">
        <f>IFERROR(IF($F5327="ALTA",$D5327*1.03,
IF($F5327="MEDIA",$D5327*1,
IF($F5327="BAJA",$D5327*0.92,
IF($F5327="LIQUIDAR",_xlfn.XLOOKUP(A5327,Rotación!$A:$A,Rotación!$O:$O,0,0,-1),"")))),"")</f>
        <v>7912000</v>
      </c>
      <c r="H5327" s="13">
        <f>IFERROR(IF($F5327="ALTA",$D5327*1,
IF($F5327="MEDIA",$D5327*0.97,
IF($F5327="BAJA",$D5327*0.9,
IF($F5327="LIQUIDAR",_xlfn.XLOOKUP(A5327,Rotación!$A:$A,Rotación!$O:$O,0,0,-1),"")))),"")</f>
        <v>7740000</v>
      </c>
      <c r="I5327" s="13">
        <f>IFERROR(IF($F5327="ALTA",$D5327*0.97,
IF($F5327="MEDIA",$D5327*0.94,
IF($F5327="BAJA",$D5327*0.87,
IF($F5327="LIQUIDAR",_xlfn.XLOOKUP(A5327,Rotación!$A:$A,Rotación!$O:$O,0,0,-1),"")))),"")</f>
        <v>7482000</v>
      </c>
      <c r="J5327" s="13">
        <f>IFERROR(IF($F5327="ALTA",$D5327*0.94,
IF($F5327="MEDIA",$D5327*0.9,
IF($F5327="BAJA",$D5327*0.85,
IF($F5327="LIQUIDAR",_xlfn.XLOOKUP(A5327,Rotación!$A:$A,Rotación!$O:$O,0,0,-1),"")))),"")</f>
        <v>7310000</v>
      </c>
      <c r="K5327">
        <v>8690000</v>
      </c>
    </row>
    <row r="5328" spans="1:11" x14ac:dyDescent="0.3">
      <c r="A5328" t="s">
        <v>6435</v>
      </c>
      <c r="B5328" t="s">
        <v>313</v>
      </c>
      <c r="C5328" t="s">
        <v>313</v>
      </c>
      <c r="D5328">
        <v>12900000</v>
      </c>
      <c r="E5328">
        <v>10700000</v>
      </c>
      <c r="F5328" t="s">
        <v>5391</v>
      </c>
      <c r="G5328" s="13">
        <f>IFERROR(IF($F5328="ALTA",$D5328*1.03,
IF($F5328="MEDIA",$D5328*1,
IF($F5328="BAJA",$D5328*0.92,
IF($F5328="LIQUIDAR",_xlfn.XLOOKUP(A5328,Rotación!$A:$A,Rotación!$O:$O,0,0,-1),"")))),"")</f>
        <v>11868000</v>
      </c>
      <c r="H5328" s="13">
        <f>IFERROR(IF($F5328="ALTA",$D5328*1,
IF($F5328="MEDIA",$D5328*0.97,
IF($F5328="BAJA",$D5328*0.9,
IF($F5328="LIQUIDAR",_xlfn.XLOOKUP(A5328,Rotación!$A:$A,Rotación!$O:$O,0,0,-1),"")))),"")</f>
        <v>11610000</v>
      </c>
      <c r="I5328" s="13">
        <f>IFERROR(IF($F5328="ALTA",$D5328*0.97,
IF($F5328="MEDIA",$D5328*0.94,
IF($F5328="BAJA",$D5328*0.87,
IF($F5328="LIQUIDAR",_xlfn.XLOOKUP(A5328,Rotación!$A:$A,Rotación!$O:$O,0,0,-1),"")))),"")</f>
        <v>11223000</v>
      </c>
      <c r="J5328" s="13">
        <f>IFERROR(IF($F5328="ALTA",$D5328*0.94,
IF($F5328="MEDIA",$D5328*0.9,
IF($F5328="BAJA",$D5328*0.85,
IF($F5328="LIQUIDAR",_xlfn.XLOOKUP(A5328,Rotación!$A:$A,Rotación!$O:$O,0,0,-1),"")))),"")</f>
        <v>10965000</v>
      </c>
      <c r="K5328">
        <v>12890000</v>
      </c>
    </row>
    <row r="5329" spans="1:11" x14ac:dyDescent="0.3">
      <c r="A5329" t="s">
        <v>6436</v>
      </c>
      <c r="B5329" t="s">
        <v>313</v>
      </c>
      <c r="C5329" t="s">
        <v>313</v>
      </c>
      <c r="D5329">
        <v>17500000</v>
      </c>
      <c r="E5329">
        <v>14500000</v>
      </c>
      <c r="F5329" t="s">
        <v>5391</v>
      </c>
      <c r="G5329" s="13">
        <f>IFERROR(IF($F5329="ALTA",$D5329*1.03,
IF($F5329="MEDIA",$D5329*1,
IF($F5329="BAJA",$D5329*0.92,
IF($F5329="LIQUIDAR",_xlfn.XLOOKUP(A5329,Rotación!$A:$A,Rotación!$O:$O,0,0,-1),"")))),"")</f>
        <v>16100000</v>
      </c>
      <c r="H5329" s="13">
        <f>IFERROR(IF($F5329="ALTA",$D5329*1,
IF($F5329="MEDIA",$D5329*0.97,
IF($F5329="BAJA",$D5329*0.9,
IF($F5329="LIQUIDAR",_xlfn.XLOOKUP(A5329,Rotación!$A:$A,Rotación!$O:$O,0,0,-1),"")))),"")</f>
        <v>15750000</v>
      </c>
      <c r="I5329" s="13">
        <f>IFERROR(IF($F5329="ALTA",$D5329*0.97,
IF($F5329="MEDIA",$D5329*0.94,
IF($F5329="BAJA",$D5329*0.87,
IF($F5329="LIQUIDAR",_xlfn.XLOOKUP(A5329,Rotación!$A:$A,Rotación!$O:$O,0,0,-1),"")))),"")</f>
        <v>15225000</v>
      </c>
      <c r="J5329" s="13">
        <f>IFERROR(IF($F5329="ALTA",$D5329*0.94,
IF($F5329="MEDIA",$D5329*0.9,
IF($F5329="BAJA",$D5329*0.85,
IF($F5329="LIQUIDAR",_xlfn.XLOOKUP(A5329,Rotación!$A:$A,Rotación!$O:$O,0,0,-1),"")))),"")</f>
        <v>14875000</v>
      </c>
      <c r="K5329">
        <v>17490000</v>
      </c>
    </row>
    <row r="5330" spans="1:11" x14ac:dyDescent="0.3">
      <c r="A5330" t="s">
        <v>6437</v>
      </c>
      <c r="B5330" t="s">
        <v>313</v>
      </c>
      <c r="C5330" t="s">
        <v>313</v>
      </c>
      <c r="D5330">
        <v>22200000</v>
      </c>
      <c r="E5330">
        <v>18700000</v>
      </c>
      <c r="F5330" t="s">
        <v>5391</v>
      </c>
      <c r="G5330" s="13">
        <f>IFERROR(IF($F5330="ALTA",$D5330*1.03,
IF($F5330="MEDIA",$D5330*1,
IF($F5330="BAJA",$D5330*0.92,
IF($F5330="LIQUIDAR",_xlfn.XLOOKUP(A5330,Rotación!$A:$A,Rotación!$O:$O,0,0,-1),"")))),"")</f>
        <v>20424000</v>
      </c>
      <c r="H5330" s="13">
        <f>IFERROR(IF($F5330="ALTA",$D5330*1,
IF($F5330="MEDIA",$D5330*0.97,
IF($F5330="BAJA",$D5330*0.9,
IF($F5330="LIQUIDAR",_xlfn.XLOOKUP(A5330,Rotación!$A:$A,Rotación!$O:$O,0,0,-1),"")))),"")</f>
        <v>19980000</v>
      </c>
      <c r="I5330" s="13">
        <f>IFERROR(IF($F5330="ALTA",$D5330*0.97,
IF($F5330="MEDIA",$D5330*0.94,
IF($F5330="BAJA",$D5330*0.87,
IF($F5330="LIQUIDAR",_xlfn.XLOOKUP(A5330,Rotación!$A:$A,Rotación!$O:$O,0,0,-1),"")))),"")</f>
        <v>19314000</v>
      </c>
      <c r="J5330" s="13">
        <f>IFERROR(IF($F5330="ALTA",$D5330*0.94,
IF($F5330="MEDIA",$D5330*0.9,
IF($F5330="BAJA",$D5330*0.85,
IF($F5330="LIQUIDAR",_xlfn.XLOOKUP(A5330,Rotación!$A:$A,Rotación!$O:$O,0,0,-1),"")))),"")</f>
        <v>18870000</v>
      </c>
      <c r="K5330">
        <v>21990000</v>
      </c>
    </row>
    <row r="5331" spans="1:11" x14ac:dyDescent="0.3">
      <c r="A5331" t="s">
        <v>6438</v>
      </c>
      <c r="B5331" t="s">
        <v>313</v>
      </c>
      <c r="C5331" t="s">
        <v>313</v>
      </c>
      <c r="D5331">
        <v>16400000</v>
      </c>
      <c r="E5331">
        <v>13500000</v>
      </c>
      <c r="F5331" t="s">
        <v>5391</v>
      </c>
      <c r="G5331" s="13">
        <f>IFERROR(IF($F5331="ALTA",$D5331*1.03,
IF($F5331="MEDIA",$D5331*1,
IF($F5331="BAJA",$D5331*0.92,
IF($F5331="LIQUIDAR",_xlfn.XLOOKUP(A5331,Rotación!$A:$A,Rotación!$O:$O,0,0,-1),"")))),"")</f>
        <v>15088000</v>
      </c>
      <c r="H5331" s="13">
        <f>IFERROR(IF($F5331="ALTA",$D5331*1,
IF($F5331="MEDIA",$D5331*0.97,
IF($F5331="BAJA",$D5331*0.9,
IF($F5331="LIQUIDAR",_xlfn.XLOOKUP(A5331,Rotación!$A:$A,Rotación!$O:$O,0,0,-1),"")))),"")</f>
        <v>14760000</v>
      </c>
      <c r="I5331" s="13">
        <f>IFERROR(IF($F5331="ALTA",$D5331*0.97,
IF($F5331="MEDIA",$D5331*0.94,
IF($F5331="BAJA",$D5331*0.87,
IF($F5331="LIQUIDAR",_xlfn.XLOOKUP(A5331,Rotación!$A:$A,Rotación!$O:$O,0,0,-1),"")))),"")</f>
        <v>14268000</v>
      </c>
      <c r="J5331" s="13">
        <f>IFERROR(IF($F5331="ALTA",$D5331*0.94,
IF($F5331="MEDIA",$D5331*0.9,
IF($F5331="BAJA",$D5331*0.85,
IF($F5331="LIQUIDAR",_xlfn.XLOOKUP(A5331,Rotación!$A:$A,Rotación!$O:$O,0,0,-1),"")))),"")</f>
        <v>13940000</v>
      </c>
      <c r="K5331">
        <v>16390000</v>
      </c>
    </row>
    <row r="5332" spans="1:11" x14ac:dyDescent="0.3">
      <c r="A5332" t="s">
        <v>6439</v>
      </c>
      <c r="B5332" t="s">
        <v>313</v>
      </c>
      <c r="C5332" t="s">
        <v>313</v>
      </c>
      <c r="D5332">
        <v>15100000</v>
      </c>
      <c r="E5332">
        <v>12200000</v>
      </c>
      <c r="F5332" t="s">
        <v>5391</v>
      </c>
      <c r="G5332" s="13">
        <f>IFERROR(IF($F5332="ALTA",$D5332*1.03,
IF($F5332="MEDIA",$D5332*1,
IF($F5332="BAJA",$D5332*0.92,
IF($F5332="LIQUIDAR",_xlfn.XLOOKUP(A5332,Rotación!$A:$A,Rotación!$O:$O,0,0,-1),"")))),"")</f>
        <v>13892000</v>
      </c>
      <c r="H5332" s="13">
        <f>IFERROR(IF($F5332="ALTA",$D5332*1,
IF($F5332="MEDIA",$D5332*0.97,
IF($F5332="BAJA",$D5332*0.9,
IF($F5332="LIQUIDAR",_xlfn.XLOOKUP(A5332,Rotación!$A:$A,Rotación!$O:$O,0,0,-1),"")))),"")</f>
        <v>13590000</v>
      </c>
      <c r="I5332" s="13">
        <f>IFERROR(IF($F5332="ALTA",$D5332*0.97,
IF($F5332="MEDIA",$D5332*0.94,
IF($F5332="BAJA",$D5332*0.87,
IF($F5332="LIQUIDAR",_xlfn.XLOOKUP(A5332,Rotación!$A:$A,Rotación!$O:$O,0,0,-1),"")))),"")</f>
        <v>13137000</v>
      </c>
      <c r="J5332" s="13">
        <f>IFERROR(IF($F5332="ALTA",$D5332*0.94,
IF($F5332="MEDIA",$D5332*0.9,
IF($F5332="BAJA",$D5332*0.85,
IF($F5332="LIQUIDAR",_xlfn.XLOOKUP(A5332,Rotación!$A:$A,Rotación!$O:$O,0,0,-1),"")))),"")</f>
        <v>12835000</v>
      </c>
      <c r="K5332">
        <v>14990000</v>
      </c>
    </row>
    <row r="5333" spans="1:11" x14ac:dyDescent="0.3">
      <c r="A5333" t="s">
        <v>6440</v>
      </c>
      <c r="B5333" t="s">
        <v>313</v>
      </c>
      <c r="C5333" t="s">
        <v>313</v>
      </c>
      <c r="D5333">
        <v>10900000</v>
      </c>
      <c r="E5333">
        <v>9200000</v>
      </c>
      <c r="F5333" t="s">
        <v>5391</v>
      </c>
      <c r="G5333" s="13">
        <f>IFERROR(IF($F5333="ALTA",$D5333*1.03,
IF($F5333="MEDIA",$D5333*1,
IF($F5333="BAJA",$D5333*0.92,
IF($F5333="LIQUIDAR",_xlfn.XLOOKUP(A5333,Rotación!$A:$A,Rotación!$O:$O,0,0,-1),"")))),"")</f>
        <v>10028000</v>
      </c>
      <c r="H5333" s="13">
        <f>IFERROR(IF($F5333="ALTA",$D5333*1,
IF($F5333="MEDIA",$D5333*0.97,
IF($F5333="BAJA",$D5333*0.9,
IF($F5333="LIQUIDAR",_xlfn.XLOOKUP(A5333,Rotación!$A:$A,Rotación!$O:$O,0,0,-1),"")))),"")</f>
        <v>9810000</v>
      </c>
      <c r="I5333" s="13">
        <f>IFERROR(IF($F5333="ALTA",$D5333*0.97,
IF($F5333="MEDIA",$D5333*0.94,
IF($F5333="BAJA",$D5333*0.87,
IF($F5333="LIQUIDAR",_xlfn.XLOOKUP(A5333,Rotación!$A:$A,Rotación!$O:$O,0,0,-1),"")))),"")</f>
        <v>9483000</v>
      </c>
      <c r="J5333" s="13">
        <f>IFERROR(IF($F5333="ALTA",$D5333*0.94,
IF($F5333="MEDIA",$D5333*0.9,
IF($F5333="BAJA",$D5333*0.85,
IF($F5333="LIQUIDAR",_xlfn.XLOOKUP(A5333,Rotación!$A:$A,Rotación!$O:$O,0,0,-1),"")))),"")</f>
        <v>9265000</v>
      </c>
      <c r="K5333">
        <v>11290000</v>
      </c>
    </row>
    <row r="5334" spans="1:11" x14ac:dyDescent="0.3">
      <c r="A5334" t="s">
        <v>6441</v>
      </c>
      <c r="B5334" t="s">
        <v>313</v>
      </c>
      <c r="C5334" t="s">
        <v>313</v>
      </c>
      <c r="D5334">
        <v>19000000</v>
      </c>
      <c r="E5334">
        <v>17000000</v>
      </c>
      <c r="F5334" t="s">
        <v>5391</v>
      </c>
      <c r="G5334" s="13">
        <f>IFERROR(IF($F5334="ALTA",$D5334*1.03,
IF($F5334="MEDIA",$D5334*1,
IF($F5334="BAJA",$D5334*0.92,
IF($F5334="LIQUIDAR",_xlfn.XLOOKUP(A5334,Rotación!$A:$A,Rotación!$O:$O,0,0,-1),"")))),"")</f>
        <v>17480000</v>
      </c>
      <c r="H5334" s="13">
        <f>IFERROR(IF($F5334="ALTA",$D5334*1,
IF($F5334="MEDIA",$D5334*0.97,
IF($F5334="BAJA",$D5334*0.9,
IF($F5334="LIQUIDAR",_xlfn.XLOOKUP(A5334,Rotación!$A:$A,Rotación!$O:$O,0,0,-1),"")))),"")</f>
        <v>17100000</v>
      </c>
      <c r="I5334" s="13">
        <f>IFERROR(IF($F5334="ALTA",$D5334*0.97,
IF($F5334="MEDIA",$D5334*0.94,
IF($F5334="BAJA",$D5334*0.87,
IF($F5334="LIQUIDAR",_xlfn.XLOOKUP(A5334,Rotación!$A:$A,Rotación!$O:$O,0,0,-1),"")))),"")</f>
        <v>16530000</v>
      </c>
      <c r="J5334" s="13">
        <f>IFERROR(IF($F5334="ALTA",$D5334*0.94,
IF($F5334="MEDIA",$D5334*0.9,
IF($F5334="BAJA",$D5334*0.85,
IF($F5334="LIQUIDAR",_xlfn.XLOOKUP(A5334,Rotación!$A:$A,Rotación!$O:$O,0,0,-1),"")))),"")</f>
        <v>16150000</v>
      </c>
      <c r="K5334">
        <v>19490000</v>
      </c>
    </row>
    <row r="5335" spans="1:11" x14ac:dyDescent="0.3">
      <c r="A5335" t="s">
        <v>6442</v>
      </c>
      <c r="B5335" t="s">
        <v>313</v>
      </c>
      <c r="C5335" t="s">
        <v>313</v>
      </c>
      <c r="D5335">
        <v>8000000</v>
      </c>
      <c r="E5335">
        <v>6600000</v>
      </c>
      <c r="F5335" t="s">
        <v>5391</v>
      </c>
      <c r="G5335" s="13">
        <f>IFERROR(IF($F5335="ALTA",$D5335*1.03,
IF($F5335="MEDIA",$D5335*1,
IF($F5335="BAJA",$D5335*0.92,
IF($F5335="LIQUIDAR",_xlfn.XLOOKUP(A5335,Rotación!$A:$A,Rotación!$O:$O,0,0,-1),"")))),"")</f>
        <v>7360000</v>
      </c>
      <c r="H5335" s="13">
        <f>IFERROR(IF($F5335="ALTA",$D5335*1,
IF($F5335="MEDIA",$D5335*0.97,
IF($F5335="BAJA",$D5335*0.9,
IF($F5335="LIQUIDAR",_xlfn.XLOOKUP(A5335,Rotación!$A:$A,Rotación!$O:$O,0,0,-1),"")))),"")</f>
        <v>7200000</v>
      </c>
      <c r="I5335" s="13">
        <f>IFERROR(IF($F5335="ALTA",$D5335*0.97,
IF($F5335="MEDIA",$D5335*0.94,
IF($F5335="BAJA",$D5335*0.87,
IF($F5335="LIQUIDAR",_xlfn.XLOOKUP(A5335,Rotación!$A:$A,Rotación!$O:$O,0,0,-1),"")))),"")</f>
        <v>6960000</v>
      </c>
      <c r="J5335" s="13">
        <f>IFERROR(IF($F5335="ALTA",$D5335*0.94,
IF($F5335="MEDIA",$D5335*0.9,
IF($F5335="BAJA",$D5335*0.85,
IF($F5335="LIQUIDAR",_xlfn.XLOOKUP(A5335,Rotación!$A:$A,Rotación!$O:$O,0,0,-1),"")))),"")</f>
        <v>6800000</v>
      </c>
      <c r="K5335">
        <v>8190000</v>
      </c>
    </row>
    <row r="5336" spans="1:11" x14ac:dyDescent="0.3">
      <c r="A5336" t="s">
        <v>6443</v>
      </c>
      <c r="B5336" t="s">
        <v>313</v>
      </c>
      <c r="C5336" t="s">
        <v>313</v>
      </c>
      <c r="D5336">
        <v>10000000</v>
      </c>
      <c r="E5336">
        <v>8100000</v>
      </c>
      <c r="F5336" t="s">
        <v>5391</v>
      </c>
      <c r="G5336" s="13">
        <f>IFERROR(IF($F5336="ALTA",$D5336*1.03,
IF($F5336="MEDIA",$D5336*1,
IF($F5336="BAJA",$D5336*0.92,
IF($F5336="LIQUIDAR",_xlfn.XLOOKUP(A5336,Rotación!$A:$A,Rotación!$O:$O,0,0,-1),"")))),"")</f>
        <v>9200000</v>
      </c>
      <c r="H5336" s="13">
        <f>IFERROR(IF($F5336="ALTA",$D5336*1,
IF($F5336="MEDIA",$D5336*0.97,
IF($F5336="BAJA",$D5336*0.9,
IF($F5336="LIQUIDAR",_xlfn.XLOOKUP(A5336,Rotación!$A:$A,Rotación!$O:$O,0,0,-1),"")))),"")</f>
        <v>9000000</v>
      </c>
      <c r="I5336" s="13">
        <f>IFERROR(IF($F5336="ALTA",$D5336*0.97,
IF($F5336="MEDIA",$D5336*0.94,
IF($F5336="BAJA",$D5336*0.87,
IF($F5336="LIQUIDAR",_xlfn.XLOOKUP(A5336,Rotación!$A:$A,Rotación!$O:$O,0,0,-1),"")))),"")</f>
        <v>8700000</v>
      </c>
      <c r="J5336" s="13">
        <f>IFERROR(IF($F5336="ALTA",$D5336*0.94,
IF($F5336="MEDIA",$D5336*0.9,
IF($F5336="BAJA",$D5336*0.85,
IF($F5336="LIQUIDAR",_xlfn.XLOOKUP(A5336,Rotación!$A:$A,Rotación!$O:$O,0,0,-1),"")))),"")</f>
        <v>8500000</v>
      </c>
      <c r="K5336">
        <v>9990000</v>
      </c>
    </row>
    <row r="5337" spans="1:11" x14ac:dyDescent="0.3">
      <c r="A5337" t="s">
        <v>6444</v>
      </c>
      <c r="B5337" t="s">
        <v>313</v>
      </c>
      <c r="C5337" t="s">
        <v>313</v>
      </c>
      <c r="D5337">
        <v>12700000</v>
      </c>
      <c r="E5337">
        <v>10800000</v>
      </c>
      <c r="F5337" t="s">
        <v>4033</v>
      </c>
      <c r="G5337" s="13">
        <f>IFERROR(IF($F5337="ALTA",$D5337*1.03,
IF($F5337="MEDIA",$D5337*1,
IF($F5337="BAJA",$D5337*0.92,
IF($F5337="LIQUIDAR",_xlfn.XLOOKUP(A5337,Rotación!$A:$A,Rotación!$O:$O,0,0,-1),"")))),"")</f>
        <v>12700000</v>
      </c>
      <c r="H5337" s="13">
        <f>IFERROR(IF($F5337="ALTA",$D5337*1,
IF($F5337="MEDIA",$D5337*0.97,
IF($F5337="BAJA",$D5337*0.9,
IF($F5337="LIQUIDAR",_xlfn.XLOOKUP(A5337,Rotación!$A:$A,Rotación!$O:$O,0,0,-1),"")))),"")</f>
        <v>12319000</v>
      </c>
      <c r="I5337" s="13">
        <f>IFERROR(IF($F5337="ALTA",$D5337*0.97,
IF($F5337="MEDIA",$D5337*0.94,
IF($F5337="BAJA",$D5337*0.87,
IF($F5337="LIQUIDAR",_xlfn.XLOOKUP(A5337,Rotación!$A:$A,Rotación!$O:$O,0,0,-1),"")))),"")</f>
        <v>11938000</v>
      </c>
      <c r="J5337" s="13">
        <f>IFERROR(IF($F5337="ALTA",$D5337*0.94,
IF($F5337="MEDIA",$D5337*0.9,
IF($F5337="BAJA",$D5337*0.85,
IF($F5337="LIQUIDAR",_xlfn.XLOOKUP(A5337,Rotación!$A:$A,Rotación!$O:$O,0,0,-1),"")))),"")</f>
        <v>11430000</v>
      </c>
      <c r="K5337">
        <v>12990000</v>
      </c>
    </row>
    <row r="5338" spans="1:11" x14ac:dyDescent="0.3">
      <c r="A5338" t="s">
        <v>6445</v>
      </c>
      <c r="B5338" t="s">
        <v>313</v>
      </c>
      <c r="C5338" t="s">
        <v>313</v>
      </c>
      <c r="D5338">
        <v>17900000</v>
      </c>
      <c r="E5338">
        <v>15800000</v>
      </c>
      <c r="F5338" t="s">
        <v>4033</v>
      </c>
      <c r="G5338" s="13">
        <f>IFERROR(IF($F5338="ALTA",$D5338*1.03,
IF($F5338="MEDIA",$D5338*1,
IF($F5338="BAJA",$D5338*0.92,
IF($F5338="LIQUIDAR",_xlfn.XLOOKUP(A5338,Rotación!$A:$A,Rotación!$O:$O,0,0,-1),"")))),"")</f>
        <v>17900000</v>
      </c>
      <c r="H5338" s="13">
        <f>IFERROR(IF($F5338="ALTA",$D5338*1,
IF($F5338="MEDIA",$D5338*0.97,
IF($F5338="BAJA",$D5338*0.9,
IF($F5338="LIQUIDAR",_xlfn.XLOOKUP(A5338,Rotación!$A:$A,Rotación!$O:$O,0,0,-1),"")))),"")</f>
        <v>17363000</v>
      </c>
      <c r="I5338" s="13">
        <f>IFERROR(IF($F5338="ALTA",$D5338*0.97,
IF($F5338="MEDIA",$D5338*0.94,
IF($F5338="BAJA",$D5338*0.87,
IF($F5338="LIQUIDAR",_xlfn.XLOOKUP(A5338,Rotación!$A:$A,Rotación!$O:$O,0,0,-1),"")))),"")</f>
        <v>16826000</v>
      </c>
      <c r="J5338" s="13">
        <f>IFERROR(IF($F5338="ALTA",$D5338*0.94,
IF($F5338="MEDIA",$D5338*0.9,
IF($F5338="BAJA",$D5338*0.85,
IF($F5338="LIQUIDAR",_xlfn.XLOOKUP(A5338,Rotación!$A:$A,Rotación!$O:$O,0,0,-1),"")))),"")</f>
        <v>16110000</v>
      </c>
      <c r="K5338">
        <v>19490000</v>
      </c>
    </row>
    <row r="5339" spans="1:11" x14ac:dyDescent="0.3">
      <c r="A5339" t="s">
        <v>6446</v>
      </c>
      <c r="B5339" t="s">
        <v>313</v>
      </c>
      <c r="C5339" t="s">
        <v>313</v>
      </c>
      <c r="D5339">
        <v>10200000</v>
      </c>
      <c r="E5339">
        <v>8500000</v>
      </c>
      <c r="F5339" t="s">
        <v>4033</v>
      </c>
      <c r="G5339" s="13">
        <f>IFERROR(IF($F5339="ALTA",$D5339*1.03,
IF($F5339="MEDIA",$D5339*1,
IF($F5339="BAJA",$D5339*0.92,
IF($F5339="LIQUIDAR",_xlfn.XLOOKUP(A5339,Rotación!$A:$A,Rotación!$O:$O,0,0,-1),"")))),"")</f>
        <v>10200000</v>
      </c>
      <c r="H5339" s="13">
        <f>IFERROR(IF($F5339="ALTA",$D5339*1,
IF($F5339="MEDIA",$D5339*0.97,
IF($F5339="BAJA",$D5339*0.9,
IF($F5339="LIQUIDAR",_xlfn.XLOOKUP(A5339,Rotación!$A:$A,Rotación!$O:$O,0,0,-1),"")))),"")</f>
        <v>9894000</v>
      </c>
      <c r="I5339" s="13">
        <f>IFERROR(IF($F5339="ALTA",$D5339*0.97,
IF($F5339="MEDIA",$D5339*0.94,
IF($F5339="BAJA",$D5339*0.87,
IF($F5339="LIQUIDAR",_xlfn.XLOOKUP(A5339,Rotación!$A:$A,Rotación!$O:$O,0,0,-1),"")))),"")</f>
        <v>9588000</v>
      </c>
      <c r="J5339" s="13">
        <f>IFERROR(IF($F5339="ALTA",$D5339*0.94,
IF($F5339="MEDIA",$D5339*0.9,
IF($F5339="BAJA",$D5339*0.85,
IF($F5339="LIQUIDAR",_xlfn.XLOOKUP(A5339,Rotación!$A:$A,Rotación!$O:$O,0,0,-1),"")))),"")</f>
        <v>9180000</v>
      </c>
      <c r="K5339">
        <v>10190000</v>
      </c>
    </row>
    <row r="5340" spans="1:11" x14ac:dyDescent="0.3">
      <c r="A5340" t="s">
        <v>1004</v>
      </c>
      <c r="B5340" t="s">
        <v>313</v>
      </c>
      <c r="C5340" t="s">
        <v>313</v>
      </c>
      <c r="D5340">
        <v>34100000</v>
      </c>
      <c r="E5340">
        <v>27000000</v>
      </c>
      <c r="F5340" t="s">
        <v>4033</v>
      </c>
      <c r="G5340" s="13">
        <f>IFERROR(IF($F5340="ALTA",$D5340*1.03,
IF($F5340="MEDIA",$D5340*1,
IF($F5340="BAJA",$D5340*0.92,
IF($F5340="LIQUIDAR",_xlfn.XLOOKUP(A5340,Rotación!$A:$A,Rotación!$O:$O,0,0,-1),"")))),"")</f>
        <v>34100000</v>
      </c>
      <c r="H5340" s="13">
        <f>IFERROR(IF($F5340="ALTA",$D5340*1,
IF($F5340="MEDIA",$D5340*0.97,
IF($F5340="BAJA",$D5340*0.9,
IF($F5340="LIQUIDAR",_xlfn.XLOOKUP(A5340,Rotación!$A:$A,Rotación!$O:$O,0,0,-1),"")))),"")</f>
        <v>33077000</v>
      </c>
      <c r="I5340" s="13">
        <f>IFERROR(IF($F5340="ALTA",$D5340*0.97,
IF($F5340="MEDIA",$D5340*0.94,
IF($F5340="BAJA",$D5340*0.87,
IF($F5340="LIQUIDAR",_xlfn.XLOOKUP(A5340,Rotación!$A:$A,Rotación!$O:$O,0,0,-1),"")))),"")</f>
        <v>32054000</v>
      </c>
      <c r="J5340" s="13">
        <f>IFERROR(IF($F5340="ALTA",$D5340*0.94,
IF($F5340="MEDIA",$D5340*0.9,
IF($F5340="BAJA",$D5340*0.85,
IF($F5340="LIQUIDAR",_xlfn.XLOOKUP(A5340,Rotación!$A:$A,Rotación!$O:$O,0,0,-1),"")))),"")</f>
        <v>30690000</v>
      </c>
      <c r="K5340">
        <v>31990000</v>
      </c>
    </row>
    <row r="5341" spans="1:11" x14ac:dyDescent="0.3">
      <c r="A5341" t="s">
        <v>6447</v>
      </c>
      <c r="B5341" t="s">
        <v>313</v>
      </c>
      <c r="C5341" t="s">
        <v>313</v>
      </c>
      <c r="D5341">
        <v>8900000</v>
      </c>
      <c r="E5341">
        <v>7500000</v>
      </c>
      <c r="F5341" t="s">
        <v>5390</v>
      </c>
      <c r="G5341" s="13">
        <f>IFERROR(IF($F5341="ALTA",$D5341*1.03,
IF($F5341="MEDIA",$D5341*1,
IF($F5341="BAJA",$D5341*0.92,
IF($F5341="LIQUIDAR",_xlfn.XLOOKUP(A5341,Rotación!$A:$A,Rotación!$O:$O,0,0,-1),"")))),"")</f>
        <v>9167000</v>
      </c>
      <c r="H5341" s="13">
        <f>IFERROR(IF($F5341="ALTA",$D5341*1,
IF($F5341="MEDIA",$D5341*0.97,
IF($F5341="BAJA",$D5341*0.9,
IF($F5341="LIQUIDAR",_xlfn.XLOOKUP(A5341,Rotación!$A:$A,Rotación!$O:$O,0,0,-1),"")))),"")</f>
        <v>8900000</v>
      </c>
      <c r="I5341" s="13">
        <f>IFERROR(IF($F5341="ALTA",$D5341*0.97,
IF($F5341="MEDIA",$D5341*0.94,
IF($F5341="BAJA",$D5341*0.87,
IF($F5341="LIQUIDAR",_xlfn.XLOOKUP(A5341,Rotación!$A:$A,Rotación!$O:$O,0,0,-1),"")))),"")</f>
        <v>8633000</v>
      </c>
      <c r="J5341" s="13">
        <f>IFERROR(IF($F5341="ALTA",$D5341*0.94,
IF($F5341="MEDIA",$D5341*0.9,
IF($F5341="BAJA",$D5341*0.85,
IF($F5341="LIQUIDAR",_xlfn.XLOOKUP(A5341,Rotación!$A:$A,Rotación!$O:$O,0,0,-1),"")))),"")</f>
        <v>8365999.9999999991</v>
      </c>
      <c r="K5341">
        <v>8990000</v>
      </c>
    </row>
    <row r="5342" spans="1:11" x14ac:dyDescent="0.3">
      <c r="A5342" t="s">
        <v>568</v>
      </c>
      <c r="B5342" t="s">
        <v>313</v>
      </c>
      <c r="C5342" t="s">
        <v>313</v>
      </c>
      <c r="D5342">
        <v>11900000</v>
      </c>
      <c r="E5342">
        <v>10500000</v>
      </c>
      <c r="F5342" t="s">
        <v>5390</v>
      </c>
      <c r="G5342" s="13">
        <f>IFERROR(IF($F5342="ALTA",$D5342*1.03,
IF($F5342="MEDIA",$D5342*1,
IF($F5342="BAJA",$D5342*0.92,
IF($F5342="LIQUIDAR",_xlfn.XLOOKUP(A5342,Rotación!$A:$A,Rotación!$O:$O,0,0,-1),"")))),"")</f>
        <v>12257000</v>
      </c>
      <c r="H5342" s="13">
        <f>IFERROR(IF($F5342="ALTA",$D5342*1,
IF($F5342="MEDIA",$D5342*0.97,
IF($F5342="BAJA",$D5342*0.9,
IF($F5342="LIQUIDAR",_xlfn.XLOOKUP(A5342,Rotación!$A:$A,Rotación!$O:$O,0,0,-1),"")))),"")</f>
        <v>11900000</v>
      </c>
      <c r="I5342" s="13">
        <f>IFERROR(IF($F5342="ALTA",$D5342*0.97,
IF($F5342="MEDIA",$D5342*0.94,
IF($F5342="BAJA",$D5342*0.87,
IF($F5342="LIQUIDAR",_xlfn.XLOOKUP(A5342,Rotación!$A:$A,Rotación!$O:$O,0,0,-1),"")))),"")</f>
        <v>11543000</v>
      </c>
      <c r="J5342" s="13">
        <f>IFERROR(IF($F5342="ALTA",$D5342*0.94,
IF($F5342="MEDIA",$D5342*0.9,
IF($F5342="BAJA",$D5342*0.85,
IF($F5342="LIQUIDAR",_xlfn.XLOOKUP(A5342,Rotación!$A:$A,Rotación!$O:$O,0,0,-1),"")))),"")</f>
        <v>11186000</v>
      </c>
      <c r="K5342">
        <v>11990000</v>
      </c>
    </row>
    <row r="5343" spans="1:11" x14ac:dyDescent="0.3">
      <c r="A5343" t="s">
        <v>5408</v>
      </c>
      <c r="B5343" t="s">
        <v>313</v>
      </c>
      <c r="C5343" t="s">
        <v>313</v>
      </c>
      <c r="D5343">
        <v>15500000</v>
      </c>
      <c r="E5343">
        <v>13000000</v>
      </c>
      <c r="F5343" t="s">
        <v>5390</v>
      </c>
      <c r="G5343" s="13">
        <f>IFERROR(IF($F5343="ALTA",$D5343*1.03,
IF($F5343="MEDIA",$D5343*1,
IF($F5343="BAJA",$D5343*0.92,
IF($F5343="LIQUIDAR",_xlfn.XLOOKUP(A5343,Rotación!$A:$A,Rotación!$O:$O,0,0,-1),"")))),"")</f>
        <v>15965000</v>
      </c>
      <c r="H5343" s="13">
        <f>IFERROR(IF($F5343="ALTA",$D5343*1,
IF($F5343="MEDIA",$D5343*0.97,
IF($F5343="BAJA",$D5343*0.9,
IF($F5343="LIQUIDAR",_xlfn.XLOOKUP(A5343,Rotación!$A:$A,Rotación!$O:$O,0,0,-1),"")))),"")</f>
        <v>15500000</v>
      </c>
      <c r="I5343" s="13">
        <f>IFERROR(IF($F5343="ALTA",$D5343*0.97,
IF($F5343="MEDIA",$D5343*0.94,
IF($F5343="BAJA",$D5343*0.87,
IF($F5343="LIQUIDAR",_xlfn.XLOOKUP(A5343,Rotación!$A:$A,Rotación!$O:$O,0,0,-1),"")))),"")</f>
        <v>15035000</v>
      </c>
      <c r="J5343" s="13">
        <f>IFERROR(IF($F5343="ALTA",$D5343*0.94,
IF($F5343="MEDIA",$D5343*0.9,
IF($F5343="BAJA",$D5343*0.85,
IF($F5343="LIQUIDAR",_xlfn.XLOOKUP(A5343,Rotación!$A:$A,Rotación!$O:$O,0,0,-1),"")))),"")</f>
        <v>14570000</v>
      </c>
      <c r="K5343">
        <v>15990000</v>
      </c>
    </row>
    <row r="5344" spans="1:11" x14ac:dyDescent="0.3">
      <c r="A5344" t="s">
        <v>6448</v>
      </c>
      <c r="B5344" t="s">
        <v>313</v>
      </c>
      <c r="C5344" t="s">
        <v>313</v>
      </c>
      <c r="D5344">
        <v>16100000</v>
      </c>
      <c r="E5344">
        <v>13500000</v>
      </c>
      <c r="F5344" t="s">
        <v>5390</v>
      </c>
      <c r="G5344" s="13">
        <f>IFERROR(IF($F5344="ALTA",$D5344*1.03,
IF($F5344="MEDIA",$D5344*1,
IF($F5344="BAJA",$D5344*0.92,
IF($F5344="LIQUIDAR",_xlfn.XLOOKUP(A5344,Rotación!$A:$A,Rotación!$O:$O,0,0,-1),"")))),"")</f>
        <v>16583000</v>
      </c>
      <c r="H5344" s="13">
        <f>IFERROR(IF($F5344="ALTA",$D5344*1,
IF($F5344="MEDIA",$D5344*0.97,
IF($F5344="BAJA",$D5344*0.9,
IF($F5344="LIQUIDAR",_xlfn.XLOOKUP(A5344,Rotación!$A:$A,Rotación!$O:$O,0,0,-1),"")))),"")</f>
        <v>16100000</v>
      </c>
      <c r="I5344" s="13">
        <f>IFERROR(IF($F5344="ALTA",$D5344*0.97,
IF($F5344="MEDIA",$D5344*0.94,
IF($F5344="BAJA",$D5344*0.87,
IF($F5344="LIQUIDAR",_xlfn.XLOOKUP(A5344,Rotación!$A:$A,Rotación!$O:$O,0,0,-1),"")))),"")</f>
        <v>15617000</v>
      </c>
      <c r="J5344" s="13">
        <f>IFERROR(IF($F5344="ALTA",$D5344*0.94,
IF($F5344="MEDIA",$D5344*0.9,
IF($F5344="BAJA",$D5344*0.85,
IF($F5344="LIQUIDAR",_xlfn.XLOOKUP(A5344,Rotación!$A:$A,Rotación!$O:$O,0,0,-1),"")))),"")</f>
        <v>15134000</v>
      </c>
      <c r="K5344">
        <v>15990000</v>
      </c>
    </row>
    <row r="5345" spans="1:11" x14ac:dyDescent="0.3">
      <c r="A5345" t="s">
        <v>6449</v>
      </c>
      <c r="B5345" t="s">
        <v>313</v>
      </c>
      <c r="C5345" t="s">
        <v>313</v>
      </c>
      <c r="D5345">
        <v>17400000</v>
      </c>
      <c r="E5345">
        <v>14600000</v>
      </c>
      <c r="F5345" t="s">
        <v>5390</v>
      </c>
      <c r="G5345" s="13">
        <f>IFERROR(IF($F5345="ALTA",$D5345*1.03,
IF($F5345="MEDIA",$D5345*1,
IF($F5345="BAJA",$D5345*0.92,
IF($F5345="LIQUIDAR",_xlfn.XLOOKUP(A5345,Rotación!$A:$A,Rotación!$O:$O,0,0,-1),"")))),"")</f>
        <v>17922000</v>
      </c>
      <c r="H5345" s="13">
        <f>IFERROR(IF($F5345="ALTA",$D5345*1,
IF($F5345="MEDIA",$D5345*0.97,
IF($F5345="BAJA",$D5345*0.9,
IF($F5345="LIQUIDAR",_xlfn.XLOOKUP(A5345,Rotación!$A:$A,Rotación!$O:$O,0,0,-1),"")))),"")</f>
        <v>17400000</v>
      </c>
      <c r="I5345" s="13">
        <f>IFERROR(IF($F5345="ALTA",$D5345*0.97,
IF($F5345="MEDIA",$D5345*0.94,
IF($F5345="BAJA",$D5345*0.87,
IF($F5345="LIQUIDAR",_xlfn.XLOOKUP(A5345,Rotación!$A:$A,Rotación!$O:$O,0,0,-1),"")))),"")</f>
        <v>16878000</v>
      </c>
      <c r="J5345" s="13">
        <f>IFERROR(IF($F5345="ALTA",$D5345*0.94,
IF($F5345="MEDIA",$D5345*0.9,
IF($F5345="BAJA",$D5345*0.85,
IF($F5345="LIQUIDAR",_xlfn.XLOOKUP(A5345,Rotación!$A:$A,Rotación!$O:$O,0,0,-1),"")))),"")</f>
        <v>16356000</v>
      </c>
      <c r="K5345">
        <v>17590000</v>
      </c>
    </row>
    <row r="5346" spans="1:11" x14ac:dyDescent="0.3">
      <c r="A5346" t="s">
        <v>6450</v>
      </c>
      <c r="B5346" t="s">
        <v>313</v>
      </c>
      <c r="C5346" t="s">
        <v>313</v>
      </c>
      <c r="D5346">
        <v>12300000</v>
      </c>
      <c r="E5346">
        <v>10000000</v>
      </c>
      <c r="F5346" t="s">
        <v>5390</v>
      </c>
      <c r="G5346" s="13">
        <f>IFERROR(IF($F5346="ALTA",$D5346*1.03,
IF($F5346="MEDIA",$D5346*1,
IF($F5346="BAJA",$D5346*0.92,
IF($F5346="LIQUIDAR",_xlfn.XLOOKUP(A5346,Rotación!$A:$A,Rotación!$O:$O,0,0,-1),"")))),"")</f>
        <v>12669000</v>
      </c>
      <c r="H5346" s="13">
        <f>IFERROR(IF($F5346="ALTA",$D5346*1,
IF($F5346="MEDIA",$D5346*0.97,
IF($F5346="BAJA",$D5346*0.9,
IF($F5346="LIQUIDAR",_xlfn.XLOOKUP(A5346,Rotación!$A:$A,Rotación!$O:$O,0,0,-1),"")))),"")</f>
        <v>12300000</v>
      </c>
      <c r="I5346" s="13">
        <f>IFERROR(IF($F5346="ALTA",$D5346*0.97,
IF($F5346="MEDIA",$D5346*0.94,
IF($F5346="BAJA",$D5346*0.87,
IF($F5346="LIQUIDAR",_xlfn.XLOOKUP(A5346,Rotación!$A:$A,Rotación!$O:$O,0,0,-1),"")))),"")</f>
        <v>11931000</v>
      </c>
      <c r="J5346" s="13">
        <f>IFERROR(IF($F5346="ALTA",$D5346*0.94,
IF($F5346="MEDIA",$D5346*0.9,
IF($F5346="BAJA",$D5346*0.85,
IF($F5346="LIQUIDAR",_xlfn.XLOOKUP(A5346,Rotación!$A:$A,Rotación!$O:$O,0,0,-1),"")))),"")</f>
        <v>11562000</v>
      </c>
      <c r="K5346">
        <v>11990000</v>
      </c>
    </row>
    <row r="5347" spans="1:11" x14ac:dyDescent="0.3">
      <c r="A5347" t="s">
        <v>6451</v>
      </c>
      <c r="B5347" t="s">
        <v>313</v>
      </c>
      <c r="C5347" t="s">
        <v>313</v>
      </c>
      <c r="D5347">
        <v>16000000</v>
      </c>
      <c r="E5347">
        <v>12000000</v>
      </c>
      <c r="F5347" t="s">
        <v>5390</v>
      </c>
      <c r="G5347" s="13">
        <f>IFERROR(IF($F5347="ALTA",$D5347*1.03,
IF($F5347="MEDIA",$D5347*1,
IF($F5347="BAJA",$D5347*0.92,
IF($F5347="LIQUIDAR",_xlfn.XLOOKUP(A5347,Rotación!$A:$A,Rotación!$O:$O,0,0,-1),"")))),"")</f>
        <v>16480000</v>
      </c>
      <c r="H5347" s="13">
        <f>IFERROR(IF($F5347="ALTA",$D5347*1,
IF($F5347="MEDIA",$D5347*0.97,
IF($F5347="BAJA",$D5347*0.9,
IF($F5347="LIQUIDAR",_xlfn.XLOOKUP(A5347,Rotación!$A:$A,Rotación!$O:$O,0,0,-1),"")))),"")</f>
        <v>16000000</v>
      </c>
      <c r="I5347" s="13">
        <f>IFERROR(IF($F5347="ALTA",$D5347*0.97,
IF($F5347="MEDIA",$D5347*0.94,
IF($F5347="BAJA",$D5347*0.87,
IF($F5347="LIQUIDAR",_xlfn.XLOOKUP(A5347,Rotación!$A:$A,Rotación!$O:$O,0,0,-1),"")))),"")</f>
        <v>15520000</v>
      </c>
      <c r="J5347" s="13">
        <f>IFERROR(IF($F5347="ALTA",$D5347*0.94,
IF($F5347="MEDIA",$D5347*0.9,
IF($F5347="BAJA",$D5347*0.85,
IF($F5347="LIQUIDAR",_xlfn.XLOOKUP(A5347,Rotación!$A:$A,Rotación!$O:$O,0,0,-1),"")))),"")</f>
        <v>15040000</v>
      </c>
      <c r="K5347">
        <v>15990000</v>
      </c>
    </row>
    <row r="5348" spans="1:11" x14ac:dyDescent="0.3">
      <c r="A5348" t="s">
        <v>6452</v>
      </c>
      <c r="B5348" t="s">
        <v>313</v>
      </c>
      <c r="C5348" t="s">
        <v>313</v>
      </c>
      <c r="D5348">
        <v>13500000</v>
      </c>
      <c r="E5348">
        <v>11000000</v>
      </c>
      <c r="F5348" t="s">
        <v>5390</v>
      </c>
      <c r="G5348" s="13">
        <f>IFERROR(IF($F5348="ALTA",$D5348*1.03,
IF($F5348="MEDIA",$D5348*1,
IF($F5348="BAJA",$D5348*0.92,
IF($F5348="LIQUIDAR",_xlfn.XLOOKUP(A5348,Rotación!$A:$A,Rotación!$O:$O,0,0,-1),"")))),"")</f>
        <v>13905000</v>
      </c>
      <c r="H5348" s="13">
        <f>IFERROR(IF($F5348="ALTA",$D5348*1,
IF($F5348="MEDIA",$D5348*0.97,
IF($F5348="BAJA",$D5348*0.9,
IF($F5348="LIQUIDAR",_xlfn.XLOOKUP(A5348,Rotación!$A:$A,Rotación!$O:$O,0,0,-1),"")))),"")</f>
        <v>13500000</v>
      </c>
      <c r="I5348" s="13">
        <f>IFERROR(IF($F5348="ALTA",$D5348*0.97,
IF($F5348="MEDIA",$D5348*0.94,
IF($F5348="BAJA",$D5348*0.87,
IF($F5348="LIQUIDAR",_xlfn.XLOOKUP(A5348,Rotación!$A:$A,Rotación!$O:$O,0,0,-1),"")))),"")</f>
        <v>13095000</v>
      </c>
      <c r="J5348" s="13">
        <f>IFERROR(IF($F5348="ALTA",$D5348*0.94,
IF($F5348="MEDIA",$D5348*0.9,
IF($F5348="BAJA",$D5348*0.85,
IF($F5348="LIQUIDAR",_xlfn.XLOOKUP(A5348,Rotación!$A:$A,Rotación!$O:$O,0,0,-1),"")))),"")</f>
        <v>12690000</v>
      </c>
      <c r="K5348">
        <v>13490000</v>
      </c>
    </row>
    <row r="5349" spans="1:11" x14ac:dyDescent="0.3">
      <c r="A5349" t="s">
        <v>6453</v>
      </c>
      <c r="B5349" t="s">
        <v>313</v>
      </c>
      <c r="C5349" t="s">
        <v>313</v>
      </c>
      <c r="D5349">
        <v>17600000</v>
      </c>
      <c r="E5349">
        <v>15200000</v>
      </c>
      <c r="F5349" t="s">
        <v>5390</v>
      </c>
      <c r="G5349" s="13">
        <f>IFERROR(IF($F5349="ALTA",$D5349*1.03,
IF($F5349="MEDIA",$D5349*1,
IF($F5349="BAJA",$D5349*0.92,
IF($F5349="LIQUIDAR",_xlfn.XLOOKUP(A5349,Rotación!$A:$A,Rotación!$O:$O,0,0,-1),"")))),"")</f>
        <v>18128000</v>
      </c>
      <c r="H5349" s="13">
        <f>IFERROR(IF($F5349="ALTA",$D5349*1,
IF($F5349="MEDIA",$D5349*0.97,
IF($F5349="BAJA",$D5349*0.9,
IF($F5349="LIQUIDAR",_xlfn.XLOOKUP(A5349,Rotación!$A:$A,Rotación!$O:$O,0,0,-1),"")))),"")</f>
        <v>17600000</v>
      </c>
      <c r="I5349" s="13">
        <f>IFERROR(IF($F5349="ALTA",$D5349*0.97,
IF($F5349="MEDIA",$D5349*0.94,
IF($F5349="BAJA",$D5349*0.87,
IF($F5349="LIQUIDAR",_xlfn.XLOOKUP(A5349,Rotación!$A:$A,Rotación!$O:$O,0,0,-1),"")))),"")</f>
        <v>17072000</v>
      </c>
      <c r="J5349" s="13">
        <f>IFERROR(IF($F5349="ALTA",$D5349*0.94,
IF($F5349="MEDIA",$D5349*0.9,
IF($F5349="BAJA",$D5349*0.85,
IF($F5349="LIQUIDAR",_xlfn.XLOOKUP(A5349,Rotación!$A:$A,Rotación!$O:$O,0,0,-1),"")))),"")</f>
        <v>16543999.999999998</v>
      </c>
      <c r="K5349">
        <v>18990000</v>
      </c>
    </row>
    <row r="5350" spans="1:11" x14ac:dyDescent="0.3">
      <c r="A5350" t="s">
        <v>6454</v>
      </c>
      <c r="B5350" t="s">
        <v>313</v>
      </c>
      <c r="C5350" t="s">
        <v>313</v>
      </c>
      <c r="D5350">
        <v>30600000</v>
      </c>
      <c r="E5350">
        <v>26000000</v>
      </c>
      <c r="F5350" t="s">
        <v>5390</v>
      </c>
      <c r="G5350" s="13">
        <f>IFERROR(IF($F5350="ALTA",$D5350*1.03,
IF($F5350="MEDIA",$D5350*1,
IF($F5350="BAJA",$D5350*0.92,
IF($F5350="LIQUIDAR",_xlfn.XLOOKUP(A5350,Rotación!$A:$A,Rotación!$O:$O,0,0,-1),"")))),"")</f>
        <v>31518000</v>
      </c>
      <c r="H5350" s="13">
        <f>IFERROR(IF($F5350="ALTA",$D5350*1,
IF($F5350="MEDIA",$D5350*0.97,
IF($F5350="BAJA",$D5350*0.9,
IF($F5350="LIQUIDAR",_xlfn.XLOOKUP(A5350,Rotación!$A:$A,Rotación!$O:$O,0,0,-1),"")))),"")</f>
        <v>30600000</v>
      </c>
      <c r="I5350" s="13">
        <f>IFERROR(IF($F5350="ALTA",$D5350*0.97,
IF($F5350="MEDIA",$D5350*0.94,
IF($F5350="BAJA",$D5350*0.87,
IF($F5350="LIQUIDAR",_xlfn.XLOOKUP(A5350,Rotación!$A:$A,Rotación!$O:$O,0,0,-1),"")))),"")</f>
        <v>29682000</v>
      </c>
      <c r="J5350" s="13">
        <f>IFERROR(IF($F5350="ALTA",$D5350*0.94,
IF($F5350="MEDIA",$D5350*0.9,
IF($F5350="BAJA",$D5350*0.85,
IF($F5350="LIQUIDAR",_xlfn.XLOOKUP(A5350,Rotación!$A:$A,Rotación!$O:$O,0,0,-1),"")))),"")</f>
        <v>28764000</v>
      </c>
      <c r="K5350">
        <v>30990000</v>
      </c>
    </row>
    <row r="5351" spans="1:11" x14ac:dyDescent="0.3">
      <c r="A5351" t="s">
        <v>6455</v>
      </c>
      <c r="B5351" t="s">
        <v>313</v>
      </c>
      <c r="C5351" t="s">
        <v>313</v>
      </c>
      <c r="D5351">
        <v>8100000</v>
      </c>
      <c r="E5351">
        <v>6700000</v>
      </c>
      <c r="F5351" t="s">
        <v>5390</v>
      </c>
      <c r="G5351" s="13">
        <f>IFERROR(IF($F5351="ALTA",$D5351*1.03,
IF($F5351="MEDIA",$D5351*1,
IF($F5351="BAJA",$D5351*0.92,
IF($F5351="LIQUIDAR",_xlfn.XLOOKUP(A5351,Rotación!$A:$A,Rotación!$O:$O,0,0,-1),"")))),"")</f>
        <v>8343000</v>
      </c>
      <c r="H5351" s="13">
        <f>IFERROR(IF($F5351="ALTA",$D5351*1,
IF($F5351="MEDIA",$D5351*0.97,
IF($F5351="BAJA",$D5351*0.9,
IF($F5351="LIQUIDAR",_xlfn.XLOOKUP(A5351,Rotación!$A:$A,Rotación!$O:$O,0,0,-1),"")))),"")</f>
        <v>8100000</v>
      </c>
      <c r="I5351" s="13">
        <f>IFERROR(IF($F5351="ALTA",$D5351*0.97,
IF($F5351="MEDIA",$D5351*0.94,
IF($F5351="BAJA",$D5351*0.87,
IF($F5351="LIQUIDAR",_xlfn.XLOOKUP(A5351,Rotación!$A:$A,Rotación!$O:$O,0,0,-1),"")))),"")</f>
        <v>7857000</v>
      </c>
      <c r="J5351" s="13">
        <f>IFERROR(IF($F5351="ALTA",$D5351*0.94,
IF($F5351="MEDIA",$D5351*0.9,
IF($F5351="BAJA",$D5351*0.85,
IF($F5351="LIQUIDAR",_xlfn.XLOOKUP(A5351,Rotación!$A:$A,Rotación!$O:$O,0,0,-1),"")))),"")</f>
        <v>7614000</v>
      </c>
      <c r="K5351">
        <v>8290000</v>
      </c>
    </row>
    <row r="5352" spans="1:11" x14ac:dyDescent="0.3">
      <c r="A5352" t="s">
        <v>6456</v>
      </c>
      <c r="B5352" t="s">
        <v>313</v>
      </c>
      <c r="C5352" t="s">
        <v>313</v>
      </c>
      <c r="D5352">
        <v>22000000</v>
      </c>
      <c r="E5352">
        <v>18000000</v>
      </c>
      <c r="F5352" t="s">
        <v>5390</v>
      </c>
      <c r="G5352" s="13">
        <f>IFERROR(IF($F5352="ALTA",$D5352*1.03,
IF($F5352="MEDIA",$D5352*1,
IF($F5352="BAJA",$D5352*0.92,
IF($F5352="LIQUIDAR",_xlfn.XLOOKUP(A5352,Rotación!$A:$A,Rotación!$O:$O,0,0,-1),"")))),"")</f>
        <v>22660000</v>
      </c>
      <c r="H5352" s="13">
        <f>IFERROR(IF($F5352="ALTA",$D5352*1,
IF($F5352="MEDIA",$D5352*0.97,
IF($F5352="BAJA",$D5352*0.9,
IF($F5352="LIQUIDAR",_xlfn.XLOOKUP(A5352,Rotación!$A:$A,Rotación!$O:$O,0,0,-1),"")))),"")</f>
        <v>22000000</v>
      </c>
      <c r="I5352" s="13">
        <f>IFERROR(IF($F5352="ALTA",$D5352*0.97,
IF($F5352="MEDIA",$D5352*0.94,
IF($F5352="BAJA",$D5352*0.87,
IF($F5352="LIQUIDAR",_xlfn.XLOOKUP(A5352,Rotación!$A:$A,Rotación!$O:$O,0,0,-1),"")))),"")</f>
        <v>21340000</v>
      </c>
      <c r="J5352" s="13">
        <f>IFERROR(IF($F5352="ALTA",$D5352*0.94,
IF($F5352="MEDIA",$D5352*0.9,
IF($F5352="BAJA",$D5352*0.85,
IF($F5352="LIQUIDAR",_xlfn.XLOOKUP(A5352,Rotación!$A:$A,Rotación!$O:$O,0,0,-1),"")))),"")</f>
        <v>20680000</v>
      </c>
      <c r="K5352">
        <v>21490000</v>
      </c>
    </row>
    <row r="5353" spans="1:11" x14ac:dyDescent="0.3">
      <c r="A5353" t="s">
        <v>6457</v>
      </c>
      <c r="B5353" t="s">
        <v>313</v>
      </c>
      <c r="C5353" t="s">
        <v>313</v>
      </c>
      <c r="D5353">
        <v>9900000</v>
      </c>
      <c r="E5353">
        <v>7800000</v>
      </c>
      <c r="F5353" t="s">
        <v>5390</v>
      </c>
      <c r="G5353" s="13">
        <f>IFERROR(IF($F5353="ALTA",$D5353*1.03,
IF($F5353="MEDIA",$D5353*1,
IF($F5353="BAJA",$D5353*0.92,
IF($F5353="LIQUIDAR",_xlfn.XLOOKUP(A5353,Rotación!$A:$A,Rotación!$O:$O,0,0,-1),"")))),"")</f>
        <v>10197000</v>
      </c>
      <c r="H5353" s="13">
        <f>IFERROR(IF($F5353="ALTA",$D5353*1,
IF($F5353="MEDIA",$D5353*0.97,
IF($F5353="BAJA",$D5353*0.9,
IF($F5353="LIQUIDAR",_xlfn.XLOOKUP(A5353,Rotación!$A:$A,Rotación!$O:$O,0,0,-1),"")))),"")</f>
        <v>9900000</v>
      </c>
      <c r="I5353" s="13">
        <f>IFERROR(IF($F5353="ALTA",$D5353*0.97,
IF($F5353="MEDIA",$D5353*0.94,
IF($F5353="BAJA",$D5353*0.87,
IF($F5353="LIQUIDAR",_xlfn.XLOOKUP(A5353,Rotación!$A:$A,Rotación!$O:$O,0,0,-1),"")))),"")</f>
        <v>9603000</v>
      </c>
      <c r="J5353" s="13">
        <f>IFERROR(IF($F5353="ALTA",$D5353*0.94,
IF($F5353="MEDIA",$D5353*0.9,
IF($F5353="BAJA",$D5353*0.85,
IF($F5353="LIQUIDAR",_xlfn.XLOOKUP(A5353,Rotación!$A:$A,Rotación!$O:$O,0,0,-1),"")))),"")</f>
        <v>9306000</v>
      </c>
      <c r="K5353">
        <v>9990000</v>
      </c>
    </row>
    <row r="5354" spans="1:11" x14ac:dyDescent="0.3">
      <c r="A5354" t="s">
        <v>6458</v>
      </c>
      <c r="B5354" t="s">
        <v>313</v>
      </c>
      <c r="C5354" t="s">
        <v>313</v>
      </c>
      <c r="D5354">
        <v>14700000</v>
      </c>
      <c r="E5354">
        <v>12300000</v>
      </c>
      <c r="F5354" t="s">
        <v>5390</v>
      </c>
      <c r="G5354" s="13">
        <f>IFERROR(IF($F5354="ALTA",$D5354*1.03,
IF($F5354="MEDIA",$D5354*1,
IF($F5354="BAJA",$D5354*0.92,
IF($F5354="LIQUIDAR",_xlfn.XLOOKUP(A5354,Rotación!$A:$A,Rotación!$O:$O,0,0,-1),"")))),"")</f>
        <v>15141000</v>
      </c>
      <c r="H5354" s="13">
        <f>IFERROR(IF($F5354="ALTA",$D5354*1,
IF($F5354="MEDIA",$D5354*0.97,
IF($F5354="BAJA",$D5354*0.9,
IF($F5354="LIQUIDAR",_xlfn.XLOOKUP(A5354,Rotación!$A:$A,Rotación!$O:$O,0,0,-1),"")))),"")</f>
        <v>14700000</v>
      </c>
      <c r="I5354" s="13">
        <f>IFERROR(IF($F5354="ALTA",$D5354*0.97,
IF($F5354="MEDIA",$D5354*0.94,
IF($F5354="BAJA",$D5354*0.87,
IF($F5354="LIQUIDAR",_xlfn.XLOOKUP(A5354,Rotación!$A:$A,Rotación!$O:$O,0,0,-1),"")))),"")</f>
        <v>14259000</v>
      </c>
      <c r="J5354" s="13">
        <f>IFERROR(IF($F5354="ALTA",$D5354*0.94,
IF($F5354="MEDIA",$D5354*0.9,
IF($F5354="BAJA",$D5354*0.85,
IF($F5354="LIQUIDAR",_xlfn.XLOOKUP(A5354,Rotación!$A:$A,Rotación!$O:$O,0,0,-1),"")))),"")</f>
        <v>13818000</v>
      </c>
      <c r="K5354">
        <v>14990000</v>
      </c>
    </row>
    <row r="5355" spans="1:11" x14ac:dyDescent="0.3">
      <c r="A5355" t="s">
        <v>6459</v>
      </c>
      <c r="B5355" t="s">
        <v>313</v>
      </c>
      <c r="C5355" t="s">
        <v>313</v>
      </c>
      <c r="D5355">
        <v>10600000</v>
      </c>
      <c r="E5355">
        <v>8600000</v>
      </c>
      <c r="F5355" t="s">
        <v>5390</v>
      </c>
      <c r="G5355" s="13">
        <f>IFERROR(IF($F5355="ALTA",$D5355*1.03,
IF($F5355="MEDIA",$D5355*1,
IF($F5355="BAJA",$D5355*0.92,
IF($F5355="LIQUIDAR",_xlfn.XLOOKUP(A5355,Rotación!$A:$A,Rotación!$O:$O,0,0,-1),"")))),"")</f>
        <v>10918000</v>
      </c>
      <c r="H5355" s="13">
        <f>IFERROR(IF($F5355="ALTA",$D5355*1,
IF($F5355="MEDIA",$D5355*0.97,
IF($F5355="BAJA",$D5355*0.9,
IF($F5355="LIQUIDAR",_xlfn.XLOOKUP(A5355,Rotación!$A:$A,Rotación!$O:$O,0,0,-1),"")))),"")</f>
        <v>10600000</v>
      </c>
      <c r="I5355" s="13">
        <f>IFERROR(IF($F5355="ALTA",$D5355*0.97,
IF($F5355="MEDIA",$D5355*0.94,
IF($F5355="BAJA",$D5355*0.87,
IF($F5355="LIQUIDAR",_xlfn.XLOOKUP(A5355,Rotación!$A:$A,Rotación!$O:$O,0,0,-1),"")))),"")</f>
        <v>10282000</v>
      </c>
      <c r="J5355" s="13">
        <f>IFERROR(IF($F5355="ALTA",$D5355*0.94,
IF($F5355="MEDIA",$D5355*0.9,
IF($F5355="BAJA",$D5355*0.85,
IF($F5355="LIQUIDAR",_xlfn.XLOOKUP(A5355,Rotación!$A:$A,Rotación!$O:$O,0,0,-1),"")))),"")</f>
        <v>9964000</v>
      </c>
      <c r="K5355">
        <v>10490000</v>
      </c>
    </row>
    <row r="5356" spans="1:11" x14ac:dyDescent="0.3">
      <c r="A5356" t="s">
        <v>6460</v>
      </c>
      <c r="B5356" t="s">
        <v>313</v>
      </c>
      <c r="C5356" t="s">
        <v>313</v>
      </c>
      <c r="D5356">
        <v>16000000</v>
      </c>
      <c r="E5356">
        <v>13500000</v>
      </c>
      <c r="F5356" t="s">
        <v>5390</v>
      </c>
      <c r="G5356" s="13">
        <f>IFERROR(IF($F5356="ALTA",$D5356*1.03,
IF($F5356="MEDIA",$D5356*1,
IF($F5356="BAJA",$D5356*0.92,
IF($F5356="LIQUIDAR",_xlfn.XLOOKUP(A5356,Rotación!$A:$A,Rotación!$O:$O,0,0,-1),"")))),"")</f>
        <v>16480000</v>
      </c>
      <c r="H5356" s="13">
        <f>IFERROR(IF($F5356="ALTA",$D5356*1,
IF($F5356="MEDIA",$D5356*0.97,
IF($F5356="BAJA",$D5356*0.9,
IF($F5356="LIQUIDAR",_xlfn.XLOOKUP(A5356,Rotación!$A:$A,Rotación!$O:$O,0,0,-1),"")))),"")</f>
        <v>16000000</v>
      </c>
      <c r="I5356" s="13">
        <f>IFERROR(IF($F5356="ALTA",$D5356*0.97,
IF($F5356="MEDIA",$D5356*0.94,
IF($F5356="BAJA",$D5356*0.87,
IF($F5356="LIQUIDAR",_xlfn.XLOOKUP(A5356,Rotación!$A:$A,Rotación!$O:$O,0,0,-1),"")))),"")</f>
        <v>15520000</v>
      </c>
      <c r="J5356" s="13">
        <f>IFERROR(IF($F5356="ALTA",$D5356*0.94,
IF($F5356="MEDIA",$D5356*0.9,
IF($F5356="BAJA",$D5356*0.85,
IF($F5356="LIQUIDAR",_xlfn.XLOOKUP(A5356,Rotación!$A:$A,Rotación!$O:$O,0,0,-1),"")))),"")</f>
        <v>15040000</v>
      </c>
      <c r="K5356">
        <v>15990000</v>
      </c>
    </row>
    <row r="5357" spans="1:11" x14ac:dyDescent="0.3">
      <c r="A5357" t="s">
        <v>4815</v>
      </c>
      <c r="B5357" t="s">
        <v>313</v>
      </c>
      <c r="C5357" t="s">
        <v>313</v>
      </c>
      <c r="D5357">
        <v>16500000</v>
      </c>
      <c r="E5357">
        <v>13500000</v>
      </c>
      <c r="F5357" t="s">
        <v>5390</v>
      </c>
      <c r="G5357" s="13">
        <f>IFERROR(IF($F5357="ALTA",$D5357*1.03,
IF($F5357="MEDIA",$D5357*1,
IF($F5357="BAJA",$D5357*0.92,
IF($F5357="LIQUIDAR",_xlfn.XLOOKUP(A5357,Rotación!$A:$A,Rotación!$O:$O,0,0,-1),"")))),"")</f>
        <v>16995000</v>
      </c>
      <c r="H5357" s="13">
        <f>IFERROR(IF($F5357="ALTA",$D5357*1,
IF($F5357="MEDIA",$D5357*0.97,
IF($F5357="BAJA",$D5357*0.9,
IF($F5357="LIQUIDAR",_xlfn.XLOOKUP(A5357,Rotación!$A:$A,Rotación!$O:$O,0,0,-1),"")))),"")</f>
        <v>16500000</v>
      </c>
      <c r="I5357" s="13">
        <f>IFERROR(IF($F5357="ALTA",$D5357*0.97,
IF($F5357="MEDIA",$D5357*0.94,
IF($F5357="BAJA",$D5357*0.87,
IF($F5357="LIQUIDAR",_xlfn.XLOOKUP(A5357,Rotación!$A:$A,Rotación!$O:$O,0,0,-1),"")))),"")</f>
        <v>16005000</v>
      </c>
      <c r="J5357" s="13">
        <f>IFERROR(IF($F5357="ALTA",$D5357*0.94,
IF($F5357="MEDIA",$D5357*0.9,
IF($F5357="BAJA",$D5357*0.85,
IF($F5357="LIQUIDAR",_xlfn.XLOOKUP(A5357,Rotación!$A:$A,Rotación!$O:$O,0,0,-1),"")))),"")</f>
        <v>15510000</v>
      </c>
      <c r="K5357">
        <v>16490000</v>
      </c>
    </row>
    <row r="5358" spans="1:11" x14ac:dyDescent="0.3">
      <c r="A5358" t="s">
        <v>6461</v>
      </c>
      <c r="B5358" t="s">
        <v>313</v>
      </c>
      <c r="C5358" t="s">
        <v>313</v>
      </c>
      <c r="D5358">
        <v>17800000</v>
      </c>
      <c r="E5358">
        <v>15200000</v>
      </c>
      <c r="F5358" t="s">
        <v>5390</v>
      </c>
      <c r="G5358" s="13">
        <f>IFERROR(IF($F5358="ALTA",$D5358*1.03,
IF($F5358="MEDIA",$D5358*1,
IF($F5358="BAJA",$D5358*0.92,
IF($F5358="LIQUIDAR",_xlfn.XLOOKUP(A5358,Rotación!$A:$A,Rotación!$O:$O,0,0,-1),"")))),"")</f>
        <v>18334000</v>
      </c>
      <c r="H5358" s="13">
        <f>IFERROR(IF($F5358="ALTA",$D5358*1,
IF($F5358="MEDIA",$D5358*0.97,
IF($F5358="BAJA",$D5358*0.9,
IF($F5358="LIQUIDAR",_xlfn.XLOOKUP(A5358,Rotación!$A:$A,Rotación!$O:$O,0,0,-1),"")))),"")</f>
        <v>17800000</v>
      </c>
      <c r="I5358" s="13">
        <f>IFERROR(IF($F5358="ALTA",$D5358*0.97,
IF($F5358="MEDIA",$D5358*0.94,
IF($F5358="BAJA",$D5358*0.87,
IF($F5358="LIQUIDAR",_xlfn.XLOOKUP(A5358,Rotación!$A:$A,Rotación!$O:$O,0,0,-1),"")))),"")</f>
        <v>17266000</v>
      </c>
      <c r="J5358" s="13">
        <f>IFERROR(IF($F5358="ALTA",$D5358*0.94,
IF($F5358="MEDIA",$D5358*0.9,
IF($F5358="BAJA",$D5358*0.85,
IF($F5358="LIQUIDAR",_xlfn.XLOOKUP(A5358,Rotación!$A:$A,Rotación!$O:$O,0,0,-1),"")))),"")</f>
        <v>16731999.999999998</v>
      </c>
      <c r="K5358">
        <v>18990000</v>
      </c>
    </row>
    <row r="5359" spans="1:11" x14ac:dyDescent="0.3">
      <c r="A5359" t="s">
        <v>6462</v>
      </c>
      <c r="B5359" t="s">
        <v>313</v>
      </c>
      <c r="C5359" t="s">
        <v>313</v>
      </c>
      <c r="D5359">
        <v>16200000</v>
      </c>
      <c r="E5359">
        <v>12500000</v>
      </c>
      <c r="F5359" t="s">
        <v>5390</v>
      </c>
      <c r="G5359" s="13">
        <f>IFERROR(IF($F5359="ALTA",$D5359*1.03,
IF($F5359="MEDIA",$D5359*1,
IF($F5359="BAJA",$D5359*0.92,
IF($F5359="LIQUIDAR",_xlfn.XLOOKUP(A5359,Rotación!$A:$A,Rotación!$O:$O,0,0,-1),"")))),"")</f>
        <v>16686000</v>
      </c>
      <c r="H5359" s="13">
        <f>IFERROR(IF($F5359="ALTA",$D5359*1,
IF($F5359="MEDIA",$D5359*0.97,
IF($F5359="BAJA",$D5359*0.9,
IF($F5359="LIQUIDAR",_xlfn.XLOOKUP(A5359,Rotación!$A:$A,Rotación!$O:$O,0,0,-1),"")))),"")</f>
        <v>16200000</v>
      </c>
      <c r="I5359" s="13">
        <f>IFERROR(IF($F5359="ALTA",$D5359*0.97,
IF($F5359="MEDIA",$D5359*0.94,
IF($F5359="BAJA",$D5359*0.87,
IF($F5359="LIQUIDAR",_xlfn.XLOOKUP(A5359,Rotación!$A:$A,Rotación!$O:$O,0,0,-1),"")))),"")</f>
        <v>15714000</v>
      </c>
      <c r="J5359" s="13">
        <f>IFERROR(IF($F5359="ALTA",$D5359*0.94,
IF($F5359="MEDIA",$D5359*0.9,
IF($F5359="BAJA",$D5359*0.85,
IF($F5359="LIQUIDAR",_xlfn.XLOOKUP(A5359,Rotación!$A:$A,Rotación!$O:$O,0,0,-1),"")))),"")</f>
        <v>15228000</v>
      </c>
      <c r="K5359">
        <v>15690000</v>
      </c>
    </row>
    <row r="5360" spans="1:11" x14ac:dyDescent="0.3">
      <c r="A5360" t="s">
        <v>6463</v>
      </c>
      <c r="B5360" t="s">
        <v>313</v>
      </c>
      <c r="C5360" t="s">
        <v>313</v>
      </c>
      <c r="D5360">
        <v>12400000</v>
      </c>
      <c r="E5360">
        <v>9500000</v>
      </c>
      <c r="F5360" t="s">
        <v>5390</v>
      </c>
      <c r="G5360" s="13">
        <f>IFERROR(IF($F5360="ALTA",$D5360*1.03,
IF($F5360="MEDIA",$D5360*1,
IF($F5360="BAJA",$D5360*0.92,
IF($F5360="LIQUIDAR",_xlfn.XLOOKUP(A5360,Rotación!$A:$A,Rotación!$O:$O,0,0,-1),"")))),"")</f>
        <v>12772000</v>
      </c>
      <c r="H5360" s="13">
        <f>IFERROR(IF($F5360="ALTA",$D5360*1,
IF($F5360="MEDIA",$D5360*0.97,
IF($F5360="BAJA",$D5360*0.9,
IF($F5360="LIQUIDAR",_xlfn.XLOOKUP(A5360,Rotación!$A:$A,Rotación!$O:$O,0,0,-1),"")))),"")</f>
        <v>12400000</v>
      </c>
      <c r="I5360" s="13">
        <f>IFERROR(IF($F5360="ALTA",$D5360*0.97,
IF($F5360="MEDIA",$D5360*0.94,
IF($F5360="BAJA",$D5360*0.87,
IF($F5360="LIQUIDAR",_xlfn.XLOOKUP(A5360,Rotación!$A:$A,Rotación!$O:$O,0,0,-1),"")))),"")</f>
        <v>12028000</v>
      </c>
      <c r="J5360" s="13">
        <f>IFERROR(IF($F5360="ALTA",$D5360*0.94,
IF($F5360="MEDIA",$D5360*0.9,
IF($F5360="BAJA",$D5360*0.85,
IF($F5360="LIQUIDAR",_xlfn.XLOOKUP(A5360,Rotación!$A:$A,Rotación!$O:$O,0,0,-1),"")))),"")</f>
        <v>11656000</v>
      </c>
      <c r="K5360">
        <v>11990000</v>
      </c>
    </row>
    <row r="5361" spans="1:11" x14ac:dyDescent="0.3">
      <c r="A5361" t="s">
        <v>6464</v>
      </c>
      <c r="B5361" t="s">
        <v>313</v>
      </c>
      <c r="C5361" t="s">
        <v>313</v>
      </c>
      <c r="D5361">
        <v>54000000</v>
      </c>
      <c r="E5361">
        <v>48000000</v>
      </c>
      <c r="F5361" t="s">
        <v>5391</v>
      </c>
      <c r="G5361" s="13">
        <f>IFERROR(IF($F5361="ALTA",$D5361*1.03,
IF($F5361="MEDIA",$D5361*1,
IF($F5361="BAJA",$D5361*0.92,
IF($F5361="LIQUIDAR",_xlfn.XLOOKUP(A5361,Rotación!$A:$A,Rotación!$O:$O,0,0,-1),"")))),"")</f>
        <v>49680000</v>
      </c>
      <c r="H5361" s="13">
        <f>IFERROR(IF($F5361="ALTA",$D5361*1,
IF($F5361="MEDIA",$D5361*0.97,
IF($F5361="BAJA",$D5361*0.9,
IF($F5361="LIQUIDAR",_xlfn.XLOOKUP(A5361,Rotación!$A:$A,Rotación!$O:$O,0,0,-1),"")))),"")</f>
        <v>48600000</v>
      </c>
      <c r="I5361" s="13">
        <f>IFERROR(IF($F5361="ALTA",$D5361*0.97,
IF($F5361="MEDIA",$D5361*0.94,
IF($F5361="BAJA",$D5361*0.87,
IF($F5361="LIQUIDAR",_xlfn.XLOOKUP(A5361,Rotación!$A:$A,Rotación!$O:$O,0,0,-1),"")))),"")</f>
        <v>46980000</v>
      </c>
      <c r="J5361" s="13">
        <f>IFERROR(IF($F5361="ALTA",$D5361*0.94,
IF($F5361="MEDIA",$D5361*0.9,
IF($F5361="BAJA",$D5361*0.85,
IF($F5361="LIQUIDAR",_xlfn.XLOOKUP(A5361,Rotación!$A:$A,Rotación!$O:$O,0,0,-1),"")))),"")</f>
        <v>45900000</v>
      </c>
      <c r="K5361">
        <v>55990000</v>
      </c>
    </row>
    <row r="5362" spans="1:11" x14ac:dyDescent="0.3">
      <c r="A5362" t="s">
        <v>6465</v>
      </c>
      <c r="B5362" t="s">
        <v>313</v>
      </c>
      <c r="C5362" t="s">
        <v>313</v>
      </c>
      <c r="D5362">
        <v>9400000</v>
      </c>
      <c r="E5362">
        <v>7700000</v>
      </c>
      <c r="F5362" t="s">
        <v>4033</v>
      </c>
      <c r="G5362" s="13">
        <f>IFERROR(IF($F5362="ALTA",$D5362*1.03,
IF($F5362="MEDIA",$D5362*1,
IF($F5362="BAJA",$D5362*0.92,
IF($F5362="LIQUIDAR",_xlfn.XLOOKUP(A5362,Rotación!$A:$A,Rotación!$O:$O,0,0,-1),"")))),"")</f>
        <v>9400000</v>
      </c>
      <c r="H5362" s="13">
        <f>IFERROR(IF($F5362="ALTA",$D5362*1,
IF($F5362="MEDIA",$D5362*0.97,
IF($F5362="BAJA",$D5362*0.9,
IF($F5362="LIQUIDAR",_xlfn.XLOOKUP(A5362,Rotación!$A:$A,Rotación!$O:$O,0,0,-1),"")))),"")</f>
        <v>9118000</v>
      </c>
      <c r="I5362" s="13">
        <f>IFERROR(IF($F5362="ALTA",$D5362*0.97,
IF($F5362="MEDIA",$D5362*0.94,
IF($F5362="BAJA",$D5362*0.87,
IF($F5362="LIQUIDAR",_xlfn.XLOOKUP(A5362,Rotación!$A:$A,Rotación!$O:$O,0,0,-1),"")))),"")</f>
        <v>8836000</v>
      </c>
      <c r="J5362" s="13">
        <f>IFERROR(IF($F5362="ALTA",$D5362*0.94,
IF($F5362="MEDIA",$D5362*0.9,
IF($F5362="BAJA",$D5362*0.85,
IF($F5362="LIQUIDAR",_xlfn.XLOOKUP(A5362,Rotación!$A:$A,Rotación!$O:$O,0,0,-1),"")))),"")</f>
        <v>8460000</v>
      </c>
      <c r="K5362">
        <v>9590000</v>
      </c>
    </row>
    <row r="5363" spans="1:11" x14ac:dyDescent="0.3">
      <c r="A5363" t="s">
        <v>6466</v>
      </c>
      <c r="B5363" t="s">
        <v>313</v>
      </c>
      <c r="C5363" t="s">
        <v>313</v>
      </c>
      <c r="D5363">
        <v>19300000</v>
      </c>
      <c r="E5363">
        <v>15400000</v>
      </c>
      <c r="F5363" t="s">
        <v>5391</v>
      </c>
      <c r="G5363" s="13">
        <f>IFERROR(IF($F5363="ALTA",$D5363*1.03,
IF($F5363="MEDIA",$D5363*1,
IF($F5363="BAJA",$D5363*0.92,
IF($F5363="LIQUIDAR",_xlfn.XLOOKUP(A5363,Rotación!$A:$A,Rotación!$O:$O,0,0,-1),"")))),"")</f>
        <v>17756000</v>
      </c>
      <c r="H5363" s="13">
        <f>IFERROR(IF($F5363="ALTA",$D5363*1,
IF($F5363="MEDIA",$D5363*0.97,
IF($F5363="BAJA",$D5363*0.9,
IF($F5363="LIQUIDAR",_xlfn.XLOOKUP(A5363,Rotación!$A:$A,Rotación!$O:$O,0,0,-1),"")))),"")</f>
        <v>17370000</v>
      </c>
      <c r="I5363" s="13">
        <f>IFERROR(IF($F5363="ALTA",$D5363*0.97,
IF($F5363="MEDIA",$D5363*0.94,
IF($F5363="BAJA",$D5363*0.87,
IF($F5363="LIQUIDAR",_xlfn.XLOOKUP(A5363,Rotación!$A:$A,Rotación!$O:$O,0,0,-1),"")))),"")</f>
        <v>16791000</v>
      </c>
      <c r="J5363" s="13">
        <f>IFERROR(IF($F5363="ALTA",$D5363*0.94,
IF($F5363="MEDIA",$D5363*0.9,
IF($F5363="BAJA",$D5363*0.85,
IF($F5363="LIQUIDAR",_xlfn.XLOOKUP(A5363,Rotación!$A:$A,Rotación!$O:$O,0,0,-1),"")))),"")</f>
        <v>16405000</v>
      </c>
      <c r="K5363">
        <v>17990000</v>
      </c>
    </row>
    <row r="5364" spans="1:11" x14ac:dyDescent="0.3">
      <c r="A5364" t="s">
        <v>5941</v>
      </c>
      <c r="B5364" t="s">
        <v>313</v>
      </c>
      <c r="C5364" t="s">
        <v>313</v>
      </c>
      <c r="D5364">
        <v>20700000</v>
      </c>
      <c r="E5364">
        <v>16000000</v>
      </c>
      <c r="F5364" t="s">
        <v>5391</v>
      </c>
      <c r="G5364" s="13">
        <f>IFERROR(IF($F5364="ALTA",$D5364*1.03,
IF($F5364="MEDIA",$D5364*1,
IF($F5364="BAJA",$D5364*0.92,
IF($F5364="LIQUIDAR",_xlfn.XLOOKUP(A5364,Rotación!$A:$A,Rotación!$O:$O,0,0,-1),"")))),"")</f>
        <v>19044000</v>
      </c>
      <c r="H5364" s="13">
        <f>IFERROR(IF($F5364="ALTA",$D5364*1,
IF($F5364="MEDIA",$D5364*0.97,
IF($F5364="BAJA",$D5364*0.9,
IF($F5364="LIQUIDAR",_xlfn.XLOOKUP(A5364,Rotación!$A:$A,Rotación!$O:$O,0,0,-1),"")))),"")</f>
        <v>18630000</v>
      </c>
      <c r="I5364" s="13">
        <f>IFERROR(IF($F5364="ALTA",$D5364*0.97,
IF($F5364="MEDIA",$D5364*0.94,
IF($F5364="BAJA",$D5364*0.87,
IF($F5364="LIQUIDAR",_xlfn.XLOOKUP(A5364,Rotación!$A:$A,Rotación!$O:$O,0,0,-1),"")))),"")</f>
        <v>18009000</v>
      </c>
      <c r="J5364" s="13">
        <f>IFERROR(IF($F5364="ALTA",$D5364*0.94,
IF($F5364="MEDIA",$D5364*0.9,
IF($F5364="BAJA",$D5364*0.85,
IF($F5364="LIQUIDAR",_xlfn.XLOOKUP(A5364,Rotación!$A:$A,Rotación!$O:$O,0,0,-1),"")))),"")</f>
        <v>17595000</v>
      </c>
      <c r="K5364">
        <v>19290000</v>
      </c>
    </row>
    <row r="5365" spans="1:11" x14ac:dyDescent="0.3">
      <c r="A5365" t="s">
        <v>6467</v>
      </c>
      <c r="B5365" t="s">
        <v>313</v>
      </c>
      <c r="C5365" t="s">
        <v>313</v>
      </c>
      <c r="D5365">
        <v>44100000</v>
      </c>
      <c r="E5365">
        <v>47288100</v>
      </c>
      <c r="F5365" t="s">
        <v>5391</v>
      </c>
      <c r="G5365" s="13">
        <f>IFERROR(IF($F5365="ALTA",$D5365*1.03,
IF($F5365="MEDIA",$D5365*1,
IF($F5365="BAJA",$D5365*0.92,
IF($F5365="LIQUIDAR",_xlfn.XLOOKUP(A5365,Rotación!$A:$A,Rotación!$O:$O,0,0,-1),"")))),"")</f>
        <v>40572000</v>
      </c>
      <c r="H5365" s="13">
        <f>IFERROR(IF($F5365="ALTA",$D5365*1,
IF($F5365="MEDIA",$D5365*0.97,
IF($F5365="BAJA",$D5365*0.9,
IF($F5365="LIQUIDAR",_xlfn.XLOOKUP(A5365,Rotación!$A:$A,Rotación!$O:$O,0,0,-1),"")))),"")</f>
        <v>39690000</v>
      </c>
      <c r="I5365" s="13">
        <f>IFERROR(IF($F5365="ALTA",$D5365*0.97,
IF($F5365="MEDIA",$D5365*0.94,
IF($F5365="BAJA",$D5365*0.87,
IF($F5365="LIQUIDAR",_xlfn.XLOOKUP(A5365,Rotación!$A:$A,Rotación!$O:$O,0,0,-1),"")))),"")</f>
        <v>38367000</v>
      </c>
      <c r="J5365" s="13">
        <f>IFERROR(IF($F5365="ALTA",$D5365*0.94,
IF($F5365="MEDIA",$D5365*0.9,
IF($F5365="BAJA",$D5365*0.85,
IF($F5365="LIQUIDAR",_xlfn.XLOOKUP(A5365,Rotación!$A:$A,Rotación!$O:$O,0,0,-1),"")))),"")</f>
        <v>37485000</v>
      </c>
      <c r="K5365">
        <v>44990000</v>
      </c>
    </row>
    <row r="5366" spans="1:11" x14ac:dyDescent="0.3">
      <c r="A5366" t="s">
        <v>6468</v>
      </c>
      <c r="B5366" t="s">
        <v>313</v>
      </c>
      <c r="C5366" t="s">
        <v>313</v>
      </c>
      <c r="D5366">
        <v>14400000</v>
      </c>
      <c r="E5366">
        <v>12500000</v>
      </c>
      <c r="F5366" t="s">
        <v>5391</v>
      </c>
      <c r="G5366" s="13">
        <f>IFERROR(IF($F5366="ALTA",$D5366*1.03,
IF($F5366="MEDIA",$D5366*1,
IF($F5366="BAJA",$D5366*0.92,
IF($F5366="LIQUIDAR",_xlfn.XLOOKUP(A5366,Rotación!$A:$A,Rotación!$O:$O,0,0,-1),"")))),"")</f>
        <v>13248000</v>
      </c>
      <c r="H5366" s="13">
        <f>IFERROR(IF($F5366="ALTA",$D5366*1,
IF($F5366="MEDIA",$D5366*0.97,
IF($F5366="BAJA",$D5366*0.9,
IF($F5366="LIQUIDAR",_xlfn.XLOOKUP(A5366,Rotación!$A:$A,Rotación!$O:$O,0,0,-1),"")))),"")</f>
        <v>12960000</v>
      </c>
      <c r="I5366" s="13">
        <f>IFERROR(IF($F5366="ALTA",$D5366*0.97,
IF($F5366="MEDIA",$D5366*0.94,
IF($F5366="BAJA",$D5366*0.87,
IF($F5366="LIQUIDAR",_xlfn.XLOOKUP(A5366,Rotación!$A:$A,Rotación!$O:$O,0,0,-1),"")))),"")</f>
        <v>12528000</v>
      </c>
      <c r="J5366" s="13">
        <f>IFERROR(IF($F5366="ALTA",$D5366*0.94,
IF($F5366="MEDIA",$D5366*0.9,
IF($F5366="BAJA",$D5366*0.85,
IF($F5366="LIQUIDAR",_xlfn.XLOOKUP(A5366,Rotación!$A:$A,Rotación!$O:$O,0,0,-1),"")))),"")</f>
        <v>12240000</v>
      </c>
      <c r="K5366">
        <v>14990000</v>
      </c>
    </row>
    <row r="5367" spans="1:11" x14ac:dyDescent="0.3">
      <c r="A5367" t="s">
        <v>6468</v>
      </c>
      <c r="B5367" t="s">
        <v>313</v>
      </c>
      <c r="C5367" t="s">
        <v>313</v>
      </c>
      <c r="D5367">
        <v>14400000</v>
      </c>
      <c r="E5367">
        <v>12500000</v>
      </c>
      <c r="F5367" t="s">
        <v>5391</v>
      </c>
      <c r="G5367" s="13">
        <f>IFERROR(IF($F5367="ALTA",$D5367*1.03,
IF($F5367="MEDIA",$D5367*1,
IF($F5367="BAJA",$D5367*0.92,
IF($F5367="LIQUIDAR",_xlfn.XLOOKUP(A5367,Rotación!$A:$A,Rotación!$O:$O,0,0,-1),"")))),"")</f>
        <v>13248000</v>
      </c>
      <c r="H5367" s="13">
        <f>IFERROR(IF($F5367="ALTA",$D5367*1,
IF($F5367="MEDIA",$D5367*0.97,
IF($F5367="BAJA",$D5367*0.9,
IF($F5367="LIQUIDAR",_xlfn.XLOOKUP(A5367,Rotación!$A:$A,Rotación!$O:$O,0,0,-1),"")))),"")</f>
        <v>12960000</v>
      </c>
      <c r="I5367" s="13">
        <f>IFERROR(IF($F5367="ALTA",$D5367*0.97,
IF($F5367="MEDIA",$D5367*0.94,
IF($F5367="BAJA",$D5367*0.87,
IF($F5367="LIQUIDAR",_xlfn.XLOOKUP(A5367,Rotación!$A:$A,Rotación!$O:$O,0,0,-1),"")))),"")</f>
        <v>12528000</v>
      </c>
      <c r="J5367" s="13">
        <f>IFERROR(IF($F5367="ALTA",$D5367*0.94,
IF($F5367="MEDIA",$D5367*0.9,
IF($F5367="BAJA",$D5367*0.85,
IF($F5367="LIQUIDAR",_xlfn.XLOOKUP(A5367,Rotación!$A:$A,Rotación!$O:$O,0,0,-1),"")))),"")</f>
        <v>12240000</v>
      </c>
      <c r="K5367">
        <v>14990000</v>
      </c>
    </row>
    <row r="5368" spans="1:11" x14ac:dyDescent="0.3">
      <c r="A5368" t="s">
        <v>6469</v>
      </c>
      <c r="B5368" t="s">
        <v>313</v>
      </c>
      <c r="C5368" t="s">
        <v>313</v>
      </c>
      <c r="D5368">
        <v>10300000</v>
      </c>
      <c r="E5368">
        <v>8600000</v>
      </c>
      <c r="F5368" t="s">
        <v>5391</v>
      </c>
      <c r="G5368" s="13">
        <f>IFERROR(IF($F5368="ALTA",$D5368*1.03,
IF($F5368="MEDIA",$D5368*1,
IF($F5368="BAJA",$D5368*0.92,
IF($F5368="LIQUIDAR",_xlfn.XLOOKUP(A5368,Rotación!$A:$A,Rotación!$O:$O,0,0,-1),"")))),"")</f>
        <v>9476000</v>
      </c>
      <c r="H5368" s="13">
        <f>IFERROR(IF($F5368="ALTA",$D5368*1,
IF($F5368="MEDIA",$D5368*0.97,
IF($F5368="BAJA",$D5368*0.9,
IF($F5368="LIQUIDAR",_xlfn.XLOOKUP(A5368,Rotación!$A:$A,Rotación!$O:$O,0,0,-1),"")))),"")</f>
        <v>9270000</v>
      </c>
      <c r="I5368" s="13">
        <f>IFERROR(IF($F5368="ALTA",$D5368*0.97,
IF($F5368="MEDIA",$D5368*0.94,
IF($F5368="BAJA",$D5368*0.87,
IF($F5368="LIQUIDAR",_xlfn.XLOOKUP(A5368,Rotación!$A:$A,Rotación!$O:$O,0,0,-1),"")))),"")</f>
        <v>8961000</v>
      </c>
      <c r="J5368" s="13">
        <f>IFERROR(IF($F5368="ALTA",$D5368*0.94,
IF($F5368="MEDIA",$D5368*0.9,
IF($F5368="BAJA",$D5368*0.85,
IF($F5368="LIQUIDAR",_xlfn.XLOOKUP(A5368,Rotación!$A:$A,Rotación!$O:$O,0,0,-1),"")))),"")</f>
        <v>8755000</v>
      </c>
      <c r="K5368">
        <v>10390000</v>
      </c>
    </row>
    <row r="5369" spans="1:11" x14ac:dyDescent="0.3">
      <c r="A5369" t="s">
        <v>6470</v>
      </c>
      <c r="B5369" t="s">
        <v>313</v>
      </c>
      <c r="C5369" t="s">
        <v>313</v>
      </c>
      <c r="D5369">
        <v>13400000</v>
      </c>
      <c r="E5369">
        <v>11000000</v>
      </c>
      <c r="F5369" t="s">
        <v>5391</v>
      </c>
      <c r="G5369" s="13">
        <f>IFERROR(IF($F5369="ALTA",$D5369*1.03,
IF($F5369="MEDIA",$D5369*1,
IF($F5369="BAJA",$D5369*0.92,
IF($F5369="LIQUIDAR",_xlfn.XLOOKUP(A5369,Rotación!$A:$A,Rotación!$O:$O,0,0,-1),"")))),"")</f>
        <v>12328000</v>
      </c>
      <c r="H5369" s="13">
        <f>IFERROR(IF($F5369="ALTA",$D5369*1,
IF($F5369="MEDIA",$D5369*0.97,
IF($F5369="BAJA",$D5369*0.9,
IF($F5369="LIQUIDAR",_xlfn.XLOOKUP(A5369,Rotación!$A:$A,Rotación!$O:$O,0,0,-1),"")))),"")</f>
        <v>12060000</v>
      </c>
      <c r="I5369" s="13">
        <f>IFERROR(IF($F5369="ALTA",$D5369*0.97,
IF($F5369="MEDIA",$D5369*0.94,
IF($F5369="BAJA",$D5369*0.87,
IF($F5369="LIQUIDAR",_xlfn.XLOOKUP(A5369,Rotación!$A:$A,Rotación!$O:$O,0,0,-1),"")))),"")</f>
        <v>11658000</v>
      </c>
      <c r="J5369" s="13">
        <f>IFERROR(IF($F5369="ALTA",$D5369*0.94,
IF($F5369="MEDIA",$D5369*0.9,
IF($F5369="BAJA",$D5369*0.85,
IF($F5369="LIQUIDAR",_xlfn.XLOOKUP(A5369,Rotación!$A:$A,Rotación!$O:$O,0,0,-1),"")))),"")</f>
        <v>11390000</v>
      </c>
      <c r="K5369">
        <v>12990000</v>
      </c>
    </row>
    <row r="5370" spans="1:11" x14ac:dyDescent="0.3">
      <c r="A5370" t="s">
        <v>6471</v>
      </c>
      <c r="B5370" t="s">
        <v>313</v>
      </c>
      <c r="C5370" t="s">
        <v>313</v>
      </c>
      <c r="D5370">
        <v>12100000</v>
      </c>
      <c r="E5370">
        <v>9800000</v>
      </c>
      <c r="F5370" t="s">
        <v>5391</v>
      </c>
      <c r="G5370" s="13">
        <f>IFERROR(IF($F5370="ALTA",$D5370*1.03,
IF($F5370="MEDIA",$D5370*1,
IF($F5370="BAJA",$D5370*0.92,
IF($F5370="LIQUIDAR",_xlfn.XLOOKUP(A5370,Rotación!$A:$A,Rotación!$O:$O,0,0,-1),"")))),"")</f>
        <v>11132000</v>
      </c>
      <c r="H5370" s="13">
        <f>IFERROR(IF($F5370="ALTA",$D5370*1,
IF($F5370="MEDIA",$D5370*0.97,
IF($F5370="BAJA",$D5370*0.9,
IF($F5370="LIQUIDAR",_xlfn.XLOOKUP(A5370,Rotación!$A:$A,Rotación!$O:$O,0,0,-1),"")))),"")</f>
        <v>10890000</v>
      </c>
      <c r="I5370" s="13">
        <f>IFERROR(IF($F5370="ALTA",$D5370*0.97,
IF($F5370="MEDIA",$D5370*0.94,
IF($F5370="BAJA",$D5370*0.87,
IF($F5370="LIQUIDAR",_xlfn.XLOOKUP(A5370,Rotación!$A:$A,Rotación!$O:$O,0,0,-1),"")))),"")</f>
        <v>10527000</v>
      </c>
      <c r="J5370" s="13">
        <f>IFERROR(IF($F5370="ALTA",$D5370*0.94,
IF($F5370="MEDIA",$D5370*0.9,
IF($F5370="BAJA",$D5370*0.85,
IF($F5370="LIQUIDAR",_xlfn.XLOOKUP(A5370,Rotación!$A:$A,Rotación!$O:$O,0,0,-1),"")))),"")</f>
        <v>10285000</v>
      </c>
      <c r="K5370">
        <v>11990000</v>
      </c>
    </row>
    <row r="5371" spans="1:11" x14ac:dyDescent="0.3">
      <c r="A5371" t="s">
        <v>6472</v>
      </c>
      <c r="B5371" t="s">
        <v>313</v>
      </c>
      <c r="C5371" t="s">
        <v>313</v>
      </c>
      <c r="D5371">
        <v>9400000</v>
      </c>
      <c r="E5371">
        <v>6200000</v>
      </c>
      <c r="F5371" t="s">
        <v>5391</v>
      </c>
      <c r="G5371" s="13">
        <f>IFERROR(IF($F5371="ALTA",$D5371*1.03,
IF($F5371="MEDIA",$D5371*1,
IF($F5371="BAJA",$D5371*0.92,
IF($F5371="LIQUIDAR",_xlfn.XLOOKUP(A5371,Rotación!$A:$A,Rotación!$O:$O,0,0,-1),"")))),"")</f>
        <v>8648000</v>
      </c>
      <c r="H5371" s="13">
        <f>IFERROR(IF($F5371="ALTA",$D5371*1,
IF($F5371="MEDIA",$D5371*0.97,
IF($F5371="BAJA",$D5371*0.9,
IF($F5371="LIQUIDAR",_xlfn.XLOOKUP(A5371,Rotación!$A:$A,Rotación!$O:$O,0,0,-1),"")))),"")</f>
        <v>8460000</v>
      </c>
      <c r="I5371" s="13">
        <f>IFERROR(IF($F5371="ALTA",$D5371*0.97,
IF($F5371="MEDIA",$D5371*0.94,
IF($F5371="BAJA",$D5371*0.87,
IF($F5371="LIQUIDAR",_xlfn.XLOOKUP(A5371,Rotación!$A:$A,Rotación!$O:$O,0,0,-1),"")))),"")</f>
        <v>8178000</v>
      </c>
      <c r="J5371" s="13">
        <f>IFERROR(IF($F5371="ALTA",$D5371*0.94,
IF($F5371="MEDIA",$D5371*0.9,
IF($F5371="BAJA",$D5371*0.85,
IF($F5371="LIQUIDAR",_xlfn.XLOOKUP(A5371,Rotación!$A:$A,Rotación!$O:$O,0,0,-1),"")))),"")</f>
        <v>7990000</v>
      </c>
      <c r="K5371">
        <v>8990000</v>
      </c>
    </row>
    <row r="5372" spans="1:11" x14ac:dyDescent="0.3">
      <c r="A5372" t="s">
        <v>6473</v>
      </c>
      <c r="B5372" t="s">
        <v>313</v>
      </c>
      <c r="C5372" t="s">
        <v>313</v>
      </c>
      <c r="D5372">
        <v>14300000</v>
      </c>
      <c r="E5372">
        <v>11800000</v>
      </c>
      <c r="F5372" t="s">
        <v>5391</v>
      </c>
      <c r="G5372" s="13">
        <f>IFERROR(IF($F5372="ALTA",$D5372*1.03,
IF($F5372="MEDIA",$D5372*1,
IF($F5372="BAJA",$D5372*0.92,
IF($F5372="LIQUIDAR",_xlfn.XLOOKUP(A5372,Rotación!$A:$A,Rotación!$O:$O,0,0,-1),"")))),"")</f>
        <v>13156000</v>
      </c>
      <c r="H5372" s="13">
        <f>IFERROR(IF($F5372="ALTA",$D5372*1,
IF($F5372="MEDIA",$D5372*0.97,
IF($F5372="BAJA",$D5372*0.9,
IF($F5372="LIQUIDAR",_xlfn.XLOOKUP(A5372,Rotación!$A:$A,Rotación!$O:$O,0,0,-1),"")))),"")</f>
        <v>12870000</v>
      </c>
      <c r="I5372" s="13">
        <f>IFERROR(IF($F5372="ALTA",$D5372*0.97,
IF($F5372="MEDIA",$D5372*0.94,
IF($F5372="BAJA",$D5372*0.87,
IF($F5372="LIQUIDAR",_xlfn.XLOOKUP(A5372,Rotación!$A:$A,Rotación!$O:$O,0,0,-1),"")))),"")</f>
        <v>12441000</v>
      </c>
      <c r="J5372" s="13">
        <f>IFERROR(IF($F5372="ALTA",$D5372*0.94,
IF($F5372="MEDIA",$D5372*0.9,
IF($F5372="BAJA",$D5372*0.85,
IF($F5372="LIQUIDAR",_xlfn.XLOOKUP(A5372,Rotación!$A:$A,Rotación!$O:$O,0,0,-1),"")))),"")</f>
        <v>12155000</v>
      </c>
      <c r="K5372">
        <v>13990000</v>
      </c>
    </row>
    <row r="5373" spans="1:11" x14ac:dyDescent="0.3">
      <c r="A5373" t="s">
        <v>6474</v>
      </c>
      <c r="B5373" t="s">
        <v>313</v>
      </c>
      <c r="C5373" t="s">
        <v>313</v>
      </c>
      <c r="D5373">
        <v>8200000</v>
      </c>
      <c r="E5373">
        <v>6800000</v>
      </c>
      <c r="F5373" t="s">
        <v>5390</v>
      </c>
      <c r="G5373" s="13">
        <f>IFERROR(IF($F5373="ALTA",$D5373*1.03,
IF($F5373="MEDIA",$D5373*1,
IF($F5373="BAJA",$D5373*0.92,
IF($F5373="LIQUIDAR",_xlfn.XLOOKUP(A5373,Rotación!$A:$A,Rotación!$O:$O,0,0,-1),"")))),"")</f>
        <v>8446000</v>
      </c>
      <c r="H5373" s="13">
        <f>IFERROR(IF($F5373="ALTA",$D5373*1,
IF($F5373="MEDIA",$D5373*0.97,
IF($F5373="BAJA",$D5373*0.9,
IF($F5373="LIQUIDAR",_xlfn.XLOOKUP(A5373,Rotación!$A:$A,Rotación!$O:$O,0,0,-1),"")))),"")</f>
        <v>8200000</v>
      </c>
      <c r="I5373" s="13">
        <f>IFERROR(IF($F5373="ALTA",$D5373*0.97,
IF($F5373="MEDIA",$D5373*0.94,
IF($F5373="BAJA",$D5373*0.87,
IF($F5373="LIQUIDAR",_xlfn.XLOOKUP(A5373,Rotación!$A:$A,Rotación!$O:$O,0,0,-1),"")))),"")</f>
        <v>7954000</v>
      </c>
      <c r="J5373" s="13">
        <f>IFERROR(IF($F5373="ALTA",$D5373*0.94,
IF($F5373="MEDIA",$D5373*0.9,
IF($F5373="BAJA",$D5373*0.85,
IF($F5373="LIQUIDAR",_xlfn.XLOOKUP(A5373,Rotación!$A:$A,Rotación!$O:$O,0,0,-1),"")))),"")</f>
        <v>7708000</v>
      </c>
      <c r="K5373">
        <v>8290000</v>
      </c>
    </row>
    <row r="5374" spans="1:11" x14ac:dyDescent="0.3">
      <c r="A5374" t="s">
        <v>5264</v>
      </c>
      <c r="B5374" t="s">
        <v>50</v>
      </c>
      <c r="C5374">
        <v>500</v>
      </c>
      <c r="D5374">
        <v>11600000</v>
      </c>
      <c r="E5374">
        <v>9000000</v>
      </c>
      <c r="F5374" t="s">
        <v>5390</v>
      </c>
      <c r="G5374" s="13">
        <f>IFERROR(IF($F5374="ALTA",$D5374*1.03,
IF($F5374="MEDIA",$D5374*1,
IF($F5374="BAJA",$D5374*0.92,
IF($F5374="LIQUIDAR",_xlfn.XLOOKUP(A5374,Rotación!$A:$A,Rotación!$O:$O,0,0,-1),"")))),"")</f>
        <v>11948000</v>
      </c>
      <c r="H5374" s="13">
        <f>IFERROR(IF($F5374="ALTA",$D5374*1,
IF($F5374="MEDIA",$D5374*0.97,
IF($F5374="BAJA",$D5374*0.9,
IF($F5374="LIQUIDAR",_xlfn.XLOOKUP(A5374,Rotación!$A:$A,Rotación!$O:$O,0,0,-1),"")))),"")</f>
        <v>11600000</v>
      </c>
      <c r="I5374" s="13">
        <f>IFERROR(IF($F5374="ALTA",$D5374*0.97,
IF($F5374="MEDIA",$D5374*0.94,
IF($F5374="BAJA",$D5374*0.87,
IF($F5374="LIQUIDAR",_xlfn.XLOOKUP(A5374,Rotación!$A:$A,Rotación!$O:$O,0,0,-1),"")))),"")</f>
        <v>11252000</v>
      </c>
      <c r="J5374" s="13">
        <f>IFERROR(IF($F5374="ALTA",$D5374*0.94,
IF($F5374="MEDIA",$D5374*0.9,
IF($F5374="BAJA",$D5374*0.85,
IF($F5374="LIQUIDAR",_xlfn.XLOOKUP(A5374,Rotación!$A:$A,Rotación!$O:$O,0,0,-1),"")))),"")</f>
        <v>10904000</v>
      </c>
      <c r="K5374">
        <v>11290000</v>
      </c>
    </row>
    <row r="5375" spans="1:11" x14ac:dyDescent="0.3">
      <c r="A5375" t="s">
        <v>6475</v>
      </c>
      <c r="B5375" t="s">
        <v>313</v>
      </c>
      <c r="C5375" t="s">
        <v>313</v>
      </c>
      <c r="D5375">
        <v>31400000</v>
      </c>
      <c r="E5375">
        <v>25500000</v>
      </c>
      <c r="F5375" t="s">
        <v>4033</v>
      </c>
      <c r="G5375" s="13">
        <f>IFERROR(IF($F5375="ALTA",$D5375*1.03,
IF($F5375="MEDIA",$D5375*1,
IF($F5375="BAJA",$D5375*0.92,
IF($F5375="LIQUIDAR",_xlfn.XLOOKUP(A5375,Rotación!$A:$A,Rotación!$O:$O,0,0,-1),"")))),"")</f>
        <v>31400000</v>
      </c>
      <c r="H5375" s="13">
        <f>IFERROR(IF($F5375="ALTA",$D5375*1,
IF($F5375="MEDIA",$D5375*0.97,
IF($F5375="BAJA",$D5375*0.9,
IF($F5375="LIQUIDAR",_xlfn.XLOOKUP(A5375,Rotación!$A:$A,Rotación!$O:$O,0,0,-1),"")))),"")</f>
        <v>30458000</v>
      </c>
      <c r="I5375" s="13">
        <f>IFERROR(IF($F5375="ALTA",$D5375*0.97,
IF($F5375="MEDIA",$D5375*0.94,
IF($F5375="BAJA",$D5375*0.87,
IF($F5375="LIQUIDAR",_xlfn.XLOOKUP(A5375,Rotación!$A:$A,Rotación!$O:$O,0,0,-1),"")))),"")</f>
        <v>29516000</v>
      </c>
      <c r="J5375" s="13">
        <f>IFERROR(IF($F5375="ALTA",$D5375*0.94,
IF($F5375="MEDIA",$D5375*0.9,
IF($F5375="BAJA",$D5375*0.85,
IF($F5375="LIQUIDAR",_xlfn.XLOOKUP(A5375,Rotación!$A:$A,Rotación!$O:$O,0,0,-1),"")))),"")</f>
        <v>28260000</v>
      </c>
      <c r="K5375">
        <v>30990000</v>
      </c>
    </row>
    <row r="5376" spans="1:11" x14ac:dyDescent="0.3">
      <c r="A5376" t="s">
        <v>6476</v>
      </c>
      <c r="B5376" t="s">
        <v>313</v>
      </c>
      <c r="C5376" t="s">
        <v>313</v>
      </c>
      <c r="D5376">
        <v>20600000</v>
      </c>
      <c r="E5376">
        <v>17000000</v>
      </c>
      <c r="F5376" t="s">
        <v>4033</v>
      </c>
      <c r="G5376" s="13">
        <f>IFERROR(IF($F5376="ALTA",$D5376*1.03,
IF($F5376="MEDIA",$D5376*1,
IF($F5376="BAJA",$D5376*0.92,
IF($F5376="LIQUIDAR",_xlfn.XLOOKUP(A5376,Rotación!$A:$A,Rotación!$O:$O,0,0,-1),"")))),"")</f>
        <v>20600000</v>
      </c>
      <c r="H5376" s="13">
        <f>IFERROR(IF($F5376="ALTA",$D5376*1,
IF($F5376="MEDIA",$D5376*0.97,
IF($F5376="BAJA",$D5376*0.9,
IF($F5376="LIQUIDAR",_xlfn.XLOOKUP(A5376,Rotación!$A:$A,Rotación!$O:$O,0,0,-1),"")))),"")</f>
        <v>19982000</v>
      </c>
      <c r="I5376" s="13">
        <f>IFERROR(IF($F5376="ALTA",$D5376*0.97,
IF($F5376="MEDIA",$D5376*0.94,
IF($F5376="BAJA",$D5376*0.87,
IF($F5376="LIQUIDAR",_xlfn.XLOOKUP(A5376,Rotación!$A:$A,Rotación!$O:$O,0,0,-1),"")))),"")</f>
        <v>19364000</v>
      </c>
      <c r="J5376" s="13">
        <f>IFERROR(IF($F5376="ALTA",$D5376*0.94,
IF($F5376="MEDIA",$D5376*0.9,
IF($F5376="BAJA",$D5376*0.85,
IF($F5376="LIQUIDAR",_xlfn.XLOOKUP(A5376,Rotación!$A:$A,Rotación!$O:$O,0,0,-1),"")))),"")</f>
        <v>18540000</v>
      </c>
      <c r="K5376">
        <v>19990000</v>
      </c>
    </row>
    <row r="5377" spans="1:11" x14ac:dyDescent="0.3">
      <c r="A5377" t="s">
        <v>6477</v>
      </c>
      <c r="B5377" t="s">
        <v>313</v>
      </c>
      <c r="C5377" t="s">
        <v>313</v>
      </c>
      <c r="D5377">
        <v>12000000</v>
      </c>
      <c r="E5377">
        <v>9900000</v>
      </c>
      <c r="F5377" t="s">
        <v>4033</v>
      </c>
      <c r="G5377" s="13">
        <f>IFERROR(IF($F5377="ALTA",$D5377*1.03,
IF($F5377="MEDIA",$D5377*1,
IF($F5377="BAJA",$D5377*0.92,
IF($F5377="LIQUIDAR",_xlfn.XLOOKUP(A5377,Rotación!$A:$A,Rotación!$O:$O,0,0,-1),"")))),"")</f>
        <v>12000000</v>
      </c>
      <c r="H5377" s="13">
        <f>IFERROR(IF($F5377="ALTA",$D5377*1,
IF($F5377="MEDIA",$D5377*0.97,
IF($F5377="BAJA",$D5377*0.9,
IF($F5377="LIQUIDAR",_xlfn.XLOOKUP(A5377,Rotación!$A:$A,Rotación!$O:$O,0,0,-1),"")))),"")</f>
        <v>11640000</v>
      </c>
      <c r="I5377" s="13">
        <f>IFERROR(IF($F5377="ALTA",$D5377*0.97,
IF($F5377="MEDIA",$D5377*0.94,
IF($F5377="BAJA",$D5377*0.87,
IF($F5377="LIQUIDAR",_xlfn.XLOOKUP(A5377,Rotación!$A:$A,Rotación!$O:$O,0,0,-1),"")))),"")</f>
        <v>11280000</v>
      </c>
      <c r="J5377" s="13">
        <f>IFERROR(IF($F5377="ALTA",$D5377*0.94,
IF($F5377="MEDIA",$D5377*0.9,
IF($F5377="BAJA",$D5377*0.85,
IF($F5377="LIQUIDAR",_xlfn.XLOOKUP(A5377,Rotación!$A:$A,Rotación!$O:$O,0,0,-1),"")))),"")</f>
        <v>10800000</v>
      </c>
      <c r="K5377">
        <v>11990000</v>
      </c>
    </row>
    <row r="5378" spans="1:11" x14ac:dyDescent="0.3">
      <c r="A5378" t="s">
        <v>6478</v>
      </c>
      <c r="B5378" t="s">
        <v>313</v>
      </c>
      <c r="C5378" t="s">
        <v>313</v>
      </c>
      <c r="D5378">
        <v>18000000</v>
      </c>
      <c r="E5378">
        <v>14900000</v>
      </c>
      <c r="F5378" t="s">
        <v>4033</v>
      </c>
      <c r="G5378" s="13">
        <f>IFERROR(IF($F5378="ALTA",$D5378*1.03,
IF($F5378="MEDIA",$D5378*1,
IF($F5378="BAJA",$D5378*0.92,
IF($F5378="LIQUIDAR",_xlfn.XLOOKUP(A5378,Rotación!$A:$A,Rotación!$O:$O,0,0,-1),"")))),"")</f>
        <v>18000000</v>
      </c>
      <c r="H5378" s="13">
        <f>IFERROR(IF($F5378="ALTA",$D5378*1,
IF($F5378="MEDIA",$D5378*0.97,
IF($F5378="BAJA",$D5378*0.9,
IF($F5378="LIQUIDAR",_xlfn.XLOOKUP(A5378,Rotación!$A:$A,Rotación!$O:$O,0,0,-1),"")))),"")</f>
        <v>17460000</v>
      </c>
      <c r="I5378" s="13">
        <f>IFERROR(IF($F5378="ALTA",$D5378*0.97,
IF($F5378="MEDIA",$D5378*0.94,
IF($F5378="BAJA",$D5378*0.87,
IF($F5378="LIQUIDAR",_xlfn.XLOOKUP(A5378,Rotación!$A:$A,Rotación!$O:$O,0,0,-1),"")))),"")</f>
        <v>16920000</v>
      </c>
      <c r="J5378" s="13">
        <f>IFERROR(IF($F5378="ALTA",$D5378*0.94,
IF($F5378="MEDIA",$D5378*0.9,
IF($F5378="BAJA",$D5378*0.85,
IF($F5378="LIQUIDAR",_xlfn.XLOOKUP(A5378,Rotación!$A:$A,Rotación!$O:$O,0,0,-1),"")))),"")</f>
        <v>16200000</v>
      </c>
      <c r="K5378">
        <v>17990000</v>
      </c>
    </row>
    <row r="5379" spans="1:11" x14ac:dyDescent="0.3">
      <c r="A5379" t="s">
        <v>6479</v>
      </c>
      <c r="B5379" t="s">
        <v>313</v>
      </c>
      <c r="C5379" t="s">
        <v>313</v>
      </c>
      <c r="D5379">
        <v>11600000</v>
      </c>
      <c r="E5379">
        <v>9600000</v>
      </c>
      <c r="F5379" t="s">
        <v>4033</v>
      </c>
      <c r="G5379" s="13">
        <f>IFERROR(IF($F5379="ALTA",$D5379*1.03,
IF($F5379="MEDIA",$D5379*1,
IF($F5379="BAJA",$D5379*0.92,
IF($F5379="LIQUIDAR",_xlfn.XLOOKUP(A5379,Rotación!$A:$A,Rotación!$O:$O,0,0,-1),"")))),"")</f>
        <v>11600000</v>
      </c>
      <c r="H5379" s="13">
        <f>IFERROR(IF($F5379="ALTA",$D5379*1,
IF($F5379="MEDIA",$D5379*0.97,
IF($F5379="BAJA",$D5379*0.9,
IF($F5379="LIQUIDAR",_xlfn.XLOOKUP(A5379,Rotación!$A:$A,Rotación!$O:$O,0,0,-1),"")))),"")</f>
        <v>11252000</v>
      </c>
      <c r="I5379" s="13">
        <f>IFERROR(IF($F5379="ALTA",$D5379*0.97,
IF($F5379="MEDIA",$D5379*0.94,
IF($F5379="BAJA",$D5379*0.87,
IF($F5379="LIQUIDAR",_xlfn.XLOOKUP(A5379,Rotación!$A:$A,Rotación!$O:$O,0,0,-1),"")))),"")</f>
        <v>10904000</v>
      </c>
      <c r="J5379" s="13">
        <f>IFERROR(IF($F5379="ALTA",$D5379*0.94,
IF($F5379="MEDIA",$D5379*0.9,
IF($F5379="BAJA",$D5379*0.85,
IF($F5379="LIQUIDAR",_xlfn.XLOOKUP(A5379,Rotación!$A:$A,Rotación!$O:$O,0,0,-1),"")))),"")</f>
        <v>10440000</v>
      </c>
      <c r="K5379">
        <v>11590000</v>
      </c>
    </row>
    <row r="5380" spans="1:11" x14ac:dyDescent="0.3">
      <c r="A5380" t="s">
        <v>5941</v>
      </c>
      <c r="B5380" t="s">
        <v>313</v>
      </c>
      <c r="C5380" t="s">
        <v>313</v>
      </c>
      <c r="D5380">
        <v>20700000</v>
      </c>
      <c r="E5380">
        <v>17000000</v>
      </c>
      <c r="F5380" t="s">
        <v>4033</v>
      </c>
      <c r="G5380" s="13">
        <f>IFERROR(IF($F5380="ALTA",$D5380*1.03,
IF($F5380="MEDIA",$D5380*1,
IF($F5380="BAJA",$D5380*0.92,
IF($F5380="LIQUIDAR",_xlfn.XLOOKUP(A5380,Rotación!$A:$A,Rotación!$O:$O,0,0,-1),"")))),"")</f>
        <v>20700000</v>
      </c>
      <c r="H5380" s="13">
        <f>IFERROR(IF($F5380="ALTA",$D5380*1,
IF($F5380="MEDIA",$D5380*0.97,
IF($F5380="BAJA",$D5380*0.9,
IF($F5380="LIQUIDAR",_xlfn.XLOOKUP(A5380,Rotación!$A:$A,Rotación!$O:$O,0,0,-1),"")))),"")</f>
        <v>20079000</v>
      </c>
      <c r="I5380" s="13">
        <f>IFERROR(IF($F5380="ALTA",$D5380*0.97,
IF($F5380="MEDIA",$D5380*0.94,
IF($F5380="BAJA",$D5380*0.87,
IF($F5380="LIQUIDAR",_xlfn.XLOOKUP(A5380,Rotación!$A:$A,Rotación!$O:$O,0,0,-1),"")))),"")</f>
        <v>19458000</v>
      </c>
      <c r="J5380" s="13">
        <f>IFERROR(IF($F5380="ALTA",$D5380*0.94,
IF($F5380="MEDIA",$D5380*0.9,
IF($F5380="BAJA",$D5380*0.85,
IF($F5380="LIQUIDAR",_xlfn.XLOOKUP(A5380,Rotación!$A:$A,Rotación!$O:$O,0,0,-1),"")))),"")</f>
        <v>18630000</v>
      </c>
      <c r="K5380">
        <v>19990000</v>
      </c>
    </row>
    <row r="5381" spans="1:11" x14ac:dyDescent="0.3">
      <c r="A5381" t="s">
        <v>5264</v>
      </c>
      <c r="B5381" t="s">
        <v>50</v>
      </c>
      <c r="C5381">
        <v>500</v>
      </c>
      <c r="D5381">
        <v>11600000</v>
      </c>
      <c r="E5381">
        <v>10000000</v>
      </c>
      <c r="F5381" t="s">
        <v>4033</v>
      </c>
      <c r="G5381" s="13">
        <f>IFERROR(IF($F5381="ALTA",$D5381*1.03,
IF($F5381="MEDIA",$D5381*1,
IF($F5381="BAJA",$D5381*0.92,
IF($F5381="LIQUIDAR",_xlfn.XLOOKUP(A5381,Rotación!$A:$A,Rotación!$O:$O,0,0,-1),"")))),"")</f>
        <v>11600000</v>
      </c>
      <c r="H5381" s="13">
        <f>IFERROR(IF($F5381="ALTA",$D5381*1,
IF($F5381="MEDIA",$D5381*0.97,
IF($F5381="BAJA",$D5381*0.9,
IF($F5381="LIQUIDAR",_xlfn.XLOOKUP(A5381,Rotación!$A:$A,Rotación!$O:$O,0,0,-1),"")))),"")</f>
        <v>11252000</v>
      </c>
      <c r="I5381" s="13">
        <f>IFERROR(IF($F5381="ALTA",$D5381*0.97,
IF($F5381="MEDIA",$D5381*0.94,
IF($F5381="BAJA",$D5381*0.87,
IF($F5381="LIQUIDAR",_xlfn.XLOOKUP(A5381,Rotación!$A:$A,Rotación!$O:$O,0,0,-1),"")))),"")</f>
        <v>10904000</v>
      </c>
      <c r="J5381" s="13">
        <f>IFERROR(IF($F5381="ALTA",$D5381*0.94,
IF($F5381="MEDIA",$D5381*0.9,
IF($F5381="BAJA",$D5381*0.85,
IF($F5381="LIQUIDAR",_xlfn.XLOOKUP(A5381,Rotación!$A:$A,Rotación!$O:$O,0,0,-1),"")))),"")</f>
        <v>10440000</v>
      </c>
      <c r="K5381">
        <v>11590000</v>
      </c>
    </row>
    <row r="5382" spans="1:11" x14ac:dyDescent="0.3">
      <c r="A5382" t="s">
        <v>5969</v>
      </c>
      <c r="B5382" t="s">
        <v>313</v>
      </c>
      <c r="C5382" t="s">
        <v>313</v>
      </c>
      <c r="D5382">
        <v>7500000</v>
      </c>
      <c r="E5382">
        <v>6000000</v>
      </c>
      <c r="F5382" t="s">
        <v>4033</v>
      </c>
      <c r="G5382" s="13">
        <f>IFERROR(IF($F5382="ALTA",$D5382*1.03,
IF($F5382="MEDIA",$D5382*1,
IF($F5382="BAJA",$D5382*0.92,
IF($F5382="LIQUIDAR",_xlfn.XLOOKUP(A5382,Rotación!$A:$A,Rotación!$O:$O,0,0,-1),"")))),"")</f>
        <v>7500000</v>
      </c>
      <c r="H5382" s="13">
        <f>IFERROR(IF($F5382="ALTA",$D5382*1,
IF($F5382="MEDIA",$D5382*0.97,
IF($F5382="BAJA",$D5382*0.9,
IF($F5382="LIQUIDAR",_xlfn.XLOOKUP(A5382,Rotación!$A:$A,Rotación!$O:$O,0,0,-1),"")))),"")</f>
        <v>7275000</v>
      </c>
      <c r="I5382" s="13">
        <f>IFERROR(IF($F5382="ALTA",$D5382*0.97,
IF($F5382="MEDIA",$D5382*0.94,
IF($F5382="BAJA",$D5382*0.87,
IF($F5382="LIQUIDAR",_xlfn.XLOOKUP(A5382,Rotación!$A:$A,Rotación!$O:$O,0,0,-1),"")))),"")</f>
        <v>7050000</v>
      </c>
      <c r="J5382" s="13">
        <f>IFERROR(IF($F5382="ALTA",$D5382*0.94,
IF($F5382="MEDIA",$D5382*0.9,
IF($F5382="BAJA",$D5382*0.85,
IF($F5382="LIQUIDAR",_xlfn.XLOOKUP(A5382,Rotación!$A:$A,Rotación!$O:$O,0,0,-1),"")))),"")</f>
        <v>6750000</v>
      </c>
      <c r="K5382">
        <v>7490000</v>
      </c>
    </row>
    <row r="5383" spans="1:11" x14ac:dyDescent="0.3">
      <c r="A5383" t="s">
        <v>6480</v>
      </c>
      <c r="B5383" t="s">
        <v>313</v>
      </c>
      <c r="C5383" t="s">
        <v>313</v>
      </c>
      <c r="D5383">
        <v>21600000</v>
      </c>
      <c r="E5383">
        <v>17500000</v>
      </c>
      <c r="F5383" t="s">
        <v>4033</v>
      </c>
      <c r="G5383" s="13">
        <f>IFERROR(IF($F5383="ALTA",$D5383*1.03,
IF($F5383="MEDIA",$D5383*1,
IF($F5383="BAJA",$D5383*0.92,
IF($F5383="LIQUIDAR",_xlfn.XLOOKUP(A5383,Rotación!$A:$A,Rotación!$O:$O,0,0,-1),"")))),"")</f>
        <v>21600000</v>
      </c>
      <c r="H5383" s="13">
        <f>IFERROR(IF($F5383="ALTA",$D5383*1,
IF($F5383="MEDIA",$D5383*0.97,
IF($F5383="BAJA",$D5383*0.9,
IF($F5383="LIQUIDAR",_xlfn.XLOOKUP(A5383,Rotación!$A:$A,Rotación!$O:$O,0,0,-1),"")))),"")</f>
        <v>20952000</v>
      </c>
      <c r="I5383" s="13">
        <f>IFERROR(IF($F5383="ALTA",$D5383*0.97,
IF($F5383="MEDIA",$D5383*0.94,
IF($F5383="BAJA",$D5383*0.87,
IF($F5383="LIQUIDAR",_xlfn.XLOOKUP(A5383,Rotación!$A:$A,Rotación!$O:$O,0,0,-1),"")))),"")</f>
        <v>20304000</v>
      </c>
      <c r="J5383" s="13">
        <f>IFERROR(IF($F5383="ALTA",$D5383*0.94,
IF($F5383="MEDIA",$D5383*0.9,
IF($F5383="BAJA",$D5383*0.85,
IF($F5383="LIQUIDAR",_xlfn.XLOOKUP(A5383,Rotación!$A:$A,Rotación!$O:$O,0,0,-1),"")))),"")</f>
        <v>19440000</v>
      </c>
      <c r="K5383">
        <v>20990000</v>
      </c>
    </row>
    <row r="5384" spans="1:11" x14ac:dyDescent="0.3">
      <c r="A5384" t="s">
        <v>6481</v>
      </c>
      <c r="B5384" t="s">
        <v>313</v>
      </c>
      <c r="C5384" t="s">
        <v>313</v>
      </c>
      <c r="D5384">
        <v>18200000</v>
      </c>
      <c r="E5384">
        <v>14500000</v>
      </c>
      <c r="F5384" t="s">
        <v>4033</v>
      </c>
      <c r="G5384" s="13">
        <f>IFERROR(IF($F5384="ALTA",$D5384*1.03,
IF($F5384="MEDIA",$D5384*1,
IF($F5384="BAJA",$D5384*0.92,
IF($F5384="LIQUIDAR",_xlfn.XLOOKUP(A5384,Rotación!$A:$A,Rotación!$O:$O,0,0,-1),"")))),"")</f>
        <v>18200000</v>
      </c>
      <c r="H5384" s="13">
        <f>IFERROR(IF($F5384="ALTA",$D5384*1,
IF($F5384="MEDIA",$D5384*0.97,
IF($F5384="BAJA",$D5384*0.9,
IF($F5384="LIQUIDAR",_xlfn.XLOOKUP(A5384,Rotación!$A:$A,Rotación!$O:$O,0,0,-1),"")))),"")</f>
        <v>17654000</v>
      </c>
      <c r="I5384" s="13">
        <f>IFERROR(IF($F5384="ALTA",$D5384*0.97,
IF($F5384="MEDIA",$D5384*0.94,
IF($F5384="BAJA",$D5384*0.87,
IF($F5384="LIQUIDAR",_xlfn.XLOOKUP(A5384,Rotación!$A:$A,Rotación!$O:$O,0,0,-1),"")))),"")</f>
        <v>17108000</v>
      </c>
      <c r="J5384" s="13">
        <f>IFERROR(IF($F5384="ALTA",$D5384*0.94,
IF($F5384="MEDIA",$D5384*0.9,
IF($F5384="BAJA",$D5384*0.85,
IF($F5384="LIQUIDAR",_xlfn.XLOOKUP(A5384,Rotación!$A:$A,Rotación!$O:$O,0,0,-1),"")))),"")</f>
        <v>16380000</v>
      </c>
      <c r="K5384">
        <v>18290000</v>
      </c>
    </row>
    <row r="5385" spans="1:11" x14ac:dyDescent="0.3">
      <c r="A5385" t="s">
        <v>6482</v>
      </c>
      <c r="B5385" t="s">
        <v>313</v>
      </c>
      <c r="C5385" t="s">
        <v>313</v>
      </c>
      <c r="D5385">
        <v>11100000</v>
      </c>
      <c r="E5385">
        <v>9500000</v>
      </c>
      <c r="F5385" t="s">
        <v>4033</v>
      </c>
      <c r="G5385" s="13">
        <f>IFERROR(IF($F5385="ALTA",$D5385*1.03,
IF($F5385="MEDIA",$D5385*1,
IF($F5385="BAJA",$D5385*0.92,
IF($F5385="LIQUIDAR",_xlfn.XLOOKUP(A5385,Rotación!$A:$A,Rotación!$O:$O,0,0,-1),"")))),"")</f>
        <v>11100000</v>
      </c>
      <c r="H5385" s="13">
        <f>IFERROR(IF($F5385="ALTA",$D5385*1,
IF($F5385="MEDIA",$D5385*0.97,
IF($F5385="BAJA",$D5385*0.9,
IF($F5385="LIQUIDAR",_xlfn.XLOOKUP(A5385,Rotación!$A:$A,Rotación!$O:$O,0,0,-1),"")))),"")</f>
        <v>10767000</v>
      </c>
      <c r="I5385" s="13">
        <f>IFERROR(IF($F5385="ALTA",$D5385*0.97,
IF($F5385="MEDIA",$D5385*0.94,
IF($F5385="BAJA",$D5385*0.87,
IF($F5385="LIQUIDAR",_xlfn.XLOOKUP(A5385,Rotación!$A:$A,Rotación!$O:$O,0,0,-1),"")))),"")</f>
        <v>10434000</v>
      </c>
      <c r="J5385" s="13">
        <f>IFERROR(IF($F5385="ALTA",$D5385*0.94,
IF($F5385="MEDIA",$D5385*0.9,
IF($F5385="BAJA",$D5385*0.85,
IF($F5385="LIQUIDAR",_xlfn.XLOOKUP(A5385,Rotación!$A:$A,Rotación!$O:$O,0,0,-1),"")))),"")</f>
        <v>9990000</v>
      </c>
      <c r="K5385">
        <v>11290000</v>
      </c>
    </row>
    <row r="5386" spans="1:11" x14ac:dyDescent="0.3">
      <c r="A5386" t="s">
        <v>6483</v>
      </c>
      <c r="B5386" t="s">
        <v>313</v>
      </c>
      <c r="C5386" t="s">
        <v>313</v>
      </c>
      <c r="D5386">
        <v>12400000</v>
      </c>
      <c r="E5386">
        <v>9700000</v>
      </c>
      <c r="F5386" t="s">
        <v>4033</v>
      </c>
      <c r="G5386" s="13">
        <f>IFERROR(IF($F5386="ALTA",$D5386*1.03,
IF($F5386="MEDIA",$D5386*1,
IF($F5386="BAJA",$D5386*0.92,
IF($F5386="LIQUIDAR",_xlfn.XLOOKUP(A5386,Rotación!$A:$A,Rotación!$O:$O,0,0,-1),"")))),"")</f>
        <v>12400000</v>
      </c>
      <c r="H5386" s="13">
        <f>IFERROR(IF($F5386="ALTA",$D5386*1,
IF($F5386="MEDIA",$D5386*0.97,
IF($F5386="BAJA",$D5386*0.9,
IF($F5386="LIQUIDAR",_xlfn.XLOOKUP(A5386,Rotación!$A:$A,Rotación!$O:$O,0,0,-1),"")))),"")</f>
        <v>12028000</v>
      </c>
      <c r="I5386" s="13">
        <f>IFERROR(IF($F5386="ALTA",$D5386*0.97,
IF($F5386="MEDIA",$D5386*0.94,
IF($F5386="BAJA",$D5386*0.87,
IF($F5386="LIQUIDAR",_xlfn.XLOOKUP(A5386,Rotación!$A:$A,Rotación!$O:$O,0,0,-1),"")))),"")</f>
        <v>11656000</v>
      </c>
      <c r="J5386" s="13">
        <f>IFERROR(IF($F5386="ALTA",$D5386*0.94,
IF($F5386="MEDIA",$D5386*0.9,
IF($F5386="BAJA",$D5386*0.85,
IF($F5386="LIQUIDAR",_xlfn.XLOOKUP(A5386,Rotación!$A:$A,Rotación!$O:$O,0,0,-1),"")))),"")</f>
        <v>11160000</v>
      </c>
      <c r="K5386">
        <v>11990000</v>
      </c>
    </row>
    <row r="5387" spans="1:11" x14ac:dyDescent="0.3">
      <c r="A5387" t="s">
        <v>6464</v>
      </c>
      <c r="B5387" t="s">
        <v>313</v>
      </c>
      <c r="C5387" t="s">
        <v>313</v>
      </c>
      <c r="D5387">
        <v>54000000</v>
      </c>
      <c r="E5387">
        <v>46000000</v>
      </c>
      <c r="F5387" t="s">
        <v>4033</v>
      </c>
      <c r="G5387" s="13">
        <f>IFERROR(IF($F5387="ALTA",$D5387*1.03,
IF($F5387="MEDIA",$D5387*1,
IF($F5387="BAJA",$D5387*0.92,
IF($F5387="LIQUIDAR",_xlfn.XLOOKUP(A5387,Rotación!$A:$A,Rotación!$O:$O,0,0,-1),"")))),"")</f>
        <v>54000000</v>
      </c>
      <c r="H5387" s="13">
        <f>IFERROR(IF($F5387="ALTA",$D5387*1,
IF($F5387="MEDIA",$D5387*0.97,
IF($F5387="BAJA",$D5387*0.9,
IF($F5387="LIQUIDAR",_xlfn.XLOOKUP(A5387,Rotación!$A:$A,Rotación!$O:$O,0,0,-1),"")))),"")</f>
        <v>52380000</v>
      </c>
      <c r="I5387" s="13">
        <f>IFERROR(IF($F5387="ALTA",$D5387*0.97,
IF($F5387="MEDIA",$D5387*0.94,
IF($F5387="BAJA",$D5387*0.87,
IF($F5387="LIQUIDAR",_xlfn.XLOOKUP(A5387,Rotación!$A:$A,Rotación!$O:$O,0,0,-1),"")))),"")</f>
        <v>50760000</v>
      </c>
      <c r="J5387" s="13">
        <f>IFERROR(IF($F5387="ALTA",$D5387*0.94,
IF($F5387="MEDIA",$D5387*0.9,
IF($F5387="BAJA",$D5387*0.85,
IF($F5387="LIQUIDAR",_xlfn.XLOOKUP(A5387,Rotación!$A:$A,Rotación!$O:$O,0,0,-1),"")))),"")</f>
        <v>48600000</v>
      </c>
      <c r="K5387">
        <v>53990000</v>
      </c>
    </row>
    <row r="5388" spans="1:11" x14ac:dyDescent="0.3">
      <c r="A5388" t="s">
        <v>6484</v>
      </c>
      <c r="B5388" t="s">
        <v>313</v>
      </c>
      <c r="C5388" t="s">
        <v>313</v>
      </c>
      <c r="D5388">
        <v>12500000</v>
      </c>
      <c r="E5388">
        <v>10300000</v>
      </c>
      <c r="F5388" t="s">
        <v>4033</v>
      </c>
      <c r="G5388" s="13">
        <f>IFERROR(IF($F5388="ALTA",$D5388*1.03,
IF($F5388="MEDIA",$D5388*1,
IF($F5388="BAJA",$D5388*0.92,
IF($F5388="LIQUIDAR",_xlfn.XLOOKUP(A5388,Rotación!$A:$A,Rotación!$O:$O,0,0,-1),"")))),"")</f>
        <v>12500000</v>
      </c>
      <c r="H5388" s="13">
        <f>IFERROR(IF($F5388="ALTA",$D5388*1,
IF($F5388="MEDIA",$D5388*0.97,
IF($F5388="BAJA",$D5388*0.9,
IF($F5388="LIQUIDAR",_xlfn.XLOOKUP(A5388,Rotación!$A:$A,Rotación!$O:$O,0,0,-1),"")))),"")</f>
        <v>12125000</v>
      </c>
      <c r="I5388" s="13">
        <f>IFERROR(IF($F5388="ALTA",$D5388*0.97,
IF($F5388="MEDIA",$D5388*0.94,
IF($F5388="BAJA",$D5388*0.87,
IF($F5388="LIQUIDAR",_xlfn.XLOOKUP(A5388,Rotación!$A:$A,Rotación!$O:$O,0,0,-1),"")))),"")</f>
        <v>11750000</v>
      </c>
      <c r="J5388" s="13">
        <f>IFERROR(IF($F5388="ALTA",$D5388*0.94,
IF($F5388="MEDIA",$D5388*0.9,
IF($F5388="BAJA",$D5388*0.85,
IF($F5388="LIQUIDAR",_xlfn.XLOOKUP(A5388,Rotación!$A:$A,Rotación!$O:$O,0,0,-1),"")))),"")</f>
        <v>11250000</v>
      </c>
      <c r="K5388">
        <v>12490000</v>
      </c>
    </row>
    <row r="5389" spans="1:11" x14ac:dyDescent="0.3">
      <c r="A5389" t="s">
        <v>6485</v>
      </c>
      <c r="B5389" t="s">
        <v>313</v>
      </c>
      <c r="C5389" t="s">
        <v>313</v>
      </c>
      <c r="D5389">
        <v>7400000</v>
      </c>
      <c r="E5389">
        <v>5700000</v>
      </c>
      <c r="F5389" t="s">
        <v>4033</v>
      </c>
      <c r="G5389" s="13">
        <f>IFERROR(IF($F5389="ALTA",$D5389*1.03,
IF($F5389="MEDIA",$D5389*1,
IF($F5389="BAJA",$D5389*0.92,
IF($F5389="LIQUIDAR",_xlfn.XLOOKUP(A5389,Rotación!$A:$A,Rotación!$O:$O,0,0,-1),"")))),"")</f>
        <v>7400000</v>
      </c>
      <c r="H5389" s="13">
        <f>IFERROR(IF($F5389="ALTA",$D5389*1,
IF($F5389="MEDIA",$D5389*0.97,
IF($F5389="BAJA",$D5389*0.9,
IF($F5389="LIQUIDAR",_xlfn.XLOOKUP(A5389,Rotación!$A:$A,Rotación!$O:$O,0,0,-1),"")))),"")</f>
        <v>7178000</v>
      </c>
      <c r="I5389" s="13">
        <f>IFERROR(IF($F5389="ALTA",$D5389*0.97,
IF($F5389="MEDIA",$D5389*0.94,
IF($F5389="BAJA",$D5389*0.87,
IF($F5389="LIQUIDAR",_xlfn.XLOOKUP(A5389,Rotación!$A:$A,Rotación!$O:$O,0,0,-1),"")))),"")</f>
        <v>6956000</v>
      </c>
      <c r="J5389" s="13">
        <f>IFERROR(IF($F5389="ALTA",$D5389*0.94,
IF($F5389="MEDIA",$D5389*0.9,
IF($F5389="BAJA",$D5389*0.85,
IF($F5389="LIQUIDAR",_xlfn.XLOOKUP(A5389,Rotación!$A:$A,Rotación!$O:$O,0,0,-1),"")))),"")</f>
        <v>6660000</v>
      </c>
      <c r="K5389">
        <v>6990000</v>
      </c>
    </row>
    <row r="5390" spans="1:11" x14ac:dyDescent="0.3">
      <c r="A5390" t="s">
        <v>6486</v>
      </c>
      <c r="B5390" t="s">
        <v>313</v>
      </c>
      <c r="C5390" t="s">
        <v>313</v>
      </c>
      <c r="D5390">
        <v>16500000</v>
      </c>
      <c r="E5390">
        <v>13000000</v>
      </c>
      <c r="F5390" t="s">
        <v>4033</v>
      </c>
      <c r="G5390" s="13">
        <f>IFERROR(IF($F5390="ALTA",$D5390*1.03,
IF($F5390="MEDIA",$D5390*1,
IF($F5390="BAJA",$D5390*0.92,
IF($F5390="LIQUIDAR",_xlfn.XLOOKUP(A5390,Rotación!$A:$A,Rotación!$O:$O,0,0,-1),"")))),"")</f>
        <v>16500000</v>
      </c>
      <c r="H5390" s="13">
        <f>IFERROR(IF($F5390="ALTA",$D5390*1,
IF($F5390="MEDIA",$D5390*0.97,
IF($F5390="BAJA",$D5390*0.9,
IF($F5390="LIQUIDAR",_xlfn.XLOOKUP(A5390,Rotación!$A:$A,Rotación!$O:$O,0,0,-1),"")))),"")</f>
        <v>16005000</v>
      </c>
      <c r="I5390" s="13">
        <f>IFERROR(IF($F5390="ALTA",$D5390*0.97,
IF($F5390="MEDIA",$D5390*0.94,
IF($F5390="BAJA",$D5390*0.87,
IF($F5390="LIQUIDAR",_xlfn.XLOOKUP(A5390,Rotación!$A:$A,Rotación!$O:$O,0,0,-1),"")))),"")</f>
        <v>15510000</v>
      </c>
      <c r="J5390" s="13">
        <f>IFERROR(IF($F5390="ALTA",$D5390*0.94,
IF($F5390="MEDIA",$D5390*0.9,
IF($F5390="BAJA",$D5390*0.85,
IF($F5390="LIQUIDAR",_xlfn.XLOOKUP(A5390,Rotación!$A:$A,Rotación!$O:$O,0,0,-1),"")))),"")</f>
        <v>14850000</v>
      </c>
      <c r="K5390">
        <v>15990000</v>
      </c>
    </row>
    <row r="5391" spans="1:11" x14ac:dyDescent="0.3">
      <c r="A5391" t="s">
        <v>6487</v>
      </c>
      <c r="B5391" t="s">
        <v>313</v>
      </c>
      <c r="C5391" t="s">
        <v>313</v>
      </c>
      <c r="D5391">
        <v>8000000</v>
      </c>
      <c r="E5391">
        <v>6000000</v>
      </c>
      <c r="F5391" t="s">
        <v>4033</v>
      </c>
      <c r="G5391" s="13">
        <f>IFERROR(IF($F5391="ALTA",$D5391*1.03,
IF($F5391="MEDIA",$D5391*1,
IF($F5391="BAJA",$D5391*0.92,
IF($F5391="LIQUIDAR",_xlfn.XLOOKUP(A5391,Rotación!$A:$A,Rotación!$O:$O,0,0,-1),"")))),"")</f>
        <v>8000000</v>
      </c>
      <c r="H5391" s="13">
        <f>IFERROR(IF($F5391="ALTA",$D5391*1,
IF($F5391="MEDIA",$D5391*0.97,
IF($F5391="BAJA",$D5391*0.9,
IF($F5391="LIQUIDAR",_xlfn.XLOOKUP(A5391,Rotación!$A:$A,Rotación!$O:$O,0,0,-1),"")))),"")</f>
        <v>7760000</v>
      </c>
      <c r="I5391" s="13">
        <f>IFERROR(IF($F5391="ALTA",$D5391*0.97,
IF($F5391="MEDIA",$D5391*0.94,
IF($F5391="BAJA",$D5391*0.87,
IF($F5391="LIQUIDAR",_xlfn.XLOOKUP(A5391,Rotación!$A:$A,Rotación!$O:$O,0,0,-1),"")))),"")</f>
        <v>7520000</v>
      </c>
      <c r="J5391" s="13">
        <f>IFERROR(IF($F5391="ALTA",$D5391*0.94,
IF($F5391="MEDIA",$D5391*0.9,
IF($F5391="BAJA",$D5391*0.85,
IF($F5391="LIQUIDAR",_xlfn.XLOOKUP(A5391,Rotación!$A:$A,Rotación!$O:$O,0,0,-1),"")))),"")</f>
        <v>7200000</v>
      </c>
      <c r="K5391">
        <v>7690000</v>
      </c>
    </row>
    <row r="5392" spans="1:11" x14ac:dyDescent="0.3">
      <c r="A5392" t="s">
        <v>6488</v>
      </c>
      <c r="B5392" t="s">
        <v>313</v>
      </c>
      <c r="C5392" t="s">
        <v>313</v>
      </c>
      <c r="D5392">
        <v>30000000</v>
      </c>
      <c r="E5392">
        <v>19000000</v>
      </c>
      <c r="F5392" t="s">
        <v>4033</v>
      </c>
      <c r="G5392" s="13">
        <f>IFERROR(IF($F5392="ALTA",$D5392*1.03,
IF($F5392="MEDIA",$D5392*1,
IF($F5392="BAJA",$D5392*0.92,
IF($F5392="LIQUIDAR",_xlfn.XLOOKUP(A5392,Rotación!$A:$A,Rotación!$O:$O,0,0,-1),"")))),"")</f>
        <v>30000000</v>
      </c>
      <c r="H5392" s="13">
        <f>IFERROR(IF($F5392="ALTA",$D5392*1,
IF($F5392="MEDIA",$D5392*0.97,
IF($F5392="BAJA",$D5392*0.9,
IF($F5392="LIQUIDAR",_xlfn.XLOOKUP(A5392,Rotación!$A:$A,Rotación!$O:$O,0,0,-1),"")))),"")</f>
        <v>29100000</v>
      </c>
      <c r="I5392" s="13">
        <f>IFERROR(IF($F5392="ALTA",$D5392*0.97,
IF($F5392="MEDIA",$D5392*0.94,
IF($F5392="BAJA",$D5392*0.87,
IF($F5392="LIQUIDAR",_xlfn.XLOOKUP(A5392,Rotación!$A:$A,Rotación!$O:$O,0,0,-1),"")))),"")</f>
        <v>28200000</v>
      </c>
      <c r="J5392" s="13">
        <f>IFERROR(IF($F5392="ALTA",$D5392*0.94,
IF($F5392="MEDIA",$D5392*0.9,
IF($F5392="BAJA",$D5392*0.85,
IF($F5392="LIQUIDAR",_xlfn.XLOOKUP(A5392,Rotación!$A:$A,Rotación!$O:$O,0,0,-1),"")))),"")</f>
        <v>27000000</v>
      </c>
      <c r="K5392">
        <v>31590000</v>
      </c>
    </row>
    <row r="5393" spans="1:11" x14ac:dyDescent="0.3">
      <c r="A5393" t="s">
        <v>6489</v>
      </c>
      <c r="B5393" t="s">
        <v>313</v>
      </c>
      <c r="C5393" t="s">
        <v>313</v>
      </c>
      <c r="D5393">
        <v>7800000</v>
      </c>
      <c r="E5393">
        <v>6300000</v>
      </c>
      <c r="F5393" t="s">
        <v>4033</v>
      </c>
      <c r="G5393" s="13">
        <f>IFERROR(IF($F5393="ALTA",$D5393*1.03,
IF($F5393="MEDIA",$D5393*1,
IF($F5393="BAJA",$D5393*0.92,
IF($F5393="LIQUIDAR",_xlfn.XLOOKUP(A5393,Rotación!$A:$A,Rotación!$O:$O,0,0,-1),"")))),"")</f>
        <v>7800000</v>
      </c>
      <c r="H5393" s="13">
        <f>IFERROR(IF($F5393="ALTA",$D5393*1,
IF($F5393="MEDIA",$D5393*0.97,
IF($F5393="BAJA",$D5393*0.9,
IF($F5393="LIQUIDAR",_xlfn.XLOOKUP(A5393,Rotación!$A:$A,Rotación!$O:$O,0,0,-1),"")))),"")</f>
        <v>7566000</v>
      </c>
      <c r="I5393" s="13">
        <f>IFERROR(IF($F5393="ALTA",$D5393*0.97,
IF($F5393="MEDIA",$D5393*0.94,
IF($F5393="BAJA",$D5393*0.87,
IF($F5393="LIQUIDAR",_xlfn.XLOOKUP(A5393,Rotación!$A:$A,Rotación!$O:$O,0,0,-1),"")))),"")</f>
        <v>7332000</v>
      </c>
      <c r="J5393" s="13">
        <f>IFERROR(IF($F5393="ALTA",$D5393*0.94,
IF($F5393="MEDIA",$D5393*0.9,
IF($F5393="BAJA",$D5393*0.85,
IF($F5393="LIQUIDAR",_xlfn.XLOOKUP(A5393,Rotación!$A:$A,Rotación!$O:$O,0,0,-1),"")))),"")</f>
        <v>7020000</v>
      </c>
      <c r="K5393">
        <v>7790000</v>
      </c>
    </row>
    <row r="5394" spans="1:11" x14ac:dyDescent="0.3">
      <c r="A5394" t="s">
        <v>6490</v>
      </c>
      <c r="B5394" t="s">
        <v>313</v>
      </c>
      <c r="C5394" t="s">
        <v>313</v>
      </c>
      <c r="D5394">
        <v>32100000</v>
      </c>
      <c r="E5394">
        <v>27000000</v>
      </c>
      <c r="F5394" t="s">
        <v>4033</v>
      </c>
      <c r="G5394" s="13">
        <f>IFERROR(IF($F5394="ALTA",$D5394*1.03,
IF($F5394="MEDIA",$D5394*1,
IF($F5394="BAJA",$D5394*0.92,
IF($F5394="LIQUIDAR",_xlfn.XLOOKUP(A5394,Rotación!$A:$A,Rotación!$O:$O,0,0,-1),"")))),"")</f>
        <v>32100000</v>
      </c>
      <c r="H5394" s="13">
        <f>IFERROR(IF($F5394="ALTA",$D5394*1,
IF($F5394="MEDIA",$D5394*0.97,
IF($F5394="BAJA",$D5394*0.9,
IF($F5394="LIQUIDAR",_xlfn.XLOOKUP(A5394,Rotación!$A:$A,Rotación!$O:$O,0,0,-1),"")))),"")</f>
        <v>31137000</v>
      </c>
      <c r="I5394" s="13">
        <f>IFERROR(IF($F5394="ALTA",$D5394*0.97,
IF($F5394="MEDIA",$D5394*0.94,
IF($F5394="BAJA",$D5394*0.87,
IF($F5394="LIQUIDAR",_xlfn.XLOOKUP(A5394,Rotación!$A:$A,Rotación!$O:$O,0,0,-1),"")))),"")</f>
        <v>30174000</v>
      </c>
      <c r="J5394" s="13">
        <f>IFERROR(IF($F5394="ALTA",$D5394*0.94,
IF($F5394="MEDIA",$D5394*0.9,
IF($F5394="BAJA",$D5394*0.85,
IF($F5394="LIQUIDAR",_xlfn.XLOOKUP(A5394,Rotación!$A:$A,Rotación!$O:$O,0,0,-1),"")))),"")</f>
        <v>28890000</v>
      </c>
      <c r="K5394">
        <v>32290000</v>
      </c>
    </row>
    <row r="5395" spans="1:11" x14ac:dyDescent="0.3">
      <c r="A5395" t="s">
        <v>6491</v>
      </c>
      <c r="B5395" t="s">
        <v>313</v>
      </c>
      <c r="C5395" t="s">
        <v>313</v>
      </c>
      <c r="D5395">
        <v>7700000</v>
      </c>
      <c r="E5395">
        <v>6000000</v>
      </c>
      <c r="F5395" t="s">
        <v>4033</v>
      </c>
      <c r="G5395" s="13">
        <f>IFERROR(IF($F5395="ALTA",$D5395*1.03,
IF($F5395="MEDIA",$D5395*1,
IF($F5395="BAJA",$D5395*0.92,
IF($F5395="LIQUIDAR",_xlfn.XLOOKUP(A5395,Rotación!$A:$A,Rotación!$O:$O,0,0,-1),"")))),"")</f>
        <v>7700000</v>
      </c>
      <c r="H5395" s="13">
        <f>IFERROR(IF($F5395="ALTA",$D5395*1,
IF($F5395="MEDIA",$D5395*0.97,
IF($F5395="BAJA",$D5395*0.9,
IF($F5395="LIQUIDAR",_xlfn.XLOOKUP(A5395,Rotación!$A:$A,Rotación!$O:$O,0,0,-1),"")))),"")</f>
        <v>7469000</v>
      </c>
      <c r="I5395" s="13">
        <f>IFERROR(IF($F5395="ALTA",$D5395*0.97,
IF($F5395="MEDIA",$D5395*0.94,
IF($F5395="BAJA",$D5395*0.87,
IF($F5395="LIQUIDAR",_xlfn.XLOOKUP(A5395,Rotación!$A:$A,Rotación!$O:$O,0,0,-1),"")))),"")</f>
        <v>7238000</v>
      </c>
      <c r="J5395" s="13">
        <f>IFERROR(IF($F5395="ALTA",$D5395*0.94,
IF($F5395="MEDIA",$D5395*0.9,
IF($F5395="BAJA",$D5395*0.85,
IF($F5395="LIQUIDAR",_xlfn.XLOOKUP(A5395,Rotación!$A:$A,Rotación!$O:$O,0,0,-1),"")))),"")</f>
        <v>6930000</v>
      </c>
      <c r="K5395">
        <v>7690000</v>
      </c>
    </row>
    <row r="5396" spans="1:11" x14ac:dyDescent="0.3">
      <c r="A5396" t="s">
        <v>6492</v>
      </c>
      <c r="B5396" t="s">
        <v>313</v>
      </c>
      <c r="C5396" t="s">
        <v>313</v>
      </c>
      <c r="D5396">
        <v>57000000</v>
      </c>
      <c r="E5396">
        <v>46000000</v>
      </c>
      <c r="F5396" t="s">
        <v>5391</v>
      </c>
      <c r="G5396" s="13">
        <f>IFERROR(IF($F5396="ALTA",$D5396*1.03,
IF($F5396="MEDIA",$D5396*1,
IF($F5396="BAJA",$D5396*0.92,
IF($F5396="LIQUIDAR",_xlfn.XLOOKUP(A5396,Rotación!$A:$A,Rotación!$O:$O,0,0,-1),"")))),"")</f>
        <v>52440000</v>
      </c>
      <c r="H5396" s="13">
        <f>IFERROR(IF($F5396="ALTA",$D5396*1,
IF($F5396="MEDIA",$D5396*0.97,
IF($F5396="BAJA",$D5396*0.9,
IF($F5396="LIQUIDAR",_xlfn.XLOOKUP(A5396,Rotación!$A:$A,Rotación!$O:$O,0,0,-1),"")))),"")</f>
        <v>51300000</v>
      </c>
      <c r="I5396" s="13">
        <f>IFERROR(IF($F5396="ALTA",$D5396*0.97,
IF($F5396="MEDIA",$D5396*0.94,
IF($F5396="BAJA",$D5396*0.87,
IF($F5396="LIQUIDAR",_xlfn.XLOOKUP(A5396,Rotación!$A:$A,Rotación!$O:$O,0,0,-1),"")))),"")</f>
        <v>49590000</v>
      </c>
      <c r="J5396" s="13">
        <f>IFERROR(IF($F5396="ALTA",$D5396*0.94,
IF($F5396="MEDIA",$D5396*0.9,
IF($F5396="BAJA",$D5396*0.85,
IF($F5396="LIQUIDAR",_xlfn.XLOOKUP(A5396,Rotación!$A:$A,Rotación!$O:$O,0,0,-1),"")))),"")</f>
        <v>48450000</v>
      </c>
      <c r="K5396">
        <v>53990000</v>
      </c>
    </row>
    <row r="5397" spans="1:11" x14ac:dyDescent="0.3">
      <c r="A5397" t="s">
        <v>6493</v>
      </c>
      <c r="B5397" t="s">
        <v>313</v>
      </c>
      <c r="C5397" t="s">
        <v>313</v>
      </c>
      <c r="D5397">
        <v>17900000</v>
      </c>
      <c r="E5397">
        <v>14500000</v>
      </c>
      <c r="F5397" t="s">
        <v>4033</v>
      </c>
      <c r="G5397" s="13">
        <f>IFERROR(IF($F5397="ALTA",$D5397*1.03,
IF($F5397="MEDIA",$D5397*1,
IF($F5397="BAJA",$D5397*0.92,
IF($F5397="LIQUIDAR",_xlfn.XLOOKUP(A5397,Rotación!$A:$A,Rotación!$O:$O,0,0,-1),"")))),"")</f>
        <v>17900000</v>
      </c>
      <c r="H5397" s="13">
        <f>IFERROR(IF($F5397="ALTA",$D5397*1,
IF($F5397="MEDIA",$D5397*0.97,
IF($F5397="BAJA",$D5397*0.9,
IF($F5397="LIQUIDAR",_xlfn.XLOOKUP(A5397,Rotación!$A:$A,Rotación!$O:$O,0,0,-1),"")))),"")</f>
        <v>17363000</v>
      </c>
      <c r="I5397" s="13">
        <f>IFERROR(IF($F5397="ALTA",$D5397*0.97,
IF($F5397="MEDIA",$D5397*0.94,
IF($F5397="BAJA",$D5397*0.87,
IF($F5397="LIQUIDAR",_xlfn.XLOOKUP(A5397,Rotación!$A:$A,Rotación!$O:$O,0,0,-1),"")))),"")</f>
        <v>16826000</v>
      </c>
      <c r="J5397" s="13">
        <f>IFERROR(IF($F5397="ALTA",$D5397*0.94,
IF($F5397="MEDIA",$D5397*0.9,
IF($F5397="BAJA",$D5397*0.85,
IF($F5397="LIQUIDAR",_xlfn.XLOOKUP(A5397,Rotación!$A:$A,Rotación!$O:$O,0,0,-1),"")))),"")</f>
        <v>16110000</v>
      </c>
      <c r="K5397">
        <v>17490000</v>
      </c>
    </row>
    <row r="5398" spans="1:11" x14ac:dyDescent="0.3">
      <c r="A5398" t="s">
        <v>6494</v>
      </c>
      <c r="B5398" t="s">
        <v>313</v>
      </c>
      <c r="C5398" t="s">
        <v>313</v>
      </c>
      <c r="D5398">
        <v>30000000</v>
      </c>
      <c r="E5398">
        <v>24000000</v>
      </c>
      <c r="F5398" t="s">
        <v>4033</v>
      </c>
      <c r="G5398" s="13">
        <f>IFERROR(IF($F5398="ALTA",$D5398*1.03,
IF($F5398="MEDIA",$D5398*1,
IF($F5398="BAJA",$D5398*0.92,
IF($F5398="LIQUIDAR",_xlfn.XLOOKUP(A5398,Rotación!$A:$A,Rotación!$O:$O,0,0,-1),"")))),"")</f>
        <v>30000000</v>
      </c>
      <c r="H5398" s="13">
        <f>IFERROR(IF($F5398="ALTA",$D5398*1,
IF($F5398="MEDIA",$D5398*0.97,
IF($F5398="BAJA",$D5398*0.9,
IF($F5398="LIQUIDAR",_xlfn.XLOOKUP(A5398,Rotación!$A:$A,Rotación!$O:$O,0,0,-1),"")))),"")</f>
        <v>29100000</v>
      </c>
      <c r="I5398" s="13">
        <f>IFERROR(IF($F5398="ALTA",$D5398*0.97,
IF($F5398="MEDIA",$D5398*0.94,
IF($F5398="BAJA",$D5398*0.87,
IF($F5398="LIQUIDAR",_xlfn.XLOOKUP(A5398,Rotación!$A:$A,Rotación!$O:$O,0,0,-1),"")))),"")</f>
        <v>28200000</v>
      </c>
      <c r="J5398" s="13">
        <f>IFERROR(IF($F5398="ALTA",$D5398*0.94,
IF($F5398="MEDIA",$D5398*0.9,
IF($F5398="BAJA",$D5398*0.85,
IF($F5398="LIQUIDAR",_xlfn.XLOOKUP(A5398,Rotación!$A:$A,Rotación!$O:$O,0,0,-1),"")))),"")</f>
        <v>27000000</v>
      </c>
      <c r="K5398">
        <v>29990000</v>
      </c>
    </row>
    <row r="5399" spans="1:11" x14ac:dyDescent="0.3">
      <c r="A5399" t="s">
        <v>6495</v>
      </c>
      <c r="B5399" t="s">
        <v>313</v>
      </c>
      <c r="C5399" t="s">
        <v>313</v>
      </c>
      <c r="D5399">
        <v>8400000</v>
      </c>
      <c r="E5399">
        <v>6500000</v>
      </c>
      <c r="F5399" t="s">
        <v>4033</v>
      </c>
      <c r="G5399" s="13">
        <f>IFERROR(IF($F5399="ALTA",$D5399*1.03,
IF($F5399="MEDIA",$D5399*1,
IF($F5399="BAJA",$D5399*0.92,
IF($F5399="LIQUIDAR",_xlfn.XLOOKUP(A5399,Rotación!$A:$A,Rotación!$O:$O,0,0,-1),"")))),"")</f>
        <v>8400000</v>
      </c>
      <c r="H5399" s="13">
        <f>IFERROR(IF($F5399="ALTA",$D5399*1,
IF($F5399="MEDIA",$D5399*0.97,
IF($F5399="BAJA",$D5399*0.9,
IF($F5399="LIQUIDAR",_xlfn.XLOOKUP(A5399,Rotación!$A:$A,Rotación!$O:$O,0,0,-1),"")))),"")</f>
        <v>8148000</v>
      </c>
      <c r="I5399" s="13">
        <f>IFERROR(IF($F5399="ALTA",$D5399*0.97,
IF($F5399="MEDIA",$D5399*0.94,
IF($F5399="BAJA",$D5399*0.87,
IF($F5399="LIQUIDAR",_xlfn.XLOOKUP(A5399,Rotación!$A:$A,Rotación!$O:$O,0,0,-1),"")))),"")</f>
        <v>7896000</v>
      </c>
      <c r="J5399" s="13">
        <f>IFERROR(IF($F5399="ALTA",$D5399*0.94,
IF($F5399="MEDIA",$D5399*0.9,
IF($F5399="BAJA",$D5399*0.85,
IF($F5399="LIQUIDAR",_xlfn.XLOOKUP(A5399,Rotación!$A:$A,Rotación!$O:$O,0,0,-1),"")))),"")</f>
        <v>7560000</v>
      </c>
      <c r="K5399">
        <v>7990000</v>
      </c>
    </row>
    <row r="5400" spans="1:11" x14ac:dyDescent="0.3">
      <c r="A5400" t="s">
        <v>6496</v>
      </c>
      <c r="B5400" t="s">
        <v>313</v>
      </c>
      <c r="C5400" t="s">
        <v>313</v>
      </c>
      <c r="D5400">
        <v>8000000</v>
      </c>
      <c r="E5400">
        <v>6900000</v>
      </c>
      <c r="F5400" t="s">
        <v>5390</v>
      </c>
      <c r="G5400" s="13">
        <f>IFERROR(IF($F5400="ALTA",$D5400*1.03,
IF($F5400="MEDIA",$D5400*1,
IF($F5400="BAJA",$D5400*0.92,
IF($F5400="LIQUIDAR",_xlfn.XLOOKUP(A5400,Rotación!$A:$A,Rotación!$O:$O,0,0,-1),"")))),"")</f>
        <v>8240000</v>
      </c>
      <c r="H5400" s="13">
        <f>IFERROR(IF($F5400="ALTA",$D5400*1,
IF($F5400="MEDIA",$D5400*0.97,
IF($F5400="BAJA",$D5400*0.9,
IF($F5400="LIQUIDAR",_xlfn.XLOOKUP(A5400,Rotación!$A:$A,Rotación!$O:$O,0,0,-1),"")))),"")</f>
        <v>8000000</v>
      </c>
      <c r="I5400" s="13">
        <f>IFERROR(IF($F5400="ALTA",$D5400*0.97,
IF($F5400="MEDIA",$D5400*0.94,
IF($F5400="BAJA",$D5400*0.87,
IF($F5400="LIQUIDAR",_xlfn.XLOOKUP(A5400,Rotación!$A:$A,Rotación!$O:$O,0,0,-1),"")))),"")</f>
        <v>7760000</v>
      </c>
      <c r="J5400" s="13">
        <f>IFERROR(IF($F5400="ALTA",$D5400*0.94,
IF($F5400="MEDIA",$D5400*0.9,
IF($F5400="BAJA",$D5400*0.85,
IF($F5400="LIQUIDAR",_xlfn.XLOOKUP(A5400,Rotación!$A:$A,Rotación!$O:$O,0,0,-1),"")))),"")</f>
        <v>7520000</v>
      </c>
      <c r="K5400">
        <v>8190000</v>
      </c>
    </row>
    <row r="5401" spans="1:11" x14ac:dyDescent="0.3">
      <c r="A5401" t="s">
        <v>6497</v>
      </c>
      <c r="B5401" t="s">
        <v>313</v>
      </c>
      <c r="C5401" t="s">
        <v>313</v>
      </c>
      <c r="D5401">
        <v>10100000</v>
      </c>
      <c r="E5401">
        <v>8200000</v>
      </c>
      <c r="F5401" t="s">
        <v>4033</v>
      </c>
      <c r="G5401" s="13">
        <f>IFERROR(IF($F5401="ALTA",$D5401*1.03,
IF($F5401="MEDIA",$D5401*1,
IF($F5401="BAJA",$D5401*0.92,
IF($F5401="LIQUIDAR",_xlfn.XLOOKUP(A5401,Rotación!$A:$A,Rotación!$O:$O,0,0,-1),"")))),"")</f>
        <v>10100000</v>
      </c>
      <c r="H5401" s="13">
        <f>IFERROR(IF($F5401="ALTA",$D5401*1,
IF($F5401="MEDIA",$D5401*0.97,
IF($F5401="BAJA",$D5401*0.9,
IF($F5401="LIQUIDAR",_xlfn.XLOOKUP(A5401,Rotación!$A:$A,Rotación!$O:$O,0,0,-1),"")))),"")</f>
        <v>9797000</v>
      </c>
      <c r="I5401" s="13">
        <f>IFERROR(IF($F5401="ALTA",$D5401*0.97,
IF($F5401="MEDIA",$D5401*0.94,
IF($F5401="BAJA",$D5401*0.87,
IF($F5401="LIQUIDAR",_xlfn.XLOOKUP(A5401,Rotación!$A:$A,Rotación!$O:$O,0,0,-1),"")))),"")</f>
        <v>9494000</v>
      </c>
      <c r="J5401" s="13">
        <f>IFERROR(IF($F5401="ALTA",$D5401*0.94,
IF($F5401="MEDIA",$D5401*0.9,
IF($F5401="BAJA",$D5401*0.85,
IF($F5401="LIQUIDAR",_xlfn.XLOOKUP(A5401,Rotación!$A:$A,Rotación!$O:$O,0,0,-1),"")))),"")</f>
        <v>9090000</v>
      </c>
      <c r="K5401">
        <v>9990000</v>
      </c>
    </row>
    <row r="5402" spans="1:11" x14ac:dyDescent="0.3">
      <c r="A5402" t="s">
        <v>6498</v>
      </c>
      <c r="B5402" t="s">
        <v>313</v>
      </c>
      <c r="C5402" t="s">
        <v>313</v>
      </c>
      <c r="D5402">
        <v>8000000</v>
      </c>
      <c r="E5402">
        <v>6500000</v>
      </c>
      <c r="F5402" t="s">
        <v>4033</v>
      </c>
      <c r="G5402" s="13">
        <f>IFERROR(IF($F5402="ALTA",$D5402*1.03,
IF($F5402="MEDIA",$D5402*1,
IF($F5402="BAJA",$D5402*0.92,
IF($F5402="LIQUIDAR",_xlfn.XLOOKUP(A5402,Rotación!$A:$A,Rotación!$O:$O,0,0,-1),"")))),"")</f>
        <v>8000000</v>
      </c>
      <c r="H5402" s="13">
        <f>IFERROR(IF($F5402="ALTA",$D5402*1,
IF($F5402="MEDIA",$D5402*0.97,
IF($F5402="BAJA",$D5402*0.9,
IF($F5402="LIQUIDAR",_xlfn.XLOOKUP(A5402,Rotación!$A:$A,Rotación!$O:$O,0,0,-1),"")))),"")</f>
        <v>7760000</v>
      </c>
      <c r="I5402" s="13">
        <f>IFERROR(IF($F5402="ALTA",$D5402*0.97,
IF($F5402="MEDIA",$D5402*0.94,
IF($F5402="BAJA",$D5402*0.87,
IF($F5402="LIQUIDAR",_xlfn.XLOOKUP(A5402,Rotación!$A:$A,Rotación!$O:$O,0,0,-1),"")))),"")</f>
        <v>7520000</v>
      </c>
      <c r="J5402" s="13">
        <f>IFERROR(IF($F5402="ALTA",$D5402*0.94,
IF($F5402="MEDIA",$D5402*0.9,
IF($F5402="BAJA",$D5402*0.85,
IF($F5402="LIQUIDAR",_xlfn.XLOOKUP(A5402,Rotación!$A:$A,Rotación!$O:$O,0,0,-1),"")))),"")</f>
        <v>7200000</v>
      </c>
      <c r="K5402">
        <v>7990000</v>
      </c>
    </row>
    <row r="5403" spans="1:11" x14ac:dyDescent="0.3">
      <c r="A5403" t="s">
        <v>6499</v>
      </c>
      <c r="B5403" t="s">
        <v>313</v>
      </c>
      <c r="C5403" t="s">
        <v>313</v>
      </c>
      <c r="D5403">
        <v>12300000</v>
      </c>
      <c r="E5403">
        <v>10000000</v>
      </c>
      <c r="F5403" t="s">
        <v>4033</v>
      </c>
      <c r="G5403" s="13">
        <f>IFERROR(IF($F5403="ALTA",$D5403*1.03,
IF($F5403="MEDIA",$D5403*1,
IF($F5403="BAJA",$D5403*0.92,
IF($F5403="LIQUIDAR",_xlfn.XLOOKUP(A5403,Rotación!$A:$A,Rotación!$O:$O,0,0,-1),"")))),"")</f>
        <v>12300000</v>
      </c>
      <c r="H5403" s="13">
        <f>IFERROR(IF($F5403="ALTA",$D5403*1,
IF($F5403="MEDIA",$D5403*0.97,
IF($F5403="BAJA",$D5403*0.9,
IF($F5403="LIQUIDAR",_xlfn.XLOOKUP(A5403,Rotación!$A:$A,Rotación!$O:$O,0,0,-1),"")))),"")</f>
        <v>11931000</v>
      </c>
      <c r="I5403" s="13">
        <f>IFERROR(IF($F5403="ALTA",$D5403*0.97,
IF($F5403="MEDIA",$D5403*0.94,
IF($F5403="BAJA",$D5403*0.87,
IF($F5403="LIQUIDAR",_xlfn.XLOOKUP(A5403,Rotación!$A:$A,Rotación!$O:$O,0,0,-1),"")))),"")</f>
        <v>11562000</v>
      </c>
      <c r="J5403" s="13">
        <f>IFERROR(IF($F5403="ALTA",$D5403*0.94,
IF($F5403="MEDIA",$D5403*0.9,
IF($F5403="BAJA",$D5403*0.85,
IF($F5403="LIQUIDAR",_xlfn.XLOOKUP(A5403,Rotación!$A:$A,Rotación!$O:$O,0,0,-1),"")))),"")</f>
        <v>11070000</v>
      </c>
      <c r="K5403">
        <v>11990000</v>
      </c>
    </row>
    <row r="5404" spans="1:11" x14ac:dyDescent="0.3">
      <c r="A5404" t="s">
        <v>6500</v>
      </c>
      <c r="B5404" t="s">
        <v>313</v>
      </c>
      <c r="C5404" t="s">
        <v>313</v>
      </c>
      <c r="D5404">
        <v>18700000</v>
      </c>
      <c r="E5404">
        <v>14800000</v>
      </c>
      <c r="F5404" t="s">
        <v>5391</v>
      </c>
      <c r="G5404" s="13">
        <f>IFERROR(IF($F5404="ALTA",$D5404*1.03,
IF($F5404="MEDIA",$D5404*1,
IF($F5404="BAJA",$D5404*0.92,
IF($F5404="LIQUIDAR",_xlfn.XLOOKUP(A5404,Rotación!$A:$A,Rotación!$O:$O,0,0,-1),"")))),"")</f>
        <v>17204000</v>
      </c>
      <c r="H5404" s="13">
        <f>IFERROR(IF($F5404="ALTA",$D5404*1,
IF($F5404="MEDIA",$D5404*0.97,
IF($F5404="BAJA",$D5404*0.9,
IF($F5404="LIQUIDAR",_xlfn.XLOOKUP(A5404,Rotación!$A:$A,Rotación!$O:$O,0,0,-1),"")))),"")</f>
        <v>16830000</v>
      </c>
      <c r="I5404" s="13">
        <f>IFERROR(IF($F5404="ALTA",$D5404*0.97,
IF($F5404="MEDIA",$D5404*0.94,
IF($F5404="BAJA",$D5404*0.87,
IF($F5404="LIQUIDAR",_xlfn.XLOOKUP(A5404,Rotación!$A:$A,Rotación!$O:$O,0,0,-1),"")))),"")</f>
        <v>16269000</v>
      </c>
      <c r="J5404" s="13">
        <f>IFERROR(IF($F5404="ALTA",$D5404*0.94,
IF($F5404="MEDIA",$D5404*0.9,
IF($F5404="BAJA",$D5404*0.85,
IF($F5404="LIQUIDAR",_xlfn.XLOOKUP(A5404,Rotación!$A:$A,Rotación!$O:$O,0,0,-1),"")))),"")</f>
        <v>15895000</v>
      </c>
      <c r="K5404">
        <v>17390000</v>
      </c>
    </row>
    <row r="5405" spans="1:11" x14ac:dyDescent="0.3">
      <c r="A5405" t="s">
        <v>6501</v>
      </c>
      <c r="B5405" t="s">
        <v>313</v>
      </c>
      <c r="C5405" t="s">
        <v>313</v>
      </c>
      <c r="D5405">
        <v>21000000</v>
      </c>
      <c r="E5405">
        <v>18000000</v>
      </c>
      <c r="F5405" t="s">
        <v>5391</v>
      </c>
      <c r="G5405" s="13">
        <f>IFERROR(IF($F5405="ALTA",$D5405*1.03,
IF($F5405="MEDIA",$D5405*1,
IF($F5405="BAJA",$D5405*0.92,
IF($F5405="LIQUIDAR",_xlfn.XLOOKUP(A5405,Rotación!$A:$A,Rotación!$O:$O,0,0,-1),"")))),"")</f>
        <v>19320000</v>
      </c>
      <c r="H5405" s="13">
        <f>IFERROR(IF($F5405="ALTA",$D5405*1,
IF($F5405="MEDIA",$D5405*0.97,
IF($F5405="BAJA",$D5405*0.9,
IF($F5405="LIQUIDAR",_xlfn.XLOOKUP(A5405,Rotación!$A:$A,Rotación!$O:$O,0,0,-1),"")))),"")</f>
        <v>18900000</v>
      </c>
      <c r="I5405" s="13">
        <f>IFERROR(IF($F5405="ALTA",$D5405*0.97,
IF($F5405="MEDIA",$D5405*0.94,
IF($F5405="BAJA",$D5405*0.87,
IF($F5405="LIQUIDAR",_xlfn.XLOOKUP(A5405,Rotación!$A:$A,Rotación!$O:$O,0,0,-1),"")))),"")</f>
        <v>18270000</v>
      </c>
      <c r="J5405" s="13">
        <f>IFERROR(IF($F5405="ALTA",$D5405*0.94,
IF($F5405="MEDIA",$D5405*0.9,
IF($F5405="BAJA",$D5405*0.85,
IF($F5405="LIQUIDAR",_xlfn.XLOOKUP(A5405,Rotación!$A:$A,Rotación!$O:$O,0,0,-1),"")))),"")</f>
        <v>17850000</v>
      </c>
      <c r="K5405">
        <v>20990000</v>
      </c>
    </row>
    <row r="5406" spans="1:11" x14ac:dyDescent="0.3">
      <c r="A5406" t="s">
        <v>6502</v>
      </c>
      <c r="B5406" t="s">
        <v>313</v>
      </c>
      <c r="C5406" t="s">
        <v>313</v>
      </c>
      <c r="D5406">
        <v>7100000</v>
      </c>
      <c r="E5406">
        <v>5600000</v>
      </c>
      <c r="F5406" t="s">
        <v>5391</v>
      </c>
      <c r="G5406" s="13">
        <f>IFERROR(IF($F5406="ALTA",$D5406*1.03,
IF($F5406="MEDIA",$D5406*1,
IF($F5406="BAJA",$D5406*0.92,
IF($F5406="LIQUIDAR",_xlfn.XLOOKUP(A5406,Rotación!$A:$A,Rotación!$O:$O,0,0,-1),"")))),"")</f>
        <v>6532000</v>
      </c>
      <c r="H5406" s="13">
        <f>IFERROR(IF($F5406="ALTA",$D5406*1,
IF($F5406="MEDIA",$D5406*0.97,
IF($F5406="BAJA",$D5406*0.9,
IF($F5406="LIQUIDAR",_xlfn.XLOOKUP(A5406,Rotación!$A:$A,Rotación!$O:$O,0,0,-1),"")))),"")</f>
        <v>6390000</v>
      </c>
      <c r="I5406" s="13">
        <f>IFERROR(IF($F5406="ALTA",$D5406*0.97,
IF($F5406="MEDIA",$D5406*0.94,
IF($F5406="BAJA",$D5406*0.87,
IF($F5406="LIQUIDAR",_xlfn.XLOOKUP(A5406,Rotación!$A:$A,Rotación!$O:$O,0,0,-1),"")))),"")</f>
        <v>6177000</v>
      </c>
      <c r="J5406" s="13">
        <f>IFERROR(IF($F5406="ALTA",$D5406*0.94,
IF($F5406="MEDIA",$D5406*0.9,
IF($F5406="BAJA",$D5406*0.85,
IF($F5406="LIQUIDAR",_xlfn.XLOOKUP(A5406,Rotación!$A:$A,Rotación!$O:$O,0,0,-1),"")))),"")</f>
        <v>6035000</v>
      </c>
      <c r="K5406">
        <v>6990000</v>
      </c>
    </row>
    <row r="5407" spans="1:11" x14ac:dyDescent="0.3">
      <c r="A5407" t="s">
        <v>6394</v>
      </c>
      <c r="B5407" t="s">
        <v>313</v>
      </c>
      <c r="C5407" t="s">
        <v>313</v>
      </c>
      <c r="D5407">
        <v>12000000</v>
      </c>
      <c r="E5407">
        <v>9600000</v>
      </c>
      <c r="F5407" t="s">
        <v>5391</v>
      </c>
      <c r="G5407" s="13">
        <f>IFERROR(IF($F5407="ALTA",$D5407*1.03,
IF($F5407="MEDIA",$D5407*1,
IF($F5407="BAJA",$D5407*0.92,
IF($F5407="LIQUIDAR",_xlfn.XLOOKUP(A5407,Rotación!$A:$A,Rotación!$O:$O,0,0,-1),"")))),"")</f>
        <v>11040000</v>
      </c>
      <c r="H5407" s="13">
        <f>IFERROR(IF($F5407="ALTA",$D5407*1,
IF($F5407="MEDIA",$D5407*0.97,
IF($F5407="BAJA",$D5407*0.9,
IF($F5407="LIQUIDAR",_xlfn.XLOOKUP(A5407,Rotación!$A:$A,Rotación!$O:$O,0,0,-1),"")))),"")</f>
        <v>10800000</v>
      </c>
      <c r="I5407" s="13">
        <f>IFERROR(IF($F5407="ALTA",$D5407*0.97,
IF($F5407="MEDIA",$D5407*0.94,
IF($F5407="BAJA",$D5407*0.87,
IF($F5407="LIQUIDAR",_xlfn.XLOOKUP(A5407,Rotación!$A:$A,Rotación!$O:$O,0,0,-1),"")))),"")</f>
        <v>10440000</v>
      </c>
      <c r="J5407" s="13">
        <f>IFERROR(IF($F5407="ALTA",$D5407*0.94,
IF($F5407="MEDIA",$D5407*0.9,
IF($F5407="BAJA",$D5407*0.85,
IF($F5407="LIQUIDAR",_xlfn.XLOOKUP(A5407,Rotación!$A:$A,Rotación!$O:$O,0,0,-1),"")))),"")</f>
        <v>10200000</v>
      </c>
      <c r="K5407">
        <v>11990000</v>
      </c>
    </row>
    <row r="5408" spans="1:11" x14ac:dyDescent="0.3">
      <c r="A5408" t="s">
        <v>6503</v>
      </c>
      <c r="B5408" t="s">
        <v>313</v>
      </c>
      <c r="C5408" t="s">
        <v>313</v>
      </c>
      <c r="D5408">
        <v>14000000</v>
      </c>
      <c r="E5408">
        <v>11800000</v>
      </c>
      <c r="F5408" t="s">
        <v>5391</v>
      </c>
      <c r="G5408" s="13">
        <f>IFERROR(IF($F5408="ALTA",$D5408*1.03,
IF($F5408="MEDIA",$D5408*1,
IF($F5408="BAJA",$D5408*0.92,
IF($F5408="LIQUIDAR",_xlfn.XLOOKUP(A5408,Rotación!$A:$A,Rotación!$O:$O,0,0,-1),"")))),"")</f>
        <v>12880000</v>
      </c>
      <c r="H5408" s="13">
        <f>IFERROR(IF($F5408="ALTA",$D5408*1,
IF($F5408="MEDIA",$D5408*0.97,
IF($F5408="BAJA",$D5408*0.9,
IF($F5408="LIQUIDAR",_xlfn.XLOOKUP(A5408,Rotación!$A:$A,Rotación!$O:$O,0,0,-1),"")))),"")</f>
        <v>12600000</v>
      </c>
      <c r="I5408" s="13">
        <f>IFERROR(IF($F5408="ALTA",$D5408*0.97,
IF($F5408="MEDIA",$D5408*0.94,
IF($F5408="BAJA",$D5408*0.87,
IF($F5408="LIQUIDAR",_xlfn.XLOOKUP(A5408,Rotación!$A:$A,Rotación!$O:$O,0,0,-1),"")))),"")</f>
        <v>12180000</v>
      </c>
      <c r="J5408" s="13">
        <f>IFERROR(IF($F5408="ALTA",$D5408*0.94,
IF($F5408="MEDIA",$D5408*0.9,
IF($F5408="BAJA",$D5408*0.85,
IF($F5408="LIQUIDAR",_xlfn.XLOOKUP(A5408,Rotación!$A:$A,Rotación!$O:$O,0,0,-1),"")))),"")</f>
        <v>11900000</v>
      </c>
      <c r="K5408">
        <v>13990000</v>
      </c>
    </row>
    <row r="5409" spans="1:11" x14ac:dyDescent="0.3">
      <c r="A5409" t="s">
        <v>6504</v>
      </c>
      <c r="B5409" t="s">
        <v>313</v>
      </c>
      <c r="C5409" t="s">
        <v>313</v>
      </c>
      <c r="D5409">
        <v>14800000</v>
      </c>
      <c r="E5409">
        <v>12500000</v>
      </c>
      <c r="F5409" t="s">
        <v>5391</v>
      </c>
      <c r="G5409" s="13">
        <f>IFERROR(IF($F5409="ALTA",$D5409*1.03,
IF($F5409="MEDIA",$D5409*1,
IF($F5409="BAJA",$D5409*0.92,
IF($F5409="LIQUIDAR",_xlfn.XLOOKUP(A5409,Rotación!$A:$A,Rotación!$O:$O,0,0,-1),"")))),"")</f>
        <v>13616000</v>
      </c>
      <c r="H5409" s="13">
        <f>IFERROR(IF($F5409="ALTA",$D5409*1,
IF($F5409="MEDIA",$D5409*0.97,
IF($F5409="BAJA",$D5409*0.9,
IF($F5409="LIQUIDAR",_xlfn.XLOOKUP(A5409,Rotación!$A:$A,Rotación!$O:$O,0,0,-1),"")))),"")</f>
        <v>13320000</v>
      </c>
      <c r="I5409" s="13">
        <f>IFERROR(IF($F5409="ALTA",$D5409*0.97,
IF($F5409="MEDIA",$D5409*0.94,
IF($F5409="BAJA",$D5409*0.87,
IF($F5409="LIQUIDAR",_xlfn.XLOOKUP(A5409,Rotación!$A:$A,Rotación!$O:$O,0,0,-1),"")))),"")</f>
        <v>12876000</v>
      </c>
      <c r="J5409" s="13">
        <f>IFERROR(IF($F5409="ALTA",$D5409*0.94,
IF($F5409="MEDIA",$D5409*0.9,
IF($F5409="BAJA",$D5409*0.85,
IF($F5409="LIQUIDAR",_xlfn.XLOOKUP(A5409,Rotación!$A:$A,Rotación!$O:$O,0,0,-1),"")))),"")</f>
        <v>12580000</v>
      </c>
      <c r="K5409">
        <v>14990000</v>
      </c>
    </row>
    <row r="5410" spans="1:11" x14ac:dyDescent="0.3">
      <c r="A5410" t="s">
        <v>6505</v>
      </c>
      <c r="B5410" t="s">
        <v>313</v>
      </c>
      <c r="C5410" t="s">
        <v>313</v>
      </c>
      <c r="D5410">
        <v>7400000</v>
      </c>
      <c r="E5410">
        <v>6000000</v>
      </c>
      <c r="F5410" t="s">
        <v>5391</v>
      </c>
      <c r="G5410" s="13">
        <f>IFERROR(IF($F5410="ALTA",$D5410*1.03,
IF($F5410="MEDIA",$D5410*1,
IF($F5410="BAJA",$D5410*0.92,
IF($F5410="LIQUIDAR",_xlfn.XLOOKUP(A5410,Rotación!$A:$A,Rotación!$O:$O,0,0,-1),"")))),"")</f>
        <v>6808000</v>
      </c>
      <c r="H5410" s="13">
        <f>IFERROR(IF($F5410="ALTA",$D5410*1,
IF($F5410="MEDIA",$D5410*0.97,
IF($F5410="BAJA",$D5410*0.9,
IF($F5410="LIQUIDAR",_xlfn.XLOOKUP(A5410,Rotación!$A:$A,Rotación!$O:$O,0,0,-1),"")))),"")</f>
        <v>6660000</v>
      </c>
      <c r="I5410" s="13">
        <f>IFERROR(IF($F5410="ALTA",$D5410*0.97,
IF($F5410="MEDIA",$D5410*0.94,
IF($F5410="BAJA",$D5410*0.87,
IF($F5410="LIQUIDAR",_xlfn.XLOOKUP(A5410,Rotación!$A:$A,Rotación!$O:$O,0,0,-1),"")))),"")</f>
        <v>6438000</v>
      </c>
      <c r="J5410" s="13">
        <f>IFERROR(IF($F5410="ALTA",$D5410*0.94,
IF($F5410="MEDIA",$D5410*0.9,
IF($F5410="BAJA",$D5410*0.85,
IF($F5410="LIQUIDAR",_xlfn.XLOOKUP(A5410,Rotación!$A:$A,Rotación!$O:$O,0,0,-1),"")))),"")</f>
        <v>6290000</v>
      </c>
      <c r="K5410">
        <v>7390000</v>
      </c>
    </row>
    <row r="5411" spans="1:11" x14ac:dyDescent="0.3">
      <c r="A5411" t="s">
        <v>6506</v>
      </c>
      <c r="B5411" t="s">
        <v>313</v>
      </c>
      <c r="C5411" t="s">
        <v>313</v>
      </c>
      <c r="D5411">
        <v>34100000</v>
      </c>
      <c r="E5411">
        <v>27000000</v>
      </c>
      <c r="F5411" t="s">
        <v>4033</v>
      </c>
      <c r="G5411" s="13">
        <f>IFERROR(IF($F5411="ALTA",$D5411*1.03,
IF($F5411="MEDIA",$D5411*1,
IF($F5411="BAJA",$D5411*0.92,
IF($F5411="LIQUIDAR",_xlfn.XLOOKUP(A5411,Rotación!$A:$A,Rotación!$O:$O,0,0,-1),"")))),"")</f>
        <v>34100000</v>
      </c>
      <c r="H5411" s="13">
        <f>IFERROR(IF($F5411="ALTA",$D5411*1,
IF($F5411="MEDIA",$D5411*0.97,
IF($F5411="BAJA",$D5411*0.9,
IF($F5411="LIQUIDAR",_xlfn.XLOOKUP(A5411,Rotación!$A:$A,Rotación!$O:$O,0,0,-1),"")))),"")</f>
        <v>33077000</v>
      </c>
      <c r="I5411" s="13">
        <f>IFERROR(IF($F5411="ALTA",$D5411*0.97,
IF($F5411="MEDIA",$D5411*0.94,
IF($F5411="BAJA",$D5411*0.87,
IF($F5411="LIQUIDAR",_xlfn.XLOOKUP(A5411,Rotación!$A:$A,Rotación!$O:$O,0,0,-1),"")))),"")</f>
        <v>32054000</v>
      </c>
      <c r="J5411" s="13">
        <f>IFERROR(IF($F5411="ALTA",$D5411*0.94,
IF($F5411="MEDIA",$D5411*0.9,
IF($F5411="BAJA",$D5411*0.85,
IF($F5411="LIQUIDAR",_xlfn.XLOOKUP(A5411,Rotación!$A:$A,Rotación!$O:$O,0,0,-1),"")))),"")</f>
        <v>30690000</v>
      </c>
      <c r="K5411">
        <v>33990000</v>
      </c>
    </row>
    <row r="5412" spans="1:11" x14ac:dyDescent="0.3">
      <c r="A5412" t="s">
        <v>6507</v>
      </c>
      <c r="B5412" t="s">
        <v>313</v>
      </c>
      <c r="C5412" t="s">
        <v>313</v>
      </c>
      <c r="D5412">
        <v>18700000</v>
      </c>
      <c r="E5412">
        <v>15200000</v>
      </c>
      <c r="F5412" t="s">
        <v>4033</v>
      </c>
      <c r="G5412" s="13">
        <f>IFERROR(IF($F5412="ALTA",$D5412*1.03,
IF($F5412="MEDIA",$D5412*1,
IF($F5412="BAJA",$D5412*0.92,
IF($F5412="LIQUIDAR",_xlfn.XLOOKUP(A5412,Rotación!$A:$A,Rotación!$O:$O,0,0,-1),"")))),"")</f>
        <v>18700000</v>
      </c>
      <c r="H5412" s="13">
        <f>IFERROR(IF($F5412="ALTA",$D5412*1,
IF($F5412="MEDIA",$D5412*0.97,
IF($F5412="BAJA",$D5412*0.9,
IF($F5412="LIQUIDAR",_xlfn.XLOOKUP(A5412,Rotación!$A:$A,Rotación!$O:$O,0,0,-1),"")))),"")</f>
        <v>18139000</v>
      </c>
      <c r="I5412" s="13">
        <f>IFERROR(IF($F5412="ALTA",$D5412*0.97,
IF($F5412="MEDIA",$D5412*0.94,
IF($F5412="BAJA",$D5412*0.87,
IF($F5412="LIQUIDAR",_xlfn.XLOOKUP(A5412,Rotación!$A:$A,Rotación!$O:$O,0,0,-1),"")))),"")</f>
        <v>17578000</v>
      </c>
      <c r="J5412" s="13">
        <f>IFERROR(IF($F5412="ALTA",$D5412*0.94,
IF($F5412="MEDIA",$D5412*0.9,
IF($F5412="BAJA",$D5412*0.85,
IF($F5412="LIQUIDAR",_xlfn.XLOOKUP(A5412,Rotación!$A:$A,Rotación!$O:$O,0,0,-1),"")))),"")</f>
        <v>16830000</v>
      </c>
      <c r="K5412">
        <v>18290000</v>
      </c>
    </row>
    <row r="5413" spans="1:11" x14ac:dyDescent="0.3">
      <c r="A5413" t="s">
        <v>6508</v>
      </c>
      <c r="B5413" t="s">
        <v>313</v>
      </c>
      <c r="C5413" t="s">
        <v>313</v>
      </c>
      <c r="D5413">
        <v>7600000</v>
      </c>
      <c r="E5413">
        <v>5900000</v>
      </c>
      <c r="F5413" t="s">
        <v>4033</v>
      </c>
      <c r="G5413" s="13">
        <f>IFERROR(IF($F5413="ALTA",$D5413*1.03,
IF($F5413="MEDIA",$D5413*1,
IF($F5413="BAJA",$D5413*0.92,
IF($F5413="LIQUIDAR",_xlfn.XLOOKUP(A5413,Rotación!$A:$A,Rotación!$O:$O,0,0,-1),"")))),"")</f>
        <v>7600000</v>
      </c>
      <c r="H5413" s="13">
        <f>IFERROR(IF($F5413="ALTA",$D5413*1,
IF($F5413="MEDIA",$D5413*0.97,
IF($F5413="BAJA",$D5413*0.9,
IF($F5413="LIQUIDAR",_xlfn.XLOOKUP(A5413,Rotación!$A:$A,Rotación!$O:$O,0,0,-1),"")))),"")</f>
        <v>7372000</v>
      </c>
      <c r="I5413" s="13">
        <f>IFERROR(IF($F5413="ALTA",$D5413*0.97,
IF($F5413="MEDIA",$D5413*0.94,
IF($F5413="BAJA",$D5413*0.87,
IF($F5413="LIQUIDAR",_xlfn.XLOOKUP(A5413,Rotación!$A:$A,Rotación!$O:$O,0,0,-1),"")))),"")</f>
        <v>7144000</v>
      </c>
      <c r="J5413" s="13">
        <f>IFERROR(IF($F5413="ALTA",$D5413*0.94,
IF($F5413="MEDIA",$D5413*0.9,
IF($F5413="BAJA",$D5413*0.85,
IF($F5413="LIQUIDAR",_xlfn.XLOOKUP(A5413,Rotación!$A:$A,Rotación!$O:$O,0,0,-1),"")))),"")</f>
        <v>6840000</v>
      </c>
      <c r="K5413">
        <v>7290000</v>
      </c>
    </row>
    <row r="5414" spans="1:11" x14ac:dyDescent="0.3">
      <c r="A5414" t="s">
        <v>6509</v>
      </c>
      <c r="B5414" t="s">
        <v>313</v>
      </c>
      <c r="C5414" t="s">
        <v>313</v>
      </c>
      <c r="D5414">
        <v>7990000</v>
      </c>
      <c r="E5414">
        <v>6500000</v>
      </c>
      <c r="F5414" t="s">
        <v>4033</v>
      </c>
      <c r="G5414" s="13">
        <f>IFERROR(IF($F5414="ALTA",$D5414*1.03,
IF($F5414="MEDIA",$D5414*1,
IF($F5414="BAJA",$D5414*0.92,
IF($F5414="LIQUIDAR",_xlfn.XLOOKUP(A5414,Rotación!$A:$A,Rotación!$O:$O,0,0,-1),"")))),"")</f>
        <v>7990000</v>
      </c>
      <c r="H5414" s="13">
        <f>IFERROR(IF($F5414="ALTA",$D5414*1,
IF($F5414="MEDIA",$D5414*0.97,
IF($F5414="BAJA",$D5414*0.9,
IF($F5414="LIQUIDAR",_xlfn.XLOOKUP(A5414,Rotación!$A:$A,Rotación!$O:$O,0,0,-1),"")))),"")</f>
        <v>7750300</v>
      </c>
      <c r="I5414" s="13">
        <f>IFERROR(IF($F5414="ALTA",$D5414*0.97,
IF($F5414="MEDIA",$D5414*0.94,
IF($F5414="BAJA",$D5414*0.87,
IF($F5414="LIQUIDAR",_xlfn.XLOOKUP(A5414,Rotación!$A:$A,Rotación!$O:$O,0,0,-1),"")))),"")</f>
        <v>7510600</v>
      </c>
      <c r="J5414" s="13">
        <f>IFERROR(IF($F5414="ALTA",$D5414*0.94,
IF($F5414="MEDIA",$D5414*0.9,
IF($F5414="BAJA",$D5414*0.85,
IF($F5414="LIQUIDAR",_xlfn.XLOOKUP(A5414,Rotación!$A:$A,Rotación!$O:$O,0,0,-1),"")))),"")</f>
        <v>7191000</v>
      </c>
      <c r="K5414">
        <v>7990000</v>
      </c>
    </row>
    <row r="5415" spans="1:11" x14ac:dyDescent="0.3">
      <c r="A5415" t="s">
        <v>6510</v>
      </c>
      <c r="B5415" t="s">
        <v>313</v>
      </c>
      <c r="C5415" t="s">
        <v>313</v>
      </c>
      <c r="D5415">
        <v>12800000</v>
      </c>
      <c r="E5415">
        <v>10700000</v>
      </c>
      <c r="F5415" t="s">
        <v>4033</v>
      </c>
      <c r="G5415" s="13">
        <f>IFERROR(IF($F5415="ALTA",$D5415*1.03,
IF($F5415="MEDIA",$D5415*1,
IF($F5415="BAJA",$D5415*0.92,
IF($F5415="LIQUIDAR",_xlfn.XLOOKUP(A5415,Rotación!$A:$A,Rotación!$O:$O,0,0,-1),"")))),"")</f>
        <v>12800000</v>
      </c>
      <c r="H5415" s="13">
        <f>IFERROR(IF($F5415="ALTA",$D5415*1,
IF($F5415="MEDIA",$D5415*0.97,
IF($F5415="BAJA",$D5415*0.9,
IF($F5415="LIQUIDAR",_xlfn.XLOOKUP(A5415,Rotación!$A:$A,Rotación!$O:$O,0,0,-1),"")))),"")</f>
        <v>12416000</v>
      </c>
      <c r="I5415" s="13">
        <f>IFERROR(IF($F5415="ALTA",$D5415*0.97,
IF($F5415="MEDIA",$D5415*0.94,
IF($F5415="BAJA",$D5415*0.87,
IF($F5415="LIQUIDAR",_xlfn.XLOOKUP(A5415,Rotación!$A:$A,Rotación!$O:$O,0,0,-1),"")))),"")</f>
        <v>12032000</v>
      </c>
      <c r="J5415" s="13">
        <f>IFERROR(IF($F5415="ALTA",$D5415*0.94,
IF($F5415="MEDIA",$D5415*0.9,
IF($F5415="BAJA",$D5415*0.85,
IF($F5415="LIQUIDAR",_xlfn.XLOOKUP(A5415,Rotación!$A:$A,Rotación!$O:$O,0,0,-1),"")))),"")</f>
        <v>11520000</v>
      </c>
      <c r="K5415">
        <v>12790000</v>
      </c>
    </row>
    <row r="5416" spans="1:11" x14ac:dyDescent="0.3">
      <c r="A5416" t="s">
        <v>6511</v>
      </c>
      <c r="B5416" t="s">
        <v>313</v>
      </c>
      <c r="C5416" t="s">
        <v>313</v>
      </c>
      <c r="D5416">
        <v>21800000</v>
      </c>
      <c r="E5416">
        <v>17000000</v>
      </c>
      <c r="F5416" t="s">
        <v>4033</v>
      </c>
      <c r="G5416" s="13">
        <f>IFERROR(IF($F5416="ALTA",$D5416*1.03,
IF($F5416="MEDIA",$D5416*1,
IF($F5416="BAJA",$D5416*0.92,
IF($F5416="LIQUIDAR",_xlfn.XLOOKUP(A5416,Rotación!$A:$A,Rotación!$O:$O,0,0,-1),"")))),"")</f>
        <v>21800000</v>
      </c>
      <c r="H5416" s="13">
        <f>IFERROR(IF($F5416="ALTA",$D5416*1,
IF($F5416="MEDIA",$D5416*0.97,
IF($F5416="BAJA",$D5416*0.9,
IF($F5416="LIQUIDAR",_xlfn.XLOOKUP(A5416,Rotación!$A:$A,Rotación!$O:$O,0,0,-1),"")))),"")</f>
        <v>21146000</v>
      </c>
      <c r="I5416" s="13">
        <f>IFERROR(IF($F5416="ALTA",$D5416*0.97,
IF($F5416="MEDIA",$D5416*0.94,
IF($F5416="BAJA",$D5416*0.87,
IF($F5416="LIQUIDAR",_xlfn.XLOOKUP(A5416,Rotación!$A:$A,Rotación!$O:$O,0,0,-1),"")))),"")</f>
        <v>20492000</v>
      </c>
      <c r="J5416" s="13">
        <f>IFERROR(IF($F5416="ALTA",$D5416*0.94,
IF($F5416="MEDIA",$D5416*0.9,
IF($F5416="BAJA",$D5416*0.85,
IF($F5416="LIQUIDAR",_xlfn.XLOOKUP(A5416,Rotación!$A:$A,Rotación!$O:$O,0,0,-1),"")))),"")</f>
        <v>19620000</v>
      </c>
      <c r="K5416">
        <v>21490000</v>
      </c>
    </row>
    <row r="5417" spans="1:11" x14ac:dyDescent="0.3">
      <c r="A5417" t="s">
        <v>6512</v>
      </c>
      <c r="B5417" t="s">
        <v>313</v>
      </c>
      <c r="C5417" t="s">
        <v>313</v>
      </c>
      <c r="D5417">
        <v>13500000</v>
      </c>
      <c r="E5417">
        <v>11000000</v>
      </c>
      <c r="F5417" t="s">
        <v>4033</v>
      </c>
      <c r="G5417" s="13">
        <f>IFERROR(IF($F5417="ALTA",$D5417*1.03,
IF($F5417="MEDIA",$D5417*1,
IF($F5417="BAJA",$D5417*0.92,
IF($F5417="LIQUIDAR",_xlfn.XLOOKUP(A5417,Rotación!$A:$A,Rotación!$O:$O,0,0,-1),"")))),"")</f>
        <v>13500000</v>
      </c>
      <c r="H5417" s="13">
        <f>IFERROR(IF($F5417="ALTA",$D5417*1,
IF($F5417="MEDIA",$D5417*0.97,
IF($F5417="BAJA",$D5417*0.9,
IF($F5417="LIQUIDAR",_xlfn.XLOOKUP(A5417,Rotación!$A:$A,Rotación!$O:$O,0,0,-1),"")))),"")</f>
        <v>13095000</v>
      </c>
      <c r="I5417" s="13">
        <f>IFERROR(IF($F5417="ALTA",$D5417*0.97,
IF($F5417="MEDIA",$D5417*0.94,
IF($F5417="BAJA",$D5417*0.87,
IF($F5417="LIQUIDAR",_xlfn.XLOOKUP(A5417,Rotación!$A:$A,Rotación!$O:$O,0,0,-1),"")))),"")</f>
        <v>12690000</v>
      </c>
      <c r="J5417" s="13">
        <f>IFERROR(IF($F5417="ALTA",$D5417*0.94,
IF($F5417="MEDIA",$D5417*0.9,
IF($F5417="BAJA",$D5417*0.85,
IF($F5417="LIQUIDAR",_xlfn.XLOOKUP(A5417,Rotación!$A:$A,Rotación!$O:$O,0,0,-1),"")))),"")</f>
        <v>12150000</v>
      </c>
      <c r="K5417">
        <v>13490000</v>
      </c>
    </row>
    <row r="5418" spans="1:11" x14ac:dyDescent="0.3">
      <c r="A5418" t="s">
        <v>6513</v>
      </c>
      <c r="B5418" t="s">
        <v>313</v>
      </c>
      <c r="C5418" t="s">
        <v>313</v>
      </c>
      <c r="D5418">
        <v>9300000</v>
      </c>
      <c r="E5418">
        <v>7000000</v>
      </c>
      <c r="F5418" t="s">
        <v>4033</v>
      </c>
      <c r="G5418" s="13">
        <f>IFERROR(IF($F5418="ALTA",$D5418*1.03,
IF($F5418="MEDIA",$D5418*1,
IF($F5418="BAJA",$D5418*0.92,
IF($F5418="LIQUIDAR",_xlfn.XLOOKUP(A5418,Rotación!$A:$A,Rotación!$O:$O,0,0,-1),"")))),"")</f>
        <v>9300000</v>
      </c>
      <c r="H5418" s="13">
        <f>IFERROR(IF($F5418="ALTA",$D5418*1,
IF($F5418="MEDIA",$D5418*0.97,
IF($F5418="BAJA",$D5418*0.9,
IF($F5418="LIQUIDAR",_xlfn.XLOOKUP(A5418,Rotación!$A:$A,Rotación!$O:$O,0,0,-1),"")))),"")</f>
        <v>9021000</v>
      </c>
      <c r="I5418" s="13">
        <f>IFERROR(IF($F5418="ALTA",$D5418*0.97,
IF($F5418="MEDIA",$D5418*0.94,
IF($F5418="BAJA",$D5418*0.87,
IF($F5418="LIQUIDAR",_xlfn.XLOOKUP(A5418,Rotación!$A:$A,Rotación!$O:$O,0,0,-1),"")))),"")</f>
        <v>8742000</v>
      </c>
      <c r="J5418" s="13">
        <f>IFERROR(IF($F5418="ALTA",$D5418*0.94,
IF($F5418="MEDIA",$D5418*0.9,
IF($F5418="BAJA",$D5418*0.85,
IF($F5418="LIQUIDAR",_xlfn.XLOOKUP(A5418,Rotación!$A:$A,Rotación!$O:$O,0,0,-1),"")))),"")</f>
        <v>8370000</v>
      </c>
      <c r="K5418">
        <v>9190000</v>
      </c>
    </row>
    <row r="5419" spans="1:11" x14ac:dyDescent="0.3">
      <c r="A5419" t="s">
        <v>6514</v>
      </c>
      <c r="B5419" t="s">
        <v>313</v>
      </c>
      <c r="C5419" t="s">
        <v>313</v>
      </c>
      <c r="D5419">
        <v>16400000</v>
      </c>
      <c r="E5419">
        <v>13800000</v>
      </c>
      <c r="F5419" t="s">
        <v>4033</v>
      </c>
      <c r="G5419" s="13">
        <f>IFERROR(IF($F5419="ALTA",$D5419*1.03,
IF($F5419="MEDIA",$D5419*1,
IF($F5419="BAJA",$D5419*0.92,
IF($F5419="LIQUIDAR",_xlfn.XLOOKUP(A5419,Rotación!$A:$A,Rotación!$O:$O,0,0,-1),"")))),"")</f>
        <v>16400000</v>
      </c>
      <c r="H5419" s="13">
        <f>IFERROR(IF($F5419="ALTA",$D5419*1,
IF($F5419="MEDIA",$D5419*0.97,
IF($F5419="BAJA",$D5419*0.9,
IF($F5419="LIQUIDAR",_xlfn.XLOOKUP(A5419,Rotación!$A:$A,Rotación!$O:$O,0,0,-1),"")))),"")</f>
        <v>15908000</v>
      </c>
      <c r="I5419" s="13">
        <f>IFERROR(IF($F5419="ALTA",$D5419*0.97,
IF($F5419="MEDIA",$D5419*0.94,
IF($F5419="BAJA",$D5419*0.87,
IF($F5419="LIQUIDAR",_xlfn.XLOOKUP(A5419,Rotación!$A:$A,Rotación!$O:$O,0,0,-1),"")))),"")</f>
        <v>15416000</v>
      </c>
      <c r="J5419" s="13">
        <f>IFERROR(IF($F5419="ALTA",$D5419*0.94,
IF($F5419="MEDIA",$D5419*0.9,
IF($F5419="BAJA",$D5419*0.85,
IF($F5419="LIQUIDAR",_xlfn.XLOOKUP(A5419,Rotación!$A:$A,Rotación!$O:$O,0,0,-1),"")))),"")</f>
        <v>14760000</v>
      </c>
      <c r="K5419">
        <v>16490000</v>
      </c>
    </row>
    <row r="5420" spans="1:11" x14ac:dyDescent="0.3">
      <c r="A5420" t="s">
        <v>962</v>
      </c>
      <c r="B5420" t="s">
        <v>313</v>
      </c>
      <c r="C5420" t="s">
        <v>313</v>
      </c>
      <c r="D5420">
        <v>9300000</v>
      </c>
      <c r="E5420">
        <v>7300000</v>
      </c>
      <c r="F5420" t="s">
        <v>4033</v>
      </c>
      <c r="G5420" s="13">
        <f>IFERROR(IF($F5420="ALTA",$D5420*1.03,
IF($F5420="MEDIA",$D5420*1,
IF($F5420="BAJA",$D5420*0.92,
IF($F5420="LIQUIDAR",_xlfn.XLOOKUP(A5420,Rotación!$A:$A,Rotación!$O:$O,0,0,-1),"")))),"")</f>
        <v>9300000</v>
      </c>
      <c r="H5420" s="13">
        <f>IFERROR(IF($F5420="ALTA",$D5420*1,
IF($F5420="MEDIA",$D5420*0.97,
IF($F5420="BAJA",$D5420*0.9,
IF($F5420="LIQUIDAR",_xlfn.XLOOKUP(A5420,Rotación!$A:$A,Rotación!$O:$O,0,0,-1),"")))),"")</f>
        <v>9021000</v>
      </c>
      <c r="I5420" s="13">
        <f>IFERROR(IF($F5420="ALTA",$D5420*0.97,
IF($F5420="MEDIA",$D5420*0.94,
IF($F5420="BAJA",$D5420*0.87,
IF($F5420="LIQUIDAR",_xlfn.XLOOKUP(A5420,Rotación!$A:$A,Rotación!$O:$O,0,0,-1),"")))),"")</f>
        <v>8742000</v>
      </c>
      <c r="J5420" s="13">
        <f>IFERROR(IF($F5420="ALTA",$D5420*0.94,
IF($F5420="MEDIA",$D5420*0.9,
IF($F5420="BAJA",$D5420*0.85,
IF($F5420="LIQUIDAR",_xlfn.XLOOKUP(A5420,Rotación!$A:$A,Rotación!$O:$O,0,0,-1),"")))),"")</f>
        <v>8370000</v>
      </c>
      <c r="K5420">
        <v>8990000</v>
      </c>
    </row>
    <row r="5421" spans="1:11" x14ac:dyDescent="0.3">
      <c r="A5421" t="s">
        <v>6515</v>
      </c>
      <c r="B5421" t="s">
        <v>313</v>
      </c>
      <c r="C5421" t="s">
        <v>313</v>
      </c>
      <c r="D5421">
        <v>15400000</v>
      </c>
      <c r="E5421">
        <v>12600000</v>
      </c>
      <c r="F5421" t="s">
        <v>4033</v>
      </c>
      <c r="G5421" s="13">
        <f>IFERROR(IF($F5421="ALTA",$D5421*1.03,
IF($F5421="MEDIA",$D5421*1,
IF($F5421="BAJA",$D5421*0.92,
IF($F5421="LIQUIDAR",_xlfn.XLOOKUP(A5421,Rotación!$A:$A,Rotación!$O:$O,0,0,-1),"")))),"")</f>
        <v>15400000</v>
      </c>
      <c r="H5421" s="13">
        <f>IFERROR(IF($F5421="ALTA",$D5421*1,
IF($F5421="MEDIA",$D5421*0.97,
IF($F5421="BAJA",$D5421*0.9,
IF($F5421="LIQUIDAR",_xlfn.XLOOKUP(A5421,Rotación!$A:$A,Rotación!$O:$O,0,0,-1),"")))),"")</f>
        <v>14938000</v>
      </c>
      <c r="I5421" s="13">
        <f>IFERROR(IF($F5421="ALTA",$D5421*0.97,
IF($F5421="MEDIA",$D5421*0.94,
IF($F5421="BAJA",$D5421*0.87,
IF($F5421="LIQUIDAR",_xlfn.XLOOKUP(A5421,Rotación!$A:$A,Rotación!$O:$O,0,0,-1),"")))),"")</f>
        <v>14476000</v>
      </c>
      <c r="J5421" s="13">
        <f>IFERROR(IF($F5421="ALTA",$D5421*0.94,
IF($F5421="MEDIA",$D5421*0.9,
IF($F5421="BAJA",$D5421*0.85,
IF($F5421="LIQUIDAR",_xlfn.XLOOKUP(A5421,Rotación!$A:$A,Rotación!$O:$O,0,0,-1),"")))),"")</f>
        <v>13860000</v>
      </c>
      <c r="K5421">
        <v>14990000</v>
      </c>
    </row>
    <row r="5422" spans="1:11" x14ac:dyDescent="0.3">
      <c r="A5422" t="s">
        <v>6516</v>
      </c>
      <c r="B5422" t="s">
        <v>313</v>
      </c>
      <c r="C5422" t="s">
        <v>313</v>
      </c>
      <c r="D5422">
        <v>15600000</v>
      </c>
      <c r="E5422">
        <v>13200000</v>
      </c>
      <c r="F5422" t="s">
        <v>4033</v>
      </c>
      <c r="G5422" s="13">
        <f>IFERROR(IF($F5422="ALTA",$D5422*1.03,
IF($F5422="MEDIA",$D5422*1,
IF($F5422="BAJA",$D5422*0.92,
IF($F5422="LIQUIDAR",_xlfn.XLOOKUP(A5422,Rotación!$A:$A,Rotación!$O:$O,0,0,-1),"")))),"")</f>
        <v>15600000</v>
      </c>
      <c r="H5422" s="13">
        <f>IFERROR(IF($F5422="ALTA",$D5422*1,
IF($F5422="MEDIA",$D5422*0.97,
IF($F5422="BAJA",$D5422*0.9,
IF($F5422="LIQUIDAR",_xlfn.XLOOKUP(A5422,Rotación!$A:$A,Rotación!$O:$O,0,0,-1),"")))),"")</f>
        <v>15132000</v>
      </c>
      <c r="I5422" s="13">
        <f>IFERROR(IF($F5422="ALTA",$D5422*0.97,
IF($F5422="MEDIA",$D5422*0.94,
IF($F5422="BAJA",$D5422*0.87,
IF($F5422="LIQUIDAR",_xlfn.XLOOKUP(A5422,Rotación!$A:$A,Rotación!$O:$O,0,0,-1),"")))),"")</f>
        <v>14664000</v>
      </c>
      <c r="J5422" s="13">
        <f>IFERROR(IF($F5422="ALTA",$D5422*0.94,
IF($F5422="MEDIA",$D5422*0.9,
IF($F5422="BAJA",$D5422*0.85,
IF($F5422="LIQUIDAR",_xlfn.XLOOKUP(A5422,Rotación!$A:$A,Rotación!$O:$O,0,0,-1),"")))),"")</f>
        <v>14040000</v>
      </c>
      <c r="K5422">
        <v>15590000</v>
      </c>
    </row>
    <row r="5423" spans="1:11" x14ac:dyDescent="0.3">
      <c r="A5423" t="s">
        <v>6517</v>
      </c>
      <c r="B5423" t="s">
        <v>313</v>
      </c>
      <c r="C5423" t="s">
        <v>313</v>
      </c>
      <c r="D5423">
        <v>14300000</v>
      </c>
      <c r="E5423">
        <v>12000000</v>
      </c>
      <c r="F5423" t="s">
        <v>4033</v>
      </c>
      <c r="G5423" s="13">
        <f>IFERROR(IF($F5423="ALTA",$D5423*1.03,
IF($F5423="MEDIA",$D5423*1,
IF($F5423="BAJA",$D5423*0.92,
IF($F5423="LIQUIDAR",_xlfn.XLOOKUP(A5423,Rotación!$A:$A,Rotación!$O:$O,0,0,-1),"")))),"")</f>
        <v>14300000</v>
      </c>
      <c r="H5423" s="13">
        <f>IFERROR(IF($F5423="ALTA",$D5423*1,
IF($F5423="MEDIA",$D5423*0.97,
IF($F5423="BAJA",$D5423*0.9,
IF($F5423="LIQUIDAR",_xlfn.XLOOKUP(A5423,Rotación!$A:$A,Rotación!$O:$O,0,0,-1),"")))),"")</f>
        <v>13871000</v>
      </c>
      <c r="I5423" s="13">
        <f>IFERROR(IF($F5423="ALTA",$D5423*0.97,
IF($F5423="MEDIA",$D5423*0.94,
IF($F5423="BAJA",$D5423*0.87,
IF($F5423="LIQUIDAR",_xlfn.XLOOKUP(A5423,Rotación!$A:$A,Rotación!$O:$O,0,0,-1),"")))),"")</f>
        <v>13442000</v>
      </c>
      <c r="J5423" s="13">
        <f>IFERROR(IF($F5423="ALTA",$D5423*0.94,
IF($F5423="MEDIA",$D5423*0.9,
IF($F5423="BAJA",$D5423*0.85,
IF($F5423="LIQUIDAR",_xlfn.XLOOKUP(A5423,Rotación!$A:$A,Rotación!$O:$O,0,0,-1),"")))),"")</f>
        <v>12870000</v>
      </c>
      <c r="K5423">
        <v>14690000</v>
      </c>
    </row>
    <row r="5424" spans="1:11" x14ac:dyDescent="0.3">
      <c r="A5424" t="s">
        <v>6506</v>
      </c>
      <c r="B5424" t="s">
        <v>313</v>
      </c>
      <c r="C5424" t="s">
        <v>313</v>
      </c>
      <c r="D5424">
        <v>34100000</v>
      </c>
      <c r="E5424">
        <v>29000000</v>
      </c>
      <c r="F5424" t="s">
        <v>4033</v>
      </c>
      <c r="G5424" s="13">
        <f>IFERROR(IF($F5424="ALTA",$D5424*1.03,
IF($F5424="MEDIA",$D5424*1,
IF($F5424="BAJA",$D5424*0.92,
IF($F5424="LIQUIDAR",_xlfn.XLOOKUP(A5424,Rotación!$A:$A,Rotación!$O:$O,0,0,-1),"")))),"")</f>
        <v>34100000</v>
      </c>
      <c r="H5424" s="13">
        <f>IFERROR(IF($F5424="ALTA",$D5424*1,
IF($F5424="MEDIA",$D5424*0.97,
IF($F5424="BAJA",$D5424*0.9,
IF($F5424="LIQUIDAR",_xlfn.XLOOKUP(A5424,Rotación!$A:$A,Rotación!$O:$O,0,0,-1),"")))),"")</f>
        <v>33077000</v>
      </c>
      <c r="I5424" s="13">
        <f>IFERROR(IF($F5424="ALTA",$D5424*0.97,
IF($F5424="MEDIA",$D5424*0.94,
IF($F5424="BAJA",$D5424*0.87,
IF($F5424="LIQUIDAR",_xlfn.XLOOKUP(A5424,Rotación!$A:$A,Rotación!$O:$O,0,0,-1),"")))),"")</f>
        <v>32054000</v>
      </c>
      <c r="J5424" s="13">
        <f>IFERROR(IF($F5424="ALTA",$D5424*0.94,
IF($F5424="MEDIA",$D5424*0.9,
IF($F5424="BAJA",$D5424*0.85,
IF($F5424="LIQUIDAR",_xlfn.XLOOKUP(A5424,Rotación!$A:$A,Rotación!$O:$O,0,0,-1),"")))),"")</f>
        <v>30690000</v>
      </c>
      <c r="K5424">
        <v>33990000</v>
      </c>
    </row>
    <row r="5425" spans="1:11" x14ac:dyDescent="0.3">
      <c r="A5425" t="s">
        <v>1016</v>
      </c>
      <c r="B5425" t="s">
        <v>313</v>
      </c>
      <c r="C5425" t="s">
        <v>313</v>
      </c>
      <c r="D5425">
        <v>17900000</v>
      </c>
      <c r="E5425">
        <v>14000000</v>
      </c>
      <c r="F5425" t="s">
        <v>5391</v>
      </c>
      <c r="G5425" s="13">
        <f>IFERROR(IF($F5425="ALTA",$D5425*1.03,
IF($F5425="MEDIA",$D5425*1,
IF($F5425="BAJA",$D5425*0.92,
IF($F5425="LIQUIDAR",_xlfn.XLOOKUP(A5425,Rotación!$A:$A,Rotación!$O:$O,0,0,-1),"")))),"")</f>
        <v>16468000</v>
      </c>
      <c r="H5425" s="13">
        <f>IFERROR(IF($F5425="ALTA",$D5425*1,
IF($F5425="MEDIA",$D5425*0.97,
IF($F5425="BAJA",$D5425*0.9,
IF($F5425="LIQUIDAR",_xlfn.XLOOKUP(A5425,Rotación!$A:$A,Rotación!$O:$O,0,0,-1),"")))),"")</f>
        <v>16110000</v>
      </c>
      <c r="I5425" s="13">
        <f>IFERROR(IF($F5425="ALTA",$D5425*0.97,
IF($F5425="MEDIA",$D5425*0.94,
IF($F5425="BAJA",$D5425*0.87,
IF($F5425="LIQUIDAR",_xlfn.XLOOKUP(A5425,Rotación!$A:$A,Rotación!$O:$O,0,0,-1),"")))),"")</f>
        <v>15573000</v>
      </c>
      <c r="J5425" s="13">
        <f>IFERROR(IF($F5425="ALTA",$D5425*0.94,
IF($F5425="MEDIA",$D5425*0.9,
IF($F5425="BAJA",$D5425*0.85,
IF($F5425="LIQUIDAR",_xlfn.XLOOKUP(A5425,Rotación!$A:$A,Rotación!$O:$O,0,0,-1),"")))),"")</f>
        <v>15215000</v>
      </c>
      <c r="K5425">
        <v>16990000</v>
      </c>
    </row>
    <row r="5426" spans="1:11" x14ac:dyDescent="0.3">
      <c r="A5426" t="s">
        <v>6518</v>
      </c>
      <c r="B5426" t="s">
        <v>313</v>
      </c>
      <c r="C5426" t="s">
        <v>313</v>
      </c>
      <c r="D5426">
        <v>22300000</v>
      </c>
      <c r="E5426">
        <v>18000000</v>
      </c>
      <c r="F5426" t="s">
        <v>5391</v>
      </c>
      <c r="G5426" s="13">
        <f>IFERROR(IF($F5426="ALTA",$D5426*1.03,
IF($F5426="MEDIA",$D5426*1,
IF($F5426="BAJA",$D5426*0.92,
IF($F5426="LIQUIDAR",_xlfn.XLOOKUP(A5426,Rotación!$A:$A,Rotación!$O:$O,0,0,-1),"")))),"")</f>
        <v>20516000</v>
      </c>
      <c r="H5426" s="13">
        <f>IFERROR(IF($F5426="ALTA",$D5426*1,
IF($F5426="MEDIA",$D5426*0.97,
IF($F5426="BAJA",$D5426*0.9,
IF($F5426="LIQUIDAR",_xlfn.XLOOKUP(A5426,Rotación!$A:$A,Rotación!$O:$O,0,0,-1),"")))),"")</f>
        <v>20070000</v>
      </c>
      <c r="I5426" s="13">
        <f>IFERROR(IF($F5426="ALTA",$D5426*0.97,
IF($F5426="MEDIA",$D5426*0.94,
IF($F5426="BAJA",$D5426*0.87,
IF($F5426="LIQUIDAR",_xlfn.XLOOKUP(A5426,Rotación!$A:$A,Rotación!$O:$O,0,0,-1),"")))),"")</f>
        <v>19401000</v>
      </c>
      <c r="J5426" s="13">
        <f>IFERROR(IF($F5426="ALTA",$D5426*0.94,
IF($F5426="MEDIA",$D5426*0.9,
IF($F5426="BAJA",$D5426*0.85,
IF($F5426="LIQUIDAR",_xlfn.XLOOKUP(A5426,Rotación!$A:$A,Rotación!$O:$O,0,0,-1),"")))),"")</f>
        <v>18955000</v>
      </c>
      <c r="K5426">
        <v>21290000</v>
      </c>
    </row>
    <row r="5427" spans="1:11" x14ac:dyDescent="0.3">
      <c r="A5427" t="s">
        <v>6519</v>
      </c>
      <c r="B5427" t="s">
        <v>313</v>
      </c>
      <c r="C5427" t="s">
        <v>313</v>
      </c>
      <c r="D5427">
        <v>7700000</v>
      </c>
      <c r="E5427">
        <v>6300000</v>
      </c>
      <c r="F5427" t="s">
        <v>5390</v>
      </c>
      <c r="G5427" s="13">
        <f>IFERROR(IF($F5427="ALTA",$D5427*1.03,
IF($F5427="MEDIA",$D5427*1,
IF($F5427="BAJA",$D5427*0.92,
IF($F5427="LIQUIDAR",_xlfn.XLOOKUP(A5427,Rotación!$A:$A,Rotación!$O:$O,0,0,-1),"")))),"")</f>
        <v>7931000</v>
      </c>
      <c r="H5427" s="13">
        <f>IFERROR(IF($F5427="ALTA",$D5427*1,
IF($F5427="MEDIA",$D5427*0.97,
IF($F5427="BAJA",$D5427*0.9,
IF($F5427="LIQUIDAR",_xlfn.XLOOKUP(A5427,Rotación!$A:$A,Rotación!$O:$O,0,0,-1),"")))),"")</f>
        <v>7700000</v>
      </c>
      <c r="I5427" s="13">
        <f>IFERROR(IF($F5427="ALTA",$D5427*0.97,
IF($F5427="MEDIA",$D5427*0.94,
IF($F5427="BAJA",$D5427*0.87,
IF($F5427="LIQUIDAR",_xlfn.XLOOKUP(A5427,Rotación!$A:$A,Rotación!$O:$O,0,0,-1),"")))),"")</f>
        <v>7469000</v>
      </c>
      <c r="J5427" s="13">
        <f>IFERROR(IF($F5427="ALTA",$D5427*0.94,
IF($F5427="MEDIA",$D5427*0.9,
IF($F5427="BAJA",$D5427*0.85,
IF($F5427="LIQUIDAR",_xlfn.XLOOKUP(A5427,Rotación!$A:$A,Rotación!$O:$O,0,0,-1),"")))),"")</f>
        <v>7238000</v>
      </c>
      <c r="K5427">
        <v>7690000</v>
      </c>
    </row>
    <row r="5428" spans="1:11" x14ac:dyDescent="0.3">
      <c r="A5428" t="s">
        <v>6520</v>
      </c>
      <c r="B5428" t="s">
        <v>313</v>
      </c>
      <c r="C5428" t="s">
        <v>313</v>
      </c>
      <c r="D5428">
        <v>15400000</v>
      </c>
      <c r="E5428">
        <v>12800000</v>
      </c>
      <c r="F5428" t="s">
        <v>5390</v>
      </c>
      <c r="G5428" s="13">
        <f>IFERROR(IF($F5428="ALTA",$D5428*1.03,
IF($F5428="MEDIA",$D5428*1,
IF($F5428="BAJA",$D5428*0.92,
IF($F5428="LIQUIDAR",_xlfn.XLOOKUP(A5428,Rotación!$A:$A,Rotación!$O:$O,0,0,-1),"")))),"")</f>
        <v>15862000</v>
      </c>
      <c r="H5428" s="13">
        <f>IFERROR(IF($F5428="ALTA",$D5428*1,
IF($F5428="MEDIA",$D5428*0.97,
IF($F5428="BAJA",$D5428*0.9,
IF($F5428="LIQUIDAR",_xlfn.XLOOKUP(A5428,Rotación!$A:$A,Rotación!$O:$O,0,0,-1),"")))),"")</f>
        <v>15400000</v>
      </c>
      <c r="I5428" s="13">
        <f>IFERROR(IF($F5428="ALTA",$D5428*0.97,
IF($F5428="MEDIA",$D5428*0.94,
IF($F5428="BAJA",$D5428*0.87,
IF($F5428="LIQUIDAR",_xlfn.XLOOKUP(A5428,Rotación!$A:$A,Rotación!$O:$O,0,0,-1),"")))),"")</f>
        <v>14938000</v>
      </c>
      <c r="J5428" s="13">
        <f>IFERROR(IF($F5428="ALTA",$D5428*0.94,
IF($F5428="MEDIA",$D5428*0.9,
IF($F5428="BAJA",$D5428*0.85,
IF($F5428="LIQUIDAR",_xlfn.XLOOKUP(A5428,Rotación!$A:$A,Rotación!$O:$O,0,0,-1),"")))),"")</f>
        <v>14476000</v>
      </c>
      <c r="K5428">
        <v>15390000</v>
      </c>
    </row>
    <row r="5429" spans="1:11" x14ac:dyDescent="0.3">
      <c r="A5429" t="s">
        <v>6521</v>
      </c>
      <c r="B5429" t="s">
        <v>313</v>
      </c>
      <c r="C5429" t="s">
        <v>313</v>
      </c>
      <c r="D5429">
        <v>16900000</v>
      </c>
      <c r="E5429">
        <v>14000000</v>
      </c>
      <c r="F5429" t="s">
        <v>5390</v>
      </c>
      <c r="G5429" s="13">
        <f>IFERROR(IF($F5429="ALTA",$D5429*1.03,
IF($F5429="MEDIA",$D5429*1,
IF($F5429="BAJA",$D5429*0.92,
IF($F5429="LIQUIDAR",_xlfn.XLOOKUP(A5429,Rotación!$A:$A,Rotación!$O:$O,0,0,-1),"")))),"")</f>
        <v>17407000</v>
      </c>
      <c r="H5429" s="13">
        <f>IFERROR(IF($F5429="ALTA",$D5429*1,
IF($F5429="MEDIA",$D5429*0.97,
IF($F5429="BAJA",$D5429*0.9,
IF($F5429="LIQUIDAR",_xlfn.XLOOKUP(A5429,Rotación!$A:$A,Rotación!$O:$O,0,0,-1),"")))),"")</f>
        <v>16900000</v>
      </c>
      <c r="I5429" s="13">
        <f>IFERROR(IF($F5429="ALTA",$D5429*0.97,
IF($F5429="MEDIA",$D5429*0.94,
IF($F5429="BAJA",$D5429*0.87,
IF($F5429="LIQUIDAR",_xlfn.XLOOKUP(A5429,Rotación!$A:$A,Rotación!$O:$O,0,0,-1),"")))),"")</f>
        <v>16393000</v>
      </c>
      <c r="J5429" s="13">
        <f>IFERROR(IF($F5429="ALTA",$D5429*0.94,
IF($F5429="MEDIA",$D5429*0.9,
IF($F5429="BAJA",$D5429*0.85,
IF($F5429="LIQUIDAR",_xlfn.XLOOKUP(A5429,Rotación!$A:$A,Rotación!$O:$O,0,0,-1),"")))),"")</f>
        <v>15886000</v>
      </c>
      <c r="K5429">
        <v>16990000</v>
      </c>
    </row>
    <row r="5430" spans="1:11" x14ac:dyDescent="0.3">
      <c r="A5430" t="s">
        <v>6522</v>
      </c>
      <c r="B5430" t="s">
        <v>313</v>
      </c>
      <c r="C5430" t="s">
        <v>313</v>
      </c>
      <c r="D5430">
        <v>8600000</v>
      </c>
      <c r="E5430">
        <v>7200000</v>
      </c>
      <c r="F5430" t="s">
        <v>5390</v>
      </c>
      <c r="G5430" s="13">
        <f>IFERROR(IF($F5430="ALTA",$D5430*1.03,
IF($F5430="MEDIA",$D5430*1,
IF($F5430="BAJA",$D5430*0.92,
IF($F5430="LIQUIDAR",_xlfn.XLOOKUP(A5430,Rotación!$A:$A,Rotación!$O:$O,0,0,-1),"")))),"")</f>
        <v>8858000</v>
      </c>
      <c r="H5430" s="13">
        <f>IFERROR(IF($F5430="ALTA",$D5430*1,
IF($F5430="MEDIA",$D5430*0.97,
IF($F5430="BAJA",$D5430*0.9,
IF($F5430="LIQUIDAR",_xlfn.XLOOKUP(A5430,Rotación!$A:$A,Rotación!$O:$O,0,0,-1),"")))),"")</f>
        <v>8600000</v>
      </c>
      <c r="I5430" s="13">
        <f>IFERROR(IF($F5430="ALTA",$D5430*0.97,
IF($F5430="MEDIA",$D5430*0.94,
IF($F5430="BAJA",$D5430*0.87,
IF($F5430="LIQUIDAR",_xlfn.XLOOKUP(A5430,Rotación!$A:$A,Rotación!$O:$O,0,0,-1),"")))),"")</f>
        <v>8342000</v>
      </c>
      <c r="J5430" s="13">
        <f>IFERROR(IF($F5430="ALTA",$D5430*0.94,
IF($F5430="MEDIA",$D5430*0.9,
IF($F5430="BAJA",$D5430*0.85,
IF($F5430="LIQUIDAR",_xlfn.XLOOKUP(A5430,Rotación!$A:$A,Rotación!$O:$O,0,0,-1),"")))),"")</f>
        <v>8084000</v>
      </c>
      <c r="K5430">
        <v>8490000</v>
      </c>
    </row>
    <row r="5431" spans="1:11" x14ac:dyDescent="0.3">
      <c r="A5431" t="s">
        <v>6523</v>
      </c>
      <c r="B5431" t="s">
        <v>313</v>
      </c>
      <c r="C5431" t="s">
        <v>313</v>
      </c>
      <c r="D5431">
        <v>8100000</v>
      </c>
      <c r="E5431">
        <v>6700000</v>
      </c>
      <c r="F5431" t="s">
        <v>5390</v>
      </c>
      <c r="G5431" s="13">
        <f>IFERROR(IF($F5431="ALTA",$D5431*1.03,
IF($F5431="MEDIA",$D5431*1,
IF($F5431="BAJA",$D5431*0.92,
IF($F5431="LIQUIDAR",_xlfn.XLOOKUP(A5431,Rotación!$A:$A,Rotación!$O:$O,0,0,-1),"")))),"")</f>
        <v>8343000</v>
      </c>
      <c r="H5431" s="13">
        <f>IFERROR(IF($F5431="ALTA",$D5431*1,
IF($F5431="MEDIA",$D5431*0.97,
IF($F5431="BAJA",$D5431*0.9,
IF($F5431="LIQUIDAR",_xlfn.XLOOKUP(A5431,Rotación!$A:$A,Rotación!$O:$O,0,0,-1),"")))),"")</f>
        <v>8100000</v>
      </c>
      <c r="I5431" s="13">
        <f>IFERROR(IF($F5431="ALTA",$D5431*0.97,
IF($F5431="MEDIA",$D5431*0.94,
IF($F5431="BAJA",$D5431*0.87,
IF($F5431="LIQUIDAR",_xlfn.XLOOKUP(A5431,Rotación!$A:$A,Rotación!$O:$O,0,0,-1),"")))),"")</f>
        <v>7857000</v>
      </c>
      <c r="J5431" s="13">
        <f>IFERROR(IF($F5431="ALTA",$D5431*0.94,
IF($F5431="MEDIA",$D5431*0.9,
IF($F5431="BAJA",$D5431*0.85,
IF($F5431="LIQUIDAR",_xlfn.XLOOKUP(A5431,Rotación!$A:$A,Rotación!$O:$O,0,0,-1),"")))),"")</f>
        <v>7614000</v>
      </c>
      <c r="K5431">
        <v>7990000</v>
      </c>
    </row>
    <row r="5432" spans="1:11" x14ac:dyDescent="0.3">
      <c r="A5432" t="s">
        <v>6524</v>
      </c>
      <c r="B5432" t="s">
        <v>313</v>
      </c>
      <c r="C5432" t="s">
        <v>313</v>
      </c>
      <c r="D5432">
        <v>12400000</v>
      </c>
      <c r="E5432">
        <v>10000000</v>
      </c>
      <c r="F5432" t="s">
        <v>5390</v>
      </c>
      <c r="G5432" s="13">
        <f>IFERROR(IF($F5432="ALTA",$D5432*1.03,
IF($F5432="MEDIA",$D5432*1,
IF($F5432="BAJA",$D5432*0.92,
IF($F5432="LIQUIDAR",_xlfn.XLOOKUP(A5432,Rotación!$A:$A,Rotación!$O:$O,0,0,-1),"")))),"")</f>
        <v>12772000</v>
      </c>
      <c r="H5432" s="13">
        <f>IFERROR(IF($F5432="ALTA",$D5432*1,
IF($F5432="MEDIA",$D5432*0.97,
IF($F5432="BAJA",$D5432*0.9,
IF($F5432="LIQUIDAR",_xlfn.XLOOKUP(A5432,Rotación!$A:$A,Rotación!$O:$O,0,0,-1),"")))),"")</f>
        <v>12400000</v>
      </c>
      <c r="I5432" s="13">
        <f>IFERROR(IF($F5432="ALTA",$D5432*0.97,
IF($F5432="MEDIA",$D5432*0.94,
IF($F5432="BAJA",$D5432*0.87,
IF($F5432="LIQUIDAR",_xlfn.XLOOKUP(A5432,Rotación!$A:$A,Rotación!$O:$O,0,0,-1),"")))),"")</f>
        <v>12028000</v>
      </c>
      <c r="J5432" s="13">
        <f>IFERROR(IF($F5432="ALTA",$D5432*0.94,
IF($F5432="MEDIA",$D5432*0.9,
IF($F5432="BAJA",$D5432*0.85,
IF($F5432="LIQUIDAR",_xlfn.XLOOKUP(A5432,Rotación!$A:$A,Rotación!$O:$O,0,0,-1),"")))),"")</f>
        <v>11656000</v>
      </c>
      <c r="K5432">
        <v>11990000</v>
      </c>
    </row>
    <row r="5433" spans="1:11" x14ac:dyDescent="0.3">
      <c r="A5433" t="s">
        <v>6525</v>
      </c>
      <c r="B5433" t="s">
        <v>313</v>
      </c>
      <c r="C5433" t="s">
        <v>313</v>
      </c>
      <c r="D5433">
        <v>15200000</v>
      </c>
      <c r="E5433">
        <v>12400000</v>
      </c>
      <c r="F5433" t="s">
        <v>5390</v>
      </c>
      <c r="G5433" s="13">
        <f>IFERROR(IF($F5433="ALTA",$D5433*1.03,
IF($F5433="MEDIA",$D5433*1,
IF($F5433="BAJA",$D5433*0.92,
IF($F5433="LIQUIDAR",_xlfn.XLOOKUP(A5433,Rotación!$A:$A,Rotación!$O:$O,0,0,-1),"")))),"")</f>
        <v>15656000</v>
      </c>
      <c r="H5433" s="13">
        <f>IFERROR(IF($F5433="ALTA",$D5433*1,
IF($F5433="MEDIA",$D5433*0.97,
IF($F5433="BAJA",$D5433*0.9,
IF($F5433="LIQUIDAR",_xlfn.XLOOKUP(A5433,Rotación!$A:$A,Rotación!$O:$O,0,0,-1),"")))),"")</f>
        <v>15200000</v>
      </c>
      <c r="I5433" s="13">
        <f>IFERROR(IF($F5433="ALTA",$D5433*0.97,
IF($F5433="MEDIA",$D5433*0.94,
IF($F5433="BAJA",$D5433*0.87,
IF($F5433="LIQUIDAR",_xlfn.XLOOKUP(A5433,Rotación!$A:$A,Rotación!$O:$O,0,0,-1),"")))),"")</f>
        <v>14744000</v>
      </c>
      <c r="J5433" s="13">
        <f>IFERROR(IF($F5433="ALTA",$D5433*0.94,
IF($F5433="MEDIA",$D5433*0.9,
IF($F5433="BAJA",$D5433*0.85,
IF($F5433="LIQUIDAR",_xlfn.XLOOKUP(A5433,Rotación!$A:$A,Rotación!$O:$O,0,0,-1),"")))),"")</f>
        <v>14288000</v>
      </c>
      <c r="K5433">
        <v>14990000</v>
      </c>
    </row>
    <row r="5434" spans="1:11" x14ac:dyDescent="0.3">
      <c r="A5434" t="s">
        <v>6526</v>
      </c>
      <c r="B5434" t="s">
        <v>313</v>
      </c>
      <c r="C5434" t="s">
        <v>313</v>
      </c>
      <c r="D5434">
        <v>11200000</v>
      </c>
      <c r="E5434">
        <v>9100000</v>
      </c>
      <c r="F5434" t="s">
        <v>5390</v>
      </c>
      <c r="G5434" s="13">
        <f>IFERROR(IF($F5434="ALTA",$D5434*1.03,
IF($F5434="MEDIA",$D5434*1,
IF($F5434="BAJA",$D5434*0.92,
IF($F5434="LIQUIDAR",_xlfn.XLOOKUP(A5434,Rotación!$A:$A,Rotación!$O:$O,0,0,-1),"")))),"")</f>
        <v>11536000</v>
      </c>
      <c r="H5434" s="13">
        <f>IFERROR(IF($F5434="ALTA",$D5434*1,
IF($F5434="MEDIA",$D5434*0.97,
IF($F5434="BAJA",$D5434*0.9,
IF($F5434="LIQUIDAR",_xlfn.XLOOKUP(A5434,Rotación!$A:$A,Rotación!$O:$O,0,0,-1),"")))),"")</f>
        <v>11200000</v>
      </c>
      <c r="I5434" s="13">
        <f>IFERROR(IF($F5434="ALTA",$D5434*0.97,
IF($F5434="MEDIA",$D5434*0.94,
IF($F5434="BAJA",$D5434*0.87,
IF($F5434="LIQUIDAR",_xlfn.XLOOKUP(A5434,Rotación!$A:$A,Rotación!$O:$O,0,0,-1),"")))),"")</f>
        <v>10864000</v>
      </c>
      <c r="J5434" s="13">
        <f>IFERROR(IF($F5434="ALTA",$D5434*0.94,
IF($F5434="MEDIA",$D5434*0.9,
IF($F5434="BAJA",$D5434*0.85,
IF($F5434="LIQUIDAR",_xlfn.XLOOKUP(A5434,Rotación!$A:$A,Rotación!$O:$O,0,0,-1),"")))),"")</f>
        <v>10528000</v>
      </c>
      <c r="K5434">
        <v>10990000</v>
      </c>
    </row>
    <row r="5435" spans="1:11" x14ac:dyDescent="0.3">
      <c r="A5435" t="s">
        <v>6527</v>
      </c>
      <c r="B5435" t="s">
        <v>313</v>
      </c>
      <c r="C5435" t="s">
        <v>313</v>
      </c>
      <c r="D5435">
        <v>12800000</v>
      </c>
      <c r="E5435">
        <v>10200000</v>
      </c>
      <c r="F5435" t="s">
        <v>5390</v>
      </c>
      <c r="G5435" s="13">
        <f>IFERROR(IF($F5435="ALTA",$D5435*1.03,
IF($F5435="MEDIA",$D5435*1,
IF($F5435="BAJA",$D5435*0.92,
IF($F5435="LIQUIDAR",_xlfn.XLOOKUP(A5435,Rotación!$A:$A,Rotación!$O:$O,0,0,-1),"")))),"")</f>
        <v>13184000</v>
      </c>
      <c r="H5435" s="13">
        <f>IFERROR(IF($F5435="ALTA",$D5435*1,
IF($F5435="MEDIA",$D5435*0.97,
IF($F5435="BAJA",$D5435*0.9,
IF($F5435="LIQUIDAR",_xlfn.XLOOKUP(A5435,Rotación!$A:$A,Rotación!$O:$O,0,0,-1),"")))),"")</f>
        <v>12800000</v>
      </c>
      <c r="I5435" s="13">
        <f>IFERROR(IF($F5435="ALTA",$D5435*0.97,
IF($F5435="MEDIA",$D5435*0.94,
IF($F5435="BAJA",$D5435*0.87,
IF($F5435="LIQUIDAR",_xlfn.XLOOKUP(A5435,Rotación!$A:$A,Rotación!$O:$O,0,0,-1),"")))),"")</f>
        <v>12416000</v>
      </c>
      <c r="J5435" s="13">
        <f>IFERROR(IF($F5435="ALTA",$D5435*0.94,
IF($F5435="MEDIA",$D5435*0.9,
IF($F5435="BAJA",$D5435*0.85,
IF($F5435="LIQUIDAR",_xlfn.XLOOKUP(A5435,Rotación!$A:$A,Rotación!$O:$O,0,0,-1),"")))),"")</f>
        <v>12032000</v>
      </c>
      <c r="K5435">
        <v>12490000</v>
      </c>
    </row>
    <row r="5436" spans="1:11" x14ac:dyDescent="0.3">
      <c r="A5436" t="s">
        <v>6528</v>
      </c>
      <c r="B5436" t="s">
        <v>313</v>
      </c>
      <c r="C5436" t="s">
        <v>313</v>
      </c>
      <c r="D5436">
        <v>15000000</v>
      </c>
      <c r="E5436">
        <v>12500000</v>
      </c>
      <c r="F5436" t="s">
        <v>5390</v>
      </c>
      <c r="G5436" s="13">
        <f>IFERROR(IF($F5436="ALTA",$D5436*1.03,
IF($F5436="MEDIA",$D5436*1,
IF($F5436="BAJA",$D5436*0.92,
IF($F5436="LIQUIDAR",_xlfn.XLOOKUP(A5436,Rotación!$A:$A,Rotación!$O:$O,0,0,-1),"")))),"")</f>
        <v>15450000</v>
      </c>
      <c r="H5436" s="13">
        <f>IFERROR(IF($F5436="ALTA",$D5436*1,
IF($F5436="MEDIA",$D5436*0.97,
IF($F5436="BAJA",$D5436*0.9,
IF($F5436="LIQUIDAR",_xlfn.XLOOKUP(A5436,Rotación!$A:$A,Rotación!$O:$O,0,0,-1),"")))),"")</f>
        <v>15000000</v>
      </c>
      <c r="I5436" s="13">
        <f>IFERROR(IF($F5436="ALTA",$D5436*0.97,
IF($F5436="MEDIA",$D5436*0.94,
IF($F5436="BAJA",$D5436*0.87,
IF($F5436="LIQUIDAR",_xlfn.XLOOKUP(A5436,Rotación!$A:$A,Rotación!$O:$O,0,0,-1),"")))),"")</f>
        <v>14550000</v>
      </c>
      <c r="J5436" s="13">
        <f>IFERROR(IF($F5436="ALTA",$D5436*0.94,
IF($F5436="MEDIA",$D5436*0.9,
IF($F5436="BAJA",$D5436*0.85,
IF($F5436="LIQUIDAR",_xlfn.XLOOKUP(A5436,Rotación!$A:$A,Rotación!$O:$O,0,0,-1),"")))),"")</f>
        <v>14100000</v>
      </c>
      <c r="K5436">
        <v>14990000</v>
      </c>
    </row>
    <row r="5437" spans="1:11" x14ac:dyDescent="0.3">
      <c r="A5437" t="s">
        <v>6529</v>
      </c>
      <c r="B5437" t="s">
        <v>313</v>
      </c>
      <c r="C5437" t="s">
        <v>313</v>
      </c>
      <c r="D5437">
        <v>13800000</v>
      </c>
      <c r="E5437">
        <v>11300000</v>
      </c>
      <c r="F5437" t="s">
        <v>5390</v>
      </c>
      <c r="G5437" s="13">
        <f>IFERROR(IF($F5437="ALTA",$D5437*1.03,
IF($F5437="MEDIA",$D5437*1,
IF($F5437="BAJA",$D5437*0.92,
IF($F5437="LIQUIDAR",_xlfn.XLOOKUP(A5437,Rotación!$A:$A,Rotación!$O:$O,0,0,-1),"")))),"")</f>
        <v>14214000</v>
      </c>
      <c r="H5437" s="13">
        <f>IFERROR(IF($F5437="ALTA",$D5437*1,
IF($F5437="MEDIA",$D5437*0.97,
IF($F5437="BAJA",$D5437*0.9,
IF($F5437="LIQUIDAR",_xlfn.XLOOKUP(A5437,Rotación!$A:$A,Rotación!$O:$O,0,0,-1),"")))),"")</f>
        <v>13800000</v>
      </c>
      <c r="I5437" s="13">
        <f>IFERROR(IF($F5437="ALTA",$D5437*0.97,
IF($F5437="MEDIA",$D5437*0.94,
IF($F5437="BAJA",$D5437*0.87,
IF($F5437="LIQUIDAR",_xlfn.XLOOKUP(A5437,Rotación!$A:$A,Rotación!$O:$O,0,0,-1),"")))),"")</f>
        <v>13386000</v>
      </c>
      <c r="J5437" s="13">
        <f>IFERROR(IF($F5437="ALTA",$D5437*0.94,
IF($F5437="MEDIA",$D5437*0.9,
IF($F5437="BAJA",$D5437*0.85,
IF($F5437="LIQUIDAR",_xlfn.XLOOKUP(A5437,Rotación!$A:$A,Rotación!$O:$O,0,0,-1),"")))),"")</f>
        <v>12972000</v>
      </c>
      <c r="K5437">
        <v>13790000</v>
      </c>
    </row>
    <row r="5438" spans="1:11" x14ac:dyDescent="0.3">
      <c r="A5438" t="s">
        <v>6530</v>
      </c>
      <c r="B5438" t="s">
        <v>313</v>
      </c>
      <c r="C5438" t="s">
        <v>313</v>
      </c>
      <c r="D5438">
        <v>15500000</v>
      </c>
      <c r="E5438">
        <v>13000000</v>
      </c>
      <c r="F5438" t="s">
        <v>5390</v>
      </c>
      <c r="G5438" s="13">
        <f>IFERROR(IF($F5438="ALTA",$D5438*1.03,
IF($F5438="MEDIA",$D5438*1,
IF($F5438="BAJA",$D5438*0.92,
IF($F5438="LIQUIDAR",_xlfn.XLOOKUP(A5438,Rotación!$A:$A,Rotación!$O:$O,0,0,-1),"")))),"")</f>
        <v>15965000</v>
      </c>
      <c r="H5438" s="13">
        <f>IFERROR(IF($F5438="ALTA",$D5438*1,
IF($F5438="MEDIA",$D5438*0.97,
IF($F5438="BAJA",$D5438*0.9,
IF($F5438="LIQUIDAR",_xlfn.XLOOKUP(A5438,Rotación!$A:$A,Rotación!$O:$O,0,0,-1),"")))),"")</f>
        <v>15500000</v>
      </c>
      <c r="I5438" s="13">
        <f>IFERROR(IF($F5438="ALTA",$D5438*0.97,
IF($F5438="MEDIA",$D5438*0.94,
IF($F5438="BAJA",$D5438*0.87,
IF($F5438="LIQUIDAR",_xlfn.XLOOKUP(A5438,Rotación!$A:$A,Rotación!$O:$O,0,0,-1),"")))),"")</f>
        <v>15035000</v>
      </c>
      <c r="J5438" s="13">
        <f>IFERROR(IF($F5438="ALTA",$D5438*0.94,
IF($F5438="MEDIA",$D5438*0.9,
IF($F5438="BAJA",$D5438*0.85,
IF($F5438="LIQUIDAR",_xlfn.XLOOKUP(A5438,Rotación!$A:$A,Rotación!$O:$O,0,0,-1),"")))),"")</f>
        <v>14570000</v>
      </c>
      <c r="K5438">
        <v>15990000</v>
      </c>
    </row>
    <row r="5439" spans="1:11" x14ac:dyDescent="0.3">
      <c r="A5439" t="s">
        <v>6531</v>
      </c>
      <c r="B5439" t="s">
        <v>313</v>
      </c>
      <c r="C5439" t="s">
        <v>313</v>
      </c>
      <c r="D5439">
        <v>12500000</v>
      </c>
      <c r="E5439">
        <v>10700000</v>
      </c>
      <c r="F5439" t="s">
        <v>5390</v>
      </c>
      <c r="G5439" s="13">
        <f>IFERROR(IF($F5439="ALTA",$D5439*1.03,
IF($F5439="MEDIA",$D5439*1,
IF($F5439="BAJA",$D5439*0.92,
IF($F5439="LIQUIDAR",_xlfn.XLOOKUP(A5439,Rotación!$A:$A,Rotación!$O:$O,0,0,-1),"")))),"")</f>
        <v>12875000</v>
      </c>
      <c r="H5439" s="13">
        <f>IFERROR(IF($F5439="ALTA",$D5439*1,
IF($F5439="MEDIA",$D5439*0.97,
IF($F5439="BAJA",$D5439*0.9,
IF($F5439="LIQUIDAR",_xlfn.XLOOKUP(A5439,Rotación!$A:$A,Rotación!$O:$O,0,0,-1),"")))),"")</f>
        <v>12500000</v>
      </c>
      <c r="I5439" s="13">
        <f>IFERROR(IF($F5439="ALTA",$D5439*0.97,
IF($F5439="MEDIA",$D5439*0.94,
IF($F5439="BAJA",$D5439*0.87,
IF($F5439="LIQUIDAR",_xlfn.XLOOKUP(A5439,Rotación!$A:$A,Rotación!$O:$O,0,0,-1),"")))),"")</f>
        <v>12125000</v>
      </c>
      <c r="J5439" s="13">
        <f>IFERROR(IF($F5439="ALTA",$D5439*0.94,
IF($F5439="MEDIA",$D5439*0.9,
IF($F5439="BAJA",$D5439*0.85,
IF($F5439="LIQUIDAR",_xlfn.XLOOKUP(A5439,Rotación!$A:$A,Rotación!$O:$O,0,0,-1),"")))),"")</f>
        <v>11750000</v>
      </c>
      <c r="K5439">
        <v>12890000</v>
      </c>
    </row>
    <row r="5440" spans="1:11" x14ac:dyDescent="0.3">
      <c r="A5440" t="s">
        <v>6532</v>
      </c>
      <c r="B5440" t="s">
        <v>313</v>
      </c>
      <c r="C5440" t="s">
        <v>313</v>
      </c>
      <c r="D5440">
        <v>7900000</v>
      </c>
      <c r="E5440">
        <v>6200000</v>
      </c>
      <c r="F5440" t="s">
        <v>5390</v>
      </c>
      <c r="G5440" s="13">
        <f>IFERROR(IF($F5440="ALTA",$D5440*1.03,
IF($F5440="MEDIA",$D5440*1,
IF($F5440="BAJA",$D5440*0.92,
IF($F5440="LIQUIDAR",_xlfn.XLOOKUP(A5440,Rotación!$A:$A,Rotación!$O:$O,0,0,-1),"")))),"")</f>
        <v>8137000</v>
      </c>
      <c r="H5440" s="13">
        <f>IFERROR(IF($F5440="ALTA",$D5440*1,
IF($F5440="MEDIA",$D5440*0.97,
IF($F5440="BAJA",$D5440*0.9,
IF($F5440="LIQUIDAR",_xlfn.XLOOKUP(A5440,Rotación!$A:$A,Rotación!$O:$O,0,0,-1),"")))),"")</f>
        <v>7900000</v>
      </c>
      <c r="I5440" s="13">
        <f>IFERROR(IF($F5440="ALTA",$D5440*0.97,
IF($F5440="MEDIA",$D5440*0.94,
IF($F5440="BAJA",$D5440*0.87,
IF($F5440="LIQUIDAR",_xlfn.XLOOKUP(A5440,Rotación!$A:$A,Rotación!$O:$O,0,0,-1),"")))),"")</f>
        <v>7663000</v>
      </c>
      <c r="J5440" s="13">
        <f>IFERROR(IF($F5440="ALTA",$D5440*0.94,
IF($F5440="MEDIA",$D5440*0.9,
IF($F5440="BAJA",$D5440*0.85,
IF($F5440="LIQUIDAR",_xlfn.XLOOKUP(A5440,Rotación!$A:$A,Rotación!$O:$O,0,0,-1),"")))),"")</f>
        <v>7426000</v>
      </c>
      <c r="K5440">
        <v>7690000</v>
      </c>
    </row>
    <row r="5441" spans="1:11" x14ac:dyDescent="0.3">
      <c r="A5441" t="s">
        <v>6533</v>
      </c>
      <c r="B5441" t="s">
        <v>313</v>
      </c>
      <c r="C5441" t="s">
        <v>313</v>
      </c>
      <c r="D5441">
        <v>7850000</v>
      </c>
      <c r="E5441">
        <v>6500000</v>
      </c>
      <c r="F5441" t="s">
        <v>5390</v>
      </c>
      <c r="G5441" s="13">
        <f>IFERROR(IF($F5441="ALTA",$D5441*1.03,
IF($F5441="MEDIA",$D5441*1,
IF($F5441="BAJA",$D5441*0.92,
IF($F5441="LIQUIDAR",_xlfn.XLOOKUP(A5441,Rotación!$A:$A,Rotación!$O:$O,0,0,-1),"")))),"")</f>
        <v>8085500</v>
      </c>
      <c r="H5441" s="13">
        <f>IFERROR(IF($F5441="ALTA",$D5441*1,
IF($F5441="MEDIA",$D5441*0.97,
IF($F5441="BAJA",$D5441*0.9,
IF($F5441="LIQUIDAR",_xlfn.XLOOKUP(A5441,Rotación!$A:$A,Rotación!$O:$O,0,0,-1),"")))),"")</f>
        <v>7850000</v>
      </c>
      <c r="I5441" s="13">
        <f>IFERROR(IF($F5441="ALTA",$D5441*0.97,
IF($F5441="MEDIA",$D5441*0.94,
IF($F5441="BAJA",$D5441*0.87,
IF($F5441="LIQUIDAR",_xlfn.XLOOKUP(A5441,Rotación!$A:$A,Rotación!$O:$O,0,0,-1),"")))),"")</f>
        <v>7614500</v>
      </c>
      <c r="J5441" s="13">
        <f>IFERROR(IF($F5441="ALTA",$D5441*0.94,
IF($F5441="MEDIA",$D5441*0.9,
IF($F5441="BAJA",$D5441*0.85,
IF($F5441="LIQUIDAR",_xlfn.XLOOKUP(A5441,Rotación!$A:$A,Rotación!$O:$O,0,0,-1),"")))),"")</f>
        <v>7379000</v>
      </c>
      <c r="K5441">
        <v>7890000</v>
      </c>
    </row>
    <row r="5442" spans="1:11" x14ac:dyDescent="0.3">
      <c r="A5442" t="s">
        <v>2152</v>
      </c>
      <c r="B5442" t="s">
        <v>313</v>
      </c>
      <c r="C5442" t="s">
        <v>313</v>
      </c>
      <c r="D5442">
        <v>11800000</v>
      </c>
      <c r="E5442">
        <v>9400000</v>
      </c>
      <c r="F5442" t="s">
        <v>5390</v>
      </c>
      <c r="G5442" s="13">
        <f>IFERROR(IF($F5442="ALTA",$D5442*1.03,
IF($F5442="MEDIA",$D5442*1,
IF($F5442="BAJA",$D5442*0.92,
IF($F5442="LIQUIDAR",_xlfn.XLOOKUP(A5442,Rotación!$A:$A,Rotación!$O:$O,0,0,-1),"")))),"")</f>
        <v>12154000</v>
      </c>
      <c r="H5442" s="13">
        <f>IFERROR(IF($F5442="ALTA",$D5442*1,
IF($F5442="MEDIA",$D5442*0.97,
IF($F5442="BAJA",$D5442*0.9,
IF($F5442="LIQUIDAR",_xlfn.XLOOKUP(A5442,Rotación!$A:$A,Rotación!$O:$O,0,0,-1),"")))),"")</f>
        <v>11800000</v>
      </c>
      <c r="I5442" s="13">
        <f>IFERROR(IF($F5442="ALTA",$D5442*0.97,
IF($F5442="MEDIA",$D5442*0.94,
IF($F5442="BAJA",$D5442*0.87,
IF($F5442="LIQUIDAR",_xlfn.XLOOKUP(A5442,Rotación!$A:$A,Rotación!$O:$O,0,0,-1),"")))),"")</f>
        <v>11446000</v>
      </c>
      <c r="J5442" s="13">
        <f>IFERROR(IF($F5442="ALTA",$D5442*0.94,
IF($F5442="MEDIA",$D5442*0.9,
IF($F5442="BAJA",$D5442*0.85,
IF($F5442="LIQUIDAR",_xlfn.XLOOKUP(A5442,Rotación!$A:$A,Rotación!$O:$O,0,0,-1),"")))),"")</f>
        <v>11092000</v>
      </c>
      <c r="K5442">
        <v>11590000</v>
      </c>
    </row>
    <row r="5443" spans="1:11" x14ac:dyDescent="0.3">
      <c r="A5443" t="s">
        <v>6534</v>
      </c>
      <c r="B5443" t="s">
        <v>313</v>
      </c>
      <c r="C5443" t="s">
        <v>313</v>
      </c>
      <c r="D5443">
        <v>17800000</v>
      </c>
      <c r="E5443">
        <v>15500000</v>
      </c>
      <c r="F5443" t="s">
        <v>5390</v>
      </c>
      <c r="G5443" s="13">
        <f>IFERROR(IF($F5443="ALTA",$D5443*1.03,
IF($F5443="MEDIA",$D5443*1,
IF($F5443="BAJA",$D5443*0.92,
IF($F5443="LIQUIDAR",_xlfn.XLOOKUP(A5443,Rotación!$A:$A,Rotación!$O:$O,0,0,-1),"")))),"")</f>
        <v>18334000</v>
      </c>
      <c r="H5443" s="13">
        <f>IFERROR(IF($F5443="ALTA",$D5443*1,
IF($F5443="MEDIA",$D5443*0.97,
IF($F5443="BAJA",$D5443*0.9,
IF($F5443="LIQUIDAR",_xlfn.XLOOKUP(A5443,Rotación!$A:$A,Rotación!$O:$O,0,0,-1),"")))),"")</f>
        <v>17800000</v>
      </c>
      <c r="I5443" s="13">
        <f>IFERROR(IF($F5443="ALTA",$D5443*0.97,
IF($F5443="MEDIA",$D5443*0.94,
IF($F5443="BAJA",$D5443*0.87,
IF($F5443="LIQUIDAR",_xlfn.XLOOKUP(A5443,Rotación!$A:$A,Rotación!$O:$O,0,0,-1),"")))),"")</f>
        <v>17266000</v>
      </c>
      <c r="J5443" s="13">
        <f>IFERROR(IF($F5443="ALTA",$D5443*0.94,
IF($F5443="MEDIA",$D5443*0.9,
IF($F5443="BAJA",$D5443*0.85,
IF($F5443="LIQUIDAR",_xlfn.XLOOKUP(A5443,Rotación!$A:$A,Rotación!$O:$O,0,0,-1),"")))),"")</f>
        <v>16731999.999999998</v>
      </c>
      <c r="K5443">
        <v>17990000</v>
      </c>
    </row>
    <row r="5444" spans="1:11" x14ac:dyDescent="0.3">
      <c r="A5444" t="s">
        <v>6535</v>
      </c>
      <c r="B5444" t="s">
        <v>313</v>
      </c>
      <c r="C5444" t="s">
        <v>313</v>
      </c>
      <c r="D5444">
        <v>17800000</v>
      </c>
      <c r="E5444">
        <v>15700000</v>
      </c>
      <c r="F5444" t="s">
        <v>5390</v>
      </c>
      <c r="G5444" s="13">
        <f>IFERROR(IF($F5444="ALTA",$D5444*1.03,
IF($F5444="MEDIA",$D5444*1,
IF($F5444="BAJA",$D5444*0.92,
IF($F5444="LIQUIDAR",_xlfn.XLOOKUP(A5444,Rotación!$A:$A,Rotación!$O:$O,0,0,-1),"")))),"")</f>
        <v>18334000</v>
      </c>
      <c r="H5444" s="13">
        <f>IFERROR(IF($F5444="ALTA",$D5444*1,
IF($F5444="MEDIA",$D5444*0.97,
IF($F5444="BAJA",$D5444*0.9,
IF($F5444="LIQUIDAR",_xlfn.XLOOKUP(A5444,Rotación!$A:$A,Rotación!$O:$O,0,0,-1),"")))),"")</f>
        <v>17800000</v>
      </c>
      <c r="I5444" s="13">
        <f>IFERROR(IF($F5444="ALTA",$D5444*0.97,
IF($F5444="MEDIA",$D5444*0.94,
IF($F5444="BAJA",$D5444*0.87,
IF($F5444="LIQUIDAR",_xlfn.XLOOKUP(A5444,Rotación!$A:$A,Rotación!$O:$O,0,0,-1),"")))),"")</f>
        <v>17266000</v>
      </c>
      <c r="J5444" s="13">
        <f>IFERROR(IF($F5444="ALTA",$D5444*0.94,
IF($F5444="MEDIA",$D5444*0.9,
IF($F5444="BAJA",$D5444*0.85,
IF($F5444="LIQUIDAR",_xlfn.XLOOKUP(A5444,Rotación!$A:$A,Rotación!$O:$O,0,0,-1),"")))),"")</f>
        <v>16731999.999999998</v>
      </c>
      <c r="K5444">
        <v>18290000</v>
      </c>
    </row>
    <row r="5445" spans="1:11" x14ac:dyDescent="0.3">
      <c r="A5445" t="s">
        <v>6536</v>
      </c>
      <c r="B5445" t="s">
        <v>313</v>
      </c>
      <c r="C5445" t="s">
        <v>313</v>
      </c>
      <c r="D5445">
        <v>17800000</v>
      </c>
      <c r="E5445">
        <v>15500000</v>
      </c>
      <c r="F5445" t="s">
        <v>5390</v>
      </c>
      <c r="G5445" s="13">
        <f>IFERROR(IF($F5445="ALTA",$D5445*1.03,
IF($F5445="MEDIA",$D5445*1,
IF($F5445="BAJA",$D5445*0.92,
IF($F5445="LIQUIDAR",_xlfn.XLOOKUP(A5445,Rotación!$A:$A,Rotación!$O:$O,0,0,-1),"")))),"")</f>
        <v>18334000</v>
      </c>
      <c r="H5445" s="13">
        <f>IFERROR(IF($F5445="ALTA",$D5445*1,
IF($F5445="MEDIA",$D5445*0.97,
IF($F5445="BAJA",$D5445*0.9,
IF($F5445="LIQUIDAR",_xlfn.XLOOKUP(A5445,Rotación!$A:$A,Rotación!$O:$O,0,0,-1),"")))),"")</f>
        <v>17800000</v>
      </c>
      <c r="I5445" s="13">
        <f>IFERROR(IF($F5445="ALTA",$D5445*0.97,
IF($F5445="MEDIA",$D5445*0.94,
IF($F5445="BAJA",$D5445*0.87,
IF($F5445="LIQUIDAR",_xlfn.XLOOKUP(A5445,Rotación!$A:$A,Rotación!$O:$O,0,0,-1),"")))),"")</f>
        <v>17266000</v>
      </c>
      <c r="J5445" s="13">
        <f>IFERROR(IF($F5445="ALTA",$D5445*0.94,
IF($F5445="MEDIA",$D5445*0.9,
IF($F5445="BAJA",$D5445*0.85,
IF($F5445="LIQUIDAR",_xlfn.XLOOKUP(A5445,Rotación!$A:$A,Rotación!$O:$O,0,0,-1),"")))),"")</f>
        <v>16731999.999999998</v>
      </c>
      <c r="K5445">
        <v>17990000</v>
      </c>
    </row>
    <row r="5446" spans="1:11" x14ac:dyDescent="0.3">
      <c r="A5446" t="s">
        <v>6537</v>
      </c>
      <c r="B5446" t="s">
        <v>313</v>
      </c>
      <c r="C5446" t="s">
        <v>313</v>
      </c>
      <c r="D5446">
        <v>9400000</v>
      </c>
      <c r="E5446">
        <v>7500000</v>
      </c>
      <c r="F5446" t="s">
        <v>5390</v>
      </c>
      <c r="G5446" s="13">
        <f>IFERROR(IF($F5446="ALTA",$D5446*1.03,
IF($F5446="MEDIA",$D5446*1,
IF($F5446="BAJA",$D5446*0.92,
IF($F5446="LIQUIDAR",_xlfn.XLOOKUP(A5446,Rotación!$A:$A,Rotación!$O:$O,0,0,-1),"")))),"")</f>
        <v>9682000</v>
      </c>
      <c r="H5446" s="13">
        <f>IFERROR(IF($F5446="ALTA",$D5446*1,
IF($F5446="MEDIA",$D5446*0.97,
IF($F5446="BAJA",$D5446*0.9,
IF($F5446="LIQUIDAR",_xlfn.XLOOKUP(A5446,Rotación!$A:$A,Rotación!$O:$O,0,0,-1),"")))),"")</f>
        <v>9400000</v>
      </c>
      <c r="I5446" s="13">
        <f>IFERROR(IF($F5446="ALTA",$D5446*0.97,
IF($F5446="MEDIA",$D5446*0.94,
IF($F5446="BAJA",$D5446*0.87,
IF($F5446="LIQUIDAR",_xlfn.XLOOKUP(A5446,Rotación!$A:$A,Rotación!$O:$O,0,0,-1),"")))),"")</f>
        <v>9118000</v>
      </c>
      <c r="J5446" s="13">
        <f>IFERROR(IF($F5446="ALTA",$D5446*0.94,
IF($F5446="MEDIA",$D5446*0.9,
IF($F5446="BAJA",$D5446*0.85,
IF($F5446="LIQUIDAR",_xlfn.XLOOKUP(A5446,Rotación!$A:$A,Rotación!$O:$O,0,0,-1),"")))),"")</f>
        <v>8836000</v>
      </c>
      <c r="K5446">
        <v>9290000</v>
      </c>
    </row>
    <row r="5447" spans="1:11" x14ac:dyDescent="0.3">
      <c r="A5447" t="s">
        <v>6538</v>
      </c>
      <c r="B5447" t="s">
        <v>313</v>
      </c>
      <c r="C5447" t="s">
        <v>313</v>
      </c>
      <c r="D5447">
        <v>25600000</v>
      </c>
      <c r="E5447">
        <v>21300000</v>
      </c>
      <c r="F5447" t="s">
        <v>5390</v>
      </c>
      <c r="G5447" s="13">
        <f>IFERROR(IF($F5447="ALTA",$D5447*1.03,
IF($F5447="MEDIA",$D5447*1,
IF($F5447="BAJA",$D5447*0.92,
IF($F5447="LIQUIDAR",_xlfn.XLOOKUP(A5447,Rotación!$A:$A,Rotación!$O:$O,0,0,-1),"")))),"")</f>
        <v>26368000</v>
      </c>
      <c r="H5447" s="13">
        <f>IFERROR(IF($F5447="ALTA",$D5447*1,
IF($F5447="MEDIA",$D5447*0.97,
IF($F5447="BAJA",$D5447*0.9,
IF($F5447="LIQUIDAR",_xlfn.XLOOKUP(A5447,Rotación!$A:$A,Rotación!$O:$O,0,0,-1),"")))),"")</f>
        <v>25600000</v>
      </c>
      <c r="I5447" s="13">
        <f>IFERROR(IF($F5447="ALTA",$D5447*0.97,
IF($F5447="MEDIA",$D5447*0.94,
IF($F5447="BAJA",$D5447*0.87,
IF($F5447="LIQUIDAR",_xlfn.XLOOKUP(A5447,Rotación!$A:$A,Rotación!$O:$O,0,0,-1),"")))),"")</f>
        <v>24832000</v>
      </c>
      <c r="J5447" s="13">
        <f>IFERROR(IF($F5447="ALTA",$D5447*0.94,
IF($F5447="MEDIA",$D5447*0.9,
IF($F5447="BAJA",$D5447*0.85,
IF($F5447="LIQUIDAR",_xlfn.XLOOKUP(A5447,Rotación!$A:$A,Rotación!$O:$O,0,0,-1),"")))),"")</f>
        <v>24064000</v>
      </c>
      <c r="K5447">
        <v>25890000</v>
      </c>
    </row>
    <row r="5448" spans="1:11" x14ac:dyDescent="0.3">
      <c r="A5448" t="s">
        <v>6539</v>
      </c>
      <c r="B5448" t="s">
        <v>313</v>
      </c>
      <c r="C5448" t="s">
        <v>313</v>
      </c>
      <c r="D5448">
        <v>14100000</v>
      </c>
      <c r="E5448">
        <v>11500000</v>
      </c>
      <c r="F5448" t="s">
        <v>5390</v>
      </c>
      <c r="G5448" s="13">
        <f>IFERROR(IF($F5448="ALTA",$D5448*1.03,
IF($F5448="MEDIA",$D5448*1,
IF($F5448="BAJA",$D5448*0.92,
IF($F5448="LIQUIDAR",_xlfn.XLOOKUP(A5448,Rotación!$A:$A,Rotación!$O:$O,0,0,-1),"")))),"")</f>
        <v>14523000</v>
      </c>
      <c r="H5448" s="13">
        <f>IFERROR(IF($F5448="ALTA",$D5448*1,
IF($F5448="MEDIA",$D5448*0.97,
IF($F5448="BAJA",$D5448*0.9,
IF($F5448="LIQUIDAR",_xlfn.XLOOKUP(A5448,Rotación!$A:$A,Rotación!$O:$O,0,0,-1),"")))),"")</f>
        <v>14100000</v>
      </c>
      <c r="I5448" s="13">
        <f>IFERROR(IF($F5448="ALTA",$D5448*0.97,
IF($F5448="MEDIA",$D5448*0.94,
IF($F5448="BAJA",$D5448*0.87,
IF($F5448="LIQUIDAR",_xlfn.XLOOKUP(A5448,Rotación!$A:$A,Rotación!$O:$O,0,0,-1),"")))),"")</f>
        <v>13677000</v>
      </c>
      <c r="J5448" s="13">
        <f>IFERROR(IF($F5448="ALTA",$D5448*0.94,
IF($F5448="MEDIA",$D5448*0.9,
IF($F5448="BAJA",$D5448*0.85,
IF($F5448="LIQUIDAR",_xlfn.XLOOKUP(A5448,Rotación!$A:$A,Rotación!$O:$O,0,0,-1),"")))),"")</f>
        <v>13254000</v>
      </c>
      <c r="K5448">
        <v>13990000</v>
      </c>
    </row>
    <row r="5449" spans="1:11" x14ac:dyDescent="0.3">
      <c r="A5449" t="s">
        <v>6540</v>
      </c>
      <c r="B5449" t="s">
        <v>313</v>
      </c>
      <c r="C5449" t="s">
        <v>313</v>
      </c>
      <c r="D5449">
        <v>10500000</v>
      </c>
      <c r="E5449">
        <v>9000000</v>
      </c>
      <c r="F5449" t="s">
        <v>5390</v>
      </c>
      <c r="G5449" s="13">
        <f>IFERROR(IF($F5449="ALTA",$D5449*1.03,
IF($F5449="MEDIA",$D5449*1,
IF($F5449="BAJA",$D5449*0.92,
IF($F5449="LIQUIDAR",_xlfn.XLOOKUP(A5449,Rotación!$A:$A,Rotación!$O:$O,0,0,-1),"")))),"")</f>
        <v>10815000</v>
      </c>
      <c r="H5449" s="13">
        <f>IFERROR(IF($F5449="ALTA",$D5449*1,
IF($F5449="MEDIA",$D5449*0.97,
IF($F5449="BAJA",$D5449*0.9,
IF($F5449="LIQUIDAR",_xlfn.XLOOKUP(A5449,Rotación!$A:$A,Rotación!$O:$O,0,0,-1),"")))),"")</f>
        <v>10500000</v>
      </c>
      <c r="I5449" s="13">
        <f>IFERROR(IF($F5449="ALTA",$D5449*0.97,
IF($F5449="MEDIA",$D5449*0.94,
IF($F5449="BAJA",$D5449*0.87,
IF($F5449="LIQUIDAR",_xlfn.XLOOKUP(A5449,Rotación!$A:$A,Rotación!$O:$O,0,0,-1),"")))),"")</f>
        <v>10185000</v>
      </c>
      <c r="J5449" s="13">
        <f>IFERROR(IF($F5449="ALTA",$D5449*0.94,
IF($F5449="MEDIA",$D5449*0.9,
IF($F5449="BAJA",$D5449*0.85,
IF($F5449="LIQUIDAR",_xlfn.XLOOKUP(A5449,Rotación!$A:$A,Rotación!$O:$O,0,0,-1),"")))),"")</f>
        <v>9870000</v>
      </c>
      <c r="K5449">
        <v>10990000</v>
      </c>
    </row>
    <row r="5450" spans="1:11" x14ac:dyDescent="0.3">
      <c r="A5450" t="s">
        <v>6541</v>
      </c>
      <c r="B5450" t="s">
        <v>313</v>
      </c>
      <c r="C5450" t="s">
        <v>313</v>
      </c>
      <c r="D5450">
        <v>24200000</v>
      </c>
      <c r="E5450">
        <v>19500000</v>
      </c>
      <c r="F5450" t="s">
        <v>5391</v>
      </c>
      <c r="G5450" s="13">
        <f>IFERROR(IF($F5450="ALTA",$D5450*1.03,
IF($F5450="MEDIA",$D5450*1,
IF($F5450="BAJA",$D5450*0.92,
IF($F5450="LIQUIDAR",_xlfn.XLOOKUP(A5450,Rotación!$A:$A,Rotación!$O:$O,0,0,-1),"")))),"")</f>
        <v>22264000</v>
      </c>
      <c r="H5450" s="13">
        <f>IFERROR(IF($F5450="ALTA",$D5450*1,
IF($F5450="MEDIA",$D5450*0.97,
IF($F5450="BAJA",$D5450*0.9,
IF($F5450="LIQUIDAR",_xlfn.XLOOKUP(A5450,Rotación!$A:$A,Rotación!$O:$O,0,0,-1),"")))),"")</f>
        <v>21780000</v>
      </c>
      <c r="I5450" s="13">
        <f>IFERROR(IF($F5450="ALTA",$D5450*0.97,
IF($F5450="MEDIA",$D5450*0.94,
IF($F5450="BAJA",$D5450*0.87,
IF($F5450="LIQUIDAR",_xlfn.XLOOKUP(A5450,Rotación!$A:$A,Rotación!$O:$O,0,0,-1),"")))),"")</f>
        <v>21054000</v>
      </c>
      <c r="J5450" s="13">
        <f>IFERROR(IF($F5450="ALTA",$D5450*0.94,
IF($F5450="MEDIA",$D5450*0.9,
IF($F5450="BAJA",$D5450*0.85,
IF($F5450="LIQUIDAR",_xlfn.XLOOKUP(A5450,Rotación!$A:$A,Rotación!$O:$O,0,0,-1),"")))),"")</f>
        <v>20570000</v>
      </c>
      <c r="K5450">
        <v>23490000</v>
      </c>
    </row>
    <row r="5451" spans="1:11" x14ac:dyDescent="0.3">
      <c r="A5451" t="s">
        <v>6542</v>
      </c>
      <c r="B5451" t="s">
        <v>313</v>
      </c>
      <c r="C5451" t="s">
        <v>313</v>
      </c>
      <c r="D5451">
        <v>10300000</v>
      </c>
      <c r="E5451">
        <v>8600000</v>
      </c>
      <c r="F5451" t="s">
        <v>5391</v>
      </c>
      <c r="G5451" s="13">
        <f>IFERROR(IF($F5451="ALTA",$D5451*1.03,
IF($F5451="MEDIA",$D5451*1,
IF($F5451="BAJA",$D5451*0.92,
IF($F5451="LIQUIDAR",_xlfn.XLOOKUP(A5451,Rotación!$A:$A,Rotación!$O:$O,0,0,-1),"")))),"")</f>
        <v>9476000</v>
      </c>
      <c r="H5451" s="13">
        <f>IFERROR(IF($F5451="ALTA",$D5451*1,
IF($F5451="MEDIA",$D5451*0.97,
IF($F5451="BAJA",$D5451*0.9,
IF($F5451="LIQUIDAR",_xlfn.XLOOKUP(A5451,Rotación!$A:$A,Rotación!$O:$O,0,0,-1),"")))),"")</f>
        <v>9270000</v>
      </c>
      <c r="I5451" s="13">
        <f>IFERROR(IF($F5451="ALTA",$D5451*0.97,
IF($F5451="MEDIA",$D5451*0.94,
IF($F5451="BAJA",$D5451*0.87,
IF($F5451="LIQUIDAR",_xlfn.XLOOKUP(A5451,Rotación!$A:$A,Rotación!$O:$O,0,0,-1),"")))),"")</f>
        <v>8961000</v>
      </c>
      <c r="J5451" s="13">
        <f>IFERROR(IF($F5451="ALTA",$D5451*0.94,
IF($F5451="MEDIA",$D5451*0.9,
IF($F5451="BAJA",$D5451*0.85,
IF($F5451="LIQUIDAR",_xlfn.XLOOKUP(A5451,Rotación!$A:$A,Rotación!$O:$O,0,0,-1),"")))),"")</f>
        <v>8755000</v>
      </c>
      <c r="K5451">
        <v>10490000</v>
      </c>
    </row>
    <row r="5452" spans="1:11" x14ac:dyDescent="0.3">
      <c r="A5452" t="s">
        <v>6543</v>
      </c>
      <c r="B5452" t="s">
        <v>313</v>
      </c>
      <c r="C5452" t="s">
        <v>313</v>
      </c>
      <c r="D5452">
        <v>21100000</v>
      </c>
      <c r="E5452">
        <v>17500000</v>
      </c>
      <c r="F5452" t="s">
        <v>5391</v>
      </c>
      <c r="G5452" s="13">
        <f>IFERROR(IF($F5452="ALTA",$D5452*1.03,
IF($F5452="MEDIA",$D5452*1,
IF($F5452="BAJA",$D5452*0.92,
IF($F5452="LIQUIDAR",_xlfn.XLOOKUP(A5452,Rotación!$A:$A,Rotación!$O:$O,0,0,-1),"")))),"")</f>
        <v>19412000</v>
      </c>
      <c r="H5452" s="13">
        <f>IFERROR(IF($F5452="ALTA",$D5452*1,
IF($F5452="MEDIA",$D5452*0.97,
IF($F5452="BAJA",$D5452*0.9,
IF($F5452="LIQUIDAR",_xlfn.XLOOKUP(A5452,Rotación!$A:$A,Rotación!$O:$O,0,0,-1),"")))),"")</f>
        <v>18990000</v>
      </c>
      <c r="I5452" s="13">
        <f>IFERROR(IF($F5452="ALTA",$D5452*0.97,
IF($F5452="MEDIA",$D5452*0.94,
IF($F5452="BAJA",$D5452*0.87,
IF($F5452="LIQUIDAR",_xlfn.XLOOKUP(A5452,Rotación!$A:$A,Rotación!$O:$O,0,0,-1),"")))),"")</f>
        <v>18357000</v>
      </c>
      <c r="J5452" s="13">
        <f>IFERROR(IF($F5452="ALTA",$D5452*0.94,
IF($F5452="MEDIA",$D5452*0.9,
IF($F5452="BAJA",$D5452*0.85,
IF($F5452="LIQUIDAR",_xlfn.XLOOKUP(A5452,Rotación!$A:$A,Rotación!$O:$O,0,0,-1),"")))),"")</f>
        <v>17935000</v>
      </c>
      <c r="K5452">
        <v>20990000</v>
      </c>
    </row>
    <row r="5453" spans="1:11" x14ac:dyDescent="0.3">
      <c r="A5453" t="s">
        <v>6544</v>
      </c>
      <c r="B5453" t="s">
        <v>313</v>
      </c>
      <c r="C5453" t="s">
        <v>313</v>
      </c>
      <c r="D5453">
        <v>16400000</v>
      </c>
      <c r="E5453">
        <v>13500000</v>
      </c>
      <c r="F5453" t="s">
        <v>5391</v>
      </c>
      <c r="G5453" s="13">
        <f>IFERROR(IF($F5453="ALTA",$D5453*1.03,
IF($F5453="MEDIA",$D5453*1,
IF($F5453="BAJA",$D5453*0.92,
IF($F5453="LIQUIDAR",_xlfn.XLOOKUP(A5453,Rotación!$A:$A,Rotación!$O:$O,0,0,-1),"")))),"")</f>
        <v>15088000</v>
      </c>
      <c r="H5453" s="13">
        <f>IFERROR(IF($F5453="ALTA",$D5453*1,
IF($F5453="MEDIA",$D5453*0.97,
IF($F5453="BAJA",$D5453*0.9,
IF($F5453="LIQUIDAR",_xlfn.XLOOKUP(A5453,Rotación!$A:$A,Rotación!$O:$O,0,0,-1),"")))),"")</f>
        <v>14760000</v>
      </c>
      <c r="I5453" s="13">
        <f>IFERROR(IF($F5453="ALTA",$D5453*0.97,
IF($F5453="MEDIA",$D5453*0.94,
IF($F5453="BAJA",$D5453*0.87,
IF($F5453="LIQUIDAR",_xlfn.XLOOKUP(A5453,Rotación!$A:$A,Rotación!$O:$O,0,0,-1),"")))),"")</f>
        <v>14268000</v>
      </c>
      <c r="J5453" s="13">
        <f>IFERROR(IF($F5453="ALTA",$D5453*0.94,
IF($F5453="MEDIA",$D5453*0.9,
IF($F5453="BAJA",$D5453*0.85,
IF($F5453="LIQUIDAR",_xlfn.XLOOKUP(A5453,Rotación!$A:$A,Rotación!$O:$O,0,0,-1),"")))),"")</f>
        <v>13940000</v>
      </c>
      <c r="K5453">
        <v>16590000</v>
      </c>
    </row>
    <row r="5454" spans="1:11" x14ac:dyDescent="0.3">
      <c r="A5454" t="s">
        <v>6545</v>
      </c>
      <c r="B5454" t="s">
        <v>313</v>
      </c>
      <c r="C5454" t="s">
        <v>313</v>
      </c>
      <c r="D5454">
        <v>8900000</v>
      </c>
      <c r="E5454">
        <v>7200000</v>
      </c>
      <c r="F5454" t="s">
        <v>5391</v>
      </c>
      <c r="G5454" s="13">
        <f>IFERROR(IF($F5454="ALTA",$D5454*1.03,
IF($F5454="MEDIA",$D5454*1,
IF($F5454="BAJA",$D5454*0.92,
IF($F5454="LIQUIDAR",_xlfn.XLOOKUP(A5454,Rotación!$A:$A,Rotación!$O:$O,0,0,-1),"")))),"")</f>
        <v>8188000</v>
      </c>
      <c r="H5454" s="13">
        <f>IFERROR(IF($F5454="ALTA",$D5454*1,
IF($F5454="MEDIA",$D5454*0.97,
IF($F5454="BAJA",$D5454*0.9,
IF($F5454="LIQUIDAR",_xlfn.XLOOKUP(A5454,Rotación!$A:$A,Rotación!$O:$O,0,0,-1),"")))),"")</f>
        <v>8010000</v>
      </c>
      <c r="I5454" s="13">
        <f>IFERROR(IF($F5454="ALTA",$D5454*0.97,
IF($F5454="MEDIA",$D5454*0.94,
IF($F5454="BAJA",$D5454*0.87,
IF($F5454="LIQUIDAR",_xlfn.XLOOKUP(A5454,Rotación!$A:$A,Rotación!$O:$O,0,0,-1),"")))),"")</f>
        <v>7743000</v>
      </c>
      <c r="J5454" s="13">
        <f>IFERROR(IF($F5454="ALTA",$D5454*0.94,
IF($F5454="MEDIA",$D5454*0.9,
IF($F5454="BAJA",$D5454*0.85,
IF($F5454="LIQUIDAR",_xlfn.XLOOKUP(A5454,Rotación!$A:$A,Rotación!$O:$O,0,0,-1),"")))),"")</f>
        <v>7565000</v>
      </c>
      <c r="K5454">
        <v>8890000</v>
      </c>
    </row>
    <row r="5455" spans="1:11" x14ac:dyDescent="0.3">
      <c r="A5455" t="s">
        <v>6546</v>
      </c>
      <c r="B5455" t="s">
        <v>313</v>
      </c>
      <c r="C5455" t="s">
        <v>313</v>
      </c>
      <c r="D5455">
        <v>8600000</v>
      </c>
      <c r="E5455">
        <v>7100000</v>
      </c>
      <c r="F5455" t="s">
        <v>5391</v>
      </c>
      <c r="G5455" s="13">
        <f>IFERROR(IF($F5455="ALTA",$D5455*1.03,
IF($F5455="MEDIA",$D5455*1,
IF($F5455="BAJA",$D5455*0.92,
IF($F5455="LIQUIDAR",_xlfn.XLOOKUP(A5455,Rotación!$A:$A,Rotación!$O:$O,0,0,-1),"")))),"")</f>
        <v>7912000</v>
      </c>
      <c r="H5455" s="13">
        <f>IFERROR(IF($F5455="ALTA",$D5455*1,
IF($F5455="MEDIA",$D5455*0.97,
IF($F5455="BAJA",$D5455*0.9,
IF($F5455="LIQUIDAR",_xlfn.XLOOKUP(A5455,Rotación!$A:$A,Rotación!$O:$O,0,0,-1),"")))),"")</f>
        <v>7740000</v>
      </c>
      <c r="I5455" s="13">
        <f>IFERROR(IF($F5455="ALTA",$D5455*0.97,
IF($F5455="MEDIA",$D5455*0.94,
IF($F5455="BAJA",$D5455*0.87,
IF($F5455="LIQUIDAR",_xlfn.XLOOKUP(A5455,Rotación!$A:$A,Rotación!$O:$O,0,0,-1),"")))),"")</f>
        <v>7482000</v>
      </c>
      <c r="J5455" s="13">
        <f>IFERROR(IF($F5455="ALTA",$D5455*0.94,
IF($F5455="MEDIA",$D5455*0.9,
IF($F5455="BAJA",$D5455*0.85,
IF($F5455="LIQUIDAR",_xlfn.XLOOKUP(A5455,Rotación!$A:$A,Rotación!$O:$O,0,0,-1),"")))),"")</f>
        <v>7310000</v>
      </c>
      <c r="K5455">
        <v>8490000</v>
      </c>
    </row>
    <row r="5456" spans="1:11" x14ac:dyDescent="0.3">
      <c r="A5456" t="s">
        <v>6547</v>
      </c>
      <c r="B5456" t="s">
        <v>313</v>
      </c>
      <c r="C5456" t="s">
        <v>313</v>
      </c>
      <c r="D5456">
        <v>17500000</v>
      </c>
      <c r="E5456">
        <v>21408100</v>
      </c>
      <c r="F5456" t="s">
        <v>5391</v>
      </c>
      <c r="G5456" s="13">
        <f>IFERROR(IF($F5456="ALTA",$D5456*1.03,
IF($F5456="MEDIA",$D5456*1,
IF($F5456="BAJA",$D5456*0.92,
IF($F5456="LIQUIDAR",_xlfn.XLOOKUP(A5456,Rotación!$A:$A,Rotación!$O:$O,0,0,-1),"")))),"")</f>
        <v>16100000</v>
      </c>
      <c r="H5456" s="13">
        <f>IFERROR(IF($F5456="ALTA",$D5456*1,
IF($F5456="MEDIA",$D5456*0.97,
IF($F5456="BAJA",$D5456*0.9,
IF($F5456="LIQUIDAR",_xlfn.XLOOKUP(A5456,Rotación!$A:$A,Rotación!$O:$O,0,0,-1),"")))),"")</f>
        <v>15750000</v>
      </c>
      <c r="I5456" s="13">
        <f>IFERROR(IF($F5456="ALTA",$D5456*0.97,
IF($F5456="MEDIA",$D5456*0.94,
IF($F5456="BAJA",$D5456*0.87,
IF($F5456="LIQUIDAR",_xlfn.XLOOKUP(A5456,Rotación!$A:$A,Rotación!$O:$O,0,0,-1),"")))),"")</f>
        <v>15225000</v>
      </c>
      <c r="J5456" s="13">
        <f>IFERROR(IF($F5456="ALTA",$D5456*0.94,
IF($F5456="MEDIA",$D5456*0.9,
IF($F5456="BAJA",$D5456*0.85,
IF($F5456="LIQUIDAR",_xlfn.XLOOKUP(A5456,Rotación!$A:$A,Rotación!$O:$O,0,0,-1),"")))),"")</f>
        <v>14875000</v>
      </c>
      <c r="K5456">
        <v>18990000</v>
      </c>
    </row>
    <row r="5457" spans="1:11" x14ac:dyDescent="0.3">
      <c r="A5457" t="s">
        <v>5345</v>
      </c>
      <c r="B5457" t="s">
        <v>313</v>
      </c>
      <c r="C5457" t="s">
        <v>313</v>
      </c>
      <c r="D5457">
        <v>16000000</v>
      </c>
      <c r="E5457">
        <v>17243100</v>
      </c>
      <c r="F5457" t="s">
        <v>5391</v>
      </c>
      <c r="G5457" s="13">
        <f>IFERROR(IF($F5457="ALTA",$D5457*1.03,
IF($F5457="MEDIA",$D5457*1,
IF($F5457="BAJA",$D5457*0.92,
IF($F5457="LIQUIDAR",_xlfn.XLOOKUP(A5457,Rotación!$A:$A,Rotación!$O:$O,0,0,-1),"")))),"")</f>
        <v>14720000</v>
      </c>
      <c r="H5457" s="13">
        <f>IFERROR(IF($F5457="ALTA",$D5457*1,
IF($F5457="MEDIA",$D5457*0.97,
IF($F5457="BAJA",$D5457*0.9,
IF($F5457="LIQUIDAR",_xlfn.XLOOKUP(A5457,Rotación!$A:$A,Rotación!$O:$O,0,0,-1),"")))),"")</f>
        <v>14400000</v>
      </c>
      <c r="I5457" s="13">
        <f>IFERROR(IF($F5457="ALTA",$D5457*0.97,
IF($F5457="MEDIA",$D5457*0.94,
IF($F5457="BAJA",$D5457*0.87,
IF($F5457="LIQUIDAR",_xlfn.XLOOKUP(A5457,Rotación!$A:$A,Rotación!$O:$O,0,0,-1),"")))),"")</f>
        <v>13920000</v>
      </c>
      <c r="J5457" s="13">
        <f>IFERROR(IF($F5457="ALTA",$D5457*0.94,
IF($F5457="MEDIA",$D5457*0.9,
IF($F5457="BAJA",$D5457*0.85,
IF($F5457="LIQUIDAR",_xlfn.XLOOKUP(A5457,Rotación!$A:$A,Rotación!$O:$O,0,0,-1),"")))),"")</f>
        <v>13600000</v>
      </c>
      <c r="K5457">
        <v>14990000</v>
      </c>
    </row>
    <row r="5458" spans="1:11" x14ac:dyDescent="0.3">
      <c r="A5458" t="s">
        <v>6548</v>
      </c>
      <c r="B5458" t="s">
        <v>313</v>
      </c>
      <c r="C5458" t="s">
        <v>313</v>
      </c>
      <c r="D5458">
        <v>31200000</v>
      </c>
      <c r="E5458">
        <v>26000000</v>
      </c>
      <c r="F5458" t="s">
        <v>4033</v>
      </c>
      <c r="G5458" s="13">
        <f>IFERROR(IF($F5458="ALTA",$D5458*1.03,
IF($F5458="MEDIA",$D5458*1,
IF($F5458="BAJA",$D5458*0.92,
IF($F5458="LIQUIDAR",_xlfn.XLOOKUP(A5458,Rotación!$A:$A,Rotación!$O:$O,0,0,-1),"")))),"")</f>
        <v>31200000</v>
      </c>
      <c r="H5458" s="13">
        <f>IFERROR(IF($F5458="ALTA",$D5458*1,
IF($F5458="MEDIA",$D5458*0.97,
IF($F5458="BAJA",$D5458*0.9,
IF($F5458="LIQUIDAR",_xlfn.XLOOKUP(A5458,Rotación!$A:$A,Rotación!$O:$O,0,0,-1),"")))),"")</f>
        <v>30264000</v>
      </c>
      <c r="I5458" s="13">
        <f>IFERROR(IF($F5458="ALTA",$D5458*0.97,
IF($F5458="MEDIA",$D5458*0.94,
IF($F5458="BAJA",$D5458*0.87,
IF($F5458="LIQUIDAR",_xlfn.XLOOKUP(A5458,Rotación!$A:$A,Rotación!$O:$O,0,0,-1),"")))),"")</f>
        <v>29328000</v>
      </c>
      <c r="J5458" s="13">
        <f>IFERROR(IF($F5458="ALTA",$D5458*0.94,
IF($F5458="MEDIA",$D5458*0.9,
IF($F5458="BAJA",$D5458*0.85,
IF($F5458="LIQUIDAR",_xlfn.XLOOKUP(A5458,Rotación!$A:$A,Rotación!$O:$O,0,0,-1),"")))),"")</f>
        <v>28080000</v>
      </c>
      <c r="K5458">
        <v>31990000</v>
      </c>
    </row>
    <row r="5459" spans="1:11" x14ac:dyDescent="0.3">
      <c r="A5459" t="s">
        <v>6549</v>
      </c>
      <c r="B5459" t="s">
        <v>313</v>
      </c>
      <c r="C5459" t="s">
        <v>313</v>
      </c>
      <c r="D5459">
        <v>16200000</v>
      </c>
      <c r="E5459">
        <v>14000000</v>
      </c>
      <c r="F5459" t="s">
        <v>4033</v>
      </c>
      <c r="G5459" s="13">
        <f>IFERROR(IF($F5459="ALTA",$D5459*1.03,
IF($F5459="MEDIA",$D5459*1,
IF($F5459="BAJA",$D5459*0.92,
IF($F5459="LIQUIDAR",_xlfn.XLOOKUP(A5459,Rotación!$A:$A,Rotación!$O:$O,0,0,-1),"")))),"")</f>
        <v>16200000</v>
      </c>
      <c r="H5459" s="13">
        <f>IFERROR(IF($F5459="ALTA",$D5459*1,
IF($F5459="MEDIA",$D5459*0.97,
IF($F5459="BAJA",$D5459*0.9,
IF($F5459="LIQUIDAR",_xlfn.XLOOKUP(A5459,Rotación!$A:$A,Rotación!$O:$O,0,0,-1),"")))),"")</f>
        <v>15714000</v>
      </c>
      <c r="I5459" s="13">
        <f>IFERROR(IF($F5459="ALTA",$D5459*0.97,
IF($F5459="MEDIA",$D5459*0.94,
IF($F5459="BAJA",$D5459*0.87,
IF($F5459="LIQUIDAR",_xlfn.XLOOKUP(A5459,Rotación!$A:$A,Rotación!$O:$O,0,0,-1),"")))),"")</f>
        <v>15228000</v>
      </c>
      <c r="J5459" s="13">
        <f>IFERROR(IF($F5459="ALTA",$D5459*0.94,
IF($F5459="MEDIA",$D5459*0.9,
IF($F5459="BAJA",$D5459*0.85,
IF($F5459="LIQUIDAR",_xlfn.XLOOKUP(A5459,Rotación!$A:$A,Rotación!$O:$O,0,0,-1),"")))),"")</f>
        <v>14580000</v>
      </c>
      <c r="K5459">
        <v>16590000</v>
      </c>
    </row>
    <row r="5460" spans="1:11" x14ac:dyDescent="0.3">
      <c r="A5460" t="s">
        <v>6550</v>
      </c>
      <c r="B5460" t="s">
        <v>313</v>
      </c>
      <c r="C5460" t="s">
        <v>313</v>
      </c>
      <c r="D5460">
        <v>9600000</v>
      </c>
      <c r="E5460">
        <v>8500000</v>
      </c>
      <c r="F5460" t="s">
        <v>4033</v>
      </c>
      <c r="G5460" s="13">
        <f>IFERROR(IF($F5460="ALTA",$D5460*1.03,
IF($F5460="MEDIA",$D5460*1,
IF($F5460="BAJA",$D5460*0.92,
IF($F5460="LIQUIDAR",_xlfn.XLOOKUP(A5460,Rotación!$A:$A,Rotación!$O:$O,0,0,-1),"")))),"")</f>
        <v>9600000</v>
      </c>
      <c r="H5460" s="13">
        <f>IFERROR(IF($F5460="ALTA",$D5460*1,
IF($F5460="MEDIA",$D5460*0.97,
IF($F5460="BAJA",$D5460*0.9,
IF($F5460="LIQUIDAR",_xlfn.XLOOKUP(A5460,Rotación!$A:$A,Rotación!$O:$O,0,0,-1),"")))),"")</f>
        <v>9312000</v>
      </c>
      <c r="I5460" s="13">
        <f>IFERROR(IF($F5460="ALTA",$D5460*0.97,
IF($F5460="MEDIA",$D5460*0.94,
IF($F5460="BAJA",$D5460*0.87,
IF($F5460="LIQUIDAR",_xlfn.XLOOKUP(A5460,Rotación!$A:$A,Rotación!$O:$O,0,0,-1),"")))),"")</f>
        <v>9024000</v>
      </c>
      <c r="J5460" s="13">
        <f>IFERROR(IF($F5460="ALTA",$D5460*0.94,
IF($F5460="MEDIA",$D5460*0.9,
IF($F5460="BAJA",$D5460*0.85,
IF($F5460="LIQUIDAR",_xlfn.XLOOKUP(A5460,Rotación!$A:$A,Rotación!$O:$O,0,0,-1),"")))),"")</f>
        <v>8640000</v>
      </c>
      <c r="K5460">
        <v>9990000</v>
      </c>
    </row>
    <row r="5461" spans="1:11" x14ac:dyDescent="0.3">
      <c r="A5461" t="s">
        <v>6551</v>
      </c>
      <c r="B5461" t="s">
        <v>313</v>
      </c>
      <c r="C5461" t="s">
        <v>313</v>
      </c>
      <c r="D5461">
        <v>8200000</v>
      </c>
      <c r="E5461">
        <v>7000000</v>
      </c>
      <c r="F5461" t="s">
        <v>5390</v>
      </c>
      <c r="G5461" s="13">
        <f>IFERROR(IF($F5461="ALTA",$D5461*1.03,
IF($F5461="MEDIA",$D5461*1,
IF($F5461="BAJA",$D5461*0.92,
IF($F5461="LIQUIDAR",_xlfn.XLOOKUP(A5461,Rotación!$A:$A,Rotación!$O:$O,0,0,-1),"")))),"")</f>
        <v>8446000</v>
      </c>
      <c r="H5461" s="13">
        <f>IFERROR(IF($F5461="ALTA",$D5461*1,
IF($F5461="MEDIA",$D5461*0.97,
IF($F5461="BAJA",$D5461*0.9,
IF($F5461="LIQUIDAR",_xlfn.XLOOKUP(A5461,Rotación!$A:$A,Rotación!$O:$O,0,0,-1),"")))),"")</f>
        <v>8200000</v>
      </c>
      <c r="I5461" s="13">
        <f>IFERROR(IF($F5461="ALTA",$D5461*0.97,
IF($F5461="MEDIA",$D5461*0.94,
IF($F5461="BAJA",$D5461*0.87,
IF($F5461="LIQUIDAR",_xlfn.XLOOKUP(A5461,Rotación!$A:$A,Rotación!$O:$O,0,0,-1),"")))),"")</f>
        <v>7954000</v>
      </c>
      <c r="J5461" s="13">
        <f>IFERROR(IF($F5461="ALTA",$D5461*0.94,
IF($F5461="MEDIA",$D5461*0.9,
IF($F5461="BAJA",$D5461*0.85,
IF($F5461="LIQUIDAR",_xlfn.XLOOKUP(A5461,Rotación!$A:$A,Rotación!$O:$O,0,0,-1),"")))),"")</f>
        <v>7708000</v>
      </c>
      <c r="K5461">
        <v>8390000</v>
      </c>
    </row>
    <row r="5462" spans="1:11" x14ac:dyDescent="0.3">
      <c r="A5462" t="s">
        <v>6552</v>
      </c>
      <c r="B5462" t="s">
        <v>313</v>
      </c>
      <c r="C5462" t="s">
        <v>313</v>
      </c>
      <c r="D5462">
        <v>11300000</v>
      </c>
      <c r="E5462">
        <v>10000000</v>
      </c>
      <c r="F5462" t="s">
        <v>5390</v>
      </c>
      <c r="G5462" s="13">
        <f>IFERROR(IF($F5462="ALTA",$D5462*1.03,
IF($F5462="MEDIA",$D5462*1,
IF($F5462="BAJA",$D5462*0.92,
IF($F5462="LIQUIDAR",_xlfn.XLOOKUP(A5462,Rotación!$A:$A,Rotación!$O:$O,0,0,-1),"")))),"")</f>
        <v>11639000</v>
      </c>
      <c r="H5462" s="13">
        <f>IFERROR(IF($F5462="ALTA",$D5462*1,
IF($F5462="MEDIA",$D5462*0.97,
IF($F5462="BAJA",$D5462*0.9,
IF($F5462="LIQUIDAR",_xlfn.XLOOKUP(A5462,Rotación!$A:$A,Rotación!$O:$O,0,0,-1),"")))),"")</f>
        <v>11300000</v>
      </c>
      <c r="I5462" s="13">
        <f>IFERROR(IF($F5462="ALTA",$D5462*0.97,
IF($F5462="MEDIA",$D5462*0.94,
IF($F5462="BAJA",$D5462*0.87,
IF($F5462="LIQUIDAR",_xlfn.XLOOKUP(A5462,Rotación!$A:$A,Rotación!$O:$O,0,0,-1),"")))),"")</f>
        <v>10961000</v>
      </c>
      <c r="J5462" s="13">
        <f>IFERROR(IF($F5462="ALTA",$D5462*0.94,
IF($F5462="MEDIA",$D5462*0.9,
IF($F5462="BAJA",$D5462*0.85,
IF($F5462="LIQUIDAR",_xlfn.XLOOKUP(A5462,Rotación!$A:$A,Rotación!$O:$O,0,0,-1),"")))),"")</f>
        <v>10622000</v>
      </c>
      <c r="K5462">
        <v>11690000</v>
      </c>
    </row>
    <row r="5463" spans="1:11" x14ac:dyDescent="0.3">
      <c r="A5463" t="s">
        <v>6553</v>
      </c>
      <c r="B5463" t="s">
        <v>313</v>
      </c>
      <c r="C5463" t="s">
        <v>313</v>
      </c>
      <c r="D5463">
        <v>16000000</v>
      </c>
      <c r="E5463">
        <v>13000000</v>
      </c>
      <c r="F5463" t="s">
        <v>5390</v>
      </c>
      <c r="G5463" s="13">
        <f>IFERROR(IF($F5463="ALTA",$D5463*1.03,
IF($F5463="MEDIA",$D5463*1,
IF($F5463="BAJA",$D5463*0.92,
IF($F5463="LIQUIDAR",_xlfn.XLOOKUP(A5463,Rotación!$A:$A,Rotación!$O:$O,0,0,-1),"")))),"")</f>
        <v>16480000</v>
      </c>
      <c r="H5463" s="13">
        <f>IFERROR(IF($F5463="ALTA",$D5463*1,
IF($F5463="MEDIA",$D5463*0.97,
IF($F5463="BAJA",$D5463*0.9,
IF($F5463="LIQUIDAR",_xlfn.XLOOKUP(A5463,Rotación!$A:$A,Rotación!$O:$O,0,0,-1),"")))),"")</f>
        <v>16000000</v>
      </c>
      <c r="I5463" s="13">
        <f>IFERROR(IF($F5463="ALTA",$D5463*0.97,
IF($F5463="MEDIA",$D5463*0.94,
IF($F5463="BAJA",$D5463*0.87,
IF($F5463="LIQUIDAR",_xlfn.XLOOKUP(A5463,Rotación!$A:$A,Rotación!$O:$O,0,0,-1),"")))),"")</f>
        <v>15520000</v>
      </c>
      <c r="J5463" s="13">
        <f>IFERROR(IF($F5463="ALTA",$D5463*0.94,
IF($F5463="MEDIA",$D5463*0.9,
IF($F5463="BAJA",$D5463*0.85,
IF($F5463="LIQUIDAR",_xlfn.XLOOKUP(A5463,Rotación!$A:$A,Rotación!$O:$O,0,0,-1),"")))),"")</f>
        <v>15040000</v>
      </c>
      <c r="K5463">
        <v>15690000</v>
      </c>
    </row>
    <row r="5464" spans="1:11" x14ac:dyDescent="0.3">
      <c r="A5464" t="s">
        <v>6554</v>
      </c>
      <c r="B5464" t="s">
        <v>313</v>
      </c>
      <c r="C5464" t="s">
        <v>313</v>
      </c>
      <c r="D5464">
        <v>10100000</v>
      </c>
      <c r="E5464">
        <v>8600000</v>
      </c>
      <c r="F5464" t="s">
        <v>5390</v>
      </c>
      <c r="G5464" s="13">
        <f>IFERROR(IF($F5464="ALTA",$D5464*1.03,
IF($F5464="MEDIA",$D5464*1,
IF($F5464="BAJA",$D5464*0.92,
IF($F5464="LIQUIDAR",_xlfn.XLOOKUP(A5464,Rotación!$A:$A,Rotación!$O:$O,0,0,-1),"")))),"")</f>
        <v>10403000</v>
      </c>
      <c r="H5464" s="13">
        <f>IFERROR(IF($F5464="ALTA",$D5464*1,
IF($F5464="MEDIA",$D5464*0.97,
IF($F5464="BAJA",$D5464*0.9,
IF($F5464="LIQUIDAR",_xlfn.XLOOKUP(A5464,Rotación!$A:$A,Rotación!$O:$O,0,0,-1),"")))),"")</f>
        <v>10100000</v>
      </c>
      <c r="I5464" s="13">
        <f>IFERROR(IF($F5464="ALTA",$D5464*0.97,
IF($F5464="MEDIA",$D5464*0.94,
IF($F5464="BAJA",$D5464*0.87,
IF($F5464="LIQUIDAR",_xlfn.XLOOKUP(A5464,Rotación!$A:$A,Rotación!$O:$O,0,0,-1),"")))),"")</f>
        <v>9797000</v>
      </c>
      <c r="J5464" s="13">
        <f>IFERROR(IF($F5464="ALTA",$D5464*0.94,
IF($F5464="MEDIA",$D5464*0.9,
IF($F5464="BAJA",$D5464*0.85,
IF($F5464="LIQUIDAR",_xlfn.XLOOKUP(A5464,Rotación!$A:$A,Rotación!$O:$O,0,0,-1),"")))),"")</f>
        <v>9494000</v>
      </c>
      <c r="K5464">
        <v>10290000</v>
      </c>
    </row>
    <row r="5465" spans="1:11" x14ac:dyDescent="0.3">
      <c r="A5465" t="s">
        <v>6555</v>
      </c>
      <c r="B5465" t="s">
        <v>313</v>
      </c>
      <c r="C5465" t="s">
        <v>313</v>
      </c>
      <c r="D5465">
        <v>8700000</v>
      </c>
      <c r="E5465">
        <v>7000000</v>
      </c>
      <c r="F5465" t="s">
        <v>5390</v>
      </c>
      <c r="G5465" s="13">
        <f>IFERROR(IF($F5465="ALTA",$D5465*1.03,
IF($F5465="MEDIA",$D5465*1,
IF($F5465="BAJA",$D5465*0.92,
IF($F5465="LIQUIDAR",_xlfn.XLOOKUP(A5465,Rotación!$A:$A,Rotación!$O:$O,0,0,-1),"")))),"")</f>
        <v>8961000</v>
      </c>
      <c r="H5465" s="13">
        <f>IFERROR(IF($F5465="ALTA",$D5465*1,
IF($F5465="MEDIA",$D5465*0.97,
IF($F5465="BAJA",$D5465*0.9,
IF($F5465="LIQUIDAR",_xlfn.XLOOKUP(A5465,Rotación!$A:$A,Rotación!$O:$O,0,0,-1),"")))),"")</f>
        <v>8700000</v>
      </c>
      <c r="I5465" s="13">
        <f>IFERROR(IF($F5465="ALTA",$D5465*0.97,
IF($F5465="MEDIA",$D5465*0.94,
IF($F5465="BAJA",$D5465*0.87,
IF($F5465="LIQUIDAR",_xlfn.XLOOKUP(A5465,Rotación!$A:$A,Rotación!$O:$O,0,0,-1),"")))),"")</f>
        <v>8439000</v>
      </c>
      <c r="J5465" s="13">
        <f>IFERROR(IF($F5465="ALTA",$D5465*0.94,
IF($F5465="MEDIA",$D5465*0.9,
IF($F5465="BAJA",$D5465*0.85,
IF($F5465="LIQUIDAR",_xlfn.XLOOKUP(A5465,Rotación!$A:$A,Rotación!$O:$O,0,0,-1),"")))),"")</f>
        <v>8178000</v>
      </c>
      <c r="K5465">
        <v>8490000</v>
      </c>
    </row>
    <row r="5466" spans="1:11" x14ac:dyDescent="0.3">
      <c r="A5466" t="s">
        <v>5207</v>
      </c>
      <c r="B5466" t="s">
        <v>313</v>
      </c>
      <c r="C5466" t="s">
        <v>313</v>
      </c>
      <c r="D5466">
        <v>12300000</v>
      </c>
      <c r="E5466">
        <v>9700000</v>
      </c>
      <c r="F5466" t="s">
        <v>5390</v>
      </c>
      <c r="G5466" s="13">
        <f>IFERROR(IF($F5466="ALTA",$D5466*1.03,
IF($F5466="MEDIA",$D5466*1,
IF($F5466="BAJA",$D5466*0.92,
IF($F5466="LIQUIDAR",_xlfn.XLOOKUP(A5466,Rotación!$A:$A,Rotación!$O:$O,0,0,-1),"")))),"")</f>
        <v>12669000</v>
      </c>
      <c r="H5466" s="13">
        <f>IFERROR(IF($F5466="ALTA",$D5466*1,
IF($F5466="MEDIA",$D5466*0.97,
IF($F5466="BAJA",$D5466*0.9,
IF($F5466="LIQUIDAR",_xlfn.XLOOKUP(A5466,Rotación!$A:$A,Rotación!$O:$O,0,0,-1),"")))),"")</f>
        <v>12300000</v>
      </c>
      <c r="I5466" s="13">
        <f>IFERROR(IF($F5466="ALTA",$D5466*0.97,
IF($F5466="MEDIA",$D5466*0.94,
IF($F5466="BAJA",$D5466*0.87,
IF($F5466="LIQUIDAR",_xlfn.XLOOKUP(A5466,Rotación!$A:$A,Rotación!$O:$O,0,0,-1),"")))),"")</f>
        <v>11931000</v>
      </c>
      <c r="J5466" s="13">
        <f>IFERROR(IF($F5466="ALTA",$D5466*0.94,
IF($F5466="MEDIA",$D5466*0.9,
IF($F5466="BAJA",$D5466*0.85,
IF($F5466="LIQUIDAR",_xlfn.XLOOKUP(A5466,Rotación!$A:$A,Rotación!$O:$O,0,0,-1),"")))),"")</f>
        <v>11562000</v>
      </c>
      <c r="K5466">
        <v>11590000</v>
      </c>
    </row>
    <row r="5467" spans="1:11" x14ac:dyDescent="0.3">
      <c r="A5467" t="s">
        <v>6548</v>
      </c>
      <c r="B5467" t="s">
        <v>313</v>
      </c>
      <c r="C5467" t="s">
        <v>313</v>
      </c>
      <c r="D5467">
        <v>31200000</v>
      </c>
      <c r="E5467">
        <v>27200000</v>
      </c>
      <c r="F5467" t="s">
        <v>4033</v>
      </c>
      <c r="G5467" s="13">
        <f>IFERROR(IF($F5467="ALTA",$D5467*1.03,
IF($F5467="MEDIA",$D5467*1,
IF($F5467="BAJA",$D5467*0.92,
IF($F5467="LIQUIDAR",_xlfn.XLOOKUP(A5467,Rotación!$A:$A,Rotación!$O:$O,0,0,-1),"")))),"")</f>
        <v>31200000</v>
      </c>
      <c r="H5467" s="13">
        <f>IFERROR(IF($F5467="ALTA",$D5467*1,
IF($F5467="MEDIA",$D5467*0.97,
IF($F5467="BAJA",$D5467*0.9,
IF($F5467="LIQUIDAR",_xlfn.XLOOKUP(A5467,Rotación!$A:$A,Rotación!$O:$O,0,0,-1),"")))),"")</f>
        <v>30264000</v>
      </c>
      <c r="I5467" s="13">
        <f>IFERROR(IF($F5467="ALTA",$D5467*0.97,
IF($F5467="MEDIA",$D5467*0.94,
IF($F5467="BAJA",$D5467*0.87,
IF($F5467="LIQUIDAR",_xlfn.XLOOKUP(A5467,Rotación!$A:$A,Rotación!$O:$O,0,0,-1),"")))),"")</f>
        <v>29328000</v>
      </c>
      <c r="J5467" s="13">
        <f>IFERROR(IF($F5467="ALTA",$D5467*0.94,
IF($F5467="MEDIA",$D5467*0.9,
IF($F5467="BAJA",$D5467*0.85,
IF($F5467="LIQUIDAR",_xlfn.XLOOKUP(A5467,Rotación!$A:$A,Rotación!$O:$O,0,0,-1),"")))),"")</f>
        <v>28080000</v>
      </c>
      <c r="K5467">
        <v>31990000</v>
      </c>
    </row>
    <row r="5468" spans="1:11" x14ac:dyDescent="0.3">
      <c r="A5468" t="s">
        <v>6556</v>
      </c>
      <c r="B5468" t="s">
        <v>313</v>
      </c>
      <c r="C5468" t="s">
        <v>313</v>
      </c>
      <c r="D5468">
        <v>13300000</v>
      </c>
      <c r="E5468">
        <v>11200000</v>
      </c>
      <c r="F5468" t="s">
        <v>4033</v>
      </c>
      <c r="G5468" s="13">
        <f>IFERROR(IF($F5468="ALTA",$D5468*1.03,
IF($F5468="MEDIA",$D5468*1,
IF($F5468="BAJA",$D5468*0.92,
IF($F5468="LIQUIDAR",_xlfn.XLOOKUP(A5468,Rotación!$A:$A,Rotación!$O:$O,0,0,-1),"")))),"")</f>
        <v>13300000</v>
      </c>
      <c r="H5468" s="13">
        <f>IFERROR(IF($F5468="ALTA",$D5468*1,
IF($F5468="MEDIA",$D5468*0.97,
IF($F5468="BAJA",$D5468*0.9,
IF($F5468="LIQUIDAR",_xlfn.XLOOKUP(A5468,Rotación!$A:$A,Rotación!$O:$O,0,0,-1),"")))),"")</f>
        <v>12901000</v>
      </c>
      <c r="I5468" s="13">
        <f>IFERROR(IF($F5468="ALTA",$D5468*0.97,
IF($F5468="MEDIA",$D5468*0.94,
IF($F5468="BAJA",$D5468*0.87,
IF($F5468="LIQUIDAR",_xlfn.XLOOKUP(A5468,Rotación!$A:$A,Rotación!$O:$O,0,0,-1),"")))),"")</f>
        <v>12502000</v>
      </c>
      <c r="J5468" s="13">
        <f>IFERROR(IF($F5468="ALTA",$D5468*0.94,
IF($F5468="MEDIA",$D5468*0.9,
IF($F5468="BAJA",$D5468*0.85,
IF($F5468="LIQUIDAR",_xlfn.XLOOKUP(A5468,Rotación!$A:$A,Rotación!$O:$O,0,0,-1),"")))),"")</f>
        <v>11970000</v>
      </c>
      <c r="K5468">
        <v>13190000</v>
      </c>
    </row>
    <row r="5469" spans="1:11" x14ac:dyDescent="0.3">
      <c r="A5469" t="s">
        <v>6557</v>
      </c>
      <c r="B5469" t="s">
        <v>313</v>
      </c>
      <c r="C5469" t="s">
        <v>313</v>
      </c>
      <c r="D5469">
        <v>10000000</v>
      </c>
      <c r="E5469">
        <v>8500000</v>
      </c>
      <c r="F5469" t="s">
        <v>4033</v>
      </c>
      <c r="G5469" s="13">
        <f>IFERROR(IF($F5469="ALTA",$D5469*1.03,
IF($F5469="MEDIA",$D5469*1,
IF($F5469="BAJA",$D5469*0.92,
IF($F5469="LIQUIDAR",_xlfn.XLOOKUP(A5469,Rotación!$A:$A,Rotación!$O:$O,0,0,-1),"")))),"")</f>
        <v>10000000</v>
      </c>
      <c r="H5469" s="13">
        <f>IFERROR(IF($F5469="ALTA",$D5469*1,
IF($F5469="MEDIA",$D5469*0.97,
IF($F5469="BAJA",$D5469*0.9,
IF($F5469="LIQUIDAR",_xlfn.XLOOKUP(A5469,Rotación!$A:$A,Rotación!$O:$O,0,0,-1),"")))),"")</f>
        <v>9700000</v>
      </c>
      <c r="I5469" s="13">
        <f>IFERROR(IF($F5469="ALTA",$D5469*0.97,
IF($F5469="MEDIA",$D5469*0.94,
IF($F5469="BAJA",$D5469*0.87,
IF($F5469="LIQUIDAR",_xlfn.XLOOKUP(A5469,Rotación!$A:$A,Rotación!$O:$O,0,0,-1),"")))),"")</f>
        <v>9400000</v>
      </c>
      <c r="J5469" s="13">
        <f>IFERROR(IF($F5469="ALTA",$D5469*0.94,
IF($F5469="MEDIA",$D5469*0.9,
IF($F5469="BAJA",$D5469*0.85,
IF($F5469="LIQUIDAR",_xlfn.XLOOKUP(A5469,Rotación!$A:$A,Rotación!$O:$O,0,0,-1),"")))),"")</f>
        <v>9000000</v>
      </c>
      <c r="K5469">
        <v>9990000</v>
      </c>
    </row>
    <row r="5470" spans="1:11" x14ac:dyDescent="0.3">
      <c r="A5470" t="s">
        <v>6532</v>
      </c>
      <c r="B5470" t="s">
        <v>313</v>
      </c>
      <c r="C5470" t="s">
        <v>313</v>
      </c>
      <c r="D5470">
        <v>7900000</v>
      </c>
      <c r="E5470">
        <v>5800000</v>
      </c>
      <c r="F5470" t="s">
        <v>4033</v>
      </c>
      <c r="G5470" s="13">
        <f>IFERROR(IF($F5470="ALTA",$D5470*1.03,
IF($F5470="MEDIA",$D5470*1,
IF($F5470="BAJA",$D5470*0.92,
IF($F5470="LIQUIDAR",_xlfn.XLOOKUP(A5470,Rotación!$A:$A,Rotación!$O:$O,0,0,-1),"")))),"")</f>
        <v>7900000</v>
      </c>
      <c r="H5470" s="13">
        <f>IFERROR(IF($F5470="ALTA",$D5470*1,
IF($F5470="MEDIA",$D5470*0.97,
IF($F5470="BAJA",$D5470*0.9,
IF($F5470="LIQUIDAR",_xlfn.XLOOKUP(A5470,Rotación!$A:$A,Rotación!$O:$O,0,0,-1),"")))),"")</f>
        <v>7663000</v>
      </c>
      <c r="I5470" s="13">
        <f>IFERROR(IF($F5470="ALTA",$D5470*0.97,
IF($F5470="MEDIA",$D5470*0.94,
IF($F5470="BAJA",$D5470*0.87,
IF($F5470="LIQUIDAR",_xlfn.XLOOKUP(A5470,Rotación!$A:$A,Rotación!$O:$O,0,0,-1),"")))),"")</f>
        <v>7426000</v>
      </c>
      <c r="J5470" s="13">
        <f>IFERROR(IF($F5470="ALTA",$D5470*0.94,
IF($F5470="MEDIA",$D5470*0.9,
IF($F5470="BAJA",$D5470*0.85,
IF($F5470="LIQUIDAR",_xlfn.XLOOKUP(A5470,Rotación!$A:$A,Rotación!$O:$O,0,0,-1),"")))),"")</f>
        <v>7110000</v>
      </c>
      <c r="K5470">
        <v>7490000</v>
      </c>
    </row>
    <row r="5471" spans="1:11" x14ac:dyDescent="0.3">
      <c r="A5471" t="s">
        <v>1738</v>
      </c>
      <c r="B5471" t="s">
        <v>313</v>
      </c>
      <c r="C5471" t="s">
        <v>313</v>
      </c>
      <c r="D5471">
        <v>16800000</v>
      </c>
      <c r="E5471">
        <v>13000000</v>
      </c>
      <c r="F5471" t="s">
        <v>4033</v>
      </c>
      <c r="G5471" s="13">
        <f>IFERROR(IF($F5471="ALTA",$D5471*1.03,
IF($F5471="MEDIA",$D5471*1,
IF($F5471="BAJA",$D5471*0.92,
IF($F5471="LIQUIDAR",_xlfn.XLOOKUP(A5471,Rotación!$A:$A,Rotación!$O:$O,0,0,-1),"")))),"")</f>
        <v>16800000</v>
      </c>
      <c r="H5471" s="13">
        <f>IFERROR(IF($F5471="ALTA",$D5471*1,
IF($F5471="MEDIA",$D5471*0.97,
IF($F5471="BAJA",$D5471*0.9,
IF($F5471="LIQUIDAR",_xlfn.XLOOKUP(A5471,Rotación!$A:$A,Rotación!$O:$O,0,0,-1),"")))),"")</f>
        <v>16296000</v>
      </c>
      <c r="I5471" s="13">
        <f>IFERROR(IF($F5471="ALTA",$D5471*0.97,
IF($F5471="MEDIA",$D5471*0.94,
IF($F5471="BAJA",$D5471*0.87,
IF($F5471="LIQUIDAR",_xlfn.XLOOKUP(A5471,Rotación!$A:$A,Rotación!$O:$O,0,0,-1),"")))),"")</f>
        <v>15792000</v>
      </c>
      <c r="J5471" s="13">
        <f>IFERROR(IF($F5471="ALTA",$D5471*0.94,
IF($F5471="MEDIA",$D5471*0.9,
IF($F5471="BAJA",$D5471*0.85,
IF($F5471="LIQUIDAR",_xlfn.XLOOKUP(A5471,Rotación!$A:$A,Rotación!$O:$O,0,0,-1),"")))),"")</f>
        <v>15120000</v>
      </c>
      <c r="K5471">
        <v>15990000</v>
      </c>
    </row>
    <row r="5472" spans="1:11" x14ac:dyDescent="0.3">
      <c r="A5472" t="s">
        <v>6558</v>
      </c>
      <c r="B5472" t="s">
        <v>313</v>
      </c>
      <c r="C5472" t="s">
        <v>313</v>
      </c>
      <c r="D5472">
        <v>12700000</v>
      </c>
      <c r="E5472">
        <v>10400000</v>
      </c>
      <c r="F5472" t="s">
        <v>4033</v>
      </c>
      <c r="G5472" s="13">
        <f>IFERROR(IF($F5472="ALTA",$D5472*1.03,
IF($F5472="MEDIA",$D5472*1,
IF($F5472="BAJA",$D5472*0.92,
IF($F5472="LIQUIDAR",_xlfn.XLOOKUP(A5472,Rotación!$A:$A,Rotación!$O:$O,0,0,-1),"")))),"")</f>
        <v>12700000</v>
      </c>
      <c r="H5472" s="13">
        <f>IFERROR(IF($F5472="ALTA",$D5472*1,
IF($F5472="MEDIA",$D5472*0.97,
IF($F5472="BAJA",$D5472*0.9,
IF($F5472="LIQUIDAR",_xlfn.XLOOKUP(A5472,Rotación!$A:$A,Rotación!$O:$O,0,0,-1),"")))),"")</f>
        <v>12319000</v>
      </c>
      <c r="I5472" s="13">
        <f>IFERROR(IF($F5472="ALTA",$D5472*0.97,
IF($F5472="MEDIA",$D5472*0.94,
IF($F5472="BAJA",$D5472*0.87,
IF($F5472="LIQUIDAR",_xlfn.XLOOKUP(A5472,Rotación!$A:$A,Rotación!$O:$O,0,0,-1),"")))),"")</f>
        <v>11938000</v>
      </c>
      <c r="J5472" s="13">
        <f>IFERROR(IF($F5472="ALTA",$D5472*0.94,
IF($F5472="MEDIA",$D5472*0.9,
IF($F5472="BAJA",$D5472*0.85,
IF($F5472="LIQUIDAR",_xlfn.XLOOKUP(A5472,Rotación!$A:$A,Rotación!$O:$O,0,0,-1),"")))),"")</f>
        <v>11430000</v>
      </c>
      <c r="K5472">
        <v>12690000</v>
      </c>
    </row>
    <row r="5473" spans="1:11" x14ac:dyDescent="0.3">
      <c r="A5473" t="s">
        <v>6559</v>
      </c>
      <c r="B5473" t="s">
        <v>313</v>
      </c>
      <c r="C5473" t="s">
        <v>313</v>
      </c>
      <c r="D5473">
        <v>7050000</v>
      </c>
      <c r="E5473">
        <v>6000000</v>
      </c>
      <c r="F5473" t="s">
        <v>5390</v>
      </c>
      <c r="G5473" s="13">
        <f>IFERROR(IF($F5473="ALTA",$D5473*1.03,
IF($F5473="MEDIA",$D5473*1,
IF($F5473="BAJA",$D5473*0.92,
IF($F5473="LIQUIDAR",_xlfn.XLOOKUP(A5473,Rotación!$A:$A,Rotación!$O:$O,0,0,-1),"")))),"")</f>
        <v>7261500</v>
      </c>
      <c r="H5473" s="13">
        <f>IFERROR(IF($F5473="ALTA",$D5473*1,
IF($F5473="MEDIA",$D5473*0.97,
IF($F5473="BAJA",$D5473*0.9,
IF($F5473="LIQUIDAR",_xlfn.XLOOKUP(A5473,Rotación!$A:$A,Rotación!$O:$O,0,0,-1),"")))),"")</f>
        <v>7050000</v>
      </c>
      <c r="I5473" s="13">
        <f>IFERROR(IF($F5473="ALTA",$D5473*0.97,
IF($F5473="MEDIA",$D5473*0.94,
IF($F5473="BAJA",$D5473*0.87,
IF($F5473="LIQUIDAR",_xlfn.XLOOKUP(A5473,Rotación!$A:$A,Rotación!$O:$O,0,0,-1),"")))),"")</f>
        <v>6838500</v>
      </c>
      <c r="J5473" s="13">
        <f>IFERROR(IF($F5473="ALTA",$D5473*0.94,
IF($F5473="MEDIA",$D5473*0.9,
IF($F5473="BAJA",$D5473*0.85,
IF($F5473="LIQUIDAR",_xlfn.XLOOKUP(A5473,Rotación!$A:$A,Rotación!$O:$O,0,0,-1),"")))),"")</f>
        <v>6627000</v>
      </c>
      <c r="K5473">
        <v>7290000</v>
      </c>
    </row>
    <row r="5474" spans="1:11" x14ac:dyDescent="0.3">
      <c r="A5474" t="s">
        <v>6560</v>
      </c>
      <c r="B5474" t="s">
        <v>313</v>
      </c>
      <c r="C5474" t="s">
        <v>313</v>
      </c>
      <c r="D5474">
        <v>12600000</v>
      </c>
      <c r="E5474">
        <v>6000000</v>
      </c>
      <c r="F5474" t="s">
        <v>5390</v>
      </c>
      <c r="G5474" s="13">
        <f>IFERROR(IF($F5474="ALTA",$D5474*1.03,
IF($F5474="MEDIA",$D5474*1,
IF($F5474="BAJA",$D5474*0.92,
IF($F5474="LIQUIDAR",_xlfn.XLOOKUP(A5474,Rotación!$A:$A,Rotación!$O:$O,0,0,-1),"")))),"")</f>
        <v>12978000</v>
      </c>
      <c r="H5474" s="13">
        <f>IFERROR(IF($F5474="ALTA",$D5474*1,
IF($F5474="MEDIA",$D5474*0.97,
IF($F5474="BAJA",$D5474*0.9,
IF($F5474="LIQUIDAR",_xlfn.XLOOKUP(A5474,Rotación!$A:$A,Rotación!$O:$O,0,0,-1),"")))),"")</f>
        <v>12600000</v>
      </c>
      <c r="I5474" s="13">
        <f>IFERROR(IF($F5474="ALTA",$D5474*0.97,
IF($F5474="MEDIA",$D5474*0.94,
IF($F5474="BAJA",$D5474*0.87,
IF($F5474="LIQUIDAR",_xlfn.XLOOKUP(A5474,Rotación!$A:$A,Rotación!$O:$O,0,0,-1),"")))),"")</f>
        <v>12222000</v>
      </c>
      <c r="J5474" s="13">
        <f>IFERROR(IF($F5474="ALTA",$D5474*0.94,
IF($F5474="MEDIA",$D5474*0.9,
IF($F5474="BAJA",$D5474*0.85,
IF($F5474="LIQUIDAR",_xlfn.XLOOKUP(A5474,Rotación!$A:$A,Rotación!$O:$O,0,0,-1),"")))),"")</f>
        <v>11844000</v>
      </c>
      <c r="K5474">
        <v>7290000</v>
      </c>
    </row>
    <row r="5475" spans="1:11" x14ac:dyDescent="0.3">
      <c r="A5475" t="s">
        <v>6561</v>
      </c>
      <c r="B5475" t="s">
        <v>313</v>
      </c>
      <c r="C5475" t="s">
        <v>313</v>
      </c>
      <c r="D5475">
        <v>12700000</v>
      </c>
      <c r="E5475">
        <v>10500000</v>
      </c>
      <c r="F5475" t="s">
        <v>5390</v>
      </c>
      <c r="G5475" s="13">
        <f>IFERROR(IF($F5475="ALTA",$D5475*1.03,
IF($F5475="MEDIA",$D5475*1,
IF($F5475="BAJA",$D5475*0.92,
IF($F5475="LIQUIDAR",_xlfn.XLOOKUP(A5475,Rotación!$A:$A,Rotación!$O:$O,0,0,-1),"")))),"")</f>
        <v>13081000</v>
      </c>
      <c r="H5475" s="13">
        <f>IFERROR(IF($F5475="ALTA",$D5475*1,
IF($F5475="MEDIA",$D5475*0.97,
IF($F5475="BAJA",$D5475*0.9,
IF($F5475="LIQUIDAR",_xlfn.XLOOKUP(A5475,Rotación!$A:$A,Rotación!$O:$O,0,0,-1),"")))),"")</f>
        <v>12700000</v>
      </c>
      <c r="I5475" s="13">
        <f>IFERROR(IF($F5475="ALTA",$D5475*0.97,
IF($F5475="MEDIA",$D5475*0.94,
IF($F5475="BAJA",$D5475*0.87,
IF($F5475="LIQUIDAR",_xlfn.XLOOKUP(A5475,Rotación!$A:$A,Rotación!$O:$O,0,0,-1),"")))),"")</f>
        <v>12319000</v>
      </c>
      <c r="J5475" s="13">
        <f>IFERROR(IF($F5475="ALTA",$D5475*0.94,
IF($F5475="MEDIA",$D5475*0.9,
IF($F5475="BAJA",$D5475*0.85,
IF($F5475="LIQUIDAR",_xlfn.XLOOKUP(A5475,Rotación!$A:$A,Rotación!$O:$O,0,0,-1),"")))),"")</f>
        <v>11938000</v>
      </c>
      <c r="K5475">
        <v>12690000</v>
      </c>
    </row>
    <row r="5476" spans="1:11" x14ac:dyDescent="0.3">
      <c r="A5476" t="s">
        <v>6560</v>
      </c>
      <c r="B5476" t="s">
        <v>313</v>
      </c>
      <c r="C5476" t="s">
        <v>313</v>
      </c>
      <c r="D5476">
        <v>12600000</v>
      </c>
      <c r="E5476">
        <v>10500000</v>
      </c>
      <c r="F5476" t="s">
        <v>5390</v>
      </c>
      <c r="G5476" s="13">
        <f>IFERROR(IF($F5476="ALTA",$D5476*1.03,
IF($F5476="MEDIA",$D5476*1,
IF($F5476="BAJA",$D5476*0.92,
IF($F5476="LIQUIDAR",_xlfn.XLOOKUP(A5476,Rotación!$A:$A,Rotación!$O:$O,0,0,-1),"")))),"")</f>
        <v>12978000</v>
      </c>
      <c r="H5476" s="13">
        <f>IFERROR(IF($F5476="ALTA",$D5476*1,
IF($F5476="MEDIA",$D5476*0.97,
IF($F5476="BAJA",$D5476*0.9,
IF($F5476="LIQUIDAR",_xlfn.XLOOKUP(A5476,Rotación!$A:$A,Rotación!$O:$O,0,0,-1),"")))),"")</f>
        <v>12600000</v>
      </c>
      <c r="I5476" s="13">
        <f>IFERROR(IF($F5476="ALTA",$D5476*0.97,
IF($F5476="MEDIA",$D5476*0.94,
IF($F5476="BAJA",$D5476*0.87,
IF($F5476="LIQUIDAR",_xlfn.XLOOKUP(A5476,Rotación!$A:$A,Rotación!$O:$O,0,0,-1),"")))),"")</f>
        <v>12222000</v>
      </c>
      <c r="J5476" s="13">
        <f>IFERROR(IF($F5476="ALTA",$D5476*0.94,
IF($F5476="MEDIA",$D5476*0.9,
IF($F5476="BAJA",$D5476*0.85,
IF($F5476="LIQUIDAR",_xlfn.XLOOKUP(A5476,Rotación!$A:$A,Rotación!$O:$O,0,0,-1),"")))),"")</f>
        <v>11844000</v>
      </c>
      <c r="K5476">
        <v>12690000</v>
      </c>
    </row>
    <row r="5477" spans="1:11" x14ac:dyDescent="0.3">
      <c r="A5477" t="s">
        <v>6562</v>
      </c>
      <c r="B5477" t="s">
        <v>313</v>
      </c>
      <c r="C5477" t="s">
        <v>313</v>
      </c>
      <c r="D5477">
        <v>7700000</v>
      </c>
      <c r="E5477">
        <v>6300000</v>
      </c>
      <c r="F5477" t="s">
        <v>5390</v>
      </c>
      <c r="G5477" s="13">
        <f>IFERROR(IF($F5477="ALTA",$D5477*1.03,
IF($F5477="MEDIA",$D5477*1,
IF($F5477="BAJA",$D5477*0.92,
IF($F5477="LIQUIDAR",_xlfn.XLOOKUP(A5477,Rotación!$A:$A,Rotación!$O:$O,0,0,-1),"")))),"")</f>
        <v>7931000</v>
      </c>
      <c r="H5477" s="13">
        <f>IFERROR(IF($F5477="ALTA",$D5477*1,
IF($F5477="MEDIA",$D5477*0.97,
IF($F5477="BAJA",$D5477*0.9,
IF($F5477="LIQUIDAR",_xlfn.XLOOKUP(A5477,Rotación!$A:$A,Rotación!$O:$O,0,0,-1),"")))),"")</f>
        <v>7700000</v>
      </c>
      <c r="I5477" s="13">
        <f>IFERROR(IF($F5477="ALTA",$D5477*0.97,
IF($F5477="MEDIA",$D5477*0.94,
IF($F5477="BAJA",$D5477*0.87,
IF($F5477="LIQUIDAR",_xlfn.XLOOKUP(A5477,Rotación!$A:$A,Rotación!$O:$O,0,0,-1),"")))),"")</f>
        <v>7469000</v>
      </c>
      <c r="J5477" s="13">
        <f>IFERROR(IF($F5477="ALTA",$D5477*0.94,
IF($F5477="MEDIA",$D5477*0.9,
IF($F5477="BAJA",$D5477*0.85,
IF($F5477="LIQUIDAR",_xlfn.XLOOKUP(A5477,Rotación!$A:$A,Rotación!$O:$O,0,0,-1),"")))),"")</f>
        <v>7238000</v>
      </c>
      <c r="K5477">
        <v>7690000</v>
      </c>
    </row>
    <row r="5478" spans="1:11" x14ac:dyDescent="0.3">
      <c r="A5478" t="s">
        <v>6563</v>
      </c>
      <c r="B5478" t="s">
        <v>313</v>
      </c>
      <c r="C5478" t="s">
        <v>313</v>
      </c>
      <c r="D5478">
        <v>16000000</v>
      </c>
      <c r="E5478">
        <v>13000000</v>
      </c>
      <c r="F5478" t="s">
        <v>5390</v>
      </c>
      <c r="G5478" s="13">
        <f>IFERROR(IF($F5478="ALTA",$D5478*1.03,
IF($F5478="MEDIA",$D5478*1,
IF($F5478="BAJA",$D5478*0.92,
IF($F5478="LIQUIDAR",_xlfn.XLOOKUP(A5478,Rotación!$A:$A,Rotación!$O:$O,0,0,-1),"")))),"")</f>
        <v>16480000</v>
      </c>
      <c r="H5478" s="13">
        <f>IFERROR(IF($F5478="ALTA",$D5478*1,
IF($F5478="MEDIA",$D5478*0.97,
IF($F5478="BAJA",$D5478*0.9,
IF($F5478="LIQUIDAR",_xlfn.XLOOKUP(A5478,Rotación!$A:$A,Rotación!$O:$O,0,0,-1),"")))),"")</f>
        <v>16000000</v>
      </c>
      <c r="I5478" s="13">
        <f>IFERROR(IF($F5478="ALTA",$D5478*0.97,
IF($F5478="MEDIA",$D5478*0.94,
IF($F5478="BAJA",$D5478*0.87,
IF($F5478="LIQUIDAR",_xlfn.XLOOKUP(A5478,Rotación!$A:$A,Rotación!$O:$O,0,0,-1),"")))),"")</f>
        <v>15520000</v>
      </c>
      <c r="J5478" s="13">
        <f>IFERROR(IF($F5478="ALTA",$D5478*0.94,
IF($F5478="MEDIA",$D5478*0.9,
IF($F5478="BAJA",$D5478*0.85,
IF($F5478="LIQUIDAR",_xlfn.XLOOKUP(A5478,Rotación!$A:$A,Rotación!$O:$O,0,0,-1),"")))),"")</f>
        <v>15040000</v>
      </c>
      <c r="K5478">
        <v>15290000</v>
      </c>
    </row>
    <row r="5479" spans="1:11" x14ac:dyDescent="0.3">
      <c r="A5479" t="s">
        <v>6564</v>
      </c>
      <c r="B5479" t="s">
        <v>313</v>
      </c>
      <c r="C5479" t="s">
        <v>313</v>
      </c>
      <c r="D5479">
        <v>15500000</v>
      </c>
      <c r="E5479">
        <v>12500000</v>
      </c>
      <c r="F5479" t="s">
        <v>5390</v>
      </c>
      <c r="G5479" s="13">
        <f>IFERROR(IF($F5479="ALTA",$D5479*1.03,
IF($F5479="MEDIA",$D5479*1,
IF($F5479="BAJA",$D5479*0.92,
IF($F5479="LIQUIDAR",_xlfn.XLOOKUP(A5479,Rotación!$A:$A,Rotación!$O:$O,0,0,-1),"")))),"")</f>
        <v>15965000</v>
      </c>
      <c r="H5479" s="13">
        <f>IFERROR(IF($F5479="ALTA",$D5479*1,
IF($F5479="MEDIA",$D5479*0.97,
IF($F5479="BAJA",$D5479*0.9,
IF($F5479="LIQUIDAR",_xlfn.XLOOKUP(A5479,Rotación!$A:$A,Rotación!$O:$O,0,0,-1),"")))),"")</f>
        <v>15500000</v>
      </c>
      <c r="I5479" s="13">
        <f>IFERROR(IF($F5479="ALTA",$D5479*0.97,
IF($F5479="MEDIA",$D5479*0.94,
IF($F5479="BAJA",$D5479*0.87,
IF($F5479="LIQUIDAR",_xlfn.XLOOKUP(A5479,Rotación!$A:$A,Rotación!$O:$O,0,0,-1),"")))),"")</f>
        <v>15035000</v>
      </c>
      <c r="J5479" s="13">
        <f>IFERROR(IF($F5479="ALTA",$D5479*0.94,
IF($F5479="MEDIA",$D5479*0.9,
IF($F5479="BAJA",$D5479*0.85,
IF($F5479="LIQUIDAR",_xlfn.XLOOKUP(A5479,Rotación!$A:$A,Rotación!$O:$O,0,0,-1),"")))),"")</f>
        <v>14570000</v>
      </c>
      <c r="K5479">
        <v>15290000</v>
      </c>
    </row>
    <row r="5480" spans="1:11" x14ac:dyDescent="0.3">
      <c r="A5480" t="s">
        <v>6565</v>
      </c>
      <c r="B5480" t="s">
        <v>313</v>
      </c>
      <c r="C5480" t="s">
        <v>313</v>
      </c>
      <c r="D5480">
        <v>25000000</v>
      </c>
      <c r="E5480">
        <v>20500000</v>
      </c>
      <c r="F5480" t="s">
        <v>4033</v>
      </c>
      <c r="G5480" s="13">
        <f>IFERROR(IF($F5480="ALTA",$D5480*1.03,
IF($F5480="MEDIA",$D5480*1,
IF($F5480="BAJA",$D5480*0.92,
IF($F5480="LIQUIDAR",_xlfn.XLOOKUP(A5480,Rotación!$A:$A,Rotación!$O:$O,0,0,-1),"")))),"")</f>
        <v>25000000</v>
      </c>
      <c r="H5480" s="13">
        <f>IFERROR(IF($F5480="ALTA",$D5480*1,
IF($F5480="MEDIA",$D5480*0.97,
IF($F5480="BAJA",$D5480*0.9,
IF($F5480="LIQUIDAR",_xlfn.XLOOKUP(A5480,Rotación!$A:$A,Rotación!$O:$O,0,0,-1),"")))),"")</f>
        <v>24250000</v>
      </c>
      <c r="I5480" s="13">
        <f>IFERROR(IF($F5480="ALTA",$D5480*0.97,
IF($F5480="MEDIA",$D5480*0.94,
IF($F5480="BAJA",$D5480*0.87,
IF($F5480="LIQUIDAR",_xlfn.XLOOKUP(A5480,Rotación!$A:$A,Rotación!$O:$O,0,0,-1),"")))),"")</f>
        <v>23500000</v>
      </c>
      <c r="J5480" s="13">
        <f>IFERROR(IF($F5480="ALTA",$D5480*0.94,
IF($F5480="MEDIA",$D5480*0.9,
IF($F5480="BAJA",$D5480*0.85,
IF($F5480="LIQUIDAR",_xlfn.XLOOKUP(A5480,Rotación!$A:$A,Rotación!$O:$O,0,0,-1),"")))),"")</f>
        <v>22500000</v>
      </c>
      <c r="K5480">
        <v>24990000</v>
      </c>
    </row>
    <row r="5481" spans="1:11" x14ac:dyDescent="0.3">
      <c r="A5481" t="s">
        <v>6566</v>
      </c>
      <c r="B5481" t="s">
        <v>313</v>
      </c>
      <c r="C5481" t="s">
        <v>313</v>
      </c>
      <c r="D5481">
        <v>8900000</v>
      </c>
      <c r="E5481">
        <v>7400000</v>
      </c>
      <c r="F5481" t="s">
        <v>4033</v>
      </c>
      <c r="G5481" s="13">
        <f>IFERROR(IF($F5481="ALTA",$D5481*1.03,
IF($F5481="MEDIA",$D5481*1,
IF($F5481="BAJA",$D5481*0.92,
IF($F5481="LIQUIDAR",_xlfn.XLOOKUP(A5481,Rotación!$A:$A,Rotación!$O:$O,0,0,-1),"")))),"")</f>
        <v>8900000</v>
      </c>
      <c r="H5481" s="13">
        <f>IFERROR(IF($F5481="ALTA",$D5481*1,
IF($F5481="MEDIA",$D5481*0.97,
IF($F5481="BAJA",$D5481*0.9,
IF($F5481="LIQUIDAR",_xlfn.XLOOKUP(A5481,Rotación!$A:$A,Rotación!$O:$O,0,0,-1),"")))),"")</f>
        <v>8633000</v>
      </c>
      <c r="I5481" s="13">
        <f>IFERROR(IF($F5481="ALTA",$D5481*0.97,
IF($F5481="MEDIA",$D5481*0.94,
IF($F5481="BAJA",$D5481*0.87,
IF($F5481="LIQUIDAR",_xlfn.XLOOKUP(A5481,Rotación!$A:$A,Rotación!$O:$O,0,0,-1),"")))),"")</f>
        <v>8365999.9999999991</v>
      </c>
      <c r="J5481" s="13">
        <f>IFERROR(IF($F5481="ALTA",$D5481*0.94,
IF($F5481="MEDIA",$D5481*0.9,
IF($F5481="BAJA",$D5481*0.85,
IF($F5481="LIQUIDAR",_xlfn.XLOOKUP(A5481,Rotación!$A:$A,Rotación!$O:$O,0,0,-1),"")))),"")</f>
        <v>8010000</v>
      </c>
      <c r="K5481">
        <v>8990000</v>
      </c>
    </row>
    <row r="5482" spans="1:11" x14ac:dyDescent="0.3">
      <c r="A5482" t="s">
        <v>6567</v>
      </c>
      <c r="B5482" t="s">
        <v>313</v>
      </c>
      <c r="C5482" t="s">
        <v>313</v>
      </c>
      <c r="D5482">
        <v>16900000</v>
      </c>
      <c r="E5482">
        <v>13500000</v>
      </c>
      <c r="F5482" t="s">
        <v>4033</v>
      </c>
      <c r="G5482" s="13">
        <f>IFERROR(IF($F5482="ALTA",$D5482*1.03,
IF($F5482="MEDIA",$D5482*1,
IF($F5482="BAJA",$D5482*0.92,
IF($F5482="LIQUIDAR",_xlfn.XLOOKUP(A5482,Rotación!$A:$A,Rotación!$O:$O,0,0,-1),"")))),"")</f>
        <v>16900000</v>
      </c>
      <c r="H5482" s="13">
        <f>IFERROR(IF($F5482="ALTA",$D5482*1,
IF($F5482="MEDIA",$D5482*0.97,
IF($F5482="BAJA",$D5482*0.9,
IF($F5482="LIQUIDAR",_xlfn.XLOOKUP(A5482,Rotación!$A:$A,Rotación!$O:$O,0,0,-1),"")))),"")</f>
        <v>16393000</v>
      </c>
      <c r="I5482" s="13">
        <f>IFERROR(IF($F5482="ALTA",$D5482*0.97,
IF($F5482="MEDIA",$D5482*0.94,
IF($F5482="BAJA",$D5482*0.87,
IF($F5482="LIQUIDAR",_xlfn.XLOOKUP(A5482,Rotación!$A:$A,Rotación!$O:$O,0,0,-1),"")))),"")</f>
        <v>15886000</v>
      </c>
      <c r="J5482" s="13">
        <f>IFERROR(IF($F5482="ALTA",$D5482*0.94,
IF($F5482="MEDIA",$D5482*0.9,
IF($F5482="BAJA",$D5482*0.85,
IF($F5482="LIQUIDAR",_xlfn.XLOOKUP(A5482,Rotación!$A:$A,Rotación!$O:$O,0,0,-1),"")))),"")</f>
        <v>15210000</v>
      </c>
      <c r="K5482">
        <v>16490000</v>
      </c>
    </row>
    <row r="5483" spans="1:11" x14ac:dyDescent="0.3">
      <c r="A5483" t="s">
        <v>6568</v>
      </c>
      <c r="B5483" t="s">
        <v>313</v>
      </c>
      <c r="C5483" t="s">
        <v>313</v>
      </c>
      <c r="D5483">
        <v>10100000</v>
      </c>
      <c r="E5483">
        <v>7700000</v>
      </c>
      <c r="F5483" t="s">
        <v>4033</v>
      </c>
      <c r="G5483" s="13">
        <f>IFERROR(IF($F5483="ALTA",$D5483*1.03,
IF($F5483="MEDIA",$D5483*1,
IF($F5483="BAJA",$D5483*0.92,
IF($F5483="LIQUIDAR",_xlfn.XLOOKUP(A5483,Rotación!$A:$A,Rotación!$O:$O,0,0,-1),"")))),"")</f>
        <v>10100000</v>
      </c>
      <c r="H5483" s="13">
        <f>IFERROR(IF($F5483="ALTA",$D5483*1,
IF($F5483="MEDIA",$D5483*0.97,
IF($F5483="BAJA",$D5483*0.9,
IF($F5483="LIQUIDAR",_xlfn.XLOOKUP(A5483,Rotación!$A:$A,Rotación!$O:$O,0,0,-1),"")))),"")</f>
        <v>9797000</v>
      </c>
      <c r="I5483" s="13">
        <f>IFERROR(IF($F5483="ALTA",$D5483*0.97,
IF($F5483="MEDIA",$D5483*0.94,
IF($F5483="BAJA",$D5483*0.87,
IF($F5483="LIQUIDAR",_xlfn.XLOOKUP(A5483,Rotación!$A:$A,Rotación!$O:$O,0,0,-1),"")))),"")</f>
        <v>9494000</v>
      </c>
      <c r="J5483" s="13">
        <f>IFERROR(IF($F5483="ALTA",$D5483*0.94,
IF($F5483="MEDIA",$D5483*0.9,
IF($F5483="BAJA",$D5483*0.85,
IF($F5483="LIQUIDAR",_xlfn.XLOOKUP(A5483,Rotación!$A:$A,Rotación!$O:$O,0,0,-1),"")))),"")</f>
        <v>9090000</v>
      </c>
      <c r="K5483">
        <v>9590000</v>
      </c>
    </row>
    <row r="5484" spans="1:11" x14ac:dyDescent="0.3">
      <c r="A5484" t="s">
        <v>6569</v>
      </c>
      <c r="B5484" t="s">
        <v>313</v>
      </c>
      <c r="C5484" t="s">
        <v>313</v>
      </c>
      <c r="D5484">
        <v>39800000</v>
      </c>
      <c r="E5484">
        <v>35000000</v>
      </c>
      <c r="F5484" t="s">
        <v>4033</v>
      </c>
      <c r="G5484" s="13">
        <f>IFERROR(IF($F5484="ALTA",$D5484*1.03,
IF($F5484="MEDIA",$D5484*1,
IF($F5484="BAJA",$D5484*0.92,
IF($F5484="LIQUIDAR",_xlfn.XLOOKUP(A5484,Rotación!$A:$A,Rotación!$O:$O,0,0,-1),"")))),"")</f>
        <v>39800000</v>
      </c>
      <c r="H5484" s="13">
        <f>IFERROR(IF($F5484="ALTA",$D5484*1,
IF($F5484="MEDIA",$D5484*0.97,
IF($F5484="BAJA",$D5484*0.9,
IF($F5484="LIQUIDAR",_xlfn.XLOOKUP(A5484,Rotación!$A:$A,Rotación!$O:$O,0,0,-1),"")))),"")</f>
        <v>38606000</v>
      </c>
      <c r="I5484" s="13">
        <f>IFERROR(IF($F5484="ALTA",$D5484*0.97,
IF($F5484="MEDIA",$D5484*0.94,
IF($F5484="BAJA",$D5484*0.87,
IF($F5484="LIQUIDAR",_xlfn.XLOOKUP(A5484,Rotación!$A:$A,Rotación!$O:$O,0,0,-1),"")))),"")</f>
        <v>37412000</v>
      </c>
      <c r="J5484" s="13">
        <f>IFERROR(IF($F5484="ALTA",$D5484*0.94,
IF($F5484="MEDIA",$D5484*0.9,
IF($F5484="BAJA",$D5484*0.85,
IF($F5484="LIQUIDAR",_xlfn.XLOOKUP(A5484,Rotación!$A:$A,Rotación!$O:$O,0,0,-1),"")))),"")</f>
        <v>35820000</v>
      </c>
      <c r="K5484">
        <v>39990000</v>
      </c>
    </row>
    <row r="5485" spans="1:11" x14ac:dyDescent="0.3">
      <c r="A5485" t="s">
        <v>6570</v>
      </c>
      <c r="B5485" t="s">
        <v>313</v>
      </c>
      <c r="C5485" t="s">
        <v>313</v>
      </c>
      <c r="D5485">
        <v>18800000</v>
      </c>
      <c r="E5485">
        <v>15500000</v>
      </c>
      <c r="F5485" t="s">
        <v>4033</v>
      </c>
      <c r="G5485" s="13">
        <f>IFERROR(IF($F5485="ALTA",$D5485*1.03,
IF($F5485="MEDIA",$D5485*1,
IF($F5485="BAJA",$D5485*0.92,
IF($F5485="LIQUIDAR",_xlfn.XLOOKUP(A5485,Rotación!$A:$A,Rotación!$O:$O,0,0,-1),"")))),"")</f>
        <v>18800000</v>
      </c>
      <c r="H5485" s="13">
        <f>IFERROR(IF($F5485="ALTA",$D5485*1,
IF($F5485="MEDIA",$D5485*0.97,
IF($F5485="BAJA",$D5485*0.9,
IF($F5485="LIQUIDAR",_xlfn.XLOOKUP(A5485,Rotación!$A:$A,Rotación!$O:$O,0,0,-1),"")))),"")</f>
        <v>18236000</v>
      </c>
      <c r="I5485" s="13">
        <f>IFERROR(IF($F5485="ALTA",$D5485*0.97,
IF($F5485="MEDIA",$D5485*0.94,
IF($F5485="BAJA",$D5485*0.87,
IF($F5485="LIQUIDAR",_xlfn.XLOOKUP(A5485,Rotación!$A:$A,Rotación!$O:$O,0,0,-1),"")))),"")</f>
        <v>17672000</v>
      </c>
      <c r="J5485" s="13">
        <f>IFERROR(IF($F5485="ALTA",$D5485*0.94,
IF($F5485="MEDIA",$D5485*0.9,
IF($F5485="BAJA",$D5485*0.85,
IF($F5485="LIQUIDAR",_xlfn.XLOOKUP(A5485,Rotación!$A:$A,Rotación!$O:$O,0,0,-1),"")))),"")</f>
        <v>16920000</v>
      </c>
      <c r="K5485">
        <v>18990000</v>
      </c>
    </row>
    <row r="5486" spans="1:11" x14ac:dyDescent="0.3">
      <c r="A5486" t="s">
        <v>6571</v>
      </c>
      <c r="B5486" t="s">
        <v>313</v>
      </c>
      <c r="C5486" t="s">
        <v>313</v>
      </c>
      <c r="D5486">
        <v>21700000</v>
      </c>
      <c r="E5486">
        <v>18000000</v>
      </c>
      <c r="F5486" t="s">
        <v>4033</v>
      </c>
      <c r="G5486" s="13">
        <f>IFERROR(IF($F5486="ALTA",$D5486*1.03,
IF($F5486="MEDIA",$D5486*1,
IF($F5486="BAJA",$D5486*0.92,
IF($F5486="LIQUIDAR",_xlfn.XLOOKUP(A5486,Rotación!$A:$A,Rotación!$O:$O,0,0,-1),"")))),"")</f>
        <v>21700000</v>
      </c>
      <c r="H5486" s="13">
        <f>IFERROR(IF($F5486="ALTA",$D5486*1,
IF($F5486="MEDIA",$D5486*0.97,
IF($F5486="BAJA",$D5486*0.9,
IF($F5486="LIQUIDAR",_xlfn.XLOOKUP(A5486,Rotación!$A:$A,Rotación!$O:$O,0,0,-1),"")))),"")</f>
        <v>21049000</v>
      </c>
      <c r="I5486" s="13">
        <f>IFERROR(IF($F5486="ALTA",$D5486*0.97,
IF($F5486="MEDIA",$D5486*0.94,
IF($F5486="BAJA",$D5486*0.87,
IF($F5486="LIQUIDAR",_xlfn.XLOOKUP(A5486,Rotación!$A:$A,Rotación!$O:$O,0,0,-1),"")))),"")</f>
        <v>20398000</v>
      </c>
      <c r="J5486" s="13">
        <f>IFERROR(IF($F5486="ALTA",$D5486*0.94,
IF($F5486="MEDIA",$D5486*0.9,
IF($F5486="BAJA",$D5486*0.85,
IF($F5486="LIQUIDAR",_xlfn.XLOOKUP(A5486,Rotación!$A:$A,Rotación!$O:$O,0,0,-1),"")))),"")</f>
        <v>19530000</v>
      </c>
      <c r="K5486">
        <v>21590000</v>
      </c>
    </row>
    <row r="5487" spans="1:11" x14ac:dyDescent="0.3">
      <c r="A5487" t="s">
        <v>6572</v>
      </c>
      <c r="B5487" t="s">
        <v>313</v>
      </c>
      <c r="C5487" t="s">
        <v>313</v>
      </c>
      <c r="D5487">
        <v>26600000</v>
      </c>
      <c r="E5487">
        <v>22000000</v>
      </c>
      <c r="F5487" t="s">
        <v>4033</v>
      </c>
      <c r="G5487" s="13">
        <f>IFERROR(IF($F5487="ALTA",$D5487*1.03,
IF($F5487="MEDIA",$D5487*1,
IF($F5487="BAJA",$D5487*0.92,
IF($F5487="LIQUIDAR",_xlfn.XLOOKUP(A5487,Rotación!$A:$A,Rotación!$O:$O,0,0,-1),"")))),"")</f>
        <v>26600000</v>
      </c>
      <c r="H5487" s="13">
        <f>IFERROR(IF($F5487="ALTA",$D5487*1,
IF($F5487="MEDIA",$D5487*0.97,
IF($F5487="BAJA",$D5487*0.9,
IF($F5487="LIQUIDAR",_xlfn.XLOOKUP(A5487,Rotación!$A:$A,Rotación!$O:$O,0,0,-1),"")))),"")</f>
        <v>25802000</v>
      </c>
      <c r="I5487" s="13">
        <f>IFERROR(IF($F5487="ALTA",$D5487*0.97,
IF($F5487="MEDIA",$D5487*0.94,
IF($F5487="BAJA",$D5487*0.87,
IF($F5487="LIQUIDAR",_xlfn.XLOOKUP(A5487,Rotación!$A:$A,Rotación!$O:$O,0,0,-1),"")))),"")</f>
        <v>25004000</v>
      </c>
      <c r="J5487" s="13">
        <f>IFERROR(IF($F5487="ALTA",$D5487*0.94,
IF($F5487="MEDIA",$D5487*0.9,
IF($F5487="BAJA",$D5487*0.85,
IF($F5487="LIQUIDAR",_xlfn.XLOOKUP(A5487,Rotación!$A:$A,Rotación!$O:$O,0,0,-1),"")))),"")</f>
        <v>23940000</v>
      </c>
      <c r="K5487">
        <v>26290000</v>
      </c>
    </row>
    <row r="5488" spans="1:11" x14ac:dyDescent="0.3">
      <c r="A5488" t="s">
        <v>6573</v>
      </c>
      <c r="B5488" t="s">
        <v>313</v>
      </c>
      <c r="C5488" t="s">
        <v>313</v>
      </c>
      <c r="D5488">
        <v>10800000</v>
      </c>
      <c r="E5488">
        <v>9200000</v>
      </c>
      <c r="F5488" t="s">
        <v>4033</v>
      </c>
      <c r="G5488" s="13">
        <f>IFERROR(IF($F5488="ALTA",$D5488*1.03,
IF($F5488="MEDIA",$D5488*1,
IF($F5488="BAJA",$D5488*0.92,
IF($F5488="LIQUIDAR",_xlfn.XLOOKUP(A5488,Rotación!$A:$A,Rotación!$O:$O,0,0,-1),"")))),"")</f>
        <v>10800000</v>
      </c>
      <c r="H5488" s="13">
        <f>IFERROR(IF($F5488="ALTA",$D5488*1,
IF($F5488="MEDIA",$D5488*0.97,
IF($F5488="BAJA",$D5488*0.9,
IF($F5488="LIQUIDAR",_xlfn.XLOOKUP(A5488,Rotación!$A:$A,Rotación!$O:$O,0,0,-1),"")))),"")</f>
        <v>10476000</v>
      </c>
      <c r="I5488" s="13">
        <f>IFERROR(IF($F5488="ALTA",$D5488*0.97,
IF($F5488="MEDIA",$D5488*0.94,
IF($F5488="BAJA",$D5488*0.87,
IF($F5488="LIQUIDAR",_xlfn.XLOOKUP(A5488,Rotación!$A:$A,Rotación!$O:$O,0,0,-1),"")))),"")</f>
        <v>10152000</v>
      </c>
      <c r="J5488" s="13">
        <f>IFERROR(IF($F5488="ALTA",$D5488*0.94,
IF($F5488="MEDIA",$D5488*0.9,
IF($F5488="BAJA",$D5488*0.85,
IF($F5488="LIQUIDAR",_xlfn.XLOOKUP(A5488,Rotación!$A:$A,Rotación!$O:$O,0,0,-1),"")))),"")</f>
        <v>9720000</v>
      </c>
      <c r="K5488">
        <v>11190000</v>
      </c>
    </row>
    <row r="5489" spans="1:11" x14ac:dyDescent="0.3">
      <c r="A5489" t="s">
        <v>6574</v>
      </c>
      <c r="B5489" t="s">
        <v>313</v>
      </c>
      <c r="C5489" t="s">
        <v>313</v>
      </c>
      <c r="D5489">
        <v>21600000</v>
      </c>
      <c r="E5489">
        <v>18500000</v>
      </c>
      <c r="F5489" t="s">
        <v>4033</v>
      </c>
      <c r="G5489" s="13">
        <f>IFERROR(IF($F5489="ALTA",$D5489*1.03,
IF($F5489="MEDIA",$D5489*1,
IF($F5489="BAJA",$D5489*0.92,
IF($F5489="LIQUIDAR",_xlfn.XLOOKUP(A5489,Rotación!$A:$A,Rotación!$O:$O,0,0,-1),"")))),"")</f>
        <v>21600000</v>
      </c>
      <c r="H5489" s="13">
        <f>IFERROR(IF($F5489="ALTA",$D5489*1,
IF($F5489="MEDIA",$D5489*0.97,
IF($F5489="BAJA",$D5489*0.9,
IF($F5489="LIQUIDAR",_xlfn.XLOOKUP(A5489,Rotación!$A:$A,Rotación!$O:$O,0,0,-1),"")))),"")</f>
        <v>20952000</v>
      </c>
      <c r="I5489" s="13">
        <f>IFERROR(IF($F5489="ALTA",$D5489*0.97,
IF($F5489="MEDIA",$D5489*0.94,
IF($F5489="BAJA",$D5489*0.87,
IF($F5489="LIQUIDAR",_xlfn.XLOOKUP(A5489,Rotación!$A:$A,Rotación!$O:$O,0,0,-1),"")))),"")</f>
        <v>20304000</v>
      </c>
      <c r="J5489" s="13">
        <f>IFERROR(IF($F5489="ALTA",$D5489*0.94,
IF($F5489="MEDIA",$D5489*0.9,
IF($F5489="BAJA",$D5489*0.85,
IF($F5489="LIQUIDAR",_xlfn.XLOOKUP(A5489,Rotación!$A:$A,Rotación!$O:$O,0,0,-1),"")))),"")</f>
        <v>19440000</v>
      </c>
      <c r="K5489">
        <v>21990000</v>
      </c>
    </row>
    <row r="5490" spans="1:11" x14ac:dyDescent="0.3">
      <c r="A5490" t="s">
        <v>6575</v>
      </c>
      <c r="B5490" t="s">
        <v>313</v>
      </c>
      <c r="C5490" t="s">
        <v>313</v>
      </c>
      <c r="D5490">
        <v>6200000</v>
      </c>
      <c r="E5490">
        <v>5000000</v>
      </c>
      <c r="F5490" t="s">
        <v>4033</v>
      </c>
      <c r="G5490" s="13">
        <f>IFERROR(IF($F5490="ALTA",$D5490*1.03,
IF($F5490="MEDIA",$D5490*1,
IF($F5490="BAJA",$D5490*0.92,
IF($F5490="LIQUIDAR",_xlfn.XLOOKUP(A5490,Rotación!$A:$A,Rotación!$O:$O,0,0,-1),"")))),"")</f>
        <v>6200000</v>
      </c>
      <c r="H5490" s="13">
        <f>IFERROR(IF($F5490="ALTA",$D5490*1,
IF($F5490="MEDIA",$D5490*0.97,
IF($F5490="BAJA",$D5490*0.9,
IF($F5490="LIQUIDAR",_xlfn.XLOOKUP(A5490,Rotación!$A:$A,Rotación!$O:$O,0,0,-1),"")))),"")</f>
        <v>6014000</v>
      </c>
      <c r="I5490" s="13">
        <f>IFERROR(IF($F5490="ALTA",$D5490*0.97,
IF($F5490="MEDIA",$D5490*0.94,
IF($F5490="BAJA",$D5490*0.87,
IF($F5490="LIQUIDAR",_xlfn.XLOOKUP(A5490,Rotación!$A:$A,Rotación!$O:$O,0,0,-1),"")))),"")</f>
        <v>5828000</v>
      </c>
      <c r="J5490" s="13">
        <f>IFERROR(IF($F5490="ALTA",$D5490*0.94,
IF($F5490="MEDIA",$D5490*0.9,
IF($F5490="BAJA",$D5490*0.85,
IF($F5490="LIQUIDAR",_xlfn.XLOOKUP(A5490,Rotación!$A:$A,Rotación!$O:$O,0,0,-1),"")))),"")</f>
        <v>5580000</v>
      </c>
      <c r="K5490">
        <v>6190000</v>
      </c>
    </row>
    <row r="5491" spans="1:11" x14ac:dyDescent="0.3">
      <c r="A5491" t="s">
        <v>6576</v>
      </c>
      <c r="B5491" t="s">
        <v>313</v>
      </c>
      <c r="C5491" t="s">
        <v>313</v>
      </c>
      <c r="D5491">
        <v>15200000</v>
      </c>
      <c r="E5491">
        <v>11800000</v>
      </c>
      <c r="F5491" t="s">
        <v>4033</v>
      </c>
      <c r="G5491" s="13">
        <f>IFERROR(IF($F5491="ALTA",$D5491*1.03,
IF($F5491="MEDIA",$D5491*1,
IF($F5491="BAJA",$D5491*0.92,
IF($F5491="LIQUIDAR",_xlfn.XLOOKUP(A5491,Rotación!$A:$A,Rotación!$O:$O,0,0,-1),"")))),"")</f>
        <v>15200000</v>
      </c>
      <c r="H5491" s="13">
        <f>IFERROR(IF($F5491="ALTA",$D5491*1,
IF($F5491="MEDIA",$D5491*0.97,
IF($F5491="BAJA",$D5491*0.9,
IF($F5491="LIQUIDAR",_xlfn.XLOOKUP(A5491,Rotación!$A:$A,Rotación!$O:$O,0,0,-1),"")))),"")</f>
        <v>14744000</v>
      </c>
      <c r="I5491" s="13">
        <f>IFERROR(IF($F5491="ALTA",$D5491*0.97,
IF($F5491="MEDIA",$D5491*0.94,
IF($F5491="BAJA",$D5491*0.87,
IF($F5491="LIQUIDAR",_xlfn.XLOOKUP(A5491,Rotación!$A:$A,Rotación!$O:$O,0,0,-1),"")))),"")</f>
        <v>14288000</v>
      </c>
      <c r="J5491" s="13">
        <f>IFERROR(IF($F5491="ALTA",$D5491*0.94,
IF($F5491="MEDIA",$D5491*0.9,
IF($F5491="BAJA",$D5491*0.85,
IF($F5491="LIQUIDAR",_xlfn.XLOOKUP(A5491,Rotación!$A:$A,Rotación!$O:$O,0,0,-1),"")))),"")</f>
        <v>13680000</v>
      </c>
      <c r="K5491">
        <v>14990000</v>
      </c>
    </row>
    <row r="5492" spans="1:11" x14ac:dyDescent="0.3">
      <c r="A5492" t="s">
        <v>6577</v>
      </c>
      <c r="B5492" t="s">
        <v>313</v>
      </c>
      <c r="C5492" t="s">
        <v>313</v>
      </c>
      <c r="D5492">
        <v>13000000</v>
      </c>
      <c r="E5492">
        <v>10500000</v>
      </c>
      <c r="F5492" t="s">
        <v>4033</v>
      </c>
      <c r="G5492" s="13">
        <f>IFERROR(IF($F5492="ALTA",$D5492*1.03,
IF($F5492="MEDIA",$D5492*1,
IF($F5492="BAJA",$D5492*0.92,
IF($F5492="LIQUIDAR",_xlfn.XLOOKUP(A5492,Rotación!$A:$A,Rotación!$O:$O,0,0,-1),"")))),"")</f>
        <v>13000000</v>
      </c>
      <c r="H5492" s="13">
        <f>IFERROR(IF($F5492="ALTA",$D5492*1,
IF($F5492="MEDIA",$D5492*0.97,
IF($F5492="BAJA",$D5492*0.9,
IF($F5492="LIQUIDAR",_xlfn.XLOOKUP(A5492,Rotación!$A:$A,Rotación!$O:$O,0,0,-1),"")))),"")</f>
        <v>12610000</v>
      </c>
      <c r="I5492" s="13">
        <f>IFERROR(IF($F5492="ALTA",$D5492*0.97,
IF($F5492="MEDIA",$D5492*0.94,
IF($F5492="BAJA",$D5492*0.87,
IF($F5492="LIQUIDAR",_xlfn.XLOOKUP(A5492,Rotación!$A:$A,Rotación!$O:$O,0,0,-1),"")))),"")</f>
        <v>12220000</v>
      </c>
      <c r="J5492" s="13">
        <f>IFERROR(IF($F5492="ALTA",$D5492*0.94,
IF($F5492="MEDIA",$D5492*0.9,
IF($F5492="BAJA",$D5492*0.85,
IF($F5492="LIQUIDAR",_xlfn.XLOOKUP(A5492,Rotación!$A:$A,Rotación!$O:$O,0,0,-1),"")))),"")</f>
        <v>11700000</v>
      </c>
      <c r="K5492">
        <v>12490000</v>
      </c>
    </row>
    <row r="5493" spans="1:11" x14ac:dyDescent="0.3">
      <c r="A5493" t="s">
        <v>6578</v>
      </c>
      <c r="B5493" t="s">
        <v>313</v>
      </c>
      <c r="C5493" t="s">
        <v>313</v>
      </c>
      <c r="D5493">
        <v>13200000</v>
      </c>
      <c r="E5493">
        <v>10800000</v>
      </c>
      <c r="F5493" t="s">
        <v>5391</v>
      </c>
      <c r="G5493" s="13">
        <f>IFERROR(IF($F5493="ALTA",$D5493*1.03,
IF($F5493="MEDIA",$D5493*1,
IF($F5493="BAJA",$D5493*0.92,
IF($F5493="LIQUIDAR",_xlfn.XLOOKUP(A5493,Rotación!$A:$A,Rotación!$O:$O,0,0,-1),"")))),"")</f>
        <v>12144000</v>
      </c>
      <c r="H5493" s="13">
        <f>IFERROR(IF($F5493="ALTA",$D5493*1,
IF($F5493="MEDIA",$D5493*0.97,
IF($F5493="BAJA",$D5493*0.9,
IF($F5493="LIQUIDAR",_xlfn.XLOOKUP(A5493,Rotación!$A:$A,Rotación!$O:$O,0,0,-1),"")))),"")</f>
        <v>11880000</v>
      </c>
      <c r="I5493" s="13">
        <f>IFERROR(IF($F5493="ALTA",$D5493*0.97,
IF($F5493="MEDIA",$D5493*0.94,
IF($F5493="BAJA",$D5493*0.87,
IF($F5493="LIQUIDAR",_xlfn.XLOOKUP(A5493,Rotación!$A:$A,Rotación!$O:$O,0,0,-1),"")))),"")</f>
        <v>11484000</v>
      </c>
      <c r="J5493" s="13">
        <f>IFERROR(IF($F5493="ALTA",$D5493*0.94,
IF($F5493="MEDIA",$D5493*0.9,
IF($F5493="BAJA",$D5493*0.85,
IF($F5493="LIQUIDAR",_xlfn.XLOOKUP(A5493,Rotación!$A:$A,Rotación!$O:$O,0,0,-1),"")))),"")</f>
        <v>11220000</v>
      </c>
      <c r="K5493">
        <v>12990000</v>
      </c>
    </row>
    <row r="5494" spans="1:11" x14ac:dyDescent="0.3">
      <c r="A5494" t="s">
        <v>6579</v>
      </c>
      <c r="B5494" t="s">
        <v>313</v>
      </c>
      <c r="C5494" t="s">
        <v>313</v>
      </c>
      <c r="D5494">
        <v>6800000</v>
      </c>
      <c r="E5494">
        <v>4900000</v>
      </c>
      <c r="F5494" t="s">
        <v>5391</v>
      </c>
      <c r="G5494" s="13">
        <f>IFERROR(IF($F5494="ALTA",$D5494*1.03,
IF($F5494="MEDIA",$D5494*1,
IF($F5494="BAJA",$D5494*0.92,
IF($F5494="LIQUIDAR",_xlfn.XLOOKUP(A5494,Rotación!$A:$A,Rotación!$O:$O,0,0,-1),"")))),"")</f>
        <v>6256000</v>
      </c>
      <c r="H5494" s="13">
        <f>IFERROR(IF($F5494="ALTA",$D5494*1,
IF($F5494="MEDIA",$D5494*0.97,
IF($F5494="BAJA",$D5494*0.9,
IF($F5494="LIQUIDAR",_xlfn.XLOOKUP(A5494,Rotación!$A:$A,Rotación!$O:$O,0,0,-1),"")))),"")</f>
        <v>6120000</v>
      </c>
      <c r="I5494" s="13">
        <f>IFERROR(IF($F5494="ALTA",$D5494*0.97,
IF($F5494="MEDIA",$D5494*0.94,
IF($F5494="BAJA",$D5494*0.87,
IF($F5494="LIQUIDAR",_xlfn.XLOOKUP(A5494,Rotación!$A:$A,Rotación!$O:$O,0,0,-1),"")))),"")</f>
        <v>5916000</v>
      </c>
      <c r="J5494" s="13">
        <f>IFERROR(IF($F5494="ALTA",$D5494*0.94,
IF($F5494="MEDIA",$D5494*0.9,
IF($F5494="BAJA",$D5494*0.85,
IF($F5494="LIQUIDAR",_xlfn.XLOOKUP(A5494,Rotación!$A:$A,Rotación!$O:$O,0,0,-1),"")))),"")</f>
        <v>5780000</v>
      </c>
      <c r="K5494">
        <v>5990000</v>
      </c>
    </row>
    <row r="5495" spans="1:11" x14ac:dyDescent="0.3">
      <c r="A5495" t="s">
        <v>6580</v>
      </c>
      <c r="B5495" t="s">
        <v>313</v>
      </c>
      <c r="C5495" t="s">
        <v>313</v>
      </c>
      <c r="D5495">
        <v>14700000</v>
      </c>
      <c r="E5495">
        <v>11500000</v>
      </c>
      <c r="F5495" t="s">
        <v>5391</v>
      </c>
      <c r="G5495" s="13">
        <f>IFERROR(IF($F5495="ALTA",$D5495*1.03,
IF($F5495="MEDIA",$D5495*1,
IF($F5495="BAJA",$D5495*0.92,
IF($F5495="LIQUIDAR",_xlfn.XLOOKUP(A5495,Rotación!$A:$A,Rotación!$O:$O,0,0,-1),"")))),"")</f>
        <v>13524000</v>
      </c>
      <c r="H5495" s="13">
        <f>IFERROR(IF($F5495="ALTA",$D5495*1,
IF($F5495="MEDIA",$D5495*0.97,
IF($F5495="BAJA",$D5495*0.9,
IF($F5495="LIQUIDAR",_xlfn.XLOOKUP(A5495,Rotación!$A:$A,Rotación!$O:$O,0,0,-1),"")))),"")</f>
        <v>13230000</v>
      </c>
      <c r="I5495" s="13">
        <f>IFERROR(IF($F5495="ALTA",$D5495*0.97,
IF($F5495="MEDIA",$D5495*0.94,
IF($F5495="BAJA",$D5495*0.87,
IF($F5495="LIQUIDAR",_xlfn.XLOOKUP(A5495,Rotación!$A:$A,Rotación!$O:$O,0,0,-1),"")))),"")</f>
        <v>12789000</v>
      </c>
      <c r="J5495" s="13">
        <f>IFERROR(IF($F5495="ALTA",$D5495*0.94,
IF($F5495="MEDIA",$D5495*0.9,
IF($F5495="BAJA",$D5495*0.85,
IF($F5495="LIQUIDAR",_xlfn.XLOOKUP(A5495,Rotación!$A:$A,Rotación!$O:$O,0,0,-1),"")))),"")</f>
        <v>12495000</v>
      </c>
      <c r="K5495">
        <v>13990000</v>
      </c>
    </row>
    <row r="5496" spans="1:11" x14ac:dyDescent="0.3">
      <c r="A5496" t="s">
        <v>6581</v>
      </c>
      <c r="B5496" t="s">
        <v>313</v>
      </c>
      <c r="C5496" t="s">
        <v>313</v>
      </c>
      <c r="D5496">
        <v>13900000</v>
      </c>
      <c r="E5496">
        <v>11500000</v>
      </c>
      <c r="F5496" t="s">
        <v>5391</v>
      </c>
      <c r="G5496" s="13">
        <f>IFERROR(IF($F5496="ALTA",$D5496*1.03,
IF($F5496="MEDIA",$D5496*1,
IF($F5496="BAJA",$D5496*0.92,
IF($F5496="LIQUIDAR",_xlfn.XLOOKUP(A5496,Rotación!$A:$A,Rotación!$O:$O,0,0,-1),"")))),"")</f>
        <v>12788000</v>
      </c>
      <c r="H5496" s="13">
        <f>IFERROR(IF($F5496="ALTA",$D5496*1,
IF($F5496="MEDIA",$D5496*0.97,
IF($F5496="BAJA",$D5496*0.9,
IF($F5496="LIQUIDAR",_xlfn.XLOOKUP(A5496,Rotación!$A:$A,Rotación!$O:$O,0,0,-1),"")))),"")</f>
        <v>12510000</v>
      </c>
      <c r="I5496" s="13">
        <f>IFERROR(IF($F5496="ALTA",$D5496*0.97,
IF($F5496="MEDIA",$D5496*0.94,
IF($F5496="BAJA",$D5496*0.87,
IF($F5496="LIQUIDAR",_xlfn.XLOOKUP(A5496,Rotación!$A:$A,Rotación!$O:$O,0,0,-1),"")))),"")</f>
        <v>12093000</v>
      </c>
      <c r="J5496" s="13">
        <f>IFERROR(IF($F5496="ALTA",$D5496*0.94,
IF($F5496="MEDIA",$D5496*0.9,
IF($F5496="BAJA",$D5496*0.85,
IF($F5496="LIQUIDAR",_xlfn.XLOOKUP(A5496,Rotación!$A:$A,Rotación!$O:$O,0,0,-1),"")))),"")</f>
        <v>11815000</v>
      </c>
      <c r="K5496">
        <v>13990000</v>
      </c>
    </row>
    <row r="5497" spans="1:11" x14ac:dyDescent="0.3">
      <c r="A5497" t="s">
        <v>6582</v>
      </c>
      <c r="B5497" t="s">
        <v>313</v>
      </c>
      <c r="C5497" t="s">
        <v>313</v>
      </c>
      <c r="D5497">
        <v>14900000</v>
      </c>
      <c r="E5497">
        <v>11700000</v>
      </c>
      <c r="F5497" t="s">
        <v>5391</v>
      </c>
      <c r="G5497" s="13">
        <f>IFERROR(IF($F5497="ALTA",$D5497*1.03,
IF($F5497="MEDIA",$D5497*1,
IF($F5497="BAJA",$D5497*0.92,
IF($F5497="LIQUIDAR",_xlfn.XLOOKUP(A5497,Rotación!$A:$A,Rotación!$O:$O,0,0,-1),"")))),"")</f>
        <v>13708000</v>
      </c>
      <c r="H5497" s="13">
        <f>IFERROR(IF($F5497="ALTA",$D5497*1,
IF($F5497="MEDIA",$D5497*0.97,
IF($F5497="BAJA",$D5497*0.9,
IF($F5497="LIQUIDAR",_xlfn.XLOOKUP(A5497,Rotación!$A:$A,Rotación!$O:$O,0,0,-1),"")))),"")</f>
        <v>13410000</v>
      </c>
      <c r="I5497" s="13">
        <f>IFERROR(IF($F5497="ALTA",$D5497*0.97,
IF($F5497="MEDIA",$D5497*0.94,
IF($F5497="BAJA",$D5497*0.87,
IF($F5497="LIQUIDAR",_xlfn.XLOOKUP(A5497,Rotación!$A:$A,Rotación!$O:$O,0,0,-1),"")))),"")</f>
        <v>12963000</v>
      </c>
      <c r="J5497" s="13">
        <f>IFERROR(IF($F5497="ALTA",$D5497*0.94,
IF($F5497="MEDIA",$D5497*0.9,
IF($F5497="BAJA",$D5497*0.85,
IF($F5497="LIQUIDAR",_xlfn.XLOOKUP(A5497,Rotación!$A:$A,Rotación!$O:$O,0,0,-1),"")))),"")</f>
        <v>12665000</v>
      </c>
      <c r="K5497">
        <v>14290000</v>
      </c>
    </row>
    <row r="5498" spans="1:11" x14ac:dyDescent="0.3">
      <c r="A5498" t="s">
        <v>6583</v>
      </c>
      <c r="B5498" t="s">
        <v>313</v>
      </c>
      <c r="C5498" t="s">
        <v>313</v>
      </c>
      <c r="D5498">
        <v>9300000</v>
      </c>
      <c r="E5498">
        <v>7200000</v>
      </c>
      <c r="F5498" t="s">
        <v>5391</v>
      </c>
      <c r="G5498" s="13">
        <f>IFERROR(IF($F5498="ALTA",$D5498*1.03,
IF($F5498="MEDIA",$D5498*1,
IF($F5498="BAJA",$D5498*0.92,
IF($F5498="LIQUIDAR",_xlfn.XLOOKUP(A5498,Rotación!$A:$A,Rotación!$O:$O,0,0,-1),"")))),"")</f>
        <v>8556000</v>
      </c>
      <c r="H5498" s="13">
        <f>IFERROR(IF($F5498="ALTA",$D5498*1,
IF($F5498="MEDIA",$D5498*0.97,
IF($F5498="BAJA",$D5498*0.9,
IF($F5498="LIQUIDAR",_xlfn.XLOOKUP(A5498,Rotación!$A:$A,Rotación!$O:$O,0,0,-1),"")))),"")</f>
        <v>8370000</v>
      </c>
      <c r="I5498" s="13">
        <f>IFERROR(IF($F5498="ALTA",$D5498*0.97,
IF($F5498="MEDIA",$D5498*0.94,
IF($F5498="BAJA",$D5498*0.87,
IF($F5498="LIQUIDAR",_xlfn.XLOOKUP(A5498,Rotación!$A:$A,Rotación!$O:$O,0,0,-1),"")))),"")</f>
        <v>8091000</v>
      </c>
      <c r="J5498" s="13">
        <f>IFERROR(IF($F5498="ALTA",$D5498*0.94,
IF($F5498="MEDIA",$D5498*0.9,
IF($F5498="BAJA",$D5498*0.85,
IF($F5498="LIQUIDAR",_xlfn.XLOOKUP(A5498,Rotación!$A:$A,Rotación!$O:$O,0,0,-1),"")))),"")</f>
        <v>7905000</v>
      </c>
      <c r="K5498">
        <v>8990000</v>
      </c>
    </row>
    <row r="5499" spans="1:11" x14ac:dyDescent="0.3">
      <c r="A5499" t="s">
        <v>6584</v>
      </c>
      <c r="B5499" t="s">
        <v>313</v>
      </c>
      <c r="C5499" t="s">
        <v>313</v>
      </c>
      <c r="D5499">
        <v>17100000</v>
      </c>
      <c r="E5499">
        <v>14500000</v>
      </c>
      <c r="F5499" t="s">
        <v>5391</v>
      </c>
      <c r="G5499" s="13">
        <f>IFERROR(IF($F5499="ALTA",$D5499*1.03,
IF($F5499="MEDIA",$D5499*1,
IF($F5499="BAJA",$D5499*0.92,
IF($F5499="LIQUIDAR",_xlfn.XLOOKUP(A5499,Rotación!$A:$A,Rotación!$O:$O,0,0,-1),"")))),"")</f>
        <v>15732000</v>
      </c>
      <c r="H5499" s="13">
        <f>IFERROR(IF($F5499="ALTA",$D5499*1,
IF($F5499="MEDIA",$D5499*0.97,
IF($F5499="BAJA",$D5499*0.9,
IF($F5499="LIQUIDAR",_xlfn.XLOOKUP(A5499,Rotación!$A:$A,Rotación!$O:$O,0,0,-1),"")))),"")</f>
        <v>15390000</v>
      </c>
      <c r="I5499" s="13">
        <f>IFERROR(IF($F5499="ALTA",$D5499*0.97,
IF($F5499="MEDIA",$D5499*0.94,
IF($F5499="BAJA",$D5499*0.87,
IF($F5499="LIQUIDAR",_xlfn.XLOOKUP(A5499,Rotación!$A:$A,Rotación!$O:$O,0,0,-1),"")))),"")</f>
        <v>14877000</v>
      </c>
      <c r="J5499" s="13">
        <f>IFERROR(IF($F5499="ALTA",$D5499*0.94,
IF($F5499="MEDIA",$D5499*0.9,
IF($F5499="BAJA",$D5499*0.85,
IF($F5499="LIQUIDAR",_xlfn.XLOOKUP(A5499,Rotación!$A:$A,Rotación!$O:$O,0,0,-1),"")))),"")</f>
        <v>14535000</v>
      </c>
      <c r="K5499">
        <v>17490000</v>
      </c>
    </row>
    <row r="5500" spans="1:11" x14ac:dyDescent="0.3">
      <c r="A5500" t="s">
        <v>6585</v>
      </c>
      <c r="B5500" t="s">
        <v>313</v>
      </c>
      <c r="C5500" t="s">
        <v>313</v>
      </c>
      <c r="D5500">
        <v>20000000</v>
      </c>
      <c r="E5500">
        <v>17000000</v>
      </c>
      <c r="F5500" t="s">
        <v>5391</v>
      </c>
      <c r="G5500" s="13">
        <f>IFERROR(IF($F5500="ALTA",$D5500*1.03,
IF($F5500="MEDIA",$D5500*1,
IF($F5500="BAJA",$D5500*0.92,
IF($F5500="LIQUIDAR",_xlfn.XLOOKUP(A5500,Rotación!$A:$A,Rotación!$O:$O,0,0,-1),"")))),"")</f>
        <v>18400000</v>
      </c>
      <c r="H5500" s="13">
        <f>IFERROR(IF($F5500="ALTA",$D5500*1,
IF($F5500="MEDIA",$D5500*0.97,
IF($F5500="BAJA",$D5500*0.9,
IF($F5500="LIQUIDAR",_xlfn.XLOOKUP(A5500,Rotación!$A:$A,Rotación!$O:$O,0,0,-1),"")))),"")</f>
        <v>18000000</v>
      </c>
      <c r="I5500" s="13">
        <f>IFERROR(IF($F5500="ALTA",$D5500*0.97,
IF($F5500="MEDIA",$D5500*0.94,
IF($F5500="BAJA",$D5500*0.87,
IF($F5500="LIQUIDAR",_xlfn.XLOOKUP(A5500,Rotación!$A:$A,Rotación!$O:$O,0,0,-1),"")))),"")</f>
        <v>17400000</v>
      </c>
      <c r="J5500" s="13">
        <f>IFERROR(IF($F5500="ALTA",$D5500*0.94,
IF($F5500="MEDIA",$D5500*0.9,
IF($F5500="BAJA",$D5500*0.85,
IF($F5500="LIQUIDAR",_xlfn.XLOOKUP(A5500,Rotación!$A:$A,Rotación!$O:$O,0,0,-1),"")))),"")</f>
        <v>17000000</v>
      </c>
      <c r="K5500">
        <v>20390000</v>
      </c>
    </row>
    <row r="5501" spans="1:11" x14ac:dyDescent="0.3">
      <c r="A5501" t="s">
        <v>6506</v>
      </c>
      <c r="B5501" t="s">
        <v>313</v>
      </c>
      <c r="C5501" t="s">
        <v>313</v>
      </c>
      <c r="D5501">
        <v>34100000</v>
      </c>
      <c r="E5501">
        <v>28000000</v>
      </c>
      <c r="F5501" t="s">
        <v>5391</v>
      </c>
      <c r="G5501" s="13">
        <f>IFERROR(IF($F5501="ALTA",$D5501*1.03,
IF($F5501="MEDIA",$D5501*1,
IF($F5501="BAJA",$D5501*0.92,
IF($F5501="LIQUIDAR",_xlfn.XLOOKUP(A5501,Rotación!$A:$A,Rotación!$O:$O,0,0,-1),"")))),"")</f>
        <v>31372000</v>
      </c>
      <c r="H5501" s="13">
        <f>IFERROR(IF($F5501="ALTA",$D5501*1,
IF($F5501="MEDIA",$D5501*0.97,
IF($F5501="BAJA",$D5501*0.9,
IF($F5501="LIQUIDAR",_xlfn.XLOOKUP(A5501,Rotación!$A:$A,Rotación!$O:$O,0,0,-1),"")))),"")</f>
        <v>30690000</v>
      </c>
      <c r="I5501" s="13">
        <f>IFERROR(IF($F5501="ALTA",$D5501*0.97,
IF($F5501="MEDIA",$D5501*0.94,
IF($F5501="BAJA",$D5501*0.87,
IF($F5501="LIQUIDAR",_xlfn.XLOOKUP(A5501,Rotación!$A:$A,Rotación!$O:$O,0,0,-1),"")))),"")</f>
        <v>29667000</v>
      </c>
      <c r="J5501" s="13">
        <f>IFERROR(IF($F5501="ALTA",$D5501*0.94,
IF($F5501="MEDIA",$D5501*0.9,
IF($F5501="BAJA",$D5501*0.85,
IF($F5501="LIQUIDAR",_xlfn.XLOOKUP(A5501,Rotación!$A:$A,Rotación!$O:$O,0,0,-1),"")))),"")</f>
        <v>28985000</v>
      </c>
      <c r="K5501">
        <v>33990000</v>
      </c>
    </row>
    <row r="5502" spans="1:11" x14ac:dyDescent="0.3">
      <c r="A5502" t="s">
        <v>6586</v>
      </c>
      <c r="B5502" t="s">
        <v>313</v>
      </c>
      <c r="C5502" t="s">
        <v>313</v>
      </c>
      <c r="D5502">
        <v>15200000</v>
      </c>
      <c r="E5502">
        <v>12500000</v>
      </c>
      <c r="F5502" t="s">
        <v>5391</v>
      </c>
      <c r="G5502" s="13">
        <f>IFERROR(IF($F5502="ALTA",$D5502*1.03,
IF($F5502="MEDIA",$D5502*1,
IF($F5502="BAJA",$D5502*0.92,
IF($F5502="LIQUIDAR",_xlfn.XLOOKUP(A5502,Rotación!$A:$A,Rotación!$O:$O,0,0,-1),"")))),"")</f>
        <v>13984000</v>
      </c>
      <c r="H5502" s="13">
        <f>IFERROR(IF($F5502="ALTA",$D5502*1,
IF($F5502="MEDIA",$D5502*0.97,
IF($F5502="BAJA",$D5502*0.9,
IF($F5502="LIQUIDAR",_xlfn.XLOOKUP(A5502,Rotación!$A:$A,Rotación!$O:$O,0,0,-1),"")))),"")</f>
        <v>13680000</v>
      </c>
      <c r="I5502" s="13">
        <f>IFERROR(IF($F5502="ALTA",$D5502*0.97,
IF($F5502="MEDIA",$D5502*0.94,
IF($F5502="BAJA",$D5502*0.87,
IF($F5502="LIQUIDAR",_xlfn.XLOOKUP(A5502,Rotación!$A:$A,Rotación!$O:$O,0,0,-1),"")))),"")</f>
        <v>13224000</v>
      </c>
      <c r="J5502" s="13">
        <f>IFERROR(IF($F5502="ALTA",$D5502*0.94,
IF($F5502="MEDIA",$D5502*0.9,
IF($F5502="BAJA",$D5502*0.85,
IF($F5502="LIQUIDAR",_xlfn.XLOOKUP(A5502,Rotación!$A:$A,Rotación!$O:$O,0,0,-1),"")))),"")</f>
        <v>12920000</v>
      </c>
      <c r="K5502">
        <v>15190000</v>
      </c>
    </row>
    <row r="5503" spans="1:11" x14ac:dyDescent="0.3">
      <c r="A5503" t="s">
        <v>6587</v>
      </c>
      <c r="B5503" t="s">
        <v>313</v>
      </c>
      <c r="C5503" t="s">
        <v>313</v>
      </c>
      <c r="D5503">
        <v>9200000</v>
      </c>
      <c r="E5503">
        <v>7500000</v>
      </c>
      <c r="F5503" t="s">
        <v>5391</v>
      </c>
      <c r="G5503" s="13">
        <f>IFERROR(IF($F5503="ALTA",$D5503*1.03,
IF($F5503="MEDIA",$D5503*1,
IF($F5503="BAJA",$D5503*0.92,
IF($F5503="LIQUIDAR",_xlfn.XLOOKUP(A5503,Rotación!$A:$A,Rotación!$O:$O,0,0,-1),"")))),"")</f>
        <v>8464000</v>
      </c>
      <c r="H5503" s="13">
        <f>IFERROR(IF($F5503="ALTA",$D5503*1,
IF($F5503="MEDIA",$D5503*0.97,
IF($F5503="BAJA",$D5503*0.9,
IF($F5503="LIQUIDAR",_xlfn.XLOOKUP(A5503,Rotación!$A:$A,Rotación!$O:$O,0,0,-1),"")))),"")</f>
        <v>8280000</v>
      </c>
      <c r="I5503" s="13">
        <f>IFERROR(IF($F5503="ALTA",$D5503*0.97,
IF($F5503="MEDIA",$D5503*0.94,
IF($F5503="BAJA",$D5503*0.87,
IF($F5503="LIQUIDAR",_xlfn.XLOOKUP(A5503,Rotación!$A:$A,Rotación!$O:$O,0,0,-1),"")))),"")</f>
        <v>8004000</v>
      </c>
      <c r="J5503" s="13">
        <f>IFERROR(IF($F5503="ALTA",$D5503*0.94,
IF($F5503="MEDIA",$D5503*0.9,
IF($F5503="BAJA",$D5503*0.85,
IF($F5503="LIQUIDAR",_xlfn.XLOOKUP(A5503,Rotación!$A:$A,Rotación!$O:$O,0,0,-1),"")))),"")</f>
        <v>7820000</v>
      </c>
      <c r="K5503">
        <v>9190000</v>
      </c>
    </row>
    <row r="5504" spans="1:11" x14ac:dyDescent="0.3">
      <c r="A5504" t="s">
        <v>6588</v>
      </c>
      <c r="B5504" t="s">
        <v>313</v>
      </c>
      <c r="C5504" t="s">
        <v>313</v>
      </c>
      <c r="D5504">
        <v>14000000</v>
      </c>
      <c r="E5504">
        <v>11500000</v>
      </c>
      <c r="F5504" t="s">
        <v>5391</v>
      </c>
      <c r="G5504" s="13">
        <f>IFERROR(IF($F5504="ALTA",$D5504*1.03,
IF($F5504="MEDIA",$D5504*1,
IF($F5504="BAJA",$D5504*0.92,
IF($F5504="LIQUIDAR",_xlfn.XLOOKUP(A5504,Rotación!$A:$A,Rotación!$O:$O,0,0,-1),"")))),"")</f>
        <v>12880000</v>
      </c>
      <c r="H5504" s="13">
        <f>IFERROR(IF($F5504="ALTA",$D5504*1,
IF($F5504="MEDIA",$D5504*0.97,
IF($F5504="BAJA",$D5504*0.9,
IF($F5504="LIQUIDAR",_xlfn.XLOOKUP(A5504,Rotación!$A:$A,Rotación!$O:$O,0,0,-1),"")))),"")</f>
        <v>12600000</v>
      </c>
      <c r="I5504" s="13">
        <f>IFERROR(IF($F5504="ALTA",$D5504*0.97,
IF($F5504="MEDIA",$D5504*0.94,
IF($F5504="BAJA",$D5504*0.87,
IF($F5504="LIQUIDAR",_xlfn.XLOOKUP(A5504,Rotación!$A:$A,Rotación!$O:$O,0,0,-1),"")))),"")</f>
        <v>12180000</v>
      </c>
      <c r="J5504" s="13">
        <f>IFERROR(IF($F5504="ALTA",$D5504*0.94,
IF($F5504="MEDIA",$D5504*0.9,
IF($F5504="BAJA",$D5504*0.85,
IF($F5504="LIQUIDAR",_xlfn.XLOOKUP(A5504,Rotación!$A:$A,Rotación!$O:$O,0,0,-1),"")))),"")</f>
        <v>11900000</v>
      </c>
      <c r="K5504">
        <v>13990000</v>
      </c>
    </row>
    <row r="5505" spans="1:11" x14ac:dyDescent="0.3">
      <c r="A5505" t="s">
        <v>6589</v>
      </c>
      <c r="B5505" t="s">
        <v>313</v>
      </c>
      <c r="C5505" t="s">
        <v>313</v>
      </c>
      <c r="D5505">
        <v>9600000</v>
      </c>
      <c r="E5505">
        <v>7800000</v>
      </c>
      <c r="F5505" t="s">
        <v>5391</v>
      </c>
      <c r="G5505" s="13">
        <f>IFERROR(IF($F5505="ALTA",$D5505*1.03,
IF($F5505="MEDIA",$D5505*1,
IF($F5505="BAJA",$D5505*0.92,
IF($F5505="LIQUIDAR",_xlfn.XLOOKUP(A5505,Rotación!$A:$A,Rotación!$O:$O,0,0,-1),"")))),"")</f>
        <v>8832000</v>
      </c>
      <c r="H5505" s="13">
        <f>IFERROR(IF($F5505="ALTA",$D5505*1,
IF($F5505="MEDIA",$D5505*0.97,
IF($F5505="BAJA",$D5505*0.9,
IF($F5505="LIQUIDAR",_xlfn.XLOOKUP(A5505,Rotación!$A:$A,Rotación!$O:$O,0,0,-1),"")))),"")</f>
        <v>8640000</v>
      </c>
      <c r="I5505" s="13">
        <f>IFERROR(IF($F5505="ALTA",$D5505*0.97,
IF($F5505="MEDIA",$D5505*0.94,
IF($F5505="BAJA",$D5505*0.87,
IF($F5505="LIQUIDAR",_xlfn.XLOOKUP(A5505,Rotación!$A:$A,Rotación!$O:$O,0,0,-1),"")))),"")</f>
        <v>8352000</v>
      </c>
      <c r="J5505" s="13">
        <f>IFERROR(IF($F5505="ALTA",$D5505*0.94,
IF($F5505="MEDIA",$D5505*0.9,
IF($F5505="BAJA",$D5505*0.85,
IF($F5505="LIQUIDAR",_xlfn.XLOOKUP(A5505,Rotación!$A:$A,Rotación!$O:$O,0,0,-1),"")))),"")</f>
        <v>8160000</v>
      </c>
      <c r="K5505">
        <v>9490000</v>
      </c>
    </row>
    <row r="5506" spans="1:11" x14ac:dyDescent="0.3">
      <c r="A5506" t="s">
        <v>6590</v>
      </c>
      <c r="B5506" t="s">
        <v>313</v>
      </c>
      <c r="C5506" t="s">
        <v>313</v>
      </c>
      <c r="D5506">
        <v>13800000</v>
      </c>
      <c r="E5506">
        <v>11000000</v>
      </c>
      <c r="F5506" t="s">
        <v>4033</v>
      </c>
      <c r="G5506" s="13">
        <f>IFERROR(IF($F5506="ALTA",$D5506*1.03,
IF($F5506="MEDIA",$D5506*1,
IF($F5506="BAJA",$D5506*0.92,
IF($F5506="LIQUIDAR",_xlfn.XLOOKUP(A5506,Rotación!$A:$A,Rotación!$O:$O,0,0,-1),"")))),"")</f>
        <v>13800000</v>
      </c>
      <c r="H5506" s="13">
        <f>IFERROR(IF($F5506="ALTA",$D5506*1,
IF($F5506="MEDIA",$D5506*0.97,
IF($F5506="BAJA",$D5506*0.9,
IF($F5506="LIQUIDAR",_xlfn.XLOOKUP(A5506,Rotación!$A:$A,Rotación!$O:$O,0,0,-1),"")))),"")</f>
        <v>13386000</v>
      </c>
      <c r="I5506" s="13">
        <f>IFERROR(IF($F5506="ALTA",$D5506*0.97,
IF($F5506="MEDIA",$D5506*0.94,
IF($F5506="BAJA",$D5506*0.87,
IF($F5506="LIQUIDAR",_xlfn.XLOOKUP(A5506,Rotación!$A:$A,Rotación!$O:$O,0,0,-1),"")))),"")</f>
        <v>12972000</v>
      </c>
      <c r="J5506" s="13">
        <f>IFERROR(IF($F5506="ALTA",$D5506*0.94,
IF($F5506="MEDIA",$D5506*0.9,
IF($F5506="BAJA",$D5506*0.85,
IF($F5506="LIQUIDAR",_xlfn.XLOOKUP(A5506,Rotación!$A:$A,Rotación!$O:$O,0,0,-1),"")))),"")</f>
        <v>12420000</v>
      </c>
      <c r="K5506">
        <v>13790000</v>
      </c>
    </row>
    <row r="5507" spans="1:11" x14ac:dyDescent="0.3">
      <c r="A5507" t="s">
        <v>6591</v>
      </c>
      <c r="B5507" t="s">
        <v>313</v>
      </c>
      <c r="C5507" t="s">
        <v>313</v>
      </c>
      <c r="D5507">
        <v>11700000</v>
      </c>
      <c r="E5507">
        <v>9600000</v>
      </c>
      <c r="F5507" t="s">
        <v>4033</v>
      </c>
      <c r="G5507" s="13">
        <f>IFERROR(IF($F5507="ALTA",$D5507*1.03,
IF($F5507="MEDIA",$D5507*1,
IF($F5507="BAJA",$D5507*0.92,
IF($F5507="LIQUIDAR",_xlfn.XLOOKUP(A5507,Rotación!$A:$A,Rotación!$O:$O,0,0,-1),"")))),"")</f>
        <v>11700000</v>
      </c>
      <c r="H5507" s="13">
        <f>IFERROR(IF($F5507="ALTA",$D5507*1,
IF($F5507="MEDIA",$D5507*0.97,
IF($F5507="BAJA",$D5507*0.9,
IF($F5507="LIQUIDAR",_xlfn.XLOOKUP(A5507,Rotación!$A:$A,Rotación!$O:$O,0,0,-1),"")))),"")</f>
        <v>11349000</v>
      </c>
      <c r="I5507" s="13">
        <f>IFERROR(IF($F5507="ALTA",$D5507*0.97,
IF($F5507="MEDIA",$D5507*0.94,
IF($F5507="BAJA",$D5507*0.87,
IF($F5507="LIQUIDAR",_xlfn.XLOOKUP(A5507,Rotación!$A:$A,Rotación!$O:$O,0,0,-1),"")))),"")</f>
        <v>10998000</v>
      </c>
      <c r="J5507" s="13">
        <f>IFERROR(IF($F5507="ALTA",$D5507*0.94,
IF($F5507="MEDIA",$D5507*0.9,
IF($F5507="BAJA",$D5507*0.85,
IF($F5507="LIQUIDAR",_xlfn.XLOOKUP(A5507,Rotación!$A:$A,Rotación!$O:$O,0,0,-1),"")))),"")</f>
        <v>10530000</v>
      </c>
      <c r="K5507">
        <v>11690000</v>
      </c>
    </row>
    <row r="5508" spans="1:11" x14ac:dyDescent="0.3">
      <c r="A5508" t="s">
        <v>6592</v>
      </c>
      <c r="B5508" t="s">
        <v>313</v>
      </c>
      <c r="C5508" t="s">
        <v>313</v>
      </c>
      <c r="D5508">
        <v>9800000</v>
      </c>
      <c r="E5508">
        <v>8000000</v>
      </c>
      <c r="F5508" t="s">
        <v>4033</v>
      </c>
      <c r="G5508" s="13">
        <f>IFERROR(IF($F5508="ALTA",$D5508*1.03,
IF($F5508="MEDIA",$D5508*1,
IF($F5508="BAJA",$D5508*0.92,
IF($F5508="LIQUIDAR",_xlfn.XLOOKUP(A5508,Rotación!$A:$A,Rotación!$O:$O,0,0,-1),"")))),"")</f>
        <v>9800000</v>
      </c>
      <c r="H5508" s="13">
        <f>IFERROR(IF($F5508="ALTA",$D5508*1,
IF($F5508="MEDIA",$D5508*0.97,
IF($F5508="BAJA",$D5508*0.9,
IF($F5508="LIQUIDAR",_xlfn.XLOOKUP(A5508,Rotación!$A:$A,Rotación!$O:$O,0,0,-1),"")))),"")</f>
        <v>9506000</v>
      </c>
      <c r="I5508" s="13">
        <f>IFERROR(IF($F5508="ALTA",$D5508*0.97,
IF($F5508="MEDIA",$D5508*0.94,
IF($F5508="BAJA",$D5508*0.87,
IF($F5508="LIQUIDAR",_xlfn.XLOOKUP(A5508,Rotación!$A:$A,Rotación!$O:$O,0,0,-1),"")))),"")</f>
        <v>9212000</v>
      </c>
      <c r="J5508" s="13">
        <f>IFERROR(IF($F5508="ALTA",$D5508*0.94,
IF($F5508="MEDIA",$D5508*0.9,
IF($F5508="BAJA",$D5508*0.85,
IF($F5508="LIQUIDAR",_xlfn.XLOOKUP(A5508,Rotación!$A:$A,Rotación!$O:$O,0,0,-1),"")))),"")</f>
        <v>8820000</v>
      </c>
      <c r="K5508">
        <v>9790000</v>
      </c>
    </row>
    <row r="5509" spans="1:11" x14ac:dyDescent="0.3">
      <c r="A5509" t="s">
        <v>6593</v>
      </c>
      <c r="B5509" t="s">
        <v>313</v>
      </c>
      <c r="C5509" t="s">
        <v>313</v>
      </c>
      <c r="D5509">
        <v>29300000</v>
      </c>
      <c r="E5509">
        <v>24000000</v>
      </c>
      <c r="F5509" t="s">
        <v>5391</v>
      </c>
      <c r="G5509" s="13">
        <f>IFERROR(IF($F5509="ALTA",$D5509*1.03,
IF($F5509="MEDIA",$D5509*1,
IF($F5509="BAJA",$D5509*0.92,
IF($F5509="LIQUIDAR",_xlfn.XLOOKUP(A5509,Rotación!$A:$A,Rotación!$O:$O,0,0,-1),"")))),"")</f>
        <v>26956000</v>
      </c>
      <c r="H5509" s="13">
        <f>IFERROR(IF($F5509="ALTA",$D5509*1,
IF($F5509="MEDIA",$D5509*0.97,
IF($F5509="BAJA",$D5509*0.9,
IF($F5509="LIQUIDAR",_xlfn.XLOOKUP(A5509,Rotación!$A:$A,Rotación!$O:$O,0,0,-1),"")))),"")</f>
        <v>26370000</v>
      </c>
      <c r="I5509" s="13">
        <f>IFERROR(IF($F5509="ALTA",$D5509*0.97,
IF($F5509="MEDIA",$D5509*0.94,
IF($F5509="BAJA",$D5509*0.87,
IF($F5509="LIQUIDAR",_xlfn.XLOOKUP(A5509,Rotación!$A:$A,Rotación!$O:$O,0,0,-1),"")))),"")</f>
        <v>25491000</v>
      </c>
      <c r="J5509" s="13">
        <f>IFERROR(IF($F5509="ALTA",$D5509*0.94,
IF($F5509="MEDIA",$D5509*0.9,
IF($F5509="BAJA",$D5509*0.85,
IF($F5509="LIQUIDAR",_xlfn.XLOOKUP(A5509,Rotación!$A:$A,Rotación!$O:$O,0,0,-1),"")))),"")</f>
        <v>24905000</v>
      </c>
      <c r="K5509">
        <v>27990000</v>
      </c>
    </row>
    <row r="5510" spans="1:11" x14ac:dyDescent="0.3">
      <c r="A5510" t="s">
        <v>6594</v>
      </c>
      <c r="B5510" t="s">
        <v>313</v>
      </c>
      <c r="C5510" t="s">
        <v>313</v>
      </c>
      <c r="D5510">
        <v>9900000</v>
      </c>
      <c r="E5510">
        <v>8000000</v>
      </c>
      <c r="F5510" t="s">
        <v>5390</v>
      </c>
      <c r="G5510" s="13">
        <f>IFERROR(IF($F5510="ALTA",$D5510*1.03,
IF($F5510="MEDIA",$D5510*1,
IF($F5510="BAJA",$D5510*0.92,
IF($F5510="LIQUIDAR",_xlfn.XLOOKUP(A5510,Rotación!$A:$A,Rotación!$O:$O,0,0,-1),"")))),"")</f>
        <v>10197000</v>
      </c>
      <c r="H5510" s="13">
        <f>IFERROR(IF($F5510="ALTA",$D5510*1,
IF($F5510="MEDIA",$D5510*0.97,
IF($F5510="BAJA",$D5510*0.9,
IF($F5510="LIQUIDAR",_xlfn.XLOOKUP(A5510,Rotación!$A:$A,Rotación!$O:$O,0,0,-1),"")))),"")</f>
        <v>9900000</v>
      </c>
      <c r="I5510" s="13">
        <f>IFERROR(IF($F5510="ALTA",$D5510*0.97,
IF($F5510="MEDIA",$D5510*0.94,
IF($F5510="BAJA",$D5510*0.87,
IF($F5510="LIQUIDAR",_xlfn.XLOOKUP(A5510,Rotación!$A:$A,Rotación!$O:$O,0,0,-1),"")))),"")</f>
        <v>9603000</v>
      </c>
      <c r="J5510" s="13">
        <f>IFERROR(IF($F5510="ALTA",$D5510*0.94,
IF($F5510="MEDIA",$D5510*0.9,
IF($F5510="BAJA",$D5510*0.85,
IF($F5510="LIQUIDAR",_xlfn.XLOOKUP(A5510,Rotación!$A:$A,Rotación!$O:$O,0,0,-1),"")))),"")</f>
        <v>9306000</v>
      </c>
      <c r="K5510">
        <v>9890000</v>
      </c>
    </row>
    <row r="5511" spans="1:11" x14ac:dyDescent="0.3">
      <c r="A5511" t="s">
        <v>6594</v>
      </c>
      <c r="B5511" t="s">
        <v>313</v>
      </c>
      <c r="C5511" t="s">
        <v>313</v>
      </c>
      <c r="D5511">
        <v>21600000</v>
      </c>
      <c r="E5511">
        <v>18500000</v>
      </c>
      <c r="F5511" t="s">
        <v>5390</v>
      </c>
      <c r="G5511" s="13">
        <f>IFERROR(IF($F5511="ALTA",$D5511*1.03,
IF($F5511="MEDIA",$D5511*1,
IF($F5511="BAJA",$D5511*0.92,
IF($F5511="LIQUIDAR",_xlfn.XLOOKUP(A5511,Rotación!$A:$A,Rotación!$O:$O,0,0,-1),"")))),"")</f>
        <v>22248000</v>
      </c>
      <c r="H5511" s="13">
        <f>IFERROR(IF($F5511="ALTA",$D5511*1,
IF($F5511="MEDIA",$D5511*0.97,
IF($F5511="BAJA",$D5511*0.9,
IF($F5511="LIQUIDAR",_xlfn.XLOOKUP(A5511,Rotación!$A:$A,Rotación!$O:$O,0,0,-1),"")))),"")</f>
        <v>21600000</v>
      </c>
      <c r="I5511" s="13">
        <f>IFERROR(IF($F5511="ALTA",$D5511*0.97,
IF($F5511="MEDIA",$D5511*0.94,
IF($F5511="BAJA",$D5511*0.87,
IF($F5511="LIQUIDAR",_xlfn.XLOOKUP(A5511,Rotación!$A:$A,Rotación!$O:$O,0,0,-1),"")))),"")</f>
        <v>20952000</v>
      </c>
      <c r="J5511" s="13">
        <f>IFERROR(IF($F5511="ALTA",$D5511*0.94,
IF($F5511="MEDIA",$D5511*0.9,
IF($F5511="BAJA",$D5511*0.85,
IF($F5511="LIQUIDAR",_xlfn.XLOOKUP(A5511,Rotación!$A:$A,Rotación!$O:$O,0,0,-1),"")))),"")</f>
        <v>20304000</v>
      </c>
      <c r="K5511">
        <v>9890000</v>
      </c>
    </row>
    <row r="5512" spans="1:11" x14ac:dyDescent="0.3">
      <c r="A5512" t="s">
        <v>6574</v>
      </c>
      <c r="B5512" t="s">
        <v>313</v>
      </c>
      <c r="C5512" t="s">
        <v>313</v>
      </c>
      <c r="D5512">
        <v>21600000</v>
      </c>
      <c r="E5512">
        <v>18300000</v>
      </c>
      <c r="F5512" t="s">
        <v>5390</v>
      </c>
      <c r="G5512" s="13">
        <f>IFERROR(IF($F5512="ALTA",$D5512*1.03,
IF($F5512="MEDIA",$D5512*1,
IF($F5512="BAJA",$D5512*0.92,
IF($F5512="LIQUIDAR",_xlfn.XLOOKUP(A5512,Rotación!$A:$A,Rotación!$O:$O,0,0,-1),"")))),"")</f>
        <v>22248000</v>
      </c>
      <c r="H5512" s="13">
        <f>IFERROR(IF($F5512="ALTA",$D5512*1,
IF($F5512="MEDIA",$D5512*0.97,
IF($F5512="BAJA",$D5512*0.9,
IF($F5512="LIQUIDAR",_xlfn.XLOOKUP(A5512,Rotación!$A:$A,Rotación!$O:$O,0,0,-1),"")))),"")</f>
        <v>21600000</v>
      </c>
      <c r="I5512" s="13">
        <f>IFERROR(IF($F5512="ALTA",$D5512*0.97,
IF($F5512="MEDIA",$D5512*0.94,
IF($F5512="BAJA",$D5512*0.87,
IF($F5512="LIQUIDAR",_xlfn.XLOOKUP(A5512,Rotación!$A:$A,Rotación!$O:$O,0,0,-1),"")))),"")</f>
        <v>20952000</v>
      </c>
      <c r="J5512" s="13">
        <f>IFERROR(IF($F5512="ALTA",$D5512*0.94,
IF($F5512="MEDIA",$D5512*0.9,
IF($F5512="BAJA",$D5512*0.85,
IF($F5512="LIQUIDAR",_xlfn.XLOOKUP(A5512,Rotación!$A:$A,Rotación!$O:$O,0,0,-1),"")))),"")</f>
        <v>20304000</v>
      </c>
      <c r="K5512">
        <v>21990000</v>
      </c>
    </row>
    <row r="5513" spans="1:11" x14ac:dyDescent="0.3">
      <c r="A5513" t="s">
        <v>6595</v>
      </c>
      <c r="B5513" t="s">
        <v>313</v>
      </c>
      <c r="C5513" t="s">
        <v>313</v>
      </c>
      <c r="D5513">
        <v>12900000</v>
      </c>
      <c r="E5513">
        <v>10600000</v>
      </c>
      <c r="F5513" t="s">
        <v>5390</v>
      </c>
      <c r="G5513" s="13">
        <f>IFERROR(IF($F5513="ALTA",$D5513*1.03,
IF($F5513="MEDIA",$D5513*1,
IF($F5513="BAJA",$D5513*0.92,
IF($F5513="LIQUIDAR",_xlfn.XLOOKUP(A5513,Rotación!$A:$A,Rotación!$O:$O,0,0,-1),"")))),"")</f>
        <v>13287000</v>
      </c>
      <c r="H5513" s="13">
        <f>IFERROR(IF($F5513="ALTA",$D5513*1,
IF($F5513="MEDIA",$D5513*0.97,
IF($F5513="BAJA",$D5513*0.9,
IF($F5513="LIQUIDAR",_xlfn.XLOOKUP(A5513,Rotación!$A:$A,Rotación!$O:$O,0,0,-1),"")))),"")</f>
        <v>12900000</v>
      </c>
      <c r="I5513" s="13">
        <f>IFERROR(IF($F5513="ALTA",$D5513*0.97,
IF($F5513="MEDIA",$D5513*0.94,
IF($F5513="BAJA",$D5513*0.87,
IF($F5513="LIQUIDAR",_xlfn.XLOOKUP(A5513,Rotación!$A:$A,Rotación!$O:$O,0,0,-1),"")))),"")</f>
        <v>12513000</v>
      </c>
      <c r="J5513" s="13">
        <f>IFERROR(IF($F5513="ALTA",$D5513*0.94,
IF($F5513="MEDIA",$D5513*0.9,
IF($F5513="BAJA",$D5513*0.85,
IF($F5513="LIQUIDAR",_xlfn.XLOOKUP(A5513,Rotación!$A:$A,Rotación!$O:$O,0,0,-1),"")))),"")</f>
        <v>12126000</v>
      </c>
      <c r="K5513">
        <v>12990000</v>
      </c>
    </row>
    <row r="5514" spans="1:11" x14ac:dyDescent="0.3">
      <c r="A5514" t="s">
        <v>6596</v>
      </c>
      <c r="B5514" t="s">
        <v>313</v>
      </c>
      <c r="C5514" t="s">
        <v>313</v>
      </c>
      <c r="D5514">
        <v>12100000</v>
      </c>
      <c r="E5514">
        <v>10000000</v>
      </c>
      <c r="F5514" t="s">
        <v>5390</v>
      </c>
      <c r="G5514" s="13">
        <f>IFERROR(IF($F5514="ALTA",$D5514*1.03,
IF($F5514="MEDIA",$D5514*1,
IF($F5514="BAJA",$D5514*0.92,
IF($F5514="LIQUIDAR",_xlfn.XLOOKUP(A5514,Rotación!$A:$A,Rotación!$O:$O,0,0,-1),"")))),"")</f>
        <v>12463000</v>
      </c>
      <c r="H5514" s="13">
        <f>IFERROR(IF($F5514="ALTA",$D5514*1,
IF($F5514="MEDIA",$D5514*0.97,
IF($F5514="BAJA",$D5514*0.9,
IF($F5514="LIQUIDAR",_xlfn.XLOOKUP(A5514,Rotación!$A:$A,Rotación!$O:$O,0,0,-1),"")))),"")</f>
        <v>12100000</v>
      </c>
      <c r="I5514" s="13">
        <f>IFERROR(IF($F5514="ALTA",$D5514*0.97,
IF($F5514="MEDIA",$D5514*0.94,
IF($F5514="BAJA",$D5514*0.87,
IF($F5514="LIQUIDAR",_xlfn.XLOOKUP(A5514,Rotación!$A:$A,Rotación!$O:$O,0,0,-1),"")))),"")</f>
        <v>11737000</v>
      </c>
      <c r="J5514" s="13">
        <f>IFERROR(IF($F5514="ALTA",$D5514*0.94,
IF($F5514="MEDIA",$D5514*0.9,
IF($F5514="BAJA",$D5514*0.85,
IF($F5514="LIQUIDAR",_xlfn.XLOOKUP(A5514,Rotación!$A:$A,Rotación!$O:$O,0,0,-1),"")))),"")</f>
        <v>11374000</v>
      </c>
      <c r="K5514">
        <v>11990000</v>
      </c>
    </row>
    <row r="5515" spans="1:11" x14ac:dyDescent="0.3">
      <c r="A5515" t="s">
        <v>6597</v>
      </c>
      <c r="B5515" t="s">
        <v>313</v>
      </c>
      <c r="C5515" t="s">
        <v>313</v>
      </c>
      <c r="D5515">
        <v>8800000</v>
      </c>
      <c r="E5515">
        <v>7300000</v>
      </c>
      <c r="F5515" t="s">
        <v>5390</v>
      </c>
      <c r="G5515" s="13">
        <f>IFERROR(IF($F5515="ALTA",$D5515*1.03,
IF($F5515="MEDIA",$D5515*1,
IF($F5515="BAJA",$D5515*0.92,
IF($F5515="LIQUIDAR",_xlfn.XLOOKUP(A5515,Rotación!$A:$A,Rotación!$O:$O,0,0,-1),"")))),"")</f>
        <v>9064000</v>
      </c>
      <c r="H5515" s="13">
        <f>IFERROR(IF($F5515="ALTA",$D5515*1,
IF($F5515="MEDIA",$D5515*0.97,
IF($F5515="BAJA",$D5515*0.9,
IF($F5515="LIQUIDAR",_xlfn.XLOOKUP(A5515,Rotación!$A:$A,Rotación!$O:$O,0,0,-1),"")))),"")</f>
        <v>8800000</v>
      </c>
      <c r="I5515" s="13">
        <f>IFERROR(IF($F5515="ALTA",$D5515*0.97,
IF($F5515="MEDIA",$D5515*0.94,
IF($F5515="BAJA",$D5515*0.87,
IF($F5515="LIQUIDAR",_xlfn.XLOOKUP(A5515,Rotación!$A:$A,Rotación!$O:$O,0,0,-1),"")))),"")</f>
        <v>8536000</v>
      </c>
      <c r="J5515" s="13">
        <f>IFERROR(IF($F5515="ALTA",$D5515*0.94,
IF($F5515="MEDIA",$D5515*0.9,
IF($F5515="BAJA",$D5515*0.85,
IF($F5515="LIQUIDAR",_xlfn.XLOOKUP(A5515,Rotación!$A:$A,Rotación!$O:$O,0,0,-1),"")))),"")</f>
        <v>8271999.9999999991</v>
      </c>
      <c r="K5515">
        <v>8990000</v>
      </c>
    </row>
    <row r="5516" spans="1:11" x14ac:dyDescent="0.3">
      <c r="A5516" t="s">
        <v>6598</v>
      </c>
      <c r="B5516" t="s">
        <v>313</v>
      </c>
      <c r="C5516" t="s">
        <v>313</v>
      </c>
      <c r="D5516">
        <v>13500000</v>
      </c>
      <c r="E5516">
        <v>10800000</v>
      </c>
      <c r="F5516" t="s">
        <v>4033</v>
      </c>
      <c r="G5516" s="13">
        <f>IFERROR(IF($F5516="ALTA",$D5516*1.03,
IF($F5516="MEDIA",$D5516*1,
IF($F5516="BAJA",$D5516*0.92,
IF($F5516="LIQUIDAR",_xlfn.XLOOKUP(A5516,Rotación!$A:$A,Rotación!$O:$O,0,0,-1),"")))),"")</f>
        <v>13500000</v>
      </c>
      <c r="H5516" s="13">
        <f>IFERROR(IF($F5516="ALTA",$D5516*1,
IF($F5516="MEDIA",$D5516*0.97,
IF($F5516="BAJA",$D5516*0.9,
IF($F5516="LIQUIDAR",_xlfn.XLOOKUP(A5516,Rotación!$A:$A,Rotación!$O:$O,0,0,-1),"")))),"")</f>
        <v>13095000</v>
      </c>
      <c r="I5516" s="13">
        <f>IFERROR(IF($F5516="ALTA",$D5516*0.97,
IF($F5516="MEDIA",$D5516*0.94,
IF($F5516="BAJA",$D5516*0.87,
IF($F5516="LIQUIDAR",_xlfn.XLOOKUP(A5516,Rotación!$A:$A,Rotación!$O:$O,0,0,-1),"")))),"")</f>
        <v>12690000</v>
      </c>
      <c r="J5516" s="13">
        <f>IFERROR(IF($F5516="ALTA",$D5516*0.94,
IF($F5516="MEDIA",$D5516*0.9,
IF($F5516="BAJA",$D5516*0.85,
IF($F5516="LIQUIDAR",_xlfn.XLOOKUP(A5516,Rotación!$A:$A,Rotación!$O:$O,0,0,-1),"")))),"")</f>
        <v>12150000</v>
      </c>
      <c r="K5516">
        <v>13490000</v>
      </c>
    </row>
    <row r="5517" spans="1:11" x14ac:dyDescent="0.3">
      <c r="A5517" t="s">
        <v>5417</v>
      </c>
      <c r="B5517" t="s">
        <v>313</v>
      </c>
      <c r="C5517" t="s">
        <v>313</v>
      </c>
      <c r="D5517">
        <v>11500000</v>
      </c>
      <c r="E5517">
        <v>9500000</v>
      </c>
      <c r="F5517" t="s">
        <v>4033</v>
      </c>
      <c r="G5517" s="13">
        <f>IFERROR(IF($F5517="ALTA",$D5517*1.03,
IF($F5517="MEDIA",$D5517*1,
IF($F5517="BAJA",$D5517*0.92,
IF($F5517="LIQUIDAR",_xlfn.XLOOKUP(A5517,Rotación!$A:$A,Rotación!$O:$O,0,0,-1),"")))),"")</f>
        <v>11500000</v>
      </c>
      <c r="H5517" s="13">
        <f>IFERROR(IF($F5517="ALTA",$D5517*1,
IF($F5517="MEDIA",$D5517*0.97,
IF($F5517="BAJA",$D5517*0.9,
IF($F5517="LIQUIDAR",_xlfn.XLOOKUP(A5517,Rotación!$A:$A,Rotación!$O:$O,0,0,-1),"")))),"")</f>
        <v>11155000</v>
      </c>
      <c r="I5517" s="13">
        <f>IFERROR(IF($F5517="ALTA",$D5517*0.97,
IF($F5517="MEDIA",$D5517*0.94,
IF($F5517="BAJA",$D5517*0.87,
IF($F5517="LIQUIDAR",_xlfn.XLOOKUP(A5517,Rotación!$A:$A,Rotación!$O:$O,0,0,-1),"")))),"")</f>
        <v>10810000</v>
      </c>
      <c r="J5517" s="13">
        <f>IFERROR(IF($F5517="ALTA",$D5517*0.94,
IF($F5517="MEDIA",$D5517*0.9,
IF($F5517="BAJA",$D5517*0.85,
IF($F5517="LIQUIDAR",_xlfn.XLOOKUP(A5517,Rotación!$A:$A,Rotación!$O:$O,0,0,-1),"")))),"")</f>
        <v>10350000</v>
      </c>
      <c r="K5517">
        <v>11490000</v>
      </c>
    </row>
    <row r="5518" spans="1:11" x14ac:dyDescent="0.3">
      <c r="A5518" t="s">
        <v>6599</v>
      </c>
      <c r="B5518" t="s">
        <v>313</v>
      </c>
      <c r="C5518" t="s">
        <v>313</v>
      </c>
      <c r="D5518">
        <v>16500000</v>
      </c>
      <c r="E5518">
        <v>13500000</v>
      </c>
      <c r="F5518" t="s">
        <v>4033</v>
      </c>
      <c r="G5518" s="13">
        <f>IFERROR(IF($F5518="ALTA",$D5518*1.03,
IF($F5518="MEDIA",$D5518*1,
IF($F5518="BAJA",$D5518*0.92,
IF($F5518="LIQUIDAR",_xlfn.XLOOKUP(A5518,Rotación!$A:$A,Rotación!$O:$O,0,0,-1),"")))),"")</f>
        <v>16500000</v>
      </c>
      <c r="H5518" s="13">
        <f>IFERROR(IF($F5518="ALTA",$D5518*1,
IF($F5518="MEDIA",$D5518*0.97,
IF($F5518="BAJA",$D5518*0.9,
IF($F5518="LIQUIDAR",_xlfn.XLOOKUP(A5518,Rotación!$A:$A,Rotación!$O:$O,0,0,-1),"")))),"")</f>
        <v>16005000</v>
      </c>
      <c r="I5518" s="13">
        <f>IFERROR(IF($F5518="ALTA",$D5518*0.97,
IF($F5518="MEDIA",$D5518*0.94,
IF($F5518="BAJA",$D5518*0.87,
IF($F5518="LIQUIDAR",_xlfn.XLOOKUP(A5518,Rotación!$A:$A,Rotación!$O:$O,0,0,-1),"")))),"")</f>
        <v>15510000</v>
      </c>
      <c r="J5518" s="13">
        <f>IFERROR(IF($F5518="ALTA",$D5518*0.94,
IF($F5518="MEDIA",$D5518*0.9,
IF($F5518="BAJA",$D5518*0.85,
IF($F5518="LIQUIDAR",_xlfn.XLOOKUP(A5518,Rotación!$A:$A,Rotación!$O:$O,0,0,-1),"")))),"")</f>
        <v>14850000</v>
      </c>
      <c r="K5518">
        <v>16490000</v>
      </c>
    </row>
    <row r="5519" spans="1:11" x14ac:dyDescent="0.3">
      <c r="A5519" t="s">
        <v>6600</v>
      </c>
      <c r="B5519" t="s">
        <v>313</v>
      </c>
      <c r="C5519" t="s">
        <v>313</v>
      </c>
      <c r="D5519">
        <v>7400000</v>
      </c>
      <c r="E5519">
        <v>5500000</v>
      </c>
      <c r="F5519" t="s">
        <v>4033</v>
      </c>
      <c r="G5519" s="13">
        <f>IFERROR(IF($F5519="ALTA",$D5519*1.03,
IF($F5519="MEDIA",$D5519*1,
IF($F5519="BAJA",$D5519*0.92,
IF($F5519="LIQUIDAR",_xlfn.XLOOKUP(A5519,Rotación!$A:$A,Rotación!$O:$O,0,0,-1),"")))),"")</f>
        <v>7400000</v>
      </c>
      <c r="H5519" s="13">
        <f>IFERROR(IF($F5519="ALTA",$D5519*1,
IF($F5519="MEDIA",$D5519*0.97,
IF($F5519="BAJA",$D5519*0.9,
IF($F5519="LIQUIDAR",_xlfn.XLOOKUP(A5519,Rotación!$A:$A,Rotación!$O:$O,0,0,-1),"")))),"")</f>
        <v>7178000</v>
      </c>
      <c r="I5519" s="13">
        <f>IFERROR(IF($F5519="ALTA",$D5519*0.97,
IF($F5519="MEDIA",$D5519*0.94,
IF($F5519="BAJA",$D5519*0.87,
IF($F5519="LIQUIDAR",_xlfn.XLOOKUP(A5519,Rotación!$A:$A,Rotación!$O:$O,0,0,-1),"")))),"")</f>
        <v>6956000</v>
      </c>
      <c r="J5519" s="13">
        <f>IFERROR(IF($F5519="ALTA",$D5519*0.94,
IF($F5519="MEDIA",$D5519*0.9,
IF($F5519="BAJA",$D5519*0.85,
IF($F5519="LIQUIDAR",_xlfn.XLOOKUP(A5519,Rotación!$A:$A,Rotación!$O:$O,0,0,-1),"")))),"")</f>
        <v>6660000</v>
      </c>
      <c r="K5519">
        <v>6990000</v>
      </c>
    </row>
    <row r="5520" spans="1:11" x14ac:dyDescent="0.3">
      <c r="A5520" t="s">
        <v>6601</v>
      </c>
      <c r="B5520" t="s">
        <v>313</v>
      </c>
      <c r="C5520" t="s">
        <v>313</v>
      </c>
      <c r="D5520">
        <v>9700000</v>
      </c>
      <c r="E5520">
        <v>7500000</v>
      </c>
      <c r="F5520" t="s">
        <v>4033</v>
      </c>
      <c r="G5520" s="13">
        <f>IFERROR(IF($F5520="ALTA",$D5520*1.03,
IF($F5520="MEDIA",$D5520*1,
IF($F5520="BAJA",$D5520*0.92,
IF($F5520="LIQUIDAR",_xlfn.XLOOKUP(A5520,Rotación!$A:$A,Rotación!$O:$O,0,0,-1),"")))),"")</f>
        <v>9700000</v>
      </c>
      <c r="H5520" s="13">
        <f>IFERROR(IF($F5520="ALTA",$D5520*1,
IF($F5520="MEDIA",$D5520*0.97,
IF($F5520="BAJA",$D5520*0.9,
IF($F5520="LIQUIDAR",_xlfn.XLOOKUP(A5520,Rotación!$A:$A,Rotación!$O:$O,0,0,-1),"")))),"")</f>
        <v>9409000</v>
      </c>
      <c r="I5520" s="13">
        <f>IFERROR(IF($F5520="ALTA",$D5520*0.97,
IF($F5520="MEDIA",$D5520*0.94,
IF($F5520="BAJA",$D5520*0.87,
IF($F5520="LIQUIDAR",_xlfn.XLOOKUP(A5520,Rotación!$A:$A,Rotación!$O:$O,0,0,-1),"")))),"")</f>
        <v>9118000</v>
      </c>
      <c r="J5520" s="13">
        <f>IFERROR(IF($F5520="ALTA",$D5520*0.94,
IF($F5520="MEDIA",$D5520*0.9,
IF($F5520="BAJA",$D5520*0.85,
IF($F5520="LIQUIDAR",_xlfn.XLOOKUP(A5520,Rotación!$A:$A,Rotación!$O:$O,0,0,-1),"")))),"")</f>
        <v>8730000</v>
      </c>
      <c r="K5520">
        <v>9290000</v>
      </c>
    </row>
    <row r="5521" spans="1:11" x14ac:dyDescent="0.3">
      <c r="A5521" t="s">
        <v>6602</v>
      </c>
      <c r="B5521" t="s">
        <v>313</v>
      </c>
      <c r="C5521" t="s">
        <v>313</v>
      </c>
      <c r="D5521">
        <v>7350000</v>
      </c>
      <c r="E5521">
        <v>5700000</v>
      </c>
      <c r="F5521" t="s">
        <v>4033</v>
      </c>
      <c r="G5521" s="13">
        <f>IFERROR(IF($F5521="ALTA",$D5521*1.03,
IF($F5521="MEDIA",$D5521*1,
IF($F5521="BAJA",$D5521*0.92,
IF($F5521="LIQUIDAR",_xlfn.XLOOKUP(A5521,Rotación!$A:$A,Rotación!$O:$O,0,0,-1),"")))),"")</f>
        <v>7350000</v>
      </c>
      <c r="H5521" s="13">
        <f>IFERROR(IF($F5521="ALTA",$D5521*1,
IF($F5521="MEDIA",$D5521*0.97,
IF($F5521="BAJA",$D5521*0.9,
IF($F5521="LIQUIDAR",_xlfn.XLOOKUP(A5521,Rotación!$A:$A,Rotación!$O:$O,0,0,-1),"")))),"")</f>
        <v>7129500</v>
      </c>
      <c r="I5521" s="13">
        <f>IFERROR(IF($F5521="ALTA",$D5521*0.97,
IF($F5521="MEDIA",$D5521*0.94,
IF($F5521="BAJA",$D5521*0.87,
IF($F5521="LIQUIDAR",_xlfn.XLOOKUP(A5521,Rotación!$A:$A,Rotación!$O:$O,0,0,-1),"")))),"")</f>
        <v>6909000</v>
      </c>
      <c r="J5521" s="13">
        <f>IFERROR(IF($F5521="ALTA",$D5521*0.94,
IF($F5521="MEDIA",$D5521*0.9,
IF($F5521="BAJA",$D5521*0.85,
IF($F5521="LIQUIDAR",_xlfn.XLOOKUP(A5521,Rotación!$A:$A,Rotación!$O:$O,0,0,-1),"")))),"")</f>
        <v>6615000</v>
      </c>
      <c r="K5521">
        <v>6990000</v>
      </c>
    </row>
    <row r="5522" spans="1:11" x14ac:dyDescent="0.3">
      <c r="A5522" t="s">
        <v>6603</v>
      </c>
      <c r="B5522" t="s">
        <v>313</v>
      </c>
      <c r="C5522" t="s">
        <v>313</v>
      </c>
      <c r="D5522">
        <v>6800000</v>
      </c>
      <c r="E5522">
        <v>5500000</v>
      </c>
      <c r="F5522" t="s">
        <v>4033</v>
      </c>
      <c r="G5522" s="13">
        <f>IFERROR(IF($F5522="ALTA",$D5522*1.03,
IF($F5522="MEDIA",$D5522*1,
IF($F5522="BAJA",$D5522*0.92,
IF($F5522="LIQUIDAR",_xlfn.XLOOKUP(A5522,Rotación!$A:$A,Rotación!$O:$O,0,0,-1),"")))),"")</f>
        <v>6800000</v>
      </c>
      <c r="H5522" s="13">
        <f>IFERROR(IF($F5522="ALTA",$D5522*1,
IF($F5522="MEDIA",$D5522*0.97,
IF($F5522="BAJA",$D5522*0.9,
IF($F5522="LIQUIDAR",_xlfn.XLOOKUP(A5522,Rotación!$A:$A,Rotación!$O:$O,0,0,-1),"")))),"")</f>
        <v>6596000</v>
      </c>
      <c r="I5522" s="13">
        <f>IFERROR(IF($F5522="ALTA",$D5522*0.97,
IF($F5522="MEDIA",$D5522*0.94,
IF($F5522="BAJA",$D5522*0.87,
IF($F5522="LIQUIDAR",_xlfn.XLOOKUP(A5522,Rotación!$A:$A,Rotación!$O:$O,0,0,-1),"")))),"")</f>
        <v>6392000</v>
      </c>
      <c r="J5522" s="13">
        <f>IFERROR(IF($F5522="ALTA",$D5522*0.94,
IF($F5522="MEDIA",$D5522*0.9,
IF($F5522="BAJA",$D5522*0.85,
IF($F5522="LIQUIDAR",_xlfn.XLOOKUP(A5522,Rotación!$A:$A,Rotación!$O:$O,0,0,-1),"")))),"")</f>
        <v>6120000</v>
      </c>
      <c r="K5522">
        <v>6790000</v>
      </c>
    </row>
    <row r="5523" spans="1:11" x14ac:dyDescent="0.3">
      <c r="A5523" t="s">
        <v>6604</v>
      </c>
      <c r="B5523" t="s">
        <v>313</v>
      </c>
      <c r="C5523" t="s">
        <v>313</v>
      </c>
      <c r="D5523">
        <v>11000000</v>
      </c>
      <c r="E5523">
        <v>8800000</v>
      </c>
      <c r="F5523" t="s">
        <v>4033</v>
      </c>
      <c r="G5523" s="13">
        <f>IFERROR(IF($F5523="ALTA",$D5523*1.03,
IF($F5523="MEDIA",$D5523*1,
IF($F5523="BAJA",$D5523*0.92,
IF($F5523="LIQUIDAR",_xlfn.XLOOKUP(A5523,Rotación!$A:$A,Rotación!$O:$O,0,0,-1),"")))),"")</f>
        <v>11000000</v>
      </c>
      <c r="H5523" s="13">
        <f>IFERROR(IF($F5523="ALTA",$D5523*1,
IF($F5523="MEDIA",$D5523*0.97,
IF($F5523="BAJA",$D5523*0.9,
IF($F5523="LIQUIDAR",_xlfn.XLOOKUP(A5523,Rotación!$A:$A,Rotación!$O:$O,0,0,-1),"")))),"")</f>
        <v>10670000</v>
      </c>
      <c r="I5523" s="13">
        <f>IFERROR(IF($F5523="ALTA",$D5523*0.97,
IF($F5523="MEDIA",$D5523*0.94,
IF($F5523="BAJA",$D5523*0.87,
IF($F5523="LIQUIDAR",_xlfn.XLOOKUP(A5523,Rotación!$A:$A,Rotación!$O:$O,0,0,-1),"")))),"")</f>
        <v>10340000</v>
      </c>
      <c r="J5523" s="13">
        <f>IFERROR(IF($F5523="ALTA",$D5523*0.94,
IF($F5523="MEDIA",$D5523*0.9,
IF($F5523="BAJA",$D5523*0.85,
IF($F5523="LIQUIDAR",_xlfn.XLOOKUP(A5523,Rotación!$A:$A,Rotación!$O:$O,0,0,-1),"")))),"")</f>
        <v>9900000</v>
      </c>
      <c r="K5523">
        <v>10290000</v>
      </c>
    </row>
    <row r="5524" spans="1:11" x14ac:dyDescent="0.3">
      <c r="A5524" t="s">
        <v>6605</v>
      </c>
      <c r="B5524" t="s">
        <v>313</v>
      </c>
      <c r="C5524" t="s">
        <v>313</v>
      </c>
      <c r="D5524">
        <v>16100000</v>
      </c>
      <c r="E5524">
        <v>14000000</v>
      </c>
      <c r="F5524" t="s">
        <v>4033</v>
      </c>
      <c r="G5524" s="13">
        <f>IFERROR(IF($F5524="ALTA",$D5524*1.03,
IF($F5524="MEDIA",$D5524*1,
IF($F5524="BAJA",$D5524*0.92,
IF($F5524="LIQUIDAR",_xlfn.XLOOKUP(A5524,Rotación!$A:$A,Rotación!$O:$O,0,0,-1),"")))),"")</f>
        <v>16100000</v>
      </c>
      <c r="H5524" s="13">
        <f>IFERROR(IF($F5524="ALTA",$D5524*1,
IF($F5524="MEDIA",$D5524*0.97,
IF($F5524="BAJA",$D5524*0.9,
IF($F5524="LIQUIDAR",_xlfn.XLOOKUP(A5524,Rotación!$A:$A,Rotación!$O:$O,0,0,-1),"")))),"")</f>
        <v>15617000</v>
      </c>
      <c r="I5524" s="13">
        <f>IFERROR(IF($F5524="ALTA",$D5524*0.97,
IF($F5524="MEDIA",$D5524*0.94,
IF($F5524="BAJA",$D5524*0.87,
IF($F5524="LIQUIDAR",_xlfn.XLOOKUP(A5524,Rotación!$A:$A,Rotación!$O:$O,0,0,-1),"")))),"")</f>
        <v>15134000</v>
      </c>
      <c r="J5524" s="13">
        <f>IFERROR(IF($F5524="ALTA",$D5524*0.94,
IF($F5524="MEDIA",$D5524*0.9,
IF($F5524="BAJA",$D5524*0.85,
IF($F5524="LIQUIDAR",_xlfn.XLOOKUP(A5524,Rotación!$A:$A,Rotación!$O:$O,0,0,-1),"")))),"")</f>
        <v>14490000</v>
      </c>
      <c r="K5524">
        <v>15990000</v>
      </c>
    </row>
    <row r="5525" spans="1:11" x14ac:dyDescent="0.3">
      <c r="A5525" t="s">
        <v>6606</v>
      </c>
      <c r="B5525" t="s">
        <v>313</v>
      </c>
      <c r="C5525" t="s">
        <v>313</v>
      </c>
      <c r="D5525">
        <v>18300000</v>
      </c>
      <c r="E5525">
        <v>14000000</v>
      </c>
      <c r="F5525" t="s">
        <v>4033</v>
      </c>
      <c r="G5525" s="13">
        <f>IFERROR(IF($F5525="ALTA",$D5525*1.03,
IF($F5525="MEDIA",$D5525*1,
IF($F5525="BAJA",$D5525*0.92,
IF($F5525="LIQUIDAR",_xlfn.XLOOKUP(A5525,Rotación!$A:$A,Rotación!$O:$O,0,0,-1),"")))),"")</f>
        <v>18300000</v>
      </c>
      <c r="H5525" s="13">
        <f>IFERROR(IF($F5525="ALTA",$D5525*1,
IF($F5525="MEDIA",$D5525*0.97,
IF($F5525="BAJA",$D5525*0.9,
IF($F5525="LIQUIDAR",_xlfn.XLOOKUP(A5525,Rotación!$A:$A,Rotación!$O:$O,0,0,-1),"")))),"")</f>
        <v>17751000</v>
      </c>
      <c r="I5525" s="13">
        <f>IFERROR(IF($F5525="ALTA",$D5525*0.97,
IF($F5525="MEDIA",$D5525*0.94,
IF($F5525="BAJA",$D5525*0.87,
IF($F5525="LIQUIDAR",_xlfn.XLOOKUP(A5525,Rotación!$A:$A,Rotación!$O:$O,0,0,-1),"")))),"")</f>
        <v>17202000</v>
      </c>
      <c r="J5525" s="13">
        <f>IFERROR(IF($F5525="ALTA",$D5525*0.94,
IF($F5525="MEDIA",$D5525*0.9,
IF($F5525="BAJA",$D5525*0.85,
IF($F5525="LIQUIDAR",_xlfn.XLOOKUP(A5525,Rotación!$A:$A,Rotación!$O:$O,0,0,-1),"")))),"")</f>
        <v>16470000</v>
      </c>
      <c r="K5525">
        <v>17990000</v>
      </c>
    </row>
    <row r="5526" spans="1:11" x14ac:dyDescent="0.3">
      <c r="A5526" t="s">
        <v>6607</v>
      </c>
      <c r="B5526" t="s">
        <v>313</v>
      </c>
      <c r="C5526" t="s">
        <v>313</v>
      </c>
      <c r="D5526">
        <v>12300000</v>
      </c>
      <c r="E5526">
        <v>10250000</v>
      </c>
      <c r="F5526" t="s">
        <v>4033</v>
      </c>
      <c r="G5526" s="13">
        <f>IFERROR(IF($F5526="ALTA",$D5526*1.03,
IF($F5526="MEDIA",$D5526*1,
IF($F5526="BAJA",$D5526*0.92,
IF($F5526="LIQUIDAR",_xlfn.XLOOKUP(A5526,Rotación!$A:$A,Rotación!$O:$O,0,0,-1),"")))),"")</f>
        <v>12300000</v>
      </c>
      <c r="H5526" s="13">
        <f>IFERROR(IF($F5526="ALTA",$D5526*1,
IF($F5526="MEDIA",$D5526*0.97,
IF($F5526="BAJA",$D5526*0.9,
IF($F5526="LIQUIDAR",_xlfn.XLOOKUP(A5526,Rotación!$A:$A,Rotación!$O:$O,0,0,-1),"")))),"")</f>
        <v>11931000</v>
      </c>
      <c r="I5526" s="13">
        <f>IFERROR(IF($F5526="ALTA",$D5526*0.97,
IF($F5526="MEDIA",$D5526*0.94,
IF($F5526="BAJA",$D5526*0.87,
IF($F5526="LIQUIDAR",_xlfn.XLOOKUP(A5526,Rotación!$A:$A,Rotación!$O:$O,0,0,-1),"")))),"")</f>
        <v>11562000</v>
      </c>
      <c r="J5526" s="13">
        <f>IFERROR(IF($F5526="ALTA",$D5526*0.94,
IF($F5526="MEDIA",$D5526*0.9,
IF($F5526="BAJA",$D5526*0.85,
IF($F5526="LIQUIDAR",_xlfn.XLOOKUP(A5526,Rotación!$A:$A,Rotación!$O:$O,0,0,-1),"")))),"")</f>
        <v>11070000</v>
      </c>
      <c r="K5526">
        <v>12490000</v>
      </c>
    </row>
    <row r="5527" spans="1:11" x14ac:dyDescent="0.3">
      <c r="A5527" t="s">
        <v>6572</v>
      </c>
      <c r="B5527" t="s">
        <v>313</v>
      </c>
      <c r="C5527" t="s">
        <v>313</v>
      </c>
      <c r="D5527">
        <v>26600000</v>
      </c>
      <c r="E5527">
        <v>23000000</v>
      </c>
      <c r="F5527" t="s">
        <v>4033</v>
      </c>
      <c r="G5527" s="13">
        <f>IFERROR(IF($F5527="ALTA",$D5527*1.03,
IF($F5527="MEDIA",$D5527*1,
IF($F5527="BAJA",$D5527*0.92,
IF($F5527="LIQUIDAR",_xlfn.XLOOKUP(A5527,Rotación!$A:$A,Rotación!$O:$O,0,0,-1),"")))),"")</f>
        <v>26600000</v>
      </c>
      <c r="H5527" s="13">
        <f>IFERROR(IF($F5527="ALTA",$D5527*1,
IF($F5527="MEDIA",$D5527*0.97,
IF($F5527="BAJA",$D5527*0.9,
IF($F5527="LIQUIDAR",_xlfn.XLOOKUP(A5527,Rotación!$A:$A,Rotación!$O:$O,0,0,-1),"")))),"")</f>
        <v>25802000</v>
      </c>
      <c r="I5527" s="13">
        <f>IFERROR(IF($F5527="ALTA",$D5527*0.97,
IF($F5527="MEDIA",$D5527*0.94,
IF($F5527="BAJA",$D5527*0.87,
IF($F5527="LIQUIDAR",_xlfn.XLOOKUP(A5527,Rotación!$A:$A,Rotación!$O:$O,0,0,-1),"")))),"")</f>
        <v>25004000</v>
      </c>
      <c r="J5527" s="13">
        <f>IFERROR(IF($F5527="ALTA",$D5527*0.94,
IF($F5527="MEDIA",$D5527*0.9,
IF($F5527="BAJA",$D5527*0.85,
IF($F5527="LIQUIDAR",_xlfn.XLOOKUP(A5527,Rotación!$A:$A,Rotación!$O:$O,0,0,-1),"")))),"")</f>
        <v>23940000</v>
      </c>
      <c r="K5527">
        <v>26290000</v>
      </c>
    </row>
    <row r="5528" spans="1:11" x14ac:dyDescent="0.3">
      <c r="A5528" t="s">
        <v>6608</v>
      </c>
      <c r="B5528" t="s">
        <v>313</v>
      </c>
      <c r="C5528" t="s">
        <v>313</v>
      </c>
      <c r="D5528">
        <v>12200000</v>
      </c>
      <c r="E5528">
        <v>10200000</v>
      </c>
      <c r="F5528" t="s">
        <v>4033</v>
      </c>
      <c r="G5528" s="13">
        <f>IFERROR(IF($F5528="ALTA",$D5528*1.03,
IF($F5528="MEDIA",$D5528*1,
IF($F5528="BAJA",$D5528*0.92,
IF($F5528="LIQUIDAR",_xlfn.XLOOKUP(A5528,Rotación!$A:$A,Rotación!$O:$O,0,0,-1),"")))),"")</f>
        <v>12200000</v>
      </c>
      <c r="H5528" s="13">
        <f>IFERROR(IF($F5528="ALTA",$D5528*1,
IF($F5528="MEDIA",$D5528*0.97,
IF($F5528="BAJA",$D5528*0.9,
IF($F5528="LIQUIDAR",_xlfn.XLOOKUP(A5528,Rotación!$A:$A,Rotación!$O:$O,0,0,-1),"")))),"")</f>
        <v>11834000</v>
      </c>
      <c r="I5528" s="13">
        <f>IFERROR(IF($F5528="ALTA",$D5528*0.97,
IF($F5528="MEDIA",$D5528*0.94,
IF($F5528="BAJA",$D5528*0.87,
IF($F5528="LIQUIDAR",_xlfn.XLOOKUP(A5528,Rotación!$A:$A,Rotación!$O:$O,0,0,-1),"")))),"")</f>
        <v>11468000</v>
      </c>
      <c r="J5528" s="13">
        <f>IFERROR(IF($F5528="ALTA",$D5528*0.94,
IF($F5528="MEDIA",$D5528*0.9,
IF($F5528="BAJA",$D5528*0.85,
IF($F5528="LIQUIDAR",_xlfn.XLOOKUP(A5528,Rotación!$A:$A,Rotación!$O:$O,0,0,-1),"")))),"")</f>
        <v>10980000</v>
      </c>
      <c r="K5528">
        <v>12190000</v>
      </c>
    </row>
    <row r="5529" spans="1:11" x14ac:dyDescent="0.3">
      <c r="A5529" t="s">
        <v>6609</v>
      </c>
      <c r="B5529" t="s">
        <v>313</v>
      </c>
      <c r="C5529" t="s">
        <v>313</v>
      </c>
      <c r="D5529">
        <v>13200000</v>
      </c>
      <c r="E5529">
        <v>10000000</v>
      </c>
      <c r="F5529" t="s">
        <v>4033</v>
      </c>
      <c r="G5529" s="13">
        <f>IFERROR(IF($F5529="ALTA",$D5529*1.03,
IF($F5529="MEDIA",$D5529*1,
IF($F5529="BAJA",$D5529*0.92,
IF($F5529="LIQUIDAR",_xlfn.XLOOKUP(A5529,Rotación!$A:$A,Rotación!$O:$O,0,0,-1),"")))),"")</f>
        <v>13200000</v>
      </c>
      <c r="H5529" s="13">
        <f>IFERROR(IF($F5529="ALTA",$D5529*1,
IF($F5529="MEDIA",$D5529*0.97,
IF($F5529="BAJA",$D5529*0.9,
IF($F5529="LIQUIDAR",_xlfn.XLOOKUP(A5529,Rotación!$A:$A,Rotación!$O:$O,0,0,-1),"")))),"")</f>
        <v>12804000</v>
      </c>
      <c r="I5529" s="13">
        <f>IFERROR(IF($F5529="ALTA",$D5529*0.97,
IF($F5529="MEDIA",$D5529*0.94,
IF($F5529="BAJA",$D5529*0.87,
IF($F5529="LIQUIDAR",_xlfn.XLOOKUP(A5529,Rotación!$A:$A,Rotación!$O:$O,0,0,-1),"")))),"")</f>
        <v>12408000</v>
      </c>
      <c r="J5529" s="13">
        <f>IFERROR(IF($F5529="ALTA",$D5529*0.94,
IF($F5529="MEDIA",$D5529*0.9,
IF($F5529="BAJA",$D5529*0.85,
IF($F5529="LIQUIDAR",_xlfn.XLOOKUP(A5529,Rotación!$A:$A,Rotación!$O:$O,0,0,-1),"")))),"")</f>
        <v>11880000</v>
      </c>
      <c r="K5529">
        <v>11990000</v>
      </c>
    </row>
    <row r="5530" spans="1:11" x14ac:dyDescent="0.3">
      <c r="A5530" t="s">
        <v>6610</v>
      </c>
      <c r="B5530" t="s">
        <v>313</v>
      </c>
      <c r="C5530" t="s">
        <v>313</v>
      </c>
      <c r="D5530">
        <v>14400000</v>
      </c>
      <c r="E5530">
        <v>11500000</v>
      </c>
      <c r="F5530" t="s">
        <v>4033</v>
      </c>
      <c r="G5530" s="13">
        <f>IFERROR(IF($F5530="ALTA",$D5530*1.03,
IF($F5530="MEDIA",$D5530*1,
IF($F5530="BAJA",$D5530*0.92,
IF($F5530="LIQUIDAR",_xlfn.XLOOKUP(A5530,Rotación!$A:$A,Rotación!$O:$O,0,0,-1),"")))),"")</f>
        <v>14400000</v>
      </c>
      <c r="H5530" s="13">
        <f>IFERROR(IF($F5530="ALTA",$D5530*1,
IF($F5530="MEDIA",$D5530*0.97,
IF($F5530="BAJA",$D5530*0.9,
IF($F5530="LIQUIDAR",_xlfn.XLOOKUP(A5530,Rotación!$A:$A,Rotación!$O:$O,0,0,-1),"")))),"")</f>
        <v>13968000</v>
      </c>
      <c r="I5530" s="13">
        <f>IFERROR(IF($F5530="ALTA",$D5530*0.97,
IF($F5530="MEDIA",$D5530*0.94,
IF($F5530="BAJA",$D5530*0.87,
IF($F5530="LIQUIDAR",_xlfn.XLOOKUP(A5530,Rotación!$A:$A,Rotación!$O:$O,0,0,-1),"")))),"")</f>
        <v>13536000</v>
      </c>
      <c r="J5530" s="13">
        <f>IFERROR(IF($F5530="ALTA",$D5530*0.94,
IF($F5530="MEDIA",$D5530*0.9,
IF($F5530="BAJA",$D5530*0.85,
IF($F5530="LIQUIDAR",_xlfn.XLOOKUP(A5530,Rotación!$A:$A,Rotación!$O:$O,0,0,-1),"")))),"")</f>
        <v>12960000</v>
      </c>
      <c r="K5530">
        <v>13690000</v>
      </c>
    </row>
    <row r="5531" spans="1:11" x14ac:dyDescent="0.3">
      <c r="A5531" t="s">
        <v>6354</v>
      </c>
      <c r="B5531" t="s">
        <v>313</v>
      </c>
      <c r="C5531" t="s">
        <v>313</v>
      </c>
      <c r="D5531">
        <v>9000000</v>
      </c>
      <c r="E5531">
        <v>7100000</v>
      </c>
      <c r="F5531" t="s">
        <v>4033</v>
      </c>
      <c r="G5531" s="13">
        <f>IFERROR(IF($F5531="ALTA",$D5531*1.03,
IF($F5531="MEDIA",$D5531*1,
IF($F5531="BAJA",$D5531*0.92,
IF($F5531="LIQUIDAR",_xlfn.XLOOKUP(A5531,Rotación!$A:$A,Rotación!$O:$O,0,0,-1),"")))),"")</f>
        <v>9000000</v>
      </c>
      <c r="H5531" s="13">
        <f>IFERROR(IF($F5531="ALTA",$D5531*1,
IF($F5531="MEDIA",$D5531*0.97,
IF($F5531="BAJA",$D5531*0.9,
IF($F5531="LIQUIDAR",_xlfn.XLOOKUP(A5531,Rotación!$A:$A,Rotación!$O:$O,0,0,-1),"")))),"")</f>
        <v>8730000</v>
      </c>
      <c r="I5531" s="13">
        <f>IFERROR(IF($F5531="ALTA",$D5531*0.97,
IF($F5531="MEDIA",$D5531*0.94,
IF($F5531="BAJA",$D5531*0.87,
IF($F5531="LIQUIDAR",_xlfn.XLOOKUP(A5531,Rotación!$A:$A,Rotación!$O:$O,0,0,-1),"")))),"")</f>
        <v>8460000</v>
      </c>
      <c r="J5531" s="13">
        <f>IFERROR(IF($F5531="ALTA",$D5531*0.94,
IF($F5531="MEDIA",$D5531*0.9,
IF($F5531="BAJA",$D5531*0.85,
IF($F5531="LIQUIDAR",_xlfn.XLOOKUP(A5531,Rotación!$A:$A,Rotación!$O:$O,0,0,-1),"")))),"")</f>
        <v>8100000</v>
      </c>
      <c r="K5531">
        <v>8990000</v>
      </c>
    </row>
    <row r="5532" spans="1:11" x14ac:dyDescent="0.3">
      <c r="A5532" t="s">
        <v>6611</v>
      </c>
      <c r="B5532" t="s">
        <v>313</v>
      </c>
      <c r="C5532" t="s">
        <v>313</v>
      </c>
      <c r="D5532">
        <v>16300000</v>
      </c>
      <c r="E5532">
        <v>13500000</v>
      </c>
      <c r="F5532" t="s">
        <v>4033</v>
      </c>
      <c r="G5532" s="13">
        <f>IFERROR(IF($F5532="ALTA",$D5532*1.03,
IF($F5532="MEDIA",$D5532*1,
IF($F5532="BAJA",$D5532*0.92,
IF($F5532="LIQUIDAR",_xlfn.XLOOKUP(A5532,Rotación!$A:$A,Rotación!$O:$O,0,0,-1),"")))),"")</f>
        <v>16300000</v>
      </c>
      <c r="H5532" s="13">
        <f>IFERROR(IF($F5532="ALTA",$D5532*1,
IF($F5532="MEDIA",$D5532*0.97,
IF($F5532="BAJA",$D5532*0.9,
IF($F5532="LIQUIDAR",_xlfn.XLOOKUP(A5532,Rotación!$A:$A,Rotación!$O:$O,0,0,-1),"")))),"")</f>
        <v>15811000</v>
      </c>
      <c r="I5532" s="13">
        <f>IFERROR(IF($F5532="ALTA",$D5532*0.97,
IF($F5532="MEDIA",$D5532*0.94,
IF($F5532="BAJA",$D5532*0.87,
IF($F5532="LIQUIDAR",_xlfn.XLOOKUP(A5532,Rotación!$A:$A,Rotación!$O:$O,0,0,-1),"")))),"")</f>
        <v>15322000</v>
      </c>
      <c r="J5532" s="13">
        <f>IFERROR(IF($F5532="ALTA",$D5532*0.94,
IF($F5532="MEDIA",$D5532*0.9,
IF($F5532="BAJA",$D5532*0.85,
IF($F5532="LIQUIDAR",_xlfn.XLOOKUP(A5532,Rotación!$A:$A,Rotación!$O:$O,0,0,-1),"")))),"")</f>
        <v>14670000</v>
      </c>
      <c r="K5532">
        <v>16290000</v>
      </c>
    </row>
    <row r="5533" spans="1:11" x14ac:dyDescent="0.3">
      <c r="A5533" t="s">
        <v>6612</v>
      </c>
      <c r="B5533" t="s">
        <v>313</v>
      </c>
      <c r="C5533" t="s">
        <v>313</v>
      </c>
      <c r="D5533">
        <v>26200000</v>
      </c>
      <c r="E5533">
        <v>20000000</v>
      </c>
      <c r="F5533" t="s">
        <v>5391</v>
      </c>
      <c r="G5533" s="13">
        <f>IFERROR(IF($F5533="ALTA",$D5533*1.03,
IF($F5533="MEDIA",$D5533*1,
IF($F5533="BAJA",$D5533*0.92,
IF($F5533="LIQUIDAR",_xlfn.XLOOKUP(A5533,Rotación!$A:$A,Rotación!$O:$O,0,0,-1),"")))),"")</f>
        <v>24104000</v>
      </c>
      <c r="H5533" s="13">
        <f>IFERROR(IF($F5533="ALTA",$D5533*1,
IF($F5533="MEDIA",$D5533*0.97,
IF($F5533="BAJA",$D5533*0.9,
IF($F5533="LIQUIDAR",_xlfn.XLOOKUP(A5533,Rotación!$A:$A,Rotación!$O:$O,0,0,-1),"")))),"")</f>
        <v>23580000</v>
      </c>
      <c r="I5533" s="13">
        <f>IFERROR(IF($F5533="ALTA",$D5533*0.97,
IF($F5533="MEDIA",$D5533*0.94,
IF($F5533="BAJA",$D5533*0.87,
IF($F5533="LIQUIDAR",_xlfn.XLOOKUP(A5533,Rotación!$A:$A,Rotación!$O:$O,0,0,-1),"")))),"")</f>
        <v>22794000</v>
      </c>
      <c r="J5533" s="13">
        <f>IFERROR(IF($F5533="ALTA",$D5533*0.94,
IF($F5533="MEDIA",$D5533*0.9,
IF($F5533="BAJA",$D5533*0.85,
IF($F5533="LIQUIDAR",_xlfn.XLOOKUP(A5533,Rotación!$A:$A,Rotación!$O:$O,0,0,-1),"")))),"")</f>
        <v>22270000</v>
      </c>
      <c r="K5533">
        <v>24490000</v>
      </c>
    </row>
    <row r="5534" spans="1:11" x14ac:dyDescent="0.3">
      <c r="A5534" t="s">
        <v>6613</v>
      </c>
      <c r="B5534" t="s">
        <v>313</v>
      </c>
      <c r="C5534" t="s">
        <v>313</v>
      </c>
      <c r="D5534">
        <v>18800000</v>
      </c>
      <c r="E5534">
        <v>15000000</v>
      </c>
      <c r="F5534" t="s">
        <v>5391</v>
      </c>
      <c r="G5534" s="13">
        <f>IFERROR(IF($F5534="ALTA",$D5534*1.03,
IF($F5534="MEDIA",$D5534*1,
IF($F5534="BAJA",$D5534*0.92,
IF($F5534="LIQUIDAR",_xlfn.XLOOKUP(A5534,Rotación!$A:$A,Rotación!$O:$O,0,0,-1),"")))),"")</f>
        <v>17296000</v>
      </c>
      <c r="H5534" s="13">
        <f>IFERROR(IF($F5534="ALTA",$D5534*1,
IF($F5534="MEDIA",$D5534*0.97,
IF($F5534="BAJA",$D5534*0.9,
IF($F5534="LIQUIDAR",_xlfn.XLOOKUP(A5534,Rotación!$A:$A,Rotación!$O:$O,0,0,-1),"")))),"")</f>
        <v>16920000</v>
      </c>
      <c r="I5534" s="13">
        <f>IFERROR(IF($F5534="ALTA",$D5534*0.97,
IF($F5534="MEDIA",$D5534*0.94,
IF($F5534="BAJA",$D5534*0.87,
IF($F5534="LIQUIDAR",_xlfn.XLOOKUP(A5534,Rotación!$A:$A,Rotación!$O:$O,0,0,-1),"")))),"")</f>
        <v>16356000</v>
      </c>
      <c r="J5534" s="13">
        <f>IFERROR(IF($F5534="ALTA",$D5534*0.94,
IF($F5534="MEDIA",$D5534*0.9,
IF($F5534="BAJA",$D5534*0.85,
IF($F5534="LIQUIDAR",_xlfn.XLOOKUP(A5534,Rotación!$A:$A,Rotación!$O:$O,0,0,-1),"")))),"")</f>
        <v>15980000</v>
      </c>
      <c r="K5534">
        <v>18290000</v>
      </c>
    </row>
    <row r="5535" spans="1:11" x14ac:dyDescent="0.3">
      <c r="A5535" t="s">
        <v>6614</v>
      </c>
      <c r="B5535" t="s">
        <v>313</v>
      </c>
      <c r="C5535" t="s">
        <v>313</v>
      </c>
      <c r="D5535">
        <v>10600000</v>
      </c>
      <c r="E5535">
        <v>9100000</v>
      </c>
      <c r="F5535" t="s">
        <v>5391</v>
      </c>
      <c r="G5535" s="13">
        <f>IFERROR(IF($F5535="ALTA",$D5535*1.03,
IF($F5535="MEDIA",$D5535*1,
IF($F5535="BAJA",$D5535*0.92,
IF($F5535="LIQUIDAR",_xlfn.XLOOKUP(A5535,Rotación!$A:$A,Rotación!$O:$O,0,0,-1),"")))),"")</f>
        <v>9752000</v>
      </c>
      <c r="H5535" s="13">
        <f>IFERROR(IF($F5535="ALTA",$D5535*1,
IF($F5535="MEDIA",$D5535*0.97,
IF($F5535="BAJA",$D5535*0.9,
IF($F5535="LIQUIDAR",_xlfn.XLOOKUP(A5535,Rotación!$A:$A,Rotación!$O:$O,0,0,-1),"")))),"")</f>
        <v>9540000</v>
      </c>
      <c r="I5535" s="13">
        <f>IFERROR(IF($F5535="ALTA",$D5535*0.97,
IF($F5535="MEDIA",$D5535*0.94,
IF($F5535="BAJA",$D5535*0.87,
IF($F5535="LIQUIDAR",_xlfn.XLOOKUP(A5535,Rotación!$A:$A,Rotación!$O:$O,0,0,-1),"")))),"")</f>
        <v>9222000</v>
      </c>
      <c r="J5535" s="13">
        <f>IFERROR(IF($F5535="ALTA",$D5535*0.94,
IF($F5535="MEDIA",$D5535*0.9,
IF($F5535="BAJA",$D5535*0.85,
IF($F5535="LIQUIDAR",_xlfn.XLOOKUP(A5535,Rotación!$A:$A,Rotación!$O:$O,0,0,-1),"")))),"")</f>
        <v>9010000</v>
      </c>
      <c r="K5535">
        <v>10990000</v>
      </c>
    </row>
    <row r="5536" spans="1:11" x14ac:dyDescent="0.3">
      <c r="A5536" t="s">
        <v>6615</v>
      </c>
      <c r="B5536" t="s">
        <v>313</v>
      </c>
      <c r="C5536" t="s">
        <v>313</v>
      </c>
      <c r="D5536">
        <v>6400000</v>
      </c>
      <c r="E5536">
        <v>4800000</v>
      </c>
      <c r="F5536" t="s">
        <v>5391</v>
      </c>
      <c r="G5536" s="13">
        <f>IFERROR(IF($F5536="ALTA",$D5536*1.03,
IF($F5536="MEDIA",$D5536*1,
IF($F5536="BAJA",$D5536*0.92,
IF($F5536="LIQUIDAR",_xlfn.XLOOKUP(A5536,Rotación!$A:$A,Rotación!$O:$O,0,0,-1),"")))),"")</f>
        <v>5888000</v>
      </c>
      <c r="H5536" s="13">
        <f>IFERROR(IF($F5536="ALTA",$D5536*1,
IF($F5536="MEDIA",$D5536*0.97,
IF($F5536="BAJA",$D5536*0.9,
IF($F5536="LIQUIDAR",_xlfn.XLOOKUP(A5536,Rotación!$A:$A,Rotación!$O:$O,0,0,-1),"")))),"")</f>
        <v>5760000</v>
      </c>
      <c r="I5536" s="13">
        <f>IFERROR(IF($F5536="ALTA",$D5536*0.97,
IF($F5536="MEDIA",$D5536*0.94,
IF($F5536="BAJA",$D5536*0.87,
IF($F5536="LIQUIDAR",_xlfn.XLOOKUP(A5536,Rotación!$A:$A,Rotación!$O:$O,0,0,-1),"")))),"")</f>
        <v>5568000</v>
      </c>
      <c r="J5536" s="13">
        <f>IFERROR(IF($F5536="ALTA",$D5536*0.94,
IF($F5536="MEDIA",$D5536*0.9,
IF($F5536="BAJA",$D5536*0.85,
IF($F5536="LIQUIDAR",_xlfn.XLOOKUP(A5536,Rotación!$A:$A,Rotación!$O:$O,0,0,-1),"")))),"")</f>
        <v>5440000</v>
      </c>
      <c r="K5536">
        <v>5990000</v>
      </c>
    </row>
    <row r="5537" spans="1:11" x14ac:dyDescent="0.3">
      <c r="A5537" t="s">
        <v>6616</v>
      </c>
      <c r="B5537" t="s">
        <v>313</v>
      </c>
      <c r="C5537" t="s">
        <v>313</v>
      </c>
      <c r="D5537">
        <v>14300000</v>
      </c>
      <c r="E5537">
        <v>10800000</v>
      </c>
      <c r="F5537" t="s">
        <v>5391</v>
      </c>
      <c r="G5537" s="13">
        <f>IFERROR(IF($F5537="ALTA",$D5537*1.03,
IF($F5537="MEDIA",$D5537*1,
IF($F5537="BAJA",$D5537*0.92,
IF($F5537="LIQUIDAR",_xlfn.XLOOKUP(A5537,Rotación!$A:$A,Rotación!$O:$O,0,0,-1),"")))),"")</f>
        <v>13156000</v>
      </c>
      <c r="H5537" s="13">
        <f>IFERROR(IF($F5537="ALTA",$D5537*1,
IF($F5537="MEDIA",$D5537*0.97,
IF($F5537="BAJA",$D5537*0.9,
IF($F5537="LIQUIDAR",_xlfn.XLOOKUP(A5537,Rotación!$A:$A,Rotación!$O:$O,0,0,-1),"")))),"")</f>
        <v>12870000</v>
      </c>
      <c r="I5537" s="13">
        <f>IFERROR(IF($F5537="ALTA",$D5537*0.97,
IF($F5537="MEDIA",$D5537*0.94,
IF($F5537="BAJA",$D5537*0.87,
IF($F5537="LIQUIDAR",_xlfn.XLOOKUP(A5537,Rotación!$A:$A,Rotación!$O:$O,0,0,-1),"")))),"")</f>
        <v>12441000</v>
      </c>
      <c r="J5537" s="13">
        <f>IFERROR(IF($F5537="ALTA",$D5537*0.94,
IF($F5537="MEDIA",$D5537*0.9,
IF($F5537="BAJA",$D5537*0.85,
IF($F5537="LIQUIDAR",_xlfn.XLOOKUP(A5537,Rotación!$A:$A,Rotación!$O:$O,0,0,-1),"")))),"")</f>
        <v>12155000</v>
      </c>
      <c r="K5537">
        <v>12990000</v>
      </c>
    </row>
    <row r="5538" spans="1:11" x14ac:dyDescent="0.3">
      <c r="A5538" t="s">
        <v>6401</v>
      </c>
      <c r="B5538" t="s">
        <v>313</v>
      </c>
      <c r="C5538" t="s">
        <v>313</v>
      </c>
      <c r="D5538">
        <v>14000000</v>
      </c>
      <c r="E5538">
        <v>12000000</v>
      </c>
      <c r="F5538" t="s">
        <v>5391</v>
      </c>
      <c r="G5538" s="13">
        <f>IFERROR(IF($F5538="ALTA",$D5538*1.03,
IF($F5538="MEDIA",$D5538*1,
IF($F5538="BAJA",$D5538*0.92,
IF($F5538="LIQUIDAR",_xlfn.XLOOKUP(A5538,Rotación!$A:$A,Rotación!$O:$O,0,0,-1),"")))),"")</f>
        <v>12880000</v>
      </c>
      <c r="H5538" s="13">
        <f>IFERROR(IF($F5538="ALTA",$D5538*1,
IF($F5538="MEDIA",$D5538*0.97,
IF($F5538="BAJA",$D5538*0.9,
IF($F5538="LIQUIDAR",_xlfn.XLOOKUP(A5538,Rotación!$A:$A,Rotación!$O:$O,0,0,-1),"")))),"")</f>
        <v>12600000</v>
      </c>
      <c r="I5538" s="13">
        <f>IFERROR(IF($F5538="ALTA",$D5538*0.97,
IF($F5538="MEDIA",$D5538*0.94,
IF($F5538="BAJA",$D5538*0.87,
IF($F5538="LIQUIDAR",_xlfn.XLOOKUP(A5538,Rotación!$A:$A,Rotación!$O:$O,0,0,-1),"")))),"")</f>
        <v>12180000</v>
      </c>
      <c r="J5538" s="13">
        <f>IFERROR(IF($F5538="ALTA",$D5538*0.94,
IF($F5538="MEDIA",$D5538*0.9,
IF($F5538="BAJA",$D5538*0.85,
IF($F5538="LIQUIDAR",_xlfn.XLOOKUP(A5538,Rotación!$A:$A,Rotación!$O:$O,0,0,-1),"")))),"")</f>
        <v>11900000</v>
      </c>
      <c r="K5538">
        <v>13990000</v>
      </c>
    </row>
    <row r="5539" spans="1:11" x14ac:dyDescent="0.3">
      <c r="A5539" t="s">
        <v>6617</v>
      </c>
      <c r="B5539" t="s">
        <v>313</v>
      </c>
      <c r="C5539" t="s">
        <v>313</v>
      </c>
      <c r="D5539">
        <v>22100000</v>
      </c>
      <c r="E5539">
        <v>17500000</v>
      </c>
      <c r="F5539" t="s">
        <v>5391</v>
      </c>
      <c r="G5539" s="13">
        <f>IFERROR(IF($F5539="ALTA",$D5539*1.03,
IF($F5539="MEDIA",$D5539*1,
IF($F5539="BAJA",$D5539*0.92,
IF($F5539="LIQUIDAR",_xlfn.XLOOKUP(A5539,Rotación!$A:$A,Rotación!$O:$O,0,0,-1),"")))),"")</f>
        <v>20332000</v>
      </c>
      <c r="H5539" s="13">
        <f>IFERROR(IF($F5539="ALTA",$D5539*1,
IF($F5539="MEDIA",$D5539*0.97,
IF($F5539="BAJA",$D5539*0.9,
IF($F5539="LIQUIDAR",_xlfn.XLOOKUP(A5539,Rotación!$A:$A,Rotación!$O:$O,0,0,-1),"")))),"")</f>
        <v>19890000</v>
      </c>
      <c r="I5539" s="13">
        <f>IFERROR(IF($F5539="ALTA",$D5539*0.97,
IF($F5539="MEDIA",$D5539*0.94,
IF($F5539="BAJA",$D5539*0.87,
IF($F5539="LIQUIDAR",_xlfn.XLOOKUP(A5539,Rotación!$A:$A,Rotación!$O:$O,0,0,-1),"")))),"")</f>
        <v>19227000</v>
      </c>
      <c r="J5539" s="13">
        <f>IFERROR(IF($F5539="ALTA",$D5539*0.94,
IF($F5539="MEDIA",$D5539*0.9,
IF($F5539="BAJA",$D5539*0.85,
IF($F5539="LIQUIDAR",_xlfn.XLOOKUP(A5539,Rotación!$A:$A,Rotación!$O:$O,0,0,-1),"")))),"")</f>
        <v>18785000</v>
      </c>
      <c r="K5539">
        <v>20990000</v>
      </c>
    </row>
    <row r="5540" spans="1:11" x14ac:dyDescent="0.3">
      <c r="A5540" t="s">
        <v>6618</v>
      </c>
      <c r="B5540" t="s">
        <v>313</v>
      </c>
      <c r="C5540" t="s">
        <v>313</v>
      </c>
      <c r="D5540">
        <v>29500000</v>
      </c>
      <c r="E5540">
        <v>24000000</v>
      </c>
      <c r="F5540" t="s">
        <v>5391</v>
      </c>
      <c r="G5540" s="13">
        <f>IFERROR(IF($F5540="ALTA",$D5540*1.03,
IF($F5540="MEDIA",$D5540*1,
IF($F5540="BAJA",$D5540*0.92,
IF($F5540="LIQUIDAR",_xlfn.XLOOKUP(A5540,Rotación!$A:$A,Rotación!$O:$O,0,0,-1),"")))),"")</f>
        <v>27140000</v>
      </c>
      <c r="H5540" s="13">
        <f>IFERROR(IF($F5540="ALTA",$D5540*1,
IF($F5540="MEDIA",$D5540*0.97,
IF($F5540="BAJA",$D5540*0.9,
IF($F5540="LIQUIDAR",_xlfn.XLOOKUP(A5540,Rotación!$A:$A,Rotación!$O:$O,0,0,-1),"")))),"")</f>
        <v>26550000</v>
      </c>
      <c r="I5540" s="13">
        <f>IFERROR(IF($F5540="ALTA",$D5540*0.97,
IF($F5540="MEDIA",$D5540*0.94,
IF($F5540="BAJA",$D5540*0.87,
IF($F5540="LIQUIDAR",_xlfn.XLOOKUP(A5540,Rotación!$A:$A,Rotación!$O:$O,0,0,-1),"")))),"")</f>
        <v>25665000</v>
      </c>
      <c r="J5540" s="13">
        <f>IFERROR(IF($F5540="ALTA",$D5540*0.94,
IF($F5540="MEDIA",$D5540*0.9,
IF($F5540="BAJA",$D5540*0.85,
IF($F5540="LIQUIDAR",_xlfn.XLOOKUP(A5540,Rotación!$A:$A,Rotación!$O:$O,0,0,-1),"")))),"")</f>
        <v>25075000</v>
      </c>
      <c r="K5540">
        <v>28990000</v>
      </c>
    </row>
    <row r="5541" spans="1:11" x14ac:dyDescent="0.3">
      <c r="A5541" t="s">
        <v>6619</v>
      </c>
      <c r="B5541" t="s">
        <v>313</v>
      </c>
      <c r="C5541" t="s">
        <v>313</v>
      </c>
      <c r="D5541">
        <v>18000000</v>
      </c>
      <c r="E5541">
        <v>14500000</v>
      </c>
      <c r="F5541" t="s">
        <v>5391</v>
      </c>
      <c r="G5541" s="13">
        <f>IFERROR(IF($F5541="ALTA",$D5541*1.03,
IF($F5541="MEDIA",$D5541*1,
IF($F5541="BAJA",$D5541*0.92,
IF($F5541="LIQUIDAR",_xlfn.XLOOKUP(A5541,Rotación!$A:$A,Rotación!$O:$O,0,0,-1),"")))),"")</f>
        <v>16560000</v>
      </c>
      <c r="H5541" s="13">
        <f>IFERROR(IF($F5541="ALTA",$D5541*1,
IF($F5541="MEDIA",$D5541*0.97,
IF($F5541="BAJA",$D5541*0.9,
IF($F5541="LIQUIDAR",_xlfn.XLOOKUP(A5541,Rotación!$A:$A,Rotación!$O:$O,0,0,-1),"")))),"")</f>
        <v>16200000</v>
      </c>
      <c r="I5541" s="13">
        <f>IFERROR(IF($F5541="ALTA",$D5541*0.97,
IF($F5541="MEDIA",$D5541*0.94,
IF($F5541="BAJA",$D5541*0.87,
IF($F5541="LIQUIDAR",_xlfn.XLOOKUP(A5541,Rotación!$A:$A,Rotación!$O:$O,0,0,-1),"")))),"")</f>
        <v>15660000</v>
      </c>
      <c r="J5541" s="13">
        <f>IFERROR(IF($F5541="ALTA",$D5541*0.94,
IF($F5541="MEDIA",$D5541*0.9,
IF($F5541="BAJA",$D5541*0.85,
IF($F5541="LIQUIDAR",_xlfn.XLOOKUP(A5541,Rotación!$A:$A,Rotación!$O:$O,0,0,-1),"")))),"")</f>
        <v>15300000</v>
      </c>
      <c r="K5541">
        <v>17490000</v>
      </c>
    </row>
    <row r="5542" spans="1:11" x14ac:dyDescent="0.3">
      <c r="A5542" t="s">
        <v>6620</v>
      </c>
      <c r="B5542" t="s">
        <v>313</v>
      </c>
      <c r="C5542" t="s">
        <v>313</v>
      </c>
      <c r="D5542">
        <v>12300000</v>
      </c>
      <c r="E5542">
        <v>10000000</v>
      </c>
      <c r="F5542" t="s">
        <v>5391</v>
      </c>
      <c r="G5542" s="13">
        <f>IFERROR(IF($F5542="ALTA",$D5542*1.03,
IF($F5542="MEDIA",$D5542*1,
IF($F5542="BAJA",$D5542*0.92,
IF($F5542="LIQUIDAR",_xlfn.XLOOKUP(A5542,Rotación!$A:$A,Rotación!$O:$O,0,0,-1),"")))),"")</f>
        <v>11316000</v>
      </c>
      <c r="H5542" s="13">
        <f>IFERROR(IF($F5542="ALTA",$D5542*1,
IF($F5542="MEDIA",$D5542*0.97,
IF($F5542="BAJA",$D5542*0.9,
IF($F5542="LIQUIDAR",_xlfn.XLOOKUP(A5542,Rotación!$A:$A,Rotación!$O:$O,0,0,-1),"")))),"")</f>
        <v>11070000</v>
      </c>
      <c r="I5542" s="13">
        <f>IFERROR(IF($F5542="ALTA",$D5542*0.97,
IF($F5542="MEDIA",$D5542*0.94,
IF($F5542="BAJA",$D5542*0.87,
IF($F5542="LIQUIDAR",_xlfn.XLOOKUP(A5542,Rotación!$A:$A,Rotación!$O:$O,0,0,-1),"")))),"")</f>
        <v>10701000</v>
      </c>
      <c r="J5542" s="13">
        <f>IFERROR(IF($F5542="ALTA",$D5542*0.94,
IF($F5542="MEDIA",$D5542*0.9,
IF($F5542="BAJA",$D5542*0.85,
IF($F5542="LIQUIDAR",_xlfn.XLOOKUP(A5542,Rotación!$A:$A,Rotación!$O:$O,0,0,-1),"")))),"")</f>
        <v>10455000</v>
      </c>
      <c r="K5542">
        <v>12590000</v>
      </c>
    </row>
    <row r="5543" spans="1:11" x14ac:dyDescent="0.3">
      <c r="A5543" t="s">
        <v>6621</v>
      </c>
      <c r="B5543" t="s">
        <v>313</v>
      </c>
      <c r="C5543" t="s">
        <v>313</v>
      </c>
      <c r="D5543">
        <v>9800000</v>
      </c>
      <c r="E5543">
        <v>7800000</v>
      </c>
      <c r="F5543" t="s">
        <v>5391</v>
      </c>
      <c r="G5543" s="13">
        <f>IFERROR(IF($F5543="ALTA",$D5543*1.03,
IF($F5543="MEDIA",$D5543*1,
IF($F5543="BAJA",$D5543*0.92,
IF($F5543="LIQUIDAR",_xlfn.XLOOKUP(A5543,Rotación!$A:$A,Rotación!$O:$O,0,0,-1),"")))),"")</f>
        <v>9016000</v>
      </c>
      <c r="H5543" s="13">
        <f>IFERROR(IF($F5543="ALTA",$D5543*1,
IF($F5543="MEDIA",$D5543*0.97,
IF($F5543="BAJA",$D5543*0.9,
IF($F5543="LIQUIDAR",_xlfn.XLOOKUP(A5543,Rotación!$A:$A,Rotación!$O:$O,0,0,-1),"")))),"")</f>
        <v>8820000</v>
      </c>
      <c r="I5543" s="13">
        <f>IFERROR(IF($F5543="ALTA",$D5543*0.97,
IF($F5543="MEDIA",$D5543*0.94,
IF($F5543="BAJA",$D5543*0.87,
IF($F5543="LIQUIDAR",_xlfn.XLOOKUP(A5543,Rotación!$A:$A,Rotación!$O:$O,0,0,-1),"")))),"")</f>
        <v>8526000</v>
      </c>
      <c r="J5543" s="13">
        <f>IFERROR(IF($F5543="ALTA",$D5543*0.94,
IF($F5543="MEDIA",$D5543*0.9,
IF($F5543="BAJA",$D5543*0.85,
IF($F5543="LIQUIDAR",_xlfn.XLOOKUP(A5543,Rotación!$A:$A,Rotación!$O:$O,0,0,-1),"")))),"")</f>
        <v>8330000</v>
      </c>
      <c r="K5543">
        <v>9490000</v>
      </c>
    </row>
    <row r="5544" spans="1:11" x14ac:dyDescent="0.3">
      <c r="A5544" t="s">
        <v>6622</v>
      </c>
      <c r="B5544" t="s">
        <v>313</v>
      </c>
      <c r="C5544" t="s">
        <v>313</v>
      </c>
      <c r="D5544">
        <v>6000000</v>
      </c>
      <c r="E5544">
        <v>5000000</v>
      </c>
      <c r="F5544" t="s">
        <v>5391</v>
      </c>
      <c r="G5544" s="13">
        <f>IFERROR(IF($F5544="ALTA",$D5544*1.03,
IF($F5544="MEDIA",$D5544*1,
IF($F5544="BAJA",$D5544*0.92,
IF($F5544="LIQUIDAR",_xlfn.XLOOKUP(A5544,Rotación!$A:$A,Rotación!$O:$O,0,0,-1),"")))),"")</f>
        <v>5520000</v>
      </c>
      <c r="H5544" s="13">
        <f>IFERROR(IF($F5544="ALTA",$D5544*1,
IF($F5544="MEDIA",$D5544*0.97,
IF($F5544="BAJA",$D5544*0.9,
IF($F5544="LIQUIDAR",_xlfn.XLOOKUP(A5544,Rotación!$A:$A,Rotación!$O:$O,0,0,-1),"")))),"")</f>
        <v>5400000</v>
      </c>
      <c r="I5544" s="13">
        <f>IFERROR(IF($F5544="ALTA",$D5544*0.97,
IF($F5544="MEDIA",$D5544*0.94,
IF($F5544="BAJA",$D5544*0.87,
IF($F5544="LIQUIDAR",_xlfn.XLOOKUP(A5544,Rotación!$A:$A,Rotación!$O:$O,0,0,-1),"")))),"")</f>
        <v>5220000</v>
      </c>
      <c r="J5544" s="13">
        <f>IFERROR(IF($F5544="ALTA",$D5544*0.94,
IF($F5544="MEDIA",$D5544*0.9,
IF($F5544="BAJA",$D5544*0.85,
IF($F5544="LIQUIDAR",_xlfn.XLOOKUP(A5544,Rotación!$A:$A,Rotación!$O:$O,0,0,-1),"")))),"")</f>
        <v>5100000</v>
      </c>
      <c r="K5544">
        <v>6190000</v>
      </c>
    </row>
    <row r="5545" spans="1:11" x14ac:dyDescent="0.3">
      <c r="A5545" t="s">
        <v>6623</v>
      </c>
      <c r="B5545" t="s">
        <v>313</v>
      </c>
      <c r="C5545" t="s">
        <v>313</v>
      </c>
      <c r="D5545">
        <v>10800000</v>
      </c>
      <c r="E5545">
        <v>8260000</v>
      </c>
      <c r="F5545" t="s">
        <v>5391</v>
      </c>
      <c r="G5545" s="13">
        <f>IFERROR(IF($F5545="ALTA",$D5545*1.03,
IF($F5545="MEDIA",$D5545*1,
IF($F5545="BAJA",$D5545*0.92,
IF($F5545="LIQUIDAR",_xlfn.XLOOKUP(A5545,Rotación!$A:$A,Rotación!$O:$O,0,0,-1),"")))),"")</f>
        <v>9936000</v>
      </c>
      <c r="H5545" s="13">
        <f>IFERROR(IF($F5545="ALTA",$D5545*1,
IF($F5545="MEDIA",$D5545*0.97,
IF($F5545="BAJA",$D5545*0.9,
IF($F5545="LIQUIDAR",_xlfn.XLOOKUP(A5545,Rotación!$A:$A,Rotación!$O:$O,0,0,-1),"")))),"")</f>
        <v>9720000</v>
      </c>
      <c r="I5545" s="13">
        <f>IFERROR(IF($F5545="ALTA",$D5545*0.97,
IF($F5545="MEDIA",$D5545*0.94,
IF($F5545="BAJA",$D5545*0.87,
IF($F5545="LIQUIDAR",_xlfn.XLOOKUP(A5545,Rotación!$A:$A,Rotación!$O:$O,0,0,-1),"")))),"")</f>
        <v>9396000</v>
      </c>
      <c r="J5545" s="13">
        <f>IFERROR(IF($F5545="ALTA",$D5545*0.94,
IF($F5545="MEDIA",$D5545*0.9,
IF($F5545="BAJA",$D5545*0.85,
IF($F5545="LIQUIDAR",_xlfn.XLOOKUP(A5545,Rotación!$A:$A,Rotación!$O:$O,0,0,-1),"")))),"")</f>
        <v>9180000</v>
      </c>
      <c r="K5545">
        <v>9890000</v>
      </c>
    </row>
    <row r="5546" spans="1:11" x14ac:dyDescent="0.3">
      <c r="A5546" t="s">
        <v>6624</v>
      </c>
      <c r="B5546" t="s">
        <v>313</v>
      </c>
      <c r="C5546" t="s">
        <v>313</v>
      </c>
      <c r="D5546">
        <v>18400000</v>
      </c>
      <c r="E5546">
        <v>15700000</v>
      </c>
      <c r="F5546" t="s">
        <v>5391</v>
      </c>
      <c r="G5546" s="13">
        <f>IFERROR(IF($F5546="ALTA",$D5546*1.03,
IF($F5546="MEDIA",$D5546*1,
IF($F5546="BAJA",$D5546*0.92,
IF($F5546="LIQUIDAR",_xlfn.XLOOKUP(A5546,Rotación!$A:$A,Rotación!$O:$O,0,0,-1),"")))),"")</f>
        <v>16928000</v>
      </c>
      <c r="H5546" s="13">
        <f>IFERROR(IF($F5546="ALTA",$D5546*1,
IF($F5546="MEDIA",$D5546*0.97,
IF($F5546="BAJA",$D5546*0.9,
IF($F5546="LIQUIDAR",_xlfn.XLOOKUP(A5546,Rotación!$A:$A,Rotación!$O:$O,0,0,-1),"")))),"")</f>
        <v>16560000</v>
      </c>
      <c r="I5546" s="13">
        <f>IFERROR(IF($F5546="ALTA",$D5546*0.97,
IF($F5546="MEDIA",$D5546*0.94,
IF($F5546="BAJA",$D5546*0.87,
IF($F5546="LIQUIDAR",_xlfn.XLOOKUP(A5546,Rotación!$A:$A,Rotación!$O:$O,0,0,-1),"")))),"")</f>
        <v>16008000</v>
      </c>
      <c r="J5546" s="13">
        <f>IFERROR(IF($F5546="ALTA",$D5546*0.94,
IF($F5546="MEDIA",$D5546*0.9,
IF($F5546="BAJA",$D5546*0.85,
IF($F5546="LIQUIDAR",_xlfn.XLOOKUP(A5546,Rotación!$A:$A,Rotación!$O:$O,0,0,-1),"")))),"")</f>
        <v>15640000</v>
      </c>
      <c r="K5546">
        <v>18490000</v>
      </c>
    </row>
    <row r="5547" spans="1:11" x14ac:dyDescent="0.3">
      <c r="A5547" t="s">
        <v>2169</v>
      </c>
      <c r="B5547" t="s">
        <v>313</v>
      </c>
      <c r="C5547" t="s">
        <v>313</v>
      </c>
      <c r="D5547">
        <v>10400000</v>
      </c>
      <c r="E5547">
        <v>7900000</v>
      </c>
      <c r="F5547" t="s">
        <v>5391</v>
      </c>
      <c r="G5547" s="13">
        <f>IFERROR(IF($F5547="ALTA",$D5547*1.03,
IF($F5547="MEDIA",$D5547*1,
IF($F5547="BAJA",$D5547*0.92,
IF($F5547="LIQUIDAR",_xlfn.XLOOKUP(A5547,Rotación!$A:$A,Rotación!$O:$O,0,0,-1),"")))),"")</f>
        <v>9568000</v>
      </c>
      <c r="H5547" s="13">
        <f>IFERROR(IF($F5547="ALTA",$D5547*1,
IF($F5547="MEDIA",$D5547*0.97,
IF($F5547="BAJA",$D5547*0.9,
IF($F5547="LIQUIDAR",_xlfn.XLOOKUP(A5547,Rotación!$A:$A,Rotación!$O:$O,0,0,-1),"")))),"")</f>
        <v>9360000</v>
      </c>
      <c r="I5547" s="13">
        <f>IFERROR(IF($F5547="ALTA",$D5547*0.97,
IF($F5547="MEDIA",$D5547*0.94,
IF($F5547="BAJA",$D5547*0.87,
IF($F5547="LIQUIDAR",_xlfn.XLOOKUP(A5547,Rotación!$A:$A,Rotación!$O:$O,0,0,-1),"")))),"")</f>
        <v>9048000</v>
      </c>
      <c r="J5547" s="13">
        <f>IFERROR(IF($F5547="ALTA",$D5547*0.94,
IF($F5547="MEDIA",$D5547*0.9,
IF($F5547="BAJA",$D5547*0.85,
IF($F5547="LIQUIDAR",_xlfn.XLOOKUP(A5547,Rotación!$A:$A,Rotación!$O:$O,0,0,-1),"")))),"")</f>
        <v>8840000</v>
      </c>
      <c r="K5547">
        <v>9990000</v>
      </c>
    </row>
    <row r="5548" spans="1:11" x14ac:dyDescent="0.3">
      <c r="A5548" t="s">
        <v>6625</v>
      </c>
      <c r="B5548" t="s">
        <v>313</v>
      </c>
      <c r="C5548" t="s">
        <v>313</v>
      </c>
      <c r="D5548">
        <v>16900000</v>
      </c>
      <c r="E5548">
        <v>13500000</v>
      </c>
      <c r="F5548" t="s">
        <v>5391</v>
      </c>
      <c r="G5548" s="13">
        <f>IFERROR(IF($F5548="ALTA",$D5548*1.03,
IF($F5548="MEDIA",$D5548*1,
IF($F5548="BAJA",$D5548*0.92,
IF($F5548="LIQUIDAR",_xlfn.XLOOKUP(A5548,Rotación!$A:$A,Rotación!$O:$O,0,0,-1),"")))),"")</f>
        <v>15548000</v>
      </c>
      <c r="H5548" s="13">
        <f>IFERROR(IF($F5548="ALTA",$D5548*1,
IF($F5548="MEDIA",$D5548*0.97,
IF($F5548="BAJA",$D5548*0.9,
IF($F5548="LIQUIDAR",_xlfn.XLOOKUP(A5548,Rotación!$A:$A,Rotación!$O:$O,0,0,-1),"")))),"")</f>
        <v>15210000</v>
      </c>
      <c r="I5548" s="13">
        <f>IFERROR(IF($F5548="ALTA",$D5548*0.97,
IF($F5548="MEDIA",$D5548*0.94,
IF($F5548="BAJA",$D5548*0.87,
IF($F5548="LIQUIDAR",_xlfn.XLOOKUP(A5548,Rotación!$A:$A,Rotación!$O:$O,0,0,-1),"")))),"")</f>
        <v>14703000</v>
      </c>
      <c r="J5548" s="13">
        <f>IFERROR(IF($F5548="ALTA",$D5548*0.94,
IF($F5548="MEDIA",$D5548*0.9,
IF($F5548="BAJA",$D5548*0.85,
IF($F5548="LIQUIDAR",_xlfn.XLOOKUP(A5548,Rotación!$A:$A,Rotación!$O:$O,0,0,-1),"")))),"")</f>
        <v>14365000</v>
      </c>
      <c r="K5548">
        <v>16690000</v>
      </c>
    </row>
    <row r="5549" spans="1:11" x14ac:dyDescent="0.3">
      <c r="A5549" t="s">
        <v>6266</v>
      </c>
      <c r="B5549" t="s">
        <v>313</v>
      </c>
      <c r="C5549" t="s">
        <v>313</v>
      </c>
      <c r="D5549">
        <v>24400000</v>
      </c>
      <c r="E5549">
        <v>27953100</v>
      </c>
      <c r="F5549" t="s">
        <v>5391</v>
      </c>
      <c r="G5549" s="13">
        <f>IFERROR(IF($F5549="ALTA",$D5549*1.03,
IF($F5549="MEDIA",$D5549*1,
IF($F5549="BAJA",$D5549*0.92,
IF($F5549="LIQUIDAR",_xlfn.XLOOKUP(A5549,Rotación!$A:$A,Rotación!$O:$O,0,0,-1),"")))),"")</f>
        <v>22448000</v>
      </c>
      <c r="H5549" s="13">
        <f>IFERROR(IF($F5549="ALTA",$D5549*1,
IF($F5549="MEDIA",$D5549*0.97,
IF($F5549="BAJA",$D5549*0.9,
IF($F5549="LIQUIDAR",_xlfn.XLOOKUP(A5549,Rotación!$A:$A,Rotación!$O:$O,0,0,-1),"")))),"")</f>
        <v>21960000</v>
      </c>
      <c r="I5549" s="13">
        <f>IFERROR(IF($F5549="ALTA",$D5549*0.97,
IF($F5549="MEDIA",$D5549*0.94,
IF($F5549="BAJA",$D5549*0.87,
IF($F5549="LIQUIDAR",_xlfn.XLOOKUP(A5549,Rotación!$A:$A,Rotación!$O:$O,0,0,-1),"")))),"")</f>
        <v>21228000</v>
      </c>
      <c r="J5549" s="13">
        <f>IFERROR(IF($F5549="ALTA",$D5549*0.94,
IF($F5549="MEDIA",$D5549*0.9,
IF($F5549="BAJA",$D5549*0.85,
IF($F5549="LIQUIDAR",_xlfn.XLOOKUP(A5549,Rotación!$A:$A,Rotación!$O:$O,0,0,-1),"")))),"")</f>
        <v>20740000</v>
      </c>
      <c r="K5549">
        <v>24390000</v>
      </c>
    </row>
    <row r="5550" spans="1:11" x14ac:dyDescent="0.3">
      <c r="A5550" t="s">
        <v>6626</v>
      </c>
      <c r="B5550" t="s">
        <v>313</v>
      </c>
      <c r="C5550" t="s">
        <v>313</v>
      </c>
      <c r="D5550">
        <v>18800000</v>
      </c>
      <c r="E5550">
        <v>15500000</v>
      </c>
      <c r="F5550" t="s">
        <v>5391</v>
      </c>
      <c r="G5550" s="13">
        <f>IFERROR(IF($F5550="ALTA",$D5550*1.03,
IF($F5550="MEDIA",$D5550*1,
IF($F5550="BAJA",$D5550*0.92,
IF($F5550="LIQUIDAR",_xlfn.XLOOKUP(A5550,Rotación!$A:$A,Rotación!$O:$O,0,0,-1),"")))),"")</f>
        <v>17296000</v>
      </c>
      <c r="H5550" s="13">
        <f>IFERROR(IF($F5550="ALTA",$D5550*1,
IF($F5550="MEDIA",$D5550*0.97,
IF($F5550="BAJA",$D5550*0.9,
IF($F5550="LIQUIDAR",_xlfn.XLOOKUP(A5550,Rotación!$A:$A,Rotación!$O:$O,0,0,-1),"")))),"")</f>
        <v>16920000</v>
      </c>
      <c r="I5550" s="13">
        <f>IFERROR(IF($F5550="ALTA",$D5550*0.97,
IF($F5550="MEDIA",$D5550*0.94,
IF($F5550="BAJA",$D5550*0.87,
IF($F5550="LIQUIDAR",_xlfn.XLOOKUP(A5550,Rotación!$A:$A,Rotación!$O:$O,0,0,-1),"")))),"")</f>
        <v>16356000</v>
      </c>
      <c r="J5550" s="13">
        <f>IFERROR(IF($F5550="ALTA",$D5550*0.94,
IF($F5550="MEDIA",$D5550*0.9,
IF($F5550="BAJA",$D5550*0.85,
IF($F5550="LIQUIDAR",_xlfn.XLOOKUP(A5550,Rotación!$A:$A,Rotación!$O:$O,0,0,-1),"")))),"")</f>
        <v>15980000</v>
      </c>
      <c r="K5550">
        <v>18990000</v>
      </c>
    </row>
    <row r="5551" spans="1:11" x14ac:dyDescent="0.3">
      <c r="A5551" t="s">
        <v>6506</v>
      </c>
      <c r="B5551" t="s">
        <v>313</v>
      </c>
      <c r="C5551" t="s">
        <v>313</v>
      </c>
      <c r="D5551">
        <v>34400000</v>
      </c>
      <c r="E5551">
        <v>29000000</v>
      </c>
      <c r="F5551" t="s">
        <v>5391</v>
      </c>
      <c r="G5551" s="13">
        <f>IFERROR(IF($F5551="ALTA",$D5551*1.03,
IF($F5551="MEDIA",$D5551*1,
IF($F5551="BAJA",$D5551*0.92,
IF($F5551="LIQUIDAR",_xlfn.XLOOKUP(A5551,Rotación!$A:$A,Rotación!$O:$O,0,0,-1),"")))),"")</f>
        <v>31648000</v>
      </c>
      <c r="H5551" s="13">
        <f>IFERROR(IF($F5551="ALTA",$D5551*1,
IF($F5551="MEDIA",$D5551*0.97,
IF($F5551="BAJA",$D5551*0.9,
IF($F5551="LIQUIDAR",_xlfn.XLOOKUP(A5551,Rotación!$A:$A,Rotación!$O:$O,0,0,-1),"")))),"")</f>
        <v>30960000</v>
      </c>
      <c r="I5551" s="13">
        <f>IFERROR(IF($F5551="ALTA",$D5551*0.97,
IF($F5551="MEDIA",$D5551*0.94,
IF($F5551="BAJA",$D5551*0.87,
IF($F5551="LIQUIDAR",_xlfn.XLOOKUP(A5551,Rotación!$A:$A,Rotación!$O:$O,0,0,-1),"")))),"")</f>
        <v>29928000</v>
      </c>
      <c r="J5551" s="13">
        <f>IFERROR(IF($F5551="ALTA",$D5551*0.94,
IF($F5551="MEDIA",$D5551*0.9,
IF($F5551="BAJA",$D5551*0.85,
IF($F5551="LIQUIDAR",_xlfn.XLOOKUP(A5551,Rotación!$A:$A,Rotación!$O:$O,0,0,-1),"")))),"")</f>
        <v>29240000</v>
      </c>
      <c r="K5551">
        <v>33490000</v>
      </c>
    </row>
    <row r="5552" spans="1:11" x14ac:dyDescent="0.3">
      <c r="A5552" t="s">
        <v>5925</v>
      </c>
      <c r="B5552" t="s">
        <v>313</v>
      </c>
      <c r="C5552" t="s">
        <v>313</v>
      </c>
      <c r="D5552">
        <v>12100000</v>
      </c>
      <c r="E5552">
        <v>9500000</v>
      </c>
      <c r="F5552" t="s">
        <v>4033</v>
      </c>
      <c r="G5552" s="13">
        <f>IFERROR(IF($F5552="ALTA",$D5552*1.03,
IF($F5552="MEDIA",$D5552*1,
IF($F5552="BAJA",$D5552*0.92,
IF($F5552="LIQUIDAR",_xlfn.XLOOKUP(A5552,Rotación!$A:$A,Rotación!$O:$O,0,0,-1),"")))),"")</f>
        <v>12100000</v>
      </c>
      <c r="H5552" s="13">
        <f>IFERROR(IF($F5552="ALTA",$D5552*1,
IF($F5552="MEDIA",$D5552*0.97,
IF($F5552="BAJA",$D5552*0.9,
IF($F5552="LIQUIDAR",_xlfn.XLOOKUP(A5552,Rotación!$A:$A,Rotación!$O:$O,0,0,-1),"")))),"")</f>
        <v>11737000</v>
      </c>
      <c r="I5552" s="13">
        <f>IFERROR(IF($F5552="ALTA",$D5552*0.97,
IF($F5552="MEDIA",$D5552*0.94,
IF($F5552="BAJA",$D5552*0.87,
IF($F5552="LIQUIDAR",_xlfn.XLOOKUP(A5552,Rotación!$A:$A,Rotación!$O:$O,0,0,-1),"")))),"")</f>
        <v>11374000</v>
      </c>
      <c r="J5552" s="13">
        <f>IFERROR(IF($F5552="ALTA",$D5552*0.94,
IF($F5552="MEDIA",$D5552*0.9,
IF($F5552="BAJA",$D5552*0.85,
IF($F5552="LIQUIDAR",_xlfn.XLOOKUP(A5552,Rotación!$A:$A,Rotación!$O:$O,0,0,-1),"")))),"")</f>
        <v>10890000</v>
      </c>
      <c r="K5552">
        <v>11990000</v>
      </c>
    </row>
    <row r="5553" spans="1:11" x14ac:dyDescent="0.3">
      <c r="A5553" t="s">
        <v>6627</v>
      </c>
      <c r="B5553" t="s">
        <v>313</v>
      </c>
      <c r="C5553" t="s">
        <v>313</v>
      </c>
      <c r="D5553">
        <v>11400000</v>
      </c>
      <c r="E5553">
        <v>10000000</v>
      </c>
      <c r="F5553" t="s">
        <v>4033</v>
      </c>
      <c r="G5553" s="13">
        <f>IFERROR(IF($F5553="ALTA",$D5553*1.03,
IF($F5553="MEDIA",$D5553*1,
IF($F5553="BAJA",$D5553*0.92,
IF($F5553="LIQUIDAR",_xlfn.XLOOKUP(A5553,Rotación!$A:$A,Rotación!$O:$O,0,0,-1),"")))),"")</f>
        <v>11400000</v>
      </c>
      <c r="H5553" s="13">
        <f>IFERROR(IF($F5553="ALTA",$D5553*1,
IF($F5553="MEDIA",$D5553*0.97,
IF($F5553="BAJA",$D5553*0.9,
IF($F5553="LIQUIDAR",_xlfn.XLOOKUP(A5553,Rotación!$A:$A,Rotación!$O:$O,0,0,-1),"")))),"")</f>
        <v>11058000</v>
      </c>
      <c r="I5553" s="13">
        <f>IFERROR(IF($F5553="ALTA",$D5553*0.97,
IF($F5553="MEDIA",$D5553*0.94,
IF($F5553="BAJA",$D5553*0.87,
IF($F5553="LIQUIDAR",_xlfn.XLOOKUP(A5553,Rotación!$A:$A,Rotación!$O:$O,0,0,-1),"")))),"")</f>
        <v>10716000</v>
      </c>
      <c r="J5553" s="13">
        <f>IFERROR(IF($F5553="ALTA",$D5553*0.94,
IF($F5553="MEDIA",$D5553*0.9,
IF($F5553="BAJA",$D5553*0.85,
IF($F5553="LIQUIDAR",_xlfn.XLOOKUP(A5553,Rotación!$A:$A,Rotación!$O:$O,0,0,-1),"")))),"")</f>
        <v>10260000</v>
      </c>
      <c r="K5553">
        <v>11990000</v>
      </c>
    </row>
    <row r="5554" spans="1:11" x14ac:dyDescent="0.3">
      <c r="A5554" t="s">
        <v>6628</v>
      </c>
      <c r="B5554" t="s">
        <v>313</v>
      </c>
      <c r="C5554" t="s">
        <v>313</v>
      </c>
      <c r="D5554">
        <v>16200000</v>
      </c>
      <c r="E5554">
        <v>12800000</v>
      </c>
      <c r="F5554" t="s">
        <v>4033</v>
      </c>
      <c r="G5554" s="13">
        <f>IFERROR(IF($F5554="ALTA",$D5554*1.03,
IF($F5554="MEDIA",$D5554*1,
IF($F5554="BAJA",$D5554*0.92,
IF($F5554="LIQUIDAR",_xlfn.XLOOKUP(A5554,Rotación!$A:$A,Rotación!$O:$O,0,0,-1),"")))),"")</f>
        <v>16200000</v>
      </c>
      <c r="H5554" s="13">
        <f>IFERROR(IF($F5554="ALTA",$D5554*1,
IF($F5554="MEDIA",$D5554*0.97,
IF($F5554="BAJA",$D5554*0.9,
IF($F5554="LIQUIDAR",_xlfn.XLOOKUP(A5554,Rotación!$A:$A,Rotación!$O:$O,0,0,-1),"")))),"")</f>
        <v>15714000</v>
      </c>
      <c r="I5554" s="13">
        <f>IFERROR(IF($F5554="ALTA",$D5554*0.97,
IF($F5554="MEDIA",$D5554*0.94,
IF($F5554="BAJA",$D5554*0.87,
IF($F5554="LIQUIDAR",_xlfn.XLOOKUP(A5554,Rotación!$A:$A,Rotación!$O:$O,0,0,-1),"")))),"")</f>
        <v>15228000</v>
      </c>
      <c r="J5554" s="13">
        <f>IFERROR(IF($F5554="ALTA",$D5554*0.94,
IF($F5554="MEDIA",$D5554*0.9,
IF($F5554="BAJA",$D5554*0.85,
IF($F5554="LIQUIDAR",_xlfn.XLOOKUP(A5554,Rotación!$A:$A,Rotación!$O:$O,0,0,-1),"")))),"")</f>
        <v>14580000</v>
      </c>
      <c r="K5554">
        <v>15690000</v>
      </c>
    </row>
    <row r="5555" spans="1:11" x14ac:dyDescent="0.3">
      <c r="A5555" t="s">
        <v>6629</v>
      </c>
      <c r="B5555" t="s">
        <v>313</v>
      </c>
      <c r="C5555" t="s">
        <v>313</v>
      </c>
      <c r="D5555">
        <v>12000000</v>
      </c>
      <c r="E5555">
        <v>10000000</v>
      </c>
      <c r="F5555" t="s">
        <v>4033</v>
      </c>
      <c r="G5555" s="13">
        <f>IFERROR(IF($F5555="ALTA",$D5555*1.03,
IF($F5555="MEDIA",$D5555*1,
IF($F5555="BAJA",$D5555*0.92,
IF($F5555="LIQUIDAR",_xlfn.XLOOKUP(A5555,Rotación!$A:$A,Rotación!$O:$O,0,0,-1),"")))),"")</f>
        <v>12000000</v>
      </c>
      <c r="H5555" s="13">
        <f>IFERROR(IF($F5555="ALTA",$D5555*1,
IF($F5555="MEDIA",$D5555*0.97,
IF($F5555="BAJA",$D5555*0.9,
IF($F5555="LIQUIDAR",_xlfn.XLOOKUP(A5555,Rotación!$A:$A,Rotación!$O:$O,0,0,-1),"")))),"")</f>
        <v>11640000</v>
      </c>
      <c r="I5555" s="13">
        <f>IFERROR(IF($F5555="ALTA",$D5555*0.97,
IF($F5555="MEDIA",$D5555*0.94,
IF($F5555="BAJA",$D5555*0.87,
IF($F5555="LIQUIDAR",_xlfn.XLOOKUP(A5555,Rotación!$A:$A,Rotación!$O:$O,0,0,-1),"")))),"")</f>
        <v>11280000</v>
      </c>
      <c r="J5555" s="13">
        <f>IFERROR(IF($F5555="ALTA",$D5555*0.94,
IF($F5555="MEDIA",$D5555*0.9,
IF($F5555="BAJA",$D5555*0.85,
IF($F5555="LIQUIDAR",_xlfn.XLOOKUP(A5555,Rotación!$A:$A,Rotación!$O:$O,0,0,-1),"")))),"")</f>
        <v>10800000</v>
      </c>
      <c r="K5555">
        <v>11990000</v>
      </c>
    </row>
    <row r="5556" spans="1:11" x14ac:dyDescent="0.3">
      <c r="A5556" t="s">
        <v>6630</v>
      </c>
      <c r="B5556" t="s">
        <v>313</v>
      </c>
      <c r="C5556" t="s">
        <v>313</v>
      </c>
      <c r="D5556">
        <v>5500000</v>
      </c>
      <c r="E5556">
        <v>4300000</v>
      </c>
      <c r="F5556" t="s">
        <v>4033</v>
      </c>
      <c r="G5556" s="13">
        <f>IFERROR(IF($F5556="ALTA",$D5556*1.03,
IF($F5556="MEDIA",$D5556*1,
IF($F5556="BAJA",$D5556*0.92,
IF($F5556="LIQUIDAR",_xlfn.XLOOKUP(A5556,Rotación!$A:$A,Rotación!$O:$O,0,0,-1),"")))),"")</f>
        <v>5500000</v>
      </c>
      <c r="H5556" s="13">
        <f>IFERROR(IF($F5556="ALTA",$D5556*1,
IF($F5556="MEDIA",$D5556*0.97,
IF($F5556="BAJA",$D5556*0.9,
IF($F5556="LIQUIDAR",_xlfn.XLOOKUP(A5556,Rotación!$A:$A,Rotación!$O:$O,0,0,-1),"")))),"")</f>
        <v>5335000</v>
      </c>
      <c r="I5556" s="13">
        <f>IFERROR(IF($F5556="ALTA",$D5556*0.97,
IF($F5556="MEDIA",$D5556*0.94,
IF($F5556="BAJA",$D5556*0.87,
IF($F5556="LIQUIDAR",_xlfn.XLOOKUP(A5556,Rotación!$A:$A,Rotación!$O:$O,0,0,-1),"")))),"")</f>
        <v>5170000</v>
      </c>
      <c r="J5556" s="13">
        <f>IFERROR(IF($F5556="ALTA",$D5556*0.94,
IF($F5556="MEDIA",$D5556*0.9,
IF($F5556="BAJA",$D5556*0.85,
IF($F5556="LIQUIDAR",_xlfn.XLOOKUP(A5556,Rotación!$A:$A,Rotación!$O:$O,0,0,-1),"")))),"")</f>
        <v>4950000</v>
      </c>
      <c r="K5556">
        <v>5490000</v>
      </c>
    </row>
    <row r="5557" spans="1:11" x14ac:dyDescent="0.3">
      <c r="A5557" t="s">
        <v>6631</v>
      </c>
      <c r="B5557" t="s">
        <v>313</v>
      </c>
      <c r="C5557" t="s">
        <v>313</v>
      </c>
      <c r="D5557">
        <v>10800000</v>
      </c>
      <c r="E5557">
        <v>8600000</v>
      </c>
      <c r="F5557" t="s">
        <v>4033</v>
      </c>
      <c r="G5557" s="13">
        <f>IFERROR(IF($F5557="ALTA",$D5557*1.03,
IF($F5557="MEDIA",$D5557*1,
IF($F5557="BAJA",$D5557*0.92,
IF($F5557="LIQUIDAR",_xlfn.XLOOKUP(A5557,Rotación!$A:$A,Rotación!$O:$O,0,0,-1),"")))),"")</f>
        <v>10800000</v>
      </c>
      <c r="H5557" s="13">
        <f>IFERROR(IF($F5557="ALTA",$D5557*1,
IF($F5557="MEDIA",$D5557*0.97,
IF($F5557="BAJA",$D5557*0.9,
IF($F5557="LIQUIDAR",_xlfn.XLOOKUP(A5557,Rotación!$A:$A,Rotación!$O:$O,0,0,-1),"")))),"")</f>
        <v>10476000</v>
      </c>
      <c r="I5557" s="13">
        <f>IFERROR(IF($F5557="ALTA",$D5557*0.97,
IF($F5557="MEDIA",$D5557*0.94,
IF($F5557="BAJA",$D5557*0.87,
IF($F5557="LIQUIDAR",_xlfn.XLOOKUP(A5557,Rotación!$A:$A,Rotación!$O:$O,0,0,-1),"")))),"")</f>
        <v>10152000</v>
      </c>
      <c r="J5557" s="13">
        <f>IFERROR(IF($F5557="ALTA",$D5557*0.94,
IF($F5557="MEDIA",$D5557*0.9,
IF($F5557="BAJA",$D5557*0.85,
IF($F5557="LIQUIDAR",_xlfn.XLOOKUP(A5557,Rotación!$A:$A,Rotación!$O:$O,0,0,-1),"")))),"")</f>
        <v>9720000</v>
      </c>
      <c r="K5557">
        <v>10490000</v>
      </c>
    </row>
    <row r="5558" spans="1:11" x14ac:dyDescent="0.3">
      <c r="A5558" t="s">
        <v>6632</v>
      </c>
      <c r="B5558" t="s">
        <v>313</v>
      </c>
      <c r="C5558" t="s">
        <v>313</v>
      </c>
      <c r="D5558">
        <v>10190000</v>
      </c>
      <c r="E5558">
        <v>8600000</v>
      </c>
      <c r="F5558" t="s">
        <v>4033</v>
      </c>
      <c r="G5558" s="13">
        <f>IFERROR(IF($F5558="ALTA",$D5558*1.03,
IF($F5558="MEDIA",$D5558*1,
IF($F5558="BAJA",$D5558*0.92,
IF($F5558="LIQUIDAR",_xlfn.XLOOKUP(A5558,Rotación!$A:$A,Rotación!$O:$O,0,0,-1),"")))),"")</f>
        <v>10190000</v>
      </c>
      <c r="H5558" s="13">
        <f>IFERROR(IF($F5558="ALTA",$D5558*1,
IF($F5558="MEDIA",$D5558*0.97,
IF($F5558="BAJA",$D5558*0.9,
IF($F5558="LIQUIDAR",_xlfn.XLOOKUP(A5558,Rotación!$A:$A,Rotación!$O:$O,0,0,-1),"")))),"")</f>
        <v>9884300</v>
      </c>
      <c r="I5558" s="13">
        <f>IFERROR(IF($F5558="ALTA",$D5558*0.97,
IF($F5558="MEDIA",$D5558*0.94,
IF($F5558="BAJA",$D5558*0.87,
IF($F5558="LIQUIDAR",_xlfn.XLOOKUP(A5558,Rotación!$A:$A,Rotación!$O:$O,0,0,-1),"")))),"")</f>
        <v>9578600</v>
      </c>
      <c r="J5558" s="13">
        <f>IFERROR(IF($F5558="ALTA",$D5558*0.94,
IF($F5558="MEDIA",$D5558*0.9,
IF($F5558="BAJA",$D5558*0.85,
IF($F5558="LIQUIDAR",_xlfn.XLOOKUP(A5558,Rotación!$A:$A,Rotación!$O:$O,0,0,-1),"")))),"")</f>
        <v>9171000</v>
      </c>
      <c r="K5558">
        <v>10490000</v>
      </c>
    </row>
    <row r="5559" spans="1:11" x14ac:dyDescent="0.3">
      <c r="A5559" t="s">
        <v>6633</v>
      </c>
      <c r="B5559" t="s">
        <v>313</v>
      </c>
      <c r="C5559" t="s">
        <v>313</v>
      </c>
      <c r="D5559">
        <v>17200000</v>
      </c>
      <c r="E5559">
        <v>14000000</v>
      </c>
      <c r="F5559" t="s">
        <v>4033</v>
      </c>
      <c r="G5559" s="13">
        <f>IFERROR(IF($F5559="ALTA",$D5559*1.03,
IF($F5559="MEDIA",$D5559*1,
IF($F5559="BAJA",$D5559*0.92,
IF($F5559="LIQUIDAR",_xlfn.XLOOKUP(A5559,Rotación!$A:$A,Rotación!$O:$O,0,0,-1),"")))),"")</f>
        <v>17200000</v>
      </c>
      <c r="H5559" s="13">
        <f>IFERROR(IF($F5559="ALTA",$D5559*1,
IF($F5559="MEDIA",$D5559*0.97,
IF($F5559="BAJA",$D5559*0.9,
IF($F5559="LIQUIDAR",_xlfn.XLOOKUP(A5559,Rotación!$A:$A,Rotación!$O:$O,0,0,-1),"")))),"")</f>
        <v>16684000</v>
      </c>
      <c r="I5559" s="13">
        <f>IFERROR(IF($F5559="ALTA",$D5559*0.97,
IF($F5559="MEDIA",$D5559*0.94,
IF($F5559="BAJA",$D5559*0.87,
IF($F5559="LIQUIDAR",_xlfn.XLOOKUP(A5559,Rotación!$A:$A,Rotación!$O:$O,0,0,-1),"")))),"")</f>
        <v>16168000</v>
      </c>
      <c r="J5559" s="13">
        <f>IFERROR(IF($F5559="ALTA",$D5559*0.94,
IF($F5559="MEDIA",$D5559*0.9,
IF($F5559="BAJA",$D5559*0.85,
IF($F5559="LIQUIDAR",_xlfn.XLOOKUP(A5559,Rotación!$A:$A,Rotación!$O:$O,0,0,-1),"")))),"")</f>
        <v>15480000</v>
      </c>
      <c r="K5559">
        <v>15990000</v>
      </c>
    </row>
    <row r="5560" spans="1:11" x14ac:dyDescent="0.3">
      <c r="A5560" t="s">
        <v>903</v>
      </c>
      <c r="B5560" t="s">
        <v>313</v>
      </c>
      <c r="C5560" t="s">
        <v>313</v>
      </c>
      <c r="D5560">
        <v>29800000</v>
      </c>
      <c r="E5560">
        <v>24000000</v>
      </c>
      <c r="F5560" t="s">
        <v>4033</v>
      </c>
      <c r="G5560" s="13">
        <f>IFERROR(IF($F5560="ALTA",$D5560*1.03,
IF($F5560="MEDIA",$D5560*1,
IF($F5560="BAJA",$D5560*0.92,
IF($F5560="LIQUIDAR",_xlfn.XLOOKUP(A5560,Rotación!$A:$A,Rotación!$O:$O,0,0,-1),"")))),"")</f>
        <v>29800000</v>
      </c>
      <c r="H5560" s="13">
        <f>IFERROR(IF($F5560="ALTA",$D5560*1,
IF($F5560="MEDIA",$D5560*0.97,
IF($F5560="BAJA",$D5560*0.9,
IF($F5560="LIQUIDAR",_xlfn.XLOOKUP(A5560,Rotación!$A:$A,Rotación!$O:$O,0,0,-1),"")))),"")</f>
        <v>28906000</v>
      </c>
      <c r="I5560" s="13">
        <f>IFERROR(IF($F5560="ALTA",$D5560*0.97,
IF($F5560="MEDIA",$D5560*0.94,
IF($F5560="BAJA",$D5560*0.87,
IF($F5560="LIQUIDAR",_xlfn.XLOOKUP(A5560,Rotación!$A:$A,Rotación!$O:$O,0,0,-1),"")))),"")</f>
        <v>28012000</v>
      </c>
      <c r="J5560" s="13">
        <f>IFERROR(IF($F5560="ALTA",$D5560*0.94,
IF($F5560="MEDIA",$D5560*0.9,
IF($F5560="BAJA",$D5560*0.85,
IF($F5560="LIQUIDAR",_xlfn.XLOOKUP(A5560,Rotación!$A:$A,Rotación!$O:$O,0,0,-1),"")))),"")</f>
        <v>26820000</v>
      </c>
      <c r="K5560">
        <v>28990000</v>
      </c>
    </row>
    <row r="5561" spans="1:11" x14ac:dyDescent="0.3">
      <c r="A5561" t="s">
        <v>6461</v>
      </c>
      <c r="B5561" t="s">
        <v>313</v>
      </c>
      <c r="C5561" t="s">
        <v>313</v>
      </c>
      <c r="D5561">
        <v>17800000</v>
      </c>
      <c r="E5561">
        <v>15500000</v>
      </c>
      <c r="F5561" t="s">
        <v>4033</v>
      </c>
      <c r="G5561" s="13">
        <f>IFERROR(IF($F5561="ALTA",$D5561*1.03,
IF($F5561="MEDIA",$D5561*1,
IF($F5561="BAJA",$D5561*0.92,
IF($F5561="LIQUIDAR",_xlfn.XLOOKUP(A5561,Rotación!$A:$A,Rotación!$O:$O,0,0,-1),"")))),"")</f>
        <v>17800000</v>
      </c>
      <c r="H5561" s="13">
        <f>IFERROR(IF($F5561="ALTA",$D5561*1,
IF($F5561="MEDIA",$D5561*0.97,
IF($F5561="BAJA",$D5561*0.9,
IF($F5561="LIQUIDAR",_xlfn.XLOOKUP(A5561,Rotación!$A:$A,Rotación!$O:$O,0,0,-1),"")))),"")</f>
        <v>17266000</v>
      </c>
      <c r="I5561" s="13">
        <f>IFERROR(IF($F5561="ALTA",$D5561*0.97,
IF($F5561="MEDIA",$D5561*0.94,
IF($F5561="BAJA",$D5561*0.87,
IF($F5561="LIQUIDAR",_xlfn.XLOOKUP(A5561,Rotación!$A:$A,Rotación!$O:$O,0,0,-1),"")))),"")</f>
        <v>16731999.999999998</v>
      </c>
      <c r="J5561" s="13">
        <f>IFERROR(IF($F5561="ALTA",$D5561*0.94,
IF($F5561="MEDIA",$D5561*0.9,
IF($F5561="BAJA",$D5561*0.85,
IF($F5561="LIQUIDAR",_xlfn.XLOOKUP(A5561,Rotación!$A:$A,Rotación!$O:$O,0,0,-1),"")))),"")</f>
        <v>16020000</v>
      </c>
      <c r="K5561">
        <v>18190000</v>
      </c>
    </row>
    <row r="5562" spans="1:11" x14ac:dyDescent="0.3">
      <c r="A5562" t="s">
        <v>6634</v>
      </c>
      <c r="B5562" t="s">
        <v>313</v>
      </c>
      <c r="C5562" t="s">
        <v>313</v>
      </c>
      <c r="D5562">
        <v>7200000</v>
      </c>
      <c r="E5562">
        <v>6000000</v>
      </c>
      <c r="F5562" t="s">
        <v>4033</v>
      </c>
      <c r="G5562" s="13">
        <f>IFERROR(IF($F5562="ALTA",$D5562*1.03,
IF($F5562="MEDIA",$D5562*1,
IF($F5562="BAJA",$D5562*0.92,
IF($F5562="LIQUIDAR",_xlfn.XLOOKUP(A5562,Rotación!$A:$A,Rotación!$O:$O,0,0,-1),"")))),"")</f>
        <v>7200000</v>
      </c>
      <c r="H5562" s="13">
        <f>IFERROR(IF($F5562="ALTA",$D5562*1,
IF($F5562="MEDIA",$D5562*0.97,
IF($F5562="BAJA",$D5562*0.9,
IF($F5562="LIQUIDAR",_xlfn.XLOOKUP(A5562,Rotación!$A:$A,Rotación!$O:$O,0,0,-1),"")))),"")</f>
        <v>6984000</v>
      </c>
      <c r="I5562" s="13">
        <f>IFERROR(IF($F5562="ALTA",$D5562*0.97,
IF($F5562="MEDIA",$D5562*0.94,
IF($F5562="BAJA",$D5562*0.87,
IF($F5562="LIQUIDAR",_xlfn.XLOOKUP(A5562,Rotación!$A:$A,Rotación!$O:$O,0,0,-1),"")))),"")</f>
        <v>6768000</v>
      </c>
      <c r="J5562" s="13">
        <f>IFERROR(IF($F5562="ALTA",$D5562*0.94,
IF($F5562="MEDIA",$D5562*0.9,
IF($F5562="BAJA",$D5562*0.85,
IF($F5562="LIQUIDAR",_xlfn.XLOOKUP(A5562,Rotación!$A:$A,Rotación!$O:$O,0,0,-1),"")))),"")</f>
        <v>6480000</v>
      </c>
      <c r="K5562">
        <v>7290000</v>
      </c>
    </row>
    <row r="5563" spans="1:11" x14ac:dyDescent="0.3">
      <c r="A5563" t="s">
        <v>6538</v>
      </c>
      <c r="B5563" t="s">
        <v>313</v>
      </c>
      <c r="C5563" t="s">
        <v>313</v>
      </c>
      <c r="D5563">
        <v>25600000</v>
      </c>
      <c r="E5563">
        <v>21400000</v>
      </c>
      <c r="F5563" t="s">
        <v>4033</v>
      </c>
      <c r="G5563" s="13">
        <f>IFERROR(IF($F5563="ALTA",$D5563*1.03,
IF($F5563="MEDIA",$D5563*1,
IF($F5563="BAJA",$D5563*0.92,
IF($F5563="LIQUIDAR",_xlfn.XLOOKUP(A5563,Rotación!$A:$A,Rotación!$O:$O,0,0,-1),"")))),"")</f>
        <v>25600000</v>
      </c>
      <c r="H5563" s="13">
        <f>IFERROR(IF($F5563="ALTA",$D5563*1,
IF($F5563="MEDIA",$D5563*0.97,
IF($F5563="BAJA",$D5563*0.9,
IF($F5563="LIQUIDAR",_xlfn.XLOOKUP(A5563,Rotación!$A:$A,Rotación!$O:$O,0,0,-1),"")))),"")</f>
        <v>24832000</v>
      </c>
      <c r="I5563" s="13">
        <f>IFERROR(IF($F5563="ALTA",$D5563*0.97,
IF($F5563="MEDIA",$D5563*0.94,
IF($F5563="BAJA",$D5563*0.87,
IF($F5563="LIQUIDAR",_xlfn.XLOOKUP(A5563,Rotación!$A:$A,Rotación!$O:$O,0,0,-1),"")))),"")</f>
        <v>24064000</v>
      </c>
      <c r="J5563" s="13">
        <f>IFERROR(IF($F5563="ALTA",$D5563*0.94,
IF($F5563="MEDIA",$D5563*0.9,
IF($F5563="BAJA",$D5563*0.85,
IF($F5563="LIQUIDAR",_xlfn.XLOOKUP(A5563,Rotación!$A:$A,Rotación!$O:$O,0,0,-1),"")))),"")</f>
        <v>23040000</v>
      </c>
      <c r="K5563">
        <v>25890000</v>
      </c>
    </row>
    <row r="5564" spans="1:11" x14ac:dyDescent="0.3">
      <c r="A5564" t="s">
        <v>6635</v>
      </c>
      <c r="B5564" t="s">
        <v>313</v>
      </c>
      <c r="C5564" t="s">
        <v>313</v>
      </c>
      <c r="D5564">
        <v>22700000</v>
      </c>
      <c r="E5564">
        <v>18300000</v>
      </c>
      <c r="F5564" t="s">
        <v>4033</v>
      </c>
      <c r="G5564" s="13">
        <f>IFERROR(IF($F5564="ALTA",$D5564*1.03,
IF($F5564="MEDIA",$D5564*1,
IF($F5564="BAJA",$D5564*0.92,
IF($F5564="LIQUIDAR",_xlfn.XLOOKUP(A5564,Rotación!$A:$A,Rotación!$O:$O,0,0,-1),"")))),"")</f>
        <v>22700000</v>
      </c>
      <c r="H5564" s="13">
        <f>IFERROR(IF($F5564="ALTA",$D5564*1,
IF($F5564="MEDIA",$D5564*0.97,
IF($F5564="BAJA",$D5564*0.9,
IF($F5564="LIQUIDAR",_xlfn.XLOOKUP(A5564,Rotación!$A:$A,Rotación!$O:$O,0,0,-1),"")))),"")</f>
        <v>22019000</v>
      </c>
      <c r="I5564" s="13">
        <f>IFERROR(IF($F5564="ALTA",$D5564*0.97,
IF($F5564="MEDIA",$D5564*0.94,
IF($F5564="BAJA",$D5564*0.87,
IF($F5564="LIQUIDAR",_xlfn.XLOOKUP(A5564,Rotación!$A:$A,Rotación!$O:$O,0,0,-1),"")))),"")</f>
        <v>21338000</v>
      </c>
      <c r="J5564" s="13">
        <f>IFERROR(IF($F5564="ALTA",$D5564*0.94,
IF($F5564="MEDIA",$D5564*0.9,
IF($F5564="BAJA",$D5564*0.85,
IF($F5564="LIQUIDAR",_xlfn.XLOOKUP(A5564,Rotación!$A:$A,Rotación!$O:$O,0,0,-1),"")))),"")</f>
        <v>20430000</v>
      </c>
      <c r="K5564">
        <v>21990000</v>
      </c>
    </row>
    <row r="5565" spans="1:11" x14ac:dyDescent="0.3">
      <c r="A5565" t="s">
        <v>6636</v>
      </c>
      <c r="B5565" t="s">
        <v>313</v>
      </c>
      <c r="C5565" t="s">
        <v>313</v>
      </c>
      <c r="D5565">
        <v>15200000</v>
      </c>
      <c r="E5565">
        <v>13000000</v>
      </c>
      <c r="F5565" t="s">
        <v>4033</v>
      </c>
      <c r="G5565" s="13">
        <f>IFERROR(IF($F5565="ALTA",$D5565*1.03,
IF($F5565="MEDIA",$D5565*1,
IF($F5565="BAJA",$D5565*0.92,
IF($F5565="LIQUIDAR",_xlfn.XLOOKUP(A5565,Rotación!$A:$A,Rotación!$O:$O,0,0,-1),"")))),"")</f>
        <v>15200000</v>
      </c>
      <c r="H5565" s="13">
        <f>IFERROR(IF($F5565="ALTA",$D5565*1,
IF($F5565="MEDIA",$D5565*0.97,
IF($F5565="BAJA",$D5565*0.9,
IF($F5565="LIQUIDAR",_xlfn.XLOOKUP(A5565,Rotación!$A:$A,Rotación!$O:$O,0,0,-1),"")))),"")</f>
        <v>14744000</v>
      </c>
      <c r="I5565" s="13">
        <f>IFERROR(IF($F5565="ALTA",$D5565*0.97,
IF($F5565="MEDIA",$D5565*0.94,
IF($F5565="BAJA",$D5565*0.87,
IF($F5565="LIQUIDAR",_xlfn.XLOOKUP(A5565,Rotación!$A:$A,Rotación!$O:$O,0,0,-1),"")))),"")</f>
        <v>14288000</v>
      </c>
      <c r="J5565" s="13">
        <f>IFERROR(IF($F5565="ALTA",$D5565*0.94,
IF($F5565="MEDIA",$D5565*0.9,
IF($F5565="BAJA",$D5565*0.85,
IF($F5565="LIQUIDAR",_xlfn.XLOOKUP(A5565,Rotación!$A:$A,Rotación!$O:$O,0,0,-1),"")))),"")</f>
        <v>13680000</v>
      </c>
      <c r="K5565">
        <v>15590000</v>
      </c>
    </row>
    <row r="5566" spans="1:11" x14ac:dyDescent="0.3">
      <c r="A5566" t="s">
        <v>6637</v>
      </c>
      <c r="B5566" t="s">
        <v>313</v>
      </c>
      <c r="C5566" t="s">
        <v>313</v>
      </c>
      <c r="D5566">
        <v>44100000</v>
      </c>
      <c r="E5566">
        <v>36000000</v>
      </c>
      <c r="F5566" t="s">
        <v>4033</v>
      </c>
      <c r="G5566" s="13">
        <f>IFERROR(IF($F5566="ALTA",$D5566*1.03,
IF($F5566="MEDIA",$D5566*1,
IF($F5566="BAJA",$D5566*0.92,
IF($F5566="LIQUIDAR",_xlfn.XLOOKUP(A5566,Rotación!$A:$A,Rotación!$O:$O,0,0,-1),"")))),"")</f>
        <v>44100000</v>
      </c>
      <c r="H5566" s="13">
        <f>IFERROR(IF($F5566="ALTA",$D5566*1,
IF($F5566="MEDIA",$D5566*0.97,
IF($F5566="BAJA",$D5566*0.9,
IF($F5566="LIQUIDAR",_xlfn.XLOOKUP(A5566,Rotación!$A:$A,Rotación!$O:$O,0,0,-1),"")))),"")</f>
        <v>42777000</v>
      </c>
      <c r="I5566" s="13">
        <f>IFERROR(IF($F5566="ALTA",$D5566*0.97,
IF($F5566="MEDIA",$D5566*0.94,
IF($F5566="BAJA",$D5566*0.87,
IF($F5566="LIQUIDAR",_xlfn.XLOOKUP(A5566,Rotación!$A:$A,Rotación!$O:$O,0,0,-1),"")))),"")</f>
        <v>41454000</v>
      </c>
      <c r="J5566" s="13">
        <f>IFERROR(IF($F5566="ALTA",$D5566*0.94,
IF($F5566="MEDIA",$D5566*0.9,
IF($F5566="BAJA",$D5566*0.85,
IF($F5566="LIQUIDAR",_xlfn.XLOOKUP(A5566,Rotación!$A:$A,Rotación!$O:$O,0,0,-1),"")))),"")</f>
        <v>39690000</v>
      </c>
      <c r="K5566">
        <v>43490000</v>
      </c>
    </row>
    <row r="5567" spans="1:11" x14ac:dyDescent="0.3">
      <c r="A5567" t="s">
        <v>6638</v>
      </c>
      <c r="B5567" t="s">
        <v>313</v>
      </c>
      <c r="C5567" t="s">
        <v>313</v>
      </c>
      <c r="D5567">
        <v>11300000</v>
      </c>
      <c r="E5567">
        <v>9200000</v>
      </c>
      <c r="F5567" t="s">
        <v>4033</v>
      </c>
      <c r="G5567" s="13">
        <f>IFERROR(IF($F5567="ALTA",$D5567*1.03,
IF($F5567="MEDIA",$D5567*1,
IF($F5567="BAJA",$D5567*0.92,
IF($F5567="LIQUIDAR",_xlfn.XLOOKUP(A5567,Rotación!$A:$A,Rotación!$O:$O,0,0,-1),"")))),"")</f>
        <v>11300000</v>
      </c>
      <c r="H5567" s="13">
        <f>IFERROR(IF($F5567="ALTA",$D5567*1,
IF($F5567="MEDIA",$D5567*0.97,
IF($F5567="BAJA",$D5567*0.9,
IF($F5567="LIQUIDAR",_xlfn.XLOOKUP(A5567,Rotación!$A:$A,Rotación!$O:$O,0,0,-1),"")))),"")</f>
        <v>10961000</v>
      </c>
      <c r="I5567" s="13">
        <f>IFERROR(IF($F5567="ALTA",$D5567*0.97,
IF($F5567="MEDIA",$D5567*0.94,
IF($F5567="BAJA",$D5567*0.87,
IF($F5567="LIQUIDAR",_xlfn.XLOOKUP(A5567,Rotación!$A:$A,Rotación!$O:$O,0,0,-1),"")))),"")</f>
        <v>10622000</v>
      </c>
      <c r="J5567" s="13">
        <f>IFERROR(IF($F5567="ALTA",$D5567*0.94,
IF($F5567="MEDIA",$D5567*0.9,
IF($F5567="BAJA",$D5567*0.85,
IF($F5567="LIQUIDAR",_xlfn.XLOOKUP(A5567,Rotación!$A:$A,Rotación!$O:$O,0,0,-1),"")))),"")</f>
        <v>10170000</v>
      </c>
      <c r="K5567">
        <v>10990000</v>
      </c>
    </row>
    <row r="5568" spans="1:11" x14ac:dyDescent="0.3">
      <c r="A5568" t="s">
        <v>6639</v>
      </c>
      <c r="B5568" t="s">
        <v>313</v>
      </c>
      <c r="C5568" t="s">
        <v>313</v>
      </c>
      <c r="D5568">
        <v>32600000</v>
      </c>
      <c r="E5568">
        <v>28000000</v>
      </c>
      <c r="F5568" t="s">
        <v>4033</v>
      </c>
      <c r="G5568" s="13">
        <f>IFERROR(IF($F5568="ALTA",$D5568*1.03,
IF($F5568="MEDIA",$D5568*1,
IF($F5568="BAJA",$D5568*0.92,
IF($F5568="LIQUIDAR",_xlfn.XLOOKUP(A5568,Rotación!$A:$A,Rotación!$O:$O,0,0,-1),"")))),"")</f>
        <v>32600000</v>
      </c>
      <c r="H5568" s="13">
        <f>IFERROR(IF($F5568="ALTA",$D5568*1,
IF($F5568="MEDIA",$D5568*0.97,
IF($F5568="BAJA",$D5568*0.9,
IF($F5568="LIQUIDAR",_xlfn.XLOOKUP(A5568,Rotación!$A:$A,Rotación!$O:$O,0,0,-1),"")))),"")</f>
        <v>31622000</v>
      </c>
      <c r="I5568" s="13">
        <f>IFERROR(IF($F5568="ALTA",$D5568*0.97,
IF($F5568="MEDIA",$D5568*0.94,
IF($F5568="BAJA",$D5568*0.87,
IF($F5568="LIQUIDAR",_xlfn.XLOOKUP(A5568,Rotación!$A:$A,Rotación!$O:$O,0,0,-1),"")))),"")</f>
        <v>30644000</v>
      </c>
      <c r="J5568" s="13">
        <f>IFERROR(IF($F5568="ALTA",$D5568*0.94,
IF($F5568="MEDIA",$D5568*0.9,
IF($F5568="BAJA",$D5568*0.85,
IF($F5568="LIQUIDAR",_xlfn.XLOOKUP(A5568,Rotación!$A:$A,Rotación!$O:$O,0,0,-1),"")))),"")</f>
        <v>29340000</v>
      </c>
      <c r="K5568">
        <v>34990000</v>
      </c>
    </row>
    <row r="5569" spans="1:11" x14ac:dyDescent="0.3">
      <c r="A5569" t="s">
        <v>5560</v>
      </c>
      <c r="B5569" t="s">
        <v>313</v>
      </c>
      <c r="C5569" t="s">
        <v>313</v>
      </c>
      <c r="D5569">
        <v>11000000</v>
      </c>
      <c r="E5569">
        <v>8800000</v>
      </c>
      <c r="F5569" t="s">
        <v>4033</v>
      </c>
      <c r="G5569" s="13">
        <f>IFERROR(IF($F5569="ALTA",$D5569*1.03,
IF($F5569="MEDIA",$D5569*1,
IF($F5569="BAJA",$D5569*0.92,
IF($F5569="LIQUIDAR",_xlfn.XLOOKUP(A5569,Rotación!$A:$A,Rotación!$O:$O,0,0,-1),"")))),"")</f>
        <v>11000000</v>
      </c>
      <c r="H5569" s="13">
        <f>IFERROR(IF($F5569="ALTA",$D5569*1,
IF($F5569="MEDIA",$D5569*0.97,
IF($F5569="BAJA",$D5569*0.9,
IF($F5569="LIQUIDAR",_xlfn.XLOOKUP(A5569,Rotación!$A:$A,Rotación!$O:$O,0,0,-1),"")))),"")</f>
        <v>10670000</v>
      </c>
      <c r="I5569" s="13">
        <f>IFERROR(IF($F5569="ALTA",$D5569*0.97,
IF($F5569="MEDIA",$D5569*0.94,
IF($F5569="BAJA",$D5569*0.87,
IF($F5569="LIQUIDAR",_xlfn.XLOOKUP(A5569,Rotación!$A:$A,Rotación!$O:$O,0,0,-1),"")))),"")</f>
        <v>10340000</v>
      </c>
      <c r="J5569" s="13">
        <f>IFERROR(IF($F5569="ALTA",$D5569*0.94,
IF($F5569="MEDIA",$D5569*0.9,
IF($F5569="BAJA",$D5569*0.85,
IF($F5569="LIQUIDAR",_xlfn.XLOOKUP(A5569,Rotación!$A:$A,Rotación!$O:$O,0,0,-1),"")))),"")</f>
        <v>9900000</v>
      </c>
      <c r="K5569">
        <v>10990000</v>
      </c>
    </row>
    <row r="5570" spans="1:11" x14ac:dyDescent="0.3">
      <c r="A5570" t="s">
        <v>6640</v>
      </c>
      <c r="B5570" t="s">
        <v>313</v>
      </c>
      <c r="C5570" t="s">
        <v>313</v>
      </c>
      <c r="D5570">
        <v>25900000</v>
      </c>
      <c r="E5570">
        <v>21000000</v>
      </c>
      <c r="F5570" t="s">
        <v>4033</v>
      </c>
      <c r="G5570" s="13">
        <f>IFERROR(IF($F5570="ALTA",$D5570*1.03,
IF($F5570="MEDIA",$D5570*1,
IF($F5570="BAJA",$D5570*0.92,
IF($F5570="LIQUIDAR",_xlfn.XLOOKUP(A5570,Rotación!$A:$A,Rotación!$O:$O,0,0,-1),"")))),"")</f>
        <v>25900000</v>
      </c>
      <c r="H5570" s="13">
        <f>IFERROR(IF($F5570="ALTA",$D5570*1,
IF($F5570="MEDIA",$D5570*0.97,
IF($F5570="BAJA",$D5570*0.9,
IF($F5570="LIQUIDAR",_xlfn.XLOOKUP(A5570,Rotación!$A:$A,Rotación!$O:$O,0,0,-1),"")))),"")</f>
        <v>25123000</v>
      </c>
      <c r="I5570" s="13">
        <f>IFERROR(IF($F5570="ALTA",$D5570*0.97,
IF($F5570="MEDIA",$D5570*0.94,
IF($F5570="BAJA",$D5570*0.87,
IF($F5570="LIQUIDAR",_xlfn.XLOOKUP(A5570,Rotación!$A:$A,Rotación!$O:$O,0,0,-1),"")))),"")</f>
        <v>24346000</v>
      </c>
      <c r="J5570" s="13">
        <f>IFERROR(IF($F5570="ALTA",$D5570*0.94,
IF($F5570="MEDIA",$D5570*0.9,
IF($F5570="BAJA",$D5570*0.85,
IF($F5570="LIQUIDAR",_xlfn.XLOOKUP(A5570,Rotación!$A:$A,Rotación!$O:$O,0,0,-1),"")))),"")</f>
        <v>23310000</v>
      </c>
      <c r="K5570">
        <v>24990000</v>
      </c>
    </row>
    <row r="5571" spans="1:11" x14ac:dyDescent="0.3">
      <c r="A5571" t="s">
        <v>6641</v>
      </c>
      <c r="B5571" t="s">
        <v>313</v>
      </c>
      <c r="C5571" t="s">
        <v>313</v>
      </c>
      <c r="D5571">
        <v>45400000</v>
      </c>
      <c r="E5571">
        <v>38000000</v>
      </c>
      <c r="F5571" t="s">
        <v>5391</v>
      </c>
      <c r="G5571" s="13">
        <f>IFERROR(IF($F5571="ALTA",$D5571*1.03,
IF($F5571="MEDIA",$D5571*1,
IF($F5571="BAJA",$D5571*0.92,
IF($F5571="LIQUIDAR",_xlfn.XLOOKUP(A5571,Rotación!$A:$A,Rotación!$O:$O,0,0,-1),"")))),"")</f>
        <v>41768000</v>
      </c>
      <c r="H5571" s="13">
        <f>IFERROR(IF($F5571="ALTA",$D5571*1,
IF($F5571="MEDIA",$D5571*0.97,
IF($F5571="BAJA",$D5571*0.9,
IF($F5571="LIQUIDAR",_xlfn.XLOOKUP(A5571,Rotación!$A:$A,Rotación!$O:$O,0,0,-1),"")))),"")</f>
        <v>40860000</v>
      </c>
      <c r="I5571" s="13">
        <f>IFERROR(IF($F5571="ALTA",$D5571*0.97,
IF($F5571="MEDIA",$D5571*0.94,
IF($F5571="BAJA",$D5571*0.87,
IF($F5571="LIQUIDAR",_xlfn.XLOOKUP(A5571,Rotación!$A:$A,Rotación!$O:$O,0,0,-1),"")))),"")</f>
        <v>39498000</v>
      </c>
      <c r="J5571" s="13">
        <f>IFERROR(IF($F5571="ALTA",$D5571*0.94,
IF($F5571="MEDIA",$D5571*0.9,
IF($F5571="BAJA",$D5571*0.85,
IF($F5571="LIQUIDAR",_xlfn.XLOOKUP(A5571,Rotación!$A:$A,Rotación!$O:$O,0,0,-1),"")))),"")</f>
        <v>38590000</v>
      </c>
      <c r="K5571">
        <v>46990000</v>
      </c>
    </row>
    <row r="5572" spans="1:11" x14ac:dyDescent="0.3">
      <c r="A5572" t="s">
        <v>6261</v>
      </c>
      <c r="B5572" t="s">
        <v>313</v>
      </c>
      <c r="C5572" t="s">
        <v>313</v>
      </c>
      <c r="D5572">
        <v>14700000</v>
      </c>
      <c r="E5572">
        <v>11500000</v>
      </c>
      <c r="F5572" t="s">
        <v>5391</v>
      </c>
      <c r="G5572" s="13">
        <f>IFERROR(IF($F5572="ALTA",$D5572*1.03,
IF($F5572="MEDIA",$D5572*1,
IF($F5572="BAJA",$D5572*0.92,
IF($F5572="LIQUIDAR",_xlfn.XLOOKUP(A5572,Rotación!$A:$A,Rotación!$O:$O,0,0,-1),"")))),"")</f>
        <v>13524000</v>
      </c>
      <c r="H5572" s="13">
        <f>IFERROR(IF($F5572="ALTA",$D5572*1,
IF($F5572="MEDIA",$D5572*0.97,
IF($F5572="BAJA",$D5572*0.9,
IF($F5572="LIQUIDAR",_xlfn.XLOOKUP(A5572,Rotación!$A:$A,Rotación!$O:$O,0,0,-1),"")))),"")</f>
        <v>13230000</v>
      </c>
      <c r="I5572" s="13">
        <f>IFERROR(IF($F5572="ALTA",$D5572*0.97,
IF($F5572="MEDIA",$D5572*0.94,
IF($F5572="BAJA",$D5572*0.87,
IF($F5572="LIQUIDAR",_xlfn.XLOOKUP(A5572,Rotación!$A:$A,Rotación!$O:$O,0,0,-1),"")))),"")</f>
        <v>12789000</v>
      </c>
      <c r="J5572" s="13">
        <f>IFERROR(IF($F5572="ALTA",$D5572*0.94,
IF($F5572="MEDIA",$D5572*0.9,
IF($F5572="BAJA",$D5572*0.85,
IF($F5572="LIQUIDAR",_xlfn.XLOOKUP(A5572,Rotación!$A:$A,Rotación!$O:$O,0,0,-1),"")))),"")</f>
        <v>12495000</v>
      </c>
      <c r="K5572">
        <v>14490000</v>
      </c>
    </row>
    <row r="5573" spans="1:11" x14ac:dyDescent="0.3">
      <c r="A5573" t="s">
        <v>6642</v>
      </c>
      <c r="B5573" t="s">
        <v>313</v>
      </c>
      <c r="C5573" t="s">
        <v>313</v>
      </c>
      <c r="D5573">
        <v>22500000</v>
      </c>
      <c r="E5573">
        <v>18800000</v>
      </c>
      <c r="F5573" t="s">
        <v>5391</v>
      </c>
      <c r="G5573" s="13">
        <f>IFERROR(IF($F5573="ALTA",$D5573*1.03,
IF($F5573="MEDIA",$D5573*1,
IF($F5573="BAJA",$D5573*0.92,
IF($F5573="LIQUIDAR",_xlfn.XLOOKUP(A5573,Rotación!$A:$A,Rotación!$O:$O,0,0,-1),"")))),"")</f>
        <v>20700000</v>
      </c>
      <c r="H5573" s="13">
        <f>IFERROR(IF($F5573="ALTA",$D5573*1,
IF($F5573="MEDIA",$D5573*0.97,
IF($F5573="BAJA",$D5573*0.9,
IF($F5573="LIQUIDAR",_xlfn.XLOOKUP(A5573,Rotación!$A:$A,Rotación!$O:$O,0,0,-1),"")))),"")</f>
        <v>20250000</v>
      </c>
      <c r="I5573" s="13">
        <f>IFERROR(IF($F5573="ALTA",$D5573*0.97,
IF($F5573="MEDIA",$D5573*0.94,
IF($F5573="BAJA",$D5573*0.87,
IF($F5573="LIQUIDAR",_xlfn.XLOOKUP(A5573,Rotación!$A:$A,Rotación!$O:$O,0,0,-1),"")))),"")</f>
        <v>19575000</v>
      </c>
      <c r="J5573" s="13">
        <f>IFERROR(IF($F5573="ALTA",$D5573*0.94,
IF($F5573="MEDIA",$D5573*0.9,
IF($F5573="BAJA",$D5573*0.85,
IF($F5573="LIQUIDAR",_xlfn.XLOOKUP(A5573,Rotación!$A:$A,Rotación!$O:$O,0,0,-1),"")))),"")</f>
        <v>19125000</v>
      </c>
      <c r="K5573">
        <v>22490000</v>
      </c>
    </row>
    <row r="5574" spans="1:11" x14ac:dyDescent="0.3">
      <c r="A5574" t="s">
        <v>4793</v>
      </c>
      <c r="B5574" t="s">
        <v>154</v>
      </c>
      <c r="C5574" t="s">
        <v>4394</v>
      </c>
      <c r="D5574">
        <v>38900000</v>
      </c>
      <c r="E5574">
        <v>33000000</v>
      </c>
      <c r="F5574" t="s">
        <v>4033</v>
      </c>
      <c r="G5574" s="13">
        <f>IFERROR(IF($F5574="ALTA",$D5574*1.03,
IF($F5574="MEDIA",$D5574*1,
IF($F5574="BAJA",$D5574*0.92,
IF($F5574="LIQUIDAR",_xlfn.XLOOKUP(A5574,Rotación!$A:$A,Rotación!$O:$O,0,0,-1),"")))),"")</f>
        <v>38900000</v>
      </c>
      <c r="H5574" s="13">
        <f>IFERROR(IF($F5574="ALTA",$D5574*1,
IF($F5574="MEDIA",$D5574*0.97,
IF($F5574="BAJA",$D5574*0.9,
IF($F5574="LIQUIDAR",_xlfn.XLOOKUP(A5574,Rotación!$A:$A,Rotación!$O:$O,0,0,-1),"")))),"")</f>
        <v>37733000</v>
      </c>
      <c r="I5574" s="13">
        <f>IFERROR(IF($F5574="ALTA",$D5574*0.97,
IF($F5574="MEDIA",$D5574*0.94,
IF($F5574="BAJA",$D5574*0.87,
IF($F5574="LIQUIDAR",_xlfn.XLOOKUP(A5574,Rotación!$A:$A,Rotación!$O:$O,0,0,-1),"")))),"")</f>
        <v>36566000</v>
      </c>
      <c r="J5574" s="13">
        <f>IFERROR(IF($F5574="ALTA",$D5574*0.94,
IF($F5574="MEDIA",$D5574*0.9,
IF($F5574="BAJA",$D5574*0.85,
IF($F5574="LIQUIDAR",_xlfn.XLOOKUP(A5574,Rotación!$A:$A,Rotación!$O:$O,0,0,-1),"")))),"")</f>
        <v>35010000</v>
      </c>
      <c r="K5574">
        <v>38990000</v>
      </c>
    </row>
    <row r="5575" spans="1:11" x14ac:dyDescent="0.3">
      <c r="A5575" t="s">
        <v>6643</v>
      </c>
      <c r="B5575" t="s">
        <v>313</v>
      </c>
      <c r="C5575" t="s">
        <v>313</v>
      </c>
      <c r="D5575">
        <v>15800000</v>
      </c>
      <c r="E5575">
        <v>12500000</v>
      </c>
      <c r="F5575" t="s">
        <v>4033</v>
      </c>
      <c r="G5575" s="13">
        <f>IFERROR(IF($F5575="ALTA",$D5575*1.03,
IF($F5575="MEDIA",$D5575*1,
IF($F5575="BAJA",$D5575*0.92,
IF($F5575="LIQUIDAR",_xlfn.XLOOKUP(A5575,Rotación!$A:$A,Rotación!$O:$O,0,0,-1),"")))),"")</f>
        <v>15800000</v>
      </c>
      <c r="H5575" s="13">
        <f>IFERROR(IF($F5575="ALTA",$D5575*1,
IF($F5575="MEDIA",$D5575*0.97,
IF($F5575="BAJA",$D5575*0.9,
IF($F5575="LIQUIDAR",_xlfn.XLOOKUP(A5575,Rotación!$A:$A,Rotación!$O:$O,0,0,-1),"")))),"")</f>
        <v>15326000</v>
      </c>
      <c r="I5575" s="13">
        <f>IFERROR(IF($F5575="ALTA",$D5575*0.97,
IF($F5575="MEDIA",$D5575*0.94,
IF($F5575="BAJA",$D5575*0.87,
IF($F5575="LIQUIDAR",_xlfn.XLOOKUP(A5575,Rotación!$A:$A,Rotación!$O:$O,0,0,-1),"")))),"")</f>
        <v>14852000</v>
      </c>
      <c r="J5575" s="13">
        <f>IFERROR(IF($F5575="ALTA",$D5575*0.94,
IF($F5575="MEDIA",$D5575*0.9,
IF($F5575="BAJA",$D5575*0.85,
IF($F5575="LIQUIDAR",_xlfn.XLOOKUP(A5575,Rotación!$A:$A,Rotación!$O:$O,0,0,-1),"")))),"")</f>
        <v>14220000</v>
      </c>
      <c r="K5575">
        <v>14990000</v>
      </c>
    </row>
    <row r="5576" spans="1:11" x14ac:dyDescent="0.3">
      <c r="A5576" t="s">
        <v>6642</v>
      </c>
      <c r="B5576" t="s">
        <v>313</v>
      </c>
      <c r="C5576" t="s">
        <v>313</v>
      </c>
      <c r="D5576">
        <v>22500000</v>
      </c>
      <c r="E5576">
        <v>19500000</v>
      </c>
      <c r="F5576" t="s">
        <v>4033</v>
      </c>
      <c r="G5576" s="13">
        <f>IFERROR(IF($F5576="ALTA",$D5576*1.03,
IF($F5576="MEDIA",$D5576*1,
IF($F5576="BAJA",$D5576*0.92,
IF($F5576="LIQUIDAR",_xlfn.XLOOKUP(A5576,Rotación!$A:$A,Rotación!$O:$O,0,0,-1),"")))),"")</f>
        <v>22500000</v>
      </c>
      <c r="H5576" s="13">
        <f>IFERROR(IF($F5576="ALTA",$D5576*1,
IF($F5576="MEDIA",$D5576*0.97,
IF($F5576="BAJA",$D5576*0.9,
IF($F5576="LIQUIDAR",_xlfn.XLOOKUP(A5576,Rotación!$A:$A,Rotación!$O:$O,0,0,-1),"")))),"")</f>
        <v>21825000</v>
      </c>
      <c r="I5576" s="13">
        <f>IFERROR(IF($F5576="ALTA",$D5576*0.97,
IF($F5576="MEDIA",$D5576*0.94,
IF($F5576="BAJA",$D5576*0.87,
IF($F5576="LIQUIDAR",_xlfn.XLOOKUP(A5576,Rotación!$A:$A,Rotación!$O:$O,0,0,-1),"")))),"")</f>
        <v>21150000</v>
      </c>
      <c r="J5576" s="13">
        <f>IFERROR(IF($F5576="ALTA",$D5576*0.94,
IF($F5576="MEDIA",$D5576*0.9,
IF($F5576="BAJA",$D5576*0.85,
IF($F5576="LIQUIDAR",_xlfn.XLOOKUP(A5576,Rotación!$A:$A,Rotación!$O:$O,0,0,-1),"")))),"")</f>
        <v>20250000</v>
      </c>
      <c r="K5576">
        <v>22990000</v>
      </c>
    </row>
    <row r="5577" spans="1:11" x14ac:dyDescent="0.3">
      <c r="A5577" t="s">
        <v>5045</v>
      </c>
      <c r="B5577" t="s">
        <v>313</v>
      </c>
      <c r="C5577" t="s">
        <v>313</v>
      </c>
      <c r="D5577">
        <v>13300000</v>
      </c>
      <c r="E5577">
        <v>11600000</v>
      </c>
      <c r="F5577" t="s">
        <v>4033</v>
      </c>
      <c r="G5577" s="13">
        <f>IFERROR(IF($F5577="ALTA",$D5577*1.03,
IF($F5577="MEDIA",$D5577*1,
IF($F5577="BAJA",$D5577*0.92,
IF($F5577="LIQUIDAR",_xlfn.XLOOKUP(A5577,Rotación!$A:$A,Rotación!$O:$O,0,0,-1),"")))),"")</f>
        <v>13300000</v>
      </c>
      <c r="H5577" s="13">
        <f>IFERROR(IF($F5577="ALTA",$D5577*1,
IF($F5577="MEDIA",$D5577*0.97,
IF($F5577="BAJA",$D5577*0.9,
IF($F5577="LIQUIDAR",_xlfn.XLOOKUP(A5577,Rotación!$A:$A,Rotación!$O:$O,0,0,-1),"")))),"")</f>
        <v>12901000</v>
      </c>
      <c r="I5577" s="13">
        <f>IFERROR(IF($F5577="ALTA",$D5577*0.97,
IF($F5577="MEDIA",$D5577*0.94,
IF($F5577="BAJA",$D5577*0.87,
IF($F5577="LIQUIDAR",_xlfn.XLOOKUP(A5577,Rotación!$A:$A,Rotación!$O:$O,0,0,-1),"")))),"")</f>
        <v>12502000</v>
      </c>
      <c r="J5577" s="13">
        <f>IFERROR(IF($F5577="ALTA",$D5577*0.94,
IF($F5577="MEDIA",$D5577*0.9,
IF($F5577="BAJA",$D5577*0.85,
IF($F5577="LIQUIDAR",_xlfn.XLOOKUP(A5577,Rotación!$A:$A,Rotación!$O:$O,0,0,-1),"")))),"")</f>
        <v>11970000</v>
      </c>
      <c r="K5577">
        <v>13590000</v>
      </c>
    </row>
    <row r="5578" spans="1:11" x14ac:dyDescent="0.3">
      <c r="A5578" t="s">
        <v>6644</v>
      </c>
      <c r="B5578" t="s">
        <v>313</v>
      </c>
      <c r="C5578" t="s">
        <v>313</v>
      </c>
      <c r="D5578">
        <v>17300000</v>
      </c>
      <c r="E5578">
        <v>13000000</v>
      </c>
      <c r="F5578" t="s">
        <v>4033</v>
      </c>
      <c r="G5578" s="13">
        <f>IFERROR(IF($F5578="ALTA",$D5578*1.03,
IF($F5578="MEDIA",$D5578*1,
IF($F5578="BAJA",$D5578*0.92,
IF($F5578="LIQUIDAR",_xlfn.XLOOKUP(A5578,Rotación!$A:$A,Rotación!$O:$O,0,0,-1),"")))),"")</f>
        <v>17300000</v>
      </c>
      <c r="H5578" s="13">
        <f>IFERROR(IF($F5578="ALTA",$D5578*1,
IF($F5578="MEDIA",$D5578*0.97,
IF($F5578="BAJA",$D5578*0.9,
IF($F5578="LIQUIDAR",_xlfn.XLOOKUP(A5578,Rotación!$A:$A,Rotación!$O:$O,0,0,-1),"")))),"")</f>
        <v>16781000</v>
      </c>
      <c r="I5578" s="13">
        <f>IFERROR(IF($F5578="ALTA",$D5578*0.97,
IF($F5578="MEDIA",$D5578*0.94,
IF($F5578="BAJA",$D5578*0.87,
IF($F5578="LIQUIDAR",_xlfn.XLOOKUP(A5578,Rotación!$A:$A,Rotación!$O:$O,0,0,-1),"")))),"")</f>
        <v>16262000</v>
      </c>
      <c r="J5578" s="13">
        <f>IFERROR(IF($F5578="ALTA",$D5578*0.94,
IF($F5578="MEDIA",$D5578*0.9,
IF($F5578="BAJA",$D5578*0.85,
IF($F5578="LIQUIDAR",_xlfn.XLOOKUP(A5578,Rotación!$A:$A,Rotación!$O:$O,0,0,-1),"")))),"")</f>
        <v>15570000</v>
      </c>
      <c r="K5578">
        <v>16490000</v>
      </c>
    </row>
    <row r="5579" spans="1:11" x14ac:dyDescent="0.3">
      <c r="A5579" t="s">
        <v>6645</v>
      </c>
      <c r="B5579" t="s">
        <v>313</v>
      </c>
      <c r="C5579" t="s">
        <v>313</v>
      </c>
      <c r="D5579">
        <v>10800000</v>
      </c>
      <c r="E5579">
        <v>8500000</v>
      </c>
      <c r="F5579" t="s">
        <v>4033</v>
      </c>
      <c r="G5579" s="13">
        <f>IFERROR(IF($F5579="ALTA",$D5579*1.03,
IF($F5579="MEDIA",$D5579*1,
IF($F5579="BAJA",$D5579*0.92,
IF($F5579="LIQUIDAR",_xlfn.XLOOKUP(A5579,Rotación!$A:$A,Rotación!$O:$O,0,0,-1),"")))),"")</f>
        <v>10800000</v>
      </c>
      <c r="H5579" s="13">
        <f>IFERROR(IF($F5579="ALTA",$D5579*1,
IF($F5579="MEDIA",$D5579*0.97,
IF($F5579="BAJA",$D5579*0.9,
IF($F5579="LIQUIDAR",_xlfn.XLOOKUP(A5579,Rotación!$A:$A,Rotación!$O:$O,0,0,-1),"")))),"")</f>
        <v>10476000</v>
      </c>
      <c r="I5579" s="13">
        <f>IFERROR(IF($F5579="ALTA",$D5579*0.97,
IF($F5579="MEDIA",$D5579*0.94,
IF($F5579="BAJA",$D5579*0.87,
IF($F5579="LIQUIDAR",_xlfn.XLOOKUP(A5579,Rotación!$A:$A,Rotación!$O:$O,0,0,-1),"")))),"")</f>
        <v>10152000</v>
      </c>
      <c r="J5579" s="13">
        <f>IFERROR(IF($F5579="ALTA",$D5579*0.94,
IF($F5579="MEDIA",$D5579*0.9,
IF($F5579="BAJA",$D5579*0.85,
IF($F5579="LIQUIDAR",_xlfn.XLOOKUP(A5579,Rotación!$A:$A,Rotación!$O:$O,0,0,-1),"")))),"")</f>
        <v>9720000</v>
      </c>
      <c r="K5579">
        <v>10490000</v>
      </c>
    </row>
    <row r="5580" spans="1:11" x14ac:dyDescent="0.3">
      <c r="A5580" t="s">
        <v>6646</v>
      </c>
      <c r="B5580" t="s">
        <v>313</v>
      </c>
      <c r="C5580" t="s">
        <v>313</v>
      </c>
      <c r="D5580">
        <v>46300000</v>
      </c>
      <c r="E5580">
        <v>38000000</v>
      </c>
      <c r="F5580" t="s">
        <v>4033</v>
      </c>
      <c r="G5580" s="13">
        <f>IFERROR(IF($F5580="ALTA",$D5580*1.03,
IF($F5580="MEDIA",$D5580*1,
IF($F5580="BAJA",$D5580*0.92,
IF($F5580="LIQUIDAR",_xlfn.XLOOKUP(A5580,Rotación!$A:$A,Rotación!$O:$O,0,0,-1),"")))),"")</f>
        <v>46300000</v>
      </c>
      <c r="H5580" s="13">
        <f>IFERROR(IF($F5580="ALTA",$D5580*1,
IF($F5580="MEDIA",$D5580*0.97,
IF($F5580="BAJA",$D5580*0.9,
IF($F5580="LIQUIDAR",_xlfn.XLOOKUP(A5580,Rotación!$A:$A,Rotación!$O:$O,0,0,-1),"")))),"")</f>
        <v>44911000</v>
      </c>
      <c r="I5580" s="13">
        <f>IFERROR(IF($F5580="ALTA",$D5580*0.97,
IF($F5580="MEDIA",$D5580*0.94,
IF($F5580="BAJA",$D5580*0.87,
IF($F5580="LIQUIDAR",_xlfn.XLOOKUP(A5580,Rotación!$A:$A,Rotación!$O:$O,0,0,-1),"")))),"")</f>
        <v>43522000</v>
      </c>
      <c r="J5580" s="13">
        <f>IFERROR(IF($F5580="ALTA",$D5580*0.94,
IF($F5580="MEDIA",$D5580*0.9,
IF($F5580="BAJA",$D5580*0.85,
IF($F5580="LIQUIDAR",_xlfn.XLOOKUP(A5580,Rotación!$A:$A,Rotación!$O:$O,0,0,-1),"")))),"")</f>
        <v>41670000</v>
      </c>
      <c r="K5580">
        <v>45990000</v>
      </c>
    </row>
    <row r="5581" spans="1:11" x14ac:dyDescent="0.3">
      <c r="A5581" t="s">
        <v>6647</v>
      </c>
      <c r="B5581" t="s">
        <v>313</v>
      </c>
      <c r="C5581" t="s">
        <v>313</v>
      </c>
      <c r="D5581">
        <v>48800000</v>
      </c>
      <c r="E5581">
        <v>41000000</v>
      </c>
      <c r="F5581" t="s">
        <v>4033</v>
      </c>
      <c r="G5581" s="13">
        <f>IFERROR(IF($F5581="ALTA",$D5581*1.03,
IF($F5581="MEDIA",$D5581*1,
IF($F5581="BAJA",$D5581*0.92,
IF($F5581="LIQUIDAR",_xlfn.XLOOKUP(A5581,Rotación!$A:$A,Rotación!$O:$O,0,0,-1),"")))),"")</f>
        <v>48800000</v>
      </c>
      <c r="H5581" s="13">
        <f>IFERROR(IF($F5581="ALTA",$D5581*1,
IF($F5581="MEDIA",$D5581*0.97,
IF($F5581="BAJA",$D5581*0.9,
IF($F5581="LIQUIDAR",_xlfn.XLOOKUP(A5581,Rotación!$A:$A,Rotación!$O:$O,0,0,-1),"")))),"")</f>
        <v>47336000</v>
      </c>
      <c r="I5581" s="13">
        <f>IFERROR(IF($F5581="ALTA",$D5581*0.97,
IF($F5581="MEDIA",$D5581*0.94,
IF($F5581="BAJA",$D5581*0.87,
IF($F5581="LIQUIDAR",_xlfn.XLOOKUP(A5581,Rotación!$A:$A,Rotación!$O:$O,0,0,-1),"")))),"")</f>
        <v>45872000</v>
      </c>
      <c r="J5581" s="13">
        <f>IFERROR(IF($F5581="ALTA",$D5581*0.94,
IF($F5581="MEDIA",$D5581*0.9,
IF($F5581="BAJA",$D5581*0.85,
IF($F5581="LIQUIDAR",_xlfn.XLOOKUP(A5581,Rotación!$A:$A,Rotación!$O:$O,0,0,-1),"")))),"")</f>
        <v>43920000</v>
      </c>
      <c r="K5581">
        <v>49990000</v>
      </c>
    </row>
    <row r="5582" spans="1:11" x14ac:dyDescent="0.3">
      <c r="A5582" t="s">
        <v>6648</v>
      </c>
      <c r="B5582" t="s">
        <v>313</v>
      </c>
      <c r="C5582" t="s">
        <v>313</v>
      </c>
      <c r="D5582">
        <v>14000000</v>
      </c>
      <c r="E5582">
        <v>11800000</v>
      </c>
      <c r="F5582" t="s">
        <v>4033</v>
      </c>
      <c r="G5582" s="13">
        <f>IFERROR(IF($F5582="ALTA",$D5582*1.03,
IF($F5582="MEDIA",$D5582*1,
IF($F5582="BAJA",$D5582*0.92,
IF($F5582="LIQUIDAR",_xlfn.XLOOKUP(A5582,Rotación!$A:$A,Rotación!$O:$O,0,0,-1),"")))),"")</f>
        <v>14000000</v>
      </c>
      <c r="H5582" s="13">
        <f>IFERROR(IF($F5582="ALTA",$D5582*1,
IF($F5582="MEDIA",$D5582*0.97,
IF($F5582="BAJA",$D5582*0.9,
IF($F5582="LIQUIDAR",_xlfn.XLOOKUP(A5582,Rotación!$A:$A,Rotación!$O:$O,0,0,-1),"")))),"")</f>
        <v>13580000</v>
      </c>
      <c r="I5582" s="13">
        <f>IFERROR(IF($F5582="ALTA",$D5582*0.97,
IF($F5582="MEDIA",$D5582*0.94,
IF($F5582="BAJA",$D5582*0.87,
IF($F5582="LIQUIDAR",_xlfn.XLOOKUP(A5582,Rotación!$A:$A,Rotación!$O:$O,0,0,-1),"")))),"")</f>
        <v>13160000</v>
      </c>
      <c r="J5582" s="13">
        <f>IFERROR(IF($F5582="ALTA",$D5582*0.94,
IF($F5582="MEDIA",$D5582*0.9,
IF($F5582="BAJA",$D5582*0.85,
IF($F5582="LIQUIDAR",_xlfn.XLOOKUP(A5582,Rotación!$A:$A,Rotación!$O:$O,0,0,-1),"")))),"")</f>
        <v>12600000</v>
      </c>
      <c r="K5582">
        <v>14290000</v>
      </c>
    </row>
    <row r="5583" spans="1:11" x14ac:dyDescent="0.3">
      <c r="A5583" t="s">
        <v>6649</v>
      </c>
      <c r="B5583" t="s">
        <v>313</v>
      </c>
      <c r="C5583" t="s">
        <v>313</v>
      </c>
      <c r="D5583">
        <v>22000000</v>
      </c>
      <c r="E5583">
        <v>18500000</v>
      </c>
      <c r="F5583" t="s">
        <v>4033</v>
      </c>
      <c r="G5583" s="13">
        <f>IFERROR(IF($F5583="ALTA",$D5583*1.03,
IF($F5583="MEDIA",$D5583*1,
IF($F5583="BAJA",$D5583*0.92,
IF($F5583="LIQUIDAR",_xlfn.XLOOKUP(A5583,Rotación!$A:$A,Rotación!$O:$O,0,0,-1),"")))),"")</f>
        <v>22000000</v>
      </c>
      <c r="H5583" s="13">
        <f>IFERROR(IF($F5583="ALTA",$D5583*1,
IF($F5583="MEDIA",$D5583*0.97,
IF($F5583="BAJA",$D5583*0.9,
IF($F5583="LIQUIDAR",_xlfn.XLOOKUP(A5583,Rotación!$A:$A,Rotación!$O:$O,0,0,-1),"")))),"")</f>
        <v>21340000</v>
      </c>
      <c r="I5583" s="13">
        <f>IFERROR(IF($F5583="ALTA",$D5583*0.97,
IF($F5583="MEDIA",$D5583*0.94,
IF($F5583="BAJA",$D5583*0.87,
IF($F5583="LIQUIDAR",_xlfn.XLOOKUP(A5583,Rotación!$A:$A,Rotación!$O:$O,0,0,-1),"")))),"")</f>
        <v>20680000</v>
      </c>
      <c r="J5583" s="13">
        <f>IFERROR(IF($F5583="ALTA",$D5583*0.94,
IF($F5583="MEDIA",$D5583*0.9,
IF($F5583="BAJA",$D5583*0.85,
IF($F5583="LIQUIDAR",_xlfn.XLOOKUP(A5583,Rotación!$A:$A,Rotación!$O:$O,0,0,-1),"")))),"")</f>
        <v>19800000</v>
      </c>
      <c r="K5583">
        <v>22490000</v>
      </c>
    </row>
    <row r="5584" spans="1:11" x14ac:dyDescent="0.3">
      <c r="A5584" t="s">
        <v>6649</v>
      </c>
      <c r="B5584" t="s">
        <v>313</v>
      </c>
      <c r="C5584" t="s">
        <v>313</v>
      </c>
      <c r="D5584">
        <v>22000000</v>
      </c>
      <c r="E5584">
        <v>18500000</v>
      </c>
      <c r="F5584" t="s">
        <v>4033</v>
      </c>
      <c r="G5584" s="13">
        <f>IFERROR(IF($F5584="ALTA",$D5584*1.03,
IF($F5584="MEDIA",$D5584*1,
IF($F5584="BAJA",$D5584*0.92,
IF($F5584="LIQUIDAR",_xlfn.XLOOKUP(A5584,Rotación!$A:$A,Rotación!$O:$O,0,0,-1),"")))),"")</f>
        <v>22000000</v>
      </c>
      <c r="H5584" s="13">
        <f>IFERROR(IF($F5584="ALTA",$D5584*1,
IF($F5584="MEDIA",$D5584*0.97,
IF($F5584="BAJA",$D5584*0.9,
IF($F5584="LIQUIDAR",_xlfn.XLOOKUP(A5584,Rotación!$A:$A,Rotación!$O:$O,0,0,-1),"")))),"")</f>
        <v>21340000</v>
      </c>
      <c r="I5584" s="13">
        <f>IFERROR(IF($F5584="ALTA",$D5584*0.97,
IF($F5584="MEDIA",$D5584*0.94,
IF($F5584="BAJA",$D5584*0.87,
IF($F5584="LIQUIDAR",_xlfn.XLOOKUP(A5584,Rotación!$A:$A,Rotación!$O:$O,0,0,-1),"")))),"")</f>
        <v>20680000</v>
      </c>
      <c r="J5584" s="13">
        <f>IFERROR(IF($F5584="ALTA",$D5584*0.94,
IF($F5584="MEDIA",$D5584*0.9,
IF($F5584="BAJA",$D5584*0.85,
IF($F5584="LIQUIDAR",_xlfn.XLOOKUP(A5584,Rotación!$A:$A,Rotación!$O:$O,0,0,-1),"")))),"")</f>
        <v>19800000</v>
      </c>
      <c r="K5584">
        <v>21990000</v>
      </c>
    </row>
    <row r="5585" spans="1:11" x14ac:dyDescent="0.3">
      <c r="A5585" t="s">
        <v>6650</v>
      </c>
      <c r="B5585" t="s">
        <v>313</v>
      </c>
      <c r="C5585" t="s">
        <v>313</v>
      </c>
      <c r="D5585">
        <v>15600000</v>
      </c>
      <c r="E5585">
        <v>12500000</v>
      </c>
      <c r="F5585" t="s">
        <v>4033</v>
      </c>
      <c r="G5585" s="13">
        <f>IFERROR(IF($F5585="ALTA",$D5585*1.03,
IF($F5585="MEDIA",$D5585*1,
IF($F5585="BAJA",$D5585*0.92,
IF($F5585="LIQUIDAR",_xlfn.XLOOKUP(A5585,Rotación!$A:$A,Rotación!$O:$O,0,0,-1),"")))),"")</f>
        <v>15600000</v>
      </c>
      <c r="H5585" s="13">
        <f>IFERROR(IF($F5585="ALTA",$D5585*1,
IF($F5585="MEDIA",$D5585*0.97,
IF($F5585="BAJA",$D5585*0.9,
IF($F5585="LIQUIDAR",_xlfn.XLOOKUP(A5585,Rotación!$A:$A,Rotación!$O:$O,0,0,-1),"")))),"")</f>
        <v>15132000</v>
      </c>
      <c r="I5585" s="13">
        <f>IFERROR(IF($F5585="ALTA",$D5585*0.97,
IF($F5585="MEDIA",$D5585*0.94,
IF($F5585="BAJA",$D5585*0.87,
IF($F5585="LIQUIDAR",_xlfn.XLOOKUP(A5585,Rotación!$A:$A,Rotación!$O:$O,0,0,-1),"")))),"")</f>
        <v>14664000</v>
      </c>
      <c r="J5585" s="13">
        <f>IFERROR(IF($F5585="ALTA",$D5585*0.94,
IF($F5585="MEDIA",$D5585*0.9,
IF($F5585="BAJA",$D5585*0.85,
IF($F5585="LIQUIDAR",_xlfn.XLOOKUP(A5585,Rotación!$A:$A,Rotación!$O:$O,0,0,-1),"")))),"")</f>
        <v>14040000</v>
      </c>
      <c r="K5585">
        <v>15290000</v>
      </c>
    </row>
    <row r="5586" spans="1:11" x14ac:dyDescent="0.3">
      <c r="A5586" t="s">
        <v>6651</v>
      </c>
      <c r="B5586" t="s">
        <v>313</v>
      </c>
      <c r="C5586" t="s">
        <v>313</v>
      </c>
      <c r="D5586">
        <v>16100000</v>
      </c>
      <c r="E5586">
        <v>14000000</v>
      </c>
      <c r="F5586" t="s">
        <v>4033</v>
      </c>
      <c r="G5586" s="13">
        <f>IFERROR(IF($F5586="ALTA",$D5586*1.03,
IF($F5586="MEDIA",$D5586*1,
IF($F5586="BAJA",$D5586*0.92,
IF($F5586="LIQUIDAR",_xlfn.XLOOKUP(A5586,Rotación!$A:$A,Rotación!$O:$O,0,0,-1),"")))),"")</f>
        <v>16100000</v>
      </c>
      <c r="H5586" s="13">
        <f>IFERROR(IF($F5586="ALTA",$D5586*1,
IF($F5586="MEDIA",$D5586*0.97,
IF($F5586="BAJA",$D5586*0.9,
IF($F5586="LIQUIDAR",_xlfn.XLOOKUP(A5586,Rotación!$A:$A,Rotación!$O:$O,0,0,-1),"")))),"")</f>
        <v>15617000</v>
      </c>
      <c r="I5586" s="13">
        <f>IFERROR(IF($F5586="ALTA",$D5586*0.97,
IF($F5586="MEDIA",$D5586*0.94,
IF($F5586="BAJA",$D5586*0.87,
IF($F5586="LIQUIDAR",_xlfn.XLOOKUP(A5586,Rotación!$A:$A,Rotación!$O:$O,0,0,-1),"")))),"")</f>
        <v>15134000</v>
      </c>
      <c r="J5586" s="13">
        <f>IFERROR(IF($F5586="ALTA",$D5586*0.94,
IF($F5586="MEDIA",$D5586*0.9,
IF($F5586="BAJA",$D5586*0.85,
IF($F5586="LIQUIDAR",_xlfn.XLOOKUP(A5586,Rotación!$A:$A,Rotación!$O:$O,0,0,-1),"")))),"")</f>
        <v>14490000</v>
      </c>
      <c r="K5586">
        <v>16290000</v>
      </c>
    </row>
    <row r="5587" spans="1:11" x14ac:dyDescent="0.3">
      <c r="A5587" t="s">
        <v>6652</v>
      </c>
      <c r="B5587" t="s">
        <v>313</v>
      </c>
      <c r="C5587" t="s">
        <v>313</v>
      </c>
      <c r="D5587">
        <v>11900000</v>
      </c>
      <c r="E5587">
        <v>9800000</v>
      </c>
      <c r="F5587" t="s">
        <v>4033</v>
      </c>
      <c r="G5587" s="13">
        <f>IFERROR(IF($F5587="ALTA",$D5587*1.03,
IF($F5587="MEDIA",$D5587*1,
IF($F5587="BAJA",$D5587*0.92,
IF($F5587="LIQUIDAR",_xlfn.XLOOKUP(A5587,Rotación!$A:$A,Rotación!$O:$O,0,0,-1),"")))),"")</f>
        <v>11900000</v>
      </c>
      <c r="H5587" s="13">
        <f>IFERROR(IF($F5587="ALTA",$D5587*1,
IF($F5587="MEDIA",$D5587*0.97,
IF($F5587="BAJA",$D5587*0.9,
IF($F5587="LIQUIDAR",_xlfn.XLOOKUP(A5587,Rotación!$A:$A,Rotación!$O:$O,0,0,-1),"")))),"")</f>
        <v>11543000</v>
      </c>
      <c r="I5587" s="13">
        <f>IFERROR(IF($F5587="ALTA",$D5587*0.97,
IF($F5587="MEDIA",$D5587*0.94,
IF($F5587="BAJA",$D5587*0.87,
IF($F5587="LIQUIDAR",_xlfn.XLOOKUP(A5587,Rotación!$A:$A,Rotación!$O:$O,0,0,-1),"")))),"")</f>
        <v>11186000</v>
      </c>
      <c r="J5587" s="13">
        <f>IFERROR(IF($F5587="ALTA",$D5587*0.94,
IF($F5587="MEDIA",$D5587*0.9,
IF($F5587="BAJA",$D5587*0.85,
IF($F5587="LIQUIDAR",_xlfn.XLOOKUP(A5587,Rotación!$A:$A,Rotación!$O:$O,0,0,-1),"")))),"")</f>
        <v>10710000</v>
      </c>
      <c r="K5587">
        <v>11890000</v>
      </c>
    </row>
    <row r="5588" spans="1:11" x14ac:dyDescent="0.3">
      <c r="A5588" t="s">
        <v>6623</v>
      </c>
      <c r="B5588" t="s">
        <v>313</v>
      </c>
      <c r="C5588" t="s">
        <v>313</v>
      </c>
      <c r="D5588">
        <v>10800000</v>
      </c>
      <c r="E5588">
        <v>8300000</v>
      </c>
      <c r="F5588" t="s">
        <v>4033</v>
      </c>
      <c r="G5588" s="13">
        <f>IFERROR(IF($F5588="ALTA",$D5588*1.03,
IF($F5588="MEDIA",$D5588*1,
IF($F5588="BAJA",$D5588*0.92,
IF($F5588="LIQUIDAR",_xlfn.XLOOKUP(A5588,Rotación!$A:$A,Rotación!$O:$O,0,0,-1),"")))),"")</f>
        <v>10800000</v>
      </c>
      <c r="H5588" s="13">
        <f>IFERROR(IF($F5588="ALTA",$D5588*1,
IF($F5588="MEDIA",$D5588*0.97,
IF($F5588="BAJA",$D5588*0.9,
IF($F5588="LIQUIDAR",_xlfn.XLOOKUP(A5588,Rotación!$A:$A,Rotación!$O:$O,0,0,-1),"")))),"")</f>
        <v>10476000</v>
      </c>
      <c r="I5588" s="13">
        <f>IFERROR(IF($F5588="ALTA",$D5588*0.97,
IF($F5588="MEDIA",$D5588*0.94,
IF($F5588="BAJA",$D5588*0.87,
IF($F5588="LIQUIDAR",_xlfn.XLOOKUP(A5588,Rotación!$A:$A,Rotación!$O:$O,0,0,-1),"")))),"")</f>
        <v>10152000</v>
      </c>
      <c r="J5588" s="13">
        <f>IFERROR(IF($F5588="ALTA",$D5588*0.94,
IF($F5588="MEDIA",$D5588*0.9,
IF($F5588="BAJA",$D5588*0.85,
IF($F5588="LIQUIDAR",_xlfn.XLOOKUP(A5588,Rotación!$A:$A,Rotación!$O:$O,0,0,-1),"")))),"")</f>
        <v>9720000</v>
      </c>
      <c r="K5588">
        <v>10590000</v>
      </c>
    </row>
    <row r="5589" spans="1:11" x14ac:dyDescent="0.3">
      <c r="A5589" t="s">
        <v>1418</v>
      </c>
      <c r="B5589" t="s">
        <v>313</v>
      </c>
      <c r="C5589" t="s">
        <v>313</v>
      </c>
      <c r="D5589">
        <v>7000000</v>
      </c>
      <c r="E5589">
        <v>5200000</v>
      </c>
      <c r="F5589" t="s">
        <v>4033</v>
      </c>
      <c r="G5589" s="13">
        <f>IFERROR(IF($F5589="ALTA",$D5589*1.03,
IF($F5589="MEDIA",$D5589*1,
IF($F5589="BAJA",$D5589*0.92,
IF($F5589="LIQUIDAR",_xlfn.XLOOKUP(A5589,Rotación!$A:$A,Rotación!$O:$O,0,0,-1),"")))),"")</f>
        <v>7000000</v>
      </c>
      <c r="H5589" s="13">
        <f>IFERROR(IF($F5589="ALTA",$D5589*1,
IF($F5589="MEDIA",$D5589*0.97,
IF($F5589="BAJA",$D5589*0.9,
IF($F5589="LIQUIDAR",_xlfn.XLOOKUP(A5589,Rotación!$A:$A,Rotación!$O:$O,0,0,-1),"")))),"")</f>
        <v>6790000</v>
      </c>
      <c r="I5589" s="13">
        <f>IFERROR(IF($F5589="ALTA",$D5589*0.97,
IF($F5589="MEDIA",$D5589*0.94,
IF($F5589="BAJA",$D5589*0.87,
IF($F5589="LIQUIDAR",_xlfn.XLOOKUP(A5589,Rotación!$A:$A,Rotación!$O:$O,0,0,-1),"")))),"")</f>
        <v>6580000</v>
      </c>
      <c r="J5589" s="13">
        <f>IFERROR(IF($F5589="ALTA",$D5589*0.94,
IF($F5589="MEDIA",$D5589*0.9,
IF($F5589="BAJA",$D5589*0.85,
IF($F5589="LIQUIDAR",_xlfn.XLOOKUP(A5589,Rotación!$A:$A,Rotación!$O:$O,0,0,-1),"")))),"")</f>
        <v>6300000</v>
      </c>
      <c r="K5589">
        <v>6490000</v>
      </c>
    </row>
    <row r="5590" spans="1:11" x14ac:dyDescent="0.3">
      <c r="A5590" t="s">
        <v>8772</v>
      </c>
      <c r="B5590" t="s">
        <v>313</v>
      </c>
      <c r="C5590" t="s">
        <v>313</v>
      </c>
      <c r="D5590">
        <v>8200000</v>
      </c>
      <c r="E5590">
        <v>6700000</v>
      </c>
      <c r="F5590" t="s">
        <v>4033</v>
      </c>
      <c r="G5590" s="13">
        <f>IFERROR(IF($F5590="ALTA",$D5590*1.03,
IF($F5590="MEDIA",$D5590*1,
IF($F5590="BAJA",$D5590*0.92,
IF($F5590="LIQUIDAR",_xlfn.XLOOKUP(A5590,Rotación!$A:$A,Rotación!$O:$O,0,0,-1),"")))),"")</f>
        <v>8200000</v>
      </c>
      <c r="H5590" s="13">
        <f>IFERROR(IF($F5590="ALTA",$D5590*1,
IF($F5590="MEDIA",$D5590*0.97,
IF($F5590="BAJA",$D5590*0.9,
IF($F5590="LIQUIDAR",_xlfn.XLOOKUP(A5590,Rotación!$A:$A,Rotación!$O:$O,0,0,-1),"")))),"")</f>
        <v>7954000</v>
      </c>
      <c r="I5590" s="13">
        <f>IFERROR(IF($F5590="ALTA",$D5590*0.97,
IF($F5590="MEDIA",$D5590*0.94,
IF($F5590="BAJA",$D5590*0.87,
IF($F5590="LIQUIDAR",_xlfn.XLOOKUP(A5590,Rotación!$A:$A,Rotación!$O:$O,0,0,-1),"")))),"")</f>
        <v>7708000</v>
      </c>
      <c r="J5590" s="13">
        <f>IFERROR(IF($F5590="ALTA",$D5590*0.94,
IF($F5590="MEDIA",$D5590*0.9,
IF($F5590="BAJA",$D5590*0.85,
IF($F5590="LIQUIDAR",_xlfn.XLOOKUP(A5590,Rotación!$A:$A,Rotación!$O:$O,0,0,-1),"")))),"")</f>
        <v>7380000</v>
      </c>
      <c r="K5590">
        <v>8190000</v>
      </c>
    </row>
    <row r="5591" spans="1:11" x14ac:dyDescent="0.3">
      <c r="A5591" t="s">
        <v>8774</v>
      </c>
      <c r="B5591" t="s">
        <v>313</v>
      </c>
      <c r="C5591" t="s">
        <v>313</v>
      </c>
      <c r="D5591">
        <v>9100000</v>
      </c>
      <c r="E5591">
        <v>7400000</v>
      </c>
      <c r="F5591" t="s">
        <v>4033</v>
      </c>
      <c r="G5591" s="13">
        <f>IFERROR(IF($F5591="ALTA",$D5591*1.03,
IF($F5591="MEDIA",$D5591*1,
IF($F5591="BAJA",$D5591*0.92,
IF($F5591="LIQUIDAR",_xlfn.XLOOKUP(A5591,Rotación!$A:$A,Rotación!$O:$O,0,0,-1),"")))),"")</f>
        <v>9100000</v>
      </c>
      <c r="H5591" s="13">
        <f>IFERROR(IF($F5591="ALTA",$D5591*1,
IF($F5591="MEDIA",$D5591*0.97,
IF($F5591="BAJA",$D5591*0.9,
IF($F5591="LIQUIDAR",_xlfn.XLOOKUP(A5591,Rotación!$A:$A,Rotación!$O:$O,0,0,-1),"")))),"")</f>
        <v>8827000</v>
      </c>
      <c r="I5591" s="13">
        <f>IFERROR(IF($F5591="ALTA",$D5591*0.97,
IF($F5591="MEDIA",$D5591*0.94,
IF($F5591="BAJA",$D5591*0.87,
IF($F5591="LIQUIDAR",_xlfn.XLOOKUP(A5591,Rotación!$A:$A,Rotación!$O:$O,0,0,-1),"")))),"")</f>
        <v>8554000</v>
      </c>
      <c r="J5591" s="13">
        <f>IFERROR(IF($F5591="ALTA",$D5591*0.94,
IF($F5591="MEDIA",$D5591*0.9,
IF($F5591="BAJA",$D5591*0.85,
IF($F5591="LIQUIDAR",_xlfn.XLOOKUP(A5591,Rotación!$A:$A,Rotación!$O:$O,0,0,-1),"")))),"")</f>
        <v>8190000</v>
      </c>
      <c r="K5591">
        <v>8990000</v>
      </c>
    </row>
    <row r="5592" spans="1:11" x14ac:dyDescent="0.3">
      <c r="A5592" t="s">
        <v>8777</v>
      </c>
      <c r="B5592" t="s">
        <v>313</v>
      </c>
      <c r="C5592" t="s">
        <v>313</v>
      </c>
      <c r="D5592">
        <v>25400000</v>
      </c>
      <c r="E5592">
        <v>20500000</v>
      </c>
      <c r="F5592" t="s">
        <v>4033</v>
      </c>
      <c r="G5592" s="13">
        <f>IFERROR(IF($F5592="ALTA",$D5592*1.03,
IF($F5592="MEDIA",$D5592*1,
IF($F5592="BAJA",$D5592*0.92,
IF($F5592="LIQUIDAR",_xlfn.XLOOKUP(A5592,Rotación!$A:$A,Rotación!$O:$O,0,0,-1),"")))),"")</f>
        <v>25400000</v>
      </c>
      <c r="H5592" s="13">
        <f>IFERROR(IF($F5592="ALTA",$D5592*1,
IF($F5592="MEDIA",$D5592*0.97,
IF($F5592="BAJA",$D5592*0.9,
IF($F5592="LIQUIDAR",_xlfn.XLOOKUP(A5592,Rotación!$A:$A,Rotación!$O:$O,0,0,-1),"")))),"")</f>
        <v>24638000</v>
      </c>
      <c r="I5592" s="13">
        <f>IFERROR(IF($F5592="ALTA",$D5592*0.97,
IF($F5592="MEDIA",$D5592*0.94,
IF($F5592="BAJA",$D5592*0.87,
IF($F5592="LIQUIDAR",_xlfn.XLOOKUP(A5592,Rotación!$A:$A,Rotación!$O:$O,0,0,-1),"")))),"")</f>
        <v>23876000</v>
      </c>
      <c r="J5592" s="13">
        <f>IFERROR(IF($F5592="ALTA",$D5592*0.94,
IF($F5592="MEDIA",$D5592*0.9,
IF($F5592="BAJA",$D5592*0.85,
IF($F5592="LIQUIDAR",_xlfn.XLOOKUP(A5592,Rotación!$A:$A,Rotación!$O:$O,0,0,-1),"")))),"")</f>
        <v>22860000</v>
      </c>
      <c r="K5592">
        <v>25190000</v>
      </c>
    </row>
    <row r="5593" spans="1:11" x14ac:dyDescent="0.3">
      <c r="A5593" t="s">
        <v>8780</v>
      </c>
      <c r="B5593" t="s">
        <v>313</v>
      </c>
      <c r="C5593" t="s">
        <v>313</v>
      </c>
      <c r="D5593">
        <v>8700000</v>
      </c>
      <c r="E5593">
        <v>7000000</v>
      </c>
      <c r="F5593" t="s">
        <v>4033</v>
      </c>
      <c r="G5593" s="13">
        <f>IFERROR(IF($F5593="ALTA",$D5593*1.03,
IF($F5593="MEDIA",$D5593*1,
IF($F5593="BAJA",$D5593*0.92,
IF($F5593="LIQUIDAR",_xlfn.XLOOKUP(A5593,Rotación!$A:$A,Rotación!$O:$O,0,0,-1),"")))),"")</f>
        <v>8700000</v>
      </c>
      <c r="H5593" s="13">
        <f>IFERROR(IF($F5593="ALTA",$D5593*1,
IF($F5593="MEDIA",$D5593*0.97,
IF($F5593="BAJA",$D5593*0.9,
IF($F5593="LIQUIDAR",_xlfn.XLOOKUP(A5593,Rotación!$A:$A,Rotación!$O:$O,0,0,-1),"")))),"")</f>
        <v>8439000</v>
      </c>
      <c r="I5593" s="13">
        <f>IFERROR(IF($F5593="ALTA",$D5593*0.97,
IF($F5593="MEDIA",$D5593*0.94,
IF($F5593="BAJA",$D5593*0.87,
IF($F5593="LIQUIDAR",_xlfn.XLOOKUP(A5593,Rotación!$A:$A,Rotación!$O:$O,0,0,-1),"")))),"")</f>
        <v>8178000</v>
      </c>
      <c r="J5593" s="13">
        <f>IFERROR(IF($F5593="ALTA",$D5593*0.94,
IF($F5593="MEDIA",$D5593*0.9,
IF($F5593="BAJA",$D5593*0.85,
IF($F5593="LIQUIDAR",_xlfn.XLOOKUP(A5593,Rotación!$A:$A,Rotación!$O:$O,0,0,-1),"")))),"")</f>
        <v>7830000</v>
      </c>
      <c r="K5593">
        <v>8690000</v>
      </c>
    </row>
    <row r="5594" spans="1:11" x14ac:dyDescent="0.3">
      <c r="A5594" t="s">
        <v>8784</v>
      </c>
      <c r="B5594" t="s">
        <v>313</v>
      </c>
      <c r="C5594" t="s">
        <v>313</v>
      </c>
      <c r="D5594">
        <v>18700000</v>
      </c>
      <c r="E5594">
        <v>16200000</v>
      </c>
      <c r="F5594" t="s">
        <v>4033</v>
      </c>
      <c r="G5594" s="13">
        <f>IFERROR(IF($F5594="ALTA",$D5594*1.03,
IF($F5594="MEDIA",$D5594*1,
IF($F5594="BAJA",$D5594*0.92,
IF($F5594="LIQUIDAR",_xlfn.XLOOKUP(A5594,Rotación!$A:$A,Rotación!$O:$O,0,0,-1),"")))),"")</f>
        <v>18700000</v>
      </c>
      <c r="H5594" s="13">
        <f>IFERROR(IF($F5594="ALTA",$D5594*1,
IF($F5594="MEDIA",$D5594*0.97,
IF($F5594="BAJA",$D5594*0.9,
IF($F5594="LIQUIDAR",_xlfn.XLOOKUP(A5594,Rotación!$A:$A,Rotación!$O:$O,0,0,-1),"")))),"")</f>
        <v>18139000</v>
      </c>
      <c r="I5594" s="13">
        <f>IFERROR(IF($F5594="ALTA",$D5594*0.97,
IF($F5594="MEDIA",$D5594*0.94,
IF($F5594="BAJA",$D5594*0.87,
IF($F5594="LIQUIDAR",_xlfn.XLOOKUP(A5594,Rotación!$A:$A,Rotación!$O:$O,0,0,-1),"")))),"")</f>
        <v>17578000</v>
      </c>
      <c r="J5594" s="13">
        <f>IFERROR(IF($F5594="ALTA",$D5594*0.94,
IF($F5594="MEDIA",$D5594*0.9,
IF($F5594="BAJA",$D5594*0.85,
IF($F5594="LIQUIDAR",_xlfn.XLOOKUP(A5594,Rotación!$A:$A,Rotación!$O:$O,0,0,-1),"")))),"")</f>
        <v>16830000</v>
      </c>
      <c r="K5594">
        <v>19490000</v>
      </c>
    </row>
    <row r="5595" spans="1:11" x14ac:dyDescent="0.3">
      <c r="A5595" t="s">
        <v>8786</v>
      </c>
      <c r="B5595" t="s">
        <v>313</v>
      </c>
      <c r="C5595" t="s">
        <v>313</v>
      </c>
      <c r="D5595">
        <v>11500000</v>
      </c>
      <c r="E5595">
        <v>8700000</v>
      </c>
      <c r="F5595" t="s">
        <v>4033</v>
      </c>
      <c r="G5595" s="13">
        <f>IFERROR(IF($F5595="ALTA",$D5595*1.03,
IF($F5595="MEDIA",$D5595*1,
IF($F5595="BAJA",$D5595*0.92,
IF($F5595="LIQUIDAR",_xlfn.XLOOKUP(A5595,Rotación!$A:$A,Rotación!$O:$O,0,0,-1),"")))),"")</f>
        <v>11500000</v>
      </c>
      <c r="H5595" s="13">
        <f>IFERROR(IF($F5595="ALTA",$D5595*1,
IF($F5595="MEDIA",$D5595*0.97,
IF($F5595="BAJA",$D5595*0.9,
IF($F5595="LIQUIDAR",_xlfn.XLOOKUP(A5595,Rotación!$A:$A,Rotación!$O:$O,0,0,-1),"")))),"")</f>
        <v>11155000</v>
      </c>
      <c r="I5595" s="13">
        <f>IFERROR(IF($F5595="ALTA",$D5595*0.97,
IF($F5595="MEDIA",$D5595*0.94,
IF($F5595="BAJA",$D5595*0.87,
IF($F5595="LIQUIDAR",_xlfn.XLOOKUP(A5595,Rotación!$A:$A,Rotación!$O:$O,0,0,-1),"")))),"")</f>
        <v>10810000</v>
      </c>
      <c r="J5595" s="13">
        <f>IFERROR(IF($F5595="ALTA",$D5595*0.94,
IF($F5595="MEDIA",$D5595*0.9,
IF($F5595="BAJA",$D5595*0.85,
IF($F5595="LIQUIDAR",_xlfn.XLOOKUP(A5595,Rotación!$A:$A,Rotación!$O:$O,0,0,-1),"")))),"")</f>
        <v>10350000</v>
      </c>
      <c r="K5595">
        <v>10990000</v>
      </c>
    </row>
    <row r="5596" spans="1:11" x14ac:dyDescent="0.3">
      <c r="A5596" t="s">
        <v>8330</v>
      </c>
      <c r="B5596" t="s">
        <v>313</v>
      </c>
      <c r="C5596" t="s">
        <v>313</v>
      </c>
      <c r="D5596">
        <v>27500000</v>
      </c>
      <c r="E5596">
        <v>22500000</v>
      </c>
      <c r="F5596" t="s">
        <v>4033</v>
      </c>
      <c r="G5596" s="13">
        <f>IFERROR(IF($F5596="ALTA",$D5596*1.03,
IF($F5596="MEDIA",$D5596*1,
IF($F5596="BAJA",$D5596*0.92,
IF($F5596="LIQUIDAR",_xlfn.XLOOKUP(A5596,Rotación!$A:$A,Rotación!$O:$O,0,0,-1),"")))),"")</f>
        <v>27500000</v>
      </c>
      <c r="H5596" s="13">
        <f>IFERROR(IF($F5596="ALTA",$D5596*1,
IF($F5596="MEDIA",$D5596*0.97,
IF($F5596="BAJA",$D5596*0.9,
IF($F5596="LIQUIDAR",_xlfn.XLOOKUP(A5596,Rotación!$A:$A,Rotación!$O:$O,0,0,-1),"")))),"")</f>
        <v>26675000</v>
      </c>
      <c r="I5596" s="13">
        <f>IFERROR(IF($F5596="ALTA",$D5596*0.97,
IF($F5596="MEDIA",$D5596*0.94,
IF($F5596="BAJA",$D5596*0.87,
IF($F5596="LIQUIDAR",_xlfn.XLOOKUP(A5596,Rotación!$A:$A,Rotación!$O:$O,0,0,-1),"")))),"")</f>
        <v>25850000</v>
      </c>
      <c r="J5596" s="13">
        <f>IFERROR(IF($F5596="ALTA",$D5596*0.94,
IF($F5596="MEDIA",$D5596*0.9,
IF($F5596="BAJA",$D5596*0.85,
IF($F5596="LIQUIDAR",_xlfn.XLOOKUP(A5596,Rotación!$A:$A,Rotación!$O:$O,0,0,-1),"")))),"")</f>
        <v>24750000</v>
      </c>
      <c r="K5596">
        <v>27490000</v>
      </c>
    </row>
    <row r="5597" spans="1:11" x14ac:dyDescent="0.3">
      <c r="A5597" t="s">
        <v>8788</v>
      </c>
      <c r="B5597" t="s">
        <v>313</v>
      </c>
      <c r="C5597" t="s">
        <v>313</v>
      </c>
      <c r="D5597">
        <v>11400000</v>
      </c>
      <c r="E5597">
        <v>9200000</v>
      </c>
      <c r="F5597" t="s">
        <v>4033</v>
      </c>
      <c r="G5597" s="13">
        <f>IFERROR(IF($F5597="ALTA",$D5597*1.03,
IF($F5597="MEDIA",$D5597*1,
IF($F5597="BAJA",$D5597*0.92,
IF($F5597="LIQUIDAR",_xlfn.XLOOKUP(A5597,Rotación!$A:$A,Rotación!$O:$O,0,0,-1),"")))),"")</f>
        <v>11400000</v>
      </c>
      <c r="H5597" s="13">
        <f>IFERROR(IF($F5597="ALTA",$D5597*1,
IF($F5597="MEDIA",$D5597*0.97,
IF($F5597="BAJA",$D5597*0.9,
IF($F5597="LIQUIDAR",_xlfn.XLOOKUP(A5597,Rotación!$A:$A,Rotación!$O:$O,0,0,-1),"")))),"")</f>
        <v>11058000</v>
      </c>
      <c r="I5597" s="13">
        <f>IFERROR(IF($F5597="ALTA",$D5597*0.97,
IF($F5597="MEDIA",$D5597*0.94,
IF($F5597="BAJA",$D5597*0.87,
IF($F5597="LIQUIDAR",_xlfn.XLOOKUP(A5597,Rotación!$A:$A,Rotación!$O:$O,0,0,-1),"")))),"")</f>
        <v>10716000</v>
      </c>
      <c r="J5597" s="13">
        <f>IFERROR(IF($F5597="ALTA",$D5597*0.94,
IF($F5597="MEDIA",$D5597*0.9,
IF($F5597="BAJA",$D5597*0.85,
IF($F5597="LIQUIDAR",_xlfn.XLOOKUP(A5597,Rotación!$A:$A,Rotación!$O:$O,0,0,-1),"")))),"")</f>
        <v>10260000</v>
      </c>
      <c r="K5597">
        <v>11290000</v>
      </c>
    </row>
    <row r="5598" spans="1:11" x14ac:dyDescent="0.3">
      <c r="A5598" t="s">
        <v>8790</v>
      </c>
      <c r="B5598" t="s">
        <v>313</v>
      </c>
      <c r="C5598" t="s">
        <v>313</v>
      </c>
      <c r="D5598">
        <v>15600000</v>
      </c>
      <c r="E5598">
        <v>12800000</v>
      </c>
      <c r="F5598" t="s">
        <v>4033</v>
      </c>
      <c r="G5598" s="13">
        <f>IFERROR(IF($F5598="ALTA",$D5598*1.03,
IF($F5598="MEDIA",$D5598*1,
IF($F5598="BAJA",$D5598*0.92,
IF($F5598="LIQUIDAR",_xlfn.XLOOKUP(A5598,Rotación!$A:$A,Rotación!$O:$O,0,0,-1),"")))),"")</f>
        <v>15600000</v>
      </c>
      <c r="H5598" s="13">
        <f>IFERROR(IF($F5598="ALTA",$D5598*1,
IF($F5598="MEDIA",$D5598*0.97,
IF($F5598="BAJA",$D5598*0.9,
IF($F5598="LIQUIDAR",_xlfn.XLOOKUP(A5598,Rotación!$A:$A,Rotación!$O:$O,0,0,-1),"")))),"")</f>
        <v>15132000</v>
      </c>
      <c r="I5598" s="13">
        <f>IFERROR(IF($F5598="ALTA",$D5598*0.97,
IF($F5598="MEDIA",$D5598*0.94,
IF($F5598="BAJA",$D5598*0.87,
IF($F5598="LIQUIDAR",_xlfn.XLOOKUP(A5598,Rotación!$A:$A,Rotación!$O:$O,0,0,-1),"")))),"")</f>
        <v>14664000</v>
      </c>
      <c r="J5598" s="13">
        <f>IFERROR(IF($F5598="ALTA",$D5598*0.94,
IF($F5598="MEDIA",$D5598*0.9,
IF($F5598="BAJA",$D5598*0.85,
IF($F5598="LIQUIDAR",_xlfn.XLOOKUP(A5598,Rotación!$A:$A,Rotación!$O:$O,0,0,-1),"")))),"")</f>
        <v>14040000</v>
      </c>
      <c r="K5598">
        <v>15390000</v>
      </c>
    </row>
    <row r="5599" spans="1:11" x14ac:dyDescent="0.3">
      <c r="A5599" t="s">
        <v>8792</v>
      </c>
      <c r="B5599" t="s">
        <v>313</v>
      </c>
      <c r="C5599" t="s">
        <v>313</v>
      </c>
      <c r="D5599">
        <v>23000000</v>
      </c>
      <c r="E5599">
        <v>18500000</v>
      </c>
      <c r="F5599" t="s">
        <v>4033</v>
      </c>
      <c r="G5599" s="13">
        <f>IFERROR(IF($F5599="ALTA",$D5599*1.03,
IF($F5599="MEDIA",$D5599*1,
IF($F5599="BAJA",$D5599*0.92,
IF($F5599="LIQUIDAR",_xlfn.XLOOKUP(A5599,Rotación!$A:$A,Rotación!$O:$O,0,0,-1),"")))),"")</f>
        <v>23000000</v>
      </c>
      <c r="H5599" s="13">
        <f>IFERROR(IF($F5599="ALTA",$D5599*1,
IF($F5599="MEDIA",$D5599*0.97,
IF($F5599="BAJA",$D5599*0.9,
IF($F5599="LIQUIDAR",_xlfn.XLOOKUP(A5599,Rotación!$A:$A,Rotación!$O:$O,0,0,-1),"")))),"")</f>
        <v>22310000</v>
      </c>
      <c r="I5599" s="13">
        <f>IFERROR(IF($F5599="ALTA",$D5599*0.97,
IF($F5599="MEDIA",$D5599*0.94,
IF($F5599="BAJA",$D5599*0.87,
IF($F5599="LIQUIDAR",_xlfn.XLOOKUP(A5599,Rotación!$A:$A,Rotación!$O:$O,0,0,-1),"")))),"")</f>
        <v>21620000</v>
      </c>
      <c r="J5599" s="13">
        <f>IFERROR(IF($F5599="ALTA",$D5599*0.94,
IF($F5599="MEDIA",$D5599*0.9,
IF($F5599="BAJA",$D5599*0.85,
IF($F5599="LIQUIDAR",_xlfn.XLOOKUP(A5599,Rotación!$A:$A,Rotación!$O:$O,0,0,-1),"")))),"")</f>
        <v>20700000</v>
      </c>
      <c r="K5599">
        <v>22490000</v>
      </c>
    </row>
    <row r="5600" spans="1:11" x14ac:dyDescent="0.3">
      <c r="A5600" t="s">
        <v>8794</v>
      </c>
      <c r="B5600" t="s">
        <v>313</v>
      </c>
      <c r="C5600" t="s">
        <v>313</v>
      </c>
      <c r="D5600">
        <v>8600000</v>
      </c>
      <c r="E5600">
        <v>7000000</v>
      </c>
      <c r="F5600" t="s">
        <v>4033</v>
      </c>
      <c r="G5600" s="13">
        <f>IFERROR(IF($F5600="ALTA",$D5600*1.03,
IF($F5600="MEDIA",$D5600*1,
IF($F5600="BAJA",$D5600*0.92,
IF($F5600="LIQUIDAR",_xlfn.XLOOKUP(A5600,Rotación!$A:$A,Rotación!$O:$O,0,0,-1),"")))),"")</f>
        <v>8600000</v>
      </c>
      <c r="H5600" s="13">
        <f>IFERROR(IF($F5600="ALTA",$D5600*1,
IF($F5600="MEDIA",$D5600*0.97,
IF($F5600="BAJA",$D5600*0.9,
IF($F5600="LIQUIDAR",_xlfn.XLOOKUP(A5600,Rotación!$A:$A,Rotación!$O:$O,0,0,-1),"")))),"")</f>
        <v>8342000</v>
      </c>
      <c r="I5600" s="13">
        <f>IFERROR(IF($F5600="ALTA",$D5600*0.97,
IF($F5600="MEDIA",$D5600*0.94,
IF($F5600="BAJA",$D5600*0.87,
IF($F5600="LIQUIDAR",_xlfn.XLOOKUP(A5600,Rotación!$A:$A,Rotación!$O:$O,0,0,-1),"")))),"")</f>
        <v>8084000</v>
      </c>
      <c r="J5600" s="13">
        <f>IFERROR(IF($F5600="ALTA",$D5600*0.94,
IF($F5600="MEDIA",$D5600*0.9,
IF($F5600="BAJA",$D5600*0.85,
IF($F5600="LIQUIDAR",_xlfn.XLOOKUP(A5600,Rotación!$A:$A,Rotación!$O:$O,0,0,-1),"")))),"")</f>
        <v>7740000</v>
      </c>
      <c r="K5600">
        <v>8590000</v>
      </c>
    </row>
    <row r="5601" spans="1:11" x14ac:dyDescent="0.3">
      <c r="A5601" t="s">
        <v>8798</v>
      </c>
      <c r="B5601" t="s">
        <v>313</v>
      </c>
      <c r="C5601" t="s">
        <v>313</v>
      </c>
      <c r="D5601">
        <v>20300000</v>
      </c>
      <c r="E5601">
        <v>15800000</v>
      </c>
      <c r="F5601" t="s">
        <v>4033</v>
      </c>
      <c r="G5601" s="13">
        <f>IFERROR(IF($F5601="ALTA",$D5601*1.03,
IF($F5601="MEDIA",$D5601*1,
IF($F5601="BAJA",$D5601*0.92,
IF($F5601="LIQUIDAR",_xlfn.XLOOKUP(A5601,Rotación!$A:$A,Rotación!$O:$O,0,0,-1),"")))),"")</f>
        <v>20300000</v>
      </c>
      <c r="H5601" s="13">
        <f>IFERROR(IF($F5601="ALTA",$D5601*1,
IF($F5601="MEDIA",$D5601*0.97,
IF($F5601="BAJA",$D5601*0.9,
IF($F5601="LIQUIDAR",_xlfn.XLOOKUP(A5601,Rotación!$A:$A,Rotación!$O:$O,0,0,-1),"")))),"")</f>
        <v>19691000</v>
      </c>
      <c r="I5601" s="13">
        <f>IFERROR(IF($F5601="ALTA",$D5601*0.97,
IF($F5601="MEDIA",$D5601*0.94,
IF($F5601="BAJA",$D5601*0.87,
IF($F5601="LIQUIDAR",_xlfn.XLOOKUP(A5601,Rotación!$A:$A,Rotación!$O:$O,0,0,-1),"")))),"")</f>
        <v>19082000</v>
      </c>
      <c r="J5601" s="13">
        <f>IFERROR(IF($F5601="ALTA",$D5601*0.94,
IF($F5601="MEDIA",$D5601*0.9,
IF($F5601="BAJA",$D5601*0.85,
IF($F5601="LIQUIDAR",_xlfn.XLOOKUP(A5601,Rotación!$A:$A,Rotación!$O:$O,0,0,-1),"")))),"")</f>
        <v>18270000</v>
      </c>
      <c r="K5601">
        <v>19290000</v>
      </c>
    </row>
    <row r="5602" spans="1:11" x14ac:dyDescent="0.3">
      <c r="A5602" t="s">
        <v>8622</v>
      </c>
      <c r="B5602" t="s">
        <v>313</v>
      </c>
      <c r="C5602" t="s">
        <v>313</v>
      </c>
      <c r="D5602">
        <v>15200000</v>
      </c>
      <c r="E5602">
        <v>12700000</v>
      </c>
      <c r="F5602" t="s">
        <v>4033</v>
      </c>
      <c r="G5602" s="13">
        <f>IFERROR(IF($F5602="ALTA",$D5602*1.03,
IF($F5602="MEDIA",$D5602*1,
IF($F5602="BAJA",$D5602*0.92,
IF($F5602="LIQUIDAR",_xlfn.XLOOKUP(A5602,Rotación!$A:$A,Rotación!$O:$O,0,0,-1),"")))),"")</f>
        <v>15200000</v>
      </c>
      <c r="H5602" s="13">
        <f>IFERROR(IF($F5602="ALTA",$D5602*1,
IF($F5602="MEDIA",$D5602*0.97,
IF($F5602="BAJA",$D5602*0.9,
IF($F5602="LIQUIDAR",_xlfn.XLOOKUP(A5602,Rotación!$A:$A,Rotación!$O:$O,0,0,-1),"")))),"")</f>
        <v>14744000</v>
      </c>
      <c r="I5602" s="13">
        <f>IFERROR(IF($F5602="ALTA",$D5602*0.97,
IF($F5602="MEDIA",$D5602*0.94,
IF($F5602="BAJA",$D5602*0.87,
IF($F5602="LIQUIDAR",_xlfn.XLOOKUP(A5602,Rotación!$A:$A,Rotación!$O:$O,0,0,-1),"")))),"")</f>
        <v>14288000</v>
      </c>
      <c r="J5602" s="13">
        <f>IFERROR(IF($F5602="ALTA",$D5602*0.94,
IF($F5602="MEDIA",$D5602*0.9,
IF($F5602="BAJA",$D5602*0.85,
IF($F5602="LIQUIDAR",_xlfn.XLOOKUP(A5602,Rotación!$A:$A,Rotación!$O:$O,0,0,-1),"")))),"")</f>
        <v>13680000</v>
      </c>
      <c r="K5602">
        <v>15190000</v>
      </c>
    </row>
    <row r="5603" spans="1:11" x14ac:dyDescent="0.3">
      <c r="A5603" t="s">
        <v>8804</v>
      </c>
      <c r="B5603" t="s">
        <v>313</v>
      </c>
      <c r="C5603" t="s">
        <v>313</v>
      </c>
      <c r="D5603">
        <v>24900000</v>
      </c>
      <c r="E5603">
        <v>16000000</v>
      </c>
      <c r="F5603" t="s">
        <v>4033</v>
      </c>
      <c r="G5603" s="13">
        <f>IFERROR(IF($F5603="ALTA",$D5603*1.03,
IF($F5603="MEDIA",$D5603*1,
IF($F5603="BAJA",$D5603*0.92,
IF($F5603="LIQUIDAR",_xlfn.XLOOKUP(A5603,Rotación!$A:$A,Rotación!$O:$O,0,0,-1),"")))),"")</f>
        <v>24900000</v>
      </c>
      <c r="H5603" s="13">
        <f>IFERROR(IF($F5603="ALTA",$D5603*1,
IF($F5603="MEDIA",$D5603*0.97,
IF($F5603="BAJA",$D5603*0.9,
IF($F5603="LIQUIDAR",_xlfn.XLOOKUP(A5603,Rotación!$A:$A,Rotación!$O:$O,0,0,-1),"")))),"")</f>
        <v>24153000</v>
      </c>
      <c r="I5603" s="13">
        <f>IFERROR(IF($F5603="ALTA",$D5603*0.97,
IF($F5603="MEDIA",$D5603*0.94,
IF($F5603="BAJA",$D5603*0.87,
IF($F5603="LIQUIDAR",_xlfn.XLOOKUP(A5603,Rotación!$A:$A,Rotación!$O:$O,0,0,-1),"")))),"")</f>
        <v>23406000</v>
      </c>
      <c r="J5603" s="13">
        <f>IFERROR(IF($F5603="ALTA",$D5603*0.94,
IF($F5603="MEDIA",$D5603*0.9,
IF($F5603="BAJA",$D5603*0.85,
IF($F5603="LIQUIDAR",_xlfn.XLOOKUP(A5603,Rotación!$A:$A,Rotación!$O:$O,0,0,-1),"")))),"")</f>
        <v>22410000</v>
      </c>
      <c r="K5603">
        <v>24290000</v>
      </c>
    </row>
    <row r="5604" spans="1:11" x14ac:dyDescent="0.3">
      <c r="A5604" t="s">
        <v>8806</v>
      </c>
      <c r="B5604" t="s">
        <v>313</v>
      </c>
      <c r="C5604" t="s">
        <v>313</v>
      </c>
      <c r="D5604">
        <v>9200000</v>
      </c>
      <c r="E5604">
        <v>7000000</v>
      </c>
      <c r="F5604" t="s">
        <v>4033</v>
      </c>
      <c r="G5604" s="13">
        <f>IFERROR(IF($F5604="ALTA",$D5604*1.03,
IF($F5604="MEDIA",$D5604*1,
IF($F5604="BAJA",$D5604*0.92,
IF($F5604="LIQUIDAR",_xlfn.XLOOKUP(A5604,Rotación!$A:$A,Rotación!$O:$O,0,0,-1),"")))),"")</f>
        <v>9200000</v>
      </c>
      <c r="H5604" s="13">
        <f>IFERROR(IF($F5604="ALTA",$D5604*1,
IF($F5604="MEDIA",$D5604*0.97,
IF($F5604="BAJA",$D5604*0.9,
IF($F5604="LIQUIDAR",_xlfn.XLOOKUP(A5604,Rotación!$A:$A,Rotación!$O:$O,0,0,-1),"")))),"")</f>
        <v>8924000</v>
      </c>
      <c r="I5604" s="13">
        <f>IFERROR(IF($F5604="ALTA",$D5604*0.97,
IF($F5604="MEDIA",$D5604*0.94,
IF($F5604="BAJA",$D5604*0.87,
IF($F5604="LIQUIDAR",_xlfn.XLOOKUP(A5604,Rotación!$A:$A,Rotación!$O:$O,0,0,-1),"")))),"")</f>
        <v>8648000</v>
      </c>
      <c r="J5604" s="13">
        <f>IFERROR(IF($F5604="ALTA",$D5604*0.94,
IF($F5604="MEDIA",$D5604*0.9,
IF($F5604="BAJA",$D5604*0.85,
IF($F5604="LIQUIDAR",_xlfn.XLOOKUP(A5604,Rotación!$A:$A,Rotación!$O:$O,0,0,-1),"")))),"")</f>
        <v>8280000</v>
      </c>
      <c r="K5604">
        <v>9190000</v>
      </c>
    </row>
    <row r="5605" spans="1:11" x14ac:dyDescent="0.3">
      <c r="A5605" t="s">
        <v>8808</v>
      </c>
      <c r="B5605" t="s">
        <v>313</v>
      </c>
      <c r="C5605" t="s">
        <v>313</v>
      </c>
      <c r="D5605">
        <v>14600000</v>
      </c>
      <c r="E5605">
        <v>12000000</v>
      </c>
      <c r="F5605" t="s">
        <v>4033</v>
      </c>
      <c r="G5605" s="13">
        <f>IFERROR(IF($F5605="ALTA",$D5605*1.03,
IF($F5605="MEDIA",$D5605*1,
IF($F5605="BAJA",$D5605*0.92,
IF($F5605="LIQUIDAR",_xlfn.XLOOKUP(A5605,Rotación!$A:$A,Rotación!$O:$O,0,0,-1),"")))),"")</f>
        <v>14600000</v>
      </c>
      <c r="H5605" s="13">
        <f>IFERROR(IF($F5605="ALTA",$D5605*1,
IF($F5605="MEDIA",$D5605*0.97,
IF($F5605="BAJA",$D5605*0.9,
IF($F5605="LIQUIDAR",_xlfn.XLOOKUP(A5605,Rotación!$A:$A,Rotación!$O:$O,0,0,-1),"")))),"")</f>
        <v>14162000</v>
      </c>
      <c r="I5605" s="13">
        <f>IFERROR(IF($F5605="ALTA",$D5605*0.97,
IF($F5605="MEDIA",$D5605*0.94,
IF($F5605="BAJA",$D5605*0.87,
IF($F5605="LIQUIDAR",_xlfn.XLOOKUP(A5605,Rotación!$A:$A,Rotación!$O:$O,0,0,-1),"")))),"")</f>
        <v>13724000</v>
      </c>
      <c r="J5605" s="13">
        <f>IFERROR(IF($F5605="ALTA",$D5605*0.94,
IF($F5605="MEDIA",$D5605*0.9,
IF($F5605="BAJA",$D5605*0.85,
IF($F5605="LIQUIDAR",_xlfn.XLOOKUP(A5605,Rotación!$A:$A,Rotación!$O:$O,0,0,-1),"")))),"")</f>
        <v>13140000</v>
      </c>
      <c r="K5605">
        <v>14590000</v>
      </c>
    </row>
    <row r="5606" spans="1:11" x14ac:dyDescent="0.3">
      <c r="A5606" t="s">
        <v>8811</v>
      </c>
      <c r="B5606" t="s">
        <v>313</v>
      </c>
      <c r="C5606" t="s">
        <v>313</v>
      </c>
      <c r="D5606">
        <v>13600000</v>
      </c>
      <c r="E5606">
        <v>11300000</v>
      </c>
      <c r="F5606" t="s">
        <v>4033</v>
      </c>
      <c r="G5606" s="13">
        <f>IFERROR(IF($F5606="ALTA",$D5606*1.03,
IF($F5606="MEDIA",$D5606*1,
IF($F5606="BAJA",$D5606*0.92,
IF($F5606="LIQUIDAR",_xlfn.XLOOKUP(A5606,Rotación!$A:$A,Rotación!$O:$O,0,0,-1),"")))),"")</f>
        <v>13600000</v>
      </c>
      <c r="H5606" s="13">
        <f>IFERROR(IF($F5606="ALTA",$D5606*1,
IF($F5606="MEDIA",$D5606*0.97,
IF($F5606="BAJA",$D5606*0.9,
IF($F5606="LIQUIDAR",_xlfn.XLOOKUP(A5606,Rotación!$A:$A,Rotación!$O:$O,0,0,-1),"")))),"")</f>
        <v>13192000</v>
      </c>
      <c r="I5606" s="13">
        <f>IFERROR(IF($F5606="ALTA",$D5606*0.97,
IF($F5606="MEDIA",$D5606*0.94,
IF($F5606="BAJA",$D5606*0.87,
IF($F5606="LIQUIDAR",_xlfn.XLOOKUP(A5606,Rotación!$A:$A,Rotación!$O:$O,0,0,-1),"")))),"")</f>
        <v>12784000</v>
      </c>
      <c r="J5606" s="13">
        <f>IFERROR(IF($F5606="ALTA",$D5606*0.94,
IF($F5606="MEDIA",$D5606*0.9,
IF($F5606="BAJA",$D5606*0.85,
IF($F5606="LIQUIDAR",_xlfn.XLOOKUP(A5606,Rotación!$A:$A,Rotación!$O:$O,0,0,-1),"")))),"")</f>
        <v>12240000</v>
      </c>
      <c r="K5606">
        <v>13890000</v>
      </c>
    </row>
    <row r="5607" spans="1:11" x14ac:dyDescent="0.3">
      <c r="A5607" t="s">
        <v>8814</v>
      </c>
      <c r="B5607" t="s">
        <v>313</v>
      </c>
      <c r="C5607" t="s">
        <v>313</v>
      </c>
      <c r="D5607">
        <v>17000000</v>
      </c>
      <c r="E5607">
        <v>13500000</v>
      </c>
      <c r="F5607" t="s">
        <v>4033</v>
      </c>
      <c r="G5607" s="13">
        <f>IFERROR(IF($F5607="ALTA",$D5607*1.03,
IF($F5607="MEDIA",$D5607*1,
IF($F5607="BAJA",$D5607*0.92,
IF($F5607="LIQUIDAR",_xlfn.XLOOKUP(A5607,Rotación!$A:$A,Rotación!$O:$O,0,0,-1),"")))),"")</f>
        <v>17000000</v>
      </c>
      <c r="H5607" s="13">
        <f>IFERROR(IF($F5607="ALTA",$D5607*1,
IF($F5607="MEDIA",$D5607*0.97,
IF($F5607="BAJA",$D5607*0.9,
IF($F5607="LIQUIDAR",_xlfn.XLOOKUP(A5607,Rotación!$A:$A,Rotación!$O:$O,0,0,-1),"")))),"")</f>
        <v>16490000</v>
      </c>
      <c r="I5607" s="13">
        <f>IFERROR(IF($F5607="ALTA",$D5607*0.97,
IF($F5607="MEDIA",$D5607*0.94,
IF($F5607="BAJA",$D5607*0.87,
IF($F5607="LIQUIDAR",_xlfn.XLOOKUP(A5607,Rotación!$A:$A,Rotación!$O:$O,0,0,-1),"")))),"")</f>
        <v>15980000</v>
      </c>
      <c r="J5607" s="13">
        <f>IFERROR(IF($F5607="ALTA",$D5607*0.94,
IF($F5607="MEDIA",$D5607*0.9,
IF($F5607="BAJA",$D5607*0.85,
IF($F5607="LIQUIDAR",_xlfn.XLOOKUP(A5607,Rotación!$A:$A,Rotación!$O:$O,0,0,-1),"")))),"")</f>
        <v>15300000</v>
      </c>
      <c r="K5607">
        <v>15990000</v>
      </c>
    </row>
    <row r="5608" spans="1:11" x14ac:dyDescent="0.3">
      <c r="A5608" t="s">
        <v>8816</v>
      </c>
      <c r="B5608" t="s">
        <v>313</v>
      </c>
      <c r="C5608" t="s">
        <v>313</v>
      </c>
      <c r="D5608">
        <v>6900000</v>
      </c>
      <c r="E5608">
        <v>5900000</v>
      </c>
      <c r="F5608" t="s">
        <v>5390</v>
      </c>
      <c r="G5608" s="13">
        <f>IFERROR(IF($F5608="ALTA",$D5608*1.03,
IF($F5608="MEDIA",$D5608*1,
IF($F5608="BAJA",$D5608*0.92,
IF($F5608="LIQUIDAR",_xlfn.XLOOKUP(A5608,Rotación!$A:$A,Rotación!$O:$O,0,0,-1),"")))),"")</f>
        <v>7107000</v>
      </c>
      <c r="H5608" s="13">
        <f>IFERROR(IF($F5608="ALTA",$D5608*1,
IF($F5608="MEDIA",$D5608*0.97,
IF($F5608="BAJA",$D5608*0.9,
IF($F5608="LIQUIDAR",_xlfn.XLOOKUP(A5608,Rotación!$A:$A,Rotación!$O:$O,0,0,-1),"")))),"")</f>
        <v>6900000</v>
      </c>
      <c r="I5608" s="13">
        <f>IFERROR(IF($F5608="ALTA",$D5608*0.97,
IF($F5608="MEDIA",$D5608*0.94,
IF($F5608="BAJA",$D5608*0.87,
IF($F5608="LIQUIDAR",_xlfn.XLOOKUP(A5608,Rotación!$A:$A,Rotación!$O:$O,0,0,-1),"")))),"")</f>
        <v>6693000</v>
      </c>
      <c r="J5608" s="13">
        <f>IFERROR(IF($F5608="ALTA",$D5608*0.94,
IF($F5608="MEDIA",$D5608*0.9,
IF($F5608="BAJA",$D5608*0.85,
IF($F5608="LIQUIDAR",_xlfn.XLOOKUP(A5608,Rotación!$A:$A,Rotación!$O:$O,0,0,-1),"")))),"")</f>
        <v>6486000</v>
      </c>
      <c r="K5608">
        <v>7190000</v>
      </c>
    </row>
    <row r="5609" spans="1:11" x14ac:dyDescent="0.3">
      <c r="A5609" t="s">
        <v>8818</v>
      </c>
      <c r="B5609" t="s">
        <v>313</v>
      </c>
      <c r="C5609" t="s">
        <v>313</v>
      </c>
      <c r="D5609">
        <v>9200000</v>
      </c>
      <c r="E5609">
        <v>7200000</v>
      </c>
      <c r="F5609" t="s">
        <v>5390</v>
      </c>
      <c r="G5609" s="13">
        <f>IFERROR(IF($F5609="ALTA",$D5609*1.03,
IF($F5609="MEDIA",$D5609*1,
IF($F5609="BAJA",$D5609*0.92,
IF($F5609="LIQUIDAR",_xlfn.XLOOKUP(A5609,Rotación!$A:$A,Rotación!$O:$O,0,0,-1),"")))),"")</f>
        <v>9476000</v>
      </c>
      <c r="H5609" s="13">
        <f>IFERROR(IF($F5609="ALTA",$D5609*1,
IF($F5609="MEDIA",$D5609*0.97,
IF($F5609="BAJA",$D5609*0.9,
IF($F5609="LIQUIDAR",_xlfn.XLOOKUP(A5609,Rotación!$A:$A,Rotación!$O:$O,0,0,-1),"")))),"")</f>
        <v>9200000</v>
      </c>
      <c r="I5609" s="13">
        <f>IFERROR(IF($F5609="ALTA",$D5609*0.97,
IF($F5609="MEDIA",$D5609*0.94,
IF($F5609="BAJA",$D5609*0.87,
IF($F5609="LIQUIDAR",_xlfn.XLOOKUP(A5609,Rotación!$A:$A,Rotación!$O:$O,0,0,-1),"")))),"")</f>
        <v>8924000</v>
      </c>
      <c r="J5609" s="13">
        <f>IFERROR(IF($F5609="ALTA",$D5609*0.94,
IF($F5609="MEDIA",$D5609*0.9,
IF($F5609="BAJA",$D5609*0.85,
IF($F5609="LIQUIDAR",_xlfn.XLOOKUP(A5609,Rotación!$A:$A,Rotación!$O:$O,0,0,-1),"")))),"")</f>
        <v>8648000</v>
      </c>
      <c r="K5609">
        <v>8990000</v>
      </c>
    </row>
    <row r="5610" spans="1:11" x14ac:dyDescent="0.3">
      <c r="A5610" t="s">
        <v>8820</v>
      </c>
      <c r="B5610" t="s">
        <v>313</v>
      </c>
      <c r="C5610" t="s">
        <v>313</v>
      </c>
      <c r="D5610">
        <v>34800000</v>
      </c>
      <c r="E5610">
        <v>29000000</v>
      </c>
      <c r="F5610" t="s">
        <v>4033</v>
      </c>
      <c r="G5610" s="13">
        <f>IFERROR(IF($F5610="ALTA",$D5610*1.03,
IF($F5610="MEDIA",$D5610*1,
IF($F5610="BAJA",$D5610*0.92,
IF($F5610="LIQUIDAR",_xlfn.XLOOKUP(A5610,Rotación!$A:$A,Rotación!$O:$O,0,0,-1),"")))),"")</f>
        <v>34800000</v>
      </c>
      <c r="H5610" s="13">
        <f>IFERROR(IF($F5610="ALTA",$D5610*1,
IF($F5610="MEDIA",$D5610*0.97,
IF($F5610="BAJA",$D5610*0.9,
IF($F5610="LIQUIDAR",_xlfn.XLOOKUP(A5610,Rotación!$A:$A,Rotación!$O:$O,0,0,-1),"")))),"")</f>
        <v>33756000</v>
      </c>
      <c r="I5610" s="13">
        <f>IFERROR(IF($F5610="ALTA",$D5610*0.97,
IF($F5610="MEDIA",$D5610*0.94,
IF($F5610="BAJA",$D5610*0.87,
IF($F5610="LIQUIDAR",_xlfn.XLOOKUP(A5610,Rotación!$A:$A,Rotación!$O:$O,0,0,-1),"")))),"")</f>
        <v>32712000</v>
      </c>
      <c r="J5610" s="13">
        <f>IFERROR(IF($F5610="ALTA",$D5610*0.94,
IF($F5610="MEDIA",$D5610*0.9,
IF($F5610="BAJA",$D5610*0.85,
IF($F5610="LIQUIDAR",_xlfn.XLOOKUP(A5610,Rotación!$A:$A,Rotación!$O:$O,0,0,-1),"")))),"")</f>
        <v>31320000</v>
      </c>
      <c r="K5610">
        <v>34990000</v>
      </c>
    </row>
    <row r="5611" spans="1:11" x14ac:dyDescent="0.3">
      <c r="A5611" t="s">
        <v>8822</v>
      </c>
      <c r="B5611" t="s">
        <v>313</v>
      </c>
      <c r="C5611" t="s">
        <v>313</v>
      </c>
      <c r="D5611">
        <v>21900000</v>
      </c>
      <c r="E5611">
        <v>18500000</v>
      </c>
      <c r="F5611" t="s">
        <v>4033</v>
      </c>
      <c r="G5611" s="13">
        <f>IFERROR(IF($F5611="ALTA",$D5611*1.03,
IF($F5611="MEDIA",$D5611*1,
IF($F5611="BAJA",$D5611*0.92,
IF($F5611="LIQUIDAR",_xlfn.XLOOKUP(A5611,Rotación!$A:$A,Rotación!$O:$O,0,0,-1),"")))),"")</f>
        <v>21900000</v>
      </c>
      <c r="H5611" s="13">
        <f>IFERROR(IF($F5611="ALTA",$D5611*1,
IF($F5611="MEDIA",$D5611*0.97,
IF($F5611="BAJA",$D5611*0.9,
IF($F5611="LIQUIDAR",_xlfn.XLOOKUP(A5611,Rotación!$A:$A,Rotación!$O:$O,0,0,-1),"")))),"")</f>
        <v>21243000</v>
      </c>
      <c r="I5611" s="13">
        <f>IFERROR(IF($F5611="ALTA",$D5611*0.97,
IF($F5611="MEDIA",$D5611*0.94,
IF($F5611="BAJA",$D5611*0.87,
IF($F5611="LIQUIDAR",_xlfn.XLOOKUP(A5611,Rotación!$A:$A,Rotación!$O:$O,0,0,-1),"")))),"")</f>
        <v>20586000</v>
      </c>
      <c r="J5611" s="13">
        <f>IFERROR(IF($F5611="ALTA",$D5611*0.94,
IF($F5611="MEDIA",$D5611*0.9,
IF($F5611="BAJA",$D5611*0.85,
IF($F5611="LIQUIDAR",_xlfn.XLOOKUP(A5611,Rotación!$A:$A,Rotación!$O:$O,0,0,-1),"")))),"")</f>
        <v>19710000</v>
      </c>
      <c r="K5611">
        <v>22990000</v>
      </c>
    </row>
    <row r="5612" spans="1:11" x14ac:dyDescent="0.3">
      <c r="A5612" t="s">
        <v>8824</v>
      </c>
      <c r="B5612" t="s">
        <v>313</v>
      </c>
      <c r="C5612" t="s">
        <v>313</v>
      </c>
      <c r="D5612">
        <v>17400000</v>
      </c>
      <c r="E5612">
        <v>14200000</v>
      </c>
      <c r="F5612" t="s">
        <v>4033</v>
      </c>
      <c r="G5612" s="13">
        <f>IFERROR(IF($F5612="ALTA",$D5612*1.03,
IF($F5612="MEDIA",$D5612*1,
IF($F5612="BAJA",$D5612*0.92,
IF($F5612="LIQUIDAR",_xlfn.XLOOKUP(A5612,Rotación!$A:$A,Rotación!$O:$O,0,0,-1),"")))),"")</f>
        <v>17400000</v>
      </c>
      <c r="H5612" s="13">
        <f>IFERROR(IF($F5612="ALTA",$D5612*1,
IF($F5612="MEDIA",$D5612*0.97,
IF($F5612="BAJA",$D5612*0.9,
IF($F5612="LIQUIDAR",_xlfn.XLOOKUP(A5612,Rotación!$A:$A,Rotación!$O:$O,0,0,-1),"")))),"")</f>
        <v>16878000</v>
      </c>
      <c r="I5612" s="13">
        <f>IFERROR(IF($F5612="ALTA",$D5612*0.97,
IF($F5612="MEDIA",$D5612*0.94,
IF($F5612="BAJA",$D5612*0.87,
IF($F5612="LIQUIDAR",_xlfn.XLOOKUP(A5612,Rotación!$A:$A,Rotación!$O:$O,0,0,-1),"")))),"")</f>
        <v>16356000</v>
      </c>
      <c r="J5612" s="13">
        <f>IFERROR(IF($F5612="ALTA",$D5612*0.94,
IF($F5612="MEDIA",$D5612*0.9,
IF($F5612="BAJA",$D5612*0.85,
IF($F5612="LIQUIDAR",_xlfn.XLOOKUP(A5612,Rotación!$A:$A,Rotación!$O:$O,0,0,-1),"")))),"")</f>
        <v>15660000</v>
      </c>
      <c r="K5612">
        <v>17390000</v>
      </c>
    </row>
    <row r="5613" spans="1:11" x14ac:dyDescent="0.3">
      <c r="A5613" t="s">
        <v>8826</v>
      </c>
      <c r="B5613" t="s">
        <v>313</v>
      </c>
      <c r="C5613" t="s">
        <v>313</v>
      </c>
      <c r="D5613">
        <v>6000000</v>
      </c>
      <c r="E5613">
        <v>5000000</v>
      </c>
      <c r="F5613" t="s">
        <v>4033</v>
      </c>
      <c r="G5613" s="13">
        <f>IFERROR(IF($F5613="ALTA",$D5613*1.03,
IF($F5613="MEDIA",$D5613*1,
IF($F5613="BAJA",$D5613*0.92,
IF($F5613="LIQUIDAR",_xlfn.XLOOKUP(A5613,Rotación!$A:$A,Rotación!$O:$O,0,0,-1),"")))),"")</f>
        <v>6000000</v>
      </c>
      <c r="H5613" s="13">
        <f>IFERROR(IF($F5613="ALTA",$D5613*1,
IF($F5613="MEDIA",$D5613*0.97,
IF($F5613="BAJA",$D5613*0.9,
IF($F5613="LIQUIDAR",_xlfn.XLOOKUP(A5613,Rotación!$A:$A,Rotación!$O:$O,0,0,-1),"")))),"")</f>
        <v>5820000</v>
      </c>
      <c r="I5613" s="13">
        <f>IFERROR(IF($F5613="ALTA",$D5613*0.97,
IF($F5613="MEDIA",$D5613*0.94,
IF($F5613="BAJA",$D5613*0.87,
IF($F5613="LIQUIDAR",_xlfn.XLOOKUP(A5613,Rotación!$A:$A,Rotación!$O:$O,0,0,-1),"")))),"")</f>
        <v>5640000</v>
      </c>
      <c r="J5613" s="13">
        <f>IFERROR(IF($F5613="ALTA",$D5613*0.94,
IF($F5613="MEDIA",$D5613*0.9,
IF($F5613="BAJA",$D5613*0.85,
IF($F5613="LIQUIDAR",_xlfn.XLOOKUP(A5613,Rotación!$A:$A,Rotación!$O:$O,0,0,-1),"")))),"")</f>
        <v>5400000</v>
      </c>
      <c r="K5613">
        <v>6290000</v>
      </c>
    </row>
    <row r="5614" spans="1:11" x14ac:dyDescent="0.3">
      <c r="A5614" t="s">
        <v>8622</v>
      </c>
      <c r="B5614" t="s">
        <v>313</v>
      </c>
      <c r="C5614" t="s">
        <v>313</v>
      </c>
      <c r="D5614">
        <v>15200000</v>
      </c>
      <c r="E5614">
        <v>13000000</v>
      </c>
      <c r="F5614" t="s">
        <v>4033</v>
      </c>
      <c r="G5614" s="13">
        <f>IFERROR(IF($F5614="ALTA",$D5614*1.03,
IF($F5614="MEDIA",$D5614*1,
IF($F5614="BAJA",$D5614*0.92,
IF($F5614="LIQUIDAR",_xlfn.XLOOKUP(A5614,Rotación!$A:$A,Rotación!$O:$O,0,0,-1),"")))),"")</f>
        <v>15200000</v>
      </c>
      <c r="H5614" s="13">
        <f>IFERROR(IF($F5614="ALTA",$D5614*1,
IF($F5614="MEDIA",$D5614*0.97,
IF($F5614="BAJA",$D5614*0.9,
IF($F5614="LIQUIDAR",_xlfn.XLOOKUP(A5614,Rotación!$A:$A,Rotación!$O:$O,0,0,-1),"")))),"")</f>
        <v>14744000</v>
      </c>
      <c r="I5614" s="13">
        <f>IFERROR(IF($F5614="ALTA",$D5614*0.97,
IF($F5614="MEDIA",$D5614*0.94,
IF($F5614="BAJA",$D5614*0.87,
IF($F5614="LIQUIDAR",_xlfn.XLOOKUP(A5614,Rotación!$A:$A,Rotación!$O:$O,0,0,-1),"")))),"")</f>
        <v>14288000</v>
      </c>
      <c r="J5614" s="13">
        <f>IFERROR(IF($F5614="ALTA",$D5614*0.94,
IF($F5614="MEDIA",$D5614*0.9,
IF($F5614="BAJA",$D5614*0.85,
IF($F5614="LIQUIDAR",_xlfn.XLOOKUP(A5614,Rotación!$A:$A,Rotación!$O:$O,0,0,-1),"")))),"")</f>
        <v>13680000</v>
      </c>
      <c r="K5614">
        <v>15190000</v>
      </c>
    </row>
    <row r="5615" spans="1:11" x14ac:dyDescent="0.3">
      <c r="A5615" t="s">
        <v>8830</v>
      </c>
      <c r="B5615" t="s">
        <v>313</v>
      </c>
      <c r="C5615" t="s">
        <v>313</v>
      </c>
      <c r="D5615">
        <v>10500000</v>
      </c>
      <c r="E5615">
        <v>7500000</v>
      </c>
      <c r="F5615" t="s">
        <v>4033</v>
      </c>
      <c r="G5615" s="13">
        <f>IFERROR(IF($F5615="ALTA",$D5615*1.03,
IF($F5615="MEDIA",$D5615*1,
IF($F5615="BAJA",$D5615*0.92,
IF($F5615="LIQUIDAR",_xlfn.XLOOKUP(A5615,Rotación!$A:$A,Rotación!$O:$O,0,0,-1),"")))),"")</f>
        <v>10500000</v>
      </c>
      <c r="H5615" s="13">
        <f>IFERROR(IF($F5615="ALTA",$D5615*1,
IF($F5615="MEDIA",$D5615*0.97,
IF($F5615="BAJA",$D5615*0.9,
IF($F5615="LIQUIDAR",_xlfn.XLOOKUP(A5615,Rotación!$A:$A,Rotación!$O:$O,0,0,-1),"")))),"")</f>
        <v>10185000</v>
      </c>
      <c r="I5615" s="13">
        <f>IFERROR(IF($F5615="ALTA",$D5615*0.97,
IF($F5615="MEDIA",$D5615*0.94,
IF($F5615="BAJA",$D5615*0.87,
IF($F5615="LIQUIDAR",_xlfn.XLOOKUP(A5615,Rotación!$A:$A,Rotación!$O:$O,0,0,-1),"")))),"")</f>
        <v>9870000</v>
      </c>
      <c r="J5615" s="13">
        <f>IFERROR(IF($F5615="ALTA",$D5615*0.94,
IF($F5615="MEDIA",$D5615*0.9,
IF($F5615="BAJA",$D5615*0.85,
IF($F5615="LIQUIDAR",_xlfn.XLOOKUP(A5615,Rotación!$A:$A,Rotación!$O:$O,0,0,-1),"")))),"")</f>
        <v>9450000</v>
      </c>
      <c r="K5615">
        <v>8990000</v>
      </c>
    </row>
    <row r="5616" spans="1:11" x14ac:dyDescent="0.3">
      <c r="A5616" t="s">
        <v>8832</v>
      </c>
      <c r="B5616" t="s">
        <v>313</v>
      </c>
      <c r="C5616" t="s">
        <v>313</v>
      </c>
      <c r="D5616">
        <v>15300000</v>
      </c>
      <c r="E5616">
        <v>12800000</v>
      </c>
      <c r="F5616" t="s">
        <v>5391</v>
      </c>
      <c r="G5616" s="13">
        <f>IFERROR(IF($F5616="ALTA",$D5616*1.03,
IF($F5616="MEDIA",$D5616*1,
IF($F5616="BAJA",$D5616*0.92,
IF($F5616="LIQUIDAR",_xlfn.XLOOKUP(A5616,Rotación!$A:$A,Rotación!$O:$O,0,0,-1),"")))),"")</f>
        <v>14076000</v>
      </c>
      <c r="H5616" s="13">
        <f>IFERROR(IF($F5616="ALTA",$D5616*1,
IF($F5616="MEDIA",$D5616*0.97,
IF($F5616="BAJA",$D5616*0.9,
IF($F5616="LIQUIDAR",_xlfn.XLOOKUP(A5616,Rotación!$A:$A,Rotación!$O:$O,0,0,-1),"")))),"")</f>
        <v>13770000</v>
      </c>
      <c r="I5616" s="13">
        <f>IFERROR(IF($F5616="ALTA",$D5616*0.97,
IF($F5616="MEDIA",$D5616*0.94,
IF($F5616="BAJA",$D5616*0.87,
IF($F5616="LIQUIDAR",_xlfn.XLOOKUP(A5616,Rotación!$A:$A,Rotación!$O:$O,0,0,-1),"")))),"")</f>
        <v>13311000</v>
      </c>
      <c r="J5616" s="13">
        <f>IFERROR(IF($F5616="ALTA",$D5616*0.94,
IF($F5616="MEDIA",$D5616*0.9,
IF($F5616="BAJA",$D5616*0.85,
IF($F5616="LIQUIDAR",_xlfn.XLOOKUP(A5616,Rotación!$A:$A,Rotación!$O:$O,0,0,-1),"")))),"")</f>
        <v>13005000</v>
      </c>
      <c r="K5616">
        <v>15290000</v>
      </c>
    </row>
    <row r="5617" spans="1:11" x14ac:dyDescent="0.3">
      <c r="A5617" t="s">
        <v>8834</v>
      </c>
      <c r="B5617" t="s">
        <v>313</v>
      </c>
      <c r="C5617" t="s">
        <v>313</v>
      </c>
      <c r="D5617">
        <v>16100000</v>
      </c>
      <c r="E5617">
        <v>12800000</v>
      </c>
      <c r="F5617" t="s">
        <v>4033</v>
      </c>
      <c r="G5617" s="13">
        <f>IFERROR(IF($F5617="ALTA",$D5617*1.03,
IF($F5617="MEDIA",$D5617*1,
IF($F5617="BAJA",$D5617*0.92,
IF($F5617="LIQUIDAR",_xlfn.XLOOKUP(A5617,Rotación!$A:$A,Rotación!$O:$O,0,0,-1),"")))),"")</f>
        <v>16100000</v>
      </c>
      <c r="H5617" s="13">
        <f>IFERROR(IF($F5617="ALTA",$D5617*1,
IF($F5617="MEDIA",$D5617*0.97,
IF($F5617="BAJA",$D5617*0.9,
IF($F5617="LIQUIDAR",_xlfn.XLOOKUP(A5617,Rotación!$A:$A,Rotación!$O:$O,0,0,-1),"")))),"")</f>
        <v>15617000</v>
      </c>
      <c r="I5617" s="13">
        <f>IFERROR(IF($F5617="ALTA",$D5617*0.97,
IF($F5617="MEDIA",$D5617*0.94,
IF($F5617="BAJA",$D5617*0.87,
IF($F5617="LIQUIDAR",_xlfn.XLOOKUP(A5617,Rotación!$A:$A,Rotación!$O:$O,0,0,-1),"")))),"")</f>
        <v>15134000</v>
      </c>
      <c r="J5617" s="13">
        <f>IFERROR(IF($F5617="ALTA",$D5617*0.94,
IF($F5617="MEDIA",$D5617*0.9,
IF($F5617="BAJA",$D5617*0.85,
IF($F5617="LIQUIDAR",_xlfn.XLOOKUP(A5617,Rotación!$A:$A,Rotación!$O:$O,0,0,-1),"")))),"")</f>
        <v>14490000</v>
      </c>
      <c r="K5617">
        <v>15290000</v>
      </c>
    </row>
    <row r="5618" spans="1:11" x14ac:dyDescent="0.3">
      <c r="A5618" t="s">
        <v>1440</v>
      </c>
      <c r="B5618" t="s">
        <v>313</v>
      </c>
      <c r="C5618" t="s">
        <v>313</v>
      </c>
      <c r="D5618">
        <v>14000000</v>
      </c>
      <c r="E5618">
        <v>11500000</v>
      </c>
      <c r="F5618" t="s">
        <v>4033</v>
      </c>
      <c r="G5618" s="13">
        <f>IFERROR(IF($F5618="ALTA",$D5618*1.03,
IF($F5618="MEDIA",$D5618*1,
IF($F5618="BAJA",$D5618*0.92,
IF($F5618="LIQUIDAR",_xlfn.XLOOKUP(A5618,Rotación!$A:$A,Rotación!$O:$O,0,0,-1),"")))),"")</f>
        <v>14000000</v>
      </c>
      <c r="H5618" s="13">
        <f>IFERROR(IF($F5618="ALTA",$D5618*1,
IF($F5618="MEDIA",$D5618*0.97,
IF($F5618="BAJA",$D5618*0.9,
IF($F5618="LIQUIDAR",_xlfn.XLOOKUP(A5618,Rotación!$A:$A,Rotación!$O:$O,0,0,-1),"")))),"")</f>
        <v>13580000</v>
      </c>
      <c r="I5618" s="13">
        <f>IFERROR(IF($F5618="ALTA",$D5618*0.97,
IF($F5618="MEDIA",$D5618*0.94,
IF($F5618="BAJA",$D5618*0.87,
IF($F5618="LIQUIDAR",_xlfn.XLOOKUP(A5618,Rotación!$A:$A,Rotación!$O:$O,0,0,-1),"")))),"")</f>
        <v>13160000</v>
      </c>
      <c r="J5618" s="13">
        <f>IFERROR(IF($F5618="ALTA",$D5618*0.94,
IF($F5618="MEDIA",$D5618*0.9,
IF($F5618="BAJA",$D5618*0.85,
IF($F5618="LIQUIDAR",_xlfn.XLOOKUP(A5618,Rotación!$A:$A,Rotación!$O:$O,0,0,-1),"")))),"")</f>
        <v>12600000</v>
      </c>
      <c r="K5618">
        <v>14190000</v>
      </c>
    </row>
    <row r="5619" spans="1:11" x14ac:dyDescent="0.3">
      <c r="A5619" t="s">
        <v>8839</v>
      </c>
      <c r="B5619" t="s">
        <v>313</v>
      </c>
      <c r="C5619" t="s">
        <v>313</v>
      </c>
      <c r="D5619">
        <v>15400000</v>
      </c>
      <c r="E5619">
        <v>12500000</v>
      </c>
      <c r="F5619" t="s">
        <v>4033</v>
      </c>
      <c r="G5619" s="13">
        <f>IFERROR(IF($F5619="ALTA",$D5619*1.03,
IF($F5619="MEDIA",$D5619*1,
IF($F5619="BAJA",$D5619*0.92,
IF($F5619="LIQUIDAR",_xlfn.XLOOKUP(A5619,Rotación!$A:$A,Rotación!$O:$O,0,0,-1),"")))),"")</f>
        <v>15400000</v>
      </c>
      <c r="H5619" s="13">
        <f>IFERROR(IF($F5619="ALTA",$D5619*1,
IF($F5619="MEDIA",$D5619*0.97,
IF($F5619="BAJA",$D5619*0.9,
IF($F5619="LIQUIDAR",_xlfn.XLOOKUP(A5619,Rotación!$A:$A,Rotación!$O:$O,0,0,-1),"")))),"")</f>
        <v>14938000</v>
      </c>
      <c r="I5619" s="13">
        <f>IFERROR(IF($F5619="ALTA",$D5619*0.97,
IF($F5619="MEDIA",$D5619*0.94,
IF($F5619="BAJA",$D5619*0.87,
IF($F5619="LIQUIDAR",_xlfn.XLOOKUP(A5619,Rotación!$A:$A,Rotación!$O:$O,0,0,-1),"")))),"")</f>
        <v>14476000</v>
      </c>
      <c r="J5619" s="13">
        <f>IFERROR(IF($F5619="ALTA",$D5619*0.94,
IF($F5619="MEDIA",$D5619*0.9,
IF($F5619="BAJA",$D5619*0.85,
IF($F5619="LIQUIDAR",_xlfn.XLOOKUP(A5619,Rotación!$A:$A,Rotación!$O:$O,0,0,-1),"")))),"")</f>
        <v>13860000</v>
      </c>
      <c r="K5619">
        <v>15190000</v>
      </c>
    </row>
    <row r="5620" spans="1:11" x14ac:dyDescent="0.3">
      <c r="A5620" t="s">
        <v>8678</v>
      </c>
      <c r="B5620" t="s">
        <v>313</v>
      </c>
      <c r="C5620" t="s">
        <v>313</v>
      </c>
      <c r="D5620">
        <v>21500000</v>
      </c>
      <c r="E5620">
        <v>16000000</v>
      </c>
      <c r="F5620" t="s">
        <v>5391</v>
      </c>
      <c r="G5620" s="13">
        <f>IFERROR(IF($F5620="ALTA",$D5620*1.03,
IF($F5620="MEDIA",$D5620*1,
IF($F5620="BAJA",$D5620*0.92,
IF($F5620="LIQUIDAR",_xlfn.XLOOKUP(A5620,Rotación!$A:$A,Rotación!$O:$O,0,0,-1),"")))),"")</f>
        <v>19780000</v>
      </c>
      <c r="H5620" s="13">
        <f>IFERROR(IF($F5620="ALTA",$D5620*1,
IF($F5620="MEDIA",$D5620*0.97,
IF($F5620="BAJA",$D5620*0.9,
IF($F5620="LIQUIDAR",_xlfn.XLOOKUP(A5620,Rotación!$A:$A,Rotación!$O:$O,0,0,-1),"")))),"")</f>
        <v>19350000</v>
      </c>
      <c r="I5620" s="13">
        <f>IFERROR(IF($F5620="ALTA",$D5620*0.97,
IF($F5620="MEDIA",$D5620*0.94,
IF($F5620="BAJA",$D5620*0.87,
IF($F5620="LIQUIDAR",_xlfn.XLOOKUP(A5620,Rotación!$A:$A,Rotación!$O:$O,0,0,-1),"")))),"")</f>
        <v>18705000</v>
      </c>
      <c r="J5620" s="13">
        <f>IFERROR(IF($F5620="ALTA",$D5620*0.94,
IF($F5620="MEDIA",$D5620*0.9,
IF($F5620="BAJA",$D5620*0.85,
IF($F5620="LIQUIDAR",_xlfn.XLOOKUP(A5620,Rotación!$A:$A,Rotación!$O:$O,0,0,-1),"")))),"")</f>
        <v>18275000</v>
      </c>
      <c r="K5620">
        <v>19990000</v>
      </c>
    </row>
    <row r="5621" spans="1:11" x14ac:dyDescent="0.3">
      <c r="A5621" t="s">
        <v>8845</v>
      </c>
      <c r="B5621" t="s">
        <v>313</v>
      </c>
      <c r="C5621" t="s">
        <v>313</v>
      </c>
      <c r="D5621">
        <v>31600000</v>
      </c>
      <c r="E5621">
        <v>26000000</v>
      </c>
      <c r="F5621" t="s">
        <v>4033</v>
      </c>
      <c r="G5621" s="13">
        <f>IFERROR(IF($F5621="ALTA",$D5621*1.03,
IF($F5621="MEDIA",$D5621*1,
IF($F5621="BAJA",$D5621*0.92,
IF($F5621="LIQUIDAR",_xlfn.XLOOKUP(A5621,Rotación!$A:$A,Rotación!$O:$O,0,0,-1),"")))),"")</f>
        <v>31600000</v>
      </c>
      <c r="H5621" s="13">
        <f>IFERROR(IF($F5621="ALTA",$D5621*1,
IF($F5621="MEDIA",$D5621*0.97,
IF($F5621="BAJA",$D5621*0.9,
IF($F5621="LIQUIDAR",_xlfn.XLOOKUP(A5621,Rotación!$A:$A,Rotación!$O:$O,0,0,-1),"")))),"")</f>
        <v>30652000</v>
      </c>
      <c r="I5621" s="13">
        <f>IFERROR(IF($F5621="ALTA",$D5621*0.97,
IF($F5621="MEDIA",$D5621*0.94,
IF($F5621="BAJA",$D5621*0.87,
IF($F5621="LIQUIDAR",_xlfn.XLOOKUP(A5621,Rotación!$A:$A,Rotación!$O:$O,0,0,-1),"")))),"")</f>
        <v>29704000</v>
      </c>
      <c r="J5621" s="13">
        <f>IFERROR(IF($F5621="ALTA",$D5621*0.94,
IF($F5621="MEDIA",$D5621*0.9,
IF($F5621="BAJA",$D5621*0.85,
IF($F5621="LIQUIDAR",_xlfn.XLOOKUP(A5621,Rotación!$A:$A,Rotación!$O:$O,0,0,-1),"")))),"")</f>
        <v>28440000</v>
      </c>
      <c r="K5621">
        <v>30990000</v>
      </c>
    </row>
    <row r="5622" spans="1:11" x14ac:dyDescent="0.3">
      <c r="A5622" t="s">
        <v>8847</v>
      </c>
      <c r="B5622" t="s">
        <v>313</v>
      </c>
      <c r="C5622" t="s">
        <v>313</v>
      </c>
      <c r="D5622">
        <v>8900000</v>
      </c>
      <c r="E5622">
        <v>7000000</v>
      </c>
      <c r="F5622" t="s">
        <v>4033</v>
      </c>
      <c r="G5622" s="13">
        <f>IFERROR(IF($F5622="ALTA",$D5622*1.03,
IF($F5622="MEDIA",$D5622*1,
IF($F5622="BAJA",$D5622*0.92,
IF($F5622="LIQUIDAR",_xlfn.XLOOKUP(A5622,Rotación!$A:$A,Rotación!$O:$O,0,0,-1),"")))),"")</f>
        <v>8900000</v>
      </c>
      <c r="H5622" s="13">
        <f>IFERROR(IF($F5622="ALTA",$D5622*1,
IF($F5622="MEDIA",$D5622*0.97,
IF($F5622="BAJA",$D5622*0.9,
IF($F5622="LIQUIDAR",_xlfn.XLOOKUP(A5622,Rotación!$A:$A,Rotación!$O:$O,0,0,-1),"")))),"")</f>
        <v>8633000</v>
      </c>
      <c r="I5622" s="13">
        <f>IFERROR(IF($F5622="ALTA",$D5622*0.97,
IF($F5622="MEDIA",$D5622*0.94,
IF($F5622="BAJA",$D5622*0.87,
IF($F5622="LIQUIDAR",_xlfn.XLOOKUP(A5622,Rotación!$A:$A,Rotación!$O:$O,0,0,-1),"")))),"")</f>
        <v>8365999.9999999991</v>
      </c>
      <c r="J5622" s="13">
        <f>IFERROR(IF($F5622="ALTA",$D5622*0.94,
IF($F5622="MEDIA",$D5622*0.9,
IF($F5622="BAJA",$D5622*0.85,
IF($F5622="LIQUIDAR",_xlfn.XLOOKUP(A5622,Rotación!$A:$A,Rotación!$O:$O,0,0,-1),"")))),"")</f>
        <v>8010000</v>
      </c>
      <c r="K5622">
        <v>8990000</v>
      </c>
    </row>
    <row r="5623" spans="1:11" x14ac:dyDescent="0.3">
      <c r="A5623" t="s">
        <v>10110</v>
      </c>
      <c r="B5623" t="s">
        <v>313</v>
      </c>
      <c r="C5623" t="s">
        <v>313</v>
      </c>
      <c r="D5623">
        <v>18600000</v>
      </c>
      <c r="E5623">
        <v>14500000</v>
      </c>
      <c r="F5623" t="s">
        <v>5390</v>
      </c>
      <c r="G5623" s="13">
        <f>IFERROR(IF($F5623="ALTA",$D5623*1.03,
IF($F5623="MEDIA",$D5623*1,
IF($F5623="BAJA",$D5623*0.92,
IF($F5623="LIQUIDAR",_xlfn.XLOOKUP(A5623,Rotación!$A:$A,Rotación!$O:$O,0,0,-1),"")))),"")</f>
        <v>19158000</v>
      </c>
      <c r="H5623" s="13">
        <f>IFERROR(IF($F5623="ALTA",$D5623*1,
IF($F5623="MEDIA",$D5623*0.97,
IF($F5623="BAJA",$D5623*0.9,
IF($F5623="LIQUIDAR",_xlfn.XLOOKUP(A5623,Rotación!$A:$A,Rotación!$O:$O,0,0,-1),"")))),"")</f>
        <v>18600000</v>
      </c>
      <c r="I5623" s="13">
        <f>IFERROR(IF($F5623="ALTA",$D5623*0.97,
IF($F5623="MEDIA",$D5623*0.94,
IF($F5623="BAJA",$D5623*0.87,
IF($F5623="LIQUIDAR",_xlfn.XLOOKUP(A5623,Rotación!$A:$A,Rotación!$O:$O,0,0,-1),"")))),"")</f>
        <v>18042000</v>
      </c>
      <c r="J5623" s="13">
        <f>IFERROR(IF($F5623="ALTA",$D5623*0.94,
IF($F5623="MEDIA",$D5623*0.9,
IF($F5623="BAJA",$D5623*0.85,
IF($F5623="LIQUIDAR",_xlfn.XLOOKUP(A5623,Rotación!$A:$A,Rotación!$O:$O,0,0,-1),"")))),"")</f>
        <v>17484000</v>
      </c>
      <c r="K5623">
        <v>16790000</v>
      </c>
    </row>
    <row r="5624" spans="1:11" x14ac:dyDescent="0.3">
      <c r="A5624" t="s">
        <v>6209</v>
      </c>
      <c r="B5624" t="s">
        <v>313</v>
      </c>
      <c r="C5624" t="s">
        <v>313</v>
      </c>
      <c r="D5624">
        <v>26500000</v>
      </c>
      <c r="E5624">
        <v>16000000</v>
      </c>
      <c r="F5624" t="s">
        <v>5391</v>
      </c>
      <c r="G5624" s="13">
        <f>IFERROR(IF($F5624="ALTA",$D5624*1.03,
IF($F5624="MEDIA",$D5624*1,
IF($F5624="BAJA",$D5624*0.92,
IF($F5624="LIQUIDAR",_xlfn.XLOOKUP(A5624,Rotación!$A:$A,Rotación!$O:$O,0,0,-1),"")))),"")</f>
        <v>24380000</v>
      </c>
      <c r="H5624" s="13">
        <f>IFERROR(IF($F5624="ALTA",$D5624*1,
IF($F5624="MEDIA",$D5624*0.97,
IF($F5624="BAJA",$D5624*0.9,
IF($F5624="LIQUIDAR",_xlfn.XLOOKUP(A5624,Rotación!$A:$A,Rotación!$O:$O,0,0,-1),"")))),"")</f>
        <v>23850000</v>
      </c>
      <c r="I5624" s="13">
        <f>IFERROR(IF($F5624="ALTA",$D5624*0.97,
IF($F5624="MEDIA",$D5624*0.94,
IF($F5624="BAJA",$D5624*0.87,
IF($F5624="LIQUIDAR",_xlfn.XLOOKUP(A5624,Rotación!$A:$A,Rotación!$O:$O,0,0,-1),"")))),"")</f>
        <v>23055000</v>
      </c>
      <c r="J5624" s="13">
        <f>IFERROR(IF($F5624="ALTA",$D5624*0.94,
IF($F5624="MEDIA",$D5624*0.9,
IF($F5624="BAJA",$D5624*0.85,
IF($F5624="LIQUIDAR",_xlfn.XLOOKUP(A5624,Rotación!$A:$A,Rotación!$O:$O,0,0,-1),"")))),"")</f>
        <v>22525000</v>
      </c>
      <c r="K5624">
        <v>19990000</v>
      </c>
    </row>
    <row r="5625" spans="1:11" x14ac:dyDescent="0.3">
      <c r="A5625" t="s">
        <v>8853</v>
      </c>
      <c r="B5625" t="s">
        <v>313</v>
      </c>
      <c r="C5625" t="s">
        <v>313</v>
      </c>
      <c r="D5625">
        <v>11600000</v>
      </c>
      <c r="E5625">
        <v>9500000</v>
      </c>
      <c r="F5625" t="s">
        <v>5391</v>
      </c>
      <c r="G5625" s="13">
        <f>IFERROR(IF($F5625="ALTA",$D5625*1.03,
IF($F5625="MEDIA",$D5625*1,
IF($F5625="BAJA",$D5625*0.92,
IF($F5625="LIQUIDAR",_xlfn.XLOOKUP(A5625,Rotación!$A:$A,Rotación!$O:$O,0,0,-1),"")))),"")</f>
        <v>10672000</v>
      </c>
      <c r="H5625" s="13">
        <f>IFERROR(IF($F5625="ALTA",$D5625*1,
IF($F5625="MEDIA",$D5625*0.97,
IF($F5625="BAJA",$D5625*0.9,
IF($F5625="LIQUIDAR",_xlfn.XLOOKUP(A5625,Rotación!$A:$A,Rotación!$O:$O,0,0,-1),"")))),"")</f>
        <v>10440000</v>
      </c>
      <c r="I5625" s="13">
        <f>IFERROR(IF($F5625="ALTA",$D5625*0.97,
IF($F5625="MEDIA",$D5625*0.94,
IF($F5625="BAJA",$D5625*0.87,
IF($F5625="LIQUIDAR",_xlfn.XLOOKUP(A5625,Rotación!$A:$A,Rotación!$O:$O,0,0,-1),"")))),"")</f>
        <v>10092000</v>
      </c>
      <c r="J5625" s="13">
        <f>IFERROR(IF($F5625="ALTA",$D5625*0.94,
IF($F5625="MEDIA",$D5625*0.9,
IF($F5625="BAJA",$D5625*0.85,
IF($F5625="LIQUIDAR",_xlfn.XLOOKUP(A5625,Rotación!$A:$A,Rotación!$O:$O,0,0,-1),"")))),"")</f>
        <v>9860000</v>
      </c>
      <c r="K5625">
        <v>11390000</v>
      </c>
    </row>
    <row r="5626" spans="1:11" x14ac:dyDescent="0.3">
      <c r="A5626" t="s">
        <v>8667</v>
      </c>
      <c r="B5626" t="s">
        <v>313</v>
      </c>
      <c r="C5626" t="s">
        <v>313</v>
      </c>
      <c r="D5626">
        <v>11900000</v>
      </c>
      <c r="E5626">
        <v>10000000</v>
      </c>
      <c r="F5626" t="s">
        <v>5390</v>
      </c>
      <c r="G5626" s="13">
        <f>IFERROR(IF($F5626="ALTA",$D5626*1.03,
IF($F5626="MEDIA",$D5626*1,
IF($F5626="BAJA",$D5626*0.92,
IF($F5626="LIQUIDAR",_xlfn.XLOOKUP(A5626,Rotación!$A:$A,Rotación!$O:$O,0,0,-1),"")))),"")</f>
        <v>12257000</v>
      </c>
      <c r="H5626" s="13">
        <f>IFERROR(IF($F5626="ALTA",$D5626*1,
IF($F5626="MEDIA",$D5626*0.97,
IF($F5626="BAJA",$D5626*0.9,
IF($F5626="LIQUIDAR",_xlfn.XLOOKUP(A5626,Rotación!$A:$A,Rotación!$O:$O,0,0,-1),"")))),"")</f>
        <v>11900000</v>
      </c>
      <c r="I5626" s="13">
        <f>IFERROR(IF($F5626="ALTA",$D5626*0.97,
IF($F5626="MEDIA",$D5626*0.94,
IF($F5626="BAJA",$D5626*0.87,
IF($F5626="LIQUIDAR",_xlfn.XLOOKUP(A5626,Rotación!$A:$A,Rotación!$O:$O,0,0,-1),"")))),"")</f>
        <v>11543000</v>
      </c>
      <c r="J5626" s="13">
        <f>IFERROR(IF($F5626="ALTA",$D5626*0.94,
IF($F5626="MEDIA",$D5626*0.9,
IF($F5626="BAJA",$D5626*0.85,
IF($F5626="LIQUIDAR",_xlfn.XLOOKUP(A5626,Rotación!$A:$A,Rotación!$O:$O,0,0,-1),"")))),"")</f>
        <v>11186000</v>
      </c>
      <c r="K5626">
        <v>12290000</v>
      </c>
    </row>
    <row r="5627" spans="1:11" x14ac:dyDescent="0.3">
      <c r="A5627" t="s">
        <v>8858</v>
      </c>
      <c r="B5627" t="s">
        <v>313</v>
      </c>
      <c r="C5627" t="s">
        <v>313</v>
      </c>
      <c r="D5627">
        <v>13200000</v>
      </c>
      <c r="E5627">
        <v>8000000</v>
      </c>
      <c r="F5627" t="s">
        <v>5390</v>
      </c>
      <c r="G5627" s="13">
        <f>IFERROR(IF($F5627="ALTA",$D5627*1.03,
IF($F5627="MEDIA",$D5627*1,
IF($F5627="BAJA",$D5627*0.92,
IF($F5627="LIQUIDAR",_xlfn.XLOOKUP(A5627,Rotación!$A:$A,Rotación!$O:$O,0,0,-1),"")))),"")</f>
        <v>13596000</v>
      </c>
      <c r="H5627" s="13">
        <f>IFERROR(IF($F5627="ALTA",$D5627*1,
IF($F5627="MEDIA",$D5627*0.97,
IF($F5627="BAJA",$D5627*0.9,
IF($F5627="LIQUIDAR",_xlfn.XLOOKUP(A5627,Rotación!$A:$A,Rotación!$O:$O,0,0,-1),"")))),"")</f>
        <v>13200000</v>
      </c>
      <c r="I5627" s="13">
        <f>IFERROR(IF($F5627="ALTA",$D5627*0.97,
IF($F5627="MEDIA",$D5627*0.94,
IF($F5627="BAJA",$D5627*0.87,
IF($F5627="LIQUIDAR",_xlfn.XLOOKUP(A5627,Rotación!$A:$A,Rotación!$O:$O,0,0,-1),"")))),"")</f>
        <v>12804000</v>
      </c>
      <c r="J5627" s="13">
        <f>IFERROR(IF($F5627="ALTA",$D5627*0.94,
IF($F5627="MEDIA",$D5627*0.9,
IF($F5627="BAJA",$D5627*0.85,
IF($F5627="LIQUIDAR",_xlfn.XLOOKUP(A5627,Rotación!$A:$A,Rotación!$O:$O,0,0,-1),"")))),"")</f>
        <v>12408000</v>
      </c>
      <c r="K5627">
        <v>11990000</v>
      </c>
    </row>
    <row r="5628" spans="1:11" x14ac:dyDescent="0.3">
      <c r="A5628" t="s">
        <v>8861</v>
      </c>
      <c r="B5628" t="s">
        <v>313</v>
      </c>
      <c r="C5628" t="s">
        <v>313</v>
      </c>
      <c r="D5628">
        <v>15500000</v>
      </c>
      <c r="E5628">
        <v>12200000</v>
      </c>
      <c r="F5628" t="s">
        <v>5390</v>
      </c>
      <c r="G5628" s="13">
        <f>IFERROR(IF($F5628="ALTA",$D5628*1.03,
IF($F5628="MEDIA",$D5628*1,
IF($F5628="BAJA",$D5628*0.92,
IF($F5628="LIQUIDAR",_xlfn.XLOOKUP(A5628,Rotación!$A:$A,Rotación!$O:$O,0,0,-1),"")))),"")</f>
        <v>15965000</v>
      </c>
      <c r="H5628" s="13">
        <f>IFERROR(IF($F5628="ALTA",$D5628*1,
IF($F5628="MEDIA",$D5628*0.97,
IF($F5628="BAJA",$D5628*0.9,
IF($F5628="LIQUIDAR",_xlfn.XLOOKUP(A5628,Rotación!$A:$A,Rotación!$O:$O,0,0,-1),"")))),"")</f>
        <v>15500000</v>
      </c>
      <c r="I5628" s="13">
        <f>IFERROR(IF($F5628="ALTA",$D5628*0.97,
IF($F5628="MEDIA",$D5628*0.94,
IF($F5628="BAJA",$D5628*0.87,
IF($F5628="LIQUIDAR",_xlfn.XLOOKUP(A5628,Rotación!$A:$A,Rotación!$O:$O,0,0,-1),"")))),"")</f>
        <v>15035000</v>
      </c>
      <c r="J5628" s="13">
        <f>IFERROR(IF($F5628="ALTA",$D5628*0.94,
IF($F5628="MEDIA",$D5628*0.9,
IF($F5628="BAJA",$D5628*0.85,
IF($F5628="LIQUIDAR",_xlfn.XLOOKUP(A5628,Rotación!$A:$A,Rotación!$O:$O,0,0,-1),"")))),"")</f>
        <v>14570000</v>
      </c>
      <c r="K5628">
        <v>15290000</v>
      </c>
    </row>
    <row r="5629" spans="1:11" x14ac:dyDescent="0.3">
      <c r="A5629" t="s">
        <v>8863</v>
      </c>
      <c r="B5629" t="s">
        <v>313</v>
      </c>
      <c r="C5629" t="s">
        <v>313</v>
      </c>
      <c r="D5629">
        <v>12000000</v>
      </c>
      <c r="E5629">
        <v>9500000</v>
      </c>
      <c r="F5629" t="s">
        <v>5391</v>
      </c>
      <c r="G5629" s="13">
        <f>IFERROR(IF($F5629="ALTA",$D5629*1.03,
IF($F5629="MEDIA",$D5629*1,
IF($F5629="BAJA",$D5629*0.92,
IF($F5629="LIQUIDAR",_xlfn.XLOOKUP(A5629,Rotación!$A:$A,Rotación!$O:$O,0,0,-1),"")))),"")</f>
        <v>11040000</v>
      </c>
      <c r="H5629" s="13">
        <f>IFERROR(IF($F5629="ALTA",$D5629*1,
IF($F5629="MEDIA",$D5629*0.97,
IF($F5629="BAJA",$D5629*0.9,
IF($F5629="LIQUIDAR",_xlfn.XLOOKUP(A5629,Rotación!$A:$A,Rotación!$O:$O,0,0,-1),"")))),"")</f>
        <v>10800000</v>
      </c>
      <c r="I5629" s="13">
        <f>IFERROR(IF($F5629="ALTA",$D5629*0.97,
IF($F5629="MEDIA",$D5629*0.94,
IF($F5629="BAJA",$D5629*0.87,
IF($F5629="LIQUIDAR",_xlfn.XLOOKUP(A5629,Rotación!$A:$A,Rotación!$O:$O,0,0,-1),"")))),"")</f>
        <v>10440000</v>
      </c>
      <c r="J5629" s="13">
        <f>IFERROR(IF($F5629="ALTA",$D5629*0.94,
IF($F5629="MEDIA",$D5629*0.9,
IF($F5629="BAJA",$D5629*0.85,
IF($F5629="LIQUIDAR",_xlfn.XLOOKUP(A5629,Rotación!$A:$A,Rotación!$O:$O,0,0,-1),"")))),"")</f>
        <v>10200000</v>
      </c>
      <c r="K5629">
        <v>11490000</v>
      </c>
    </row>
    <row r="5630" spans="1:11" x14ac:dyDescent="0.3">
      <c r="A5630" t="s">
        <v>8866</v>
      </c>
      <c r="B5630" t="s">
        <v>313</v>
      </c>
      <c r="C5630" t="s">
        <v>313</v>
      </c>
      <c r="D5630">
        <v>14900000</v>
      </c>
      <c r="E5630">
        <v>12500000</v>
      </c>
      <c r="F5630" t="s">
        <v>4033</v>
      </c>
      <c r="G5630" s="13">
        <f>IFERROR(IF($F5630="ALTA",$D5630*1.03,
IF($F5630="MEDIA",$D5630*1,
IF($F5630="BAJA",$D5630*0.92,
IF($F5630="LIQUIDAR",_xlfn.XLOOKUP(A5630,Rotación!$A:$A,Rotación!$O:$O,0,0,-1),"")))),"")</f>
        <v>14900000</v>
      </c>
      <c r="H5630" s="13">
        <f>IFERROR(IF($F5630="ALTA",$D5630*1,
IF($F5630="MEDIA",$D5630*0.97,
IF($F5630="BAJA",$D5630*0.9,
IF($F5630="LIQUIDAR",_xlfn.XLOOKUP(A5630,Rotación!$A:$A,Rotación!$O:$O,0,0,-1),"")))),"")</f>
        <v>14453000</v>
      </c>
      <c r="I5630" s="13">
        <f>IFERROR(IF($F5630="ALTA",$D5630*0.97,
IF($F5630="MEDIA",$D5630*0.94,
IF($F5630="BAJA",$D5630*0.87,
IF($F5630="LIQUIDAR",_xlfn.XLOOKUP(A5630,Rotación!$A:$A,Rotación!$O:$O,0,0,-1),"")))),"")</f>
        <v>14006000</v>
      </c>
      <c r="J5630" s="13">
        <f>IFERROR(IF($F5630="ALTA",$D5630*0.94,
IF($F5630="MEDIA",$D5630*0.9,
IF($F5630="BAJA",$D5630*0.85,
IF($F5630="LIQUIDAR",_xlfn.XLOOKUP(A5630,Rotación!$A:$A,Rotación!$O:$O,0,0,-1),"")))),"")</f>
        <v>13410000</v>
      </c>
      <c r="K5630">
        <v>15290000</v>
      </c>
    </row>
    <row r="5631" spans="1:11" x14ac:dyDescent="0.3">
      <c r="A5631" t="s">
        <v>8868</v>
      </c>
      <c r="B5631" t="s">
        <v>313</v>
      </c>
      <c r="C5631" t="s">
        <v>313</v>
      </c>
      <c r="D5631">
        <v>14400000</v>
      </c>
      <c r="E5631">
        <v>11500000</v>
      </c>
      <c r="F5631" t="s">
        <v>5391</v>
      </c>
      <c r="G5631" s="13">
        <f>IFERROR(IF($F5631="ALTA",$D5631*1.03,
IF($F5631="MEDIA",$D5631*1,
IF($F5631="BAJA",$D5631*0.92,
IF($F5631="LIQUIDAR",_xlfn.XLOOKUP(A5631,Rotación!$A:$A,Rotación!$O:$O,0,0,-1),"")))),"")</f>
        <v>13248000</v>
      </c>
      <c r="H5631" s="13">
        <f>IFERROR(IF($F5631="ALTA",$D5631*1,
IF($F5631="MEDIA",$D5631*0.97,
IF($F5631="BAJA",$D5631*0.9,
IF($F5631="LIQUIDAR",_xlfn.XLOOKUP(A5631,Rotación!$A:$A,Rotación!$O:$O,0,0,-1),"")))),"")</f>
        <v>12960000</v>
      </c>
      <c r="I5631" s="13">
        <f>IFERROR(IF($F5631="ALTA",$D5631*0.97,
IF($F5631="MEDIA",$D5631*0.94,
IF($F5631="BAJA",$D5631*0.87,
IF($F5631="LIQUIDAR",_xlfn.XLOOKUP(A5631,Rotación!$A:$A,Rotación!$O:$O,0,0,-1),"")))),"")</f>
        <v>12528000</v>
      </c>
      <c r="J5631" s="13">
        <f>IFERROR(IF($F5631="ALTA",$D5631*0.94,
IF($F5631="MEDIA",$D5631*0.9,
IF($F5631="BAJA",$D5631*0.85,
IF($F5631="LIQUIDAR",_xlfn.XLOOKUP(A5631,Rotación!$A:$A,Rotación!$O:$O,0,0,-1),"")))),"")</f>
        <v>12240000</v>
      </c>
      <c r="K5631">
        <v>13590000</v>
      </c>
    </row>
    <row r="5632" spans="1:11" x14ac:dyDescent="0.3">
      <c r="A5632" t="s">
        <v>8870</v>
      </c>
      <c r="B5632" t="s">
        <v>313</v>
      </c>
      <c r="C5632" t="s">
        <v>313</v>
      </c>
      <c r="D5632">
        <v>27800000</v>
      </c>
      <c r="E5632">
        <v>22000000</v>
      </c>
      <c r="F5632" t="s">
        <v>5391</v>
      </c>
      <c r="G5632" s="13">
        <f>IFERROR(IF($F5632="ALTA",$D5632*1.03,
IF($F5632="MEDIA",$D5632*1,
IF($F5632="BAJA",$D5632*0.92,
IF($F5632="LIQUIDAR",_xlfn.XLOOKUP(A5632,Rotación!$A:$A,Rotación!$O:$O,0,0,-1),"")))),"")</f>
        <v>25576000</v>
      </c>
      <c r="H5632" s="13">
        <f>IFERROR(IF($F5632="ALTA",$D5632*1,
IF($F5632="MEDIA",$D5632*0.97,
IF($F5632="BAJA",$D5632*0.9,
IF($F5632="LIQUIDAR",_xlfn.XLOOKUP(A5632,Rotación!$A:$A,Rotación!$O:$O,0,0,-1),"")))),"")</f>
        <v>25020000</v>
      </c>
      <c r="I5632" s="13">
        <f>IFERROR(IF($F5632="ALTA",$D5632*0.97,
IF($F5632="MEDIA",$D5632*0.94,
IF($F5632="BAJA",$D5632*0.87,
IF($F5632="LIQUIDAR",_xlfn.XLOOKUP(A5632,Rotación!$A:$A,Rotación!$O:$O,0,0,-1),"")))),"")</f>
        <v>24186000</v>
      </c>
      <c r="J5632" s="13">
        <f>IFERROR(IF($F5632="ALTA",$D5632*0.94,
IF($F5632="MEDIA",$D5632*0.9,
IF($F5632="BAJA",$D5632*0.85,
IF($F5632="LIQUIDAR",_xlfn.XLOOKUP(A5632,Rotación!$A:$A,Rotación!$O:$O,0,0,-1),"")))),"")</f>
        <v>23630000</v>
      </c>
      <c r="K5632">
        <v>26990000</v>
      </c>
    </row>
    <row r="5633" spans="1:11" x14ac:dyDescent="0.3">
      <c r="A5633" t="s">
        <v>8873</v>
      </c>
      <c r="B5633" t="s">
        <v>313</v>
      </c>
      <c r="C5633" t="s">
        <v>313</v>
      </c>
      <c r="D5633">
        <v>12200000</v>
      </c>
      <c r="E5633">
        <v>10000000</v>
      </c>
      <c r="F5633" t="s">
        <v>4033</v>
      </c>
      <c r="G5633" s="13">
        <f>IFERROR(IF($F5633="ALTA",$D5633*1.03,
IF($F5633="MEDIA",$D5633*1,
IF($F5633="BAJA",$D5633*0.92,
IF($F5633="LIQUIDAR",_xlfn.XLOOKUP(A5633,Rotación!$A:$A,Rotación!$O:$O,0,0,-1),"")))),"")</f>
        <v>12200000</v>
      </c>
      <c r="H5633" s="13">
        <f>IFERROR(IF($F5633="ALTA",$D5633*1,
IF($F5633="MEDIA",$D5633*0.97,
IF($F5633="BAJA",$D5633*0.9,
IF($F5633="LIQUIDAR",_xlfn.XLOOKUP(A5633,Rotación!$A:$A,Rotación!$O:$O,0,0,-1),"")))),"")</f>
        <v>11834000</v>
      </c>
      <c r="I5633" s="13">
        <f>IFERROR(IF($F5633="ALTA",$D5633*0.97,
IF($F5633="MEDIA",$D5633*0.94,
IF($F5633="BAJA",$D5633*0.87,
IF($F5633="LIQUIDAR",_xlfn.XLOOKUP(A5633,Rotación!$A:$A,Rotación!$O:$O,0,0,-1),"")))),"")</f>
        <v>11468000</v>
      </c>
      <c r="J5633" s="13">
        <f>IFERROR(IF($F5633="ALTA",$D5633*0.94,
IF($F5633="MEDIA",$D5633*0.9,
IF($F5633="BAJA",$D5633*0.85,
IF($F5633="LIQUIDAR",_xlfn.XLOOKUP(A5633,Rotación!$A:$A,Rotación!$O:$O,0,0,-1),"")))),"")</f>
        <v>10980000</v>
      </c>
      <c r="K5633">
        <v>12190000</v>
      </c>
    </row>
    <row r="5634" spans="1:11" x14ac:dyDescent="0.3">
      <c r="A5634" t="s">
        <v>8876</v>
      </c>
      <c r="B5634" t="s">
        <v>313</v>
      </c>
      <c r="C5634" t="s">
        <v>313</v>
      </c>
      <c r="D5634">
        <v>22300000</v>
      </c>
      <c r="E5634">
        <v>18000000</v>
      </c>
      <c r="F5634" t="s">
        <v>4033</v>
      </c>
      <c r="G5634" s="13">
        <f>IFERROR(IF($F5634="ALTA",$D5634*1.03,
IF($F5634="MEDIA",$D5634*1,
IF($F5634="BAJA",$D5634*0.92,
IF($F5634="LIQUIDAR",_xlfn.XLOOKUP(A5634,Rotación!$A:$A,Rotación!$O:$O,0,0,-1),"")))),"")</f>
        <v>22300000</v>
      </c>
      <c r="H5634" s="13">
        <f>IFERROR(IF($F5634="ALTA",$D5634*1,
IF($F5634="MEDIA",$D5634*0.97,
IF($F5634="BAJA",$D5634*0.9,
IF($F5634="LIQUIDAR",_xlfn.XLOOKUP(A5634,Rotación!$A:$A,Rotación!$O:$O,0,0,-1),"")))),"")</f>
        <v>21631000</v>
      </c>
      <c r="I5634" s="13">
        <f>IFERROR(IF($F5634="ALTA",$D5634*0.97,
IF($F5634="MEDIA",$D5634*0.94,
IF($F5634="BAJA",$D5634*0.87,
IF($F5634="LIQUIDAR",_xlfn.XLOOKUP(A5634,Rotación!$A:$A,Rotación!$O:$O,0,0,-1),"")))),"")</f>
        <v>20962000</v>
      </c>
      <c r="J5634" s="13">
        <f>IFERROR(IF($F5634="ALTA",$D5634*0.94,
IF($F5634="MEDIA",$D5634*0.9,
IF($F5634="BAJA",$D5634*0.85,
IF($F5634="LIQUIDAR",_xlfn.XLOOKUP(A5634,Rotación!$A:$A,Rotación!$O:$O,0,0,-1),"")))),"")</f>
        <v>20070000</v>
      </c>
      <c r="K5634">
        <v>21990000</v>
      </c>
    </row>
    <row r="5635" spans="1:11" x14ac:dyDescent="0.3">
      <c r="A5635" t="s">
        <v>8876</v>
      </c>
      <c r="B5635" t="s">
        <v>313</v>
      </c>
      <c r="C5635" t="s">
        <v>313</v>
      </c>
      <c r="D5635">
        <v>22300000</v>
      </c>
      <c r="E5635">
        <v>18300000</v>
      </c>
      <c r="F5635" t="s">
        <v>4033</v>
      </c>
      <c r="G5635" s="13">
        <f>IFERROR(IF($F5635="ALTA",$D5635*1.03,
IF($F5635="MEDIA",$D5635*1,
IF($F5635="BAJA",$D5635*0.92,
IF($F5635="LIQUIDAR",_xlfn.XLOOKUP(A5635,Rotación!$A:$A,Rotación!$O:$O,0,0,-1),"")))),"")</f>
        <v>22300000</v>
      </c>
      <c r="H5635" s="13">
        <f>IFERROR(IF($F5635="ALTA",$D5635*1,
IF($F5635="MEDIA",$D5635*0.97,
IF($F5635="BAJA",$D5635*0.9,
IF($F5635="LIQUIDAR",_xlfn.XLOOKUP(A5635,Rotación!$A:$A,Rotación!$O:$O,0,0,-1),"")))),"")</f>
        <v>21631000</v>
      </c>
      <c r="I5635" s="13">
        <f>IFERROR(IF($F5635="ALTA",$D5635*0.97,
IF($F5635="MEDIA",$D5635*0.94,
IF($F5635="BAJA",$D5635*0.87,
IF($F5635="LIQUIDAR",_xlfn.XLOOKUP(A5635,Rotación!$A:$A,Rotación!$O:$O,0,0,-1),"")))),"")</f>
        <v>20962000</v>
      </c>
      <c r="J5635" s="13">
        <f>IFERROR(IF($F5635="ALTA",$D5635*0.94,
IF($F5635="MEDIA",$D5635*0.9,
IF($F5635="BAJA",$D5635*0.85,
IF($F5635="LIQUIDAR",_xlfn.XLOOKUP(A5635,Rotación!$A:$A,Rotación!$O:$O,0,0,-1),"")))),"")</f>
        <v>20070000</v>
      </c>
      <c r="K5635">
        <v>21990000</v>
      </c>
    </row>
    <row r="5636" spans="1:11" x14ac:dyDescent="0.3">
      <c r="A5636" t="s">
        <v>8879</v>
      </c>
      <c r="B5636" t="s">
        <v>313</v>
      </c>
      <c r="C5636" t="s">
        <v>313</v>
      </c>
      <c r="D5636">
        <v>9500000</v>
      </c>
      <c r="E5636">
        <v>7800000</v>
      </c>
      <c r="F5636" t="s">
        <v>4033</v>
      </c>
      <c r="G5636" s="13">
        <f>IFERROR(IF($F5636="ALTA",$D5636*1.03,
IF($F5636="MEDIA",$D5636*1,
IF($F5636="BAJA",$D5636*0.92,
IF($F5636="LIQUIDAR",_xlfn.XLOOKUP(A5636,Rotación!$A:$A,Rotación!$O:$O,0,0,-1),"")))),"")</f>
        <v>9500000</v>
      </c>
      <c r="H5636" s="13">
        <f>IFERROR(IF($F5636="ALTA",$D5636*1,
IF($F5636="MEDIA",$D5636*0.97,
IF($F5636="BAJA",$D5636*0.9,
IF($F5636="LIQUIDAR",_xlfn.XLOOKUP(A5636,Rotación!$A:$A,Rotación!$O:$O,0,0,-1),"")))),"")</f>
        <v>9215000</v>
      </c>
      <c r="I5636" s="13">
        <f>IFERROR(IF($F5636="ALTA",$D5636*0.97,
IF($F5636="MEDIA",$D5636*0.94,
IF($F5636="BAJA",$D5636*0.87,
IF($F5636="LIQUIDAR",_xlfn.XLOOKUP(A5636,Rotación!$A:$A,Rotación!$O:$O,0,0,-1),"")))),"")</f>
        <v>8930000</v>
      </c>
      <c r="J5636" s="13">
        <f>IFERROR(IF($F5636="ALTA",$D5636*0.94,
IF($F5636="MEDIA",$D5636*0.9,
IF($F5636="BAJA",$D5636*0.85,
IF($F5636="LIQUIDAR",_xlfn.XLOOKUP(A5636,Rotación!$A:$A,Rotación!$O:$O,0,0,-1),"")))),"")</f>
        <v>8550000</v>
      </c>
      <c r="K5636">
        <v>9590000</v>
      </c>
    </row>
    <row r="5637" spans="1:11" x14ac:dyDescent="0.3">
      <c r="A5637" t="s">
        <v>8679</v>
      </c>
      <c r="B5637" t="s">
        <v>313</v>
      </c>
      <c r="C5637" t="s">
        <v>313</v>
      </c>
      <c r="D5637">
        <v>7450000</v>
      </c>
      <c r="E5637">
        <v>5800000</v>
      </c>
      <c r="F5637" t="s">
        <v>4033</v>
      </c>
      <c r="G5637" s="13">
        <f>IFERROR(IF($F5637="ALTA",$D5637*1.03,
IF($F5637="MEDIA",$D5637*1,
IF($F5637="BAJA",$D5637*0.92,
IF($F5637="LIQUIDAR",_xlfn.XLOOKUP(A5637,Rotación!$A:$A,Rotación!$O:$O,0,0,-1),"")))),"")</f>
        <v>7450000</v>
      </c>
      <c r="H5637" s="13">
        <f>IFERROR(IF($F5637="ALTA",$D5637*1,
IF($F5637="MEDIA",$D5637*0.97,
IF($F5637="BAJA",$D5637*0.9,
IF($F5637="LIQUIDAR",_xlfn.XLOOKUP(A5637,Rotación!$A:$A,Rotación!$O:$O,0,0,-1),"")))),"")</f>
        <v>7226500</v>
      </c>
      <c r="I5637" s="13">
        <f>IFERROR(IF($F5637="ALTA",$D5637*0.97,
IF($F5637="MEDIA",$D5637*0.94,
IF($F5637="BAJA",$D5637*0.87,
IF($F5637="LIQUIDAR",_xlfn.XLOOKUP(A5637,Rotación!$A:$A,Rotación!$O:$O,0,0,-1),"")))),"")</f>
        <v>7003000</v>
      </c>
      <c r="J5637" s="13">
        <f>IFERROR(IF($F5637="ALTA",$D5637*0.94,
IF($F5637="MEDIA",$D5637*0.9,
IF($F5637="BAJA",$D5637*0.85,
IF($F5637="LIQUIDAR",_xlfn.XLOOKUP(A5637,Rotación!$A:$A,Rotación!$O:$O,0,0,-1),"")))),"")</f>
        <v>6705000</v>
      </c>
      <c r="K5637">
        <v>7290000</v>
      </c>
    </row>
    <row r="5638" spans="1:11" x14ac:dyDescent="0.3">
      <c r="A5638" t="s">
        <v>8883</v>
      </c>
      <c r="B5638" t="s">
        <v>313</v>
      </c>
      <c r="C5638" t="s">
        <v>313</v>
      </c>
      <c r="D5638">
        <v>9700000</v>
      </c>
      <c r="E5638">
        <v>7600000</v>
      </c>
      <c r="F5638" t="s">
        <v>4033</v>
      </c>
      <c r="G5638" s="13">
        <f>IFERROR(IF($F5638="ALTA",$D5638*1.03,
IF($F5638="MEDIA",$D5638*1,
IF($F5638="BAJA",$D5638*0.92,
IF($F5638="LIQUIDAR",_xlfn.XLOOKUP(A5638,Rotación!$A:$A,Rotación!$O:$O,0,0,-1),"")))),"")</f>
        <v>9700000</v>
      </c>
      <c r="H5638" s="13">
        <f>IFERROR(IF($F5638="ALTA",$D5638*1,
IF($F5638="MEDIA",$D5638*0.97,
IF($F5638="BAJA",$D5638*0.9,
IF($F5638="LIQUIDAR",_xlfn.XLOOKUP(A5638,Rotación!$A:$A,Rotación!$O:$O,0,0,-1),"")))),"")</f>
        <v>9409000</v>
      </c>
      <c r="I5638" s="13">
        <f>IFERROR(IF($F5638="ALTA",$D5638*0.97,
IF($F5638="MEDIA",$D5638*0.94,
IF($F5638="BAJA",$D5638*0.87,
IF($F5638="LIQUIDAR",_xlfn.XLOOKUP(A5638,Rotación!$A:$A,Rotación!$O:$O,0,0,-1),"")))),"")</f>
        <v>9118000</v>
      </c>
      <c r="J5638" s="13">
        <f>IFERROR(IF($F5638="ALTA",$D5638*0.94,
IF($F5638="MEDIA",$D5638*0.9,
IF($F5638="BAJA",$D5638*0.85,
IF($F5638="LIQUIDAR",_xlfn.XLOOKUP(A5638,Rotación!$A:$A,Rotación!$O:$O,0,0,-1),"")))),"")</f>
        <v>8730000</v>
      </c>
      <c r="K5638">
        <v>9490000</v>
      </c>
    </row>
    <row r="5639" spans="1:11" x14ac:dyDescent="0.3">
      <c r="A5639" t="s">
        <v>8886</v>
      </c>
      <c r="B5639" t="s">
        <v>313</v>
      </c>
      <c r="C5639" t="s">
        <v>313</v>
      </c>
      <c r="D5639">
        <v>25500000</v>
      </c>
      <c r="E5639">
        <v>22000000</v>
      </c>
      <c r="F5639" t="s">
        <v>5391</v>
      </c>
      <c r="G5639" s="13">
        <f>IFERROR(IF($F5639="ALTA",$D5639*1.03,
IF($F5639="MEDIA",$D5639*1,
IF($F5639="BAJA",$D5639*0.92,
IF($F5639="LIQUIDAR",_xlfn.XLOOKUP(A5639,Rotación!$A:$A,Rotación!$O:$O,0,0,-1),"")))),"")</f>
        <v>23460000</v>
      </c>
      <c r="H5639" s="13">
        <f>IFERROR(IF($F5639="ALTA",$D5639*1,
IF($F5639="MEDIA",$D5639*0.97,
IF($F5639="BAJA",$D5639*0.9,
IF($F5639="LIQUIDAR",_xlfn.XLOOKUP(A5639,Rotación!$A:$A,Rotación!$O:$O,0,0,-1),"")))),"")</f>
        <v>22950000</v>
      </c>
      <c r="I5639" s="13">
        <f>IFERROR(IF($F5639="ALTA",$D5639*0.97,
IF($F5639="MEDIA",$D5639*0.94,
IF($F5639="BAJA",$D5639*0.87,
IF($F5639="LIQUIDAR",_xlfn.XLOOKUP(A5639,Rotación!$A:$A,Rotación!$O:$O,0,0,-1),"")))),"")</f>
        <v>22185000</v>
      </c>
      <c r="J5639" s="13">
        <f>IFERROR(IF($F5639="ALTA",$D5639*0.94,
IF($F5639="MEDIA",$D5639*0.9,
IF($F5639="BAJA",$D5639*0.85,
IF($F5639="LIQUIDAR",_xlfn.XLOOKUP(A5639,Rotación!$A:$A,Rotación!$O:$O,0,0,-1),"")))),"")</f>
        <v>21675000</v>
      </c>
      <c r="K5639">
        <v>25990000</v>
      </c>
    </row>
    <row r="5640" spans="1:11" x14ac:dyDescent="0.3">
      <c r="A5640" t="s">
        <v>1021</v>
      </c>
      <c r="B5640" t="s">
        <v>313</v>
      </c>
      <c r="C5640" t="s">
        <v>313</v>
      </c>
      <c r="D5640">
        <v>14900000</v>
      </c>
      <c r="E5640">
        <v>11500000</v>
      </c>
      <c r="F5640" t="s">
        <v>5391</v>
      </c>
      <c r="G5640" s="13">
        <f>IFERROR(IF($F5640="ALTA",$D5640*1.03,
IF($F5640="MEDIA",$D5640*1,
IF($F5640="BAJA",$D5640*0.92,
IF($F5640="LIQUIDAR",_xlfn.XLOOKUP(A5640,Rotación!$A:$A,Rotación!$O:$O,0,0,-1),"")))),"")</f>
        <v>13708000</v>
      </c>
      <c r="H5640" s="13">
        <f>IFERROR(IF($F5640="ALTA",$D5640*1,
IF($F5640="MEDIA",$D5640*0.97,
IF($F5640="BAJA",$D5640*0.9,
IF($F5640="LIQUIDAR",_xlfn.XLOOKUP(A5640,Rotación!$A:$A,Rotación!$O:$O,0,0,-1),"")))),"")</f>
        <v>13410000</v>
      </c>
      <c r="I5640" s="13">
        <f>IFERROR(IF($F5640="ALTA",$D5640*0.97,
IF($F5640="MEDIA",$D5640*0.94,
IF($F5640="BAJA",$D5640*0.87,
IF($F5640="LIQUIDAR",_xlfn.XLOOKUP(A5640,Rotación!$A:$A,Rotación!$O:$O,0,0,-1),"")))),"")</f>
        <v>12963000</v>
      </c>
      <c r="J5640" s="13">
        <f>IFERROR(IF($F5640="ALTA",$D5640*0.94,
IF($F5640="MEDIA",$D5640*0.9,
IF($F5640="BAJA",$D5640*0.85,
IF($F5640="LIQUIDAR",_xlfn.XLOOKUP(A5640,Rotación!$A:$A,Rotación!$O:$O,0,0,-1),"")))),"")</f>
        <v>12665000</v>
      </c>
      <c r="K5640">
        <v>14490000</v>
      </c>
    </row>
    <row r="5641" spans="1:11" x14ac:dyDescent="0.3">
      <c r="A5641" t="s">
        <v>8599</v>
      </c>
      <c r="B5641" t="s">
        <v>313</v>
      </c>
      <c r="C5641" t="s">
        <v>313</v>
      </c>
      <c r="D5641">
        <v>26000000</v>
      </c>
      <c r="E5641">
        <v>20500000</v>
      </c>
      <c r="F5641" t="s">
        <v>5391</v>
      </c>
      <c r="G5641" s="13">
        <f>IFERROR(IF($F5641="ALTA",$D5641*1.03,
IF($F5641="MEDIA",$D5641*1,
IF($F5641="BAJA",$D5641*0.92,
IF($F5641="LIQUIDAR",_xlfn.XLOOKUP(A5641,Rotación!$A:$A,Rotación!$O:$O,0,0,-1),"")))),"")</f>
        <v>23920000</v>
      </c>
      <c r="H5641" s="13">
        <f>IFERROR(IF($F5641="ALTA",$D5641*1,
IF($F5641="MEDIA",$D5641*0.97,
IF($F5641="BAJA",$D5641*0.9,
IF($F5641="LIQUIDAR",_xlfn.XLOOKUP(A5641,Rotación!$A:$A,Rotación!$O:$O,0,0,-1),"")))),"")</f>
        <v>23400000</v>
      </c>
      <c r="I5641" s="13">
        <f>IFERROR(IF($F5641="ALTA",$D5641*0.97,
IF($F5641="MEDIA",$D5641*0.94,
IF($F5641="BAJA",$D5641*0.87,
IF($F5641="LIQUIDAR",_xlfn.XLOOKUP(A5641,Rotación!$A:$A,Rotación!$O:$O,0,0,-1),"")))),"")</f>
        <v>22620000</v>
      </c>
      <c r="J5641" s="13">
        <f>IFERROR(IF($F5641="ALTA",$D5641*0.94,
IF($F5641="MEDIA",$D5641*0.9,
IF($F5641="BAJA",$D5641*0.85,
IF($F5641="LIQUIDAR",_xlfn.XLOOKUP(A5641,Rotación!$A:$A,Rotación!$O:$O,0,0,-1),"")))),"")</f>
        <v>22100000</v>
      </c>
      <c r="K5641">
        <v>24990000</v>
      </c>
    </row>
    <row r="5642" spans="1:11" x14ac:dyDescent="0.3">
      <c r="A5642" t="s">
        <v>2008</v>
      </c>
      <c r="B5642" t="s">
        <v>313</v>
      </c>
      <c r="C5642" t="s">
        <v>313</v>
      </c>
      <c r="D5642">
        <v>8700000</v>
      </c>
      <c r="E5642">
        <v>6700000</v>
      </c>
      <c r="F5642" t="s">
        <v>5391</v>
      </c>
      <c r="G5642" s="13">
        <f>IFERROR(IF($F5642="ALTA",$D5642*1.03,
IF($F5642="MEDIA",$D5642*1,
IF($F5642="BAJA",$D5642*0.92,
IF($F5642="LIQUIDAR",_xlfn.XLOOKUP(A5642,Rotación!$A:$A,Rotación!$O:$O,0,0,-1),"")))),"")</f>
        <v>8004000</v>
      </c>
      <c r="H5642" s="13">
        <f>IFERROR(IF($F5642="ALTA",$D5642*1,
IF($F5642="MEDIA",$D5642*0.97,
IF($F5642="BAJA",$D5642*0.9,
IF($F5642="LIQUIDAR",_xlfn.XLOOKUP(A5642,Rotación!$A:$A,Rotación!$O:$O,0,0,-1),"")))),"")</f>
        <v>7830000</v>
      </c>
      <c r="I5642" s="13">
        <f>IFERROR(IF($F5642="ALTA",$D5642*0.97,
IF($F5642="MEDIA",$D5642*0.94,
IF($F5642="BAJA",$D5642*0.87,
IF($F5642="LIQUIDAR",_xlfn.XLOOKUP(A5642,Rotación!$A:$A,Rotación!$O:$O,0,0,-1),"")))),"")</f>
        <v>7569000</v>
      </c>
      <c r="J5642" s="13">
        <f>IFERROR(IF($F5642="ALTA",$D5642*0.94,
IF($F5642="MEDIA",$D5642*0.9,
IF($F5642="BAJA",$D5642*0.85,
IF($F5642="LIQUIDAR",_xlfn.XLOOKUP(A5642,Rotación!$A:$A,Rotación!$O:$O,0,0,-1),"")))),"")</f>
        <v>7395000</v>
      </c>
      <c r="K5642">
        <v>8390000</v>
      </c>
    </row>
    <row r="5643" spans="1:11" x14ac:dyDescent="0.3">
      <c r="A5643" t="s">
        <v>8893</v>
      </c>
      <c r="B5643" t="s">
        <v>313</v>
      </c>
      <c r="C5643" t="s">
        <v>313</v>
      </c>
      <c r="D5643">
        <v>11600000</v>
      </c>
      <c r="E5643">
        <v>9300000</v>
      </c>
      <c r="F5643" t="s">
        <v>5391</v>
      </c>
      <c r="G5643" s="13">
        <f>IFERROR(IF($F5643="ALTA",$D5643*1.03,
IF($F5643="MEDIA",$D5643*1,
IF($F5643="BAJA",$D5643*0.92,
IF($F5643="LIQUIDAR",_xlfn.XLOOKUP(A5643,Rotación!$A:$A,Rotación!$O:$O,0,0,-1),"")))),"")</f>
        <v>10672000</v>
      </c>
      <c r="H5643" s="13">
        <f>IFERROR(IF($F5643="ALTA",$D5643*1,
IF($F5643="MEDIA",$D5643*0.97,
IF($F5643="BAJA",$D5643*0.9,
IF($F5643="LIQUIDAR",_xlfn.XLOOKUP(A5643,Rotación!$A:$A,Rotación!$O:$O,0,0,-1),"")))),"")</f>
        <v>10440000</v>
      </c>
      <c r="I5643" s="13">
        <f>IFERROR(IF($F5643="ALTA",$D5643*0.97,
IF($F5643="MEDIA",$D5643*0.94,
IF($F5643="BAJA",$D5643*0.87,
IF($F5643="LIQUIDAR",_xlfn.XLOOKUP(A5643,Rotación!$A:$A,Rotación!$O:$O,0,0,-1),"")))),"")</f>
        <v>10092000</v>
      </c>
      <c r="J5643" s="13">
        <f>IFERROR(IF($F5643="ALTA",$D5643*0.94,
IF($F5643="MEDIA",$D5643*0.9,
IF($F5643="BAJA",$D5643*0.85,
IF($F5643="LIQUIDAR",_xlfn.XLOOKUP(A5643,Rotación!$A:$A,Rotación!$O:$O,0,0,-1),"")))),"")</f>
        <v>9860000</v>
      </c>
      <c r="K5643">
        <v>11390000</v>
      </c>
    </row>
    <row r="5644" spans="1:11" x14ac:dyDescent="0.3">
      <c r="A5644" t="s">
        <v>8898</v>
      </c>
      <c r="B5644" t="s">
        <v>313</v>
      </c>
      <c r="C5644" t="s">
        <v>313</v>
      </c>
      <c r="D5644">
        <v>11700000</v>
      </c>
      <c r="E5644">
        <v>9700000</v>
      </c>
      <c r="F5644" t="s">
        <v>4033</v>
      </c>
      <c r="G5644" s="13">
        <f>IFERROR(IF($F5644="ALTA",$D5644*1.03,
IF($F5644="MEDIA",$D5644*1,
IF($F5644="BAJA",$D5644*0.92,
IF($F5644="LIQUIDAR",_xlfn.XLOOKUP(A5644,Rotación!$A:$A,Rotación!$O:$O,0,0,-1),"")))),"")</f>
        <v>11700000</v>
      </c>
      <c r="H5644" s="13">
        <f>IFERROR(IF($F5644="ALTA",$D5644*1,
IF($F5644="MEDIA",$D5644*0.97,
IF($F5644="BAJA",$D5644*0.9,
IF($F5644="LIQUIDAR",_xlfn.XLOOKUP(A5644,Rotación!$A:$A,Rotación!$O:$O,0,0,-1),"")))),"")</f>
        <v>11349000</v>
      </c>
      <c r="I5644" s="13">
        <f>IFERROR(IF($F5644="ALTA",$D5644*0.97,
IF($F5644="MEDIA",$D5644*0.94,
IF($F5644="BAJA",$D5644*0.87,
IF($F5644="LIQUIDAR",_xlfn.XLOOKUP(A5644,Rotación!$A:$A,Rotación!$O:$O,0,0,-1),"")))),"")</f>
        <v>10998000</v>
      </c>
      <c r="J5644" s="13">
        <f>IFERROR(IF($F5644="ALTA",$D5644*0.94,
IF($F5644="MEDIA",$D5644*0.9,
IF($F5644="BAJA",$D5644*0.85,
IF($F5644="LIQUIDAR",_xlfn.XLOOKUP(A5644,Rotación!$A:$A,Rotación!$O:$O,0,0,-1),"")))),"")</f>
        <v>10530000</v>
      </c>
      <c r="K5644">
        <v>11690000</v>
      </c>
    </row>
    <row r="5645" spans="1:11" x14ac:dyDescent="0.3">
      <c r="A5645" t="s">
        <v>8619</v>
      </c>
      <c r="B5645" t="s">
        <v>313</v>
      </c>
      <c r="C5645" t="s">
        <v>313</v>
      </c>
      <c r="D5645">
        <v>14400000</v>
      </c>
      <c r="E5645">
        <v>12000000</v>
      </c>
      <c r="F5645" t="s">
        <v>4033</v>
      </c>
      <c r="G5645" s="13">
        <f>IFERROR(IF($F5645="ALTA",$D5645*1.03,
IF($F5645="MEDIA",$D5645*1,
IF($F5645="BAJA",$D5645*0.92,
IF($F5645="LIQUIDAR",_xlfn.XLOOKUP(A5645,Rotación!$A:$A,Rotación!$O:$O,0,0,-1),"")))),"")</f>
        <v>14400000</v>
      </c>
      <c r="H5645" s="13">
        <f>IFERROR(IF($F5645="ALTA",$D5645*1,
IF($F5645="MEDIA",$D5645*0.97,
IF($F5645="BAJA",$D5645*0.9,
IF($F5645="LIQUIDAR",_xlfn.XLOOKUP(A5645,Rotación!$A:$A,Rotación!$O:$O,0,0,-1),"")))),"")</f>
        <v>13968000</v>
      </c>
      <c r="I5645" s="13">
        <f>IFERROR(IF($F5645="ALTA",$D5645*0.97,
IF($F5645="MEDIA",$D5645*0.94,
IF($F5645="BAJA",$D5645*0.87,
IF($F5645="LIQUIDAR",_xlfn.XLOOKUP(A5645,Rotación!$A:$A,Rotación!$O:$O,0,0,-1),"")))),"")</f>
        <v>13536000</v>
      </c>
      <c r="J5645" s="13">
        <f>IFERROR(IF($F5645="ALTA",$D5645*0.94,
IF($F5645="MEDIA",$D5645*0.9,
IF($F5645="BAJA",$D5645*0.85,
IF($F5645="LIQUIDAR",_xlfn.XLOOKUP(A5645,Rotación!$A:$A,Rotación!$O:$O,0,0,-1),"")))),"")</f>
        <v>12960000</v>
      </c>
      <c r="K5645">
        <v>14990000</v>
      </c>
    </row>
    <row r="5646" spans="1:11" x14ac:dyDescent="0.3">
      <c r="A5646" t="s">
        <v>8900</v>
      </c>
      <c r="B5646" t="s">
        <v>313</v>
      </c>
      <c r="C5646" t="s">
        <v>313</v>
      </c>
      <c r="D5646">
        <v>29000000</v>
      </c>
      <c r="E5646">
        <v>22000000</v>
      </c>
      <c r="F5646" t="s">
        <v>5391</v>
      </c>
      <c r="G5646" s="13">
        <f>IFERROR(IF($F5646="ALTA",$D5646*1.03,
IF($F5646="MEDIA",$D5646*1,
IF($F5646="BAJA",$D5646*0.92,
IF($F5646="LIQUIDAR",_xlfn.XLOOKUP(A5646,Rotación!$A:$A,Rotación!$O:$O,0,0,-1),"")))),"")</f>
        <v>26680000</v>
      </c>
      <c r="H5646" s="13">
        <f>IFERROR(IF($F5646="ALTA",$D5646*1,
IF($F5646="MEDIA",$D5646*0.97,
IF($F5646="BAJA",$D5646*0.9,
IF($F5646="LIQUIDAR",_xlfn.XLOOKUP(A5646,Rotación!$A:$A,Rotación!$O:$O,0,0,-1),"")))),"")</f>
        <v>26100000</v>
      </c>
      <c r="I5646" s="13">
        <f>IFERROR(IF($F5646="ALTA",$D5646*0.97,
IF($F5646="MEDIA",$D5646*0.94,
IF($F5646="BAJA",$D5646*0.87,
IF($F5646="LIQUIDAR",_xlfn.XLOOKUP(A5646,Rotación!$A:$A,Rotación!$O:$O,0,0,-1),"")))),"")</f>
        <v>25230000</v>
      </c>
      <c r="J5646" s="13">
        <f>IFERROR(IF($F5646="ALTA",$D5646*0.94,
IF($F5646="MEDIA",$D5646*0.9,
IF($F5646="BAJA",$D5646*0.85,
IF($F5646="LIQUIDAR",_xlfn.XLOOKUP(A5646,Rotación!$A:$A,Rotación!$O:$O,0,0,-1),"")))),"")</f>
        <v>24650000</v>
      </c>
      <c r="K5646">
        <v>28990000</v>
      </c>
    </row>
    <row r="5647" spans="1:11" x14ac:dyDescent="0.3">
      <c r="A5647" t="s">
        <v>8902</v>
      </c>
      <c r="B5647" t="s">
        <v>313</v>
      </c>
      <c r="C5647" t="s">
        <v>313</v>
      </c>
      <c r="D5647">
        <v>7200000</v>
      </c>
      <c r="E5647">
        <v>5800000</v>
      </c>
      <c r="F5647" t="s">
        <v>5391</v>
      </c>
      <c r="G5647" s="13">
        <f>IFERROR(IF($F5647="ALTA",$D5647*1.03,
IF($F5647="MEDIA",$D5647*1,
IF($F5647="BAJA",$D5647*0.92,
IF($F5647="LIQUIDAR",_xlfn.XLOOKUP(A5647,Rotación!$A:$A,Rotación!$O:$O,0,0,-1),"")))),"")</f>
        <v>6624000</v>
      </c>
      <c r="H5647" s="13">
        <f>IFERROR(IF($F5647="ALTA",$D5647*1,
IF($F5647="MEDIA",$D5647*0.97,
IF($F5647="BAJA",$D5647*0.9,
IF($F5647="LIQUIDAR",_xlfn.XLOOKUP(A5647,Rotación!$A:$A,Rotación!$O:$O,0,0,-1),"")))),"")</f>
        <v>6480000</v>
      </c>
      <c r="I5647" s="13">
        <f>IFERROR(IF($F5647="ALTA",$D5647*0.97,
IF($F5647="MEDIA",$D5647*0.94,
IF($F5647="BAJA",$D5647*0.87,
IF($F5647="LIQUIDAR",_xlfn.XLOOKUP(A5647,Rotación!$A:$A,Rotación!$O:$O,0,0,-1),"")))),"")</f>
        <v>6264000</v>
      </c>
      <c r="J5647" s="13">
        <f>IFERROR(IF($F5647="ALTA",$D5647*0.94,
IF($F5647="MEDIA",$D5647*0.9,
IF($F5647="BAJA",$D5647*0.85,
IF($F5647="LIQUIDAR",_xlfn.XLOOKUP(A5647,Rotación!$A:$A,Rotación!$O:$O,0,0,-1),"")))),"")</f>
        <v>6120000</v>
      </c>
      <c r="K5647">
        <v>7290000</v>
      </c>
    </row>
    <row r="5648" spans="1:11" x14ac:dyDescent="0.3">
      <c r="A5648" t="s">
        <v>478</v>
      </c>
      <c r="B5648" t="s">
        <v>313</v>
      </c>
      <c r="C5648" t="s">
        <v>313</v>
      </c>
      <c r="D5648">
        <v>17700000</v>
      </c>
      <c r="E5648">
        <v>14000000</v>
      </c>
      <c r="F5648" t="s">
        <v>4033</v>
      </c>
      <c r="G5648" s="13">
        <f>IFERROR(IF($F5648="ALTA",$D5648*1.03,
IF($F5648="MEDIA",$D5648*1,
IF($F5648="BAJA",$D5648*0.92,
IF($F5648="LIQUIDAR",_xlfn.XLOOKUP(A5648,Rotación!$A:$A,Rotación!$O:$O,0,0,-1),"")))),"")</f>
        <v>17700000</v>
      </c>
      <c r="H5648" s="13">
        <f>IFERROR(IF($F5648="ALTA",$D5648*1,
IF($F5648="MEDIA",$D5648*0.97,
IF($F5648="BAJA",$D5648*0.9,
IF($F5648="LIQUIDAR",_xlfn.XLOOKUP(A5648,Rotación!$A:$A,Rotación!$O:$O,0,0,-1),"")))),"")</f>
        <v>17169000</v>
      </c>
      <c r="I5648" s="13">
        <f>IFERROR(IF($F5648="ALTA",$D5648*0.97,
IF($F5648="MEDIA",$D5648*0.94,
IF($F5648="BAJA",$D5648*0.87,
IF($F5648="LIQUIDAR",_xlfn.XLOOKUP(A5648,Rotación!$A:$A,Rotación!$O:$O,0,0,-1),"")))),"")</f>
        <v>16637999.999999998</v>
      </c>
      <c r="J5648" s="13">
        <f>IFERROR(IF($F5648="ALTA",$D5648*0.94,
IF($F5648="MEDIA",$D5648*0.9,
IF($F5648="BAJA",$D5648*0.85,
IF($F5648="LIQUIDAR",_xlfn.XLOOKUP(A5648,Rotación!$A:$A,Rotación!$O:$O,0,0,-1),"")))),"")</f>
        <v>15930000</v>
      </c>
      <c r="K5648">
        <v>16990000</v>
      </c>
    </row>
    <row r="5649" spans="1:11" x14ac:dyDescent="0.3">
      <c r="A5649" t="s">
        <v>8680</v>
      </c>
      <c r="B5649" t="s">
        <v>313</v>
      </c>
      <c r="C5649" t="s">
        <v>313</v>
      </c>
      <c r="D5649">
        <v>8900000</v>
      </c>
      <c r="E5649">
        <v>7200000</v>
      </c>
      <c r="F5649" t="s">
        <v>4033</v>
      </c>
      <c r="G5649" s="13">
        <f>IFERROR(IF($F5649="ALTA",$D5649*1.03,
IF($F5649="MEDIA",$D5649*1,
IF($F5649="BAJA",$D5649*0.92,
IF($F5649="LIQUIDAR",_xlfn.XLOOKUP(A5649,Rotación!$A:$A,Rotación!$O:$O,0,0,-1),"")))),"")</f>
        <v>8900000</v>
      </c>
      <c r="H5649" s="13">
        <f>IFERROR(IF($F5649="ALTA",$D5649*1,
IF($F5649="MEDIA",$D5649*0.97,
IF($F5649="BAJA",$D5649*0.9,
IF($F5649="LIQUIDAR",_xlfn.XLOOKUP(A5649,Rotación!$A:$A,Rotación!$O:$O,0,0,-1),"")))),"")</f>
        <v>8633000</v>
      </c>
      <c r="I5649" s="13">
        <f>IFERROR(IF($F5649="ALTA",$D5649*0.97,
IF($F5649="MEDIA",$D5649*0.94,
IF($F5649="BAJA",$D5649*0.87,
IF($F5649="LIQUIDAR",_xlfn.XLOOKUP(A5649,Rotación!$A:$A,Rotación!$O:$O,0,0,-1),"")))),"")</f>
        <v>8365999.9999999991</v>
      </c>
      <c r="J5649" s="13">
        <f>IFERROR(IF($F5649="ALTA",$D5649*0.94,
IF($F5649="MEDIA",$D5649*0.9,
IF($F5649="BAJA",$D5649*0.85,
IF($F5649="LIQUIDAR",_xlfn.XLOOKUP(A5649,Rotación!$A:$A,Rotación!$O:$O,0,0,-1),"")))),"")</f>
        <v>8010000</v>
      </c>
      <c r="K5649">
        <v>8890000</v>
      </c>
    </row>
    <row r="5650" spans="1:11" x14ac:dyDescent="0.3">
      <c r="A5650" t="s">
        <v>8906</v>
      </c>
      <c r="B5650" t="s">
        <v>313</v>
      </c>
      <c r="C5650" t="s">
        <v>313</v>
      </c>
      <c r="D5650">
        <v>20200000</v>
      </c>
      <c r="E5650">
        <v>16000000</v>
      </c>
      <c r="F5650" t="s">
        <v>5391</v>
      </c>
      <c r="G5650" s="13">
        <f>IFERROR(IF($F5650="ALTA",$D5650*1.03,
IF($F5650="MEDIA",$D5650*1,
IF($F5650="BAJA",$D5650*0.92,
IF($F5650="LIQUIDAR",_xlfn.XLOOKUP(A5650,Rotación!$A:$A,Rotación!$O:$O,0,0,-1),"")))),"")</f>
        <v>18584000</v>
      </c>
      <c r="H5650" s="13">
        <f>IFERROR(IF($F5650="ALTA",$D5650*1,
IF($F5650="MEDIA",$D5650*0.97,
IF($F5650="BAJA",$D5650*0.9,
IF($F5650="LIQUIDAR",_xlfn.XLOOKUP(A5650,Rotación!$A:$A,Rotación!$O:$O,0,0,-1),"")))),"")</f>
        <v>18180000</v>
      </c>
      <c r="I5650" s="13">
        <f>IFERROR(IF($F5650="ALTA",$D5650*0.97,
IF($F5650="MEDIA",$D5650*0.94,
IF($F5650="BAJA",$D5650*0.87,
IF($F5650="LIQUIDAR",_xlfn.XLOOKUP(A5650,Rotación!$A:$A,Rotación!$O:$O,0,0,-1),"")))),"")</f>
        <v>17574000</v>
      </c>
      <c r="J5650" s="13">
        <f>IFERROR(IF($F5650="ALTA",$D5650*0.94,
IF($F5650="MEDIA",$D5650*0.9,
IF($F5650="BAJA",$D5650*0.85,
IF($F5650="LIQUIDAR",_xlfn.XLOOKUP(A5650,Rotación!$A:$A,Rotación!$O:$O,0,0,-1),"")))),"")</f>
        <v>17170000</v>
      </c>
      <c r="K5650">
        <v>18990000</v>
      </c>
    </row>
    <row r="5651" spans="1:11" x14ac:dyDescent="0.3">
      <c r="A5651" t="s">
        <v>8909</v>
      </c>
      <c r="B5651" t="s">
        <v>313</v>
      </c>
      <c r="C5651" t="s">
        <v>313</v>
      </c>
      <c r="D5651">
        <v>6600000</v>
      </c>
      <c r="E5651">
        <v>4800000</v>
      </c>
      <c r="F5651" t="s">
        <v>5391</v>
      </c>
      <c r="G5651" s="13">
        <f>IFERROR(IF($F5651="ALTA",$D5651*1.03,
IF($F5651="MEDIA",$D5651*1,
IF($F5651="BAJA",$D5651*0.92,
IF($F5651="LIQUIDAR",_xlfn.XLOOKUP(A5651,Rotación!$A:$A,Rotación!$O:$O,0,0,-1),"")))),"")</f>
        <v>6072000</v>
      </c>
      <c r="H5651" s="13">
        <f>IFERROR(IF($F5651="ALTA",$D5651*1,
IF($F5651="MEDIA",$D5651*0.97,
IF($F5651="BAJA",$D5651*0.9,
IF($F5651="LIQUIDAR",_xlfn.XLOOKUP(A5651,Rotación!$A:$A,Rotación!$O:$O,0,0,-1),"")))),"")</f>
        <v>5940000</v>
      </c>
      <c r="I5651" s="13">
        <f>IFERROR(IF($F5651="ALTA",$D5651*0.97,
IF($F5651="MEDIA",$D5651*0.94,
IF($F5651="BAJA",$D5651*0.87,
IF($F5651="LIQUIDAR",_xlfn.XLOOKUP(A5651,Rotación!$A:$A,Rotación!$O:$O,0,0,-1),"")))),"")</f>
        <v>5742000</v>
      </c>
      <c r="J5651" s="13">
        <f>IFERROR(IF($F5651="ALTA",$D5651*0.94,
IF($F5651="MEDIA",$D5651*0.9,
IF($F5651="BAJA",$D5651*0.85,
IF($F5651="LIQUIDAR",_xlfn.XLOOKUP(A5651,Rotación!$A:$A,Rotación!$O:$O,0,0,-1),"")))),"")</f>
        <v>5610000</v>
      </c>
      <c r="K5651">
        <v>6290000</v>
      </c>
    </row>
    <row r="5652" spans="1:11" x14ac:dyDescent="0.3">
      <c r="A5652" t="s">
        <v>8605</v>
      </c>
      <c r="B5652" t="s">
        <v>313</v>
      </c>
      <c r="C5652" t="s">
        <v>313</v>
      </c>
      <c r="D5652">
        <v>15600000</v>
      </c>
      <c r="E5652">
        <v>12500000</v>
      </c>
      <c r="F5652" t="s">
        <v>4033</v>
      </c>
      <c r="G5652" s="13">
        <f>IFERROR(IF($F5652="ALTA",$D5652*1.03,
IF($F5652="MEDIA",$D5652*1,
IF($F5652="BAJA",$D5652*0.92,
IF($F5652="LIQUIDAR",_xlfn.XLOOKUP(A5652,Rotación!$A:$A,Rotación!$O:$O,0,0,-1),"")))),"")</f>
        <v>15600000</v>
      </c>
      <c r="H5652" s="13">
        <f>IFERROR(IF($F5652="ALTA",$D5652*1,
IF($F5652="MEDIA",$D5652*0.97,
IF($F5652="BAJA",$D5652*0.9,
IF($F5652="LIQUIDAR",_xlfn.XLOOKUP(A5652,Rotación!$A:$A,Rotación!$O:$O,0,0,-1),"")))),"")</f>
        <v>15132000</v>
      </c>
      <c r="I5652" s="13">
        <f>IFERROR(IF($F5652="ALTA",$D5652*0.97,
IF($F5652="MEDIA",$D5652*0.94,
IF($F5652="BAJA",$D5652*0.87,
IF($F5652="LIQUIDAR",_xlfn.XLOOKUP(A5652,Rotación!$A:$A,Rotación!$O:$O,0,0,-1),"")))),"")</f>
        <v>14664000</v>
      </c>
      <c r="J5652" s="13">
        <f>IFERROR(IF($F5652="ALTA",$D5652*0.94,
IF($F5652="MEDIA",$D5652*0.9,
IF($F5652="BAJA",$D5652*0.85,
IF($F5652="LIQUIDAR",_xlfn.XLOOKUP(A5652,Rotación!$A:$A,Rotación!$O:$O,0,0,-1),"")))),"")</f>
        <v>14040000</v>
      </c>
      <c r="K5652">
        <v>15290000</v>
      </c>
    </row>
    <row r="5653" spans="1:11" x14ac:dyDescent="0.3">
      <c r="A5653" t="s">
        <v>8915</v>
      </c>
      <c r="B5653" t="s">
        <v>313</v>
      </c>
      <c r="C5653" t="s">
        <v>313</v>
      </c>
      <c r="D5653">
        <v>24700000</v>
      </c>
      <c r="E5653">
        <v>19500000</v>
      </c>
      <c r="F5653" t="s">
        <v>4033</v>
      </c>
      <c r="G5653" s="13">
        <f>IFERROR(IF($F5653="ALTA",$D5653*1.03,
IF($F5653="MEDIA",$D5653*1,
IF($F5653="BAJA",$D5653*0.92,
IF($F5653="LIQUIDAR",_xlfn.XLOOKUP(A5653,Rotación!$A:$A,Rotación!$O:$O,0,0,-1),"")))),"")</f>
        <v>24700000</v>
      </c>
      <c r="H5653" s="13">
        <f>IFERROR(IF($F5653="ALTA",$D5653*1,
IF($F5653="MEDIA",$D5653*0.97,
IF($F5653="BAJA",$D5653*0.9,
IF($F5653="LIQUIDAR",_xlfn.XLOOKUP(A5653,Rotación!$A:$A,Rotación!$O:$O,0,0,-1),"")))),"")</f>
        <v>23959000</v>
      </c>
      <c r="I5653" s="13">
        <f>IFERROR(IF($F5653="ALTA",$D5653*0.97,
IF($F5653="MEDIA",$D5653*0.94,
IF($F5653="BAJA",$D5653*0.87,
IF($F5653="LIQUIDAR",_xlfn.XLOOKUP(A5653,Rotación!$A:$A,Rotación!$O:$O,0,0,-1),"")))),"")</f>
        <v>23218000</v>
      </c>
      <c r="J5653" s="13">
        <f>IFERROR(IF($F5653="ALTA",$D5653*0.94,
IF($F5653="MEDIA",$D5653*0.9,
IF($F5653="BAJA",$D5653*0.85,
IF($F5653="LIQUIDAR",_xlfn.XLOOKUP(A5653,Rotación!$A:$A,Rotación!$O:$O,0,0,-1),"")))),"")</f>
        <v>22230000</v>
      </c>
      <c r="K5653">
        <v>24690000</v>
      </c>
    </row>
    <row r="5654" spans="1:11" x14ac:dyDescent="0.3">
      <c r="A5654" t="s">
        <v>8918</v>
      </c>
      <c r="B5654" t="s">
        <v>313</v>
      </c>
      <c r="C5654" t="s">
        <v>313</v>
      </c>
      <c r="D5654">
        <v>19400000</v>
      </c>
      <c r="E5654">
        <v>16800000</v>
      </c>
      <c r="F5654" t="s">
        <v>4033</v>
      </c>
      <c r="G5654" s="13">
        <f>IFERROR(IF($F5654="ALTA",$D5654*1.03,
IF($F5654="MEDIA",$D5654*1,
IF($F5654="BAJA",$D5654*0.92,
IF($F5654="LIQUIDAR",_xlfn.XLOOKUP(A5654,Rotación!$A:$A,Rotación!$O:$O,0,0,-1),"")))),"")</f>
        <v>19400000</v>
      </c>
      <c r="H5654" s="13">
        <f>IFERROR(IF($F5654="ALTA",$D5654*1,
IF($F5654="MEDIA",$D5654*0.97,
IF($F5654="BAJA",$D5654*0.9,
IF($F5654="LIQUIDAR",_xlfn.XLOOKUP(A5654,Rotación!$A:$A,Rotación!$O:$O,0,0,-1),"")))),"")</f>
        <v>18818000</v>
      </c>
      <c r="I5654" s="13">
        <f>IFERROR(IF($F5654="ALTA",$D5654*0.97,
IF($F5654="MEDIA",$D5654*0.94,
IF($F5654="BAJA",$D5654*0.87,
IF($F5654="LIQUIDAR",_xlfn.XLOOKUP(A5654,Rotación!$A:$A,Rotación!$O:$O,0,0,-1),"")))),"")</f>
        <v>18236000</v>
      </c>
      <c r="J5654" s="13">
        <f>IFERROR(IF($F5654="ALTA",$D5654*0.94,
IF($F5654="MEDIA",$D5654*0.9,
IF($F5654="BAJA",$D5654*0.85,
IF($F5654="LIQUIDAR",_xlfn.XLOOKUP(A5654,Rotación!$A:$A,Rotación!$O:$O,0,0,-1),"")))),"")</f>
        <v>17460000</v>
      </c>
      <c r="K5654">
        <v>19490000</v>
      </c>
    </row>
    <row r="5655" spans="1:11" x14ac:dyDescent="0.3">
      <c r="A5655" t="s">
        <v>8675</v>
      </c>
      <c r="B5655" t="s">
        <v>313</v>
      </c>
      <c r="C5655" t="s">
        <v>313</v>
      </c>
      <c r="D5655">
        <v>12700000</v>
      </c>
      <c r="E5655">
        <v>10500000</v>
      </c>
      <c r="F5655" t="s">
        <v>5390</v>
      </c>
      <c r="G5655" s="13">
        <f>IFERROR(IF($F5655="ALTA",$D5655*1.03,
IF($F5655="MEDIA",$D5655*1,
IF($F5655="BAJA",$D5655*0.92,
IF($F5655="LIQUIDAR",_xlfn.XLOOKUP(A5655,Rotación!$A:$A,Rotación!$O:$O,0,0,-1),"")))),"")</f>
        <v>13081000</v>
      </c>
      <c r="H5655" s="13">
        <f>IFERROR(IF($F5655="ALTA",$D5655*1,
IF($F5655="MEDIA",$D5655*0.97,
IF($F5655="BAJA",$D5655*0.9,
IF($F5655="LIQUIDAR",_xlfn.XLOOKUP(A5655,Rotación!$A:$A,Rotación!$O:$O,0,0,-1),"")))),"")</f>
        <v>12700000</v>
      </c>
      <c r="I5655" s="13">
        <f>IFERROR(IF($F5655="ALTA",$D5655*0.97,
IF($F5655="MEDIA",$D5655*0.94,
IF($F5655="BAJA",$D5655*0.87,
IF($F5655="LIQUIDAR",_xlfn.XLOOKUP(A5655,Rotación!$A:$A,Rotación!$O:$O,0,0,-1),"")))),"")</f>
        <v>12319000</v>
      </c>
      <c r="J5655" s="13">
        <f>IFERROR(IF($F5655="ALTA",$D5655*0.94,
IF($F5655="MEDIA",$D5655*0.9,
IF($F5655="BAJA",$D5655*0.85,
IF($F5655="LIQUIDAR",_xlfn.XLOOKUP(A5655,Rotación!$A:$A,Rotación!$O:$O,0,0,-1),"")))),"")</f>
        <v>11938000</v>
      </c>
      <c r="K5655">
        <v>12490000</v>
      </c>
    </row>
    <row r="5656" spans="1:11" x14ac:dyDescent="0.3">
      <c r="A5656" t="s">
        <v>8619</v>
      </c>
      <c r="B5656" t="s">
        <v>313</v>
      </c>
      <c r="C5656" t="s">
        <v>313</v>
      </c>
      <c r="D5656">
        <v>14400000</v>
      </c>
      <c r="E5656">
        <v>12200000</v>
      </c>
      <c r="F5656" t="s">
        <v>5390</v>
      </c>
      <c r="G5656" s="13">
        <f>IFERROR(IF($F5656="ALTA",$D5656*1.03,
IF($F5656="MEDIA",$D5656*1,
IF($F5656="BAJA",$D5656*0.92,
IF($F5656="LIQUIDAR",_xlfn.XLOOKUP(A5656,Rotación!$A:$A,Rotación!$O:$O,0,0,-1),"")))),"")</f>
        <v>14832000</v>
      </c>
      <c r="H5656" s="13">
        <f>IFERROR(IF($F5656="ALTA",$D5656*1,
IF($F5656="MEDIA",$D5656*0.97,
IF($F5656="BAJA",$D5656*0.9,
IF($F5656="LIQUIDAR",_xlfn.XLOOKUP(A5656,Rotación!$A:$A,Rotación!$O:$O,0,0,-1),"")))),"")</f>
        <v>14400000</v>
      </c>
      <c r="I5656" s="13">
        <f>IFERROR(IF($F5656="ALTA",$D5656*0.97,
IF($F5656="MEDIA",$D5656*0.94,
IF($F5656="BAJA",$D5656*0.87,
IF($F5656="LIQUIDAR",_xlfn.XLOOKUP(A5656,Rotación!$A:$A,Rotación!$O:$O,0,0,-1),"")))),"")</f>
        <v>13968000</v>
      </c>
      <c r="J5656" s="13">
        <f>IFERROR(IF($F5656="ALTA",$D5656*0.94,
IF($F5656="MEDIA",$D5656*0.9,
IF($F5656="BAJA",$D5656*0.85,
IF($F5656="LIQUIDAR",_xlfn.XLOOKUP(A5656,Rotación!$A:$A,Rotación!$O:$O,0,0,-1),"")))),"")</f>
        <v>13536000</v>
      </c>
      <c r="K5656">
        <v>14990000</v>
      </c>
    </row>
    <row r="5657" spans="1:11" x14ac:dyDescent="0.3">
      <c r="A5657" t="s">
        <v>8923</v>
      </c>
      <c r="B5657" t="s">
        <v>313</v>
      </c>
      <c r="C5657" t="s">
        <v>313</v>
      </c>
      <c r="D5657">
        <v>22700000</v>
      </c>
      <c r="E5657">
        <v>17500000</v>
      </c>
      <c r="F5657" t="s">
        <v>4033</v>
      </c>
      <c r="G5657" s="13">
        <f>IFERROR(IF($F5657="ALTA",$D5657*1.03,
IF($F5657="MEDIA",$D5657*1,
IF($F5657="BAJA",$D5657*0.92,
IF($F5657="LIQUIDAR",_xlfn.XLOOKUP(A5657,Rotación!$A:$A,Rotación!$O:$O,0,0,-1),"")))),"")</f>
        <v>22700000</v>
      </c>
      <c r="H5657" s="13">
        <f>IFERROR(IF($F5657="ALTA",$D5657*1,
IF($F5657="MEDIA",$D5657*0.97,
IF($F5657="BAJA",$D5657*0.9,
IF($F5657="LIQUIDAR",_xlfn.XLOOKUP(A5657,Rotación!$A:$A,Rotación!$O:$O,0,0,-1),"")))),"")</f>
        <v>22019000</v>
      </c>
      <c r="I5657" s="13">
        <f>IFERROR(IF($F5657="ALTA",$D5657*0.97,
IF($F5657="MEDIA",$D5657*0.94,
IF($F5657="BAJA",$D5657*0.87,
IF($F5657="LIQUIDAR",_xlfn.XLOOKUP(A5657,Rotación!$A:$A,Rotación!$O:$O,0,0,-1),"")))),"")</f>
        <v>21338000</v>
      </c>
      <c r="J5657" s="13">
        <f>IFERROR(IF($F5657="ALTA",$D5657*0.94,
IF($F5657="MEDIA",$D5657*0.9,
IF($F5657="BAJA",$D5657*0.85,
IF($F5657="LIQUIDAR",_xlfn.XLOOKUP(A5657,Rotación!$A:$A,Rotación!$O:$O,0,0,-1),"")))),"")</f>
        <v>20430000</v>
      </c>
      <c r="K5657">
        <v>21190000</v>
      </c>
    </row>
    <row r="5658" spans="1:11" x14ac:dyDescent="0.3">
      <c r="A5658" t="s">
        <v>8925</v>
      </c>
      <c r="B5658" t="s">
        <v>313</v>
      </c>
      <c r="C5658" t="s">
        <v>313</v>
      </c>
      <c r="D5658">
        <v>13500000</v>
      </c>
      <c r="E5658">
        <v>10800000</v>
      </c>
      <c r="F5658" t="s">
        <v>4033</v>
      </c>
      <c r="G5658" s="13">
        <f>IFERROR(IF($F5658="ALTA",$D5658*1.03,
IF($F5658="MEDIA",$D5658*1,
IF($F5658="BAJA",$D5658*0.92,
IF($F5658="LIQUIDAR",_xlfn.XLOOKUP(A5658,Rotación!$A:$A,Rotación!$O:$O,0,0,-1),"")))),"")</f>
        <v>13500000</v>
      </c>
      <c r="H5658" s="13">
        <f>IFERROR(IF($F5658="ALTA",$D5658*1,
IF($F5658="MEDIA",$D5658*0.97,
IF($F5658="BAJA",$D5658*0.9,
IF($F5658="LIQUIDAR",_xlfn.XLOOKUP(A5658,Rotación!$A:$A,Rotación!$O:$O,0,0,-1),"")))),"")</f>
        <v>13095000</v>
      </c>
      <c r="I5658" s="13">
        <f>IFERROR(IF($F5658="ALTA",$D5658*0.97,
IF($F5658="MEDIA",$D5658*0.94,
IF($F5658="BAJA",$D5658*0.87,
IF($F5658="LIQUIDAR",_xlfn.XLOOKUP(A5658,Rotación!$A:$A,Rotación!$O:$O,0,0,-1),"")))),"")</f>
        <v>12690000</v>
      </c>
      <c r="J5658" s="13">
        <f>IFERROR(IF($F5658="ALTA",$D5658*0.94,
IF($F5658="MEDIA",$D5658*0.9,
IF($F5658="BAJA",$D5658*0.85,
IF($F5658="LIQUIDAR",_xlfn.XLOOKUP(A5658,Rotación!$A:$A,Rotación!$O:$O,0,0,-1),"")))),"")</f>
        <v>12150000</v>
      </c>
      <c r="K5658">
        <v>12990000</v>
      </c>
    </row>
    <row r="5659" spans="1:11" x14ac:dyDescent="0.3">
      <c r="A5659" t="s">
        <v>8927</v>
      </c>
      <c r="B5659" t="s">
        <v>313</v>
      </c>
      <c r="C5659" t="s">
        <v>313</v>
      </c>
      <c r="D5659">
        <v>9900000</v>
      </c>
      <c r="E5659">
        <v>7800000</v>
      </c>
      <c r="F5659" t="s">
        <v>4033</v>
      </c>
      <c r="G5659" s="13">
        <f>IFERROR(IF($F5659="ALTA",$D5659*1.03,
IF($F5659="MEDIA",$D5659*1,
IF($F5659="BAJA",$D5659*0.92,
IF($F5659="LIQUIDAR",_xlfn.XLOOKUP(A5659,Rotación!$A:$A,Rotación!$O:$O,0,0,-1),"")))),"")</f>
        <v>9900000</v>
      </c>
      <c r="H5659" s="13">
        <f>IFERROR(IF($F5659="ALTA",$D5659*1,
IF($F5659="MEDIA",$D5659*0.97,
IF($F5659="BAJA",$D5659*0.9,
IF($F5659="LIQUIDAR",_xlfn.XLOOKUP(A5659,Rotación!$A:$A,Rotación!$O:$O,0,0,-1),"")))),"")</f>
        <v>9603000</v>
      </c>
      <c r="I5659" s="13">
        <f>IFERROR(IF($F5659="ALTA",$D5659*0.97,
IF($F5659="MEDIA",$D5659*0.94,
IF($F5659="BAJA",$D5659*0.87,
IF($F5659="LIQUIDAR",_xlfn.XLOOKUP(A5659,Rotación!$A:$A,Rotación!$O:$O,0,0,-1),"")))),"")</f>
        <v>9306000</v>
      </c>
      <c r="J5659" s="13">
        <f>IFERROR(IF($F5659="ALTA",$D5659*0.94,
IF($F5659="MEDIA",$D5659*0.9,
IF($F5659="BAJA",$D5659*0.85,
IF($F5659="LIQUIDAR",_xlfn.XLOOKUP(A5659,Rotación!$A:$A,Rotación!$O:$O,0,0,-1),"")))),"")</f>
        <v>8910000</v>
      </c>
      <c r="K5659">
        <v>9690000</v>
      </c>
    </row>
    <row r="5660" spans="1:11" x14ac:dyDescent="0.3">
      <c r="A5660" t="s">
        <v>5439</v>
      </c>
      <c r="B5660" t="s">
        <v>313</v>
      </c>
      <c r="C5660" t="s">
        <v>313</v>
      </c>
      <c r="D5660">
        <v>11700000</v>
      </c>
      <c r="E5660">
        <v>9500000</v>
      </c>
      <c r="F5660" t="s">
        <v>4033</v>
      </c>
      <c r="G5660" s="13">
        <f>IFERROR(IF($F5660="ALTA",$D5660*1.03,
IF($F5660="MEDIA",$D5660*1,
IF($F5660="BAJA",$D5660*0.92,
IF($F5660="LIQUIDAR",_xlfn.XLOOKUP(A5660,Rotación!$A:$A,Rotación!$O:$O,0,0,-1),"")))),"")</f>
        <v>11700000</v>
      </c>
      <c r="H5660" s="13">
        <f>IFERROR(IF($F5660="ALTA",$D5660*1,
IF($F5660="MEDIA",$D5660*0.97,
IF($F5660="BAJA",$D5660*0.9,
IF($F5660="LIQUIDAR",_xlfn.XLOOKUP(A5660,Rotación!$A:$A,Rotación!$O:$O,0,0,-1),"")))),"")</f>
        <v>11349000</v>
      </c>
      <c r="I5660" s="13">
        <f>IFERROR(IF($F5660="ALTA",$D5660*0.97,
IF($F5660="MEDIA",$D5660*0.94,
IF($F5660="BAJA",$D5660*0.87,
IF($F5660="LIQUIDAR",_xlfn.XLOOKUP(A5660,Rotación!$A:$A,Rotación!$O:$O,0,0,-1),"")))),"")</f>
        <v>10998000</v>
      </c>
      <c r="J5660" s="13">
        <f>IFERROR(IF($F5660="ALTA",$D5660*0.94,
IF($F5660="MEDIA",$D5660*0.9,
IF($F5660="BAJA",$D5660*0.85,
IF($F5660="LIQUIDAR",_xlfn.XLOOKUP(A5660,Rotación!$A:$A,Rotación!$O:$O,0,0,-1),"")))),"")</f>
        <v>10530000</v>
      </c>
      <c r="K5660">
        <v>11990000</v>
      </c>
    </row>
    <row r="5661" spans="1:11" x14ac:dyDescent="0.3">
      <c r="A5661" t="s">
        <v>8929</v>
      </c>
      <c r="B5661" t="s">
        <v>313</v>
      </c>
      <c r="C5661" t="s">
        <v>313</v>
      </c>
      <c r="D5661">
        <v>17700000</v>
      </c>
      <c r="E5661">
        <v>15000000</v>
      </c>
      <c r="F5661" t="s">
        <v>4033</v>
      </c>
      <c r="G5661" s="13">
        <f>IFERROR(IF($F5661="ALTA",$D5661*1.03,
IF($F5661="MEDIA",$D5661*1,
IF($F5661="BAJA",$D5661*0.92,
IF($F5661="LIQUIDAR",_xlfn.XLOOKUP(A5661,Rotación!$A:$A,Rotación!$O:$O,0,0,-1),"")))),"")</f>
        <v>17700000</v>
      </c>
      <c r="H5661" s="13">
        <f>IFERROR(IF($F5661="ALTA",$D5661*1,
IF($F5661="MEDIA",$D5661*0.97,
IF($F5661="BAJA",$D5661*0.9,
IF($F5661="LIQUIDAR",_xlfn.XLOOKUP(A5661,Rotación!$A:$A,Rotación!$O:$O,0,0,-1),"")))),"")</f>
        <v>17169000</v>
      </c>
      <c r="I5661" s="13">
        <f>IFERROR(IF($F5661="ALTA",$D5661*0.97,
IF($F5661="MEDIA",$D5661*0.94,
IF($F5661="BAJA",$D5661*0.87,
IF($F5661="LIQUIDAR",_xlfn.XLOOKUP(A5661,Rotación!$A:$A,Rotación!$O:$O,0,0,-1),"")))),"")</f>
        <v>16637999.999999998</v>
      </c>
      <c r="J5661" s="13">
        <f>IFERROR(IF($F5661="ALTA",$D5661*0.94,
IF($F5661="MEDIA",$D5661*0.9,
IF($F5661="BAJA",$D5661*0.85,
IF($F5661="LIQUIDAR",_xlfn.XLOOKUP(A5661,Rotación!$A:$A,Rotación!$O:$O,0,0,-1),"")))),"")</f>
        <v>15930000</v>
      </c>
      <c r="K5661">
        <v>18490000</v>
      </c>
    </row>
    <row r="5662" spans="1:11" x14ac:dyDescent="0.3">
      <c r="A5662" t="s">
        <v>8931</v>
      </c>
      <c r="B5662" t="s">
        <v>313</v>
      </c>
      <c r="C5662" t="s">
        <v>313</v>
      </c>
      <c r="D5662">
        <v>12000000</v>
      </c>
      <c r="E5662">
        <v>9500000</v>
      </c>
      <c r="F5662" t="s">
        <v>4033</v>
      </c>
      <c r="G5662" s="13">
        <f>IFERROR(IF($F5662="ALTA",$D5662*1.03,
IF($F5662="MEDIA",$D5662*1,
IF($F5662="BAJA",$D5662*0.92,
IF($F5662="LIQUIDAR",_xlfn.XLOOKUP(A5662,Rotación!$A:$A,Rotación!$O:$O,0,0,-1),"")))),"")</f>
        <v>12000000</v>
      </c>
      <c r="H5662" s="13">
        <f>IFERROR(IF($F5662="ALTA",$D5662*1,
IF($F5662="MEDIA",$D5662*0.97,
IF($F5662="BAJA",$D5662*0.9,
IF($F5662="LIQUIDAR",_xlfn.XLOOKUP(A5662,Rotación!$A:$A,Rotación!$O:$O,0,0,-1),"")))),"")</f>
        <v>11640000</v>
      </c>
      <c r="I5662" s="13">
        <f>IFERROR(IF($F5662="ALTA",$D5662*0.97,
IF($F5662="MEDIA",$D5662*0.94,
IF($F5662="BAJA",$D5662*0.87,
IF($F5662="LIQUIDAR",_xlfn.XLOOKUP(A5662,Rotación!$A:$A,Rotación!$O:$O,0,0,-1),"")))),"")</f>
        <v>11280000</v>
      </c>
      <c r="J5662" s="13">
        <f>IFERROR(IF($F5662="ALTA",$D5662*0.94,
IF($F5662="MEDIA",$D5662*0.9,
IF($F5662="BAJA",$D5662*0.85,
IF($F5662="LIQUIDAR",_xlfn.XLOOKUP(A5662,Rotación!$A:$A,Rotación!$O:$O,0,0,-1),"")))),"")</f>
        <v>10800000</v>
      </c>
      <c r="K5662">
        <v>11790000</v>
      </c>
    </row>
    <row r="5663" spans="1:11" x14ac:dyDescent="0.3">
      <c r="A5663" t="s">
        <v>8934</v>
      </c>
      <c r="B5663" t="s">
        <v>313</v>
      </c>
      <c r="C5663" t="s">
        <v>313</v>
      </c>
      <c r="D5663">
        <v>12400000</v>
      </c>
      <c r="E5663">
        <v>10000000</v>
      </c>
      <c r="F5663" t="s">
        <v>4033</v>
      </c>
      <c r="G5663" s="13">
        <f>IFERROR(IF($F5663="ALTA",$D5663*1.03,
IF($F5663="MEDIA",$D5663*1,
IF($F5663="BAJA",$D5663*0.92,
IF($F5663="LIQUIDAR",_xlfn.XLOOKUP(A5663,Rotación!$A:$A,Rotación!$O:$O,0,0,-1),"")))),"")</f>
        <v>12400000</v>
      </c>
      <c r="H5663" s="13">
        <f>IFERROR(IF($F5663="ALTA",$D5663*1,
IF($F5663="MEDIA",$D5663*0.97,
IF($F5663="BAJA",$D5663*0.9,
IF($F5663="LIQUIDAR",_xlfn.XLOOKUP(A5663,Rotación!$A:$A,Rotación!$O:$O,0,0,-1),"")))),"")</f>
        <v>12028000</v>
      </c>
      <c r="I5663" s="13">
        <f>IFERROR(IF($F5663="ALTA",$D5663*0.97,
IF($F5663="MEDIA",$D5663*0.94,
IF($F5663="BAJA",$D5663*0.87,
IF($F5663="LIQUIDAR",_xlfn.XLOOKUP(A5663,Rotación!$A:$A,Rotación!$O:$O,0,0,-1),"")))),"")</f>
        <v>11656000</v>
      </c>
      <c r="J5663" s="13">
        <f>IFERROR(IF($F5663="ALTA",$D5663*0.94,
IF($F5663="MEDIA",$D5663*0.9,
IF($F5663="BAJA",$D5663*0.85,
IF($F5663="LIQUIDAR",_xlfn.XLOOKUP(A5663,Rotación!$A:$A,Rotación!$O:$O,0,0,-1),"")))),"")</f>
        <v>11160000</v>
      </c>
      <c r="K5663">
        <v>12390000</v>
      </c>
    </row>
    <row r="5664" spans="1:11" x14ac:dyDescent="0.3">
      <c r="A5664" t="s">
        <v>8676</v>
      </c>
      <c r="B5664" t="s">
        <v>313</v>
      </c>
      <c r="C5664" t="s">
        <v>313</v>
      </c>
      <c r="D5664">
        <v>11700000</v>
      </c>
      <c r="E5664">
        <v>10000000</v>
      </c>
      <c r="F5664" t="s">
        <v>5390</v>
      </c>
      <c r="G5664" s="13">
        <f>IFERROR(IF($F5664="ALTA",$D5664*1.03,
IF($F5664="MEDIA",$D5664*1,
IF($F5664="BAJA",$D5664*0.92,
IF($F5664="LIQUIDAR",_xlfn.XLOOKUP(A5664,Rotación!$A:$A,Rotación!$O:$O,0,0,-1),"")))),"")</f>
        <v>12051000</v>
      </c>
      <c r="H5664" s="13">
        <f>IFERROR(IF($F5664="ALTA",$D5664*1,
IF($F5664="MEDIA",$D5664*0.97,
IF($F5664="BAJA",$D5664*0.9,
IF($F5664="LIQUIDAR",_xlfn.XLOOKUP(A5664,Rotación!$A:$A,Rotación!$O:$O,0,0,-1),"")))),"")</f>
        <v>11700000</v>
      </c>
      <c r="I5664" s="13">
        <f>IFERROR(IF($F5664="ALTA",$D5664*0.97,
IF($F5664="MEDIA",$D5664*0.94,
IF($F5664="BAJA",$D5664*0.87,
IF($F5664="LIQUIDAR",_xlfn.XLOOKUP(A5664,Rotación!$A:$A,Rotación!$O:$O,0,0,-1),"")))),"")</f>
        <v>11349000</v>
      </c>
      <c r="J5664" s="13">
        <f>IFERROR(IF($F5664="ALTA",$D5664*0.94,
IF($F5664="MEDIA",$D5664*0.9,
IF($F5664="BAJA",$D5664*0.85,
IF($F5664="LIQUIDAR",_xlfn.XLOOKUP(A5664,Rotación!$A:$A,Rotación!$O:$O,0,0,-1),"")))),"")</f>
        <v>10998000</v>
      </c>
      <c r="K5664">
        <v>11990000</v>
      </c>
    </row>
    <row r="5665" spans="1:11" x14ac:dyDescent="0.3">
      <c r="A5665" t="s">
        <v>4738</v>
      </c>
      <c r="B5665" t="s">
        <v>201</v>
      </c>
      <c r="C5665" t="s">
        <v>4668</v>
      </c>
      <c r="D5665">
        <v>18900000</v>
      </c>
      <c r="E5665">
        <v>16000000</v>
      </c>
      <c r="F5665" t="s">
        <v>5390</v>
      </c>
      <c r="G5665" s="13">
        <f>IFERROR(IF($F5665="ALTA",$D5665*1.03,
IF($F5665="MEDIA",$D5665*1,
IF($F5665="BAJA",$D5665*0.92,
IF($F5665="LIQUIDAR",_xlfn.XLOOKUP(A5665,Rotación!$A:$A,Rotación!$O:$O,0,0,-1),"")))),"")</f>
        <v>19467000</v>
      </c>
      <c r="H5665" s="13">
        <f>IFERROR(IF($F5665="ALTA",$D5665*1,
IF($F5665="MEDIA",$D5665*0.97,
IF($F5665="BAJA",$D5665*0.9,
IF($F5665="LIQUIDAR",_xlfn.XLOOKUP(A5665,Rotación!$A:$A,Rotación!$O:$O,0,0,-1),"")))),"")</f>
        <v>18900000</v>
      </c>
      <c r="I5665" s="13">
        <f>IFERROR(IF($F5665="ALTA",$D5665*0.97,
IF($F5665="MEDIA",$D5665*0.94,
IF($F5665="BAJA",$D5665*0.87,
IF($F5665="LIQUIDAR",_xlfn.XLOOKUP(A5665,Rotación!$A:$A,Rotación!$O:$O,0,0,-1),"")))),"")</f>
        <v>18333000</v>
      </c>
      <c r="J5665" s="13">
        <f>IFERROR(IF($F5665="ALTA",$D5665*0.94,
IF($F5665="MEDIA",$D5665*0.9,
IF($F5665="BAJA",$D5665*0.85,
IF($F5665="LIQUIDAR",_xlfn.XLOOKUP(A5665,Rotación!$A:$A,Rotación!$O:$O,0,0,-1),"")))),"")</f>
        <v>17766000</v>
      </c>
      <c r="K5665">
        <v>18690000</v>
      </c>
    </row>
    <row r="5666" spans="1:11" x14ac:dyDescent="0.3">
      <c r="A5666" t="s">
        <v>903</v>
      </c>
      <c r="B5666" t="s">
        <v>313</v>
      </c>
      <c r="C5666" t="s">
        <v>313</v>
      </c>
      <c r="D5666">
        <v>29800000</v>
      </c>
      <c r="E5666">
        <v>22000000</v>
      </c>
      <c r="F5666" t="s">
        <v>5390</v>
      </c>
      <c r="G5666" s="13">
        <f>IFERROR(IF($F5666="ALTA",$D5666*1.03,
IF($F5666="MEDIA",$D5666*1,
IF($F5666="BAJA",$D5666*0.92,
IF($F5666="LIQUIDAR",_xlfn.XLOOKUP(A5666,Rotación!$A:$A,Rotación!$O:$O,0,0,-1),"")))),"")</f>
        <v>30694000</v>
      </c>
      <c r="H5666" s="13">
        <f>IFERROR(IF($F5666="ALTA",$D5666*1,
IF($F5666="MEDIA",$D5666*0.97,
IF($F5666="BAJA",$D5666*0.9,
IF($F5666="LIQUIDAR",_xlfn.XLOOKUP(A5666,Rotación!$A:$A,Rotación!$O:$O,0,0,-1),"")))),"")</f>
        <v>29800000</v>
      </c>
      <c r="I5666" s="13">
        <f>IFERROR(IF($F5666="ALTA",$D5666*0.97,
IF($F5666="MEDIA",$D5666*0.94,
IF($F5666="BAJA",$D5666*0.87,
IF($F5666="LIQUIDAR",_xlfn.XLOOKUP(A5666,Rotación!$A:$A,Rotación!$O:$O,0,0,-1),"")))),"")</f>
        <v>28906000</v>
      </c>
      <c r="J5666" s="13">
        <f>IFERROR(IF($F5666="ALTA",$D5666*0.94,
IF($F5666="MEDIA",$D5666*0.9,
IF($F5666="BAJA",$D5666*0.85,
IF($F5666="LIQUIDAR",_xlfn.XLOOKUP(A5666,Rotación!$A:$A,Rotación!$O:$O,0,0,-1),"")))),"")</f>
        <v>28012000</v>
      </c>
      <c r="K5666">
        <v>27990000</v>
      </c>
    </row>
    <row r="5667" spans="1:11" x14ac:dyDescent="0.3">
      <c r="A5667" t="s">
        <v>6263</v>
      </c>
      <c r="B5667" t="s">
        <v>313</v>
      </c>
      <c r="C5667" t="s">
        <v>313</v>
      </c>
      <c r="D5667">
        <v>12200000</v>
      </c>
      <c r="E5667">
        <v>10500000</v>
      </c>
      <c r="F5667" t="s">
        <v>4033</v>
      </c>
      <c r="G5667" s="13">
        <f>IFERROR(IF($F5667="ALTA",$D5667*1.03,
IF($F5667="MEDIA",$D5667*1,
IF($F5667="BAJA",$D5667*0.92,
IF($F5667="LIQUIDAR",_xlfn.XLOOKUP(A5667,Rotación!$A:$A,Rotación!$O:$O,0,0,-1),"")))),"")</f>
        <v>12200000</v>
      </c>
      <c r="H5667" s="13">
        <f>IFERROR(IF($F5667="ALTA",$D5667*1,
IF($F5667="MEDIA",$D5667*0.97,
IF($F5667="BAJA",$D5667*0.9,
IF($F5667="LIQUIDAR",_xlfn.XLOOKUP(A5667,Rotación!$A:$A,Rotación!$O:$O,0,0,-1),"")))),"")</f>
        <v>11834000</v>
      </c>
      <c r="I5667" s="13">
        <f>IFERROR(IF($F5667="ALTA",$D5667*0.97,
IF($F5667="MEDIA",$D5667*0.94,
IF($F5667="BAJA",$D5667*0.87,
IF($F5667="LIQUIDAR",_xlfn.XLOOKUP(A5667,Rotación!$A:$A,Rotación!$O:$O,0,0,-1),"")))),"")</f>
        <v>11468000</v>
      </c>
      <c r="J5667" s="13">
        <f>IFERROR(IF($F5667="ALTA",$D5667*0.94,
IF($F5667="MEDIA",$D5667*0.9,
IF($F5667="BAJA",$D5667*0.85,
IF($F5667="LIQUIDAR",_xlfn.XLOOKUP(A5667,Rotación!$A:$A,Rotación!$O:$O,0,0,-1),"")))),"")</f>
        <v>10980000</v>
      </c>
      <c r="K5667">
        <v>12290000</v>
      </c>
    </row>
    <row r="5668" spans="1:11" x14ac:dyDescent="0.3">
      <c r="A5668" t="s">
        <v>8607</v>
      </c>
      <c r="B5668" t="s">
        <v>313</v>
      </c>
      <c r="C5668" t="s">
        <v>313</v>
      </c>
      <c r="D5668">
        <v>9600000</v>
      </c>
      <c r="E5668">
        <v>8200000</v>
      </c>
      <c r="F5668" t="s">
        <v>4033</v>
      </c>
      <c r="G5668" s="13">
        <f>IFERROR(IF($F5668="ALTA",$D5668*1.03,
IF($F5668="MEDIA",$D5668*1,
IF($F5668="BAJA",$D5668*0.92,
IF($F5668="LIQUIDAR",_xlfn.XLOOKUP(A5668,Rotación!$A:$A,Rotación!$O:$O,0,0,-1),"")))),"")</f>
        <v>9600000</v>
      </c>
      <c r="H5668" s="13">
        <f>IFERROR(IF($F5668="ALTA",$D5668*1,
IF($F5668="MEDIA",$D5668*0.97,
IF($F5668="BAJA",$D5668*0.9,
IF($F5668="LIQUIDAR",_xlfn.XLOOKUP(A5668,Rotación!$A:$A,Rotación!$O:$O,0,0,-1),"")))),"")</f>
        <v>9312000</v>
      </c>
      <c r="I5668" s="13">
        <f>IFERROR(IF($F5668="ALTA",$D5668*0.97,
IF($F5668="MEDIA",$D5668*0.94,
IF($F5668="BAJA",$D5668*0.87,
IF($F5668="LIQUIDAR",_xlfn.XLOOKUP(A5668,Rotación!$A:$A,Rotación!$O:$O,0,0,-1),"")))),"")</f>
        <v>9024000</v>
      </c>
      <c r="J5668" s="13">
        <f>IFERROR(IF($F5668="ALTA",$D5668*0.94,
IF($F5668="MEDIA",$D5668*0.9,
IF($F5668="BAJA",$D5668*0.85,
IF($F5668="LIQUIDAR",_xlfn.XLOOKUP(A5668,Rotación!$A:$A,Rotación!$O:$O,0,0,-1),"")))),"")</f>
        <v>8640000</v>
      </c>
      <c r="K5668">
        <v>9990000</v>
      </c>
    </row>
    <row r="5669" spans="1:11" x14ac:dyDescent="0.3">
      <c r="A5669" t="s">
        <v>8943</v>
      </c>
      <c r="B5669" t="s">
        <v>313</v>
      </c>
      <c r="C5669" t="s">
        <v>313</v>
      </c>
      <c r="D5669">
        <v>17200000</v>
      </c>
      <c r="E5669">
        <v>14000000</v>
      </c>
      <c r="F5669" t="s">
        <v>4033</v>
      </c>
      <c r="G5669" s="13">
        <f>IFERROR(IF($F5669="ALTA",$D5669*1.03,
IF($F5669="MEDIA",$D5669*1,
IF($F5669="BAJA",$D5669*0.92,
IF($F5669="LIQUIDAR",_xlfn.XLOOKUP(A5669,Rotación!$A:$A,Rotación!$O:$O,0,0,-1),"")))),"")</f>
        <v>17200000</v>
      </c>
      <c r="H5669" s="13">
        <f>IFERROR(IF($F5669="ALTA",$D5669*1,
IF($F5669="MEDIA",$D5669*0.97,
IF($F5669="BAJA",$D5669*0.9,
IF($F5669="LIQUIDAR",_xlfn.XLOOKUP(A5669,Rotación!$A:$A,Rotación!$O:$O,0,0,-1),"")))),"")</f>
        <v>16684000</v>
      </c>
      <c r="I5669" s="13">
        <f>IFERROR(IF($F5669="ALTA",$D5669*0.97,
IF($F5669="MEDIA",$D5669*0.94,
IF($F5669="BAJA",$D5669*0.87,
IF($F5669="LIQUIDAR",_xlfn.XLOOKUP(A5669,Rotación!$A:$A,Rotación!$O:$O,0,0,-1),"")))),"")</f>
        <v>16168000</v>
      </c>
      <c r="J5669" s="13">
        <f>IFERROR(IF($F5669="ALTA",$D5669*0.94,
IF($F5669="MEDIA",$D5669*0.9,
IF($F5669="BAJA",$D5669*0.85,
IF($F5669="LIQUIDAR",_xlfn.XLOOKUP(A5669,Rotación!$A:$A,Rotación!$O:$O,0,0,-1),"")))),"")</f>
        <v>15480000</v>
      </c>
      <c r="K5669">
        <v>16290000</v>
      </c>
    </row>
    <row r="5670" spans="1:11" x14ac:dyDescent="0.3">
      <c r="A5670" t="s">
        <v>8943</v>
      </c>
      <c r="B5670" t="s">
        <v>313</v>
      </c>
      <c r="C5670" t="s">
        <v>313</v>
      </c>
      <c r="D5670">
        <v>17200000</v>
      </c>
      <c r="E5670">
        <v>14000000</v>
      </c>
      <c r="F5670" t="s">
        <v>4033</v>
      </c>
      <c r="G5670" s="13">
        <f>IFERROR(IF($F5670="ALTA",$D5670*1.03,
IF($F5670="MEDIA",$D5670*1,
IF($F5670="BAJA",$D5670*0.92,
IF($F5670="LIQUIDAR",_xlfn.XLOOKUP(A5670,Rotación!$A:$A,Rotación!$O:$O,0,0,-1),"")))),"")</f>
        <v>17200000</v>
      </c>
      <c r="H5670" s="13">
        <f>IFERROR(IF($F5670="ALTA",$D5670*1,
IF($F5670="MEDIA",$D5670*0.97,
IF($F5670="BAJA",$D5670*0.9,
IF($F5670="LIQUIDAR",_xlfn.XLOOKUP(A5670,Rotación!$A:$A,Rotación!$O:$O,0,0,-1),"")))),"")</f>
        <v>16684000</v>
      </c>
      <c r="I5670" s="13">
        <f>IFERROR(IF($F5670="ALTA",$D5670*0.97,
IF($F5670="MEDIA",$D5670*0.94,
IF($F5670="BAJA",$D5670*0.87,
IF($F5670="LIQUIDAR",_xlfn.XLOOKUP(A5670,Rotación!$A:$A,Rotación!$O:$O,0,0,-1),"")))),"")</f>
        <v>16168000</v>
      </c>
      <c r="J5670" s="13">
        <f>IFERROR(IF($F5670="ALTA",$D5670*0.94,
IF($F5670="MEDIA",$D5670*0.9,
IF($F5670="BAJA",$D5670*0.85,
IF($F5670="LIQUIDAR",_xlfn.XLOOKUP(A5670,Rotación!$A:$A,Rotación!$O:$O,0,0,-1),"")))),"")</f>
        <v>15480000</v>
      </c>
      <c r="K5670">
        <v>15990000</v>
      </c>
    </row>
    <row r="5671" spans="1:11" x14ac:dyDescent="0.3">
      <c r="A5671" t="s">
        <v>8945</v>
      </c>
      <c r="B5671" t="s">
        <v>313</v>
      </c>
      <c r="C5671" t="s">
        <v>313</v>
      </c>
      <c r="D5671">
        <v>12200000</v>
      </c>
      <c r="E5671">
        <v>9500000</v>
      </c>
      <c r="F5671" t="s">
        <v>4033</v>
      </c>
      <c r="G5671" s="13">
        <f>IFERROR(IF($F5671="ALTA",$D5671*1.03,
IF($F5671="MEDIA",$D5671*1,
IF($F5671="BAJA",$D5671*0.92,
IF($F5671="LIQUIDAR",_xlfn.XLOOKUP(A5671,Rotación!$A:$A,Rotación!$O:$O,0,0,-1),"")))),"")</f>
        <v>12200000</v>
      </c>
      <c r="H5671" s="13">
        <f>IFERROR(IF($F5671="ALTA",$D5671*1,
IF($F5671="MEDIA",$D5671*0.97,
IF($F5671="BAJA",$D5671*0.9,
IF($F5671="LIQUIDAR",_xlfn.XLOOKUP(A5671,Rotación!$A:$A,Rotación!$O:$O,0,0,-1),"")))),"")</f>
        <v>11834000</v>
      </c>
      <c r="I5671" s="13">
        <f>IFERROR(IF($F5671="ALTA",$D5671*0.97,
IF($F5671="MEDIA",$D5671*0.94,
IF($F5671="BAJA",$D5671*0.87,
IF($F5671="LIQUIDAR",_xlfn.XLOOKUP(A5671,Rotación!$A:$A,Rotación!$O:$O,0,0,-1),"")))),"")</f>
        <v>11468000</v>
      </c>
      <c r="J5671" s="13">
        <f>IFERROR(IF($F5671="ALTA",$D5671*0.94,
IF($F5671="MEDIA",$D5671*0.9,
IF($F5671="BAJA",$D5671*0.85,
IF($F5671="LIQUIDAR",_xlfn.XLOOKUP(A5671,Rotación!$A:$A,Rotación!$O:$O,0,0,-1),"")))),"")</f>
        <v>10980000</v>
      </c>
      <c r="K5671">
        <v>11490000</v>
      </c>
    </row>
    <row r="5672" spans="1:11" x14ac:dyDescent="0.3">
      <c r="A5672" t="s">
        <v>8949</v>
      </c>
      <c r="B5672" t="s">
        <v>313</v>
      </c>
      <c r="C5672" t="s">
        <v>313</v>
      </c>
      <c r="D5672">
        <v>14900000</v>
      </c>
      <c r="E5672">
        <v>12300000</v>
      </c>
      <c r="F5672" t="s">
        <v>5390</v>
      </c>
      <c r="G5672" s="13">
        <f>IFERROR(IF($F5672="ALTA",$D5672*1.03,
IF($F5672="MEDIA",$D5672*1,
IF($F5672="BAJA",$D5672*0.92,
IF($F5672="LIQUIDAR",_xlfn.XLOOKUP(A5672,Rotación!$A:$A,Rotación!$O:$O,0,0,-1),"")))),"")</f>
        <v>15347000</v>
      </c>
      <c r="H5672" s="13">
        <f>IFERROR(IF($F5672="ALTA",$D5672*1,
IF($F5672="MEDIA",$D5672*0.97,
IF($F5672="BAJA",$D5672*0.9,
IF($F5672="LIQUIDAR",_xlfn.XLOOKUP(A5672,Rotación!$A:$A,Rotación!$O:$O,0,0,-1),"")))),"")</f>
        <v>14900000</v>
      </c>
      <c r="I5672" s="13">
        <f>IFERROR(IF($F5672="ALTA",$D5672*0.97,
IF($F5672="MEDIA",$D5672*0.94,
IF($F5672="BAJA",$D5672*0.87,
IF($F5672="LIQUIDAR",_xlfn.XLOOKUP(A5672,Rotación!$A:$A,Rotación!$O:$O,0,0,-1),"")))),"")</f>
        <v>14453000</v>
      </c>
      <c r="J5672" s="13">
        <f>IFERROR(IF($F5672="ALTA",$D5672*0.94,
IF($F5672="MEDIA",$D5672*0.9,
IF($F5672="BAJA",$D5672*0.85,
IF($F5672="LIQUIDAR",_xlfn.XLOOKUP(A5672,Rotación!$A:$A,Rotación!$O:$O,0,0,-1),"")))),"")</f>
        <v>14006000</v>
      </c>
      <c r="K5672">
        <v>14690000</v>
      </c>
    </row>
    <row r="5673" spans="1:11" x14ac:dyDescent="0.3">
      <c r="B5673" t="s">
        <v>313</v>
      </c>
      <c r="C5673" t="s">
        <v>313</v>
      </c>
      <c r="D5673">
        <v>10100000</v>
      </c>
      <c r="E5673">
        <v>7300000</v>
      </c>
      <c r="F5673" t="s">
        <v>5390</v>
      </c>
      <c r="G5673" s="13">
        <f>IFERROR(IF($F5673="ALTA",$D5673*1.03,
IF($F5673="MEDIA",$D5673*1,
IF($F5673="BAJA",$D5673*0.92,
IF($F5673="LIQUIDAR",_xlfn.XLOOKUP(A5673,Rotación!$A:$A,Rotación!$O:$O,0,0,-1),"")))),"")</f>
        <v>10403000</v>
      </c>
      <c r="H5673" s="13">
        <f>IFERROR(IF($F5673="ALTA",$D5673*1,
IF($F5673="MEDIA",$D5673*0.97,
IF($F5673="BAJA",$D5673*0.9,
IF($F5673="LIQUIDAR",_xlfn.XLOOKUP(A5673,Rotación!$A:$A,Rotación!$O:$O,0,0,-1),"")))),"")</f>
        <v>10100000</v>
      </c>
      <c r="I5673" s="13">
        <f>IFERROR(IF($F5673="ALTA",$D5673*0.97,
IF($F5673="MEDIA",$D5673*0.94,
IF($F5673="BAJA",$D5673*0.87,
IF($F5673="LIQUIDAR",_xlfn.XLOOKUP(A5673,Rotación!$A:$A,Rotación!$O:$O,0,0,-1),"")))),"")</f>
        <v>9797000</v>
      </c>
      <c r="J5673" s="13">
        <f>IFERROR(IF($F5673="ALTA",$D5673*0.94,
IF($F5673="MEDIA",$D5673*0.9,
IF($F5673="BAJA",$D5673*0.85,
IF($F5673="LIQUIDAR",_xlfn.XLOOKUP(A5673,Rotación!$A:$A,Rotación!$O:$O,0,0,-1),"")))),"")</f>
        <v>9494000</v>
      </c>
      <c r="K5673">
        <v>9490000</v>
      </c>
    </row>
    <row r="5674" spans="1:11" x14ac:dyDescent="0.3">
      <c r="A5674" t="s">
        <v>8947</v>
      </c>
      <c r="B5674" t="s">
        <v>313</v>
      </c>
      <c r="C5674" t="s">
        <v>313</v>
      </c>
      <c r="D5674">
        <v>10100000</v>
      </c>
      <c r="E5674">
        <v>7500000</v>
      </c>
      <c r="F5674" t="s">
        <v>5390</v>
      </c>
      <c r="G5674" s="13">
        <f>IFERROR(IF($F5674="ALTA",$D5674*1.03,
IF($F5674="MEDIA",$D5674*1,
IF($F5674="BAJA",$D5674*0.92,
IF($F5674="LIQUIDAR",_xlfn.XLOOKUP(A5674,Rotación!$A:$A,Rotación!$O:$O,0,0,-1),"")))),"")</f>
        <v>10403000</v>
      </c>
      <c r="H5674" s="13">
        <f>IFERROR(IF($F5674="ALTA",$D5674*1,
IF($F5674="MEDIA",$D5674*0.97,
IF($F5674="BAJA",$D5674*0.9,
IF($F5674="LIQUIDAR",_xlfn.XLOOKUP(A5674,Rotación!$A:$A,Rotación!$O:$O,0,0,-1),"")))),"")</f>
        <v>10100000</v>
      </c>
      <c r="I5674" s="13">
        <f>IFERROR(IF($F5674="ALTA",$D5674*0.97,
IF($F5674="MEDIA",$D5674*0.94,
IF($F5674="BAJA",$D5674*0.87,
IF($F5674="LIQUIDAR",_xlfn.XLOOKUP(A5674,Rotación!$A:$A,Rotación!$O:$O,0,0,-1),"")))),"")</f>
        <v>9797000</v>
      </c>
      <c r="J5674" s="13">
        <f>IFERROR(IF($F5674="ALTA",$D5674*0.94,
IF($F5674="MEDIA",$D5674*0.9,
IF($F5674="BAJA",$D5674*0.85,
IF($F5674="LIQUIDAR",_xlfn.XLOOKUP(A5674,Rotación!$A:$A,Rotación!$O:$O,0,0,-1),"")))),"")</f>
        <v>9494000</v>
      </c>
      <c r="K5674">
        <v>9290000</v>
      </c>
    </row>
    <row r="5675" spans="1:11" x14ac:dyDescent="0.3">
      <c r="A5675" t="s">
        <v>8952</v>
      </c>
      <c r="B5675" t="s">
        <v>313</v>
      </c>
      <c r="C5675" t="s">
        <v>313</v>
      </c>
      <c r="D5675">
        <v>18200000</v>
      </c>
      <c r="E5675">
        <v>14500000</v>
      </c>
      <c r="F5675" t="s">
        <v>5391</v>
      </c>
      <c r="G5675" s="13">
        <f>IFERROR(IF($F5675="ALTA",$D5675*1.03,
IF($F5675="MEDIA",$D5675*1,
IF($F5675="BAJA",$D5675*0.92,
IF($F5675="LIQUIDAR",_xlfn.XLOOKUP(A5675,Rotación!$A:$A,Rotación!$O:$O,0,0,-1),"")))),"")</f>
        <v>16744000</v>
      </c>
      <c r="H5675" s="13">
        <f>IFERROR(IF($F5675="ALTA",$D5675*1,
IF($F5675="MEDIA",$D5675*0.97,
IF($F5675="BAJA",$D5675*0.9,
IF($F5675="LIQUIDAR",_xlfn.XLOOKUP(A5675,Rotación!$A:$A,Rotación!$O:$O,0,0,-1),"")))),"")</f>
        <v>16380000</v>
      </c>
      <c r="I5675" s="13">
        <f>IFERROR(IF($F5675="ALTA",$D5675*0.97,
IF($F5675="MEDIA",$D5675*0.94,
IF($F5675="BAJA",$D5675*0.87,
IF($F5675="LIQUIDAR",_xlfn.XLOOKUP(A5675,Rotación!$A:$A,Rotación!$O:$O,0,0,-1),"")))),"")</f>
        <v>15834000</v>
      </c>
      <c r="J5675" s="13">
        <f>IFERROR(IF($F5675="ALTA",$D5675*0.94,
IF($F5675="MEDIA",$D5675*0.9,
IF($F5675="BAJA",$D5675*0.85,
IF($F5675="LIQUIDAR",_xlfn.XLOOKUP(A5675,Rotación!$A:$A,Rotación!$O:$O,0,0,-1),"")))),"")</f>
        <v>15470000</v>
      </c>
      <c r="K5675">
        <v>17290000</v>
      </c>
    </row>
    <row r="5676" spans="1:11" x14ac:dyDescent="0.3">
      <c r="A5676" t="s">
        <v>8949</v>
      </c>
      <c r="B5676" t="s">
        <v>313</v>
      </c>
      <c r="C5676" t="s">
        <v>313</v>
      </c>
      <c r="D5676">
        <v>14900000</v>
      </c>
      <c r="E5676">
        <v>12700000</v>
      </c>
      <c r="F5676" t="s">
        <v>5390</v>
      </c>
      <c r="G5676" s="13">
        <f>IFERROR(IF($F5676="ALTA",$D5676*1.03,
IF($F5676="MEDIA",$D5676*1,
IF($F5676="BAJA",$D5676*0.92,
IF($F5676="LIQUIDAR",_xlfn.XLOOKUP(A5676,Rotación!$A:$A,Rotación!$O:$O,0,0,-1),"")))),"")</f>
        <v>15347000</v>
      </c>
      <c r="H5676" s="13">
        <f>IFERROR(IF($F5676="ALTA",$D5676*1,
IF($F5676="MEDIA",$D5676*0.97,
IF($F5676="BAJA",$D5676*0.9,
IF($F5676="LIQUIDAR",_xlfn.XLOOKUP(A5676,Rotación!$A:$A,Rotación!$O:$O,0,0,-1),"")))),"")</f>
        <v>14900000</v>
      </c>
      <c r="I5676" s="13">
        <f>IFERROR(IF($F5676="ALTA",$D5676*0.97,
IF($F5676="MEDIA",$D5676*0.94,
IF($F5676="BAJA",$D5676*0.87,
IF($F5676="LIQUIDAR",_xlfn.XLOOKUP(A5676,Rotación!$A:$A,Rotación!$O:$O,0,0,-1),"")))),"")</f>
        <v>14453000</v>
      </c>
      <c r="J5676" s="13">
        <f>IFERROR(IF($F5676="ALTA",$D5676*0.94,
IF($F5676="MEDIA",$D5676*0.9,
IF($F5676="BAJA",$D5676*0.85,
IF($F5676="LIQUIDAR",_xlfn.XLOOKUP(A5676,Rotación!$A:$A,Rotación!$O:$O,0,0,-1),"")))),"")</f>
        <v>14006000</v>
      </c>
      <c r="K5676">
        <v>15290000</v>
      </c>
    </row>
    <row r="5677" spans="1:11" x14ac:dyDescent="0.3">
      <c r="A5677" t="s">
        <v>8955</v>
      </c>
      <c r="B5677" t="s">
        <v>313</v>
      </c>
      <c r="C5677" t="s">
        <v>313</v>
      </c>
      <c r="D5677">
        <v>35800000</v>
      </c>
      <c r="E5677">
        <v>33000000</v>
      </c>
      <c r="F5677" t="s">
        <v>5391</v>
      </c>
      <c r="G5677" s="13">
        <f>IFERROR(IF($F5677="ALTA",$D5677*1.03,
IF($F5677="MEDIA",$D5677*1,
IF($F5677="BAJA",$D5677*0.92,
IF($F5677="LIQUIDAR",_xlfn.XLOOKUP(A5677,Rotación!$A:$A,Rotación!$O:$O,0,0,-1),"")))),"")</f>
        <v>32936000</v>
      </c>
      <c r="H5677" s="13">
        <f>IFERROR(IF($F5677="ALTA",$D5677*1,
IF($F5677="MEDIA",$D5677*0.97,
IF($F5677="BAJA",$D5677*0.9,
IF($F5677="LIQUIDAR",_xlfn.XLOOKUP(A5677,Rotación!$A:$A,Rotación!$O:$O,0,0,-1),"")))),"")</f>
        <v>32220000</v>
      </c>
      <c r="I5677" s="13">
        <f>IFERROR(IF($F5677="ALTA",$D5677*0.97,
IF($F5677="MEDIA",$D5677*0.94,
IF($F5677="BAJA",$D5677*0.87,
IF($F5677="LIQUIDAR",_xlfn.XLOOKUP(A5677,Rotación!$A:$A,Rotación!$O:$O,0,0,-1),"")))),"")</f>
        <v>31146000</v>
      </c>
      <c r="J5677" s="13">
        <f>IFERROR(IF($F5677="ALTA",$D5677*0.94,
IF($F5677="MEDIA",$D5677*0.9,
IF($F5677="BAJA",$D5677*0.85,
IF($F5677="LIQUIDAR",_xlfn.XLOOKUP(A5677,Rotación!$A:$A,Rotación!$O:$O,0,0,-1),"")))),"")</f>
        <v>30430000</v>
      </c>
      <c r="K5677">
        <v>37290000</v>
      </c>
    </row>
    <row r="5678" spans="1:11" x14ac:dyDescent="0.3">
      <c r="A5678" t="s">
        <v>8957</v>
      </c>
      <c r="B5678" t="s">
        <v>313</v>
      </c>
      <c r="C5678" t="s">
        <v>313</v>
      </c>
      <c r="D5678">
        <v>23300000</v>
      </c>
      <c r="E5678">
        <v>18500000</v>
      </c>
      <c r="F5678" t="s">
        <v>5391</v>
      </c>
      <c r="G5678" s="13">
        <f>IFERROR(IF($F5678="ALTA",$D5678*1.03,
IF($F5678="MEDIA",$D5678*1,
IF($F5678="BAJA",$D5678*0.92,
IF($F5678="LIQUIDAR",_xlfn.XLOOKUP(A5678,Rotación!$A:$A,Rotación!$O:$O,0,0,-1),"")))),"")</f>
        <v>21436000</v>
      </c>
      <c r="H5678" s="13">
        <f>IFERROR(IF($F5678="ALTA",$D5678*1,
IF($F5678="MEDIA",$D5678*0.97,
IF($F5678="BAJA",$D5678*0.9,
IF($F5678="LIQUIDAR",_xlfn.XLOOKUP(A5678,Rotación!$A:$A,Rotación!$O:$O,0,0,-1),"")))),"")</f>
        <v>20970000</v>
      </c>
      <c r="I5678" s="13">
        <f>IFERROR(IF($F5678="ALTA",$D5678*0.97,
IF($F5678="MEDIA",$D5678*0.94,
IF($F5678="BAJA",$D5678*0.87,
IF($F5678="LIQUIDAR",_xlfn.XLOOKUP(A5678,Rotación!$A:$A,Rotación!$O:$O,0,0,-1),"")))),"")</f>
        <v>20271000</v>
      </c>
      <c r="J5678" s="13">
        <f>IFERROR(IF($F5678="ALTA",$D5678*0.94,
IF($F5678="MEDIA",$D5678*0.9,
IF($F5678="BAJA",$D5678*0.85,
IF($F5678="LIQUIDAR",_xlfn.XLOOKUP(A5678,Rotación!$A:$A,Rotación!$O:$O,0,0,-1),"")))),"")</f>
        <v>19805000</v>
      </c>
      <c r="K5678">
        <v>22990000</v>
      </c>
    </row>
    <row r="5679" spans="1:11" x14ac:dyDescent="0.3">
      <c r="A5679" t="s">
        <v>8959</v>
      </c>
      <c r="B5679" t="s">
        <v>313</v>
      </c>
      <c r="C5679" t="s">
        <v>313</v>
      </c>
      <c r="D5679">
        <v>9100000</v>
      </c>
      <c r="E5679">
        <v>7500000</v>
      </c>
      <c r="F5679" t="s">
        <v>5390</v>
      </c>
      <c r="G5679" s="13">
        <f>IFERROR(IF($F5679="ALTA",$D5679*1.03,
IF($F5679="MEDIA",$D5679*1,
IF($F5679="BAJA",$D5679*0.92,
IF($F5679="LIQUIDAR",_xlfn.XLOOKUP(A5679,Rotación!$A:$A,Rotación!$O:$O,0,0,-1),"")))),"")</f>
        <v>9373000</v>
      </c>
      <c r="H5679" s="13">
        <f>IFERROR(IF($F5679="ALTA",$D5679*1,
IF($F5679="MEDIA",$D5679*0.97,
IF($F5679="BAJA",$D5679*0.9,
IF($F5679="LIQUIDAR",_xlfn.XLOOKUP(A5679,Rotación!$A:$A,Rotación!$O:$O,0,0,-1),"")))),"")</f>
        <v>9100000</v>
      </c>
      <c r="I5679" s="13">
        <f>IFERROR(IF($F5679="ALTA",$D5679*0.97,
IF($F5679="MEDIA",$D5679*0.94,
IF($F5679="BAJA",$D5679*0.87,
IF($F5679="LIQUIDAR",_xlfn.XLOOKUP(A5679,Rotación!$A:$A,Rotación!$O:$O,0,0,-1),"")))),"")</f>
        <v>8827000</v>
      </c>
      <c r="J5679" s="13">
        <f>IFERROR(IF($F5679="ALTA",$D5679*0.94,
IF($F5679="MEDIA",$D5679*0.9,
IF($F5679="BAJA",$D5679*0.85,
IF($F5679="LIQUIDAR",_xlfn.XLOOKUP(A5679,Rotación!$A:$A,Rotación!$O:$O,0,0,-1),"")))),"")</f>
        <v>8554000</v>
      </c>
      <c r="K5679">
        <v>9190000</v>
      </c>
    </row>
    <row r="5680" spans="1:11" x14ac:dyDescent="0.3">
      <c r="A5680" t="s">
        <v>8961</v>
      </c>
      <c r="B5680" t="s">
        <v>313</v>
      </c>
      <c r="C5680" t="s">
        <v>313</v>
      </c>
      <c r="D5680">
        <v>9400000</v>
      </c>
      <c r="E5680">
        <v>7700000</v>
      </c>
      <c r="F5680" t="s">
        <v>5390</v>
      </c>
      <c r="G5680" s="13">
        <f>IFERROR(IF($F5680="ALTA",$D5680*1.03,
IF($F5680="MEDIA",$D5680*1,
IF($F5680="BAJA",$D5680*0.92,
IF($F5680="LIQUIDAR",_xlfn.XLOOKUP(A5680,Rotación!$A:$A,Rotación!$O:$O,0,0,-1),"")))),"")</f>
        <v>9682000</v>
      </c>
      <c r="H5680" s="13">
        <f>IFERROR(IF($F5680="ALTA",$D5680*1,
IF($F5680="MEDIA",$D5680*0.97,
IF($F5680="BAJA",$D5680*0.9,
IF($F5680="LIQUIDAR",_xlfn.XLOOKUP(A5680,Rotación!$A:$A,Rotación!$O:$O,0,0,-1),"")))),"")</f>
        <v>9400000</v>
      </c>
      <c r="I5680" s="13">
        <f>IFERROR(IF($F5680="ALTA",$D5680*0.97,
IF($F5680="MEDIA",$D5680*0.94,
IF($F5680="BAJA",$D5680*0.87,
IF($F5680="LIQUIDAR",_xlfn.XLOOKUP(A5680,Rotación!$A:$A,Rotación!$O:$O,0,0,-1),"")))),"")</f>
        <v>9118000</v>
      </c>
      <c r="J5680" s="13">
        <f>IFERROR(IF($F5680="ALTA",$D5680*0.94,
IF($F5680="MEDIA",$D5680*0.9,
IF($F5680="BAJA",$D5680*0.85,
IF($F5680="LIQUIDAR",_xlfn.XLOOKUP(A5680,Rotación!$A:$A,Rotación!$O:$O,0,0,-1),"")))),"")</f>
        <v>8836000</v>
      </c>
      <c r="K5680">
        <v>9490000</v>
      </c>
    </row>
    <row r="5681" spans="1:11" x14ac:dyDescent="0.3">
      <c r="A5681" t="s">
        <v>8963</v>
      </c>
      <c r="B5681" t="s">
        <v>313</v>
      </c>
      <c r="C5681" t="s">
        <v>313</v>
      </c>
      <c r="D5681">
        <v>34400000</v>
      </c>
      <c r="E5681">
        <v>27000000</v>
      </c>
      <c r="F5681" t="s">
        <v>5391</v>
      </c>
      <c r="G5681" s="13">
        <f>IFERROR(IF($F5681="ALTA",$D5681*1.03,
IF($F5681="MEDIA",$D5681*1,
IF($F5681="BAJA",$D5681*0.92,
IF($F5681="LIQUIDAR",_xlfn.XLOOKUP(A5681,Rotación!$A:$A,Rotación!$O:$O,0,0,-1),"")))),"")</f>
        <v>31648000</v>
      </c>
      <c r="H5681" s="13">
        <f>IFERROR(IF($F5681="ALTA",$D5681*1,
IF($F5681="MEDIA",$D5681*0.97,
IF($F5681="BAJA",$D5681*0.9,
IF($F5681="LIQUIDAR",_xlfn.XLOOKUP(A5681,Rotación!$A:$A,Rotación!$O:$O,0,0,-1),"")))),"")</f>
        <v>30960000</v>
      </c>
      <c r="I5681" s="13">
        <f>IFERROR(IF($F5681="ALTA",$D5681*0.97,
IF($F5681="MEDIA",$D5681*0.94,
IF($F5681="BAJA",$D5681*0.87,
IF($F5681="LIQUIDAR",_xlfn.XLOOKUP(A5681,Rotación!$A:$A,Rotación!$O:$O,0,0,-1),"")))),"")</f>
        <v>29928000</v>
      </c>
      <c r="J5681" s="13">
        <f>IFERROR(IF($F5681="ALTA",$D5681*0.94,
IF($F5681="MEDIA",$D5681*0.9,
IF($F5681="BAJA",$D5681*0.85,
IF($F5681="LIQUIDAR",_xlfn.XLOOKUP(A5681,Rotación!$A:$A,Rotación!$O:$O,0,0,-1),"")))),"")</f>
        <v>29240000</v>
      </c>
      <c r="K5681">
        <v>33990000</v>
      </c>
    </row>
    <row r="5682" spans="1:11" x14ac:dyDescent="0.3">
      <c r="A5682" t="s">
        <v>8968</v>
      </c>
      <c r="B5682" t="s">
        <v>313</v>
      </c>
      <c r="C5682" t="s">
        <v>313</v>
      </c>
      <c r="D5682">
        <v>16100000</v>
      </c>
      <c r="E5682">
        <v>12500000</v>
      </c>
      <c r="F5682" t="s">
        <v>4033</v>
      </c>
      <c r="G5682" s="13">
        <f>IFERROR(IF($F5682="ALTA",$D5682*1.03,
IF($F5682="MEDIA",$D5682*1,
IF($F5682="BAJA",$D5682*0.92,
IF($F5682="LIQUIDAR",_xlfn.XLOOKUP(A5682,Rotación!$A:$A,Rotación!$O:$O,0,0,-1),"")))),"")</f>
        <v>16100000</v>
      </c>
      <c r="H5682" s="13">
        <f>IFERROR(IF($F5682="ALTA",$D5682*1,
IF($F5682="MEDIA",$D5682*0.97,
IF($F5682="BAJA",$D5682*0.9,
IF($F5682="LIQUIDAR",_xlfn.XLOOKUP(A5682,Rotación!$A:$A,Rotación!$O:$O,0,0,-1),"")))),"")</f>
        <v>15617000</v>
      </c>
      <c r="I5682" s="13">
        <f>IFERROR(IF($F5682="ALTA",$D5682*0.97,
IF($F5682="MEDIA",$D5682*0.94,
IF($F5682="BAJA",$D5682*0.87,
IF($F5682="LIQUIDAR",_xlfn.XLOOKUP(A5682,Rotación!$A:$A,Rotación!$O:$O,0,0,-1),"")))),"")</f>
        <v>15134000</v>
      </c>
      <c r="J5682" s="13">
        <f>IFERROR(IF($F5682="ALTA",$D5682*0.94,
IF($F5682="MEDIA",$D5682*0.9,
IF($F5682="BAJA",$D5682*0.85,
IF($F5682="LIQUIDAR",_xlfn.XLOOKUP(A5682,Rotación!$A:$A,Rotación!$O:$O,0,0,-1),"")))),"")</f>
        <v>14490000</v>
      </c>
      <c r="K5682">
        <v>15990000</v>
      </c>
    </row>
    <row r="5683" spans="1:11" x14ac:dyDescent="0.3">
      <c r="A5683" t="s">
        <v>8955</v>
      </c>
      <c r="B5683" t="s">
        <v>313</v>
      </c>
      <c r="C5683" t="s">
        <v>313</v>
      </c>
      <c r="D5683">
        <v>35800000</v>
      </c>
      <c r="E5683">
        <v>28000000</v>
      </c>
      <c r="F5683" t="s">
        <v>5391</v>
      </c>
      <c r="G5683" s="13">
        <f>IFERROR(IF($F5683="ALTA",$D5683*1.03,
IF($F5683="MEDIA",$D5683*1,
IF($F5683="BAJA",$D5683*0.92,
IF($F5683="LIQUIDAR",_xlfn.XLOOKUP(A5683,Rotación!$A:$A,Rotación!$O:$O,0,0,-1),"")))),"")</f>
        <v>32936000</v>
      </c>
      <c r="H5683" s="13">
        <f>IFERROR(IF($F5683="ALTA",$D5683*1,
IF($F5683="MEDIA",$D5683*0.97,
IF($F5683="BAJA",$D5683*0.9,
IF($F5683="LIQUIDAR",_xlfn.XLOOKUP(A5683,Rotación!$A:$A,Rotación!$O:$O,0,0,-1),"")))),"")</f>
        <v>32220000</v>
      </c>
      <c r="I5683" s="13">
        <f>IFERROR(IF($F5683="ALTA",$D5683*0.97,
IF($F5683="MEDIA",$D5683*0.94,
IF($F5683="BAJA",$D5683*0.87,
IF($F5683="LIQUIDAR",_xlfn.XLOOKUP(A5683,Rotación!$A:$A,Rotación!$O:$O,0,0,-1),"")))),"")</f>
        <v>31146000</v>
      </c>
      <c r="J5683" s="13">
        <f>IFERROR(IF($F5683="ALTA",$D5683*0.94,
IF($F5683="MEDIA",$D5683*0.9,
IF($F5683="BAJA",$D5683*0.85,
IF($F5683="LIQUIDAR",_xlfn.XLOOKUP(A5683,Rotación!$A:$A,Rotación!$O:$O,0,0,-1),"")))),"")</f>
        <v>30430000</v>
      </c>
      <c r="K5683">
        <v>34990000</v>
      </c>
    </row>
    <row r="5684" spans="1:11" x14ac:dyDescent="0.3">
      <c r="A5684" t="s">
        <v>8970</v>
      </c>
      <c r="B5684" t="s">
        <v>313</v>
      </c>
      <c r="C5684" t="s">
        <v>313</v>
      </c>
      <c r="D5684">
        <v>9500000</v>
      </c>
      <c r="E5684">
        <v>8300000</v>
      </c>
      <c r="F5684" t="s">
        <v>5390</v>
      </c>
      <c r="G5684" s="13">
        <f>IFERROR(IF($F5684="ALTA",$D5684*1.03,
IF($F5684="MEDIA",$D5684*1,
IF($F5684="BAJA",$D5684*0.92,
IF($F5684="LIQUIDAR",_xlfn.XLOOKUP(A5684,Rotación!$A:$A,Rotación!$O:$O,0,0,-1),"")))),"")</f>
        <v>9785000</v>
      </c>
      <c r="H5684" s="13">
        <f>IFERROR(IF($F5684="ALTA",$D5684*1,
IF($F5684="MEDIA",$D5684*0.97,
IF($F5684="BAJA",$D5684*0.9,
IF($F5684="LIQUIDAR",_xlfn.XLOOKUP(A5684,Rotación!$A:$A,Rotación!$O:$O,0,0,-1),"")))),"")</f>
        <v>9500000</v>
      </c>
      <c r="I5684" s="13">
        <f>IFERROR(IF($F5684="ALTA",$D5684*0.97,
IF($F5684="MEDIA",$D5684*0.94,
IF($F5684="BAJA",$D5684*0.87,
IF($F5684="LIQUIDAR",_xlfn.XLOOKUP(A5684,Rotación!$A:$A,Rotación!$O:$O,0,0,-1),"")))),"")</f>
        <v>9215000</v>
      </c>
      <c r="J5684" s="13">
        <f>IFERROR(IF($F5684="ALTA",$D5684*0.94,
IF($F5684="MEDIA",$D5684*0.9,
IF($F5684="BAJA",$D5684*0.85,
IF($F5684="LIQUIDAR",_xlfn.XLOOKUP(A5684,Rotación!$A:$A,Rotación!$O:$O,0,0,-1),"")))),"")</f>
        <v>8930000</v>
      </c>
      <c r="K5684">
        <v>9990000</v>
      </c>
    </row>
    <row r="5685" spans="1:11" x14ac:dyDescent="0.3">
      <c r="A5685" t="s">
        <v>8606</v>
      </c>
      <c r="B5685" t="s">
        <v>313</v>
      </c>
      <c r="C5685" t="s">
        <v>313</v>
      </c>
      <c r="D5685">
        <v>19700000</v>
      </c>
      <c r="E5685">
        <v>16500000</v>
      </c>
      <c r="F5685" t="s">
        <v>4033</v>
      </c>
      <c r="G5685" s="13">
        <f>IFERROR(IF($F5685="ALTA",$D5685*1.03,
IF($F5685="MEDIA",$D5685*1,
IF($F5685="BAJA",$D5685*0.92,
IF($F5685="LIQUIDAR",_xlfn.XLOOKUP(A5685,Rotación!$A:$A,Rotación!$O:$O,0,0,-1),"")))),"")</f>
        <v>19700000</v>
      </c>
      <c r="H5685" s="13">
        <f>IFERROR(IF($F5685="ALTA",$D5685*1,
IF($F5685="MEDIA",$D5685*0.97,
IF($F5685="BAJA",$D5685*0.9,
IF($F5685="LIQUIDAR",_xlfn.XLOOKUP(A5685,Rotación!$A:$A,Rotación!$O:$O,0,0,-1),"")))),"")</f>
        <v>19109000</v>
      </c>
      <c r="I5685" s="13">
        <f>IFERROR(IF($F5685="ALTA",$D5685*0.97,
IF($F5685="MEDIA",$D5685*0.94,
IF($F5685="BAJA",$D5685*0.87,
IF($F5685="LIQUIDAR",_xlfn.XLOOKUP(A5685,Rotación!$A:$A,Rotación!$O:$O,0,0,-1),"")))),"")</f>
        <v>18518000</v>
      </c>
      <c r="J5685" s="13">
        <f>IFERROR(IF($F5685="ALTA",$D5685*0.94,
IF($F5685="MEDIA",$D5685*0.9,
IF($F5685="BAJA",$D5685*0.85,
IF($F5685="LIQUIDAR",_xlfn.XLOOKUP(A5685,Rotación!$A:$A,Rotación!$O:$O,0,0,-1),"")))),"")</f>
        <v>17730000</v>
      </c>
      <c r="K5685">
        <v>18990000</v>
      </c>
    </row>
    <row r="5686" spans="1:11" x14ac:dyDescent="0.3">
      <c r="A5686" t="s">
        <v>8974</v>
      </c>
      <c r="B5686" t="s">
        <v>313</v>
      </c>
      <c r="C5686" t="s">
        <v>313</v>
      </c>
      <c r="D5686">
        <v>13100000</v>
      </c>
      <c r="E5686">
        <v>10500000</v>
      </c>
      <c r="F5686" t="s">
        <v>5391</v>
      </c>
      <c r="G5686" s="13">
        <f>IFERROR(IF($F5686="ALTA",$D5686*1.03,
IF($F5686="MEDIA",$D5686*1,
IF($F5686="BAJA",$D5686*0.92,
IF($F5686="LIQUIDAR",_xlfn.XLOOKUP(A5686,Rotación!$A:$A,Rotación!$O:$O,0,0,-1),"")))),"")</f>
        <v>12052000</v>
      </c>
      <c r="H5686" s="13">
        <f>IFERROR(IF($F5686="ALTA",$D5686*1,
IF($F5686="MEDIA",$D5686*0.97,
IF($F5686="BAJA",$D5686*0.9,
IF($F5686="LIQUIDAR",_xlfn.XLOOKUP(A5686,Rotación!$A:$A,Rotación!$O:$O,0,0,-1),"")))),"")</f>
        <v>11790000</v>
      </c>
      <c r="I5686" s="13">
        <f>IFERROR(IF($F5686="ALTA",$D5686*0.97,
IF($F5686="MEDIA",$D5686*0.94,
IF($F5686="BAJA",$D5686*0.87,
IF($F5686="LIQUIDAR",_xlfn.XLOOKUP(A5686,Rotación!$A:$A,Rotación!$O:$O,0,0,-1),"")))),"")</f>
        <v>11397000</v>
      </c>
      <c r="J5686" s="13">
        <f>IFERROR(IF($F5686="ALTA",$D5686*0.94,
IF($F5686="MEDIA",$D5686*0.9,
IF($F5686="BAJA",$D5686*0.85,
IF($F5686="LIQUIDAR",_xlfn.XLOOKUP(A5686,Rotación!$A:$A,Rotación!$O:$O,0,0,-1),"")))),"")</f>
        <v>11135000</v>
      </c>
      <c r="K5686">
        <v>12890000</v>
      </c>
    </row>
    <row r="5687" spans="1:11" x14ac:dyDescent="0.3">
      <c r="A5687" t="s">
        <v>8976</v>
      </c>
      <c r="B5687" t="s">
        <v>313</v>
      </c>
      <c r="C5687" t="s">
        <v>313</v>
      </c>
      <c r="D5687">
        <v>13100000</v>
      </c>
      <c r="E5687">
        <v>10500000</v>
      </c>
      <c r="F5687" t="s">
        <v>4033</v>
      </c>
      <c r="G5687" s="13">
        <f>IFERROR(IF($F5687="ALTA",$D5687*1.03,
IF($F5687="MEDIA",$D5687*1,
IF($F5687="BAJA",$D5687*0.92,
IF($F5687="LIQUIDAR",_xlfn.XLOOKUP(A5687,Rotación!$A:$A,Rotación!$O:$O,0,0,-1),"")))),"")</f>
        <v>13100000</v>
      </c>
      <c r="H5687" s="13">
        <f>IFERROR(IF($F5687="ALTA",$D5687*1,
IF($F5687="MEDIA",$D5687*0.97,
IF($F5687="BAJA",$D5687*0.9,
IF($F5687="LIQUIDAR",_xlfn.XLOOKUP(A5687,Rotación!$A:$A,Rotación!$O:$O,0,0,-1),"")))),"")</f>
        <v>12707000</v>
      </c>
      <c r="I5687" s="13">
        <f>IFERROR(IF($F5687="ALTA",$D5687*0.97,
IF($F5687="MEDIA",$D5687*0.94,
IF($F5687="BAJA",$D5687*0.87,
IF($F5687="LIQUIDAR",_xlfn.XLOOKUP(A5687,Rotación!$A:$A,Rotación!$O:$O,0,0,-1),"")))),"")</f>
        <v>12314000</v>
      </c>
      <c r="J5687" s="13">
        <f>IFERROR(IF($F5687="ALTA",$D5687*0.94,
IF($F5687="MEDIA",$D5687*0.9,
IF($F5687="BAJA",$D5687*0.85,
IF($F5687="LIQUIDAR",_xlfn.XLOOKUP(A5687,Rotación!$A:$A,Rotación!$O:$O,0,0,-1),"")))),"")</f>
        <v>11790000</v>
      </c>
      <c r="K5687">
        <v>12990000</v>
      </c>
    </row>
    <row r="5688" spans="1:11" x14ac:dyDescent="0.3">
      <c r="A5688" t="s">
        <v>8979</v>
      </c>
      <c r="B5688" t="s">
        <v>313</v>
      </c>
      <c r="C5688" t="s">
        <v>313</v>
      </c>
      <c r="D5688">
        <v>31300000</v>
      </c>
      <c r="E5688">
        <v>25000000</v>
      </c>
      <c r="F5688" t="s">
        <v>4033</v>
      </c>
      <c r="G5688" s="13">
        <f>IFERROR(IF($F5688="ALTA",$D5688*1.03,
IF($F5688="MEDIA",$D5688*1,
IF($F5688="BAJA",$D5688*0.92,
IF($F5688="LIQUIDAR",_xlfn.XLOOKUP(A5688,Rotación!$A:$A,Rotación!$O:$O,0,0,-1),"")))),"")</f>
        <v>31300000</v>
      </c>
      <c r="H5688" s="13">
        <f>IFERROR(IF($F5688="ALTA",$D5688*1,
IF($F5688="MEDIA",$D5688*0.97,
IF($F5688="BAJA",$D5688*0.9,
IF($F5688="LIQUIDAR",_xlfn.XLOOKUP(A5688,Rotación!$A:$A,Rotación!$O:$O,0,0,-1),"")))),"")</f>
        <v>30361000</v>
      </c>
      <c r="I5688" s="13">
        <f>IFERROR(IF($F5688="ALTA",$D5688*0.97,
IF($F5688="MEDIA",$D5688*0.94,
IF($F5688="BAJA",$D5688*0.87,
IF($F5688="LIQUIDAR",_xlfn.XLOOKUP(A5688,Rotación!$A:$A,Rotación!$O:$O,0,0,-1),"")))),"")</f>
        <v>29422000</v>
      </c>
      <c r="J5688" s="13">
        <f>IFERROR(IF($F5688="ALTA",$D5688*0.94,
IF($F5688="MEDIA",$D5688*0.9,
IF($F5688="BAJA",$D5688*0.85,
IF($F5688="LIQUIDAR",_xlfn.XLOOKUP(A5688,Rotación!$A:$A,Rotación!$O:$O,0,0,-1),"")))),"")</f>
        <v>28170000</v>
      </c>
      <c r="K5688">
        <v>31590000</v>
      </c>
    </row>
    <row r="5689" spans="1:11" x14ac:dyDescent="0.3">
      <c r="A5689" t="s">
        <v>8982</v>
      </c>
      <c r="B5689" t="s">
        <v>313</v>
      </c>
      <c r="C5689" t="s">
        <v>313</v>
      </c>
      <c r="D5689">
        <v>15300000</v>
      </c>
      <c r="E5689">
        <v>12300000</v>
      </c>
      <c r="F5689" t="s">
        <v>5391</v>
      </c>
      <c r="G5689" s="13">
        <f>IFERROR(IF($F5689="ALTA",$D5689*1.03,
IF($F5689="MEDIA",$D5689*1,
IF($F5689="BAJA",$D5689*0.92,
IF($F5689="LIQUIDAR",_xlfn.XLOOKUP(A5689,Rotación!$A:$A,Rotación!$O:$O,0,0,-1),"")))),"")</f>
        <v>14076000</v>
      </c>
      <c r="H5689" s="13">
        <f>IFERROR(IF($F5689="ALTA",$D5689*1,
IF($F5689="MEDIA",$D5689*0.97,
IF($F5689="BAJA",$D5689*0.9,
IF($F5689="LIQUIDAR",_xlfn.XLOOKUP(A5689,Rotación!$A:$A,Rotación!$O:$O,0,0,-1),"")))),"")</f>
        <v>13770000</v>
      </c>
      <c r="I5689" s="13">
        <f>IFERROR(IF($F5689="ALTA",$D5689*0.97,
IF($F5689="MEDIA",$D5689*0.94,
IF($F5689="BAJA",$D5689*0.87,
IF($F5689="LIQUIDAR",_xlfn.XLOOKUP(A5689,Rotación!$A:$A,Rotación!$O:$O,0,0,-1),"")))),"")</f>
        <v>13311000</v>
      </c>
      <c r="J5689" s="13">
        <f>IFERROR(IF($F5689="ALTA",$D5689*0.94,
IF($F5689="MEDIA",$D5689*0.9,
IF($F5689="BAJA",$D5689*0.85,
IF($F5689="LIQUIDAR",_xlfn.XLOOKUP(A5689,Rotación!$A:$A,Rotación!$O:$O,0,0,-1),"")))),"")</f>
        <v>13005000</v>
      </c>
      <c r="K5689">
        <v>14890000</v>
      </c>
    </row>
    <row r="5690" spans="1:11" x14ac:dyDescent="0.3">
      <c r="A5690" t="s">
        <v>8662</v>
      </c>
      <c r="B5690" t="s">
        <v>313</v>
      </c>
      <c r="C5690" t="s">
        <v>313</v>
      </c>
      <c r="D5690">
        <v>13000000</v>
      </c>
      <c r="E5690">
        <v>10800000</v>
      </c>
      <c r="F5690" t="s">
        <v>4033</v>
      </c>
      <c r="G5690" s="13">
        <f>IFERROR(IF($F5690="ALTA",$D5690*1.03,
IF($F5690="MEDIA",$D5690*1,
IF($F5690="BAJA",$D5690*0.92,
IF($F5690="LIQUIDAR",_xlfn.XLOOKUP(A5690,Rotación!$A:$A,Rotación!$O:$O,0,0,-1),"")))),"")</f>
        <v>13000000</v>
      </c>
      <c r="H5690" s="13">
        <f>IFERROR(IF($F5690="ALTA",$D5690*1,
IF($F5690="MEDIA",$D5690*0.97,
IF($F5690="BAJA",$D5690*0.9,
IF($F5690="LIQUIDAR",_xlfn.XLOOKUP(A5690,Rotación!$A:$A,Rotación!$O:$O,0,0,-1),"")))),"")</f>
        <v>12610000</v>
      </c>
      <c r="I5690" s="13">
        <f>IFERROR(IF($F5690="ALTA",$D5690*0.97,
IF($F5690="MEDIA",$D5690*0.94,
IF($F5690="BAJA",$D5690*0.87,
IF($F5690="LIQUIDAR",_xlfn.XLOOKUP(A5690,Rotación!$A:$A,Rotación!$O:$O,0,0,-1),"")))),"")</f>
        <v>12220000</v>
      </c>
      <c r="J5690" s="13">
        <f>IFERROR(IF($F5690="ALTA",$D5690*0.94,
IF($F5690="MEDIA",$D5690*0.9,
IF($F5690="BAJA",$D5690*0.85,
IF($F5690="LIQUIDAR",_xlfn.XLOOKUP(A5690,Rotación!$A:$A,Rotación!$O:$O,0,0,-1),"")))),"")</f>
        <v>11700000</v>
      </c>
      <c r="K5690">
        <v>13290000</v>
      </c>
    </row>
    <row r="5691" spans="1:11" x14ac:dyDescent="0.3">
      <c r="A5691" t="s">
        <v>8987</v>
      </c>
      <c r="B5691" t="s">
        <v>313</v>
      </c>
      <c r="C5691" t="s">
        <v>313</v>
      </c>
      <c r="D5691">
        <v>16200000</v>
      </c>
      <c r="E5691">
        <v>13200000</v>
      </c>
      <c r="F5691" t="s">
        <v>4033</v>
      </c>
      <c r="G5691" s="13">
        <f>IFERROR(IF($F5691="ALTA",$D5691*1.03,
IF($F5691="MEDIA",$D5691*1,
IF($F5691="BAJA",$D5691*0.92,
IF($F5691="LIQUIDAR",_xlfn.XLOOKUP(A5691,Rotación!$A:$A,Rotación!$O:$O,0,0,-1),"")))),"")</f>
        <v>16200000</v>
      </c>
      <c r="H5691" s="13">
        <f>IFERROR(IF($F5691="ALTA",$D5691*1,
IF($F5691="MEDIA",$D5691*0.97,
IF($F5691="BAJA",$D5691*0.9,
IF($F5691="LIQUIDAR",_xlfn.XLOOKUP(A5691,Rotación!$A:$A,Rotación!$O:$O,0,0,-1),"")))),"")</f>
        <v>15714000</v>
      </c>
      <c r="I5691" s="13">
        <f>IFERROR(IF($F5691="ALTA",$D5691*0.97,
IF($F5691="MEDIA",$D5691*0.94,
IF($F5691="BAJA",$D5691*0.87,
IF($F5691="LIQUIDAR",_xlfn.XLOOKUP(A5691,Rotación!$A:$A,Rotación!$O:$O,0,0,-1),"")))),"")</f>
        <v>15228000</v>
      </c>
      <c r="J5691" s="13">
        <f>IFERROR(IF($F5691="ALTA",$D5691*0.94,
IF($F5691="MEDIA",$D5691*0.9,
IF($F5691="BAJA",$D5691*0.85,
IF($F5691="LIQUIDAR",_xlfn.XLOOKUP(A5691,Rotación!$A:$A,Rotación!$O:$O,0,0,-1),"")))),"")</f>
        <v>14580000</v>
      </c>
      <c r="K5691">
        <v>15790000</v>
      </c>
    </row>
    <row r="5692" spans="1:11" x14ac:dyDescent="0.3">
      <c r="A5692" t="s">
        <v>8989</v>
      </c>
      <c r="B5692" t="s">
        <v>313</v>
      </c>
      <c r="C5692" t="s">
        <v>313</v>
      </c>
      <c r="D5692">
        <v>8300000</v>
      </c>
      <c r="E5692">
        <v>6700000</v>
      </c>
      <c r="F5692" t="s">
        <v>4033</v>
      </c>
      <c r="G5692" s="13">
        <f>IFERROR(IF($F5692="ALTA",$D5692*1.03,
IF($F5692="MEDIA",$D5692*1,
IF($F5692="BAJA",$D5692*0.92,
IF($F5692="LIQUIDAR",_xlfn.XLOOKUP(A5692,Rotación!$A:$A,Rotación!$O:$O,0,0,-1),"")))),"")</f>
        <v>8300000</v>
      </c>
      <c r="H5692" s="13">
        <f>IFERROR(IF($F5692="ALTA",$D5692*1,
IF($F5692="MEDIA",$D5692*0.97,
IF($F5692="BAJA",$D5692*0.9,
IF($F5692="LIQUIDAR",_xlfn.XLOOKUP(A5692,Rotación!$A:$A,Rotación!$O:$O,0,0,-1),"")))),"")</f>
        <v>8051000</v>
      </c>
      <c r="I5692" s="13">
        <f>IFERROR(IF($F5692="ALTA",$D5692*0.97,
IF($F5692="MEDIA",$D5692*0.94,
IF($F5692="BAJA",$D5692*0.87,
IF($F5692="LIQUIDAR",_xlfn.XLOOKUP(A5692,Rotación!$A:$A,Rotación!$O:$O,0,0,-1),"")))),"")</f>
        <v>7802000</v>
      </c>
      <c r="J5692" s="13">
        <f>IFERROR(IF($F5692="ALTA",$D5692*0.94,
IF($F5692="MEDIA",$D5692*0.9,
IF($F5692="BAJA",$D5692*0.85,
IF($F5692="LIQUIDAR",_xlfn.XLOOKUP(A5692,Rotación!$A:$A,Rotación!$O:$O,0,0,-1),"")))),"")</f>
        <v>7470000</v>
      </c>
      <c r="K5692">
        <v>8290000</v>
      </c>
    </row>
    <row r="5693" spans="1:11" x14ac:dyDescent="0.3">
      <c r="A5693" t="s">
        <v>8991</v>
      </c>
      <c r="B5693" t="s">
        <v>313</v>
      </c>
      <c r="C5693" t="s">
        <v>313</v>
      </c>
      <c r="D5693">
        <v>10200000</v>
      </c>
      <c r="E5693">
        <v>7700000</v>
      </c>
      <c r="F5693" t="s">
        <v>4033</v>
      </c>
      <c r="G5693" s="13">
        <f>IFERROR(IF($F5693="ALTA",$D5693*1.03,
IF($F5693="MEDIA",$D5693*1,
IF($F5693="BAJA",$D5693*0.92,
IF($F5693="LIQUIDAR",_xlfn.XLOOKUP(A5693,Rotación!$A:$A,Rotación!$O:$O,0,0,-1),"")))),"")</f>
        <v>10200000</v>
      </c>
      <c r="H5693" s="13">
        <f>IFERROR(IF($F5693="ALTA",$D5693*1,
IF($F5693="MEDIA",$D5693*0.97,
IF($F5693="BAJA",$D5693*0.9,
IF($F5693="LIQUIDAR",_xlfn.XLOOKUP(A5693,Rotación!$A:$A,Rotación!$O:$O,0,0,-1),"")))),"")</f>
        <v>9894000</v>
      </c>
      <c r="I5693" s="13">
        <f>IFERROR(IF($F5693="ALTA",$D5693*0.97,
IF($F5693="MEDIA",$D5693*0.94,
IF($F5693="BAJA",$D5693*0.87,
IF($F5693="LIQUIDAR",_xlfn.XLOOKUP(A5693,Rotación!$A:$A,Rotación!$O:$O,0,0,-1),"")))),"")</f>
        <v>9588000</v>
      </c>
      <c r="J5693" s="13">
        <f>IFERROR(IF($F5693="ALTA",$D5693*0.94,
IF($F5693="MEDIA",$D5693*0.9,
IF($F5693="BAJA",$D5693*0.85,
IF($F5693="LIQUIDAR",_xlfn.XLOOKUP(A5693,Rotación!$A:$A,Rotación!$O:$O,0,0,-1),"")))),"")</f>
        <v>9180000</v>
      </c>
      <c r="K5693">
        <v>8990000</v>
      </c>
    </row>
    <row r="5694" spans="1:11" x14ac:dyDescent="0.3">
      <c r="A5694" t="s">
        <v>8994</v>
      </c>
      <c r="B5694" t="s">
        <v>313</v>
      </c>
      <c r="C5694" t="s">
        <v>313</v>
      </c>
      <c r="D5694">
        <v>9800000</v>
      </c>
      <c r="E5694">
        <v>7800000</v>
      </c>
      <c r="F5694" t="s">
        <v>4033</v>
      </c>
      <c r="G5694" s="13">
        <f>IFERROR(IF($F5694="ALTA",$D5694*1.03,
IF($F5694="MEDIA",$D5694*1,
IF($F5694="BAJA",$D5694*0.92,
IF($F5694="LIQUIDAR",_xlfn.XLOOKUP(A5694,Rotación!$A:$A,Rotación!$O:$O,0,0,-1),"")))),"")</f>
        <v>9800000</v>
      </c>
      <c r="H5694" s="13">
        <f>IFERROR(IF($F5694="ALTA",$D5694*1,
IF($F5694="MEDIA",$D5694*0.97,
IF($F5694="BAJA",$D5694*0.9,
IF($F5694="LIQUIDAR",_xlfn.XLOOKUP(A5694,Rotación!$A:$A,Rotación!$O:$O,0,0,-1),"")))),"")</f>
        <v>9506000</v>
      </c>
      <c r="I5694" s="13">
        <f>IFERROR(IF($F5694="ALTA",$D5694*0.97,
IF($F5694="MEDIA",$D5694*0.94,
IF($F5694="BAJA",$D5694*0.87,
IF($F5694="LIQUIDAR",_xlfn.XLOOKUP(A5694,Rotación!$A:$A,Rotación!$O:$O,0,0,-1),"")))),"")</f>
        <v>9212000</v>
      </c>
      <c r="J5694" s="13">
        <f>IFERROR(IF($F5694="ALTA",$D5694*0.94,
IF($F5694="MEDIA",$D5694*0.9,
IF($F5694="BAJA",$D5694*0.85,
IF($F5694="LIQUIDAR",_xlfn.XLOOKUP(A5694,Rotación!$A:$A,Rotación!$O:$O,0,0,-1),"")))),"")</f>
        <v>8820000</v>
      </c>
      <c r="K5694">
        <v>9690000</v>
      </c>
    </row>
    <row r="5695" spans="1:11" x14ac:dyDescent="0.3">
      <c r="A5695" t="s">
        <v>8996</v>
      </c>
      <c r="B5695" t="s">
        <v>313</v>
      </c>
      <c r="C5695" t="s">
        <v>313</v>
      </c>
      <c r="D5695">
        <v>16200000</v>
      </c>
      <c r="E5695">
        <v>12600000</v>
      </c>
      <c r="F5695" t="s">
        <v>4033</v>
      </c>
      <c r="G5695" s="13">
        <f>IFERROR(IF($F5695="ALTA",$D5695*1.03,
IF($F5695="MEDIA",$D5695*1,
IF($F5695="BAJA",$D5695*0.92,
IF($F5695="LIQUIDAR",_xlfn.XLOOKUP(A5695,Rotación!$A:$A,Rotación!$O:$O,0,0,-1),"")))),"")</f>
        <v>16200000</v>
      </c>
      <c r="H5695" s="13">
        <f>IFERROR(IF($F5695="ALTA",$D5695*1,
IF($F5695="MEDIA",$D5695*0.97,
IF($F5695="BAJA",$D5695*0.9,
IF($F5695="LIQUIDAR",_xlfn.XLOOKUP(A5695,Rotación!$A:$A,Rotación!$O:$O,0,0,-1),"")))),"")</f>
        <v>15714000</v>
      </c>
      <c r="I5695" s="13">
        <f>IFERROR(IF($F5695="ALTA",$D5695*0.97,
IF($F5695="MEDIA",$D5695*0.94,
IF($F5695="BAJA",$D5695*0.87,
IF($F5695="LIQUIDAR",_xlfn.XLOOKUP(A5695,Rotación!$A:$A,Rotación!$O:$O,0,0,-1),"")))),"")</f>
        <v>15228000</v>
      </c>
      <c r="J5695" s="13">
        <f>IFERROR(IF($F5695="ALTA",$D5695*0.94,
IF($F5695="MEDIA",$D5695*0.9,
IF($F5695="BAJA",$D5695*0.85,
IF($F5695="LIQUIDAR",_xlfn.XLOOKUP(A5695,Rotación!$A:$A,Rotación!$O:$O,0,0,-1),"")))),"")</f>
        <v>14580000</v>
      </c>
      <c r="K5695">
        <v>15390000</v>
      </c>
    </row>
    <row r="5696" spans="1:11" x14ac:dyDescent="0.3">
      <c r="A5696" t="s">
        <v>8998</v>
      </c>
      <c r="B5696" t="s">
        <v>313</v>
      </c>
      <c r="C5696" t="s">
        <v>313</v>
      </c>
      <c r="D5696">
        <v>14200000</v>
      </c>
      <c r="E5696">
        <v>11500000</v>
      </c>
      <c r="F5696" t="s">
        <v>4033</v>
      </c>
      <c r="G5696" s="13">
        <f>IFERROR(IF($F5696="ALTA",$D5696*1.03,
IF($F5696="MEDIA",$D5696*1,
IF($F5696="BAJA",$D5696*0.92,
IF($F5696="LIQUIDAR",_xlfn.XLOOKUP(A5696,Rotación!$A:$A,Rotación!$O:$O,0,0,-1),"")))),"")</f>
        <v>14200000</v>
      </c>
      <c r="H5696" s="13">
        <f>IFERROR(IF($F5696="ALTA",$D5696*1,
IF($F5696="MEDIA",$D5696*0.97,
IF($F5696="BAJA",$D5696*0.9,
IF($F5696="LIQUIDAR",_xlfn.XLOOKUP(A5696,Rotación!$A:$A,Rotación!$O:$O,0,0,-1),"")))),"")</f>
        <v>13774000</v>
      </c>
      <c r="I5696" s="13">
        <f>IFERROR(IF($F5696="ALTA",$D5696*0.97,
IF($F5696="MEDIA",$D5696*0.94,
IF($F5696="BAJA",$D5696*0.87,
IF($F5696="LIQUIDAR",_xlfn.XLOOKUP(A5696,Rotación!$A:$A,Rotación!$O:$O,0,0,-1),"")))),"")</f>
        <v>13348000</v>
      </c>
      <c r="J5696" s="13">
        <f>IFERROR(IF($F5696="ALTA",$D5696*0.94,
IF($F5696="MEDIA",$D5696*0.9,
IF($F5696="BAJA",$D5696*0.85,
IF($F5696="LIQUIDAR",_xlfn.XLOOKUP(A5696,Rotación!$A:$A,Rotación!$O:$O,0,0,-1),"")))),"")</f>
        <v>12780000</v>
      </c>
      <c r="K5696">
        <v>13990000</v>
      </c>
    </row>
    <row r="5697" spans="1:11" x14ac:dyDescent="0.3">
      <c r="A5697" t="s">
        <v>9000</v>
      </c>
      <c r="B5697" t="s">
        <v>313</v>
      </c>
      <c r="C5697" t="s">
        <v>313</v>
      </c>
      <c r="D5697">
        <v>14100000</v>
      </c>
      <c r="E5697">
        <v>11500000</v>
      </c>
      <c r="F5697" t="s">
        <v>4033</v>
      </c>
      <c r="G5697" s="13">
        <f>IFERROR(IF($F5697="ALTA",$D5697*1.03,
IF($F5697="MEDIA",$D5697*1,
IF($F5697="BAJA",$D5697*0.92,
IF($F5697="LIQUIDAR",_xlfn.XLOOKUP(A5697,Rotación!$A:$A,Rotación!$O:$O,0,0,-1),"")))),"")</f>
        <v>14100000</v>
      </c>
      <c r="H5697" s="13">
        <f>IFERROR(IF($F5697="ALTA",$D5697*1,
IF($F5697="MEDIA",$D5697*0.97,
IF($F5697="BAJA",$D5697*0.9,
IF($F5697="LIQUIDAR",_xlfn.XLOOKUP(A5697,Rotación!$A:$A,Rotación!$O:$O,0,0,-1),"")))),"")</f>
        <v>13677000</v>
      </c>
      <c r="I5697" s="13">
        <f>IFERROR(IF($F5697="ALTA",$D5697*0.97,
IF($F5697="MEDIA",$D5697*0.94,
IF($F5697="BAJA",$D5697*0.87,
IF($F5697="LIQUIDAR",_xlfn.XLOOKUP(A5697,Rotación!$A:$A,Rotación!$O:$O,0,0,-1),"")))),"")</f>
        <v>13254000</v>
      </c>
      <c r="J5697" s="13">
        <f>IFERROR(IF($F5697="ALTA",$D5697*0.94,
IF($F5697="MEDIA",$D5697*0.9,
IF($F5697="BAJA",$D5697*0.85,
IF($F5697="LIQUIDAR",_xlfn.XLOOKUP(A5697,Rotación!$A:$A,Rotación!$O:$O,0,0,-1),"")))),"")</f>
        <v>12690000</v>
      </c>
      <c r="K5697">
        <v>13690000</v>
      </c>
    </row>
    <row r="5698" spans="1:11" x14ac:dyDescent="0.3">
      <c r="A5698" t="s">
        <v>9005</v>
      </c>
      <c r="B5698" t="s">
        <v>313</v>
      </c>
      <c r="C5698" t="s">
        <v>313</v>
      </c>
      <c r="D5698">
        <v>16600000</v>
      </c>
      <c r="E5698">
        <v>13800000</v>
      </c>
      <c r="F5698" t="s">
        <v>4033</v>
      </c>
      <c r="G5698" s="13">
        <f>IFERROR(IF($F5698="ALTA",$D5698*1.03,
IF($F5698="MEDIA",$D5698*1,
IF($F5698="BAJA",$D5698*0.92,
IF($F5698="LIQUIDAR",_xlfn.XLOOKUP(A5698,Rotación!$A:$A,Rotación!$O:$O,0,0,-1),"")))),"")</f>
        <v>16600000</v>
      </c>
      <c r="H5698" s="13">
        <f>IFERROR(IF($F5698="ALTA",$D5698*1,
IF($F5698="MEDIA",$D5698*0.97,
IF($F5698="BAJA",$D5698*0.9,
IF($F5698="LIQUIDAR",_xlfn.XLOOKUP(A5698,Rotación!$A:$A,Rotación!$O:$O,0,0,-1),"")))),"")</f>
        <v>16102000</v>
      </c>
      <c r="I5698" s="13">
        <f>IFERROR(IF($F5698="ALTA",$D5698*0.97,
IF($F5698="MEDIA",$D5698*0.94,
IF($F5698="BAJA",$D5698*0.87,
IF($F5698="LIQUIDAR",_xlfn.XLOOKUP(A5698,Rotación!$A:$A,Rotación!$O:$O,0,0,-1),"")))),"")</f>
        <v>15604000</v>
      </c>
      <c r="J5698" s="13">
        <f>IFERROR(IF($F5698="ALTA",$D5698*0.94,
IF($F5698="MEDIA",$D5698*0.9,
IF($F5698="BAJA",$D5698*0.85,
IF($F5698="LIQUIDAR",_xlfn.XLOOKUP(A5698,Rotación!$A:$A,Rotación!$O:$O,0,0,-1),"")))),"")</f>
        <v>14940000</v>
      </c>
      <c r="K5698">
        <v>16590000</v>
      </c>
    </row>
    <row r="5699" spans="1:11" x14ac:dyDescent="0.3">
      <c r="A5699" t="s">
        <v>9007</v>
      </c>
      <c r="B5699" t="s">
        <v>313</v>
      </c>
      <c r="C5699" t="s">
        <v>313</v>
      </c>
      <c r="D5699">
        <v>13600000</v>
      </c>
      <c r="E5699">
        <v>11000000</v>
      </c>
      <c r="F5699" t="s">
        <v>4033</v>
      </c>
      <c r="G5699" s="13">
        <f>IFERROR(IF($F5699="ALTA",$D5699*1.03,
IF($F5699="MEDIA",$D5699*1,
IF($F5699="BAJA",$D5699*0.92,
IF($F5699="LIQUIDAR",_xlfn.XLOOKUP(A5699,Rotación!$A:$A,Rotación!$O:$O,0,0,-1),"")))),"")</f>
        <v>13600000</v>
      </c>
      <c r="H5699" s="13">
        <f>IFERROR(IF($F5699="ALTA",$D5699*1,
IF($F5699="MEDIA",$D5699*0.97,
IF($F5699="BAJA",$D5699*0.9,
IF($F5699="LIQUIDAR",_xlfn.XLOOKUP(A5699,Rotación!$A:$A,Rotación!$O:$O,0,0,-1),"")))),"")</f>
        <v>13192000</v>
      </c>
      <c r="I5699" s="13">
        <f>IFERROR(IF($F5699="ALTA",$D5699*0.97,
IF($F5699="MEDIA",$D5699*0.94,
IF($F5699="BAJA",$D5699*0.87,
IF($F5699="LIQUIDAR",_xlfn.XLOOKUP(A5699,Rotación!$A:$A,Rotación!$O:$O,0,0,-1),"")))),"")</f>
        <v>12784000</v>
      </c>
      <c r="J5699" s="13">
        <f>IFERROR(IF($F5699="ALTA",$D5699*0.94,
IF($F5699="MEDIA",$D5699*0.9,
IF($F5699="BAJA",$D5699*0.85,
IF($F5699="LIQUIDAR",_xlfn.XLOOKUP(A5699,Rotación!$A:$A,Rotación!$O:$O,0,0,-1),"")))),"")</f>
        <v>12240000</v>
      </c>
      <c r="K5699">
        <v>13390000</v>
      </c>
    </row>
    <row r="5700" spans="1:11" x14ac:dyDescent="0.3">
      <c r="A5700" t="s">
        <v>8896</v>
      </c>
      <c r="B5700" t="s">
        <v>313</v>
      </c>
      <c r="C5700" t="s">
        <v>313</v>
      </c>
      <c r="D5700">
        <v>14300000</v>
      </c>
      <c r="E5700">
        <v>12500000</v>
      </c>
      <c r="F5700" t="s">
        <v>4033</v>
      </c>
      <c r="G5700" s="13">
        <f>IFERROR(IF($F5700="ALTA",$D5700*1.03,
IF($F5700="MEDIA",$D5700*1,
IF($F5700="BAJA",$D5700*0.92,
IF($F5700="LIQUIDAR",_xlfn.XLOOKUP(A5700,Rotación!$A:$A,Rotación!$O:$O,0,0,-1),"")))),"")</f>
        <v>14300000</v>
      </c>
      <c r="H5700" s="13">
        <f>IFERROR(IF($F5700="ALTA",$D5700*1,
IF($F5700="MEDIA",$D5700*0.97,
IF($F5700="BAJA",$D5700*0.9,
IF($F5700="LIQUIDAR",_xlfn.XLOOKUP(A5700,Rotación!$A:$A,Rotación!$O:$O,0,0,-1),"")))),"")</f>
        <v>13871000</v>
      </c>
      <c r="I5700" s="13">
        <f>IFERROR(IF($F5700="ALTA",$D5700*0.97,
IF($F5700="MEDIA",$D5700*0.94,
IF($F5700="BAJA",$D5700*0.87,
IF($F5700="LIQUIDAR",_xlfn.XLOOKUP(A5700,Rotación!$A:$A,Rotación!$O:$O,0,0,-1),"")))),"")</f>
        <v>13442000</v>
      </c>
      <c r="J5700" s="13">
        <f>IFERROR(IF($F5700="ALTA",$D5700*0.94,
IF($F5700="MEDIA",$D5700*0.9,
IF($F5700="BAJA",$D5700*0.85,
IF($F5700="LIQUIDAR",_xlfn.XLOOKUP(A5700,Rotación!$A:$A,Rotación!$O:$O,0,0,-1),"")))),"")</f>
        <v>12870000</v>
      </c>
      <c r="K5700">
        <v>14590000</v>
      </c>
    </row>
    <row r="5701" spans="1:11" x14ac:dyDescent="0.3">
      <c r="A5701" t="s">
        <v>9009</v>
      </c>
      <c r="B5701" t="s">
        <v>313</v>
      </c>
      <c r="C5701" t="s">
        <v>313</v>
      </c>
      <c r="D5701">
        <v>14400000</v>
      </c>
      <c r="E5701">
        <v>11000000</v>
      </c>
      <c r="F5701" t="s">
        <v>4033</v>
      </c>
      <c r="G5701" s="13">
        <f>IFERROR(IF($F5701="ALTA",$D5701*1.03,
IF($F5701="MEDIA",$D5701*1,
IF($F5701="BAJA",$D5701*0.92,
IF($F5701="LIQUIDAR",_xlfn.XLOOKUP(A5701,Rotación!$A:$A,Rotación!$O:$O,0,0,-1),"")))),"")</f>
        <v>14400000</v>
      </c>
      <c r="H5701" s="13">
        <f>IFERROR(IF($F5701="ALTA",$D5701*1,
IF($F5701="MEDIA",$D5701*0.97,
IF($F5701="BAJA",$D5701*0.9,
IF($F5701="LIQUIDAR",_xlfn.XLOOKUP(A5701,Rotación!$A:$A,Rotación!$O:$O,0,0,-1),"")))),"")</f>
        <v>13968000</v>
      </c>
      <c r="I5701" s="13">
        <f>IFERROR(IF($F5701="ALTA",$D5701*0.97,
IF($F5701="MEDIA",$D5701*0.94,
IF($F5701="BAJA",$D5701*0.87,
IF($F5701="LIQUIDAR",_xlfn.XLOOKUP(A5701,Rotación!$A:$A,Rotación!$O:$O,0,0,-1),"")))),"")</f>
        <v>13536000</v>
      </c>
      <c r="J5701" s="13">
        <f>IFERROR(IF($F5701="ALTA",$D5701*0.94,
IF($F5701="MEDIA",$D5701*0.9,
IF($F5701="BAJA",$D5701*0.85,
IF($F5701="LIQUIDAR",_xlfn.XLOOKUP(A5701,Rotación!$A:$A,Rotación!$O:$O,0,0,-1),"")))),"")</f>
        <v>12960000</v>
      </c>
      <c r="K5701">
        <v>13990000</v>
      </c>
    </row>
    <row r="5702" spans="1:11" x14ac:dyDescent="0.3">
      <c r="A5702" t="s">
        <v>9013</v>
      </c>
      <c r="B5702" t="s">
        <v>313</v>
      </c>
      <c r="C5702" t="s">
        <v>313</v>
      </c>
      <c r="D5702">
        <v>7100000</v>
      </c>
      <c r="E5702">
        <v>5000000</v>
      </c>
      <c r="F5702" t="s">
        <v>4033</v>
      </c>
      <c r="G5702" s="13">
        <f>IFERROR(IF($F5702="ALTA",$D5702*1.03,
IF($F5702="MEDIA",$D5702*1,
IF($F5702="BAJA",$D5702*0.92,
IF($F5702="LIQUIDAR",_xlfn.XLOOKUP(A5702,Rotación!$A:$A,Rotación!$O:$O,0,0,-1),"")))),"")</f>
        <v>7100000</v>
      </c>
      <c r="H5702" s="13">
        <f>IFERROR(IF($F5702="ALTA",$D5702*1,
IF($F5702="MEDIA",$D5702*0.97,
IF($F5702="BAJA",$D5702*0.9,
IF($F5702="LIQUIDAR",_xlfn.XLOOKUP(A5702,Rotación!$A:$A,Rotación!$O:$O,0,0,-1),"")))),"")</f>
        <v>6887000</v>
      </c>
      <c r="I5702" s="13">
        <f>IFERROR(IF($F5702="ALTA",$D5702*0.97,
IF($F5702="MEDIA",$D5702*0.94,
IF($F5702="BAJA",$D5702*0.87,
IF($F5702="LIQUIDAR",_xlfn.XLOOKUP(A5702,Rotación!$A:$A,Rotación!$O:$O,0,0,-1),"")))),"")</f>
        <v>6674000</v>
      </c>
      <c r="J5702" s="13">
        <f>IFERROR(IF($F5702="ALTA",$D5702*0.94,
IF($F5702="MEDIA",$D5702*0.9,
IF($F5702="BAJA",$D5702*0.85,
IF($F5702="LIQUIDAR",_xlfn.XLOOKUP(A5702,Rotación!$A:$A,Rotación!$O:$O,0,0,-1),"")))),"")</f>
        <v>6390000</v>
      </c>
      <c r="K5702">
        <v>6390000</v>
      </c>
    </row>
    <row r="5703" spans="1:11" x14ac:dyDescent="0.3">
      <c r="A5703" t="s">
        <v>9011</v>
      </c>
      <c r="B5703" t="s">
        <v>313</v>
      </c>
      <c r="C5703" t="s">
        <v>313</v>
      </c>
      <c r="D5703">
        <v>6600000</v>
      </c>
      <c r="E5703">
        <v>5500000</v>
      </c>
      <c r="F5703" t="s">
        <v>4033</v>
      </c>
      <c r="G5703" s="13">
        <f>IFERROR(IF($F5703="ALTA",$D5703*1.03,
IF($F5703="MEDIA",$D5703*1,
IF($F5703="BAJA",$D5703*0.92,
IF($F5703="LIQUIDAR",_xlfn.XLOOKUP(A5703,Rotación!$A:$A,Rotación!$O:$O,0,0,-1),"")))),"")</f>
        <v>6600000</v>
      </c>
      <c r="H5703" s="13">
        <f>IFERROR(IF($F5703="ALTA",$D5703*1,
IF($F5703="MEDIA",$D5703*0.97,
IF($F5703="BAJA",$D5703*0.9,
IF($F5703="LIQUIDAR",_xlfn.XLOOKUP(A5703,Rotación!$A:$A,Rotación!$O:$O,0,0,-1),"")))),"")</f>
        <v>6402000</v>
      </c>
      <c r="I5703" s="13">
        <f>IFERROR(IF($F5703="ALTA",$D5703*0.97,
IF($F5703="MEDIA",$D5703*0.94,
IF($F5703="BAJA",$D5703*0.87,
IF($F5703="LIQUIDAR",_xlfn.XLOOKUP(A5703,Rotación!$A:$A,Rotación!$O:$O,0,0,-1),"")))),"")</f>
        <v>6204000</v>
      </c>
      <c r="J5703" s="13">
        <f>IFERROR(IF($F5703="ALTA",$D5703*0.94,
IF($F5703="MEDIA",$D5703*0.9,
IF($F5703="BAJA",$D5703*0.85,
IF($F5703="LIQUIDAR",_xlfn.XLOOKUP(A5703,Rotación!$A:$A,Rotación!$O:$O,0,0,-1),"")))),"")</f>
        <v>5940000</v>
      </c>
      <c r="K5703">
        <v>6690000</v>
      </c>
    </row>
    <row r="5704" spans="1:11" x14ac:dyDescent="0.3">
      <c r="A5704" t="s">
        <v>9016</v>
      </c>
      <c r="B5704" t="s">
        <v>313</v>
      </c>
      <c r="C5704" t="s">
        <v>313</v>
      </c>
      <c r="D5704">
        <v>8600000</v>
      </c>
      <c r="E5704">
        <v>7150000</v>
      </c>
      <c r="F5704" t="s">
        <v>4033</v>
      </c>
      <c r="G5704" s="13">
        <f>IFERROR(IF($F5704="ALTA",$D5704*1.03,
IF($F5704="MEDIA",$D5704*1,
IF($F5704="BAJA",$D5704*0.92,
IF($F5704="LIQUIDAR",_xlfn.XLOOKUP(A5704,Rotación!$A:$A,Rotación!$O:$O,0,0,-1),"")))),"")</f>
        <v>8600000</v>
      </c>
      <c r="H5704" s="13">
        <f>IFERROR(IF($F5704="ALTA",$D5704*1,
IF($F5704="MEDIA",$D5704*0.97,
IF($F5704="BAJA",$D5704*0.9,
IF($F5704="LIQUIDAR",_xlfn.XLOOKUP(A5704,Rotación!$A:$A,Rotación!$O:$O,0,0,-1),"")))),"")</f>
        <v>8342000</v>
      </c>
      <c r="I5704" s="13">
        <f>IFERROR(IF($F5704="ALTA",$D5704*0.97,
IF($F5704="MEDIA",$D5704*0.94,
IF($F5704="BAJA",$D5704*0.87,
IF($F5704="LIQUIDAR",_xlfn.XLOOKUP(A5704,Rotación!$A:$A,Rotación!$O:$O,0,0,-1),"")))),"")</f>
        <v>8084000</v>
      </c>
      <c r="J5704" s="13">
        <f>IFERROR(IF($F5704="ALTA",$D5704*0.94,
IF($F5704="MEDIA",$D5704*0.9,
IF($F5704="BAJA",$D5704*0.85,
IF($F5704="LIQUIDAR",_xlfn.XLOOKUP(A5704,Rotación!$A:$A,Rotación!$O:$O,0,0,-1),"")))),"")</f>
        <v>7740000</v>
      </c>
      <c r="K5704">
        <v>8990000</v>
      </c>
    </row>
    <row r="5705" spans="1:11" x14ac:dyDescent="0.3">
      <c r="A5705" t="s">
        <v>2004</v>
      </c>
      <c r="B5705" t="s">
        <v>313</v>
      </c>
      <c r="C5705" t="s">
        <v>313</v>
      </c>
      <c r="D5705">
        <v>15500000</v>
      </c>
      <c r="E5705">
        <v>12500000</v>
      </c>
      <c r="F5705" t="s">
        <v>4033</v>
      </c>
      <c r="G5705" s="13">
        <f>IFERROR(IF($F5705="ALTA",$D5705*1.03,
IF($F5705="MEDIA",$D5705*1,
IF($F5705="BAJA",$D5705*0.92,
IF($F5705="LIQUIDAR",_xlfn.XLOOKUP(A5705,Rotación!$A:$A,Rotación!$O:$O,0,0,-1),"")))),"")</f>
        <v>15500000</v>
      </c>
      <c r="H5705" s="13">
        <f>IFERROR(IF($F5705="ALTA",$D5705*1,
IF($F5705="MEDIA",$D5705*0.97,
IF($F5705="BAJA",$D5705*0.9,
IF($F5705="LIQUIDAR",_xlfn.XLOOKUP(A5705,Rotación!$A:$A,Rotación!$O:$O,0,0,-1),"")))),"")</f>
        <v>15035000</v>
      </c>
      <c r="I5705" s="13">
        <f>IFERROR(IF($F5705="ALTA",$D5705*0.97,
IF($F5705="MEDIA",$D5705*0.94,
IF($F5705="BAJA",$D5705*0.87,
IF($F5705="LIQUIDAR",_xlfn.XLOOKUP(A5705,Rotación!$A:$A,Rotación!$O:$O,0,0,-1),"")))),"")</f>
        <v>14570000</v>
      </c>
      <c r="J5705" s="13">
        <f>IFERROR(IF($F5705="ALTA",$D5705*0.94,
IF($F5705="MEDIA",$D5705*0.9,
IF($F5705="BAJA",$D5705*0.85,
IF($F5705="LIQUIDAR",_xlfn.XLOOKUP(A5705,Rotación!$A:$A,Rotación!$O:$O,0,0,-1),"")))),"")</f>
        <v>13950000</v>
      </c>
      <c r="K5705">
        <v>15490000</v>
      </c>
    </row>
    <row r="5706" spans="1:11" x14ac:dyDescent="0.3">
      <c r="A5706" t="s">
        <v>9020</v>
      </c>
      <c r="B5706" t="s">
        <v>313</v>
      </c>
      <c r="C5706" t="s">
        <v>313</v>
      </c>
      <c r="D5706">
        <v>21000000</v>
      </c>
      <c r="E5706">
        <v>17000000</v>
      </c>
      <c r="F5706" t="s">
        <v>4033</v>
      </c>
      <c r="G5706" s="13">
        <f>IFERROR(IF($F5706="ALTA",$D5706*1.03,
IF($F5706="MEDIA",$D5706*1,
IF($F5706="BAJA",$D5706*0.92,
IF($F5706="LIQUIDAR",_xlfn.XLOOKUP(A5706,Rotación!$A:$A,Rotación!$O:$O,0,0,-1),"")))),"")</f>
        <v>21000000</v>
      </c>
      <c r="H5706" s="13">
        <f>IFERROR(IF($F5706="ALTA",$D5706*1,
IF($F5706="MEDIA",$D5706*0.97,
IF($F5706="BAJA",$D5706*0.9,
IF($F5706="LIQUIDAR",_xlfn.XLOOKUP(A5706,Rotación!$A:$A,Rotación!$O:$O,0,0,-1),"")))),"")</f>
        <v>20370000</v>
      </c>
      <c r="I5706" s="13">
        <f>IFERROR(IF($F5706="ALTA",$D5706*0.97,
IF($F5706="MEDIA",$D5706*0.94,
IF($F5706="BAJA",$D5706*0.87,
IF($F5706="LIQUIDAR",_xlfn.XLOOKUP(A5706,Rotación!$A:$A,Rotación!$O:$O,0,0,-1),"")))),"")</f>
        <v>19740000</v>
      </c>
      <c r="J5706" s="13">
        <f>IFERROR(IF($F5706="ALTA",$D5706*0.94,
IF($F5706="MEDIA",$D5706*0.9,
IF($F5706="BAJA",$D5706*0.85,
IF($F5706="LIQUIDAR",_xlfn.XLOOKUP(A5706,Rotación!$A:$A,Rotación!$O:$O,0,0,-1),"")))),"")</f>
        <v>18900000</v>
      </c>
      <c r="K5706">
        <v>20290000</v>
      </c>
    </row>
    <row r="5707" spans="1:11" x14ac:dyDescent="0.3">
      <c r="A5707" t="s">
        <v>9022</v>
      </c>
      <c r="B5707" t="s">
        <v>313</v>
      </c>
      <c r="C5707" t="s">
        <v>313</v>
      </c>
      <c r="D5707">
        <v>18200000</v>
      </c>
      <c r="E5707">
        <v>15000000</v>
      </c>
      <c r="F5707" t="s">
        <v>4033</v>
      </c>
      <c r="G5707" s="13">
        <f>IFERROR(IF($F5707="ALTA",$D5707*1.03,
IF($F5707="MEDIA",$D5707*1,
IF($F5707="BAJA",$D5707*0.92,
IF($F5707="LIQUIDAR",_xlfn.XLOOKUP(A5707,Rotación!$A:$A,Rotación!$O:$O,0,0,-1),"")))),"")</f>
        <v>18200000</v>
      </c>
      <c r="H5707" s="13">
        <f>IFERROR(IF($F5707="ALTA",$D5707*1,
IF($F5707="MEDIA",$D5707*0.97,
IF($F5707="BAJA",$D5707*0.9,
IF($F5707="LIQUIDAR",_xlfn.XLOOKUP(A5707,Rotación!$A:$A,Rotación!$O:$O,0,0,-1),"")))),"")</f>
        <v>17654000</v>
      </c>
      <c r="I5707" s="13">
        <f>IFERROR(IF($F5707="ALTA",$D5707*0.97,
IF($F5707="MEDIA",$D5707*0.94,
IF($F5707="BAJA",$D5707*0.87,
IF($F5707="LIQUIDAR",_xlfn.XLOOKUP(A5707,Rotación!$A:$A,Rotación!$O:$O,0,0,-1),"")))),"")</f>
        <v>17108000</v>
      </c>
      <c r="J5707" s="13">
        <f>IFERROR(IF($F5707="ALTA",$D5707*0.94,
IF($F5707="MEDIA",$D5707*0.9,
IF($F5707="BAJA",$D5707*0.85,
IF($F5707="LIQUIDAR",_xlfn.XLOOKUP(A5707,Rotación!$A:$A,Rotación!$O:$O,0,0,-1),"")))),"")</f>
        <v>16380000</v>
      </c>
      <c r="K5707">
        <v>17990000</v>
      </c>
    </row>
    <row r="5708" spans="1:11" x14ac:dyDescent="0.3">
      <c r="A5708" t="s">
        <v>9024</v>
      </c>
      <c r="B5708" t="s">
        <v>313</v>
      </c>
      <c r="C5708" t="s">
        <v>313</v>
      </c>
      <c r="D5708">
        <v>17000000</v>
      </c>
      <c r="E5708">
        <v>13500000</v>
      </c>
      <c r="F5708" t="s">
        <v>4033</v>
      </c>
      <c r="G5708" s="13">
        <f>IFERROR(IF($F5708="ALTA",$D5708*1.03,
IF($F5708="MEDIA",$D5708*1,
IF($F5708="BAJA",$D5708*0.92,
IF($F5708="LIQUIDAR",_xlfn.XLOOKUP(A5708,Rotación!$A:$A,Rotación!$O:$O,0,0,-1),"")))),"")</f>
        <v>17000000</v>
      </c>
      <c r="H5708" s="13">
        <f>IFERROR(IF($F5708="ALTA",$D5708*1,
IF($F5708="MEDIA",$D5708*0.97,
IF($F5708="BAJA",$D5708*0.9,
IF($F5708="LIQUIDAR",_xlfn.XLOOKUP(A5708,Rotación!$A:$A,Rotación!$O:$O,0,0,-1),"")))),"")</f>
        <v>16490000</v>
      </c>
      <c r="I5708" s="13">
        <f>IFERROR(IF($F5708="ALTA",$D5708*0.97,
IF($F5708="MEDIA",$D5708*0.94,
IF($F5708="BAJA",$D5708*0.87,
IF($F5708="LIQUIDAR",_xlfn.XLOOKUP(A5708,Rotación!$A:$A,Rotación!$O:$O,0,0,-1),"")))),"")</f>
        <v>15980000</v>
      </c>
      <c r="J5708" s="13">
        <f>IFERROR(IF($F5708="ALTA",$D5708*0.94,
IF($F5708="MEDIA",$D5708*0.9,
IF($F5708="BAJA",$D5708*0.85,
IF($F5708="LIQUIDAR",_xlfn.XLOOKUP(A5708,Rotación!$A:$A,Rotación!$O:$O,0,0,-1),"")))),"")</f>
        <v>15300000</v>
      </c>
      <c r="K5708">
        <v>16590000</v>
      </c>
    </row>
    <row r="5709" spans="1:11" x14ac:dyDescent="0.3">
      <c r="A5709" t="s">
        <v>9029</v>
      </c>
      <c r="B5709" t="s">
        <v>313</v>
      </c>
      <c r="C5709" t="s">
        <v>313</v>
      </c>
      <c r="D5709">
        <v>21000000</v>
      </c>
      <c r="E5709">
        <v>16000000</v>
      </c>
      <c r="F5709" t="s">
        <v>5391</v>
      </c>
      <c r="G5709" s="13">
        <f>IFERROR(IF($F5709="ALTA",$D5709*1.03,
IF($F5709="MEDIA",$D5709*1,
IF($F5709="BAJA",$D5709*0.92,
IF($F5709="LIQUIDAR",_xlfn.XLOOKUP(A5709,Rotación!$A:$A,Rotación!$O:$O,0,0,-1),"")))),"")</f>
        <v>19320000</v>
      </c>
      <c r="H5709" s="13">
        <f>IFERROR(IF($F5709="ALTA",$D5709*1,
IF($F5709="MEDIA",$D5709*0.97,
IF($F5709="BAJA",$D5709*0.9,
IF($F5709="LIQUIDAR",_xlfn.XLOOKUP(A5709,Rotación!$A:$A,Rotación!$O:$O,0,0,-1),"")))),"")</f>
        <v>18900000</v>
      </c>
      <c r="I5709" s="13">
        <f>IFERROR(IF($F5709="ALTA",$D5709*0.97,
IF($F5709="MEDIA",$D5709*0.94,
IF($F5709="BAJA",$D5709*0.87,
IF($F5709="LIQUIDAR",_xlfn.XLOOKUP(A5709,Rotación!$A:$A,Rotación!$O:$O,0,0,-1),"")))),"")</f>
        <v>18270000</v>
      </c>
      <c r="J5709" s="13">
        <f>IFERROR(IF($F5709="ALTA",$D5709*0.94,
IF($F5709="MEDIA",$D5709*0.9,
IF($F5709="BAJA",$D5709*0.85,
IF($F5709="LIQUIDAR",_xlfn.XLOOKUP(A5709,Rotación!$A:$A,Rotación!$O:$O,0,0,-1),"")))),"")</f>
        <v>17850000</v>
      </c>
      <c r="K5709">
        <v>19990000</v>
      </c>
    </row>
    <row r="5710" spans="1:11" x14ac:dyDescent="0.3">
      <c r="A5710" t="s">
        <v>9031</v>
      </c>
      <c r="B5710" t="s">
        <v>313</v>
      </c>
      <c r="C5710" t="s">
        <v>313</v>
      </c>
      <c r="D5710">
        <v>10300000</v>
      </c>
      <c r="E5710">
        <v>8200000</v>
      </c>
      <c r="F5710" t="s">
        <v>4033</v>
      </c>
      <c r="G5710" s="13">
        <f>IFERROR(IF($F5710="ALTA",$D5710*1.03,
IF($F5710="MEDIA",$D5710*1,
IF($F5710="BAJA",$D5710*0.92,
IF($F5710="LIQUIDAR",_xlfn.XLOOKUP(A5710,Rotación!$A:$A,Rotación!$O:$O,0,0,-1),"")))),"")</f>
        <v>10300000</v>
      </c>
      <c r="H5710" s="13">
        <f>IFERROR(IF($F5710="ALTA",$D5710*1,
IF($F5710="MEDIA",$D5710*0.97,
IF($F5710="BAJA",$D5710*0.9,
IF($F5710="LIQUIDAR",_xlfn.XLOOKUP(A5710,Rotación!$A:$A,Rotación!$O:$O,0,0,-1),"")))),"")</f>
        <v>9991000</v>
      </c>
      <c r="I5710" s="13">
        <f>IFERROR(IF($F5710="ALTA",$D5710*0.97,
IF($F5710="MEDIA",$D5710*0.94,
IF($F5710="BAJA",$D5710*0.87,
IF($F5710="LIQUIDAR",_xlfn.XLOOKUP(A5710,Rotación!$A:$A,Rotación!$O:$O,0,0,-1),"")))),"")</f>
        <v>9682000</v>
      </c>
      <c r="J5710" s="13">
        <f>IFERROR(IF($F5710="ALTA",$D5710*0.94,
IF($F5710="MEDIA",$D5710*0.9,
IF($F5710="BAJA",$D5710*0.85,
IF($F5710="LIQUIDAR",_xlfn.XLOOKUP(A5710,Rotación!$A:$A,Rotación!$O:$O,0,0,-1),"")))),"")</f>
        <v>9270000</v>
      </c>
      <c r="K5710">
        <v>10290000</v>
      </c>
    </row>
    <row r="5711" spans="1:11" x14ac:dyDescent="0.3">
      <c r="A5711" t="s">
        <v>8671</v>
      </c>
      <c r="B5711" t="s">
        <v>313</v>
      </c>
      <c r="C5711" t="s">
        <v>313</v>
      </c>
      <c r="D5711">
        <v>14600000</v>
      </c>
      <c r="E5711">
        <v>11500000</v>
      </c>
      <c r="F5711" t="s">
        <v>4033</v>
      </c>
      <c r="G5711" s="13">
        <f>IFERROR(IF($F5711="ALTA",$D5711*1.03,
IF($F5711="MEDIA",$D5711*1,
IF($F5711="BAJA",$D5711*0.92,
IF($F5711="LIQUIDAR",_xlfn.XLOOKUP(A5711,Rotación!$A:$A,Rotación!$O:$O,0,0,-1),"")))),"")</f>
        <v>14600000</v>
      </c>
      <c r="H5711" s="13">
        <f>IFERROR(IF($F5711="ALTA",$D5711*1,
IF($F5711="MEDIA",$D5711*0.97,
IF($F5711="BAJA",$D5711*0.9,
IF($F5711="LIQUIDAR",_xlfn.XLOOKUP(A5711,Rotación!$A:$A,Rotación!$O:$O,0,0,-1),"")))),"")</f>
        <v>14162000</v>
      </c>
      <c r="I5711" s="13">
        <f>IFERROR(IF($F5711="ALTA",$D5711*0.97,
IF($F5711="MEDIA",$D5711*0.94,
IF($F5711="BAJA",$D5711*0.87,
IF($F5711="LIQUIDAR",_xlfn.XLOOKUP(A5711,Rotación!$A:$A,Rotación!$O:$O,0,0,-1),"")))),"")</f>
        <v>13724000</v>
      </c>
      <c r="J5711" s="13">
        <f>IFERROR(IF($F5711="ALTA",$D5711*0.94,
IF($F5711="MEDIA",$D5711*0.9,
IF($F5711="BAJA",$D5711*0.85,
IF($F5711="LIQUIDAR",_xlfn.XLOOKUP(A5711,Rotación!$A:$A,Rotación!$O:$O,0,0,-1),"")))),"")</f>
        <v>13140000</v>
      </c>
      <c r="K5711">
        <v>13990000</v>
      </c>
    </row>
    <row r="5712" spans="1:11" x14ac:dyDescent="0.3">
      <c r="A5712" t="s">
        <v>9035</v>
      </c>
      <c r="B5712" t="s">
        <v>313</v>
      </c>
      <c r="C5712" t="s">
        <v>313</v>
      </c>
      <c r="D5712">
        <v>12500000</v>
      </c>
      <c r="E5712">
        <v>10250000</v>
      </c>
      <c r="F5712" t="s">
        <v>4033</v>
      </c>
      <c r="G5712" s="13">
        <f>IFERROR(IF($F5712="ALTA",$D5712*1.03,
IF($F5712="MEDIA",$D5712*1,
IF($F5712="BAJA",$D5712*0.92,
IF($F5712="LIQUIDAR",_xlfn.XLOOKUP(A5712,Rotación!$A:$A,Rotación!$O:$O,0,0,-1),"")))),"")</f>
        <v>12500000</v>
      </c>
      <c r="H5712" s="13">
        <f>IFERROR(IF($F5712="ALTA",$D5712*1,
IF($F5712="MEDIA",$D5712*0.97,
IF($F5712="BAJA",$D5712*0.9,
IF($F5712="LIQUIDAR",_xlfn.XLOOKUP(A5712,Rotación!$A:$A,Rotación!$O:$O,0,0,-1),"")))),"")</f>
        <v>12125000</v>
      </c>
      <c r="I5712" s="13">
        <f>IFERROR(IF($F5712="ALTA",$D5712*0.97,
IF($F5712="MEDIA",$D5712*0.94,
IF($F5712="BAJA",$D5712*0.87,
IF($F5712="LIQUIDAR",_xlfn.XLOOKUP(A5712,Rotación!$A:$A,Rotación!$O:$O,0,0,-1),"")))),"")</f>
        <v>11750000</v>
      </c>
      <c r="J5712" s="13">
        <f>IFERROR(IF($F5712="ALTA",$D5712*0.94,
IF($F5712="MEDIA",$D5712*0.9,
IF($F5712="BAJA",$D5712*0.85,
IF($F5712="LIQUIDAR",_xlfn.XLOOKUP(A5712,Rotación!$A:$A,Rotación!$O:$O,0,0,-1),"")))),"")</f>
        <v>11250000</v>
      </c>
      <c r="K5712">
        <v>12590000</v>
      </c>
    </row>
    <row r="5713" spans="1:11" x14ac:dyDescent="0.3">
      <c r="A5713" t="s">
        <v>9042</v>
      </c>
      <c r="B5713" t="s">
        <v>313</v>
      </c>
      <c r="C5713" t="s">
        <v>313</v>
      </c>
      <c r="D5713">
        <v>14300000</v>
      </c>
      <c r="E5713">
        <v>12500000</v>
      </c>
      <c r="F5713" t="s">
        <v>4033</v>
      </c>
      <c r="G5713" s="13">
        <f>IFERROR(IF($F5713="ALTA",$D5713*1.03,
IF($F5713="MEDIA",$D5713*1,
IF($F5713="BAJA",$D5713*0.92,
IF($F5713="LIQUIDAR",_xlfn.XLOOKUP(A5713,Rotación!$A:$A,Rotación!$O:$O,0,0,-1),"")))),"")</f>
        <v>14300000</v>
      </c>
      <c r="H5713" s="13">
        <f>IFERROR(IF($F5713="ALTA",$D5713*1,
IF($F5713="MEDIA",$D5713*0.97,
IF($F5713="BAJA",$D5713*0.9,
IF($F5713="LIQUIDAR",_xlfn.XLOOKUP(A5713,Rotación!$A:$A,Rotación!$O:$O,0,0,-1),"")))),"")</f>
        <v>13871000</v>
      </c>
      <c r="I5713" s="13">
        <f>IFERROR(IF($F5713="ALTA",$D5713*0.97,
IF($F5713="MEDIA",$D5713*0.94,
IF($F5713="BAJA",$D5713*0.87,
IF($F5713="LIQUIDAR",_xlfn.XLOOKUP(A5713,Rotación!$A:$A,Rotación!$O:$O,0,0,-1),"")))),"")</f>
        <v>13442000</v>
      </c>
      <c r="J5713" s="13">
        <f>IFERROR(IF($F5713="ALTA",$D5713*0.94,
IF($F5713="MEDIA",$D5713*0.9,
IF($F5713="BAJA",$D5713*0.85,
IF($F5713="LIQUIDAR",_xlfn.XLOOKUP(A5713,Rotación!$A:$A,Rotación!$O:$O,0,0,-1),"")))),"")</f>
        <v>12870000</v>
      </c>
      <c r="K5713">
        <v>15490000</v>
      </c>
    </row>
    <row r="5714" spans="1:11" x14ac:dyDescent="0.3">
      <c r="A5714" t="s">
        <v>9044</v>
      </c>
      <c r="B5714" t="s">
        <v>313</v>
      </c>
      <c r="C5714" t="s">
        <v>313</v>
      </c>
      <c r="D5714">
        <v>10800000</v>
      </c>
      <c r="E5714">
        <v>8500000</v>
      </c>
      <c r="F5714" t="s">
        <v>4033</v>
      </c>
      <c r="G5714" s="13">
        <f>IFERROR(IF($F5714="ALTA",$D5714*1.03,
IF($F5714="MEDIA",$D5714*1,
IF($F5714="BAJA",$D5714*0.92,
IF($F5714="LIQUIDAR",_xlfn.XLOOKUP(A5714,Rotación!$A:$A,Rotación!$O:$O,0,0,-1),"")))),"")</f>
        <v>10800000</v>
      </c>
      <c r="H5714" s="13">
        <f>IFERROR(IF($F5714="ALTA",$D5714*1,
IF($F5714="MEDIA",$D5714*0.97,
IF($F5714="BAJA",$D5714*0.9,
IF($F5714="LIQUIDAR",_xlfn.XLOOKUP(A5714,Rotación!$A:$A,Rotación!$O:$O,0,0,-1),"")))),"")</f>
        <v>10476000</v>
      </c>
      <c r="I5714" s="13">
        <f>IFERROR(IF($F5714="ALTA",$D5714*0.97,
IF($F5714="MEDIA",$D5714*0.94,
IF($F5714="BAJA",$D5714*0.87,
IF($F5714="LIQUIDAR",_xlfn.XLOOKUP(A5714,Rotación!$A:$A,Rotación!$O:$O,0,0,-1),"")))),"")</f>
        <v>10152000</v>
      </c>
      <c r="J5714" s="13">
        <f>IFERROR(IF($F5714="ALTA",$D5714*0.94,
IF($F5714="MEDIA",$D5714*0.9,
IF($F5714="BAJA",$D5714*0.85,
IF($F5714="LIQUIDAR",_xlfn.XLOOKUP(A5714,Rotación!$A:$A,Rotación!$O:$O,0,0,-1),"")))),"")</f>
        <v>9720000</v>
      </c>
      <c r="K5714">
        <v>10590000</v>
      </c>
    </row>
    <row r="5715" spans="1:11" x14ac:dyDescent="0.3">
      <c r="A5715" t="s">
        <v>5268</v>
      </c>
      <c r="B5715" t="s">
        <v>313</v>
      </c>
      <c r="C5715" t="s">
        <v>313</v>
      </c>
      <c r="D5715">
        <v>30600000</v>
      </c>
      <c r="E5715">
        <v>23000000</v>
      </c>
      <c r="F5715" t="s">
        <v>5391</v>
      </c>
      <c r="G5715" s="13">
        <f>IFERROR(IF($F5715="ALTA",$D5715*1.03,
IF($F5715="MEDIA",$D5715*1,
IF($F5715="BAJA",$D5715*0.92,
IF($F5715="LIQUIDAR",_xlfn.XLOOKUP(A5715,Rotación!$A:$A,Rotación!$O:$O,0,0,-1),"")))),"")</f>
        <v>28152000</v>
      </c>
      <c r="H5715" s="13">
        <f>IFERROR(IF($F5715="ALTA",$D5715*1,
IF($F5715="MEDIA",$D5715*0.97,
IF($F5715="BAJA",$D5715*0.9,
IF($F5715="LIQUIDAR",_xlfn.XLOOKUP(A5715,Rotación!$A:$A,Rotación!$O:$O,0,0,-1),"")))),"")</f>
        <v>27540000</v>
      </c>
      <c r="I5715" s="13">
        <f>IFERROR(IF($F5715="ALTA",$D5715*0.97,
IF($F5715="MEDIA",$D5715*0.94,
IF($F5715="BAJA",$D5715*0.87,
IF($F5715="LIQUIDAR",_xlfn.XLOOKUP(A5715,Rotación!$A:$A,Rotación!$O:$O,0,0,-1),"")))),"")</f>
        <v>26622000</v>
      </c>
      <c r="J5715" s="13">
        <f>IFERROR(IF($F5715="ALTA",$D5715*0.94,
IF($F5715="MEDIA",$D5715*0.9,
IF($F5715="BAJA",$D5715*0.85,
IF($F5715="LIQUIDAR",_xlfn.XLOOKUP(A5715,Rotación!$A:$A,Rotación!$O:$O,0,0,-1),"")))),"")</f>
        <v>26010000</v>
      </c>
      <c r="K5715">
        <v>28990000</v>
      </c>
    </row>
    <row r="5716" spans="1:11" x14ac:dyDescent="0.3">
      <c r="A5716" t="s">
        <v>5439</v>
      </c>
      <c r="B5716" t="s">
        <v>313</v>
      </c>
      <c r="C5716" t="s">
        <v>313</v>
      </c>
      <c r="D5716">
        <v>12000000</v>
      </c>
      <c r="E5716">
        <v>10300000</v>
      </c>
      <c r="F5716" t="s">
        <v>4033</v>
      </c>
      <c r="G5716" s="13">
        <f>IFERROR(IF($F5716="ALTA",$D5716*1.03,
IF($F5716="MEDIA",$D5716*1,
IF($F5716="BAJA",$D5716*0.92,
IF($F5716="LIQUIDAR",_xlfn.XLOOKUP(A5716,Rotación!$A:$A,Rotación!$O:$O,0,0,-1),"")))),"")</f>
        <v>12000000</v>
      </c>
      <c r="H5716" s="13">
        <f>IFERROR(IF($F5716="ALTA",$D5716*1,
IF($F5716="MEDIA",$D5716*0.97,
IF($F5716="BAJA",$D5716*0.9,
IF($F5716="LIQUIDAR",_xlfn.XLOOKUP(A5716,Rotación!$A:$A,Rotación!$O:$O,0,0,-1),"")))),"")</f>
        <v>11640000</v>
      </c>
      <c r="I5716" s="13">
        <f>IFERROR(IF($F5716="ALTA",$D5716*0.97,
IF($F5716="MEDIA",$D5716*0.94,
IF($F5716="BAJA",$D5716*0.87,
IF($F5716="LIQUIDAR",_xlfn.XLOOKUP(A5716,Rotación!$A:$A,Rotación!$O:$O,0,0,-1),"")))),"")</f>
        <v>11280000</v>
      </c>
      <c r="J5716" s="13">
        <f>IFERROR(IF($F5716="ALTA",$D5716*0.94,
IF($F5716="MEDIA",$D5716*0.9,
IF($F5716="BAJA",$D5716*0.85,
IF($F5716="LIQUIDAR",_xlfn.XLOOKUP(A5716,Rotación!$A:$A,Rotación!$O:$O,0,0,-1),"")))),"")</f>
        <v>10800000</v>
      </c>
      <c r="K5716">
        <v>12190000</v>
      </c>
    </row>
    <row r="5717" spans="1:11" x14ac:dyDescent="0.3">
      <c r="A5717" t="s">
        <v>602</v>
      </c>
      <c r="B5717" t="s">
        <v>313</v>
      </c>
      <c r="C5717" t="s">
        <v>313</v>
      </c>
      <c r="D5717">
        <v>20500000</v>
      </c>
      <c r="E5717">
        <v>17000000</v>
      </c>
      <c r="F5717" t="s">
        <v>4033</v>
      </c>
      <c r="G5717" s="13">
        <f>IFERROR(IF($F5717="ALTA",$D5717*1.03,
IF($F5717="MEDIA",$D5717*1,
IF($F5717="BAJA",$D5717*0.92,
IF($F5717="LIQUIDAR",_xlfn.XLOOKUP(A5717,Rotación!$A:$A,Rotación!$O:$O,0,0,-1),"")))),"")</f>
        <v>20500000</v>
      </c>
      <c r="H5717" s="13">
        <f>IFERROR(IF($F5717="ALTA",$D5717*1,
IF($F5717="MEDIA",$D5717*0.97,
IF($F5717="BAJA",$D5717*0.9,
IF($F5717="LIQUIDAR",_xlfn.XLOOKUP(A5717,Rotación!$A:$A,Rotación!$O:$O,0,0,-1),"")))),"")</f>
        <v>19885000</v>
      </c>
      <c r="I5717" s="13">
        <f>IFERROR(IF($F5717="ALTA",$D5717*0.97,
IF($F5717="MEDIA",$D5717*0.94,
IF($F5717="BAJA",$D5717*0.87,
IF($F5717="LIQUIDAR",_xlfn.XLOOKUP(A5717,Rotación!$A:$A,Rotación!$O:$O,0,0,-1),"")))),"")</f>
        <v>19270000</v>
      </c>
      <c r="J5717" s="13">
        <f>IFERROR(IF($F5717="ALTA",$D5717*0.94,
IF($F5717="MEDIA",$D5717*0.9,
IF($F5717="BAJA",$D5717*0.85,
IF($F5717="LIQUIDAR",_xlfn.XLOOKUP(A5717,Rotación!$A:$A,Rotación!$O:$O,0,0,-1),"")))),"")</f>
        <v>18450000</v>
      </c>
      <c r="K5717">
        <v>20690000</v>
      </c>
    </row>
    <row r="5718" spans="1:11" x14ac:dyDescent="0.3">
      <c r="A5718" t="s">
        <v>8677</v>
      </c>
      <c r="B5718" t="s">
        <v>313</v>
      </c>
      <c r="C5718" t="s">
        <v>313</v>
      </c>
      <c r="D5718">
        <v>16600000</v>
      </c>
      <c r="E5718">
        <v>13800000</v>
      </c>
      <c r="F5718" t="s">
        <v>4033</v>
      </c>
      <c r="G5718" s="13">
        <f>IFERROR(IF($F5718="ALTA",$D5718*1.03,
IF($F5718="MEDIA",$D5718*1,
IF($F5718="BAJA",$D5718*0.92,
IF($F5718="LIQUIDAR",_xlfn.XLOOKUP(A5718,Rotación!$A:$A,Rotación!$O:$O,0,0,-1),"")))),"")</f>
        <v>16600000</v>
      </c>
      <c r="H5718" s="13">
        <f>IFERROR(IF($F5718="ALTA",$D5718*1,
IF($F5718="MEDIA",$D5718*0.97,
IF($F5718="BAJA",$D5718*0.9,
IF($F5718="LIQUIDAR",_xlfn.XLOOKUP(A5718,Rotación!$A:$A,Rotación!$O:$O,0,0,-1),"")))),"")</f>
        <v>16102000</v>
      </c>
      <c r="I5718" s="13">
        <f>IFERROR(IF($F5718="ALTA",$D5718*0.97,
IF($F5718="MEDIA",$D5718*0.94,
IF($F5718="BAJA",$D5718*0.87,
IF($F5718="LIQUIDAR",_xlfn.XLOOKUP(A5718,Rotación!$A:$A,Rotación!$O:$O,0,0,-1),"")))),"")</f>
        <v>15604000</v>
      </c>
      <c r="J5718" s="13">
        <f>IFERROR(IF($F5718="ALTA",$D5718*0.94,
IF($F5718="MEDIA",$D5718*0.9,
IF($F5718="BAJA",$D5718*0.85,
IF($F5718="LIQUIDAR",_xlfn.XLOOKUP(A5718,Rotación!$A:$A,Rotación!$O:$O,0,0,-1),"")))),"")</f>
        <v>14940000</v>
      </c>
      <c r="K5718">
        <v>16490000</v>
      </c>
    </row>
    <row r="5719" spans="1:11" x14ac:dyDescent="0.3">
      <c r="A5719" t="s">
        <v>9054</v>
      </c>
      <c r="B5719" t="s">
        <v>313</v>
      </c>
      <c r="C5719" t="s">
        <v>313</v>
      </c>
      <c r="D5719">
        <v>15300000</v>
      </c>
      <c r="E5719">
        <v>11700000</v>
      </c>
      <c r="F5719" t="s">
        <v>4033</v>
      </c>
      <c r="G5719" s="13">
        <f>IFERROR(IF($F5719="ALTA",$D5719*1.03,
IF($F5719="MEDIA",$D5719*1,
IF($F5719="BAJA",$D5719*0.92,
IF($F5719="LIQUIDAR",_xlfn.XLOOKUP(A5719,Rotación!$A:$A,Rotación!$O:$O,0,0,-1),"")))),"")</f>
        <v>15300000</v>
      </c>
      <c r="H5719" s="13">
        <f>IFERROR(IF($F5719="ALTA",$D5719*1,
IF($F5719="MEDIA",$D5719*0.97,
IF($F5719="BAJA",$D5719*0.9,
IF($F5719="LIQUIDAR",_xlfn.XLOOKUP(A5719,Rotación!$A:$A,Rotación!$O:$O,0,0,-1),"")))),"")</f>
        <v>14841000</v>
      </c>
      <c r="I5719" s="13">
        <f>IFERROR(IF($F5719="ALTA",$D5719*0.97,
IF($F5719="MEDIA",$D5719*0.94,
IF($F5719="BAJA",$D5719*0.87,
IF($F5719="LIQUIDAR",_xlfn.XLOOKUP(A5719,Rotación!$A:$A,Rotación!$O:$O,0,0,-1),"")))),"")</f>
        <v>14382000</v>
      </c>
      <c r="J5719" s="13">
        <f>IFERROR(IF($F5719="ALTA",$D5719*0.94,
IF($F5719="MEDIA",$D5719*0.9,
IF($F5719="BAJA",$D5719*0.85,
IF($F5719="LIQUIDAR",_xlfn.XLOOKUP(A5719,Rotación!$A:$A,Rotación!$O:$O,0,0,-1),"")))),"")</f>
        <v>13770000</v>
      </c>
      <c r="K5719">
        <v>14990000</v>
      </c>
    </row>
    <row r="5720" spans="1:11" x14ac:dyDescent="0.3">
      <c r="A5720" t="s">
        <v>6561</v>
      </c>
      <c r="B5720" t="s">
        <v>313</v>
      </c>
      <c r="C5720" t="s">
        <v>313</v>
      </c>
      <c r="D5720">
        <v>12700000</v>
      </c>
      <c r="E5720">
        <v>11000000</v>
      </c>
      <c r="F5720" t="s">
        <v>5390</v>
      </c>
      <c r="G5720" s="13">
        <f>IFERROR(IF($F5720="ALTA",$D5720*1.03,
IF($F5720="MEDIA",$D5720*1,
IF($F5720="BAJA",$D5720*0.92,
IF($F5720="LIQUIDAR",_xlfn.XLOOKUP(A5720,Rotación!$A:$A,Rotación!$O:$O,0,0,-1),"")))),"")</f>
        <v>13081000</v>
      </c>
      <c r="H5720" s="13">
        <f>IFERROR(IF($F5720="ALTA",$D5720*1,
IF($F5720="MEDIA",$D5720*0.97,
IF($F5720="BAJA",$D5720*0.9,
IF($F5720="LIQUIDAR",_xlfn.XLOOKUP(A5720,Rotación!$A:$A,Rotación!$O:$O,0,0,-1),"")))),"")</f>
        <v>12700000</v>
      </c>
      <c r="I5720" s="13">
        <f>IFERROR(IF($F5720="ALTA",$D5720*0.97,
IF($F5720="MEDIA",$D5720*0.94,
IF($F5720="BAJA",$D5720*0.87,
IF($F5720="LIQUIDAR",_xlfn.XLOOKUP(A5720,Rotación!$A:$A,Rotación!$O:$O,0,0,-1),"")))),"")</f>
        <v>12319000</v>
      </c>
      <c r="J5720" s="13">
        <f>IFERROR(IF($F5720="ALTA",$D5720*0.94,
IF($F5720="MEDIA",$D5720*0.9,
IF($F5720="BAJA",$D5720*0.85,
IF($F5720="LIQUIDAR",_xlfn.XLOOKUP(A5720,Rotación!$A:$A,Rotación!$O:$O,0,0,-1),"")))),"")</f>
        <v>11938000</v>
      </c>
      <c r="K5720">
        <v>12790000</v>
      </c>
    </row>
    <row r="5721" spans="1:11" x14ac:dyDescent="0.3">
      <c r="A5721" t="s">
        <v>9057</v>
      </c>
      <c r="B5721" t="s">
        <v>313</v>
      </c>
      <c r="C5721" t="s">
        <v>313</v>
      </c>
      <c r="D5721">
        <v>17000000</v>
      </c>
      <c r="E5721">
        <v>13800000</v>
      </c>
      <c r="F5721" t="s">
        <v>4033</v>
      </c>
      <c r="G5721" s="13">
        <f>IFERROR(IF($F5721="ALTA",$D5721*1.03,
IF($F5721="MEDIA",$D5721*1,
IF($F5721="BAJA",$D5721*0.92,
IF($F5721="LIQUIDAR",_xlfn.XLOOKUP(A5721,Rotación!$A:$A,Rotación!$O:$O,0,0,-1),"")))),"")</f>
        <v>17000000</v>
      </c>
      <c r="H5721" s="13">
        <f>IFERROR(IF($F5721="ALTA",$D5721*1,
IF($F5721="MEDIA",$D5721*0.97,
IF($F5721="BAJA",$D5721*0.9,
IF($F5721="LIQUIDAR",_xlfn.XLOOKUP(A5721,Rotación!$A:$A,Rotación!$O:$O,0,0,-1),"")))),"")</f>
        <v>16490000</v>
      </c>
      <c r="I5721" s="13">
        <f>IFERROR(IF($F5721="ALTA",$D5721*0.97,
IF($F5721="MEDIA",$D5721*0.94,
IF($F5721="BAJA",$D5721*0.87,
IF($F5721="LIQUIDAR",_xlfn.XLOOKUP(A5721,Rotación!$A:$A,Rotación!$O:$O,0,0,-1),"")))),"")</f>
        <v>15980000</v>
      </c>
      <c r="J5721" s="13">
        <f>IFERROR(IF($F5721="ALTA",$D5721*0.94,
IF($F5721="MEDIA",$D5721*0.9,
IF($F5721="BAJA",$D5721*0.85,
IF($F5721="LIQUIDAR",_xlfn.XLOOKUP(A5721,Rotación!$A:$A,Rotación!$O:$O,0,0,-1),"")))),"")</f>
        <v>15300000</v>
      </c>
      <c r="K5721">
        <v>16490000</v>
      </c>
    </row>
    <row r="5722" spans="1:11" x14ac:dyDescent="0.3">
      <c r="A5722" t="s">
        <v>9059</v>
      </c>
      <c r="B5722" t="s">
        <v>313</v>
      </c>
      <c r="C5722" t="s">
        <v>313</v>
      </c>
      <c r="D5722">
        <v>24100000</v>
      </c>
      <c r="E5722">
        <v>19800000</v>
      </c>
      <c r="F5722" t="s">
        <v>4033</v>
      </c>
      <c r="G5722" s="13">
        <f>IFERROR(IF($F5722="ALTA",$D5722*1.03,
IF($F5722="MEDIA",$D5722*1,
IF($F5722="BAJA",$D5722*0.92,
IF($F5722="LIQUIDAR",_xlfn.XLOOKUP(A5722,Rotación!$A:$A,Rotación!$O:$O,0,0,-1),"")))),"")</f>
        <v>24100000</v>
      </c>
      <c r="H5722" s="13">
        <f>IFERROR(IF($F5722="ALTA",$D5722*1,
IF($F5722="MEDIA",$D5722*0.97,
IF($F5722="BAJA",$D5722*0.9,
IF($F5722="LIQUIDAR",_xlfn.XLOOKUP(A5722,Rotación!$A:$A,Rotación!$O:$O,0,0,-1),"")))),"")</f>
        <v>23377000</v>
      </c>
      <c r="I5722" s="13">
        <f>IFERROR(IF($F5722="ALTA",$D5722*0.97,
IF($F5722="MEDIA",$D5722*0.94,
IF($F5722="BAJA",$D5722*0.87,
IF($F5722="LIQUIDAR",_xlfn.XLOOKUP(A5722,Rotación!$A:$A,Rotación!$O:$O,0,0,-1),"")))),"")</f>
        <v>22654000</v>
      </c>
      <c r="J5722" s="13">
        <f>IFERROR(IF($F5722="ALTA",$D5722*0.94,
IF($F5722="MEDIA",$D5722*0.9,
IF($F5722="BAJA",$D5722*0.85,
IF($F5722="LIQUIDAR",_xlfn.XLOOKUP(A5722,Rotación!$A:$A,Rotación!$O:$O,0,0,-1),"")))),"")</f>
        <v>21690000</v>
      </c>
      <c r="K5722">
        <v>23990000</v>
      </c>
    </row>
    <row r="5723" spans="1:11" x14ac:dyDescent="0.3">
      <c r="A5723" t="s">
        <v>8598</v>
      </c>
      <c r="B5723" t="s">
        <v>313</v>
      </c>
      <c r="C5723" t="s">
        <v>313</v>
      </c>
      <c r="D5723">
        <v>57000000</v>
      </c>
      <c r="E5723">
        <v>46000000</v>
      </c>
      <c r="F5723" t="s">
        <v>4033</v>
      </c>
      <c r="G5723" s="13">
        <f>IFERROR(IF($F5723="ALTA",$D5723*1.03,
IF($F5723="MEDIA",$D5723*1,
IF($F5723="BAJA",$D5723*0.92,
IF($F5723="LIQUIDAR",_xlfn.XLOOKUP(A5723,Rotación!$A:$A,Rotación!$O:$O,0,0,-1),"")))),"")</f>
        <v>57000000</v>
      </c>
      <c r="H5723" s="13">
        <f>IFERROR(IF($F5723="ALTA",$D5723*1,
IF($F5723="MEDIA",$D5723*0.97,
IF($F5723="BAJA",$D5723*0.9,
IF($F5723="LIQUIDAR",_xlfn.XLOOKUP(A5723,Rotación!$A:$A,Rotación!$O:$O,0,0,-1),"")))),"")</f>
        <v>55290000</v>
      </c>
      <c r="I5723" s="13">
        <f>IFERROR(IF($F5723="ALTA",$D5723*0.97,
IF($F5723="MEDIA",$D5723*0.94,
IF($F5723="BAJA",$D5723*0.87,
IF($F5723="LIQUIDAR",_xlfn.XLOOKUP(A5723,Rotación!$A:$A,Rotación!$O:$O,0,0,-1),"")))),"")</f>
        <v>53580000</v>
      </c>
      <c r="J5723" s="13">
        <f>IFERROR(IF($F5723="ALTA",$D5723*0.94,
IF($F5723="MEDIA",$D5723*0.9,
IF($F5723="BAJA",$D5723*0.85,
IF($F5723="LIQUIDAR",_xlfn.XLOOKUP(A5723,Rotación!$A:$A,Rotación!$O:$O,0,0,-1),"")))),"")</f>
        <v>51300000</v>
      </c>
      <c r="K5723">
        <v>55990000</v>
      </c>
    </row>
    <row r="5724" spans="1:11" x14ac:dyDescent="0.3">
      <c r="A5724" t="s">
        <v>9063</v>
      </c>
      <c r="B5724" t="s">
        <v>313</v>
      </c>
      <c r="C5724" t="s">
        <v>313</v>
      </c>
      <c r="D5724">
        <v>19500000</v>
      </c>
      <c r="E5724">
        <v>15500000</v>
      </c>
      <c r="F5724" t="s">
        <v>4033</v>
      </c>
      <c r="G5724" s="13">
        <f>IFERROR(IF($F5724="ALTA",$D5724*1.03,
IF($F5724="MEDIA",$D5724*1,
IF($F5724="BAJA",$D5724*0.92,
IF($F5724="LIQUIDAR",_xlfn.XLOOKUP(A5724,Rotación!$A:$A,Rotación!$O:$O,0,0,-1),"")))),"")</f>
        <v>19500000</v>
      </c>
      <c r="H5724" s="13">
        <f>IFERROR(IF($F5724="ALTA",$D5724*1,
IF($F5724="MEDIA",$D5724*0.97,
IF($F5724="BAJA",$D5724*0.9,
IF($F5724="LIQUIDAR",_xlfn.XLOOKUP(A5724,Rotación!$A:$A,Rotación!$O:$O,0,0,-1),"")))),"")</f>
        <v>18915000</v>
      </c>
      <c r="I5724" s="13">
        <f>IFERROR(IF($F5724="ALTA",$D5724*0.97,
IF($F5724="MEDIA",$D5724*0.94,
IF($F5724="BAJA",$D5724*0.87,
IF($F5724="LIQUIDAR",_xlfn.XLOOKUP(A5724,Rotación!$A:$A,Rotación!$O:$O,0,0,-1),"")))),"")</f>
        <v>18330000</v>
      </c>
      <c r="J5724" s="13">
        <f>IFERROR(IF($F5724="ALTA",$D5724*0.94,
IF($F5724="MEDIA",$D5724*0.9,
IF($F5724="BAJA",$D5724*0.85,
IF($F5724="LIQUIDAR",_xlfn.XLOOKUP(A5724,Rotación!$A:$A,Rotación!$O:$O,0,0,-1),"")))),"")</f>
        <v>17550000</v>
      </c>
      <c r="K5724">
        <v>18990000</v>
      </c>
    </row>
    <row r="5725" spans="1:11" x14ac:dyDescent="0.3">
      <c r="A5725" t="s">
        <v>9065</v>
      </c>
      <c r="B5725" t="s">
        <v>313</v>
      </c>
      <c r="C5725" t="s">
        <v>313</v>
      </c>
      <c r="D5725">
        <v>12800000</v>
      </c>
      <c r="E5725">
        <v>10500000</v>
      </c>
      <c r="F5725" t="s">
        <v>4033</v>
      </c>
      <c r="G5725" s="13">
        <f>IFERROR(IF($F5725="ALTA",$D5725*1.03,
IF($F5725="MEDIA",$D5725*1,
IF($F5725="BAJA",$D5725*0.92,
IF($F5725="LIQUIDAR",_xlfn.XLOOKUP(A5725,Rotación!$A:$A,Rotación!$O:$O,0,0,-1),"")))),"")</f>
        <v>12800000</v>
      </c>
      <c r="H5725" s="13">
        <f>IFERROR(IF($F5725="ALTA",$D5725*1,
IF($F5725="MEDIA",$D5725*0.97,
IF($F5725="BAJA",$D5725*0.9,
IF($F5725="LIQUIDAR",_xlfn.XLOOKUP(A5725,Rotación!$A:$A,Rotación!$O:$O,0,0,-1),"")))),"")</f>
        <v>12416000</v>
      </c>
      <c r="I5725" s="13">
        <f>IFERROR(IF($F5725="ALTA",$D5725*0.97,
IF($F5725="MEDIA",$D5725*0.94,
IF($F5725="BAJA",$D5725*0.87,
IF($F5725="LIQUIDAR",_xlfn.XLOOKUP(A5725,Rotación!$A:$A,Rotación!$O:$O,0,0,-1),"")))),"")</f>
        <v>12032000</v>
      </c>
      <c r="J5725" s="13">
        <f>IFERROR(IF($F5725="ALTA",$D5725*0.94,
IF($F5725="MEDIA",$D5725*0.9,
IF($F5725="BAJA",$D5725*0.85,
IF($F5725="LIQUIDAR",_xlfn.XLOOKUP(A5725,Rotación!$A:$A,Rotación!$O:$O,0,0,-1),"")))),"")</f>
        <v>11520000</v>
      </c>
      <c r="K5725">
        <v>12790000</v>
      </c>
    </row>
    <row r="5726" spans="1:11" x14ac:dyDescent="0.3">
      <c r="A5726" t="s">
        <v>9067</v>
      </c>
      <c r="B5726" t="s">
        <v>313</v>
      </c>
      <c r="C5726" t="s">
        <v>313</v>
      </c>
      <c r="D5726">
        <v>12500000</v>
      </c>
      <c r="E5726">
        <v>10600000</v>
      </c>
      <c r="F5726" t="s">
        <v>5390</v>
      </c>
      <c r="G5726" s="13">
        <f>IFERROR(IF($F5726="ALTA",$D5726*1.03,
IF($F5726="MEDIA",$D5726*1,
IF($F5726="BAJA",$D5726*0.92,
IF($F5726="LIQUIDAR",_xlfn.XLOOKUP(A5726,Rotación!$A:$A,Rotación!$O:$O,0,0,-1),"")))),"")</f>
        <v>12875000</v>
      </c>
      <c r="H5726" s="13">
        <f>IFERROR(IF($F5726="ALTA",$D5726*1,
IF($F5726="MEDIA",$D5726*0.97,
IF($F5726="BAJA",$D5726*0.9,
IF($F5726="LIQUIDAR",_xlfn.XLOOKUP(A5726,Rotación!$A:$A,Rotación!$O:$O,0,0,-1),"")))),"")</f>
        <v>12500000</v>
      </c>
      <c r="I5726" s="13">
        <f>IFERROR(IF($F5726="ALTA",$D5726*0.97,
IF($F5726="MEDIA",$D5726*0.94,
IF($F5726="BAJA",$D5726*0.87,
IF($F5726="LIQUIDAR",_xlfn.XLOOKUP(A5726,Rotación!$A:$A,Rotación!$O:$O,0,0,-1),"")))),"")</f>
        <v>12125000</v>
      </c>
      <c r="J5726" s="13">
        <f>IFERROR(IF($F5726="ALTA",$D5726*0.94,
IF($F5726="MEDIA",$D5726*0.9,
IF($F5726="BAJA",$D5726*0.85,
IF($F5726="LIQUIDAR",_xlfn.XLOOKUP(A5726,Rotación!$A:$A,Rotación!$O:$O,0,0,-1),"")))),"")</f>
        <v>11750000</v>
      </c>
      <c r="K5726">
        <v>12790000</v>
      </c>
    </row>
    <row r="5727" spans="1:11" x14ac:dyDescent="0.3">
      <c r="A5727" t="s">
        <v>9070</v>
      </c>
      <c r="B5727" t="s">
        <v>313</v>
      </c>
      <c r="C5727" t="s">
        <v>313</v>
      </c>
      <c r="D5727">
        <v>14700000</v>
      </c>
      <c r="E5727">
        <v>11500000</v>
      </c>
      <c r="F5727" t="s">
        <v>5390</v>
      </c>
      <c r="G5727" s="13">
        <f>IFERROR(IF($F5727="ALTA",$D5727*1.03,
IF($F5727="MEDIA",$D5727*1,
IF($F5727="BAJA",$D5727*0.92,
IF($F5727="LIQUIDAR",_xlfn.XLOOKUP(A5727,Rotación!$A:$A,Rotación!$O:$O,0,0,-1),"")))),"")</f>
        <v>15141000</v>
      </c>
      <c r="H5727" s="13">
        <f>IFERROR(IF($F5727="ALTA",$D5727*1,
IF($F5727="MEDIA",$D5727*0.97,
IF($F5727="BAJA",$D5727*0.9,
IF($F5727="LIQUIDAR",_xlfn.XLOOKUP(A5727,Rotación!$A:$A,Rotación!$O:$O,0,0,-1),"")))),"")</f>
        <v>14700000</v>
      </c>
      <c r="I5727" s="13">
        <f>IFERROR(IF($F5727="ALTA",$D5727*0.97,
IF($F5727="MEDIA",$D5727*0.94,
IF($F5727="BAJA",$D5727*0.87,
IF($F5727="LIQUIDAR",_xlfn.XLOOKUP(A5727,Rotación!$A:$A,Rotación!$O:$O,0,0,-1),"")))),"")</f>
        <v>14259000</v>
      </c>
      <c r="J5727" s="13">
        <f>IFERROR(IF($F5727="ALTA",$D5727*0.94,
IF($F5727="MEDIA",$D5727*0.9,
IF($F5727="BAJA",$D5727*0.85,
IF($F5727="LIQUIDAR",_xlfn.XLOOKUP(A5727,Rotación!$A:$A,Rotación!$O:$O,0,0,-1),"")))),"")</f>
        <v>13818000</v>
      </c>
      <c r="K5727">
        <v>13990000</v>
      </c>
    </row>
    <row r="5728" spans="1:11" x14ac:dyDescent="0.3">
      <c r="A5728" t="s">
        <v>9070</v>
      </c>
      <c r="B5728" t="s">
        <v>313</v>
      </c>
      <c r="C5728" t="s">
        <v>313</v>
      </c>
      <c r="D5728">
        <v>14700000</v>
      </c>
      <c r="E5728">
        <v>11800000</v>
      </c>
      <c r="F5728" t="s">
        <v>5390</v>
      </c>
      <c r="G5728" s="13">
        <f>IFERROR(IF($F5728="ALTA",$D5728*1.03,
IF($F5728="MEDIA",$D5728*1,
IF($F5728="BAJA",$D5728*0.92,
IF($F5728="LIQUIDAR",_xlfn.XLOOKUP(A5728,Rotación!$A:$A,Rotación!$O:$O,0,0,-1),"")))),"")</f>
        <v>15141000</v>
      </c>
      <c r="H5728" s="13">
        <f>IFERROR(IF($F5728="ALTA",$D5728*1,
IF($F5728="MEDIA",$D5728*0.97,
IF($F5728="BAJA",$D5728*0.9,
IF($F5728="LIQUIDAR",_xlfn.XLOOKUP(A5728,Rotación!$A:$A,Rotación!$O:$O,0,0,-1),"")))),"")</f>
        <v>14700000</v>
      </c>
      <c r="I5728" s="13">
        <f>IFERROR(IF($F5728="ALTA",$D5728*0.97,
IF($F5728="MEDIA",$D5728*0.94,
IF($F5728="BAJA",$D5728*0.87,
IF($F5728="LIQUIDAR",_xlfn.XLOOKUP(A5728,Rotación!$A:$A,Rotación!$O:$O,0,0,-1),"")))),"")</f>
        <v>14259000</v>
      </c>
      <c r="J5728" s="13">
        <f>IFERROR(IF($F5728="ALTA",$D5728*0.94,
IF($F5728="MEDIA",$D5728*0.9,
IF($F5728="BAJA",$D5728*0.85,
IF($F5728="LIQUIDAR",_xlfn.XLOOKUP(A5728,Rotación!$A:$A,Rotación!$O:$O,0,0,-1),"")))),"")</f>
        <v>13818000</v>
      </c>
      <c r="K5728">
        <v>14190000</v>
      </c>
    </row>
    <row r="5729" spans="1:11" x14ac:dyDescent="0.3">
      <c r="A5729" t="s">
        <v>9072</v>
      </c>
      <c r="B5729" t="s">
        <v>313</v>
      </c>
      <c r="C5729" t="s">
        <v>313</v>
      </c>
      <c r="D5729">
        <v>14700000</v>
      </c>
      <c r="E5729">
        <v>12600000</v>
      </c>
      <c r="F5729" t="s">
        <v>5391</v>
      </c>
      <c r="G5729" s="13">
        <f>IFERROR(IF($F5729="ALTA",$D5729*1.03,
IF($F5729="MEDIA",$D5729*1,
IF($F5729="BAJA",$D5729*0.92,
IF($F5729="LIQUIDAR",_xlfn.XLOOKUP(A5729,Rotación!$A:$A,Rotación!$O:$O,0,0,-1),"")))),"")</f>
        <v>13524000</v>
      </c>
      <c r="H5729" s="13">
        <f>IFERROR(IF($F5729="ALTA",$D5729*1,
IF($F5729="MEDIA",$D5729*0.97,
IF($F5729="BAJA",$D5729*0.9,
IF($F5729="LIQUIDAR",_xlfn.XLOOKUP(A5729,Rotación!$A:$A,Rotación!$O:$O,0,0,-1),"")))),"")</f>
        <v>13230000</v>
      </c>
      <c r="I5729" s="13">
        <f>IFERROR(IF($F5729="ALTA",$D5729*0.97,
IF($F5729="MEDIA",$D5729*0.94,
IF($F5729="BAJA",$D5729*0.87,
IF($F5729="LIQUIDAR",_xlfn.XLOOKUP(A5729,Rotación!$A:$A,Rotación!$O:$O,0,0,-1),"")))),"")</f>
        <v>12789000</v>
      </c>
      <c r="J5729" s="13">
        <f>IFERROR(IF($F5729="ALTA",$D5729*0.94,
IF($F5729="MEDIA",$D5729*0.9,
IF($F5729="BAJA",$D5729*0.85,
IF($F5729="LIQUIDAR",_xlfn.XLOOKUP(A5729,Rotación!$A:$A,Rotación!$O:$O,0,0,-1),"")))),"")</f>
        <v>12495000</v>
      </c>
      <c r="K5729">
        <v>14690000</v>
      </c>
    </row>
    <row r="5730" spans="1:11" x14ac:dyDescent="0.3">
      <c r="A5730" t="s">
        <v>8714</v>
      </c>
      <c r="B5730" t="s">
        <v>313</v>
      </c>
      <c r="C5730" t="s">
        <v>313</v>
      </c>
      <c r="D5730">
        <v>25300000</v>
      </c>
      <c r="E5730">
        <v>19500000</v>
      </c>
      <c r="F5730" t="s">
        <v>5391</v>
      </c>
      <c r="G5730" s="13">
        <f>IFERROR(IF($F5730="ALTA",$D5730*1.03,
IF($F5730="MEDIA",$D5730*1,
IF($F5730="BAJA",$D5730*0.92,
IF($F5730="LIQUIDAR",_xlfn.XLOOKUP(A5730,Rotación!$A:$A,Rotación!$O:$O,0,0,-1),"")))),"")</f>
        <v>23276000</v>
      </c>
      <c r="H5730" s="13">
        <f>IFERROR(IF($F5730="ALTA",$D5730*1,
IF($F5730="MEDIA",$D5730*0.97,
IF($F5730="BAJA",$D5730*0.9,
IF($F5730="LIQUIDAR",_xlfn.XLOOKUP(A5730,Rotación!$A:$A,Rotación!$O:$O,0,0,-1),"")))),"")</f>
        <v>22770000</v>
      </c>
      <c r="I5730" s="13">
        <f>IFERROR(IF($F5730="ALTA",$D5730*0.97,
IF($F5730="MEDIA",$D5730*0.94,
IF($F5730="BAJA",$D5730*0.87,
IF($F5730="LIQUIDAR",_xlfn.XLOOKUP(A5730,Rotación!$A:$A,Rotación!$O:$O,0,0,-1),"")))),"")</f>
        <v>22011000</v>
      </c>
      <c r="J5730" s="13">
        <f>IFERROR(IF($F5730="ALTA",$D5730*0.94,
IF($F5730="MEDIA",$D5730*0.9,
IF($F5730="BAJA",$D5730*0.85,
IF($F5730="LIQUIDAR",_xlfn.XLOOKUP(A5730,Rotación!$A:$A,Rotación!$O:$O,0,0,-1),"")))),"")</f>
        <v>21505000</v>
      </c>
      <c r="K5730">
        <v>24590000</v>
      </c>
    </row>
    <row r="5731" spans="1:11" x14ac:dyDescent="0.3">
      <c r="A5731" t="s">
        <v>9077</v>
      </c>
      <c r="B5731" t="s">
        <v>313</v>
      </c>
      <c r="C5731" t="s">
        <v>313</v>
      </c>
      <c r="D5731">
        <v>13400000</v>
      </c>
      <c r="E5731">
        <v>10500000</v>
      </c>
      <c r="F5731" t="s">
        <v>5391</v>
      </c>
      <c r="G5731" s="13">
        <f>IFERROR(IF($F5731="ALTA",$D5731*1.03,
IF($F5731="MEDIA",$D5731*1,
IF($F5731="BAJA",$D5731*0.92,
IF($F5731="LIQUIDAR",_xlfn.XLOOKUP(A5731,Rotación!$A:$A,Rotación!$O:$O,0,0,-1),"")))),"")</f>
        <v>12328000</v>
      </c>
      <c r="H5731" s="13">
        <f>IFERROR(IF($F5731="ALTA",$D5731*1,
IF($F5731="MEDIA",$D5731*0.97,
IF($F5731="BAJA",$D5731*0.9,
IF($F5731="LIQUIDAR",_xlfn.XLOOKUP(A5731,Rotación!$A:$A,Rotación!$O:$O,0,0,-1),"")))),"")</f>
        <v>12060000</v>
      </c>
      <c r="I5731" s="13">
        <f>IFERROR(IF($F5731="ALTA",$D5731*0.97,
IF($F5731="MEDIA",$D5731*0.94,
IF($F5731="BAJA",$D5731*0.87,
IF($F5731="LIQUIDAR",_xlfn.XLOOKUP(A5731,Rotación!$A:$A,Rotación!$O:$O,0,0,-1),"")))),"")</f>
        <v>11658000</v>
      </c>
      <c r="J5731" s="13">
        <f>IFERROR(IF($F5731="ALTA",$D5731*0.94,
IF($F5731="MEDIA",$D5731*0.9,
IF($F5731="BAJA",$D5731*0.85,
IF($F5731="LIQUIDAR",_xlfn.XLOOKUP(A5731,Rotación!$A:$A,Rotación!$O:$O,0,0,-1),"")))),"")</f>
        <v>11390000</v>
      </c>
      <c r="K5731">
        <v>12990000</v>
      </c>
    </row>
    <row r="5732" spans="1:11" x14ac:dyDescent="0.3">
      <c r="A5732" t="s">
        <v>9079</v>
      </c>
      <c r="B5732" t="s">
        <v>313</v>
      </c>
      <c r="C5732" t="s">
        <v>313</v>
      </c>
      <c r="D5732">
        <v>11300000</v>
      </c>
      <c r="E5732">
        <v>8700000</v>
      </c>
      <c r="F5732" t="s">
        <v>5391</v>
      </c>
      <c r="G5732" s="13">
        <f>IFERROR(IF($F5732="ALTA",$D5732*1.03,
IF($F5732="MEDIA",$D5732*1,
IF($F5732="BAJA",$D5732*0.92,
IF($F5732="LIQUIDAR",_xlfn.XLOOKUP(A5732,Rotación!$A:$A,Rotación!$O:$O,0,0,-1),"")))),"")</f>
        <v>10396000</v>
      </c>
      <c r="H5732" s="13">
        <f>IFERROR(IF($F5732="ALTA",$D5732*1,
IF($F5732="MEDIA",$D5732*0.97,
IF($F5732="BAJA",$D5732*0.9,
IF($F5732="LIQUIDAR",_xlfn.XLOOKUP(A5732,Rotación!$A:$A,Rotación!$O:$O,0,0,-1),"")))),"")</f>
        <v>10170000</v>
      </c>
      <c r="I5732" s="13">
        <f>IFERROR(IF($F5732="ALTA",$D5732*0.97,
IF($F5732="MEDIA",$D5732*0.94,
IF($F5732="BAJA",$D5732*0.87,
IF($F5732="LIQUIDAR",_xlfn.XLOOKUP(A5732,Rotación!$A:$A,Rotación!$O:$O,0,0,-1),"")))),"")</f>
        <v>9831000</v>
      </c>
      <c r="J5732" s="13">
        <f>IFERROR(IF($F5732="ALTA",$D5732*0.94,
IF($F5732="MEDIA",$D5732*0.9,
IF($F5732="BAJA",$D5732*0.85,
IF($F5732="LIQUIDAR",_xlfn.XLOOKUP(A5732,Rotación!$A:$A,Rotación!$O:$O,0,0,-1),"")))),"")</f>
        <v>9605000</v>
      </c>
      <c r="K5732">
        <v>10690000</v>
      </c>
    </row>
    <row r="5733" spans="1:11" x14ac:dyDescent="0.3">
      <c r="A5733" t="s">
        <v>519</v>
      </c>
      <c r="B5733" t="s">
        <v>313</v>
      </c>
      <c r="C5733" t="s">
        <v>313</v>
      </c>
      <c r="D5733">
        <v>18500000</v>
      </c>
      <c r="E5733">
        <v>15500000</v>
      </c>
      <c r="F5733" t="s">
        <v>5391</v>
      </c>
      <c r="G5733" s="13">
        <f>IFERROR(IF($F5733="ALTA",$D5733*1.03,
IF($F5733="MEDIA",$D5733*1,
IF($F5733="BAJA",$D5733*0.92,
IF($F5733="LIQUIDAR",_xlfn.XLOOKUP(A5733,Rotación!$A:$A,Rotación!$O:$O,0,0,-1),"")))),"")</f>
        <v>17020000</v>
      </c>
      <c r="H5733" s="13">
        <f>IFERROR(IF($F5733="ALTA",$D5733*1,
IF($F5733="MEDIA",$D5733*0.97,
IF($F5733="BAJA",$D5733*0.9,
IF($F5733="LIQUIDAR",_xlfn.XLOOKUP(A5733,Rotación!$A:$A,Rotación!$O:$O,0,0,-1),"")))),"")</f>
        <v>16650000</v>
      </c>
      <c r="I5733" s="13">
        <f>IFERROR(IF($F5733="ALTA",$D5733*0.97,
IF($F5733="MEDIA",$D5733*0.94,
IF($F5733="BAJA",$D5733*0.87,
IF($F5733="LIQUIDAR",_xlfn.XLOOKUP(A5733,Rotación!$A:$A,Rotación!$O:$O,0,0,-1),"")))),"")</f>
        <v>16095000</v>
      </c>
      <c r="J5733" s="13">
        <f>IFERROR(IF($F5733="ALTA",$D5733*0.94,
IF($F5733="MEDIA",$D5733*0.9,
IF($F5733="BAJA",$D5733*0.85,
IF($F5733="LIQUIDAR",_xlfn.XLOOKUP(A5733,Rotación!$A:$A,Rotación!$O:$O,0,0,-1),"")))),"")</f>
        <v>15725000</v>
      </c>
      <c r="K5733">
        <v>18890000</v>
      </c>
    </row>
    <row r="5734" spans="1:11" x14ac:dyDescent="0.3">
      <c r="A5734" t="s">
        <v>9082</v>
      </c>
      <c r="B5734" t="s">
        <v>313</v>
      </c>
      <c r="C5734" t="s">
        <v>313</v>
      </c>
      <c r="D5734">
        <v>12300000</v>
      </c>
      <c r="E5734">
        <v>10500000</v>
      </c>
      <c r="F5734" t="s">
        <v>5390</v>
      </c>
      <c r="G5734" s="13">
        <f>IFERROR(IF($F5734="ALTA",$D5734*1.03,
IF($F5734="MEDIA",$D5734*1,
IF($F5734="BAJA",$D5734*0.92,
IF($F5734="LIQUIDAR",_xlfn.XLOOKUP(A5734,Rotación!$A:$A,Rotación!$O:$O,0,0,-1),"")))),"")</f>
        <v>12669000</v>
      </c>
      <c r="H5734" s="13">
        <f>IFERROR(IF($F5734="ALTA",$D5734*1,
IF($F5734="MEDIA",$D5734*0.97,
IF($F5734="BAJA",$D5734*0.9,
IF($F5734="LIQUIDAR",_xlfn.XLOOKUP(A5734,Rotación!$A:$A,Rotación!$O:$O,0,0,-1),"")))),"")</f>
        <v>12300000</v>
      </c>
      <c r="I5734" s="13">
        <f>IFERROR(IF($F5734="ALTA",$D5734*0.97,
IF($F5734="MEDIA",$D5734*0.94,
IF($F5734="BAJA",$D5734*0.87,
IF($F5734="LIQUIDAR",_xlfn.XLOOKUP(A5734,Rotación!$A:$A,Rotación!$O:$O,0,0,-1),"")))),"")</f>
        <v>11931000</v>
      </c>
      <c r="J5734" s="13">
        <f>IFERROR(IF($F5734="ALTA",$D5734*0.94,
IF($F5734="MEDIA",$D5734*0.9,
IF($F5734="BAJA",$D5734*0.85,
IF($F5734="LIQUIDAR",_xlfn.XLOOKUP(A5734,Rotación!$A:$A,Rotación!$O:$O,0,0,-1),"")))),"")</f>
        <v>11562000</v>
      </c>
      <c r="K5734">
        <v>12690000</v>
      </c>
    </row>
    <row r="5735" spans="1:11" x14ac:dyDescent="0.3">
      <c r="A5735" t="s">
        <v>5943</v>
      </c>
      <c r="B5735" t="s">
        <v>313</v>
      </c>
      <c r="C5735" t="s">
        <v>313</v>
      </c>
      <c r="D5735">
        <v>13200000</v>
      </c>
      <c r="E5735">
        <v>11000000</v>
      </c>
      <c r="F5735" t="s">
        <v>4033</v>
      </c>
      <c r="G5735" s="13">
        <f>IFERROR(IF($F5735="ALTA",$D5735*1.03,
IF($F5735="MEDIA",$D5735*1,
IF($F5735="BAJA",$D5735*0.92,
IF($F5735="LIQUIDAR",_xlfn.XLOOKUP(A5735,Rotación!$A:$A,Rotación!$O:$O,0,0,-1),"")))),"")</f>
        <v>13200000</v>
      </c>
      <c r="H5735" s="13">
        <f>IFERROR(IF($F5735="ALTA",$D5735*1,
IF($F5735="MEDIA",$D5735*0.97,
IF($F5735="BAJA",$D5735*0.9,
IF($F5735="LIQUIDAR",_xlfn.XLOOKUP(A5735,Rotación!$A:$A,Rotación!$O:$O,0,0,-1),"")))),"")</f>
        <v>12804000</v>
      </c>
      <c r="I5735" s="13">
        <f>IFERROR(IF($F5735="ALTA",$D5735*0.97,
IF($F5735="MEDIA",$D5735*0.94,
IF($F5735="BAJA",$D5735*0.87,
IF($F5735="LIQUIDAR",_xlfn.XLOOKUP(A5735,Rotación!$A:$A,Rotación!$O:$O,0,0,-1),"")))),"")</f>
        <v>12408000</v>
      </c>
      <c r="J5735" s="13">
        <f>IFERROR(IF($F5735="ALTA",$D5735*0.94,
IF($F5735="MEDIA",$D5735*0.9,
IF($F5735="BAJA",$D5735*0.85,
IF($F5735="LIQUIDAR",_xlfn.XLOOKUP(A5735,Rotación!$A:$A,Rotación!$O:$O,0,0,-1),"")))),"")</f>
        <v>11880000</v>
      </c>
      <c r="K5735">
        <v>12990000</v>
      </c>
    </row>
    <row r="5736" spans="1:11" x14ac:dyDescent="0.3">
      <c r="A5736" t="s">
        <v>9086</v>
      </c>
      <c r="B5736" t="s">
        <v>313</v>
      </c>
      <c r="C5736" t="s">
        <v>313</v>
      </c>
      <c r="D5736">
        <v>8700000</v>
      </c>
      <c r="E5736">
        <v>7000000</v>
      </c>
      <c r="F5736" t="s">
        <v>4033</v>
      </c>
      <c r="G5736" s="13">
        <f>IFERROR(IF($F5736="ALTA",$D5736*1.03,
IF($F5736="MEDIA",$D5736*1,
IF($F5736="BAJA",$D5736*0.92,
IF($F5736="LIQUIDAR",_xlfn.XLOOKUP(A5736,Rotación!$A:$A,Rotación!$O:$O,0,0,-1),"")))),"")</f>
        <v>8700000</v>
      </c>
      <c r="H5736" s="13">
        <f>IFERROR(IF($F5736="ALTA",$D5736*1,
IF($F5736="MEDIA",$D5736*0.97,
IF($F5736="BAJA",$D5736*0.9,
IF($F5736="LIQUIDAR",_xlfn.XLOOKUP(A5736,Rotación!$A:$A,Rotación!$O:$O,0,0,-1),"")))),"")</f>
        <v>8439000</v>
      </c>
      <c r="I5736" s="13">
        <f>IFERROR(IF($F5736="ALTA",$D5736*0.97,
IF($F5736="MEDIA",$D5736*0.94,
IF($F5736="BAJA",$D5736*0.87,
IF($F5736="LIQUIDAR",_xlfn.XLOOKUP(A5736,Rotación!$A:$A,Rotación!$O:$O,0,0,-1),"")))),"")</f>
        <v>8178000</v>
      </c>
      <c r="J5736" s="13">
        <f>IFERROR(IF($F5736="ALTA",$D5736*0.94,
IF($F5736="MEDIA",$D5736*0.9,
IF($F5736="BAJA",$D5736*0.85,
IF($F5736="LIQUIDAR",_xlfn.XLOOKUP(A5736,Rotación!$A:$A,Rotación!$O:$O,0,0,-1),"")))),"")</f>
        <v>7830000</v>
      </c>
      <c r="K5736">
        <v>8490000</v>
      </c>
    </row>
    <row r="5737" spans="1:11" x14ac:dyDescent="0.3">
      <c r="A5737" t="s">
        <v>9088</v>
      </c>
      <c r="B5737" t="s">
        <v>313</v>
      </c>
      <c r="C5737" t="s">
        <v>313</v>
      </c>
      <c r="D5737">
        <v>30400000</v>
      </c>
      <c r="E5737">
        <v>23000000</v>
      </c>
      <c r="F5737" t="s">
        <v>5391</v>
      </c>
      <c r="G5737" s="13">
        <f>IFERROR(IF($F5737="ALTA",$D5737*1.03,
IF($F5737="MEDIA",$D5737*1,
IF($F5737="BAJA",$D5737*0.92,
IF($F5737="LIQUIDAR",_xlfn.XLOOKUP(A5737,Rotación!$A:$A,Rotación!$O:$O,0,0,-1),"")))),"")</f>
        <v>27968000</v>
      </c>
      <c r="H5737" s="13">
        <f>IFERROR(IF($F5737="ALTA",$D5737*1,
IF($F5737="MEDIA",$D5737*0.97,
IF($F5737="BAJA",$D5737*0.9,
IF($F5737="LIQUIDAR",_xlfn.XLOOKUP(A5737,Rotación!$A:$A,Rotación!$O:$O,0,0,-1),"")))),"")</f>
        <v>27360000</v>
      </c>
      <c r="I5737" s="13">
        <f>IFERROR(IF($F5737="ALTA",$D5737*0.97,
IF($F5737="MEDIA",$D5737*0.94,
IF($F5737="BAJA",$D5737*0.87,
IF($F5737="LIQUIDAR",_xlfn.XLOOKUP(A5737,Rotación!$A:$A,Rotación!$O:$O,0,0,-1),"")))),"")</f>
        <v>26448000</v>
      </c>
      <c r="J5737" s="13">
        <f>IFERROR(IF($F5737="ALTA",$D5737*0.94,
IF($F5737="MEDIA",$D5737*0.9,
IF($F5737="BAJA",$D5737*0.85,
IF($F5737="LIQUIDAR",_xlfn.XLOOKUP(A5737,Rotación!$A:$A,Rotación!$O:$O,0,0,-1),"")))),"")</f>
        <v>25840000</v>
      </c>
      <c r="K5737">
        <v>28990000</v>
      </c>
    </row>
    <row r="5738" spans="1:11" x14ac:dyDescent="0.3">
      <c r="A5738" t="s">
        <v>9092</v>
      </c>
      <c r="B5738" t="s">
        <v>313</v>
      </c>
      <c r="C5738" t="s">
        <v>313</v>
      </c>
      <c r="D5738">
        <v>9800000</v>
      </c>
      <c r="E5738">
        <v>7500000</v>
      </c>
      <c r="F5738" t="s">
        <v>5391</v>
      </c>
      <c r="G5738" s="13">
        <f>IFERROR(IF($F5738="ALTA",$D5738*1.03,
IF($F5738="MEDIA",$D5738*1,
IF($F5738="BAJA",$D5738*0.92,
IF($F5738="LIQUIDAR",_xlfn.XLOOKUP(A5738,Rotación!$A:$A,Rotación!$O:$O,0,0,-1),"")))),"")</f>
        <v>9016000</v>
      </c>
      <c r="H5738" s="13">
        <f>IFERROR(IF($F5738="ALTA",$D5738*1,
IF($F5738="MEDIA",$D5738*0.97,
IF($F5738="BAJA",$D5738*0.9,
IF($F5738="LIQUIDAR",_xlfn.XLOOKUP(A5738,Rotación!$A:$A,Rotación!$O:$O,0,0,-1),"")))),"")</f>
        <v>8820000</v>
      </c>
      <c r="I5738" s="13">
        <f>IFERROR(IF($F5738="ALTA",$D5738*0.97,
IF($F5738="MEDIA",$D5738*0.94,
IF($F5738="BAJA",$D5738*0.87,
IF($F5738="LIQUIDAR",_xlfn.XLOOKUP(A5738,Rotación!$A:$A,Rotación!$O:$O,0,0,-1),"")))),"")</f>
        <v>8526000</v>
      </c>
      <c r="J5738" s="13">
        <f>IFERROR(IF($F5738="ALTA",$D5738*0.94,
IF($F5738="MEDIA",$D5738*0.9,
IF($F5738="BAJA",$D5738*0.85,
IF($F5738="LIQUIDAR",_xlfn.XLOOKUP(A5738,Rotación!$A:$A,Rotación!$O:$O,0,0,-1),"")))),"")</f>
        <v>8330000</v>
      </c>
      <c r="K5738">
        <v>9290000</v>
      </c>
    </row>
    <row r="5739" spans="1:11" x14ac:dyDescent="0.3">
      <c r="A5739" t="s">
        <v>9096</v>
      </c>
      <c r="B5739" t="s">
        <v>313</v>
      </c>
      <c r="C5739" t="s">
        <v>313</v>
      </c>
      <c r="D5739">
        <v>15000000</v>
      </c>
      <c r="E5739">
        <v>12000000</v>
      </c>
      <c r="F5739" t="s">
        <v>5391</v>
      </c>
      <c r="G5739" s="13">
        <f>IFERROR(IF($F5739="ALTA",$D5739*1.03,
IF($F5739="MEDIA",$D5739*1,
IF($F5739="BAJA",$D5739*0.92,
IF($F5739="LIQUIDAR",_xlfn.XLOOKUP(A5739,Rotación!$A:$A,Rotación!$O:$O,0,0,-1),"")))),"")</f>
        <v>13800000</v>
      </c>
      <c r="H5739" s="13">
        <f>IFERROR(IF($F5739="ALTA",$D5739*1,
IF($F5739="MEDIA",$D5739*0.97,
IF($F5739="BAJA",$D5739*0.9,
IF($F5739="LIQUIDAR",_xlfn.XLOOKUP(A5739,Rotación!$A:$A,Rotación!$O:$O,0,0,-1),"")))),"")</f>
        <v>13500000</v>
      </c>
      <c r="I5739" s="13">
        <f>IFERROR(IF($F5739="ALTA",$D5739*0.97,
IF($F5739="MEDIA",$D5739*0.94,
IF($F5739="BAJA",$D5739*0.87,
IF($F5739="LIQUIDAR",_xlfn.XLOOKUP(A5739,Rotación!$A:$A,Rotación!$O:$O,0,0,-1),"")))),"")</f>
        <v>13050000</v>
      </c>
      <c r="J5739" s="13">
        <f>IFERROR(IF($F5739="ALTA",$D5739*0.94,
IF($F5739="MEDIA",$D5739*0.9,
IF($F5739="BAJA",$D5739*0.85,
IF($F5739="LIQUIDAR",_xlfn.XLOOKUP(A5739,Rotación!$A:$A,Rotación!$O:$O,0,0,-1),"")))),"")</f>
        <v>12750000</v>
      </c>
      <c r="K5739">
        <v>13990000</v>
      </c>
    </row>
    <row r="5740" spans="1:11" x14ac:dyDescent="0.3">
      <c r="A5740" t="s">
        <v>9098</v>
      </c>
      <c r="B5740" t="s">
        <v>313</v>
      </c>
      <c r="C5740" t="s">
        <v>313</v>
      </c>
      <c r="D5740">
        <v>12800000</v>
      </c>
      <c r="E5740">
        <v>10500000</v>
      </c>
      <c r="F5740" t="s">
        <v>5391</v>
      </c>
      <c r="G5740" s="13">
        <f>IFERROR(IF($F5740="ALTA",$D5740*1.03,
IF($F5740="MEDIA",$D5740*1,
IF($F5740="BAJA",$D5740*0.92,
IF($F5740="LIQUIDAR",_xlfn.XLOOKUP(A5740,Rotación!$A:$A,Rotación!$O:$O,0,0,-1),"")))),"")</f>
        <v>11776000</v>
      </c>
      <c r="H5740" s="13">
        <f>IFERROR(IF($F5740="ALTA",$D5740*1,
IF($F5740="MEDIA",$D5740*0.97,
IF($F5740="BAJA",$D5740*0.9,
IF($F5740="LIQUIDAR",_xlfn.XLOOKUP(A5740,Rotación!$A:$A,Rotación!$O:$O,0,0,-1),"")))),"")</f>
        <v>11520000</v>
      </c>
      <c r="I5740" s="13">
        <f>IFERROR(IF($F5740="ALTA",$D5740*0.97,
IF($F5740="MEDIA",$D5740*0.94,
IF($F5740="BAJA",$D5740*0.87,
IF($F5740="LIQUIDAR",_xlfn.XLOOKUP(A5740,Rotación!$A:$A,Rotación!$O:$O,0,0,-1),"")))),"")</f>
        <v>11136000</v>
      </c>
      <c r="J5740" s="13">
        <f>IFERROR(IF($F5740="ALTA",$D5740*0.94,
IF($F5740="MEDIA",$D5740*0.9,
IF($F5740="BAJA",$D5740*0.85,
IF($F5740="LIQUIDAR",_xlfn.XLOOKUP(A5740,Rotación!$A:$A,Rotación!$O:$O,0,0,-1),"")))),"")</f>
        <v>10880000</v>
      </c>
      <c r="K5740">
        <v>12990000</v>
      </c>
    </row>
    <row r="5741" spans="1:11" x14ac:dyDescent="0.3">
      <c r="A5741" t="s">
        <v>9102</v>
      </c>
      <c r="B5741" t="s">
        <v>313</v>
      </c>
      <c r="C5741" t="s">
        <v>313</v>
      </c>
      <c r="D5741">
        <v>10700000</v>
      </c>
      <c r="E5741">
        <v>8600000</v>
      </c>
      <c r="F5741" t="s">
        <v>4033</v>
      </c>
      <c r="G5741" s="13">
        <f>IFERROR(IF($F5741="ALTA",$D5741*1.03,
IF($F5741="MEDIA",$D5741*1,
IF($F5741="BAJA",$D5741*0.92,
IF($F5741="LIQUIDAR",_xlfn.XLOOKUP(A5741,Rotación!$A:$A,Rotación!$O:$O,0,0,-1),"")))),"")</f>
        <v>10700000</v>
      </c>
      <c r="H5741" s="13">
        <f>IFERROR(IF($F5741="ALTA",$D5741*1,
IF($F5741="MEDIA",$D5741*0.97,
IF($F5741="BAJA",$D5741*0.9,
IF($F5741="LIQUIDAR",_xlfn.XLOOKUP(A5741,Rotación!$A:$A,Rotación!$O:$O,0,0,-1),"")))),"")</f>
        <v>10379000</v>
      </c>
      <c r="I5741" s="13">
        <f>IFERROR(IF($F5741="ALTA",$D5741*0.97,
IF($F5741="MEDIA",$D5741*0.94,
IF($F5741="BAJA",$D5741*0.87,
IF($F5741="LIQUIDAR",_xlfn.XLOOKUP(A5741,Rotación!$A:$A,Rotación!$O:$O,0,0,-1),"")))),"")</f>
        <v>10058000</v>
      </c>
      <c r="J5741" s="13">
        <f>IFERROR(IF($F5741="ALTA",$D5741*0.94,
IF($F5741="MEDIA",$D5741*0.9,
IF($F5741="BAJA",$D5741*0.85,
IF($F5741="LIQUIDAR",_xlfn.XLOOKUP(A5741,Rotación!$A:$A,Rotación!$O:$O,0,0,-1),"")))),"")</f>
        <v>9630000</v>
      </c>
      <c r="K5741">
        <v>10490000</v>
      </c>
    </row>
    <row r="5742" spans="1:11" x14ac:dyDescent="0.3">
      <c r="A5742" t="s">
        <v>8798</v>
      </c>
      <c r="B5742" t="s">
        <v>313</v>
      </c>
      <c r="C5742" t="s">
        <v>313</v>
      </c>
      <c r="D5742">
        <v>20300000</v>
      </c>
      <c r="E5742">
        <v>15800000</v>
      </c>
      <c r="F5742" t="s">
        <v>4033</v>
      </c>
      <c r="G5742" s="13">
        <f>IFERROR(IF($F5742="ALTA",$D5742*1.03,
IF($F5742="MEDIA",$D5742*1,
IF($F5742="BAJA",$D5742*0.92,
IF($F5742="LIQUIDAR",_xlfn.XLOOKUP(A5742,Rotación!$A:$A,Rotación!$O:$O,0,0,-1),"")))),"")</f>
        <v>20300000</v>
      </c>
      <c r="H5742" s="13">
        <f>IFERROR(IF($F5742="ALTA",$D5742*1,
IF($F5742="MEDIA",$D5742*0.97,
IF($F5742="BAJA",$D5742*0.9,
IF($F5742="LIQUIDAR",_xlfn.XLOOKUP(A5742,Rotación!$A:$A,Rotación!$O:$O,0,0,-1),"")))),"")</f>
        <v>19691000</v>
      </c>
      <c r="I5742" s="13">
        <f>IFERROR(IF($F5742="ALTA",$D5742*0.97,
IF($F5742="MEDIA",$D5742*0.94,
IF($F5742="BAJA",$D5742*0.87,
IF($F5742="LIQUIDAR",_xlfn.XLOOKUP(A5742,Rotación!$A:$A,Rotación!$O:$O,0,0,-1),"")))),"")</f>
        <v>19082000</v>
      </c>
      <c r="J5742" s="13">
        <f>IFERROR(IF($F5742="ALTA",$D5742*0.94,
IF($F5742="MEDIA",$D5742*0.9,
IF($F5742="BAJA",$D5742*0.85,
IF($F5742="LIQUIDAR",_xlfn.XLOOKUP(A5742,Rotación!$A:$A,Rotación!$O:$O,0,0,-1),"")))),"")</f>
        <v>18270000</v>
      </c>
      <c r="K5742">
        <v>19990000</v>
      </c>
    </row>
    <row r="5743" spans="1:11" x14ac:dyDescent="0.3">
      <c r="A5743" t="s">
        <v>8624</v>
      </c>
      <c r="B5743" t="s">
        <v>313</v>
      </c>
      <c r="C5743" t="s">
        <v>313</v>
      </c>
      <c r="D5743">
        <v>11400000</v>
      </c>
      <c r="E5743">
        <v>9300000</v>
      </c>
      <c r="F5743" t="s">
        <v>4033</v>
      </c>
      <c r="G5743" s="13">
        <f>IFERROR(IF($F5743="ALTA",$D5743*1.03,
IF($F5743="MEDIA",$D5743*1,
IF($F5743="BAJA",$D5743*0.92,
IF($F5743="LIQUIDAR",_xlfn.XLOOKUP(A5743,Rotación!$A:$A,Rotación!$O:$O,0,0,-1),"")))),"")</f>
        <v>11400000</v>
      </c>
      <c r="H5743" s="13">
        <f>IFERROR(IF($F5743="ALTA",$D5743*1,
IF($F5743="MEDIA",$D5743*0.97,
IF($F5743="BAJA",$D5743*0.9,
IF($F5743="LIQUIDAR",_xlfn.XLOOKUP(A5743,Rotación!$A:$A,Rotación!$O:$O,0,0,-1),"")))),"")</f>
        <v>11058000</v>
      </c>
      <c r="I5743" s="13">
        <f>IFERROR(IF($F5743="ALTA",$D5743*0.97,
IF($F5743="MEDIA",$D5743*0.94,
IF($F5743="BAJA",$D5743*0.87,
IF($F5743="LIQUIDAR",_xlfn.XLOOKUP(A5743,Rotación!$A:$A,Rotación!$O:$O,0,0,-1),"")))),"")</f>
        <v>10716000</v>
      </c>
      <c r="J5743" s="13">
        <f>IFERROR(IF($F5743="ALTA",$D5743*0.94,
IF($F5743="MEDIA",$D5743*0.9,
IF($F5743="BAJA",$D5743*0.85,
IF($F5743="LIQUIDAR",_xlfn.XLOOKUP(A5743,Rotación!$A:$A,Rotación!$O:$O,0,0,-1),"")))),"")</f>
        <v>10260000</v>
      </c>
      <c r="K5743">
        <v>11390000</v>
      </c>
    </row>
    <row r="5744" spans="1:11" x14ac:dyDescent="0.3">
      <c r="A5744" t="s">
        <v>9104</v>
      </c>
      <c r="B5744" t="s">
        <v>313</v>
      </c>
      <c r="C5744" t="s">
        <v>313</v>
      </c>
      <c r="D5744">
        <v>29700000</v>
      </c>
      <c r="E5744">
        <v>21000000</v>
      </c>
      <c r="F5744" t="s">
        <v>4033</v>
      </c>
      <c r="G5744" s="13">
        <f>IFERROR(IF($F5744="ALTA",$D5744*1.03,
IF($F5744="MEDIA",$D5744*1,
IF($F5744="BAJA",$D5744*0.92,
IF($F5744="LIQUIDAR",_xlfn.XLOOKUP(A5744,Rotación!$A:$A,Rotación!$O:$O,0,0,-1),"")))),"")</f>
        <v>29700000</v>
      </c>
      <c r="H5744" s="13">
        <f>IFERROR(IF($F5744="ALTA",$D5744*1,
IF($F5744="MEDIA",$D5744*0.97,
IF($F5744="BAJA",$D5744*0.9,
IF($F5744="LIQUIDAR",_xlfn.XLOOKUP(A5744,Rotación!$A:$A,Rotación!$O:$O,0,0,-1),"")))),"")</f>
        <v>28809000</v>
      </c>
      <c r="I5744" s="13">
        <f>IFERROR(IF($F5744="ALTA",$D5744*0.97,
IF($F5744="MEDIA",$D5744*0.94,
IF($F5744="BAJA",$D5744*0.87,
IF($F5744="LIQUIDAR",_xlfn.XLOOKUP(A5744,Rotación!$A:$A,Rotación!$O:$O,0,0,-1),"")))),"")</f>
        <v>27918000</v>
      </c>
      <c r="J5744" s="13">
        <f>IFERROR(IF($F5744="ALTA",$D5744*0.94,
IF($F5744="MEDIA",$D5744*0.9,
IF($F5744="BAJA",$D5744*0.85,
IF($F5744="LIQUIDAR",_xlfn.XLOOKUP(A5744,Rotación!$A:$A,Rotación!$O:$O,0,0,-1),"")))),"")</f>
        <v>26730000</v>
      </c>
      <c r="K5744">
        <v>27290000</v>
      </c>
    </row>
    <row r="5745" spans="1:11" x14ac:dyDescent="0.3">
      <c r="A5745" t="s">
        <v>9112</v>
      </c>
      <c r="B5745" t="s">
        <v>313</v>
      </c>
      <c r="C5745" t="s">
        <v>313</v>
      </c>
      <c r="D5745">
        <v>11000000</v>
      </c>
      <c r="E5745">
        <v>9400000</v>
      </c>
      <c r="F5745" t="s">
        <v>5390</v>
      </c>
      <c r="G5745" s="13">
        <f>IFERROR(IF($F5745="ALTA",$D5745*1.03,
IF($F5745="MEDIA",$D5745*1,
IF($F5745="BAJA",$D5745*0.92,
IF($F5745="LIQUIDAR",_xlfn.XLOOKUP(A5745,Rotación!$A:$A,Rotación!$O:$O,0,0,-1),"")))),"")</f>
        <v>11330000</v>
      </c>
      <c r="H5745" s="13">
        <f>IFERROR(IF($F5745="ALTA",$D5745*1,
IF($F5745="MEDIA",$D5745*0.97,
IF($F5745="BAJA",$D5745*0.9,
IF($F5745="LIQUIDAR",_xlfn.XLOOKUP(A5745,Rotación!$A:$A,Rotación!$O:$O,0,0,-1),"")))),"")</f>
        <v>11000000</v>
      </c>
      <c r="I5745" s="13">
        <f>IFERROR(IF($F5745="ALTA",$D5745*0.97,
IF($F5745="MEDIA",$D5745*0.94,
IF($F5745="BAJA",$D5745*0.87,
IF($F5745="LIQUIDAR",_xlfn.XLOOKUP(A5745,Rotación!$A:$A,Rotación!$O:$O,0,0,-1),"")))),"")</f>
        <v>10670000</v>
      </c>
      <c r="J5745" s="13">
        <f>IFERROR(IF($F5745="ALTA",$D5745*0.94,
IF($F5745="MEDIA",$D5745*0.9,
IF($F5745="BAJA",$D5745*0.85,
IF($F5745="LIQUIDAR",_xlfn.XLOOKUP(A5745,Rotación!$A:$A,Rotación!$O:$O,0,0,-1),"")))),"")</f>
        <v>10340000</v>
      </c>
      <c r="K5745">
        <v>11290000</v>
      </c>
    </row>
    <row r="5746" spans="1:11" x14ac:dyDescent="0.3">
      <c r="A5746" t="s">
        <v>9114</v>
      </c>
      <c r="B5746" t="s">
        <v>313</v>
      </c>
      <c r="C5746" t="s">
        <v>313</v>
      </c>
      <c r="D5746">
        <v>13800000</v>
      </c>
      <c r="E5746">
        <v>11000000</v>
      </c>
      <c r="F5746" t="s">
        <v>4033</v>
      </c>
      <c r="G5746" s="13">
        <f>IFERROR(IF($F5746="ALTA",$D5746*1.03,
IF($F5746="MEDIA",$D5746*1,
IF($F5746="BAJA",$D5746*0.92,
IF($F5746="LIQUIDAR",_xlfn.XLOOKUP(A5746,Rotación!$A:$A,Rotación!$O:$O,0,0,-1),"")))),"")</f>
        <v>13800000</v>
      </c>
      <c r="H5746" s="13">
        <f>IFERROR(IF($F5746="ALTA",$D5746*1,
IF($F5746="MEDIA",$D5746*0.97,
IF($F5746="BAJA",$D5746*0.9,
IF($F5746="LIQUIDAR",_xlfn.XLOOKUP(A5746,Rotación!$A:$A,Rotación!$O:$O,0,0,-1),"")))),"")</f>
        <v>13386000</v>
      </c>
      <c r="I5746" s="13">
        <f>IFERROR(IF($F5746="ALTA",$D5746*0.97,
IF($F5746="MEDIA",$D5746*0.94,
IF($F5746="BAJA",$D5746*0.87,
IF($F5746="LIQUIDAR",_xlfn.XLOOKUP(A5746,Rotación!$A:$A,Rotación!$O:$O,0,0,-1),"")))),"")</f>
        <v>12972000</v>
      </c>
      <c r="J5746" s="13">
        <f>IFERROR(IF($F5746="ALTA",$D5746*0.94,
IF($F5746="MEDIA",$D5746*0.9,
IF($F5746="BAJA",$D5746*0.85,
IF($F5746="LIQUIDAR",_xlfn.XLOOKUP(A5746,Rotación!$A:$A,Rotación!$O:$O,0,0,-1),"")))),"")</f>
        <v>12420000</v>
      </c>
      <c r="K5746">
        <v>12990000</v>
      </c>
    </row>
    <row r="5747" spans="1:11" x14ac:dyDescent="0.3">
      <c r="A5747" t="s">
        <v>9117</v>
      </c>
      <c r="B5747" t="s">
        <v>313</v>
      </c>
      <c r="C5747" t="s">
        <v>313</v>
      </c>
      <c r="D5747">
        <v>8800000</v>
      </c>
      <c r="E5747">
        <v>7400000</v>
      </c>
      <c r="F5747" t="s">
        <v>5390</v>
      </c>
      <c r="G5747" s="13">
        <f>IFERROR(IF($F5747="ALTA",$D5747*1.03,
IF($F5747="MEDIA",$D5747*1,
IF($F5747="BAJA",$D5747*0.92,
IF($F5747="LIQUIDAR",_xlfn.XLOOKUP(A5747,Rotación!$A:$A,Rotación!$O:$O,0,0,-1),"")))),"")</f>
        <v>9064000</v>
      </c>
      <c r="H5747" s="13">
        <f>IFERROR(IF($F5747="ALTA",$D5747*1,
IF($F5747="MEDIA",$D5747*0.97,
IF($F5747="BAJA",$D5747*0.9,
IF($F5747="LIQUIDAR",_xlfn.XLOOKUP(A5747,Rotación!$A:$A,Rotación!$O:$O,0,0,-1),"")))),"")</f>
        <v>8800000</v>
      </c>
      <c r="I5747" s="13">
        <f>IFERROR(IF($F5747="ALTA",$D5747*0.97,
IF($F5747="MEDIA",$D5747*0.94,
IF($F5747="BAJA",$D5747*0.87,
IF($F5747="LIQUIDAR",_xlfn.XLOOKUP(A5747,Rotación!$A:$A,Rotación!$O:$O,0,0,-1),"")))),"")</f>
        <v>8536000</v>
      </c>
      <c r="J5747" s="13">
        <f>IFERROR(IF($F5747="ALTA",$D5747*0.94,
IF($F5747="MEDIA",$D5747*0.9,
IF($F5747="BAJA",$D5747*0.85,
IF($F5747="LIQUIDAR",_xlfn.XLOOKUP(A5747,Rotación!$A:$A,Rotación!$O:$O,0,0,-1),"")))),"")</f>
        <v>8271999.9999999991</v>
      </c>
      <c r="K5747">
        <v>8990000</v>
      </c>
    </row>
    <row r="5748" spans="1:11" x14ac:dyDescent="0.3">
      <c r="A5748" t="s">
        <v>9119</v>
      </c>
      <c r="B5748" t="s">
        <v>313</v>
      </c>
      <c r="C5748" t="s">
        <v>313</v>
      </c>
      <c r="D5748">
        <v>9400000</v>
      </c>
      <c r="E5748">
        <v>8000000</v>
      </c>
      <c r="F5748" t="s">
        <v>5390</v>
      </c>
      <c r="G5748" s="13">
        <f>IFERROR(IF($F5748="ALTA",$D5748*1.03,
IF($F5748="MEDIA",$D5748*1,
IF($F5748="BAJA",$D5748*0.92,
IF($F5748="LIQUIDAR",_xlfn.XLOOKUP(A5748,Rotación!$A:$A,Rotación!$O:$O,0,0,-1),"")))),"")</f>
        <v>9682000</v>
      </c>
      <c r="H5748" s="13">
        <f>IFERROR(IF($F5748="ALTA",$D5748*1,
IF($F5748="MEDIA",$D5748*0.97,
IF($F5748="BAJA",$D5748*0.9,
IF($F5748="LIQUIDAR",_xlfn.XLOOKUP(A5748,Rotación!$A:$A,Rotación!$O:$O,0,0,-1),"")))),"")</f>
        <v>9400000</v>
      </c>
      <c r="I5748" s="13">
        <f>IFERROR(IF($F5748="ALTA",$D5748*0.97,
IF($F5748="MEDIA",$D5748*0.94,
IF($F5748="BAJA",$D5748*0.87,
IF($F5748="LIQUIDAR",_xlfn.XLOOKUP(A5748,Rotación!$A:$A,Rotación!$O:$O,0,0,-1),"")))),"")</f>
        <v>9118000</v>
      </c>
      <c r="J5748" s="13">
        <f>IFERROR(IF($F5748="ALTA",$D5748*0.94,
IF($F5748="MEDIA",$D5748*0.9,
IF($F5748="BAJA",$D5748*0.85,
IF($F5748="LIQUIDAR",_xlfn.XLOOKUP(A5748,Rotación!$A:$A,Rotación!$O:$O,0,0,-1),"")))),"")</f>
        <v>8836000</v>
      </c>
      <c r="K5748">
        <v>9490000</v>
      </c>
    </row>
    <row r="5749" spans="1:11" x14ac:dyDescent="0.3">
      <c r="A5749" t="s">
        <v>9122</v>
      </c>
      <c r="B5749" t="s">
        <v>313</v>
      </c>
      <c r="C5749" t="s">
        <v>313</v>
      </c>
      <c r="D5749">
        <v>11900000</v>
      </c>
      <c r="E5749">
        <v>10200000</v>
      </c>
      <c r="F5749" t="s">
        <v>5390</v>
      </c>
      <c r="G5749" s="13">
        <f>IFERROR(IF($F5749="ALTA",$D5749*1.03,
IF($F5749="MEDIA",$D5749*1,
IF($F5749="BAJA",$D5749*0.92,
IF($F5749="LIQUIDAR",_xlfn.XLOOKUP(A5749,Rotación!$A:$A,Rotación!$O:$O,0,0,-1),"")))),"")</f>
        <v>12257000</v>
      </c>
      <c r="H5749" s="13">
        <f>IFERROR(IF($F5749="ALTA",$D5749*1,
IF($F5749="MEDIA",$D5749*0.97,
IF($F5749="BAJA",$D5749*0.9,
IF($F5749="LIQUIDAR",_xlfn.XLOOKUP(A5749,Rotación!$A:$A,Rotación!$O:$O,0,0,-1),"")))),"")</f>
        <v>11900000</v>
      </c>
      <c r="I5749" s="13">
        <f>IFERROR(IF($F5749="ALTA",$D5749*0.97,
IF($F5749="MEDIA",$D5749*0.94,
IF($F5749="BAJA",$D5749*0.87,
IF($F5749="LIQUIDAR",_xlfn.XLOOKUP(A5749,Rotación!$A:$A,Rotación!$O:$O,0,0,-1),"")))),"")</f>
        <v>11543000</v>
      </c>
      <c r="J5749" s="13">
        <f>IFERROR(IF($F5749="ALTA",$D5749*0.94,
IF($F5749="MEDIA",$D5749*0.9,
IF($F5749="BAJA",$D5749*0.85,
IF($F5749="LIQUIDAR",_xlfn.XLOOKUP(A5749,Rotación!$A:$A,Rotación!$O:$O,0,0,-1),"")))),"")</f>
        <v>11186000</v>
      </c>
      <c r="K5749">
        <v>11990000</v>
      </c>
    </row>
    <row r="5750" spans="1:11" x14ac:dyDescent="0.3">
      <c r="A5750" t="s">
        <v>9124</v>
      </c>
      <c r="B5750" t="s">
        <v>313</v>
      </c>
      <c r="C5750" t="s">
        <v>313</v>
      </c>
      <c r="D5750">
        <v>11400000</v>
      </c>
      <c r="E5750">
        <v>8000000</v>
      </c>
      <c r="F5750" t="s">
        <v>5390</v>
      </c>
      <c r="G5750" s="13">
        <f>IFERROR(IF($F5750="ALTA",$D5750*1.03,
IF($F5750="MEDIA",$D5750*1,
IF($F5750="BAJA",$D5750*0.92,
IF($F5750="LIQUIDAR",_xlfn.XLOOKUP(A5750,Rotación!$A:$A,Rotación!$O:$O,0,0,-1),"")))),"")</f>
        <v>11742000</v>
      </c>
      <c r="H5750" s="13">
        <f>IFERROR(IF($F5750="ALTA",$D5750*1,
IF($F5750="MEDIA",$D5750*0.97,
IF($F5750="BAJA",$D5750*0.9,
IF($F5750="LIQUIDAR",_xlfn.XLOOKUP(A5750,Rotación!$A:$A,Rotación!$O:$O,0,0,-1),"")))),"")</f>
        <v>11400000</v>
      </c>
      <c r="I5750" s="13">
        <f>IFERROR(IF($F5750="ALTA",$D5750*0.97,
IF($F5750="MEDIA",$D5750*0.94,
IF($F5750="BAJA",$D5750*0.87,
IF($F5750="LIQUIDAR",_xlfn.XLOOKUP(A5750,Rotación!$A:$A,Rotación!$O:$O,0,0,-1),"")))),"")</f>
        <v>11058000</v>
      </c>
      <c r="J5750" s="13">
        <f>IFERROR(IF($F5750="ALTA",$D5750*0.94,
IF($F5750="MEDIA",$D5750*0.9,
IF($F5750="BAJA",$D5750*0.85,
IF($F5750="LIQUIDAR",_xlfn.XLOOKUP(A5750,Rotación!$A:$A,Rotación!$O:$O,0,0,-1),"")))),"")</f>
        <v>10716000</v>
      </c>
      <c r="K5750">
        <v>10290000</v>
      </c>
    </row>
    <row r="5751" spans="1:11" x14ac:dyDescent="0.3">
      <c r="A5751" t="s">
        <v>9128</v>
      </c>
      <c r="B5751" t="s">
        <v>313</v>
      </c>
      <c r="C5751" t="s">
        <v>313</v>
      </c>
      <c r="D5751">
        <v>6900000</v>
      </c>
      <c r="E5751">
        <v>5500000</v>
      </c>
      <c r="F5751" t="s">
        <v>5390</v>
      </c>
      <c r="G5751" s="13">
        <f>IFERROR(IF($F5751="ALTA",$D5751*1.03,
IF($F5751="MEDIA",$D5751*1,
IF($F5751="BAJA",$D5751*0.92,
IF($F5751="LIQUIDAR",_xlfn.XLOOKUP(A5751,Rotación!$A:$A,Rotación!$O:$O,0,0,-1),"")))),"")</f>
        <v>7107000</v>
      </c>
      <c r="H5751" s="13">
        <f>IFERROR(IF($F5751="ALTA",$D5751*1,
IF($F5751="MEDIA",$D5751*0.97,
IF($F5751="BAJA",$D5751*0.9,
IF($F5751="LIQUIDAR",_xlfn.XLOOKUP(A5751,Rotación!$A:$A,Rotación!$O:$O,0,0,-1),"")))),"")</f>
        <v>6900000</v>
      </c>
      <c r="I5751" s="13">
        <f>IFERROR(IF($F5751="ALTA",$D5751*0.97,
IF($F5751="MEDIA",$D5751*0.94,
IF($F5751="BAJA",$D5751*0.87,
IF($F5751="LIQUIDAR",_xlfn.XLOOKUP(A5751,Rotación!$A:$A,Rotación!$O:$O,0,0,-1),"")))),"")</f>
        <v>6693000</v>
      </c>
      <c r="J5751" s="13">
        <f>IFERROR(IF($F5751="ALTA",$D5751*0.94,
IF($F5751="MEDIA",$D5751*0.9,
IF($F5751="BAJA",$D5751*0.85,
IF($F5751="LIQUIDAR",_xlfn.XLOOKUP(A5751,Rotación!$A:$A,Rotación!$O:$O,0,0,-1),"")))),"")</f>
        <v>6486000</v>
      </c>
      <c r="K5751">
        <v>6790000</v>
      </c>
    </row>
    <row r="5752" spans="1:11" x14ac:dyDescent="0.3">
      <c r="A5752" t="s">
        <v>9130</v>
      </c>
      <c r="B5752" t="s">
        <v>313</v>
      </c>
      <c r="C5752" t="s">
        <v>313</v>
      </c>
      <c r="D5752">
        <v>11900000</v>
      </c>
      <c r="E5752">
        <v>10000000</v>
      </c>
      <c r="F5752" t="s">
        <v>5390</v>
      </c>
      <c r="G5752" s="13">
        <f>IFERROR(IF($F5752="ALTA",$D5752*1.03,
IF($F5752="MEDIA",$D5752*1,
IF($F5752="BAJA",$D5752*0.92,
IF($F5752="LIQUIDAR",_xlfn.XLOOKUP(A5752,Rotación!$A:$A,Rotación!$O:$O,0,0,-1),"")))),"")</f>
        <v>12257000</v>
      </c>
      <c r="H5752" s="13">
        <f>IFERROR(IF($F5752="ALTA",$D5752*1,
IF($F5752="MEDIA",$D5752*0.97,
IF($F5752="BAJA",$D5752*0.9,
IF($F5752="LIQUIDAR",_xlfn.XLOOKUP(A5752,Rotación!$A:$A,Rotación!$O:$O,0,0,-1),"")))),"")</f>
        <v>11900000</v>
      </c>
      <c r="I5752" s="13">
        <f>IFERROR(IF($F5752="ALTA",$D5752*0.97,
IF($F5752="MEDIA",$D5752*0.94,
IF($F5752="BAJA",$D5752*0.87,
IF($F5752="LIQUIDAR",_xlfn.XLOOKUP(A5752,Rotación!$A:$A,Rotación!$O:$O,0,0,-1),"")))),"")</f>
        <v>11543000</v>
      </c>
      <c r="J5752" s="13">
        <f>IFERROR(IF($F5752="ALTA",$D5752*0.94,
IF($F5752="MEDIA",$D5752*0.9,
IF($F5752="BAJA",$D5752*0.85,
IF($F5752="LIQUIDAR",_xlfn.XLOOKUP(A5752,Rotación!$A:$A,Rotación!$O:$O,0,0,-1),"")))),"")</f>
        <v>11186000</v>
      </c>
      <c r="K5752">
        <v>11990000</v>
      </c>
    </row>
    <row r="5753" spans="1:11" x14ac:dyDescent="0.3">
      <c r="A5753" t="s">
        <v>5922</v>
      </c>
      <c r="B5753" t="s">
        <v>313</v>
      </c>
      <c r="C5753" t="s">
        <v>313</v>
      </c>
      <c r="D5753">
        <v>16400000</v>
      </c>
      <c r="E5753">
        <v>14000000</v>
      </c>
      <c r="F5753" t="s">
        <v>5390</v>
      </c>
      <c r="G5753" s="13">
        <f>IFERROR(IF($F5753="ALTA",$D5753*1.03,
IF($F5753="MEDIA",$D5753*1,
IF($F5753="BAJA",$D5753*0.92,
IF($F5753="LIQUIDAR",_xlfn.XLOOKUP(A5753,Rotación!$A:$A,Rotación!$O:$O,0,0,-1),"")))),"")</f>
        <v>16892000</v>
      </c>
      <c r="H5753" s="13">
        <f>IFERROR(IF($F5753="ALTA",$D5753*1,
IF($F5753="MEDIA",$D5753*0.97,
IF($F5753="BAJA",$D5753*0.9,
IF($F5753="LIQUIDAR",_xlfn.XLOOKUP(A5753,Rotación!$A:$A,Rotación!$O:$O,0,0,-1),"")))),"")</f>
        <v>16400000</v>
      </c>
      <c r="I5753" s="13">
        <f>IFERROR(IF($F5753="ALTA",$D5753*0.97,
IF($F5753="MEDIA",$D5753*0.94,
IF($F5753="BAJA",$D5753*0.87,
IF($F5753="LIQUIDAR",_xlfn.XLOOKUP(A5753,Rotación!$A:$A,Rotación!$O:$O,0,0,-1),"")))),"")</f>
        <v>15908000</v>
      </c>
      <c r="J5753" s="13">
        <f>IFERROR(IF($F5753="ALTA",$D5753*0.94,
IF($F5753="MEDIA",$D5753*0.9,
IF($F5753="BAJA",$D5753*0.85,
IF($F5753="LIQUIDAR",_xlfn.XLOOKUP(A5753,Rotación!$A:$A,Rotación!$O:$O,0,0,-1),"")))),"")</f>
        <v>15416000</v>
      </c>
      <c r="K5753">
        <v>16490000</v>
      </c>
    </row>
    <row r="5754" spans="1:11" x14ac:dyDescent="0.3">
      <c r="A5754" t="s">
        <v>9133</v>
      </c>
      <c r="B5754" t="s">
        <v>313</v>
      </c>
      <c r="C5754" t="s">
        <v>313</v>
      </c>
      <c r="D5754">
        <v>12700000</v>
      </c>
      <c r="E5754">
        <v>9500000</v>
      </c>
      <c r="F5754" t="s">
        <v>5391</v>
      </c>
      <c r="G5754" s="13">
        <f>IFERROR(IF($F5754="ALTA",$D5754*1.03,
IF($F5754="MEDIA",$D5754*1,
IF($F5754="BAJA",$D5754*0.92,
IF($F5754="LIQUIDAR",_xlfn.XLOOKUP(A5754,Rotación!$A:$A,Rotación!$O:$O,0,0,-1),"")))),"")</f>
        <v>11684000</v>
      </c>
      <c r="H5754" s="13">
        <f>IFERROR(IF($F5754="ALTA",$D5754*1,
IF($F5754="MEDIA",$D5754*0.97,
IF($F5754="BAJA",$D5754*0.9,
IF($F5754="LIQUIDAR",_xlfn.XLOOKUP(A5754,Rotación!$A:$A,Rotación!$O:$O,0,0,-1),"")))),"")</f>
        <v>11430000</v>
      </c>
      <c r="I5754" s="13">
        <f>IFERROR(IF($F5754="ALTA",$D5754*0.97,
IF($F5754="MEDIA",$D5754*0.94,
IF($F5754="BAJA",$D5754*0.87,
IF($F5754="LIQUIDAR",_xlfn.XLOOKUP(A5754,Rotación!$A:$A,Rotación!$O:$O,0,0,-1),"")))),"")</f>
        <v>11049000</v>
      </c>
      <c r="J5754" s="13">
        <f>IFERROR(IF($F5754="ALTA",$D5754*0.94,
IF($F5754="MEDIA",$D5754*0.9,
IF($F5754="BAJA",$D5754*0.85,
IF($F5754="LIQUIDAR",_xlfn.XLOOKUP(A5754,Rotación!$A:$A,Rotación!$O:$O,0,0,-1),"")))),"")</f>
        <v>10795000</v>
      </c>
      <c r="K5754">
        <v>11990000</v>
      </c>
    </row>
    <row r="5755" spans="1:11" x14ac:dyDescent="0.3">
      <c r="A5755" t="s">
        <v>9135</v>
      </c>
      <c r="B5755" t="s">
        <v>313</v>
      </c>
      <c r="C5755" t="s">
        <v>313</v>
      </c>
      <c r="D5755">
        <v>15300000</v>
      </c>
      <c r="E5755">
        <v>11500000</v>
      </c>
      <c r="F5755" t="s">
        <v>5391</v>
      </c>
      <c r="G5755" s="13">
        <f>IFERROR(IF($F5755="ALTA",$D5755*1.03,
IF($F5755="MEDIA",$D5755*1,
IF($F5755="BAJA",$D5755*0.92,
IF($F5755="LIQUIDAR",_xlfn.XLOOKUP(A5755,Rotación!$A:$A,Rotación!$O:$O,0,0,-1),"")))),"")</f>
        <v>14076000</v>
      </c>
      <c r="H5755" s="13">
        <f>IFERROR(IF($F5755="ALTA",$D5755*1,
IF($F5755="MEDIA",$D5755*0.97,
IF($F5755="BAJA",$D5755*0.9,
IF($F5755="LIQUIDAR",_xlfn.XLOOKUP(A5755,Rotación!$A:$A,Rotación!$O:$O,0,0,-1),"")))),"")</f>
        <v>13770000</v>
      </c>
      <c r="I5755" s="13">
        <f>IFERROR(IF($F5755="ALTA",$D5755*0.97,
IF($F5755="MEDIA",$D5755*0.94,
IF($F5755="BAJA",$D5755*0.87,
IF($F5755="LIQUIDAR",_xlfn.XLOOKUP(A5755,Rotación!$A:$A,Rotación!$O:$O,0,0,-1),"")))),"")</f>
        <v>13311000</v>
      </c>
      <c r="J5755" s="13">
        <f>IFERROR(IF($F5755="ALTA",$D5755*0.94,
IF($F5755="MEDIA",$D5755*0.9,
IF($F5755="BAJA",$D5755*0.85,
IF($F5755="LIQUIDAR",_xlfn.XLOOKUP(A5755,Rotación!$A:$A,Rotación!$O:$O,0,0,-1),"")))),"")</f>
        <v>13005000</v>
      </c>
      <c r="K5755">
        <v>14290000</v>
      </c>
    </row>
    <row r="5756" spans="1:11" x14ac:dyDescent="0.3">
      <c r="A5756" t="s">
        <v>9138</v>
      </c>
      <c r="B5756" t="s">
        <v>313</v>
      </c>
      <c r="C5756" t="s">
        <v>313</v>
      </c>
      <c r="D5756">
        <v>15500000</v>
      </c>
      <c r="E5756">
        <v>12700000</v>
      </c>
      <c r="F5756" t="s">
        <v>5391</v>
      </c>
      <c r="G5756" s="13">
        <f>IFERROR(IF($F5756="ALTA",$D5756*1.03,
IF($F5756="MEDIA",$D5756*1,
IF($F5756="BAJA",$D5756*0.92,
IF($F5756="LIQUIDAR",_xlfn.XLOOKUP(A5756,Rotación!$A:$A,Rotación!$O:$O,0,0,-1),"")))),"")</f>
        <v>14260000</v>
      </c>
      <c r="H5756" s="13">
        <f>IFERROR(IF($F5756="ALTA",$D5756*1,
IF($F5756="MEDIA",$D5756*0.97,
IF($F5756="BAJA",$D5756*0.9,
IF($F5756="LIQUIDAR",_xlfn.XLOOKUP(A5756,Rotación!$A:$A,Rotación!$O:$O,0,0,-1),"")))),"")</f>
        <v>13950000</v>
      </c>
      <c r="I5756" s="13">
        <f>IFERROR(IF($F5756="ALTA",$D5756*0.97,
IF($F5756="MEDIA",$D5756*0.94,
IF($F5756="BAJA",$D5756*0.87,
IF($F5756="LIQUIDAR",_xlfn.XLOOKUP(A5756,Rotación!$A:$A,Rotación!$O:$O,0,0,-1),"")))),"")</f>
        <v>13485000</v>
      </c>
      <c r="J5756" s="13">
        <f>IFERROR(IF($F5756="ALTA",$D5756*0.94,
IF($F5756="MEDIA",$D5756*0.9,
IF($F5756="BAJA",$D5756*0.85,
IF($F5756="LIQUIDAR",_xlfn.XLOOKUP(A5756,Rotación!$A:$A,Rotación!$O:$O,0,0,-1),"")))),"")</f>
        <v>13175000</v>
      </c>
      <c r="K5756">
        <v>15490000</v>
      </c>
    </row>
    <row r="5757" spans="1:11" x14ac:dyDescent="0.3">
      <c r="A5757" t="s">
        <v>9142</v>
      </c>
      <c r="B5757" t="s">
        <v>313</v>
      </c>
      <c r="C5757" t="s">
        <v>313</v>
      </c>
      <c r="D5757">
        <v>8900000</v>
      </c>
      <c r="E5757">
        <v>7000000</v>
      </c>
      <c r="F5757" t="s">
        <v>5391</v>
      </c>
      <c r="G5757" s="13">
        <f>IFERROR(IF($F5757="ALTA",$D5757*1.03,
IF($F5757="MEDIA",$D5757*1,
IF($F5757="BAJA",$D5757*0.92,
IF($F5757="LIQUIDAR",_xlfn.XLOOKUP(A5757,Rotación!$A:$A,Rotación!$O:$O,0,0,-1),"")))),"")</f>
        <v>8188000</v>
      </c>
      <c r="H5757" s="13">
        <f>IFERROR(IF($F5757="ALTA",$D5757*1,
IF($F5757="MEDIA",$D5757*0.97,
IF($F5757="BAJA",$D5757*0.9,
IF($F5757="LIQUIDAR",_xlfn.XLOOKUP(A5757,Rotación!$A:$A,Rotación!$O:$O,0,0,-1),"")))),"")</f>
        <v>8010000</v>
      </c>
      <c r="I5757" s="13">
        <f>IFERROR(IF($F5757="ALTA",$D5757*0.97,
IF($F5757="MEDIA",$D5757*0.94,
IF($F5757="BAJA",$D5757*0.87,
IF($F5757="LIQUIDAR",_xlfn.XLOOKUP(A5757,Rotación!$A:$A,Rotación!$O:$O,0,0,-1),"")))),"")</f>
        <v>7743000</v>
      </c>
      <c r="J5757" s="13">
        <f>IFERROR(IF($F5757="ALTA",$D5757*0.94,
IF($F5757="MEDIA",$D5757*0.9,
IF($F5757="BAJA",$D5757*0.85,
IF($F5757="LIQUIDAR",_xlfn.XLOOKUP(A5757,Rotación!$A:$A,Rotación!$O:$O,0,0,-1),"")))),"")</f>
        <v>7565000</v>
      </c>
      <c r="K5757">
        <v>8790000</v>
      </c>
    </row>
    <row r="5758" spans="1:11" x14ac:dyDescent="0.3">
      <c r="A5758" t="s">
        <v>9145</v>
      </c>
      <c r="B5758" t="s">
        <v>313</v>
      </c>
      <c r="C5758" t="s">
        <v>313</v>
      </c>
      <c r="D5758">
        <v>16900000</v>
      </c>
      <c r="E5758">
        <v>12500000</v>
      </c>
      <c r="F5758" t="s">
        <v>4033</v>
      </c>
      <c r="G5758" s="13">
        <f>IFERROR(IF($F5758="ALTA",$D5758*1.03,
IF($F5758="MEDIA",$D5758*1,
IF($F5758="BAJA",$D5758*0.92,
IF($F5758="LIQUIDAR",_xlfn.XLOOKUP(A5758,Rotación!$A:$A,Rotación!$O:$O,0,0,-1),"")))),"")</f>
        <v>16900000</v>
      </c>
      <c r="H5758" s="13">
        <f>IFERROR(IF($F5758="ALTA",$D5758*1,
IF($F5758="MEDIA",$D5758*0.97,
IF($F5758="BAJA",$D5758*0.9,
IF($F5758="LIQUIDAR",_xlfn.XLOOKUP(A5758,Rotación!$A:$A,Rotación!$O:$O,0,0,-1),"")))),"")</f>
        <v>16393000</v>
      </c>
      <c r="I5758" s="13">
        <f>IFERROR(IF($F5758="ALTA",$D5758*0.97,
IF($F5758="MEDIA",$D5758*0.94,
IF($F5758="BAJA",$D5758*0.87,
IF($F5758="LIQUIDAR",_xlfn.XLOOKUP(A5758,Rotación!$A:$A,Rotación!$O:$O,0,0,-1),"")))),"")</f>
        <v>15886000</v>
      </c>
      <c r="J5758" s="13">
        <f>IFERROR(IF($F5758="ALTA",$D5758*0.94,
IF($F5758="MEDIA",$D5758*0.9,
IF($F5758="BAJA",$D5758*0.85,
IF($F5758="LIQUIDAR",_xlfn.XLOOKUP(A5758,Rotación!$A:$A,Rotación!$O:$O,0,0,-1),"")))),"")</f>
        <v>15210000</v>
      </c>
      <c r="K5758">
        <v>15790000</v>
      </c>
    </row>
    <row r="5759" spans="1:11" x14ac:dyDescent="0.3">
      <c r="A5759" t="s">
        <v>9148</v>
      </c>
      <c r="B5759" t="s">
        <v>313</v>
      </c>
      <c r="C5759" t="s">
        <v>313</v>
      </c>
      <c r="D5759">
        <v>15600000</v>
      </c>
      <c r="E5759">
        <v>12200000</v>
      </c>
      <c r="F5759" t="s">
        <v>4033</v>
      </c>
      <c r="G5759" s="13">
        <f>IFERROR(IF($F5759="ALTA",$D5759*1.03,
IF($F5759="MEDIA",$D5759*1,
IF($F5759="BAJA",$D5759*0.92,
IF($F5759="LIQUIDAR",_xlfn.XLOOKUP(A5759,Rotación!$A:$A,Rotación!$O:$O,0,0,-1),"")))),"")</f>
        <v>15600000</v>
      </c>
      <c r="H5759" s="13">
        <f>IFERROR(IF($F5759="ALTA",$D5759*1,
IF($F5759="MEDIA",$D5759*0.97,
IF($F5759="BAJA",$D5759*0.9,
IF($F5759="LIQUIDAR",_xlfn.XLOOKUP(A5759,Rotación!$A:$A,Rotación!$O:$O,0,0,-1),"")))),"")</f>
        <v>15132000</v>
      </c>
      <c r="I5759" s="13">
        <f>IFERROR(IF($F5759="ALTA",$D5759*0.97,
IF($F5759="MEDIA",$D5759*0.94,
IF($F5759="BAJA",$D5759*0.87,
IF($F5759="LIQUIDAR",_xlfn.XLOOKUP(A5759,Rotación!$A:$A,Rotación!$O:$O,0,0,-1),"")))),"")</f>
        <v>14664000</v>
      </c>
      <c r="J5759" s="13">
        <f>IFERROR(IF($F5759="ALTA",$D5759*0.94,
IF($F5759="MEDIA",$D5759*0.9,
IF($F5759="BAJA",$D5759*0.85,
IF($F5759="LIQUIDAR",_xlfn.XLOOKUP(A5759,Rotación!$A:$A,Rotación!$O:$O,0,0,-1),"")))),"")</f>
        <v>14040000</v>
      </c>
      <c r="K5759">
        <v>14690000</v>
      </c>
    </row>
    <row r="5760" spans="1:11" x14ac:dyDescent="0.3">
      <c r="A5760" t="s">
        <v>9152</v>
      </c>
      <c r="B5760" t="s">
        <v>313</v>
      </c>
      <c r="C5760" t="s">
        <v>313</v>
      </c>
      <c r="D5760">
        <v>10600000</v>
      </c>
      <c r="E5760">
        <v>8600000</v>
      </c>
      <c r="F5760" t="s">
        <v>4033</v>
      </c>
      <c r="G5760" s="13">
        <f>IFERROR(IF($F5760="ALTA",$D5760*1.03,
IF($F5760="MEDIA",$D5760*1,
IF($F5760="BAJA",$D5760*0.92,
IF($F5760="LIQUIDAR",_xlfn.XLOOKUP(A5760,Rotación!$A:$A,Rotación!$O:$O,0,0,-1),"")))),"")</f>
        <v>10600000</v>
      </c>
      <c r="H5760" s="13">
        <f>IFERROR(IF($F5760="ALTA",$D5760*1,
IF($F5760="MEDIA",$D5760*0.97,
IF($F5760="BAJA",$D5760*0.9,
IF($F5760="LIQUIDAR",_xlfn.XLOOKUP(A5760,Rotación!$A:$A,Rotación!$O:$O,0,0,-1),"")))),"")</f>
        <v>10282000</v>
      </c>
      <c r="I5760" s="13">
        <f>IFERROR(IF($F5760="ALTA",$D5760*0.97,
IF($F5760="MEDIA",$D5760*0.94,
IF($F5760="BAJA",$D5760*0.87,
IF($F5760="LIQUIDAR",_xlfn.XLOOKUP(A5760,Rotación!$A:$A,Rotación!$O:$O,0,0,-1),"")))),"")</f>
        <v>9964000</v>
      </c>
      <c r="J5760" s="13">
        <f>IFERROR(IF($F5760="ALTA",$D5760*0.94,
IF($F5760="MEDIA",$D5760*0.9,
IF($F5760="BAJA",$D5760*0.85,
IF($F5760="LIQUIDAR",_xlfn.XLOOKUP(A5760,Rotación!$A:$A,Rotación!$O:$O,0,0,-1),"")))),"")</f>
        <v>9540000</v>
      </c>
      <c r="K5760">
        <v>10590000</v>
      </c>
    </row>
    <row r="5761" spans="1:11" x14ac:dyDescent="0.3">
      <c r="A5761" t="s">
        <v>5238</v>
      </c>
      <c r="B5761" t="s">
        <v>313</v>
      </c>
      <c r="C5761" t="s">
        <v>313</v>
      </c>
      <c r="D5761">
        <v>12600000</v>
      </c>
      <c r="E5761">
        <v>10000000</v>
      </c>
      <c r="F5761" t="s">
        <v>4033</v>
      </c>
      <c r="G5761" s="13">
        <f>IFERROR(IF($F5761="ALTA",$D5761*1.03,
IF($F5761="MEDIA",$D5761*1,
IF($F5761="BAJA",$D5761*0.92,
IF($F5761="LIQUIDAR",_xlfn.XLOOKUP(A5761,Rotación!$A:$A,Rotación!$O:$O,0,0,-1),"")))),"")</f>
        <v>12600000</v>
      </c>
      <c r="H5761" s="13">
        <f>IFERROR(IF($F5761="ALTA",$D5761*1,
IF($F5761="MEDIA",$D5761*0.97,
IF($F5761="BAJA",$D5761*0.9,
IF($F5761="LIQUIDAR",_xlfn.XLOOKUP(A5761,Rotación!$A:$A,Rotación!$O:$O,0,0,-1),"")))),"")</f>
        <v>12222000</v>
      </c>
      <c r="I5761" s="13">
        <f>IFERROR(IF($F5761="ALTA",$D5761*0.97,
IF($F5761="MEDIA",$D5761*0.94,
IF($F5761="BAJA",$D5761*0.87,
IF($F5761="LIQUIDAR",_xlfn.XLOOKUP(A5761,Rotación!$A:$A,Rotación!$O:$O,0,0,-1),"")))),"")</f>
        <v>11844000</v>
      </c>
      <c r="J5761" s="13">
        <f>IFERROR(IF($F5761="ALTA",$D5761*0.94,
IF($F5761="MEDIA",$D5761*0.9,
IF($F5761="BAJA",$D5761*0.85,
IF($F5761="LIQUIDAR",_xlfn.XLOOKUP(A5761,Rotación!$A:$A,Rotación!$O:$O,0,0,-1),"")))),"")</f>
        <v>11340000</v>
      </c>
      <c r="K5761">
        <v>12490000</v>
      </c>
    </row>
    <row r="5762" spans="1:11" x14ac:dyDescent="0.3">
      <c r="A5762" t="s">
        <v>9145</v>
      </c>
      <c r="B5762" t="s">
        <v>313</v>
      </c>
      <c r="C5762" t="s">
        <v>313</v>
      </c>
      <c r="D5762">
        <v>16900000</v>
      </c>
      <c r="E5762">
        <v>13000000</v>
      </c>
      <c r="F5762" t="s">
        <v>4033</v>
      </c>
      <c r="G5762" s="13">
        <f>IFERROR(IF($F5762="ALTA",$D5762*1.03,
IF($F5762="MEDIA",$D5762*1,
IF($F5762="BAJA",$D5762*0.92,
IF($F5762="LIQUIDAR",_xlfn.XLOOKUP(A5762,Rotación!$A:$A,Rotación!$O:$O,0,0,-1),"")))),"")</f>
        <v>16900000</v>
      </c>
      <c r="H5762" s="13">
        <f>IFERROR(IF($F5762="ALTA",$D5762*1,
IF($F5762="MEDIA",$D5762*0.97,
IF($F5762="BAJA",$D5762*0.9,
IF($F5762="LIQUIDAR",_xlfn.XLOOKUP(A5762,Rotación!$A:$A,Rotación!$O:$O,0,0,-1),"")))),"")</f>
        <v>16393000</v>
      </c>
      <c r="I5762" s="13">
        <f>IFERROR(IF($F5762="ALTA",$D5762*0.97,
IF($F5762="MEDIA",$D5762*0.94,
IF($F5762="BAJA",$D5762*0.87,
IF($F5762="LIQUIDAR",_xlfn.XLOOKUP(A5762,Rotación!$A:$A,Rotación!$O:$O,0,0,-1),"")))),"")</f>
        <v>15886000</v>
      </c>
      <c r="J5762" s="13">
        <f>IFERROR(IF($F5762="ALTA",$D5762*0.94,
IF($F5762="MEDIA",$D5762*0.9,
IF($F5762="BAJA",$D5762*0.85,
IF($F5762="LIQUIDAR",_xlfn.XLOOKUP(A5762,Rotación!$A:$A,Rotación!$O:$O,0,0,-1),"")))),"")</f>
        <v>15210000</v>
      </c>
      <c r="K5762">
        <v>15490000</v>
      </c>
    </row>
    <row r="5763" spans="1:11" x14ac:dyDescent="0.3">
      <c r="A5763" t="s">
        <v>9155</v>
      </c>
      <c r="B5763" t="s">
        <v>313</v>
      </c>
      <c r="C5763" t="s">
        <v>313</v>
      </c>
      <c r="D5763">
        <v>13900000</v>
      </c>
      <c r="E5763">
        <v>11000000</v>
      </c>
      <c r="F5763" t="s">
        <v>4033</v>
      </c>
      <c r="G5763" s="13">
        <f>IFERROR(IF($F5763="ALTA",$D5763*1.03,
IF($F5763="MEDIA",$D5763*1,
IF($F5763="BAJA",$D5763*0.92,
IF($F5763="LIQUIDAR",_xlfn.XLOOKUP(A5763,Rotación!$A:$A,Rotación!$O:$O,0,0,-1),"")))),"")</f>
        <v>13900000</v>
      </c>
      <c r="H5763" s="13">
        <f>IFERROR(IF($F5763="ALTA",$D5763*1,
IF($F5763="MEDIA",$D5763*0.97,
IF($F5763="BAJA",$D5763*0.9,
IF($F5763="LIQUIDAR",_xlfn.XLOOKUP(A5763,Rotación!$A:$A,Rotación!$O:$O,0,0,-1),"")))),"")</f>
        <v>13483000</v>
      </c>
      <c r="I5763" s="13">
        <f>IFERROR(IF($F5763="ALTA",$D5763*0.97,
IF($F5763="MEDIA",$D5763*0.94,
IF($F5763="BAJA",$D5763*0.87,
IF($F5763="LIQUIDAR",_xlfn.XLOOKUP(A5763,Rotación!$A:$A,Rotación!$O:$O,0,0,-1),"")))),"")</f>
        <v>13066000</v>
      </c>
      <c r="J5763" s="13">
        <f>IFERROR(IF($F5763="ALTA",$D5763*0.94,
IF($F5763="MEDIA",$D5763*0.9,
IF($F5763="BAJA",$D5763*0.85,
IF($F5763="LIQUIDAR",_xlfn.XLOOKUP(A5763,Rotación!$A:$A,Rotación!$O:$O,0,0,-1),"")))),"")</f>
        <v>12510000</v>
      </c>
      <c r="K5763">
        <v>13490000</v>
      </c>
    </row>
    <row r="5764" spans="1:11" x14ac:dyDescent="0.3">
      <c r="A5764" t="s">
        <v>8597</v>
      </c>
      <c r="B5764" t="s">
        <v>313</v>
      </c>
      <c r="C5764" t="s">
        <v>313</v>
      </c>
      <c r="D5764">
        <v>36500000</v>
      </c>
      <c r="E5764">
        <v>29300000</v>
      </c>
      <c r="F5764" t="s">
        <v>4033</v>
      </c>
      <c r="G5764" s="13">
        <f>IFERROR(IF($F5764="ALTA",$D5764*1.03,
IF($F5764="MEDIA",$D5764*1,
IF($F5764="BAJA",$D5764*0.92,
IF($F5764="LIQUIDAR",_xlfn.XLOOKUP(A5764,Rotación!$A:$A,Rotación!$O:$O,0,0,-1),"")))),"")</f>
        <v>36500000</v>
      </c>
      <c r="H5764" s="13">
        <f>IFERROR(IF($F5764="ALTA",$D5764*1,
IF($F5764="MEDIA",$D5764*0.97,
IF($F5764="BAJA",$D5764*0.9,
IF($F5764="LIQUIDAR",_xlfn.XLOOKUP(A5764,Rotación!$A:$A,Rotación!$O:$O,0,0,-1),"")))),"")</f>
        <v>35405000</v>
      </c>
      <c r="I5764" s="13">
        <f>IFERROR(IF($F5764="ALTA",$D5764*0.97,
IF($F5764="MEDIA",$D5764*0.94,
IF($F5764="BAJA",$D5764*0.87,
IF($F5764="LIQUIDAR",_xlfn.XLOOKUP(A5764,Rotación!$A:$A,Rotación!$O:$O,0,0,-1),"")))),"")</f>
        <v>34310000</v>
      </c>
      <c r="J5764" s="13">
        <f>IFERROR(IF($F5764="ALTA",$D5764*0.94,
IF($F5764="MEDIA",$D5764*0.9,
IF($F5764="BAJA",$D5764*0.85,
IF($F5764="LIQUIDAR",_xlfn.XLOOKUP(A5764,Rotación!$A:$A,Rotación!$O:$O,0,0,-1),"")))),"")</f>
        <v>32850000</v>
      </c>
      <c r="K5764">
        <v>35990000</v>
      </c>
    </row>
    <row r="5765" spans="1:11" x14ac:dyDescent="0.3">
      <c r="A5765" t="s">
        <v>9157</v>
      </c>
      <c r="B5765" t="s">
        <v>313</v>
      </c>
      <c r="C5765" t="s">
        <v>313</v>
      </c>
      <c r="D5765">
        <v>18000000</v>
      </c>
      <c r="E5765">
        <v>15300000</v>
      </c>
      <c r="F5765" t="s">
        <v>4033</v>
      </c>
      <c r="G5765" s="13">
        <f>IFERROR(IF($F5765="ALTA",$D5765*1.03,
IF($F5765="MEDIA",$D5765*1,
IF($F5765="BAJA",$D5765*0.92,
IF($F5765="LIQUIDAR",_xlfn.XLOOKUP(A5765,Rotación!$A:$A,Rotación!$O:$O,0,0,-1),"")))),"")</f>
        <v>18000000</v>
      </c>
      <c r="H5765" s="13">
        <f>IFERROR(IF($F5765="ALTA",$D5765*1,
IF($F5765="MEDIA",$D5765*0.97,
IF($F5765="BAJA",$D5765*0.9,
IF($F5765="LIQUIDAR",_xlfn.XLOOKUP(A5765,Rotación!$A:$A,Rotación!$O:$O,0,0,-1),"")))),"")</f>
        <v>17460000</v>
      </c>
      <c r="I5765" s="13">
        <f>IFERROR(IF($F5765="ALTA",$D5765*0.97,
IF($F5765="MEDIA",$D5765*0.94,
IF($F5765="BAJA",$D5765*0.87,
IF($F5765="LIQUIDAR",_xlfn.XLOOKUP(A5765,Rotación!$A:$A,Rotación!$O:$O,0,0,-1),"")))),"")</f>
        <v>16920000</v>
      </c>
      <c r="J5765" s="13">
        <f>IFERROR(IF($F5765="ALTA",$D5765*0.94,
IF($F5765="MEDIA",$D5765*0.9,
IF($F5765="BAJA",$D5765*0.85,
IF($F5765="LIQUIDAR",_xlfn.XLOOKUP(A5765,Rotación!$A:$A,Rotación!$O:$O,0,0,-1),"")))),"")</f>
        <v>16200000</v>
      </c>
      <c r="K5765">
        <v>18290000</v>
      </c>
    </row>
    <row r="5766" spans="1:11" x14ac:dyDescent="0.3">
      <c r="A5766" t="s">
        <v>9159</v>
      </c>
      <c r="B5766" t="s">
        <v>313</v>
      </c>
      <c r="C5766" t="s">
        <v>313</v>
      </c>
      <c r="D5766">
        <v>18200000</v>
      </c>
      <c r="E5766">
        <v>14500000</v>
      </c>
      <c r="F5766" t="s">
        <v>4033</v>
      </c>
      <c r="G5766" s="13">
        <f>IFERROR(IF($F5766="ALTA",$D5766*1.03,
IF($F5766="MEDIA",$D5766*1,
IF($F5766="BAJA",$D5766*0.92,
IF($F5766="LIQUIDAR",_xlfn.XLOOKUP(A5766,Rotación!$A:$A,Rotación!$O:$O,0,0,-1),"")))),"")</f>
        <v>18200000</v>
      </c>
      <c r="H5766" s="13">
        <f>IFERROR(IF($F5766="ALTA",$D5766*1,
IF($F5766="MEDIA",$D5766*0.97,
IF($F5766="BAJA",$D5766*0.9,
IF($F5766="LIQUIDAR",_xlfn.XLOOKUP(A5766,Rotación!$A:$A,Rotación!$O:$O,0,0,-1),"")))),"")</f>
        <v>17654000</v>
      </c>
      <c r="I5766" s="13">
        <f>IFERROR(IF($F5766="ALTA",$D5766*0.97,
IF($F5766="MEDIA",$D5766*0.94,
IF($F5766="BAJA",$D5766*0.87,
IF($F5766="LIQUIDAR",_xlfn.XLOOKUP(A5766,Rotación!$A:$A,Rotación!$O:$O,0,0,-1),"")))),"")</f>
        <v>17108000</v>
      </c>
      <c r="J5766" s="13">
        <f>IFERROR(IF($F5766="ALTA",$D5766*0.94,
IF($F5766="MEDIA",$D5766*0.9,
IF($F5766="BAJA",$D5766*0.85,
IF($F5766="LIQUIDAR",_xlfn.XLOOKUP(A5766,Rotación!$A:$A,Rotación!$O:$O,0,0,-1),"")))),"")</f>
        <v>16380000</v>
      </c>
      <c r="K5766">
        <v>17190000</v>
      </c>
    </row>
    <row r="5767" spans="1:11" x14ac:dyDescent="0.3">
      <c r="A5767" t="s">
        <v>8952</v>
      </c>
      <c r="B5767" t="s">
        <v>313</v>
      </c>
      <c r="C5767" t="s">
        <v>313</v>
      </c>
      <c r="D5767">
        <v>18200000</v>
      </c>
      <c r="E5767">
        <v>15000000</v>
      </c>
      <c r="F5767" t="s">
        <v>5391</v>
      </c>
      <c r="G5767" s="13">
        <f>IFERROR(IF($F5767="ALTA",$D5767*1.03,
IF($F5767="MEDIA",$D5767*1,
IF($F5767="BAJA",$D5767*0.92,
IF($F5767="LIQUIDAR",_xlfn.XLOOKUP(A5767,Rotación!$A:$A,Rotación!$O:$O,0,0,-1),"")))),"")</f>
        <v>16744000</v>
      </c>
      <c r="H5767" s="13">
        <f>IFERROR(IF($F5767="ALTA",$D5767*1,
IF($F5767="MEDIA",$D5767*0.97,
IF($F5767="BAJA",$D5767*0.9,
IF($F5767="LIQUIDAR",_xlfn.XLOOKUP(A5767,Rotación!$A:$A,Rotación!$O:$O,0,0,-1),"")))),"")</f>
        <v>16380000</v>
      </c>
      <c r="I5767" s="13">
        <f>IFERROR(IF($F5767="ALTA",$D5767*0.97,
IF($F5767="MEDIA",$D5767*0.94,
IF($F5767="BAJA",$D5767*0.87,
IF($F5767="LIQUIDAR",_xlfn.XLOOKUP(A5767,Rotación!$A:$A,Rotación!$O:$O,0,0,-1),"")))),"")</f>
        <v>15834000</v>
      </c>
      <c r="J5767" s="13">
        <f>IFERROR(IF($F5767="ALTA",$D5767*0.94,
IF($F5767="MEDIA",$D5767*0.9,
IF($F5767="BAJA",$D5767*0.85,
IF($F5767="LIQUIDAR",_xlfn.XLOOKUP(A5767,Rotación!$A:$A,Rotación!$O:$O,0,0,-1),"")))),"")</f>
        <v>15470000</v>
      </c>
      <c r="K5767">
        <v>17990000</v>
      </c>
    </row>
    <row r="5768" spans="1:11" x14ac:dyDescent="0.3">
      <c r="A5768" t="s">
        <v>9161</v>
      </c>
      <c r="B5768" t="s">
        <v>313</v>
      </c>
      <c r="C5768" t="s">
        <v>313</v>
      </c>
      <c r="D5768">
        <v>9400000</v>
      </c>
      <c r="E5768">
        <v>7500000</v>
      </c>
      <c r="F5768" t="s">
        <v>5391</v>
      </c>
      <c r="G5768" s="13">
        <f>IFERROR(IF($F5768="ALTA",$D5768*1.03,
IF($F5768="MEDIA",$D5768*1,
IF($F5768="BAJA",$D5768*0.92,
IF($F5768="LIQUIDAR",_xlfn.XLOOKUP(A5768,Rotación!$A:$A,Rotación!$O:$O,0,0,-1),"")))),"")</f>
        <v>8648000</v>
      </c>
      <c r="H5768" s="13">
        <f>IFERROR(IF($F5768="ALTA",$D5768*1,
IF($F5768="MEDIA",$D5768*0.97,
IF($F5768="BAJA",$D5768*0.9,
IF($F5768="LIQUIDAR",_xlfn.XLOOKUP(A5768,Rotación!$A:$A,Rotación!$O:$O,0,0,-1),"")))),"")</f>
        <v>8460000</v>
      </c>
      <c r="I5768" s="13">
        <f>IFERROR(IF($F5768="ALTA",$D5768*0.97,
IF($F5768="MEDIA",$D5768*0.94,
IF($F5768="BAJA",$D5768*0.87,
IF($F5768="LIQUIDAR",_xlfn.XLOOKUP(A5768,Rotación!$A:$A,Rotación!$O:$O,0,0,-1),"")))),"")</f>
        <v>8178000</v>
      </c>
      <c r="J5768" s="13">
        <f>IFERROR(IF($F5768="ALTA",$D5768*0.94,
IF($F5768="MEDIA",$D5768*0.9,
IF($F5768="BAJA",$D5768*0.85,
IF($F5768="LIQUIDAR",_xlfn.XLOOKUP(A5768,Rotación!$A:$A,Rotación!$O:$O,0,0,-1),"")))),"")</f>
        <v>7990000</v>
      </c>
      <c r="K5768">
        <v>9190000</v>
      </c>
    </row>
    <row r="5769" spans="1:11" x14ac:dyDescent="0.3">
      <c r="A5769" t="s">
        <v>9163</v>
      </c>
      <c r="B5769" t="s">
        <v>313</v>
      </c>
      <c r="C5769" t="s">
        <v>313</v>
      </c>
      <c r="D5769">
        <v>9800000</v>
      </c>
      <c r="E5769">
        <v>8400000</v>
      </c>
      <c r="F5769" t="s">
        <v>5390</v>
      </c>
      <c r="G5769" s="13">
        <f>IFERROR(IF($F5769="ALTA",$D5769*1.03,
IF($F5769="MEDIA",$D5769*1,
IF($F5769="BAJA",$D5769*0.92,
IF($F5769="LIQUIDAR",_xlfn.XLOOKUP(A5769,Rotación!$A:$A,Rotación!$O:$O,0,0,-1),"")))),"")</f>
        <v>10094000</v>
      </c>
      <c r="H5769" s="13">
        <f>IFERROR(IF($F5769="ALTA",$D5769*1,
IF($F5769="MEDIA",$D5769*0.97,
IF($F5769="BAJA",$D5769*0.9,
IF($F5769="LIQUIDAR",_xlfn.XLOOKUP(A5769,Rotación!$A:$A,Rotación!$O:$O,0,0,-1),"")))),"")</f>
        <v>9800000</v>
      </c>
      <c r="I5769" s="13">
        <f>IFERROR(IF($F5769="ALTA",$D5769*0.97,
IF($F5769="MEDIA",$D5769*0.94,
IF($F5769="BAJA",$D5769*0.87,
IF($F5769="LIQUIDAR",_xlfn.XLOOKUP(A5769,Rotación!$A:$A,Rotación!$O:$O,0,0,-1),"")))),"")</f>
        <v>9506000</v>
      </c>
      <c r="J5769" s="13">
        <f>IFERROR(IF($F5769="ALTA",$D5769*0.94,
IF($F5769="MEDIA",$D5769*0.9,
IF($F5769="BAJA",$D5769*0.85,
IF($F5769="LIQUIDAR",_xlfn.XLOOKUP(A5769,Rotación!$A:$A,Rotación!$O:$O,0,0,-1),"")))),"")</f>
        <v>9212000</v>
      </c>
      <c r="K5769">
        <v>9990000</v>
      </c>
    </row>
    <row r="5770" spans="1:11" x14ac:dyDescent="0.3">
      <c r="A5770" t="s">
        <v>8674</v>
      </c>
      <c r="B5770" t="s">
        <v>313</v>
      </c>
      <c r="C5770" t="s">
        <v>313</v>
      </c>
      <c r="D5770">
        <v>9800000</v>
      </c>
      <c r="E5770">
        <v>8000000</v>
      </c>
      <c r="F5770" t="s">
        <v>5390</v>
      </c>
      <c r="G5770" s="13">
        <f>IFERROR(IF($F5770="ALTA",$D5770*1.03,
IF($F5770="MEDIA",$D5770*1,
IF($F5770="BAJA",$D5770*0.92,
IF($F5770="LIQUIDAR",_xlfn.XLOOKUP(A5770,Rotación!$A:$A,Rotación!$O:$O,0,0,-1),"")))),"")</f>
        <v>10094000</v>
      </c>
      <c r="H5770" s="13">
        <f>IFERROR(IF($F5770="ALTA",$D5770*1,
IF($F5770="MEDIA",$D5770*0.97,
IF($F5770="BAJA",$D5770*0.9,
IF($F5770="LIQUIDAR",_xlfn.XLOOKUP(A5770,Rotación!$A:$A,Rotación!$O:$O,0,0,-1),"")))),"")</f>
        <v>9800000</v>
      </c>
      <c r="I5770" s="13">
        <f>IFERROR(IF($F5770="ALTA",$D5770*0.97,
IF($F5770="MEDIA",$D5770*0.94,
IF($F5770="BAJA",$D5770*0.87,
IF($F5770="LIQUIDAR",_xlfn.XLOOKUP(A5770,Rotación!$A:$A,Rotación!$O:$O,0,0,-1),"")))),"")</f>
        <v>9506000</v>
      </c>
      <c r="J5770" s="13">
        <f>IFERROR(IF($F5770="ALTA",$D5770*0.94,
IF($F5770="MEDIA",$D5770*0.9,
IF($F5770="BAJA",$D5770*0.85,
IF($F5770="LIQUIDAR",_xlfn.XLOOKUP(A5770,Rotación!$A:$A,Rotación!$O:$O,0,0,-1),"")))),"")</f>
        <v>9212000</v>
      </c>
      <c r="K5770">
        <v>9990000</v>
      </c>
    </row>
    <row r="5771" spans="1:11" x14ac:dyDescent="0.3">
      <c r="A5771" t="s">
        <v>9168</v>
      </c>
      <c r="B5771" t="s">
        <v>313</v>
      </c>
      <c r="C5771" t="s">
        <v>313</v>
      </c>
      <c r="D5771">
        <v>17900000</v>
      </c>
      <c r="E5771">
        <v>14500000</v>
      </c>
      <c r="F5771" t="s">
        <v>4033</v>
      </c>
      <c r="G5771" s="13">
        <f>IFERROR(IF($F5771="ALTA",$D5771*1.03,
IF($F5771="MEDIA",$D5771*1,
IF($F5771="BAJA",$D5771*0.92,
IF($F5771="LIQUIDAR",_xlfn.XLOOKUP(A5771,Rotación!$A:$A,Rotación!$O:$O,0,0,-1),"")))),"")</f>
        <v>17900000</v>
      </c>
      <c r="H5771" s="13">
        <f>IFERROR(IF($F5771="ALTA",$D5771*1,
IF($F5771="MEDIA",$D5771*0.97,
IF($F5771="BAJA",$D5771*0.9,
IF($F5771="LIQUIDAR",_xlfn.XLOOKUP(A5771,Rotación!$A:$A,Rotación!$O:$O,0,0,-1),"")))),"")</f>
        <v>17363000</v>
      </c>
      <c r="I5771" s="13">
        <f>IFERROR(IF($F5771="ALTA",$D5771*0.97,
IF($F5771="MEDIA",$D5771*0.94,
IF($F5771="BAJA",$D5771*0.87,
IF($F5771="LIQUIDAR",_xlfn.XLOOKUP(A5771,Rotación!$A:$A,Rotación!$O:$O,0,0,-1),"")))),"")</f>
        <v>16826000</v>
      </c>
      <c r="J5771" s="13">
        <f>IFERROR(IF($F5771="ALTA",$D5771*0.94,
IF($F5771="MEDIA",$D5771*0.9,
IF($F5771="BAJA",$D5771*0.85,
IF($F5771="LIQUIDAR",_xlfn.XLOOKUP(A5771,Rotación!$A:$A,Rotación!$O:$O,0,0,-1),"")))),"")</f>
        <v>16110000</v>
      </c>
      <c r="K5771">
        <v>17690000</v>
      </c>
    </row>
    <row r="5772" spans="1:11" x14ac:dyDescent="0.3">
      <c r="A5772" t="s">
        <v>9170</v>
      </c>
      <c r="B5772" t="s">
        <v>313</v>
      </c>
      <c r="C5772" t="s">
        <v>313</v>
      </c>
      <c r="D5772">
        <v>15700000</v>
      </c>
      <c r="E5772">
        <v>11800000</v>
      </c>
      <c r="F5772" t="s">
        <v>4033</v>
      </c>
      <c r="G5772" s="13">
        <f>IFERROR(IF($F5772="ALTA",$D5772*1.03,
IF($F5772="MEDIA",$D5772*1,
IF($F5772="BAJA",$D5772*0.92,
IF($F5772="LIQUIDAR",_xlfn.XLOOKUP(A5772,Rotación!$A:$A,Rotación!$O:$O,0,0,-1),"")))),"")</f>
        <v>15700000</v>
      </c>
      <c r="H5772" s="13">
        <f>IFERROR(IF($F5772="ALTA",$D5772*1,
IF($F5772="MEDIA",$D5772*0.97,
IF($F5772="BAJA",$D5772*0.9,
IF($F5772="LIQUIDAR",_xlfn.XLOOKUP(A5772,Rotación!$A:$A,Rotación!$O:$O,0,0,-1),"")))),"")</f>
        <v>15229000</v>
      </c>
      <c r="I5772" s="13">
        <f>IFERROR(IF($F5772="ALTA",$D5772*0.97,
IF($F5772="MEDIA",$D5772*0.94,
IF($F5772="BAJA",$D5772*0.87,
IF($F5772="LIQUIDAR",_xlfn.XLOOKUP(A5772,Rotación!$A:$A,Rotación!$O:$O,0,0,-1),"")))),"")</f>
        <v>14758000</v>
      </c>
      <c r="J5772" s="13">
        <f>IFERROR(IF($F5772="ALTA",$D5772*0.94,
IF($F5772="MEDIA",$D5772*0.9,
IF($F5772="BAJA",$D5772*0.85,
IF($F5772="LIQUIDAR",_xlfn.XLOOKUP(A5772,Rotación!$A:$A,Rotación!$O:$O,0,0,-1),"")))),"")</f>
        <v>14130000</v>
      </c>
      <c r="K5772">
        <v>14290000</v>
      </c>
    </row>
    <row r="5773" spans="1:11" x14ac:dyDescent="0.3">
      <c r="A5773" t="s">
        <v>9173</v>
      </c>
      <c r="B5773" t="s">
        <v>313</v>
      </c>
      <c r="C5773" t="s">
        <v>313</v>
      </c>
      <c r="D5773">
        <v>10600000</v>
      </c>
      <c r="E5773">
        <v>8300000</v>
      </c>
      <c r="F5773" t="s">
        <v>5391</v>
      </c>
      <c r="G5773" s="13">
        <f>IFERROR(IF($F5773="ALTA",$D5773*1.03,
IF($F5773="MEDIA",$D5773*1,
IF($F5773="BAJA",$D5773*0.92,
IF($F5773="LIQUIDAR",_xlfn.XLOOKUP(A5773,Rotación!$A:$A,Rotación!$O:$O,0,0,-1),"")))),"")</f>
        <v>9752000</v>
      </c>
      <c r="H5773" s="13">
        <f>IFERROR(IF($F5773="ALTA",$D5773*1,
IF($F5773="MEDIA",$D5773*0.97,
IF($F5773="BAJA",$D5773*0.9,
IF($F5773="LIQUIDAR",_xlfn.XLOOKUP(A5773,Rotación!$A:$A,Rotación!$O:$O,0,0,-1),"")))),"")</f>
        <v>9540000</v>
      </c>
      <c r="I5773" s="13">
        <f>IFERROR(IF($F5773="ALTA",$D5773*0.97,
IF($F5773="MEDIA",$D5773*0.94,
IF($F5773="BAJA",$D5773*0.87,
IF($F5773="LIQUIDAR",_xlfn.XLOOKUP(A5773,Rotación!$A:$A,Rotación!$O:$O,0,0,-1),"")))),"")</f>
        <v>9222000</v>
      </c>
      <c r="J5773" s="13">
        <f>IFERROR(IF($F5773="ALTA",$D5773*0.94,
IF($F5773="MEDIA",$D5773*0.9,
IF($F5773="BAJA",$D5773*0.85,
IF($F5773="LIQUIDAR",_xlfn.XLOOKUP(A5773,Rotación!$A:$A,Rotación!$O:$O,0,0,-1),"")))),"")</f>
        <v>9010000</v>
      </c>
      <c r="K5773">
        <v>10290000</v>
      </c>
    </row>
    <row r="5774" spans="1:11" x14ac:dyDescent="0.3">
      <c r="A5774" t="s">
        <v>9176</v>
      </c>
      <c r="B5774" t="s">
        <v>313</v>
      </c>
      <c r="C5774" t="s">
        <v>313</v>
      </c>
      <c r="D5774">
        <v>8600000</v>
      </c>
      <c r="E5774">
        <v>6800000</v>
      </c>
      <c r="F5774" t="s">
        <v>5391</v>
      </c>
      <c r="G5774" s="13">
        <f>IFERROR(IF($F5774="ALTA",$D5774*1.03,
IF($F5774="MEDIA",$D5774*1,
IF($F5774="BAJA",$D5774*0.92,
IF($F5774="LIQUIDAR",_xlfn.XLOOKUP(A5774,Rotación!$A:$A,Rotación!$O:$O,0,0,-1),"")))),"")</f>
        <v>7912000</v>
      </c>
      <c r="H5774" s="13">
        <f>IFERROR(IF($F5774="ALTA",$D5774*1,
IF($F5774="MEDIA",$D5774*0.97,
IF($F5774="BAJA",$D5774*0.9,
IF($F5774="LIQUIDAR",_xlfn.XLOOKUP(A5774,Rotación!$A:$A,Rotación!$O:$O,0,0,-1),"")))),"")</f>
        <v>7740000</v>
      </c>
      <c r="I5774" s="13">
        <f>IFERROR(IF($F5774="ALTA",$D5774*0.97,
IF($F5774="MEDIA",$D5774*0.94,
IF($F5774="BAJA",$D5774*0.87,
IF($F5774="LIQUIDAR",_xlfn.XLOOKUP(A5774,Rotación!$A:$A,Rotación!$O:$O,0,0,-1),"")))),"")</f>
        <v>7482000</v>
      </c>
      <c r="J5774" s="13">
        <f>IFERROR(IF($F5774="ALTA",$D5774*0.94,
IF($F5774="MEDIA",$D5774*0.9,
IF($F5774="BAJA",$D5774*0.85,
IF($F5774="LIQUIDAR",_xlfn.XLOOKUP(A5774,Rotación!$A:$A,Rotación!$O:$O,0,0,-1),"")))),"")</f>
        <v>7310000</v>
      </c>
      <c r="K5774">
        <v>8390000</v>
      </c>
    </row>
    <row r="5775" spans="1:11" x14ac:dyDescent="0.3">
      <c r="A5775" t="s">
        <v>8601</v>
      </c>
      <c r="B5775" t="s">
        <v>313</v>
      </c>
      <c r="C5775" t="s">
        <v>313</v>
      </c>
      <c r="D5775">
        <v>5500000</v>
      </c>
      <c r="E5775">
        <v>4200000</v>
      </c>
      <c r="F5775" t="s">
        <v>5391</v>
      </c>
      <c r="G5775" s="13">
        <f>IFERROR(IF($F5775="ALTA",$D5775*1.03,
IF($F5775="MEDIA",$D5775*1,
IF($F5775="BAJA",$D5775*0.92,
IF($F5775="LIQUIDAR",_xlfn.XLOOKUP(A5775,Rotación!$A:$A,Rotación!$O:$O,0,0,-1),"")))),"")</f>
        <v>5060000</v>
      </c>
      <c r="H5775" s="13">
        <f>IFERROR(IF($F5775="ALTA",$D5775*1,
IF($F5775="MEDIA",$D5775*0.97,
IF($F5775="BAJA",$D5775*0.9,
IF($F5775="LIQUIDAR",_xlfn.XLOOKUP(A5775,Rotación!$A:$A,Rotación!$O:$O,0,0,-1),"")))),"")</f>
        <v>4950000</v>
      </c>
      <c r="I5775" s="13">
        <f>IFERROR(IF($F5775="ALTA",$D5775*0.97,
IF($F5775="MEDIA",$D5775*0.94,
IF($F5775="BAJA",$D5775*0.87,
IF($F5775="LIQUIDAR",_xlfn.XLOOKUP(A5775,Rotación!$A:$A,Rotación!$O:$O,0,0,-1),"")))),"")</f>
        <v>4785000</v>
      </c>
      <c r="J5775" s="13">
        <f>IFERROR(IF($F5775="ALTA",$D5775*0.94,
IF($F5775="MEDIA",$D5775*0.9,
IF($F5775="BAJA",$D5775*0.85,
IF($F5775="LIQUIDAR",_xlfn.XLOOKUP(A5775,Rotación!$A:$A,Rotación!$O:$O,0,0,-1),"")))),"")</f>
        <v>4675000</v>
      </c>
      <c r="K5775">
        <v>5290000</v>
      </c>
    </row>
    <row r="5776" spans="1:11" x14ac:dyDescent="0.3">
      <c r="A5776" t="s">
        <v>84</v>
      </c>
      <c r="B5776" t="s">
        <v>85</v>
      </c>
      <c r="C5776" t="s">
        <v>4220</v>
      </c>
      <c r="D5776">
        <v>28200000</v>
      </c>
      <c r="E5776">
        <v>20000000</v>
      </c>
      <c r="F5776" t="s">
        <v>5391</v>
      </c>
      <c r="G5776" s="13">
        <f>IFERROR(IF($F5776="ALTA",$D5776*1.03,
IF($F5776="MEDIA",$D5776*1,
IF($F5776="BAJA",$D5776*0.92,
IF($F5776="LIQUIDAR",_xlfn.XLOOKUP(A5776,Rotación!$A:$A,Rotación!$O:$O,0,0,-1),"")))),"")</f>
        <v>25944000</v>
      </c>
      <c r="H5776" s="13">
        <f>IFERROR(IF($F5776="ALTA",$D5776*1,
IF($F5776="MEDIA",$D5776*0.97,
IF($F5776="BAJA",$D5776*0.9,
IF($F5776="LIQUIDAR",_xlfn.XLOOKUP(A5776,Rotación!$A:$A,Rotación!$O:$O,0,0,-1),"")))),"")</f>
        <v>25380000</v>
      </c>
      <c r="I5776" s="13">
        <f>IFERROR(IF($F5776="ALTA",$D5776*0.97,
IF($F5776="MEDIA",$D5776*0.94,
IF($F5776="BAJA",$D5776*0.87,
IF($F5776="LIQUIDAR",_xlfn.XLOOKUP(A5776,Rotación!$A:$A,Rotación!$O:$O,0,0,-1),"")))),"")</f>
        <v>24534000</v>
      </c>
      <c r="J5776" s="13">
        <f>IFERROR(IF($F5776="ALTA",$D5776*0.94,
IF($F5776="MEDIA",$D5776*0.9,
IF($F5776="BAJA",$D5776*0.85,
IF($F5776="LIQUIDAR",_xlfn.XLOOKUP(A5776,Rotación!$A:$A,Rotación!$O:$O,0,0,-1),"")))),"")</f>
        <v>23970000</v>
      </c>
      <c r="K5776">
        <v>25990000</v>
      </c>
    </row>
    <row r="5777" spans="1:11" x14ac:dyDescent="0.3">
      <c r="A5777" t="s">
        <v>265</v>
      </c>
      <c r="B5777" t="s">
        <v>62</v>
      </c>
      <c r="C5777">
        <v>3008</v>
      </c>
      <c r="D5777">
        <v>14700000</v>
      </c>
      <c r="E5777">
        <v>11000000</v>
      </c>
      <c r="F5777" t="s">
        <v>5391</v>
      </c>
      <c r="G5777" s="13">
        <f>IFERROR(IF($F5777="ALTA",$D5777*1.03,
IF($F5777="MEDIA",$D5777*1,
IF($F5777="BAJA",$D5777*0.92,
IF($F5777="LIQUIDAR",_xlfn.XLOOKUP(A5777,Rotación!$A:$A,Rotación!$O:$O,0,0,-1),"")))),"")</f>
        <v>13524000</v>
      </c>
      <c r="H5777" s="13">
        <f>IFERROR(IF($F5777="ALTA",$D5777*1,
IF($F5777="MEDIA",$D5777*0.97,
IF($F5777="BAJA",$D5777*0.9,
IF($F5777="LIQUIDAR",_xlfn.XLOOKUP(A5777,Rotación!$A:$A,Rotación!$O:$O,0,0,-1),"")))),"")</f>
        <v>13230000</v>
      </c>
      <c r="I5777" s="13">
        <f>IFERROR(IF($F5777="ALTA",$D5777*0.97,
IF($F5777="MEDIA",$D5777*0.94,
IF($F5777="BAJA",$D5777*0.87,
IF($F5777="LIQUIDAR",_xlfn.XLOOKUP(A5777,Rotación!$A:$A,Rotación!$O:$O,0,0,-1),"")))),"")</f>
        <v>12789000</v>
      </c>
      <c r="J5777" s="13">
        <f>IFERROR(IF($F5777="ALTA",$D5777*0.94,
IF($F5777="MEDIA",$D5777*0.9,
IF($F5777="BAJA",$D5777*0.85,
IF($F5777="LIQUIDAR",_xlfn.XLOOKUP(A5777,Rotación!$A:$A,Rotación!$O:$O,0,0,-1),"")))),"")</f>
        <v>12495000</v>
      </c>
      <c r="K5777">
        <v>14690000</v>
      </c>
    </row>
    <row r="5778" spans="1:11" x14ac:dyDescent="0.3">
      <c r="A5778" t="s">
        <v>10111</v>
      </c>
      <c r="B5778" t="s">
        <v>313</v>
      </c>
      <c r="C5778" t="s">
        <v>313</v>
      </c>
      <c r="D5778">
        <v>15500000</v>
      </c>
      <c r="E5778">
        <v>12400000</v>
      </c>
      <c r="F5778" t="s">
        <v>5391</v>
      </c>
      <c r="G5778" s="13">
        <f>IFERROR(IF($F5778="ALTA",$D5778*1.03,
IF($F5778="MEDIA",$D5778*1,
IF($F5778="BAJA",$D5778*0.92,
IF($F5778="LIQUIDAR",_xlfn.XLOOKUP(A5778,Rotación!$A:$A,Rotación!$O:$O,0,0,-1),"")))),"")</f>
        <v>14260000</v>
      </c>
      <c r="H5778" s="13">
        <f>IFERROR(IF($F5778="ALTA",$D5778*1,
IF($F5778="MEDIA",$D5778*0.97,
IF($F5778="BAJA",$D5778*0.9,
IF($F5778="LIQUIDAR",_xlfn.XLOOKUP(A5778,Rotación!$A:$A,Rotación!$O:$O,0,0,-1),"")))),"")</f>
        <v>13950000</v>
      </c>
      <c r="I5778" s="13">
        <f>IFERROR(IF($F5778="ALTA",$D5778*0.97,
IF($F5778="MEDIA",$D5778*0.94,
IF($F5778="BAJA",$D5778*0.87,
IF($F5778="LIQUIDAR",_xlfn.XLOOKUP(A5778,Rotación!$A:$A,Rotación!$O:$O,0,0,-1),"")))),"")</f>
        <v>13485000</v>
      </c>
      <c r="J5778" s="13">
        <f>IFERROR(IF($F5778="ALTA",$D5778*0.94,
IF($F5778="MEDIA",$D5778*0.9,
IF($F5778="BAJA",$D5778*0.85,
IF($F5778="LIQUIDAR",_xlfn.XLOOKUP(A5778,Rotación!$A:$A,Rotación!$O:$O,0,0,-1),"")))),"")</f>
        <v>13175000</v>
      </c>
      <c r="K5778">
        <v>14490000</v>
      </c>
    </row>
    <row r="5779" spans="1:11" x14ac:dyDescent="0.3">
      <c r="A5779" t="s">
        <v>9185</v>
      </c>
      <c r="B5779" t="s">
        <v>313</v>
      </c>
      <c r="C5779" t="s">
        <v>313</v>
      </c>
      <c r="D5779">
        <v>13500000</v>
      </c>
      <c r="E5779">
        <v>11000000</v>
      </c>
      <c r="F5779" t="s">
        <v>5391</v>
      </c>
      <c r="G5779" s="13">
        <f>IFERROR(IF($F5779="ALTA",$D5779*1.03,
IF($F5779="MEDIA",$D5779*1,
IF($F5779="BAJA",$D5779*0.92,
IF($F5779="LIQUIDAR",_xlfn.XLOOKUP(A5779,Rotación!$A:$A,Rotación!$O:$O,0,0,-1),"")))),"")</f>
        <v>12420000</v>
      </c>
      <c r="H5779" s="13">
        <f>IFERROR(IF($F5779="ALTA",$D5779*1,
IF($F5779="MEDIA",$D5779*0.97,
IF($F5779="BAJA",$D5779*0.9,
IF($F5779="LIQUIDAR",_xlfn.XLOOKUP(A5779,Rotación!$A:$A,Rotación!$O:$O,0,0,-1),"")))),"")</f>
        <v>12150000</v>
      </c>
      <c r="I5779" s="13">
        <f>IFERROR(IF($F5779="ALTA",$D5779*0.97,
IF($F5779="MEDIA",$D5779*0.94,
IF($F5779="BAJA",$D5779*0.87,
IF($F5779="LIQUIDAR",_xlfn.XLOOKUP(A5779,Rotación!$A:$A,Rotación!$O:$O,0,0,-1),"")))),"")</f>
        <v>11745000</v>
      </c>
      <c r="J5779" s="13">
        <f>IFERROR(IF($F5779="ALTA",$D5779*0.94,
IF($F5779="MEDIA",$D5779*0.9,
IF($F5779="BAJA",$D5779*0.85,
IF($F5779="LIQUIDAR",_xlfn.XLOOKUP(A5779,Rotación!$A:$A,Rotación!$O:$O,0,0,-1),"")))),"")</f>
        <v>11475000</v>
      </c>
      <c r="K5779">
        <v>13490000</v>
      </c>
    </row>
    <row r="5780" spans="1:11" x14ac:dyDescent="0.3">
      <c r="A5780" t="s">
        <v>5592</v>
      </c>
      <c r="B5780" t="s">
        <v>313</v>
      </c>
      <c r="C5780" t="s">
        <v>313</v>
      </c>
      <c r="D5780">
        <v>25300000</v>
      </c>
      <c r="E5780">
        <v>19000000</v>
      </c>
      <c r="F5780" t="s">
        <v>5391</v>
      </c>
      <c r="G5780" s="13">
        <f>IFERROR(IF($F5780="ALTA",$D5780*1.03,
IF($F5780="MEDIA",$D5780*1,
IF($F5780="BAJA",$D5780*0.92,
IF($F5780="LIQUIDAR",_xlfn.XLOOKUP(A5780,Rotación!$A:$A,Rotación!$O:$O,0,0,-1),"")))),"")</f>
        <v>23276000</v>
      </c>
      <c r="H5780" s="13">
        <f>IFERROR(IF($F5780="ALTA",$D5780*1,
IF($F5780="MEDIA",$D5780*0.97,
IF($F5780="BAJA",$D5780*0.9,
IF($F5780="LIQUIDAR",_xlfn.XLOOKUP(A5780,Rotación!$A:$A,Rotación!$O:$O,0,0,-1),"")))),"")</f>
        <v>22770000</v>
      </c>
      <c r="I5780" s="13">
        <f>IFERROR(IF($F5780="ALTA",$D5780*0.97,
IF($F5780="MEDIA",$D5780*0.94,
IF($F5780="BAJA",$D5780*0.87,
IF($F5780="LIQUIDAR",_xlfn.XLOOKUP(A5780,Rotación!$A:$A,Rotación!$O:$O,0,0,-1),"")))),"")</f>
        <v>22011000</v>
      </c>
      <c r="J5780" s="13">
        <f>IFERROR(IF($F5780="ALTA",$D5780*0.94,
IF($F5780="MEDIA",$D5780*0.9,
IF($F5780="BAJA",$D5780*0.85,
IF($F5780="LIQUIDAR",_xlfn.XLOOKUP(A5780,Rotación!$A:$A,Rotación!$O:$O,0,0,-1),"")))),"")</f>
        <v>21505000</v>
      </c>
      <c r="K5780">
        <v>23990000</v>
      </c>
    </row>
    <row r="5781" spans="1:11" x14ac:dyDescent="0.3">
      <c r="A5781" t="s">
        <v>9206</v>
      </c>
      <c r="B5781" t="s">
        <v>313</v>
      </c>
      <c r="C5781" t="s">
        <v>313</v>
      </c>
      <c r="D5781">
        <v>23100000</v>
      </c>
      <c r="E5781">
        <v>17500000</v>
      </c>
      <c r="F5781" t="s">
        <v>5390</v>
      </c>
      <c r="G5781" s="13">
        <f>IFERROR(IF($F5781="ALTA",$D5781*1.03,
IF($F5781="MEDIA",$D5781*1,
IF($F5781="BAJA",$D5781*0.92,
IF($F5781="LIQUIDAR",_xlfn.XLOOKUP(A5781,Rotación!$A:$A,Rotación!$O:$O,0,0,-1),"")))),"")</f>
        <v>23793000</v>
      </c>
      <c r="H5781" s="13">
        <f>IFERROR(IF($F5781="ALTA",$D5781*1,
IF($F5781="MEDIA",$D5781*0.97,
IF($F5781="BAJA",$D5781*0.9,
IF($F5781="LIQUIDAR",_xlfn.XLOOKUP(A5781,Rotación!$A:$A,Rotación!$O:$O,0,0,-1),"")))),"")</f>
        <v>23100000</v>
      </c>
      <c r="I5781" s="13">
        <f>IFERROR(IF($F5781="ALTA",$D5781*0.97,
IF($F5781="MEDIA",$D5781*0.94,
IF($F5781="BAJA",$D5781*0.87,
IF($F5781="LIQUIDAR",_xlfn.XLOOKUP(A5781,Rotación!$A:$A,Rotación!$O:$O,0,0,-1),"")))),"")</f>
        <v>22407000</v>
      </c>
      <c r="J5781" s="13">
        <f>IFERROR(IF($F5781="ALTA",$D5781*0.94,
IF($F5781="MEDIA",$D5781*0.9,
IF($F5781="BAJA",$D5781*0.85,
IF($F5781="LIQUIDAR",_xlfn.XLOOKUP(A5781,Rotación!$A:$A,Rotación!$O:$O,0,0,-1),"")))),"")</f>
        <v>21714000</v>
      </c>
      <c r="K5781">
        <v>21490000</v>
      </c>
    </row>
    <row r="5782" spans="1:11" x14ac:dyDescent="0.3">
      <c r="A5782" t="s">
        <v>9193</v>
      </c>
      <c r="B5782" t="s">
        <v>313</v>
      </c>
      <c r="C5782" t="s">
        <v>313</v>
      </c>
      <c r="D5782">
        <v>7000000</v>
      </c>
      <c r="E5782">
        <v>5700000</v>
      </c>
      <c r="F5782" t="s">
        <v>5391</v>
      </c>
      <c r="G5782" s="13">
        <f>IFERROR(IF($F5782="ALTA",$D5782*1.03,
IF($F5782="MEDIA",$D5782*1,
IF($F5782="BAJA",$D5782*0.92,
IF($F5782="LIQUIDAR",_xlfn.XLOOKUP(A5782,Rotación!$A:$A,Rotación!$O:$O,0,0,-1),"")))),"")</f>
        <v>6440000</v>
      </c>
      <c r="H5782" s="13">
        <f>IFERROR(IF($F5782="ALTA",$D5782*1,
IF($F5782="MEDIA",$D5782*0.97,
IF($F5782="BAJA",$D5782*0.9,
IF($F5782="LIQUIDAR",_xlfn.XLOOKUP(A5782,Rotación!$A:$A,Rotación!$O:$O,0,0,-1),"")))),"")</f>
        <v>6300000</v>
      </c>
      <c r="I5782" s="13">
        <f>IFERROR(IF($F5782="ALTA",$D5782*0.97,
IF($F5782="MEDIA",$D5782*0.94,
IF($F5782="BAJA",$D5782*0.87,
IF($F5782="LIQUIDAR",_xlfn.XLOOKUP(A5782,Rotación!$A:$A,Rotación!$O:$O,0,0,-1),"")))),"")</f>
        <v>6090000</v>
      </c>
      <c r="J5782" s="13">
        <f>IFERROR(IF($F5782="ALTA",$D5782*0.94,
IF($F5782="MEDIA",$D5782*0.9,
IF($F5782="BAJA",$D5782*0.85,
IF($F5782="LIQUIDAR",_xlfn.XLOOKUP(A5782,Rotación!$A:$A,Rotación!$O:$O,0,0,-1),"")))),"")</f>
        <v>5950000</v>
      </c>
      <c r="K5782">
        <v>6990000</v>
      </c>
    </row>
    <row r="5783" spans="1:11" x14ac:dyDescent="0.3">
      <c r="A5783" t="s">
        <v>9195</v>
      </c>
      <c r="B5783" t="s">
        <v>313</v>
      </c>
      <c r="C5783" t="s">
        <v>313</v>
      </c>
      <c r="D5783">
        <v>7300000</v>
      </c>
      <c r="E5783">
        <v>5900000</v>
      </c>
      <c r="F5783" t="s">
        <v>5390</v>
      </c>
      <c r="G5783" s="13">
        <f>IFERROR(IF($F5783="ALTA",$D5783*1.03,
IF($F5783="MEDIA",$D5783*1,
IF($F5783="BAJA",$D5783*0.92,
IF($F5783="LIQUIDAR",_xlfn.XLOOKUP(A5783,Rotación!$A:$A,Rotación!$O:$O,0,0,-1),"")))),"")</f>
        <v>7519000</v>
      </c>
      <c r="H5783" s="13">
        <f>IFERROR(IF($F5783="ALTA",$D5783*1,
IF($F5783="MEDIA",$D5783*0.97,
IF($F5783="BAJA",$D5783*0.9,
IF($F5783="LIQUIDAR",_xlfn.XLOOKUP(A5783,Rotación!$A:$A,Rotación!$O:$O,0,0,-1),"")))),"")</f>
        <v>7300000</v>
      </c>
      <c r="I5783" s="13">
        <f>IFERROR(IF($F5783="ALTA",$D5783*0.97,
IF($F5783="MEDIA",$D5783*0.94,
IF($F5783="BAJA",$D5783*0.87,
IF($F5783="LIQUIDAR",_xlfn.XLOOKUP(A5783,Rotación!$A:$A,Rotación!$O:$O,0,0,-1),"")))),"")</f>
        <v>7081000</v>
      </c>
      <c r="J5783" s="13">
        <f>IFERROR(IF($F5783="ALTA",$D5783*0.94,
IF($F5783="MEDIA",$D5783*0.9,
IF($F5783="BAJA",$D5783*0.85,
IF($F5783="LIQUIDAR",_xlfn.XLOOKUP(A5783,Rotación!$A:$A,Rotación!$O:$O,0,0,-1),"")))),"")</f>
        <v>6862000</v>
      </c>
      <c r="K5783">
        <v>7290000</v>
      </c>
    </row>
    <row r="5784" spans="1:11" x14ac:dyDescent="0.3">
      <c r="A5784" t="s">
        <v>9197</v>
      </c>
      <c r="B5784" t="s">
        <v>313</v>
      </c>
      <c r="C5784" t="s">
        <v>313</v>
      </c>
      <c r="D5784">
        <v>12700000</v>
      </c>
      <c r="E5784">
        <v>10000000</v>
      </c>
      <c r="F5784" t="s">
        <v>5390</v>
      </c>
      <c r="G5784" s="13">
        <f>IFERROR(IF($F5784="ALTA",$D5784*1.03,
IF($F5784="MEDIA",$D5784*1,
IF($F5784="BAJA",$D5784*0.92,
IF($F5784="LIQUIDAR",_xlfn.XLOOKUP(A5784,Rotación!$A:$A,Rotación!$O:$O,0,0,-1),"")))),"")</f>
        <v>13081000</v>
      </c>
      <c r="H5784" s="13">
        <f>IFERROR(IF($F5784="ALTA",$D5784*1,
IF($F5784="MEDIA",$D5784*0.97,
IF($F5784="BAJA",$D5784*0.9,
IF($F5784="LIQUIDAR",_xlfn.XLOOKUP(A5784,Rotación!$A:$A,Rotación!$O:$O,0,0,-1),"")))),"")</f>
        <v>12700000</v>
      </c>
      <c r="I5784" s="13">
        <f>IFERROR(IF($F5784="ALTA",$D5784*0.97,
IF($F5784="MEDIA",$D5784*0.94,
IF($F5784="BAJA",$D5784*0.87,
IF($F5784="LIQUIDAR",_xlfn.XLOOKUP(A5784,Rotación!$A:$A,Rotación!$O:$O,0,0,-1),"")))),"")</f>
        <v>12319000</v>
      </c>
      <c r="J5784" s="13">
        <f>IFERROR(IF($F5784="ALTA",$D5784*0.94,
IF($F5784="MEDIA",$D5784*0.9,
IF($F5784="BAJA",$D5784*0.85,
IF($F5784="LIQUIDAR",_xlfn.XLOOKUP(A5784,Rotación!$A:$A,Rotación!$O:$O,0,0,-1),"")))),"")</f>
        <v>11938000</v>
      </c>
      <c r="K5784">
        <v>12990000</v>
      </c>
    </row>
    <row r="5785" spans="1:11" x14ac:dyDescent="0.3">
      <c r="A5785" t="s">
        <v>9201</v>
      </c>
      <c r="B5785" t="s">
        <v>313</v>
      </c>
      <c r="C5785" t="s">
        <v>313</v>
      </c>
      <c r="D5785">
        <v>13200000</v>
      </c>
      <c r="E5785">
        <v>11000000</v>
      </c>
      <c r="F5785" t="s">
        <v>5391</v>
      </c>
      <c r="G5785" s="13">
        <f>IFERROR(IF($F5785="ALTA",$D5785*1.03,
IF($F5785="MEDIA",$D5785*1,
IF($F5785="BAJA",$D5785*0.92,
IF($F5785="LIQUIDAR",_xlfn.XLOOKUP(A5785,Rotación!$A:$A,Rotación!$O:$O,0,0,-1),"")))),"")</f>
        <v>12144000</v>
      </c>
      <c r="H5785" s="13">
        <f>IFERROR(IF($F5785="ALTA",$D5785*1,
IF($F5785="MEDIA",$D5785*0.97,
IF($F5785="BAJA",$D5785*0.9,
IF($F5785="LIQUIDAR",_xlfn.XLOOKUP(A5785,Rotación!$A:$A,Rotación!$O:$O,0,0,-1),"")))),"")</f>
        <v>11880000</v>
      </c>
      <c r="I5785" s="13">
        <f>IFERROR(IF($F5785="ALTA",$D5785*0.97,
IF($F5785="MEDIA",$D5785*0.94,
IF($F5785="BAJA",$D5785*0.87,
IF($F5785="LIQUIDAR",_xlfn.XLOOKUP(A5785,Rotación!$A:$A,Rotación!$O:$O,0,0,-1),"")))),"")</f>
        <v>11484000</v>
      </c>
      <c r="J5785" s="13">
        <f>IFERROR(IF($F5785="ALTA",$D5785*0.94,
IF($F5785="MEDIA",$D5785*0.9,
IF($F5785="BAJA",$D5785*0.85,
IF($F5785="LIQUIDAR",_xlfn.XLOOKUP(A5785,Rotación!$A:$A,Rotación!$O:$O,0,0,-1),"")))),"")</f>
        <v>11220000</v>
      </c>
      <c r="K5785">
        <v>13190000</v>
      </c>
    </row>
    <row r="5786" spans="1:11" x14ac:dyDescent="0.3">
      <c r="A5786" t="s">
        <v>9165</v>
      </c>
      <c r="B5786" t="s">
        <v>313</v>
      </c>
      <c r="C5786" t="s">
        <v>313</v>
      </c>
      <c r="D5786">
        <v>44600000</v>
      </c>
      <c r="E5786">
        <v>36000000</v>
      </c>
      <c r="F5786" t="s">
        <v>5391</v>
      </c>
      <c r="G5786" s="13">
        <f>IFERROR(IF($F5786="ALTA",$D5786*1.03,
IF($F5786="MEDIA",$D5786*1,
IF($F5786="BAJA",$D5786*0.92,
IF($F5786="LIQUIDAR",_xlfn.XLOOKUP(A5786,Rotación!$A:$A,Rotación!$O:$O,0,0,-1),"")))),"")</f>
        <v>41032000</v>
      </c>
      <c r="H5786" s="13">
        <f>IFERROR(IF($F5786="ALTA",$D5786*1,
IF($F5786="MEDIA",$D5786*0.97,
IF($F5786="BAJA",$D5786*0.9,
IF($F5786="LIQUIDAR",_xlfn.XLOOKUP(A5786,Rotación!$A:$A,Rotación!$O:$O,0,0,-1),"")))),"")</f>
        <v>40140000</v>
      </c>
      <c r="I5786" s="13">
        <f>IFERROR(IF($F5786="ALTA",$D5786*0.97,
IF($F5786="MEDIA",$D5786*0.94,
IF($F5786="BAJA",$D5786*0.87,
IF($F5786="LIQUIDAR",_xlfn.XLOOKUP(A5786,Rotación!$A:$A,Rotación!$O:$O,0,0,-1),"")))),"")</f>
        <v>38802000</v>
      </c>
      <c r="J5786" s="13">
        <f>IFERROR(IF($F5786="ALTA",$D5786*0.94,
IF($F5786="MEDIA",$D5786*0.9,
IF($F5786="BAJA",$D5786*0.85,
IF($F5786="LIQUIDAR",_xlfn.XLOOKUP(A5786,Rotación!$A:$A,Rotación!$O:$O,0,0,-1),"")))),"")</f>
        <v>37910000</v>
      </c>
      <c r="K5786">
        <v>44000000</v>
      </c>
    </row>
    <row r="5787" spans="1:11" x14ac:dyDescent="0.3">
      <c r="A5787" t="s">
        <v>8600</v>
      </c>
      <c r="B5787" t="s">
        <v>313</v>
      </c>
      <c r="C5787" t="s">
        <v>313</v>
      </c>
      <c r="D5787">
        <v>15300000</v>
      </c>
      <c r="E5787">
        <v>12000000</v>
      </c>
      <c r="F5787" t="s">
        <v>5391</v>
      </c>
      <c r="G5787" s="13">
        <f>IFERROR(IF($F5787="ALTA",$D5787*1.03,
IF($F5787="MEDIA",$D5787*1,
IF($F5787="BAJA",$D5787*0.92,
IF($F5787="LIQUIDAR",_xlfn.XLOOKUP(A5787,Rotación!$A:$A,Rotación!$O:$O,0,0,-1),"")))),"")</f>
        <v>14076000</v>
      </c>
      <c r="H5787" s="13">
        <f>IFERROR(IF($F5787="ALTA",$D5787*1,
IF($F5787="MEDIA",$D5787*0.97,
IF($F5787="BAJA",$D5787*0.9,
IF($F5787="LIQUIDAR",_xlfn.XLOOKUP(A5787,Rotación!$A:$A,Rotación!$O:$O,0,0,-1),"")))),"")</f>
        <v>13770000</v>
      </c>
      <c r="I5787" s="13">
        <f>IFERROR(IF($F5787="ALTA",$D5787*0.97,
IF($F5787="MEDIA",$D5787*0.94,
IF($F5787="BAJA",$D5787*0.87,
IF($F5787="LIQUIDAR",_xlfn.XLOOKUP(A5787,Rotación!$A:$A,Rotación!$O:$O,0,0,-1),"")))),"")</f>
        <v>13311000</v>
      </c>
      <c r="J5787" s="13">
        <f>IFERROR(IF($F5787="ALTA",$D5787*0.94,
IF($F5787="MEDIA",$D5787*0.9,
IF($F5787="BAJA",$D5787*0.85,
IF($F5787="LIQUIDAR",_xlfn.XLOOKUP(A5787,Rotación!$A:$A,Rotación!$O:$O,0,0,-1),"")))),"")</f>
        <v>13005000</v>
      </c>
      <c r="K5787">
        <v>14900000</v>
      </c>
    </row>
    <row r="5788" spans="1:11" x14ac:dyDescent="0.3">
      <c r="A5788" t="s">
        <v>8054</v>
      </c>
      <c r="B5788" t="s">
        <v>313</v>
      </c>
      <c r="C5788" t="s">
        <v>313</v>
      </c>
      <c r="D5788">
        <v>9400000</v>
      </c>
      <c r="E5788">
        <v>7800000</v>
      </c>
      <c r="F5788" t="s">
        <v>5390</v>
      </c>
      <c r="G5788" s="13">
        <f>IFERROR(IF($F5788="ALTA",$D5788*1.03,
IF($F5788="MEDIA",$D5788*1,
IF($F5788="BAJA",$D5788*0.92,
IF($F5788="LIQUIDAR",_xlfn.XLOOKUP(A5788,Rotación!$A:$A,Rotación!$O:$O,0,0,-1),"")))),"")</f>
        <v>9682000</v>
      </c>
      <c r="H5788" s="13">
        <f>IFERROR(IF($F5788="ALTA",$D5788*1,
IF($F5788="MEDIA",$D5788*0.97,
IF($F5788="BAJA",$D5788*0.9,
IF($F5788="LIQUIDAR",_xlfn.XLOOKUP(A5788,Rotación!$A:$A,Rotación!$O:$O,0,0,-1),"")))),"")</f>
        <v>9400000</v>
      </c>
      <c r="I5788" s="13">
        <f>IFERROR(IF($F5788="ALTA",$D5788*0.97,
IF($F5788="MEDIA",$D5788*0.94,
IF($F5788="BAJA",$D5788*0.87,
IF($F5788="LIQUIDAR",_xlfn.XLOOKUP(A5788,Rotación!$A:$A,Rotación!$O:$O,0,0,-1),"")))),"")</f>
        <v>9118000</v>
      </c>
      <c r="J5788" s="13">
        <f>IFERROR(IF($F5788="ALTA",$D5788*0.94,
IF($F5788="MEDIA",$D5788*0.9,
IF($F5788="BAJA",$D5788*0.85,
IF($F5788="LIQUIDAR",_xlfn.XLOOKUP(A5788,Rotación!$A:$A,Rotación!$O:$O,0,0,-1),"")))),"")</f>
        <v>8836000</v>
      </c>
      <c r="K5788">
        <v>9390000</v>
      </c>
    </row>
    <row r="5789" spans="1:11" x14ac:dyDescent="0.3">
      <c r="A5789" t="s">
        <v>9208</v>
      </c>
      <c r="B5789" t="s">
        <v>313</v>
      </c>
      <c r="C5789" t="s">
        <v>313</v>
      </c>
      <c r="D5789">
        <v>15400000</v>
      </c>
      <c r="E5789">
        <v>12500000</v>
      </c>
      <c r="F5789" t="s">
        <v>5390</v>
      </c>
      <c r="G5789" s="13">
        <f>IFERROR(IF($F5789="ALTA",$D5789*1.03,
IF($F5789="MEDIA",$D5789*1,
IF($F5789="BAJA",$D5789*0.92,
IF($F5789="LIQUIDAR",_xlfn.XLOOKUP(A5789,Rotación!$A:$A,Rotación!$O:$O,0,0,-1),"")))),"")</f>
        <v>15862000</v>
      </c>
      <c r="H5789" s="13">
        <f>IFERROR(IF($F5789="ALTA",$D5789*1,
IF($F5789="MEDIA",$D5789*0.97,
IF($F5789="BAJA",$D5789*0.9,
IF($F5789="LIQUIDAR",_xlfn.XLOOKUP(A5789,Rotación!$A:$A,Rotación!$O:$O,0,0,-1),"")))),"")</f>
        <v>15400000</v>
      </c>
      <c r="I5789" s="13">
        <f>IFERROR(IF($F5789="ALTA",$D5789*0.97,
IF($F5789="MEDIA",$D5789*0.94,
IF($F5789="BAJA",$D5789*0.87,
IF($F5789="LIQUIDAR",_xlfn.XLOOKUP(A5789,Rotación!$A:$A,Rotación!$O:$O,0,0,-1),"")))),"")</f>
        <v>14938000</v>
      </c>
      <c r="J5789" s="13">
        <f>IFERROR(IF($F5789="ALTA",$D5789*0.94,
IF($F5789="MEDIA",$D5789*0.9,
IF($F5789="BAJA",$D5789*0.85,
IF($F5789="LIQUIDAR",_xlfn.XLOOKUP(A5789,Rotación!$A:$A,Rotación!$O:$O,0,0,-1),"")))),"")</f>
        <v>14476000</v>
      </c>
      <c r="K5789">
        <v>15290000</v>
      </c>
    </row>
    <row r="5790" spans="1:11" x14ac:dyDescent="0.3">
      <c r="A5790" t="s">
        <v>9210</v>
      </c>
      <c r="B5790" t="s">
        <v>313</v>
      </c>
      <c r="C5790" t="s">
        <v>313</v>
      </c>
      <c r="D5790">
        <v>72000000</v>
      </c>
      <c r="E5790">
        <v>60000000</v>
      </c>
      <c r="F5790" t="s">
        <v>5390</v>
      </c>
      <c r="G5790" s="13">
        <f>IFERROR(IF($F5790="ALTA",$D5790*1.03,
IF($F5790="MEDIA",$D5790*1,
IF($F5790="BAJA",$D5790*0.92,
IF($F5790="LIQUIDAR",_xlfn.XLOOKUP(A5790,Rotación!$A:$A,Rotación!$O:$O,0,0,-1),"")))),"")</f>
        <v>74160000</v>
      </c>
      <c r="H5790" s="13">
        <f>IFERROR(IF($F5790="ALTA",$D5790*1,
IF($F5790="MEDIA",$D5790*0.97,
IF($F5790="BAJA",$D5790*0.9,
IF($F5790="LIQUIDAR",_xlfn.XLOOKUP(A5790,Rotación!$A:$A,Rotación!$O:$O,0,0,-1),"")))),"")</f>
        <v>72000000</v>
      </c>
      <c r="I5790" s="13">
        <f>IFERROR(IF($F5790="ALTA",$D5790*0.97,
IF($F5790="MEDIA",$D5790*0.94,
IF($F5790="BAJA",$D5790*0.87,
IF($F5790="LIQUIDAR",_xlfn.XLOOKUP(A5790,Rotación!$A:$A,Rotación!$O:$O,0,0,-1),"")))),"")</f>
        <v>69840000</v>
      </c>
      <c r="J5790" s="13">
        <f>IFERROR(IF($F5790="ALTA",$D5790*0.94,
IF($F5790="MEDIA",$D5790*0.9,
IF($F5790="BAJA",$D5790*0.85,
IF($F5790="LIQUIDAR",_xlfn.XLOOKUP(A5790,Rotación!$A:$A,Rotación!$O:$O,0,0,-1),"")))),"")</f>
        <v>67680000</v>
      </c>
      <c r="K5790">
        <v>73990000</v>
      </c>
    </row>
    <row r="5791" spans="1:11" x14ac:dyDescent="0.3">
      <c r="A5791" t="s">
        <v>258</v>
      </c>
      <c r="B5791" t="s">
        <v>313</v>
      </c>
      <c r="C5791" t="s">
        <v>313</v>
      </c>
      <c r="D5791">
        <v>29000000</v>
      </c>
      <c r="E5791">
        <v>21000000</v>
      </c>
      <c r="F5791" t="s">
        <v>5391</v>
      </c>
      <c r="G5791" s="13">
        <f>IFERROR(IF($F5791="ALTA",$D5791*1.03,
IF($F5791="MEDIA",$D5791*1,
IF($F5791="BAJA",$D5791*0.92,
IF($F5791="LIQUIDAR",_xlfn.XLOOKUP(A5791,Rotación!$A:$A,Rotación!$O:$O,0,0,-1),"")))),"")</f>
        <v>26680000</v>
      </c>
      <c r="H5791" s="13">
        <f>IFERROR(IF($F5791="ALTA",$D5791*1,
IF($F5791="MEDIA",$D5791*0.97,
IF($F5791="BAJA",$D5791*0.9,
IF($F5791="LIQUIDAR",_xlfn.XLOOKUP(A5791,Rotación!$A:$A,Rotación!$O:$O,0,0,-1),"")))),"")</f>
        <v>26100000</v>
      </c>
      <c r="I5791" s="13">
        <f>IFERROR(IF($F5791="ALTA",$D5791*0.97,
IF($F5791="MEDIA",$D5791*0.94,
IF($F5791="BAJA",$D5791*0.87,
IF($F5791="LIQUIDAR",_xlfn.XLOOKUP(A5791,Rotación!$A:$A,Rotación!$O:$O,0,0,-1),"")))),"")</f>
        <v>25230000</v>
      </c>
      <c r="J5791" s="13">
        <f>IFERROR(IF($F5791="ALTA",$D5791*0.94,
IF($F5791="MEDIA",$D5791*0.9,
IF($F5791="BAJA",$D5791*0.85,
IF($F5791="LIQUIDAR",_xlfn.XLOOKUP(A5791,Rotación!$A:$A,Rotación!$O:$O,0,0,-1),"")))),"")</f>
        <v>24650000</v>
      </c>
      <c r="K5791">
        <v>27590000</v>
      </c>
    </row>
    <row r="5792" spans="1:11" x14ac:dyDescent="0.3">
      <c r="A5792" t="s">
        <v>8620</v>
      </c>
      <c r="B5792" t="s">
        <v>313</v>
      </c>
      <c r="C5792" t="s">
        <v>313</v>
      </c>
      <c r="D5792">
        <v>8300000</v>
      </c>
      <c r="E5792">
        <v>7100000</v>
      </c>
      <c r="F5792" t="s">
        <v>4033</v>
      </c>
      <c r="G5792" s="13">
        <f>IFERROR(IF($F5792="ALTA",$D5792*1.03,
IF($F5792="MEDIA",$D5792*1,
IF($F5792="BAJA",$D5792*0.92,
IF($F5792="LIQUIDAR",_xlfn.XLOOKUP(A5792,Rotación!$A:$A,Rotación!$O:$O,0,0,-1),"")))),"")</f>
        <v>8300000</v>
      </c>
      <c r="H5792" s="13">
        <f>IFERROR(IF($F5792="ALTA",$D5792*1,
IF($F5792="MEDIA",$D5792*0.97,
IF($F5792="BAJA",$D5792*0.9,
IF($F5792="LIQUIDAR",_xlfn.XLOOKUP(A5792,Rotación!$A:$A,Rotación!$O:$O,0,0,-1),"")))),"")</f>
        <v>8051000</v>
      </c>
      <c r="I5792" s="13">
        <f>IFERROR(IF($F5792="ALTA",$D5792*0.97,
IF($F5792="MEDIA",$D5792*0.94,
IF($F5792="BAJA",$D5792*0.87,
IF($F5792="LIQUIDAR",_xlfn.XLOOKUP(A5792,Rotación!$A:$A,Rotación!$O:$O,0,0,-1),"")))),"")</f>
        <v>7802000</v>
      </c>
      <c r="J5792" s="13">
        <f>IFERROR(IF($F5792="ALTA",$D5792*0.94,
IF($F5792="MEDIA",$D5792*0.9,
IF($F5792="BAJA",$D5792*0.85,
IF($F5792="LIQUIDAR",_xlfn.XLOOKUP(A5792,Rotación!$A:$A,Rotación!$O:$O,0,0,-1),"")))),"")</f>
        <v>7470000</v>
      </c>
      <c r="K5792">
        <v>8490000</v>
      </c>
    </row>
    <row r="5793" spans="1:11" x14ac:dyDescent="0.3">
      <c r="A5793" t="s">
        <v>8670</v>
      </c>
      <c r="B5793" t="s">
        <v>313</v>
      </c>
      <c r="C5793" t="s">
        <v>313</v>
      </c>
      <c r="D5793">
        <v>7900000</v>
      </c>
      <c r="E5793">
        <v>6600000</v>
      </c>
      <c r="F5793" t="s">
        <v>4033</v>
      </c>
      <c r="G5793" s="13">
        <f>IFERROR(IF($F5793="ALTA",$D5793*1.03,
IF($F5793="MEDIA",$D5793*1,
IF($F5793="BAJA",$D5793*0.92,
IF($F5793="LIQUIDAR",_xlfn.XLOOKUP(A5793,Rotación!$A:$A,Rotación!$O:$O,0,0,-1),"")))),"")</f>
        <v>7900000</v>
      </c>
      <c r="H5793" s="13">
        <f>IFERROR(IF($F5793="ALTA",$D5793*1,
IF($F5793="MEDIA",$D5793*0.97,
IF($F5793="BAJA",$D5793*0.9,
IF($F5793="LIQUIDAR",_xlfn.XLOOKUP(A5793,Rotación!$A:$A,Rotación!$O:$O,0,0,-1),"")))),"")</f>
        <v>7663000</v>
      </c>
      <c r="I5793" s="13">
        <f>IFERROR(IF($F5793="ALTA",$D5793*0.97,
IF($F5793="MEDIA",$D5793*0.94,
IF($F5793="BAJA",$D5793*0.87,
IF($F5793="LIQUIDAR",_xlfn.XLOOKUP(A5793,Rotación!$A:$A,Rotación!$O:$O,0,0,-1),"")))),"")</f>
        <v>7426000</v>
      </c>
      <c r="J5793" s="13">
        <f>IFERROR(IF($F5793="ALTA",$D5793*0.94,
IF($F5793="MEDIA",$D5793*0.9,
IF($F5793="BAJA",$D5793*0.85,
IF($F5793="LIQUIDAR",_xlfn.XLOOKUP(A5793,Rotación!$A:$A,Rotación!$O:$O,0,0,-1),"")))),"")</f>
        <v>7110000</v>
      </c>
      <c r="K5793">
        <v>7990000</v>
      </c>
    </row>
    <row r="5794" spans="1:11" x14ac:dyDescent="0.3">
      <c r="A5794" t="s">
        <v>8673</v>
      </c>
      <c r="B5794" t="s">
        <v>313</v>
      </c>
      <c r="C5794" t="s">
        <v>313</v>
      </c>
      <c r="D5794">
        <v>12700000</v>
      </c>
      <c r="E5794">
        <v>9800000</v>
      </c>
      <c r="F5794" t="s">
        <v>4033</v>
      </c>
      <c r="G5794" s="13">
        <f>IFERROR(IF($F5794="ALTA",$D5794*1.03,
IF($F5794="MEDIA",$D5794*1,
IF($F5794="BAJA",$D5794*0.92,
IF($F5794="LIQUIDAR",_xlfn.XLOOKUP(A5794,Rotación!$A:$A,Rotación!$O:$O,0,0,-1),"")))),"")</f>
        <v>12700000</v>
      </c>
      <c r="H5794" s="13">
        <f>IFERROR(IF($F5794="ALTA",$D5794*1,
IF($F5794="MEDIA",$D5794*0.97,
IF($F5794="BAJA",$D5794*0.9,
IF($F5794="LIQUIDAR",_xlfn.XLOOKUP(A5794,Rotación!$A:$A,Rotación!$O:$O,0,0,-1),"")))),"")</f>
        <v>12319000</v>
      </c>
      <c r="I5794" s="13">
        <f>IFERROR(IF($F5794="ALTA",$D5794*0.97,
IF($F5794="MEDIA",$D5794*0.94,
IF($F5794="BAJA",$D5794*0.87,
IF($F5794="LIQUIDAR",_xlfn.XLOOKUP(A5794,Rotación!$A:$A,Rotación!$O:$O,0,0,-1),"")))),"")</f>
        <v>11938000</v>
      </c>
      <c r="J5794" s="13">
        <f>IFERROR(IF($F5794="ALTA",$D5794*0.94,
IF($F5794="MEDIA",$D5794*0.9,
IF($F5794="BAJA",$D5794*0.85,
IF($F5794="LIQUIDAR",_xlfn.XLOOKUP(A5794,Rotación!$A:$A,Rotación!$O:$O,0,0,-1),"")))),"")</f>
        <v>11430000</v>
      </c>
      <c r="K5794">
        <v>11990000</v>
      </c>
    </row>
    <row r="5795" spans="1:11" x14ac:dyDescent="0.3">
      <c r="A5795" t="s">
        <v>9220</v>
      </c>
      <c r="B5795" t="s">
        <v>313</v>
      </c>
      <c r="C5795" t="s">
        <v>313</v>
      </c>
      <c r="D5795">
        <v>8400000</v>
      </c>
      <c r="E5795">
        <v>6550000</v>
      </c>
      <c r="F5795" t="s">
        <v>4033</v>
      </c>
      <c r="G5795" s="13">
        <f>IFERROR(IF($F5795="ALTA",$D5795*1.03,
IF($F5795="MEDIA",$D5795*1,
IF($F5795="BAJA",$D5795*0.92,
IF($F5795="LIQUIDAR",_xlfn.XLOOKUP(A5795,Rotación!$A:$A,Rotación!$O:$O,0,0,-1),"")))),"")</f>
        <v>8400000</v>
      </c>
      <c r="H5795" s="13">
        <f>IFERROR(IF($F5795="ALTA",$D5795*1,
IF($F5795="MEDIA",$D5795*0.97,
IF($F5795="BAJA",$D5795*0.9,
IF($F5795="LIQUIDAR",_xlfn.XLOOKUP(A5795,Rotación!$A:$A,Rotación!$O:$O,0,0,-1),"")))),"")</f>
        <v>8148000</v>
      </c>
      <c r="I5795" s="13">
        <f>IFERROR(IF($F5795="ALTA",$D5795*0.97,
IF($F5795="MEDIA",$D5795*0.94,
IF($F5795="BAJA",$D5795*0.87,
IF($F5795="LIQUIDAR",_xlfn.XLOOKUP(A5795,Rotación!$A:$A,Rotación!$O:$O,0,0,-1),"")))),"")</f>
        <v>7896000</v>
      </c>
      <c r="J5795" s="13">
        <f>IFERROR(IF($F5795="ALTA",$D5795*0.94,
IF($F5795="MEDIA",$D5795*0.9,
IF($F5795="BAJA",$D5795*0.85,
IF($F5795="LIQUIDAR",_xlfn.XLOOKUP(A5795,Rotación!$A:$A,Rotación!$O:$O,0,0,-1),"")))),"")</f>
        <v>7560000</v>
      </c>
      <c r="K5795">
        <v>7990000</v>
      </c>
    </row>
    <row r="5796" spans="1:11" x14ac:dyDescent="0.3">
      <c r="A5796" t="s">
        <v>8672</v>
      </c>
      <c r="B5796" t="s">
        <v>313</v>
      </c>
      <c r="C5796" t="s">
        <v>313</v>
      </c>
      <c r="D5796">
        <v>9400000</v>
      </c>
      <c r="E5796">
        <v>7700000</v>
      </c>
      <c r="F5796" t="s">
        <v>4033</v>
      </c>
      <c r="G5796" s="13">
        <f>IFERROR(IF($F5796="ALTA",$D5796*1.03,
IF($F5796="MEDIA",$D5796*1,
IF($F5796="BAJA",$D5796*0.92,
IF($F5796="LIQUIDAR",_xlfn.XLOOKUP(A5796,Rotación!$A:$A,Rotación!$O:$O,0,0,-1),"")))),"")</f>
        <v>9400000</v>
      </c>
      <c r="H5796" s="13">
        <f>IFERROR(IF($F5796="ALTA",$D5796*1,
IF($F5796="MEDIA",$D5796*0.97,
IF($F5796="BAJA",$D5796*0.9,
IF($F5796="LIQUIDAR",_xlfn.XLOOKUP(A5796,Rotación!$A:$A,Rotación!$O:$O,0,0,-1),"")))),"")</f>
        <v>9118000</v>
      </c>
      <c r="I5796" s="13">
        <f>IFERROR(IF($F5796="ALTA",$D5796*0.97,
IF($F5796="MEDIA",$D5796*0.94,
IF($F5796="BAJA",$D5796*0.87,
IF($F5796="LIQUIDAR",_xlfn.XLOOKUP(A5796,Rotación!$A:$A,Rotación!$O:$O,0,0,-1),"")))),"")</f>
        <v>8836000</v>
      </c>
      <c r="J5796" s="13">
        <f>IFERROR(IF($F5796="ALTA",$D5796*0.94,
IF($F5796="MEDIA",$D5796*0.9,
IF($F5796="BAJA",$D5796*0.85,
IF($F5796="LIQUIDAR",_xlfn.XLOOKUP(A5796,Rotación!$A:$A,Rotación!$O:$O,0,0,-1),"")))),"")</f>
        <v>8460000</v>
      </c>
      <c r="K5796">
        <v>9390000</v>
      </c>
    </row>
    <row r="5797" spans="1:11" x14ac:dyDescent="0.3">
      <c r="A5797" t="s">
        <v>9225</v>
      </c>
      <c r="B5797" t="s">
        <v>313</v>
      </c>
      <c r="C5797" t="s">
        <v>313</v>
      </c>
      <c r="D5797">
        <v>15300000</v>
      </c>
      <c r="E5797">
        <v>12500000</v>
      </c>
      <c r="F5797" t="s">
        <v>4033</v>
      </c>
      <c r="G5797" s="13">
        <f>IFERROR(IF($F5797="ALTA",$D5797*1.03,
IF($F5797="MEDIA",$D5797*1,
IF($F5797="BAJA",$D5797*0.92,
IF($F5797="LIQUIDAR",_xlfn.XLOOKUP(A5797,Rotación!$A:$A,Rotación!$O:$O,0,0,-1),"")))),"")</f>
        <v>15300000</v>
      </c>
      <c r="H5797" s="13">
        <f>IFERROR(IF($F5797="ALTA",$D5797*1,
IF($F5797="MEDIA",$D5797*0.97,
IF($F5797="BAJA",$D5797*0.9,
IF($F5797="LIQUIDAR",_xlfn.XLOOKUP(A5797,Rotación!$A:$A,Rotación!$O:$O,0,0,-1),"")))),"")</f>
        <v>14841000</v>
      </c>
      <c r="I5797" s="13">
        <f>IFERROR(IF($F5797="ALTA",$D5797*0.97,
IF($F5797="MEDIA",$D5797*0.94,
IF($F5797="BAJA",$D5797*0.87,
IF($F5797="LIQUIDAR",_xlfn.XLOOKUP(A5797,Rotación!$A:$A,Rotación!$O:$O,0,0,-1),"")))),"")</f>
        <v>14382000</v>
      </c>
      <c r="J5797" s="13">
        <f>IFERROR(IF($F5797="ALTA",$D5797*0.94,
IF($F5797="MEDIA",$D5797*0.9,
IF($F5797="BAJA",$D5797*0.85,
IF($F5797="LIQUIDAR",_xlfn.XLOOKUP(A5797,Rotación!$A:$A,Rotación!$O:$O,0,0,-1),"")))),"")</f>
        <v>13770000</v>
      </c>
      <c r="K5797">
        <v>15290000</v>
      </c>
    </row>
    <row r="5798" spans="1:11" x14ac:dyDescent="0.3">
      <c r="A5798" t="s">
        <v>9227</v>
      </c>
      <c r="B5798" t="s">
        <v>313</v>
      </c>
      <c r="C5798" t="s">
        <v>313</v>
      </c>
      <c r="D5798">
        <v>6500000</v>
      </c>
      <c r="E5798">
        <v>5000000</v>
      </c>
      <c r="F5798" t="s">
        <v>4033</v>
      </c>
      <c r="G5798" s="13">
        <f>IFERROR(IF($F5798="ALTA",$D5798*1.03,
IF($F5798="MEDIA",$D5798*1,
IF($F5798="BAJA",$D5798*0.92,
IF($F5798="LIQUIDAR",_xlfn.XLOOKUP(A5798,Rotación!$A:$A,Rotación!$O:$O,0,0,-1),"")))),"")</f>
        <v>6500000</v>
      </c>
      <c r="H5798" s="13">
        <f>IFERROR(IF($F5798="ALTA",$D5798*1,
IF($F5798="MEDIA",$D5798*0.97,
IF($F5798="BAJA",$D5798*0.9,
IF($F5798="LIQUIDAR",_xlfn.XLOOKUP(A5798,Rotación!$A:$A,Rotación!$O:$O,0,0,-1),"")))),"")</f>
        <v>6305000</v>
      </c>
      <c r="I5798" s="13">
        <f>IFERROR(IF($F5798="ALTA",$D5798*0.97,
IF($F5798="MEDIA",$D5798*0.94,
IF($F5798="BAJA",$D5798*0.87,
IF($F5798="LIQUIDAR",_xlfn.XLOOKUP(A5798,Rotación!$A:$A,Rotación!$O:$O,0,0,-1),"")))),"")</f>
        <v>6110000</v>
      </c>
      <c r="J5798" s="13">
        <f>IFERROR(IF($F5798="ALTA",$D5798*0.94,
IF($F5798="MEDIA",$D5798*0.9,
IF($F5798="BAJA",$D5798*0.85,
IF($F5798="LIQUIDAR",_xlfn.XLOOKUP(A5798,Rotación!$A:$A,Rotación!$O:$O,0,0,-1),"")))),"")</f>
        <v>5850000</v>
      </c>
      <c r="K5798">
        <v>6490000</v>
      </c>
    </row>
    <row r="5799" spans="1:11" x14ac:dyDescent="0.3">
      <c r="A5799" t="s">
        <v>9230</v>
      </c>
      <c r="B5799" t="s">
        <v>313</v>
      </c>
      <c r="C5799" t="s">
        <v>313</v>
      </c>
      <c r="D5799">
        <v>37700000</v>
      </c>
      <c r="E5799">
        <v>30500000</v>
      </c>
      <c r="F5799" t="s">
        <v>5391</v>
      </c>
      <c r="G5799" s="13">
        <f>IFERROR(IF($F5799="ALTA",$D5799*1.03,
IF($F5799="MEDIA",$D5799*1,
IF($F5799="BAJA",$D5799*0.92,
IF($F5799="LIQUIDAR",_xlfn.XLOOKUP(A5799,Rotación!$A:$A,Rotación!$O:$O,0,0,-1),"")))),"")</f>
        <v>34684000</v>
      </c>
      <c r="H5799" s="13">
        <f>IFERROR(IF($F5799="ALTA",$D5799*1,
IF($F5799="MEDIA",$D5799*0.97,
IF($F5799="BAJA",$D5799*0.9,
IF($F5799="LIQUIDAR",_xlfn.XLOOKUP(A5799,Rotación!$A:$A,Rotación!$O:$O,0,0,-1),"")))),"")</f>
        <v>33930000</v>
      </c>
      <c r="I5799" s="13">
        <f>IFERROR(IF($F5799="ALTA",$D5799*0.97,
IF($F5799="MEDIA",$D5799*0.94,
IF($F5799="BAJA",$D5799*0.87,
IF($F5799="LIQUIDAR",_xlfn.XLOOKUP(A5799,Rotación!$A:$A,Rotación!$O:$O,0,0,-1),"")))),"")</f>
        <v>32799000</v>
      </c>
      <c r="J5799" s="13">
        <f>IFERROR(IF($F5799="ALTA",$D5799*0.94,
IF($F5799="MEDIA",$D5799*0.9,
IF($F5799="BAJA",$D5799*0.85,
IF($F5799="LIQUIDAR",_xlfn.XLOOKUP(A5799,Rotación!$A:$A,Rotación!$O:$O,0,0,-1),"")))),"")</f>
        <v>32045000</v>
      </c>
      <c r="K5799">
        <v>37490000</v>
      </c>
    </row>
    <row r="5800" spans="1:11" x14ac:dyDescent="0.3">
      <c r="A5800" t="s">
        <v>9232</v>
      </c>
      <c r="B5800" t="s">
        <v>313</v>
      </c>
      <c r="C5800" t="s">
        <v>313</v>
      </c>
      <c r="D5800">
        <v>17600000</v>
      </c>
      <c r="E5800">
        <v>14000000</v>
      </c>
      <c r="F5800" t="s">
        <v>5391</v>
      </c>
      <c r="G5800" s="13">
        <f>IFERROR(IF($F5800="ALTA",$D5800*1.03,
IF($F5800="MEDIA",$D5800*1,
IF($F5800="BAJA",$D5800*0.92,
IF($F5800="LIQUIDAR",_xlfn.XLOOKUP(A5800,Rotación!$A:$A,Rotación!$O:$O,0,0,-1),"")))),"")</f>
        <v>16192000</v>
      </c>
      <c r="H5800" s="13">
        <f>IFERROR(IF($F5800="ALTA",$D5800*1,
IF($F5800="MEDIA",$D5800*0.97,
IF($F5800="BAJA",$D5800*0.9,
IF($F5800="LIQUIDAR",_xlfn.XLOOKUP(A5800,Rotación!$A:$A,Rotación!$O:$O,0,0,-1),"")))),"")</f>
        <v>15840000</v>
      </c>
      <c r="I5800" s="13">
        <f>IFERROR(IF($F5800="ALTA",$D5800*0.97,
IF($F5800="MEDIA",$D5800*0.94,
IF($F5800="BAJA",$D5800*0.87,
IF($F5800="LIQUIDAR",_xlfn.XLOOKUP(A5800,Rotación!$A:$A,Rotación!$O:$O,0,0,-1),"")))),"")</f>
        <v>15312000</v>
      </c>
      <c r="J5800" s="13">
        <f>IFERROR(IF($F5800="ALTA",$D5800*0.94,
IF($F5800="MEDIA",$D5800*0.9,
IF($F5800="BAJA",$D5800*0.85,
IF($F5800="LIQUIDAR",_xlfn.XLOOKUP(A5800,Rotación!$A:$A,Rotación!$O:$O,0,0,-1),"")))),"")</f>
        <v>14960000</v>
      </c>
      <c r="K5800">
        <v>16990000</v>
      </c>
    </row>
    <row r="5801" spans="1:11" x14ac:dyDescent="0.3">
      <c r="A5801" t="s">
        <v>9236</v>
      </c>
      <c r="B5801" t="s">
        <v>313</v>
      </c>
      <c r="C5801" t="s">
        <v>313</v>
      </c>
      <c r="D5801">
        <v>13600000</v>
      </c>
      <c r="E5801">
        <v>11000000</v>
      </c>
      <c r="F5801" t="s">
        <v>5391</v>
      </c>
      <c r="G5801" s="13">
        <f>IFERROR(IF($F5801="ALTA",$D5801*1.03,
IF($F5801="MEDIA",$D5801*1,
IF($F5801="BAJA",$D5801*0.92,
IF($F5801="LIQUIDAR",_xlfn.XLOOKUP(A5801,Rotación!$A:$A,Rotación!$O:$O,0,0,-1),"")))),"")</f>
        <v>12512000</v>
      </c>
      <c r="H5801" s="13">
        <f>IFERROR(IF($F5801="ALTA",$D5801*1,
IF($F5801="MEDIA",$D5801*0.97,
IF($F5801="BAJA",$D5801*0.9,
IF($F5801="LIQUIDAR",_xlfn.XLOOKUP(A5801,Rotación!$A:$A,Rotación!$O:$O,0,0,-1),"")))),"")</f>
        <v>12240000</v>
      </c>
      <c r="I5801" s="13">
        <f>IFERROR(IF($F5801="ALTA",$D5801*0.97,
IF($F5801="MEDIA",$D5801*0.94,
IF($F5801="BAJA",$D5801*0.87,
IF($F5801="LIQUIDAR",_xlfn.XLOOKUP(A5801,Rotación!$A:$A,Rotación!$O:$O,0,0,-1),"")))),"")</f>
        <v>11832000</v>
      </c>
      <c r="J5801" s="13">
        <f>IFERROR(IF($F5801="ALTA",$D5801*0.94,
IF($F5801="MEDIA",$D5801*0.9,
IF($F5801="BAJA",$D5801*0.85,
IF($F5801="LIQUIDAR",_xlfn.XLOOKUP(A5801,Rotación!$A:$A,Rotación!$O:$O,0,0,-1),"")))),"")</f>
        <v>11560000</v>
      </c>
      <c r="K5801">
        <v>13290000</v>
      </c>
    </row>
    <row r="5802" spans="1:11" x14ac:dyDescent="0.3">
      <c r="A5802" t="s">
        <v>9238</v>
      </c>
      <c r="B5802" t="s">
        <v>313</v>
      </c>
      <c r="C5802" t="s">
        <v>313</v>
      </c>
      <c r="D5802">
        <v>13300000</v>
      </c>
      <c r="E5802">
        <v>10500000</v>
      </c>
      <c r="F5802" t="s">
        <v>5391</v>
      </c>
      <c r="G5802" s="13">
        <f>IFERROR(IF($F5802="ALTA",$D5802*1.03,
IF($F5802="MEDIA",$D5802*1,
IF($F5802="BAJA",$D5802*0.92,
IF($F5802="LIQUIDAR",_xlfn.XLOOKUP(A5802,Rotación!$A:$A,Rotación!$O:$O,0,0,-1),"")))),"")</f>
        <v>12236000</v>
      </c>
      <c r="H5802" s="13">
        <f>IFERROR(IF($F5802="ALTA",$D5802*1,
IF($F5802="MEDIA",$D5802*0.97,
IF($F5802="BAJA",$D5802*0.9,
IF($F5802="LIQUIDAR",_xlfn.XLOOKUP(A5802,Rotación!$A:$A,Rotación!$O:$O,0,0,-1),"")))),"")</f>
        <v>11970000</v>
      </c>
      <c r="I5802" s="13">
        <f>IFERROR(IF($F5802="ALTA",$D5802*0.97,
IF($F5802="MEDIA",$D5802*0.94,
IF($F5802="BAJA",$D5802*0.87,
IF($F5802="LIQUIDAR",_xlfn.XLOOKUP(A5802,Rotación!$A:$A,Rotación!$O:$O,0,0,-1),"")))),"")</f>
        <v>11571000</v>
      </c>
      <c r="J5802" s="13">
        <f>IFERROR(IF($F5802="ALTA",$D5802*0.94,
IF($F5802="MEDIA",$D5802*0.9,
IF($F5802="BAJA",$D5802*0.85,
IF($F5802="LIQUIDAR",_xlfn.XLOOKUP(A5802,Rotación!$A:$A,Rotación!$O:$O,0,0,-1),"")))),"")</f>
        <v>11305000</v>
      </c>
      <c r="K5802">
        <v>13290000</v>
      </c>
    </row>
    <row r="5803" spans="1:11" x14ac:dyDescent="0.3">
      <c r="A5803" t="s">
        <v>5268</v>
      </c>
      <c r="B5803" t="s">
        <v>313</v>
      </c>
      <c r="C5803" t="s">
        <v>313</v>
      </c>
      <c r="D5803">
        <v>30600000</v>
      </c>
      <c r="E5803">
        <v>22000000</v>
      </c>
      <c r="F5803" t="s">
        <v>5391</v>
      </c>
      <c r="G5803" s="13">
        <f>IFERROR(IF($F5803="ALTA",$D5803*1.03,
IF($F5803="MEDIA",$D5803*1,
IF($F5803="BAJA",$D5803*0.92,
IF($F5803="LIQUIDAR",_xlfn.XLOOKUP(A5803,Rotación!$A:$A,Rotación!$O:$O,0,0,-1),"")))),"")</f>
        <v>28152000</v>
      </c>
      <c r="H5803" s="13">
        <f>IFERROR(IF($F5803="ALTA",$D5803*1,
IF($F5803="MEDIA",$D5803*0.97,
IF($F5803="BAJA",$D5803*0.9,
IF($F5803="LIQUIDAR",_xlfn.XLOOKUP(A5803,Rotación!$A:$A,Rotación!$O:$O,0,0,-1),"")))),"")</f>
        <v>27540000</v>
      </c>
      <c r="I5803" s="13">
        <f>IFERROR(IF($F5803="ALTA",$D5803*0.97,
IF($F5803="MEDIA",$D5803*0.94,
IF($F5803="BAJA",$D5803*0.87,
IF($F5803="LIQUIDAR",_xlfn.XLOOKUP(A5803,Rotación!$A:$A,Rotación!$O:$O,0,0,-1),"")))),"")</f>
        <v>26622000</v>
      </c>
      <c r="J5803" s="13">
        <f>IFERROR(IF($F5803="ALTA",$D5803*0.94,
IF($F5803="MEDIA",$D5803*0.9,
IF($F5803="BAJA",$D5803*0.85,
IF($F5803="LIQUIDAR",_xlfn.XLOOKUP(A5803,Rotación!$A:$A,Rotación!$O:$O,0,0,-1),"")))),"")</f>
        <v>26010000</v>
      </c>
      <c r="K5803">
        <v>28990000</v>
      </c>
    </row>
    <row r="5804" spans="1:11" x14ac:dyDescent="0.3">
      <c r="A5804" t="s">
        <v>9240</v>
      </c>
      <c r="B5804" t="s">
        <v>313</v>
      </c>
      <c r="C5804" t="s">
        <v>313</v>
      </c>
      <c r="D5804">
        <v>21100000</v>
      </c>
      <c r="E5804">
        <v>17000000</v>
      </c>
      <c r="F5804" t="s">
        <v>4033</v>
      </c>
      <c r="G5804" s="13">
        <f>IFERROR(IF($F5804="ALTA",$D5804*1.03,
IF($F5804="MEDIA",$D5804*1,
IF($F5804="BAJA",$D5804*0.92,
IF($F5804="LIQUIDAR",_xlfn.XLOOKUP(A5804,Rotación!$A:$A,Rotación!$O:$O,0,0,-1),"")))),"")</f>
        <v>21100000</v>
      </c>
      <c r="H5804" s="13">
        <f>IFERROR(IF($F5804="ALTA",$D5804*1,
IF($F5804="MEDIA",$D5804*0.97,
IF($F5804="BAJA",$D5804*0.9,
IF($F5804="LIQUIDAR",_xlfn.XLOOKUP(A5804,Rotación!$A:$A,Rotación!$O:$O,0,0,-1),"")))),"")</f>
        <v>20467000</v>
      </c>
      <c r="I5804" s="13">
        <f>IFERROR(IF($F5804="ALTA",$D5804*0.97,
IF($F5804="MEDIA",$D5804*0.94,
IF($F5804="BAJA",$D5804*0.87,
IF($F5804="LIQUIDAR",_xlfn.XLOOKUP(A5804,Rotación!$A:$A,Rotación!$O:$O,0,0,-1),"")))),"")</f>
        <v>19834000</v>
      </c>
      <c r="J5804" s="13">
        <f>IFERROR(IF($F5804="ALTA",$D5804*0.94,
IF($F5804="MEDIA",$D5804*0.9,
IF($F5804="BAJA",$D5804*0.85,
IF($F5804="LIQUIDAR",_xlfn.XLOOKUP(A5804,Rotación!$A:$A,Rotación!$O:$O,0,0,-1),"")))),"")</f>
        <v>18990000</v>
      </c>
      <c r="K5804">
        <v>20990000</v>
      </c>
    </row>
    <row r="5805" spans="1:11" x14ac:dyDescent="0.3">
      <c r="A5805" t="s">
        <v>9240</v>
      </c>
      <c r="B5805" t="s">
        <v>313</v>
      </c>
      <c r="C5805" t="s">
        <v>313</v>
      </c>
      <c r="D5805">
        <v>21100000</v>
      </c>
      <c r="E5805">
        <v>18000000</v>
      </c>
      <c r="F5805" t="s">
        <v>4033</v>
      </c>
      <c r="G5805" s="13">
        <f>IFERROR(IF($F5805="ALTA",$D5805*1.03,
IF($F5805="MEDIA",$D5805*1,
IF($F5805="BAJA",$D5805*0.92,
IF($F5805="LIQUIDAR",_xlfn.XLOOKUP(A5805,Rotación!$A:$A,Rotación!$O:$O,0,0,-1),"")))),"")</f>
        <v>21100000</v>
      </c>
      <c r="H5805" s="13">
        <f>IFERROR(IF($F5805="ALTA",$D5805*1,
IF($F5805="MEDIA",$D5805*0.97,
IF($F5805="BAJA",$D5805*0.9,
IF($F5805="LIQUIDAR",_xlfn.XLOOKUP(A5805,Rotación!$A:$A,Rotación!$O:$O,0,0,-1),"")))),"")</f>
        <v>20467000</v>
      </c>
      <c r="I5805" s="13">
        <f>IFERROR(IF($F5805="ALTA",$D5805*0.97,
IF($F5805="MEDIA",$D5805*0.94,
IF($F5805="BAJA",$D5805*0.87,
IF($F5805="LIQUIDAR",_xlfn.XLOOKUP(A5805,Rotación!$A:$A,Rotación!$O:$O,0,0,-1),"")))),"")</f>
        <v>19834000</v>
      </c>
      <c r="J5805" s="13">
        <f>IFERROR(IF($F5805="ALTA",$D5805*0.94,
IF($F5805="MEDIA",$D5805*0.9,
IF($F5805="BAJA",$D5805*0.85,
IF($F5805="LIQUIDAR",_xlfn.XLOOKUP(A5805,Rotación!$A:$A,Rotación!$O:$O,0,0,-1),"")))),"")</f>
        <v>18990000</v>
      </c>
      <c r="K5805">
        <v>21590000</v>
      </c>
    </row>
    <row r="5806" spans="1:11" x14ac:dyDescent="0.3">
      <c r="A5806" t="s">
        <v>5268</v>
      </c>
      <c r="B5806" t="s">
        <v>313</v>
      </c>
      <c r="C5806" t="s">
        <v>313</v>
      </c>
      <c r="D5806">
        <v>28700000</v>
      </c>
      <c r="E5806">
        <v>22000000</v>
      </c>
      <c r="F5806" t="s">
        <v>5391</v>
      </c>
      <c r="G5806" s="13">
        <f>IFERROR(IF($F5806="ALTA",$D5806*1.03,
IF($F5806="MEDIA",$D5806*1,
IF($F5806="BAJA",$D5806*0.92,
IF($F5806="LIQUIDAR",_xlfn.XLOOKUP(A5806,Rotación!$A:$A,Rotación!$O:$O,0,0,-1),"")))),"")</f>
        <v>26404000</v>
      </c>
      <c r="H5806" s="13">
        <f>IFERROR(IF($F5806="ALTA",$D5806*1,
IF($F5806="MEDIA",$D5806*0.97,
IF($F5806="BAJA",$D5806*0.9,
IF($F5806="LIQUIDAR",_xlfn.XLOOKUP(A5806,Rotación!$A:$A,Rotación!$O:$O,0,0,-1),"")))),"")</f>
        <v>25830000</v>
      </c>
      <c r="I5806" s="13">
        <f>IFERROR(IF($F5806="ALTA",$D5806*0.97,
IF($F5806="MEDIA",$D5806*0.94,
IF($F5806="BAJA",$D5806*0.87,
IF($F5806="LIQUIDAR",_xlfn.XLOOKUP(A5806,Rotación!$A:$A,Rotación!$O:$O,0,0,-1),"")))),"")</f>
        <v>24969000</v>
      </c>
      <c r="J5806" s="13">
        <f>IFERROR(IF($F5806="ALTA",$D5806*0.94,
IF($F5806="MEDIA",$D5806*0.9,
IF($F5806="BAJA",$D5806*0.85,
IF($F5806="LIQUIDAR",_xlfn.XLOOKUP(A5806,Rotación!$A:$A,Rotación!$O:$O,0,0,-1),"")))),"")</f>
        <v>24395000</v>
      </c>
      <c r="K5806">
        <v>26990000</v>
      </c>
    </row>
    <row r="5807" spans="1:11" x14ac:dyDescent="0.3">
      <c r="A5807" t="s">
        <v>9242</v>
      </c>
      <c r="B5807" t="s">
        <v>313</v>
      </c>
      <c r="C5807" t="s">
        <v>313</v>
      </c>
      <c r="D5807">
        <v>5800000</v>
      </c>
      <c r="E5807">
        <v>4900000</v>
      </c>
      <c r="F5807" t="s">
        <v>5390</v>
      </c>
      <c r="G5807" s="13">
        <f>IFERROR(IF($F5807="ALTA",$D5807*1.03,
IF($F5807="MEDIA",$D5807*1,
IF($F5807="BAJA",$D5807*0.92,
IF($F5807="LIQUIDAR",_xlfn.XLOOKUP(A5807,Rotación!$A:$A,Rotación!$O:$O,0,0,-1),"")))),"")</f>
        <v>5974000</v>
      </c>
      <c r="H5807" s="13">
        <f>IFERROR(IF($F5807="ALTA",$D5807*1,
IF($F5807="MEDIA",$D5807*0.97,
IF($F5807="BAJA",$D5807*0.9,
IF($F5807="LIQUIDAR",_xlfn.XLOOKUP(A5807,Rotación!$A:$A,Rotación!$O:$O,0,0,-1),"")))),"")</f>
        <v>5800000</v>
      </c>
      <c r="I5807" s="13">
        <f>IFERROR(IF($F5807="ALTA",$D5807*0.97,
IF($F5807="MEDIA",$D5807*0.94,
IF($F5807="BAJA",$D5807*0.87,
IF($F5807="LIQUIDAR",_xlfn.XLOOKUP(A5807,Rotación!$A:$A,Rotación!$O:$O,0,0,-1),"")))),"")</f>
        <v>5626000</v>
      </c>
      <c r="J5807" s="13">
        <f>IFERROR(IF($F5807="ALTA",$D5807*0.94,
IF($F5807="MEDIA",$D5807*0.9,
IF($F5807="BAJA",$D5807*0.85,
IF($F5807="LIQUIDAR",_xlfn.XLOOKUP(A5807,Rotación!$A:$A,Rotación!$O:$O,0,0,-1),"")))),"")</f>
        <v>5452000</v>
      </c>
      <c r="K5807">
        <v>5990000</v>
      </c>
    </row>
    <row r="5808" spans="1:11" x14ac:dyDescent="0.3">
      <c r="A5808" t="s">
        <v>9244</v>
      </c>
      <c r="B5808" t="s">
        <v>313</v>
      </c>
      <c r="C5808" t="s">
        <v>313</v>
      </c>
      <c r="D5808">
        <v>19000000</v>
      </c>
      <c r="E5808">
        <v>15000000</v>
      </c>
      <c r="F5808" t="s">
        <v>5390</v>
      </c>
      <c r="G5808" s="13">
        <f>IFERROR(IF($F5808="ALTA",$D5808*1.03,
IF($F5808="MEDIA",$D5808*1,
IF($F5808="BAJA",$D5808*0.92,
IF($F5808="LIQUIDAR",_xlfn.XLOOKUP(A5808,Rotación!$A:$A,Rotación!$O:$O,0,0,-1),"")))),"")</f>
        <v>19570000</v>
      </c>
      <c r="H5808" s="13">
        <f>IFERROR(IF($F5808="ALTA",$D5808*1,
IF($F5808="MEDIA",$D5808*0.97,
IF($F5808="BAJA",$D5808*0.9,
IF($F5808="LIQUIDAR",_xlfn.XLOOKUP(A5808,Rotación!$A:$A,Rotación!$O:$O,0,0,-1),"")))),"")</f>
        <v>19000000</v>
      </c>
      <c r="I5808" s="13">
        <f>IFERROR(IF($F5808="ALTA",$D5808*0.97,
IF($F5808="MEDIA",$D5808*0.94,
IF($F5808="BAJA",$D5808*0.87,
IF($F5808="LIQUIDAR",_xlfn.XLOOKUP(A5808,Rotación!$A:$A,Rotación!$O:$O,0,0,-1),"")))),"")</f>
        <v>18430000</v>
      </c>
      <c r="J5808" s="13">
        <f>IFERROR(IF($F5808="ALTA",$D5808*0.94,
IF($F5808="MEDIA",$D5808*0.9,
IF($F5808="BAJA",$D5808*0.85,
IF($F5808="LIQUIDAR",_xlfn.XLOOKUP(A5808,Rotación!$A:$A,Rotación!$O:$O,0,0,-1),"")))),"")</f>
        <v>17860000</v>
      </c>
      <c r="K5808">
        <v>18690000</v>
      </c>
    </row>
    <row r="5809" spans="1:11" x14ac:dyDescent="0.3">
      <c r="A5809" t="s">
        <v>8666</v>
      </c>
      <c r="B5809" t="s">
        <v>313</v>
      </c>
      <c r="C5809" t="s">
        <v>313</v>
      </c>
      <c r="D5809">
        <v>11400000</v>
      </c>
      <c r="E5809">
        <v>9000000</v>
      </c>
      <c r="F5809" t="s">
        <v>5390</v>
      </c>
      <c r="G5809" s="13">
        <f>IFERROR(IF($F5809="ALTA",$D5809*1.03,
IF($F5809="MEDIA",$D5809*1,
IF($F5809="BAJA",$D5809*0.92,
IF($F5809="LIQUIDAR",_xlfn.XLOOKUP(A5809,Rotación!$A:$A,Rotación!$O:$O,0,0,-1),"")))),"")</f>
        <v>11742000</v>
      </c>
      <c r="H5809" s="13">
        <f>IFERROR(IF($F5809="ALTA",$D5809*1,
IF($F5809="MEDIA",$D5809*0.97,
IF($F5809="BAJA",$D5809*0.9,
IF($F5809="LIQUIDAR",_xlfn.XLOOKUP(A5809,Rotación!$A:$A,Rotación!$O:$O,0,0,-1),"")))),"")</f>
        <v>11400000</v>
      </c>
      <c r="I5809" s="13">
        <f>IFERROR(IF($F5809="ALTA",$D5809*0.97,
IF($F5809="MEDIA",$D5809*0.94,
IF($F5809="BAJA",$D5809*0.87,
IF($F5809="LIQUIDAR",_xlfn.XLOOKUP(A5809,Rotación!$A:$A,Rotación!$O:$O,0,0,-1),"")))),"")</f>
        <v>11058000</v>
      </c>
      <c r="J5809" s="13">
        <f>IFERROR(IF($F5809="ALTA",$D5809*0.94,
IF($F5809="MEDIA",$D5809*0.9,
IF($F5809="BAJA",$D5809*0.85,
IF($F5809="LIQUIDAR",_xlfn.XLOOKUP(A5809,Rotación!$A:$A,Rotación!$O:$O,0,0,-1),"")))),"")</f>
        <v>10716000</v>
      </c>
      <c r="K5809">
        <v>11290000</v>
      </c>
    </row>
    <row r="5810" spans="1:11" x14ac:dyDescent="0.3">
      <c r="A5810" t="s">
        <v>8621</v>
      </c>
      <c r="B5810" t="s">
        <v>313</v>
      </c>
      <c r="C5810" t="s">
        <v>313</v>
      </c>
      <c r="D5810">
        <v>9400000</v>
      </c>
      <c r="E5810">
        <v>7500000</v>
      </c>
      <c r="F5810" t="s">
        <v>5390</v>
      </c>
      <c r="G5810" s="13">
        <f>IFERROR(IF($F5810="ALTA",$D5810*1.03,
IF($F5810="MEDIA",$D5810*1,
IF($F5810="BAJA",$D5810*0.92,
IF($F5810="LIQUIDAR",_xlfn.XLOOKUP(A5810,Rotación!$A:$A,Rotación!$O:$O,0,0,-1),"")))),"")</f>
        <v>9682000</v>
      </c>
      <c r="H5810" s="13">
        <f>IFERROR(IF($F5810="ALTA",$D5810*1,
IF($F5810="MEDIA",$D5810*0.97,
IF($F5810="BAJA",$D5810*0.9,
IF($F5810="LIQUIDAR",_xlfn.XLOOKUP(A5810,Rotación!$A:$A,Rotación!$O:$O,0,0,-1),"")))),"")</f>
        <v>9400000</v>
      </c>
      <c r="I5810" s="13">
        <f>IFERROR(IF($F5810="ALTA",$D5810*0.97,
IF($F5810="MEDIA",$D5810*0.94,
IF($F5810="BAJA",$D5810*0.87,
IF($F5810="LIQUIDAR",_xlfn.XLOOKUP(A5810,Rotación!$A:$A,Rotación!$O:$O,0,0,-1),"")))),"")</f>
        <v>9118000</v>
      </c>
      <c r="J5810" s="13">
        <f>IFERROR(IF($F5810="ALTA",$D5810*0.94,
IF($F5810="MEDIA",$D5810*0.9,
IF($F5810="BAJA",$D5810*0.85,
IF($F5810="LIQUIDAR",_xlfn.XLOOKUP(A5810,Rotación!$A:$A,Rotación!$O:$O,0,0,-1),"")))),"")</f>
        <v>8836000</v>
      </c>
      <c r="K5810">
        <v>9490000</v>
      </c>
    </row>
    <row r="5811" spans="1:11" x14ac:dyDescent="0.3">
      <c r="A5811" t="s">
        <v>9253</v>
      </c>
      <c r="B5811" t="s">
        <v>313</v>
      </c>
      <c r="C5811" t="s">
        <v>313</v>
      </c>
      <c r="D5811">
        <v>21200000</v>
      </c>
      <c r="E5811">
        <v>17000000</v>
      </c>
      <c r="F5811" t="s">
        <v>5391</v>
      </c>
      <c r="G5811" s="13">
        <f>IFERROR(IF($F5811="ALTA",$D5811*1.03,
IF($F5811="MEDIA",$D5811*1,
IF($F5811="BAJA",$D5811*0.92,
IF($F5811="LIQUIDAR",_xlfn.XLOOKUP(A5811,Rotación!$A:$A,Rotación!$O:$O,0,0,-1),"")))),"")</f>
        <v>19504000</v>
      </c>
      <c r="H5811" s="13">
        <f>IFERROR(IF($F5811="ALTA",$D5811*1,
IF($F5811="MEDIA",$D5811*0.97,
IF($F5811="BAJA",$D5811*0.9,
IF($F5811="LIQUIDAR",_xlfn.XLOOKUP(A5811,Rotación!$A:$A,Rotación!$O:$O,0,0,-1),"")))),"")</f>
        <v>19080000</v>
      </c>
      <c r="I5811" s="13">
        <f>IFERROR(IF($F5811="ALTA",$D5811*0.97,
IF($F5811="MEDIA",$D5811*0.94,
IF($F5811="BAJA",$D5811*0.87,
IF($F5811="LIQUIDAR",_xlfn.XLOOKUP(A5811,Rotación!$A:$A,Rotación!$O:$O,0,0,-1),"")))),"")</f>
        <v>18444000</v>
      </c>
      <c r="J5811" s="13">
        <f>IFERROR(IF($F5811="ALTA",$D5811*0.94,
IF($F5811="MEDIA",$D5811*0.9,
IF($F5811="BAJA",$D5811*0.85,
IF($F5811="LIQUIDAR",_xlfn.XLOOKUP(A5811,Rotación!$A:$A,Rotación!$O:$O,0,0,-1),"")))),"")</f>
        <v>18020000</v>
      </c>
      <c r="K5811">
        <v>20690000</v>
      </c>
    </row>
    <row r="5812" spans="1:11" x14ac:dyDescent="0.3">
      <c r="A5812" t="s">
        <v>6649</v>
      </c>
      <c r="B5812" t="s">
        <v>313</v>
      </c>
      <c r="C5812" t="s">
        <v>313</v>
      </c>
      <c r="D5812">
        <v>22000000</v>
      </c>
      <c r="E5812">
        <v>19000000</v>
      </c>
      <c r="F5812" t="s">
        <v>5391</v>
      </c>
      <c r="G5812" s="13">
        <f>IFERROR(IF($F5812="ALTA",$D5812*1.03,
IF($F5812="MEDIA",$D5812*1,
IF($F5812="BAJA",$D5812*0.92,
IF($F5812="LIQUIDAR",_xlfn.XLOOKUP(A5812,Rotación!$A:$A,Rotación!$O:$O,0,0,-1),"")))),"")</f>
        <v>20240000</v>
      </c>
      <c r="H5812" s="13">
        <f>IFERROR(IF($F5812="ALTA",$D5812*1,
IF($F5812="MEDIA",$D5812*0.97,
IF($F5812="BAJA",$D5812*0.9,
IF($F5812="LIQUIDAR",_xlfn.XLOOKUP(A5812,Rotación!$A:$A,Rotación!$O:$O,0,0,-1),"")))),"")</f>
        <v>19800000</v>
      </c>
      <c r="I5812" s="13">
        <f>IFERROR(IF($F5812="ALTA",$D5812*0.97,
IF($F5812="MEDIA",$D5812*0.94,
IF($F5812="BAJA",$D5812*0.87,
IF($F5812="LIQUIDAR",_xlfn.XLOOKUP(A5812,Rotación!$A:$A,Rotación!$O:$O,0,0,-1),"")))),"")</f>
        <v>19140000</v>
      </c>
      <c r="J5812" s="13">
        <f>IFERROR(IF($F5812="ALTA",$D5812*0.94,
IF($F5812="MEDIA",$D5812*0.9,
IF($F5812="BAJA",$D5812*0.85,
IF($F5812="LIQUIDAR",_xlfn.XLOOKUP(A5812,Rotación!$A:$A,Rotación!$O:$O,0,0,-1),"")))),"")</f>
        <v>18700000</v>
      </c>
      <c r="K5812">
        <v>21990000</v>
      </c>
    </row>
    <row r="5813" spans="1:11" x14ac:dyDescent="0.3">
      <c r="A5813" t="s">
        <v>6649</v>
      </c>
      <c r="B5813" t="s">
        <v>313</v>
      </c>
      <c r="C5813" t="s">
        <v>313</v>
      </c>
      <c r="D5813">
        <v>22000000</v>
      </c>
      <c r="E5813">
        <v>18700000</v>
      </c>
      <c r="F5813" t="s">
        <v>5391</v>
      </c>
      <c r="G5813" s="13">
        <f>IFERROR(IF($F5813="ALTA",$D5813*1.03,
IF($F5813="MEDIA",$D5813*1,
IF($F5813="BAJA",$D5813*0.92,
IF($F5813="LIQUIDAR",_xlfn.XLOOKUP(A5813,Rotación!$A:$A,Rotación!$O:$O,0,0,-1),"")))),"")</f>
        <v>20240000</v>
      </c>
      <c r="H5813" s="13">
        <f>IFERROR(IF($F5813="ALTA",$D5813*1,
IF($F5813="MEDIA",$D5813*0.97,
IF($F5813="BAJA",$D5813*0.9,
IF($F5813="LIQUIDAR",_xlfn.XLOOKUP(A5813,Rotación!$A:$A,Rotación!$O:$O,0,0,-1),"")))),"")</f>
        <v>19800000</v>
      </c>
      <c r="I5813" s="13">
        <f>IFERROR(IF($F5813="ALTA",$D5813*0.97,
IF($F5813="MEDIA",$D5813*0.94,
IF($F5813="BAJA",$D5813*0.87,
IF($F5813="LIQUIDAR",_xlfn.XLOOKUP(A5813,Rotación!$A:$A,Rotación!$O:$O,0,0,-1),"")))),"")</f>
        <v>19140000</v>
      </c>
      <c r="J5813" s="13">
        <f>IFERROR(IF($F5813="ALTA",$D5813*0.94,
IF($F5813="MEDIA",$D5813*0.9,
IF($F5813="BAJA",$D5813*0.85,
IF($F5813="LIQUIDAR",_xlfn.XLOOKUP(A5813,Rotación!$A:$A,Rotación!$O:$O,0,0,-1),"")))),"")</f>
        <v>18700000</v>
      </c>
      <c r="K5813">
        <v>21990000</v>
      </c>
    </row>
    <row r="5814" spans="1:11" x14ac:dyDescent="0.3">
      <c r="A5814" t="s">
        <v>9263</v>
      </c>
      <c r="B5814" t="s">
        <v>313</v>
      </c>
      <c r="C5814" t="s">
        <v>313</v>
      </c>
      <c r="D5814">
        <v>25700000</v>
      </c>
      <c r="E5814">
        <v>20500000</v>
      </c>
      <c r="F5814" t="s">
        <v>4033</v>
      </c>
      <c r="G5814" s="13">
        <f>IFERROR(IF($F5814="ALTA",$D5814*1.03,
IF($F5814="MEDIA",$D5814*1,
IF($F5814="BAJA",$D5814*0.92,
IF($F5814="LIQUIDAR",_xlfn.XLOOKUP(A5814,Rotación!$A:$A,Rotación!$O:$O,0,0,-1),"")))),"")</f>
        <v>25700000</v>
      </c>
      <c r="H5814" s="13">
        <f>IFERROR(IF($F5814="ALTA",$D5814*1,
IF($F5814="MEDIA",$D5814*0.97,
IF($F5814="BAJA",$D5814*0.9,
IF($F5814="LIQUIDAR",_xlfn.XLOOKUP(A5814,Rotación!$A:$A,Rotación!$O:$O,0,0,-1),"")))),"")</f>
        <v>24929000</v>
      </c>
      <c r="I5814" s="13">
        <f>IFERROR(IF($F5814="ALTA",$D5814*0.97,
IF($F5814="MEDIA",$D5814*0.94,
IF($F5814="BAJA",$D5814*0.87,
IF($F5814="LIQUIDAR",_xlfn.XLOOKUP(A5814,Rotación!$A:$A,Rotación!$O:$O,0,0,-1),"")))),"")</f>
        <v>24158000</v>
      </c>
      <c r="J5814" s="13">
        <f>IFERROR(IF($F5814="ALTA",$D5814*0.94,
IF($F5814="MEDIA",$D5814*0.9,
IF($F5814="BAJA",$D5814*0.85,
IF($F5814="LIQUIDAR",_xlfn.XLOOKUP(A5814,Rotación!$A:$A,Rotación!$O:$O,0,0,-1),"")))),"")</f>
        <v>23130000</v>
      </c>
      <c r="K5814">
        <v>24990000</v>
      </c>
    </row>
    <row r="5815" spans="1:11" x14ac:dyDescent="0.3">
      <c r="A5815" t="s">
        <v>9265</v>
      </c>
      <c r="B5815" t="s">
        <v>313</v>
      </c>
      <c r="C5815" t="s">
        <v>313</v>
      </c>
      <c r="D5815">
        <v>8800000</v>
      </c>
      <c r="E5815">
        <v>7500000</v>
      </c>
      <c r="F5815" t="s">
        <v>5390</v>
      </c>
      <c r="G5815" s="13">
        <f>IFERROR(IF($F5815="ALTA",$D5815*1.03,
IF($F5815="MEDIA",$D5815*1,
IF($F5815="BAJA",$D5815*0.92,
IF($F5815="LIQUIDAR",_xlfn.XLOOKUP(A5815,Rotación!$A:$A,Rotación!$O:$O,0,0,-1),"")))),"")</f>
        <v>9064000</v>
      </c>
      <c r="H5815" s="13">
        <f>IFERROR(IF($F5815="ALTA",$D5815*1,
IF($F5815="MEDIA",$D5815*0.97,
IF($F5815="BAJA",$D5815*0.9,
IF($F5815="LIQUIDAR",_xlfn.XLOOKUP(A5815,Rotación!$A:$A,Rotación!$O:$O,0,0,-1),"")))),"")</f>
        <v>8800000</v>
      </c>
      <c r="I5815" s="13">
        <f>IFERROR(IF($F5815="ALTA",$D5815*0.97,
IF($F5815="MEDIA",$D5815*0.94,
IF($F5815="BAJA",$D5815*0.87,
IF($F5815="LIQUIDAR",_xlfn.XLOOKUP(A5815,Rotación!$A:$A,Rotación!$O:$O,0,0,-1),"")))),"")</f>
        <v>8536000</v>
      </c>
      <c r="J5815" s="13">
        <f>IFERROR(IF($F5815="ALTA",$D5815*0.94,
IF($F5815="MEDIA",$D5815*0.9,
IF($F5815="BAJA",$D5815*0.85,
IF($F5815="LIQUIDAR",_xlfn.XLOOKUP(A5815,Rotación!$A:$A,Rotación!$O:$O,0,0,-1),"")))),"")</f>
        <v>8271999.9999999991</v>
      </c>
      <c r="K5815">
        <v>8990000</v>
      </c>
    </row>
    <row r="5816" spans="1:11" x14ac:dyDescent="0.3">
      <c r="A5816" t="s">
        <v>5420</v>
      </c>
      <c r="B5816" t="s">
        <v>313</v>
      </c>
      <c r="C5816" t="s">
        <v>313</v>
      </c>
      <c r="D5816">
        <v>22100000</v>
      </c>
      <c r="E5816">
        <v>18000000</v>
      </c>
      <c r="F5816" t="s">
        <v>5390</v>
      </c>
      <c r="G5816" s="13">
        <f>IFERROR(IF($F5816="ALTA",$D5816*1.03,
IF($F5816="MEDIA",$D5816*1,
IF($F5816="BAJA",$D5816*0.92,
IF($F5816="LIQUIDAR",_xlfn.XLOOKUP(A5816,Rotación!$A:$A,Rotación!$O:$O,0,0,-1),"")))),"")</f>
        <v>22763000</v>
      </c>
      <c r="H5816" s="13">
        <f>IFERROR(IF($F5816="ALTA",$D5816*1,
IF($F5816="MEDIA",$D5816*0.97,
IF($F5816="BAJA",$D5816*0.9,
IF($F5816="LIQUIDAR",_xlfn.XLOOKUP(A5816,Rotación!$A:$A,Rotación!$O:$O,0,0,-1),"")))),"")</f>
        <v>22100000</v>
      </c>
      <c r="I5816" s="13">
        <f>IFERROR(IF($F5816="ALTA",$D5816*0.97,
IF($F5816="MEDIA",$D5816*0.94,
IF($F5816="BAJA",$D5816*0.87,
IF($F5816="LIQUIDAR",_xlfn.XLOOKUP(A5816,Rotación!$A:$A,Rotación!$O:$O,0,0,-1),"")))),"")</f>
        <v>21437000</v>
      </c>
      <c r="J5816" s="13">
        <f>IFERROR(IF($F5816="ALTA",$D5816*0.94,
IF($F5816="MEDIA",$D5816*0.9,
IF($F5816="BAJA",$D5816*0.85,
IF($F5816="LIQUIDAR",_xlfn.XLOOKUP(A5816,Rotación!$A:$A,Rotación!$O:$O,0,0,-1),"")))),"")</f>
        <v>20774000</v>
      </c>
      <c r="K5816">
        <v>20990000</v>
      </c>
    </row>
    <row r="5817" spans="1:11" x14ac:dyDescent="0.3">
      <c r="A5817" t="s">
        <v>9268</v>
      </c>
      <c r="B5817" t="s">
        <v>313</v>
      </c>
      <c r="C5817" t="s">
        <v>313</v>
      </c>
      <c r="D5817">
        <v>11400000</v>
      </c>
      <c r="E5817">
        <v>9000000</v>
      </c>
      <c r="F5817" t="s">
        <v>5390</v>
      </c>
      <c r="G5817" s="13">
        <f>IFERROR(IF($F5817="ALTA",$D5817*1.03,
IF($F5817="MEDIA",$D5817*1,
IF($F5817="BAJA",$D5817*0.92,
IF($F5817="LIQUIDAR",_xlfn.XLOOKUP(A5817,Rotación!$A:$A,Rotación!$O:$O,0,0,-1),"")))),"")</f>
        <v>11742000</v>
      </c>
      <c r="H5817" s="13">
        <f>IFERROR(IF($F5817="ALTA",$D5817*1,
IF($F5817="MEDIA",$D5817*0.97,
IF($F5817="BAJA",$D5817*0.9,
IF($F5817="LIQUIDAR",_xlfn.XLOOKUP(A5817,Rotación!$A:$A,Rotación!$O:$O,0,0,-1),"")))),"")</f>
        <v>11400000</v>
      </c>
      <c r="I5817" s="13">
        <f>IFERROR(IF($F5817="ALTA",$D5817*0.97,
IF($F5817="MEDIA",$D5817*0.94,
IF($F5817="BAJA",$D5817*0.87,
IF($F5817="LIQUIDAR",_xlfn.XLOOKUP(A5817,Rotación!$A:$A,Rotación!$O:$O,0,0,-1),"")))),"")</f>
        <v>11058000</v>
      </c>
      <c r="J5817" s="13">
        <f>IFERROR(IF($F5817="ALTA",$D5817*0.94,
IF($F5817="MEDIA",$D5817*0.9,
IF($F5817="BAJA",$D5817*0.85,
IF($F5817="LIQUIDAR",_xlfn.XLOOKUP(A5817,Rotación!$A:$A,Rotación!$O:$O,0,0,-1),"")))),"")</f>
        <v>10716000</v>
      </c>
      <c r="K5817">
        <v>10990000</v>
      </c>
    </row>
    <row r="5818" spans="1:11" x14ac:dyDescent="0.3">
      <c r="A5818" t="s">
        <v>9270</v>
      </c>
      <c r="B5818" t="s">
        <v>313</v>
      </c>
      <c r="C5818" t="s">
        <v>313</v>
      </c>
      <c r="D5818">
        <v>7180000</v>
      </c>
      <c r="E5818">
        <v>5300000</v>
      </c>
      <c r="F5818" t="s">
        <v>5390</v>
      </c>
      <c r="G5818" s="13">
        <f>IFERROR(IF($F5818="ALTA",$D5818*1.03,
IF($F5818="MEDIA",$D5818*1,
IF($F5818="BAJA",$D5818*0.92,
IF($F5818="LIQUIDAR",_xlfn.XLOOKUP(A5818,Rotación!$A:$A,Rotación!$O:$O,0,0,-1),"")))),"")</f>
        <v>7395400</v>
      </c>
      <c r="H5818" s="13">
        <f>IFERROR(IF($F5818="ALTA",$D5818*1,
IF($F5818="MEDIA",$D5818*0.97,
IF($F5818="BAJA",$D5818*0.9,
IF($F5818="LIQUIDAR",_xlfn.XLOOKUP(A5818,Rotación!$A:$A,Rotación!$O:$O,0,0,-1),"")))),"")</f>
        <v>7180000</v>
      </c>
      <c r="I5818" s="13">
        <f>IFERROR(IF($F5818="ALTA",$D5818*0.97,
IF($F5818="MEDIA",$D5818*0.94,
IF($F5818="BAJA",$D5818*0.87,
IF($F5818="LIQUIDAR",_xlfn.XLOOKUP(A5818,Rotación!$A:$A,Rotación!$O:$O,0,0,-1),"")))),"")</f>
        <v>6964600</v>
      </c>
      <c r="J5818" s="13">
        <f>IFERROR(IF($F5818="ALTA",$D5818*0.94,
IF($F5818="MEDIA",$D5818*0.9,
IF($F5818="BAJA",$D5818*0.85,
IF($F5818="LIQUIDAR",_xlfn.XLOOKUP(A5818,Rotación!$A:$A,Rotación!$O:$O,0,0,-1),"")))),"")</f>
        <v>6749200</v>
      </c>
      <c r="K5818">
        <v>6990000</v>
      </c>
    </row>
    <row r="5819" spans="1:11" x14ac:dyDescent="0.3">
      <c r="A5819" t="s">
        <v>9272</v>
      </c>
      <c r="B5819" t="s">
        <v>313</v>
      </c>
      <c r="C5819" t="s">
        <v>313</v>
      </c>
      <c r="D5819">
        <v>26000000</v>
      </c>
      <c r="E5819">
        <v>20300000</v>
      </c>
      <c r="F5819" t="s">
        <v>4033</v>
      </c>
      <c r="G5819" s="13">
        <f>IFERROR(IF($F5819="ALTA",$D5819*1.03,
IF($F5819="MEDIA",$D5819*1,
IF($F5819="BAJA",$D5819*0.92,
IF($F5819="LIQUIDAR",_xlfn.XLOOKUP(A5819,Rotación!$A:$A,Rotación!$O:$O,0,0,-1),"")))),"")</f>
        <v>26000000</v>
      </c>
      <c r="H5819" s="13">
        <f>IFERROR(IF($F5819="ALTA",$D5819*1,
IF($F5819="MEDIA",$D5819*0.97,
IF($F5819="BAJA",$D5819*0.9,
IF($F5819="LIQUIDAR",_xlfn.XLOOKUP(A5819,Rotación!$A:$A,Rotación!$O:$O,0,0,-1),"")))),"")</f>
        <v>25220000</v>
      </c>
      <c r="I5819" s="13">
        <f>IFERROR(IF($F5819="ALTA",$D5819*0.97,
IF($F5819="MEDIA",$D5819*0.94,
IF($F5819="BAJA",$D5819*0.87,
IF($F5819="LIQUIDAR",_xlfn.XLOOKUP(A5819,Rotación!$A:$A,Rotación!$O:$O,0,0,-1),"")))),"")</f>
        <v>24440000</v>
      </c>
      <c r="J5819" s="13">
        <f>IFERROR(IF($F5819="ALTA",$D5819*0.94,
IF($F5819="MEDIA",$D5819*0.9,
IF($F5819="BAJA",$D5819*0.85,
IF($F5819="LIQUIDAR",_xlfn.XLOOKUP(A5819,Rotación!$A:$A,Rotación!$O:$O,0,0,-1),"")))),"")</f>
        <v>23400000</v>
      </c>
      <c r="K5819">
        <v>23990000</v>
      </c>
    </row>
    <row r="5820" spans="1:11" x14ac:dyDescent="0.3">
      <c r="A5820" t="s">
        <v>9276</v>
      </c>
      <c r="B5820" t="s">
        <v>313</v>
      </c>
      <c r="C5820" t="s">
        <v>313</v>
      </c>
      <c r="D5820">
        <v>16700000</v>
      </c>
      <c r="E5820">
        <v>14000000</v>
      </c>
      <c r="F5820" t="s">
        <v>5391</v>
      </c>
      <c r="G5820" s="13">
        <f>IFERROR(IF($F5820="ALTA",$D5820*1.03,
IF($F5820="MEDIA",$D5820*1,
IF($F5820="BAJA",$D5820*0.92,
IF($F5820="LIQUIDAR",_xlfn.XLOOKUP(A5820,Rotación!$A:$A,Rotación!$O:$O,0,0,-1),"")))),"")</f>
        <v>15364000</v>
      </c>
      <c r="H5820" s="13">
        <f>IFERROR(IF($F5820="ALTA",$D5820*1,
IF($F5820="MEDIA",$D5820*0.97,
IF($F5820="BAJA",$D5820*0.9,
IF($F5820="LIQUIDAR",_xlfn.XLOOKUP(A5820,Rotación!$A:$A,Rotación!$O:$O,0,0,-1),"")))),"")</f>
        <v>15030000</v>
      </c>
      <c r="I5820" s="13">
        <f>IFERROR(IF($F5820="ALTA",$D5820*0.97,
IF($F5820="MEDIA",$D5820*0.94,
IF($F5820="BAJA",$D5820*0.87,
IF($F5820="LIQUIDAR",_xlfn.XLOOKUP(A5820,Rotación!$A:$A,Rotación!$O:$O,0,0,-1),"")))),"")</f>
        <v>14529000</v>
      </c>
      <c r="J5820" s="13">
        <f>IFERROR(IF($F5820="ALTA",$D5820*0.94,
IF($F5820="MEDIA",$D5820*0.9,
IF($F5820="BAJA",$D5820*0.85,
IF($F5820="LIQUIDAR",_xlfn.XLOOKUP(A5820,Rotación!$A:$A,Rotación!$O:$O,0,0,-1),"")))),"")</f>
        <v>14195000</v>
      </c>
      <c r="K5820">
        <v>16290000</v>
      </c>
    </row>
    <row r="5821" spans="1:11" x14ac:dyDescent="0.3">
      <c r="A5821" t="s">
        <v>9278</v>
      </c>
      <c r="B5821" t="s">
        <v>313</v>
      </c>
      <c r="C5821" t="s">
        <v>313</v>
      </c>
      <c r="D5821">
        <v>30400000</v>
      </c>
      <c r="E5821">
        <v>23500000</v>
      </c>
      <c r="F5821" t="s">
        <v>5391</v>
      </c>
      <c r="G5821" s="13">
        <f>IFERROR(IF($F5821="ALTA",$D5821*1.03,
IF($F5821="MEDIA",$D5821*1,
IF($F5821="BAJA",$D5821*0.92,
IF($F5821="LIQUIDAR",_xlfn.XLOOKUP(A5821,Rotación!$A:$A,Rotación!$O:$O,0,0,-1),"")))),"")</f>
        <v>27968000</v>
      </c>
      <c r="H5821" s="13">
        <f>IFERROR(IF($F5821="ALTA",$D5821*1,
IF($F5821="MEDIA",$D5821*0.97,
IF($F5821="BAJA",$D5821*0.9,
IF($F5821="LIQUIDAR",_xlfn.XLOOKUP(A5821,Rotación!$A:$A,Rotación!$O:$O,0,0,-1),"")))),"")</f>
        <v>27360000</v>
      </c>
      <c r="I5821" s="13">
        <f>IFERROR(IF($F5821="ALTA",$D5821*0.97,
IF($F5821="MEDIA",$D5821*0.94,
IF($F5821="BAJA",$D5821*0.87,
IF($F5821="LIQUIDAR",_xlfn.XLOOKUP(A5821,Rotación!$A:$A,Rotación!$O:$O,0,0,-1),"")))),"")</f>
        <v>26448000</v>
      </c>
      <c r="J5821" s="13">
        <f>IFERROR(IF($F5821="ALTA",$D5821*0.94,
IF($F5821="MEDIA",$D5821*0.9,
IF($F5821="BAJA",$D5821*0.85,
IF($F5821="LIQUIDAR",_xlfn.XLOOKUP(A5821,Rotación!$A:$A,Rotación!$O:$O,0,0,-1),"")))),"")</f>
        <v>25840000</v>
      </c>
      <c r="K5821">
        <v>29990000</v>
      </c>
    </row>
    <row r="5822" spans="1:11" x14ac:dyDescent="0.3">
      <c r="A5822" t="s">
        <v>9070</v>
      </c>
      <c r="B5822" t="s">
        <v>313</v>
      </c>
      <c r="C5822" t="s">
        <v>313</v>
      </c>
      <c r="D5822">
        <v>14700000</v>
      </c>
      <c r="E5822">
        <v>12000000</v>
      </c>
      <c r="F5822" t="s">
        <v>4033</v>
      </c>
      <c r="G5822" s="13">
        <f>IFERROR(IF($F5822="ALTA",$D5822*1.03,
IF($F5822="MEDIA",$D5822*1,
IF($F5822="BAJA",$D5822*0.92,
IF($F5822="LIQUIDAR",_xlfn.XLOOKUP(A5822,Rotación!$A:$A,Rotación!$O:$O,0,0,-1),"")))),"")</f>
        <v>14700000</v>
      </c>
      <c r="H5822" s="13">
        <f>IFERROR(IF($F5822="ALTA",$D5822*1,
IF($F5822="MEDIA",$D5822*0.97,
IF($F5822="BAJA",$D5822*0.9,
IF($F5822="LIQUIDAR",_xlfn.XLOOKUP(A5822,Rotación!$A:$A,Rotación!$O:$O,0,0,-1),"")))),"")</f>
        <v>14259000</v>
      </c>
      <c r="I5822" s="13">
        <f>IFERROR(IF($F5822="ALTA",$D5822*0.97,
IF($F5822="MEDIA",$D5822*0.94,
IF($F5822="BAJA",$D5822*0.87,
IF($F5822="LIQUIDAR",_xlfn.XLOOKUP(A5822,Rotación!$A:$A,Rotación!$O:$O,0,0,-1),"")))),"")</f>
        <v>13818000</v>
      </c>
      <c r="J5822" s="13">
        <f>IFERROR(IF($F5822="ALTA",$D5822*0.94,
IF($F5822="MEDIA",$D5822*0.9,
IF($F5822="BAJA",$D5822*0.85,
IF($F5822="LIQUIDAR",_xlfn.XLOOKUP(A5822,Rotación!$A:$A,Rotación!$O:$O,0,0,-1),"")))),"")</f>
        <v>13230000</v>
      </c>
      <c r="K5822">
        <v>14290000</v>
      </c>
    </row>
    <row r="5823" spans="1:11" x14ac:dyDescent="0.3">
      <c r="A5823" t="s">
        <v>9284</v>
      </c>
      <c r="B5823" t="s">
        <v>313</v>
      </c>
      <c r="C5823" t="s">
        <v>313</v>
      </c>
      <c r="D5823">
        <v>9500000</v>
      </c>
      <c r="E5823">
        <v>7800000</v>
      </c>
      <c r="F5823" t="s">
        <v>4033</v>
      </c>
      <c r="G5823" s="13">
        <f>IFERROR(IF($F5823="ALTA",$D5823*1.03,
IF($F5823="MEDIA",$D5823*1,
IF($F5823="BAJA",$D5823*0.92,
IF($F5823="LIQUIDAR",_xlfn.XLOOKUP(A5823,Rotación!$A:$A,Rotación!$O:$O,0,0,-1),"")))),"")</f>
        <v>9500000</v>
      </c>
      <c r="H5823" s="13">
        <f>IFERROR(IF($F5823="ALTA",$D5823*1,
IF($F5823="MEDIA",$D5823*0.97,
IF($F5823="BAJA",$D5823*0.9,
IF($F5823="LIQUIDAR",_xlfn.XLOOKUP(A5823,Rotación!$A:$A,Rotación!$O:$O,0,0,-1),"")))),"")</f>
        <v>9215000</v>
      </c>
      <c r="I5823" s="13">
        <f>IFERROR(IF($F5823="ALTA",$D5823*0.97,
IF($F5823="MEDIA",$D5823*0.94,
IF($F5823="BAJA",$D5823*0.87,
IF($F5823="LIQUIDAR",_xlfn.XLOOKUP(A5823,Rotación!$A:$A,Rotación!$O:$O,0,0,-1),"")))),"")</f>
        <v>8930000</v>
      </c>
      <c r="J5823" s="13">
        <f>IFERROR(IF($F5823="ALTA",$D5823*0.94,
IF($F5823="MEDIA",$D5823*0.9,
IF($F5823="BAJA",$D5823*0.85,
IF($F5823="LIQUIDAR",_xlfn.XLOOKUP(A5823,Rotación!$A:$A,Rotación!$O:$O,0,0,-1),"")))),"")</f>
        <v>8550000</v>
      </c>
      <c r="K5823">
        <v>9690000</v>
      </c>
    </row>
    <row r="5824" spans="1:11" x14ac:dyDescent="0.3">
      <c r="A5824" t="s">
        <v>1744</v>
      </c>
      <c r="B5824" t="s">
        <v>313</v>
      </c>
      <c r="C5824" t="s">
        <v>313</v>
      </c>
      <c r="D5824">
        <v>16400000</v>
      </c>
      <c r="E5824">
        <v>12800000</v>
      </c>
      <c r="F5824" t="s">
        <v>5391</v>
      </c>
      <c r="G5824" s="13">
        <f>IFERROR(IF($F5824="ALTA",$D5824*1.03,
IF($F5824="MEDIA",$D5824*1,
IF($F5824="BAJA",$D5824*0.92,
IF($F5824="LIQUIDAR",_xlfn.XLOOKUP(A5824,Rotación!$A:$A,Rotación!$O:$O,0,0,-1),"")))),"")</f>
        <v>15088000</v>
      </c>
      <c r="H5824" s="13">
        <f>IFERROR(IF($F5824="ALTA",$D5824*1,
IF($F5824="MEDIA",$D5824*0.97,
IF($F5824="BAJA",$D5824*0.9,
IF($F5824="LIQUIDAR",_xlfn.XLOOKUP(A5824,Rotación!$A:$A,Rotación!$O:$O,0,0,-1),"")))),"")</f>
        <v>14760000</v>
      </c>
      <c r="I5824" s="13">
        <f>IFERROR(IF($F5824="ALTA",$D5824*0.97,
IF($F5824="MEDIA",$D5824*0.94,
IF($F5824="BAJA",$D5824*0.87,
IF($F5824="LIQUIDAR",_xlfn.XLOOKUP(A5824,Rotación!$A:$A,Rotación!$O:$O,0,0,-1),"")))),"")</f>
        <v>14268000</v>
      </c>
      <c r="J5824" s="13">
        <f>IFERROR(IF($F5824="ALTA",$D5824*0.94,
IF($F5824="MEDIA",$D5824*0.9,
IF($F5824="BAJA",$D5824*0.85,
IF($F5824="LIQUIDAR",_xlfn.XLOOKUP(A5824,Rotación!$A:$A,Rotación!$O:$O,0,0,-1),"")))),"")</f>
        <v>13940000</v>
      </c>
      <c r="K5824">
        <v>15490000</v>
      </c>
    </row>
    <row r="5825" spans="1:11" x14ac:dyDescent="0.3">
      <c r="A5825" t="s">
        <v>9287</v>
      </c>
      <c r="B5825" t="s">
        <v>313</v>
      </c>
      <c r="C5825" t="s">
        <v>313</v>
      </c>
      <c r="D5825">
        <v>11500000</v>
      </c>
      <c r="E5825">
        <v>9300000</v>
      </c>
      <c r="F5825" t="s">
        <v>5391</v>
      </c>
      <c r="G5825" s="13">
        <f>IFERROR(IF($F5825="ALTA",$D5825*1.03,
IF($F5825="MEDIA",$D5825*1,
IF($F5825="BAJA",$D5825*0.92,
IF($F5825="LIQUIDAR",_xlfn.XLOOKUP(A5825,Rotación!$A:$A,Rotación!$O:$O,0,0,-1),"")))),"")</f>
        <v>10580000</v>
      </c>
      <c r="H5825" s="13">
        <f>IFERROR(IF($F5825="ALTA",$D5825*1,
IF($F5825="MEDIA",$D5825*0.97,
IF($F5825="BAJA",$D5825*0.9,
IF($F5825="LIQUIDAR",_xlfn.XLOOKUP(A5825,Rotación!$A:$A,Rotación!$O:$O,0,0,-1),"")))),"")</f>
        <v>10350000</v>
      </c>
      <c r="I5825" s="13">
        <f>IFERROR(IF($F5825="ALTA",$D5825*0.97,
IF($F5825="MEDIA",$D5825*0.94,
IF($F5825="BAJA",$D5825*0.87,
IF($F5825="LIQUIDAR",_xlfn.XLOOKUP(A5825,Rotación!$A:$A,Rotación!$O:$O,0,0,-1),"")))),"")</f>
        <v>10005000</v>
      </c>
      <c r="J5825" s="13">
        <f>IFERROR(IF($F5825="ALTA",$D5825*0.94,
IF($F5825="MEDIA",$D5825*0.9,
IF($F5825="BAJA",$D5825*0.85,
IF($F5825="LIQUIDAR",_xlfn.XLOOKUP(A5825,Rotación!$A:$A,Rotación!$O:$O,0,0,-1),"")))),"")</f>
        <v>9775000</v>
      </c>
      <c r="K5825">
        <v>11290000</v>
      </c>
    </row>
    <row r="5826" spans="1:11" x14ac:dyDescent="0.3">
      <c r="A5826" t="s">
        <v>9289</v>
      </c>
      <c r="B5826" t="s">
        <v>313</v>
      </c>
      <c r="C5826" t="s">
        <v>313</v>
      </c>
      <c r="D5826">
        <v>16100000</v>
      </c>
      <c r="E5826">
        <v>13500000</v>
      </c>
      <c r="F5826" t="s">
        <v>5391</v>
      </c>
      <c r="G5826" s="13">
        <f>IFERROR(IF($F5826="ALTA",$D5826*1.03,
IF($F5826="MEDIA",$D5826*1,
IF($F5826="BAJA",$D5826*0.92,
IF($F5826="LIQUIDAR",_xlfn.XLOOKUP(A5826,Rotación!$A:$A,Rotación!$O:$O,0,0,-1),"")))),"")</f>
        <v>14812000</v>
      </c>
      <c r="H5826" s="13">
        <f>IFERROR(IF($F5826="ALTA",$D5826*1,
IF($F5826="MEDIA",$D5826*0.97,
IF($F5826="BAJA",$D5826*0.9,
IF($F5826="LIQUIDAR",_xlfn.XLOOKUP(A5826,Rotación!$A:$A,Rotación!$O:$O,0,0,-1),"")))),"")</f>
        <v>14490000</v>
      </c>
      <c r="I5826" s="13">
        <f>IFERROR(IF($F5826="ALTA",$D5826*0.97,
IF($F5826="MEDIA",$D5826*0.94,
IF($F5826="BAJA",$D5826*0.87,
IF($F5826="LIQUIDAR",_xlfn.XLOOKUP(A5826,Rotación!$A:$A,Rotación!$O:$O,0,0,-1),"")))),"")</f>
        <v>14007000</v>
      </c>
      <c r="J5826" s="13">
        <f>IFERROR(IF($F5826="ALTA",$D5826*0.94,
IF($F5826="MEDIA",$D5826*0.9,
IF($F5826="BAJA",$D5826*0.85,
IF($F5826="LIQUIDAR",_xlfn.XLOOKUP(A5826,Rotación!$A:$A,Rotación!$O:$O,0,0,-1),"")))),"")</f>
        <v>13685000</v>
      </c>
      <c r="K5826">
        <v>15990000</v>
      </c>
    </row>
    <row r="5827" spans="1:11" x14ac:dyDescent="0.3">
      <c r="A5827" t="s">
        <v>8656</v>
      </c>
      <c r="B5827" t="s">
        <v>313</v>
      </c>
      <c r="C5827" t="s">
        <v>313</v>
      </c>
      <c r="D5827">
        <v>8000000</v>
      </c>
      <c r="E5827">
        <v>6500000</v>
      </c>
      <c r="F5827" t="s">
        <v>5391</v>
      </c>
      <c r="G5827" s="13">
        <f>IFERROR(IF($F5827="ALTA",$D5827*1.03,
IF($F5827="MEDIA",$D5827*1,
IF($F5827="BAJA",$D5827*0.92,
IF($F5827="LIQUIDAR",_xlfn.XLOOKUP(A5827,Rotación!$A:$A,Rotación!$O:$O,0,0,-1),"")))),"")</f>
        <v>7360000</v>
      </c>
      <c r="H5827" s="13">
        <f>IFERROR(IF($F5827="ALTA",$D5827*1,
IF($F5827="MEDIA",$D5827*0.97,
IF($F5827="BAJA",$D5827*0.9,
IF($F5827="LIQUIDAR",_xlfn.XLOOKUP(A5827,Rotación!$A:$A,Rotación!$O:$O,0,0,-1),"")))),"")</f>
        <v>7200000</v>
      </c>
      <c r="I5827" s="13">
        <f>IFERROR(IF($F5827="ALTA",$D5827*0.97,
IF($F5827="MEDIA",$D5827*0.94,
IF($F5827="BAJA",$D5827*0.87,
IF($F5827="LIQUIDAR",_xlfn.XLOOKUP(A5827,Rotación!$A:$A,Rotación!$O:$O,0,0,-1),"")))),"")</f>
        <v>6960000</v>
      </c>
      <c r="J5827" s="13">
        <f>IFERROR(IF($F5827="ALTA",$D5827*0.94,
IF($F5827="MEDIA",$D5827*0.9,
IF($F5827="BAJA",$D5827*0.85,
IF($F5827="LIQUIDAR",_xlfn.XLOOKUP(A5827,Rotación!$A:$A,Rotación!$O:$O,0,0,-1),"")))),"")</f>
        <v>6800000</v>
      </c>
      <c r="K5827">
        <v>7990000</v>
      </c>
    </row>
    <row r="5828" spans="1:11" x14ac:dyDescent="0.3">
      <c r="A5828" t="s">
        <v>8669</v>
      </c>
      <c r="B5828" t="s">
        <v>313</v>
      </c>
      <c r="C5828" t="s">
        <v>313</v>
      </c>
      <c r="D5828">
        <v>23800000</v>
      </c>
      <c r="E5828">
        <v>18500000</v>
      </c>
      <c r="F5828" t="s">
        <v>5391</v>
      </c>
      <c r="G5828" s="13">
        <f>IFERROR(IF($F5828="ALTA",$D5828*1.03,
IF($F5828="MEDIA",$D5828*1,
IF($F5828="BAJA",$D5828*0.92,
IF($F5828="LIQUIDAR",_xlfn.XLOOKUP(A5828,Rotación!$A:$A,Rotación!$O:$O,0,0,-1),"")))),"")</f>
        <v>21896000</v>
      </c>
      <c r="H5828" s="13">
        <f>IFERROR(IF($F5828="ALTA",$D5828*1,
IF($F5828="MEDIA",$D5828*0.97,
IF($F5828="BAJA",$D5828*0.9,
IF($F5828="LIQUIDAR",_xlfn.XLOOKUP(A5828,Rotación!$A:$A,Rotación!$O:$O,0,0,-1),"")))),"")</f>
        <v>21420000</v>
      </c>
      <c r="I5828" s="13">
        <f>IFERROR(IF($F5828="ALTA",$D5828*0.97,
IF($F5828="MEDIA",$D5828*0.94,
IF($F5828="BAJA",$D5828*0.87,
IF($F5828="LIQUIDAR",_xlfn.XLOOKUP(A5828,Rotación!$A:$A,Rotación!$O:$O,0,0,-1),"")))),"")</f>
        <v>20706000</v>
      </c>
      <c r="J5828" s="13">
        <f>IFERROR(IF($F5828="ALTA",$D5828*0.94,
IF($F5828="MEDIA",$D5828*0.9,
IF($F5828="BAJA",$D5828*0.85,
IF($F5828="LIQUIDAR",_xlfn.XLOOKUP(A5828,Rotación!$A:$A,Rotación!$O:$O,0,0,-1),"")))),"")</f>
        <v>20230000</v>
      </c>
      <c r="K5828">
        <v>22990000</v>
      </c>
    </row>
    <row r="5829" spans="1:11" x14ac:dyDescent="0.3">
      <c r="A5829" t="s">
        <v>8668</v>
      </c>
      <c r="B5829" t="s">
        <v>313</v>
      </c>
      <c r="C5829" t="s">
        <v>313</v>
      </c>
      <c r="D5829">
        <v>11400000</v>
      </c>
      <c r="E5829">
        <v>9000000</v>
      </c>
      <c r="F5829" t="s">
        <v>5391</v>
      </c>
      <c r="G5829" s="13">
        <f>IFERROR(IF($F5829="ALTA",$D5829*1.03,
IF($F5829="MEDIA",$D5829*1,
IF($F5829="BAJA",$D5829*0.92,
IF($F5829="LIQUIDAR",_xlfn.XLOOKUP(A5829,Rotación!$A:$A,Rotación!$O:$O,0,0,-1),"")))),"")</f>
        <v>10488000</v>
      </c>
      <c r="H5829" s="13">
        <f>IFERROR(IF($F5829="ALTA",$D5829*1,
IF($F5829="MEDIA",$D5829*0.97,
IF($F5829="BAJA",$D5829*0.9,
IF($F5829="LIQUIDAR",_xlfn.XLOOKUP(A5829,Rotación!$A:$A,Rotación!$O:$O,0,0,-1),"")))),"")</f>
        <v>10260000</v>
      </c>
      <c r="I5829" s="13">
        <f>IFERROR(IF($F5829="ALTA",$D5829*0.97,
IF($F5829="MEDIA",$D5829*0.94,
IF($F5829="BAJA",$D5829*0.87,
IF($F5829="LIQUIDAR",_xlfn.XLOOKUP(A5829,Rotación!$A:$A,Rotación!$O:$O,0,0,-1),"")))),"")</f>
        <v>9918000</v>
      </c>
      <c r="J5829" s="13">
        <f>IFERROR(IF($F5829="ALTA",$D5829*0.94,
IF($F5829="MEDIA",$D5829*0.9,
IF($F5829="BAJA",$D5829*0.85,
IF($F5829="LIQUIDAR",_xlfn.XLOOKUP(A5829,Rotación!$A:$A,Rotación!$O:$O,0,0,-1),"")))),"")</f>
        <v>9690000</v>
      </c>
      <c r="K5829">
        <v>11390000</v>
      </c>
    </row>
    <row r="5830" spans="1:11" x14ac:dyDescent="0.3">
      <c r="A5830" t="s">
        <v>9297</v>
      </c>
      <c r="B5830" t="s">
        <v>313</v>
      </c>
      <c r="C5830" t="s">
        <v>313</v>
      </c>
      <c r="D5830">
        <v>19900000</v>
      </c>
      <c r="E5830">
        <v>16000000</v>
      </c>
      <c r="F5830" t="s">
        <v>5391</v>
      </c>
      <c r="G5830" s="13">
        <f>IFERROR(IF($F5830="ALTA",$D5830*1.03,
IF($F5830="MEDIA",$D5830*1,
IF($F5830="BAJA",$D5830*0.92,
IF($F5830="LIQUIDAR",_xlfn.XLOOKUP(A5830,Rotación!$A:$A,Rotación!$O:$O,0,0,-1),"")))),"")</f>
        <v>18308000</v>
      </c>
      <c r="H5830" s="13">
        <f>IFERROR(IF($F5830="ALTA",$D5830*1,
IF($F5830="MEDIA",$D5830*0.97,
IF($F5830="BAJA",$D5830*0.9,
IF($F5830="LIQUIDAR",_xlfn.XLOOKUP(A5830,Rotación!$A:$A,Rotación!$O:$O,0,0,-1),"")))),"")</f>
        <v>17910000</v>
      </c>
      <c r="I5830" s="13">
        <f>IFERROR(IF($F5830="ALTA",$D5830*0.97,
IF($F5830="MEDIA",$D5830*0.94,
IF($F5830="BAJA",$D5830*0.87,
IF($F5830="LIQUIDAR",_xlfn.XLOOKUP(A5830,Rotación!$A:$A,Rotación!$O:$O,0,0,-1),"")))),"")</f>
        <v>17313000</v>
      </c>
      <c r="J5830" s="13">
        <f>IFERROR(IF($F5830="ALTA",$D5830*0.94,
IF($F5830="MEDIA",$D5830*0.9,
IF($F5830="BAJA",$D5830*0.85,
IF($F5830="LIQUIDAR",_xlfn.XLOOKUP(A5830,Rotación!$A:$A,Rotación!$O:$O,0,0,-1),"")))),"")</f>
        <v>16915000</v>
      </c>
      <c r="K5830">
        <v>18990000</v>
      </c>
    </row>
    <row r="5831" spans="1:11" x14ac:dyDescent="0.3">
      <c r="A5831" t="s">
        <v>646</v>
      </c>
      <c r="B5831" t="s">
        <v>313</v>
      </c>
      <c r="C5831" t="s">
        <v>313</v>
      </c>
      <c r="D5831">
        <v>23600000</v>
      </c>
      <c r="E5831">
        <v>18800000</v>
      </c>
      <c r="F5831" t="s">
        <v>5391</v>
      </c>
      <c r="G5831" s="13">
        <f>IFERROR(IF($F5831="ALTA",$D5831*1.03,
IF($F5831="MEDIA",$D5831*1,
IF($F5831="BAJA",$D5831*0.92,
IF($F5831="LIQUIDAR",_xlfn.XLOOKUP(A5831,Rotación!$A:$A,Rotación!$O:$O,0,0,-1),"")))),"")</f>
        <v>21712000</v>
      </c>
      <c r="H5831" s="13">
        <f>IFERROR(IF($F5831="ALTA",$D5831*1,
IF($F5831="MEDIA",$D5831*0.97,
IF($F5831="BAJA",$D5831*0.9,
IF($F5831="LIQUIDAR",_xlfn.XLOOKUP(A5831,Rotación!$A:$A,Rotación!$O:$O,0,0,-1),"")))),"")</f>
        <v>21240000</v>
      </c>
      <c r="I5831" s="13">
        <f>IFERROR(IF($F5831="ALTA",$D5831*0.97,
IF($F5831="MEDIA",$D5831*0.94,
IF($F5831="BAJA",$D5831*0.87,
IF($F5831="LIQUIDAR",_xlfn.XLOOKUP(A5831,Rotación!$A:$A,Rotación!$O:$O,0,0,-1),"")))),"")</f>
        <v>20532000</v>
      </c>
      <c r="J5831" s="13">
        <f>IFERROR(IF($F5831="ALTA",$D5831*0.94,
IF($F5831="MEDIA",$D5831*0.9,
IF($F5831="BAJA",$D5831*0.85,
IF($F5831="LIQUIDAR",_xlfn.XLOOKUP(A5831,Rotación!$A:$A,Rotación!$O:$O,0,0,-1),"")))),"")</f>
        <v>20060000</v>
      </c>
      <c r="K5831">
        <v>21990000</v>
      </c>
    </row>
    <row r="5832" spans="1:11" x14ac:dyDescent="0.3">
      <c r="A5832" t="s">
        <v>9299</v>
      </c>
      <c r="B5832" t="s">
        <v>313</v>
      </c>
      <c r="C5832" t="s">
        <v>313</v>
      </c>
      <c r="D5832">
        <v>38500000</v>
      </c>
      <c r="E5832">
        <v>29500000</v>
      </c>
      <c r="F5832" t="s">
        <v>5391</v>
      </c>
      <c r="G5832" s="13">
        <f>IFERROR(IF($F5832="ALTA",$D5832*1.03,
IF($F5832="MEDIA",$D5832*1,
IF($F5832="BAJA",$D5832*0.92,
IF($F5832="LIQUIDAR",_xlfn.XLOOKUP(A5832,Rotación!$A:$A,Rotación!$O:$O,0,0,-1),"")))),"")</f>
        <v>35420000</v>
      </c>
      <c r="H5832" s="13">
        <f>IFERROR(IF($F5832="ALTA",$D5832*1,
IF($F5832="MEDIA",$D5832*0.97,
IF($F5832="BAJA",$D5832*0.9,
IF($F5832="LIQUIDAR",_xlfn.XLOOKUP(A5832,Rotación!$A:$A,Rotación!$O:$O,0,0,-1),"")))),"")</f>
        <v>34650000</v>
      </c>
      <c r="I5832" s="13">
        <f>IFERROR(IF($F5832="ALTA",$D5832*0.97,
IF($F5832="MEDIA",$D5832*0.94,
IF($F5832="BAJA",$D5832*0.87,
IF($F5832="LIQUIDAR",_xlfn.XLOOKUP(A5832,Rotación!$A:$A,Rotación!$O:$O,0,0,-1),"")))),"")</f>
        <v>33495000</v>
      </c>
      <c r="J5832" s="13">
        <f>IFERROR(IF($F5832="ALTA",$D5832*0.94,
IF($F5832="MEDIA",$D5832*0.9,
IF($F5832="BAJA",$D5832*0.85,
IF($F5832="LIQUIDAR",_xlfn.XLOOKUP(A5832,Rotación!$A:$A,Rotación!$O:$O,0,0,-1),"")))),"")</f>
        <v>32725000</v>
      </c>
      <c r="K5832">
        <v>35990000</v>
      </c>
    </row>
    <row r="5833" spans="1:11" x14ac:dyDescent="0.3">
      <c r="A5833" t="s">
        <v>9302</v>
      </c>
      <c r="B5833" t="s">
        <v>313</v>
      </c>
      <c r="C5833" t="s">
        <v>313</v>
      </c>
      <c r="D5833">
        <v>14800000</v>
      </c>
      <c r="E5833">
        <v>12000000</v>
      </c>
      <c r="F5833" t="s">
        <v>4033</v>
      </c>
      <c r="G5833" s="13">
        <f>IFERROR(IF($F5833="ALTA",$D5833*1.03,
IF($F5833="MEDIA",$D5833*1,
IF($F5833="BAJA",$D5833*0.92,
IF($F5833="LIQUIDAR",_xlfn.XLOOKUP(A5833,Rotación!$A:$A,Rotación!$O:$O,0,0,-1),"")))),"")</f>
        <v>14800000</v>
      </c>
      <c r="H5833" s="13">
        <f>IFERROR(IF($F5833="ALTA",$D5833*1,
IF($F5833="MEDIA",$D5833*0.97,
IF($F5833="BAJA",$D5833*0.9,
IF($F5833="LIQUIDAR",_xlfn.XLOOKUP(A5833,Rotación!$A:$A,Rotación!$O:$O,0,0,-1),"")))),"")</f>
        <v>14356000</v>
      </c>
      <c r="I5833" s="13">
        <f>IFERROR(IF($F5833="ALTA",$D5833*0.97,
IF($F5833="MEDIA",$D5833*0.94,
IF($F5833="BAJA",$D5833*0.87,
IF($F5833="LIQUIDAR",_xlfn.XLOOKUP(A5833,Rotación!$A:$A,Rotación!$O:$O,0,0,-1),"")))),"")</f>
        <v>13912000</v>
      </c>
      <c r="J5833" s="13">
        <f>IFERROR(IF($F5833="ALTA",$D5833*0.94,
IF($F5833="MEDIA",$D5833*0.9,
IF($F5833="BAJA",$D5833*0.85,
IF($F5833="LIQUIDAR",_xlfn.XLOOKUP(A5833,Rotación!$A:$A,Rotación!$O:$O,0,0,-1),"")))),"")</f>
        <v>13320000</v>
      </c>
      <c r="K5833">
        <v>14990000</v>
      </c>
    </row>
    <row r="5834" spans="1:11" x14ac:dyDescent="0.3">
      <c r="A5834" t="s">
        <v>8723</v>
      </c>
      <c r="B5834" t="s">
        <v>313</v>
      </c>
      <c r="C5834" t="s">
        <v>313</v>
      </c>
      <c r="D5834">
        <v>8300000</v>
      </c>
      <c r="E5834">
        <v>6700000</v>
      </c>
      <c r="F5834" t="s">
        <v>4033</v>
      </c>
      <c r="G5834" s="13">
        <f>IFERROR(IF($F5834="ALTA",$D5834*1.03,
IF($F5834="MEDIA",$D5834*1,
IF($F5834="BAJA",$D5834*0.92,
IF($F5834="LIQUIDAR",_xlfn.XLOOKUP(A5834,Rotación!$A:$A,Rotación!$O:$O,0,0,-1),"")))),"")</f>
        <v>8300000</v>
      </c>
      <c r="H5834" s="13">
        <f>IFERROR(IF($F5834="ALTA",$D5834*1,
IF($F5834="MEDIA",$D5834*0.97,
IF($F5834="BAJA",$D5834*0.9,
IF($F5834="LIQUIDAR",_xlfn.XLOOKUP(A5834,Rotación!$A:$A,Rotación!$O:$O,0,0,-1),"")))),"")</f>
        <v>8051000</v>
      </c>
      <c r="I5834" s="13">
        <f>IFERROR(IF($F5834="ALTA",$D5834*0.97,
IF($F5834="MEDIA",$D5834*0.94,
IF($F5834="BAJA",$D5834*0.87,
IF($F5834="LIQUIDAR",_xlfn.XLOOKUP(A5834,Rotación!$A:$A,Rotación!$O:$O,0,0,-1),"")))),"")</f>
        <v>7802000</v>
      </c>
      <c r="J5834" s="13">
        <f>IFERROR(IF($F5834="ALTA",$D5834*0.94,
IF($F5834="MEDIA",$D5834*0.9,
IF($F5834="BAJA",$D5834*0.85,
IF($F5834="LIQUIDAR",_xlfn.XLOOKUP(A5834,Rotación!$A:$A,Rotación!$O:$O,0,0,-1),"")))),"")</f>
        <v>7470000</v>
      </c>
      <c r="K5834">
        <v>8290000</v>
      </c>
    </row>
    <row r="5835" spans="1:11" x14ac:dyDescent="0.3">
      <c r="A5835" t="s">
        <v>9304</v>
      </c>
      <c r="B5835" t="s">
        <v>313</v>
      </c>
      <c r="C5835" t="s">
        <v>313</v>
      </c>
      <c r="D5835">
        <v>7700000</v>
      </c>
      <c r="E5835">
        <v>6700000</v>
      </c>
      <c r="F5835" t="s">
        <v>5390</v>
      </c>
      <c r="G5835" s="13">
        <f>IFERROR(IF($F5835="ALTA",$D5835*1.03,
IF($F5835="MEDIA",$D5835*1,
IF($F5835="BAJA",$D5835*0.92,
IF($F5835="LIQUIDAR",_xlfn.XLOOKUP(A5835,Rotación!$A:$A,Rotación!$O:$O,0,0,-1),"")))),"")</f>
        <v>7931000</v>
      </c>
      <c r="H5835" s="13">
        <f>IFERROR(IF($F5835="ALTA",$D5835*1,
IF($F5835="MEDIA",$D5835*0.97,
IF($F5835="BAJA",$D5835*0.9,
IF($F5835="LIQUIDAR",_xlfn.XLOOKUP(A5835,Rotación!$A:$A,Rotación!$O:$O,0,0,-1),"")))),"")</f>
        <v>7700000</v>
      </c>
      <c r="I5835" s="13">
        <f>IFERROR(IF($F5835="ALTA",$D5835*0.97,
IF($F5835="MEDIA",$D5835*0.94,
IF($F5835="BAJA",$D5835*0.87,
IF($F5835="LIQUIDAR",_xlfn.XLOOKUP(A5835,Rotación!$A:$A,Rotación!$O:$O,0,0,-1),"")))),"")</f>
        <v>7469000</v>
      </c>
      <c r="J5835" s="13">
        <f>IFERROR(IF($F5835="ALTA",$D5835*0.94,
IF($F5835="MEDIA",$D5835*0.9,
IF($F5835="BAJA",$D5835*0.85,
IF($F5835="LIQUIDAR",_xlfn.XLOOKUP(A5835,Rotación!$A:$A,Rotación!$O:$O,0,0,-1),"")))),"")</f>
        <v>7238000</v>
      </c>
      <c r="K5835">
        <v>7990000</v>
      </c>
    </row>
    <row r="5836" spans="1:11" x14ac:dyDescent="0.3">
      <c r="A5836" t="s">
        <v>8617</v>
      </c>
      <c r="B5836" t="s">
        <v>313</v>
      </c>
      <c r="C5836" t="s">
        <v>313</v>
      </c>
      <c r="D5836">
        <v>15400000</v>
      </c>
      <c r="E5836">
        <v>12500000</v>
      </c>
      <c r="F5836" t="s">
        <v>4033</v>
      </c>
      <c r="G5836" s="13">
        <f>IFERROR(IF($F5836="ALTA",$D5836*1.03,
IF($F5836="MEDIA",$D5836*1,
IF($F5836="BAJA",$D5836*0.92,
IF($F5836="LIQUIDAR",_xlfn.XLOOKUP(A5836,Rotación!$A:$A,Rotación!$O:$O,0,0,-1),"")))),"")</f>
        <v>15400000</v>
      </c>
      <c r="H5836" s="13">
        <f>IFERROR(IF($F5836="ALTA",$D5836*1,
IF($F5836="MEDIA",$D5836*0.97,
IF($F5836="BAJA",$D5836*0.9,
IF($F5836="LIQUIDAR",_xlfn.XLOOKUP(A5836,Rotación!$A:$A,Rotación!$O:$O,0,0,-1),"")))),"")</f>
        <v>14938000</v>
      </c>
      <c r="I5836" s="13">
        <f>IFERROR(IF($F5836="ALTA",$D5836*0.97,
IF($F5836="MEDIA",$D5836*0.94,
IF($F5836="BAJA",$D5836*0.87,
IF($F5836="LIQUIDAR",_xlfn.XLOOKUP(A5836,Rotación!$A:$A,Rotación!$O:$O,0,0,-1),"")))),"")</f>
        <v>14476000</v>
      </c>
      <c r="J5836" s="13">
        <f>IFERROR(IF($F5836="ALTA",$D5836*0.94,
IF($F5836="MEDIA",$D5836*0.9,
IF($F5836="BAJA",$D5836*0.85,
IF($F5836="LIQUIDAR",_xlfn.XLOOKUP(A5836,Rotación!$A:$A,Rotación!$O:$O,0,0,-1),"")))),"")</f>
        <v>13860000</v>
      </c>
      <c r="K5836">
        <v>15990000</v>
      </c>
    </row>
    <row r="5837" spans="1:11" x14ac:dyDescent="0.3">
      <c r="A5837" t="s">
        <v>9310</v>
      </c>
      <c r="B5837" t="s">
        <v>313</v>
      </c>
      <c r="C5837" t="s">
        <v>313</v>
      </c>
      <c r="D5837">
        <v>11700000</v>
      </c>
      <c r="E5837">
        <v>9500000</v>
      </c>
      <c r="F5837" t="s">
        <v>4033</v>
      </c>
      <c r="G5837" s="13">
        <f>IFERROR(IF($F5837="ALTA",$D5837*1.03,
IF($F5837="MEDIA",$D5837*1,
IF($F5837="BAJA",$D5837*0.92,
IF($F5837="LIQUIDAR",_xlfn.XLOOKUP(A5837,Rotación!$A:$A,Rotación!$O:$O,0,0,-1),"")))),"")</f>
        <v>11700000</v>
      </c>
      <c r="H5837" s="13">
        <f>IFERROR(IF($F5837="ALTA",$D5837*1,
IF($F5837="MEDIA",$D5837*0.97,
IF($F5837="BAJA",$D5837*0.9,
IF($F5837="LIQUIDAR",_xlfn.XLOOKUP(A5837,Rotación!$A:$A,Rotación!$O:$O,0,0,-1),"")))),"")</f>
        <v>11349000</v>
      </c>
      <c r="I5837" s="13">
        <f>IFERROR(IF($F5837="ALTA",$D5837*0.97,
IF($F5837="MEDIA",$D5837*0.94,
IF($F5837="BAJA",$D5837*0.87,
IF($F5837="LIQUIDAR",_xlfn.XLOOKUP(A5837,Rotación!$A:$A,Rotación!$O:$O,0,0,-1),"")))),"")</f>
        <v>10998000</v>
      </c>
      <c r="J5837" s="13">
        <f>IFERROR(IF($F5837="ALTA",$D5837*0.94,
IF($F5837="MEDIA",$D5837*0.9,
IF($F5837="BAJA",$D5837*0.85,
IF($F5837="LIQUIDAR",_xlfn.XLOOKUP(A5837,Rotación!$A:$A,Rotación!$O:$O,0,0,-1),"")))),"")</f>
        <v>10530000</v>
      </c>
      <c r="K5837">
        <v>11990000</v>
      </c>
    </row>
    <row r="5838" spans="1:11" x14ac:dyDescent="0.3">
      <c r="A5838" t="s">
        <v>9312</v>
      </c>
      <c r="B5838" t="s">
        <v>313</v>
      </c>
      <c r="C5838" t="s">
        <v>313</v>
      </c>
      <c r="D5838">
        <v>14000000</v>
      </c>
      <c r="E5838">
        <v>11500000</v>
      </c>
      <c r="F5838" t="s">
        <v>4033</v>
      </c>
      <c r="G5838" s="13">
        <f>IFERROR(IF($F5838="ALTA",$D5838*1.03,
IF($F5838="MEDIA",$D5838*1,
IF($F5838="BAJA",$D5838*0.92,
IF($F5838="LIQUIDAR",_xlfn.XLOOKUP(A5838,Rotación!$A:$A,Rotación!$O:$O,0,0,-1),"")))),"")</f>
        <v>14000000</v>
      </c>
      <c r="H5838" s="13">
        <f>IFERROR(IF($F5838="ALTA",$D5838*1,
IF($F5838="MEDIA",$D5838*0.97,
IF($F5838="BAJA",$D5838*0.9,
IF($F5838="LIQUIDAR",_xlfn.XLOOKUP(A5838,Rotación!$A:$A,Rotación!$O:$O,0,0,-1),"")))),"")</f>
        <v>13580000</v>
      </c>
      <c r="I5838" s="13">
        <f>IFERROR(IF($F5838="ALTA",$D5838*0.97,
IF($F5838="MEDIA",$D5838*0.94,
IF($F5838="BAJA",$D5838*0.87,
IF($F5838="LIQUIDAR",_xlfn.XLOOKUP(A5838,Rotación!$A:$A,Rotación!$O:$O,0,0,-1),"")))),"")</f>
        <v>13160000</v>
      </c>
      <c r="J5838" s="13">
        <f>IFERROR(IF($F5838="ALTA",$D5838*0.94,
IF($F5838="MEDIA",$D5838*0.9,
IF($F5838="BAJA",$D5838*0.85,
IF($F5838="LIQUIDAR",_xlfn.XLOOKUP(A5838,Rotación!$A:$A,Rotación!$O:$O,0,0,-1),"")))),"")</f>
        <v>12600000</v>
      </c>
      <c r="K5838">
        <v>13990000</v>
      </c>
    </row>
    <row r="5839" spans="1:11" x14ac:dyDescent="0.3">
      <c r="A5839" t="s">
        <v>9314</v>
      </c>
      <c r="B5839" t="s">
        <v>313</v>
      </c>
      <c r="C5839" t="s">
        <v>313</v>
      </c>
      <c r="D5839">
        <v>10400000</v>
      </c>
      <c r="E5839">
        <v>8700000</v>
      </c>
      <c r="F5839" t="s">
        <v>4033</v>
      </c>
      <c r="G5839" s="13">
        <f>IFERROR(IF($F5839="ALTA",$D5839*1.03,
IF($F5839="MEDIA",$D5839*1,
IF($F5839="BAJA",$D5839*0.92,
IF($F5839="LIQUIDAR",_xlfn.XLOOKUP(A5839,Rotación!$A:$A,Rotación!$O:$O,0,0,-1),"")))),"")</f>
        <v>10400000</v>
      </c>
      <c r="H5839" s="13">
        <f>IFERROR(IF($F5839="ALTA",$D5839*1,
IF($F5839="MEDIA",$D5839*0.97,
IF($F5839="BAJA",$D5839*0.9,
IF($F5839="LIQUIDAR",_xlfn.XLOOKUP(A5839,Rotación!$A:$A,Rotación!$O:$O,0,0,-1),"")))),"")</f>
        <v>10088000</v>
      </c>
      <c r="I5839" s="13">
        <f>IFERROR(IF($F5839="ALTA",$D5839*0.97,
IF($F5839="MEDIA",$D5839*0.94,
IF($F5839="BAJA",$D5839*0.87,
IF($F5839="LIQUIDAR",_xlfn.XLOOKUP(A5839,Rotación!$A:$A,Rotación!$O:$O,0,0,-1),"")))),"")</f>
        <v>9776000</v>
      </c>
      <c r="J5839" s="13">
        <f>IFERROR(IF($F5839="ALTA",$D5839*0.94,
IF($F5839="MEDIA",$D5839*0.9,
IF($F5839="BAJA",$D5839*0.85,
IF($F5839="LIQUIDAR",_xlfn.XLOOKUP(A5839,Rotación!$A:$A,Rotación!$O:$O,0,0,-1),"")))),"")</f>
        <v>9360000</v>
      </c>
      <c r="K5839">
        <v>10390000</v>
      </c>
    </row>
    <row r="5840" spans="1:11" x14ac:dyDescent="0.3">
      <c r="A5840" t="s">
        <v>9317</v>
      </c>
      <c r="B5840" t="s">
        <v>313</v>
      </c>
      <c r="C5840" t="s">
        <v>313</v>
      </c>
      <c r="D5840">
        <v>14000000</v>
      </c>
      <c r="E5840">
        <v>11000000</v>
      </c>
      <c r="F5840" t="s">
        <v>4033</v>
      </c>
      <c r="G5840" s="13">
        <f>IFERROR(IF($F5840="ALTA",$D5840*1.03,
IF($F5840="MEDIA",$D5840*1,
IF($F5840="BAJA",$D5840*0.92,
IF($F5840="LIQUIDAR",_xlfn.XLOOKUP(A5840,Rotación!$A:$A,Rotación!$O:$O,0,0,-1),"")))),"")</f>
        <v>14000000</v>
      </c>
      <c r="H5840" s="13">
        <f>IFERROR(IF($F5840="ALTA",$D5840*1,
IF($F5840="MEDIA",$D5840*0.97,
IF($F5840="BAJA",$D5840*0.9,
IF($F5840="LIQUIDAR",_xlfn.XLOOKUP(A5840,Rotación!$A:$A,Rotación!$O:$O,0,0,-1),"")))),"")</f>
        <v>13580000</v>
      </c>
      <c r="I5840" s="13">
        <f>IFERROR(IF($F5840="ALTA",$D5840*0.97,
IF($F5840="MEDIA",$D5840*0.94,
IF($F5840="BAJA",$D5840*0.87,
IF($F5840="LIQUIDAR",_xlfn.XLOOKUP(A5840,Rotación!$A:$A,Rotación!$O:$O,0,0,-1),"")))),"")</f>
        <v>13160000</v>
      </c>
      <c r="J5840" s="13">
        <f>IFERROR(IF($F5840="ALTA",$D5840*0.94,
IF($F5840="MEDIA",$D5840*0.9,
IF($F5840="BAJA",$D5840*0.85,
IF($F5840="LIQUIDAR",_xlfn.XLOOKUP(A5840,Rotación!$A:$A,Rotación!$O:$O,0,0,-1),"")))),"")</f>
        <v>12600000</v>
      </c>
      <c r="K5840">
        <v>13590000</v>
      </c>
    </row>
    <row r="5841" spans="1:11" x14ac:dyDescent="0.3">
      <c r="A5841" t="s">
        <v>9317</v>
      </c>
      <c r="B5841" t="s">
        <v>313</v>
      </c>
      <c r="C5841" t="s">
        <v>313</v>
      </c>
      <c r="D5841">
        <v>14000000</v>
      </c>
      <c r="E5841">
        <v>10800000</v>
      </c>
      <c r="F5841" t="s">
        <v>4033</v>
      </c>
      <c r="G5841" s="13">
        <f>IFERROR(IF($F5841="ALTA",$D5841*1.03,
IF($F5841="MEDIA",$D5841*1,
IF($F5841="BAJA",$D5841*0.92,
IF($F5841="LIQUIDAR",_xlfn.XLOOKUP(A5841,Rotación!$A:$A,Rotación!$O:$O,0,0,-1),"")))),"")</f>
        <v>14000000</v>
      </c>
      <c r="H5841" s="13">
        <f>IFERROR(IF($F5841="ALTA",$D5841*1,
IF($F5841="MEDIA",$D5841*0.97,
IF($F5841="BAJA",$D5841*0.9,
IF($F5841="LIQUIDAR",_xlfn.XLOOKUP(A5841,Rotación!$A:$A,Rotación!$O:$O,0,0,-1),"")))),"")</f>
        <v>13580000</v>
      </c>
      <c r="I5841" s="13">
        <f>IFERROR(IF($F5841="ALTA",$D5841*0.97,
IF($F5841="MEDIA",$D5841*0.94,
IF($F5841="BAJA",$D5841*0.87,
IF($F5841="LIQUIDAR",_xlfn.XLOOKUP(A5841,Rotación!$A:$A,Rotación!$O:$O,0,0,-1),"")))),"")</f>
        <v>13160000</v>
      </c>
      <c r="J5841" s="13">
        <f>IFERROR(IF($F5841="ALTA",$D5841*0.94,
IF($F5841="MEDIA",$D5841*0.9,
IF($F5841="BAJA",$D5841*0.85,
IF($F5841="LIQUIDAR",_xlfn.XLOOKUP(A5841,Rotación!$A:$A,Rotación!$O:$O,0,0,-1),"")))),"")</f>
        <v>12600000</v>
      </c>
      <c r="K5841">
        <v>13590000</v>
      </c>
    </row>
    <row r="5842" spans="1:11" x14ac:dyDescent="0.3">
      <c r="A5842" t="s">
        <v>9319</v>
      </c>
      <c r="B5842" t="s">
        <v>313</v>
      </c>
      <c r="C5842" t="s">
        <v>313</v>
      </c>
      <c r="D5842">
        <v>7900000</v>
      </c>
      <c r="E5842">
        <v>6800000</v>
      </c>
      <c r="F5842" t="s">
        <v>5390</v>
      </c>
      <c r="G5842" s="13">
        <f>IFERROR(IF($F5842="ALTA",$D5842*1.03,
IF($F5842="MEDIA",$D5842*1,
IF($F5842="BAJA",$D5842*0.92,
IF($F5842="LIQUIDAR",_xlfn.XLOOKUP(A5842,Rotación!$A:$A,Rotación!$O:$O,0,0,-1),"")))),"")</f>
        <v>8137000</v>
      </c>
      <c r="H5842" s="13">
        <f>IFERROR(IF($F5842="ALTA",$D5842*1,
IF($F5842="MEDIA",$D5842*0.97,
IF($F5842="BAJA",$D5842*0.9,
IF($F5842="LIQUIDAR",_xlfn.XLOOKUP(A5842,Rotación!$A:$A,Rotación!$O:$O,0,0,-1),"")))),"")</f>
        <v>7900000</v>
      </c>
      <c r="I5842" s="13">
        <f>IFERROR(IF($F5842="ALTA",$D5842*0.97,
IF($F5842="MEDIA",$D5842*0.94,
IF($F5842="BAJA",$D5842*0.87,
IF($F5842="LIQUIDAR",_xlfn.XLOOKUP(A5842,Rotación!$A:$A,Rotación!$O:$O,0,0,-1),"")))),"")</f>
        <v>7663000</v>
      </c>
      <c r="J5842" s="13">
        <f>IFERROR(IF($F5842="ALTA",$D5842*0.94,
IF($F5842="MEDIA",$D5842*0.9,
IF($F5842="BAJA",$D5842*0.85,
IF($F5842="LIQUIDAR",_xlfn.XLOOKUP(A5842,Rotación!$A:$A,Rotación!$O:$O,0,0,-1),"")))),"")</f>
        <v>7426000</v>
      </c>
      <c r="K5842">
        <v>8190000</v>
      </c>
    </row>
    <row r="5843" spans="1:11" x14ac:dyDescent="0.3">
      <c r="A5843" t="s">
        <v>9321</v>
      </c>
      <c r="B5843" t="s">
        <v>313</v>
      </c>
      <c r="C5843" t="s">
        <v>313</v>
      </c>
      <c r="D5843">
        <v>7800000</v>
      </c>
      <c r="E5843">
        <v>6500000</v>
      </c>
      <c r="F5843" t="s">
        <v>5390</v>
      </c>
      <c r="G5843" s="13">
        <f>IFERROR(IF($F5843="ALTA",$D5843*1.03,
IF($F5843="MEDIA",$D5843*1,
IF($F5843="BAJA",$D5843*0.92,
IF($F5843="LIQUIDAR",_xlfn.XLOOKUP(A5843,Rotación!$A:$A,Rotación!$O:$O,0,0,-1),"")))),"")</f>
        <v>8034000</v>
      </c>
      <c r="H5843" s="13">
        <f>IFERROR(IF($F5843="ALTA",$D5843*1,
IF($F5843="MEDIA",$D5843*0.97,
IF($F5843="BAJA",$D5843*0.9,
IF($F5843="LIQUIDAR",_xlfn.XLOOKUP(A5843,Rotación!$A:$A,Rotación!$O:$O,0,0,-1),"")))),"")</f>
        <v>7800000</v>
      </c>
      <c r="I5843" s="13">
        <f>IFERROR(IF($F5843="ALTA",$D5843*0.97,
IF($F5843="MEDIA",$D5843*0.94,
IF($F5843="BAJA",$D5843*0.87,
IF($F5843="LIQUIDAR",_xlfn.XLOOKUP(A5843,Rotación!$A:$A,Rotación!$O:$O,0,0,-1),"")))),"")</f>
        <v>7566000</v>
      </c>
      <c r="J5843" s="13">
        <f>IFERROR(IF($F5843="ALTA",$D5843*0.94,
IF($F5843="MEDIA",$D5843*0.9,
IF($F5843="BAJA",$D5843*0.85,
IF($F5843="LIQUIDAR",_xlfn.XLOOKUP(A5843,Rotación!$A:$A,Rotación!$O:$O,0,0,-1),"")))),"")</f>
        <v>7332000</v>
      </c>
      <c r="K5843">
        <v>7990000</v>
      </c>
    </row>
    <row r="5844" spans="1:11" x14ac:dyDescent="0.3">
      <c r="A5844" t="s">
        <v>9307</v>
      </c>
      <c r="B5844" t="s">
        <v>313</v>
      </c>
      <c r="C5844" t="s">
        <v>313</v>
      </c>
      <c r="D5844">
        <v>15400000</v>
      </c>
      <c r="E5844">
        <v>14000000</v>
      </c>
      <c r="F5844" t="s">
        <v>5390</v>
      </c>
      <c r="G5844" s="13">
        <f>IFERROR(IF($F5844="ALTA",$D5844*1.03,
IF($F5844="MEDIA",$D5844*1,
IF($F5844="BAJA",$D5844*0.92,
IF($F5844="LIQUIDAR",_xlfn.XLOOKUP(A5844,Rotación!$A:$A,Rotación!$O:$O,0,0,-1),"")))),"")</f>
        <v>15862000</v>
      </c>
      <c r="H5844" s="13">
        <f>IFERROR(IF($F5844="ALTA",$D5844*1,
IF($F5844="MEDIA",$D5844*0.97,
IF($F5844="BAJA",$D5844*0.9,
IF($F5844="LIQUIDAR",_xlfn.XLOOKUP(A5844,Rotación!$A:$A,Rotación!$O:$O,0,0,-1),"")))),"")</f>
        <v>15400000</v>
      </c>
      <c r="I5844" s="13">
        <f>IFERROR(IF($F5844="ALTA",$D5844*0.97,
IF($F5844="MEDIA",$D5844*0.94,
IF($F5844="BAJA",$D5844*0.87,
IF($F5844="LIQUIDAR",_xlfn.XLOOKUP(A5844,Rotación!$A:$A,Rotación!$O:$O,0,0,-1),"")))),"")</f>
        <v>14938000</v>
      </c>
      <c r="J5844" s="13">
        <f>IFERROR(IF($F5844="ALTA",$D5844*0.94,
IF($F5844="MEDIA",$D5844*0.9,
IF($F5844="BAJA",$D5844*0.85,
IF($F5844="LIQUIDAR",_xlfn.XLOOKUP(A5844,Rotación!$A:$A,Rotación!$O:$O,0,0,-1),"")))),"")</f>
        <v>14476000</v>
      </c>
      <c r="K5844">
        <v>16990000</v>
      </c>
    </row>
    <row r="5845" spans="1:11" x14ac:dyDescent="0.3">
      <c r="A5845" t="s">
        <v>9276</v>
      </c>
      <c r="B5845" t="s">
        <v>313</v>
      </c>
      <c r="C5845" t="s">
        <v>313</v>
      </c>
      <c r="D5845">
        <v>16700000</v>
      </c>
      <c r="E5845">
        <v>14800000</v>
      </c>
      <c r="F5845" t="s">
        <v>5391</v>
      </c>
      <c r="G5845" s="13">
        <f>IFERROR(IF($F5845="ALTA",$D5845*1.03,
IF($F5845="MEDIA",$D5845*1,
IF($F5845="BAJA",$D5845*0.92,
IF($F5845="LIQUIDAR",_xlfn.XLOOKUP(A5845,Rotación!$A:$A,Rotación!$O:$O,0,0,-1),"")))),"")</f>
        <v>15364000</v>
      </c>
      <c r="H5845" s="13">
        <f>IFERROR(IF($F5845="ALTA",$D5845*1,
IF($F5845="MEDIA",$D5845*0.97,
IF($F5845="BAJA",$D5845*0.9,
IF($F5845="LIQUIDAR",_xlfn.XLOOKUP(A5845,Rotación!$A:$A,Rotación!$O:$O,0,0,-1),"")))),"")</f>
        <v>15030000</v>
      </c>
      <c r="I5845" s="13">
        <f>IFERROR(IF($F5845="ALTA",$D5845*0.97,
IF($F5845="MEDIA",$D5845*0.94,
IF($F5845="BAJA",$D5845*0.87,
IF($F5845="LIQUIDAR",_xlfn.XLOOKUP(A5845,Rotación!$A:$A,Rotación!$O:$O,0,0,-1),"")))),"")</f>
        <v>14529000</v>
      </c>
      <c r="J5845" s="13">
        <f>IFERROR(IF($F5845="ALTA",$D5845*0.94,
IF($F5845="MEDIA",$D5845*0.9,
IF($F5845="BAJA",$D5845*0.85,
IF($F5845="LIQUIDAR",_xlfn.XLOOKUP(A5845,Rotación!$A:$A,Rotación!$O:$O,0,0,-1),"")))),"")</f>
        <v>14195000</v>
      </c>
      <c r="K5845">
        <v>17990000</v>
      </c>
    </row>
    <row r="5846" spans="1:11" x14ac:dyDescent="0.3">
      <c r="A5846" t="s">
        <v>10112</v>
      </c>
      <c r="B5846" t="s">
        <v>313</v>
      </c>
      <c r="C5846" t="s">
        <v>313</v>
      </c>
      <c r="D5846">
        <v>19700000</v>
      </c>
      <c r="E5846">
        <v>16000000</v>
      </c>
      <c r="F5846" t="s">
        <v>5391</v>
      </c>
      <c r="G5846" s="13">
        <f>IFERROR(IF($F5846="ALTA",$D5846*1.03,
IF($F5846="MEDIA",$D5846*1,
IF($F5846="BAJA",$D5846*0.92,
IF($F5846="LIQUIDAR",_xlfn.XLOOKUP(A5846,Rotación!$A:$A,Rotación!$O:$O,0,0,-1),"")))),"")</f>
        <v>18124000</v>
      </c>
      <c r="H5846" s="13">
        <f>IFERROR(IF($F5846="ALTA",$D5846*1,
IF($F5846="MEDIA",$D5846*0.97,
IF($F5846="BAJA",$D5846*0.9,
IF($F5846="LIQUIDAR",_xlfn.XLOOKUP(A5846,Rotación!$A:$A,Rotación!$O:$O,0,0,-1),"")))),"")</f>
        <v>17730000</v>
      </c>
      <c r="I5846" s="13">
        <f>IFERROR(IF($F5846="ALTA",$D5846*0.97,
IF($F5846="MEDIA",$D5846*0.94,
IF($F5846="BAJA",$D5846*0.87,
IF($F5846="LIQUIDAR",_xlfn.XLOOKUP(A5846,Rotación!$A:$A,Rotación!$O:$O,0,0,-1),"")))),"")</f>
        <v>17139000</v>
      </c>
      <c r="J5846" s="13">
        <f>IFERROR(IF($F5846="ALTA",$D5846*0.94,
IF($F5846="MEDIA",$D5846*0.9,
IF($F5846="BAJA",$D5846*0.85,
IF($F5846="LIQUIDAR",_xlfn.XLOOKUP(A5846,Rotación!$A:$A,Rotación!$O:$O,0,0,-1),"")))),"")</f>
        <v>16745000</v>
      </c>
      <c r="K5846">
        <v>19190000</v>
      </c>
    </row>
    <row r="5847" spans="1:11" x14ac:dyDescent="0.3">
      <c r="A5847" t="s">
        <v>9324</v>
      </c>
      <c r="B5847" t="s">
        <v>313</v>
      </c>
      <c r="C5847" t="s">
        <v>313</v>
      </c>
      <c r="D5847">
        <v>14200000</v>
      </c>
      <c r="E5847">
        <v>11700000</v>
      </c>
      <c r="F5847" t="s">
        <v>5391</v>
      </c>
      <c r="G5847" s="13">
        <f>IFERROR(IF($F5847="ALTA",$D5847*1.03,
IF($F5847="MEDIA",$D5847*1,
IF($F5847="BAJA",$D5847*0.92,
IF($F5847="LIQUIDAR",_xlfn.XLOOKUP(A5847,Rotación!$A:$A,Rotación!$O:$O,0,0,-1),"")))),"")</f>
        <v>13064000</v>
      </c>
      <c r="H5847" s="13">
        <f>IFERROR(IF($F5847="ALTA",$D5847*1,
IF($F5847="MEDIA",$D5847*0.97,
IF($F5847="BAJA",$D5847*0.9,
IF($F5847="LIQUIDAR",_xlfn.XLOOKUP(A5847,Rotación!$A:$A,Rotación!$O:$O,0,0,-1),"")))),"")</f>
        <v>12780000</v>
      </c>
      <c r="I5847" s="13">
        <f>IFERROR(IF($F5847="ALTA",$D5847*0.97,
IF($F5847="MEDIA",$D5847*0.94,
IF($F5847="BAJA",$D5847*0.87,
IF($F5847="LIQUIDAR",_xlfn.XLOOKUP(A5847,Rotación!$A:$A,Rotación!$O:$O,0,0,-1),"")))),"")</f>
        <v>12354000</v>
      </c>
      <c r="J5847" s="13">
        <f>IFERROR(IF($F5847="ALTA",$D5847*0.94,
IF($F5847="MEDIA",$D5847*0.9,
IF($F5847="BAJA",$D5847*0.85,
IF($F5847="LIQUIDAR",_xlfn.XLOOKUP(A5847,Rotación!$A:$A,Rotación!$O:$O,0,0,-1),"")))),"")</f>
        <v>12070000</v>
      </c>
      <c r="K5847">
        <v>14290000</v>
      </c>
    </row>
    <row r="5848" spans="1:11" x14ac:dyDescent="0.3">
      <c r="A5848" t="s">
        <v>9326</v>
      </c>
      <c r="B5848" t="s">
        <v>313</v>
      </c>
      <c r="C5848" t="s">
        <v>313</v>
      </c>
      <c r="D5848">
        <v>19600000</v>
      </c>
      <c r="E5848">
        <v>15000000</v>
      </c>
      <c r="F5848" t="s">
        <v>5391</v>
      </c>
      <c r="G5848" s="13">
        <f>IFERROR(IF($F5848="ALTA",$D5848*1.03,
IF($F5848="MEDIA",$D5848*1,
IF($F5848="BAJA",$D5848*0.92,
IF($F5848="LIQUIDAR",_xlfn.XLOOKUP(A5848,Rotación!$A:$A,Rotación!$O:$O,0,0,-1),"")))),"")</f>
        <v>18032000</v>
      </c>
      <c r="H5848" s="13">
        <f>IFERROR(IF($F5848="ALTA",$D5848*1,
IF($F5848="MEDIA",$D5848*0.97,
IF($F5848="BAJA",$D5848*0.9,
IF($F5848="LIQUIDAR",_xlfn.XLOOKUP(A5848,Rotación!$A:$A,Rotación!$O:$O,0,0,-1),"")))),"")</f>
        <v>17640000</v>
      </c>
      <c r="I5848" s="13">
        <f>IFERROR(IF($F5848="ALTA",$D5848*0.97,
IF($F5848="MEDIA",$D5848*0.94,
IF($F5848="BAJA",$D5848*0.87,
IF($F5848="LIQUIDAR",_xlfn.XLOOKUP(A5848,Rotación!$A:$A,Rotación!$O:$O,0,0,-1),"")))),"")</f>
        <v>17052000</v>
      </c>
      <c r="J5848" s="13">
        <f>IFERROR(IF($F5848="ALTA",$D5848*0.94,
IF($F5848="MEDIA",$D5848*0.9,
IF($F5848="BAJA",$D5848*0.85,
IF($F5848="LIQUIDAR",_xlfn.XLOOKUP(A5848,Rotación!$A:$A,Rotación!$O:$O,0,0,-1),"")))),"")</f>
        <v>16660000</v>
      </c>
      <c r="K5848">
        <v>19290000</v>
      </c>
    </row>
    <row r="5849" spans="1:11" x14ac:dyDescent="0.3">
      <c r="A5849" t="s">
        <v>9330</v>
      </c>
      <c r="B5849" t="s">
        <v>313</v>
      </c>
      <c r="C5849" t="s">
        <v>313</v>
      </c>
      <c r="D5849">
        <v>26600000</v>
      </c>
      <c r="E5849">
        <v>19000000</v>
      </c>
      <c r="F5849" t="s">
        <v>5391</v>
      </c>
      <c r="G5849" s="13">
        <f>IFERROR(IF($F5849="ALTA",$D5849*1.03,
IF($F5849="MEDIA",$D5849*1,
IF($F5849="BAJA",$D5849*0.92,
IF($F5849="LIQUIDAR",_xlfn.XLOOKUP(A5849,Rotación!$A:$A,Rotación!$O:$O,0,0,-1),"")))),"")</f>
        <v>24472000</v>
      </c>
      <c r="H5849" s="13">
        <f>IFERROR(IF($F5849="ALTA",$D5849*1,
IF($F5849="MEDIA",$D5849*0.97,
IF($F5849="BAJA",$D5849*0.9,
IF($F5849="LIQUIDAR",_xlfn.XLOOKUP(A5849,Rotación!$A:$A,Rotación!$O:$O,0,0,-1),"")))),"")</f>
        <v>23940000</v>
      </c>
      <c r="I5849" s="13">
        <f>IFERROR(IF($F5849="ALTA",$D5849*0.97,
IF($F5849="MEDIA",$D5849*0.94,
IF($F5849="BAJA",$D5849*0.87,
IF($F5849="LIQUIDAR",_xlfn.XLOOKUP(A5849,Rotación!$A:$A,Rotación!$O:$O,0,0,-1),"")))),"")</f>
        <v>23142000</v>
      </c>
      <c r="J5849" s="13">
        <f>IFERROR(IF($F5849="ALTA",$D5849*0.94,
IF($F5849="MEDIA",$D5849*0.9,
IF($F5849="BAJA",$D5849*0.85,
IF($F5849="LIQUIDAR",_xlfn.XLOOKUP(A5849,Rotación!$A:$A,Rotación!$O:$O,0,0,-1),"")))),"")</f>
        <v>22610000</v>
      </c>
      <c r="K5849">
        <v>24790000</v>
      </c>
    </row>
    <row r="5850" spans="1:11" x14ac:dyDescent="0.3">
      <c r="A5850" t="s">
        <v>9338</v>
      </c>
      <c r="B5850" t="s">
        <v>313</v>
      </c>
      <c r="C5850" t="s">
        <v>313</v>
      </c>
      <c r="D5850">
        <v>26600000</v>
      </c>
      <c r="E5850">
        <v>19000000</v>
      </c>
      <c r="F5850" t="s">
        <v>5391</v>
      </c>
      <c r="G5850" s="13">
        <f>IFERROR(IF($F5850="ALTA",$D5850*1.03,
IF($F5850="MEDIA",$D5850*1,
IF($F5850="BAJA",$D5850*0.92,
IF($F5850="LIQUIDAR",_xlfn.XLOOKUP(A5850,Rotación!$A:$A,Rotación!$O:$O,0,0,-1),"")))),"")</f>
        <v>24472000</v>
      </c>
      <c r="H5850" s="13">
        <f>IFERROR(IF($F5850="ALTA",$D5850*1,
IF($F5850="MEDIA",$D5850*0.97,
IF($F5850="BAJA",$D5850*0.9,
IF($F5850="LIQUIDAR",_xlfn.XLOOKUP(A5850,Rotación!$A:$A,Rotación!$O:$O,0,0,-1),"")))),"")</f>
        <v>23940000</v>
      </c>
      <c r="I5850" s="13">
        <f>IFERROR(IF($F5850="ALTA",$D5850*0.97,
IF($F5850="MEDIA",$D5850*0.94,
IF($F5850="BAJA",$D5850*0.87,
IF($F5850="LIQUIDAR",_xlfn.XLOOKUP(A5850,Rotación!$A:$A,Rotación!$O:$O,0,0,-1),"")))),"")</f>
        <v>23142000</v>
      </c>
      <c r="J5850" s="13">
        <f>IFERROR(IF($F5850="ALTA",$D5850*0.94,
IF($F5850="MEDIA",$D5850*0.9,
IF($F5850="BAJA",$D5850*0.85,
IF($F5850="LIQUIDAR",_xlfn.XLOOKUP(A5850,Rotación!$A:$A,Rotación!$O:$O,0,0,-1),"")))),"")</f>
        <v>22610000</v>
      </c>
      <c r="K5850">
        <v>23990000</v>
      </c>
    </row>
    <row r="5851" spans="1:11" x14ac:dyDescent="0.3">
      <c r="A5851" t="s">
        <v>8731</v>
      </c>
      <c r="B5851" t="s">
        <v>313</v>
      </c>
      <c r="C5851" t="s">
        <v>313</v>
      </c>
      <c r="D5851">
        <v>19400000</v>
      </c>
      <c r="E5851">
        <v>15500000</v>
      </c>
      <c r="F5851" t="s">
        <v>5391</v>
      </c>
      <c r="G5851" s="13">
        <f>IFERROR(IF($F5851="ALTA",$D5851*1.03,
IF($F5851="MEDIA",$D5851*1,
IF($F5851="BAJA",$D5851*0.92,
IF($F5851="LIQUIDAR",_xlfn.XLOOKUP(A5851,Rotación!$A:$A,Rotación!$O:$O,0,0,-1),"")))),"")</f>
        <v>17848000</v>
      </c>
      <c r="H5851" s="13">
        <f>IFERROR(IF($F5851="ALTA",$D5851*1,
IF($F5851="MEDIA",$D5851*0.97,
IF($F5851="BAJA",$D5851*0.9,
IF($F5851="LIQUIDAR",_xlfn.XLOOKUP(A5851,Rotación!$A:$A,Rotación!$O:$O,0,0,-1),"")))),"")</f>
        <v>17460000</v>
      </c>
      <c r="I5851" s="13">
        <f>IFERROR(IF($F5851="ALTA",$D5851*0.97,
IF($F5851="MEDIA",$D5851*0.94,
IF($F5851="BAJA",$D5851*0.87,
IF($F5851="LIQUIDAR",_xlfn.XLOOKUP(A5851,Rotación!$A:$A,Rotación!$O:$O,0,0,-1),"")))),"")</f>
        <v>16878000</v>
      </c>
      <c r="J5851" s="13">
        <f>IFERROR(IF($F5851="ALTA",$D5851*0.94,
IF($F5851="MEDIA",$D5851*0.9,
IF($F5851="BAJA",$D5851*0.85,
IF($F5851="LIQUIDAR",_xlfn.XLOOKUP(A5851,Rotación!$A:$A,Rotación!$O:$O,0,0,-1),"")))),"")</f>
        <v>16490000</v>
      </c>
      <c r="K5851">
        <v>19290000</v>
      </c>
    </row>
    <row r="5852" spans="1:11" x14ac:dyDescent="0.3">
      <c r="A5852" t="s">
        <v>9345</v>
      </c>
      <c r="B5852" t="s">
        <v>313</v>
      </c>
      <c r="C5852" t="s">
        <v>313</v>
      </c>
      <c r="D5852">
        <v>13100000</v>
      </c>
      <c r="E5852">
        <v>11000000</v>
      </c>
      <c r="F5852" t="s">
        <v>5391</v>
      </c>
      <c r="G5852" s="13">
        <f>IFERROR(IF($F5852="ALTA",$D5852*1.03,
IF($F5852="MEDIA",$D5852*1,
IF($F5852="BAJA",$D5852*0.92,
IF($F5852="LIQUIDAR",_xlfn.XLOOKUP(A5852,Rotación!$A:$A,Rotación!$O:$O,0,0,-1),"")))),"")</f>
        <v>12052000</v>
      </c>
      <c r="H5852" s="13">
        <f>IFERROR(IF($F5852="ALTA",$D5852*1,
IF($F5852="MEDIA",$D5852*0.97,
IF($F5852="BAJA",$D5852*0.9,
IF($F5852="LIQUIDAR",_xlfn.XLOOKUP(A5852,Rotación!$A:$A,Rotación!$O:$O,0,0,-1),"")))),"")</f>
        <v>11790000</v>
      </c>
      <c r="I5852" s="13">
        <f>IFERROR(IF($F5852="ALTA",$D5852*0.97,
IF($F5852="MEDIA",$D5852*0.94,
IF($F5852="BAJA",$D5852*0.87,
IF($F5852="LIQUIDAR",_xlfn.XLOOKUP(A5852,Rotación!$A:$A,Rotación!$O:$O,0,0,-1),"")))),"")</f>
        <v>11397000</v>
      </c>
      <c r="J5852" s="13">
        <f>IFERROR(IF($F5852="ALTA",$D5852*0.94,
IF($F5852="MEDIA",$D5852*0.9,
IF($F5852="BAJA",$D5852*0.85,
IF($F5852="LIQUIDAR",_xlfn.XLOOKUP(A5852,Rotación!$A:$A,Rotación!$O:$O,0,0,-1),"")))),"")</f>
        <v>11135000</v>
      </c>
      <c r="K5852">
        <v>13190000</v>
      </c>
    </row>
    <row r="5853" spans="1:11" x14ac:dyDescent="0.3">
      <c r="A5853" t="s">
        <v>9347</v>
      </c>
      <c r="B5853" t="s">
        <v>313</v>
      </c>
      <c r="C5853" t="s">
        <v>313</v>
      </c>
      <c r="D5853">
        <v>9200000</v>
      </c>
      <c r="E5853">
        <v>7500000</v>
      </c>
      <c r="F5853" t="s">
        <v>4033</v>
      </c>
      <c r="G5853" s="13">
        <f>IFERROR(IF($F5853="ALTA",$D5853*1.03,
IF($F5853="MEDIA",$D5853*1,
IF($F5853="BAJA",$D5853*0.92,
IF($F5853="LIQUIDAR",_xlfn.XLOOKUP(A5853,Rotación!$A:$A,Rotación!$O:$O,0,0,-1),"")))),"")</f>
        <v>9200000</v>
      </c>
      <c r="H5853" s="13">
        <f>IFERROR(IF($F5853="ALTA",$D5853*1,
IF($F5853="MEDIA",$D5853*0.97,
IF($F5853="BAJA",$D5853*0.9,
IF($F5853="LIQUIDAR",_xlfn.XLOOKUP(A5853,Rotación!$A:$A,Rotación!$O:$O,0,0,-1),"")))),"")</f>
        <v>8924000</v>
      </c>
      <c r="I5853" s="13">
        <f>IFERROR(IF($F5853="ALTA",$D5853*0.97,
IF($F5853="MEDIA",$D5853*0.94,
IF($F5853="BAJA",$D5853*0.87,
IF($F5853="LIQUIDAR",_xlfn.XLOOKUP(A5853,Rotación!$A:$A,Rotación!$O:$O,0,0,-1),"")))),"")</f>
        <v>8648000</v>
      </c>
      <c r="J5853" s="13">
        <f>IFERROR(IF($F5853="ALTA",$D5853*0.94,
IF($F5853="MEDIA",$D5853*0.9,
IF($F5853="BAJA",$D5853*0.85,
IF($F5853="LIQUIDAR",_xlfn.XLOOKUP(A5853,Rotación!$A:$A,Rotación!$O:$O,0,0,-1),"")))),"")</f>
        <v>8280000</v>
      </c>
      <c r="K5853">
        <v>9290000</v>
      </c>
    </row>
    <row r="5854" spans="1:11" x14ac:dyDescent="0.3">
      <c r="A5854" t="s">
        <v>5263</v>
      </c>
      <c r="B5854" t="s">
        <v>188</v>
      </c>
      <c r="C5854" t="s">
        <v>5755</v>
      </c>
      <c r="D5854">
        <v>12400000</v>
      </c>
      <c r="E5854">
        <v>10000000</v>
      </c>
      <c r="F5854" t="s">
        <v>5390</v>
      </c>
      <c r="G5854" s="13">
        <f>IFERROR(IF($F5854="ALTA",$D5854*1.03,
IF($F5854="MEDIA",$D5854*1,
IF($F5854="BAJA",$D5854*0.92,
IF($F5854="LIQUIDAR",_xlfn.XLOOKUP(A5854,Rotación!$A:$A,Rotación!$O:$O,0,0,-1),"")))),"")</f>
        <v>12772000</v>
      </c>
      <c r="H5854" s="13">
        <f>IFERROR(IF($F5854="ALTA",$D5854*1,
IF($F5854="MEDIA",$D5854*0.97,
IF($F5854="BAJA",$D5854*0.9,
IF($F5854="LIQUIDAR",_xlfn.XLOOKUP(A5854,Rotación!$A:$A,Rotación!$O:$O,0,0,-1),"")))),"")</f>
        <v>12400000</v>
      </c>
      <c r="I5854" s="13">
        <f>IFERROR(IF($F5854="ALTA",$D5854*0.97,
IF($F5854="MEDIA",$D5854*0.94,
IF($F5854="BAJA",$D5854*0.87,
IF($F5854="LIQUIDAR",_xlfn.XLOOKUP(A5854,Rotación!$A:$A,Rotación!$O:$O,0,0,-1),"")))),"")</f>
        <v>12028000</v>
      </c>
      <c r="J5854" s="13">
        <f>IFERROR(IF($F5854="ALTA",$D5854*0.94,
IF($F5854="MEDIA",$D5854*0.9,
IF($F5854="BAJA",$D5854*0.85,
IF($F5854="LIQUIDAR",_xlfn.XLOOKUP(A5854,Rotación!$A:$A,Rotación!$O:$O,0,0,-1),"")))),"")</f>
        <v>11656000</v>
      </c>
      <c r="K5854">
        <v>11990000</v>
      </c>
    </row>
    <row r="5855" spans="1:11" x14ac:dyDescent="0.3">
      <c r="A5855" t="s">
        <v>9350</v>
      </c>
      <c r="B5855" t="s">
        <v>313</v>
      </c>
      <c r="C5855" t="s">
        <v>313</v>
      </c>
      <c r="D5855">
        <v>13300000</v>
      </c>
      <c r="E5855">
        <v>10500000</v>
      </c>
      <c r="F5855" t="s">
        <v>5391</v>
      </c>
      <c r="G5855" s="13">
        <f>IFERROR(IF($F5855="ALTA",$D5855*1.03,
IF($F5855="MEDIA",$D5855*1,
IF($F5855="BAJA",$D5855*0.92,
IF($F5855="LIQUIDAR",_xlfn.XLOOKUP(A5855,Rotación!$A:$A,Rotación!$O:$O,0,0,-1),"")))),"")</f>
        <v>12236000</v>
      </c>
      <c r="H5855" s="13">
        <f>IFERROR(IF($F5855="ALTA",$D5855*1,
IF($F5855="MEDIA",$D5855*0.97,
IF($F5855="BAJA",$D5855*0.9,
IF($F5855="LIQUIDAR",_xlfn.XLOOKUP(A5855,Rotación!$A:$A,Rotación!$O:$O,0,0,-1),"")))),"")</f>
        <v>11970000</v>
      </c>
      <c r="I5855" s="13">
        <f>IFERROR(IF($F5855="ALTA",$D5855*0.97,
IF($F5855="MEDIA",$D5855*0.94,
IF($F5855="BAJA",$D5855*0.87,
IF($F5855="LIQUIDAR",_xlfn.XLOOKUP(A5855,Rotación!$A:$A,Rotación!$O:$O,0,0,-1),"")))),"")</f>
        <v>11571000</v>
      </c>
      <c r="J5855" s="13">
        <f>IFERROR(IF($F5855="ALTA",$D5855*0.94,
IF($F5855="MEDIA",$D5855*0.9,
IF($F5855="BAJA",$D5855*0.85,
IF($F5855="LIQUIDAR",_xlfn.XLOOKUP(A5855,Rotación!$A:$A,Rotación!$O:$O,0,0,-1),"")))),"")</f>
        <v>11305000</v>
      </c>
      <c r="K5855">
        <v>13290000</v>
      </c>
    </row>
    <row r="5856" spans="1:11" x14ac:dyDescent="0.3">
      <c r="A5856" t="s">
        <v>8663</v>
      </c>
      <c r="B5856" t="s">
        <v>313</v>
      </c>
      <c r="C5856" t="s">
        <v>313</v>
      </c>
      <c r="D5856">
        <v>14400000</v>
      </c>
      <c r="E5856">
        <v>11700000</v>
      </c>
      <c r="F5856" t="s">
        <v>5391</v>
      </c>
      <c r="G5856" s="13">
        <f>IFERROR(IF($F5856="ALTA",$D5856*1.03,
IF($F5856="MEDIA",$D5856*1,
IF($F5856="BAJA",$D5856*0.92,
IF($F5856="LIQUIDAR",_xlfn.XLOOKUP(A5856,Rotación!$A:$A,Rotación!$O:$O,0,0,-1),"")))),"")</f>
        <v>13248000</v>
      </c>
      <c r="H5856" s="13">
        <f>IFERROR(IF($F5856="ALTA",$D5856*1,
IF($F5856="MEDIA",$D5856*0.97,
IF($F5856="BAJA",$D5856*0.9,
IF($F5856="LIQUIDAR",_xlfn.XLOOKUP(A5856,Rotación!$A:$A,Rotación!$O:$O,0,0,-1),"")))),"")</f>
        <v>12960000</v>
      </c>
      <c r="I5856" s="13">
        <f>IFERROR(IF($F5856="ALTA",$D5856*0.97,
IF($F5856="MEDIA",$D5856*0.94,
IF($F5856="BAJA",$D5856*0.87,
IF($F5856="LIQUIDAR",_xlfn.XLOOKUP(A5856,Rotación!$A:$A,Rotación!$O:$O,0,0,-1),"")))),"")</f>
        <v>12528000</v>
      </c>
      <c r="J5856" s="13">
        <f>IFERROR(IF($F5856="ALTA",$D5856*0.94,
IF($F5856="MEDIA",$D5856*0.9,
IF($F5856="BAJA",$D5856*0.85,
IF($F5856="LIQUIDAR",_xlfn.XLOOKUP(A5856,Rotación!$A:$A,Rotación!$O:$O,0,0,-1),"")))),"")</f>
        <v>12240000</v>
      </c>
      <c r="K5856">
        <v>14290000</v>
      </c>
    </row>
    <row r="5857" spans="1:11" x14ac:dyDescent="0.3">
      <c r="A5857" t="s">
        <v>8609</v>
      </c>
      <c r="B5857" t="s">
        <v>313</v>
      </c>
      <c r="C5857" t="s">
        <v>313</v>
      </c>
      <c r="D5857">
        <v>10900000</v>
      </c>
      <c r="E5857">
        <v>8000000</v>
      </c>
      <c r="F5857" t="s">
        <v>5391</v>
      </c>
      <c r="G5857" s="13">
        <f>IFERROR(IF($F5857="ALTA",$D5857*1.03,
IF($F5857="MEDIA",$D5857*1,
IF($F5857="BAJA",$D5857*0.92,
IF($F5857="LIQUIDAR",_xlfn.XLOOKUP(A5857,Rotación!$A:$A,Rotación!$O:$O,0,0,-1),"")))),"")</f>
        <v>10028000</v>
      </c>
      <c r="H5857" s="13">
        <f>IFERROR(IF($F5857="ALTA",$D5857*1,
IF($F5857="MEDIA",$D5857*0.97,
IF($F5857="BAJA",$D5857*0.9,
IF($F5857="LIQUIDAR",_xlfn.XLOOKUP(A5857,Rotación!$A:$A,Rotación!$O:$O,0,0,-1),"")))),"")</f>
        <v>9810000</v>
      </c>
      <c r="I5857" s="13">
        <f>IFERROR(IF($F5857="ALTA",$D5857*0.97,
IF($F5857="MEDIA",$D5857*0.94,
IF($F5857="BAJA",$D5857*0.87,
IF($F5857="LIQUIDAR",_xlfn.XLOOKUP(A5857,Rotación!$A:$A,Rotación!$O:$O,0,0,-1),"")))),"")</f>
        <v>9483000</v>
      </c>
      <c r="J5857" s="13">
        <f>IFERROR(IF($F5857="ALTA",$D5857*0.94,
IF($F5857="MEDIA",$D5857*0.9,
IF($F5857="BAJA",$D5857*0.85,
IF($F5857="LIQUIDAR",_xlfn.XLOOKUP(A5857,Rotación!$A:$A,Rotación!$O:$O,0,0,-1),"")))),"")</f>
        <v>9265000</v>
      </c>
      <c r="K5857">
        <v>9990000</v>
      </c>
    </row>
    <row r="5858" spans="1:11" x14ac:dyDescent="0.3">
      <c r="A5858" t="s">
        <v>9360</v>
      </c>
      <c r="B5858" t="s">
        <v>313</v>
      </c>
      <c r="C5858" t="s">
        <v>313</v>
      </c>
      <c r="D5858">
        <v>8600000</v>
      </c>
      <c r="E5858">
        <v>6500000</v>
      </c>
      <c r="F5858" t="s">
        <v>5391</v>
      </c>
      <c r="G5858" s="13">
        <f>IFERROR(IF($F5858="ALTA",$D5858*1.03,
IF($F5858="MEDIA",$D5858*1,
IF($F5858="BAJA",$D5858*0.92,
IF($F5858="LIQUIDAR",_xlfn.XLOOKUP(A5858,Rotación!$A:$A,Rotación!$O:$O,0,0,-1),"")))),"")</f>
        <v>7912000</v>
      </c>
      <c r="H5858" s="13">
        <f>IFERROR(IF($F5858="ALTA",$D5858*1,
IF($F5858="MEDIA",$D5858*0.97,
IF($F5858="BAJA",$D5858*0.9,
IF($F5858="LIQUIDAR",_xlfn.XLOOKUP(A5858,Rotación!$A:$A,Rotación!$O:$O,0,0,-1),"")))),"")</f>
        <v>7740000</v>
      </c>
      <c r="I5858" s="13">
        <f>IFERROR(IF($F5858="ALTA",$D5858*0.97,
IF($F5858="MEDIA",$D5858*0.94,
IF($F5858="BAJA",$D5858*0.87,
IF($F5858="LIQUIDAR",_xlfn.XLOOKUP(A5858,Rotación!$A:$A,Rotación!$O:$O,0,0,-1),"")))),"")</f>
        <v>7482000</v>
      </c>
      <c r="J5858" s="13">
        <f>IFERROR(IF($F5858="ALTA",$D5858*0.94,
IF($F5858="MEDIA",$D5858*0.9,
IF($F5858="BAJA",$D5858*0.85,
IF($F5858="LIQUIDAR",_xlfn.XLOOKUP(A5858,Rotación!$A:$A,Rotación!$O:$O,0,0,-1),"")))),"")</f>
        <v>7310000</v>
      </c>
      <c r="K5858">
        <v>8190000</v>
      </c>
    </row>
    <row r="5859" spans="1:11" x14ac:dyDescent="0.3">
      <c r="A5859" t="s">
        <v>9362</v>
      </c>
      <c r="B5859" t="s">
        <v>313</v>
      </c>
      <c r="C5859" t="s">
        <v>313</v>
      </c>
      <c r="D5859">
        <v>19700000</v>
      </c>
      <c r="E5859">
        <v>16000000</v>
      </c>
      <c r="F5859" t="s">
        <v>5391</v>
      </c>
      <c r="G5859" s="13">
        <f>IFERROR(IF($F5859="ALTA",$D5859*1.03,
IF($F5859="MEDIA",$D5859*1,
IF($F5859="BAJA",$D5859*0.92,
IF($F5859="LIQUIDAR",_xlfn.XLOOKUP(A5859,Rotación!$A:$A,Rotación!$O:$O,0,0,-1),"")))),"")</f>
        <v>18124000</v>
      </c>
      <c r="H5859" s="13">
        <f>IFERROR(IF($F5859="ALTA",$D5859*1,
IF($F5859="MEDIA",$D5859*0.97,
IF($F5859="BAJA",$D5859*0.9,
IF($F5859="LIQUIDAR",_xlfn.XLOOKUP(A5859,Rotación!$A:$A,Rotación!$O:$O,0,0,-1),"")))),"")</f>
        <v>17730000</v>
      </c>
      <c r="I5859" s="13">
        <f>IFERROR(IF($F5859="ALTA",$D5859*0.97,
IF($F5859="MEDIA",$D5859*0.94,
IF($F5859="BAJA",$D5859*0.87,
IF($F5859="LIQUIDAR",_xlfn.XLOOKUP(A5859,Rotación!$A:$A,Rotación!$O:$O,0,0,-1),"")))),"")</f>
        <v>17139000</v>
      </c>
      <c r="J5859" s="13">
        <f>IFERROR(IF($F5859="ALTA",$D5859*0.94,
IF($F5859="MEDIA",$D5859*0.9,
IF($F5859="BAJA",$D5859*0.85,
IF($F5859="LIQUIDAR",_xlfn.XLOOKUP(A5859,Rotación!$A:$A,Rotación!$O:$O,0,0,-1),"")))),"")</f>
        <v>16745000</v>
      </c>
      <c r="K5859">
        <v>19690000</v>
      </c>
    </row>
    <row r="5860" spans="1:11" x14ac:dyDescent="0.3">
      <c r="A5860" t="s">
        <v>9365</v>
      </c>
      <c r="B5860" t="s">
        <v>313</v>
      </c>
      <c r="C5860" t="s">
        <v>313</v>
      </c>
      <c r="D5860">
        <v>10100000</v>
      </c>
      <c r="E5860">
        <v>8500000</v>
      </c>
      <c r="F5860" t="s">
        <v>5390</v>
      </c>
      <c r="G5860" s="13">
        <f>IFERROR(IF($F5860="ALTA",$D5860*1.03,
IF($F5860="MEDIA",$D5860*1,
IF($F5860="BAJA",$D5860*0.92,
IF($F5860="LIQUIDAR",_xlfn.XLOOKUP(A5860,Rotación!$A:$A,Rotación!$O:$O,0,0,-1),"")))),"")</f>
        <v>10403000</v>
      </c>
      <c r="H5860" s="13">
        <f>IFERROR(IF($F5860="ALTA",$D5860*1,
IF($F5860="MEDIA",$D5860*0.97,
IF($F5860="BAJA",$D5860*0.9,
IF($F5860="LIQUIDAR",_xlfn.XLOOKUP(A5860,Rotación!$A:$A,Rotación!$O:$O,0,0,-1),"")))),"")</f>
        <v>10100000</v>
      </c>
      <c r="I5860" s="13">
        <f>IFERROR(IF($F5860="ALTA",$D5860*0.97,
IF($F5860="MEDIA",$D5860*0.94,
IF($F5860="BAJA",$D5860*0.87,
IF($F5860="LIQUIDAR",_xlfn.XLOOKUP(A5860,Rotación!$A:$A,Rotación!$O:$O,0,0,-1),"")))),"")</f>
        <v>9797000</v>
      </c>
      <c r="J5860" s="13">
        <f>IFERROR(IF($F5860="ALTA",$D5860*0.94,
IF($F5860="MEDIA",$D5860*0.9,
IF($F5860="BAJA",$D5860*0.85,
IF($F5860="LIQUIDAR",_xlfn.XLOOKUP(A5860,Rotación!$A:$A,Rotación!$O:$O,0,0,-1),"")))),"")</f>
        <v>9494000</v>
      </c>
      <c r="K5860">
        <v>10290000</v>
      </c>
    </row>
    <row r="5861" spans="1:11" x14ac:dyDescent="0.3">
      <c r="A5861" t="s">
        <v>8664</v>
      </c>
      <c r="B5861" t="s">
        <v>313</v>
      </c>
      <c r="C5861" t="s">
        <v>313</v>
      </c>
      <c r="D5861">
        <v>11500000</v>
      </c>
      <c r="E5861">
        <v>9600000</v>
      </c>
      <c r="F5861" t="s">
        <v>5390</v>
      </c>
      <c r="G5861" s="13">
        <f>IFERROR(IF($F5861="ALTA",$D5861*1.03,
IF($F5861="MEDIA",$D5861*1,
IF($F5861="BAJA",$D5861*0.92,
IF($F5861="LIQUIDAR",_xlfn.XLOOKUP(A5861,Rotación!$A:$A,Rotación!$O:$O,0,0,-1),"")))),"")</f>
        <v>11845000</v>
      </c>
      <c r="H5861" s="13">
        <f>IFERROR(IF($F5861="ALTA",$D5861*1,
IF($F5861="MEDIA",$D5861*0.97,
IF($F5861="BAJA",$D5861*0.9,
IF($F5861="LIQUIDAR",_xlfn.XLOOKUP(A5861,Rotación!$A:$A,Rotación!$O:$O,0,0,-1),"")))),"")</f>
        <v>11500000</v>
      </c>
      <c r="I5861" s="13">
        <f>IFERROR(IF($F5861="ALTA",$D5861*0.97,
IF($F5861="MEDIA",$D5861*0.94,
IF($F5861="BAJA",$D5861*0.87,
IF($F5861="LIQUIDAR",_xlfn.XLOOKUP(A5861,Rotación!$A:$A,Rotación!$O:$O,0,0,-1),"")))),"")</f>
        <v>11155000</v>
      </c>
      <c r="J5861" s="13">
        <f>IFERROR(IF($F5861="ALTA",$D5861*0.94,
IF($F5861="MEDIA",$D5861*0.9,
IF($F5861="BAJA",$D5861*0.85,
IF($F5861="LIQUIDAR",_xlfn.XLOOKUP(A5861,Rotación!$A:$A,Rotación!$O:$O,0,0,-1),"")))),"")</f>
        <v>10810000</v>
      </c>
      <c r="K5861">
        <v>11490000</v>
      </c>
    </row>
    <row r="5862" spans="1:11" x14ac:dyDescent="0.3">
      <c r="A5862" t="s">
        <v>9367</v>
      </c>
      <c r="B5862" t="s">
        <v>313</v>
      </c>
      <c r="C5862" t="s">
        <v>313</v>
      </c>
      <c r="D5862">
        <v>9000000</v>
      </c>
      <c r="E5862">
        <v>7400000</v>
      </c>
      <c r="F5862" t="s">
        <v>4033</v>
      </c>
      <c r="G5862" s="13">
        <f>IFERROR(IF($F5862="ALTA",$D5862*1.03,
IF($F5862="MEDIA",$D5862*1,
IF($F5862="BAJA",$D5862*0.92,
IF($F5862="LIQUIDAR",_xlfn.XLOOKUP(A5862,Rotación!$A:$A,Rotación!$O:$O,0,0,-1),"")))),"")</f>
        <v>9000000</v>
      </c>
      <c r="H5862" s="13">
        <f>IFERROR(IF($F5862="ALTA",$D5862*1,
IF($F5862="MEDIA",$D5862*0.97,
IF($F5862="BAJA",$D5862*0.9,
IF($F5862="LIQUIDAR",_xlfn.XLOOKUP(A5862,Rotación!$A:$A,Rotación!$O:$O,0,0,-1),"")))),"")</f>
        <v>8730000</v>
      </c>
      <c r="I5862" s="13">
        <f>IFERROR(IF($F5862="ALTA",$D5862*0.97,
IF($F5862="MEDIA",$D5862*0.94,
IF($F5862="BAJA",$D5862*0.87,
IF($F5862="LIQUIDAR",_xlfn.XLOOKUP(A5862,Rotación!$A:$A,Rotación!$O:$O,0,0,-1),"")))),"")</f>
        <v>8460000</v>
      </c>
      <c r="J5862" s="13">
        <f>IFERROR(IF($F5862="ALTA",$D5862*0.94,
IF($F5862="MEDIA",$D5862*0.9,
IF($F5862="BAJA",$D5862*0.85,
IF($F5862="LIQUIDAR",_xlfn.XLOOKUP(A5862,Rotación!$A:$A,Rotación!$O:$O,0,0,-1),"")))),"")</f>
        <v>8100000</v>
      </c>
      <c r="K5862">
        <v>8990000</v>
      </c>
    </row>
    <row r="5863" spans="1:11" x14ac:dyDescent="0.3">
      <c r="A5863" t="s">
        <v>9370</v>
      </c>
      <c r="B5863" t="s">
        <v>313</v>
      </c>
      <c r="C5863" t="s">
        <v>313</v>
      </c>
      <c r="D5863">
        <v>11800000</v>
      </c>
      <c r="E5863">
        <v>9800000</v>
      </c>
      <c r="F5863" t="s">
        <v>4033</v>
      </c>
      <c r="G5863" s="13">
        <f>IFERROR(IF($F5863="ALTA",$D5863*1.03,
IF($F5863="MEDIA",$D5863*1,
IF($F5863="BAJA",$D5863*0.92,
IF($F5863="LIQUIDAR",_xlfn.XLOOKUP(A5863,Rotación!$A:$A,Rotación!$O:$O,0,0,-1),"")))),"")</f>
        <v>11800000</v>
      </c>
      <c r="H5863" s="13">
        <f>IFERROR(IF($F5863="ALTA",$D5863*1,
IF($F5863="MEDIA",$D5863*0.97,
IF($F5863="BAJA",$D5863*0.9,
IF($F5863="LIQUIDAR",_xlfn.XLOOKUP(A5863,Rotación!$A:$A,Rotación!$O:$O,0,0,-1),"")))),"")</f>
        <v>11446000</v>
      </c>
      <c r="I5863" s="13">
        <f>IFERROR(IF($F5863="ALTA",$D5863*0.97,
IF($F5863="MEDIA",$D5863*0.94,
IF($F5863="BAJA",$D5863*0.87,
IF($F5863="LIQUIDAR",_xlfn.XLOOKUP(A5863,Rotación!$A:$A,Rotación!$O:$O,0,0,-1),"")))),"")</f>
        <v>11092000</v>
      </c>
      <c r="J5863" s="13">
        <f>IFERROR(IF($F5863="ALTA",$D5863*0.94,
IF($F5863="MEDIA",$D5863*0.9,
IF($F5863="BAJA",$D5863*0.85,
IF($F5863="LIQUIDAR",_xlfn.XLOOKUP(A5863,Rotación!$A:$A,Rotación!$O:$O,0,0,-1),"")))),"")</f>
        <v>10620000</v>
      </c>
      <c r="K5863">
        <v>11990000</v>
      </c>
    </row>
    <row r="5864" spans="1:11" x14ac:dyDescent="0.3">
      <c r="A5864" t="s">
        <v>9372</v>
      </c>
      <c r="B5864" t="s">
        <v>313</v>
      </c>
      <c r="C5864" t="s">
        <v>313</v>
      </c>
      <c r="D5864">
        <v>25300000</v>
      </c>
      <c r="E5864">
        <v>21000000</v>
      </c>
      <c r="F5864" t="s">
        <v>4033</v>
      </c>
      <c r="G5864" s="13">
        <f>IFERROR(IF($F5864="ALTA",$D5864*1.03,
IF($F5864="MEDIA",$D5864*1,
IF($F5864="BAJA",$D5864*0.92,
IF($F5864="LIQUIDAR",_xlfn.XLOOKUP(A5864,Rotación!$A:$A,Rotación!$O:$O,0,0,-1),"")))),"")</f>
        <v>25300000</v>
      </c>
      <c r="H5864" s="13">
        <f>IFERROR(IF($F5864="ALTA",$D5864*1,
IF($F5864="MEDIA",$D5864*0.97,
IF($F5864="BAJA",$D5864*0.9,
IF($F5864="LIQUIDAR",_xlfn.XLOOKUP(A5864,Rotación!$A:$A,Rotación!$O:$O,0,0,-1),"")))),"")</f>
        <v>24541000</v>
      </c>
      <c r="I5864" s="13">
        <f>IFERROR(IF($F5864="ALTA",$D5864*0.97,
IF($F5864="MEDIA",$D5864*0.94,
IF($F5864="BAJA",$D5864*0.87,
IF($F5864="LIQUIDAR",_xlfn.XLOOKUP(A5864,Rotación!$A:$A,Rotación!$O:$O,0,0,-1),"")))),"")</f>
        <v>23782000</v>
      </c>
      <c r="J5864" s="13">
        <f>IFERROR(IF($F5864="ALTA",$D5864*0.94,
IF($F5864="MEDIA",$D5864*0.9,
IF($F5864="BAJA",$D5864*0.85,
IF($F5864="LIQUIDAR",_xlfn.XLOOKUP(A5864,Rotación!$A:$A,Rotación!$O:$O,0,0,-1),"")))),"")</f>
        <v>22770000</v>
      </c>
      <c r="K5864">
        <v>25690000</v>
      </c>
    </row>
    <row r="5865" spans="1:11" x14ac:dyDescent="0.3">
      <c r="A5865" t="s">
        <v>9375</v>
      </c>
      <c r="B5865" t="s">
        <v>313</v>
      </c>
      <c r="C5865" t="s">
        <v>313</v>
      </c>
      <c r="D5865">
        <v>17100000</v>
      </c>
      <c r="E5865">
        <v>14000000</v>
      </c>
      <c r="F5865" t="s">
        <v>4033</v>
      </c>
      <c r="G5865" s="13">
        <f>IFERROR(IF($F5865="ALTA",$D5865*1.03,
IF($F5865="MEDIA",$D5865*1,
IF($F5865="BAJA",$D5865*0.92,
IF($F5865="LIQUIDAR",_xlfn.XLOOKUP(A5865,Rotación!$A:$A,Rotación!$O:$O,0,0,-1),"")))),"")</f>
        <v>17100000</v>
      </c>
      <c r="H5865" s="13">
        <f>IFERROR(IF($F5865="ALTA",$D5865*1,
IF($F5865="MEDIA",$D5865*0.97,
IF($F5865="BAJA",$D5865*0.9,
IF($F5865="LIQUIDAR",_xlfn.XLOOKUP(A5865,Rotación!$A:$A,Rotación!$O:$O,0,0,-1),"")))),"")</f>
        <v>16587000</v>
      </c>
      <c r="I5865" s="13">
        <f>IFERROR(IF($F5865="ALTA",$D5865*0.97,
IF($F5865="MEDIA",$D5865*0.94,
IF($F5865="BAJA",$D5865*0.87,
IF($F5865="LIQUIDAR",_xlfn.XLOOKUP(A5865,Rotación!$A:$A,Rotación!$O:$O,0,0,-1),"")))),"")</f>
        <v>16074000</v>
      </c>
      <c r="J5865" s="13">
        <f>IFERROR(IF($F5865="ALTA",$D5865*0.94,
IF($F5865="MEDIA",$D5865*0.9,
IF($F5865="BAJA",$D5865*0.85,
IF($F5865="LIQUIDAR",_xlfn.XLOOKUP(A5865,Rotación!$A:$A,Rotación!$O:$O,0,0,-1),"")))),"")</f>
        <v>15390000</v>
      </c>
      <c r="K5865">
        <v>16990000</v>
      </c>
    </row>
    <row r="5866" spans="1:11" x14ac:dyDescent="0.3">
      <c r="A5866" t="s">
        <v>9377</v>
      </c>
      <c r="B5866" t="s">
        <v>313</v>
      </c>
      <c r="C5866" t="s">
        <v>313</v>
      </c>
      <c r="D5866">
        <v>11300000</v>
      </c>
      <c r="E5866">
        <v>9300000</v>
      </c>
      <c r="F5866" t="s">
        <v>4033</v>
      </c>
      <c r="G5866" s="13">
        <f>IFERROR(IF($F5866="ALTA",$D5866*1.03,
IF($F5866="MEDIA",$D5866*1,
IF($F5866="BAJA",$D5866*0.92,
IF($F5866="LIQUIDAR",_xlfn.XLOOKUP(A5866,Rotación!$A:$A,Rotación!$O:$O,0,0,-1),"")))),"")</f>
        <v>11300000</v>
      </c>
      <c r="H5866" s="13">
        <f>IFERROR(IF($F5866="ALTA",$D5866*1,
IF($F5866="MEDIA",$D5866*0.97,
IF($F5866="BAJA",$D5866*0.9,
IF($F5866="LIQUIDAR",_xlfn.XLOOKUP(A5866,Rotación!$A:$A,Rotación!$O:$O,0,0,-1),"")))),"")</f>
        <v>10961000</v>
      </c>
      <c r="I5866" s="13">
        <f>IFERROR(IF($F5866="ALTA",$D5866*0.97,
IF($F5866="MEDIA",$D5866*0.94,
IF($F5866="BAJA",$D5866*0.87,
IF($F5866="LIQUIDAR",_xlfn.XLOOKUP(A5866,Rotación!$A:$A,Rotación!$O:$O,0,0,-1),"")))),"")</f>
        <v>10622000</v>
      </c>
      <c r="J5866" s="13">
        <f>IFERROR(IF($F5866="ALTA",$D5866*0.94,
IF($F5866="MEDIA",$D5866*0.9,
IF($F5866="BAJA",$D5866*0.85,
IF($F5866="LIQUIDAR",_xlfn.XLOOKUP(A5866,Rotación!$A:$A,Rotación!$O:$O,0,0,-1),"")))),"")</f>
        <v>10170000</v>
      </c>
      <c r="K5866">
        <v>11290000</v>
      </c>
    </row>
    <row r="5867" spans="1:11" x14ac:dyDescent="0.3">
      <c r="A5867" t="s">
        <v>9379</v>
      </c>
      <c r="B5867" t="s">
        <v>313</v>
      </c>
      <c r="C5867" t="s">
        <v>313</v>
      </c>
      <c r="D5867">
        <v>15000000</v>
      </c>
      <c r="E5867">
        <v>12000000</v>
      </c>
      <c r="F5867" t="s">
        <v>5391</v>
      </c>
      <c r="G5867" s="13">
        <f>IFERROR(IF($F5867="ALTA",$D5867*1.03,
IF($F5867="MEDIA",$D5867*1,
IF($F5867="BAJA",$D5867*0.92,
IF($F5867="LIQUIDAR",_xlfn.XLOOKUP(A5867,Rotación!$A:$A,Rotación!$O:$O,0,0,-1),"")))),"")</f>
        <v>13800000</v>
      </c>
      <c r="H5867" s="13">
        <f>IFERROR(IF($F5867="ALTA",$D5867*1,
IF($F5867="MEDIA",$D5867*0.97,
IF($F5867="BAJA",$D5867*0.9,
IF($F5867="LIQUIDAR",_xlfn.XLOOKUP(A5867,Rotación!$A:$A,Rotación!$O:$O,0,0,-1),"")))),"")</f>
        <v>13500000</v>
      </c>
      <c r="I5867" s="13">
        <f>IFERROR(IF($F5867="ALTA",$D5867*0.97,
IF($F5867="MEDIA",$D5867*0.94,
IF($F5867="BAJA",$D5867*0.87,
IF($F5867="LIQUIDAR",_xlfn.XLOOKUP(A5867,Rotación!$A:$A,Rotación!$O:$O,0,0,-1),"")))),"")</f>
        <v>13050000</v>
      </c>
      <c r="J5867" s="13">
        <f>IFERROR(IF($F5867="ALTA",$D5867*0.94,
IF($F5867="MEDIA",$D5867*0.9,
IF($F5867="BAJA",$D5867*0.85,
IF($F5867="LIQUIDAR",_xlfn.XLOOKUP(A5867,Rotación!$A:$A,Rotación!$O:$O,0,0,-1),"")))),"")</f>
        <v>12750000</v>
      </c>
      <c r="K5867">
        <v>13990000</v>
      </c>
    </row>
    <row r="5868" spans="1:11" x14ac:dyDescent="0.3">
      <c r="A5868" t="s">
        <v>9386</v>
      </c>
      <c r="B5868" t="s">
        <v>313</v>
      </c>
      <c r="C5868" t="s">
        <v>313</v>
      </c>
      <c r="D5868">
        <v>17000000</v>
      </c>
      <c r="E5868">
        <v>13400000</v>
      </c>
      <c r="F5868" t="s">
        <v>5391</v>
      </c>
      <c r="G5868" s="13">
        <f>IFERROR(IF($F5868="ALTA",$D5868*1.03,
IF($F5868="MEDIA",$D5868*1,
IF($F5868="BAJA",$D5868*0.92,
IF($F5868="LIQUIDAR",_xlfn.XLOOKUP(A5868,Rotación!$A:$A,Rotación!$O:$O,0,0,-1),"")))),"")</f>
        <v>15640000</v>
      </c>
      <c r="H5868" s="13">
        <f>IFERROR(IF($F5868="ALTA",$D5868*1,
IF($F5868="MEDIA",$D5868*0.97,
IF($F5868="BAJA",$D5868*0.9,
IF($F5868="LIQUIDAR",_xlfn.XLOOKUP(A5868,Rotación!$A:$A,Rotación!$O:$O,0,0,-1),"")))),"")</f>
        <v>15300000</v>
      </c>
      <c r="I5868" s="13">
        <f>IFERROR(IF($F5868="ALTA",$D5868*0.97,
IF($F5868="MEDIA",$D5868*0.94,
IF($F5868="BAJA",$D5868*0.87,
IF($F5868="LIQUIDAR",_xlfn.XLOOKUP(A5868,Rotación!$A:$A,Rotación!$O:$O,0,0,-1),"")))),"")</f>
        <v>14790000</v>
      </c>
      <c r="J5868" s="13">
        <f>IFERROR(IF($F5868="ALTA",$D5868*0.94,
IF($F5868="MEDIA",$D5868*0.9,
IF($F5868="BAJA",$D5868*0.85,
IF($F5868="LIQUIDAR",_xlfn.XLOOKUP(A5868,Rotación!$A:$A,Rotación!$O:$O,0,0,-1),"")))),"")</f>
        <v>14450000</v>
      </c>
      <c r="K5868">
        <v>15990000</v>
      </c>
    </row>
    <row r="5869" spans="1:11" x14ac:dyDescent="0.3">
      <c r="A5869" t="s">
        <v>9389</v>
      </c>
      <c r="B5869" t="s">
        <v>313</v>
      </c>
      <c r="C5869" t="s">
        <v>313</v>
      </c>
      <c r="D5869">
        <v>16600000</v>
      </c>
      <c r="E5869">
        <v>13400000</v>
      </c>
      <c r="F5869" t="s">
        <v>5391</v>
      </c>
      <c r="G5869" s="13">
        <f>IFERROR(IF($F5869="ALTA",$D5869*1.03,
IF($F5869="MEDIA",$D5869*1,
IF($F5869="BAJA",$D5869*0.92,
IF($F5869="LIQUIDAR",_xlfn.XLOOKUP(A5869,Rotación!$A:$A,Rotación!$O:$O,0,0,-1),"")))),"")</f>
        <v>15272000</v>
      </c>
      <c r="H5869" s="13">
        <f>IFERROR(IF($F5869="ALTA",$D5869*1,
IF($F5869="MEDIA",$D5869*0.97,
IF($F5869="BAJA",$D5869*0.9,
IF($F5869="LIQUIDAR",_xlfn.XLOOKUP(A5869,Rotación!$A:$A,Rotación!$O:$O,0,0,-1),"")))),"")</f>
        <v>14940000</v>
      </c>
      <c r="I5869" s="13">
        <f>IFERROR(IF($F5869="ALTA",$D5869*0.97,
IF($F5869="MEDIA",$D5869*0.94,
IF($F5869="BAJA",$D5869*0.87,
IF($F5869="LIQUIDAR",_xlfn.XLOOKUP(A5869,Rotación!$A:$A,Rotación!$O:$O,0,0,-1),"")))),"")</f>
        <v>14442000</v>
      </c>
      <c r="J5869" s="13">
        <f>IFERROR(IF($F5869="ALTA",$D5869*0.94,
IF($F5869="MEDIA",$D5869*0.9,
IF($F5869="BAJA",$D5869*0.85,
IF($F5869="LIQUIDAR",_xlfn.XLOOKUP(A5869,Rotación!$A:$A,Rotación!$O:$O,0,0,-1),"")))),"")</f>
        <v>14110000</v>
      </c>
      <c r="K5869">
        <v>15990000</v>
      </c>
    </row>
    <row r="5870" spans="1:11" x14ac:dyDescent="0.3">
      <c r="A5870" t="s">
        <v>828</v>
      </c>
      <c r="B5870" t="s">
        <v>313</v>
      </c>
      <c r="C5870" t="s">
        <v>313</v>
      </c>
      <c r="D5870">
        <v>11800000</v>
      </c>
      <c r="E5870">
        <v>8800000</v>
      </c>
      <c r="F5870" t="s">
        <v>5391</v>
      </c>
      <c r="G5870" s="13">
        <f>IFERROR(IF($F5870="ALTA",$D5870*1.03,
IF($F5870="MEDIA",$D5870*1,
IF($F5870="BAJA",$D5870*0.92,
IF($F5870="LIQUIDAR",_xlfn.XLOOKUP(A5870,Rotación!$A:$A,Rotación!$O:$O,0,0,-1),"")))),"")</f>
        <v>10856000</v>
      </c>
      <c r="H5870" s="13">
        <f>IFERROR(IF($F5870="ALTA",$D5870*1,
IF($F5870="MEDIA",$D5870*0.97,
IF($F5870="BAJA",$D5870*0.9,
IF($F5870="LIQUIDAR",_xlfn.XLOOKUP(A5870,Rotación!$A:$A,Rotación!$O:$O,0,0,-1),"")))),"")</f>
        <v>10620000</v>
      </c>
      <c r="I5870" s="13">
        <f>IFERROR(IF($F5870="ALTA",$D5870*0.97,
IF($F5870="MEDIA",$D5870*0.94,
IF($F5870="BAJA",$D5870*0.87,
IF($F5870="LIQUIDAR",_xlfn.XLOOKUP(A5870,Rotación!$A:$A,Rotación!$O:$O,0,0,-1),"")))),"")</f>
        <v>10266000</v>
      </c>
      <c r="J5870" s="13">
        <f>IFERROR(IF($F5870="ALTA",$D5870*0.94,
IF($F5870="MEDIA",$D5870*0.9,
IF($F5870="BAJA",$D5870*0.85,
IF($F5870="LIQUIDAR",_xlfn.XLOOKUP(A5870,Rotación!$A:$A,Rotación!$O:$O,0,0,-1),"")))),"")</f>
        <v>10030000</v>
      </c>
      <c r="K5870">
        <v>11290000</v>
      </c>
    </row>
    <row r="5871" spans="1:11" x14ac:dyDescent="0.3">
      <c r="A5871" t="s">
        <v>9393</v>
      </c>
      <c r="B5871" t="s">
        <v>313</v>
      </c>
      <c r="C5871" t="s">
        <v>313</v>
      </c>
      <c r="D5871">
        <v>27800000</v>
      </c>
      <c r="E5871">
        <v>22000000</v>
      </c>
      <c r="F5871" t="s">
        <v>4033</v>
      </c>
      <c r="G5871" s="13">
        <f>IFERROR(IF($F5871="ALTA",$D5871*1.03,
IF($F5871="MEDIA",$D5871*1,
IF($F5871="BAJA",$D5871*0.92,
IF($F5871="LIQUIDAR",_xlfn.XLOOKUP(A5871,Rotación!$A:$A,Rotación!$O:$O,0,0,-1),"")))),"")</f>
        <v>27800000</v>
      </c>
      <c r="H5871" s="13">
        <f>IFERROR(IF($F5871="ALTA",$D5871*1,
IF($F5871="MEDIA",$D5871*0.97,
IF($F5871="BAJA",$D5871*0.9,
IF($F5871="LIQUIDAR",_xlfn.XLOOKUP(A5871,Rotación!$A:$A,Rotación!$O:$O,0,0,-1),"")))),"")</f>
        <v>26966000</v>
      </c>
      <c r="I5871" s="13">
        <f>IFERROR(IF($F5871="ALTA",$D5871*0.97,
IF($F5871="MEDIA",$D5871*0.94,
IF($F5871="BAJA",$D5871*0.87,
IF($F5871="LIQUIDAR",_xlfn.XLOOKUP(A5871,Rotación!$A:$A,Rotación!$O:$O,0,0,-1),"")))),"")</f>
        <v>26132000</v>
      </c>
      <c r="J5871" s="13">
        <f>IFERROR(IF($F5871="ALTA",$D5871*0.94,
IF($F5871="MEDIA",$D5871*0.9,
IF($F5871="BAJA",$D5871*0.85,
IF($F5871="LIQUIDAR",_xlfn.XLOOKUP(A5871,Rotación!$A:$A,Rotación!$O:$O,0,0,-1),"")))),"")</f>
        <v>25020000</v>
      </c>
      <c r="K5871">
        <v>26990000</v>
      </c>
    </row>
    <row r="5872" spans="1:11" x14ac:dyDescent="0.3">
      <c r="A5872" t="s">
        <v>9395</v>
      </c>
      <c r="B5872" t="s">
        <v>313</v>
      </c>
      <c r="C5872" t="s">
        <v>313</v>
      </c>
      <c r="D5872">
        <v>11600000</v>
      </c>
      <c r="E5872">
        <v>9300000</v>
      </c>
      <c r="F5872" t="s">
        <v>5390</v>
      </c>
      <c r="G5872" s="13">
        <f>IFERROR(IF($F5872="ALTA",$D5872*1.03,
IF($F5872="MEDIA",$D5872*1,
IF($F5872="BAJA",$D5872*0.92,
IF($F5872="LIQUIDAR",_xlfn.XLOOKUP(A5872,Rotación!$A:$A,Rotación!$O:$O,0,0,-1),"")))),"")</f>
        <v>11948000</v>
      </c>
      <c r="H5872" s="13">
        <f>IFERROR(IF($F5872="ALTA",$D5872*1,
IF($F5872="MEDIA",$D5872*0.97,
IF($F5872="BAJA",$D5872*0.9,
IF($F5872="LIQUIDAR",_xlfn.XLOOKUP(A5872,Rotación!$A:$A,Rotación!$O:$O,0,0,-1),"")))),"")</f>
        <v>11600000</v>
      </c>
      <c r="I5872" s="13">
        <f>IFERROR(IF($F5872="ALTA",$D5872*0.97,
IF($F5872="MEDIA",$D5872*0.94,
IF($F5872="BAJA",$D5872*0.87,
IF($F5872="LIQUIDAR",_xlfn.XLOOKUP(A5872,Rotación!$A:$A,Rotación!$O:$O,0,0,-1),"")))),"")</f>
        <v>11252000</v>
      </c>
      <c r="J5872" s="13">
        <f>IFERROR(IF($F5872="ALTA",$D5872*0.94,
IF($F5872="MEDIA",$D5872*0.9,
IF($F5872="BAJA",$D5872*0.85,
IF($F5872="LIQUIDAR",_xlfn.XLOOKUP(A5872,Rotación!$A:$A,Rotación!$O:$O,0,0,-1),"")))),"")</f>
        <v>10904000</v>
      </c>
      <c r="K5872">
        <v>10990000</v>
      </c>
    </row>
    <row r="5873" spans="1:11" x14ac:dyDescent="0.3">
      <c r="A5873" t="s">
        <v>9397</v>
      </c>
      <c r="B5873" t="s">
        <v>313</v>
      </c>
      <c r="C5873" t="s">
        <v>313</v>
      </c>
      <c r="D5873">
        <v>15700000</v>
      </c>
      <c r="E5873">
        <v>12000000</v>
      </c>
      <c r="F5873" t="s">
        <v>4033</v>
      </c>
      <c r="G5873" s="13">
        <f>IFERROR(IF($F5873="ALTA",$D5873*1.03,
IF($F5873="MEDIA",$D5873*1,
IF($F5873="BAJA",$D5873*0.92,
IF($F5873="LIQUIDAR",_xlfn.XLOOKUP(A5873,Rotación!$A:$A,Rotación!$O:$O,0,0,-1),"")))),"")</f>
        <v>15700000</v>
      </c>
      <c r="H5873" s="13">
        <f>IFERROR(IF($F5873="ALTA",$D5873*1,
IF($F5873="MEDIA",$D5873*0.97,
IF($F5873="BAJA",$D5873*0.9,
IF($F5873="LIQUIDAR",_xlfn.XLOOKUP(A5873,Rotación!$A:$A,Rotación!$O:$O,0,0,-1),"")))),"")</f>
        <v>15229000</v>
      </c>
      <c r="I5873" s="13">
        <f>IFERROR(IF($F5873="ALTA",$D5873*0.97,
IF($F5873="MEDIA",$D5873*0.94,
IF($F5873="BAJA",$D5873*0.87,
IF($F5873="LIQUIDAR",_xlfn.XLOOKUP(A5873,Rotación!$A:$A,Rotación!$O:$O,0,0,-1),"")))),"")</f>
        <v>14758000</v>
      </c>
      <c r="J5873" s="13">
        <f>IFERROR(IF($F5873="ALTA",$D5873*0.94,
IF($F5873="MEDIA",$D5873*0.9,
IF($F5873="BAJA",$D5873*0.85,
IF($F5873="LIQUIDAR",_xlfn.XLOOKUP(A5873,Rotación!$A:$A,Rotación!$O:$O,0,0,-1),"")))),"")</f>
        <v>14130000</v>
      </c>
      <c r="K5873">
        <v>15290000</v>
      </c>
    </row>
    <row r="5874" spans="1:11" x14ac:dyDescent="0.3">
      <c r="A5874" t="s">
        <v>9400</v>
      </c>
      <c r="B5874" t="s">
        <v>313</v>
      </c>
      <c r="C5874" t="s">
        <v>313</v>
      </c>
      <c r="D5874">
        <v>9000000</v>
      </c>
      <c r="E5874">
        <v>7500000</v>
      </c>
      <c r="F5874" t="s">
        <v>5390</v>
      </c>
      <c r="G5874" s="13">
        <f>IFERROR(IF($F5874="ALTA",$D5874*1.03,
IF($F5874="MEDIA",$D5874*1,
IF($F5874="BAJA",$D5874*0.92,
IF($F5874="LIQUIDAR",_xlfn.XLOOKUP(A5874,Rotación!$A:$A,Rotación!$O:$O,0,0,-1),"")))),"")</f>
        <v>9270000</v>
      </c>
      <c r="H5874" s="13">
        <f>IFERROR(IF($F5874="ALTA",$D5874*1,
IF($F5874="MEDIA",$D5874*0.97,
IF($F5874="BAJA",$D5874*0.9,
IF($F5874="LIQUIDAR",_xlfn.XLOOKUP(A5874,Rotación!$A:$A,Rotación!$O:$O,0,0,-1),"")))),"")</f>
        <v>9000000</v>
      </c>
      <c r="I5874" s="13">
        <f>IFERROR(IF($F5874="ALTA",$D5874*0.97,
IF($F5874="MEDIA",$D5874*0.94,
IF($F5874="BAJA",$D5874*0.87,
IF($F5874="LIQUIDAR",_xlfn.XLOOKUP(A5874,Rotación!$A:$A,Rotación!$O:$O,0,0,-1),"")))),"")</f>
        <v>8730000</v>
      </c>
      <c r="J5874" s="13">
        <f>IFERROR(IF($F5874="ALTA",$D5874*0.94,
IF($F5874="MEDIA",$D5874*0.9,
IF($F5874="BAJA",$D5874*0.85,
IF($F5874="LIQUIDAR",_xlfn.XLOOKUP(A5874,Rotación!$A:$A,Rotación!$O:$O,0,0,-1),"")))),"")</f>
        <v>8460000</v>
      </c>
      <c r="K5874">
        <v>8990000</v>
      </c>
    </row>
    <row r="5875" spans="1:11" x14ac:dyDescent="0.3">
      <c r="A5875" t="s">
        <v>9402</v>
      </c>
      <c r="B5875" t="s">
        <v>313</v>
      </c>
      <c r="C5875" t="s">
        <v>313</v>
      </c>
      <c r="D5875">
        <v>8200000</v>
      </c>
      <c r="E5875">
        <v>6800000</v>
      </c>
      <c r="F5875" t="s">
        <v>5390</v>
      </c>
      <c r="G5875" s="13">
        <f>IFERROR(IF($F5875="ALTA",$D5875*1.03,
IF($F5875="MEDIA",$D5875*1,
IF($F5875="BAJA",$D5875*0.92,
IF($F5875="LIQUIDAR",_xlfn.XLOOKUP(A5875,Rotación!$A:$A,Rotación!$O:$O,0,0,-1),"")))),"")</f>
        <v>8446000</v>
      </c>
      <c r="H5875" s="13">
        <f>IFERROR(IF($F5875="ALTA",$D5875*1,
IF($F5875="MEDIA",$D5875*0.97,
IF($F5875="BAJA",$D5875*0.9,
IF($F5875="LIQUIDAR",_xlfn.XLOOKUP(A5875,Rotación!$A:$A,Rotación!$O:$O,0,0,-1),"")))),"")</f>
        <v>8200000</v>
      </c>
      <c r="I5875" s="13">
        <f>IFERROR(IF($F5875="ALTA",$D5875*0.97,
IF($F5875="MEDIA",$D5875*0.94,
IF($F5875="BAJA",$D5875*0.87,
IF($F5875="LIQUIDAR",_xlfn.XLOOKUP(A5875,Rotación!$A:$A,Rotación!$O:$O,0,0,-1),"")))),"")</f>
        <v>7954000</v>
      </c>
      <c r="J5875" s="13">
        <f>IFERROR(IF($F5875="ALTA",$D5875*0.94,
IF($F5875="MEDIA",$D5875*0.9,
IF($F5875="BAJA",$D5875*0.85,
IF($F5875="LIQUIDAR",_xlfn.XLOOKUP(A5875,Rotación!$A:$A,Rotación!$O:$O,0,0,-1),"")))),"")</f>
        <v>7708000</v>
      </c>
      <c r="K5875">
        <v>8190000</v>
      </c>
    </row>
    <row r="5876" spans="1:11" x14ac:dyDescent="0.3">
      <c r="A5876" t="s">
        <v>9404</v>
      </c>
      <c r="B5876" t="s">
        <v>313</v>
      </c>
      <c r="C5876" t="s">
        <v>313</v>
      </c>
      <c r="D5876">
        <v>19600000</v>
      </c>
      <c r="E5876">
        <v>15000000</v>
      </c>
      <c r="F5876" t="s">
        <v>5391</v>
      </c>
      <c r="G5876" s="13">
        <f>IFERROR(IF($F5876="ALTA",$D5876*1.03,
IF($F5876="MEDIA",$D5876*1,
IF($F5876="BAJA",$D5876*0.92,
IF($F5876="LIQUIDAR",_xlfn.XLOOKUP(A5876,Rotación!$A:$A,Rotación!$O:$O,0,0,-1),"")))),"")</f>
        <v>18032000</v>
      </c>
      <c r="H5876" s="13">
        <f>IFERROR(IF($F5876="ALTA",$D5876*1,
IF($F5876="MEDIA",$D5876*0.97,
IF($F5876="BAJA",$D5876*0.9,
IF($F5876="LIQUIDAR",_xlfn.XLOOKUP(A5876,Rotación!$A:$A,Rotación!$O:$O,0,0,-1),"")))),"")</f>
        <v>17640000</v>
      </c>
      <c r="I5876" s="13">
        <f>IFERROR(IF($F5876="ALTA",$D5876*0.97,
IF($F5876="MEDIA",$D5876*0.94,
IF($F5876="BAJA",$D5876*0.87,
IF($F5876="LIQUIDAR",_xlfn.XLOOKUP(A5876,Rotación!$A:$A,Rotación!$O:$O,0,0,-1),"")))),"")</f>
        <v>17052000</v>
      </c>
      <c r="J5876" s="13">
        <f>IFERROR(IF($F5876="ALTA",$D5876*0.94,
IF($F5876="MEDIA",$D5876*0.9,
IF($F5876="BAJA",$D5876*0.85,
IF($F5876="LIQUIDAR",_xlfn.XLOOKUP(A5876,Rotación!$A:$A,Rotación!$O:$O,0,0,-1),"")))),"")</f>
        <v>16660000</v>
      </c>
      <c r="K5876">
        <v>18490000</v>
      </c>
    </row>
    <row r="5877" spans="1:11" x14ac:dyDescent="0.3">
      <c r="A5877" t="s">
        <v>9407</v>
      </c>
      <c r="B5877" t="s">
        <v>313</v>
      </c>
      <c r="C5877" t="s">
        <v>313</v>
      </c>
      <c r="D5877">
        <v>13100000</v>
      </c>
      <c r="E5877">
        <v>10700000</v>
      </c>
      <c r="F5877" t="s">
        <v>4033</v>
      </c>
      <c r="G5877" s="13">
        <f>IFERROR(IF($F5877="ALTA",$D5877*1.03,
IF($F5877="MEDIA",$D5877*1,
IF($F5877="BAJA",$D5877*0.92,
IF($F5877="LIQUIDAR",_xlfn.XLOOKUP(A5877,Rotación!$A:$A,Rotación!$O:$O,0,0,-1),"")))),"")</f>
        <v>13100000</v>
      </c>
      <c r="H5877" s="13">
        <f>IFERROR(IF($F5877="ALTA",$D5877*1,
IF($F5877="MEDIA",$D5877*0.97,
IF($F5877="BAJA",$D5877*0.9,
IF($F5877="LIQUIDAR",_xlfn.XLOOKUP(A5877,Rotación!$A:$A,Rotación!$O:$O,0,0,-1),"")))),"")</f>
        <v>12707000</v>
      </c>
      <c r="I5877" s="13">
        <f>IFERROR(IF($F5877="ALTA",$D5877*0.97,
IF($F5877="MEDIA",$D5877*0.94,
IF($F5877="BAJA",$D5877*0.87,
IF($F5877="LIQUIDAR",_xlfn.XLOOKUP(A5877,Rotación!$A:$A,Rotación!$O:$O,0,0,-1),"")))),"")</f>
        <v>12314000</v>
      </c>
      <c r="J5877" s="13">
        <f>IFERROR(IF($F5877="ALTA",$D5877*0.94,
IF($F5877="MEDIA",$D5877*0.9,
IF($F5877="BAJA",$D5877*0.85,
IF($F5877="LIQUIDAR",_xlfn.XLOOKUP(A5877,Rotación!$A:$A,Rotación!$O:$O,0,0,-1),"")))),"")</f>
        <v>11790000</v>
      </c>
      <c r="K5877">
        <v>12990000</v>
      </c>
    </row>
    <row r="5878" spans="1:11" x14ac:dyDescent="0.3">
      <c r="A5878" t="s">
        <v>9410</v>
      </c>
      <c r="B5878" t="s">
        <v>313</v>
      </c>
      <c r="C5878" t="s">
        <v>313</v>
      </c>
      <c r="D5878">
        <v>31200000</v>
      </c>
      <c r="E5878">
        <v>27000000</v>
      </c>
      <c r="F5878" t="s">
        <v>4033</v>
      </c>
      <c r="G5878" s="13">
        <f>IFERROR(IF($F5878="ALTA",$D5878*1.03,
IF($F5878="MEDIA",$D5878*1,
IF($F5878="BAJA",$D5878*0.92,
IF($F5878="LIQUIDAR",_xlfn.XLOOKUP(A5878,Rotación!$A:$A,Rotación!$O:$O,0,0,-1),"")))),"")</f>
        <v>31200000</v>
      </c>
      <c r="H5878" s="13">
        <f>IFERROR(IF($F5878="ALTA",$D5878*1,
IF($F5878="MEDIA",$D5878*0.97,
IF($F5878="BAJA",$D5878*0.9,
IF($F5878="LIQUIDAR",_xlfn.XLOOKUP(A5878,Rotación!$A:$A,Rotación!$O:$O,0,0,-1),"")))),"")</f>
        <v>30264000</v>
      </c>
      <c r="I5878" s="13">
        <f>IFERROR(IF($F5878="ALTA",$D5878*0.97,
IF($F5878="MEDIA",$D5878*0.94,
IF($F5878="BAJA",$D5878*0.87,
IF($F5878="LIQUIDAR",_xlfn.XLOOKUP(A5878,Rotación!$A:$A,Rotación!$O:$O,0,0,-1),"")))),"")</f>
        <v>29328000</v>
      </c>
      <c r="J5878" s="13">
        <f>IFERROR(IF($F5878="ALTA",$D5878*0.94,
IF($F5878="MEDIA",$D5878*0.9,
IF($F5878="BAJA",$D5878*0.85,
IF($F5878="LIQUIDAR",_xlfn.XLOOKUP(A5878,Rotación!$A:$A,Rotación!$O:$O,0,0,-1),"")))),"")</f>
        <v>28080000</v>
      </c>
      <c r="K5878">
        <v>32290000</v>
      </c>
    </row>
    <row r="5879" spans="1:11" x14ac:dyDescent="0.3">
      <c r="A5879" t="s">
        <v>8610</v>
      </c>
      <c r="B5879" t="s">
        <v>313</v>
      </c>
      <c r="C5879" t="s">
        <v>313</v>
      </c>
      <c r="D5879">
        <v>5400000</v>
      </c>
      <c r="E5879">
        <v>4200000</v>
      </c>
      <c r="F5879" t="s">
        <v>4033</v>
      </c>
      <c r="G5879" s="13">
        <f>IFERROR(IF($F5879="ALTA",$D5879*1.03,
IF($F5879="MEDIA",$D5879*1,
IF($F5879="BAJA",$D5879*0.92,
IF($F5879="LIQUIDAR",_xlfn.XLOOKUP(A5879,Rotación!$A:$A,Rotación!$O:$O,0,0,-1),"")))),"")</f>
        <v>5400000</v>
      </c>
      <c r="H5879" s="13">
        <f>IFERROR(IF($F5879="ALTA",$D5879*1,
IF($F5879="MEDIA",$D5879*0.97,
IF($F5879="BAJA",$D5879*0.9,
IF($F5879="LIQUIDAR",_xlfn.XLOOKUP(A5879,Rotación!$A:$A,Rotación!$O:$O,0,0,-1),"")))),"")</f>
        <v>5238000</v>
      </c>
      <c r="I5879" s="13">
        <f>IFERROR(IF($F5879="ALTA",$D5879*0.97,
IF($F5879="MEDIA",$D5879*0.94,
IF($F5879="BAJA",$D5879*0.87,
IF($F5879="LIQUIDAR",_xlfn.XLOOKUP(A5879,Rotación!$A:$A,Rotación!$O:$O,0,0,-1),"")))),"")</f>
        <v>5076000</v>
      </c>
      <c r="J5879" s="13">
        <f>IFERROR(IF($F5879="ALTA",$D5879*0.94,
IF($F5879="MEDIA",$D5879*0.9,
IF($F5879="BAJA",$D5879*0.85,
IF($F5879="LIQUIDAR",_xlfn.XLOOKUP(A5879,Rotación!$A:$A,Rotación!$O:$O,0,0,-1),"")))),"")</f>
        <v>4860000</v>
      </c>
      <c r="K5879">
        <v>5290000</v>
      </c>
    </row>
    <row r="5880" spans="1:11" x14ac:dyDescent="0.3">
      <c r="A5880" t="s">
        <v>9415</v>
      </c>
      <c r="B5880" t="s">
        <v>313</v>
      </c>
      <c r="C5880" t="s">
        <v>313</v>
      </c>
      <c r="D5880">
        <v>13100000</v>
      </c>
      <c r="E5880">
        <v>10300000</v>
      </c>
      <c r="F5880" t="s">
        <v>5391</v>
      </c>
      <c r="G5880" s="13">
        <f>IFERROR(IF($F5880="ALTA",$D5880*1.03,
IF($F5880="MEDIA",$D5880*1,
IF($F5880="BAJA",$D5880*0.92,
IF($F5880="LIQUIDAR",_xlfn.XLOOKUP(A5880,Rotación!$A:$A,Rotación!$O:$O,0,0,-1),"")))),"")</f>
        <v>12052000</v>
      </c>
      <c r="H5880" s="13">
        <f>IFERROR(IF($F5880="ALTA",$D5880*1,
IF($F5880="MEDIA",$D5880*0.97,
IF($F5880="BAJA",$D5880*0.9,
IF($F5880="LIQUIDAR",_xlfn.XLOOKUP(A5880,Rotación!$A:$A,Rotación!$O:$O,0,0,-1),"")))),"")</f>
        <v>11790000</v>
      </c>
      <c r="I5880" s="13">
        <f>IFERROR(IF($F5880="ALTA",$D5880*0.97,
IF($F5880="MEDIA",$D5880*0.94,
IF($F5880="BAJA",$D5880*0.87,
IF($F5880="LIQUIDAR",_xlfn.XLOOKUP(A5880,Rotación!$A:$A,Rotación!$O:$O,0,0,-1),"")))),"")</f>
        <v>11397000</v>
      </c>
      <c r="J5880" s="13">
        <f>IFERROR(IF($F5880="ALTA",$D5880*0.94,
IF($F5880="MEDIA",$D5880*0.9,
IF($F5880="BAJA",$D5880*0.85,
IF($F5880="LIQUIDAR",_xlfn.XLOOKUP(A5880,Rotación!$A:$A,Rotación!$O:$O,0,0,-1),"")))),"")</f>
        <v>11135000</v>
      </c>
      <c r="K5880">
        <v>12290000</v>
      </c>
    </row>
    <row r="5881" spans="1:11" x14ac:dyDescent="0.3">
      <c r="A5881" t="s">
        <v>10113</v>
      </c>
      <c r="B5881" t="s">
        <v>313</v>
      </c>
      <c r="C5881" t="s">
        <v>313</v>
      </c>
      <c r="D5881">
        <v>12600000</v>
      </c>
      <c r="E5881">
        <v>10000000</v>
      </c>
      <c r="F5881" t="s">
        <v>5391</v>
      </c>
      <c r="G5881" s="13">
        <f>IFERROR(IF($F5881="ALTA",$D5881*1.03,
IF($F5881="MEDIA",$D5881*1,
IF($F5881="BAJA",$D5881*0.92,
IF($F5881="LIQUIDAR",_xlfn.XLOOKUP(A5881,Rotación!$A:$A,Rotación!$O:$O,0,0,-1),"")))),"")</f>
        <v>11592000</v>
      </c>
      <c r="H5881" s="13">
        <f>IFERROR(IF($F5881="ALTA",$D5881*1,
IF($F5881="MEDIA",$D5881*0.97,
IF($F5881="BAJA",$D5881*0.9,
IF($F5881="LIQUIDAR",_xlfn.XLOOKUP(A5881,Rotación!$A:$A,Rotación!$O:$O,0,0,-1),"")))),"")</f>
        <v>11340000</v>
      </c>
      <c r="I5881" s="13">
        <f>IFERROR(IF($F5881="ALTA",$D5881*0.97,
IF($F5881="MEDIA",$D5881*0.94,
IF($F5881="BAJA",$D5881*0.87,
IF($F5881="LIQUIDAR",_xlfn.XLOOKUP(A5881,Rotación!$A:$A,Rotación!$O:$O,0,0,-1),"")))),"")</f>
        <v>10962000</v>
      </c>
      <c r="J5881" s="13">
        <f>IFERROR(IF($F5881="ALTA",$D5881*0.94,
IF($F5881="MEDIA",$D5881*0.9,
IF($F5881="BAJA",$D5881*0.85,
IF($F5881="LIQUIDAR",_xlfn.XLOOKUP(A5881,Rotación!$A:$A,Rotación!$O:$O,0,0,-1),"")))),"")</f>
        <v>10710000</v>
      </c>
      <c r="K5881">
        <v>12290000</v>
      </c>
    </row>
    <row r="5882" spans="1:11" x14ac:dyDescent="0.3">
      <c r="A5882" t="s">
        <v>9420</v>
      </c>
      <c r="B5882" t="s">
        <v>313</v>
      </c>
      <c r="C5882" t="s">
        <v>313</v>
      </c>
      <c r="D5882">
        <v>13500000</v>
      </c>
      <c r="E5882">
        <v>10500000</v>
      </c>
      <c r="F5882" t="s">
        <v>5391</v>
      </c>
      <c r="G5882" s="13">
        <f>IFERROR(IF($F5882="ALTA",$D5882*1.03,
IF($F5882="MEDIA",$D5882*1,
IF($F5882="BAJA",$D5882*0.92,
IF($F5882="LIQUIDAR",_xlfn.XLOOKUP(A5882,Rotación!$A:$A,Rotación!$O:$O,0,0,-1),"")))),"")</f>
        <v>12420000</v>
      </c>
      <c r="H5882" s="13">
        <f>IFERROR(IF($F5882="ALTA",$D5882*1,
IF($F5882="MEDIA",$D5882*0.97,
IF($F5882="BAJA",$D5882*0.9,
IF($F5882="LIQUIDAR",_xlfn.XLOOKUP(A5882,Rotación!$A:$A,Rotación!$O:$O,0,0,-1),"")))),"")</f>
        <v>12150000</v>
      </c>
      <c r="I5882" s="13">
        <f>IFERROR(IF($F5882="ALTA",$D5882*0.97,
IF($F5882="MEDIA",$D5882*0.94,
IF($F5882="BAJA",$D5882*0.87,
IF($F5882="LIQUIDAR",_xlfn.XLOOKUP(A5882,Rotación!$A:$A,Rotación!$O:$O,0,0,-1),"")))),"")</f>
        <v>11745000</v>
      </c>
      <c r="J5882" s="13">
        <f>IFERROR(IF($F5882="ALTA",$D5882*0.94,
IF($F5882="MEDIA",$D5882*0.9,
IF($F5882="BAJA",$D5882*0.85,
IF($F5882="LIQUIDAR",_xlfn.XLOOKUP(A5882,Rotación!$A:$A,Rotación!$O:$O,0,0,-1),"")))),"")</f>
        <v>11475000</v>
      </c>
      <c r="K5882">
        <v>12690000</v>
      </c>
    </row>
    <row r="5883" spans="1:11" x14ac:dyDescent="0.3">
      <c r="A5883" t="s">
        <v>1049</v>
      </c>
      <c r="B5883" t="s">
        <v>313</v>
      </c>
      <c r="C5883" t="s">
        <v>313</v>
      </c>
      <c r="D5883">
        <v>12800000</v>
      </c>
      <c r="E5883">
        <v>9200000</v>
      </c>
      <c r="F5883" t="s">
        <v>5391</v>
      </c>
      <c r="G5883" s="13">
        <f>IFERROR(IF($F5883="ALTA",$D5883*1.03,
IF($F5883="MEDIA",$D5883*1,
IF($F5883="BAJA",$D5883*0.92,
IF($F5883="LIQUIDAR",_xlfn.XLOOKUP(A5883,Rotación!$A:$A,Rotación!$O:$O,0,0,-1),"")))),"")</f>
        <v>11776000</v>
      </c>
      <c r="H5883" s="13">
        <f>IFERROR(IF($F5883="ALTA",$D5883*1,
IF($F5883="MEDIA",$D5883*0.97,
IF($F5883="BAJA",$D5883*0.9,
IF($F5883="LIQUIDAR",_xlfn.XLOOKUP(A5883,Rotación!$A:$A,Rotación!$O:$O,0,0,-1),"")))),"")</f>
        <v>11520000</v>
      </c>
      <c r="I5883" s="13">
        <f>IFERROR(IF($F5883="ALTA",$D5883*0.97,
IF($F5883="MEDIA",$D5883*0.94,
IF($F5883="BAJA",$D5883*0.87,
IF($F5883="LIQUIDAR",_xlfn.XLOOKUP(A5883,Rotación!$A:$A,Rotación!$O:$O,0,0,-1),"")))),"")</f>
        <v>11136000</v>
      </c>
      <c r="J5883" s="13">
        <f>IFERROR(IF($F5883="ALTA",$D5883*0.94,
IF($F5883="MEDIA",$D5883*0.9,
IF($F5883="BAJA",$D5883*0.85,
IF($F5883="LIQUIDAR",_xlfn.XLOOKUP(A5883,Rotación!$A:$A,Rotación!$O:$O,0,0,-1),"")))),"")</f>
        <v>10880000</v>
      </c>
      <c r="K5883">
        <v>11490000</v>
      </c>
    </row>
    <row r="5884" spans="1:11" x14ac:dyDescent="0.3">
      <c r="A5884" t="s">
        <v>8765</v>
      </c>
      <c r="B5884" t="s">
        <v>313</v>
      </c>
      <c r="C5884" t="s">
        <v>313</v>
      </c>
      <c r="D5884">
        <v>23500000</v>
      </c>
      <c r="E5884">
        <v>19000000</v>
      </c>
      <c r="F5884" t="s">
        <v>5391</v>
      </c>
      <c r="G5884" s="13">
        <f>IFERROR(IF($F5884="ALTA",$D5884*1.03,
IF($F5884="MEDIA",$D5884*1,
IF($F5884="BAJA",$D5884*0.92,
IF($F5884="LIQUIDAR",_xlfn.XLOOKUP(A5884,Rotación!$A:$A,Rotación!$O:$O,0,0,-1),"")))),"")</f>
        <v>21620000</v>
      </c>
      <c r="H5884" s="13">
        <f>IFERROR(IF($F5884="ALTA",$D5884*1,
IF($F5884="MEDIA",$D5884*0.97,
IF($F5884="BAJA",$D5884*0.9,
IF($F5884="LIQUIDAR",_xlfn.XLOOKUP(A5884,Rotación!$A:$A,Rotación!$O:$O,0,0,-1),"")))),"")</f>
        <v>21150000</v>
      </c>
      <c r="I5884" s="13">
        <f>IFERROR(IF($F5884="ALTA",$D5884*0.97,
IF($F5884="MEDIA",$D5884*0.94,
IF($F5884="BAJA",$D5884*0.87,
IF($F5884="LIQUIDAR",_xlfn.XLOOKUP(A5884,Rotación!$A:$A,Rotación!$O:$O,0,0,-1),"")))),"")</f>
        <v>20445000</v>
      </c>
      <c r="J5884" s="13">
        <f>IFERROR(IF($F5884="ALTA",$D5884*0.94,
IF($F5884="MEDIA",$D5884*0.9,
IF($F5884="BAJA",$D5884*0.85,
IF($F5884="LIQUIDAR",_xlfn.XLOOKUP(A5884,Rotación!$A:$A,Rotación!$O:$O,0,0,-1),"")))),"")</f>
        <v>19975000</v>
      </c>
      <c r="K5884">
        <v>22990000</v>
      </c>
    </row>
    <row r="5885" spans="1:11" x14ac:dyDescent="0.3">
      <c r="A5885" t="s">
        <v>9424</v>
      </c>
      <c r="B5885" t="s">
        <v>313</v>
      </c>
      <c r="C5885" t="s">
        <v>313</v>
      </c>
      <c r="D5885">
        <v>9500000</v>
      </c>
      <c r="E5885">
        <v>8000000</v>
      </c>
      <c r="F5885" t="s">
        <v>5390</v>
      </c>
      <c r="G5885" s="13">
        <f>IFERROR(IF($F5885="ALTA",$D5885*1.03,
IF($F5885="MEDIA",$D5885*1,
IF($F5885="BAJA",$D5885*0.92,
IF($F5885="LIQUIDAR",_xlfn.XLOOKUP(A5885,Rotación!$A:$A,Rotación!$O:$O,0,0,-1),"")))),"")</f>
        <v>9785000</v>
      </c>
      <c r="H5885" s="13">
        <f>IFERROR(IF($F5885="ALTA",$D5885*1,
IF($F5885="MEDIA",$D5885*0.97,
IF($F5885="BAJA",$D5885*0.9,
IF($F5885="LIQUIDAR",_xlfn.XLOOKUP(A5885,Rotación!$A:$A,Rotación!$O:$O,0,0,-1),"")))),"")</f>
        <v>9500000</v>
      </c>
      <c r="I5885" s="13">
        <f>IFERROR(IF($F5885="ALTA",$D5885*0.97,
IF($F5885="MEDIA",$D5885*0.94,
IF($F5885="BAJA",$D5885*0.87,
IF($F5885="LIQUIDAR",_xlfn.XLOOKUP(A5885,Rotación!$A:$A,Rotación!$O:$O,0,0,-1),"")))),"")</f>
        <v>9215000</v>
      </c>
      <c r="J5885" s="13">
        <f>IFERROR(IF($F5885="ALTA",$D5885*0.94,
IF($F5885="MEDIA",$D5885*0.9,
IF($F5885="BAJA",$D5885*0.85,
IF($F5885="LIQUIDAR",_xlfn.XLOOKUP(A5885,Rotación!$A:$A,Rotación!$O:$O,0,0,-1),"")))),"")</f>
        <v>8930000</v>
      </c>
      <c r="K5885">
        <v>9690000</v>
      </c>
    </row>
    <row r="5886" spans="1:11" x14ac:dyDescent="0.3">
      <c r="A5886" t="s">
        <v>9426</v>
      </c>
      <c r="B5886" t="s">
        <v>313</v>
      </c>
      <c r="C5886" t="s">
        <v>313</v>
      </c>
      <c r="D5886">
        <v>6900000</v>
      </c>
      <c r="E5886">
        <v>5900000</v>
      </c>
      <c r="F5886" t="s">
        <v>5390</v>
      </c>
      <c r="G5886" s="13">
        <f>IFERROR(IF($F5886="ALTA",$D5886*1.03,
IF($F5886="MEDIA",$D5886*1,
IF($F5886="BAJA",$D5886*0.92,
IF($F5886="LIQUIDAR",_xlfn.XLOOKUP(A5886,Rotación!$A:$A,Rotación!$O:$O,0,0,-1),"")))),"")</f>
        <v>7107000</v>
      </c>
      <c r="H5886" s="13">
        <f>IFERROR(IF($F5886="ALTA",$D5886*1,
IF($F5886="MEDIA",$D5886*0.97,
IF($F5886="BAJA",$D5886*0.9,
IF($F5886="LIQUIDAR",_xlfn.XLOOKUP(A5886,Rotación!$A:$A,Rotación!$O:$O,0,0,-1),"")))),"")</f>
        <v>6900000</v>
      </c>
      <c r="I5886" s="13">
        <f>IFERROR(IF($F5886="ALTA",$D5886*0.97,
IF($F5886="MEDIA",$D5886*0.94,
IF($F5886="BAJA",$D5886*0.87,
IF($F5886="LIQUIDAR",_xlfn.XLOOKUP(A5886,Rotación!$A:$A,Rotación!$O:$O,0,0,-1),"")))),"")</f>
        <v>6693000</v>
      </c>
      <c r="J5886" s="13">
        <f>IFERROR(IF($F5886="ALTA",$D5886*0.94,
IF($F5886="MEDIA",$D5886*0.9,
IF($F5886="BAJA",$D5886*0.85,
IF($F5886="LIQUIDAR",_xlfn.XLOOKUP(A5886,Rotación!$A:$A,Rotación!$O:$O,0,0,-1),"")))),"")</f>
        <v>6486000</v>
      </c>
      <c r="K5886">
        <v>7190000</v>
      </c>
    </row>
    <row r="5887" spans="1:11" x14ac:dyDescent="0.3">
      <c r="A5887" t="s">
        <v>2014</v>
      </c>
      <c r="B5887" t="s">
        <v>313</v>
      </c>
      <c r="C5887" t="s">
        <v>313</v>
      </c>
      <c r="D5887">
        <v>8000000</v>
      </c>
      <c r="E5887">
        <v>6800000</v>
      </c>
      <c r="F5887" t="s">
        <v>5390</v>
      </c>
      <c r="G5887" s="13">
        <f>IFERROR(IF($F5887="ALTA",$D5887*1.03,
IF($F5887="MEDIA",$D5887*1,
IF($F5887="BAJA",$D5887*0.92,
IF($F5887="LIQUIDAR",_xlfn.XLOOKUP(A5887,Rotación!$A:$A,Rotación!$O:$O,0,0,-1),"")))),"")</f>
        <v>8240000</v>
      </c>
      <c r="H5887" s="13">
        <f>IFERROR(IF($F5887="ALTA",$D5887*1,
IF($F5887="MEDIA",$D5887*0.97,
IF($F5887="BAJA",$D5887*0.9,
IF($F5887="LIQUIDAR",_xlfn.XLOOKUP(A5887,Rotación!$A:$A,Rotación!$O:$O,0,0,-1),"")))),"")</f>
        <v>8000000</v>
      </c>
      <c r="I5887" s="13">
        <f>IFERROR(IF($F5887="ALTA",$D5887*0.97,
IF($F5887="MEDIA",$D5887*0.94,
IF($F5887="BAJA",$D5887*0.87,
IF($F5887="LIQUIDAR",_xlfn.XLOOKUP(A5887,Rotación!$A:$A,Rotación!$O:$O,0,0,-1),"")))),"")</f>
        <v>7760000</v>
      </c>
      <c r="J5887" s="13">
        <f>IFERROR(IF($F5887="ALTA",$D5887*0.94,
IF($F5887="MEDIA",$D5887*0.9,
IF($F5887="BAJA",$D5887*0.85,
IF($F5887="LIQUIDAR",_xlfn.XLOOKUP(A5887,Rotación!$A:$A,Rotación!$O:$O,0,0,-1),"")))),"")</f>
        <v>7520000</v>
      </c>
      <c r="K5887">
        <v>8190000</v>
      </c>
    </row>
    <row r="5888" spans="1:11" x14ac:dyDescent="0.3">
      <c r="A5888" t="s">
        <v>9431</v>
      </c>
      <c r="B5888" t="s">
        <v>313</v>
      </c>
      <c r="C5888" t="s">
        <v>313</v>
      </c>
      <c r="D5888">
        <v>8300000</v>
      </c>
      <c r="E5888">
        <v>6800000</v>
      </c>
      <c r="F5888" t="s">
        <v>5390</v>
      </c>
      <c r="G5888" s="13">
        <f>IFERROR(IF($F5888="ALTA",$D5888*1.03,
IF($F5888="MEDIA",$D5888*1,
IF($F5888="BAJA",$D5888*0.92,
IF($F5888="LIQUIDAR",_xlfn.XLOOKUP(A5888,Rotación!$A:$A,Rotación!$O:$O,0,0,-1),"")))),"")</f>
        <v>8549000</v>
      </c>
      <c r="H5888" s="13">
        <f>IFERROR(IF($F5888="ALTA",$D5888*1,
IF($F5888="MEDIA",$D5888*0.97,
IF($F5888="BAJA",$D5888*0.9,
IF($F5888="LIQUIDAR",_xlfn.XLOOKUP(A5888,Rotación!$A:$A,Rotación!$O:$O,0,0,-1),"")))),"")</f>
        <v>8300000</v>
      </c>
      <c r="I5888" s="13">
        <f>IFERROR(IF($F5888="ALTA",$D5888*0.97,
IF($F5888="MEDIA",$D5888*0.94,
IF($F5888="BAJA",$D5888*0.87,
IF($F5888="LIQUIDAR",_xlfn.XLOOKUP(A5888,Rotación!$A:$A,Rotación!$O:$O,0,0,-1),"")))),"")</f>
        <v>8051000</v>
      </c>
      <c r="J5888" s="13">
        <f>IFERROR(IF($F5888="ALTA",$D5888*0.94,
IF($F5888="MEDIA",$D5888*0.9,
IF($F5888="BAJA",$D5888*0.85,
IF($F5888="LIQUIDAR",_xlfn.XLOOKUP(A5888,Rotación!$A:$A,Rotación!$O:$O,0,0,-1),"")))),"")</f>
        <v>7802000</v>
      </c>
      <c r="K5888">
        <v>8290000</v>
      </c>
    </row>
    <row r="5889" spans="1:11" x14ac:dyDescent="0.3">
      <c r="A5889" t="s">
        <v>10114</v>
      </c>
      <c r="B5889" t="s">
        <v>313</v>
      </c>
      <c r="C5889" t="s">
        <v>313</v>
      </c>
      <c r="D5889">
        <v>14200000</v>
      </c>
      <c r="E5889">
        <v>11800000</v>
      </c>
      <c r="F5889" t="s">
        <v>4033</v>
      </c>
      <c r="G5889" s="13">
        <f>IFERROR(IF($F5889="ALTA",$D5889*1.03,
IF($F5889="MEDIA",$D5889*1,
IF($F5889="BAJA",$D5889*0.92,
IF($F5889="LIQUIDAR",_xlfn.XLOOKUP(A5889,Rotación!$A:$A,Rotación!$O:$O,0,0,-1),"")))),"")</f>
        <v>14200000</v>
      </c>
      <c r="H5889" s="13">
        <f>IFERROR(IF($F5889="ALTA",$D5889*1,
IF($F5889="MEDIA",$D5889*0.97,
IF($F5889="BAJA",$D5889*0.9,
IF($F5889="LIQUIDAR",_xlfn.XLOOKUP(A5889,Rotación!$A:$A,Rotación!$O:$O,0,0,-1),"")))),"")</f>
        <v>13774000</v>
      </c>
      <c r="I5889" s="13">
        <f>IFERROR(IF($F5889="ALTA",$D5889*0.97,
IF($F5889="MEDIA",$D5889*0.94,
IF($F5889="BAJA",$D5889*0.87,
IF($F5889="LIQUIDAR",_xlfn.XLOOKUP(A5889,Rotación!$A:$A,Rotación!$O:$O,0,0,-1),"")))),"")</f>
        <v>13348000</v>
      </c>
      <c r="J5889" s="13">
        <f>IFERROR(IF($F5889="ALTA",$D5889*0.94,
IF($F5889="MEDIA",$D5889*0.9,
IF($F5889="BAJA",$D5889*0.85,
IF($F5889="LIQUIDAR",_xlfn.XLOOKUP(A5889,Rotación!$A:$A,Rotación!$O:$O,0,0,-1),"")))),"")</f>
        <v>12780000</v>
      </c>
      <c r="K5889">
        <v>14190000</v>
      </c>
    </row>
    <row r="5890" spans="1:11" x14ac:dyDescent="0.3">
      <c r="A5890" t="s">
        <v>9434</v>
      </c>
      <c r="B5890" t="s">
        <v>313</v>
      </c>
      <c r="C5890" t="s">
        <v>313</v>
      </c>
      <c r="D5890">
        <v>22500000</v>
      </c>
      <c r="E5890">
        <v>19000000</v>
      </c>
      <c r="F5890" t="s">
        <v>4033</v>
      </c>
      <c r="G5890" s="13">
        <f>IFERROR(IF($F5890="ALTA",$D5890*1.03,
IF($F5890="MEDIA",$D5890*1,
IF($F5890="BAJA",$D5890*0.92,
IF($F5890="LIQUIDAR",_xlfn.XLOOKUP(A5890,Rotación!$A:$A,Rotación!$O:$O,0,0,-1),"")))),"")</f>
        <v>22500000</v>
      </c>
      <c r="H5890" s="13">
        <f>IFERROR(IF($F5890="ALTA",$D5890*1,
IF($F5890="MEDIA",$D5890*0.97,
IF($F5890="BAJA",$D5890*0.9,
IF($F5890="LIQUIDAR",_xlfn.XLOOKUP(A5890,Rotación!$A:$A,Rotación!$O:$O,0,0,-1),"")))),"")</f>
        <v>21825000</v>
      </c>
      <c r="I5890" s="13">
        <f>IFERROR(IF($F5890="ALTA",$D5890*0.97,
IF($F5890="MEDIA",$D5890*0.94,
IF($F5890="BAJA",$D5890*0.87,
IF($F5890="LIQUIDAR",_xlfn.XLOOKUP(A5890,Rotación!$A:$A,Rotación!$O:$O,0,0,-1),"")))),"")</f>
        <v>21150000</v>
      </c>
      <c r="J5890" s="13">
        <f>IFERROR(IF($F5890="ALTA",$D5890*0.94,
IF($F5890="MEDIA",$D5890*0.9,
IF($F5890="BAJA",$D5890*0.85,
IF($F5890="LIQUIDAR",_xlfn.XLOOKUP(A5890,Rotación!$A:$A,Rotación!$O:$O,0,0,-1),"")))),"")</f>
        <v>20250000</v>
      </c>
      <c r="K5890">
        <v>23290000</v>
      </c>
    </row>
    <row r="5891" spans="1:11" x14ac:dyDescent="0.3">
      <c r="A5891" t="s">
        <v>9436</v>
      </c>
      <c r="B5891" t="s">
        <v>313</v>
      </c>
      <c r="C5891" t="s">
        <v>313</v>
      </c>
      <c r="D5891">
        <v>9000000</v>
      </c>
      <c r="E5891">
        <v>7000000</v>
      </c>
      <c r="F5891" t="s">
        <v>4033</v>
      </c>
      <c r="G5891" s="13">
        <f>IFERROR(IF($F5891="ALTA",$D5891*1.03,
IF($F5891="MEDIA",$D5891*1,
IF($F5891="BAJA",$D5891*0.92,
IF($F5891="LIQUIDAR",_xlfn.XLOOKUP(A5891,Rotación!$A:$A,Rotación!$O:$O,0,0,-1),"")))),"")</f>
        <v>9000000</v>
      </c>
      <c r="H5891" s="13">
        <f>IFERROR(IF($F5891="ALTA",$D5891*1,
IF($F5891="MEDIA",$D5891*0.97,
IF($F5891="BAJA",$D5891*0.9,
IF($F5891="LIQUIDAR",_xlfn.XLOOKUP(A5891,Rotación!$A:$A,Rotación!$O:$O,0,0,-1),"")))),"")</f>
        <v>8730000</v>
      </c>
      <c r="I5891" s="13">
        <f>IFERROR(IF($F5891="ALTA",$D5891*0.97,
IF($F5891="MEDIA",$D5891*0.94,
IF($F5891="BAJA",$D5891*0.87,
IF($F5891="LIQUIDAR",_xlfn.XLOOKUP(A5891,Rotación!$A:$A,Rotación!$O:$O,0,0,-1),"")))),"")</f>
        <v>8460000</v>
      </c>
      <c r="J5891" s="13">
        <f>IFERROR(IF($F5891="ALTA",$D5891*0.94,
IF($F5891="MEDIA",$D5891*0.9,
IF($F5891="BAJA",$D5891*0.85,
IF($F5891="LIQUIDAR",_xlfn.XLOOKUP(A5891,Rotación!$A:$A,Rotación!$O:$O,0,0,-1),"")))),"")</f>
        <v>8100000</v>
      </c>
      <c r="K5891">
        <v>8990000</v>
      </c>
    </row>
    <row r="5892" spans="1:11" x14ac:dyDescent="0.3">
      <c r="A5892" t="s">
        <v>9438</v>
      </c>
      <c r="B5892" t="s">
        <v>313</v>
      </c>
      <c r="C5892" t="s">
        <v>313</v>
      </c>
      <c r="D5892">
        <v>13900000</v>
      </c>
      <c r="E5892">
        <v>11000000</v>
      </c>
      <c r="F5892" t="s">
        <v>4033</v>
      </c>
      <c r="G5892" s="13">
        <f>IFERROR(IF($F5892="ALTA",$D5892*1.03,
IF($F5892="MEDIA",$D5892*1,
IF($F5892="BAJA",$D5892*0.92,
IF($F5892="LIQUIDAR",_xlfn.XLOOKUP(A5892,Rotación!$A:$A,Rotación!$O:$O,0,0,-1),"")))),"")</f>
        <v>13900000</v>
      </c>
      <c r="H5892" s="13">
        <f>IFERROR(IF($F5892="ALTA",$D5892*1,
IF($F5892="MEDIA",$D5892*0.97,
IF($F5892="BAJA",$D5892*0.9,
IF($F5892="LIQUIDAR",_xlfn.XLOOKUP(A5892,Rotación!$A:$A,Rotación!$O:$O,0,0,-1),"")))),"")</f>
        <v>13483000</v>
      </c>
      <c r="I5892" s="13">
        <f>IFERROR(IF($F5892="ALTA",$D5892*0.97,
IF($F5892="MEDIA",$D5892*0.94,
IF($F5892="BAJA",$D5892*0.87,
IF($F5892="LIQUIDAR",_xlfn.XLOOKUP(A5892,Rotación!$A:$A,Rotación!$O:$O,0,0,-1),"")))),"")</f>
        <v>13066000</v>
      </c>
      <c r="J5892" s="13">
        <f>IFERROR(IF($F5892="ALTA",$D5892*0.94,
IF($F5892="MEDIA",$D5892*0.9,
IF($F5892="BAJA",$D5892*0.85,
IF($F5892="LIQUIDAR",_xlfn.XLOOKUP(A5892,Rotación!$A:$A,Rotación!$O:$O,0,0,-1),"")))),"")</f>
        <v>12510000</v>
      </c>
      <c r="K5892">
        <v>13890000</v>
      </c>
    </row>
    <row r="5893" spans="1:11" x14ac:dyDescent="0.3">
      <c r="A5893" t="s">
        <v>9440</v>
      </c>
      <c r="B5893" t="s">
        <v>313</v>
      </c>
      <c r="C5893" t="s">
        <v>313</v>
      </c>
      <c r="D5893">
        <v>17200000</v>
      </c>
      <c r="E5893">
        <v>14000000</v>
      </c>
      <c r="F5893" t="s">
        <v>4033</v>
      </c>
      <c r="G5893" s="13">
        <f>IFERROR(IF($F5893="ALTA",$D5893*1.03,
IF($F5893="MEDIA",$D5893*1,
IF($F5893="BAJA",$D5893*0.92,
IF($F5893="LIQUIDAR",_xlfn.XLOOKUP(A5893,Rotación!$A:$A,Rotación!$O:$O,0,0,-1),"")))),"")</f>
        <v>17200000</v>
      </c>
      <c r="H5893" s="13">
        <f>IFERROR(IF($F5893="ALTA",$D5893*1,
IF($F5893="MEDIA",$D5893*0.97,
IF($F5893="BAJA",$D5893*0.9,
IF($F5893="LIQUIDAR",_xlfn.XLOOKUP(A5893,Rotación!$A:$A,Rotación!$O:$O,0,0,-1),"")))),"")</f>
        <v>16684000</v>
      </c>
      <c r="I5893" s="13">
        <f>IFERROR(IF($F5893="ALTA",$D5893*0.97,
IF($F5893="MEDIA",$D5893*0.94,
IF($F5893="BAJA",$D5893*0.87,
IF($F5893="LIQUIDAR",_xlfn.XLOOKUP(A5893,Rotación!$A:$A,Rotación!$O:$O,0,0,-1),"")))),"")</f>
        <v>16168000</v>
      </c>
      <c r="J5893" s="13">
        <f>IFERROR(IF($F5893="ALTA",$D5893*0.94,
IF($F5893="MEDIA",$D5893*0.9,
IF($F5893="BAJA",$D5893*0.85,
IF($F5893="LIQUIDAR",_xlfn.XLOOKUP(A5893,Rotación!$A:$A,Rotación!$O:$O,0,0,-1),"")))),"")</f>
        <v>15480000</v>
      </c>
      <c r="K5893">
        <v>16990000</v>
      </c>
    </row>
    <row r="5894" spans="1:11" x14ac:dyDescent="0.3">
      <c r="A5894" t="s">
        <v>9442</v>
      </c>
      <c r="B5894" t="s">
        <v>313</v>
      </c>
      <c r="C5894" t="s">
        <v>313</v>
      </c>
      <c r="D5894">
        <v>13000000</v>
      </c>
      <c r="E5894">
        <v>9500000</v>
      </c>
      <c r="F5894" t="s">
        <v>5391</v>
      </c>
      <c r="G5894" s="13">
        <f>IFERROR(IF($F5894="ALTA",$D5894*1.03,
IF($F5894="MEDIA",$D5894*1,
IF($F5894="BAJA",$D5894*0.92,
IF($F5894="LIQUIDAR",_xlfn.XLOOKUP(A5894,Rotación!$A:$A,Rotación!$O:$O,0,0,-1),"")))),"")</f>
        <v>11960000</v>
      </c>
      <c r="H5894" s="13">
        <f>IFERROR(IF($F5894="ALTA",$D5894*1,
IF($F5894="MEDIA",$D5894*0.97,
IF($F5894="BAJA",$D5894*0.9,
IF($F5894="LIQUIDAR",_xlfn.XLOOKUP(A5894,Rotación!$A:$A,Rotación!$O:$O,0,0,-1),"")))),"")</f>
        <v>11700000</v>
      </c>
      <c r="I5894" s="13">
        <f>IFERROR(IF($F5894="ALTA",$D5894*0.97,
IF($F5894="MEDIA",$D5894*0.94,
IF($F5894="BAJA",$D5894*0.87,
IF($F5894="LIQUIDAR",_xlfn.XLOOKUP(A5894,Rotación!$A:$A,Rotación!$O:$O,0,0,-1),"")))),"")</f>
        <v>11310000</v>
      </c>
      <c r="J5894" s="13">
        <f>IFERROR(IF($F5894="ALTA",$D5894*0.94,
IF($F5894="MEDIA",$D5894*0.9,
IF($F5894="BAJA",$D5894*0.85,
IF($F5894="LIQUIDAR",_xlfn.XLOOKUP(A5894,Rotación!$A:$A,Rotación!$O:$O,0,0,-1),"")))),"")</f>
        <v>11050000</v>
      </c>
      <c r="K5894">
        <v>11990000</v>
      </c>
    </row>
    <row r="5895" spans="1:11" x14ac:dyDescent="0.3">
      <c r="A5895" t="s">
        <v>9445</v>
      </c>
      <c r="B5895" t="s">
        <v>313</v>
      </c>
      <c r="C5895" t="s">
        <v>313</v>
      </c>
      <c r="D5895">
        <v>8300000</v>
      </c>
      <c r="E5895">
        <v>6700000</v>
      </c>
      <c r="F5895" t="s">
        <v>5391</v>
      </c>
      <c r="G5895" s="13">
        <f>IFERROR(IF($F5895="ALTA",$D5895*1.03,
IF($F5895="MEDIA",$D5895*1,
IF($F5895="BAJA",$D5895*0.92,
IF($F5895="LIQUIDAR",_xlfn.XLOOKUP(A5895,Rotación!$A:$A,Rotación!$O:$O,0,0,-1),"")))),"")</f>
        <v>7636000</v>
      </c>
      <c r="H5895" s="13">
        <f>IFERROR(IF($F5895="ALTA",$D5895*1,
IF($F5895="MEDIA",$D5895*0.97,
IF($F5895="BAJA",$D5895*0.9,
IF($F5895="LIQUIDAR",_xlfn.XLOOKUP(A5895,Rotación!$A:$A,Rotación!$O:$O,0,0,-1),"")))),"")</f>
        <v>7470000</v>
      </c>
      <c r="I5895" s="13">
        <f>IFERROR(IF($F5895="ALTA",$D5895*0.97,
IF($F5895="MEDIA",$D5895*0.94,
IF($F5895="BAJA",$D5895*0.87,
IF($F5895="LIQUIDAR",_xlfn.XLOOKUP(A5895,Rotación!$A:$A,Rotación!$O:$O,0,0,-1),"")))),"")</f>
        <v>7221000</v>
      </c>
      <c r="J5895" s="13">
        <f>IFERROR(IF($F5895="ALTA",$D5895*0.94,
IF($F5895="MEDIA",$D5895*0.9,
IF($F5895="BAJA",$D5895*0.85,
IF($F5895="LIQUIDAR",_xlfn.XLOOKUP(A5895,Rotación!$A:$A,Rotación!$O:$O,0,0,-1),"")))),"")</f>
        <v>7055000</v>
      </c>
      <c r="K5895">
        <v>8190000</v>
      </c>
    </row>
    <row r="5896" spans="1:11" x14ac:dyDescent="0.3">
      <c r="A5896" t="s">
        <v>5270</v>
      </c>
      <c r="B5896" t="s">
        <v>250</v>
      </c>
      <c r="C5896" t="s">
        <v>5776</v>
      </c>
      <c r="D5896">
        <v>15700000</v>
      </c>
      <c r="E5896">
        <v>13400000</v>
      </c>
      <c r="F5896" t="s">
        <v>5391</v>
      </c>
      <c r="G5896" s="13">
        <f>IFERROR(IF($F5896="ALTA",$D5896*1.03,
IF($F5896="MEDIA",$D5896*1,
IF($F5896="BAJA",$D5896*0.92,
IF($F5896="LIQUIDAR",_xlfn.XLOOKUP(A5896,Rotación!$A:$A,Rotación!$O:$O,0,0,-1),"")))),"")</f>
        <v>14444000</v>
      </c>
      <c r="H5896" s="13">
        <f>IFERROR(IF($F5896="ALTA",$D5896*1,
IF($F5896="MEDIA",$D5896*0.97,
IF($F5896="BAJA",$D5896*0.9,
IF($F5896="LIQUIDAR",_xlfn.XLOOKUP(A5896,Rotación!$A:$A,Rotación!$O:$O,0,0,-1),"")))),"")</f>
        <v>14130000</v>
      </c>
      <c r="I5896" s="13">
        <f>IFERROR(IF($F5896="ALTA",$D5896*0.97,
IF($F5896="MEDIA",$D5896*0.94,
IF($F5896="BAJA",$D5896*0.87,
IF($F5896="LIQUIDAR",_xlfn.XLOOKUP(A5896,Rotación!$A:$A,Rotación!$O:$O,0,0,-1),"")))),"")</f>
        <v>13659000</v>
      </c>
      <c r="J5896" s="13">
        <f>IFERROR(IF($F5896="ALTA",$D5896*0.94,
IF($F5896="MEDIA",$D5896*0.9,
IF($F5896="BAJA",$D5896*0.85,
IF($F5896="LIQUIDAR",_xlfn.XLOOKUP(A5896,Rotación!$A:$A,Rotación!$O:$O,0,0,-1),"")))),"")</f>
        <v>13345000</v>
      </c>
      <c r="K5896">
        <v>15890000</v>
      </c>
    </row>
    <row r="5897" spans="1:11" x14ac:dyDescent="0.3">
      <c r="A5897" t="s">
        <v>9449</v>
      </c>
      <c r="B5897" t="s">
        <v>313</v>
      </c>
      <c r="C5897" t="s">
        <v>313</v>
      </c>
      <c r="D5897">
        <v>14000000</v>
      </c>
      <c r="E5897">
        <v>11700000</v>
      </c>
      <c r="F5897" t="s">
        <v>5391</v>
      </c>
      <c r="G5897" s="13">
        <f>IFERROR(IF($F5897="ALTA",$D5897*1.03,
IF($F5897="MEDIA",$D5897*1,
IF($F5897="BAJA",$D5897*0.92,
IF($F5897="LIQUIDAR",_xlfn.XLOOKUP(A5897,Rotación!$A:$A,Rotación!$O:$O,0,0,-1),"")))),"")</f>
        <v>12880000</v>
      </c>
      <c r="H5897" s="13">
        <f>IFERROR(IF($F5897="ALTA",$D5897*1,
IF($F5897="MEDIA",$D5897*0.97,
IF($F5897="BAJA",$D5897*0.9,
IF($F5897="LIQUIDAR",_xlfn.XLOOKUP(A5897,Rotación!$A:$A,Rotación!$O:$O,0,0,-1),"")))),"")</f>
        <v>12600000</v>
      </c>
      <c r="I5897" s="13">
        <f>IFERROR(IF($F5897="ALTA",$D5897*0.97,
IF($F5897="MEDIA",$D5897*0.94,
IF($F5897="BAJA",$D5897*0.87,
IF($F5897="LIQUIDAR",_xlfn.XLOOKUP(A5897,Rotación!$A:$A,Rotación!$O:$O,0,0,-1),"")))),"")</f>
        <v>12180000</v>
      </c>
      <c r="J5897" s="13">
        <f>IFERROR(IF($F5897="ALTA",$D5897*0.94,
IF($F5897="MEDIA",$D5897*0.9,
IF($F5897="BAJA",$D5897*0.85,
IF($F5897="LIQUIDAR",_xlfn.XLOOKUP(A5897,Rotación!$A:$A,Rotación!$O:$O,0,0,-1),"")))),"")</f>
        <v>11900000</v>
      </c>
      <c r="K5897">
        <v>13690000</v>
      </c>
    </row>
    <row r="5898" spans="1:11" x14ac:dyDescent="0.3">
      <c r="A5898" t="s">
        <v>9451</v>
      </c>
      <c r="B5898" t="s">
        <v>313</v>
      </c>
      <c r="C5898" t="s">
        <v>313</v>
      </c>
      <c r="D5898">
        <v>9300000</v>
      </c>
      <c r="E5898">
        <v>7400000</v>
      </c>
      <c r="F5898" t="s">
        <v>5391</v>
      </c>
      <c r="G5898" s="13">
        <f>IFERROR(IF($F5898="ALTA",$D5898*1.03,
IF($F5898="MEDIA",$D5898*1,
IF($F5898="BAJA",$D5898*0.92,
IF($F5898="LIQUIDAR",_xlfn.XLOOKUP(A5898,Rotación!$A:$A,Rotación!$O:$O,0,0,-1),"")))),"")</f>
        <v>8556000</v>
      </c>
      <c r="H5898" s="13">
        <f>IFERROR(IF($F5898="ALTA",$D5898*1,
IF($F5898="MEDIA",$D5898*0.97,
IF($F5898="BAJA",$D5898*0.9,
IF($F5898="LIQUIDAR",_xlfn.XLOOKUP(A5898,Rotación!$A:$A,Rotación!$O:$O,0,0,-1),"")))),"")</f>
        <v>8370000</v>
      </c>
      <c r="I5898" s="13">
        <f>IFERROR(IF($F5898="ALTA",$D5898*0.97,
IF($F5898="MEDIA",$D5898*0.94,
IF($F5898="BAJA",$D5898*0.87,
IF($F5898="LIQUIDAR",_xlfn.XLOOKUP(A5898,Rotación!$A:$A,Rotación!$O:$O,0,0,-1),"")))),"")</f>
        <v>8091000</v>
      </c>
      <c r="J5898" s="13">
        <f>IFERROR(IF($F5898="ALTA",$D5898*0.94,
IF($F5898="MEDIA",$D5898*0.9,
IF($F5898="BAJA",$D5898*0.85,
IF($F5898="LIQUIDAR",_xlfn.XLOOKUP(A5898,Rotación!$A:$A,Rotación!$O:$O,0,0,-1),"")))),"")</f>
        <v>7905000</v>
      </c>
      <c r="K5898">
        <v>9290000</v>
      </c>
    </row>
    <row r="5899" spans="1:11" x14ac:dyDescent="0.3">
      <c r="A5899" t="s">
        <v>9453</v>
      </c>
      <c r="B5899" t="s">
        <v>313</v>
      </c>
      <c r="C5899" t="s">
        <v>313</v>
      </c>
      <c r="D5899">
        <v>19000000</v>
      </c>
      <c r="E5899">
        <v>15000000</v>
      </c>
      <c r="F5899" t="s">
        <v>4033</v>
      </c>
      <c r="G5899" s="13">
        <f>IFERROR(IF($F5899="ALTA",$D5899*1.03,
IF($F5899="MEDIA",$D5899*1,
IF($F5899="BAJA",$D5899*0.92,
IF($F5899="LIQUIDAR",_xlfn.XLOOKUP(A5899,Rotación!$A:$A,Rotación!$O:$O,0,0,-1),"")))),"")</f>
        <v>19000000</v>
      </c>
      <c r="H5899" s="13">
        <f>IFERROR(IF($F5899="ALTA",$D5899*1,
IF($F5899="MEDIA",$D5899*0.97,
IF($F5899="BAJA",$D5899*0.9,
IF($F5899="LIQUIDAR",_xlfn.XLOOKUP(A5899,Rotación!$A:$A,Rotación!$O:$O,0,0,-1),"")))),"")</f>
        <v>18430000</v>
      </c>
      <c r="I5899" s="13">
        <f>IFERROR(IF($F5899="ALTA",$D5899*0.97,
IF($F5899="MEDIA",$D5899*0.94,
IF($F5899="BAJA",$D5899*0.87,
IF($F5899="LIQUIDAR",_xlfn.XLOOKUP(A5899,Rotación!$A:$A,Rotación!$O:$O,0,0,-1),"")))),"")</f>
        <v>17860000</v>
      </c>
      <c r="J5899" s="13">
        <f>IFERROR(IF($F5899="ALTA",$D5899*0.94,
IF($F5899="MEDIA",$D5899*0.9,
IF($F5899="BAJA",$D5899*0.85,
IF($F5899="LIQUIDAR",_xlfn.XLOOKUP(A5899,Rotación!$A:$A,Rotación!$O:$O,0,0,-1),"")))),"")</f>
        <v>17100000</v>
      </c>
      <c r="K5899">
        <v>19490000</v>
      </c>
    </row>
    <row r="5900" spans="1:11" x14ac:dyDescent="0.3">
      <c r="A5900" t="s">
        <v>9456</v>
      </c>
      <c r="B5900" t="s">
        <v>313</v>
      </c>
      <c r="C5900" t="s">
        <v>313</v>
      </c>
      <c r="D5900">
        <v>14000000</v>
      </c>
      <c r="E5900">
        <v>11500000</v>
      </c>
      <c r="F5900" t="s">
        <v>4033</v>
      </c>
      <c r="G5900" s="13">
        <f>IFERROR(IF($F5900="ALTA",$D5900*1.03,
IF($F5900="MEDIA",$D5900*1,
IF($F5900="BAJA",$D5900*0.92,
IF($F5900="LIQUIDAR",_xlfn.XLOOKUP(A5900,Rotación!$A:$A,Rotación!$O:$O,0,0,-1),"")))),"")</f>
        <v>14000000</v>
      </c>
      <c r="H5900" s="13">
        <f>IFERROR(IF($F5900="ALTA",$D5900*1,
IF($F5900="MEDIA",$D5900*0.97,
IF($F5900="BAJA",$D5900*0.9,
IF($F5900="LIQUIDAR",_xlfn.XLOOKUP(A5900,Rotación!$A:$A,Rotación!$O:$O,0,0,-1),"")))),"")</f>
        <v>13580000</v>
      </c>
      <c r="I5900" s="13">
        <f>IFERROR(IF($F5900="ALTA",$D5900*0.97,
IF($F5900="MEDIA",$D5900*0.94,
IF($F5900="BAJA",$D5900*0.87,
IF($F5900="LIQUIDAR",_xlfn.XLOOKUP(A5900,Rotación!$A:$A,Rotación!$O:$O,0,0,-1),"")))),"")</f>
        <v>13160000</v>
      </c>
      <c r="J5900" s="13">
        <f>IFERROR(IF($F5900="ALTA",$D5900*0.94,
IF($F5900="MEDIA",$D5900*0.9,
IF($F5900="BAJA",$D5900*0.85,
IF($F5900="LIQUIDAR",_xlfn.XLOOKUP(A5900,Rotación!$A:$A,Rotación!$O:$O,0,0,-1),"")))),"")</f>
        <v>12600000</v>
      </c>
      <c r="K5900">
        <v>13990000</v>
      </c>
    </row>
    <row r="5901" spans="1:11" x14ac:dyDescent="0.3">
      <c r="A5901" t="s">
        <v>9458</v>
      </c>
      <c r="B5901" t="s">
        <v>313</v>
      </c>
      <c r="C5901" t="s">
        <v>313</v>
      </c>
      <c r="D5901">
        <v>12800000</v>
      </c>
      <c r="E5901">
        <v>10500000</v>
      </c>
      <c r="F5901" t="s">
        <v>4033</v>
      </c>
      <c r="G5901" s="13">
        <f>IFERROR(IF($F5901="ALTA",$D5901*1.03,
IF($F5901="MEDIA",$D5901*1,
IF($F5901="BAJA",$D5901*0.92,
IF($F5901="LIQUIDAR",_xlfn.XLOOKUP(A5901,Rotación!$A:$A,Rotación!$O:$O,0,0,-1),"")))),"")</f>
        <v>12800000</v>
      </c>
      <c r="H5901" s="13">
        <f>IFERROR(IF($F5901="ALTA",$D5901*1,
IF($F5901="MEDIA",$D5901*0.97,
IF($F5901="BAJA",$D5901*0.9,
IF($F5901="LIQUIDAR",_xlfn.XLOOKUP(A5901,Rotación!$A:$A,Rotación!$O:$O,0,0,-1),"")))),"")</f>
        <v>12416000</v>
      </c>
      <c r="I5901" s="13">
        <f>IFERROR(IF($F5901="ALTA",$D5901*0.97,
IF($F5901="MEDIA",$D5901*0.94,
IF($F5901="BAJA",$D5901*0.87,
IF($F5901="LIQUIDAR",_xlfn.XLOOKUP(A5901,Rotación!$A:$A,Rotación!$O:$O,0,0,-1),"")))),"")</f>
        <v>12032000</v>
      </c>
      <c r="J5901" s="13">
        <f>IFERROR(IF($F5901="ALTA",$D5901*0.94,
IF($F5901="MEDIA",$D5901*0.9,
IF($F5901="BAJA",$D5901*0.85,
IF($F5901="LIQUIDAR",_xlfn.XLOOKUP(A5901,Rotación!$A:$A,Rotación!$O:$O,0,0,-1),"")))),"")</f>
        <v>11520000</v>
      </c>
      <c r="K5901">
        <v>12790000</v>
      </c>
    </row>
    <row r="5902" spans="1:11" x14ac:dyDescent="0.3">
      <c r="A5902" t="s">
        <v>8659</v>
      </c>
      <c r="B5902" t="s">
        <v>313</v>
      </c>
      <c r="C5902" t="s">
        <v>313</v>
      </c>
      <c r="D5902">
        <v>13200000</v>
      </c>
      <c r="E5902">
        <v>10600000</v>
      </c>
      <c r="F5902" t="s">
        <v>4033</v>
      </c>
      <c r="G5902" s="13">
        <f>IFERROR(IF($F5902="ALTA",$D5902*1.03,
IF($F5902="MEDIA",$D5902*1,
IF($F5902="BAJA",$D5902*0.92,
IF($F5902="LIQUIDAR",_xlfn.XLOOKUP(A5902,Rotación!$A:$A,Rotación!$O:$O,0,0,-1),"")))),"")</f>
        <v>13200000</v>
      </c>
      <c r="H5902" s="13">
        <f>IFERROR(IF($F5902="ALTA",$D5902*1,
IF($F5902="MEDIA",$D5902*0.97,
IF($F5902="BAJA",$D5902*0.9,
IF($F5902="LIQUIDAR",_xlfn.XLOOKUP(A5902,Rotación!$A:$A,Rotación!$O:$O,0,0,-1),"")))),"")</f>
        <v>12804000</v>
      </c>
      <c r="I5902" s="13">
        <f>IFERROR(IF($F5902="ALTA",$D5902*0.97,
IF($F5902="MEDIA",$D5902*0.94,
IF($F5902="BAJA",$D5902*0.87,
IF($F5902="LIQUIDAR",_xlfn.XLOOKUP(A5902,Rotación!$A:$A,Rotación!$O:$O,0,0,-1),"")))),"")</f>
        <v>12408000</v>
      </c>
      <c r="J5902" s="13">
        <f>IFERROR(IF($F5902="ALTA",$D5902*0.94,
IF($F5902="MEDIA",$D5902*0.9,
IF($F5902="BAJA",$D5902*0.85,
IF($F5902="LIQUIDAR",_xlfn.XLOOKUP(A5902,Rotación!$A:$A,Rotación!$O:$O,0,0,-1),"")))),"")</f>
        <v>11880000</v>
      </c>
      <c r="K5902">
        <v>12990000</v>
      </c>
    </row>
    <row r="5903" spans="1:11" x14ac:dyDescent="0.3">
      <c r="A5903" t="s">
        <v>8611</v>
      </c>
      <c r="B5903" t="s">
        <v>313</v>
      </c>
      <c r="C5903" t="s">
        <v>313</v>
      </c>
      <c r="D5903">
        <v>12400000</v>
      </c>
      <c r="E5903">
        <v>10000000</v>
      </c>
      <c r="F5903" t="s">
        <v>4033</v>
      </c>
      <c r="G5903" s="13">
        <f>IFERROR(IF($F5903="ALTA",$D5903*1.03,
IF($F5903="MEDIA",$D5903*1,
IF($F5903="BAJA",$D5903*0.92,
IF($F5903="LIQUIDAR",_xlfn.XLOOKUP(A5903,Rotación!$A:$A,Rotación!$O:$O,0,0,-1),"")))),"")</f>
        <v>12400000</v>
      </c>
      <c r="H5903" s="13">
        <f>IFERROR(IF($F5903="ALTA",$D5903*1,
IF($F5903="MEDIA",$D5903*0.97,
IF($F5903="BAJA",$D5903*0.9,
IF($F5903="LIQUIDAR",_xlfn.XLOOKUP(A5903,Rotación!$A:$A,Rotación!$O:$O,0,0,-1),"")))),"")</f>
        <v>12028000</v>
      </c>
      <c r="I5903" s="13">
        <f>IFERROR(IF($F5903="ALTA",$D5903*0.97,
IF($F5903="MEDIA",$D5903*0.94,
IF($F5903="BAJA",$D5903*0.87,
IF($F5903="LIQUIDAR",_xlfn.XLOOKUP(A5903,Rotación!$A:$A,Rotación!$O:$O,0,0,-1),"")))),"")</f>
        <v>11656000</v>
      </c>
      <c r="J5903" s="13">
        <f>IFERROR(IF($F5903="ALTA",$D5903*0.94,
IF($F5903="MEDIA",$D5903*0.9,
IF($F5903="BAJA",$D5903*0.85,
IF($F5903="LIQUIDAR",_xlfn.XLOOKUP(A5903,Rotación!$A:$A,Rotación!$O:$O,0,0,-1),"")))),"")</f>
        <v>11160000</v>
      </c>
      <c r="K5903">
        <v>11990000</v>
      </c>
    </row>
    <row r="5904" spans="1:11" x14ac:dyDescent="0.3">
      <c r="A5904" t="s">
        <v>8665</v>
      </c>
      <c r="B5904" t="s">
        <v>313</v>
      </c>
      <c r="C5904" t="s">
        <v>313</v>
      </c>
      <c r="D5904">
        <v>14800000</v>
      </c>
      <c r="E5904">
        <v>11500000</v>
      </c>
      <c r="F5904" t="s">
        <v>4033</v>
      </c>
      <c r="G5904" s="13">
        <f>IFERROR(IF($F5904="ALTA",$D5904*1.03,
IF($F5904="MEDIA",$D5904*1,
IF($F5904="BAJA",$D5904*0.92,
IF($F5904="LIQUIDAR",_xlfn.XLOOKUP(A5904,Rotación!$A:$A,Rotación!$O:$O,0,0,-1),"")))),"")</f>
        <v>14800000</v>
      </c>
      <c r="H5904" s="13">
        <f>IFERROR(IF($F5904="ALTA",$D5904*1,
IF($F5904="MEDIA",$D5904*0.97,
IF($F5904="BAJA",$D5904*0.9,
IF($F5904="LIQUIDAR",_xlfn.XLOOKUP(A5904,Rotación!$A:$A,Rotación!$O:$O,0,0,-1),"")))),"")</f>
        <v>14356000</v>
      </c>
      <c r="I5904" s="13">
        <f>IFERROR(IF($F5904="ALTA",$D5904*0.97,
IF($F5904="MEDIA",$D5904*0.94,
IF($F5904="BAJA",$D5904*0.87,
IF($F5904="LIQUIDAR",_xlfn.XLOOKUP(A5904,Rotación!$A:$A,Rotación!$O:$O,0,0,-1),"")))),"")</f>
        <v>13912000</v>
      </c>
      <c r="J5904" s="13">
        <f>IFERROR(IF($F5904="ALTA",$D5904*0.94,
IF($F5904="MEDIA",$D5904*0.9,
IF($F5904="BAJA",$D5904*0.85,
IF($F5904="LIQUIDAR",_xlfn.XLOOKUP(A5904,Rotación!$A:$A,Rotación!$O:$O,0,0,-1),"")))),"")</f>
        <v>13320000</v>
      </c>
      <c r="K5904">
        <v>13490000</v>
      </c>
    </row>
    <row r="5905" spans="1:11" x14ac:dyDescent="0.3">
      <c r="A5905" t="s">
        <v>9466</v>
      </c>
      <c r="B5905" t="s">
        <v>313</v>
      </c>
      <c r="C5905" t="s">
        <v>313</v>
      </c>
      <c r="D5905">
        <v>17000000</v>
      </c>
      <c r="E5905">
        <v>13400000</v>
      </c>
      <c r="F5905" t="s">
        <v>5391</v>
      </c>
      <c r="G5905" s="13">
        <f>IFERROR(IF($F5905="ALTA",$D5905*1.03,
IF($F5905="MEDIA",$D5905*1,
IF($F5905="BAJA",$D5905*0.92,
IF($F5905="LIQUIDAR",_xlfn.XLOOKUP(A5905,Rotación!$A:$A,Rotación!$O:$O,0,0,-1),"")))),"")</f>
        <v>15640000</v>
      </c>
      <c r="H5905" s="13">
        <f>IFERROR(IF($F5905="ALTA",$D5905*1,
IF($F5905="MEDIA",$D5905*0.97,
IF($F5905="BAJA",$D5905*0.9,
IF($F5905="LIQUIDAR",_xlfn.XLOOKUP(A5905,Rotación!$A:$A,Rotación!$O:$O,0,0,-1),"")))),"")</f>
        <v>15300000</v>
      </c>
      <c r="I5905" s="13">
        <f>IFERROR(IF($F5905="ALTA",$D5905*0.97,
IF($F5905="MEDIA",$D5905*0.94,
IF($F5905="BAJA",$D5905*0.87,
IF($F5905="LIQUIDAR",_xlfn.XLOOKUP(A5905,Rotación!$A:$A,Rotación!$O:$O,0,0,-1),"")))),"")</f>
        <v>14790000</v>
      </c>
      <c r="J5905" s="13">
        <f>IFERROR(IF($F5905="ALTA",$D5905*0.94,
IF($F5905="MEDIA",$D5905*0.9,
IF($F5905="BAJA",$D5905*0.85,
IF($F5905="LIQUIDAR",_xlfn.XLOOKUP(A5905,Rotación!$A:$A,Rotación!$O:$O,0,0,-1),"")))),"")</f>
        <v>14450000</v>
      </c>
      <c r="K5905">
        <v>15990000</v>
      </c>
    </row>
    <row r="5906" spans="1:11" x14ac:dyDescent="0.3">
      <c r="A5906" t="s">
        <v>9469</v>
      </c>
      <c r="B5906" t="s">
        <v>313</v>
      </c>
      <c r="C5906" t="s">
        <v>313</v>
      </c>
      <c r="D5906">
        <v>9600000</v>
      </c>
      <c r="E5906">
        <v>8000000</v>
      </c>
      <c r="F5906" t="s">
        <v>5391</v>
      </c>
      <c r="G5906" s="13">
        <f>IFERROR(IF($F5906="ALTA",$D5906*1.03,
IF($F5906="MEDIA",$D5906*1,
IF($F5906="BAJA",$D5906*0.92,
IF($F5906="LIQUIDAR",_xlfn.XLOOKUP(A5906,Rotación!$A:$A,Rotación!$O:$O,0,0,-1),"")))),"")</f>
        <v>8832000</v>
      </c>
      <c r="H5906" s="13">
        <f>IFERROR(IF($F5906="ALTA",$D5906*1,
IF($F5906="MEDIA",$D5906*0.97,
IF($F5906="BAJA",$D5906*0.9,
IF($F5906="LIQUIDAR",_xlfn.XLOOKUP(A5906,Rotación!$A:$A,Rotación!$O:$O,0,0,-1),"")))),"")</f>
        <v>8640000</v>
      </c>
      <c r="I5906" s="13">
        <f>IFERROR(IF($F5906="ALTA",$D5906*0.97,
IF($F5906="MEDIA",$D5906*0.94,
IF($F5906="BAJA",$D5906*0.87,
IF($F5906="LIQUIDAR",_xlfn.XLOOKUP(A5906,Rotación!$A:$A,Rotación!$O:$O,0,0,-1),"")))),"")</f>
        <v>8352000</v>
      </c>
      <c r="J5906" s="13">
        <f>IFERROR(IF($F5906="ALTA",$D5906*0.94,
IF($F5906="MEDIA",$D5906*0.9,
IF($F5906="BAJA",$D5906*0.85,
IF($F5906="LIQUIDAR",_xlfn.XLOOKUP(A5906,Rotación!$A:$A,Rotación!$O:$O,0,0,-1),"")))),"")</f>
        <v>8160000</v>
      </c>
      <c r="K5906">
        <v>9690000</v>
      </c>
    </row>
    <row r="5907" spans="1:11" x14ac:dyDescent="0.3">
      <c r="A5907" t="s">
        <v>9471</v>
      </c>
      <c r="B5907" t="s">
        <v>313</v>
      </c>
      <c r="C5907" t="s">
        <v>313</v>
      </c>
      <c r="D5907">
        <v>7200000</v>
      </c>
      <c r="E5907">
        <v>6100000</v>
      </c>
      <c r="F5907" t="s">
        <v>5390</v>
      </c>
      <c r="G5907" s="13">
        <f>IFERROR(IF($F5907="ALTA",$D5907*1.03,
IF($F5907="MEDIA",$D5907*1,
IF($F5907="BAJA",$D5907*0.92,
IF($F5907="LIQUIDAR",_xlfn.XLOOKUP(A5907,Rotación!$A:$A,Rotación!$O:$O,0,0,-1),"")))),"")</f>
        <v>7416000</v>
      </c>
      <c r="H5907" s="13">
        <f>IFERROR(IF($F5907="ALTA",$D5907*1,
IF($F5907="MEDIA",$D5907*0.97,
IF($F5907="BAJA",$D5907*0.9,
IF($F5907="LIQUIDAR",_xlfn.XLOOKUP(A5907,Rotación!$A:$A,Rotación!$O:$O,0,0,-1),"")))),"")</f>
        <v>7200000</v>
      </c>
      <c r="I5907" s="13">
        <f>IFERROR(IF($F5907="ALTA",$D5907*0.97,
IF($F5907="MEDIA",$D5907*0.94,
IF($F5907="BAJA",$D5907*0.87,
IF($F5907="LIQUIDAR",_xlfn.XLOOKUP(A5907,Rotación!$A:$A,Rotación!$O:$O,0,0,-1),"")))),"")</f>
        <v>6984000</v>
      </c>
      <c r="J5907" s="13">
        <f>IFERROR(IF($F5907="ALTA",$D5907*0.94,
IF($F5907="MEDIA",$D5907*0.9,
IF($F5907="BAJA",$D5907*0.85,
IF($F5907="LIQUIDAR",_xlfn.XLOOKUP(A5907,Rotación!$A:$A,Rotación!$O:$O,0,0,-1),"")))),"")</f>
        <v>6768000</v>
      </c>
      <c r="K5907">
        <v>7390000</v>
      </c>
    </row>
    <row r="5908" spans="1:11" x14ac:dyDescent="0.3">
      <c r="A5908" t="s">
        <v>10115</v>
      </c>
      <c r="B5908" t="s">
        <v>313</v>
      </c>
      <c r="C5908" t="s">
        <v>313</v>
      </c>
      <c r="D5908">
        <v>20500000</v>
      </c>
      <c r="E5908">
        <v>15800000</v>
      </c>
      <c r="F5908" t="s">
        <v>5390</v>
      </c>
      <c r="G5908" s="13">
        <f>IFERROR(IF($F5908="ALTA",$D5908*1.03,
IF($F5908="MEDIA",$D5908*1,
IF($F5908="BAJA",$D5908*0.92,
IF($F5908="LIQUIDAR",_xlfn.XLOOKUP(A5908,Rotación!$A:$A,Rotación!$O:$O,0,0,-1),"")))),"")</f>
        <v>21115000</v>
      </c>
      <c r="H5908" s="13">
        <f>IFERROR(IF($F5908="ALTA",$D5908*1,
IF($F5908="MEDIA",$D5908*0.97,
IF($F5908="BAJA",$D5908*0.9,
IF($F5908="LIQUIDAR",_xlfn.XLOOKUP(A5908,Rotación!$A:$A,Rotación!$O:$O,0,0,-1),"")))),"")</f>
        <v>20500000</v>
      </c>
      <c r="I5908" s="13">
        <f>IFERROR(IF($F5908="ALTA",$D5908*0.97,
IF($F5908="MEDIA",$D5908*0.94,
IF($F5908="BAJA",$D5908*0.87,
IF($F5908="LIQUIDAR",_xlfn.XLOOKUP(A5908,Rotación!$A:$A,Rotación!$O:$O,0,0,-1),"")))),"")</f>
        <v>19885000</v>
      </c>
      <c r="J5908" s="13">
        <f>IFERROR(IF($F5908="ALTA",$D5908*0.94,
IF($F5908="MEDIA",$D5908*0.9,
IF($F5908="BAJA",$D5908*0.85,
IF($F5908="LIQUIDAR",_xlfn.XLOOKUP(A5908,Rotación!$A:$A,Rotación!$O:$O,0,0,-1),"")))),"")</f>
        <v>19270000</v>
      </c>
      <c r="K5908">
        <v>18990000</v>
      </c>
    </row>
    <row r="5909" spans="1:11" x14ac:dyDescent="0.3">
      <c r="A5909" t="s">
        <v>6547</v>
      </c>
      <c r="B5909" t="s">
        <v>313</v>
      </c>
      <c r="C5909" t="s">
        <v>313</v>
      </c>
      <c r="D5909">
        <v>17500000</v>
      </c>
      <c r="E5909">
        <v>13000000</v>
      </c>
      <c r="F5909" t="s">
        <v>5390</v>
      </c>
      <c r="G5909" s="13">
        <f>IFERROR(IF($F5909="ALTA",$D5909*1.03,
IF($F5909="MEDIA",$D5909*1,
IF($F5909="BAJA",$D5909*0.92,
IF($F5909="LIQUIDAR",_xlfn.XLOOKUP(A5909,Rotación!$A:$A,Rotación!$O:$O,0,0,-1),"")))),"")</f>
        <v>18025000</v>
      </c>
      <c r="H5909" s="13">
        <f>IFERROR(IF($F5909="ALTA",$D5909*1,
IF($F5909="MEDIA",$D5909*0.97,
IF($F5909="BAJA",$D5909*0.9,
IF($F5909="LIQUIDAR",_xlfn.XLOOKUP(A5909,Rotación!$A:$A,Rotación!$O:$O,0,0,-1),"")))),"")</f>
        <v>17500000</v>
      </c>
      <c r="I5909" s="13">
        <f>IFERROR(IF($F5909="ALTA",$D5909*0.97,
IF($F5909="MEDIA",$D5909*0.94,
IF($F5909="BAJA",$D5909*0.87,
IF($F5909="LIQUIDAR",_xlfn.XLOOKUP(A5909,Rotación!$A:$A,Rotación!$O:$O,0,0,-1),"")))),"")</f>
        <v>16975000</v>
      </c>
      <c r="J5909" s="13">
        <f>IFERROR(IF($F5909="ALTA",$D5909*0.94,
IF($F5909="MEDIA",$D5909*0.9,
IF($F5909="BAJA",$D5909*0.85,
IF($F5909="LIQUIDAR",_xlfn.XLOOKUP(A5909,Rotación!$A:$A,Rotación!$O:$O,0,0,-1),"")))),"")</f>
        <v>16449999.999999998</v>
      </c>
      <c r="K5909">
        <v>16290000</v>
      </c>
    </row>
    <row r="5910" spans="1:11" x14ac:dyDescent="0.3">
      <c r="A5910" t="s">
        <v>9477</v>
      </c>
      <c r="B5910" t="s">
        <v>313</v>
      </c>
      <c r="C5910" t="s">
        <v>313</v>
      </c>
      <c r="D5910">
        <v>23400000</v>
      </c>
      <c r="E5910">
        <v>19500000</v>
      </c>
      <c r="F5910" t="s">
        <v>4033</v>
      </c>
      <c r="G5910" s="13">
        <f>IFERROR(IF($F5910="ALTA",$D5910*1.03,
IF($F5910="MEDIA",$D5910*1,
IF($F5910="BAJA",$D5910*0.92,
IF($F5910="LIQUIDAR",_xlfn.XLOOKUP(A5910,Rotación!$A:$A,Rotación!$O:$O,0,0,-1),"")))),"")</f>
        <v>23400000</v>
      </c>
      <c r="H5910" s="13">
        <f>IFERROR(IF($F5910="ALTA",$D5910*1,
IF($F5910="MEDIA",$D5910*0.97,
IF($F5910="BAJA",$D5910*0.9,
IF($F5910="LIQUIDAR",_xlfn.XLOOKUP(A5910,Rotación!$A:$A,Rotación!$O:$O,0,0,-1),"")))),"")</f>
        <v>22698000</v>
      </c>
      <c r="I5910" s="13">
        <f>IFERROR(IF($F5910="ALTA",$D5910*0.97,
IF($F5910="MEDIA",$D5910*0.94,
IF($F5910="BAJA",$D5910*0.87,
IF($F5910="LIQUIDAR",_xlfn.XLOOKUP(A5910,Rotación!$A:$A,Rotación!$O:$O,0,0,-1),"")))),"")</f>
        <v>21996000</v>
      </c>
      <c r="J5910" s="13">
        <f>IFERROR(IF($F5910="ALTA",$D5910*0.94,
IF($F5910="MEDIA",$D5910*0.9,
IF($F5910="BAJA",$D5910*0.85,
IF($F5910="LIQUIDAR",_xlfn.XLOOKUP(A5910,Rotación!$A:$A,Rotación!$O:$O,0,0,-1),"")))),"")</f>
        <v>21060000</v>
      </c>
      <c r="K5910">
        <v>23390000</v>
      </c>
    </row>
    <row r="5911" spans="1:11" x14ac:dyDescent="0.3">
      <c r="A5911" t="s">
        <v>9480</v>
      </c>
      <c r="B5911" t="s">
        <v>313</v>
      </c>
      <c r="C5911" t="s">
        <v>313</v>
      </c>
      <c r="D5911">
        <v>15400000</v>
      </c>
      <c r="E5911">
        <v>12300000</v>
      </c>
      <c r="F5911" t="s">
        <v>4033</v>
      </c>
      <c r="G5911" s="13">
        <f>IFERROR(IF($F5911="ALTA",$D5911*1.03,
IF($F5911="MEDIA",$D5911*1,
IF($F5911="BAJA",$D5911*0.92,
IF($F5911="LIQUIDAR",_xlfn.XLOOKUP(A5911,Rotación!$A:$A,Rotación!$O:$O,0,0,-1),"")))),"")</f>
        <v>15400000</v>
      </c>
      <c r="H5911" s="13">
        <f>IFERROR(IF($F5911="ALTA",$D5911*1,
IF($F5911="MEDIA",$D5911*0.97,
IF($F5911="BAJA",$D5911*0.9,
IF($F5911="LIQUIDAR",_xlfn.XLOOKUP(A5911,Rotación!$A:$A,Rotación!$O:$O,0,0,-1),"")))),"")</f>
        <v>14938000</v>
      </c>
      <c r="I5911" s="13">
        <f>IFERROR(IF($F5911="ALTA",$D5911*0.97,
IF($F5911="MEDIA",$D5911*0.94,
IF($F5911="BAJA",$D5911*0.87,
IF($F5911="LIQUIDAR",_xlfn.XLOOKUP(A5911,Rotación!$A:$A,Rotación!$O:$O,0,0,-1),"")))),"")</f>
        <v>14476000</v>
      </c>
      <c r="J5911" s="13">
        <f>IFERROR(IF($F5911="ALTA",$D5911*0.94,
IF($F5911="MEDIA",$D5911*0.9,
IF($F5911="BAJA",$D5911*0.85,
IF($F5911="LIQUIDAR",_xlfn.XLOOKUP(A5911,Rotación!$A:$A,Rotación!$O:$O,0,0,-1),"")))),"")</f>
        <v>13860000</v>
      </c>
      <c r="K5911">
        <v>14890000</v>
      </c>
    </row>
    <row r="5912" spans="1:11" x14ac:dyDescent="0.3">
      <c r="A5912" t="s">
        <v>9486</v>
      </c>
      <c r="B5912" t="s">
        <v>313</v>
      </c>
      <c r="C5912" t="s">
        <v>313</v>
      </c>
      <c r="D5912">
        <v>18700000</v>
      </c>
      <c r="E5912">
        <v>15000000</v>
      </c>
      <c r="F5912" t="s">
        <v>4033</v>
      </c>
      <c r="G5912" s="13">
        <f>IFERROR(IF($F5912="ALTA",$D5912*1.03,
IF($F5912="MEDIA",$D5912*1,
IF($F5912="BAJA",$D5912*0.92,
IF($F5912="LIQUIDAR",_xlfn.XLOOKUP(A5912,Rotación!$A:$A,Rotación!$O:$O,0,0,-1),"")))),"")</f>
        <v>18700000</v>
      </c>
      <c r="H5912" s="13">
        <f>IFERROR(IF($F5912="ALTA",$D5912*1,
IF($F5912="MEDIA",$D5912*0.97,
IF($F5912="BAJA",$D5912*0.9,
IF($F5912="LIQUIDAR",_xlfn.XLOOKUP(A5912,Rotación!$A:$A,Rotación!$O:$O,0,0,-1),"")))),"")</f>
        <v>18139000</v>
      </c>
      <c r="I5912" s="13">
        <f>IFERROR(IF($F5912="ALTA",$D5912*0.97,
IF($F5912="MEDIA",$D5912*0.94,
IF($F5912="BAJA",$D5912*0.87,
IF($F5912="LIQUIDAR",_xlfn.XLOOKUP(A5912,Rotación!$A:$A,Rotación!$O:$O,0,0,-1),"")))),"")</f>
        <v>17578000</v>
      </c>
      <c r="J5912" s="13">
        <f>IFERROR(IF($F5912="ALTA",$D5912*0.94,
IF($F5912="MEDIA",$D5912*0.9,
IF($F5912="BAJA",$D5912*0.85,
IF($F5912="LIQUIDAR",_xlfn.XLOOKUP(A5912,Rotación!$A:$A,Rotación!$O:$O,0,0,-1),"")))),"")</f>
        <v>16830000</v>
      </c>
      <c r="K5912">
        <v>17990000</v>
      </c>
    </row>
    <row r="5913" spans="1:11" x14ac:dyDescent="0.3">
      <c r="A5913" t="s">
        <v>9489</v>
      </c>
      <c r="B5913" t="s">
        <v>313</v>
      </c>
      <c r="C5913" t="s">
        <v>313</v>
      </c>
      <c r="D5913">
        <v>12800000</v>
      </c>
      <c r="E5913">
        <v>10500000</v>
      </c>
      <c r="F5913" t="s">
        <v>4033</v>
      </c>
      <c r="G5913" s="13">
        <f>IFERROR(IF($F5913="ALTA",$D5913*1.03,
IF($F5913="MEDIA",$D5913*1,
IF($F5913="BAJA",$D5913*0.92,
IF($F5913="LIQUIDAR",_xlfn.XLOOKUP(A5913,Rotación!$A:$A,Rotación!$O:$O,0,0,-1),"")))),"")</f>
        <v>12800000</v>
      </c>
      <c r="H5913" s="13">
        <f>IFERROR(IF($F5913="ALTA",$D5913*1,
IF($F5913="MEDIA",$D5913*0.97,
IF($F5913="BAJA",$D5913*0.9,
IF($F5913="LIQUIDAR",_xlfn.XLOOKUP(A5913,Rotación!$A:$A,Rotación!$O:$O,0,0,-1),"")))),"")</f>
        <v>12416000</v>
      </c>
      <c r="I5913" s="13">
        <f>IFERROR(IF($F5913="ALTA",$D5913*0.97,
IF($F5913="MEDIA",$D5913*0.94,
IF($F5913="BAJA",$D5913*0.87,
IF($F5913="LIQUIDAR",_xlfn.XLOOKUP(A5913,Rotación!$A:$A,Rotación!$O:$O,0,0,-1),"")))),"")</f>
        <v>12032000</v>
      </c>
      <c r="J5913" s="13">
        <f>IFERROR(IF($F5913="ALTA",$D5913*0.94,
IF($F5913="MEDIA",$D5913*0.9,
IF($F5913="BAJA",$D5913*0.85,
IF($F5913="LIQUIDAR",_xlfn.XLOOKUP(A5913,Rotación!$A:$A,Rotación!$O:$O,0,0,-1),"")))),"")</f>
        <v>11520000</v>
      </c>
      <c r="K5913">
        <v>12890000</v>
      </c>
    </row>
    <row r="5914" spans="1:11" x14ac:dyDescent="0.3">
      <c r="A5914" t="s">
        <v>9491</v>
      </c>
      <c r="B5914" t="s">
        <v>313</v>
      </c>
      <c r="C5914" t="s">
        <v>313</v>
      </c>
      <c r="D5914">
        <v>9700000</v>
      </c>
      <c r="E5914">
        <v>7800000</v>
      </c>
      <c r="F5914" t="s">
        <v>4033</v>
      </c>
      <c r="G5914" s="13">
        <f>IFERROR(IF($F5914="ALTA",$D5914*1.03,
IF($F5914="MEDIA",$D5914*1,
IF($F5914="BAJA",$D5914*0.92,
IF($F5914="LIQUIDAR",_xlfn.XLOOKUP(A5914,Rotación!$A:$A,Rotación!$O:$O,0,0,-1),"")))),"")</f>
        <v>9700000</v>
      </c>
      <c r="H5914" s="13">
        <f>IFERROR(IF($F5914="ALTA",$D5914*1,
IF($F5914="MEDIA",$D5914*0.97,
IF($F5914="BAJA",$D5914*0.9,
IF($F5914="LIQUIDAR",_xlfn.XLOOKUP(A5914,Rotación!$A:$A,Rotación!$O:$O,0,0,-1),"")))),"")</f>
        <v>9409000</v>
      </c>
      <c r="I5914" s="13">
        <f>IFERROR(IF($F5914="ALTA",$D5914*0.97,
IF($F5914="MEDIA",$D5914*0.94,
IF($F5914="BAJA",$D5914*0.87,
IF($F5914="LIQUIDAR",_xlfn.XLOOKUP(A5914,Rotación!$A:$A,Rotación!$O:$O,0,0,-1),"")))),"")</f>
        <v>9118000</v>
      </c>
      <c r="J5914" s="13">
        <f>IFERROR(IF($F5914="ALTA",$D5914*0.94,
IF($F5914="MEDIA",$D5914*0.9,
IF($F5914="BAJA",$D5914*0.85,
IF($F5914="LIQUIDAR",_xlfn.XLOOKUP(A5914,Rotación!$A:$A,Rotación!$O:$O,0,0,-1),"")))),"")</f>
        <v>8730000</v>
      </c>
      <c r="K5914">
        <v>9690000</v>
      </c>
    </row>
    <row r="5915" spans="1:11" x14ac:dyDescent="0.3">
      <c r="A5915" t="s">
        <v>9494</v>
      </c>
      <c r="B5915" t="s">
        <v>313</v>
      </c>
      <c r="C5915" t="s">
        <v>313</v>
      </c>
      <c r="D5915">
        <v>33400000</v>
      </c>
      <c r="E5915">
        <v>27000000</v>
      </c>
      <c r="F5915" t="s">
        <v>5391</v>
      </c>
      <c r="G5915" s="13">
        <f>IFERROR(IF($F5915="ALTA",$D5915*1.03,
IF($F5915="MEDIA",$D5915*1,
IF($F5915="BAJA",$D5915*0.92,
IF($F5915="LIQUIDAR",_xlfn.XLOOKUP(A5915,Rotación!$A:$A,Rotación!$O:$O,0,0,-1),"")))),"")</f>
        <v>30728000</v>
      </c>
      <c r="H5915" s="13">
        <f>IFERROR(IF($F5915="ALTA",$D5915*1,
IF($F5915="MEDIA",$D5915*0.97,
IF($F5915="BAJA",$D5915*0.9,
IF($F5915="LIQUIDAR",_xlfn.XLOOKUP(A5915,Rotación!$A:$A,Rotación!$O:$O,0,0,-1),"")))),"")</f>
        <v>30060000</v>
      </c>
      <c r="I5915" s="13">
        <f>IFERROR(IF($F5915="ALTA",$D5915*0.97,
IF($F5915="MEDIA",$D5915*0.94,
IF($F5915="BAJA",$D5915*0.87,
IF($F5915="LIQUIDAR",_xlfn.XLOOKUP(A5915,Rotación!$A:$A,Rotación!$O:$O,0,0,-1),"")))),"")</f>
        <v>29058000</v>
      </c>
      <c r="J5915" s="13">
        <f>IFERROR(IF($F5915="ALTA",$D5915*0.94,
IF($F5915="MEDIA",$D5915*0.9,
IF($F5915="BAJA",$D5915*0.85,
IF($F5915="LIQUIDAR",_xlfn.XLOOKUP(A5915,Rotación!$A:$A,Rotación!$O:$O,0,0,-1),"")))),"")</f>
        <v>28390000</v>
      </c>
      <c r="K5915">
        <v>32990000</v>
      </c>
    </row>
    <row r="5916" spans="1:11" x14ac:dyDescent="0.3">
      <c r="A5916" t="s">
        <v>9496</v>
      </c>
      <c r="B5916" t="s">
        <v>313</v>
      </c>
      <c r="C5916" t="s">
        <v>313</v>
      </c>
      <c r="D5916">
        <v>14500000</v>
      </c>
      <c r="E5916">
        <v>11900000</v>
      </c>
      <c r="F5916" t="s">
        <v>5390</v>
      </c>
      <c r="G5916" s="13">
        <f>IFERROR(IF($F5916="ALTA",$D5916*1.03,
IF($F5916="MEDIA",$D5916*1,
IF($F5916="BAJA",$D5916*0.92,
IF($F5916="LIQUIDAR",_xlfn.XLOOKUP(A5916,Rotación!$A:$A,Rotación!$O:$O,0,0,-1),"")))),"")</f>
        <v>14935000</v>
      </c>
      <c r="H5916" s="13">
        <f>IFERROR(IF($F5916="ALTA",$D5916*1,
IF($F5916="MEDIA",$D5916*0.97,
IF($F5916="BAJA",$D5916*0.9,
IF($F5916="LIQUIDAR",_xlfn.XLOOKUP(A5916,Rotación!$A:$A,Rotación!$O:$O,0,0,-1),"")))),"")</f>
        <v>14500000</v>
      </c>
      <c r="I5916" s="13">
        <f>IFERROR(IF($F5916="ALTA",$D5916*0.97,
IF($F5916="MEDIA",$D5916*0.94,
IF($F5916="BAJA",$D5916*0.87,
IF($F5916="LIQUIDAR",_xlfn.XLOOKUP(A5916,Rotación!$A:$A,Rotación!$O:$O,0,0,-1),"")))),"")</f>
        <v>14065000</v>
      </c>
      <c r="J5916" s="13">
        <f>IFERROR(IF($F5916="ALTA",$D5916*0.94,
IF($F5916="MEDIA",$D5916*0.9,
IF($F5916="BAJA",$D5916*0.85,
IF($F5916="LIQUIDAR",_xlfn.XLOOKUP(A5916,Rotación!$A:$A,Rotación!$O:$O,0,0,-1),"")))),"")</f>
        <v>13630000</v>
      </c>
      <c r="K5916">
        <v>13990000</v>
      </c>
    </row>
    <row r="5917" spans="1:11" x14ac:dyDescent="0.3">
      <c r="A5917" t="s">
        <v>9498</v>
      </c>
      <c r="B5917" t="s">
        <v>313</v>
      </c>
      <c r="C5917" t="s">
        <v>313</v>
      </c>
      <c r="D5917">
        <v>33700000</v>
      </c>
      <c r="E5917">
        <v>26500000</v>
      </c>
      <c r="F5917" t="s">
        <v>5390</v>
      </c>
      <c r="G5917" s="13">
        <f>IFERROR(IF($F5917="ALTA",$D5917*1.03,
IF($F5917="MEDIA",$D5917*1,
IF($F5917="BAJA",$D5917*0.92,
IF($F5917="LIQUIDAR",_xlfn.XLOOKUP(A5917,Rotación!$A:$A,Rotación!$O:$O,0,0,-1),"")))),"")</f>
        <v>34711000</v>
      </c>
      <c r="H5917" s="13">
        <f>IFERROR(IF($F5917="ALTA",$D5917*1,
IF($F5917="MEDIA",$D5917*0.97,
IF($F5917="BAJA",$D5917*0.9,
IF($F5917="LIQUIDAR",_xlfn.XLOOKUP(A5917,Rotación!$A:$A,Rotación!$O:$O,0,0,-1),"")))),"")</f>
        <v>33700000</v>
      </c>
      <c r="I5917" s="13">
        <f>IFERROR(IF($F5917="ALTA",$D5917*0.97,
IF($F5917="MEDIA",$D5917*0.94,
IF($F5917="BAJA",$D5917*0.87,
IF($F5917="LIQUIDAR",_xlfn.XLOOKUP(A5917,Rotación!$A:$A,Rotación!$O:$O,0,0,-1),"")))),"")</f>
        <v>32689000</v>
      </c>
      <c r="J5917" s="13">
        <f>IFERROR(IF($F5917="ALTA",$D5917*0.94,
IF($F5917="MEDIA",$D5917*0.9,
IF($F5917="BAJA",$D5917*0.85,
IF($F5917="LIQUIDAR",_xlfn.XLOOKUP(A5917,Rotación!$A:$A,Rotación!$O:$O,0,0,-1),"")))),"")</f>
        <v>31678000</v>
      </c>
      <c r="K5917">
        <v>32990000</v>
      </c>
    </row>
    <row r="5918" spans="1:11" x14ac:dyDescent="0.3">
      <c r="A5918" t="s">
        <v>9276</v>
      </c>
      <c r="B5918" t="s">
        <v>313</v>
      </c>
      <c r="C5918" t="s">
        <v>313</v>
      </c>
      <c r="D5918">
        <v>15000000</v>
      </c>
      <c r="E5918">
        <v>12000000</v>
      </c>
      <c r="F5918" t="s">
        <v>5390</v>
      </c>
      <c r="G5918" s="13">
        <f>IFERROR(IF($F5918="ALTA",$D5918*1.03,
IF($F5918="MEDIA",$D5918*1,
IF($F5918="BAJA",$D5918*0.92,
IF($F5918="LIQUIDAR",_xlfn.XLOOKUP(A5918,Rotación!$A:$A,Rotación!$O:$O,0,0,-1),"")))),"")</f>
        <v>15450000</v>
      </c>
      <c r="H5918" s="13">
        <f>IFERROR(IF($F5918="ALTA",$D5918*1,
IF($F5918="MEDIA",$D5918*0.97,
IF($F5918="BAJA",$D5918*0.9,
IF($F5918="LIQUIDAR",_xlfn.XLOOKUP(A5918,Rotación!$A:$A,Rotación!$O:$O,0,0,-1),"")))),"")</f>
        <v>15000000</v>
      </c>
      <c r="I5918" s="13">
        <f>IFERROR(IF($F5918="ALTA",$D5918*0.97,
IF($F5918="MEDIA",$D5918*0.94,
IF($F5918="BAJA",$D5918*0.87,
IF($F5918="LIQUIDAR",_xlfn.XLOOKUP(A5918,Rotación!$A:$A,Rotación!$O:$O,0,0,-1),"")))),"")</f>
        <v>14550000</v>
      </c>
      <c r="J5918" s="13">
        <f>IFERROR(IF($F5918="ALTA",$D5918*0.94,
IF($F5918="MEDIA",$D5918*0.9,
IF($F5918="BAJA",$D5918*0.85,
IF($F5918="LIQUIDAR",_xlfn.XLOOKUP(A5918,Rotación!$A:$A,Rotación!$O:$O,0,0,-1),"")))),"")</f>
        <v>14100000</v>
      </c>
      <c r="K5918">
        <v>14990000</v>
      </c>
    </row>
    <row r="5919" spans="1:11" x14ac:dyDescent="0.3">
      <c r="A5919" t="s">
        <v>9501</v>
      </c>
      <c r="B5919" t="s">
        <v>313</v>
      </c>
      <c r="C5919" t="s">
        <v>313</v>
      </c>
      <c r="D5919">
        <v>18400000</v>
      </c>
      <c r="E5919">
        <v>14000000</v>
      </c>
      <c r="F5919" t="s">
        <v>5390</v>
      </c>
      <c r="G5919" s="13">
        <f>IFERROR(IF($F5919="ALTA",$D5919*1.03,
IF($F5919="MEDIA",$D5919*1,
IF($F5919="BAJA",$D5919*0.92,
IF($F5919="LIQUIDAR",_xlfn.XLOOKUP(A5919,Rotación!$A:$A,Rotación!$O:$O,0,0,-1),"")))),"")</f>
        <v>18952000</v>
      </c>
      <c r="H5919" s="13">
        <f>IFERROR(IF($F5919="ALTA",$D5919*1,
IF($F5919="MEDIA",$D5919*0.97,
IF($F5919="BAJA",$D5919*0.9,
IF($F5919="LIQUIDAR",_xlfn.XLOOKUP(A5919,Rotación!$A:$A,Rotación!$O:$O,0,0,-1),"")))),"")</f>
        <v>18400000</v>
      </c>
      <c r="I5919" s="13">
        <f>IFERROR(IF($F5919="ALTA",$D5919*0.97,
IF($F5919="MEDIA",$D5919*0.94,
IF($F5919="BAJA",$D5919*0.87,
IF($F5919="LIQUIDAR",_xlfn.XLOOKUP(A5919,Rotación!$A:$A,Rotación!$O:$O,0,0,-1),"")))),"")</f>
        <v>17848000</v>
      </c>
      <c r="J5919" s="13">
        <f>IFERROR(IF($F5919="ALTA",$D5919*0.94,
IF($F5919="MEDIA",$D5919*0.9,
IF($F5919="BAJA",$D5919*0.85,
IF($F5919="LIQUIDAR",_xlfn.XLOOKUP(A5919,Rotación!$A:$A,Rotación!$O:$O,0,0,-1),"")))),"")</f>
        <v>17296000</v>
      </c>
      <c r="K5919">
        <v>16990000</v>
      </c>
    </row>
    <row r="5920" spans="1:11" x14ac:dyDescent="0.3">
      <c r="A5920" t="s">
        <v>612</v>
      </c>
      <c r="B5920" t="s">
        <v>313</v>
      </c>
      <c r="C5920" t="s">
        <v>313</v>
      </c>
      <c r="D5920">
        <v>24800000</v>
      </c>
      <c r="E5920">
        <v>20500000</v>
      </c>
      <c r="F5920" t="s">
        <v>5390</v>
      </c>
      <c r="G5920" s="13">
        <f>IFERROR(IF($F5920="ALTA",$D5920*1.03,
IF($F5920="MEDIA",$D5920*1,
IF($F5920="BAJA",$D5920*0.92,
IF($F5920="LIQUIDAR",_xlfn.XLOOKUP(A5920,Rotación!$A:$A,Rotación!$O:$O,0,0,-1),"")))),"")</f>
        <v>25544000</v>
      </c>
      <c r="H5920" s="13">
        <f>IFERROR(IF($F5920="ALTA",$D5920*1,
IF($F5920="MEDIA",$D5920*0.97,
IF($F5920="BAJA",$D5920*0.9,
IF($F5920="LIQUIDAR",_xlfn.XLOOKUP(A5920,Rotación!$A:$A,Rotación!$O:$O,0,0,-1),"")))),"")</f>
        <v>24800000</v>
      </c>
      <c r="I5920" s="13">
        <f>IFERROR(IF($F5920="ALTA",$D5920*0.97,
IF($F5920="MEDIA",$D5920*0.94,
IF($F5920="BAJA",$D5920*0.87,
IF($F5920="LIQUIDAR",_xlfn.XLOOKUP(A5920,Rotación!$A:$A,Rotación!$O:$O,0,0,-1),"")))),"")</f>
        <v>24056000</v>
      </c>
      <c r="J5920" s="13">
        <f>IFERROR(IF($F5920="ALTA",$D5920*0.94,
IF($F5920="MEDIA",$D5920*0.9,
IF($F5920="BAJA",$D5920*0.85,
IF($F5920="LIQUIDAR",_xlfn.XLOOKUP(A5920,Rotación!$A:$A,Rotación!$O:$O,0,0,-1),"")))),"")</f>
        <v>23312000</v>
      </c>
      <c r="K5920">
        <v>24990000</v>
      </c>
    </row>
    <row r="5921" spans="1:11" x14ac:dyDescent="0.3">
      <c r="A5921" t="s">
        <v>9506</v>
      </c>
      <c r="B5921" t="s">
        <v>313</v>
      </c>
      <c r="C5921" t="s">
        <v>313</v>
      </c>
      <c r="D5921">
        <v>13400000</v>
      </c>
      <c r="E5921">
        <v>10500000</v>
      </c>
      <c r="F5921" t="s">
        <v>5390</v>
      </c>
      <c r="G5921" s="13">
        <f>IFERROR(IF($F5921="ALTA",$D5921*1.03,
IF($F5921="MEDIA",$D5921*1,
IF($F5921="BAJA",$D5921*0.92,
IF($F5921="LIQUIDAR",_xlfn.XLOOKUP(A5921,Rotación!$A:$A,Rotación!$O:$O,0,0,-1),"")))),"")</f>
        <v>13802000</v>
      </c>
      <c r="H5921" s="13">
        <f>IFERROR(IF($F5921="ALTA",$D5921*1,
IF($F5921="MEDIA",$D5921*0.97,
IF($F5921="BAJA",$D5921*0.9,
IF($F5921="LIQUIDAR",_xlfn.XLOOKUP(A5921,Rotación!$A:$A,Rotación!$O:$O,0,0,-1),"")))),"")</f>
        <v>13400000</v>
      </c>
      <c r="I5921" s="13">
        <f>IFERROR(IF($F5921="ALTA",$D5921*0.97,
IF($F5921="MEDIA",$D5921*0.94,
IF($F5921="BAJA",$D5921*0.87,
IF($F5921="LIQUIDAR",_xlfn.XLOOKUP(A5921,Rotación!$A:$A,Rotación!$O:$O,0,0,-1),"")))),"")</f>
        <v>12998000</v>
      </c>
      <c r="J5921" s="13">
        <f>IFERROR(IF($F5921="ALTA",$D5921*0.94,
IF($F5921="MEDIA",$D5921*0.9,
IF($F5921="BAJA",$D5921*0.85,
IF($F5921="LIQUIDAR",_xlfn.XLOOKUP(A5921,Rotación!$A:$A,Rotación!$O:$O,0,0,-1),"")))),"")</f>
        <v>12596000</v>
      </c>
      <c r="K5921">
        <v>12990000</v>
      </c>
    </row>
    <row r="5922" spans="1:11" x14ac:dyDescent="0.3">
      <c r="A5922" t="s">
        <v>9508</v>
      </c>
      <c r="B5922" t="s">
        <v>313</v>
      </c>
      <c r="C5922" t="s">
        <v>313</v>
      </c>
      <c r="D5922">
        <v>11200000</v>
      </c>
      <c r="E5922">
        <v>9800000</v>
      </c>
      <c r="F5922" t="s">
        <v>5390</v>
      </c>
      <c r="G5922" s="13">
        <f>IFERROR(IF($F5922="ALTA",$D5922*1.03,
IF($F5922="MEDIA",$D5922*1,
IF($F5922="BAJA",$D5922*0.92,
IF($F5922="LIQUIDAR",_xlfn.XLOOKUP(A5922,Rotación!$A:$A,Rotación!$O:$O,0,0,-1),"")))),"")</f>
        <v>11536000</v>
      </c>
      <c r="H5922" s="13">
        <f>IFERROR(IF($F5922="ALTA",$D5922*1,
IF($F5922="MEDIA",$D5922*0.97,
IF($F5922="BAJA",$D5922*0.9,
IF($F5922="LIQUIDAR",_xlfn.XLOOKUP(A5922,Rotación!$A:$A,Rotación!$O:$O,0,0,-1),"")))),"")</f>
        <v>11200000</v>
      </c>
      <c r="I5922" s="13">
        <f>IFERROR(IF($F5922="ALTA",$D5922*0.97,
IF($F5922="MEDIA",$D5922*0.94,
IF($F5922="BAJA",$D5922*0.87,
IF($F5922="LIQUIDAR",_xlfn.XLOOKUP(A5922,Rotación!$A:$A,Rotación!$O:$O,0,0,-1),"")))),"")</f>
        <v>10864000</v>
      </c>
      <c r="J5922" s="13">
        <f>IFERROR(IF($F5922="ALTA",$D5922*0.94,
IF($F5922="MEDIA",$D5922*0.9,
IF($F5922="BAJA",$D5922*0.85,
IF($F5922="LIQUIDAR",_xlfn.XLOOKUP(A5922,Rotación!$A:$A,Rotación!$O:$O,0,0,-1),"")))),"")</f>
        <v>10528000</v>
      </c>
      <c r="K5922">
        <v>11790000</v>
      </c>
    </row>
    <row r="5923" spans="1:11" x14ac:dyDescent="0.3">
      <c r="A5923" t="s">
        <v>9510</v>
      </c>
      <c r="B5923" t="s">
        <v>313</v>
      </c>
      <c r="C5923" t="s">
        <v>313</v>
      </c>
      <c r="D5923">
        <v>6800000</v>
      </c>
      <c r="E5923">
        <v>5500000</v>
      </c>
      <c r="F5923" t="s">
        <v>5390</v>
      </c>
      <c r="G5923" s="13">
        <f>IFERROR(IF($F5923="ALTA",$D5923*1.03,
IF($F5923="MEDIA",$D5923*1,
IF($F5923="BAJA",$D5923*0.92,
IF($F5923="LIQUIDAR",_xlfn.XLOOKUP(A5923,Rotación!$A:$A,Rotación!$O:$O,0,0,-1),"")))),"")</f>
        <v>7004000</v>
      </c>
      <c r="H5923" s="13">
        <f>IFERROR(IF($F5923="ALTA",$D5923*1,
IF($F5923="MEDIA",$D5923*0.97,
IF($F5923="BAJA",$D5923*0.9,
IF($F5923="LIQUIDAR",_xlfn.XLOOKUP(A5923,Rotación!$A:$A,Rotación!$O:$O,0,0,-1),"")))),"")</f>
        <v>6800000</v>
      </c>
      <c r="I5923" s="13">
        <f>IFERROR(IF($F5923="ALTA",$D5923*0.97,
IF($F5923="MEDIA",$D5923*0.94,
IF($F5923="BAJA",$D5923*0.87,
IF($F5923="LIQUIDAR",_xlfn.XLOOKUP(A5923,Rotación!$A:$A,Rotación!$O:$O,0,0,-1),"")))),"")</f>
        <v>6596000</v>
      </c>
      <c r="J5923" s="13">
        <f>IFERROR(IF($F5923="ALTA",$D5923*0.94,
IF($F5923="MEDIA",$D5923*0.9,
IF($F5923="BAJA",$D5923*0.85,
IF($F5923="LIQUIDAR",_xlfn.XLOOKUP(A5923,Rotación!$A:$A,Rotación!$O:$O,0,0,-1),"")))),"")</f>
        <v>6392000</v>
      </c>
      <c r="K5923">
        <v>6690000</v>
      </c>
    </row>
    <row r="5924" spans="1:11" x14ac:dyDescent="0.3">
      <c r="A5924" t="s">
        <v>9517</v>
      </c>
      <c r="B5924" t="s">
        <v>313</v>
      </c>
      <c r="C5924" t="s">
        <v>313</v>
      </c>
      <c r="D5924">
        <v>13100000</v>
      </c>
      <c r="E5924">
        <v>10200000</v>
      </c>
      <c r="F5924" t="s">
        <v>5390</v>
      </c>
      <c r="G5924" s="13">
        <f>IFERROR(IF($F5924="ALTA",$D5924*1.03,
IF($F5924="MEDIA",$D5924*1,
IF($F5924="BAJA",$D5924*0.92,
IF($F5924="LIQUIDAR",_xlfn.XLOOKUP(A5924,Rotación!$A:$A,Rotación!$O:$O,0,0,-1),"")))),"")</f>
        <v>13493000</v>
      </c>
      <c r="H5924" s="13">
        <f>IFERROR(IF($F5924="ALTA",$D5924*1,
IF($F5924="MEDIA",$D5924*0.97,
IF($F5924="BAJA",$D5924*0.9,
IF($F5924="LIQUIDAR",_xlfn.XLOOKUP(A5924,Rotación!$A:$A,Rotación!$O:$O,0,0,-1),"")))),"")</f>
        <v>13100000</v>
      </c>
      <c r="I5924" s="13">
        <f>IFERROR(IF($F5924="ALTA",$D5924*0.97,
IF($F5924="MEDIA",$D5924*0.94,
IF($F5924="BAJA",$D5924*0.87,
IF($F5924="LIQUIDAR",_xlfn.XLOOKUP(A5924,Rotación!$A:$A,Rotación!$O:$O,0,0,-1),"")))),"")</f>
        <v>12707000</v>
      </c>
      <c r="J5924" s="13">
        <f>IFERROR(IF($F5924="ALTA",$D5924*0.94,
IF($F5924="MEDIA",$D5924*0.9,
IF($F5924="BAJA",$D5924*0.85,
IF($F5924="LIQUIDAR",_xlfn.XLOOKUP(A5924,Rotación!$A:$A,Rotación!$O:$O,0,0,-1),"")))),"")</f>
        <v>12314000</v>
      </c>
      <c r="K5924">
        <v>12290000</v>
      </c>
    </row>
    <row r="5925" spans="1:11" x14ac:dyDescent="0.3">
      <c r="A5925" t="s">
        <v>9520</v>
      </c>
      <c r="B5925" t="s">
        <v>313</v>
      </c>
      <c r="C5925" t="s">
        <v>313</v>
      </c>
      <c r="D5925">
        <v>15500000</v>
      </c>
      <c r="E5925">
        <v>13000000</v>
      </c>
      <c r="F5925" t="s">
        <v>4033</v>
      </c>
      <c r="G5925" s="13">
        <f>IFERROR(IF($F5925="ALTA",$D5925*1.03,
IF($F5925="MEDIA",$D5925*1,
IF($F5925="BAJA",$D5925*0.92,
IF($F5925="LIQUIDAR",_xlfn.XLOOKUP(A5925,Rotación!$A:$A,Rotación!$O:$O,0,0,-1),"")))),"")</f>
        <v>15500000</v>
      </c>
      <c r="H5925" s="13">
        <f>IFERROR(IF($F5925="ALTA",$D5925*1,
IF($F5925="MEDIA",$D5925*0.97,
IF($F5925="BAJA",$D5925*0.9,
IF($F5925="LIQUIDAR",_xlfn.XLOOKUP(A5925,Rotación!$A:$A,Rotación!$O:$O,0,0,-1),"")))),"")</f>
        <v>15035000</v>
      </c>
      <c r="I5925" s="13">
        <f>IFERROR(IF($F5925="ALTA",$D5925*0.97,
IF($F5925="MEDIA",$D5925*0.94,
IF($F5925="BAJA",$D5925*0.87,
IF($F5925="LIQUIDAR",_xlfn.XLOOKUP(A5925,Rotación!$A:$A,Rotación!$O:$O,0,0,-1),"")))),"")</f>
        <v>14570000</v>
      </c>
      <c r="J5925" s="13">
        <f>IFERROR(IF($F5925="ALTA",$D5925*0.94,
IF($F5925="MEDIA",$D5925*0.9,
IF($F5925="BAJA",$D5925*0.85,
IF($F5925="LIQUIDAR",_xlfn.XLOOKUP(A5925,Rotación!$A:$A,Rotación!$O:$O,0,0,-1),"")))),"")</f>
        <v>13950000</v>
      </c>
      <c r="K5925">
        <v>15990000</v>
      </c>
    </row>
    <row r="5926" spans="1:11" x14ac:dyDescent="0.3">
      <c r="A5926" t="s">
        <v>9523</v>
      </c>
      <c r="B5926" t="s">
        <v>313</v>
      </c>
      <c r="C5926" t="s">
        <v>313</v>
      </c>
      <c r="D5926">
        <v>31000000</v>
      </c>
      <c r="E5926">
        <v>27000000</v>
      </c>
      <c r="F5926" t="s">
        <v>4033</v>
      </c>
      <c r="G5926" s="13">
        <f>IFERROR(IF($F5926="ALTA",$D5926*1.03,
IF($F5926="MEDIA",$D5926*1,
IF($F5926="BAJA",$D5926*0.92,
IF($F5926="LIQUIDAR",_xlfn.XLOOKUP(A5926,Rotación!$A:$A,Rotación!$O:$O,0,0,-1),"")))),"")</f>
        <v>31000000</v>
      </c>
      <c r="H5926" s="13">
        <f>IFERROR(IF($F5926="ALTA",$D5926*1,
IF($F5926="MEDIA",$D5926*0.97,
IF($F5926="BAJA",$D5926*0.9,
IF($F5926="LIQUIDAR",_xlfn.XLOOKUP(A5926,Rotación!$A:$A,Rotación!$O:$O,0,0,-1),"")))),"")</f>
        <v>30070000</v>
      </c>
      <c r="I5926" s="13">
        <f>IFERROR(IF($F5926="ALTA",$D5926*0.97,
IF($F5926="MEDIA",$D5926*0.94,
IF($F5926="BAJA",$D5926*0.87,
IF($F5926="LIQUIDAR",_xlfn.XLOOKUP(A5926,Rotación!$A:$A,Rotación!$O:$O,0,0,-1),"")))),"")</f>
        <v>29140000</v>
      </c>
      <c r="J5926" s="13">
        <f>IFERROR(IF($F5926="ALTA",$D5926*0.94,
IF($F5926="MEDIA",$D5926*0.9,
IF($F5926="BAJA",$D5926*0.85,
IF($F5926="LIQUIDAR",_xlfn.XLOOKUP(A5926,Rotación!$A:$A,Rotación!$O:$O,0,0,-1),"")))),"")</f>
        <v>27900000</v>
      </c>
      <c r="K5926">
        <v>32990000</v>
      </c>
    </row>
    <row r="5927" spans="1:11" x14ac:dyDescent="0.3">
      <c r="A5927" t="s">
        <v>9526</v>
      </c>
      <c r="B5927" t="s">
        <v>313</v>
      </c>
      <c r="C5927" t="s">
        <v>313</v>
      </c>
      <c r="D5927">
        <v>29600000</v>
      </c>
      <c r="E5927">
        <v>24000000</v>
      </c>
      <c r="F5927" t="s">
        <v>4033</v>
      </c>
      <c r="G5927" s="13">
        <f>IFERROR(IF($F5927="ALTA",$D5927*1.03,
IF($F5927="MEDIA",$D5927*1,
IF($F5927="BAJA",$D5927*0.92,
IF($F5927="LIQUIDAR",_xlfn.XLOOKUP(A5927,Rotación!$A:$A,Rotación!$O:$O,0,0,-1),"")))),"")</f>
        <v>29600000</v>
      </c>
      <c r="H5927" s="13">
        <f>IFERROR(IF($F5927="ALTA",$D5927*1,
IF($F5927="MEDIA",$D5927*0.97,
IF($F5927="BAJA",$D5927*0.9,
IF($F5927="LIQUIDAR",_xlfn.XLOOKUP(A5927,Rotación!$A:$A,Rotación!$O:$O,0,0,-1),"")))),"")</f>
        <v>28712000</v>
      </c>
      <c r="I5927" s="13">
        <f>IFERROR(IF($F5927="ALTA",$D5927*0.97,
IF($F5927="MEDIA",$D5927*0.94,
IF($F5927="BAJA",$D5927*0.87,
IF($F5927="LIQUIDAR",_xlfn.XLOOKUP(A5927,Rotación!$A:$A,Rotación!$O:$O,0,0,-1),"")))),"")</f>
        <v>27824000</v>
      </c>
      <c r="J5927" s="13">
        <f>IFERROR(IF($F5927="ALTA",$D5927*0.94,
IF($F5927="MEDIA",$D5927*0.9,
IF($F5927="BAJA",$D5927*0.85,
IF($F5927="LIQUIDAR",_xlfn.XLOOKUP(A5927,Rotación!$A:$A,Rotación!$O:$O,0,0,-1),"")))),"")</f>
        <v>26640000</v>
      </c>
      <c r="K5927">
        <v>28890000</v>
      </c>
    </row>
    <row r="5928" spans="1:11" x14ac:dyDescent="0.3">
      <c r="A5928" t="s">
        <v>1299</v>
      </c>
      <c r="B5928" t="s">
        <v>313</v>
      </c>
      <c r="C5928" t="s">
        <v>313</v>
      </c>
      <c r="D5928">
        <v>22300000</v>
      </c>
      <c r="E5928">
        <v>15600000</v>
      </c>
      <c r="F5928" t="s">
        <v>4033</v>
      </c>
      <c r="G5928" s="13">
        <f>IFERROR(IF($F5928="ALTA",$D5928*1.03,
IF($F5928="MEDIA",$D5928*1,
IF($F5928="BAJA",$D5928*0.92,
IF($F5928="LIQUIDAR",_xlfn.XLOOKUP(A5928,Rotación!$A:$A,Rotación!$O:$O,0,0,-1),"")))),"")</f>
        <v>22300000</v>
      </c>
      <c r="H5928" s="13">
        <f>IFERROR(IF($F5928="ALTA",$D5928*1,
IF($F5928="MEDIA",$D5928*0.97,
IF($F5928="BAJA",$D5928*0.9,
IF($F5928="LIQUIDAR",_xlfn.XLOOKUP(A5928,Rotación!$A:$A,Rotación!$O:$O,0,0,-1),"")))),"")</f>
        <v>21631000</v>
      </c>
      <c r="I5928" s="13">
        <f>IFERROR(IF($F5928="ALTA",$D5928*0.97,
IF($F5928="MEDIA",$D5928*0.94,
IF($F5928="BAJA",$D5928*0.87,
IF($F5928="LIQUIDAR",_xlfn.XLOOKUP(A5928,Rotación!$A:$A,Rotación!$O:$O,0,0,-1),"")))),"")</f>
        <v>20962000</v>
      </c>
      <c r="J5928" s="13">
        <f>IFERROR(IF($F5928="ALTA",$D5928*0.94,
IF($F5928="MEDIA",$D5928*0.9,
IF($F5928="BAJA",$D5928*0.85,
IF($F5928="LIQUIDAR",_xlfn.XLOOKUP(A5928,Rotación!$A:$A,Rotación!$O:$O,0,0,-1),"")))),"")</f>
        <v>20070000</v>
      </c>
      <c r="K5928">
        <v>18790000</v>
      </c>
    </row>
    <row r="5929" spans="1:11" x14ac:dyDescent="0.3">
      <c r="A5929" t="s">
        <v>8739</v>
      </c>
      <c r="B5929" t="s">
        <v>313</v>
      </c>
      <c r="C5929" t="s">
        <v>313</v>
      </c>
      <c r="D5929">
        <v>10500000</v>
      </c>
      <c r="E5929">
        <v>8700000</v>
      </c>
      <c r="F5929" t="s">
        <v>4033</v>
      </c>
      <c r="G5929" s="13">
        <f>IFERROR(IF($F5929="ALTA",$D5929*1.03,
IF($F5929="MEDIA",$D5929*1,
IF($F5929="BAJA",$D5929*0.92,
IF($F5929="LIQUIDAR",_xlfn.XLOOKUP(A5929,Rotación!$A:$A,Rotación!$O:$O,0,0,-1),"")))),"")</f>
        <v>10500000</v>
      </c>
      <c r="H5929" s="13">
        <f>IFERROR(IF($F5929="ALTA",$D5929*1,
IF($F5929="MEDIA",$D5929*0.97,
IF($F5929="BAJA",$D5929*0.9,
IF($F5929="LIQUIDAR",_xlfn.XLOOKUP(A5929,Rotación!$A:$A,Rotación!$O:$O,0,0,-1),"")))),"")</f>
        <v>10185000</v>
      </c>
      <c r="I5929" s="13">
        <f>IFERROR(IF($F5929="ALTA",$D5929*0.97,
IF($F5929="MEDIA",$D5929*0.94,
IF($F5929="BAJA",$D5929*0.87,
IF($F5929="LIQUIDAR",_xlfn.XLOOKUP(A5929,Rotación!$A:$A,Rotación!$O:$O,0,0,-1),"")))),"")</f>
        <v>9870000</v>
      </c>
      <c r="J5929" s="13">
        <f>IFERROR(IF($F5929="ALTA",$D5929*0.94,
IF($F5929="MEDIA",$D5929*0.9,
IF($F5929="BAJA",$D5929*0.85,
IF($F5929="LIQUIDAR",_xlfn.XLOOKUP(A5929,Rotación!$A:$A,Rotación!$O:$O,0,0,-1),"")))),"")</f>
        <v>9450000</v>
      </c>
      <c r="K5929">
        <v>10690000</v>
      </c>
    </row>
    <row r="5930" spans="1:11" x14ac:dyDescent="0.3">
      <c r="A5930" t="s">
        <v>9530</v>
      </c>
      <c r="B5930" t="s">
        <v>313</v>
      </c>
      <c r="C5930" t="s">
        <v>313</v>
      </c>
      <c r="D5930">
        <v>29300000</v>
      </c>
      <c r="E5930">
        <v>23000000</v>
      </c>
      <c r="F5930" t="s">
        <v>4033</v>
      </c>
      <c r="G5930" s="13">
        <f>IFERROR(IF($F5930="ALTA",$D5930*1.03,
IF($F5930="MEDIA",$D5930*1,
IF($F5930="BAJA",$D5930*0.92,
IF($F5930="LIQUIDAR",_xlfn.XLOOKUP(A5930,Rotación!$A:$A,Rotación!$O:$O,0,0,-1),"")))),"")</f>
        <v>29300000</v>
      </c>
      <c r="H5930" s="13">
        <f>IFERROR(IF($F5930="ALTA",$D5930*1,
IF($F5930="MEDIA",$D5930*0.97,
IF($F5930="BAJA",$D5930*0.9,
IF($F5930="LIQUIDAR",_xlfn.XLOOKUP(A5930,Rotación!$A:$A,Rotación!$O:$O,0,0,-1),"")))),"")</f>
        <v>28421000</v>
      </c>
      <c r="I5930" s="13">
        <f>IFERROR(IF($F5930="ALTA",$D5930*0.97,
IF($F5930="MEDIA",$D5930*0.94,
IF($F5930="BAJA",$D5930*0.87,
IF($F5930="LIQUIDAR",_xlfn.XLOOKUP(A5930,Rotación!$A:$A,Rotación!$O:$O,0,0,-1),"")))),"")</f>
        <v>27542000</v>
      </c>
      <c r="J5930" s="13">
        <f>IFERROR(IF($F5930="ALTA",$D5930*0.94,
IF($F5930="MEDIA",$D5930*0.9,
IF($F5930="BAJA",$D5930*0.85,
IF($F5930="LIQUIDAR",_xlfn.XLOOKUP(A5930,Rotación!$A:$A,Rotación!$O:$O,0,0,-1),"")))),"")</f>
        <v>26370000</v>
      </c>
      <c r="K5930">
        <v>27990000</v>
      </c>
    </row>
    <row r="5931" spans="1:11" x14ac:dyDescent="0.3">
      <c r="A5931" t="s">
        <v>9532</v>
      </c>
      <c r="B5931" t="s">
        <v>313</v>
      </c>
      <c r="C5931" t="s">
        <v>313</v>
      </c>
      <c r="D5931">
        <v>17700000</v>
      </c>
      <c r="E5931">
        <v>15000000</v>
      </c>
      <c r="F5931" t="s">
        <v>4033</v>
      </c>
      <c r="G5931" s="13">
        <f>IFERROR(IF($F5931="ALTA",$D5931*1.03,
IF($F5931="MEDIA",$D5931*1,
IF($F5931="BAJA",$D5931*0.92,
IF($F5931="LIQUIDAR",_xlfn.XLOOKUP(A5931,Rotación!$A:$A,Rotación!$O:$O,0,0,-1),"")))),"")</f>
        <v>17700000</v>
      </c>
      <c r="H5931" s="13">
        <f>IFERROR(IF($F5931="ALTA",$D5931*1,
IF($F5931="MEDIA",$D5931*0.97,
IF($F5931="BAJA",$D5931*0.9,
IF($F5931="LIQUIDAR",_xlfn.XLOOKUP(A5931,Rotación!$A:$A,Rotación!$O:$O,0,0,-1),"")))),"")</f>
        <v>17169000</v>
      </c>
      <c r="I5931" s="13">
        <f>IFERROR(IF($F5931="ALTA",$D5931*0.97,
IF($F5931="MEDIA",$D5931*0.94,
IF($F5931="BAJA",$D5931*0.87,
IF($F5931="LIQUIDAR",_xlfn.XLOOKUP(A5931,Rotación!$A:$A,Rotación!$O:$O,0,0,-1),"")))),"")</f>
        <v>16637999.999999998</v>
      </c>
      <c r="J5931" s="13">
        <f>IFERROR(IF($F5931="ALTA",$D5931*0.94,
IF($F5931="MEDIA",$D5931*0.9,
IF($F5931="BAJA",$D5931*0.85,
IF($F5931="LIQUIDAR",_xlfn.XLOOKUP(A5931,Rotación!$A:$A,Rotación!$O:$O,0,0,-1),"")))),"")</f>
        <v>15930000</v>
      </c>
      <c r="K5931">
        <v>17990000</v>
      </c>
    </row>
    <row r="5932" spans="1:11" x14ac:dyDescent="0.3">
      <c r="A5932" t="s">
        <v>5482</v>
      </c>
      <c r="B5932" t="s">
        <v>313</v>
      </c>
      <c r="C5932" t="s">
        <v>313</v>
      </c>
      <c r="D5932">
        <v>12600000</v>
      </c>
      <c r="E5932">
        <v>10000000</v>
      </c>
      <c r="F5932" t="s">
        <v>4033</v>
      </c>
      <c r="G5932" s="13">
        <f>IFERROR(IF($F5932="ALTA",$D5932*1.03,
IF($F5932="MEDIA",$D5932*1,
IF($F5932="BAJA",$D5932*0.92,
IF($F5932="LIQUIDAR",_xlfn.XLOOKUP(A5932,Rotación!$A:$A,Rotación!$O:$O,0,0,-1),"")))),"")</f>
        <v>12600000</v>
      </c>
      <c r="H5932" s="13">
        <f>IFERROR(IF($F5932="ALTA",$D5932*1,
IF($F5932="MEDIA",$D5932*0.97,
IF($F5932="BAJA",$D5932*0.9,
IF($F5932="LIQUIDAR",_xlfn.XLOOKUP(A5932,Rotación!$A:$A,Rotación!$O:$O,0,0,-1),"")))),"")</f>
        <v>12222000</v>
      </c>
      <c r="I5932" s="13">
        <f>IFERROR(IF($F5932="ALTA",$D5932*0.97,
IF($F5932="MEDIA",$D5932*0.94,
IF($F5932="BAJA",$D5932*0.87,
IF($F5932="LIQUIDAR",_xlfn.XLOOKUP(A5932,Rotación!$A:$A,Rotación!$O:$O,0,0,-1),"")))),"")</f>
        <v>11844000</v>
      </c>
      <c r="J5932" s="13">
        <f>IFERROR(IF($F5932="ALTA",$D5932*0.94,
IF($F5932="MEDIA",$D5932*0.9,
IF($F5932="BAJA",$D5932*0.85,
IF($F5932="LIQUIDAR",_xlfn.XLOOKUP(A5932,Rotación!$A:$A,Rotación!$O:$O,0,0,-1),"")))),"")</f>
        <v>11340000</v>
      </c>
      <c r="K5932">
        <v>11990000</v>
      </c>
    </row>
    <row r="5933" spans="1:11" x14ac:dyDescent="0.3">
      <c r="A5933" t="s">
        <v>9536</v>
      </c>
      <c r="B5933" t="s">
        <v>313</v>
      </c>
      <c r="C5933" t="s">
        <v>313</v>
      </c>
      <c r="D5933">
        <v>8900000</v>
      </c>
      <c r="E5933">
        <v>7600000</v>
      </c>
      <c r="F5933" t="s">
        <v>4033</v>
      </c>
      <c r="G5933" s="13">
        <f>IFERROR(IF($F5933="ALTA",$D5933*1.03,
IF($F5933="MEDIA",$D5933*1,
IF($F5933="BAJA",$D5933*0.92,
IF($F5933="LIQUIDAR",_xlfn.XLOOKUP(A5933,Rotación!$A:$A,Rotación!$O:$O,0,0,-1),"")))),"")</f>
        <v>8900000</v>
      </c>
      <c r="H5933" s="13">
        <f>IFERROR(IF($F5933="ALTA",$D5933*1,
IF($F5933="MEDIA",$D5933*0.97,
IF($F5933="BAJA",$D5933*0.9,
IF($F5933="LIQUIDAR",_xlfn.XLOOKUP(A5933,Rotación!$A:$A,Rotación!$O:$O,0,0,-1),"")))),"")</f>
        <v>8633000</v>
      </c>
      <c r="I5933" s="13">
        <f>IFERROR(IF($F5933="ALTA",$D5933*0.97,
IF($F5933="MEDIA",$D5933*0.94,
IF($F5933="BAJA",$D5933*0.87,
IF($F5933="LIQUIDAR",_xlfn.XLOOKUP(A5933,Rotación!$A:$A,Rotación!$O:$O,0,0,-1),"")))),"")</f>
        <v>8365999.9999999991</v>
      </c>
      <c r="J5933" s="13">
        <f>IFERROR(IF($F5933="ALTA",$D5933*0.94,
IF($F5933="MEDIA",$D5933*0.9,
IF($F5933="BAJA",$D5933*0.85,
IF($F5933="LIQUIDAR",_xlfn.XLOOKUP(A5933,Rotación!$A:$A,Rotación!$O:$O,0,0,-1),"")))),"")</f>
        <v>8010000</v>
      </c>
      <c r="K5933">
        <v>9190000</v>
      </c>
    </row>
    <row r="5934" spans="1:11" x14ac:dyDescent="0.3">
      <c r="A5934" t="s">
        <v>9538</v>
      </c>
      <c r="B5934" t="s">
        <v>313</v>
      </c>
      <c r="C5934" t="s">
        <v>313</v>
      </c>
      <c r="D5934">
        <v>22800000</v>
      </c>
      <c r="E5934">
        <v>19000000</v>
      </c>
      <c r="F5934" t="s">
        <v>4033</v>
      </c>
      <c r="G5934" s="13">
        <f>IFERROR(IF($F5934="ALTA",$D5934*1.03,
IF($F5934="MEDIA",$D5934*1,
IF($F5934="BAJA",$D5934*0.92,
IF($F5934="LIQUIDAR",_xlfn.XLOOKUP(A5934,Rotación!$A:$A,Rotación!$O:$O,0,0,-1),"")))),"")</f>
        <v>22800000</v>
      </c>
      <c r="H5934" s="13">
        <f>IFERROR(IF($F5934="ALTA",$D5934*1,
IF($F5934="MEDIA",$D5934*0.97,
IF($F5934="BAJA",$D5934*0.9,
IF($F5934="LIQUIDAR",_xlfn.XLOOKUP(A5934,Rotación!$A:$A,Rotación!$O:$O,0,0,-1),"")))),"")</f>
        <v>22116000</v>
      </c>
      <c r="I5934" s="13">
        <f>IFERROR(IF($F5934="ALTA",$D5934*0.97,
IF($F5934="MEDIA",$D5934*0.94,
IF($F5934="BAJA",$D5934*0.87,
IF($F5934="LIQUIDAR",_xlfn.XLOOKUP(A5934,Rotación!$A:$A,Rotación!$O:$O,0,0,-1),"")))),"")</f>
        <v>21432000</v>
      </c>
      <c r="J5934" s="13">
        <f>IFERROR(IF($F5934="ALTA",$D5934*0.94,
IF($F5934="MEDIA",$D5934*0.9,
IF($F5934="BAJA",$D5934*0.85,
IF($F5934="LIQUIDAR",_xlfn.XLOOKUP(A5934,Rotación!$A:$A,Rotación!$O:$O,0,0,-1),"")))),"")</f>
        <v>20520000</v>
      </c>
      <c r="K5934">
        <v>22990000</v>
      </c>
    </row>
    <row r="5935" spans="1:11" x14ac:dyDescent="0.3">
      <c r="A5935" t="s">
        <v>1850</v>
      </c>
      <c r="B5935" t="s">
        <v>313</v>
      </c>
      <c r="C5935" t="s">
        <v>313</v>
      </c>
      <c r="D5935">
        <v>15500000</v>
      </c>
      <c r="E5935">
        <v>12300000</v>
      </c>
      <c r="F5935" t="s">
        <v>4033</v>
      </c>
      <c r="G5935" s="13">
        <f>IFERROR(IF($F5935="ALTA",$D5935*1.03,
IF($F5935="MEDIA",$D5935*1,
IF($F5935="BAJA",$D5935*0.92,
IF($F5935="LIQUIDAR",_xlfn.XLOOKUP(A5935,Rotación!$A:$A,Rotación!$O:$O,0,0,-1),"")))),"")</f>
        <v>15500000</v>
      </c>
      <c r="H5935" s="13">
        <f>IFERROR(IF($F5935="ALTA",$D5935*1,
IF($F5935="MEDIA",$D5935*0.97,
IF($F5935="BAJA",$D5935*0.9,
IF($F5935="LIQUIDAR",_xlfn.XLOOKUP(A5935,Rotación!$A:$A,Rotación!$O:$O,0,0,-1),"")))),"")</f>
        <v>15035000</v>
      </c>
      <c r="I5935" s="13">
        <f>IFERROR(IF($F5935="ALTA",$D5935*0.97,
IF($F5935="MEDIA",$D5935*0.94,
IF($F5935="BAJA",$D5935*0.87,
IF($F5935="LIQUIDAR",_xlfn.XLOOKUP(A5935,Rotación!$A:$A,Rotación!$O:$O,0,0,-1),"")))),"")</f>
        <v>14570000</v>
      </c>
      <c r="J5935" s="13">
        <f>IFERROR(IF($F5935="ALTA",$D5935*0.94,
IF($F5935="MEDIA",$D5935*0.9,
IF($F5935="BAJA",$D5935*0.85,
IF($F5935="LIQUIDAR",_xlfn.XLOOKUP(A5935,Rotación!$A:$A,Rotación!$O:$O,0,0,-1),"")))),"")</f>
        <v>13950000</v>
      </c>
      <c r="K5935">
        <v>14990000</v>
      </c>
    </row>
    <row r="5936" spans="1:11" x14ac:dyDescent="0.3">
      <c r="A5936" t="s">
        <v>9545</v>
      </c>
      <c r="B5936" t="s">
        <v>313</v>
      </c>
      <c r="C5936" t="s">
        <v>313</v>
      </c>
      <c r="D5936">
        <v>16700000</v>
      </c>
      <c r="E5936">
        <v>13000000</v>
      </c>
      <c r="F5936" t="s">
        <v>4033</v>
      </c>
      <c r="G5936" s="13">
        <f>IFERROR(IF($F5936="ALTA",$D5936*1.03,
IF($F5936="MEDIA",$D5936*1,
IF($F5936="BAJA",$D5936*0.92,
IF($F5936="LIQUIDAR",_xlfn.XLOOKUP(A5936,Rotación!$A:$A,Rotación!$O:$O,0,0,-1),"")))),"")</f>
        <v>16700000</v>
      </c>
      <c r="H5936" s="13">
        <f>IFERROR(IF($F5936="ALTA",$D5936*1,
IF($F5936="MEDIA",$D5936*0.97,
IF($F5936="BAJA",$D5936*0.9,
IF($F5936="LIQUIDAR",_xlfn.XLOOKUP(A5936,Rotación!$A:$A,Rotación!$O:$O,0,0,-1),"")))),"")</f>
        <v>16199000</v>
      </c>
      <c r="I5936" s="13">
        <f>IFERROR(IF($F5936="ALTA",$D5936*0.97,
IF($F5936="MEDIA",$D5936*0.94,
IF($F5936="BAJA",$D5936*0.87,
IF($F5936="LIQUIDAR",_xlfn.XLOOKUP(A5936,Rotación!$A:$A,Rotación!$O:$O,0,0,-1),"")))),"")</f>
        <v>15698000</v>
      </c>
      <c r="J5936" s="13">
        <f>IFERROR(IF($F5936="ALTA",$D5936*0.94,
IF($F5936="MEDIA",$D5936*0.9,
IF($F5936="BAJA",$D5936*0.85,
IF($F5936="LIQUIDAR",_xlfn.XLOOKUP(A5936,Rotación!$A:$A,Rotación!$O:$O,0,0,-1),"")))),"")</f>
        <v>15030000</v>
      </c>
      <c r="K5936">
        <v>15990000</v>
      </c>
    </row>
    <row r="5937" spans="1:11" x14ac:dyDescent="0.3">
      <c r="A5937" t="s">
        <v>9549</v>
      </c>
      <c r="B5937" t="s">
        <v>313</v>
      </c>
      <c r="C5937" t="s">
        <v>313</v>
      </c>
      <c r="D5937">
        <v>13500000</v>
      </c>
      <c r="E5937">
        <v>10800000</v>
      </c>
      <c r="F5937" t="s">
        <v>4033</v>
      </c>
      <c r="G5937" s="13">
        <f>IFERROR(IF($F5937="ALTA",$D5937*1.03,
IF($F5937="MEDIA",$D5937*1,
IF($F5937="BAJA",$D5937*0.92,
IF($F5937="LIQUIDAR",_xlfn.XLOOKUP(A5937,Rotación!$A:$A,Rotación!$O:$O,0,0,-1),"")))),"")</f>
        <v>13500000</v>
      </c>
      <c r="H5937" s="13">
        <f>IFERROR(IF($F5937="ALTA",$D5937*1,
IF($F5937="MEDIA",$D5937*0.97,
IF($F5937="BAJA",$D5937*0.9,
IF($F5937="LIQUIDAR",_xlfn.XLOOKUP(A5937,Rotación!$A:$A,Rotación!$O:$O,0,0,-1),"")))),"")</f>
        <v>13095000</v>
      </c>
      <c r="I5937" s="13">
        <f>IFERROR(IF($F5937="ALTA",$D5937*0.97,
IF($F5937="MEDIA",$D5937*0.94,
IF($F5937="BAJA",$D5937*0.87,
IF($F5937="LIQUIDAR",_xlfn.XLOOKUP(A5937,Rotación!$A:$A,Rotación!$O:$O,0,0,-1),"")))),"")</f>
        <v>12690000</v>
      </c>
      <c r="J5937" s="13">
        <f>IFERROR(IF($F5937="ALTA",$D5937*0.94,
IF($F5937="MEDIA",$D5937*0.9,
IF($F5937="BAJA",$D5937*0.85,
IF($F5937="LIQUIDAR",_xlfn.XLOOKUP(A5937,Rotación!$A:$A,Rotación!$O:$O,0,0,-1),"")))),"")</f>
        <v>12150000</v>
      </c>
      <c r="K5937">
        <v>13290000</v>
      </c>
    </row>
    <row r="5938" spans="1:11" x14ac:dyDescent="0.3">
      <c r="A5938" t="s">
        <v>9552</v>
      </c>
      <c r="B5938" t="s">
        <v>313</v>
      </c>
      <c r="C5938" t="s">
        <v>313</v>
      </c>
      <c r="D5938">
        <v>8700000</v>
      </c>
      <c r="E5938">
        <v>7000000</v>
      </c>
      <c r="F5938" t="s">
        <v>4033</v>
      </c>
      <c r="G5938" s="13">
        <f>IFERROR(IF($F5938="ALTA",$D5938*1.03,
IF($F5938="MEDIA",$D5938*1,
IF($F5938="BAJA",$D5938*0.92,
IF($F5938="LIQUIDAR",_xlfn.XLOOKUP(A5938,Rotación!$A:$A,Rotación!$O:$O,0,0,-1),"")))),"")</f>
        <v>8700000</v>
      </c>
      <c r="H5938" s="13">
        <f>IFERROR(IF($F5938="ALTA",$D5938*1,
IF($F5938="MEDIA",$D5938*0.97,
IF($F5938="BAJA",$D5938*0.9,
IF($F5938="LIQUIDAR",_xlfn.XLOOKUP(A5938,Rotación!$A:$A,Rotación!$O:$O,0,0,-1),"")))),"")</f>
        <v>8439000</v>
      </c>
      <c r="I5938" s="13">
        <f>IFERROR(IF($F5938="ALTA",$D5938*0.97,
IF($F5938="MEDIA",$D5938*0.94,
IF($F5938="BAJA",$D5938*0.87,
IF($F5938="LIQUIDAR",_xlfn.XLOOKUP(A5938,Rotación!$A:$A,Rotación!$O:$O,0,0,-1),"")))),"")</f>
        <v>8178000</v>
      </c>
      <c r="J5938" s="13">
        <f>IFERROR(IF($F5938="ALTA",$D5938*0.94,
IF($F5938="MEDIA",$D5938*0.9,
IF($F5938="BAJA",$D5938*0.85,
IF($F5938="LIQUIDAR",_xlfn.XLOOKUP(A5938,Rotación!$A:$A,Rotación!$O:$O,0,0,-1),"")))),"")</f>
        <v>7830000</v>
      </c>
      <c r="K5938">
        <v>8490000</v>
      </c>
    </row>
    <row r="5939" spans="1:11" x14ac:dyDescent="0.3">
      <c r="A5939" t="s">
        <v>9554</v>
      </c>
      <c r="B5939" t="s">
        <v>313</v>
      </c>
      <c r="C5939" t="s">
        <v>313</v>
      </c>
      <c r="D5939">
        <v>9400000</v>
      </c>
      <c r="E5939">
        <v>7300000</v>
      </c>
      <c r="F5939" t="s">
        <v>4033</v>
      </c>
      <c r="G5939" s="13">
        <f>IFERROR(IF($F5939="ALTA",$D5939*1.03,
IF($F5939="MEDIA",$D5939*1,
IF($F5939="BAJA",$D5939*0.92,
IF($F5939="LIQUIDAR",_xlfn.XLOOKUP(A5939,Rotación!$A:$A,Rotación!$O:$O,0,0,-1),"")))),"")</f>
        <v>9400000</v>
      </c>
      <c r="H5939" s="13">
        <f>IFERROR(IF($F5939="ALTA",$D5939*1,
IF($F5939="MEDIA",$D5939*0.97,
IF($F5939="BAJA",$D5939*0.9,
IF($F5939="LIQUIDAR",_xlfn.XLOOKUP(A5939,Rotación!$A:$A,Rotación!$O:$O,0,0,-1),"")))),"")</f>
        <v>9118000</v>
      </c>
      <c r="I5939" s="13">
        <f>IFERROR(IF($F5939="ALTA",$D5939*0.97,
IF($F5939="MEDIA",$D5939*0.94,
IF($F5939="BAJA",$D5939*0.87,
IF($F5939="LIQUIDAR",_xlfn.XLOOKUP(A5939,Rotación!$A:$A,Rotación!$O:$O,0,0,-1),"")))),"")</f>
        <v>8836000</v>
      </c>
      <c r="J5939" s="13">
        <f>IFERROR(IF($F5939="ALTA",$D5939*0.94,
IF($F5939="MEDIA",$D5939*0.9,
IF($F5939="BAJA",$D5939*0.85,
IF($F5939="LIQUIDAR",_xlfn.XLOOKUP(A5939,Rotación!$A:$A,Rotación!$O:$O,0,0,-1),"")))),"")</f>
        <v>8460000</v>
      </c>
      <c r="K5939">
        <v>8990000</v>
      </c>
    </row>
    <row r="5940" spans="1:11" x14ac:dyDescent="0.3">
      <c r="A5940" t="s">
        <v>9556</v>
      </c>
      <c r="B5940" t="s">
        <v>313</v>
      </c>
      <c r="C5940" t="s">
        <v>313</v>
      </c>
      <c r="D5940">
        <v>15900000</v>
      </c>
      <c r="E5940">
        <v>13200000</v>
      </c>
      <c r="F5940" t="s">
        <v>4033</v>
      </c>
      <c r="G5940" s="13">
        <f>IFERROR(IF($F5940="ALTA",$D5940*1.03,
IF($F5940="MEDIA",$D5940*1,
IF($F5940="BAJA",$D5940*0.92,
IF($F5940="LIQUIDAR",_xlfn.XLOOKUP(A5940,Rotación!$A:$A,Rotación!$O:$O,0,0,-1),"")))),"")</f>
        <v>15900000</v>
      </c>
      <c r="H5940" s="13">
        <f>IFERROR(IF($F5940="ALTA",$D5940*1,
IF($F5940="MEDIA",$D5940*0.97,
IF($F5940="BAJA",$D5940*0.9,
IF($F5940="LIQUIDAR",_xlfn.XLOOKUP(A5940,Rotación!$A:$A,Rotación!$O:$O,0,0,-1),"")))),"")</f>
        <v>15423000</v>
      </c>
      <c r="I5940" s="13">
        <f>IFERROR(IF($F5940="ALTA",$D5940*0.97,
IF($F5940="MEDIA",$D5940*0.94,
IF($F5940="BAJA",$D5940*0.87,
IF($F5940="LIQUIDAR",_xlfn.XLOOKUP(A5940,Rotación!$A:$A,Rotación!$O:$O,0,0,-1),"")))),"")</f>
        <v>14946000</v>
      </c>
      <c r="J5940" s="13">
        <f>IFERROR(IF($F5940="ALTA",$D5940*0.94,
IF($F5940="MEDIA",$D5940*0.9,
IF($F5940="BAJA",$D5940*0.85,
IF($F5940="LIQUIDAR",_xlfn.XLOOKUP(A5940,Rotación!$A:$A,Rotación!$O:$O,0,0,-1),"")))),"")</f>
        <v>14310000</v>
      </c>
      <c r="K5940">
        <v>15890000</v>
      </c>
    </row>
    <row r="5941" spans="1:11" x14ac:dyDescent="0.3">
      <c r="A5941" t="s">
        <v>9559</v>
      </c>
      <c r="B5941" t="s">
        <v>313</v>
      </c>
      <c r="C5941" t="s">
        <v>313</v>
      </c>
      <c r="D5941">
        <v>11600000</v>
      </c>
      <c r="E5941">
        <v>9500000</v>
      </c>
      <c r="F5941" t="s">
        <v>4033</v>
      </c>
      <c r="G5941" s="13">
        <f>IFERROR(IF($F5941="ALTA",$D5941*1.03,
IF($F5941="MEDIA",$D5941*1,
IF($F5941="BAJA",$D5941*0.92,
IF($F5941="LIQUIDAR",_xlfn.XLOOKUP(A5941,Rotación!$A:$A,Rotación!$O:$O,0,0,-1),"")))),"")</f>
        <v>11600000</v>
      </c>
      <c r="H5941" s="13">
        <f>IFERROR(IF($F5941="ALTA",$D5941*1,
IF($F5941="MEDIA",$D5941*0.97,
IF($F5941="BAJA",$D5941*0.9,
IF($F5941="LIQUIDAR",_xlfn.XLOOKUP(A5941,Rotación!$A:$A,Rotación!$O:$O,0,0,-1),"")))),"")</f>
        <v>11252000</v>
      </c>
      <c r="I5941" s="13">
        <f>IFERROR(IF($F5941="ALTA",$D5941*0.97,
IF($F5941="MEDIA",$D5941*0.94,
IF($F5941="BAJA",$D5941*0.87,
IF($F5941="LIQUIDAR",_xlfn.XLOOKUP(A5941,Rotación!$A:$A,Rotación!$O:$O,0,0,-1),"")))),"")</f>
        <v>10904000</v>
      </c>
      <c r="J5941" s="13">
        <f>IFERROR(IF($F5941="ALTA",$D5941*0.94,
IF($F5941="MEDIA",$D5941*0.9,
IF($F5941="BAJA",$D5941*0.85,
IF($F5941="LIQUIDAR",_xlfn.XLOOKUP(A5941,Rotación!$A:$A,Rotación!$O:$O,0,0,-1),"")))),"")</f>
        <v>10440000</v>
      </c>
      <c r="K5941">
        <v>11690000</v>
      </c>
    </row>
    <row r="5942" spans="1:11" x14ac:dyDescent="0.3">
      <c r="A5942" t="s">
        <v>9561</v>
      </c>
      <c r="B5942" t="s">
        <v>313</v>
      </c>
      <c r="C5942" t="s">
        <v>313</v>
      </c>
      <c r="D5942">
        <v>24400000</v>
      </c>
      <c r="E5942">
        <v>19000000</v>
      </c>
      <c r="F5942" t="s">
        <v>5391</v>
      </c>
      <c r="G5942" s="13">
        <f>IFERROR(IF($F5942="ALTA",$D5942*1.03,
IF($F5942="MEDIA",$D5942*1,
IF($F5942="BAJA",$D5942*0.92,
IF($F5942="LIQUIDAR",_xlfn.XLOOKUP(A5942,Rotación!$A:$A,Rotación!$O:$O,0,0,-1),"")))),"")</f>
        <v>22448000</v>
      </c>
      <c r="H5942" s="13">
        <f>IFERROR(IF($F5942="ALTA",$D5942*1,
IF($F5942="MEDIA",$D5942*0.97,
IF($F5942="BAJA",$D5942*0.9,
IF($F5942="LIQUIDAR",_xlfn.XLOOKUP(A5942,Rotación!$A:$A,Rotación!$O:$O,0,0,-1),"")))),"")</f>
        <v>21960000</v>
      </c>
      <c r="I5942" s="13">
        <f>IFERROR(IF($F5942="ALTA",$D5942*0.97,
IF($F5942="MEDIA",$D5942*0.94,
IF($F5942="BAJA",$D5942*0.87,
IF($F5942="LIQUIDAR",_xlfn.XLOOKUP(A5942,Rotación!$A:$A,Rotación!$O:$O,0,0,-1),"")))),"")</f>
        <v>21228000</v>
      </c>
      <c r="J5942" s="13">
        <f>IFERROR(IF($F5942="ALTA",$D5942*0.94,
IF($F5942="MEDIA",$D5942*0.9,
IF($F5942="BAJA",$D5942*0.85,
IF($F5942="LIQUIDAR",_xlfn.XLOOKUP(A5942,Rotación!$A:$A,Rotación!$O:$O,0,0,-1),"")))),"")</f>
        <v>20740000</v>
      </c>
      <c r="K5942">
        <v>25990000</v>
      </c>
    </row>
    <row r="5943" spans="1:11" x14ac:dyDescent="0.3">
      <c r="A5943" t="s">
        <v>5620</v>
      </c>
      <c r="B5943" t="s">
        <v>313</v>
      </c>
      <c r="C5943" t="s">
        <v>313</v>
      </c>
      <c r="D5943">
        <v>10000000</v>
      </c>
      <c r="E5943">
        <v>7800000</v>
      </c>
      <c r="F5943" t="s">
        <v>5391</v>
      </c>
      <c r="G5943" s="13">
        <f>IFERROR(IF($F5943="ALTA",$D5943*1.03,
IF($F5943="MEDIA",$D5943*1,
IF($F5943="BAJA",$D5943*0.92,
IF($F5943="LIQUIDAR",_xlfn.XLOOKUP(A5943,Rotación!$A:$A,Rotación!$O:$O,0,0,-1),"")))),"")</f>
        <v>9200000</v>
      </c>
      <c r="H5943" s="13">
        <f>IFERROR(IF($F5943="ALTA",$D5943*1,
IF($F5943="MEDIA",$D5943*0.97,
IF($F5943="BAJA",$D5943*0.9,
IF($F5943="LIQUIDAR",_xlfn.XLOOKUP(A5943,Rotación!$A:$A,Rotación!$O:$O,0,0,-1),"")))),"")</f>
        <v>9000000</v>
      </c>
      <c r="I5943" s="13">
        <f>IFERROR(IF($F5943="ALTA",$D5943*0.97,
IF($F5943="MEDIA",$D5943*0.94,
IF($F5943="BAJA",$D5943*0.87,
IF($F5943="LIQUIDAR",_xlfn.XLOOKUP(A5943,Rotación!$A:$A,Rotación!$O:$O,0,0,-1),"")))),"")</f>
        <v>8700000</v>
      </c>
      <c r="J5943" s="13">
        <f>IFERROR(IF($F5943="ALTA",$D5943*0.94,
IF($F5943="MEDIA",$D5943*0.9,
IF($F5943="BAJA",$D5943*0.85,
IF($F5943="LIQUIDAR",_xlfn.XLOOKUP(A5943,Rotación!$A:$A,Rotación!$O:$O,0,0,-1),"")))),"")</f>
        <v>8500000</v>
      </c>
      <c r="K5943">
        <v>9490000</v>
      </c>
    </row>
    <row r="5944" spans="1:11" x14ac:dyDescent="0.3">
      <c r="A5944" t="s">
        <v>9565</v>
      </c>
      <c r="B5944" t="s">
        <v>313</v>
      </c>
      <c r="C5944" t="s">
        <v>313</v>
      </c>
      <c r="D5944">
        <v>18500000</v>
      </c>
      <c r="E5944">
        <v>14500000</v>
      </c>
      <c r="F5944" t="s">
        <v>5391</v>
      </c>
      <c r="G5944" s="13">
        <f>IFERROR(IF($F5944="ALTA",$D5944*1.03,
IF($F5944="MEDIA",$D5944*1,
IF($F5944="BAJA",$D5944*0.92,
IF($F5944="LIQUIDAR",_xlfn.XLOOKUP(A5944,Rotación!$A:$A,Rotación!$O:$O,0,0,-1),"")))),"")</f>
        <v>17020000</v>
      </c>
      <c r="H5944" s="13">
        <f>IFERROR(IF($F5944="ALTA",$D5944*1,
IF($F5944="MEDIA",$D5944*0.97,
IF($F5944="BAJA",$D5944*0.9,
IF($F5944="LIQUIDAR",_xlfn.XLOOKUP(A5944,Rotación!$A:$A,Rotación!$O:$O,0,0,-1),"")))),"")</f>
        <v>16650000</v>
      </c>
      <c r="I5944" s="13">
        <f>IFERROR(IF($F5944="ALTA",$D5944*0.97,
IF($F5944="MEDIA",$D5944*0.94,
IF($F5944="BAJA",$D5944*0.87,
IF($F5944="LIQUIDAR",_xlfn.XLOOKUP(A5944,Rotación!$A:$A,Rotación!$O:$O,0,0,-1),"")))),"")</f>
        <v>16095000</v>
      </c>
      <c r="J5944" s="13">
        <f>IFERROR(IF($F5944="ALTA",$D5944*0.94,
IF($F5944="MEDIA",$D5944*0.9,
IF($F5944="BAJA",$D5944*0.85,
IF($F5944="LIQUIDAR",_xlfn.XLOOKUP(A5944,Rotación!$A:$A,Rotación!$O:$O,0,0,-1),"")))),"")</f>
        <v>15725000</v>
      </c>
      <c r="K5944">
        <v>17990000</v>
      </c>
    </row>
    <row r="5945" spans="1:11" x14ac:dyDescent="0.3">
      <c r="A5945" t="s">
        <v>9567</v>
      </c>
      <c r="B5945" t="s">
        <v>313</v>
      </c>
      <c r="C5945" t="s">
        <v>313</v>
      </c>
      <c r="D5945">
        <v>8400000</v>
      </c>
      <c r="E5945">
        <v>6000000</v>
      </c>
      <c r="F5945" t="s">
        <v>5391</v>
      </c>
      <c r="G5945" s="13">
        <f>IFERROR(IF($F5945="ALTA",$D5945*1.03,
IF($F5945="MEDIA",$D5945*1,
IF($F5945="BAJA",$D5945*0.92,
IF($F5945="LIQUIDAR",_xlfn.XLOOKUP(A5945,Rotación!$A:$A,Rotación!$O:$O,0,0,-1),"")))),"")</f>
        <v>7728000</v>
      </c>
      <c r="H5945" s="13">
        <f>IFERROR(IF($F5945="ALTA",$D5945*1,
IF($F5945="MEDIA",$D5945*0.97,
IF($F5945="BAJA",$D5945*0.9,
IF($F5945="LIQUIDAR",_xlfn.XLOOKUP(A5945,Rotación!$A:$A,Rotación!$O:$O,0,0,-1),"")))),"")</f>
        <v>7560000</v>
      </c>
      <c r="I5945" s="13">
        <f>IFERROR(IF($F5945="ALTA",$D5945*0.97,
IF($F5945="MEDIA",$D5945*0.94,
IF($F5945="BAJA",$D5945*0.87,
IF($F5945="LIQUIDAR",_xlfn.XLOOKUP(A5945,Rotación!$A:$A,Rotación!$O:$O,0,0,-1),"")))),"")</f>
        <v>7308000</v>
      </c>
      <c r="J5945" s="13">
        <f>IFERROR(IF($F5945="ALTA",$D5945*0.94,
IF($F5945="MEDIA",$D5945*0.9,
IF($F5945="BAJA",$D5945*0.85,
IF($F5945="LIQUIDAR",_xlfn.XLOOKUP(A5945,Rotación!$A:$A,Rotación!$O:$O,0,0,-1),"")))),"")</f>
        <v>7140000</v>
      </c>
      <c r="K5945">
        <v>8190000</v>
      </c>
    </row>
    <row r="5946" spans="1:11" x14ac:dyDescent="0.3">
      <c r="A5946" t="s">
        <v>9570</v>
      </c>
      <c r="B5946" t="s">
        <v>313</v>
      </c>
      <c r="C5946" t="s">
        <v>313</v>
      </c>
      <c r="D5946">
        <v>8800000</v>
      </c>
      <c r="E5946">
        <v>7000000</v>
      </c>
      <c r="F5946" t="s">
        <v>5391</v>
      </c>
      <c r="G5946" s="13">
        <f>IFERROR(IF($F5946="ALTA",$D5946*1.03,
IF($F5946="MEDIA",$D5946*1,
IF($F5946="BAJA",$D5946*0.92,
IF($F5946="LIQUIDAR",_xlfn.XLOOKUP(A5946,Rotación!$A:$A,Rotación!$O:$O,0,0,-1),"")))),"")</f>
        <v>8096000</v>
      </c>
      <c r="H5946" s="13">
        <f>IFERROR(IF($F5946="ALTA",$D5946*1,
IF($F5946="MEDIA",$D5946*0.97,
IF($F5946="BAJA",$D5946*0.9,
IF($F5946="LIQUIDAR",_xlfn.XLOOKUP(A5946,Rotación!$A:$A,Rotación!$O:$O,0,0,-1),"")))),"")</f>
        <v>7920000</v>
      </c>
      <c r="I5946" s="13">
        <f>IFERROR(IF($F5946="ALTA",$D5946*0.97,
IF($F5946="MEDIA",$D5946*0.94,
IF($F5946="BAJA",$D5946*0.87,
IF($F5946="LIQUIDAR",_xlfn.XLOOKUP(A5946,Rotación!$A:$A,Rotación!$O:$O,0,0,-1),"")))),"")</f>
        <v>7656000</v>
      </c>
      <c r="J5946" s="13">
        <f>IFERROR(IF($F5946="ALTA",$D5946*0.94,
IF($F5946="MEDIA",$D5946*0.9,
IF($F5946="BAJA",$D5946*0.85,
IF($F5946="LIQUIDAR",_xlfn.XLOOKUP(A5946,Rotación!$A:$A,Rotación!$O:$O,0,0,-1),"")))),"")</f>
        <v>7480000</v>
      </c>
      <c r="K5946">
        <v>8790000</v>
      </c>
    </row>
    <row r="5947" spans="1:11" x14ac:dyDescent="0.3">
      <c r="A5947" t="s">
        <v>9572</v>
      </c>
      <c r="B5947" t="s">
        <v>313</v>
      </c>
      <c r="C5947" t="s">
        <v>313</v>
      </c>
      <c r="D5947">
        <v>8600000</v>
      </c>
      <c r="E5947">
        <v>6600000</v>
      </c>
      <c r="F5947" t="s">
        <v>5391</v>
      </c>
      <c r="G5947" s="13">
        <f>IFERROR(IF($F5947="ALTA",$D5947*1.03,
IF($F5947="MEDIA",$D5947*1,
IF($F5947="BAJA",$D5947*0.92,
IF($F5947="LIQUIDAR",_xlfn.XLOOKUP(A5947,Rotación!$A:$A,Rotación!$O:$O,0,0,-1),"")))),"")</f>
        <v>7912000</v>
      </c>
      <c r="H5947" s="13">
        <f>IFERROR(IF($F5947="ALTA",$D5947*1,
IF($F5947="MEDIA",$D5947*0.97,
IF($F5947="BAJA",$D5947*0.9,
IF($F5947="LIQUIDAR",_xlfn.XLOOKUP(A5947,Rotación!$A:$A,Rotación!$O:$O,0,0,-1),"")))),"")</f>
        <v>7740000</v>
      </c>
      <c r="I5947" s="13">
        <f>IFERROR(IF($F5947="ALTA",$D5947*0.97,
IF($F5947="MEDIA",$D5947*0.94,
IF($F5947="BAJA",$D5947*0.87,
IF($F5947="LIQUIDAR",_xlfn.XLOOKUP(A5947,Rotación!$A:$A,Rotación!$O:$O,0,0,-1),"")))),"")</f>
        <v>7482000</v>
      </c>
      <c r="J5947" s="13">
        <f>IFERROR(IF($F5947="ALTA",$D5947*0.94,
IF($F5947="MEDIA",$D5947*0.9,
IF($F5947="BAJA",$D5947*0.85,
IF($F5947="LIQUIDAR",_xlfn.XLOOKUP(A5947,Rotación!$A:$A,Rotación!$O:$O,0,0,-1),"")))),"")</f>
        <v>7310000</v>
      </c>
      <c r="K5947">
        <v>8290000</v>
      </c>
    </row>
    <row r="5948" spans="1:11" x14ac:dyDescent="0.3">
      <c r="A5948" t="s">
        <v>9576</v>
      </c>
      <c r="B5948" t="s">
        <v>313</v>
      </c>
      <c r="C5948" t="s">
        <v>313</v>
      </c>
      <c r="D5948">
        <v>7800000</v>
      </c>
      <c r="E5948">
        <v>6300000</v>
      </c>
      <c r="F5948" t="s">
        <v>5391</v>
      </c>
      <c r="G5948" s="13">
        <f>IFERROR(IF($F5948="ALTA",$D5948*1.03,
IF($F5948="MEDIA",$D5948*1,
IF($F5948="BAJA",$D5948*0.92,
IF($F5948="LIQUIDAR",_xlfn.XLOOKUP(A5948,Rotación!$A:$A,Rotación!$O:$O,0,0,-1),"")))),"")</f>
        <v>7176000</v>
      </c>
      <c r="H5948" s="13">
        <f>IFERROR(IF($F5948="ALTA",$D5948*1,
IF($F5948="MEDIA",$D5948*0.97,
IF($F5948="BAJA",$D5948*0.9,
IF($F5948="LIQUIDAR",_xlfn.XLOOKUP(A5948,Rotación!$A:$A,Rotación!$O:$O,0,0,-1),"")))),"")</f>
        <v>7020000</v>
      </c>
      <c r="I5948" s="13">
        <f>IFERROR(IF($F5948="ALTA",$D5948*0.97,
IF($F5948="MEDIA",$D5948*0.94,
IF($F5948="BAJA",$D5948*0.87,
IF($F5948="LIQUIDAR",_xlfn.XLOOKUP(A5948,Rotación!$A:$A,Rotación!$O:$O,0,0,-1),"")))),"")</f>
        <v>6786000</v>
      </c>
      <c r="J5948" s="13">
        <f>IFERROR(IF($F5948="ALTA",$D5948*0.94,
IF($F5948="MEDIA",$D5948*0.9,
IF($F5948="BAJA",$D5948*0.85,
IF($F5948="LIQUIDAR",_xlfn.XLOOKUP(A5948,Rotación!$A:$A,Rotación!$O:$O,0,0,-1),"")))),"")</f>
        <v>6630000</v>
      </c>
      <c r="K5948">
        <v>7790000</v>
      </c>
    </row>
    <row r="5949" spans="1:11" x14ac:dyDescent="0.3">
      <c r="A5949" t="s">
        <v>9578</v>
      </c>
      <c r="B5949" t="s">
        <v>313</v>
      </c>
      <c r="C5949" t="s">
        <v>313</v>
      </c>
      <c r="D5949">
        <v>15700000</v>
      </c>
      <c r="E5949">
        <v>11700000</v>
      </c>
      <c r="F5949" t="s">
        <v>5391</v>
      </c>
      <c r="G5949" s="13">
        <f>IFERROR(IF($F5949="ALTA",$D5949*1.03,
IF($F5949="MEDIA",$D5949*1,
IF($F5949="BAJA",$D5949*0.92,
IF($F5949="LIQUIDAR",_xlfn.XLOOKUP(A5949,Rotación!$A:$A,Rotación!$O:$O,0,0,-1),"")))),"")</f>
        <v>14444000</v>
      </c>
      <c r="H5949" s="13">
        <f>IFERROR(IF($F5949="ALTA",$D5949*1,
IF($F5949="MEDIA",$D5949*0.97,
IF($F5949="BAJA",$D5949*0.9,
IF($F5949="LIQUIDAR",_xlfn.XLOOKUP(A5949,Rotación!$A:$A,Rotación!$O:$O,0,0,-1),"")))),"")</f>
        <v>14130000</v>
      </c>
      <c r="I5949" s="13">
        <f>IFERROR(IF($F5949="ALTA",$D5949*0.97,
IF($F5949="MEDIA",$D5949*0.94,
IF($F5949="BAJA",$D5949*0.87,
IF($F5949="LIQUIDAR",_xlfn.XLOOKUP(A5949,Rotación!$A:$A,Rotación!$O:$O,0,0,-1),"")))),"")</f>
        <v>13659000</v>
      </c>
      <c r="J5949" s="13">
        <f>IFERROR(IF($F5949="ALTA",$D5949*0.94,
IF($F5949="MEDIA",$D5949*0.9,
IF($F5949="BAJA",$D5949*0.85,
IF($F5949="LIQUIDAR",_xlfn.XLOOKUP(A5949,Rotación!$A:$A,Rotación!$O:$O,0,0,-1),"")))),"")</f>
        <v>13345000</v>
      </c>
      <c r="K5949">
        <v>14690000</v>
      </c>
    </row>
    <row r="5950" spans="1:11" x14ac:dyDescent="0.3">
      <c r="A5950" t="s">
        <v>9578</v>
      </c>
      <c r="B5950" t="s">
        <v>313</v>
      </c>
      <c r="C5950" t="s">
        <v>313</v>
      </c>
      <c r="D5950">
        <v>15700000</v>
      </c>
      <c r="E5950">
        <v>11500000</v>
      </c>
      <c r="F5950" t="s">
        <v>5391</v>
      </c>
      <c r="G5950" s="13">
        <f>IFERROR(IF($F5950="ALTA",$D5950*1.03,
IF($F5950="MEDIA",$D5950*1,
IF($F5950="BAJA",$D5950*0.92,
IF($F5950="LIQUIDAR",_xlfn.XLOOKUP(A5950,Rotación!$A:$A,Rotación!$O:$O,0,0,-1),"")))),"")</f>
        <v>14444000</v>
      </c>
      <c r="H5950" s="13">
        <f>IFERROR(IF($F5950="ALTA",$D5950*1,
IF($F5950="MEDIA",$D5950*0.97,
IF($F5950="BAJA",$D5950*0.9,
IF($F5950="LIQUIDAR",_xlfn.XLOOKUP(A5950,Rotación!$A:$A,Rotación!$O:$O,0,0,-1),"")))),"")</f>
        <v>14130000</v>
      </c>
      <c r="I5950" s="13">
        <f>IFERROR(IF($F5950="ALTA",$D5950*0.97,
IF($F5950="MEDIA",$D5950*0.94,
IF($F5950="BAJA",$D5950*0.87,
IF($F5950="LIQUIDAR",_xlfn.XLOOKUP(A5950,Rotación!$A:$A,Rotación!$O:$O,0,0,-1),"")))),"")</f>
        <v>13659000</v>
      </c>
      <c r="J5950" s="13">
        <f>IFERROR(IF($F5950="ALTA",$D5950*0.94,
IF($F5950="MEDIA",$D5950*0.9,
IF($F5950="BAJA",$D5950*0.85,
IF($F5950="LIQUIDAR",_xlfn.XLOOKUP(A5950,Rotación!$A:$A,Rotación!$O:$O,0,0,-1),"")))),"")</f>
        <v>13345000</v>
      </c>
      <c r="K5950">
        <v>13990000</v>
      </c>
    </row>
    <row r="5951" spans="1:11" x14ac:dyDescent="0.3">
      <c r="A5951" t="s">
        <v>9580</v>
      </c>
      <c r="B5951" t="s">
        <v>313</v>
      </c>
      <c r="C5951" t="s">
        <v>313</v>
      </c>
      <c r="D5951">
        <v>12600000</v>
      </c>
      <c r="E5951">
        <v>10000000</v>
      </c>
      <c r="F5951" t="s">
        <v>5391</v>
      </c>
      <c r="G5951" s="13">
        <f>IFERROR(IF($F5951="ALTA",$D5951*1.03,
IF($F5951="MEDIA",$D5951*1,
IF($F5951="BAJA",$D5951*0.92,
IF($F5951="LIQUIDAR",_xlfn.XLOOKUP(A5951,Rotación!$A:$A,Rotación!$O:$O,0,0,-1),"")))),"")</f>
        <v>11592000</v>
      </c>
      <c r="H5951" s="13">
        <f>IFERROR(IF($F5951="ALTA",$D5951*1,
IF($F5951="MEDIA",$D5951*0.97,
IF($F5951="BAJA",$D5951*0.9,
IF($F5951="LIQUIDAR",_xlfn.XLOOKUP(A5951,Rotación!$A:$A,Rotación!$O:$O,0,0,-1),"")))),"")</f>
        <v>11340000</v>
      </c>
      <c r="I5951" s="13">
        <f>IFERROR(IF($F5951="ALTA",$D5951*0.97,
IF($F5951="MEDIA",$D5951*0.94,
IF($F5951="BAJA",$D5951*0.87,
IF($F5951="LIQUIDAR",_xlfn.XLOOKUP(A5951,Rotación!$A:$A,Rotación!$O:$O,0,0,-1),"")))),"")</f>
        <v>10962000</v>
      </c>
      <c r="J5951" s="13">
        <f>IFERROR(IF($F5951="ALTA",$D5951*0.94,
IF($F5951="MEDIA",$D5951*0.9,
IF($F5951="BAJA",$D5951*0.85,
IF($F5951="LIQUIDAR",_xlfn.XLOOKUP(A5951,Rotación!$A:$A,Rotación!$O:$O,0,0,-1),"")))),"")</f>
        <v>10710000</v>
      </c>
      <c r="K5951">
        <v>11990000</v>
      </c>
    </row>
    <row r="5952" spans="1:11" x14ac:dyDescent="0.3">
      <c r="A5952" t="s">
        <v>9583</v>
      </c>
      <c r="B5952" t="s">
        <v>313</v>
      </c>
      <c r="C5952" t="s">
        <v>313</v>
      </c>
      <c r="D5952">
        <v>9100000</v>
      </c>
      <c r="E5952">
        <v>7800000</v>
      </c>
      <c r="F5952" t="s">
        <v>5390</v>
      </c>
      <c r="G5952" s="13">
        <f>IFERROR(IF($F5952="ALTA",$D5952*1.03,
IF($F5952="MEDIA",$D5952*1,
IF($F5952="BAJA",$D5952*0.92,
IF($F5952="LIQUIDAR",_xlfn.XLOOKUP(A5952,Rotación!$A:$A,Rotación!$O:$O,0,0,-1),"")))),"")</f>
        <v>9373000</v>
      </c>
      <c r="H5952" s="13">
        <f>IFERROR(IF($F5952="ALTA",$D5952*1,
IF($F5952="MEDIA",$D5952*0.97,
IF($F5952="BAJA",$D5952*0.9,
IF($F5952="LIQUIDAR",_xlfn.XLOOKUP(A5952,Rotación!$A:$A,Rotación!$O:$O,0,0,-1),"")))),"")</f>
        <v>9100000</v>
      </c>
      <c r="I5952" s="13">
        <f>IFERROR(IF($F5952="ALTA",$D5952*0.97,
IF($F5952="MEDIA",$D5952*0.94,
IF($F5952="BAJA",$D5952*0.87,
IF($F5952="LIQUIDAR",_xlfn.XLOOKUP(A5952,Rotación!$A:$A,Rotación!$O:$O,0,0,-1),"")))),"")</f>
        <v>8827000</v>
      </c>
      <c r="J5952" s="13">
        <f>IFERROR(IF($F5952="ALTA",$D5952*0.94,
IF($F5952="MEDIA",$D5952*0.9,
IF($F5952="BAJA",$D5952*0.85,
IF($F5952="LIQUIDAR",_xlfn.XLOOKUP(A5952,Rotación!$A:$A,Rotación!$O:$O,0,0,-1),"")))),"")</f>
        <v>8554000</v>
      </c>
      <c r="K5952">
        <v>9390000</v>
      </c>
    </row>
    <row r="5953" spans="1:11" x14ac:dyDescent="0.3">
      <c r="A5953" t="s">
        <v>8661</v>
      </c>
      <c r="B5953" t="s">
        <v>313</v>
      </c>
      <c r="C5953" t="s">
        <v>313</v>
      </c>
      <c r="D5953">
        <v>13200000</v>
      </c>
      <c r="E5953">
        <v>10700000</v>
      </c>
      <c r="F5953" t="s">
        <v>5390</v>
      </c>
      <c r="G5953" s="13">
        <f>IFERROR(IF($F5953="ALTA",$D5953*1.03,
IF($F5953="MEDIA",$D5953*1,
IF($F5953="BAJA",$D5953*0.92,
IF($F5953="LIQUIDAR",_xlfn.XLOOKUP(A5953,Rotación!$A:$A,Rotación!$O:$O,0,0,-1),"")))),"")</f>
        <v>13596000</v>
      </c>
      <c r="H5953" s="13">
        <f>IFERROR(IF($F5953="ALTA",$D5953*1,
IF($F5953="MEDIA",$D5953*0.97,
IF($F5953="BAJA",$D5953*0.9,
IF($F5953="LIQUIDAR",_xlfn.XLOOKUP(A5953,Rotación!$A:$A,Rotación!$O:$O,0,0,-1),"")))),"")</f>
        <v>13200000</v>
      </c>
      <c r="I5953" s="13">
        <f>IFERROR(IF($F5953="ALTA",$D5953*0.97,
IF($F5953="MEDIA",$D5953*0.94,
IF($F5953="BAJA",$D5953*0.87,
IF($F5953="LIQUIDAR",_xlfn.XLOOKUP(A5953,Rotación!$A:$A,Rotación!$O:$O,0,0,-1),"")))),"")</f>
        <v>12804000</v>
      </c>
      <c r="J5953" s="13">
        <f>IFERROR(IF($F5953="ALTA",$D5953*0.94,
IF($F5953="MEDIA",$D5953*0.9,
IF($F5953="BAJA",$D5953*0.85,
IF($F5953="LIQUIDAR",_xlfn.XLOOKUP(A5953,Rotación!$A:$A,Rotación!$O:$O,0,0,-1),"")))),"")</f>
        <v>12408000</v>
      </c>
      <c r="K5953">
        <v>12790000</v>
      </c>
    </row>
    <row r="5954" spans="1:11" x14ac:dyDescent="0.3">
      <c r="A5954" t="s">
        <v>9586</v>
      </c>
      <c r="B5954" t="s">
        <v>313</v>
      </c>
      <c r="C5954" t="s">
        <v>313</v>
      </c>
      <c r="D5954">
        <v>26400000</v>
      </c>
      <c r="E5954">
        <v>21000000</v>
      </c>
      <c r="F5954" t="s">
        <v>5390</v>
      </c>
      <c r="G5954" s="13">
        <f>IFERROR(IF($F5954="ALTA",$D5954*1.03,
IF($F5954="MEDIA",$D5954*1,
IF($F5954="BAJA",$D5954*0.92,
IF($F5954="LIQUIDAR",_xlfn.XLOOKUP(A5954,Rotación!$A:$A,Rotación!$O:$O,0,0,-1),"")))),"")</f>
        <v>27192000</v>
      </c>
      <c r="H5954" s="13">
        <f>IFERROR(IF($F5954="ALTA",$D5954*1,
IF($F5954="MEDIA",$D5954*0.97,
IF($F5954="BAJA",$D5954*0.9,
IF($F5954="LIQUIDAR",_xlfn.XLOOKUP(A5954,Rotación!$A:$A,Rotación!$O:$O,0,0,-1),"")))),"")</f>
        <v>26400000</v>
      </c>
      <c r="I5954" s="13">
        <f>IFERROR(IF($F5954="ALTA",$D5954*0.97,
IF($F5954="MEDIA",$D5954*0.94,
IF($F5954="BAJA",$D5954*0.87,
IF($F5954="LIQUIDAR",_xlfn.XLOOKUP(A5954,Rotación!$A:$A,Rotación!$O:$O,0,0,-1),"")))),"")</f>
        <v>25608000</v>
      </c>
      <c r="J5954" s="13">
        <f>IFERROR(IF($F5954="ALTA",$D5954*0.94,
IF($F5954="MEDIA",$D5954*0.9,
IF($F5954="BAJA",$D5954*0.85,
IF($F5954="LIQUIDAR",_xlfn.XLOOKUP(A5954,Rotación!$A:$A,Rotación!$O:$O,0,0,-1),"")))),"")</f>
        <v>24816000</v>
      </c>
      <c r="K5954">
        <v>25490000</v>
      </c>
    </row>
    <row r="5955" spans="1:11" x14ac:dyDescent="0.3">
      <c r="A5955" t="s">
        <v>988</v>
      </c>
      <c r="B5955" t="s">
        <v>313</v>
      </c>
      <c r="C5955" t="s">
        <v>313</v>
      </c>
      <c r="D5955">
        <v>29600000</v>
      </c>
      <c r="E5955">
        <v>25500000</v>
      </c>
      <c r="F5955" t="s">
        <v>5390</v>
      </c>
      <c r="G5955" s="13">
        <f>IFERROR(IF($F5955="ALTA",$D5955*1.03,
IF($F5955="MEDIA",$D5955*1,
IF($F5955="BAJA",$D5955*0.92,
IF($F5955="LIQUIDAR",_xlfn.XLOOKUP(A5955,Rotación!$A:$A,Rotación!$O:$O,0,0,-1),"")))),"")</f>
        <v>30488000</v>
      </c>
      <c r="H5955" s="13">
        <f>IFERROR(IF($F5955="ALTA",$D5955*1,
IF($F5955="MEDIA",$D5955*0.97,
IF($F5955="BAJA",$D5955*0.9,
IF($F5955="LIQUIDAR",_xlfn.XLOOKUP(A5955,Rotación!$A:$A,Rotación!$O:$O,0,0,-1),"")))),"")</f>
        <v>29600000</v>
      </c>
      <c r="I5955" s="13">
        <f>IFERROR(IF($F5955="ALTA",$D5955*0.97,
IF($F5955="MEDIA",$D5955*0.94,
IF($F5955="BAJA",$D5955*0.87,
IF($F5955="LIQUIDAR",_xlfn.XLOOKUP(A5955,Rotación!$A:$A,Rotación!$O:$O,0,0,-1),"")))),"")</f>
        <v>28712000</v>
      </c>
      <c r="J5955" s="13">
        <f>IFERROR(IF($F5955="ALTA",$D5955*0.94,
IF($F5955="MEDIA",$D5955*0.9,
IF($F5955="BAJA",$D5955*0.85,
IF($F5955="LIQUIDAR",_xlfn.XLOOKUP(A5955,Rotación!$A:$A,Rotación!$O:$O,0,0,-1),"")))),"")</f>
        <v>27824000</v>
      </c>
      <c r="K5955">
        <v>30490000</v>
      </c>
    </row>
    <row r="5956" spans="1:11" x14ac:dyDescent="0.3">
      <c r="A5956" t="s">
        <v>9589</v>
      </c>
      <c r="B5956" t="s">
        <v>313</v>
      </c>
      <c r="C5956" t="s">
        <v>313</v>
      </c>
      <c r="D5956">
        <v>10900000</v>
      </c>
      <c r="E5956">
        <v>8200000</v>
      </c>
      <c r="F5956" t="s">
        <v>5390</v>
      </c>
      <c r="G5956" s="13">
        <f>IFERROR(IF($F5956="ALTA",$D5956*1.03,
IF($F5956="MEDIA",$D5956*1,
IF($F5956="BAJA",$D5956*0.92,
IF($F5956="LIQUIDAR",_xlfn.XLOOKUP(A5956,Rotación!$A:$A,Rotación!$O:$O,0,0,-1),"")))),"")</f>
        <v>11227000</v>
      </c>
      <c r="H5956" s="13">
        <f>IFERROR(IF($F5956="ALTA",$D5956*1,
IF($F5956="MEDIA",$D5956*0.97,
IF($F5956="BAJA",$D5956*0.9,
IF($F5956="LIQUIDAR",_xlfn.XLOOKUP(A5956,Rotación!$A:$A,Rotación!$O:$O,0,0,-1),"")))),"")</f>
        <v>10900000</v>
      </c>
      <c r="I5956" s="13">
        <f>IFERROR(IF($F5956="ALTA",$D5956*0.97,
IF($F5956="MEDIA",$D5956*0.94,
IF($F5956="BAJA",$D5956*0.87,
IF($F5956="LIQUIDAR",_xlfn.XLOOKUP(A5956,Rotación!$A:$A,Rotación!$O:$O,0,0,-1),"")))),"")</f>
        <v>10573000</v>
      </c>
      <c r="J5956" s="13">
        <f>IFERROR(IF($F5956="ALTA",$D5956*0.94,
IF($F5956="MEDIA",$D5956*0.9,
IF($F5956="BAJA",$D5956*0.85,
IF($F5956="LIQUIDAR",_xlfn.XLOOKUP(A5956,Rotación!$A:$A,Rotación!$O:$O,0,0,-1),"")))),"")</f>
        <v>10246000</v>
      </c>
      <c r="K5956">
        <v>10390000</v>
      </c>
    </row>
    <row r="5957" spans="1:11" x14ac:dyDescent="0.3">
      <c r="A5957" t="s">
        <v>9592</v>
      </c>
      <c r="B5957" t="s">
        <v>313</v>
      </c>
      <c r="C5957" t="s">
        <v>313</v>
      </c>
      <c r="D5957">
        <v>17100000</v>
      </c>
      <c r="E5957">
        <v>14000000</v>
      </c>
      <c r="F5957" t="s">
        <v>5390</v>
      </c>
      <c r="G5957" s="13">
        <f>IFERROR(IF($F5957="ALTA",$D5957*1.03,
IF($F5957="MEDIA",$D5957*1,
IF($F5957="BAJA",$D5957*0.92,
IF($F5957="LIQUIDAR",_xlfn.XLOOKUP(A5957,Rotación!$A:$A,Rotación!$O:$O,0,0,-1),"")))),"")</f>
        <v>17613000</v>
      </c>
      <c r="H5957" s="13">
        <f>IFERROR(IF($F5957="ALTA",$D5957*1,
IF($F5957="MEDIA",$D5957*0.97,
IF($F5957="BAJA",$D5957*0.9,
IF($F5957="LIQUIDAR",_xlfn.XLOOKUP(A5957,Rotación!$A:$A,Rotación!$O:$O,0,0,-1),"")))),"")</f>
        <v>17100000</v>
      </c>
      <c r="I5957" s="13">
        <f>IFERROR(IF($F5957="ALTA",$D5957*0.97,
IF($F5957="MEDIA",$D5957*0.94,
IF($F5957="BAJA",$D5957*0.87,
IF($F5957="LIQUIDAR",_xlfn.XLOOKUP(A5957,Rotación!$A:$A,Rotación!$O:$O,0,0,-1),"")))),"")</f>
        <v>16587000</v>
      </c>
      <c r="J5957" s="13">
        <f>IFERROR(IF($F5957="ALTA",$D5957*0.94,
IF($F5957="MEDIA",$D5957*0.9,
IF($F5957="BAJA",$D5957*0.85,
IF($F5957="LIQUIDAR",_xlfn.XLOOKUP(A5957,Rotación!$A:$A,Rotación!$O:$O,0,0,-1),"")))),"")</f>
        <v>16074000</v>
      </c>
      <c r="K5957">
        <v>16990000</v>
      </c>
    </row>
    <row r="5958" spans="1:11" x14ac:dyDescent="0.3">
      <c r="A5958" t="s">
        <v>1634</v>
      </c>
      <c r="B5958" t="s">
        <v>313</v>
      </c>
      <c r="C5958" t="s">
        <v>313</v>
      </c>
      <c r="D5958">
        <v>13900000</v>
      </c>
      <c r="E5958">
        <v>11500000</v>
      </c>
      <c r="F5958" t="s">
        <v>5390</v>
      </c>
      <c r="G5958" s="13">
        <f>IFERROR(IF($F5958="ALTA",$D5958*1.03,
IF($F5958="MEDIA",$D5958*1,
IF($F5958="BAJA",$D5958*0.92,
IF($F5958="LIQUIDAR",_xlfn.XLOOKUP(A5958,Rotación!$A:$A,Rotación!$O:$O,0,0,-1),"")))),"")</f>
        <v>14317000</v>
      </c>
      <c r="H5958" s="13">
        <f>IFERROR(IF($F5958="ALTA",$D5958*1,
IF($F5958="MEDIA",$D5958*0.97,
IF($F5958="BAJA",$D5958*0.9,
IF($F5958="LIQUIDAR",_xlfn.XLOOKUP(A5958,Rotación!$A:$A,Rotación!$O:$O,0,0,-1),"")))),"")</f>
        <v>13900000</v>
      </c>
      <c r="I5958" s="13">
        <f>IFERROR(IF($F5958="ALTA",$D5958*0.97,
IF($F5958="MEDIA",$D5958*0.94,
IF($F5958="BAJA",$D5958*0.87,
IF($F5958="LIQUIDAR",_xlfn.XLOOKUP(A5958,Rotación!$A:$A,Rotación!$O:$O,0,0,-1),"")))),"")</f>
        <v>13483000</v>
      </c>
      <c r="J5958" s="13">
        <f>IFERROR(IF($F5958="ALTA",$D5958*0.94,
IF($F5958="MEDIA",$D5958*0.9,
IF($F5958="BAJA",$D5958*0.85,
IF($F5958="LIQUIDAR",_xlfn.XLOOKUP(A5958,Rotación!$A:$A,Rotación!$O:$O,0,0,-1),"")))),"")</f>
        <v>13066000</v>
      </c>
      <c r="K5958">
        <v>13890000</v>
      </c>
    </row>
    <row r="5959" spans="1:11" x14ac:dyDescent="0.3">
      <c r="A5959" t="s">
        <v>9596</v>
      </c>
      <c r="B5959" t="s">
        <v>313</v>
      </c>
      <c r="C5959" t="s">
        <v>313</v>
      </c>
      <c r="D5959">
        <v>24100000</v>
      </c>
      <c r="E5959">
        <v>19000000</v>
      </c>
      <c r="F5959" t="s">
        <v>5391</v>
      </c>
      <c r="G5959" s="13">
        <f>IFERROR(IF($F5959="ALTA",$D5959*1.03,
IF($F5959="MEDIA",$D5959*1,
IF($F5959="BAJA",$D5959*0.92,
IF($F5959="LIQUIDAR",_xlfn.XLOOKUP(A5959,Rotación!$A:$A,Rotación!$O:$O,0,0,-1),"")))),"")</f>
        <v>22172000</v>
      </c>
      <c r="H5959" s="13">
        <f>IFERROR(IF($F5959="ALTA",$D5959*1,
IF($F5959="MEDIA",$D5959*0.97,
IF($F5959="BAJA",$D5959*0.9,
IF($F5959="LIQUIDAR",_xlfn.XLOOKUP(A5959,Rotación!$A:$A,Rotación!$O:$O,0,0,-1),"")))),"")</f>
        <v>21690000</v>
      </c>
      <c r="I5959" s="13">
        <f>IFERROR(IF($F5959="ALTA",$D5959*0.97,
IF($F5959="MEDIA",$D5959*0.94,
IF($F5959="BAJA",$D5959*0.87,
IF($F5959="LIQUIDAR",_xlfn.XLOOKUP(A5959,Rotación!$A:$A,Rotación!$O:$O,0,0,-1),"")))),"")</f>
        <v>20967000</v>
      </c>
      <c r="J5959" s="13">
        <f>IFERROR(IF($F5959="ALTA",$D5959*0.94,
IF($F5959="MEDIA",$D5959*0.9,
IF($F5959="BAJA",$D5959*0.85,
IF($F5959="LIQUIDAR",_xlfn.XLOOKUP(A5959,Rotación!$A:$A,Rotación!$O:$O,0,0,-1),"")))),"")</f>
        <v>20485000</v>
      </c>
      <c r="K5959">
        <v>22490000</v>
      </c>
    </row>
    <row r="5960" spans="1:11" x14ac:dyDescent="0.3">
      <c r="A5960" t="s">
        <v>9598</v>
      </c>
      <c r="B5960" t="s">
        <v>313</v>
      </c>
      <c r="C5960" t="s">
        <v>313</v>
      </c>
      <c r="D5960">
        <v>11100000</v>
      </c>
      <c r="E5960">
        <v>8300000</v>
      </c>
      <c r="F5960" t="s">
        <v>5391</v>
      </c>
      <c r="G5960" s="13">
        <f>IFERROR(IF($F5960="ALTA",$D5960*1.03,
IF($F5960="MEDIA",$D5960*1,
IF($F5960="BAJA",$D5960*0.92,
IF($F5960="LIQUIDAR",_xlfn.XLOOKUP(A5960,Rotación!$A:$A,Rotación!$O:$O,0,0,-1),"")))),"")</f>
        <v>10212000</v>
      </c>
      <c r="H5960" s="13">
        <f>IFERROR(IF($F5960="ALTA",$D5960*1,
IF($F5960="MEDIA",$D5960*0.97,
IF($F5960="BAJA",$D5960*0.9,
IF($F5960="LIQUIDAR",_xlfn.XLOOKUP(A5960,Rotación!$A:$A,Rotación!$O:$O,0,0,-1),"")))),"")</f>
        <v>9990000</v>
      </c>
      <c r="I5960" s="13">
        <f>IFERROR(IF($F5960="ALTA",$D5960*0.97,
IF($F5960="MEDIA",$D5960*0.94,
IF($F5960="BAJA",$D5960*0.87,
IF($F5960="LIQUIDAR",_xlfn.XLOOKUP(A5960,Rotación!$A:$A,Rotación!$O:$O,0,0,-1),"")))),"")</f>
        <v>9657000</v>
      </c>
      <c r="J5960" s="13">
        <f>IFERROR(IF($F5960="ALTA",$D5960*0.94,
IF($F5960="MEDIA",$D5960*0.9,
IF($F5960="BAJA",$D5960*0.85,
IF($F5960="LIQUIDAR",_xlfn.XLOOKUP(A5960,Rotación!$A:$A,Rotación!$O:$O,0,0,-1),"")))),"")</f>
        <v>9435000</v>
      </c>
      <c r="K5960">
        <v>10490000</v>
      </c>
    </row>
    <row r="5961" spans="1:11" x14ac:dyDescent="0.3">
      <c r="A5961" t="s">
        <v>9601</v>
      </c>
      <c r="B5961" t="s">
        <v>313</v>
      </c>
      <c r="C5961" t="s">
        <v>313</v>
      </c>
      <c r="D5961">
        <v>9000000</v>
      </c>
      <c r="E5961">
        <v>7000000</v>
      </c>
      <c r="F5961" t="s">
        <v>5391</v>
      </c>
      <c r="G5961" s="13">
        <f>IFERROR(IF($F5961="ALTA",$D5961*1.03,
IF($F5961="MEDIA",$D5961*1,
IF($F5961="BAJA",$D5961*0.92,
IF($F5961="LIQUIDAR",_xlfn.XLOOKUP(A5961,Rotación!$A:$A,Rotación!$O:$O,0,0,-1),"")))),"")</f>
        <v>8280000</v>
      </c>
      <c r="H5961" s="13">
        <f>IFERROR(IF($F5961="ALTA",$D5961*1,
IF($F5961="MEDIA",$D5961*0.97,
IF($F5961="BAJA",$D5961*0.9,
IF($F5961="LIQUIDAR",_xlfn.XLOOKUP(A5961,Rotación!$A:$A,Rotación!$O:$O,0,0,-1),"")))),"")</f>
        <v>8100000</v>
      </c>
      <c r="I5961" s="13">
        <f>IFERROR(IF($F5961="ALTA",$D5961*0.97,
IF($F5961="MEDIA",$D5961*0.94,
IF($F5961="BAJA",$D5961*0.87,
IF($F5961="LIQUIDAR",_xlfn.XLOOKUP(A5961,Rotación!$A:$A,Rotación!$O:$O,0,0,-1),"")))),"")</f>
        <v>7830000</v>
      </c>
      <c r="J5961" s="13">
        <f>IFERROR(IF($F5961="ALTA",$D5961*0.94,
IF($F5961="MEDIA",$D5961*0.9,
IF($F5961="BAJA",$D5961*0.85,
IF($F5961="LIQUIDAR",_xlfn.XLOOKUP(A5961,Rotación!$A:$A,Rotación!$O:$O,0,0,-1),"")))),"")</f>
        <v>7650000</v>
      </c>
      <c r="K5961">
        <v>8990000</v>
      </c>
    </row>
    <row r="5962" spans="1:11" x14ac:dyDescent="0.3">
      <c r="A5962" t="s">
        <v>9604</v>
      </c>
      <c r="B5962" t="s">
        <v>313</v>
      </c>
      <c r="C5962" t="s">
        <v>313</v>
      </c>
      <c r="D5962">
        <v>7900000</v>
      </c>
      <c r="E5962">
        <v>6400000</v>
      </c>
      <c r="F5962" t="s">
        <v>5391</v>
      </c>
      <c r="G5962" s="13">
        <f>IFERROR(IF($F5962="ALTA",$D5962*1.03,
IF($F5962="MEDIA",$D5962*1,
IF($F5962="BAJA",$D5962*0.92,
IF($F5962="LIQUIDAR",_xlfn.XLOOKUP(A5962,Rotación!$A:$A,Rotación!$O:$O,0,0,-1),"")))),"")</f>
        <v>7268000</v>
      </c>
      <c r="H5962" s="13">
        <f>IFERROR(IF($F5962="ALTA",$D5962*1,
IF($F5962="MEDIA",$D5962*0.97,
IF($F5962="BAJA",$D5962*0.9,
IF($F5962="LIQUIDAR",_xlfn.XLOOKUP(A5962,Rotación!$A:$A,Rotación!$O:$O,0,0,-1),"")))),"")</f>
        <v>7110000</v>
      </c>
      <c r="I5962" s="13">
        <f>IFERROR(IF($F5962="ALTA",$D5962*0.97,
IF($F5962="MEDIA",$D5962*0.94,
IF($F5962="BAJA",$D5962*0.87,
IF($F5962="LIQUIDAR",_xlfn.XLOOKUP(A5962,Rotación!$A:$A,Rotación!$O:$O,0,0,-1),"")))),"")</f>
        <v>6873000</v>
      </c>
      <c r="J5962" s="13">
        <f>IFERROR(IF($F5962="ALTA",$D5962*0.94,
IF($F5962="MEDIA",$D5962*0.9,
IF($F5962="BAJA",$D5962*0.85,
IF($F5962="LIQUIDAR",_xlfn.XLOOKUP(A5962,Rotación!$A:$A,Rotación!$O:$O,0,0,-1),"")))),"")</f>
        <v>6715000</v>
      </c>
      <c r="K5962">
        <v>8190000</v>
      </c>
    </row>
    <row r="5963" spans="1:11" x14ac:dyDescent="0.3">
      <c r="A5963" t="s">
        <v>9607</v>
      </c>
      <c r="B5963" t="s">
        <v>313</v>
      </c>
      <c r="C5963" t="s">
        <v>313</v>
      </c>
      <c r="D5963">
        <v>28900000</v>
      </c>
      <c r="E5963">
        <v>22500000</v>
      </c>
      <c r="F5963" t="s">
        <v>5391</v>
      </c>
      <c r="G5963" s="13">
        <f>IFERROR(IF($F5963="ALTA",$D5963*1.03,
IF($F5963="MEDIA",$D5963*1,
IF($F5963="BAJA",$D5963*0.92,
IF($F5963="LIQUIDAR",_xlfn.XLOOKUP(A5963,Rotación!$A:$A,Rotación!$O:$O,0,0,-1),"")))),"")</f>
        <v>26588000</v>
      </c>
      <c r="H5963" s="13">
        <f>IFERROR(IF($F5963="ALTA",$D5963*1,
IF($F5963="MEDIA",$D5963*0.97,
IF($F5963="BAJA",$D5963*0.9,
IF($F5963="LIQUIDAR",_xlfn.XLOOKUP(A5963,Rotación!$A:$A,Rotación!$O:$O,0,0,-1),"")))),"")</f>
        <v>26010000</v>
      </c>
      <c r="I5963" s="13">
        <f>IFERROR(IF($F5963="ALTA",$D5963*0.97,
IF($F5963="MEDIA",$D5963*0.94,
IF($F5963="BAJA",$D5963*0.87,
IF($F5963="LIQUIDAR",_xlfn.XLOOKUP(A5963,Rotación!$A:$A,Rotación!$O:$O,0,0,-1),"")))),"")</f>
        <v>25143000</v>
      </c>
      <c r="J5963" s="13">
        <f>IFERROR(IF($F5963="ALTA",$D5963*0.94,
IF($F5963="MEDIA",$D5963*0.9,
IF($F5963="BAJA",$D5963*0.85,
IF($F5963="LIQUIDAR",_xlfn.XLOOKUP(A5963,Rotación!$A:$A,Rotación!$O:$O,0,0,-1),"")))),"")</f>
        <v>24565000</v>
      </c>
      <c r="K5963">
        <v>27990000</v>
      </c>
    </row>
    <row r="5964" spans="1:11" x14ac:dyDescent="0.3">
      <c r="A5964" t="s">
        <v>9609</v>
      </c>
      <c r="B5964" t="s">
        <v>313</v>
      </c>
      <c r="C5964" t="s">
        <v>313</v>
      </c>
      <c r="D5964">
        <v>13000000</v>
      </c>
      <c r="E5964">
        <v>10800000</v>
      </c>
      <c r="F5964" t="s">
        <v>4033</v>
      </c>
      <c r="G5964" s="13">
        <f>IFERROR(IF($F5964="ALTA",$D5964*1.03,
IF($F5964="MEDIA",$D5964*1,
IF($F5964="BAJA",$D5964*0.92,
IF($F5964="LIQUIDAR",_xlfn.XLOOKUP(A5964,Rotación!$A:$A,Rotación!$O:$O,0,0,-1),"")))),"")</f>
        <v>13000000</v>
      </c>
      <c r="H5964" s="13">
        <f>IFERROR(IF($F5964="ALTA",$D5964*1,
IF($F5964="MEDIA",$D5964*0.97,
IF($F5964="BAJA",$D5964*0.9,
IF($F5964="LIQUIDAR",_xlfn.XLOOKUP(A5964,Rotación!$A:$A,Rotación!$O:$O,0,0,-1),"")))),"")</f>
        <v>12610000</v>
      </c>
      <c r="I5964" s="13">
        <f>IFERROR(IF($F5964="ALTA",$D5964*0.97,
IF($F5964="MEDIA",$D5964*0.94,
IF($F5964="BAJA",$D5964*0.87,
IF($F5964="LIQUIDAR",_xlfn.XLOOKUP(A5964,Rotación!$A:$A,Rotación!$O:$O,0,0,-1),"")))),"")</f>
        <v>12220000</v>
      </c>
      <c r="J5964" s="13">
        <f>IFERROR(IF($F5964="ALTA",$D5964*0.94,
IF($F5964="MEDIA",$D5964*0.9,
IF($F5964="BAJA",$D5964*0.85,
IF($F5964="LIQUIDAR",_xlfn.XLOOKUP(A5964,Rotación!$A:$A,Rotación!$O:$O,0,0,-1),"")))),"")</f>
        <v>11700000</v>
      </c>
      <c r="K5964">
        <v>12990000</v>
      </c>
    </row>
    <row r="5965" spans="1:11" x14ac:dyDescent="0.3">
      <c r="A5965" t="s">
        <v>9611</v>
      </c>
      <c r="B5965" t="s">
        <v>313</v>
      </c>
      <c r="C5965" t="s">
        <v>313</v>
      </c>
      <c r="D5965">
        <v>8900000</v>
      </c>
      <c r="E5965">
        <v>7500000</v>
      </c>
      <c r="F5965" t="s">
        <v>5390</v>
      </c>
      <c r="G5965" s="13">
        <f>IFERROR(IF($F5965="ALTA",$D5965*1.03,
IF($F5965="MEDIA",$D5965*1,
IF($F5965="BAJA",$D5965*0.92,
IF($F5965="LIQUIDAR",_xlfn.XLOOKUP(A5965,Rotación!$A:$A,Rotación!$O:$O,0,0,-1),"")))),"")</f>
        <v>9167000</v>
      </c>
      <c r="H5965" s="13">
        <f>IFERROR(IF($F5965="ALTA",$D5965*1,
IF($F5965="MEDIA",$D5965*0.97,
IF($F5965="BAJA",$D5965*0.9,
IF($F5965="LIQUIDAR",_xlfn.XLOOKUP(A5965,Rotación!$A:$A,Rotación!$O:$O,0,0,-1),"")))),"")</f>
        <v>8900000</v>
      </c>
      <c r="I5965" s="13">
        <f>IFERROR(IF($F5965="ALTA",$D5965*0.97,
IF($F5965="MEDIA",$D5965*0.94,
IF($F5965="BAJA",$D5965*0.87,
IF($F5965="LIQUIDAR",_xlfn.XLOOKUP(A5965,Rotación!$A:$A,Rotación!$O:$O,0,0,-1),"")))),"")</f>
        <v>8633000</v>
      </c>
      <c r="J5965" s="13">
        <f>IFERROR(IF($F5965="ALTA",$D5965*0.94,
IF($F5965="MEDIA",$D5965*0.9,
IF($F5965="BAJA",$D5965*0.85,
IF($F5965="LIQUIDAR",_xlfn.XLOOKUP(A5965,Rotación!$A:$A,Rotación!$O:$O,0,0,-1),"")))),"")</f>
        <v>8365999.9999999991</v>
      </c>
      <c r="K5965">
        <v>9190000</v>
      </c>
    </row>
    <row r="5966" spans="1:11" x14ac:dyDescent="0.3">
      <c r="A5966" t="s">
        <v>9613</v>
      </c>
      <c r="B5966" t="s">
        <v>313</v>
      </c>
      <c r="C5966" t="s">
        <v>313</v>
      </c>
      <c r="D5966">
        <v>24100000</v>
      </c>
      <c r="E5966">
        <v>21800000</v>
      </c>
      <c r="F5966" t="s">
        <v>5390</v>
      </c>
      <c r="G5966" s="13">
        <f>IFERROR(IF($F5966="ALTA",$D5966*1.03,
IF($F5966="MEDIA",$D5966*1,
IF($F5966="BAJA",$D5966*0.92,
IF($F5966="LIQUIDAR",_xlfn.XLOOKUP(A5966,Rotación!$A:$A,Rotación!$O:$O,0,0,-1),"")))),"")</f>
        <v>24823000</v>
      </c>
      <c r="H5966" s="13">
        <f>IFERROR(IF($F5966="ALTA",$D5966*1,
IF($F5966="MEDIA",$D5966*0.97,
IF($F5966="BAJA",$D5966*0.9,
IF($F5966="LIQUIDAR",_xlfn.XLOOKUP(A5966,Rotación!$A:$A,Rotación!$O:$O,0,0,-1),"")))),"")</f>
        <v>24100000</v>
      </c>
      <c r="I5966" s="13">
        <f>IFERROR(IF($F5966="ALTA",$D5966*0.97,
IF($F5966="MEDIA",$D5966*0.94,
IF($F5966="BAJA",$D5966*0.87,
IF($F5966="LIQUIDAR",_xlfn.XLOOKUP(A5966,Rotación!$A:$A,Rotación!$O:$O,0,0,-1),"")))),"")</f>
        <v>23377000</v>
      </c>
      <c r="J5966" s="13">
        <f>IFERROR(IF($F5966="ALTA",$D5966*0.94,
IF($F5966="MEDIA",$D5966*0.9,
IF($F5966="BAJA",$D5966*0.85,
IF($F5966="LIQUIDAR",_xlfn.XLOOKUP(A5966,Rotación!$A:$A,Rotación!$O:$O,0,0,-1),"")))),"")</f>
        <v>22654000</v>
      </c>
      <c r="K5966">
        <v>24990000</v>
      </c>
    </row>
    <row r="5967" spans="1:11" x14ac:dyDescent="0.3">
      <c r="A5967" t="s">
        <v>9615</v>
      </c>
      <c r="B5967" t="s">
        <v>313</v>
      </c>
      <c r="C5967" t="s">
        <v>313</v>
      </c>
      <c r="D5967">
        <v>8500000</v>
      </c>
      <c r="E5967">
        <v>6800000</v>
      </c>
      <c r="F5967" t="s">
        <v>5390</v>
      </c>
      <c r="G5967" s="13">
        <f>IFERROR(IF($F5967="ALTA",$D5967*1.03,
IF($F5967="MEDIA",$D5967*1,
IF($F5967="BAJA",$D5967*0.92,
IF($F5967="LIQUIDAR",_xlfn.XLOOKUP(A5967,Rotación!$A:$A,Rotación!$O:$O,0,0,-1),"")))),"")</f>
        <v>8755000</v>
      </c>
      <c r="H5967" s="13">
        <f>IFERROR(IF($F5967="ALTA",$D5967*1,
IF($F5967="MEDIA",$D5967*0.97,
IF($F5967="BAJA",$D5967*0.9,
IF($F5967="LIQUIDAR",_xlfn.XLOOKUP(A5967,Rotación!$A:$A,Rotación!$O:$O,0,0,-1),"")))),"")</f>
        <v>8500000</v>
      </c>
      <c r="I5967" s="13">
        <f>IFERROR(IF($F5967="ALTA",$D5967*0.97,
IF($F5967="MEDIA",$D5967*0.94,
IF($F5967="BAJA",$D5967*0.87,
IF($F5967="LIQUIDAR",_xlfn.XLOOKUP(A5967,Rotación!$A:$A,Rotación!$O:$O,0,0,-1),"")))),"")</f>
        <v>8245000</v>
      </c>
      <c r="J5967" s="13">
        <f>IFERROR(IF($F5967="ALTA",$D5967*0.94,
IF($F5967="MEDIA",$D5967*0.9,
IF($F5967="BAJA",$D5967*0.85,
IF($F5967="LIQUIDAR",_xlfn.XLOOKUP(A5967,Rotación!$A:$A,Rotación!$O:$O,0,0,-1),"")))),"")</f>
        <v>7990000</v>
      </c>
      <c r="K5967">
        <v>7990000</v>
      </c>
    </row>
    <row r="5968" spans="1:11" x14ac:dyDescent="0.3">
      <c r="A5968" t="s">
        <v>9618</v>
      </c>
      <c r="B5968" t="s">
        <v>313</v>
      </c>
      <c r="C5968" t="s">
        <v>313</v>
      </c>
      <c r="D5968">
        <v>21700000</v>
      </c>
      <c r="E5968">
        <v>17000000</v>
      </c>
      <c r="F5968" t="s">
        <v>4033</v>
      </c>
      <c r="G5968" s="13">
        <f>IFERROR(IF($F5968="ALTA",$D5968*1.03,
IF($F5968="MEDIA",$D5968*1,
IF($F5968="BAJA",$D5968*0.92,
IF($F5968="LIQUIDAR",_xlfn.XLOOKUP(A5968,Rotación!$A:$A,Rotación!$O:$O,0,0,-1),"")))),"")</f>
        <v>21700000</v>
      </c>
      <c r="H5968" s="13">
        <f>IFERROR(IF($F5968="ALTA",$D5968*1,
IF($F5968="MEDIA",$D5968*0.97,
IF($F5968="BAJA",$D5968*0.9,
IF($F5968="LIQUIDAR",_xlfn.XLOOKUP(A5968,Rotación!$A:$A,Rotación!$O:$O,0,0,-1),"")))),"")</f>
        <v>21049000</v>
      </c>
      <c r="I5968" s="13">
        <f>IFERROR(IF($F5968="ALTA",$D5968*0.97,
IF($F5968="MEDIA",$D5968*0.94,
IF($F5968="BAJA",$D5968*0.87,
IF($F5968="LIQUIDAR",_xlfn.XLOOKUP(A5968,Rotación!$A:$A,Rotación!$O:$O,0,0,-1),"")))),"")</f>
        <v>20398000</v>
      </c>
      <c r="J5968" s="13">
        <f>IFERROR(IF($F5968="ALTA",$D5968*0.94,
IF($F5968="MEDIA",$D5968*0.9,
IF($F5968="BAJA",$D5968*0.85,
IF($F5968="LIQUIDAR",_xlfn.XLOOKUP(A5968,Rotación!$A:$A,Rotación!$O:$O,0,0,-1),"")))),"")</f>
        <v>19530000</v>
      </c>
      <c r="K5968">
        <v>20990000</v>
      </c>
    </row>
    <row r="5969" spans="1:11" x14ac:dyDescent="0.3">
      <c r="A5969" t="s">
        <v>1097</v>
      </c>
      <c r="B5969" t="s">
        <v>313</v>
      </c>
      <c r="C5969" t="s">
        <v>313</v>
      </c>
      <c r="D5969">
        <v>11100000</v>
      </c>
      <c r="E5969">
        <v>8500000</v>
      </c>
      <c r="F5969" t="s">
        <v>4033</v>
      </c>
      <c r="G5969" s="13">
        <f>IFERROR(IF($F5969="ALTA",$D5969*1.03,
IF($F5969="MEDIA",$D5969*1,
IF($F5969="BAJA",$D5969*0.92,
IF($F5969="LIQUIDAR",_xlfn.XLOOKUP(A5969,Rotación!$A:$A,Rotación!$O:$O,0,0,-1),"")))),"")</f>
        <v>11100000</v>
      </c>
      <c r="H5969" s="13">
        <f>IFERROR(IF($F5969="ALTA",$D5969*1,
IF($F5969="MEDIA",$D5969*0.97,
IF($F5969="BAJA",$D5969*0.9,
IF($F5969="LIQUIDAR",_xlfn.XLOOKUP(A5969,Rotación!$A:$A,Rotación!$O:$O,0,0,-1),"")))),"")</f>
        <v>10767000</v>
      </c>
      <c r="I5969" s="13">
        <f>IFERROR(IF($F5969="ALTA",$D5969*0.97,
IF($F5969="MEDIA",$D5969*0.94,
IF($F5969="BAJA",$D5969*0.87,
IF($F5969="LIQUIDAR",_xlfn.XLOOKUP(A5969,Rotación!$A:$A,Rotación!$O:$O,0,0,-1),"")))),"")</f>
        <v>10434000</v>
      </c>
      <c r="J5969" s="13">
        <f>IFERROR(IF($F5969="ALTA",$D5969*0.94,
IF($F5969="MEDIA",$D5969*0.9,
IF($F5969="BAJA",$D5969*0.85,
IF($F5969="LIQUIDAR",_xlfn.XLOOKUP(A5969,Rotación!$A:$A,Rotación!$O:$O,0,0,-1),"")))),"")</f>
        <v>9990000</v>
      </c>
      <c r="K5969">
        <v>10590000</v>
      </c>
    </row>
    <row r="5970" spans="1:11" x14ac:dyDescent="0.3">
      <c r="A5970" t="s">
        <v>5588</v>
      </c>
      <c r="B5970" t="s">
        <v>313</v>
      </c>
      <c r="C5970" t="s">
        <v>313</v>
      </c>
      <c r="D5970">
        <v>14000000</v>
      </c>
      <c r="E5970">
        <v>10500000</v>
      </c>
      <c r="F5970" t="s">
        <v>4033</v>
      </c>
      <c r="G5970" s="13">
        <f>IFERROR(IF($F5970="ALTA",$D5970*1.03,
IF($F5970="MEDIA",$D5970*1,
IF($F5970="BAJA",$D5970*0.92,
IF($F5970="LIQUIDAR",_xlfn.XLOOKUP(A5970,Rotación!$A:$A,Rotación!$O:$O,0,0,-1),"")))),"")</f>
        <v>14000000</v>
      </c>
      <c r="H5970" s="13">
        <f>IFERROR(IF($F5970="ALTA",$D5970*1,
IF($F5970="MEDIA",$D5970*0.97,
IF($F5970="BAJA",$D5970*0.9,
IF($F5970="LIQUIDAR",_xlfn.XLOOKUP(A5970,Rotación!$A:$A,Rotación!$O:$O,0,0,-1),"")))),"")</f>
        <v>13580000</v>
      </c>
      <c r="I5970" s="13">
        <f>IFERROR(IF($F5970="ALTA",$D5970*0.97,
IF($F5970="MEDIA",$D5970*0.94,
IF($F5970="BAJA",$D5970*0.87,
IF($F5970="LIQUIDAR",_xlfn.XLOOKUP(A5970,Rotación!$A:$A,Rotación!$O:$O,0,0,-1),"")))),"")</f>
        <v>13160000</v>
      </c>
      <c r="J5970" s="13">
        <f>IFERROR(IF($F5970="ALTA",$D5970*0.94,
IF($F5970="MEDIA",$D5970*0.9,
IF($F5970="BAJA",$D5970*0.85,
IF($F5970="LIQUIDAR",_xlfn.XLOOKUP(A5970,Rotación!$A:$A,Rotación!$O:$O,0,0,-1),"")))),"")</f>
        <v>12600000</v>
      </c>
      <c r="K5970">
        <v>12990000</v>
      </c>
    </row>
    <row r="5971" spans="1:11" x14ac:dyDescent="0.3">
      <c r="A5971" t="s">
        <v>9623</v>
      </c>
      <c r="B5971" t="s">
        <v>313</v>
      </c>
      <c r="C5971" t="s">
        <v>313</v>
      </c>
      <c r="D5971">
        <v>9000000</v>
      </c>
      <c r="E5971">
        <v>7800000</v>
      </c>
      <c r="F5971" t="s">
        <v>5390</v>
      </c>
      <c r="G5971" s="13">
        <f>IFERROR(IF($F5971="ALTA",$D5971*1.03,
IF($F5971="MEDIA",$D5971*1,
IF($F5971="BAJA",$D5971*0.92,
IF($F5971="LIQUIDAR",_xlfn.XLOOKUP(A5971,Rotación!$A:$A,Rotación!$O:$O,0,0,-1),"")))),"")</f>
        <v>9270000</v>
      </c>
      <c r="H5971" s="13">
        <f>IFERROR(IF($F5971="ALTA",$D5971*1,
IF($F5971="MEDIA",$D5971*0.97,
IF($F5971="BAJA",$D5971*0.9,
IF($F5971="LIQUIDAR",_xlfn.XLOOKUP(A5971,Rotación!$A:$A,Rotación!$O:$O,0,0,-1),"")))),"")</f>
        <v>9000000</v>
      </c>
      <c r="I5971" s="13">
        <f>IFERROR(IF($F5971="ALTA",$D5971*0.97,
IF($F5971="MEDIA",$D5971*0.94,
IF($F5971="BAJA",$D5971*0.87,
IF($F5971="LIQUIDAR",_xlfn.XLOOKUP(A5971,Rotación!$A:$A,Rotación!$O:$O,0,0,-1),"")))),"")</f>
        <v>8730000</v>
      </c>
      <c r="J5971" s="13">
        <f>IFERROR(IF($F5971="ALTA",$D5971*0.94,
IF($F5971="MEDIA",$D5971*0.9,
IF($F5971="BAJA",$D5971*0.85,
IF($F5971="LIQUIDAR",_xlfn.XLOOKUP(A5971,Rotación!$A:$A,Rotación!$O:$O,0,0,-1),"")))),"")</f>
        <v>8460000</v>
      </c>
      <c r="K5971">
        <v>9290000</v>
      </c>
    </row>
    <row r="5972" spans="1:11" x14ac:dyDescent="0.3">
      <c r="A5972" t="s">
        <v>9625</v>
      </c>
      <c r="B5972" t="s">
        <v>313</v>
      </c>
      <c r="C5972" t="s">
        <v>313</v>
      </c>
      <c r="D5972">
        <v>13500000</v>
      </c>
      <c r="E5972">
        <v>10400000</v>
      </c>
      <c r="F5972" t="s">
        <v>5390</v>
      </c>
      <c r="G5972" s="13">
        <f>IFERROR(IF($F5972="ALTA",$D5972*1.03,
IF($F5972="MEDIA",$D5972*1,
IF($F5972="BAJA",$D5972*0.92,
IF($F5972="LIQUIDAR",_xlfn.XLOOKUP(A5972,Rotación!$A:$A,Rotación!$O:$O,0,0,-1),"")))),"")</f>
        <v>13905000</v>
      </c>
      <c r="H5972" s="13">
        <f>IFERROR(IF($F5972="ALTA",$D5972*1,
IF($F5972="MEDIA",$D5972*0.97,
IF($F5972="BAJA",$D5972*0.9,
IF($F5972="LIQUIDAR",_xlfn.XLOOKUP(A5972,Rotación!$A:$A,Rotación!$O:$O,0,0,-1),"")))),"")</f>
        <v>13500000</v>
      </c>
      <c r="I5972" s="13">
        <f>IFERROR(IF($F5972="ALTA",$D5972*0.97,
IF($F5972="MEDIA",$D5972*0.94,
IF($F5972="BAJA",$D5972*0.87,
IF($F5972="LIQUIDAR",_xlfn.XLOOKUP(A5972,Rotación!$A:$A,Rotación!$O:$O,0,0,-1),"")))),"")</f>
        <v>13095000</v>
      </c>
      <c r="J5972" s="13">
        <f>IFERROR(IF($F5972="ALTA",$D5972*0.94,
IF($F5972="MEDIA",$D5972*0.9,
IF($F5972="BAJA",$D5972*0.85,
IF($F5972="LIQUIDAR",_xlfn.XLOOKUP(A5972,Rotación!$A:$A,Rotación!$O:$O,0,0,-1),"")))),"")</f>
        <v>12690000</v>
      </c>
      <c r="K5972">
        <v>12590000</v>
      </c>
    </row>
    <row r="5973" spans="1:11" x14ac:dyDescent="0.3">
      <c r="A5973" t="s">
        <v>9629</v>
      </c>
      <c r="B5973" t="s">
        <v>313</v>
      </c>
      <c r="C5973" t="s">
        <v>313</v>
      </c>
      <c r="D5973">
        <v>27300000</v>
      </c>
      <c r="E5973">
        <v>22500000</v>
      </c>
      <c r="F5973" t="s">
        <v>5391</v>
      </c>
      <c r="G5973" s="13">
        <f>IFERROR(IF($F5973="ALTA",$D5973*1.03,
IF($F5973="MEDIA",$D5973*1,
IF($F5973="BAJA",$D5973*0.92,
IF($F5973="LIQUIDAR",_xlfn.XLOOKUP(A5973,Rotación!$A:$A,Rotación!$O:$O,0,0,-1),"")))),"")</f>
        <v>25116000</v>
      </c>
      <c r="H5973" s="13">
        <f>IFERROR(IF($F5973="ALTA",$D5973*1,
IF($F5973="MEDIA",$D5973*0.97,
IF($F5973="BAJA",$D5973*0.9,
IF($F5973="LIQUIDAR",_xlfn.XLOOKUP(A5973,Rotación!$A:$A,Rotación!$O:$O,0,0,-1),"")))),"")</f>
        <v>24570000</v>
      </c>
      <c r="I5973" s="13">
        <f>IFERROR(IF($F5973="ALTA",$D5973*0.97,
IF($F5973="MEDIA",$D5973*0.94,
IF($F5973="BAJA",$D5973*0.87,
IF($F5973="LIQUIDAR",_xlfn.XLOOKUP(A5973,Rotación!$A:$A,Rotación!$O:$O,0,0,-1),"")))),"")</f>
        <v>23751000</v>
      </c>
      <c r="J5973" s="13">
        <f>IFERROR(IF($F5973="ALTA",$D5973*0.94,
IF($F5973="MEDIA",$D5973*0.9,
IF($F5973="BAJA",$D5973*0.85,
IF($F5973="LIQUIDAR",_xlfn.XLOOKUP(A5973,Rotación!$A:$A,Rotación!$O:$O,0,0,-1),"")))),"")</f>
        <v>23205000</v>
      </c>
      <c r="K5973">
        <v>27290000</v>
      </c>
    </row>
    <row r="5974" spans="1:11" x14ac:dyDescent="0.3">
      <c r="A5974" t="s">
        <v>9631</v>
      </c>
      <c r="B5974" t="s">
        <v>313</v>
      </c>
      <c r="C5974" t="s">
        <v>313</v>
      </c>
      <c r="D5974">
        <v>8100000</v>
      </c>
      <c r="E5974">
        <v>6800000</v>
      </c>
      <c r="F5974" t="s">
        <v>5390</v>
      </c>
      <c r="G5974" s="13">
        <f>IFERROR(IF($F5974="ALTA",$D5974*1.03,
IF($F5974="MEDIA",$D5974*1,
IF($F5974="BAJA",$D5974*0.92,
IF($F5974="LIQUIDAR",_xlfn.XLOOKUP(A5974,Rotación!$A:$A,Rotación!$O:$O,0,0,-1),"")))),"")</f>
        <v>8343000</v>
      </c>
      <c r="H5974" s="13">
        <f>IFERROR(IF($F5974="ALTA",$D5974*1,
IF($F5974="MEDIA",$D5974*0.97,
IF($F5974="BAJA",$D5974*0.9,
IF($F5974="LIQUIDAR",_xlfn.XLOOKUP(A5974,Rotación!$A:$A,Rotación!$O:$O,0,0,-1),"")))),"")</f>
        <v>8100000</v>
      </c>
      <c r="I5974" s="13">
        <f>IFERROR(IF($F5974="ALTA",$D5974*0.97,
IF($F5974="MEDIA",$D5974*0.94,
IF($F5974="BAJA",$D5974*0.87,
IF($F5974="LIQUIDAR",_xlfn.XLOOKUP(A5974,Rotación!$A:$A,Rotación!$O:$O,0,0,-1),"")))),"")</f>
        <v>7857000</v>
      </c>
      <c r="J5974" s="13">
        <f>IFERROR(IF($F5974="ALTA",$D5974*0.94,
IF($F5974="MEDIA",$D5974*0.9,
IF($F5974="BAJA",$D5974*0.85,
IF($F5974="LIQUIDAR",_xlfn.XLOOKUP(A5974,Rotación!$A:$A,Rotación!$O:$O,0,0,-1),"")))),"")</f>
        <v>7614000</v>
      </c>
      <c r="K5974">
        <v>8390000</v>
      </c>
    </row>
    <row r="5975" spans="1:11" x14ac:dyDescent="0.3">
      <c r="A5975" t="s">
        <v>10116</v>
      </c>
      <c r="B5975" t="s">
        <v>313</v>
      </c>
      <c r="C5975" t="s">
        <v>313</v>
      </c>
      <c r="D5975">
        <v>24000000</v>
      </c>
      <c r="E5975">
        <v>19400000</v>
      </c>
      <c r="F5975" t="s">
        <v>4033</v>
      </c>
      <c r="G5975" s="13">
        <f>IFERROR(IF($F5975="ALTA",$D5975*1.03,
IF($F5975="MEDIA",$D5975*1,
IF($F5975="BAJA",$D5975*0.92,
IF($F5975="LIQUIDAR",_xlfn.XLOOKUP(A5975,Rotación!$A:$A,Rotación!$O:$O,0,0,-1),"")))),"")</f>
        <v>24000000</v>
      </c>
      <c r="H5975" s="13">
        <f>IFERROR(IF($F5975="ALTA",$D5975*1,
IF($F5975="MEDIA",$D5975*0.97,
IF($F5975="BAJA",$D5975*0.9,
IF($F5975="LIQUIDAR",_xlfn.XLOOKUP(A5975,Rotación!$A:$A,Rotación!$O:$O,0,0,-1),"")))),"")</f>
        <v>23280000</v>
      </c>
      <c r="I5975" s="13">
        <f>IFERROR(IF($F5975="ALTA",$D5975*0.97,
IF($F5975="MEDIA",$D5975*0.94,
IF($F5975="BAJA",$D5975*0.87,
IF($F5975="LIQUIDAR",_xlfn.XLOOKUP(A5975,Rotación!$A:$A,Rotación!$O:$O,0,0,-1),"")))),"")</f>
        <v>22560000</v>
      </c>
      <c r="J5975" s="13">
        <f>IFERROR(IF($F5975="ALTA",$D5975*0.94,
IF($F5975="MEDIA",$D5975*0.9,
IF($F5975="BAJA",$D5975*0.85,
IF($F5975="LIQUIDAR",_xlfn.XLOOKUP(A5975,Rotación!$A:$A,Rotación!$O:$O,0,0,-1),"")))),"")</f>
        <v>21600000</v>
      </c>
      <c r="K5975">
        <v>23990000</v>
      </c>
    </row>
    <row r="5976" spans="1:11" x14ac:dyDescent="0.3">
      <c r="A5976" t="s">
        <v>9634</v>
      </c>
      <c r="B5976" t="s">
        <v>313</v>
      </c>
      <c r="C5976" t="s">
        <v>313</v>
      </c>
      <c r="D5976">
        <v>17100000</v>
      </c>
      <c r="E5976">
        <v>13800000</v>
      </c>
      <c r="F5976" t="s">
        <v>4033</v>
      </c>
      <c r="G5976" s="13">
        <f>IFERROR(IF($F5976="ALTA",$D5976*1.03,
IF($F5976="MEDIA",$D5976*1,
IF($F5976="BAJA",$D5976*0.92,
IF($F5976="LIQUIDAR",_xlfn.XLOOKUP(A5976,Rotación!$A:$A,Rotación!$O:$O,0,0,-1),"")))),"")</f>
        <v>17100000</v>
      </c>
      <c r="H5976" s="13">
        <f>IFERROR(IF($F5976="ALTA",$D5976*1,
IF($F5976="MEDIA",$D5976*0.97,
IF($F5976="BAJA",$D5976*0.9,
IF($F5976="LIQUIDAR",_xlfn.XLOOKUP(A5976,Rotación!$A:$A,Rotación!$O:$O,0,0,-1),"")))),"")</f>
        <v>16587000</v>
      </c>
      <c r="I5976" s="13">
        <f>IFERROR(IF($F5976="ALTA",$D5976*0.97,
IF($F5976="MEDIA",$D5976*0.94,
IF($F5976="BAJA",$D5976*0.87,
IF($F5976="LIQUIDAR",_xlfn.XLOOKUP(A5976,Rotación!$A:$A,Rotación!$O:$O,0,0,-1),"")))),"")</f>
        <v>16074000</v>
      </c>
      <c r="J5976" s="13">
        <f>IFERROR(IF($F5976="ALTA",$D5976*0.94,
IF($F5976="MEDIA",$D5976*0.9,
IF($F5976="BAJA",$D5976*0.85,
IF($F5976="LIQUIDAR",_xlfn.XLOOKUP(A5976,Rotación!$A:$A,Rotación!$O:$O,0,0,-1),"")))),"")</f>
        <v>15390000</v>
      </c>
      <c r="K5976">
        <v>16990000</v>
      </c>
    </row>
    <row r="5977" spans="1:11" x14ac:dyDescent="0.3">
      <c r="A5977" t="s">
        <v>9636</v>
      </c>
      <c r="B5977" t="s">
        <v>313</v>
      </c>
      <c r="C5977" t="s">
        <v>313</v>
      </c>
      <c r="D5977">
        <v>12000000</v>
      </c>
      <c r="E5977">
        <v>9000000</v>
      </c>
      <c r="F5977" t="s">
        <v>5391</v>
      </c>
      <c r="G5977" s="13">
        <f>IFERROR(IF($F5977="ALTA",$D5977*1.03,
IF($F5977="MEDIA",$D5977*1,
IF($F5977="BAJA",$D5977*0.92,
IF($F5977="LIQUIDAR",_xlfn.XLOOKUP(A5977,Rotación!$A:$A,Rotación!$O:$O,0,0,-1),"")))),"")</f>
        <v>11040000</v>
      </c>
      <c r="H5977" s="13">
        <f>IFERROR(IF($F5977="ALTA",$D5977*1,
IF($F5977="MEDIA",$D5977*0.97,
IF($F5977="BAJA",$D5977*0.9,
IF($F5977="LIQUIDAR",_xlfn.XLOOKUP(A5977,Rotación!$A:$A,Rotación!$O:$O,0,0,-1),"")))),"")</f>
        <v>10800000</v>
      </c>
      <c r="I5977" s="13">
        <f>IFERROR(IF($F5977="ALTA",$D5977*0.97,
IF($F5977="MEDIA",$D5977*0.94,
IF($F5977="BAJA",$D5977*0.87,
IF($F5977="LIQUIDAR",_xlfn.XLOOKUP(A5977,Rotación!$A:$A,Rotación!$O:$O,0,0,-1),"")))),"")</f>
        <v>10440000</v>
      </c>
      <c r="J5977" s="13">
        <f>IFERROR(IF($F5977="ALTA",$D5977*0.94,
IF($F5977="MEDIA",$D5977*0.9,
IF($F5977="BAJA",$D5977*0.85,
IF($F5977="LIQUIDAR",_xlfn.XLOOKUP(A5977,Rotación!$A:$A,Rotación!$O:$O,0,0,-1),"")))),"")</f>
        <v>10200000</v>
      </c>
      <c r="K5977">
        <v>10990000</v>
      </c>
    </row>
    <row r="5978" spans="1:11" x14ac:dyDescent="0.3">
      <c r="A5978" t="s">
        <v>8660</v>
      </c>
      <c r="B5978" t="s">
        <v>313</v>
      </c>
      <c r="C5978" t="s">
        <v>313</v>
      </c>
      <c r="D5978">
        <v>17400000</v>
      </c>
      <c r="E5978">
        <v>15000000</v>
      </c>
      <c r="F5978" t="s">
        <v>5391</v>
      </c>
      <c r="G5978" s="13">
        <f>IFERROR(IF($F5978="ALTA",$D5978*1.03,
IF($F5978="MEDIA",$D5978*1,
IF($F5978="BAJA",$D5978*0.92,
IF($F5978="LIQUIDAR",_xlfn.XLOOKUP(A5978,Rotación!$A:$A,Rotación!$O:$O,0,0,-1),"")))),"")</f>
        <v>16008000</v>
      </c>
      <c r="H5978" s="13">
        <f>IFERROR(IF($F5978="ALTA",$D5978*1,
IF($F5978="MEDIA",$D5978*0.97,
IF($F5978="BAJA",$D5978*0.9,
IF($F5978="LIQUIDAR",_xlfn.XLOOKUP(A5978,Rotación!$A:$A,Rotación!$O:$O,0,0,-1),"")))),"")</f>
        <v>15660000</v>
      </c>
      <c r="I5978" s="13">
        <f>IFERROR(IF($F5978="ALTA",$D5978*0.97,
IF($F5978="MEDIA",$D5978*0.94,
IF($F5978="BAJA",$D5978*0.87,
IF($F5978="LIQUIDAR",_xlfn.XLOOKUP(A5978,Rotación!$A:$A,Rotación!$O:$O,0,0,-1),"")))),"")</f>
        <v>15138000</v>
      </c>
      <c r="J5978" s="13">
        <f>IFERROR(IF($F5978="ALTA",$D5978*0.94,
IF($F5978="MEDIA",$D5978*0.9,
IF($F5978="BAJA",$D5978*0.85,
IF($F5978="LIQUIDAR",_xlfn.XLOOKUP(A5978,Rotación!$A:$A,Rotación!$O:$O,0,0,-1),"")))),"")</f>
        <v>14790000</v>
      </c>
      <c r="K5978">
        <v>17490000</v>
      </c>
    </row>
    <row r="5979" spans="1:11" x14ac:dyDescent="0.3">
      <c r="A5979" t="s">
        <v>10117</v>
      </c>
      <c r="B5979" t="s">
        <v>313</v>
      </c>
      <c r="C5979" t="s">
        <v>313</v>
      </c>
      <c r="D5979">
        <v>10800000</v>
      </c>
      <c r="E5979">
        <v>8500000</v>
      </c>
      <c r="F5979" t="s">
        <v>5391</v>
      </c>
      <c r="G5979" s="13">
        <f>IFERROR(IF($F5979="ALTA",$D5979*1.03,
IF($F5979="MEDIA",$D5979*1,
IF($F5979="BAJA",$D5979*0.92,
IF($F5979="LIQUIDAR",_xlfn.XLOOKUP(A5979,Rotación!$A:$A,Rotación!$O:$O,0,0,-1),"")))),"")</f>
        <v>9936000</v>
      </c>
      <c r="H5979" s="13">
        <f>IFERROR(IF($F5979="ALTA",$D5979*1,
IF($F5979="MEDIA",$D5979*0.97,
IF($F5979="BAJA",$D5979*0.9,
IF($F5979="LIQUIDAR",_xlfn.XLOOKUP(A5979,Rotación!$A:$A,Rotación!$O:$O,0,0,-1),"")))),"")</f>
        <v>9720000</v>
      </c>
      <c r="I5979" s="13">
        <f>IFERROR(IF($F5979="ALTA",$D5979*0.97,
IF($F5979="MEDIA",$D5979*0.94,
IF($F5979="BAJA",$D5979*0.87,
IF($F5979="LIQUIDAR",_xlfn.XLOOKUP(A5979,Rotación!$A:$A,Rotación!$O:$O,0,0,-1),"")))),"")</f>
        <v>9396000</v>
      </c>
      <c r="J5979" s="13">
        <f>IFERROR(IF($F5979="ALTA",$D5979*0.94,
IF($F5979="MEDIA",$D5979*0.9,
IF($F5979="BAJA",$D5979*0.85,
IF($F5979="LIQUIDAR",_xlfn.XLOOKUP(A5979,Rotación!$A:$A,Rotación!$O:$O,0,0,-1),"")))),"")</f>
        <v>9180000</v>
      </c>
      <c r="K5979">
        <v>10390000</v>
      </c>
    </row>
    <row r="5980" spans="1:11" x14ac:dyDescent="0.3">
      <c r="A5980" t="s">
        <v>6476</v>
      </c>
      <c r="B5980" t="s">
        <v>313</v>
      </c>
      <c r="C5980" t="s">
        <v>313</v>
      </c>
      <c r="D5980">
        <v>18700000</v>
      </c>
      <c r="E5980">
        <v>15300000</v>
      </c>
      <c r="F5980" t="s">
        <v>5391</v>
      </c>
      <c r="G5980" s="13">
        <f>IFERROR(IF($F5980="ALTA",$D5980*1.03,
IF($F5980="MEDIA",$D5980*1,
IF($F5980="BAJA",$D5980*0.92,
IF($F5980="LIQUIDAR",_xlfn.XLOOKUP(A5980,Rotación!$A:$A,Rotación!$O:$O,0,0,-1),"")))),"")</f>
        <v>17204000</v>
      </c>
      <c r="H5980" s="13">
        <f>IFERROR(IF($F5980="ALTA",$D5980*1,
IF($F5980="MEDIA",$D5980*0.97,
IF($F5980="BAJA",$D5980*0.9,
IF($F5980="LIQUIDAR",_xlfn.XLOOKUP(A5980,Rotación!$A:$A,Rotación!$O:$O,0,0,-1),"")))),"")</f>
        <v>16830000</v>
      </c>
      <c r="I5980" s="13">
        <f>IFERROR(IF($F5980="ALTA",$D5980*0.97,
IF($F5980="MEDIA",$D5980*0.94,
IF($F5980="BAJA",$D5980*0.87,
IF($F5980="LIQUIDAR",_xlfn.XLOOKUP(A5980,Rotación!$A:$A,Rotación!$O:$O,0,0,-1),"")))),"")</f>
        <v>16269000</v>
      </c>
      <c r="J5980" s="13">
        <f>IFERROR(IF($F5980="ALTA",$D5980*0.94,
IF($F5980="MEDIA",$D5980*0.9,
IF($F5980="BAJA",$D5980*0.85,
IF($F5980="LIQUIDAR",_xlfn.XLOOKUP(A5980,Rotación!$A:$A,Rotación!$O:$O,0,0,-1),"")))),"")</f>
        <v>15895000</v>
      </c>
      <c r="K5980">
        <v>18490000</v>
      </c>
    </row>
    <row r="5981" spans="1:11" x14ac:dyDescent="0.3">
      <c r="A5981" t="s">
        <v>9646</v>
      </c>
      <c r="B5981" t="s">
        <v>313</v>
      </c>
      <c r="C5981" t="s">
        <v>313</v>
      </c>
      <c r="D5981">
        <v>25200000</v>
      </c>
      <c r="E5981">
        <v>20500000</v>
      </c>
      <c r="F5981" t="s">
        <v>5391</v>
      </c>
      <c r="G5981" s="13">
        <f>IFERROR(IF($F5981="ALTA",$D5981*1.03,
IF($F5981="MEDIA",$D5981*1,
IF($F5981="BAJA",$D5981*0.92,
IF($F5981="LIQUIDAR",_xlfn.XLOOKUP(A5981,Rotación!$A:$A,Rotación!$O:$O,0,0,-1),"")))),"")</f>
        <v>23184000</v>
      </c>
      <c r="H5981" s="13">
        <f>IFERROR(IF($F5981="ALTA",$D5981*1,
IF($F5981="MEDIA",$D5981*0.97,
IF($F5981="BAJA",$D5981*0.9,
IF($F5981="LIQUIDAR",_xlfn.XLOOKUP(A5981,Rotación!$A:$A,Rotación!$O:$O,0,0,-1),"")))),"")</f>
        <v>22680000</v>
      </c>
      <c r="I5981" s="13">
        <f>IFERROR(IF($F5981="ALTA",$D5981*0.97,
IF($F5981="MEDIA",$D5981*0.94,
IF($F5981="BAJA",$D5981*0.87,
IF($F5981="LIQUIDAR",_xlfn.XLOOKUP(A5981,Rotación!$A:$A,Rotación!$O:$O,0,0,-1),"")))),"")</f>
        <v>21924000</v>
      </c>
      <c r="J5981" s="13">
        <f>IFERROR(IF($F5981="ALTA",$D5981*0.94,
IF($F5981="MEDIA",$D5981*0.9,
IF($F5981="BAJA",$D5981*0.85,
IF($F5981="LIQUIDAR",_xlfn.XLOOKUP(A5981,Rotación!$A:$A,Rotación!$O:$O,0,0,-1),"")))),"")</f>
        <v>21420000</v>
      </c>
      <c r="K5981">
        <v>24990000</v>
      </c>
    </row>
    <row r="5982" spans="1:11" x14ac:dyDescent="0.3">
      <c r="A5982" t="s">
        <v>9648</v>
      </c>
      <c r="B5982" t="s">
        <v>313</v>
      </c>
      <c r="C5982" t="s">
        <v>313</v>
      </c>
      <c r="D5982">
        <v>6800000</v>
      </c>
      <c r="E5982">
        <v>5000000</v>
      </c>
      <c r="F5982" t="s">
        <v>5390</v>
      </c>
      <c r="G5982" s="13">
        <f>IFERROR(IF($F5982="ALTA",$D5982*1.03,
IF($F5982="MEDIA",$D5982*1,
IF($F5982="BAJA",$D5982*0.92,
IF($F5982="LIQUIDAR",_xlfn.XLOOKUP(A5982,Rotación!$A:$A,Rotación!$O:$O,0,0,-1),"")))),"")</f>
        <v>7004000</v>
      </c>
      <c r="H5982" s="13">
        <f>IFERROR(IF($F5982="ALTA",$D5982*1,
IF($F5982="MEDIA",$D5982*0.97,
IF($F5982="BAJA",$D5982*0.9,
IF($F5982="LIQUIDAR",_xlfn.XLOOKUP(A5982,Rotación!$A:$A,Rotación!$O:$O,0,0,-1),"")))),"")</f>
        <v>6800000</v>
      </c>
      <c r="I5982" s="13">
        <f>IFERROR(IF($F5982="ALTA",$D5982*0.97,
IF($F5982="MEDIA",$D5982*0.94,
IF($F5982="BAJA",$D5982*0.87,
IF($F5982="LIQUIDAR",_xlfn.XLOOKUP(A5982,Rotación!$A:$A,Rotación!$O:$O,0,0,-1),"")))),"")</f>
        <v>6596000</v>
      </c>
      <c r="J5982" s="13">
        <f>IFERROR(IF($F5982="ALTA",$D5982*0.94,
IF($F5982="MEDIA",$D5982*0.9,
IF($F5982="BAJA",$D5982*0.85,
IF($F5982="LIQUIDAR",_xlfn.XLOOKUP(A5982,Rotación!$A:$A,Rotación!$O:$O,0,0,-1),"")))),"")</f>
        <v>6392000</v>
      </c>
      <c r="K5982">
        <v>6290000</v>
      </c>
    </row>
    <row r="5983" spans="1:11" x14ac:dyDescent="0.3">
      <c r="A5983" t="s">
        <v>8658</v>
      </c>
      <c r="B5983" t="s">
        <v>313</v>
      </c>
      <c r="C5983" t="s">
        <v>313</v>
      </c>
      <c r="D5983">
        <v>7800000</v>
      </c>
      <c r="E5983">
        <v>6300000</v>
      </c>
      <c r="F5983" t="s">
        <v>5390</v>
      </c>
      <c r="G5983" s="13">
        <f>IFERROR(IF($F5983="ALTA",$D5983*1.03,
IF($F5983="MEDIA",$D5983*1,
IF($F5983="BAJA",$D5983*0.92,
IF($F5983="LIQUIDAR",_xlfn.XLOOKUP(A5983,Rotación!$A:$A,Rotación!$O:$O,0,0,-1),"")))),"")</f>
        <v>8034000</v>
      </c>
      <c r="H5983" s="13">
        <f>IFERROR(IF($F5983="ALTA",$D5983*1,
IF($F5983="MEDIA",$D5983*0.97,
IF($F5983="BAJA",$D5983*0.9,
IF($F5983="LIQUIDAR",_xlfn.XLOOKUP(A5983,Rotación!$A:$A,Rotación!$O:$O,0,0,-1),"")))),"")</f>
        <v>7800000</v>
      </c>
      <c r="I5983" s="13">
        <f>IFERROR(IF($F5983="ALTA",$D5983*0.97,
IF($F5983="MEDIA",$D5983*0.94,
IF($F5983="BAJA",$D5983*0.87,
IF($F5983="LIQUIDAR",_xlfn.XLOOKUP(A5983,Rotación!$A:$A,Rotación!$O:$O,0,0,-1),"")))),"")</f>
        <v>7566000</v>
      </c>
      <c r="J5983" s="13">
        <f>IFERROR(IF($F5983="ALTA",$D5983*0.94,
IF($F5983="MEDIA",$D5983*0.9,
IF($F5983="BAJA",$D5983*0.85,
IF($F5983="LIQUIDAR",_xlfn.XLOOKUP(A5983,Rotación!$A:$A,Rotación!$O:$O,0,0,-1),"")))),"")</f>
        <v>7332000</v>
      </c>
      <c r="K5983">
        <v>7990000</v>
      </c>
    </row>
    <row r="5984" spans="1:11" x14ac:dyDescent="0.3">
      <c r="A5984" t="s">
        <v>9651</v>
      </c>
      <c r="B5984" t="s">
        <v>313</v>
      </c>
      <c r="C5984" t="s">
        <v>313</v>
      </c>
      <c r="D5984">
        <v>19700000</v>
      </c>
      <c r="E5984">
        <v>12000000</v>
      </c>
      <c r="F5984" t="s">
        <v>5390</v>
      </c>
      <c r="G5984" s="13">
        <f>IFERROR(IF($F5984="ALTA",$D5984*1.03,
IF($F5984="MEDIA",$D5984*1,
IF($F5984="BAJA",$D5984*0.92,
IF($F5984="LIQUIDAR",_xlfn.XLOOKUP(A5984,Rotación!$A:$A,Rotación!$O:$O,0,0,-1),"")))),"")</f>
        <v>20291000</v>
      </c>
      <c r="H5984" s="13">
        <f>IFERROR(IF($F5984="ALTA",$D5984*1,
IF($F5984="MEDIA",$D5984*0.97,
IF($F5984="BAJA",$D5984*0.9,
IF($F5984="LIQUIDAR",_xlfn.XLOOKUP(A5984,Rotación!$A:$A,Rotación!$O:$O,0,0,-1),"")))),"")</f>
        <v>19700000</v>
      </c>
      <c r="I5984" s="13">
        <f>IFERROR(IF($F5984="ALTA",$D5984*0.97,
IF($F5984="MEDIA",$D5984*0.94,
IF($F5984="BAJA",$D5984*0.87,
IF($F5984="LIQUIDAR",_xlfn.XLOOKUP(A5984,Rotación!$A:$A,Rotación!$O:$O,0,0,-1),"")))),"")</f>
        <v>19109000</v>
      </c>
      <c r="J5984" s="13">
        <f>IFERROR(IF($F5984="ALTA",$D5984*0.94,
IF($F5984="MEDIA",$D5984*0.9,
IF($F5984="BAJA",$D5984*0.85,
IF($F5984="LIQUIDAR",_xlfn.XLOOKUP(A5984,Rotación!$A:$A,Rotación!$O:$O,0,0,-1),"")))),"")</f>
        <v>18518000</v>
      </c>
      <c r="K5984">
        <v>15990000</v>
      </c>
    </row>
    <row r="5985" spans="1:11" x14ac:dyDescent="0.3">
      <c r="A5985" t="s">
        <v>9654</v>
      </c>
      <c r="B5985" t="s">
        <v>313</v>
      </c>
      <c r="C5985" t="s">
        <v>313</v>
      </c>
      <c r="D5985">
        <v>30300000</v>
      </c>
      <c r="E5985">
        <v>23500000</v>
      </c>
      <c r="F5985" t="s">
        <v>5390</v>
      </c>
      <c r="G5985" s="13">
        <f>IFERROR(IF($F5985="ALTA",$D5985*1.03,
IF($F5985="MEDIA",$D5985*1,
IF($F5985="BAJA",$D5985*0.92,
IF($F5985="LIQUIDAR",_xlfn.XLOOKUP(A5985,Rotación!$A:$A,Rotación!$O:$O,0,0,-1),"")))),"")</f>
        <v>31209000</v>
      </c>
      <c r="H5985" s="13">
        <f>IFERROR(IF($F5985="ALTA",$D5985*1,
IF($F5985="MEDIA",$D5985*0.97,
IF($F5985="BAJA",$D5985*0.9,
IF($F5985="LIQUIDAR",_xlfn.XLOOKUP(A5985,Rotación!$A:$A,Rotación!$O:$O,0,0,-1),"")))),"")</f>
        <v>30300000</v>
      </c>
      <c r="I5985" s="13">
        <f>IFERROR(IF($F5985="ALTA",$D5985*0.97,
IF($F5985="MEDIA",$D5985*0.94,
IF($F5985="BAJA",$D5985*0.87,
IF($F5985="LIQUIDAR",_xlfn.XLOOKUP(A5985,Rotación!$A:$A,Rotación!$O:$O,0,0,-1),"")))),"")</f>
        <v>29391000</v>
      </c>
      <c r="J5985" s="13">
        <f>IFERROR(IF($F5985="ALTA",$D5985*0.94,
IF($F5985="MEDIA",$D5985*0.9,
IF($F5985="BAJA",$D5985*0.85,
IF($F5985="LIQUIDAR",_xlfn.XLOOKUP(A5985,Rotación!$A:$A,Rotación!$O:$O,0,0,-1),"")))),"")</f>
        <v>28482000</v>
      </c>
      <c r="K5985">
        <v>28490000</v>
      </c>
    </row>
    <row r="5986" spans="1:11" x14ac:dyDescent="0.3">
      <c r="A5986" t="s">
        <v>2779</v>
      </c>
      <c r="B5986" t="s">
        <v>313</v>
      </c>
      <c r="C5986" t="s">
        <v>313</v>
      </c>
      <c r="D5986">
        <v>6850000</v>
      </c>
      <c r="E5986">
        <v>5200000</v>
      </c>
      <c r="F5986" t="s">
        <v>5390</v>
      </c>
      <c r="G5986" s="13">
        <f>IFERROR(IF($F5986="ALTA",$D5986*1.03,
IF($F5986="MEDIA",$D5986*1,
IF($F5986="BAJA",$D5986*0.92,
IF($F5986="LIQUIDAR",_xlfn.XLOOKUP(A5986,Rotación!$A:$A,Rotación!$O:$O,0,0,-1),"")))),"")</f>
        <v>7055500</v>
      </c>
      <c r="H5986" s="13">
        <f>IFERROR(IF($F5986="ALTA",$D5986*1,
IF($F5986="MEDIA",$D5986*0.97,
IF($F5986="BAJA",$D5986*0.9,
IF($F5986="LIQUIDAR",_xlfn.XLOOKUP(A5986,Rotación!$A:$A,Rotación!$O:$O,0,0,-1),"")))),"")</f>
        <v>6850000</v>
      </c>
      <c r="I5986" s="13">
        <f>IFERROR(IF($F5986="ALTA",$D5986*0.97,
IF($F5986="MEDIA",$D5986*0.94,
IF($F5986="BAJA",$D5986*0.87,
IF($F5986="LIQUIDAR",_xlfn.XLOOKUP(A5986,Rotación!$A:$A,Rotación!$O:$O,0,0,-1),"")))),"")</f>
        <v>6644500</v>
      </c>
      <c r="J5986" s="13">
        <f>IFERROR(IF($F5986="ALTA",$D5986*0.94,
IF($F5986="MEDIA",$D5986*0.9,
IF($F5986="BAJA",$D5986*0.85,
IF($F5986="LIQUIDAR",_xlfn.XLOOKUP(A5986,Rotación!$A:$A,Rotación!$O:$O,0,0,-1),"")))),"")</f>
        <v>6439000</v>
      </c>
      <c r="K5986">
        <v>6790000</v>
      </c>
    </row>
    <row r="5987" spans="1:11" x14ac:dyDescent="0.3">
      <c r="A5987" t="s">
        <v>9658</v>
      </c>
      <c r="B5987" t="s">
        <v>313</v>
      </c>
      <c r="C5987" t="s">
        <v>313</v>
      </c>
      <c r="D5987">
        <v>36300000</v>
      </c>
      <c r="E5987">
        <v>28500000</v>
      </c>
      <c r="F5987" t="s">
        <v>5390</v>
      </c>
      <c r="G5987" s="13">
        <f>IFERROR(IF($F5987="ALTA",$D5987*1.03,
IF($F5987="MEDIA",$D5987*1,
IF($F5987="BAJA",$D5987*0.92,
IF($F5987="LIQUIDAR",_xlfn.XLOOKUP(A5987,Rotación!$A:$A,Rotación!$O:$O,0,0,-1),"")))),"")</f>
        <v>37389000</v>
      </c>
      <c r="H5987" s="13">
        <f>IFERROR(IF($F5987="ALTA",$D5987*1,
IF($F5987="MEDIA",$D5987*0.97,
IF($F5987="BAJA",$D5987*0.9,
IF($F5987="LIQUIDAR",_xlfn.XLOOKUP(A5987,Rotación!$A:$A,Rotación!$O:$O,0,0,-1),"")))),"")</f>
        <v>36300000</v>
      </c>
      <c r="I5987" s="13">
        <f>IFERROR(IF($F5987="ALTA",$D5987*0.97,
IF($F5987="MEDIA",$D5987*0.94,
IF($F5987="BAJA",$D5987*0.87,
IF($F5987="LIQUIDAR",_xlfn.XLOOKUP(A5987,Rotación!$A:$A,Rotación!$O:$O,0,0,-1),"")))),"")</f>
        <v>35211000</v>
      </c>
      <c r="J5987" s="13">
        <f>IFERROR(IF($F5987="ALTA",$D5987*0.94,
IF($F5987="MEDIA",$D5987*0.9,
IF($F5987="BAJA",$D5987*0.85,
IF($F5987="LIQUIDAR",_xlfn.XLOOKUP(A5987,Rotación!$A:$A,Rotación!$O:$O,0,0,-1),"")))),"")</f>
        <v>34122000</v>
      </c>
      <c r="K5987">
        <v>35290000</v>
      </c>
    </row>
    <row r="5988" spans="1:11" x14ac:dyDescent="0.3">
      <c r="A5988" t="s">
        <v>9660</v>
      </c>
      <c r="B5988" t="s">
        <v>313</v>
      </c>
      <c r="C5988" t="s">
        <v>313</v>
      </c>
      <c r="D5988">
        <v>12100000</v>
      </c>
      <c r="E5988">
        <v>9800000</v>
      </c>
      <c r="F5988" t="s">
        <v>5390</v>
      </c>
      <c r="G5988" s="13">
        <f>IFERROR(IF($F5988="ALTA",$D5988*1.03,
IF($F5988="MEDIA",$D5988*1,
IF($F5988="BAJA",$D5988*0.92,
IF($F5988="LIQUIDAR",_xlfn.XLOOKUP(A5988,Rotación!$A:$A,Rotación!$O:$O,0,0,-1),"")))),"")</f>
        <v>12463000</v>
      </c>
      <c r="H5988" s="13">
        <f>IFERROR(IF($F5988="ALTA",$D5988*1,
IF($F5988="MEDIA",$D5988*0.97,
IF($F5988="BAJA",$D5988*0.9,
IF($F5988="LIQUIDAR",_xlfn.XLOOKUP(A5988,Rotación!$A:$A,Rotación!$O:$O,0,0,-1),"")))),"")</f>
        <v>12100000</v>
      </c>
      <c r="I5988" s="13">
        <f>IFERROR(IF($F5988="ALTA",$D5988*0.97,
IF($F5988="MEDIA",$D5988*0.94,
IF($F5988="BAJA",$D5988*0.87,
IF($F5988="LIQUIDAR",_xlfn.XLOOKUP(A5988,Rotación!$A:$A,Rotación!$O:$O,0,0,-1),"")))),"")</f>
        <v>11737000</v>
      </c>
      <c r="J5988" s="13">
        <f>IFERROR(IF($F5988="ALTA",$D5988*0.94,
IF($F5988="MEDIA",$D5988*0.9,
IF($F5988="BAJA",$D5988*0.85,
IF($F5988="LIQUIDAR",_xlfn.XLOOKUP(A5988,Rotación!$A:$A,Rotación!$O:$O,0,0,-1),"")))),"")</f>
        <v>11374000</v>
      </c>
      <c r="K5988">
        <v>11990000</v>
      </c>
    </row>
    <row r="5989" spans="1:11" x14ac:dyDescent="0.3">
      <c r="A5989" t="s">
        <v>9663</v>
      </c>
      <c r="B5989" t="s">
        <v>313</v>
      </c>
      <c r="C5989" t="s">
        <v>313</v>
      </c>
      <c r="D5989">
        <v>10400000</v>
      </c>
      <c r="E5989">
        <v>8500000</v>
      </c>
      <c r="F5989" t="s">
        <v>5390</v>
      </c>
      <c r="G5989" s="13">
        <f>IFERROR(IF($F5989="ALTA",$D5989*1.03,
IF($F5989="MEDIA",$D5989*1,
IF($F5989="BAJA",$D5989*0.92,
IF($F5989="LIQUIDAR",_xlfn.XLOOKUP(A5989,Rotación!$A:$A,Rotación!$O:$O,0,0,-1),"")))),"")</f>
        <v>10712000</v>
      </c>
      <c r="H5989" s="13">
        <f>IFERROR(IF($F5989="ALTA",$D5989*1,
IF($F5989="MEDIA",$D5989*0.97,
IF($F5989="BAJA",$D5989*0.9,
IF($F5989="LIQUIDAR",_xlfn.XLOOKUP(A5989,Rotación!$A:$A,Rotación!$O:$O,0,0,-1),"")))),"")</f>
        <v>10400000</v>
      </c>
      <c r="I5989" s="13">
        <f>IFERROR(IF($F5989="ALTA",$D5989*0.97,
IF($F5989="MEDIA",$D5989*0.94,
IF($F5989="BAJA",$D5989*0.87,
IF($F5989="LIQUIDAR",_xlfn.XLOOKUP(A5989,Rotación!$A:$A,Rotación!$O:$O,0,0,-1),"")))),"")</f>
        <v>10088000</v>
      </c>
      <c r="J5989" s="13">
        <f>IFERROR(IF($F5989="ALTA",$D5989*0.94,
IF($F5989="MEDIA",$D5989*0.9,
IF($F5989="BAJA",$D5989*0.85,
IF($F5989="LIQUIDAR",_xlfn.XLOOKUP(A5989,Rotación!$A:$A,Rotación!$O:$O,0,0,-1),"")))),"")</f>
        <v>9776000</v>
      </c>
      <c r="K5989">
        <v>10190000</v>
      </c>
    </row>
    <row r="5990" spans="1:11" x14ac:dyDescent="0.3">
      <c r="A5990" t="s">
        <v>9665</v>
      </c>
      <c r="B5990" t="s">
        <v>313</v>
      </c>
      <c r="C5990" t="s">
        <v>313</v>
      </c>
      <c r="D5990">
        <v>10400000</v>
      </c>
      <c r="E5990">
        <v>8800000</v>
      </c>
      <c r="F5990" t="s">
        <v>5390</v>
      </c>
      <c r="G5990" s="13">
        <f>IFERROR(IF($F5990="ALTA",$D5990*1.03,
IF($F5990="MEDIA",$D5990*1,
IF($F5990="BAJA",$D5990*0.92,
IF($F5990="LIQUIDAR",_xlfn.XLOOKUP(A5990,Rotación!$A:$A,Rotación!$O:$O,0,0,-1),"")))),"")</f>
        <v>10712000</v>
      </c>
      <c r="H5990" s="13">
        <f>IFERROR(IF($F5990="ALTA",$D5990*1,
IF($F5990="MEDIA",$D5990*0.97,
IF($F5990="BAJA",$D5990*0.9,
IF($F5990="LIQUIDAR",_xlfn.XLOOKUP(A5990,Rotación!$A:$A,Rotación!$O:$O,0,0,-1),"")))),"")</f>
        <v>10400000</v>
      </c>
      <c r="I5990" s="13">
        <f>IFERROR(IF($F5990="ALTA",$D5990*0.97,
IF($F5990="MEDIA",$D5990*0.94,
IF($F5990="BAJA",$D5990*0.87,
IF($F5990="LIQUIDAR",_xlfn.XLOOKUP(A5990,Rotación!$A:$A,Rotación!$O:$O,0,0,-1),"")))),"")</f>
        <v>10088000</v>
      </c>
      <c r="J5990" s="13">
        <f>IFERROR(IF($F5990="ALTA",$D5990*0.94,
IF($F5990="MEDIA",$D5990*0.9,
IF($F5990="BAJA",$D5990*0.85,
IF($F5990="LIQUIDAR",_xlfn.XLOOKUP(A5990,Rotación!$A:$A,Rotación!$O:$O,0,0,-1),"")))),"")</f>
        <v>9776000</v>
      </c>
      <c r="K5990">
        <v>10490000</v>
      </c>
    </row>
    <row r="5991" spans="1:11" x14ac:dyDescent="0.3">
      <c r="A5991" t="s">
        <v>9668</v>
      </c>
      <c r="B5991" t="s">
        <v>313</v>
      </c>
      <c r="C5991" t="s">
        <v>313</v>
      </c>
      <c r="D5991">
        <v>18100000</v>
      </c>
      <c r="E5991">
        <v>13750000</v>
      </c>
      <c r="F5991" t="s">
        <v>5391</v>
      </c>
      <c r="G5991" s="13">
        <f>IFERROR(IF($F5991="ALTA",$D5991*1.03,
IF($F5991="MEDIA",$D5991*1,
IF($F5991="BAJA",$D5991*0.92,
IF($F5991="LIQUIDAR",_xlfn.XLOOKUP(A5991,Rotación!$A:$A,Rotación!$O:$O,0,0,-1),"")))),"")</f>
        <v>16652000</v>
      </c>
      <c r="H5991" s="13">
        <f>IFERROR(IF($F5991="ALTA",$D5991*1,
IF($F5991="MEDIA",$D5991*0.97,
IF($F5991="BAJA",$D5991*0.9,
IF($F5991="LIQUIDAR",_xlfn.XLOOKUP(A5991,Rotación!$A:$A,Rotación!$O:$O,0,0,-1),"")))),"")</f>
        <v>16290000</v>
      </c>
      <c r="I5991" s="13">
        <f>IFERROR(IF($F5991="ALTA",$D5991*0.97,
IF($F5991="MEDIA",$D5991*0.94,
IF($F5991="BAJA",$D5991*0.87,
IF($F5991="LIQUIDAR",_xlfn.XLOOKUP(A5991,Rotación!$A:$A,Rotación!$O:$O,0,0,-1),"")))),"")</f>
        <v>15747000</v>
      </c>
      <c r="J5991" s="13">
        <f>IFERROR(IF($F5991="ALTA",$D5991*0.94,
IF($F5991="MEDIA",$D5991*0.9,
IF($F5991="BAJA",$D5991*0.85,
IF($F5991="LIQUIDAR",_xlfn.XLOOKUP(A5991,Rotación!$A:$A,Rotación!$O:$O,0,0,-1),"")))),"")</f>
        <v>15385000</v>
      </c>
      <c r="K5991">
        <v>15990000</v>
      </c>
    </row>
    <row r="5992" spans="1:11" x14ac:dyDescent="0.3">
      <c r="A5992" t="s">
        <v>4523</v>
      </c>
      <c r="B5992" t="s">
        <v>4183</v>
      </c>
      <c r="C5992" t="s">
        <v>4302</v>
      </c>
      <c r="D5992">
        <v>20700000</v>
      </c>
      <c r="E5992">
        <v>16500000</v>
      </c>
      <c r="F5992" t="s">
        <v>4033</v>
      </c>
      <c r="G5992" s="13">
        <f>IFERROR(IF($F5992="ALTA",$D5992*1.03,
IF($F5992="MEDIA",$D5992*1,
IF($F5992="BAJA",$D5992*0.92,
IF($F5992="LIQUIDAR",_xlfn.XLOOKUP(A5992,Rotación!$A:$A,Rotación!$O:$O,0,0,-1),"")))),"")</f>
        <v>20700000</v>
      </c>
      <c r="H5992" s="13">
        <f>IFERROR(IF($F5992="ALTA",$D5992*1,
IF($F5992="MEDIA",$D5992*0.97,
IF($F5992="BAJA",$D5992*0.9,
IF($F5992="LIQUIDAR",_xlfn.XLOOKUP(A5992,Rotación!$A:$A,Rotación!$O:$O,0,0,-1),"")))),"")</f>
        <v>20079000</v>
      </c>
      <c r="I5992" s="13">
        <f>IFERROR(IF($F5992="ALTA",$D5992*0.97,
IF($F5992="MEDIA",$D5992*0.94,
IF($F5992="BAJA",$D5992*0.87,
IF($F5992="LIQUIDAR",_xlfn.XLOOKUP(A5992,Rotación!$A:$A,Rotación!$O:$O,0,0,-1),"")))),"")</f>
        <v>19458000</v>
      </c>
      <c r="J5992" s="13">
        <f>IFERROR(IF($F5992="ALTA",$D5992*0.94,
IF($F5992="MEDIA",$D5992*0.9,
IF($F5992="BAJA",$D5992*0.85,
IF($F5992="LIQUIDAR",_xlfn.XLOOKUP(A5992,Rotación!$A:$A,Rotación!$O:$O,0,0,-1),"")))),"")</f>
        <v>18630000</v>
      </c>
      <c r="K5992">
        <v>20290000</v>
      </c>
    </row>
    <row r="5993" spans="1:11" x14ac:dyDescent="0.3">
      <c r="A5993" t="s">
        <v>9675</v>
      </c>
      <c r="B5993" t="s">
        <v>313</v>
      </c>
      <c r="C5993" t="s">
        <v>313</v>
      </c>
      <c r="D5993">
        <v>9400000</v>
      </c>
      <c r="E5993">
        <v>7700000</v>
      </c>
      <c r="F5993" t="s">
        <v>4033</v>
      </c>
      <c r="G5993" s="13">
        <f>IFERROR(IF($F5993="ALTA",$D5993*1.03,
IF($F5993="MEDIA",$D5993*1,
IF($F5993="BAJA",$D5993*0.92,
IF($F5993="LIQUIDAR",_xlfn.XLOOKUP(A5993,Rotación!$A:$A,Rotación!$O:$O,0,0,-1),"")))),"")</f>
        <v>9400000</v>
      </c>
      <c r="H5993" s="13">
        <f>IFERROR(IF($F5993="ALTA",$D5993*1,
IF($F5993="MEDIA",$D5993*0.97,
IF($F5993="BAJA",$D5993*0.9,
IF($F5993="LIQUIDAR",_xlfn.XLOOKUP(A5993,Rotación!$A:$A,Rotación!$O:$O,0,0,-1),"")))),"")</f>
        <v>9118000</v>
      </c>
      <c r="I5993" s="13">
        <f>IFERROR(IF($F5993="ALTA",$D5993*0.97,
IF($F5993="MEDIA",$D5993*0.94,
IF($F5993="BAJA",$D5993*0.87,
IF($F5993="LIQUIDAR",_xlfn.XLOOKUP(A5993,Rotación!$A:$A,Rotación!$O:$O,0,0,-1),"")))),"")</f>
        <v>8836000</v>
      </c>
      <c r="J5993" s="13">
        <f>IFERROR(IF($F5993="ALTA",$D5993*0.94,
IF($F5993="MEDIA",$D5993*0.9,
IF($F5993="BAJA",$D5993*0.85,
IF($F5993="LIQUIDAR",_xlfn.XLOOKUP(A5993,Rotación!$A:$A,Rotación!$O:$O,0,0,-1),"")))),"")</f>
        <v>8460000</v>
      </c>
      <c r="K5993">
        <v>9290000</v>
      </c>
    </row>
    <row r="5994" spans="1:11" x14ac:dyDescent="0.3">
      <c r="A5994" t="s">
        <v>5574</v>
      </c>
      <c r="B5994" t="s">
        <v>313</v>
      </c>
      <c r="C5994" t="s">
        <v>313</v>
      </c>
      <c r="D5994">
        <v>35400000</v>
      </c>
      <c r="E5994">
        <v>28000000</v>
      </c>
      <c r="F5994" t="s">
        <v>5391</v>
      </c>
      <c r="G5994" s="13">
        <f>IFERROR(IF($F5994="ALTA",$D5994*1.03,
IF($F5994="MEDIA",$D5994*1,
IF($F5994="BAJA",$D5994*0.92,
IF($F5994="LIQUIDAR",_xlfn.XLOOKUP(A5994,Rotación!$A:$A,Rotación!$O:$O,0,0,-1),"")))),"")</f>
        <v>32568000</v>
      </c>
      <c r="H5994" s="13">
        <f>IFERROR(IF($F5994="ALTA",$D5994*1,
IF($F5994="MEDIA",$D5994*0.97,
IF($F5994="BAJA",$D5994*0.9,
IF($F5994="LIQUIDAR",_xlfn.XLOOKUP(A5994,Rotación!$A:$A,Rotación!$O:$O,0,0,-1),"")))),"")</f>
        <v>31860000</v>
      </c>
      <c r="I5994" s="13">
        <f>IFERROR(IF($F5994="ALTA",$D5994*0.97,
IF($F5994="MEDIA",$D5994*0.94,
IF($F5994="BAJA",$D5994*0.87,
IF($F5994="LIQUIDAR",_xlfn.XLOOKUP(A5994,Rotación!$A:$A,Rotación!$O:$O,0,0,-1),"")))),"")</f>
        <v>30798000</v>
      </c>
      <c r="J5994" s="13">
        <f>IFERROR(IF($F5994="ALTA",$D5994*0.94,
IF($F5994="MEDIA",$D5994*0.9,
IF($F5994="BAJA",$D5994*0.85,
IF($F5994="LIQUIDAR",_xlfn.XLOOKUP(A5994,Rotación!$A:$A,Rotación!$O:$O,0,0,-1),"")))),"")</f>
        <v>30090000</v>
      </c>
      <c r="K5994">
        <v>34990000</v>
      </c>
    </row>
    <row r="5995" spans="1:11" x14ac:dyDescent="0.3">
      <c r="A5995" t="s">
        <v>13475</v>
      </c>
      <c r="B5995" t="s">
        <v>313</v>
      </c>
      <c r="C5995" t="s">
        <v>313</v>
      </c>
      <c r="D5995">
        <v>32600000</v>
      </c>
      <c r="E5995">
        <v>25500000</v>
      </c>
      <c r="F5995" t="s">
        <v>5391</v>
      </c>
      <c r="G5995" s="13">
        <f>IFERROR(IF($F5995="ALTA",$D5995*1.03,
IF($F5995="MEDIA",$D5995*1,
IF($F5995="BAJA",$D5995*0.92,
IF($F5995="LIQUIDAR",_xlfn.XLOOKUP(A5995,Rotación!$A:$A,Rotación!$O:$O,0,0,-1),"")))),"")</f>
        <v>29992000</v>
      </c>
      <c r="H5995" s="13">
        <f>IFERROR(IF($F5995="ALTA",$D5995*1,
IF($F5995="MEDIA",$D5995*0.97,
IF($F5995="BAJA",$D5995*0.9,
IF($F5995="LIQUIDAR",_xlfn.XLOOKUP(A5995,Rotación!$A:$A,Rotación!$O:$O,0,0,-1),"")))),"")</f>
        <v>29340000</v>
      </c>
      <c r="I5995" s="13">
        <f>IFERROR(IF($F5995="ALTA",$D5995*0.97,
IF($F5995="MEDIA",$D5995*0.94,
IF($F5995="BAJA",$D5995*0.87,
IF($F5995="LIQUIDAR",_xlfn.XLOOKUP(A5995,Rotación!$A:$A,Rotación!$O:$O,0,0,-1),"")))),"")</f>
        <v>28362000</v>
      </c>
      <c r="J5995" s="13">
        <f>IFERROR(IF($F5995="ALTA",$D5995*0.94,
IF($F5995="MEDIA",$D5995*0.9,
IF($F5995="BAJA",$D5995*0.85,
IF($F5995="LIQUIDAR",_xlfn.XLOOKUP(A5995,Rotación!$A:$A,Rotación!$O:$O,0,0,-1),"")))),"")</f>
        <v>27710000</v>
      </c>
      <c r="K5995">
        <v>30990000</v>
      </c>
    </row>
    <row r="5996" spans="1:11" x14ac:dyDescent="0.3">
      <c r="A5996" t="s">
        <v>9681</v>
      </c>
      <c r="B5996" t="s">
        <v>313</v>
      </c>
      <c r="C5996" t="s">
        <v>313</v>
      </c>
      <c r="D5996">
        <v>14000000</v>
      </c>
      <c r="E5996">
        <v>11500000</v>
      </c>
      <c r="F5996" t="s">
        <v>4033</v>
      </c>
      <c r="G5996" s="13">
        <f>IFERROR(IF($F5996="ALTA",$D5996*1.03,
IF($F5996="MEDIA",$D5996*1,
IF($F5996="BAJA",$D5996*0.92,
IF($F5996="LIQUIDAR",_xlfn.XLOOKUP(A5996,Rotación!$A:$A,Rotación!$O:$O,0,0,-1),"")))),"")</f>
        <v>14000000</v>
      </c>
      <c r="H5996" s="13">
        <f>IFERROR(IF($F5996="ALTA",$D5996*1,
IF($F5996="MEDIA",$D5996*0.97,
IF($F5996="BAJA",$D5996*0.9,
IF($F5996="LIQUIDAR",_xlfn.XLOOKUP(A5996,Rotación!$A:$A,Rotación!$O:$O,0,0,-1),"")))),"")</f>
        <v>13580000</v>
      </c>
      <c r="I5996" s="13">
        <f>IFERROR(IF($F5996="ALTA",$D5996*0.97,
IF($F5996="MEDIA",$D5996*0.94,
IF($F5996="BAJA",$D5996*0.87,
IF($F5996="LIQUIDAR",_xlfn.XLOOKUP(A5996,Rotación!$A:$A,Rotación!$O:$O,0,0,-1),"")))),"")</f>
        <v>13160000</v>
      </c>
      <c r="J5996" s="13">
        <f>IFERROR(IF($F5996="ALTA",$D5996*0.94,
IF($F5996="MEDIA",$D5996*0.9,
IF($F5996="BAJA",$D5996*0.85,
IF($F5996="LIQUIDAR",_xlfn.XLOOKUP(A5996,Rotación!$A:$A,Rotación!$O:$O,0,0,-1),"")))),"")</f>
        <v>12600000</v>
      </c>
      <c r="K5996">
        <v>13790000</v>
      </c>
    </row>
    <row r="5997" spans="1:11" x14ac:dyDescent="0.3">
      <c r="A5997" t="s">
        <v>5053</v>
      </c>
      <c r="B5997" t="s">
        <v>313</v>
      </c>
      <c r="C5997" t="s">
        <v>313</v>
      </c>
      <c r="D5997">
        <v>8800000</v>
      </c>
      <c r="E5997">
        <v>7100000</v>
      </c>
      <c r="F5997" t="s">
        <v>4033</v>
      </c>
      <c r="G5997" s="13">
        <f>IFERROR(IF($F5997="ALTA",$D5997*1.03,
IF($F5997="MEDIA",$D5997*1,
IF($F5997="BAJA",$D5997*0.92,
IF($F5997="LIQUIDAR",_xlfn.XLOOKUP(A5997,Rotación!$A:$A,Rotación!$O:$O,0,0,-1),"")))),"")</f>
        <v>8800000</v>
      </c>
      <c r="H5997" s="13">
        <f>IFERROR(IF($F5997="ALTA",$D5997*1,
IF($F5997="MEDIA",$D5997*0.97,
IF($F5997="BAJA",$D5997*0.9,
IF($F5997="LIQUIDAR",_xlfn.XLOOKUP(A5997,Rotación!$A:$A,Rotación!$O:$O,0,0,-1),"")))),"")</f>
        <v>8536000</v>
      </c>
      <c r="I5997" s="13">
        <f>IFERROR(IF($F5997="ALTA",$D5997*0.97,
IF($F5997="MEDIA",$D5997*0.94,
IF($F5997="BAJA",$D5997*0.87,
IF($F5997="LIQUIDAR",_xlfn.XLOOKUP(A5997,Rotación!$A:$A,Rotación!$O:$O,0,0,-1),"")))),"")</f>
        <v>8271999.9999999991</v>
      </c>
      <c r="J5997" s="13">
        <f>IFERROR(IF($F5997="ALTA",$D5997*0.94,
IF($F5997="MEDIA",$D5997*0.9,
IF($F5997="BAJA",$D5997*0.85,
IF($F5997="LIQUIDAR",_xlfn.XLOOKUP(A5997,Rotación!$A:$A,Rotación!$O:$O,0,0,-1),"")))),"")</f>
        <v>7920000</v>
      </c>
      <c r="K5997">
        <v>8690000</v>
      </c>
    </row>
    <row r="5998" spans="1:11" x14ac:dyDescent="0.3">
      <c r="A5998" t="s">
        <v>9684</v>
      </c>
      <c r="B5998" t="s">
        <v>313</v>
      </c>
      <c r="C5998" t="s">
        <v>313</v>
      </c>
      <c r="D5998">
        <v>6500000</v>
      </c>
      <c r="E5998">
        <v>5000000</v>
      </c>
      <c r="F5998" t="s">
        <v>4033</v>
      </c>
      <c r="G5998" s="13">
        <f>IFERROR(IF($F5998="ALTA",$D5998*1.03,
IF($F5998="MEDIA",$D5998*1,
IF($F5998="BAJA",$D5998*0.92,
IF($F5998="LIQUIDAR",_xlfn.XLOOKUP(A5998,Rotación!$A:$A,Rotación!$O:$O,0,0,-1),"")))),"")</f>
        <v>6500000</v>
      </c>
      <c r="H5998" s="13">
        <f>IFERROR(IF($F5998="ALTA",$D5998*1,
IF($F5998="MEDIA",$D5998*0.97,
IF($F5998="BAJA",$D5998*0.9,
IF($F5998="LIQUIDAR",_xlfn.XLOOKUP(A5998,Rotación!$A:$A,Rotación!$O:$O,0,0,-1),"")))),"")</f>
        <v>6305000</v>
      </c>
      <c r="I5998" s="13">
        <f>IFERROR(IF($F5998="ALTA",$D5998*0.97,
IF($F5998="MEDIA",$D5998*0.94,
IF($F5998="BAJA",$D5998*0.87,
IF($F5998="LIQUIDAR",_xlfn.XLOOKUP(A5998,Rotación!$A:$A,Rotación!$O:$O,0,0,-1),"")))),"")</f>
        <v>6110000</v>
      </c>
      <c r="J5998" s="13">
        <f>IFERROR(IF($F5998="ALTA",$D5998*0.94,
IF($F5998="MEDIA",$D5998*0.9,
IF($F5998="BAJA",$D5998*0.85,
IF($F5998="LIQUIDAR",_xlfn.XLOOKUP(A5998,Rotación!$A:$A,Rotación!$O:$O,0,0,-1),"")))),"")</f>
        <v>5850000</v>
      </c>
      <c r="K5998">
        <v>6190000</v>
      </c>
    </row>
    <row r="5999" spans="1:11" x14ac:dyDescent="0.3">
      <c r="A5999" t="s">
        <v>8690</v>
      </c>
      <c r="B5999" t="s">
        <v>313</v>
      </c>
      <c r="C5999" t="s">
        <v>313</v>
      </c>
      <c r="D5999">
        <v>19800000</v>
      </c>
      <c r="E5999">
        <v>5000000</v>
      </c>
      <c r="F5999" t="s">
        <v>4033</v>
      </c>
      <c r="G5999" s="13">
        <f>IFERROR(IF($F5999="ALTA",$D5999*1.03,
IF($F5999="MEDIA",$D5999*1,
IF($F5999="BAJA",$D5999*0.92,
IF($F5999="LIQUIDAR",_xlfn.XLOOKUP(A5999,Rotación!$A:$A,Rotación!$O:$O,0,0,-1),"")))),"")</f>
        <v>19800000</v>
      </c>
      <c r="H5999" s="13">
        <f>IFERROR(IF($F5999="ALTA",$D5999*1,
IF($F5999="MEDIA",$D5999*0.97,
IF($F5999="BAJA",$D5999*0.9,
IF($F5999="LIQUIDAR",_xlfn.XLOOKUP(A5999,Rotación!$A:$A,Rotación!$O:$O,0,0,-1),"")))),"")</f>
        <v>19206000</v>
      </c>
      <c r="I5999" s="13">
        <f>IFERROR(IF($F5999="ALTA",$D5999*0.97,
IF($F5999="MEDIA",$D5999*0.94,
IF($F5999="BAJA",$D5999*0.87,
IF($F5999="LIQUIDAR",_xlfn.XLOOKUP(A5999,Rotación!$A:$A,Rotación!$O:$O,0,0,-1),"")))),"")</f>
        <v>18612000</v>
      </c>
      <c r="J5999" s="13">
        <f>IFERROR(IF($F5999="ALTA",$D5999*0.94,
IF($F5999="MEDIA",$D5999*0.9,
IF($F5999="BAJA",$D5999*0.85,
IF($F5999="LIQUIDAR",_xlfn.XLOOKUP(A5999,Rotación!$A:$A,Rotación!$O:$O,0,0,-1),"")))),"")</f>
        <v>17820000</v>
      </c>
      <c r="K5999">
        <v>19790000</v>
      </c>
    </row>
    <row r="6000" spans="1:11" x14ac:dyDescent="0.3">
      <c r="A6000" t="s">
        <v>9688</v>
      </c>
      <c r="B6000" t="s">
        <v>313</v>
      </c>
      <c r="C6000" t="s">
        <v>313</v>
      </c>
      <c r="D6000">
        <v>31600000</v>
      </c>
      <c r="E6000">
        <v>24000000</v>
      </c>
      <c r="F6000" t="s">
        <v>4033</v>
      </c>
      <c r="G6000" s="13">
        <f>IFERROR(IF($F6000="ALTA",$D6000*1.03,
IF($F6000="MEDIA",$D6000*1,
IF($F6000="BAJA",$D6000*0.92,
IF($F6000="LIQUIDAR",_xlfn.XLOOKUP(A6000,Rotación!$A:$A,Rotación!$O:$O,0,0,-1),"")))),"")</f>
        <v>31600000</v>
      </c>
      <c r="H6000" s="13">
        <f>IFERROR(IF($F6000="ALTA",$D6000*1,
IF($F6000="MEDIA",$D6000*0.97,
IF($F6000="BAJA",$D6000*0.9,
IF($F6000="LIQUIDAR",_xlfn.XLOOKUP(A6000,Rotación!$A:$A,Rotación!$O:$O,0,0,-1),"")))),"")</f>
        <v>30652000</v>
      </c>
      <c r="I6000" s="13">
        <f>IFERROR(IF($F6000="ALTA",$D6000*0.97,
IF($F6000="MEDIA",$D6000*0.94,
IF($F6000="BAJA",$D6000*0.87,
IF($F6000="LIQUIDAR",_xlfn.XLOOKUP(A6000,Rotación!$A:$A,Rotación!$O:$O,0,0,-1),"")))),"")</f>
        <v>29704000</v>
      </c>
      <c r="J6000" s="13">
        <f>IFERROR(IF($F6000="ALTA",$D6000*0.94,
IF($F6000="MEDIA",$D6000*0.9,
IF($F6000="BAJA",$D6000*0.85,
IF($F6000="LIQUIDAR",_xlfn.XLOOKUP(A6000,Rotación!$A:$A,Rotación!$O:$O,0,0,-1),"")))),"")</f>
        <v>28440000</v>
      </c>
      <c r="K6000">
        <v>29990000</v>
      </c>
    </row>
    <row r="6001" spans="1:11" x14ac:dyDescent="0.3">
      <c r="A6001" t="s">
        <v>9691</v>
      </c>
      <c r="B6001" t="s">
        <v>313</v>
      </c>
      <c r="C6001" t="s">
        <v>313</v>
      </c>
      <c r="D6001">
        <v>15300000</v>
      </c>
      <c r="E6001">
        <v>12200000</v>
      </c>
      <c r="F6001" t="s">
        <v>4033</v>
      </c>
      <c r="G6001" s="13">
        <f>IFERROR(IF($F6001="ALTA",$D6001*1.03,
IF($F6001="MEDIA",$D6001*1,
IF($F6001="BAJA",$D6001*0.92,
IF($F6001="LIQUIDAR",_xlfn.XLOOKUP(A6001,Rotación!$A:$A,Rotación!$O:$O,0,0,-1),"")))),"")</f>
        <v>15300000</v>
      </c>
      <c r="H6001" s="13">
        <f>IFERROR(IF($F6001="ALTA",$D6001*1,
IF($F6001="MEDIA",$D6001*0.97,
IF($F6001="BAJA",$D6001*0.9,
IF($F6001="LIQUIDAR",_xlfn.XLOOKUP(A6001,Rotación!$A:$A,Rotación!$O:$O,0,0,-1),"")))),"")</f>
        <v>14841000</v>
      </c>
      <c r="I6001" s="13">
        <f>IFERROR(IF($F6001="ALTA",$D6001*0.97,
IF($F6001="MEDIA",$D6001*0.94,
IF($F6001="BAJA",$D6001*0.87,
IF($F6001="LIQUIDAR",_xlfn.XLOOKUP(A6001,Rotación!$A:$A,Rotación!$O:$O,0,0,-1),"")))),"")</f>
        <v>14382000</v>
      </c>
      <c r="J6001" s="13">
        <f>IFERROR(IF($F6001="ALTA",$D6001*0.94,
IF($F6001="MEDIA",$D6001*0.9,
IF($F6001="BAJA",$D6001*0.85,
IF($F6001="LIQUIDAR",_xlfn.XLOOKUP(A6001,Rotación!$A:$A,Rotación!$O:$O,0,0,-1),"")))),"")</f>
        <v>13770000</v>
      </c>
      <c r="K6001">
        <v>15190000</v>
      </c>
    </row>
    <row r="6002" spans="1:11" x14ac:dyDescent="0.3">
      <c r="A6002" t="s">
        <v>9693</v>
      </c>
      <c r="B6002" t="s">
        <v>313</v>
      </c>
      <c r="C6002" t="s">
        <v>313</v>
      </c>
      <c r="D6002">
        <v>16800000</v>
      </c>
      <c r="E6002">
        <v>13500000</v>
      </c>
      <c r="F6002" t="s">
        <v>4033</v>
      </c>
      <c r="G6002" s="13">
        <f>IFERROR(IF($F6002="ALTA",$D6002*1.03,
IF($F6002="MEDIA",$D6002*1,
IF($F6002="BAJA",$D6002*0.92,
IF($F6002="LIQUIDAR",_xlfn.XLOOKUP(A6002,Rotación!$A:$A,Rotación!$O:$O,0,0,-1),"")))),"")</f>
        <v>16800000</v>
      </c>
      <c r="H6002" s="13">
        <f>IFERROR(IF($F6002="ALTA",$D6002*1,
IF($F6002="MEDIA",$D6002*0.97,
IF($F6002="BAJA",$D6002*0.9,
IF($F6002="LIQUIDAR",_xlfn.XLOOKUP(A6002,Rotación!$A:$A,Rotación!$O:$O,0,0,-1),"")))),"")</f>
        <v>16296000</v>
      </c>
      <c r="I6002" s="13">
        <f>IFERROR(IF($F6002="ALTA",$D6002*0.97,
IF($F6002="MEDIA",$D6002*0.94,
IF($F6002="BAJA",$D6002*0.87,
IF($F6002="LIQUIDAR",_xlfn.XLOOKUP(A6002,Rotación!$A:$A,Rotación!$O:$O,0,0,-1),"")))),"")</f>
        <v>15792000</v>
      </c>
      <c r="J6002" s="13">
        <f>IFERROR(IF($F6002="ALTA",$D6002*0.94,
IF($F6002="MEDIA",$D6002*0.9,
IF($F6002="BAJA",$D6002*0.85,
IF($F6002="LIQUIDAR",_xlfn.XLOOKUP(A6002,Rotación!$A:$A,Rotación!$O:$O,0,0,-1),"")))),"")</f>
        <v>15120000</v>
      </c>
      <c r="K6002">
        <v>15990000</v>
      </c>
    </row>
    <row r="6003" spans="1:11" x14ac:dyDescent="0.3">
      <c r="A6003" t="s">
        <v>9696</v>
      </c>
      <c r="B6003" t="s">
        <v>313</v>
      </c>
      <c r="C6003" t="s">
        <v>313</v>
      </c>
      <c r="D6003">
        <v>16700000</v>
      </c>
      <c r="E6003">
        <v>13500000</v>
      </c>
      <c r="F6003" t="s">
        <v>4033</v>
      </c>
      <c r="G6003" s="13">
        <f>IFERROR(IF($F6003="ALTA",$D6003*1.03,
IF($F6003="MEDIA",$D6003*1,
IF($F6003="BAJA",$D6003*0.92,
IF($F6003="LIQUIDAR",_xlfn.XLOOKUP(A6003,Rotación!$A:$A,Rotación!$O:$O,0,0,-1),"")))),"")</f>
        <v>16700000</v>
      </c>
      <c r="H6003" s="13">
        <f>IFERROR(IF($F6003="ALTA",$D6003*1,
IF($F6003="MEDIA",$D6003*0.97,
IF($F6003="BAJA",$D6003*0.9,
IF($F6003="LIQUIDAR",_xlfn.XLOOKUP(A6003,Rotación!$A:$A,Rotación!$O:$O,0,0,-1),"")))),"")</f>
        <v>16199000</v>
      </c>
      <c r="I6003" s="13">
        <f>IFERROR(IF($F6003="ALTA",$D6003*0.97,
IF($F6003="MEDIA",$D6003*0.94,
IF($F6003="BAJA",$D6003*0.87,
IF($F6003="LIQUIDAR",_xlfn.XLOOKUP(A6003,Rotación!$A:$A,Rotación!$O:$O,0,0,-1),"")))),"")</f>
        <v>15698000</v>
      </c>
      <c r="J6003" s="13">
        <f>IFERROR(IF($F6003="ALTA",$D6003*0.94,
IF($F6003="MEDIA",$D6003*0.9,
IF($F6003="BAJA",$D6003*0.85,
IF($F6003="LIQUIDAR",_xlfn.XLOOKUP(A6003,Rotación!$A:$A,Rotación!$O:$O,0,0,-1),"")))),"")</f>
        <v>15030000</v>
      </c>
      <c r="K6003">
        <v>16390000</v>
      </c>
    </row>
    <row r="6004" spans="1:11" x14ac:dyDescent="0.3">
      <c r="A6004" t="s">
        <v>9698</v>
      </c>
      <c r="B6004" t="s">
        <v>313</v>
      </c>
      <c r="C6004" t="s">
        <v>313</v>
      </c>
      <c r="D6004">
        <v>22600000</v>
      </c>
      <c r="E6004">
        <v>18000000</v>
      </c>
      <c r="F6004" t="s">
        <v>4033</v>
      </c>
      <c r="G6004" s="13">
        <f>IFERROR(IF($F6004="ALTA",$D6004*1.03,
IF($F6004="MEDIA",$D6004*1,
IF($F6004="BAJA",$D6004*0.92,
IF($F6004="LIQUIDAR",_xlfn.XLOOKUP(A6004,Rotación!$A:$A,Rotación!$O:$O,0,0,-1),"")))),"")</f>
        <v>22600000</v>
      </c>
      <c r="H6004" s="13">
        <f>IFERROR(IF($F6004="ALTA",$D6004*1,
IF($F6004="MEDIA",$D6004*0.97,
IF($F6004="BAJA",$D6004*0.9,
IF($F6004="LIQUIDAR",_xlfn.XLOOKUP(A6004,Rotación!$A:$A,Rotación!$O:$O,0,0,-1),"")))),"")</f>
        <v>21922000</v>
      </c>
      <c r="I6004" s="13">
        <f>IFERROR(IF($F6004="ALTA",$D6004*0.97,
IF($F6004="MEDIA",$D6004*0.94,
IF($F6004="BAJA",$D6004*0.87,
IF($F6004="LIQUIDAR",_xlfn.XLOOKUP(A6004,Rotación!$A:$A,Rotación!$O:$O,0,0,-1),"")))),"")</f>
        <v>21244000</v>
      </c>
      <c r="J6004" s="13">
        <f>IFERROR(IF($F6004="ALTA",$D6004*0.94,
IF($F6004="MEDIA",$D6004*0.9,
IF($F6004="BAJA",$D6004*0.85,
IF($F6004="LIQUIDAR",_xlfn.XLOOKUP(A6004,Rotación!$A:$A,Rotación!$O:$O,0,0,-1),"")))),"")</f>
        <v>20340000</v>
      </c>
      <c r="K6004">
        <v>21990000</v>
      </c>
    </row>
    <row r="6005" spans="1:11" x14ac:dyDescent="0.3">
      <c r="A6005" t="s">
        <v>9700</v>
      </c>
      <c r="B6005" t="s">
        <v>313</v>
      </c>
      <c r="C6005" t="s">
        <v>313</v>
      </c>
      <c r="D6005">
        <v>9700000</v>
      </c>
      <c r="E6005">
        <v>8000000</v>
      </c>
      <c r="F6005" t="s">
        <v>5390</v>
      </c>
      <c r="G6005" s="13">
        <f>IFERROR(IF($F6005="ALTA",$D6005*1.03,
IF($F6005="MEDIA",$D6005*1,
IF($F6005="BAJA",$D6005*0.92,
IF($F6005="LIQUIDAR",_xlfn.XLOOKUP(A6005,Rotación!$A:$A,Rotación!$O:$O,0,0,-1),"")))),"")</f>
        <v>9991000</v>
      </c>
      <c r="H6005" s="13">
        <f>IFERROR(IF($F6005="ALTA",$D6005*1,
IF($F6005="MEDIA",$D6005*0.97,
IF($F6005="BAJA",$D6005*0.9,
IF($F6005="LIQUIDAR",_xlfn.XLOOKUP(A6005,Rotación!$A:$A,Rotación!$O:$O,0,0,-1),"")))),"")</f>
        <v>9700000</v>
      </c>
      <c r="I6005" s="13">
        <f>IFERROR(IF($F6005="ALTA",$D6005*0.97,
IF($F6005="MEDIA",$D6005*0.94,
IF($F6005="BAJA",$D6005*0.87,
IF($F6005="LIQUIDAR",_xlfn.XLOOKUP(A6005,Rotación!$A:$A,Rotación!$O:$O,0,0,-1),"")))),"")</f>
        <v>9409000</v>
      </c>
      <c r="J6005" s="13">
        <f>IFERROR(IF($F6005="ALTA",$D6005*0.94,
IF($F6005="MEDIA",$D6005*0.9,
IF($F6005="BAJA",$D6005*0.85,
IF($F6005="LIQUIDAR",_xlfn.XLOOKUP(A6005,Rotación!$A:$A,Rotación!$O:$O,0,0,-1),"")))),"")</f>
        <v>9118000</v>
      </c>
      <c r="K6005">
        <v>9690000</v>
      </c>
    </row>
    <row r="6006" spans="1:11" x14ac:dyDescent="0.3">
      <c r="A6006" t="s">
        <v>9702</v>
      </c>
      <c r="B6006" t="s">
        <v>313</v>
      </c>
      <c r="C6006" t="s">
        <v>313</v>
      </c>
      <c r="D6006">
        <v>11200000</v>
      </c>
      <c r="E6006">
        <v>9000000</v>
      </c>
      <c r="F6006" t="s">
        <v>4033</v>
      </c>
      <c r="G6006" s="13">
        <f>IFERROR(IF($F6006="ALTA",$D6006*1.03,
IF($F6006="MEDIA",$D6006*1,
IF($F6006="BAJA",$D6006*0.92,
IF($F6006="LIQUIDAR",_xlfn.XLOOKUP(A6006,Rotación!$A:$A,Rotación!$O:$O,0,0,-1),"")))),"")</f>
        <v>11200000</v>
      </c>
      <c r="H6006" s="13">
        <f>IFERROR(IF($F6006="ALTA",$D6006*1,
IF($F6006="MEDIA",$D6006*0.97,
IF($F6006="BAJA",$D6006*0.9,
IF($F6006="LIQUIDAR",_xlfn.XLOOKUP(A6006,Rotación!$A:$A,Rotación!$O:$O,0,0,-1),"")))),"")</f>
        <v>10864000</v>
      </c>
      <c r="I6006" s="13">
        <f>IFERROR(IF($F6006="ALTA",$D6006*0.97,
IF($F6006="MEDIA",$D6006*0.94,
IF($F6006="BAJA",$D6006*0.87,
IF($F6006="LIQUIDAR",_xlfn.XLOOKUP(A6006,Rotación!$A:$A,Rotación!$O:$O,0,0,-1),"")))),"")</f>
        <v>10528000</v>
      </c>
      <c r="J6006" s="13">
        <f>IFERROR(IF($F6006="ALTA",$D6006*0.94,
IF($F6006="MEDIA",$D6006*0.9,
IF($F6006="BAJA",$D6006*0.85,
IF($F6006="LIQUIDAR",_xlfn.XLOOKUP(A6006,Rotación!$A:$A,Rotación!$O:$O,0,0,-1),"")))),"")</f>
        <v>10080000</v>
      </c>
      <c r="K6006">
        <v>10990000</v>
      </c>
    </row>
    <row r="6007" spans="1:11" x14ac:dyDescent="0.3">
      <c r="A6007" t="s">
        <v>5399</v>
      </c>
      <c r="B6007" t="s">
        <v>313</v>
      </c>
      <c r="C6007" t="s">
        <v>313</v>
      </c>
      <c r="D6007">
        <v>9300000</v>
      </c>
      <c r="E6007">
        <v>7700000</v>
      </c>
      <c r="F6007" t="s">
        <v>4033</v>
      </c>
      <c r="G6007" s="13">
        <f>IFERROR(IF($F6007="ALTA",$D6007*1.03,
IF($F6007="MEDIA",$D6007*1,
IF($F6007="BAJA",$D6007*0.92,
IF($F6007="LIQUIDAR",_xlfn.XLOOKUP(A6007,Rotación!$A:$A,Rotación!$O:$O,0,0,-1),"")))),"")</f>
        <v>9300000</v>
      </c>
      <c r="H6007" s="13">
        <f>IFERROR(IF($F6007="ALTA",$D6007*1,
IF($F6007="MEDIA",$D6007*0.97,
IF($F6007="BAJA",$D6007*0.9,
IF($F6007="LIQUIDAR",_xlfn.XLOOKUP(A6007,Rotación!$A:$A,Rotación!$O:$O,0,0,-1),"")))),"")</f>
        <v>9021000</v>
      </c>
      <c r="I6007" s="13">
        <f>IFERROR(IF($F6007="ALTA",$D6007*0.97,
IF($F6007="MEDIA",$D6007*0.94,
IF($F6007="BAJA",$D6007*0.87,
IF($F6007="LIQUIDAR",_xlfn.XLOOKUP(A6007,Rotación!$A:$A,Rotación!$O:$O,0,0,-1),"")))),"")</f>
        <v>8742000</v>
      </c>
      <c r="J6007" s="13">
        <f>IFERROR(IF($F6007="ALTA",$D6007*0.94,
IF($F6007="MEDIA",$D6007*0.9,
IF($F6007="BAJA",$D6007*0.85,
IF($F6007="LIQUIDAR",_xlfn.XLOOKUP(A6007,Rotación!$A:$A,Rotación!$O:$O,0,0,-1),"")))),"")</f>
        <v>8370000</v>
      </c>
      <c r="K6007">
        <v>9290000</v>
      </c>
    </row>
    <row r="6008" spans="1:11" x14ac:dyDescent="0.3">
      <c r="A6008" t="s">
        <v>9705</v>
      </c>
      <c r="B6008" t="s">
        <v>313</v>
      </c>
      <c r="C6008" t="s">
        <v>313</v>
      </c>
      <c r="D6008">
        <v>22500000</v>
      </c>
      <c r="E6008">
        <v>18000000</v>
      </c>
      <c r="F6008" t="s">
        <v>4033</v>
      </c>
      <c r="G6008" s="13">
        <f>IFERROR(IF($F6008="ALTA",$D6008*1.03,
IF($F6008="MEDIA",$D6008*1,
IF($F6008="BAJA",$D6008*0.92,
IF($F6008="LIQUIDAR",_xlfn.XLOOKUP(A6008,Rotación!$A:$A,Rotación!$O:$O,0,0,-1),"")))),"")</f>
        <v>22500000</v>
      </c>
      <c r="H6008" s="13">
        <f>IFERROR(IF($F6008="ALTA",$D6008*1,
IF($F6008="MEDIA",$D6008*0.97,
IF($F6008="BAJA",$D6008*0.9,
IF($F6008="LIQUIDAR",_xlfn.XLOOKUP(A6008,Rotación!$A:$A,Rotación!$O:$O,0,0,-1),"")))),"")</f>
        <v>21825000</v>
      </c>
      <c r="I6008" s="13">
        <f>IFERROR(IF($F6008="ALTA",$D6008*0.97,
IF($F6008="MEDIA",$D6008*0.94,
IF($F6008="BAJA",$D6008*0.87,
IF($F6008="LIQUIDAR",_xlfn.XLOOKUP(A6008,Rotación!$A:$A,Rotación!$O:$O,0,0,-1),"")))),"")</f>
        <v>21150000</v>
      </c>
      <c r="J6008" s="13">
        <f>IFERROR(IF($F6008="ALTA",$D6008*0.94,
IF($F6008="MEDIA",$D6008*0.9,
IF($F6008="BAJA",$D6008*0.85,
IF($F6008="LIQUIDAR",_xlfn.XLOOKUP(A6008,Rotación!$A:$A,Rotación!$O:$O,0,0,-1),"")))),"")</f>
        <v>20250000</v>
      </c>
      <c r="K6008">
        <v>21490000</v>
      </c>
    </row>
    <row r="6009" spans="1:11" x14ac:dyDescent="0.3">
      <c r="A6009" t="s">
        <v>9707</v>
      </c>
      <c r="B6009" t="s">
        <v>313</v>
      </c>
      <c r="C6009" t="s">
        <v>313</v>
      </c>
      <c r="D6009">
        <v>12200000</v>
      </c>
      <c r="E6009">
        <v>9500000</v>
      </c>
      <c r="F6009" t="s">
        <v>4033</v>
      </c>
      <c r="G6009" s="13">
        <f>IFERROR(IF($F6009="ALTA",$D6009*1.03,
IF($F6009="MEDIA",$D6009*1,
IF($F6009="BAJA",$D6009*0.92,
IF($F6009="LIQUIDAR",_xlfn.XLOOKUP(A6009,Rotación!$A:$A,Rotación!$O:$O,0,0,-1),"")))),"")</f>
        <v>12200000</v>
      </c>
      <c r="H6009" s="13">
        <f>IFERROR(IF($F6009="ALTA",$D6009*1,
IF($F6009="MEDIA",$D6009*0.97,
IF($F6009="BAJA",$D6009*0.9,
IF($F6009="LIQUIDAR",_xlfn.XLOOKUP(A6009,Rotación!$A:$A,Rotación!$O:$O,0,0,-1),"")))),"")</f>
        <v>11834000</v>
      </c>
      <c r="I6009" s="13">
        <f>IFERROR(IF($F6009="ALTA",$D6009*0.97,
IF($F6009="MEDIA",$D6009*0.94,
IF($F6009="BAJA",$D6009*0.87,
IF($F6009="LIQUIDAR",_xlfn.XLOOKUP(A6009,Rotación!$A:$A,Rotación!$O:$O,0,0,-1),"")))),"")</f>
        <v>11468000</v>
      </c>
      <c r="J6009" s="13">
        <f>IFERROR(IF($F6009="ALTA",$D6009*0.94,
IF($F6009="MEDIA",$D6009*0.9,
IF($F6009="BAJA",$D6009*0.85,
IF($F6009="LIQUIDAR",_xlfn.XLOOKUP(A6009,Rotación!$A:$A,Rotación!$O:$O,0,0,-1),"")))),"")</f>
        <v>10980000</v>
      </c>
      <c r="K6009">
        <v>11490000</v>
      </c>
    </row>
    <row r="6010" spans="1:11" x14ac:dyDescent="0.3">
      <c r="A6010" t="s">
        <v>9709</v>
      </c>
      <c r="B6010" t="s">
        <v>313</v>
      </c>
      <c r="C6010" t="s">
        <v>313</v>
      </c>
      <c r="D6010">
        <v>17000000</v>
      </c>
      <c r="E6010">
        <v>14000000</v>
      </c>
      <c r="F6010" t="s">
        <v>4033</v>
      </c>
      <c r="G6010" s="13">
        <f>IFERROR(IF($F6010="ALTA",$D6010*1.03,
IF($F6010="MEDIA",$D6010*1,
IF($F6010="BAJA",$D6010*0.92,
IF($F6010="LIQUIDAR",_xlfn.XLOOKUP(A6010,Rotación!$A:$A,Rotación!$O:$O,0,0,-1),"")))),"")</f>
        <v>17000000</v>
      </c>
      <c r="H6010" s="13">
        <f>IFERROR(IF($F6010="ALTA",$D6010*1,
IF($F6010="MEDIA",$D6010*0.97,
IF($F6010="BAJA",$D6010*0.9,
IF($F6010="LIQUIDAR",_xlfn.XLOOKUP(A6010,Rotación!$A:$A,Rotación!$O:$O,0,0,-1),"")))),"")</f>
        <v>16490000</v>
      </c>
      <c r="I6010" s="13">
        <f>IFERROR(IF($F6010="ALTA",$D6010*0.97,
IF($F6010="MEDIA",$D6010*0.94,
IF($F6010="BAJA",$D6010*0.87,
IF($F6010="LIQUIDAR",_xlfn.XLOOKUP(A6010,Rotación!$A:$A,Rotación!$O:$O,0,0,-1),"")))),"")</f>
        <v>15980000</v>
      </c>
      <c r="J6010" s="13">
        <f>IFERROR(IF($F6010="ALTA",$D6010*0.94,
IF($F6010="MEDIA",$D6010*0.9,
IF($F6010="BAJA",$D6010*0.85,
IF($F6010="LIQUIDAR",_xlfn.XLOOKUP(A6010,Rotación!$A:$A,Rotación!$O:$O,0,0,-1),"")))),"")</f>
        <v>15300000</v>
      </c>
      <c r="K6010">
        <v>16990000</v>
      </c>
    </row>
    <row r="6011" spans="1:11" x14ac:dyDescent="0.3">
      <c r="A6011" t="s">
        <v>9712</v>
      </c>
      <c r="B6011" t="s">
        <v>313</v>
      </c>
      <c r="C6011" t="s">
        <v>313</v>
      </c>
      <c r="D6011">
        <v>13700000</v>
      </c>
      <c r="E6011">
        <v>11100000</v>
      </c>
      <c r="F6011" t="s">
        <v>4033</v>
      </c>
      <c r="G6011" s="13">
        <f>IFERROR(IF($F6011="ALTA",$D6011*1.03,
IF($F6011="MEDIA",$D6011*1,
IF($F6011="BAJA",$D6011*0.92,
IF($F6011="LIQUIDAR",_xlfn.XLOOKUP(A6011,Rotación!$A:$A,Rotación!$O:$O,0,0,-1),"")))),"")</f>
        <v>13700000</v>
      </c>
      <c r="H6011" s="13">
        <f>IFERROR(IF($F6011="ALTA",$D6011*1,
IF($F6011="MEDIA",$D6011*0.97,
IF($F6011="BAJA",$D6011*0.9,
IF($F6011="LIQUIDAR",_xlfn.XLOOKUP(A6011,Rotación!$A:$A,Rotación!$O:$O,0,0,-1),"")))),"")</f>
        <v>13289000</v>
      </c>
      <c r="I6011" s="13">
        <f>IFERROR(IF($F6011="ALTA",$D6011*0.97,
IF($F6011="MEDIA",$D6011*0.94,
IF($F6011="BAJA",$D6011*0.87,
IF($F6011="LIQUIDAR",_xlfn.XLOOKUP(A6011,Rotación!$A:$A,Rotación!$O:$O,0,0,-1),"")))),"")</f>
        <v>12878000</v>
      </c>
      <c r="J6011" s="13">
        <f>IFERROR(IF($F6011="ALTA",$D6011*0.94,
IF($F6011="MEDIA",$D6011*0.9,
IF($F6011="BAJA",$D6011*0.85,
IF($F6011="LIQUIDAR",_xlfn.XLOOKUP(A6011,Rotación!$A:$A,Rotación!$O:$O,0,0,-1),"")))),"")</f>
        <v>12330000</v>
      </c>
      <c r="K6011">
        <v>13490000</v>
      </c>
    </row>
    <row r="6012" spans="1:11" x14ac:dyDescent="0.3">
      <c r="A6012" t="s">
        <v>9714</v>
      </c>
      <c r="B6012" t="s">
        <v>313</v>
      </c>
      <c r="C6012" t="s">
        <v>313</v>
      </c>
      <c r="D6012">
        <v>16500000</v>
      </c>
      <c r="E6012">
        <v>13000000</v>
      </c>
      <c r="F6012" t="s">
        <v>4033</v>
      </c>
      <c r="G6012" s="13">
        <f>IFERROR(IF($F6012="ALTA",$D6012*1.03,
IF($F6012="MEDIA",$D6012*1,
IF($F6012="BAJA",$D6012*0.92,
IF($F6012="LIQUIDAR",_xlfn.XLOOKUP(A6012,Rotación!$A:$A,Rotación!$O:$O,0,0,-1),"")))),"")</f>
        <v>16500000</v>
      </c>
      <c r="H6012" s="13">
        <f>IFERROR(IF($F6012="ALTA",$D6012*1,
IF($F6012="MEDIA",$D6012*0.97,
IF($F6012="BAJA",$D6012*0.9,
IF($F6012="LIQUIDAR",_xlfn.XLOOKUP(A6012,Rotación!$A:$A,Rotación!$O:$O,0,0,-1),"")))),"")</f>
        <v>16005000</v>
      </c>
      <c r="I6012" s="13">
        <f>IFERROR(IF($F6012="ALTA",$D6012*0.97,
IF($F6012="MEDIA",$D6012*0.94,
IF($F6012="BAJA",$D6012*0.87,
IF($F6012="LIQUIDAR",_xlfn.XLOOKUP(A6012,Rotación!$A:$A,Rotación!$O:$O,0,0,-1),"")))),"")</f>
        <v>15510000</v>
      </c>
      <c r="J6012" s="13">
        <f>IFERROR(IF($F6012="ALTA",$D6012*0.94,
IF($F6012="MEDIA",$D6012*0.9,
IF($F6012="BAJA",$D6012*0.85,
IF($F6012="LIQUIDAR",_xlfn.XLOOKUP(A6012,Rotación!$A:$A,Rotación!$O:$O,0,0,-1),"")))),"")</f>
        <v>14850000</v>
      </c>
      <c r="K6012">
        <v>15690000</v>
      </c>
    </row>
    <row r="6013" spans="1:11" x14ac:dyDescent="0.3">
      <c r="A6013" t="s">
        <v>9716</v>
      </c>
      <c r="B6013" t="s">
        <v>313</v>
      </c>
      <c r="C6013" t="s">
        <v>313</v>
      </c>
      <c r="D6013">
        <v>12100000</v>
      </c>
      <c r="E6013">
        <v>9700000</v>
      </c>
      <c r="F6013" t="s">
        <v>4033</v>
      </c>
      <c r="G6013" s="13">
        <f>IFERROR(IF($F6013="ALTA",$D6013*1.03,
IF($F6013="MEDIA",$D6013*1,
IF($F6013="BAJA",$D6013*0.92,
IF($F6013="LIQUIDAR",_xlfn.XLOOKUP(A6013,Rotación!$A:$A,Rotación!$O:$O,0,0,-1),"")))),"")</f>
        <v>12100000</v>
      </c>
      <c r="H6013" s="13">
        <f>IFERROR(IF($F6013="ALTA",$D6013*1,
IF($F6013="MEDIA",$D6013*0.97,
IF($F6013="BAJA",$D6013*0.9,
IF($F6013="LIQUIDAR",_xlfn.XLOOKUP(A6013,Rotación!$A:$A,Rotación!$O:$O,0,0,-1),"")))),"")</f>
        <v>11737000</v>
      </c>
      <c r="I6013" s="13">
        <f>IFERROR(IF($F6013="ALTA",$D6013*0.97,
IF($F6013="MEDIA",$D6013*0.94,
IF($F6013="BAJA",$D6013*0.87,
IF($F6013="LIQUIDAR",_xlfn.XLOOKUP(A6013,Rotación!$A:$A,Rotación!$O:$O,0,0,-1),"")))),"")</f>
        <v>11374000</v>
      </c>
      <c r="J6013" s="13">
        <f>IFERROR(IF($F6013="ALTA",$D6013*0.94,
IF($F6013="MEDIA",$D6013*0.9,
IF($F6013="BAJA",$D6013*0.85,
IF($F6013="LIQUIDAR",_xlfn.XLOOKUP(A6013,Rotación!$A:$A,Rotación!$O:$O,0,0,-1),"")))),"")</f>
        <v>10890000</v>
      </c>
      <c r="K6013">
        <v>11790000</v>
      </c>
    </row>
    <row r="6014" spans="1:11" x14ac:dyDescent="0.3">
      <c r="A6014" t="s">
        <v>9718</v>
      </c>
      <c r="B6014" t="s">
        <v>313</v>
      </c>
      <c r="C6014" t="s">
        <v>313</v>
      </c>
      <c r="D6014">
        <v>7550000</v>
      </c>
      <c r="E6014">
        <v>6150000</v>
      </c>
      <c r="F6014" t="s">
        <v>4033</v>
      </c>
      <c r="G6014" s="13">
        <f>IFERROR(IF($F6014="ALTA",$D6014*1.03,
IF($F6014="MEDIA",$D6014*1,
IF($F6014="BAJA",$D6014*0.92,
IF($F6014="LIQUIDAR",_xlfn.XLOOKUP(A6014,Rotación!$A:$A,Rotación!$O:$O,0,0,-1),"")))),"")</f>
        <v>7550000</v>
      </c>
      <c r="H6014" s="13">
        <f>IFERROR(IF($F6014="ALTA",$D6014*1,
IF($F6014="MEDIA",$D6014*0.97,
IF($F6014="BAJA",$D6014*0.9,
IF($F6014="LIQUIDAR",_xlfn.XLOOKUP(A6014,Rotación!$A:$A,Rotación!$O:$O,0,0,-1),"")))),"")</f>
        <v>7323500</v>
      </c>
      <c r="I6014" s="13">
        <f>IFERROR(IF($F6014="ALTA",$D6014*0.97,
IF($F6014="MEDIA",$D6014*0.94,
IF($F6014="BAJA",$D6014*0.87,
IF($F6014="LIQUIDAR",_xlfn.XLOOKUP(A6014,Rotación!$A:$A,Rotación!$O:$O,0,0,-1),"")))),"")</f>
        <v>7097000</v>
      </c>
      <c r="J6014" s="13">
        <f>IFERROR(IF($F6014="ALTA",$D6014*0.94,
IF($F6014="MEDIA",$D6014*0.9,
IF($F6014="BAJA",$D6014*0.85,
IF($F6014="LIQUIDAR",_xlfn.XLOOKUP(A6014,Rotación!$A:$A,Rotación!$O:$O,0,0,-1),"")))),"")</f>
        <v>6795000</v>
      </c>
      <c r="K6014">
        <v>7490000</v>
      </c>
    </row>
    <row r="6015" spans="1:11" x14ac:dyDescent="0.3">
      <c r="A6015" t="s">
        <v>9720</v>
      </c>
      <c r="B6015" t="s">
        <v>313</v>
      </c>
      <c r="C6015" t="s">
        <v>313</v>
      </c>
      <c r="D6015">
        <v>24100000</v>
      </c>
      <c r="E6015">
        <v>20000000</v>
      </c>
      <c r="F6015" t="s">
        <v>4033</v>
      </c>
      <c r="G6015" s="13">
        <f>IFERROR(IF($F6015="ALTA",$D6015*1.03,
IF($F6015="MEDIA",$D6015*1,
IF($F6015="BAJA",$D6015*0.92,
IF($F6015="LIQUIDAR",_xlfn.XLOOKUP(A6015,Rotación!$A:$A,Rotación!$O:$O,0,0,-1),"")))),"")</f>
        <v>24100000</v>
      </c>
      <c r="H6015" s="13">
        <f>IFERROR(IF($F6015="ALTA",$D6015*1,
IF($F6015="MEDIA",$D6015*0.97,
IF($F6015="BAJA",$D6015*0.9,
IF($F6015="LIQUIDAR",_xlfn.XLOOKUP(A6015,Rotación!$A:$A,Rotación!$O:$O,0,0,-1),"")))),"")</f>
        <v>23377000</v>
      </c>
      <c r="I6015" s="13">
        <f>IFERROR(IF($F6015="ALTA",$D6015*0.97,
IF($F6015="MEDIA",$D6015*0.94,
IF($F6015="BAJA",$D6015*0.87,
IF($F6015="LIQUIDAR",_xlfn.XLOOKUP(A6015,Rotación!$A:$A,Rotación!$O:$O,0,0,-1),"")))),"")</f>
        <v>22654000</v>
      </c>
      <c r="J6015" s="13">
        <f>IFERROR(IF($F6015="ALTA",$D6015*0.94,
IF($F6015="MEDIA",$D6015*0.9,
IF($F6015="BAJA",$D6015*0.85,
IF($F6015="LIQUIDAR",_xlfn.XLOOKUP(A6015,Rotación!$A:$A,Rotación!$O:$O,0,0,-1),"")))),"")</f>
        <v>21690000</v>
      </c>
      <c r="K6015">
        <v>23990000</v>
      </c>
    </row>
    <row r="6016" spans="1:11" x14ac:dyDescent="0.3">
      <c r="A6016" t="s">
        <v>9477</v>
      </c>
      <c r="B6016" t="s">
        <v>313</v>
      </c>
      <c r="C6016" t="s">
        <v>313</v>
      </c>
      <c r="D6016">
        <v>23400000</v>
      </c>
      <c r="E6016">
        <v>19200000</v>
      </c>
      <c r="F6016" t="s">
        <v>4033</v>
      </c>
      <c r="G6016" s="13">
        <f>IFERROR(IF($F6016="ALTA",$D6016*1.03,
IF($F6016="MEDIA",$D6016*1,
IF($F6016="BAJA",$D6016*0.92,
IF($F6016="LIQUIDAR",_xlfn.XLOOKUP(A6016,Rotación!$A:$A,Rotación!$O:$O,0,0,-1),"")))),"")</f>
        <v>23400000</v>
      </c>
      <c r="H6016" s="13">
        <f>IFERROR(IF($F6016="ALTA",$D6016*1,
IF($F6016="MEDIA",$D6016*0.97,
IF($F6016="BAJA",$D6016*0.9,
IF($F6016="LIQUIDAR",_xlfn.XLOOKUP(A6016,Rotación!$A:$A,Rotación!$O:$O,0,0,-1),"")))),"")</f>
        <v>22698000</v>
      </c>
      <c r="I6016" s="13">
        <f>IFERROR(IF($F6016="ALTA",$D6016*0.97,
IF($F6016="MEDIA",$D6016*0.94,
IF($F6016="BAJA",$D6016*0.87,
IF($F6016="LIQUIDAR",_xlfn.XLOOKUP(A6016,Rotación!$A:$A,Rotación!$O:$O,0,0,-1),"")))),"")</f>
        <v>21996000</v>
      </c>
      <c r="J6016" s="13">
        <f>IFERROR(IF($F6016="ALTA",$D6016*0.94,
IF($F6016="MEDIA",$D6016*0.9,
IF($F6016="BAJA",$D6016*0.85,
IF($F6016="LIQUIDAR",_xlfn.XLOOKUP(A6016,Rotación!$A:$A,Rotación!$O:$O,0,0,-1),"")))),"")</f>
        <v>21060000</v>
      </c>
      <c r="K6016">
        <v>23290000</v>
      </c>
    </row>
    <row r="6017" spans="1:11" x14ac:dyDescent="0.3">
      <c r="A6017" t="s">
        <v>988</v>
      </c>
      <c r="B6017" t="s">
        <v>313</v>
      </c>
      <c r="C6017" t="s">
        <v>313</v>
      </c>
      <c r="D6017">
        <v>29600000</v>
      </c>
      <c r="E6017">
        <v>25500000</v>
      </c>
      <c r="F6017" t="s">
        <v>4033</v>
      </c>
      <c r="G6017" s="13">
        <f>IFERROR(IF($F6017="ALTA",$D6017*1.03,
IF($F6017="MEDIA",$D6017*1,
IF($F6017="BAJA",$D6017*0.92,
IF($F6017="LIQUIDAR",_xlfn.XLOOKUP(A6017,Rotación!$A:$A,Rotación!$O:$O,0,0,-1),"")))),"")</f>
        <v>29600000</v>
      </c>
      <c r="H6017" s="13">
        <f>IFERROR(IF($F6017="ALTA",$D6017*1,
IF($F6017="MEDIA",$D6017*0.97,
IF($F6017="BAJA",$D6017*0.9,
IF($F6017="LIQUIDAR",_xlfn.XLOOKUP(A6017,Rotación!$A:$A,Rotación!$O:$O,0,0,-1),"")))),"")</f>
        <v>28712000</v>
      </c>
      <c r="I6017" s="13">
        <f>IFERROR(IF($F6017="ALTA",$D6017*0.97,
IF($F6017="MEDIA",$D6017*0.94,
IF($F6017="BAJA",$D6017*0.87,
IF($F6017="LIQUIDAR",_xlfn.XLOOKUP(A6017,Rotación!$A:$A,Rotación!$O:$O,0,0,-1),"")))),"")</f>
        <v>27824000</v>
      </c>
      <c r="J6017" s="13">
        <f>IFERROR(IF($F6017="ALTA",$D6017*0.94,
IF($F6017="MEDIA",$D6017*0.9,
IF($F6017="BAJA",$D6017*0.85,
IF($F6017="LIQUIDAR",_xlfn.XLOOKUP(A6017,Rotación!$A:$A,Rotación!$O:$O,0,0,-1),"")))),"")</f>
        <v>26640000</v>
      </c>
      <c r="K6017">
        <v>29590000</v>
      </c>
    </row>
    <row r="6018" spans="1:11" x14ac:dyDescent="0.3">
      <c r="A6018" t="s">
        <v>9722</v>
      </c>
      <c r="B6018" t="s">
        <v>313</v>
      </c>
      <c r="C6018" t="s">
        <v>313</v>
      </c>
      <c r="D6018">
        <v>16900000</v>
      </c>
      <c r="E6018">
        <v>13500000</v>
      </c>
      <c r="F6018" t="s">
        <v>5391</v>
      </c>
      <c r="G6018" s="13">
        <f>IFERROR(IF($F6018="ALTA",$D6018*1.03,
IF($F6018="MEDIA",$D6018*1,
IF($F6018="BAJA",$D6018*0.92,
IF($F6018="LIQUIDAR",_xlfn.XLOOKUP(A6018,Rotación!$A:$A,Rotación!$O:$O,0,0,-1),"")))),"")</f>
        <v>15548000</v>
      </c>
      <c r="H6018" s="13">
        <f>IFERROR(IF($F6018="ALTA",$D6018*1,
IF($F6018="MEDIA",$D6018*0.97,
IF($F6018="BAJA",$D6018*0.9,
IF($F6018="LIQUIDAR",_xlfn.XLOOKUP(A6018,Rotación!$A:$A,Rotación!$O:$O,0,0,-1),"")))),"")</f>
        <v>15210000</v>
      </c>
      <c r="I6018" s="13">
        <f>IFERROR(IF($F6018="ALTA",$D6018*0.97,
IF($F6018="MEDIA",$D6018*0.94,
IF($F6018="BAJA",$D6018*0.87,
IF($F6018="LIQUIDAR",_xlfn.XLOOKUP(A6018,Rotación!$A:$A,Rotación!$O:$O,0,0,-1),"")))),"")</f>
        <v>14703000</v>
      </c>
      <c r="J6018" s="13">
        <f>IFERROR(IF($F6018="ALTA",$D6018*0.94,
IF($F6018="MEDIA",$D6018*0.9,
IF($F6018="BAJA",$D6018*0.85,
IF($F6018="LIQUIDAR",_xlfn.XLOOKUP(A6018,Rotación!$A:$A,Rotación!$O:$O,0,0,-1),"")))),"")</f>
        <v>14365000</v>
      </c>
      <c r="K6018">
        <v>15690000</v>
      </c>
    </row>
    <row r="6019" spans="1:11" x14ac:dyDescent="0.3">
      <c r="A6019" t="s">
        <v>9724</v>
      </c>
      <c r="B6019" t="s">
        <v>313</v>
      </c>
      <c r="C6019" t="s">
        <v>313</v>
      </c>
      <c r="D6019">
        <v>16300000</v>
      </c>
      <c r="E6019">
        <v>12000000</v>
      </c>
      <c r="F6019" t="s">
        <v>5391</v>
      </c>
      <c r="G6019" s="13">
        <f>IFERROR(IF($F6019="ALTA",$D6019*1.03,
IF($F6019="MEDIA",$D6019*1,
IF($F6019="BAJA",$D6019*0.92,
IF($F6019="LIQUIDAR",_xlfn.XLOOKUP(A6019,Rotación!$A:$A,Rotación!$O:$O,0,0,-1),"")))),"")</f>
        <v>14996000</v>
      </c>
      <c r="H6019" s="13">
        <f>IFERROR(IF($F6019="ALTA",$D6019*1,
IF($F6019="MEDIA",$D6019*0.97,
IF($F6019="BAJA",$D6019*0.9,
IF($F6019="LIQUIDAR",_xlfn.XLOOKUP(A6019,Rotación!$A:$A,Rotación!$O:$O,0,0,-1),"")))),"")</f>
        <v>14670000</v>
      </c>
      <c r="I6019" s="13">
        <f>IFERROR(IF($F6019="ALTA",$D6019*0.97,
IF($F6019="MEDIA",$D6019*0.94,
IF($F6019="BAJA",$D6019*0.87,
IF($F6019="LIQUIDAR",_xlfn.XLOOKUP(A6019,Rotación!$A:$A,Rotación!$O:$O,0,0,-1),"")))),"")</f>
        <v>14181000</v>
      </c>
      <c r="J6019" s="13">
        <f>IFERROR(IF($F6019="ALTA",$D6019*0.94,
IF($F6019="MEDIA",$D6019*0.9,
IF($F6019="BAJA",$D6019*0.85,
IF($F6019="LIQUIDAR",_xlfn.XLOOKUP(A6019,Rotación!$A:$A,Rotación!$O:$O,0,0,-1),"")))),"")</f>
        <v>13855000</v>
      </c>
      <c r="K6019">
        <v>14990000</v>
      </c>
    </row>
    <row r="6020" spans="1:11" x14ac:dyDescent="0.3">
      <c r="A6020" t="s">
        <v>9730</v>
      </c>
      <c r="B6020" t="s">
        <v>313</v>
      </c>
      <c r="C6020" t="s">
        <v>313</v>
      </c>
      <c r="D6020">
        <v>17300000</v>
      </c>
      <c r="E6020">
        <v>13500000</v>
      </c>
      <c r="F6020" t="s">
        <v>5391</v>
      </c>
      <c r="G6020" s="13">
        <f>IFERROR(IF($F6020="ALTA",$D6020*1.03,
IF($F6020="MEDIA",$D6020*1,
IF($F6020="BAJA",$D6020*0.92,
IF($F6020="LIQUIDAR",_xlfn.XLOOKUP(A6020,Rotación!$A:$A,Rotación!$O:$O,0,0,-1),"")))),"")</f>
        <v>15916000</v>
      </c>
      <c r="H6020" s="13">
        <f>IFERROR(IF($F6020="ALTA",$D6020*1,
IF($F6020="MEDIA",$D6020*0.97,
IF($F6020="BAJA",$D6020*0.9,
IF($F6020="LIQUIDAR",_xlfn.XLOOKUP(A6020,Rotación!$A:$A,Rotación!$O:$O,0,0,-1),"")))),"")</f>
        <v>15570000</v>
      </c>
      <c r="I6020" s="13">
        <f>IFERROR(IF($F6020="ALTA",$D6020*0.97,
IF($F6020="MEDIA",$D6020*0.94,
IF($F6020="BAJA",$D6020*0.87,
IF($F6020="LIQUIDAR",_xlfn.XLOOKUP(A6020,Rotación!$A:$A,Rotación!$O:$O,0,0,-1),"")))),"")</f>
        <v>15051000</v>
      </c>
      <c r="J6020" s="13">
        <f>IFERROR(IF($F6020="ALTA",$D6020*0.94,
IF($F6020="MEDIA",$D6020*0.9,
IF($F6020="BAJA",$D6020*0.85,
IF($F6020="LIQUIDAR",_xlfn.XLOOKUP(A6020,Rotación!$A:$A,Rotación!$O:$O,0,0,-1),"")))),"")</f>
        <v>14705000</v>
      </c>
      <c r="K6020">
        <v>16690000</v>
      </c>
    </row>
    <row r="6021" spans="1:11" x14ac:dyDescent="0.3">
      <c r="A6021" t="s">
        <v>9733</v>
      </c>
      <c r="B6021" t="s">
        <v>313</v>
      </c>
      <c r="C6021" t="s">
        <v>313</v>
      </c>
      <c r="D6021">
        <v>25500000</v>
      </c>
      <c r="E6021">
        <v>21000000</v>
      </c>
      <c r="F6021" t="s">
        <v>5391</v>
      </c>
      <c r="G6021" s="13">
        <f>IFERROR(IF($F6021="ALTA",$D6021*1.03,
IF($F6021="MEDIA",$D6021*1,
IF($F6021="BAJA",$D6021*0.92,
IF($F6021="LIQUIDAR",_xlfn.XLOOKUP(A6021,Rotación!$A:$A,Rotación!$O:$O,0,0,-1),"")))),"")</f>
        <v>23460000</v>
      </c>
      <c r="H6021" s="13">
        <f>IFERROR(IF($F6021="ALTA",$D6021*1,
IF($F6021="MEDIA",$D6021*0.97,
IF($F6021="BAJA",$D6021*0.9,
IF($F6021="LIQUIDAR",_xlfn.XLOOKUP(A6021,Rotación!$A:$A,Rotación!$O:$O,0,0,-1),"")))),"")</f>
        <v>22950000</v>
      </c>
      <c r="I6021" s="13">
        <f>IFERROR(IF($F6021="ALTA",$D6021*0.97,
IF($F6021="MEDIA",$D6021*0.94,
IF($F6021="BAJA",$D6021*0.87,
IF($F6021="LIQUIDAR",_xlfn.XLOOKUP(A6021,Rotación!$A:$A,Rotación!$O:$O,0,0,-1),"")))),"")</f>
        <v>22185000</v>
      </c>
      <c r="J6021" s="13">
        <f>IFERROR(IF($F6021="ALTA",$D6021*0.94,
IF($F6021="MEDIA",$D6021*0.9,
IF($F6021="BAJA",$D6021*0.85,
IF($F6021="LIQUIDAR",_xlfn.XLOOKUP(A6021,Rotación!$A:$A,Rotación!$O:$O,0,0,-1),"")))),"")</f>
        <v>21675000</v>
      </c>
      <c r="K6021">
        <v>25490000</v>
      </c>
    </row>
    <row r="6022" spans="1:11" x14ac:dyDescent="0.3">
      <c r="A6022" t="s">
        <v>9736</v>
      </c>
      <c r="B6022" t="s">
        <v>313</v>
      </c>
      <c r="C6022" t="s">
        <v>313</v>
      </c>
      <c r="D6022">
        <v>25100000</v>
      </c>
      <c r="E6022">
        <v>19500000</v>
      </c>
      <c r="F6022" t="s">
        <v>5391</v>
      </c>
      <c r="G6022" s="13">
        <f>IFERROR(IF($F6022="ALTA",$D6022*1.03,
IF($F6022="MEDIA",$D6022*1,
IF($F6022="BAJA",$D6022*0.92,
IF($F6022="LIQUIDAR",_xlfn.XLOOKUP(A6022,Rotación!$A:$A,Rotación!$O:$O,0,0,-1),"")))),"")</f>
        <v>23092000</v>
      </c>
      <c r="H6022" s="13">
        <f>IFERROR(IF($F6022="ALTA",$D6022*1,
IF($F6022="MEDIA",$D6022*0.97,
IF($F6022="BAJA",$D6022*0.9,
IF($F6022="LIQUIDAR",_xlfn.XLOOKUP(A6022,Rotación!$A:$A,Rotación!$O:$O,0,0,-1),"")))),"")</f>
        <v>22590000</v>
      </c>
      <c r="I6022" s="13">
        <f>IFERROR(IF($F6022="ALTA",$D6022*0.97,
IF($F6022="MEDIA",$D6022*0.94,
IF($F6022="BAJA",$D6022*0.87,
IF($F6022="LIQUIDAR",_xlfn.XLOOKUP(A6022,Rotación!$A:$A,Rotación!$O:$O,0,0,-1),"")))),"")</f>
        <v>21837000</v>
      </c>
      <c r="J6022" s="13">
        <f>IFERROR(IF($F6022="ALTA",$D6022*0.94,
IF($F6022="MEDIA",$D6022*0.9,
IF($F6022="BAJA",$D6022*0.85,
IF($F6022="LIQUIDAR",_xlfn.XLOOKUP(A6022,Rotación!$A:$A,Rotación!$O:$O,0,0,-1),"")))),"")</f>
        <v>21335000</v>
      </c>
      <c r="K6022">
        <v>23990000</v>
      </c>
    </row>
    <row r="6023" spans="1:11" x14ac:dyDescent="0.3">
      <c r="A6023" t="s">
        <v>9738</v>
      </c>
      <c r="B6023" t="s">
        <v>313</v>
      </c>
      <c r="C6023" t="s">
        <v>313</v>
      </c>
      <c r="D6023">
        <v>16500000</v>
      </c>
      <c r="E6023">
        <v>12500000</v>
      </c>
      <c r="F6023" t="s">
        <v>5391</v>
      </c>
      <c r="G6023" s="13">
        <f>IFERROR(IF($F6023="ALTA",$D6023*1.03,
IF($F6023="MEDIA",$D6023*1,
IF($F6023="BAJA",$D6023*0.92,
IF($F6023="LIQUIDAR",_xlfn.XLOOKUP(A6023,Rotación!$A:$A,Rotación!$O:$O,0,0,-1),"")))),"")</f>
        <v>15180000</v>
      </c>
      <c r="H6023" s="13">
        <f>IFERROR(IF($F6023="ALTA",$D6023*1,
IF($F6023="MEDIA",$D6023*0.97,
IF($F6023="BAJA",$D6023*0.9,
IF($F6023="LIQUIDAR",_xlfn.XLOOKUP(A6023,Rotación!$A:$A,Rotación!$O:$O,0,0,-1),"")))),"")</f>
        <v>14850000</v>
      </c>
      <c r="I6023" s="13">
        <f>IFERROR(IF($F6023="ALTA",$D6023*0.97,
IF($F6023="MEDIA",$D6023*0.94,
IF($F6023="BAJA",$D6023*0.87,
IF($F6023="LIQUIDAR",_xlfn.XLOOKUP(A6023,Rotación!$A:$A,Rotación!$O:$O,0,0,-1),"")))),"")</f>
        <v>14355000</v>
      </c>
      <c r="J6023" s="13">
        <f>IFERROR(IF($F6023="ALTA",$D6023*0.94,
IF($F6023="MEDIA",$D6023*0.9,
IF($F6023="BAJA",$D6023*0.85,
IF($F6023="LIQUIDAR",_xlfn.XLOOKUP(A6023,Rotación!$A:$A,Rotación!$O:$O,0,0,-1),"")))),"")</f>
        <v>14025000</v>
      </c>
      <c r="K6023">
        <v>14990000</v>
      </c>
    </row>
    <row r="6024" spans="1:11" x14ac:dyDescent="0.3">
      <c r="A6024" t="s">
        <v>9740</v>
      </c>
      <c r="B6024" t="s">
        <v>313</v>
      </c>
      <c r="C6024" t="s">
        <v>313</v>
      </c>
      <c r="D6024">
        <v>22100000</v>
      </c>
      <c r="E6024">
        <v>17000000</v>
      </c>
      <c r="F6024" t="s">
        <v>5391</v>
      </c>
      <c r="G6024" s="13">
        <f>IFERROR(IF($F6024="ALTA",$D6024*1.03,
IF($F6024="MEDIA",$D6024*1,
IF($F6024="BAJA",$D6024*0.92,
IF($F6024="LIQUIDAR",_xlfn.XLOOKUP(A6024,Rotación!$A:$A,Rotación!$O:$O,0,0,-1),"")))),"")</f>
        <v>20332000</v>
      </c>
      <c r="H6024" s="13">
        <f>IFERROR(IF($F6024="ALTA",$D6024*1,
IF($F6024="MEDIA",$D6024*0.97,
IF($F6024="BAJA",$D6024*0.9,
IF($F6024="LIQUIDAR",_xlfn.XLOOKUP(A6024,Rotación!$A:$A,Rotación!$O:$O,0,0,-1),"")))),"")</f>
        <v>19890000</v>
      </c>
      <c r="I6024" s="13">
        <f>IFERROR(IF($F6024="ALTA",$D6024*0.97,
IF($F6024="MEDIA",$D6024*0.94,
IF($F6024="BAJA",$D6024*0.87,
IF($F6024="LIQUIDAR",_xlfn.XLOOKUP(A6024,Rotación!$A:$A,Rotación!$O:$O,0,0,-1),"")))),"")</f>
        <v>19227000</v>
      </c>
      <c r="J6024" s="13">
        <f>IFERROR(IF($F6024="ALTA",$D6024*0.94,
IF($F6024="MEDIA",$D6024*0.9,
IF($F6024="BAJA",$D6024*0.85,
IF($F6024="LIQUIDAR",_xlfn.XLOOKUP(A6024,Rotación!$A:$A,Rotación!$O:$O,0,0,-1),"")))),"")</f>
        <v>18785000</v>
      </c>
      <c r="K6024">
        <v>20990000</v>
      </c>
    </row>
    <row r="6025" spans="1:11" x14ac:dyDescent="0.3">
      <c r="A6025" t="s">
        <v>9742</v>
      </c>
      <c r="B6025" t="s">
        <v>313</v>
      </c>
      <c r="C6025" t="s">
        <v>313</v>
      </c>
      <c r="D6025">
        <v>29100000</v>
      </c>
      <c r="E6025">
        <v>23000000</v>
      </c>
      <c r="F6025" t="s">
        <v>5391</v>
      </c>
      <c r="G6025" s="13">
        <f>IFERROR(IF($F6025="ALTA",$D6025*1.03,
IF($F6025="MEDIA",$D6025*1,
IF($F6025="BAJA",$D6025*0.92,
IF($F6025="LIQUIDAR",_xlfn.XLOOKUP(A6025,Rotación!$A:$A,Rotación!$O:$O,0,0,-1),"")))),"")</f>
        <v>26772000</v>
      </c>
      <c r="H6025" s="13">
        <f>IFERROR(IF($F6025="ALTA",$D6025*1,
IF($F6025="MEDIA",$D6025*0.97,
IF($F6025="BAJA",$D6025*0.9,
IF($F6025="LIQUIDAR",_xlfn.XLOOKUP(A6025,Rotación!$A:$A,Rotación!$O:$O,0,0,-1),"")))),"")</f>
        <v>26190000</v>
      </c>
      <c r="I6025" s="13">
        <f>IFERROR(IF($F6025="ALTA",$D6025*0.97,
IF($F6025="MEDIA",$D6025*0.94,
IF($F6025="BAJA",$D6025*0.87,
IF($F6025="LIQUIDAR",_xlfn.XLOOKUP(A6025,Rotación!$A:$A,Rotación!$O:$O,0,0,-1),"")))),"")</f>
        <v>25317000</v>
      </c>
      <c r="J6025" s="13">
        <f>IFERROR(IF($F6025="ALTA",$D6025*0.94,
IF($F6025="MEDIA",$D6025*0.9,
IF($F6025="BAJA",$D6025*0.85,
IF($F6025="LIQUIDAR",_xlfn.XLOOKUP(A6025,Rotación!$A:$A,Rotación!$O:$O,0,0,-1),"")))),"")</f>
        <v>24735000</v>
      </c>
      <c r="K6025">
        <v>27590000</v>
      </c>
    </row>
    <row r="6026" spans="1:11" x14ac:dyDescent="0.3">
      <c r="A6026" t="s">
        <v>9744</v>
      </c>
      <c r="B6026" t="s">
        <v>313</v>
      </c>
      <c r="C6026" t="s">
        <v>313</v>
      </c>
      <c r="D6026">
        <v>16100000</v>
      </c>
      <c r="E6026">
        <v>12400000</v>
      </c>
      <c r="F6026" t="s">
        <v>5391</v>
      </c>
      <c r="G6026" s="13">
        <f>IFERROR(IF($F6026="ALTA",$D6026*1.03,
IF($F6026="MEDIA",$D6026*1,
IF($F6026="BAJA",$D6026*0.92,
IF($F6026="LIQUIDAR",_xlfn.XLOOKUP(A6026,Rotación!$A:$A,Rotación!$O:$O,0,0,-1),"")))),"")</f>
        <v>14812000</v>
      </c>
      <c r="H6026" s="13">
        <f>IFERROR(IF($F6026="ALTA",$D6026*1,
IF($F6026="MEDIA",$D6026*0.97,
IF($F6026="BAJA",$D6026*0.9,
IF($F6026="LIQUIDAR",_xlfn.XLOOKUP(A6026,Rotación!$A:$A,Rotación!$O:$O,0,0,-1),"")))),"")</f>
        <v>14490000</v>
      </c>
      <c r="I6026" s="13">
        <f>IFERROR(IF($F6026="ALTA",$D6026*0.97,
IF($F6026="MEDIA",$D6026*0.94,
IF($F6026="BAJA",$D6026*0.87,
IF($F6026="LIQUIDAR",_xlfn.XLOOKUP(A6026,Rotación!$A:$A,Rotación!$O:$O,0,0,-1),"")))),"")</f>
        <v>14007000</v>
      </c>
      <c r="J6026" s="13">
        <f>IFERROR(IF($F6026="ALTA",$D6026*0.94,
IF($F6026="MEDIA",$D6026*0.9,
IF($F6026="BAJA",$D6026*0.85,
IF($F6026="LIQUIDAR",_xlfn.XLOOKUP(A6026,Rotación!$A:$A,Rotación!$O:$O,0,0,-1),"")))),"")</f>
        <v>13685000</v>
      </c>
      <c r="K6026">
        <v>15490000</v>
      </c>
    </row>
    <row r="6027" spans="1:11" x14ac:dyDescent="0.3">
      <c r="A6027" t="s">
        <v>9746</v>
      </c>
      <c r="B6027" t="s">
        <v>313</v>
      </c>
      <c r="C6027" t="s">
        <v>313</v>
      </c>
      <c r="D6027">
        <v>25300000</v>
      </c>
      <c r="E6027">
        <v>20500000</v>
      </c>
      <c r="F6027" t="s">
        <v>5391</v>
      </c>
      <c r="G6027" s="13">
        <f>IFERROR(IF($F6027="ALTA",$D6027*1.03,
IF($F6027="MEDIA",$D6027*1,
IF($F6027="BAJA",$D6027*0.92,
IF($F6027="LIQUIDAR",_xlfn.XLOOKUP(A6027,Rotación!$A:$A,Rotación!$O:$O,0,0,-1),"")))),"")</f>
        <v>23276000</v>
      </c>
      <c r="H6027" s="13">
        <f>IFERROR(IF($F6027="ALTA",$D6027*1,
IF($F6027="MEDIA",$D6027*0.97,
IF($F6027="BAJA",$D6027*0.9,
IF($F6027="LIQUIDAR",_xlfn.XLOOKUP(A6027,Rotación!$A:$A,Rotación!$O:$O,0,0,-1),"")))),"")</f>
        <v>22770000</v>
      </c>
      <c r="I6027" s="13">
        <f>IFERROR(IF($F6027="ALTA",$D6027*0.97,
IF($F6027="MEDIA",$D6027*0.94,
IF($F6027="BAJA",$D6027*0.87,
IF($F6027="LIQUIDAR",_xlfn.XLOOKUP(A6027,Rotación!$A:$A,Rotación!$O:$O,0,0,-1),"")))),"")</f>
        <v>22011000</v>
      </c>
      <c r="J6027" s="13">
        <f>IFERROR(IF($F6027="ALTA",$D6027*0.94,
IF($F6027="MEDIA",$D6027*0.9,
IF($F6027="BAJA",$D6027*0.85,
IF($F6027="LIQUIDAR",_xlfn.XLOOKUP(A6027,Rotación!$A:$A,Rotación!$O:$O,0,0,-1),"")))),"")</f>
        <v>21505000</v>
      </c>
      <c r="K6027">
        <v>24990000</v>
      </c>
    </row>
    <row r="6028" spans="1:11" x14ac:dyDescent="0.3">
      <c r="A6028" t="s">
        <v>9748</v>
      </c>
      <c r="B6028" t="s">
        <v>313</v>
      </c>
      <c r="C6028" t="s">
        <v>313</v>
      </c>
      <c r="D6028">
        <v>8700000</v>
      </c>
      <c r="E6028">
        <v>7000000</v>
      </c>
      <c r="F6028" t="s">
        <v>5391</v>
      </c>
      <c r="G6028" s="13">
        <f>IFERROR(IF($F6028="ALTA",$D6028*1.03,
IF($F6028="MEDIA",$D6028*1,
IF($F6028="BAJA",$D6028*0.92,
IF($F6028="LIQUIDAR",_xlfn.XLOOKUP(A6028,Rotación!$A:$A,Rotación!$O:$O,0,0,-1),"")))),"")</f>
        <v>8004000</v>
      </c>
      <c r="H6028" s="13">
        <f>IFERROR(IF($F6028="ALTA",$D6028*1,
IF($F6028="MEDIA",$D6028*0.97,
IF($F6028="BAJA",$D6028*0.9,
IF($F6028="LIQUIDAR",_xlfn.XLOOKUP(A6028,Rotación!$A:$A,Rotación!$O:$O,0,0,-1),"")))),"")</f>
        <v>7830000</v>
      </c>
      <c r="I6028" s="13">
        <f>IFERROR(IF($F6028="ALTA",$D6028*0.97,
IF($F6028="MEDIA",$D6028*0.94,
IF($F6028="BAJA",$D6028*0.87,
IF($F6028="LIQUIDAR",_xlfn.XLOOKUP(A6028,Rotación!$A:$A,Rotación!$O:$O,0,0,-1),"")))),"")</f>
        <v>7569000</v>
      </c>
      <c r="J6028" s="13">
        <f>IFERROR(IF($F6028="ALTA",$D6028*0.94,
IF($F6028="MEDIA",$D6028*0.9,
IF($F6028="BAJA",$D6028*0.85,
IF($F6028="LIQUIDAR",_xlfn.XLOOKUP(A6028,Rotación!$A:$A,Rotación!$O:$O,0,0,-1),"")))),"")</f>
        <v>7395000</v>
      </c>
      <c r="K6028">
        <v>8690000</v>
      </c>
    </row>
    <row r="6029" spans="1:11" x14ac:dyDescent="0.3">
      <c r="A6029" t="s">
        <v>9750</v>
      </c>
      <c r="B6029" t="s">
        <v>313</v>
      </c>
      <c r="C6029" t="s">
        <v>313</v>
      </c>
      <c r="D6029">
        <v>11100000</v>
      </c>
      <c r="E6029">
        <v>9200000</v>
      </c>
      <c r="F6029" t="s">
        <v>5391</v>
      </c>
      <c r="G6029" s="13">
        <f>IFERROR(IF($F6029="ALTA",$D6029*1.03,
IF($F6029="MEDIA",$D6029*1,
IF($F6029="BAJA",$D6029*0.92,
IF($F6029="LIQUIDAR",_xlfn.XLOOKUP(A6029,Rotación!$A:$A,Rotación!$O:$O,0,0,-1),"")))),"")</f>
        <v>10212000</v>
      </c>
      <c r="H6029" s="13">
        <f>IFERROR(IF($F6029="ALTA",$D6029*1,
IF($F6029="MEDIA",$D6029*0.97,
IF($F6029="BAJA",$D6029*0.9,
IF($F6029="LIQUIDAR",_xlfn.XLOOKUP(A6029,Rotación!$A:$A,Rotación!$O:$O,0,0,-1),"")))),"")</f>
        <v>9990000</v>
      </c>
      <c r="I6029" s="13">
        <f>IFERROR(IF($F6029="ALTA",$D6029*0.97,
IF($F6029="MEDIA",$D6029*0.94,
IF($F6029="BAJA",$D6029*0.87,
IF($F6029="LIQUIDAR",_xlfn.XLOOKUP(A6029,Rotación!$A:$A,Rotación!$O:$O,0,0,-1),"")))),"")</f>
        <v>9657000</v>
      </c>
      <c r="J6029" s="13">
        <f>IFERROR(IF($F6029="ALTA",$D6029*0.94,
IF($F6029="MEDIA",$D6029*0.9,
IF($F6029="BAJA",$D6029*0.85,
IF($F6029="LIQUIDAR",_xlfn.XLOOKUP(A6029,Rotación!$A:$A,Rotación!$O:$O,0,0,-1),"")))),"")</f>
        <v>9435000</v>
      </c>
      <c r="K6029">
        <v>11090000</v>
      </c>
    </row>
    <row r="6030" spans="1:11" x14ac:dyDescent="0.3">
      <c r="A6030" t="s">
        <v>9752</v>
      </c>
      <c r="B6030" t="s">
        <v>313</v>
      </c>
      <c r="C6030" t="s">
        <v>313</v>
      </c>
      <c r="D6030">
        <v>17500000</v>
      </c>
      <c r="E6030">
        <v>13000000</v>
      </c>
      <c r="F6030" t="s">
        <v>5391</v>
      </c>
      <c r="G6030" s="13">
        <f>IFERROR(IF($F6030="ALTA",$D6030*1.03,
IF($F6030="MEDIA",$D6030*1,
IF($F6030="BAJA",$D6030*0.92,
IF($F6030="LIQUIDAR",_xlfn.XLOOKUP(A6030,Rotación!$A:$A,Rotación!$O:$O,0,0,-1),"")))),"")</f>
        <v>16100000</v>
      </c>
      <c r="H6030" s="13">
        <f>IFERROR(IF($F6030="ALTA",$D6030*1,
IF($F6030="MEDIA",$D6030*0.97,
IF($F6030="BAJA",$D6030*0.9,
IF($F6030="LIQUIDAR",_xlfn.XLOOKUP(A6030,Rotación!$A:$A,Rotación!$O:$O,0,0,-1),"")))),"")</f>
        <v>15750000</v>
      </c>
      <c r="I6030" s="13">
        <f>IFERROR(IF($F6030="ALTA",$D6030*0.97,
IF($F6030="MEDIA",$D6030*0.94,
IF($F6030="BAJA",$D6030*0.87,
IF($F6030="LIQUIDAR",_xlfn.XLOOKUP(A6030,Rotación!$A:$A,Rotación!$O:$O,0,0,-1),"")))),"")</f>
        <v>15225000</v>
      </c>
      <c r="J6030" s="13">
        <f>IFERROR(IF($F6030="ALTA",$D6030*0.94,
IF($F6030="MEDIA",$D6030*0.9,
IF($F6030="BAJA",$D6030*0.85,
IF($F6030="LIQUIDAR",_xlfn.XLOOKUP(A6030,Rotación!$A:$A,Rotación!$O:$O,0,0,-1),"")))),"")</f>
        <v>14875000</v>
      </c>
      <c r="K6030">
        <v>15990000</v>
      </c>
    </row>
    <row r="6031" spans="1:11" x14ac:dyDescent="0.3">
      <c r="A6031" t="s">
        <v>9758</v>
      </c>
      <c r="B6031" t="s">
        <v>313</v>
      </c>
      <c r="C6031" t="s">
        <v>313</v>
      </c>
      <c r="D6031">
        <v>19900000</v>
      </c>
      <c r="E6031">
        <v>15500000</v>
      </c>
      <c r="F6031" t="s">
        <v>5391</v>
      </c>
      <c r="G6031" s="13">
        <f>IFERROR(IF($F6031="ALTA",$D6031*1.03,
IF($F6031="MEDIA",$D6031*1,
IF($F6031="BAJA",$D6031*0.92,
IF($F6031="LIQUIDAR",_xlfn.XLOOKUP(A6031,Rotación!$A:$A,Rotación!$O:$O,0,0,-1),"")))),"")</f>
        <v>18308000</v>
      </c>
      <c r="H6031" s="13">
        <f>IFERROR(IF($F6031="ALTA",$D6031*1,
IF($F6031="MEDIA",$D6031*0.97,
IF($F6031="BAJA",$D6031*0.9,
IF($F6031="LIQUIDAR",_xlfn.XLOOKUP(A6031,Rotación!$A:$A,Rotación!$O:$O,0,0,-1),"")))),"")</f>
        <v>17910000</v>
      </c>
      <c r="I6031" s="13">
        <f>IFERROR(IF($F6031="ALTA",$D6031*0.97,
IF($F6031="MEDIA",$D6031*0.94,
IF($F6031="BAJA",$D6031*0.87,
IF($F6031="LIQUIDAR",_xlfn.XLOOKUP(A6031,Rotación!$A:$A,Rotación!$O:$O,0,0,-1),"")))),"")</f>
        <v>17313000</v>
      </c>
      <c r="J6031" s="13">
        <f>IFERROR(IF($F6031="ALTA",$D6031*0.94,
IF($F6031="MEDIA",$D6031*0.9,
IF($F6031="BAJA",$D6031*0.85,
IF($F6031="LIQUIDAR",_xlfn.XLOOKUP(A6031,Rotación!$A:$A,Rotación!$O:$O,0,0,-1),"")))),"")</f>
        <v>16915000</v>
      </c>
      <c r="K6031">
        <v>18990000</v>
      </c>
    </row>
    <row r="6032" spans="1:11" x14ac:dyDescent="0.3">
      <c r="A6032" t="s">
        <v>9761</v>
      </c>
      <c r="B6032" t="s">
        <v>313</v>
      </c>
      <c r="C6032" t="s">
        <v>313</v>
      </c>
      <c r="D6032">
        <v>8900000</v>
      </c>
      <c r="E6032">
        <v>6800000</v>
      </c>
      <c r="F6032" t="s">
        <v>5391</v>
      </c>
      <c r="G6032" s="13">
        <f>IFERROR(IF($F6032="ALTA",$D6032*1.03,
IF($F6032="MEDIA",$D6032*1,
IF($F6032="BAJA",$D6032*0.92,
IF($F6032="LIQUIDAR",_xlfn.XLOOKUP(A6032,Rotación!$A:$A,Rotación!$O:$O,0,0,-1),"")))),"")</f>
        <v>8188000</v>
      </c>
      <c r="H6032" s="13">
        <f>IFERROR(IF($F6032="ALTA",$D6032*1,
IF($F6032="MEDIA",$D6032*0.97,
IF($F6032="BAJA",$D6032*0.9,
IF($F6032="LIQUIDAR",_xlfn.XLOOKUP(A6032,Rotación!$A:$A,Rotación!$O:$O,0,0,-1),"")))),"")</f>
        <v>8010000</v>
      </c>
      <c r="I6032" s="13">
        <f>IFERROR(IF($F6032="ALTA",$D6032*0.97,
IF($F6032="MEDIA",$D6032*0.94,
IF($F6032="BAJA",$D6032*0.87,
IF($F6032="LIQUIDAR",_xlfn.XLOOKUP(A6032,Rotación!$A:$A,Rotación!$O:$O,0,0,-1),"")))),"")</f>
        <v>7743000</v>
      </c>
      <c r="J6032" s="13">
        <f>IFERROR(IF($F6032="ALTA",$D6032*0.94,
IF($F6032="MEDIA",$D6032*0.9,
IF($F6032="BAJA",$D6032*0.85,
IF($F6032="LIQUIDAR",_xlfn.XLOOKUP(A6032,Rotación!$A:$A,Rotación!$O:$O,0,0,-1),"")))),"")</f>
        <v>7565000</v>
      </c>
      <c r="K6032">
        <v>8290000</v>
      </c>
    </row>
    <row r="6033" spans="1:11" x14ac:dyDescent="0.3">
      <c r="A6033" t="s">
        <v>573</v>
      </c>
      <c r="B6033" t="s">
        <v>36</v>
      </c>
      <c r="C6033" t="s">
        <v>4399</v>
      </c>
      <c r="D6033">
        <v>9400000</v>
      </c>
      <c r="E6033">
        <v>7500000</v>
      </c>
      <c r="F6033" t="s">
        <v>5391</v>
      </c>
      <c r="G6033" s="13">
        <f>IFERROR(IF($F6033="ALTA",$D6033*1.03,
IF($F6033="MEDIA",$D6033*1,
IF($F6033="BAJA",$D6033*0.92,
IF($F6033="LIQUIDAR",_xlfn.XLOOKUP(A6033,Rotación!$A:$A,Rotación!$O:$O,0,0,-1),"")))),"")</f>
        <v>8648000</v>
      </c>
      <c r="H6033" s="13">
        <f>IFERROR(IF($F6033="ALTA",$D6033*1,
IF($F6033="MEDIA",$D6033*0.97,
IF($F6033="BAJA",$D6033*0.9,
IF($F6033="LIQUIDAR",_xlfn.XLOOKUP(A6033,Rotación!$A:$A,Rotación!$O:$O,0,0,-1),"")))),"")</f>
        <v>8460000</v>
      </c>
      <c r="I6033" s="13">
        <f>IFERROR(IF($F6033="ALTA",$D6033*0.97,
IF($F6033="MEDIA",$D6033*0.94,
IF($F6033="BAJA",$D6033*0.87,
IF($F6033="LIQUIDAR",_xlfn.XLOOKUP(A6033,Rotación!$A:$A,Rotación!$O:$O,0,0,-1),"")))),"")</f>
        <v>8178000</v>
      </c>
      <c r="J6033" s="13">
        <f>IFERROR(IF($F6033="ALTA",$D6033*0.94,
IF($F6033="MEDIA",$D6033*0.9,
IF($F6033="BAJA",$D6033*0.85,
IF($F6033="LIQUIDAR",_xlfn.XLOOKUP(A6033,Rotación!$A:$A,Rotación!$O:$O,0,0,-1),"")))),"")</f>
        <v>7990000</v>
      </c>
      <c r="K6033">
        <v>9290000</v>
      </c>
    </row>
    <row r="6034" spans="1:11" x14ac:dyDescent="0.3">
      <c r="A6034" t="s">
        <v>9764</v>
      </c>
      <c r="B6034" t="s">
        <v>313</v>
      </c>
      <c r="C6034" t="s">
        <v>313</v>
      </c>
      <c r="D6034">
        <v>14100000</v>
      </c>
      <c r="E6034">
        <v>11000000</v>
      </c>
      <c r="F6034" t="s">
        <v>5391</v>
      </c>
      <c r="G6034" s="13">
        <f>IFERROR(IF($F6034="ALTA",$D6034*1.03,
IF($F6034="MEDIA",$D6034*1,
IF($F6034="BAJA",$D6034*0.92,
IF($F6034="LIQUIDAR",_xlfn.XLOOKUP(A6034,Rotación!$A:$A,Rotación!$O:$O,0,0,-1),"")))),"")</f>
        <v>12972000</v>
      </c>
      <c r="H6034" s="13">
        <f>IFERROR(IF($F6034="ALTA",$D6034*1,
IF($F6034="MEDIA",$D6034*0.97,
IF($F6034="BAJA",$D6034*0.9,
IF($F6034="LIQUIDAR",_xlfn.XLOOKUP(A6034,Rotación!$A:$A,Rotación!$O:$O,0,0,-1),"")))),"")</f>
        <v>12690000</v>
      </c>
      <c r="I6034" s="13">
        <f>IFERROR(IF($F6034="ALTA",$D6034*0.97,
IF($F6034="MEDIA",$D6034*0.94,
IF($F6034="BAJA",$D6034*0.87,
IF($F6034="LIQUIDAR",_xlfn.XLOOKUP(A6034,Rotación!$A:$A,Rotación!$O:$O,0,0,-1),"")))),"")</f>
        <v>12267000</v>
      </c>
      <c r="J6034" s="13">
        <f>IFERROR(IF($F6034="ALTA",$D6034*0.94,
IF($F6034="MEDIA",$D6034*0.9,
IF($F6034="BAJA",$D6034*0.85,
IF($F6034="LIQUIDAR",_xlfn.XLOOKUP(A6034,Rotación!$A:$A,Rotación!$O:$O,0,0,-1),"")))),"")</f>
        <v>11985000</v>
      </c>
      <c r="K6034">
        <v>13590000</v>
      </c>
    </row>
    <row r="6035" spans="1:11" x14ac:dyDescent="0.3">
      <c r="A6035" t="s">
        <v>9766</v>
      </c>
      <c r="B6035" t="s">
        <v>313</v>
      </c>
      <c r="C6035" t="s">
        <v>313</v>
      </c>
      <c r="D6035">
        <v>11900000</v>
      </c>
      <c r="E6035">
        <v>9800000</v>
      </c>
      <c r="F6035" t="s">
        <v>5391</v>
      </c>
      <c r="G6035" s="13">
        <f>IFERROR(IF($F6035="ALTA",$D6035*1.03,
IF($F6035="MEDIA",$D6035*1,
IF($F6035="BAJA",$D6035*0.92,
IF($F6035="LIQUIDAR",_xlfn.XLOOKUP(A6035,Rotación!$A:$A,Rotación!$O:$O,0,0,-1),"")))),"")</f>
        <v>10948000</v>
      </c>
      <c r="H6035" s="13">
        <f>IFERROR(IF($F6035="ALTA",$D6035*1,
IF($F6035="MEDIA",$D6035*0.97,
IF($F6035="BAJA",$D6035*0.9,
IF($F6035="LIQUIDAR",_xlfn.XLOOKUP(A6035,Rotación!$A:$A,Rotación!$O:$O,0,0,-1),"")))),"")</f>
        <v>10710000</v>
      </c>
      <c r="I6035" s="13">
        <f>IFERROR(IF($F6035="ALTA",$D6035*0.97,
IF($F6035="MEDIA",$D6035*0.94,
IF($F6035="BAJA",$D6035*0.87,
IF($F6035="LIQUIDAR",_xlfn.XLOOKUP(A6035,Rotación!$A:$A,Rotación!$O:$O,0,0,-1),"")))),"")</f>
        <v>10353000</v>
      </c>
      <c r="J6035" s="13">
        <f>IFERROR(IF($F6035="ALTA",$D6035*0.94,
IF($F6035="MEDIA",$D6035*0.9,
IF($F6035="BAJA",$D6035*0.85,
IF($F6035="LIQUIDAR",_xlfn.XLOOKUP(A6035,Rotación!$A:$A,Rotación!$O:$O,0,0,-1),"")))),"")</f>
        <v>10115000</v>
      </c>
      <c r="K6035">
        <v>11890000</v>
      </c>
    </row>
    <row r="6036" spans="1:11" x14ac:dyDescent="0.3">
      <c r="A6036" t="s">
        <v>9768</v>
      </c>
      <c r="B6036" t="s">
        <v>313</v>
      </c>
      <c r="C6036" t="s">
        <v>313</v>
      </c>
      <c r="D6036">
        <v>15800000</v>
      </c>
      <c r="E6036">
        <v>13000000</v>
      </c>
      <c r="F6036" t="s">
        <v>4033</v>
      </c>
      <c r="G6036" s="13">
        <f>IFERROR(IF($F6036="ALTA",$D6036*1.03,
IF($F6036="MEDIA",$D6036*1,
IF($F6036="BAJA",$D6036*0.92,
IF($F6036="LIQUIDAR",_xlfn.XLOOKUP(A6036,Rotación!$A:$A,Rotación!$O:$O,0,0,-1),"")))),"")</f>
        <v>15800000</v>
      </c>
      <c r="H6036" s="13">
        <f>IFERROR(IF($F6036="ALTA",$D6036*1,
IF($F6036="MEDIA",$D6036*0.97,
IF($F6036="BAJA",$D6036*0.9,
IF($F6036="LIQUIDAR",_xlfn.XLOOKUP(A6036,Rotación!$A:$A,Rotación!$O:$O,0,0,-1),"")))),"")</f>
        <v>15326000</v>
      </c>
      <c r="I6036" s="13">
        <f>IFERROR(IF($F6036="ALTA",$D6036*0.97,
IF($F6036="MEDIA",$D6036*0.94,
IF($F6036="BAJA",$D6036*0.87,
IF($F6036="LIQUIDAR",_xlfn.XLOOKUP(A6036,Rotación!$A:$A,Rotación!$O:$O,0,0,-1),"")))),"")</f>
        <v>14852000</v>
      </c>
      <c r="J6036" s="13">
        <f>IFERROR(IF($F6036="ALTA",$D6036*0.94,
IF($F6036="MEDIA",$D6036*0.9,
IF($F6036="BAJA",$D6036*0.85,
IF($F6036="LIQUIDAR",_xlfn.XLOOKUP(A6036,Rotación!$A:$A,Rotación!$O:$O,0,0,-1),"")))),"")</f>
        <v>14220000</v>
      </c>
      <c r="K6036">
        <v>15790000</v>
      </c>
    </row>
    <row r="6037" spans="1:11" x14ac:dyDescent="0.3">
      <c r="A6037" t="s">
        <v>9770</v>
      </c>
      <c r="B6037" t="s">
        <v>313</v>
      </c>
      <c r="C6037" t="s">
        <v>313</v>
      </c>
      <c r="D6037">
        <v>22600000</v>
      </c>
      <c r="E6037">
        <v>19000000</v>
      </c>
      <c r="F6037" t="s">
        <v>4033</v>
      </c>
      <c r="G6037" s="13">
        <f>IFERROR(IF($F6037="ALTA",$D6037*1.03,
IF($F6037="MEDIA",$D6037*1,
IF($F6037="BAJA",$D6037*0.92,
IF($F6037="LIQUIDAR",_xlfn.XLOOKUP(A6037,Rotación!$A:$A,Rotación!$O:$O,0,0,-1),"")))),"")</f>
        <v>22600000</v>
      </c>
      <c r="H6037" s="13">
        <f>IFERROR(IF($F6037="ALTA",$D6037*1,
IF($F6037="MEDIA",$D6037*0.97,
IF($F6037="BAJA",$D6037*0.9,
IF($F6037="LIQUIDAR",_xlfn.XLOOKUP(A6037,Rotación!$A:$A,Rotación!$O:$O,0,0,-1),"")))),"")</f>
        <v>21922000</v>
      </c>
      <c r="I6037" s="13">
        <f>IFERROR(IF($F6037="ALTA",$D6037*0.97,
IF($F6037="MEDIA",$D6037*0.94,
IF($F6037="BAJA",$D6037*0.87,
IF($F6037="LIQUIDAR",_xlfn.XLOOKUP(A6037,Rotación!$A:$A,Rotación!$O:$O,0,0,-1),"")))),"")</f>
        <v>21244000</v>
      </c>
      <c r="J6037" s="13">
        <f>IFERROR(IF($F6037="ALTA",$D6037*0.94,
IF($F6037="MEDIA",$D6037*0.9,
IF($F6037="BAJA",$D6037*0.85,
IF($F6037="LIQUIDAR",_xlfn.XLOOKUP(A6037,Rotación!$A:$A,Rotación!$O:$O,0,0,-1),"")))),"")</f>
        <v>20340000</v>
      </c>
      <c r="K6037">
        <v>22590000</v>
      </c>
    </row>
    <row r="6038" spans="1:11" x14ac:dyDescent="0.3">
      <c r="A6038" t="s">
        <v>9775</v>
      </c>
      <c r="B6038" t="s">
        <v>313</v>
      </c>
      <c r="C6038" t="s">
        <v>313</v>
      </c>
      <c r="D6038">
        <v>12200000</v>
      </c>
      <c r="E6038">
        <v>9000000</v>
      </c>
      <c r="F6038" t="s">
        <v>5391</v>
      </c>
      <c r="G6038" s="13">
        <f>IFERROR(IF($F6038="ALTA",$D6038*1.03,
IF($F6038="MEDIA",$D6038*1,
IF($F6038="BAJA",$D6038*0.92,
IF($F6038="LIQUIDAR",_xlfn.XLOOKUP(A6038,Rotación!$A:$A,Rotación!$O:$O,0,0,-1),"")))),"")</f>
        <v>11224000</v>
      </c>
      <c r="H6038" s="13">
        <f>IFERROR(IF($F6038="ALTA",$D6038*1,
IF($F6038="MEDIA",$D6038*0.97,
IF($F6038="BAJA",$D6038*0.9,
IF($F6038="LIQUIDAR",_xlfn.XLOOKUP(A6038,Rotación!$A:$A,Rotación!$O:$O,0,0,-1),"")))),"")</f>
        <v>10980000</v>
      </c>
      <c r="I6038" s="13">
        <f>IFERROR(IF($F6038="ALTA",$D6038*0.97,
IF($F6038="MEDIA",$D6038*0.94,
IF($F6038="BAJA",$D6038*0.87,
IF($F6038="LIQUIDAR",_xlfn.XLOOKUP(A6038,Rotación!$A:$A,Rotación!$O:$O,0,0,-1),"")))),"")</f>
        <v>10614000</v>
      </c>
      <c r="J6038" s="13">
        <f>IFERROR(IF($F6038="ALTA",$D6038*0.94,
IF($F6038="MEDIA",$D6038*0.9,
IF($F6038="BAJA",$D6038*0.85,
IF($F6038="LIQUIDAR",_xlfn.XLOOKUP(A6038,Rotación!$A:$A,Rotación!$O:$O,0,0,-1),"")))),"")</f>
        <v>10370000</v>
      </c>
      <c r="K6038">
        <v>11290000</v>
      </c>
    </row>
    <row r="6039" spans="1:11" x14ac:dyDescent="0.3">
      <c r="A6039" t="s">
        <v>9777</v>
      </c>
      <c r="B6039" t="s">
        <v>313</v>
      </c>
      <c r="C6039" t="s">
        <v>313</v>
      </c>
      <c r="D6039">
        <v>9300000</v>
      </c>
      <c r="E6039">
        <v>7700000</v>
      </c>
      <c r="F6039" t="s">
        <v>5391</v>
      </c>
      <c r="G6039" s="13">
        <f>IFERROR(IF($F6039="ALTA",$D6039*1.03,
IF($F6039="MEDIA",$D6039*1,
IF($F6039="BAJA",$D6039*0.92,
IF($F6039="LIQUIDAR",_xlfn.XLOOKUP(A6039,Rotación!$A:$A,Rotación!$O:$O,0,0,-1),"")))),"")</f>
        <v>8556000</v>
      </c>
      <c r="H6039" s="13">
        <f>IFERROR(IF($F6039="ALTA",$D6039*1,
IF($F6039="MEDIA",$D6039*0.97,
IF($F6039="BAJA",$D6039*0.9,
IF($F6039="LIQUIDAR",_xlfn.XLOOKUP(A6039,Rotación!$A:$A,Rotación!$O:$O,0,0,-1),"")))),"")</f>
        <v>8370000</v>
      </c>
      <c r="I6039" s="13">
        <f>IFERROR(IF($F6039="ALTA",$D6039*0.97,
IF($F6039="MEDIA",$D6039*0.94,
IF($F6039="BAJA",$D6039*0.87,
IF($F6039="LIQUIDAR",_xlfn.XLOOKUP(A6039,Rotación!$A:$A,Rotación!$O:$O,0,0,-1),"")))),"")</f>
        <v>8091000</v>
      </c>
      <c r="J6039" s="13">
        <f>IFERROR(IF($F6039="ALTA",$D6039*0.94,
IF($F6039="MEDIA",$D6039*0.9,
IF($F6039="BAJA",$D6039*0.85,
IF($F6039="LIQUIDAR",_xlfn.XLOOKUP(A6039,Rotación!$A:$A,Rotación!$O:$O,0,0,-1),"")))),"")</f>
        <v>7905000</v>
      </c>
      <c r="K6039">
        <v>9290000</v>
      </c>
    </row>
    <row r="6040" spans="1:11" x14ac:dyDescent="0.3">
      <c r="A6040" t="s">
        <v>9770</v>
      </c>
      <c r="B6040" t="s">
        <v>313</v>
      </c>
      <c r="C6040" t="s">
        <v>313</v>
      </c>
      <c r="D6040">
        <v>27700000</v>
      </c>
      <c r="E6040">
        <v>23000000</v>
      </c>
      <c r="F6040" t="s">
        <v>5391</v>
      </c>
      <c r="G6040" s="13">
        <f>IFERROR(IF($F6040="ALTA",$D6040*1.03,
IF($F6040="MEDIA",$D6040*1,
IF($F6040="BAJA",$D6040*0.92,
IF($F6040="LIQUIDAR",_xlfn.XLOOKUP(A6040,Rotación!$A:$A,Rotación!$O:$O,0,0,-1),"")))),"")</f>
        <v>25484000</v>
      </c>
      <c r="H6040" s="13">
        <f>IFERROR(IF($F6040="ALTA",$D6040*1,
IF($F6040="MEDIA",$D6040*0.97,
IF($F6040="BAJA",$D6040*0.9,
IF($F6040="LIQUIDAR",_xlfn.XLOOKUP(A6040,Rotación!$A:$A,Rotación!$O:$O,0,0,-1),"")))),"")</f>
        <v>24930000</v>
      </c>
      <c r="I6040" s="13">
        <f>IFERROR(IF($F6040="ALTA",$D6040*0.97,
IF($F6040="MEDIA",$D6040*0.94,
IF($F6040="BAJA",$D6040*0.87,
IF($F6040="LIQUIDAR",_xlfn.XLOOKUP(A6040,Rotación!$A:$A,Rotación!$O:$O,0,0,-1),"")))),"")</f>
        <v>24099000</v>
      </c>
      <c r="J6040" s="13">
        <f>IFERROR(IF($F6040="ALTA",$D6040*0.94,
IF($F6040="MEDIA",$D6040*0.9,
IF($F6040="BAJA",$D6040*0.85,
IF($F6040="LIQUIDAR",_xlfn.XLOOKUP(A6040,Rotación!$A:$A,Rotación!$O:$O,0,0,-1),"")))),"")</f>
        <v>23545000</v>
      </c>
      <c r="K6040">
        <v>26690000</v>
      </c>
    </row>
    <row r="6041" spans="1:11" x14ac:dyDescent="0.3">
      <c r="A6041" t="s">
        <v>149</v>
      </c>
      <c r="B6041" t="s">
        <v>145</v>
      </c>
      <c r="C6041" t="s">
        <v>5672</v>
      </c>
      <c r="D6041">
        <v>6860000</v>
      </c>
      <c r="E6041">
        <v>4850000</v>
      </c>
      <c r="F6041" t="s">
        <v>4033</v>
      </c>
      <c r="G6041" s="13">
        <f>IFERROR(IF($F6041="ALTA",$D6041*1.03,
IF($F6041="MEDIA",$D6041*1,
IF($F6041="BAJA",$D6041*0.92,
IF($F6041="LIQUIDAR",_xlfn.XLOOKUP(A6041,Rotación!$A:$A,Rotación!$O:$O,0,0,-1),"")))),"")</f>
        <v>6860000</v>
      </c>
      <c r="H6041" s="13">
        <f>IFERROR(IF($F6041="ALTA",$D6041*1,
IF($F6041="MEDIA",$D6041*0.97,
IF($F6041="BAJA",$D6041*0.9,
IF($F6041="LIQUIDAR",_xlfn.XLOOKUP(A6041,Rotación!$A:$A,Rotación!$O:$O,0,0,-1),"")))),"")</f>
        <v>6654200</v>
      </c>
      <c r="I6041" s="13">
        <f>IFERROR(IF($F6041="ALTA",$D6041*0.97,
IF($F6041="MEDIA",$D6041*0.94,
IF($F6041="BAJA",$D6041*0.87,
IF($F6041="LIQUIDAR",_xlfn.XLOOKUP(A6041,Rotación!$A:$A,Rotación!$O:$O,0,0,-1),"")))),"")</f>
        <v>6448400</v>
      </c>
      <c r="J6041" s="13">
        <f>IFERROR(IF($F6041="ALTA",$D6041*0.94,
IF($F6041="MEDIA",$D6041*0.9,
IF($F6041="BAJA",$D6041*0.85,
IF($F6041="LIQUIDAR",_xlfn.XLOOKUP(A6041,Rotación!$A:$A,Rotación!$O:$O,0,0,-1),"")))),"")</f>
        <v>6174000</v>
      </c>
      <c r="K6041">
        <v>6390000</v>
      </c>
    </row>
    <row r="6042" spans="1:11" x14ac:dyDescent="0.3">
      <c r="A6042" t="s">
        <v>10132</v>
      </c>
      <c r="B6042" t="s">
        <v>313</v>
      </c>
      <c r="C6042" t="s">
        <v>313</v>
      </c>
      <c r="D6042">
        <v>12900000</v>
      </c>
      <c r="E6042">
        <v>10500000</v>
      </c>
      <c r="F6042" t="s">
        <v>4033</v>
      </c>
      <c r="G6042" s="13">
        <f>IFERROR(IF($F6042="ALTA",$D6042*1.03,
IF($F6042="MEDIA",$D6042*1,
IF($F6042="BAJA",$D6042*0.92,
IF($F6042="LIQUIDAR",_xlfn.XLOOKUP(A6042,Rotación!$A:$A,Rotación!$O:$O,0,0,-1),"")))),"")</f>
        <v>12900000</v>
      </c>
      <c r="H6042" s="13">
        <f>IFERROR(IF($F6042="ALTA",$D6042*1,
IF($F6042="MEDIA",$D6042*0.97,
IF($F6042="BAJA",$D6042*0.9,
IF($F6042="LIQUIDAR",_xlfn.XLOOKUP(A6042,Rotación!$A:$A,Rotación!$O:$O,0,0,-1),"")))),"")</f>
        <v>12513000</v>
      </c>
      <c r="I6042" s="13">
        <f>IFERROR(IF($F6042="ALTA",$D6042*0.97,
IF($F6042="MEDIA",$D6042*0.94,
IF($F6042="BAJA",$D6042*0.87,
IF($F6042="LIQUIDAR",_xlfn.XLOOKUP(A6042,Rotación!$A:$A,Rotación!$O:$O,0,0,-1),"")))),"")</f>
        <v>12126000</v>
      </c>
      <c r="J6042" s="13">
        <f>IFERROR(IF($F6042="ALTA",$D6042*0.94,
IF($F6042="MEDIA",$D6042*0.9,
IF($F6042="BAJA",$D6042*0.85,
IF($F6042="LIQUIDAR",_xlfn.XLOOKUP(A6042,Rotación!$A:$A,Rotación!$O:$O,0,0,-1),"")))),"")</f>
        <v>11610000</v>
      </c>
      <c r="K6042">
        <v>12790000</v>
      </c>
    </row>
    <row r="6043" spans="1:11" x14ac:dyDescent="0.3">
      <c r="A6043" t="s">
        <v>10133</v>
      </c>
      <c r="B6043" t="s">
        <v>313</v>
      </c>
      <c r="C6043" t="s">
        <v>313</v>
      </c>
      <c r="D6043">
        <v>14800000</v>
      </c>
      <c r="E6043">
        <v>12200000</v>
      </c>
      <c r="F6043" t="s">
        <v>4033</v>
      </c>
      <c r="G6043" s="13">
        <f>IFERROR(IF($F6043="ALTA",$D6043*1.03,
IF($F6043="MEDIA",$D6043*1,
IF($F6043="BAJA",$D6043*0.92,
IF($F6043="LIQUIDAR",_xlfn.XLOOKUP(A6043,Rotación!$A:$A,Rotación!$O:$O,0,0,-1),"")))),"")</f>
        <v>14800000</v>
      </c>
      <c r="H6043" s="13">
        <f>IFERROR(IF($F6043="ALTA",$D6043*1,
IF($F6043="MEDIA",$D6043*0.97,
IF($F6043="BAJA",$D6043*0.9,
IF($F6043="LIQUIDAR",_xlfn.XLOOKUP(A6043,Rotación!$A:$A,Rotación!$O:$O,0,0,-1),"")))),"")</f>
        <v>14356000</v>
      </c>
      <c r="I6043" s="13">
        <f>IFERROR(IF($F6043="ALTA",$D6043*0.97,
IF($F6043="MEDIA",$D6043*0.94,
IF($F6043="BAJA",$D6043*0.87,
IF($F6043="LIQUIDAR",_xlfn.XLOOKUP(A6043,Rotación!$A:$A,Rotación!$O:$O,0,0,-1),"")))),"")</f>
        <v>13912000</v>
      </c>
      <c r="J6043" s="13">
        <f>IFERROR(IF($F6043="ALTA",$D6043*0.94,
IF($F6043="MEDIA",$D6043*0.9,
IF($F6043="BAJA",$D6043*0.85,
IF($F6043="LIQUIDAR",_xlfn.XLOOKUP(A6043,Rotación!$A:$A,Rotación!$O:$O,0,0,-1),"")))),"")</f>
        <v>13320000</v>
      </c>
      <c r="K6043">
        <v>14390000</v>
      </c>
    </row>
    <row r="6044" spans="1:11" x14ac:dyDescent="0.3">
      <c r="A6044" t="s">
        <v>10134</v>
      </c>
      <c r="B6044" t="s">
        <v>313</v>
      </c>
      <c r="C6044" t="s">
        <v>313</v>
      </c>
      <c r="D6044">
        <v>7180000</v>
      </c>
      <c r="E6044">
        <v>5800000</v>
      </c>
      <c r="F6044" t="s">
        <v>4033</v>
      </c>
      <c r="G6044" s="13">
        <f>IFERROR(IF($F6044="ALTA",$D6044*1.03,
IF($F6044="MEDIA",$D6044*1,
IF($F6044="BAJA",$D6044*0.92,
IF($F6044="LIQUIDAR",_xlfn.XLOOKUP(A6044,Rotación!$A:$A,Rotación!$O:$O,0,0,-1),"")))),"")</f>
        <v>7180000</v>
      </c>
      <c r="H6044" s="13">
        <f>IFERROR(IF($F6044="ALTA",$D6044*1,
IF($F6044="MEDIA",$D6044*0.97,
IF($F6044="BAJA",$D6044*0.9,
IF($F6044="LIQUIDAR",_xlfn.XLOOKUP(A6044,Rotación!$A:$A,Rotación!$O:$O,0,0,-1),"")))),"")</f>
        <v>6964600</v>
      </c>
      <c r="I6044" s="13">
        <f>IFERROR(IF($F6044="ALTA",$D6044*0.97,
IF($F6044="MEDIA",$D6044*0.94,
IF($F6044="BAJA",$D6044*0.87,
IF($F6044="LIQUIDAR",_xlfn.XLOOKUP(A6044,Rotación!$A:$A,Rotación!$O:$O,0,0,-1),"")))),"")</f>
        <v>6749200</v>
      </c>
      <c r="J6044" s="13">
        <f>IFERROR(IF($F6044="ALTA",$D6044*0.94,
IF($F6044="MEDIA",$D6044*0.9,
IF($F6044="BAJA",$D6044*0.85,
IF($F6044="LIQUIDAR",_xlfn.XLOOKUP(A6044,Rotación!$A:$A,Rotación!$O:$O,0,0,-1),"")))),"")</f>
        <v>6462000</v>
      </c>
      <c r="K6044">
        <v>7190000</v>
      </c>
    </row>
    <row r="6045" spans="1:11" x14ac:dyDescent="0.3">
      <c r="A6045" t="s">
        <v>10135</v>
      </c>
      <c r="B6045" t="s">
        <v>313</v>
      </c>
      <c r="C6045" t="s">
        <v>313</v>
      </c>
      <c r="D6045">
        <v>12500000</v>
      </c>
      <c r="E6045">
        <v>10000000</v>
      </c>
      <c r="F6045" t="s">
        <v>4033</v>
      </c>
      <c r="G6045" s="13">
        <f>IFERROR(IF($F6045="ALTA",$D6045*1.03,
IF($F6045="MEDIA",$D6045*1,
IF($F6045="BAJA",$D6045*0.92,
IF($F6045="LIQUIDAR",_xlfn.XLOOKUP(A6045,Rotación!$A:$A,Rotación!$O:$O,0,0,-1),"")))),"")</f>
        <v>12500000</v>
      </c>
      <c r="H6045" s="13">
        <f>IFERROR(IF($F6045="ALTA",$D6045*1,
IF($F6045="MEDIA",$D6045*0.97,
IF($F6045="BAJA",$D6045*0.9,
IF($F6045="LIQUIDAR",_xlfn.XLOOKUP(A6045,Rotación!$A:$A,Rotación!$O:$O,0,0,-1),"")))),"")</f>
        <v>12125000</v>
      </c>
      <c r="I6045" s="13">
        <f>IFERROR(IF($F6045="ALTA",$D6045*0.97,
IF($F6045="MEDIA",$D6045*0.94,
IF($F6045="BAJA",$D6045*0.87,
IF($F6045="LIQUIDAR",_xlfn.XLOOKUP(A6045,Rotación!$A:$A,Rotación!$O:$O,0,0,-1),"")))),"")</f>
        <v>11750000</v>
      </c>
      <c r="J6045" s="13">
        <f>IFERROR(IF($F6045="ALTA",$D6045*0.94,
IF($F6045="MEDIA",$D6045*0.9,
IF($F6045="BAJA",$D6045*0.85,
IF($F6045="LIQUIDAR",_xlfn.XLOOKUP(A6045,Rotación!$A:$A,Rotación!$O:$O,0,0,-1),"")))),"")</f>
        <v>11250000</v>
      </c>
      <c r="K6045">
        <v>11990000</v>
      </c>
    </row>
    <row r="6046" spans="1:11" x14ac:dyDescent="0.3">
      <c r="A6046" t="s">
        <v>5419</v>
      </c>
      <c r="B6046" t="s">
        <v>313</v>
      </c>
      <c r="C6046" t="s">
        <v>313</v>
      </c>
      <c r="D6046">
        <v>9700000</v>
      </c>
      <c r="E6046">
        <v>8000000</v>
      </c>
      <c r="F6046" t="s">
        <v>4033</v>
      </c>
      <c r="G6046" s="13">
        <f>IFERROR(IF($F6046="ALTA",$D6046*1.03,
IF($F6046="MEDIA",$D6046*1,
IF($F6046="BAJA",$D6046*0.92,
IF($F6046="LIQUIDAR",_xlfn.XLOOKUP(A6046,Rotación!$A:$A,Rotación!$O:$O,0,0,-1),"")))),"")</f>
        <v>9700000</v>
      </c>
      <c r="H6046" s="13">
        <f>IFERROR(IF($F6046="ALTA",$D6046*1,
IF($F6046="MEDIA",$D6046*0.97,
IF($F6046="BAJA",$D6046*0.9,
IF($F6046="LIQUIDAR",_xlfn.XLOOKUP(A6046,Rotación!$A:$A,Rotación!$O:$O,0,0,-1),"")))),"")</f>
        <v>9409000</v>
      </c>
      <c r="I6046" s="13">
        <f>IFERROR(IF($F6046="ALTA",$D6046*0.97,
IF($F6046="MEDIA",$D6046*0.94,
IF($F6046="BAJA",$D6046*0.87,
IF($F6046="LIQUIDAR",_xlfn.XLOOKUP(A6046,Rotación!$A:$A,Rotación!$O:$O,0,0,-1),"")))),"")</f>
        <v>9118000</v>
      </c>
      <c r="J6046" s="13">
        <f>IFERROR(IF($F6046="ALTA",$D6046*0.94,
IF($F6046="MEDIA",$D6046*0.9,
IF($F6046="BAJA",$D6046*0.85,
IF($F6046="LIQUIDAR",_xlfn.XLOOKUP(A6046,Rotación!$A:$A,Rotación!$O:$O,0,0,-1),"")))),"")</f>
        <v>8730000</v>
      </c>
      <c r="K6046">
        <v>9690000</v>
      </c>
    </row>
    <row r="6047" spans="1:11" x14ac:dyDescent="0.3">
      <c r="A6047" t="s">
        <v>10137</v>
      </c>
      <c r="B6047" t="s">
        <v>313</v>
      </c>
      <c r="C6047" t="s">
        <v>313</v>
      </c>
      <c r="D6047">
        <v>23300000</v>
      </c>
      <c r="E6047">
        <v>18500000</v>
      </c>
      <c r="F6047" t="s">
        <v>5391</v>
      </c>
      <c r="G6047" s="13">
        <f>IFERROR(IF($F6047="ALTA",$D6047*1.03,
IF($F6047="MEDIA",$D6047*1,
IF($F6047="BAJA",$D6047*0.92,
IF($F6047="LIQUIDAR",_xlfn.XLOOKUP(A6047,Rotación!$A:$A,Rotación!$O:$O,0,0,-1),"")))),"")</f>
        <v>21436000</v>
      </c>
      <c r="H6047" s="13">
        <f>IFERROR(IF($F6047="ALTA",$D6047*1,
IF($F6047="MEDIA",$D6047*0.97,
IF($F6047="BAJA",$D6047*0.9,
IF($F6047="LIQUIDAR",_xlfn.XLOOKUP(A6047,Rotación!$A:$A,Rotación!$O:$O,0,0,-1),"")))),"")</f>
        <v>20970000</v>
      </c>
      <c r="I6047" s="13">
        <f>IFERROR(IF($F6047="ALTA",$D6047*0.97,
IF($F6047="MEDIA",$D6047*0.94,
IF($F6047="BAJA",$D6047*0.87,
IF($F6047="LIQUIDAR",_xlfn.XLOOKUP(A6047,Rotación!$A:$A,Rotación!$O:$O,0,0,-1),"")))),"")</f>
        <v>20271000</v>
      </c>
      <c r="J6047" s="13">
        <f>IFERROR(IF($F6047="ALTA",$D6047*0.94,
IF($F6047="MEDIA",$D6047*0.9,
IF($F6047="BAJA",$D6047*0.85,
IF($F6047="LIQUIDAR",_xlfn.XLOOKUP(A6047,Rotación!$A:$A,Rotación!$O:$O,0,0,-1),"")))),"")</f>
        <v>19805000</v>
      </c>
      <c r="K6047">
        <v>21690000</v>
      </c>
    </row>
    <row r="6048" spans="1:11" x14ac:dyDescent="0.3">
      <c r="A6048" t="s">
        <v>6413</v>
      </c>
      <c r="B6048" t="s">
        <v>313</v>
      </c>
      <c r="C6048" t="s">
        <v>313</v>
      </c>
      <c r="D6048">
        <v>17100000</v>
      </c>
      <c r="E6048">
        <v>14000000</v>
      </c>
      <c r="F6048" t="s">
        <v>5391</v>
      </c>
      <c r="G6048" s="13">
        <f>IFERROR(IF($F6048="ALTA",$D6048*1.03,
IF($F6048="MEDIA",$D6048*1,
IF($F6048="BAJA",$D6048*0.92,
IF($F6048="LIQUIDAR",_xlfn.XLOOKUP(A6048,Rotación!$A:$A,Rotación!$O:$O,0,0,-1),"")))),"")</f>
        <v>15732000</v>
      </c>
      <c r="H6048" s="13">
        <f>IFERROR(IF($F6048="ALTA",$D6048*1,
IF($F6048="MEDIA",$D6048*0.97,
IF($F6048="BAJA",$D6048*0.9,
IF($F6048="LIQUIDAR",_xlfn.XLOOKUP(A6048,Rotación!$A:$A,Rotación!$O:$O,0,0,-1),"")))),"")</f>
        <v>15390000</v>
      </c>
      <c r="I6048" s="13">
        <f>IFERROR(IF($F6048="ALTA",$D6048*0.97,
IF($F6048="MEDIA",$D6048*0.94,
IF($F6048="BAJA",$D6048*0.87,
IF($F6048="LIQUIDAR",_xlfn.XLOOKUP(A6048,Rotación!$A:$A,Rotación!$O:$O,0,0,-1),"")))),"")</f>
        <v>14877000</v>
      </c>
      <c r="J6048" s="13">
        <f>IFERROR(IF($F6048="ALTA",$D6048*0.94,
IF($F6048="MEDIA",$D6048*0.9,
IF($F6048="BAJA",$D6048*0.85,
IF($F6048="LIQUIDAR",_xlfn.XLOOKUP(A6048,Rotación!$A:$A,Rotación!$O:$O,0,0,-1),"")))),"")</f>
        <v>14535000</v>
      </c>
      <c r="K6048">
        <v>16990000</v>
      </c>
    </row>
    <row r="6049" spans="1:11" x14ac:dyDescent="0.3">
      <c r="A6049" t="s">
        <v>10133</v>
      </c>
      <c r="B6049" t="s">
        <v>313</v>
      </c>
      <c r="C6049" t="s">
        <v>313</v>
      </c>
      <c r="D6049">
        <v>14800000</v>
      </c>
      <c r="E6049">
        <v>12200000</v>
      </c>
      <c r="F6049" t="s">
        <v>5391</v>
      </c>
      <c r="G6049" s="13">
        <f>IFERROR(IF($F6049="ALTA",$D6049*1.03,
IF($F6049="MEDIA",$D6049*1,
IF($F6049="BAJA",$D6049*0.92,
IF($F6049="LIQUIDAR",_xlfn.XLOOKUP(A6049,Rotación!$A:$A,Rotación!$O:$O,0,0,-1),"")))),"")</f>
        <v>13616000</v>
      </c>
      <c r="H6049" s="13">
        <f>IFERROR(IF($F6049="ALTA",$D6049*1,
IF($F6049="MEDIA",$D6049*0.97,
IF($F6049="BAJA",$D6049*0.9,
IF($F6049="LIQUIDAR",_xlfn.XLOOKUP(A6049,Rotación!$A:$A,Rotación!$O:$O,0,0,-1),"")))),"")</f>
        <v>13320000</v>
      </c>
      <c r="I6049" s="13">
        <f>IFERROR(IF($F6049="ALTA",$D6049*0.97,
IF($F6049="MEDIA",$D6049*0.94,
IF($F6049="BAJA",$D6049*0.87,
IF($F6049="LIQUIDAR",_xlfn.XLOOKUP(A6049,Rotación!$A:$A,Rotación!$O:$O,0,0,-1),"")))),"")</f>
        <v>12876000</v>
      </c>
      <c r="J6049" s="13">
        <f>IFERROR(IF($F6049="ALTA",$D6049*0.94,
IF($F6049="MEDIA",$D6049*0.9,
IF($F6049="BAJA",$D6049*0.85,
IF($F6049="LIQUIDAR",_xlfn.XLOOKUP(A6049,Rotación!$A:$A,Rotación!$O:$O,0,0,-1),"")))),"")</f>
        <v>12580000</v>
      </c>
      <c r="K6049">
        <v>14790000</v>
      </c>
    </row>
    <row r="6050" spans="1:11" x14ac:dyDescent="0.3">
      <c r="A6050" t="s">
        <v>10140</v>
      </c>
      <c r="B6050" t="s">
        <v>313</v>
      </c>
      <c r="C6050" t="s">
        <v>313</v>
      </c>
      <c r="D6050">
        <v>6100000</v>
      </c>
      <c r="E6050">
        <v>5000000</v>
      </c>
      <c r="F6050" t="s">
        <v>5391</v>
      </c>
      <c r="G6050" s="13">
        <f>IFERROR(IF($F6050="ALTA",$D6050*1.03,
IF($F6050="MEDIA",$D6050*1,
IF($F6050="BAJA",$D6050*0.92,
IF($F6050="LIQUIDAR",_xlfn.XLOOKUP(A6050,Rotación!$A:$A,Rotación!$O:$O,0,0,-1),"")))),"")</f>
        <v>5612000</v>
      </c>
      <c r="H6050" s="13">
        <f>IFERROR(IF($F6050="ALTA",$D6050*1,
IF($F6050="MEDIA",$D6050*0.97,
IF($F6050="BAJA",$D6050*0.9,
IF($F6050="LIQUIDAR",_xlfn.XLOOKUP(A6050,Rotación!$A:$A,Rotación!$O:$O,0,0,-1),"")))),"")</f>
        <v>5490000</v>
      </c>
      <c r="I6050" s="13">
        <f>IFERROR(IF($F6050="ALTA",$D6050*0.97,
IF($F6050="MEDIA",$D6050*0.94,
IF($F6050="BAJA",$D6050*0.87,
IF($F6050="LIQUIDAR",_xlfn.XLOOKUP(A6050,Rotación!$A:$A,Rotación!$O:$O,0,0,-1),"")))),"")</f>
        <v>5307000</v>
      </c>
      <c r="J6050" s="13">
        <f>IFERROR(IF($F6050="ALTA",$D6050*0.94,
IF($F6050="MEDIA",$D6050*0.9,
IF($F6050="BAJA",$D6050*0.85,
IF($F6050="LIQUIDAR",_xlfn.XLOOKUP(A6050,Rotación!$A:$A,Rotación!$O:$O,0,0,-1),"")))),"")</f>
        <v>5185000</v>
      </c>
      <c r="K6050">
        <v>6190000</v>
      </c>
    </row>
    <row r="6051" spans="1:11" x14ac:dyDescent="0.3">
      <c r="A6051" t="s">
        <v>6466</v>
      </c>
      <c r="B6051" t="s">
        <v>313</v>
      </c>
      <c r="C6051" t="s">
        <v>313</v>
      </c>
      <c r="D6051">
        <v>18500000</v>
      </c>
      <c r="E6051">
        <v>14800000</v>
      </c>
      <c r="F6051" t="s">
        <v>5391</v>
      </c>
      <c r="G6051" s="13">
        <f>IFERROR(IF($F6051="ALTA",$D6051*1.03,
IF($F6051="MEDIA",$D6051*1,
IF($F6051="BAJA",$D6051*0.92,
IF($F6051="LIQUIDAR",_xlfn.XLOOKUP(A6051,Rotación!$A:$A,Rotación!$O:$O,0,0,-1),"")))),"")</f>
        <v>17020000</v>
      </c>
      <c r="H6051" s="13">
        <f>IFERROR(IF($F6051="ALTA",$D6051*1,
IF($F6051="MEDIA",$D6051*0.97,
IF($F6051="BAJA",$D6051*0.9,
IF($F6051="LIQUIDAR",_xlfn.XLOOKUP(A6051,Rotación!$A:$A,Rotación!$O:$O,0,0,-1),"")))),"")</f>
        <v>16650000</v>
      </c>
      <c r="I6051" s="13">
        <f>IFERROR(IF($F6051="ALTA",$D6051*0.97,
IF($F6051="MEDIA",$D6051*0.94,
IF($F6051="BAJA",$D6051*0.87,
IF($F6051="LIQUIDAR",_xlfn.XLOOKUP(A6051,Rotación!$A:$A,Rotación!$O:$O,0,0,-1),"")))),"")</f>
        <v>16095000</v>
      </c>
      <c r="J6051" s="13">
        <f>IFERROR(IF($F6051="ALTA",$D6051*0.94,
IF($F6051="MEDIA",$D6051*0.9,
IF($F6051="BAJA",$D6051*0.85,
IF($F6051="LIQUIDAR",_xlfn.XLOOKUP(A6051,Rotación!$A:$A,Rotación!$O:$O,0,0,-1),"")))),"")</f>
        <v>15725000</v>
      </c>
      <c r="K6051">
        <v>17190000</v>
      </c>
    </row>
    <row r="6052" spans="1:11" x14ac:dyDescent="0.3">
      <c r="A6052" t="s">
        <v>1245</v>
      </c>
      <c r="B6052" t="s">
        <v>313</v>
      </c>
      <c r="C6052" t="s">
        <v>313</v>
      </c>
      <c r="D6052">
        <v>21200000</v>
      </c>
      <c r="E6052">
        <v>16300000</v>
      </c>
      <c r="F6052" t="s">
        <v>5391</v>
      </c>
      <c r="G6052" s="13">
        <f>IFERROR(IF($F6052="ALTA",$D6052*1.03,
IF($F6052="MEDIA",$D6052*1,
IF($F6052="BAJA",$D6052*0.92,
IF($F6052="LIQUIDAR",_xlfn.XLOOKUP(A6052,Rotación!$A:$A,Rotación!$O:$O,0,0,-1),"")))),"")</f>
        <v>19504000</v>
      </c>
      <c r="H6052" s="13">
        <f>IFERROR(IF($F6052="ALTA",$D6052*1,
IF($F6052="MEDIA",$D6052*0.97,
IF($F6052="BAJA",$D6052*0.9,
IF($F6052="LIQUIDAR",_xlfn.XLOOKUP(A6052,Rotación!$A:$A,Rotación!$O:$O,0,0,-1),"")))),"")</f>
        <v>19080000</v>
      </c>
      <c r="I6052" s="13">
        <f>IFERROR(IF($F6052="ALTA",$D6052*0.97,
IF($F6052="MEDIA",$D6052*0.94,
IF($F6052="BAJA",$D6052*0.87,
IF($F6052="LIQUIDAR",_xlfn.XLOOKUP(A6052,Rotación!$A:$A,Rotación!$O:$O,0,0,-1),"")))),"")</f>
        <v>18444000</v>
      </c>
      <c r="J6052" s="13">
        <f>IFERROR(IF($F6052="ALTA",$D6052*0.94,
IF($F6052="MEDIA",$D6052*0.9,
IF($F6052="BAJA",$D6052*0.85,
IF($F6052="LIQUIDAR",_xlfn.XLOOKUP(A6052,Rotación!$A:$A,Rotación!$O:$O,0,0,-1),"")))),"")</f>
        <v>18020000</v>
      </c>
      <c r="K6052">
        <v>19790000</v>
      </c>
    </row>
    <row r="6053" spans="1:11" x14ac:dyDescent="0.3">
      <c r="A6053" t="s">
        <v>9424</v>
      </c>
      <c r="B6053" t="s">
        <v>313</v>
      </c>
      <c r="C6053" t="s">
        <v>313</v>
      </c>
      <c r="D6053">
        <v>9500000</v>
      </c>
      <c r="E6053">
        <v>8200000</v>
      </c>
      <c r="F6053" t="s">
        <v>5391</v>
      </c>
      <c r="G6053" s="13">
        <f>IFERROR(IF($F6053="ALTA",$D6053*1.03,
IF($F6053="MEDIA",$D6053*1,
IF($F6053="BAJA",$D6053*0.92,
IF($F6053="LIQUIDAR",_xlfn.XLOOKUP(A6053,Rotación!$A:$A,Rotación!$O:$O,0,0,-1),"")))),"")</f>
        <v>8740000</v>
      </c>
      <c r="H6053" s="13">
        <f>IFERROR(IF($F6053="ALTA",$D6053*1,
IF($F6053="MEDIA",$D6053*0.97,
IF($F6053="BAJA",$D6053*0.9,
IF($F6053="LIQUIDAR",_xlfn.XLOOKUP(A6053,Rotación!$A:$A,Rotación!$O:$O,0,0,-1),"")))),"")</f>
        <v>8550000</v>
      </c>
      <c r="I6053" s="13">
        <f>IFERROR(IF($F6053="ALTA",$D6053*0.97,
IF($F6053="MEDIA",$D6053*0.94,
IF($F6053="BAJA",$D6053*0.87,
IF($F6053="LIQUIDAR",_xlfn.XLOOKUP(A6053,Rotación!$A:$A,Rotación!$O:$O,0,0,-1),"")))),"")</f>
        <v>8265000</v>
      </c>
      <c r="J6053" s="13">
        <f>IFERROR(IF($F6053="ALTA",$D6053*0.94,
IF($F6053="MEDIA",$D6053*0.9,
IF($F6053="BAJA",$D6053*0.85,
IF($F6053="LIQUIDAR",_xlfn.XLOOKUP(A6053,Rotación!$A:$A,Rotación!$O:$O,0,0,-1),"")))),"")</f>
        <v>8075000</v>
      </c>
      <c r="K6053">
        <v>9690000</v>
      </c>
    </row>
    <row r="6054" spans="1:11" x14ac:dyDescent="0.3">
      <c r="A6054" t="s">
        <v>10141</v>
      </c>
      <c r="B6054" t="s">
        <v>313</v>
      </c>
      <c r="C6054" t="s">
        <v>313</v>
      </c>
      <c r="D6054">
        <v>18200000</v>
      </c>
      <c r="E6054">
        <v>14800000</v>
      </c>
      <c r="F6054" t="s">
        <v>4033</v>
      </c>
      <c r="G6054" s="13">
        <f>IFERROR(IF($F6054="ALTA",$D6054*1.03,
IF($F6054="MEDIA",$D6054*1,
IF($F6054="BAJA",$D6054*0.92,
IF($F6054="LIQUIDAR",_xlfn.XLOOKUP(A6054,Rotación!$A:$A,Rotación!$O:$O,0,0,-1),"")))),"")</f>
        <v>18200000</v>
      </c>
      <c r="H6054" s="13">
        <f>IFERROR(IF($F6054="ALTA",$D6054*1,
IF($F6054="MEDIA",$D6054*0.97,
IF($F6054="BAJA",$D6054*0.9,
IF($F6054="LIQUIDAR",_xlfn.XLOOKUP(A6054,Rotación!$A:$A,Rotación!$O:$O,0,0,-1),"")))),"")</f>
        <v>17654000</v>
      </c>
      <c r="I6054" s="13">
        <f>IFERROR(IF($F6054="ALTA",$D6054*0.97,
IF($F6054="MEDIA",$D6054*0.94,
IF($F6054="BAJA",$D6054*0.87,
IF($F6054="LIQUIDAR",_xlfn.XLOOKUP(A6054,Rotación!$A:$A,Rotación!$O:$O,0,0,-1),"")))),"")</f>
        <v>17108000</v>
      </c>
      <c r="J6054" s="13">
        <f>IFERROR(IF($F6054="ALTA",$D6054*0.94,
IF($F6054="MEDIA",$D6054*0.9,
IF($F6054="BAJA",$D6054*0.85,
IF($F6054="LIQUIDAR",_xlfn.XLOOKUP(A6054,Rotación!$A:$A,Rotación!$O:$O,0,0,-1),"")))),"")</f>
        <v>16380000</v>
      </c>
      <c r="K6054">
        <v>17990000</v>
      </c>
    </row>
    <row r="6055" spans="1:11" x14ac:dyDescent="0.3">
      <c r="A6055" t="s">
        <v>10143</v>
      </c>
      <c r="B6055" t="s">
        <v>313</v>
      </c>
      <c r="C6055" t="s">
        <v>313</v>
      </c>
      <c r="D6055">
        <v>37500000</v>
      </c>
      <c r="E6055">
        <v>30000000</v>
      </c>
      <c r="F6055" t="s">
        <v>4033</v>
      </c>
      <c r="G6055" s="13">
        <f>IFERROR(IF($F6055="ALTA",$D6055*1.03,
IF($F6055="MEDIA",$D6055*1,
IF($F6055="BAJA",$D6055*0.92,
IF($F6055="LIQUIDAR",_xlfn.XLOOKUP(A6055,Rotación!$A:$A,Rotación!$O:$O,0,0,-1),"")))),"")</f>
        <v>37500000</v>
      </c>
      <c r="H6055" s="13">
        <f>IFERROR(IF($F6055="ALTA",$D6055*1,
IF($F6055="MEDIA",$D6055*0.97,
IF($F6055="BAJA",$D6055*0.9,
IF($F6055="LIQUIDAR",_xlfn.XLOOKUP(A6055,Rotación!$A:$A,Rotación!$O:$O,0,0,-1),"")))),"")</f>
        <v>36375000</v>
      </c>
      <c r="I6055" s="13">
        <f>IFERROR(IF($F6055="ALTA",$D6055*0.97,
IF($F6055="MEDIA",$D6055*0.94,
IF($F6055="BAJA",$D6055*0.87,
IF($F6055="LIQUIDAR",_xlfn.XLOOKUP(A6055,Rotación!$A:$A,Rotación!$O:$O,0,0,-1),"")))),"")</f>
        <v>35250000</v>
      </c>
      <c r="J6055" s="13">
        <f>IFERROR(IF($F6055="ALTA",$D6055*0.94,
IF($F6055="MEDIA",$D6055*0.9,
IF($F6055="BAJA",$D6055*0.85,
IF($F6055="LIQUIDAR",_xlfn.XLOOKUP(A6055,Rotación!$A:$A,Rotación!$O:$O,0,0,-1),"")))),"")</f>
        <v>33750000</v>
      </c>
      <c r="K6055">
        <v>36990000</v>
      </c>
    </row>
    <row r="6056" spans="1:11" x14ac:dyDescent="0.3">
      <c r="A6056" t="s">
        <v>10142</v>
      </c>
      <c r="B6056" t="s">
        <v>313</v>
      </c>
      <c r="C6056" t="s">
        <v>313</v>
      </c>
      <c r="D6056">
        <v>15900000</v>
      </c>
      <c r="E6056">
        <v>12800000</v>
      </c>
      <c r="F6056" t="s">
        <v>4033</v>
      </c>
      <c r="G6056" s="13">
        <f>IFERROR(IF($F6056="ALTA",$D6056*1.03,
IF($F6056="MEDIA",$D6056*1,
IF($F6056="BAJA",$D6056*0.92,
IF($F6056="LIQUIDAR",_xlfn.XLOOKUP(A6056,Rotación!$A:$A,Rotación!$O:$O,0,0,-1),"")))),"")</f>
        <v>15900000</v>
      </c>
      <c r="H6056" s="13">
        <f>IFERROR(IF($F6056="ALTA",$D6056*1,
IF($F6056="MEDIA",$D6056*0.97,
IF($F6056="BAJA",$D6056*0.9,
IF($F6056="LIQUIDAR",_xlfn.XLOOKUP(A6056,Rotación!$A:$A,Rotación!$O:$O,0,0,-1),"")))),"")</f>
        <v>15423000</v>
      </c>
      <c r="I6056" s="13">
        <f>IFERROR(IF($F6056="ALTA",$D6056*0.97,
IF($F6056="MEDIA",$D6056*0.94,
IF($F6056="BAJA",$D6056*0.87,
IF($F6056="LIQUIDAR",_xlfn.XLOOKUP(A6056,Rotación!$A:$A,Rotación!$O:$O,0,0,-1),"")))),"")</f>
        <v>14946000</v>
      </c>
      <c r="J6056" s="13">
        <f>IFERROR(IF($F6056="ALTA",$D6056*0.94,
IF($F6056="MEDIA",$D6056*0.9,
IF($F6056="BAJA",$D6056*0.85,
IF($F6056="LIQUIDAR",_xlfn.XLOOKUP(A6056,Rotación!$A:$A,Rotación!$O:$O,0,0,-1),"")))),"")</f>
        <v>14310000</v>
      </c>
      <c r="K6056">
        <v>15690000</v>
      </c>
    </row>
    <row r="6057" spans="1:11" x14ac:dyDescent="0.3">
      <c r="A6057" t="s">
        <v>10144</v>
      </c>
      <c r="B6057" t="s">
        <v>313</v>
      </c>
      <c r="C6057" t="s">
        <v>313</v>
      </c>
      <c r="D6057">
        <v>8100000</v>
      </c>
      <c r="E6057">
        <v>6500000</v>
      </c>
      <c r="F6057" t="s">
        <v>4033</v>
      </c>
      <c r="G6057" s="13">
        <f>IFERROR(IF($F6057="ALTA",$D6057*1.03,
IF($F6057="MEDIA",$D6057*1,
IF($F6057="BAJA",$D6057*0.92,
IF($F6057="LIQUIDAR",_xlfn.XLOOKUP(A6057,Rotación!$A:$A,Rotación!$O:$O,0,0,-1),"")))),"")</f>
        <v>8100000</v>
      </c>
      <c r="H6057" s="13">
        <f>IFERROR(IF($F6057="ALTA",$D6057*1,
IF($F6057="MEDIA",$D6057*0.97,
IF($F6057="BAJA",$D6057*0.9,
IF($F6057="LIQUIDAR",_xlfn.XLOOKUP(A6057,Rotación!$A:$A,Rotación!$O:$O,0,0,-1),"")))),"")</f>
        <v>7857000</v>
      </c>
      <c r="I6057" s="13">
        <f>IFERROR(IF($F6057="ALTA",$D6057*0.97,
IF($F6057="MEDIA",$D6057*0.94,
IF($F6057="BAJA",$D6057*0.87,
IF($F6057="LIQUIDAR",_xlfn.XLOOKUP(A6057,Rotación!$A:$A,Rotación!$O:$O,0,0,-1),"")))),"")</f>
        <v>7614000</v>
      </c>
      <c r="J6057" s="13">
        <f>IFERROR(IF($F6057="ALTA",$D6057*0.94,
IF($F6057="MEDIA",$D6057*0.9,
IF($F6057="BAJA",$D6057*0.85,
IF($F6057="LIQUIDAR",_xlfn.XLOOKUP(A6057,Rotación!$A:$A,Rotación!$O:$O,0,0,-1),"")))),"")</f>
        <v>7290000</v>
      </c>
      <c r="K6057">
        <v>7990000</v>
      </c>
    </row>
    <row r="6058" spans="1:11" x14ac:dyDescent="0.3">
      <c r="A6058" t="s">
        <v>10145</v>
      </c>
      <c r="B6058" t="s">
        <v>313</v>
      </c>
      <c r="C6058" t="s">
        <v>313</v>
      </c>
      <c r="D6058">
        <v>13000000</v>
      </c>
      <c r="E6058">
        <v>10800000</v>
      </c>
      <c r="F6058" t="s">
        <v>4033</v>
      </c>
      <c r="G6058" s="13">
        <f>IFERROR(IF($F6058="ALTA",$D6058*1.03,
IF($F6058="MEDIA",$D6058*1,
IF($F6058="BAJA",$D6058*0.92,
IF($F6058="LIQUIDAR",_xlfn.XLOOKUP(A6058,Rotación!$A:$A,Rotación!$O:$O,0,0,-1),"")))),"")</f>
        <v>13000000</v>
      </c>
      <c r="H6058" s="13">
        <f>IFERROR(IF($F6058="ALTA",$D6058*1,
IF($F6058="MEDIA",$D6058*0.97,
IF($F6058="BAJA",$D6058*0.9,
IF($F6058="LIQUIDAR",_xlfn.XLOOKUP(A6058,Rotación!$A:$A,Rotación!$O:$O,0,0,-1),"")))),"")</f>
        <v>12610000</v>
      </c>
      <c r="I6058" s="13">
        <f>IFERROR(IF($F6058="ALTA",$D6058*0.97,
IF($F6058="MEDIA",$D6058*0.94,
IF($F6058="BAJA",$D6058*0.87,
IF($F6058="LIQUIDAR",_xlfn.XLOOKUP(A6058,Rotación!$A:$A,Rotación!$O:$O,0,0,-1),"")))),"")</f>
        <v>12220000</v>
      </c>
      <c r="J6058" s="13">
        <f>IFERROR(IF($F6058="ALTA",$D6058*0.94,
IF($F6058="MEDIA",$D6058*0.9,
IF($F6058="BAJA",$D6058*0.85,
IF($F6058="LIQUIDAR",_xlfn.XLOOKUP(A6058,Rotación!$A:$A,Rotación!$O:$O,0,0,-1),"")))),"")</f>
        <v>11700000</v>
      </c>
      <c r="K6058">
        <v>12890000</v>
      </c>
    </row>
    <row r="6059" spans="1:11" x14ac:dyDescent="0.3">
      <c r="A6059" t="s">
        <v>9756</v>
      </c>
      <c r="B6059" t="s">
        <v>313</v>
      </c>
      <c r="C6059" t="s">
        <v>313</v>
      </c>
      <c r="D6059">
        <v>27600000</v>
      </c>
      <c r="E6059">
        <v>22000000</v>
      </c>
      <c r="F6059" t="s">
        <v>4033</v>
      </c>
      <c r="G6059" s="13">
        <f>IFERROR(IF($F6059="ALTA",$D6059*1.03,
IF($F6059="MEDIA",$D6059*1,
IF($F6059="BAJA",$D6059*0.92,
IF($F6059="LIQUIDAR",_xlfn.XLOOKUP(A6059,Rotación!$A:$A,Rotación!$O:$O,0,0,-1),"")))),"")</f>
        <v>27600000</v>
      </c>
      <c r="H6059" s="13">
        <f>IFERROR(IF($F6059="ALTA",$D6059*1,
IF($F6059="MEDIA",$D6059*0.97,
IF($F6059="BAJA",$D6059*0.9,
IF($F6059="LIQUIDAR",_xlfn.XLOOKUP(A6059,Rotación!$A:$A,Rotación!$O:$O,0,0,-1),"")))),"")</f>
        <v>26772000</v>
      </c>
      <c r="I6059" s="13">
        <f>IFERROR(IF($F6059="ALTA",$D6059*0.97,
IF($F6059="MEDIA",$D6059*0.94,
IF($F6059="BAJA",$D6059*0.87,
IF($F6059="LIQUIDAR",_xlfn.XLOOKUP(A6059,Rotación!$A:$A,Rotación!$O:$O,0,0,-1),"")))),"")</f>
        <v>25944000</v>
      </c>
      <c r="J6059" s="13">
        <f>IFERROR(IF($F6059="ALTA",$D6059*0.94,
IF($F6059="MEDIA",$D6059*0.9,
IF($F6059="BAJA",$D6059*0.85,
IF($F6059="LIQUIDAR",_xlfn.XLOOKUP(A6059,Rotación!$A:$A,Rotación!$O:$O,0,0,-1),"")))),"")</f>
        <v>24840000</v>
      </c>
      <c r="K6059">
        <v>26990000</v>
      </c>
    </row>
    <row r="6060" spans="1:11" x14ac:dyDescent="0.3">
      <c r="A6060" t="s">
        <v>10115</v>
      </c>
      <c r="B6060" t="s">
        <v>313</v>
      </c>
      <c r="C6060" t="s">
        <v>313</v>
      </c>
      <c r="D6060">
        <v>20300000</v>
      </c>
      <c r="E6060">
        <v>16200000</v>
      </c>
      <c r="F6060" t="s">
        <v>4033</v>
      </c>
      <c r="G6060" s="13">
        <f>IFERROR(IF($F6060="ALTA",$D6060*1.03,
IF($F6060="MEDIA",$D6060*1,
IF($F6060="BAJA",$D6060*0.92,
IF($F6060="LIQUIDAR",_xlfn.XLOOKUP(A6060,Rotación!$A:$A,Rotación!$O:$O,0,0,-1),"")))),"")</f>
        <v>20300000</v>
      </c>
      <c r="H6060" s="13">
        <f>IFERROR(IF($F6060="ALTA",$D6060*1,
IF($F6060="MEDIA",$D6060*0.97,
IF($F6060="BAJA",$D6060*0.9,
IF($F6060="LIQUIDAR",_xlfn.XLOOKUP(A6060,Rotación!$A:$A,Rotación!$O:$O,0,0,-1),"")))),"")</f>
        <v>19691000</v>
      </c>
      <c r="I6060" s="13">
        <f>IFERROR(IF($F6060="ALTA",$D6060*0.97,
IF($F6060="MEDIA",$D6060*0.94,
IF($F6060="BAJA",$D6060*0.87,
IF($F6060="LIQUIDAR",_xlfn.XLOOKUP(A6060,Rotación!$A:$A,Rotación!$O:$O,0,0,-1),"")))),"")</f>
        <v>19082000</v>
      </c>
      <c r="J6060" s="13">
        <f>IFERROR(IF($F6060="ALTA",$D6060*0.94,
IF($F6060="MEDIA",$D6060*0.9,
IF($F6060="BAJA",$D6060*0.85,
IF($F6060="LIQUIDAR",_xlfn.XLOOKUP(A6060,Rotación!$A:$A,Rotación!$O:$O,0,0,-1),"")))),"")</f>
        <v>18270000</v>
      </c>
      <c r="K6060">
        <v>18990000</v>
      </c>
    </row>
    <row r="6061" spans="1:11" x14ac:dyDescent="0.3">
      <c r="A6061" t="s">
        <v>10146</v>
      </c>
      <c r="B6061" t="s">
        <v>313</v>
      </c>
      <c r="C6061" t="s">
        <v>313</v>
      </c>
      <c r="D6061">
        <v>12200000</v>
      </c>
      <c r="E6061">
        <v>10100000</v>
      </c>
      <c r="F6061" t="s">
        <v>4033</v>
      </c>
      <c r="G6061" s="13">
        <f>IFERROR(IF($F6061="ALTA",$D6061*1.03,
IF($F6061="MEDIA",$D6061*1,
IF($F6061="BAJA",$D6061*0.92,
IF($F6061="LIQUIDAR",_xlfn.XLOOKUP(A6061,Rotación!$A:$A,Rotación!$O:$O,0,0,-1),"")))),"")</f>
        <v>12200000</v>
      </c>
      <c r="H6061" s="13">
        <f>IFERROR(IF($F6061="ALTA",$D6061*1,
IF($F6061="MEDIA",$D6061*0.97,
IF($F6061="BAJA",$D6061*0.9,
IF($F6061="LIQUIDAR",_xlfn.XLOOKUP(A6061,Rotación!$A:$A,Rotación!$O:$O,0,0,-1),"")))),"")</f>
        <v>11834000</v>
      </c>
      <c r="I6061" s="13">
        <f>IFERROR(IF($F6061="ALTA",$D6061*0.97,
IF($F6061="MEDIA",$D6061*0.94,
IF($F6061="BAJA",$D6061*0.87,
IF($F6061="LIQUIDAR",_xlfn.XLOOKUP(A6061,Rotación!$A:$A,Rotación!$O:$O,0,0,-1),"")))),"")</f>
        <v>11468000</v>
      </c>
      <c r="J6061" s="13">
        <f>IFERROR(IF($F6061="ALTA",$D6061*0.94,
IF($F6061="MEDIA",$D6061*0.9,
IF($F6061="BAJA",$D6061*0.85,
IF($F6061="LIQUIDAR",_xlfn.XLOOKUP(A6061,Rotación!$A:$A,Rotación!$O:$O,0,0,-1),"")))),"")</f>
        <v>10980000</v>
      </c>
      <c r="K6061">
        <v>12190000</v>
      </c>
    </row>
    <row r="6062" spans="1:11" x14ac:dyDescent="0.3">
      <c r="A6062" t="s">
        <v>10148</v>
      </c>
      <c r="B6062" t="s">
        <v>313</v>
      </c>
      <c r="C6062" t="s">
        <v>313</v>
      </c>
      <c r="D6062">
        <v>7030000</v>
      </c>
      <c r="E6062">
        <v>5600000</v>
      </c>
      <c r="F6062" t="s">
        <v>5391</v>
      </c>
      <c r="G6062" s="13">
        <f>IFERROR(IF($F6062="ALTA",$D6062*1.03,
IF($F6062="MEDIA",$D6062*1,
IF($F6062="BAJA",$D6062*0.92,
IF($F6062="LIQUIDAR",_xlfn.XLOOKUP(A6062,Rotación!$A:$A,Rotación!$O:$O,0,0,-1),"")))),"")</f>
        <v>6467600</v>
      </c>
      <c r="H6062" s="13">
        <f>IFERROR(IF($F6062="ALTA",$D6062*1,
IF($F6062="MEDIA",$D6062*0.97,
IF($F6062="BAJA",$D6062*0.9,
IF($F6062="LIQUIDAR",_xlfn.XLOOKUP(A6062,Rotación!$A:$A,Rotación!$O:$O,0,0,-1),"")))),"")</f>
        <v>6327000</v>
      </c>
      <c r="I6062" s="13">
        <f>IFERROR(IF($F6062="ALTA",$D6062*0.97,
IF($F6062="MEDIA",$D6062*0.94,
IF($F6062="BAJA",$D6062*0.87,
IF($F6062="LIQUIDAR",_xlfn.XLOOKUP(A6062,Rotación!$A:$A,Rotación!$O:$O,0,0,-1),"")))),"")</f>
        <v>6116100</v>
      </c>
      <c r="J6062" s="13">
        <f>IFERROR(IF($F6062="ALTA",$D6062*0.94,
IF($F6062="MEDIA",$D6062*0.9,
IF($F6062="BAJA",$D6062*0.85,
IF($F6062="LIQUIDAR",_xlfn.XLOOKUP(A6062,Rotación!$A:$A,Rotación!$O:$O,0,0,-1),"")))),"")</f>
        <v>5975500</v>
      </c>
      <c r="K6062">
        <v>6990000</v>
      </c>
    </row>
    <row r="6063" spans="1:11" x14ac:dyDescent="0.3">
      <c r="A6063" t="s">
        <v>10150</v>
      </c>
      <c r="B6063" t="s">
        <v>313</v>
      </c>
      <c r="C6063" t="s">
        <v>313</v>
      </c>
      <c r="D6063">
        <v>14000000</v>
      </c>
      <c r="E6063">
        <v>11350000</v>
      </c>
      <c r="F6063" t="s">
        <v>5391</v>
      </c>
      <c r="G6063" s="13">
        <f>IFERROR(IF($F6063="ALTA",$D6063*1.03,
IF($F6063="MEDIA",$D6063*1,
IF($F6063="BAJA",$D6063*0.92,
IF($F6063="LIQUIDAR",_xlfn.XLOOKUP(A6063,Rotación!$A:$A,Rotación!$O:$O,0,0,-1),"")))),"")</f>
        <v>12880000</v>
      </c>
      <c r="H6063" s="13">
        <f>IFERROR(IF($F6063="ALTA",$D6063*1,
IF($F6063="MEDIA",$D6063*0.97,
IF($F6063="BAJA",$D6063*0.9,
IF($F6063="LIQUIDAR",_xlfn.XLOOKUP(A6063,Rotación!$A:$A,Rotación!$O:$O,0,0,-1),"")))),"")</f>
        <v>12600000</v>
      </c>
      <c r="I6063" s="13">
        <f>IFERROR(IF($F6063="ALTA",$D6063*0.97,
IF($F6063="MEDIA",$D6063*0.94,
IF($F6063="BAJA",$D6063*0.87,
IF($F6063="LIQUIDAR",_xlfn.XLOOKUP(A6063,Rotación!$A:$A,Rotación!$O:$O,0,0,-1),"")))),"")</f>
        <v>12180000</v>
      </c>
      <c r="J6063" s="13">
        <f>IFERROR(IF($F6063="ALTA",$D6063*0.94,
IF($F6063="MEDIA",$D6063*0.9,
IF($F6063="BAJA",$D6063*0.85,
IF($F6063="LIQUIDAR",_xlfn.XLOOKUP(A6063,Rotación!$A:$A,Rotación!$O:$O,0,0,-1),"")))),"")</f>
        <v>11900000</v>
      </c>
      <c r="K6063">
        <v>13990000</v>
      </c>
    </row>
    <row r="6064" spans="1:11" x14ac:dyDescent="0.3">
      <c r="A6064" t="s">
        <v>8931</v>
      </c>
      <c r="B6064" t="s">
        <v>313</v>
      </c>
      <c r="C6064" t="s">
        <v>313</v>
      </c>
      <c r="D6064">
        <v>10500000</v>
      </c>
      <c r="E6064">
        <v>8500000</v>
      </c>
      <c r="F6064" t="s">
        <v>5391</v>
      </c>
      <c r="G6064" s="13">
        <f>IFERROR(IF($F6064="ALTA",$D6064*1.03,
IF($F6064="MEDIA",$D6064*1,
IF($F6064="BAJA",$D6064*0.92,
IF($F6064="LIQUIDAR",_xlfn.XLOOKUP(A6064,Rotación!$A:$A,Rotación!$O:$O,0,0,-1),"")))),"")</f>
        <v>9660000</v>
      </c>
      <c r="H6064" s="13">
        <f>IFERROR(IF($F6064="ALTA",$D6064*1,
IF($F6064="MEDIA",$D6064*0.97,
IF($F6064="BAJA",$D6064*0.9,
IF($F6064="LIQUIDAR",_xlfn.XLOOKUP(A6064,Rotación!$A:$A,Rotación!$O:$O,0,0,-1),"")))),"")</f>
        <v>9450000</v>
      </c>
      <c r="I6064" s="13">
        <f>IFERROR(IF($F6064="ALTA",$D6064*0.97,
IF($F6064="MEDIA",$D6064*0.94,
IF($F6064="BAJA",$D6064*0.87,
IF($F6064="LIQUIDAR",_xlfn.XLOOKUP(A6064,Rotación!$A:$A,Rotación!$O:$O,0,0,-1),"")))),"")</f>
        <v>9135000</v>
      </c>
      <c r="J6064" s="13">
        <f>IFERROR(IF($F6064="ALTA",$D6064*0.94,
IF($F6064="MEDIA",$D6064*0.9,
IF($F6064="BAJA",$D6064*0.85,
IF($F6064="LIQUIDAR",_xlfn.XLOOKUP(A6064,Rotación!$A:$A,Rotación!$O:$O,0,0,-1),"")))),"")</f>
        <v>8925000</v>
      </c>
      <c r="K6064">
        <v>10490000</v>
      </c>
    </row>
    <row r="6065" spans="1:11" x14ac:dyDescent="0.3">
      <c r="A6065" t="s">
        <v>10280</v>
      </c>
      <c r="B6065" t="s">
        <v>313</v>
      </c>
      <c r="C6065" t="s">
        <v>313</v>
      </c>
      <c r="D6065">
        <v>13400000</v>
      </c>
      <c r="E6065">
        <v>10800000</v>
      </c>
      <c r="F6065" t="s">
        <v>5391</v>
      </c>
      <c r="G6065" s="13">
        <f>IFERROR(IF($F6065="ALTA",$D6065*1.03,
IF($F6065="MEDIA",$D6065*1,
IF($F6065="BAJA",$D6065*0.92,
IF($F6065="LIQUIDAR",_xlfn.XLOOKUP(A6065,Rotación!$A:$A,Rotación!$O:$O,0,0,-1),"")))),"")</f>
        <v>12328000</v>
      </c>
      <c r="H6065" s="13">
        <f>IFERROR(IF($F6065="ALTA",$D6065*1,
IF($F6065="MEDIA",$D6065*0.97,
IF($F6065="BAJA",$D6065*0.9,
IF($F6065="LIQUIDAR",_xlfn.XLOOKUP(A6065,Rotación!$A:$A,Rotación!$O:$O,0,0,-1),"")))),"")</f>
        <v>12060000</v>
      </c>
      <c r="I6065" s="13">
        <f>IFERROR(IF($F6065="ALTA",$D6065*0.97,
IF($F6065="MEDIA",$D6065*0.94,
IF($F6065="BAJA",$D6065*0.87,
IF($F6065="LIQUIDAR",_xlfn.XLOOKUP(A6065,Rotación!$A:$A,Rotación!$O:$O,0,0,-1),"")))),"")</f>
        <v>11658000</v>
      </c>
      <c r="J6065" s="13">
        <f>IFERROR(IF($F6065="ALTA",$D6065*0.94,
IF($F6065="MEDIA",$D6065*0.9,
IF($F6065="BAJA",$D6065*0.85,
IF($F6065="LIQUIDAR",_xlfn.XLOOKUP(A6065,Rotación!$A:$A,Rotación!$O:$O,0,0,-1),"")))),"")</f>
        <v>11390000</v>
      </c>
      <c r="K6065">
        <v>12990000</v>
      </c>
    </row>
    <row r="6066" spans="1:11" x14ac:dyDescent="0.3">
      <c r="A6066" t="s">
        <v>8657</v>
      </c>
      <c r="B6066" t="s">
        <v>313</v>
      </c>
      <c r="C6066" t="s">
        <v>313</v>
      </c>
      <c r="D6066">
        <v>34700000</v>
      </c>
      <c r="E6066">
        <v>23500000</v>
      </c>
      <c r="F6066" t="s">
        <v>5391</v>
      </c>
      <c r="G6066" s="13">
        <f>IFERROR(IF($F6066="ALTA",$D6066*1.03,
IF($F6066="MEDIA",$D6066*1,
IF($F6066="BAJA",$D6066*0.92,
IF($F6066="LIQUIDAR",_xlfn.XLOOKUP(A6066,Rotación!$A:$A,Rotación!$O:$O,0,0,-1),"")))),"")</f>
        <v>31924000</v>
      </c>
      <c r="H6066" s="13">
        <f>IFERROR(IF($F6066="ALTA",$D6066*1,
IF($F6066="MEDIA",$D6066*0.97,
IF($F6066="BAJA",$D6066*0.9,
IF($F6066="LIQUIDAR",_xlfn.XLOOKUP(A6066,Rotación!$A:$A,Rotación!$O:$O,0,0,-1),"")))),"")</f>
        <v>31230000</v>
      </c>
      <c r="I6066" s="13">
        <f>IFERROR(IF($F6066="ALTA",$D6066*0.97,
IF($F6066="MEDIA",$D6066*0.94,
IF($F6066="BAJA",$D6066*0.87,
IF($F6066="LIQUIDAR",_xlfn.XLOOKUP(A6066,Rotación!$A:$A,Rotación!$O:$O,0,0,-1),"")))),"")</f>
        <v>30189000</v>
      </c>
      <c r="J6066" s="13">
        <f>IFERROR(IF($F6066="ALTA",$D6066*0.94,
IF($F6066="MEDIA",$D6066*0.9,
IF($F6066="BAJA",$D6066*0.85,
IF($F6066="LIQUIDAR",_xlfn.XLOOKUP(A6066,Rotación!$A:$A,Rotación!$O:$O,0,0,-1),"")))),"")</f>
        <v>29495000</v>
      </c>
      <c r="K6066">
        <v>27990000</v>
      </c>
    </row>
    <row r="6067" spans="1:11" x14ac:dyDescent="0.3">
      <c r="A6067" t="s">
        <v>10282</v>
      </c>
      <c r="B6067" t="s">
        <v>313</v>
      </c>
      <c r="C6067" t="s">
        <v>313</v>
      </c>
      <c r="D6067">
        <v>11500000</v>
      </c>
      <c r="E6067">
        <v>9800000</v>
      </c>
      <c r="F6067" t="s">
        <v>5391</v>
      </c>
      <c r="G6067" s="13">
        <f>IFERROR(IF($F6067="ALTA",$D6067*1.03,
IF($F6067="MEDIA",$D6067*1,
IF($F6067="BAJA",$D6067*0.92,
IF($F6067="LIQUIDAR",_xlfn.XLOOKUP(A6067,Rotación!$A:$A,Rotación!$O:$O,0,0,-1),"")))),"")</f>
        <v>10580000</v>
      </c>
      <c r="H6067" s="13">
        <f>IFERROR(IF($F6067="ALTA",$D6067*1,
IF($F6067="MEDIA",$D6067*0.97,
IF($F6067="BAJA",$D6067*0.9,
IF($F6067="LIQUIDAR",_xlfn.XLOOKUP(A6067,Rotación!$A:$A,Rotación!$O:$O,0,0,-1),"")))),"")</f>
        <v>10350000</v>
      </c>
      <c r="I6067" s="13">
        <f>IFERROR(IF($F6067="ALTA",$D6067*0.97,
IF($F6067="MEDIA",$D6067*0.94,
IF($F6067="BAJA",$D6067*0.87,
IF($F6067="LIQUIDAR",_xlfn.XLOOKUP(A6067,Rotación!$A:$A,Rotación!$O:$O,0,0,-1),"")))),"")</f>
        <v>10005000</v>
      </c>
      <c r="J6067" s="13">
        <f>IFERROR(IF($F6067="ALTA",$D6067*0.94,
IF($F6067="MEDIA",$D6067*0.9,
IF($F6067="BAJA",$D6067*0.85,
IF($F6067="LIQUIDAR",_xlfn.XLOOKUP(A6067,Rotación!$A:$A,Rotación!$O:$O,0,0,-1),"")))),"")</f>
        <v>9775000</v>
      </c>
      <c r="K6067">
        <v>11790000</v>
      </c>
    </row>
    <row r="6068" spans="1:11" x14ac:dyDescent="0.3">
      <c r="A6068" t="s">
        <v>9663</v>
      </c>
      <c r="B6068" t="s">
        <v>313</v>
      </c>
      <c r="C6068" t="s">
        <v>313</v>
      </c>
      <c r="D6068">
        <v>10400000</v>
      </c>
      <c r="E6068">
        <v>9000000</v>
      </c>
      <c r="F6068" t="s">
        <v>5391</v>
      </c>
      <c r="G6068" s="13">
        <f>IFERROR(IF($F6068="ALTA",$D6068*1.03,
IF($F6068="MEDIA",$D6068*1,
IF($F6068="BAJA",$D6068*0.92,
IF($F6068="LIQUIDAR",_xlfn.XLOOKUP(A6068,Rotación!$A:$A,Rotación!$O:$O,0,0,-1),"")))),"")</f>
        <v>9568000</v>
      </c>
      <c r="H6068" s="13">
        <f>IFERROR(IF($F6068="ALTA",$D6068*1,
IF($F6068="MEDIA",$D6068*0.97,
IF($F6068="BAJA",$D6068*0.9,
IF($F6068="LIQUIDAR",_xlfn.XLOOKUP(A6068,Rotación!$A:$A,Rotación!$O:$O,0,0,-1),"")))),"")</f>
        <v>9360000</v>
      </c>
      <c r="I6068" s="13">
        <f>IFERROR(IF($F6068="ALTA",$D6068*0.97,
IF($F6068="MEDIA",$D6068*0.94,
IF($F6068="BAJA",$D6068*0.87,
IF($F6068="LIQUIDAR",_xlfn.XLOOKUP(A6068,Rotación!$A:$A,Rotación!$O:$O,0,0,-1),"")))),"")</f>
        <v>9048000</v>
      </c>
      <c r="J6068" s="13">
        <f>IFERROR(IF($F6068="ALTA",$D6068*0.94,
IF($F6068="MEDIA",$D6068*0.9,
IF($F6068="BAJA",$D6068*0.85,
IF($F6068="LIQUIDAR",_xlfn.XLOOKUP(A6068,Rotación!$A:$A,Rotación!$O:$O,0,0,-1),"")))),"")</f>
        <v>8840000</v>
      </c>
      <c r="K6068">
        <v>10690000</v>
      </c>
    </row>
    <row r="6069" spans="1:11" x14ac:dyDescent="0.3">
      <c r="A6069" t="s">
        <v>10284</v>
      </c>
      <c r="B6069" t="s">
        <v>313</v>
      </c>
      <c r="C6069" t="s">
        <v>313</v>
      </c>
      <c r="D6069">
        <v>12600000</v>
      </c>
      <c r="E6069">
        <v>10000000</v>
      </c>
      <c r="F6069" t="s">
        <v>5391</v>
      </c>
      <c r="G6069" s="13">
        <f>IFERROR(IF($F6069="ALTA",$D6069*1.03,
IF($F6069="MEDIA",$D6069*1,
IF($F6069="BAJA",$D6069*0.92,
IF($F6069="LIQUIDAR",_xlfn.XLOOKUP(A6069,Rotación!$A:$A,Rotación!$O:$O,0,0,-1),"")))),"")</f>
        <v>11592000</v>
      </c>
      <c r="H6069" s="13">
        <f>IFERROR(IF($F6069="ALTA",$D6069*1,
IF($F6069="MEDIA",$D6069*0.97,
IF($F6069="BAJA",$D6069*0.9,
IF($F6069="LIQUIDAR",_xlfn.XLOOKUP(A6069,Rotación!$A:$A,Rotación!$O:$O,0,0,-1),"")))),"")</f>
        <v>11340000</v>
      </c>
      <c r="I6069" s="13">
        <f>IFERROR(IF($F6069="ALTA",$D6069*0.97,
IF($F6069="MEDIA",$D6069*0.94,
IF($F6069="BAJA",$D6069*0.87,
IF($F6069="LIQUIDAR",_xlfn.XLOOKUP(A6069,Rotación!$A:$A,Rotación!$O:$O,0,0,-1),"")))),"")</f>
        <v>10962000</v>
      </c>
      <c r="J6069" s="13">
        <f>IFERROR(IF($F6069="ALTA",$D6069*0.94,
IF($F6069="MEDIA",$D6069*0.9,
IF($F6069="BAJA",$D6069*0.85,
IF($F6069="LIQUIDAR",_xlfn.XLOOKUP(A6069,Rotación!$A:$A,Rotación!$O:$O,0,0,-1),"")))),"")</f>
        <v>10710000</v>
      </c>
      <c r="K6069">
        <v>11990000</v>
      </c>
    </row>
    <row r="6070" spans="1:11" x14ac:dyDescent="0.3">
      <c r="A6070" t="s">
        <v>10286</v>
      </c>
      <c r="B6070" t="s">
        <v>313</v>
      </c>
      <c r="C6070" t="s">
        <v>313</v>
      </c>
      <c r="D6070">
        <v>16100000</v>
      </c>
      <c r="E6070">
        <v>12400000</v>
      </c>
      <c r="F6070" t="s">
        <v>4033</v>
      </c>
      <c r="G6070" s="13">
        <f>IFERROR(IF($F6070="ALTA",$D6070*1.03,
IF($F6070="MEDIA",$D6070*1,
IF($F6070="BAJA",$D6070*0.92,
IF($F6070="LIQUIDAR",_xlfn.XLOOKUP(A6070,Rotación!$A:$A,Rotación!$O:$O,0,0,-1),"")))),"")</f>
        <v>16100000</v>
      </c>
      <c r="H6070" s="13">
        <f>IFERROR(IF($F6070="ALTA",$D6070*1,
IF($F6070="MEDIA",$D6070*0.97,
IF($F6070="BAJA",$D6070*0.9,
IF($F6070="LIQUIDAR",_xlfn.XLOOKUP(A6070,Rotación!$A:$A,Rotación!$O:$O,0,0,-1),"")))),"")</f>
        <v>15617000</v>
      </c>
      <c r="I6070" s="13">
        <f>IFERROR(IF($F6070="ALTA",$D6070*0.97,
IF($F6070="MEDIA",$D6070*0.94,
IF($F6070="BAJA",$D6070*0.87,
IF($F6070="LIQUIDAR",_xlfn.XLOOKUP(A6070,Rotación!$A:$A,Rotación!$O:$O,0,0,-1),"")))),"")</f>
        <v>15134000</v>
      </c>
      <c r="J6070" s="13">
        <f>IFERROR(IF($F6070="ALTA",$D6070*0.94,
IF($F6070="MEDIA",$D6070*0.9,
IF($F6070="BAJA",$D6070*0.85,
IF($F6070="LIQUIDAR",_xlfn.XLOOKUP(A6070,Rotación!$A:$A,Rotación!$O:$O,0,0,-1),"")))),"")</f>
        <v>14490000</v>
      </c>
      <c r="K6070">
        <v>15290000</v>
      </c>
    </row>
    <row r="6071" spans="1:11" x14ac:dyDescent="0.3">
      <c r="A6071" t="s">
        <v>10289</v>
      </c>
      <c r="B6071" t="s">
        <v>313</v>
      </c>
      <c r="C6071" t="s">
        <v>313</v>
      </c>
      <c r="D6071">
        <v>15400000</v>
      </c>
      <c r="E6071">
        <v>12300000</v>
      </c>
      <c r="F6071" t="s">
        <v>5391</v>
      </c>
      <c r="G6071" s="13">
        <f>IFERROR(IF($F6071="ALTA",$D6071*1.03,
IF($F6071="MEDIA",$D6071*1,
IF($F6071="BAJA",$D6071*0.92,
IF($F6071="LIQUIDAR",_xlfn.XLOOKUP(A6071,Rotación!$A:$A,Rotación!$O:$O,0,0,-1),"")))),"")</f>
        <v>14168000</v>
      </c>
      <c r="H6071" s="13">
        <f>IFERROR(IF($F6071="ALTA",$D6071*1,
IF($F6071="MEDIA",$D6071*0.97,
IF($F6071="BAJA",$D6071*0.9,
IF($F6071="LIQUIDAR",_xlfn.XLOOKUP(A6071,Rotación!$A:$A,Rotación!$O:$O,0,0,-1),"")))),"")</f>
        <v>13860000</v>
      </c>
      <c r="I6071" s="13">
        <f>IFERROR(IF($F6071="ALTA",$D6071*0.97,
IF($F6071="MEDIA",$D6071*0.94,
IF($F6071="BAJA",$D6071*0.87,
IF($F6071="LIQUIDAR",_xlfn.XLOOKUP(A6071,Rotación!$A:$A,Rotación!$O:$O,0,0,-1),"")))),"")</f>
        <v>13398000</v>
      </c>
      <c r="J6071" s="13">
        <f>IFERROR(IF($F6071="ALTA",$D6071*0.94,
IF($F6071="MEDIA",$D6071*0.9,
IF($F6071="BAJA",$D6071*0.85,
IF($F6071="LIQUIDAR",_xlfn.XLOOKUP(A6071,Rotación!$A:$A,Rotación!$O:$O,0,0,-1),"")))),"")</f>
        <v>13090000</v>
      </c>
      <c r="K6071">
        <v>14490000</v>
      </c>
    </row>
    <row r="6072" spans="1:11" x14ac:dyDescent="0.3">
      <c r="A6072" t="s">
        <v>10291</v>
      </c>
      <c r="B6072" t="s">
        <v>313</v>
      </c>
      <c r="C6072" t="s">
        <v>313</v>
      </c>
      <c r="D6072">
        <v>12200000</v>
      </c>
      <c r="E6072">
        <v>9700000</v>
      </c>
      <c r="F6072" t="s">
        <v>5391</v>
      </c>
      <c r="G6072" s="13">
        <f>IFERROR(IF($F6072="ALTA",$D6072*1.03,
IF($F6072="MEDIA",$D6072*1,
IF($F6072="BAJA",$D6072*0.92,
IF($F6072="LIQUIDAR",_xlfn.XLOOKUP(A6072,Rotación!$A:$A,Rotación!$O:$O,0,0,-1),"")))),"")</f>
        <v>11224000</v>
      </c>
      <c r="H6072" s="13">
        <f>IFERROR(IF($F6072="ALTA",$D6072*1,
IF($F6072="MEDIA",$D6072*0.97,
IF($F6072="BAJA",$D6072*0.9,
IF($F6072="LIQUIDAR",_xlfn.XLOOKUP(A6072,Rotación!$A:$A,Rotación!$O:$O,0,0,-1),"")))),"")</f>
        <v>10980000</v>
      </c>
      <c r="I6072" s="13">
        <f>IFERROR(IF($F6072="ALTA",$D6072*0.97,
IF($F6072="MEDIA",$D6072*0.94,
IF($F6072="BAJA",$D6072*0.87,
IF($F6072="LIQUIDAR",_xlfn.XLOOKUP(A6072,Rotación!$A:$A,Rotación!$O:$O,0,0,-1),"")))),"")</f>
        <v>10614000</v>
      </c>
      <c r="J6072" s="13">
        <f>IFERROR(IF($F6072="ALTA",$D6072*0.94,
IF($F6072="MEDIA",$D6072*0.9,
IF($F6072="BAJA",$D6072*0.85,
IF($F6072="LIQUIDAR",_xlfn.XLOOKUP(A6072,Rotación!$A:$A,Rotación!$O:$O,0,0,-1),"")))),"")</f>
        <v>10370000</v>
      </c>
      <c r="K6072">
        <v>11490000</v>
      </c>
    </row>
    <row r="6073" spans="1:11" x14ac:dyDescent="0.3">
      <c r="A6073" t="s">
        <v>10293</v>
      </c>
      <c r="B6073" t="s">
        <v>313</v>
      </c>
      <c r="C6073" t="s">
        <v>313</v>
      </c>
      <c r="D6073">
        <v>17300000</v>
      </c>
      <c r="E6073">
        <v>14000000</v>
      </c>
      <c r="F6073" t="s">
        <v>4033</v>
      </c>
      <c r="G6073" s="13">
        <f>IFERROR(IF($F6073="ALTA",$D6073*1.03,
IF($F6073="MEDIA",$D6073*1,
IF($F6073="BAJA",$D6073*0.92,
IF($F6073="LIQUIDAR",_xlfn.XLOOKUP(A6073,Rotación!$A:$A,Rotación!$O:$O,0,0,-1),"")))),"")</f>
        <v>17300000</v>
      </c>
      <c r="H6073" s="13">
        <f>IFERROR(IF($F6073="ALTA",$D6073*1,
IF($F6073="MEDIA",$D6073*0.97,
IF($F6073="BAJA",$D6073*0.9,
IF($F6073="LIQUIDAR",_xlfn.XLOOKUP(A6073,Rotación!$A:$A,Rotación!$O:$O,0,0,-1),"")))),"")</f>
        <v>16781000</v>
      </c>
      <c r="I6073" s="13">
        <f>IFERROR(IF($F6073="ALTA",$D6073*0.97,
IF($F6073="MEDIA",$D6073*0.94,
IF($F6073="BAJA",$D6073*0.87,
IF($F6073="LIQUIDAR",_xlfn.XLOOKUP(A6073,Rotación!$A:$A,Rotación!$O:$O,0,0,-1),"")))),"")</f>
        <v>16262000</v>
      </c>
      <c r="J6073" s="13">
        <f>IFERROR(IF($F6073="ALTA",$D6073*0.94,
IF($F6073="MEDIA",$D6073*0.9,
IF($F6073="BAJA",$D6073*0.85,
IF($F6073="LIQUIDAR",_xlfn.XLOOKUP(A6073,Rotación!$A:$A,Rotación!$O:$O,0,0,-1),"")))),"")</f>
        <v>15570000</v>
      </c>
      <c r="K6073">
        <v>16990000</v>
      </c>
    </row>
    <row r="6074" spans="1:11" x14ac:dyDescent="0.3">
      <c r="A6074" t="s">
        <v>1248</v>
      </c>
      <c r="B6074" t="s">
        <v>313</v>
      </c>
      <c r="C6074" t="s">
        <v>313</v>
      </c>
      <c r="D6074">
        <v>16000000</v>
      </c>
      <c r="E6074">
        <v>12500000</v>
      </c>
      <c r="F6074" t="s">
        <v>5391</v>
      </c>
      <c r="G6074" s="13">
        <f>IFERROR(IF($F6074="ALTA",$D6074*1.03,
IF($F6074="MEDIA",$D6074*1,
IF($F6074="BAJA",$D6074*0.92,
IF($F6074="LIQUIDAR",_xlfn.XLOOKUP(A6074,Rotación!$A:$A,Rotación!$O:$O,0,0,-1),"")))),"")</f>
        <v>14720000</v>
      </c>
      <c r="H6074" s="13">
        <f>IFERROR(IF($F6074="ALTA",$D6074*1,
IF($F6074="MEDIA",$D6074*0.97,
IF($F6074="BAJA",$D6074*0.9,
IF($F6074="LIQUIDAR",_xlfn.XLOOKUP(A6074,Rotación!$A:$A,Rotación!$O:$O,0,0,-1),"")))),"")</f>
        <v>14400000</v>
      </c>
      <c r="I6074" s="13">
        <f>IFERROR(IF($F6074="ALTA",$D6074*0.97,
IF($F6074="MEDIA",$D6074*0.94,
IF($F6074="BAJA",$D6074*0.87,
IF($F6074="LIQUIDAR",_xlfn.XLOOKUP(A6074,Rotación!$A:$A,Rotación!$O:$O,0,0,-1),"")))),"")</f>
        <v>13920000</v>
      </c>
      <c r="J6074" s="13">
        <f>IFERROR(IF($F6074="ALTA",$D6074*0.94,
IF($F6074="MEDIA",$D6074*0.9,
IF($F6074="BAJA",$D6074*0.85,
IF($F6074="LIQUIDAR",_xlfn.XLOOKUP(A6074,Rotación!$A:$A,Rotación!$O:$O,0,0,-1),"")))),"")</f>
        <v>13600000</v>
      </c>
      <c r="K6074">
        <v>14990000</v>
      </c>
    </row>
    <row r="6075" spans="1:11" x14ac:dyDescent="0.3">
      <c r="A6075" t="s">
        <v>10299</v>
      </c>
      <c r="B6075" t="s">
        <v>313</v>
      </c>
      <c r="C6075" t="s">
        <v>313</v>
      </c>
      <c r="D6075">
        <v>10900000</v>
      </c>
      <c r="E6075">
        <v>8900000</v>
      </c>
      <c r="F6075" t="s">
        <v>5391</v>
      </c>
      <c r="G6075" s="13">
        <f>IFERROR(IF($F6075="ALTA",$D6075*1.03,
IF($F6075="MEDIA",$D6075*1,
IF($F6075="BAJA",$D6075*0.92,
IF($F6075="LIQUIDAR",_xlfn.XLOOKUP(A6075,Rotación!$A:$A,Rotación!$O:$O,0,0,-1),"")))),"")</f>
        <v>10028000</v>
      </c>
      <c r="H6075" s="13">
        <f>IFERROR(IF($F6075="ALTA",$D6075*1,
IF($F6075="MEDIA",$D6075*0.97,
IF($F6075="BAJA",$D6075*0.9,
IF($F6075="LIQUIDAR",_xlfn.XLOOKUP(A6075,Rotación!$A:$A,Rotación!$O:$O,0,0,-1),"")))),"")</f>
        <v>9810000</v>
      </c>
      <c r="I6075" s="13">
        <f>IFERROR(IF($F6075="ALTA",$D6075*0.97,
IF($F6075="MEDIA",$D6075*0.94,
IF($F6075="BAJA",$D6075*0.87,
IF($F6075="LIQUIDAR",_xlfn.XLOOKUP(A6075,Rotación!$A:$A,Rotación!$O:$O,0,0,-1),"")))),"")</f>
        <v>9483000</v>
      </c>
      <c r="J6075" s="13">
        <f>IFERROR(IF($F6075="ALTA",$D6075*0.94,
IF($F6075="MEDIA",$D6075*0.9,
IF($F6075="BAJA",$D6075*0.85,
IF($F6075="LIQUIDAR",_xlfn.XLOOKUP(A6075,Rotación!$A:$A,Rotación!$O:$O,0,0,-1),"")))),"")</f>
        <v>9265000</v>
      </c>
      <c r="K6075">
        <v>10890000</v>
      </c>
    </row>
    <row r="6076" spans="1:11" x14ac:dyDescent="0.3">
      <c r="A6076" t="s">
        <v>10301</v>
      </c>
      <c r="B6076" t="s">
        <v>313</v>
      </c>
      <c r="C6076" t="s">
        <v>313</v>
      </c>
      <c r="D6076">
        <v>8200000</v>
      </c>
      <c r="E6076">
        <v>5500000</v>
      </c>
      <c r="F6076" t="s">
        <v>5391</v>
      </c>
      <c r="G6076" s="13">
        <f>IFERROR(IF($F6076="ALTA",$D6076*1.03,
IF($F6076="MEDIA",$D6076*1,
IF($F6076="BAJA",$D6076*0.92,
IF($F6076="LIQUIDAR",_xlfn.XLOOKUP(A6076,Rotación!$A:$A,Rotación!$O:$O,0,0,-1),"")))),"")</f>
        <v>7544000</v>
      </c>
      <c r="H6076" s="13">
        <f>IFERROR(IF($F6076="ALTA",$D6076*1,
IF($F6076="MEDIA",$D6076*0.97,
IF($F6076="BAJA",$D6076*0.9,
IF($F6076="LIQUIDAR",_xlfn.XLOOKUP(A6076,Rotación!$A:$A,Rotación!$O:$O,0,0,-1),"")))),"")</f>
        <v>7380000</v>
      </c>
      <c r="I6076" s="13">
        <f>IFERROR(IF($F6076="ALTA",$D6076*0.97,
IF($F6076="MEDIA",$D6076*0.94,
IF($F6076="BAJA",$D6076*0.87,
IF($F6076="LIQUIDAR",_xlfn.XLOOKUP(A6076,Rotación!$A:$A,Rotación!$O:$O,0,0,-1),"")))),"")</f>
        <v>7134000</v>
      </c>
      <c r="J6076" s="13">
        <f>IFERROR(IF($F6076="ALTA",$D6076*0.94,
IF($F6076="MEDIA",$D6076*0.9,
IF($F6076="BAJA",$D6076*0.85,
IF($F6076="LIQUIDAR",_xlfn.XLOOKUP(A6076,Rotación!$A:$A,Rotación!$O:$O,0,0,-1),"")))),"")</f>
        <v>6970000</v>
      </c>
      <c r="K6076">
        <v>7290000</v>
      </c>
    </row>
    <row r="6077" spans="1:11" x14ac:dyDescent="0.3">
      <c r="A6077" t="s">
        <v>10304</v>
      </c>
      <c r="B6077" t="s">
        <v>313</v>
      </c>
      <c r="C6077" t="s">
        <v>313</v>
      </c>
      <c r="D6077">
        <v>12600000</v>
      </c>
      <c r="E6077">
        <v>10500000</v>
      </c>
      <c r="F6077" t="s">
        <v>4033</v>
      </c>
      <c r="G6077" s="13">
        <f>IFERROR(IF($F6077="ALTA",$D6077*1.03,
IF($F6077="MEDIA",$D6077*1,
IF($F6077="BAJA",$D6077*0.92,
IF($F6077="LIQUIDAR",_xlfn.XLOOKUP(A6077,Rotación!$A:$A,Rotación!$O:$O,0,0,-1),"")))),"")</f>
        <v>12600000</v>
      </c>
      <c r="H6077" s="13">
        <f>IFERROR(IF($F6077="ALTA",$D6077*1,
IF($F6077="MEDIA",$D6077*0.97,
IF($F6077="BAJA",$D6077*0.9,
IF($F6077="LIQUIDAR",_xlfn.XLOOKUP(A6077,Rotación!$A:$A,Rotación!$O:$O,0,0,-1),"")))),"")</f>
        <v>12222000</v>
      </c>
      <c r="I6077" s="13">
        <f>IFERROR(IF($F6077="ALTA",$D6077*0.97,
IF($F6077="MEDIA",$D6077*0.94,
IF($F6077="BAJA",$D6077*0.87,
IF($F6077="LIQUIDAR",_xlfn.XLOOKUP(A6077,Rotación!$A:$A,Rotación!$O:$O,0,0,-1),"")))),"")</f>
        <v>11844000</v>
      </c>
      <c r="J6077" s="13">
        <f>IFERROR(IF($F6077="ALTA",$D6077*0.94,
IF($F6077="MEDIA",$D6077*0.9,
IF($F6077="BAJA",$D6077*0.85,
IF($F6077="LIQUIDAR",_xlfn.XLOOKUP(A6077,Rotación!$A:$A,Rotación!$O:$O,0,0,-1),"")))),"")</f>
        <v>11340000</v>
      </c>
      <c r="K6077">
        <v>12490000</v>
      </c>
    </row>
    <row r="6078" spans="1:11" x14ac:dyDescent="0.3">
      <c r="A6078" t="s">
        <v>10308</v>
      </c>
      <c r="B6078" t="s">
        <v>313</v>
      </c>
      <c r="C6078" t="s">
        <v>313</v>
      </c>
      <c r="D6078">
        <v>11100000</v>
      </c>
      <c r="E6078">
        <v>9000000</v>
      </c>
      <c r="F6078" t="s">
        <v>4033</v>
      </c>
      <c r="G6078" s="13">
        <f>IFERROR(IF($F6078="ALTA",$D6078*1.03,
IF($F6078="MEDIA",$D6078*1,
IF($F6078="BAJA",$D6078*0.92,
IF($F6078="LIQUIDAR",_xlfn.XLOOKUP(A6078,Rotación!$A:$A,Rotación!$O:$O,0,0,-1),"")))),"")</f>
        <v>11100000</v>
      </c>
      <c r="H6078" s="13">
        <f>IFERROR(IF($F6078="ALTA",$D6078*1,
IF($F6078="MEDIA",$D6078*0.97,
IF($F6078="BAJA",$D6078*0.9,
IF($F6078="LIQUIDAR",_xlfn.XLOOKUP(A6078,Rotación!$A:$A,Rotación!$O:$O,0,0,-1),"")))),"")</f>
        <v>10767000</v>
      </c>
      <c r="I6078" s="13">
        <f>IFERROR(IF($F6078="ALTA",$D6078*0.97,
IF($F6078="MEDIA",$D6078*0.94,
IF($F6078="BAJA",$D6078*0.87,
IF($F6078="LIQUIDAR",_xlfn.XLOOKUP(A6078,Rotación!$A:$A,Rotación!$O:$O,0,0,-1),"")))),"")</f>
        <v>10434000</v>
      </c>
      <c r="J6078" s="13">
        <f>IFERROR(IF($F6078="ALTA",$D6078*0.94,
IF($F6078="MEDIA",$D6078*0.9,
IF($F6078="BAJA",$D6078*0.85,
IF($F6078="LIQUIDAR",_xlfn.XLOOKUP(A6078,Rotación!$A:$A,Rotación!$O:$O,0,0,-1),"")))),"")</f>
        <v>9990000</v>
      </c>
      <c r="K6078">
        <v>10990000</v>
      </c>
    </row>
    <row r="6079" spans="1:11" x14ac:dyDescent="0.3">
      <c r="A6079" t="s">
        <v>1537</v>
      </c>
      <c r="B6079" t="s">
        <v>313</v>
      </c>
      <c r="C6079" t="s">
        <v>313</v>
      </c>
      <c r="D6079">
        <v>12200000</v>
      </c>
      <c r="E6079">
        <v>9000000</v>
      </c>
      <c r="F6079" t="s">
        <v>4033</v>
      </c>
      <c r="G6079" s="13">
        <f>IFERROR(IF($F6079="ALTA",$D6079*1.03,
IF($F6079="MEDIA",$D6079*1,
IF($F6079="BAJA",$D6079*0.92,
IF($F6079="LIQUIDAR",_xlfn.XLOOKUP(A6079,Rotación!$A:$A,Rotación!$O:$O,0,0,-1),"")))),"")</f>
        <v>12200000</v>
      </c>
      <c r="H6079" s="13">
        <f>IFERROR(IF($F6079="ALTA",$D6079*1,
IF($F6079="MEDIA",$D6079*0.97,
IF($F6079="BAJA",$D6079*0.9,
IF($F6079="LIQUIDAR",_xlfn.XLOOKUP(A6079,Rotación!$A:$A,Rotación!$O:$O,0,0,-1),"")))),"")</f>
        <v>11834000</v>
      </c>
      <c r="I6079" s="13">
        <f>IFERROR(IF($F6079="ALTA",$D6079*0.97,
IF($F6079="MEDIA",$D6079*0.94,
IF($F6079="BAJA",$D6079*0.87,
IF($F6079="LIQUIDAR",_xlfn.XLOOKUP(A6079,Rotación!$A:$A,Rotación!$O:$O,0,0,-1),"")))),"")</f>
        <v>11468000</v>
      </c>
      <c r="J6079" s="13">
        <f>IFERROR(IF($F6079="ALTA",$D6079*0.94,
IF($F6079="MEDIA",$D6079*0.9,
IF($F6079="BAJA",$D6079*0.85,
IF($F6079="LIQUIDAR",_xlfn.XLOOKUP(A6079,Rotación!$A:$A,Rotación!$O:$O,0,0,-1),"")))),"")</f>
        <v>10980000</v>
      </c>
      <c r="K6079">
        <v>10990000</v>
      </c>
    </row>
    <row r="6080" spans="1:11" x14ac:dyDescent="0.3">
      <c r="A6080" t="s">
        <v>10311</v>
      </c>
      <c r="B6080" t="s">
        <v>313</v>
      </c>
      <c r="C6080" t="s">
        <v>313</v>
      </c>
      <c r="D6080">
        <v>15500000</v>
      </c>
      <c r="E6080">
        <v>11800000</v>
      </c>
      <c r="F6080" t="s">
        <v>4033</v>
      </c>
      <c r="G6080" s="13">
        <f>IFERROR(IF($F6080="ALTA",$D6080*1.03,
IF($F6080="MEDIA",$D6080*1,
IF($F6080="BAJA",$D6080*0.92,
IF($F6080="LIQUIDAR",_xlfn.XLOOKUP(A6080,Rotación!$A:$A,Rotación!$O:$O,0,0,-1),"")))),"")</f>
        <v>15500000</v>
      </c>
      <c r="H6080" s="13">
        <f>IFERROR(IF($F6080="ALTA",$D6080*1,
IF($F6080="MEDIA",$D6080*0.97,
IF($F6080="BAJA",$D6080*0.9,
IF($F6080="LIQUIDAR",_xlfn.XLOOKUP(A6080,Rotación!$A:$A,Rotación!$O:$O,0,0,-1),"")))),"")</f>
        <v>15035000</v>
      </c>
      <c r="I6080" s="13">
        <f>IFERROR(IF($F6080="ALTA",$D6080*0.97,
IF($F6080="MEDIA",$D6080*0.94,
IF($F6080="BAJA",$D6080*0.87,
IF($F6080="LIQUIDAR",_xlfn.XLOOKUP(A6080,Rotación!$A:$A,Rotación!$O:$O,0,0,-1),"")))),"")</f>
        <v>14570000</v>
      </c>
      <c r="J6080" s="13">
        <f>IFERROR(IF($F6080="ALTA",$D6080*0.94,
IF($F6080="MEDIA",$D6080*0.9,
IF($F6080="BAJA",$D6080*0.85,
IF($F6080="LIQUIDAR",_xlfn.XLOOKUP(A6080,Rotación!$A:$A,Rotación!$O:$O,0,0,-1),"")))),"")</f>
        <v>13950000</v>
      </c>
      <c r="K6080">
        <v>14190000</v>
      </c>
    </row>
    <row r="6081" spans="1:11" x14ac:dyDescent="0.3">
      <c r="A6081" t="s">
        <v>10314</v>
      </c>
      <c r="B6081" t="s">
        <v>313</v>
      </c>
      <c r="C6081" t="s">
        <v>313</v>
      </c>
      <c r="D6081">
        <v>8400000</v>
      </c>
      <c r="E6081">
        <v>6800000</v>
      </c>
      <c r="F6081" t="s">
        <v>4033</v>
      </c>
      <c r="G6081" s="13">
        <f>IFERROR(IF($F6081="ALTA",$D6081*1.03,
IF($F6081="MEDIA",$D6081*1,
IF($F6081="BAJA",$D6081*0.92,
IF($F6081="LIQUIDAR",_xlfn.XLOOKUP(A6081,Rotación!$A:$A,Rotación!$O:$O,0,0,-1),"")))),"")</f>
        <v>8400000</v>
      </c>
      <c r="H6081" s="13">
        <f>IFERROR(IF($F6081="ALTA",$D6081*1,
IF($F6081="MEDIA",$D6081*0.97,
IF($F6081="BAJA",$D6081*0.9,
IF($F6081="LIQUIDAR",_xlfn.XLOOKUP(A6081,Rotación!$A:$A,Rotación!$O:$O,0,0,-1),"")))),"")</f>
        <v>8148000</v>
      </c>
      <c r="I6081" s="13">
        <f>IFERROR(IF($F6081="ALTA",$D6081*0.97,
IF($F6081="MEDIA",$D6081*0.94,
IF($F6081="BAJA",$D6081*0.87,
IF($F6081="LIQUIDAR",_xlfn.XLOOKUP(A6081,Rotación!$A:$A,Rotación!$O:$O,0,0,-1),"")))),"")</f>
        <v>7896000</v>
      </c>
      <c r="J6081" s="13">
        <f>IFERROR(IF($F6081="ALTA",$D6081*0.94,
IF($F6081="MEDIA",$D6081*0.9,
IF($F6081="BAJA",$D6081*0.85,
IF($F6081="LIQUIDAR",_xlfn.XLOOKUP(A6081,Rotación!$A:$A,Rotación!$O:$O,0,0,-1),"")))),"")</f>
        <v>7560000</v>
      </c>
      <c r="K6081">
        <v>8290000</v>
      </c>
    </row>
    <row r="6082" spans="1:11" x14ac:dyDescent="0.3">
      <c r="A6082" t="s">
        <v>10316</v>
      </c>
      <c r="B6082" t="s">
        <v>313</v>
      </c>
      <c r="C6082" t="s">
        <v>313</v>
      </c>
      <c r="D6082">
        <v>16300000</v>
      </c>
      <c r="E6082">
        <v>10800000</v>
      </c>
      <c r="F6082" t="s">
        <v>5391</v>
      </c>
      <c r="G6082" s="13">
        <f>IFERROR(IF($F6082="ALTA",$D6082*1.03,
IF($F6082="MEDIA",$D6082*1,
IF($F6082="BAJA",$D6082*0.92,
IF($F6082="LIQUIDAR",_xlfn.XLOOKUP(A6082,Rotación!$A:$A,Rotación!$O:$O,0,0,-1),"")))),"")</f>
        <v>14996000</v>
      </c>
      <c r="H6082" s="13">
        <f>IFERROR(IF($F6082="ALTA",$D6082*1,
IF($F6082="MEDIA",$D6082*0.97,
IF($F6082="BAJA",$D6082*0.9,
IF($F6082="LIQUIDAR",_xlfn.XLOOKUP(A6082,Rotación!$A:$A,Rotación!$O:$O,0,0,-1),"")))),"")</f>
        <v>14670000</v>
      </c>
      <c r="I6082" s="13">
        <f>IFERROR(IF($F6082="ALTA",$D6082*0.97,
IF($F6082="MEDIA",$D6082*0.94,
IF($F6082="BAJA",$D6082*0.87,
IF($F6082="LIQUIDAR",_xlfn.XLOOKUP(A6082,Rotación!$A:$A,Rotación!$O:$O,0,0,-1),"")))),"")</f>
        <v>14181000</v>
      </c>
      <c r="J6082" s="13">
        <f>IFERROR(IF($F6082="ALTA",$D6082*0.94,
IF($F6082="MEDIA",$D6082*0.9,
IF($F6082="BAJA",$D6082*0.85,
IF($F6082="LIQUIDAR",_xlfn.XLOOKUP(A6082,Rotación!$A:$A,Rotación!$O:$O,0,0,-1),"")))),"")</f>
        <v>13855000</v>
      </c>
      <c r="K6082">
        <v>12990000</v>
      </c>
    </row>
    <row r="6083" spans="1:11" x14ac:dyDescent="0.3">
      <c r="A6083" t="s">
        <v>10318</v>
      </c>
      <c r="B6083" t="s">
        <v>313</v>
      </c>
      <c r="C6083" t="s">
        <v>313</v>
      </c>
      <c r="D6083">
        <v>14800000</v>
      </c>
      <c r="E6083">
        <v>12000000</v>
      </c>
      <c r="F6083" t="s">
        <v>4033</v>
      </c>
      <c r="G6083" s="13">
        <f>IFERROR(IF($F6083="ALTA",$D6083*1.03,
IF($F6083="MEDIA",$D6083*1,
IF($F6083="BAJA",$D6083*0.92,
IF($F6083="LIQUIDAR",_xlfn.XLOOKUP(A6083,Rotación!$A:$A,Rotación!$O:$O,0,0,-1),"")))),"")</f>
        <v>14800000</v>
      </c>
      <c r="H6083" s="13">
        <f>IFERROR(IF($F6083="ALTA",$D6083*1,
IF($F6083="MEDIA",$D6083*0.97,
IF($F6083="BAJA",$D6083*0.9,
IF($F6083="LIQUIDAR",_xlfn.XLOOKUP(A6083,Rotación!$A:$A,Rotación!$O:$O,0,0,-1),"")))),"")</f>
        <v>14356000</v>
      </c>
      <c r="I6083" s="13">
        <f>IFERROR(IF($F6083="ALTA",$D6083*0.97,
IF($F6083="MEDIA",$D6083*0.94,
IF($F6083="BAJA",$D6083*0.87,
IF($F6083="LIQUIDAR",_xlfn.XLOOKUP(A6083,Rotación!$A:$A,Rotación!$O:$O,0,0,-1),"")))),"")</f>
        <v>13912000</v>
      </c>
      <c r="J6083" s="13">
        <f>IFERROR(IF($F6083="ALTA",$D6083*0.94,
IF($F6083="MEDIA",$D6083*0.9,
IF($F6083="BAJA",$D6083*0.85,
IF($F6083="LIQUIDAR",_xlfn.XLOOKUP(A6083,Rotación!$A:$A,Rotación!$O:$O,0,0,-1),"")))),"")</f>
        <v>13320000</v>
      </c>
      <c r="K6083">
        <v>14790000</v>
      </c>
    </row>
    <row r="6084" spans="1:11" x14ac:dyDescent="0.3">
      <c r="A6084" t="s">
        <v>10321</v>
      </c>
      <c r="B6084" t="s">
        <v>313</v>
      </c>
      <c r="C6084" t="s">
        <v>313</v>
      </c>
      <c r="D6084">
        <v>8800000</v>
      </c>
      <c r="E6084">
        <v>7200000</v>
      </c>
      <c r="F6084" t="s">
        <v>4033</v>
      </c>
      <c r="G6084" s="13">
        <f>IFERROR(IF($F6084="ALTA",$D6084*1.03,
IF($F6084="MEDIA",$D6084*1,
IF($F6084="BAJA",$D6084*0.92,
IF($F6084="LIQUIDAR",_xlfn.XLOOKUP(A6084,Rotación!$A:$A,Rotación!$O:$O,0,0,-1),"")))),"")</f>
        <v>8800000</v>
      </c>
      <c r="H6084" s="13">
        <f>IFERROR(IF($F6084="ALTA",$D6084*1,
IF($F6084="MEDIA",$D6084*0.97,
IF($F6084="BAJA",$D6084*0.9,
IF($F6084="LIQUIDAR",_xlfn.XLOOKUP(A6084,Rotación!$A:$A,Rotación!$O:$O,0,0,-1),"")))),"")</f>
        <v>8536000</v>
      </c>
      <c r="I6084" s="13">
        <f>IFERROR(IF($F6084="ALTA",$D6084*0.97,
IF($F6084="MEDIA",$D6084*0.94,
IF($F6084="BAJA",$D6084*0.87,
IF($F6084="LIQUIDAR",_xlfn.XLOOKUP(A6084,Rotación!$A:$A,Rotación!$O:$O,0,0,-1),"")))),"")</f>
        <v>8271999.9999999991</v>
      </c>
      <c r="J6084" s="13">
        <f>IFERROR(IF($F6084="ALTA",$D6084*0.94,
IF($F6084="MEDIA",$D6084*0.9,
IF($F6084="BAJA",$D6084*0.85,
IF($F6084="LIQUIDAR",_xlfn.XLOOKUP(A6084,Rotación!$A:$A,Rotación!$O:$O,0,0,-1),"")))),"")</f>
        <v>7920000</v>
      </c>
      <c r="K6084">
        <v>8790000</v>
      </c>
    </row>
    <row r="6085" spans="1:11" x14ac:dyDescent="0.3">
      <c r="A6085" t="s">
        <v>10323</v>
      </c>
      <c r="B6085" t="s">
        <v>313</v>
      </c>
      <c r="C6085" t="s">
        <v>313</v>
      </c>
      <c r="D6085">
        <v>7900000</v>
      </c>
      <c r="E6085">
        <v>6500000</v>
      </c>
      <c r="F6085" t="s">
        <v>4033</v>
      </c>
      <c r="G6085" s="13">
        <f>IFERROR(IF($F6085="ALTA",$D6085*1.03,
IF($F6085="MEDIA",$D6085*1,
IF($F6085="BAJA",$D6085*0.92,
IF($F6085="LIQUIDAR",_xlfn.XLOOKUP(A6085,Rotación!$A:$A,Rotación!$O:$O,0,0,-1),"")))),"")</f>
        <v>7900000</v>
      </c>
      <c r="H6085" s="13">
        <f>IFERROR(IF($F6085="ALTA",$D6085*1,
IF($F6085="MEDIA",$D6085*0.97,
IF($F6085="BAJA",$D6085*0.9,
IF($F6085="LIQUIDAR",_xlfn.XLOOKUP(A6085,Rotación!$A:$A,Rotación!$O:$O,0,0,-1),"")))),"")</f>
        <v>7663000</v>
      </c>
      <c r="I6085" s="13">
        <f>IFERROR(IF($F6085="ALTA",$D6085*0.97,
IF($F6085="MEDIA",$D6085*0.94,
IF($F6085="BAJA",$D6085*0.87,
IF($F6085="LIQUIDAR",_xlfn.XLOOKUP(A6085,Rotación!$A:$A,Rotación!$O:$O,0,0,-1),"")))),"")</f>
        <v>7426000</v>
      </c>
      <c r="J6085" s="13">
        <f>IFERROR(IF($F6085="ALTA",$D6085*0.94,
IF($F6085="MEDIA",$D6085*0.9,
IF($F6085="BAJA",$D6085*0.85,
IF($F6085="LIQUIDAR",_xlfn.XLOOKUP(A6085,Rotación!$A:$A,Rotación!$O:$O,0,0,-1),"")))),"")</f>
        <v>7110000</v>
      </c>
      <c r="K6085">
        <v>7990000</v>
      </c>
    </row>
    <row r="6086" spans="1:11" x14ac:dyDescent="0.3">
      <c r="A6086" t="s">
        <v>10327</v>
      </c>
      <c r="B6086" t="s">
        <v>313</v>
      </c>
      <c r="C6086" t="s">
        <v>313</v>
      </c>
      <c r="D6086">
        <v>17300000</v>
      </c>
      <c r="E6086">
        <v>14000000</v>
      </c>
      <c r="F6086" t="s">
        <v>5391</v>
      </c>
      <c r="G6086" s="13">
        <f>IFERROR(IF($F6086="ALTA",$D6086*1.03,
IF($F6086="MEDIA",$D6086*1,
IF($F6086="BAJA",$D6086*0.92,
IF($F6086="LIQUIDAR",_xlfn.XLOOKUP(A6086,Rotación!$A:$A,Rotación!$O:$O,0,0,-1),"")))),"")</f>
        <v>15916000</v>
      </c>
      <c r="H6086" s="13">
        <f>IFERROR(IF($F6086="ALTA",$D6086*1,
IF($F6086="MEDIA",$D6086*0.97,
IF($F6086="BAJA",$D6086*0.9,
IF($F6086="LIQUIDAR",_xlfn.XLOOKUP(A6086,Rotación!$A:$A,Rotación!$O:$O,0,0,-1),"")))),"")</f>
        <v>15570000</v>
      </c>
      <c r="I6086" s="13">
        <f>IFERROR(IF($F6086="ALTA",$D6086*0.97,
IF($F6086="MEDIA",$D6086*0.94,
IF($F6086="BAJA",$D6086*0.87,
IF($F6086="LIQUIDAR",_xlfn.XLOOKUP(A6086,Rotación!$A:$A,Rotación!$O:$O,0,0,-1),"")))),"")</f>
        <v>15051000</v>
      </c>
      <c r="J6086" s="13">
        <f>IFERROR(IF($F6086="ALTA",$D6086*0.94,
IF($F6086="MEDIA",$D6086*0.9,
IF($F6086="BAJA",$D6086*0.85,
IF($F6086="LIQUIDAR",_xlfn.XLOOKUP(A6086,Rotación!$A:$A,Rotación!$O:$O,0,0,-1),"")))),"")</f>
        <v>14705000</v>
      </c>
      <c r="K6086">
        <v>16990000</v>
      </c>
    </row>
    <row r="6087" spans="1:11" x14ac:dyDescent="0.3">
      <c r="A6087" t="s">
        <v>10330</v>
      </c>
      <c r="B6087" t="s">
        <v>313</v>
      </c>
      <c r="C6087" t="s">
        <v>313</v>
      </c>
      <c r="D6087">
        <v>17700000</v>
      </c>
      <c r="E6087">
        <v>12400000</v>
      </c>
      <c r="F6087" t="s">
        <v>4033</v>
      </c>
      <c r="G6087" s="13">
        <f>IFERROR(IF($F6087="ALTA",$D6087*1.03,
IF($F6087="MEDIA",$D6087*1,
IF($F6087="BAJA",$D6087*0.92,
IF($F6087="LIQUIDAR",_xlfn.XLOOKUP(A6087,Rotación!$A:$A,Rotación!$O:$O,0,0,-1),"")))),"")</f>
        <v>17700000</v>
      </c>
      <c r="H6087" s="13">
        <f>IFERROR(IF($F6087="ALTA",$D6087*1,
IF($F6087="MEDIA",$D6087*0.97,
IF($F6087="BAJA",$D6087*0.9,
IF($F6087="LIQUIDAR",_xlfn.XLOOKUP(A6087,Rotación!$A:$A,Rotación!$O:$O,0,0,-1),"")))),"")</f>
        <v>17169000</v>
      </c>
      <c r="I6087" s="13">
        <f>IFERROR(IF($F6087="ALTA",$D6087*0.97,
IF($F6087="MEDIA",$D6087*0.94,
IF($F6087="BAJA",$D6087*0.87,
IF($F6087="LIQUIDAR",_xlfn.XLOOKUP(A6087,Rotación!$A:$A,Rotación!$O:$O,0,0,-1),"")))),"")</f>
        <v>16637999.999999998</v>
      </c>
      <c r="J6087" s="13">
        <f>IFERROR(IF($F6087="ALTA",$D6087*0.94,
IF($F6087="MEDIA",$D6087*0.9,
IF($F6087="BAJA",$D6087*0.85,
IF($F6087="LIQUIDAR",_xlfn.XLOOKUP(A6087,Rotación!$A:$A,Rotación!$O:$O,0,0,-1),"")))),"")</f>
        <v>15930000</v>
      </c>
      <c r="K6087">
        <v>14790000</v>
      </c>
    </row>
    <row r="6088" spans="1:11" x14ac:dyDescent="0.3">
      <c r="A6088" t="s">
        <v>13476</v>
      </c>
      <c r="B6088" t="s">
        <v>313</v>
      </c>
      <c r="C6088" t="s">
        <v>313</v>
      </c>
      <c r="D6088">
        <v>4900000</v>
      </c>
      <c r="E6088">
        <v>3900000</v>
      </c>
      <c r="F6088" t="s">
        <v>4033</v>
      </c>
      <c r="G6088" s="13">
        <f>IFERROR(IF($F6088="ALTA",$D6088*1.03,
IF($F6088="MEDIA",$D6088*1,
IF($F6088="BAJA",$D6088*0.92,
IF($F6088="LIQUIDAR",_xlfn.XLOOKUP(A6088,Rotación!$A:$A,Rotación!$O:$O,0,0,-1),"")))),"")</f>
        <v>4900000</v>
      </c>
      <c r="H6088" s="13">
        <f>IFERROR(IF($F6088="ALTA",$D6088*1,
IF($F6088="MEDIA",$D6088*0.97,
IF($F6088="BAJA",$D6088*0.9,
IF($F6088="LIQUIDAR",_xlfn.XLOOKUP(A6088,Rotación!$A:$A,Rotación!$O:$O,0,0,-1),"")))),"")</f>
        <v>4753000</v>
      </c>
      <c r="I6088" s="13">
        <f>IFERROR(IF($F6088="ALTA",$D6088*0.97,
IF($F6088="MEDIA",$D6088*0.94,
IF($F6088="BAJA",$D6088*0.87,
IF($F6088="LIQUIDAR",_xlfn.XLOOKUP(A6088,Rotación!$A:$A,Rotación!$O:$O,0,0,-1),"")))),"")</f>
        <v>4606000</v>
      </c>
      <c r="J6088" s="13">
        <f>IFERROR(IF($F6088="ALTA",$D6088*0.94,
IF($F6088="MEDIA",$D6088*0.9,
IF($F6088="BAJA",$D6088*0.85,
IF($F6088="LIQUIDAR",_xlfn.XLOOKUP(A6088,Rotación!$A:$A,Rotación!$O:$O,0,0,-1),"")))),"")</f>
        <v>4410000</v>
      </c>
      <c r="K6088">
        <v>4890000</v>
      </c>
    </row>
    <row r="6089" spans="1:11" x14ac:dyDescent="0.3">
      <c r="A6089" t="s">
        <v>10341</v>
      </c>
      <c r="B6089" t="s">
        <v>313</v>
      </c>
      <c r="C6089" t="s">
        <v>313</v>
      </c>
      <c r="D6089">
        <v>13300000</v>
      </c>
      <c r="E6089">
        <v>11000000</v>
      </c>
      <c r="F6089" t="s">
        <v>4033</v>
      </c>
      <c r="G6089" s="13">
        <f>IFERROR(IF($F6089="ALTA",$D6089*1.03,
IF($F6089="MEDIA",$D6089*1,
IF($F6089="BAJA",$D6089*0.92,
IF($F6089="LIQUIDAR",_xlfn.XLOOKUP(A6089,Rotación!$A:$A,Rotación!$O:$O,0,0,-1),"")))),"")</f>
        <v>13300000</v>
      </c>
      <c r="H6089" s="13">
        <f>IFERROR(IF($F6089="ALTA",$D6089*1,
IF($F6089="MEDIA",$D6089*0.97,
IF($F6089="BAJA",$D6089*0.9,
IF($F6089="LIQUIDAR",_xlfn.XLOOKUP(A6089,Rotación!$A:$A,Rotación!$O:$O,0,0,-1),"")))),"")</f>
        <v>12901000</v>
      </c>
      <c r="I6089" s="13">
        <f>IFERROR(IF($F6089="ALTA",$D6089*0.97,
IF($F6089="MEDIA",$D6089*0.94,
IF($F6089="BAJA",$D6089*0.87,
IF($F6089="LIQUIDAR",_xlfn.XLOOKUP(A6089,Rotación!$A:$A,Rotación!$O:$O,0,0,-1),"")))),"")</f>
        <v>12502000</v>
      </c>
      <c r="J6089" s="13">
        <f>IFERROR(IF($F6089="ALTA",$D6089*0.94,
IF($F6089="MEDIA",$D6089*0.9,
IF($F6089="BAJA",$D6089*0.85,
IF($F6089="LIQUIDAR",_xlfn.XLOOKUP(A6089,Rotación!$A:$A,Rotación!$O:$O,0,0,-1),"")))),"")</f>
        <v>11970000</v>
      </c>
      <c r="K6089">
        <v>12990000</v>
      </c>
    </row>
    <row r="6090" spans="1:11" x14ac:dyDescent="0.3">
      <c r="A6090" t="s">
        <v>10334</v>
      </c>
      <c r="B6090" t="s">
        <v>313</v>
      </c>
      <c r="C6090" t="s">
        <v>313</v>
      </c>
      <c r="D6090">
        <v>23600000</v>
      </c>
      <c r="E6090">
        <v>18000000</v>
      </c>
      <c r="F6090" t="s">
        <v>5391</v>
      </c>
      <c r="G6090" s="13">
        <f>IFERROR(IF($F6090="ALTA",$D6090*1.03,
IF($F6090="MEDIA",$D6090*1,
IF($F6090="BAJA",$D6090*0.92,
IF($F6090="LIQUIDAR",_xlfn.XLOOKUP(A6090,Rotación!$A:$A,Rotación!$O:$O,0,0,-1),"")))),"")</f>
        <v>21712000</v>
      </c>
      <c r="H6090" s="13">
        <f>IFERROR(IF($F6090="ALTA",$D6090*1,
IF($F6090="MEDIA",$D6090*0.97,
IF($F6090="BAJA",$D6090*0.9,
IF($F6090="LIQUIDAR",_xlfn.XLOOKUP(A6090,Rotación!$A:$A,Rotación!$O:$O,0,0,-1),"")))),"")</f>
        <v>21240000</v>
      </c>
      <c r="I6090" s="13">
        <f>IFERROR(IF($F6090="ALTA",$D6090*0.97,
IF($F6090="MEDIA",$D6090*0.94,
IF($F6090="BAJA",$D6090*0.87,
IF($F6090="LIQUIDAR",_xlfn.XLOOKUP(A6090,Rotación!$A:$A,Rotación!$O:$O,0,0,-1),"")))),"")</f>
        <v>20532000</v>
      </c>
      <c r="J6090" s="13">
        <f>IFERROR(IF($F6090="ALTA",$D6090*0.94,
IF($F6090="MEDIA",$D6090*0.9,
IF($F6090="BAJA",$D6090*0.85,
IF($F6090="LIQUIDAR",_xlfn.XLOOKUP(A6090,Rotación!$A:$A,Rotación!$O:$O,0,0,-1),"")))),"")</f>
        <v>20060000</v>
      </c>
      <c r="K6090">
        <v>21990000</v>
      </c>
    </row>
    <row r="6091" spans="1:11" x14ac:dyDescent="0.3">
      <c r="A6091" t="s">
        <v>10356</v>
      </c>
      <c r="B6091" t="s">
        <v>313</v>
      </c>
      <c r="C6091" t="s">
        <v>313</v>
      </c>
      <c r="D6091">
        <v>17300000</v>
      </c>
      <c r="E6091">
        <v>14200000</v>
      </c>
      <c r="F6091" t="s">
        <v>4033</v>
      </c>
      <c r="G6091" s="13">
        <f>IFERROR(IF($F6091="ALTA",$D6091*1.03,
IF($F6091="MEDIA",$D6091*1,
IF($F6091="BAJA",$D6091*0.92,
IF($F6091="LIQUIDAR",_xlfn.XLOOKUP(A6091,Rotación!$A:$A,Rotación!$O:$O,0,0,-1),"")))),"")</f>
        <v>17300000</v>
      </c>
      <c r="H6091" s="13">
        <f>IFERROR(IF($F6091="ALTA",$D6091*1,
IF($F6091="MEDIA",$D6091*0.97,
IF($F6091="BAJA",$D6091*0.9,
IF($F6091="LIQUIDAR",_xlfn.XLOOKUP(A6091,Rotación!$A:$A,Rotación!$O:$O,0,0,-1),"")))),"")</f>
        <v>16781000</v>
      </c>
      <c r="I6091" s="13">
        <f>IFERROR(IF($F6091="ALTA",$D6091*0.97,
IF($F6091="MEDIA",$D6091*0.94,
IF($F6091="BAJA",$D6091*0.87,
IF($F6091="LIQUIDAR",_xlfn.XLOOKUP(A6091,Rotación!$A:$A,Rotación!$O:$O,0,0,-1),"")))),"")</f>
        <v>16262000</v>
      </c>
      <c r="J6091" s="13">
        <f>IFERROR(IF($F6091="ALTA",$D6091*0.94,
IF($F6091="MEDIA",$D6091*0.9,
IF($F6091="BAJA",$D6091*0.85,
IF($F6091="LIQUIDAR",_xlfn.XLOOKUP(A6091,Rotación!$A:$A,Rotación!$O:$O,0,0,-1),"")))),"")</f>
        <v>15570000</v>
      </c>
      <c r="K6091">
        <v>16990000</v>
      </c>
    </row>
    <row r="6092" spans="1:11" x14ac:dyDescent="0.3">
      <c r="A6092" t="s">
        <v>10359</v>
      </c>
      <c r="B6092" t="s">
        <v>313</v>
      </c>
      <c r="C6092" t="s">
        <v>313</v>
      </c>
      <c r="D6092">
        <v>12300000</v>
      </c>
      <c r="E6092">
        <v>10000000</v>
      </c>
      <c r="F6092" t="s">
        <v>4033</v>
      </c>
      <c r="G6092" s="13">
        <f>IFERROR(IF($F6092="ALTA",$D6092*1.03,
IF($F6092="MEDIA",$D6092*1,
IF($F6092="BAJA",$D6092*0.92,
IF($F6092="LIQUIDAR",_xlfn.XLOOKUP(A6092,Rotación!$A:$A,Rotación!$O:$O,0,0,-1),"")))),"")</f>
        <v>12300000</v>
      </c>
      <c r="H6092" s="13">
        <f>IFERROR(IF($F6092="ALTA",$D6092*1,
IF($F6092="MEDIA",$D6092*0.97,
IF($F6092="BAJA",$D6092*0.9,
IF($F6092="LIQUIDAR",_xlfn.XLOOKUP(A6092,Rotación!$A:$A,Rotación!$O:$O,0,0,-1),"")))),"")</f>
        <v>11931000</v>
      </c>
      <c r="I6092" s="13">
        <f>IFERROR(IF($F6092="ALTA",$D6092*0.97,
IF($F6092="MEDIA",$D6092*0.94,
IF($F6092="BAJA",$D6092*0.87,
IF($F6092="LIQUIDAR",_xlfn.XLOOKUP(A6092,Rotación!$A:$A,Rotación!$O:$O,0,0,-1),"")))),"")</f>
        <v>11562000</v>
      </c>
      <c r="J6092" s="13">
        <f>IFERROR(IF($F6092="ALTA",$D6092*0.94,
IF($F6092="MEDIA",$D6092*0.9,
IF($F6092="BAJA",$D6092*0.85,
IF($F6092="LIQUIDAR",_xlfn.XLOOKUP(A6092,Rotación!$A:$A,Rotación!$O:$O,0,0,-1),"")))),"")</f>
        <v>11070000</v>
      </c>
      <c r="K6092">
        <v>11990000</v>
      </c>
    </row>
    <row r="6093" spans="1:11" x14ac:dyDescent="0.3">
      <c r="A6093" t="s">
        <v>10361</v>
      </c>
      <c r="B6093" t="s">
        <v>313</v>
      </c>
      <c r="C6093" t="s">
        <v>313</v>
      </c>
      <c r="D6093">
        <v>8200000</v>
      </c>
      <c r="E6093">
        <v>6400000</v>
      </c>
      <c r="F6093" t="s">
        <v>4033</v>
      </c>
      <c r="G6093" s="13">
        <f>IFERROR(IF($F6093="ALTA",$D6093*1.03,
IF($F6093="MEDIA",$D6093*1,
IF($F6093="BAJA",$D6093*0.92,
IF($F6093="LIQUIDAR",_xlfn.XLOOKUP(A6093,Rotación!$A:$A,Rotación!$O:$O,0,0,-1),"")))),"")</f>
        <v>8200000</v>
      </c>
      <c r="H6093" s="13">
        <f>IFERROR(IF($F6093="ALTA",$D6093*1,
IF($F6093="MEDIA",$D6093*0.97,
IF($F6093="BAJA",$D6093*0.9,
IF($F6093="LIQUIDAR",_xlfn.XLOOKUP(A6093,Rotación!$A:$A,Rotación!$O:$O,0,0,-1),"")))),"")</f>
        <v>7954000</v>
      </c>
      <c r="I6093" s="13">
        <f>IFERROR(IF($F6093="ALTA",$D6093*0.97,
IF($F6093="MEDIA",$D6093*0.94,
IF($F6093="BAJA",$D6093*0.87,
IF($F6093="LIQUIDAR",_xlfn.XLOOKUP(A6093,Rotación!$A:$A,Rotación!$O:$O,0,0,-1),"")))),"")</f>
        <v>7708000</v>
      </c>
      <c r="J6093" s="13">
        <f>IFERROR(IF($F6093="ALTA",$D6093*0.94,
IF($F6093="MEDIA",$D6093*0.9,
IF($F6093="BAJA",$D6093*0.85,
IF($F6093="LIQUIDAR",_xlfn.XLOOKUP(A6093,Rotación!$A:$A,Rotación!$O:$O,0,0,-1),"")))),"")</f>
        <v>7380000</v>
      </c>
      <c r="K6093">
        <v>7990000</v>
      </c>
    </row>
    <row r="6094" spans="1:11" x14ac:dyDescent="0.3">
      <c r="A6094" t="s">
        <v>10363</v>
      </c>
      <c r="B6094" t="s">
        <v>313</v>
      </c>
      <c r="C6094" t="s">
        <v>313</v>
      </c>
      <c r="D6094">
        <v>18100000</v>
      </c>
      <c r="E6094">
        <v>15200000</v>
      </c>
      <c r="F6094" t="s">
        <v>4033</v>
      </c>
      <c r="G6094" s="13">
        <f>IFERROR(IF($F6094="ALTA",$D6094*1.03,
IF($F6094="MEDIA",$D6094*1,
IF($F6094="BAJA",$D6094*0.92,
IF($F6094="LIQUIDAR",_xlfn.XLOOKUP(A6094,Rotación!$A:$A,Rotación!$O:$O,0,0,-1),"")))),"")</f>
        <v>18100000</v>
      </c>
      <c r="H6094" s="13">
        <f>IFERROR(IF($F6094="ALTA",$D6094*1,
IF($F6094="MEDIA",$D6094*0.97,
IF($F6094="BAJA",$D6094*0.9,
IF($F6094="LIQUIDAR",_xlfn.XLOOKUP(A6094,Rotación!$A:$A,Rotación!$O:$O,0,0,-1),"")))),"")</f>
        <v>17557000</v>
      </c>
      <c r="I6094" s="13">
        <f>IFERROR(IF($F6094="ALTA",$D6094*0.97,
IF($F6094="MEDIA",$D6094*0.94,
IF($F6094="BAJA",$D6094*0.87,
IF($F6094="LIQUIDAR",_xlfn.XLOOKUP(A6094,Rotación!$A:$A,Rotación!$O:$O,0,0,-1),"")))),"")</f>
        <v>17014000</v>
      </c>
      <c r="J6094" s="13">
        <f>IFERROR(IF($F6094="ALTA",$D6094*0.94,
IF($F6094="MEDIA",$D6094*0.9,
IF($F6094="BAJA",$D6094*0.85,
IF($F6094="LIQUIDAR",_xlfn.XLOOKUP(A6094,Rotación!$A:$A,Rotación!$O:$O,0,0,-1),"")))),"")</f>
        <v>16290000</v>
      </c>
      <c r="K6094">
        <v>18490000</v>
      </c>
    </row>
    <row r="6095" spans="1:11" x14ac:dyDescent="0.3">
      <c r="A6095" t="s">
        <v>10365</v>
      </c>
      <c r="B6095" t="s">
        <v>313</v>
      </c>
      <c r="C6095" t="s">
        <v>313</v>
      </c>
      <c r="D6095">
        <v>19500000</v>
      </c>
      <c r="E6095">
        <v>16000000</v>
      </c>
      <c r="F6095" t="s">
        <v>4033</v>
      </c>
      <c r="G6095" s="13">
        <f>IFERROR(IF($F6095="ALTA",$D6095*1.03,
IF($F6095="MEDIA",$D6095*1,
IF($F6095="BAJA",$D6095*0.92,
IF($F6095="LIQUIDAR",_xlfn.XLOOKUP(A6095,Rotación!$A:$A,Rotación!$O:$O,0,0,-1),"")))),"")</f>
        <v>19500000</v>
      </c>
      <c r="H6095" s="13">
        <f>IFERROR(IF($F6095="ALTA",$D6095*1,
IF($F6095="MEDIA",$D6095*0.97,
IF($F6095="BAJA",$D6095*0.9,
IF($F6095="LIQUIDAR",_xlfn.XLOOKUP(A6095,Rotación!$A:$A,Rotación!$O:$O,0,0,-1),"")))),"")</f>
        <v>18915000</v>
      </c>
      <c r="I6095" s="13">
        <f>IFERROR(IF($F6095="ALTA",$D6095*0.97,
IF($F6095="MEDIA",$D6095*0.94,
IF($F6095="BAJA",$D6095*0.87,
IF($F6095="LIQUIDAR",_xlfn.XLOOKUP(A6095,Rotación!$A:$A,Rotación!$O:$O,0,0,-1),"")))),"")</f>
        <v>18330000</v>
      </c>
      <c r="J6095" s="13">
        <f>IFERROR(IF($F6095="ALTA",$D6095*0.94,
IF($F6095="MEDIA",$D6095*0.9,
IF($F6095="BAJA",$D6095*0.85,
IF($F6095="LIQUIDAR",_xlfn.XLOOKUP(A6095,Rotación!$A:$A,Rotación!$O:$O,0,0,-1),"")))),"")</f>
        <v>17550000</v>
      </c>
      <c r="K6095">
        <v>19490000</v>
      </c>
    </row>
    <row r="6096" spans="1:11" x14ac:dyDescent="0.3">
      <c r="A6096" t="s">
        <v>10367</v>
      </c>
      <c r="B6096" t="s">
        <v>313</v>
      </c>
      <c r="C6096" t="s">
        <v>313</v>
      </c>
      <c r="D6096">
        <v>12900000</v>
      </c>
      <c r="E6096">
        <v>10800000</v>
      </c>
      <c r="F6096" t="s">
        <v>4033</v>
      </c>
      <c r="G6096" s="13">
        <f>IFERROR(IF($F6096="ALTA",$D6096*1.03,
IF($F6096="MEDIA",$D6096*1,
IF($F6096="BAJA",$D6096*0.92,
IF($F6096="LIQUIDAR",_xlfn.XLOOKUP(A6096,Rotación!$A:$A,Rotación!$O:$O,0,0,-1),"")))),"")</f>
        <v>12900000</v>
      </c>
      <c r="H6096" s="13">
        <f>IFERROR(IF($F6096="ALTA",$D6096*1,
IF($F6096="MEDIA",$D6096*0.97,
IF($F6096="BAJA",$D6096*0.9,
IF($F6096="LIQUIDAR",_xlfn.XLOOKUP(A6096,Rotación!$A:$A,Rotación!$O:$O,0,0,-1),"")))),"")</f>
        <v>12513000</v>
      </c>
      <c r="I6096" s="13">
        <f>IFERROR(IF($F6096="ALTA",$D6096*0.97,
IF($F6096="MEDIA",$D6096*0.94,
IF($F6096="BAJA",$D6096*0.87,
IF($F6096="LIQUIDAR",_xlfn.XLOOKUP(A6096,Rotación!$A:$A,Rotación!$O:$O,0,0,-1),"")))),"")</f>
        <v>12126000</v>
      </c>
      <c r="J6096" s="13">
        <f>IFERROR(IF($F6096="ALTA",$D6096*0.94,
IF($F6096="MEDIA",$D6096*0.9,
IF($F6096="BAJA",$D6096*0.85,
IF($F6096="LIQUIDAR",_xlfn.XLOOKUP(A6096,Rotación!$A:$A,Rotación!$O:$O,0,0,-1),"")))),"")</f>
        <v>11610000</v>
      </c>
      <c r="K6096">
        <v>12890000</v>
      </c>
    </row>
    <row r="6097" spans="1:11" x14ac:dyDescent="0.3">
      <c r="A6097" t="s">
        <v>10369</v>
      </c>
      <c r="B6097" t="s">
        <v>313</v>
      </c>
      <c r="C6097" t="s">
        <v>313</v>
      </c>
      <c r="D6097">
        <v>17900000</v>
      </c>
      <c r="E6097">
        <v>14300000</v>
      </c>
      <c r="F6097" t="s">
        <v>5391</v>
      </c>
      <c r="G6097" s="13">
        <f>IFERROR(IF($F6097="ALTA",$D6097*1.03,
IF($F6097="MEDIA",$D6097*1,
IF($F6097="BAJA",$D6097*0.92,
IF($F6097="LIQUIDAR",_xlfn.XLOOKUP(A6097,Rotación!$A:$A,Rotación!$O:$O,0,0,-1),"")))),"")</f>
        <v>16468000</v>
      </c>
      <c r="H6097" s="13">
        <f>IFERROR(IF($F6097="ALTA",$D6097*1,
IF($F6097="MEDIA",$D6097*0.97,
IF($F6097="BAJA",$D6097*0.9,
IF($F6097="LIQUIDAR",_xlfn.XLOOKUP(A6097,Rotación!$A:$A,Rotación!$O:$O,0,0,-1),"")))),"")</f>
        <v>16110000</v>
      </c>
      <c r="I6097" s="13">
        <f>IFERROR(IF($F6097="ALTA",$D6097*0.97,
IF($F6097="MEDIA",$D6097*0.94,
IF($F6097="BAJA",$D6097*0.87,
IF($F6097="LIQUIDAR",_xlfn.XLOOKUP(A6097,Rotación!$A:$A,Rotación!$O:$O,0,0,-1),"")))),"")</f>
        <v>15573000</v>
      </c>
      <c r="J6097" s="13">
        <f>IFERROR(IF($F6097="ALTA",$D6097*0.94,
IF($F6097="MEDIA",$D6097*0.9,
IF($F6097="BAJA",$D6097*0.85,
IF($F6097="LIQUIDAR",_xlfn.XLOOKUP(A6097,Rotación!$A:$A,Rotación!$O:$O,0,0,-1),"")))),"")</f>
        <v>15215000</v>
      </c>
      <c r="K6097">
        <v>17490000</v>
      </c>
    </row>
    <row r="6098" spans="1:11" x14ac:dyDescent="0.3">
      <c r="A6098" t="s">
        <v>1845</v>
      </c>
      <c r="B6098" t="s">
        <v>313</v>
      </c>
      <c r="C6098" t="s">
        <v>313</v>
      </c>
      <c r="D6098">
        <v>10600000</v>
      </c>
      <c r="E6098">
        <v>8500000</v>
      </c>
      <c r="F6098" t="s">
        <v>5391</v>
      </c>
      <c r="G6098" s="13">
        <f>IFERROR(IF($F6098="ALTA",$D6098*1.03,
IF($F6098="MEDIA",$D6098*1,
IF($F6098="BAJA",$D6098*0.92,
IF($F6098="LIQUIDAR",_xlfn.XLOOKUP(A6098,Rotación!$A:$A,Rotación!$O:$O,0,0,-1),"")))),"")</f>
        <v>9752000</v>
      </c>
      <c r="H6098" s="13">
        <f>IFERROR(IF($F6098="ALTA",$D6098*1,
IF($F6098="MEDIA",$D6098*0.97,
IF($F6098="BAJA",$D6098*0.9,
IF($F6098="LIQUIDAR",_xlfn.XLOOKUP(A6098,Rotación!$A:$A,Rotación!$O:$O,0,0,-1),"")))),"")</f>
        <v>9540000</v>
      </c>
      <c r="I6098" s="13">
        <f>IFERROR(IF($F6098="ALTA",$D6098*0.97,
IF($F6098="MEDIA",$D6098*0.94,
IF($F6098="BAJA",$D6098*0.87,
IF($F6098="LIQUIDAR",_xlfn.XLOOKUP(A6098,Rotación!$A:$A,Rotación!$O:$O,0,0,-1),"")))),"")</f>
        <v>9222000</v>
      </c>
      <c r="J6098" s="13">
        <f>IFERROR(IF($F6098="ALTA",$D6098*0.94,
IF($F6098="MEDIA",$D6098*0.9,
IF($F6098="BAJA",$D6098*0.85,
IF($F6098="LIQUIDAR",_xlfn.XLOOKUP(A6098,Rotación!$A:$A,Rotación!$O:$O,0,0,-1),"")))),"")</f>
        <v>9010000</v>
      </c>
      <c r="K6098">
        <v>10490000</v>
      </c>
    </row>
    <row r="6099" spans="1:11" x14ac:dyDescent="0.3">
      <c r="A6099" t="s">
        <v>10372</v>
      </c>
      <c r="B6099" t="s">
        <v>313</v>
      </c>
      <c r="C6099" t="s">
        <v>313</v>
      </c>
      <c r="D6099">
        <v>26300000</v>
      </c>
      <c r="E6099">
        <v>21300000</v>
      </c>
      <c r="F6099" t="s">
        <v>5391</v>
      </c>
      <c r="G6099" s="13">
        <f>IFERROR(IF($F6099="ALTA",$D6099*1.03,
IF($F6099="MEDIA",$D6099*1,
IF($F6099="BAJA",$D6099*0.92,
IF($F6099="LIQUIDAR",_xlfn.XLOOKUP(A6099,Rotación!$A:$A,Rotación!$O:$O,0,0,-1),"")))),"")</f>
        <v>24196000</v>
      </c>
      <c r="H6099" s="13">
        <f>IFERROR(IF($F6099="ALTA",$D6099*1,
IF($F6099="MEDIA",$D6099*0.97,
IF($F6099="BAJA",$D6099*0.9,
IF($F6099="LIQUIDAR",_xlfn.XLOOKUP(A6099,Rotación!$A:$A,Rotación!$O:$O,0,0,-1),"")))),"")</f>
        <v>23670000</v>
      </c>
      <c r="I6099" s="13">
        <f>IFERROR(IF($F6099="ALTA",$D6099*0.97,
IF($F6099="MEDIA",$D6099*0.94,
IF($F6099="BAJA",$D6099*0.87,
IF($F6099="LIQUIDAR",_xlfn.XLOOKUP(A6099,Rotación!$A:$A,Rotación!$O:$O,0,0,-1),"")))),"")</f>
        <v>22881000</v>
      </c>
      <c r="J6099" s="13">
        <f>IFERROR(IF($F6099="ALTA",$D6099*0.94,
IF($F6099="MEDIA",$D6099*0.9,
IF($F6099="BAJA",$D6099*0.85,
IF($F6099="LIQUIDAR",_xlfn.XLOOKUP(A6099,Rotación!$A:$A,Rotación!$O:$O,0,0,-1),"")))),"")</f>
        <v>22355000</v>
      </c>
      <c r="K6099">
        <v>24490000</v>
      </c>
    </row>
    <row r="6100" spans="1:11" x14ac:dyDescent="0.3">
      <c r="A6100" t="s">
        <v>10379</v>
      </c>
      <c r="B6100" t="s">
        <v>313</v>
      </c>
      <c r="C6100" t="s">
        <v>313</v>
      </c>
      <c r="D6100">
        <v>15200000</v>
      </c>
      <c r="E6100">
        <v>12300000</v>
      </c>
      <c r="F6100" t="s">
        <v>5391</v>
      </c>
      <c r="G6100" s="13">
        <f>IFERROR(IF($F6100="ALTA",$D6100*1.03,
IF($F6100="MEDIA",$D6100*1,
IF($F6100="BAJA",$D6100*0.92,
IF($F6100="LIQUIDAR",_xlfn.XLOOKUP(A6100,Rotación!$A:$A,Rotación!$O:$O,0,0,-1),"")))),"")</f>
        <v>13984000</v>
      </c>
      <c r="H6100" s="13">
        <f>IFERROR(IF($F6100="ALTA",$D6100*1,
IF($F6100="MEDIA",$D6100*0.97,
IF($F6100="BAJA",$D6100*0.9,
IF($F6100="LIQUIDAR",_xlfn.XLOOKUP(A6100,Rotación!$A:$A,Rotación!$O:$O,0,0,-1),"")))),"")</f>
        <v>13680000</v>
      </c>
      <c r="I6100" s="13">
        <f>IFERROR(IF($F6100="ALTA",$D6100*0.97,
IF($F6100="MEDIA",$D6100*0.94,
IF($F6100="BAJA",$D6100*0.87,
IF($F6100="LIQUIDAR",_xlfn.XLOOKUP(A6100,Rotación!$A:$A,Rotación!$O:$O,0,0,-1),"")))),"")</f>
        <v>13224000</v>
      </c>
      <c r="J6100" s="13">
        <f>IFERROR(IF($F6100="ALTA",$D6100*0.94,
IF($F6100="MEDIA",$D6100*0.9,
IF($F6100="BAJA",$D6100*0.85,
IF($F6100="LIQUIDAR",_xlfn.XLOOKUP(A6100,Rotación!$A:$A,Rotación!$O:$O,0,0,-1),"")))),"")</f>
        <v>12920000</v>
      </c>
      <c r="K6100">
        <v>14990000</v>
      </c>
    </row>
    <row r="6101" spans="1:11" x14ac:dyDescent="0.3">
      <c r="A6101" t="s">
        <v>5279</v>
      </c>
      <c r="B6101" t="s">
        <v>188</v>
      </c>
      <c r="C6101" t="s">
        <v>5790</v>
      </c>
      <c r="D6101">
        <v>16000000</v>
      </c>
      <c r="E6101">
        <v>13500000</v>
      </c>
      <c r="F6101" t="s">
        <v>5391</v>
      </c>
      <c r="G6101" s="13">
        <f>IFERROR(IF($F6101="ALTA",$D6101*1.03,
IF($F6101="MEDIA",$D6101*1,
IF($F6101="BAJA",$D6101*0.92,
IF($F6101="LIQUIDAR",_xlfn.XLOOKUP(A6101,Rotación!$A:$A,Rotación!$O:$O,0,0,-1),"")))),"")</f>
        <v>14720000</v>
      </c>
      <c r="H6101" s="13">
        <f>IFERROR(IF($F6101="ALTA",$D6101*1,
IF($F6101="MEDIA",$D6101*0.97,
IF($F6101="BAJA",$D6101*0.9,
IF($F6101="LIQUIDAR",_xlfn.XLOOKUP(A6101,Rotación!$A:$A,Rotación!$O:$O,0,0,-1),"")))),"")</f>
        <v>14400000</v>
      </c>
      <c r="I6101" s="13">
        <f>IFERROR(IF($F6101="ALTA",$D6101*0.97,
IF($F6101="MEDIA",$D6101*0.94,
IF($F6101="BAJA",$D6101*0.87,
IF($F6101="LIQUIDAR",_xlfn.XLOOKUP(A6101,Rotación!$A:$A,Rotación!$O:$O,0,0,-1),"")))),"")</f>
        <v>13920000</v>
      </c>
      <c r="J6101" s="13">
        <f>IFERROR(IF($F6101="ALTA",$D6101*0.94,
IF($F6101="MEDIA",$D6101*0.9,
IF($F6101="BAJA",$D6101*0.85,
IF($F6101="LIQUIDAR",_xlfn.XLOOKUP(A6101,Rotación!$A:$A,Rotación!$O:$O,0,0,-1),"")))),"")</f>
        <v>13600000</v>
      </c>
      <c r="K6101">
        <v>15990000</v>
      </c>
    </row>
    <row r="6102" spans="1:11" x14ac:dyDescent="0.3">
      <c r="A6102" t="s">
        <v>10399</v>
      </c>
      <c r="B6102" t="s">
        <v>313</v>
      </c>
      <c r="C6102" t="s">
        <v>313</v>
      </c>
      <c r="D6102">
        <v>13800000</v>
      </c>
      <c r="E6102">
        <v>11000000</v>
      </c>
      <c r="F6102" t="s">
        <v>5391</v>
      </c>
      <c r="G6102" s="13">
        <f>IFERROR(IF($F6102="ALTA",$D6102*1.03,
IF($F6102="MEDIA",$D6102*1,
IF($F6102="BAJA",$D6102*0.92,
IF($F6102="LIQUIDAR",_xlfn.XLOOKUP(A6102,Rotación!$A:$A,Rotación!$O:$O,0,0,-1),"")))),"")</f>
        <v>12696000</v>
      </c>
      <c r="H6102" s="13">
        <f>IFERROR(IF($F6102="ALTA",$D6102*1,
IF($F6102="MEDIA",$D6102*0.97,
IF($F6102="BAJA",$D6102*0.9,
IF($F6102="LIQUIDAR",_xlfn.XLOOKUP(A6102,Rotación!$A:$A,Rotación!$O:$O,0,0,-1),"")))),"")</f>
        <v>12420000</v>
      </c>
      <c r="I6102" s="13">
        <f>IFERROR(IF($F6102="ALTA",$D6102*0.97,
IF($F6102="MEDIA",$D6102*0.94,
IF($F6102="BAJA",$D6102*0.87,
IF($F6102="LIQUIDAR",_xlfn.XLOOKUP(A6102,Rotación!$A:$A,Rotación!$O:$O,0,0,-1),"")))),"")</f>
        <v>12006000</v>
      </c>
      <c r="J6102" s="13">
        <f>IFERROR(IF($F6102="ALTA",$D6102*0.94,
IF($F6102="MEDIA",$D6102*0.9,
IF($F6102="BAJA",$D6102*0.85,
IF($F6102="LIQUIDAR",_xlfn.XLOOKUP(A6102,Rotación!$A:$A,Rotación!$O:$O,0,0,-1),"")))),"")</f>
        <v>11730000</v>
      </c>
      <c r="K6102">
        <v>13490000</v>
      </c>
    </row>
    <row r="6103" spans="1:11" x14ac:dyDescent="0.3">
      <c r="A6103" t="s">
        <v>10401</v>
      </c>
      <c r="B6103" t="s">
        <v>313</v>
      </c>
      <c r="C6103" t="s">
        <v>313</v>
      </c>
      <c r="D6103">
        <v>13600000</v>
      </c>
      <c r="E6103">
        <v>10500000</v>
      </c>
      <c r="F6103" t="s">
        <v>5391</v>
      </c>
      <c r="G6103" s="13">
        <f>IFERROR(IF($F6103="ALTA",$D6103*1.03,
IF($F6103="MEDIA",$D6103*1,
IF($F6103="BAJA",$D6103*0.92,
IF($F6103="LIQUIDAR",_xlfn.XLOOKUP(A6103,Rotación!$A:$A,Rotación!$O:$O,0,0,-1),"")))),"")</f>
        <v>12512000</v>
      </c>
      <c r="H6103" s="13">
        <f>IFERROR(IF($F6103="ALTA",$D6103*1,
IF($F6103="MEDIA",$D6103*0.97,
IF($F6103="BAJA",$D6103*0.9,
IF($F6103="LIQUIDAR",_xlfn.XLOOKUP(A6103,Rotación!$A:$A,Rotación!$O:$O,0,0,-1),"")))),"")</f>
        <v>12240000</v>
      </c>
      <c r="I6103" s="13">
        <f>IFERROR(IF($F6103="ALTA",$D6103*0.97,
IF($F6103="MEDIA",$D6103*0.94,
IF($F6103="BAJA",$D6103*0.87,
IF($F6103="LIQUIDAR",_xlfn.XLOOKUP(A6103,Rotación!$A:$A,Rotación!$O:$O,0,0,-1),"")))),"")</f>
        <v>11832000</v>
      </c>
      <c r="J6103" s="13">
        <f>IFERROR(IF($F6103="ALTA",$D6103*0.94,
IF($F6103="MEDIA",$D6103*0.9,
IF($F6103="BAJA",$D6103*0.85,
IF($F6103="LIQUIDAR",_xlfn.XLOOKUP(A6103,Rotación!$A:$A,Rotación!$O:$O,0,0,-1),"")))),"")</f>
        <v>11560000</v>
      </c>
      <c r="K6103">
        <v>12990000</v>
      </c>
    </row>
    <row r="6104" spans="1:11" x14ac:dyDescent="0.3">
      <c r="A6104" t="s">
        <v>10405</v>
      </c>
      <c r="B6104" t="s">
        <v>313</v>
      </c>
      <c r="C6104" t="s">
        <v>313</v>
      </c>
      <c r="D6104">
        <v>23800000</v>
      </c>
      <c r="E6104">
        <v>19000000</v>
      </c>
      <c r="F6104" t="s">
        <v>4033</v>
      </c>
      <c r="G6104" s="13">
        <f>IFERROR(IF($F6104="ALTA",$D6104*1.03,
IF($F6104="MEDIA",$D6104*1,
IF($F6104="BAJA",$D6104*0.92,
IF($F6104="LIQUIDAR",_xlfn.XLOOKUP(A6104,Rotación!$A:$A,Rotación!$O:$O,0,0,-1),"")))),"")</f>
        <v>23800000</v>
      </c>
      <c r="H6104" s="13">
        <f>IFERROR(IF($F6104="ALTA",$D6104*1,
IF($F6104="MEDIA",$D6104*0.97,
IF($F6104="BAJA",$D6104*0.9,
IF($F6104="LIQUIDAR",_xlfn.XLOOKUP(A6104,Rotación!$A:$A,Rotación!$O:$O,0,0,-1),"")))),"")</f>
        <v>23086000</v>
      </c>
      <c r="I6104" s="13">
        <f>IFERROR(IF($F6104="ALTA",$D6104*0.97,
IF($F6104="MEDIA",$D6104*0.94,
IF($F6104="BAJA",$D6104*0.87,
IF($F6104="LIQUIDAR",_xlfn.XLOOKUP(A6104,Rotación!$A:$A,Rotación!$O:$O,0,0,-1),"")))),"")</f>
        <v>22372000</v>
      </c>
      <c r="J6104" s="13">
        <f>IFERROR(IF($F6104="ALTA",$D6104*0.94,
IF($F6104="MEDIA",$D6104*0.9,
IF($F6104="BAJA",$D6104*0.85,
IF($F6104="LIQUIDAR",_xlfn.XLOOKUP(A6104,Rotación!$A:$A,Rotación!$O:$O,0,0,-1),"")))),"")</f>
        <v>21420000</v>
      </c>
      <c r="K6104">
        <v>22390000</v>
      </c>
    </row>
    <row r="6105" spans="1:11" x14ac:dyDescent="0.3">
      <c r="A6105" t="s">
        <v>10407</v>
      </c>
      <c r="B6105" t="s">
        <v>313</v>
      </c>
      <c r="C6105" t="s">
        <v>313</v>
      </c>
      <c r="D6105">
        <v>13800000</v>
      </c>
      <c r="E6105">
        <v>11000000</v>
      </c>
      <c r="F6105" t="s">
        <v>4033</v>
      </c>
      <c r="G6105" s="13">
        <f>IFERROR(IF($F6105="ALTA",$D6105*1.03,
IF($F6105="MEDIA",$D6105*1,
IF($F6105="BAJA",$D6105*0.92,
IF($F6105="LIQUIDAR",_xlfn.XLOOKUP(A6105,Rotación!$A:$A,Rotación!$O:$O,0,0,-1),"")))),"")</f>
        <v>13800000</v>
      </c>
      <c r="H6105" s="13">
        <f>IFERROR(IF($F6105="ALTA",$D6105*1,
IF($F6105="MEDIA",$D6105*0.97,
IF($F6105="BAJA",$D6105*0.9,
IF($F6105="LIQUIDAR",_xlfn.XLOOKUP(A6105,Rotación!$A:$A,Rotación!$O:$O,0,0,-1),"")))),"")</f>
        <v>13386000</v>
      </c>
      <c r="I6105" s="13">
        <f>IFERROR(IF($F6105="ALTA",$D6105*0.97,
IF($F6105="MEDIA",$D6105*0.94,
IF($F6105="BAJA",$D6105*0.87,
IF($F6105="LIQUIDAR",_xlfn.XLOOKUP(A6105,Rotación!$A:$A,Rotación!$O:$O,0,0,-1),"")))),"")</f>
        <v>12972000</v>
      </c>
      <c r="J6105" s="13">
        <f>IFERROR(IF($F6105="ALTA",$D6105*0.94,
IF($F6105="MEDIA",$D6105*0.9,
IF($F6105="BAJA",$D6105*0.85,
IF($F6105="LIQUIDAR",_xlfn.XLOOKUP(A6105,Rotación!$A:$A,Rotación!$O:$O,0,0,-1),"")))),"")</f>
        <v>12420000</v>
      </c>
      <c r="K6105">
        <v>13290000</v>
      </c>
    </row>
    <row r="6106" spans="1:11" x14ac:dyDescent="0.3">
      <c r="A6106" t="s">
        <v>10409</v>
      </c>
      <c r="B6106" t="s">
        <v>313</v>
      </c>
      <c r="C6106" t="s">
        <v>313</v>
      </c>
      <c r="D6106">
        <v>12300000</v>
      </c>
      <c r="E6106">
        <v>10000000</v>
      </c>
      <c r="F6106" t="s">
        <v>4033</v>
      </c>
      <c r="G6106" s="13">
        <f>IFERROR(IF($F6106="ALTA",$D6106*1.03,
IF($F6106="MEDIA",$D6106*1,
IF($F6106="BAJA",$D6106*0.92,
IF($F6106="LIQUIDAR",_xlfn.XLOOKUP(A6106,Rotación!$A:$A,Rotación!$O:$O,0,0,-1),"")))),"")</f>
        <v>12300000</v>
      </c>
      <c r="H6106" s="13">
        <f>IFERROR(IF($F6106="ALTA",$D6106*1,
IF($F6106="MEDIA",$D6106*0.97,
IF($F6106="BAJA",$D6106*0.9,
IF($F6106="LIQUIDAR",_xlfn.XLOOKUP(A6106,Rotación!$A:$A,Rotación!$O:$O,0,0,-1),"")))),"")</f>
        <v>11931000</v>
      </c>
      <c r="I6106" s="13">
        <f>IFERROR(IF($F6106="ALTA",$D6106*0.97,
IF($F6106="MEDIA",$D6106*0.94,
IF($F6106="BAJA",$D6106*0.87,
IF($F6106="LIQUIDAR",_xlfn.XLOOKUP(A6106,Rotación!$A:$A,Rotación!$O:$O,0,0,-1),"")))),"")</f>
        <v>11562000</v>
      </c>
      <c r="J6106" s="13">
        <f>IFERROR(IF($F6106="ALTA",$D6106*0.94,
IF($F6106="MEDIA",$D6106*0.9,
IF($F6106="BAJA",$D6106*0.85,
IF($F6106="LIQUIDAR",_xlfn.XLOOKUP(A6106,Rotación!$A:$A,Rotación!$O:$O,0,0,-1),"")))),"")</f>
        <v>11070000</v>
      </c>
      <c r="K6106">
        <v>12290000</v>
      </c>
    </row>
    <row r="6107" spans="1:11" x14ac:dyDescent="0.3">
      <c r="A6107" t="s">
        <v>10411</v>
      </c>
      <c r="B6107" t="s">
        <v>313</v>
      </c>
      <c r="C6107" t="s">
        <v>313</v>
      </c>
      <c r="D6107">
        <v>11000000</v>
      </c>
      <c r="E6107">
        <v>9000000</v>
      </c>
      <c r="F6107" t="s">
        <v>4033</v>
      </c>
      <c r="G6107" s="13">
        <f>IFERROR(IF($F6107="ALTA",$D6107*1.03,
IF($F6107="MEDIA",$D6107*1,
IF($F6107="BAJA",$D6107*0.92,
IF($F6107="LIQUIDAR",_xlfn.XLOOKUP(A6107,Rotación!$A:$A,Rotación!$O:$O,0,0,-1),"")))),"")</f>
        <v>11000000</v>
      </c>
      <c r="H6107" s="13">
        <f>IFERROR(IF($F6107="ALTA",$D6107*1,
IF($F6107="MEDIA",$D6107*0.97,
IF($F6107="BAJA",$D6107*0.9,
IF($F6107="LIQUIDAR",_xlfn.XLOOKUP(A6107,Rotación!$A:$A,Rotación!$O:$O,0,0,-1),"")))),"")</f>
        <v>10670000</v>
      </c>
      <c r="I6107" s="13">
        <f>IFERROR(IF($F6107="ALTA",$D6107*0.97,
IF($F6107="MEDIA",$D6107*0.94,
IF($F6107="BAJA",$D6107*0.87,
IF($F6107="LIQUIDAR",_xlfn.XLOOKUP(A6107,Rotación!$A:$A,Rotación!$O:$O,0,0,-1),"")))),"")</f>
        <v>10340000</v>
      </c>
      <c r="J6107" s="13">
        <f>IFERROR(IF($F6107="ALTA",$D6107*0.94,
IF($F6107="MEDIA",$D6107*0.9,
IF($F6107="BAJA",$D6107*0.85,
IF($F6107="LIQUIDAR",_xlfn.XLOOKUP(A6107,Rotación!$A:$A,Rotación!$O:$O,0,0,-1),"")))),"")</f>
        <v>9900000</v>
      </c>
      <c r="K6107">
        <v>10990000</v>
      </c>
    </row>
    <row r="6108" spans="1:11" x14ac:dyDescent="0.3">
      <c r="A6108" t="s">
        <v>10415</v>
      </c>
      <c r="B6108" t="s">
        <v>313</v>
      </c>
      <c r="C6108" t="s">
        <v>313</v>
      </c>
      <c r="D6108">
        <v>15800000</v>
      </c>
      <c r="E6108">
        <v>13000000</v>
      </c>
      <c r="F6108" t="s">
        <v>4033</v>
      </c>
      <c r="G6108" s="13">
        <f>IFERROR(IF($F6108="ALTA",$D6108*1.03,
IF($F6108="MEDIA",$D6108*1,
IF($F6108="BAJA",$D6108*0.92,
IF($F6108="LIQUIDAR",_xlfn.XLOOKUP(A6108,Rotación!$A:$A,Rotación!$O:$O,0,0,-1),"")))),"")</f>
        <v>15800000</v>
      </c>
      <c r="H6108" s="13">
        <f>IFERROR(IF($F6108="ALTA",$D6108*1,
IF($F6108="MEDIA",$D6108*0.97,
IF($F6108="BAJA",$D6108*0.9,
IF($F6108="LIQUIDAR",_xlfn.XLOOKUP(A6108,Rotación!$A:$A,Rotación!$O:$O,0,0,-1),"")))),"")</f>
        <v>15326000</v>
      </c>
      <c r="I6108" s="13">
        <f>IFERROR(IF($F6108="ALTA",$D6108*0.97,
IF($F6108="MEDIA",$D6108*0.94,
IF($F6108="BAJA",$D6108*0.87,
IF($F6108="LIQUIDAR",_xlfn.XLOOKUP(A6108,Rotación!$A:$A,Rotación!$O:$O,0,0,-1),"")))),"")</f>
        <v>14852000</v>
      </c>
      <c r="J6108" s="13">
        <f>IFERROR(IF($F6108="ALTA",$D6108*0.94,
IF($F6108="MEDIA",$D6108*0.9,
IF($F6108="BAJA",$D6108*0.85,
IF($F6108="LIQUIDAR",_xlfn.XLOOKUP(A6108,Rotación!$A:$A,Rotación!$O:$O,0,0,-1),"")))),"")</f>
        <v>14220000</v>
      </c>
      <c r="K6108">
        <v>15790000</v>
      </c>
    </row>
    <row r="6109" spans="1:11" x14ac:dyDescent="0.3">
      <c r="A6109" t="s">
        <v>1400</v>
      </c>
      <c r="B6109" t="s">
        <v>313</v>
      </c>
      <c r="C6109" t="s">
        <v>313</v>
      </c>
      <c r="D6109">
        <v>12600000</v>
      </c>
      <c r="E6109">
        <v>10300000</v>
      </c>
      <c r="F6109" t="s">
        <v>4033</v>
      </c>
      <c r="G6109" s="13">
        <f>IFERROR(IF($F6109="ALTA",$D6109*1.03,
IF($F6109="MEDIA",$D6109*1,
IF($F6109="BAJA",$D6109*0.92,
IF($F6109="LIQUIDAR",_xlfn.XLOOKUP(A6109,Rotación!$A:$A,Rotación!$O:$O,0,0,-1),"")))),"")</f>
        <v>12600000</v>
      </c>
      <c r="H6109" s="13">
        <f>IFERROR(IF($F6109="ALTA",$D6109*1,
IF($F6109="MEDIA",$D6109*0.97,
IF($F6109="BAJA",$D6109*0.9,
IF($F6109="LIQUIDAR",_xlfn.XLOOKUP(A6109,Rotación!$A:$A,Rotación!$O:$O,0,0,-1),"")))),"")</f>
        <v>12222000</v>
      </c>
      <c r="I6109" s="13">
        <f>IFERROR(IF($F6109="ALTA",$D6109*0.97,
IF($F6109="MEDIA",$D6109*0.94,
IF($F6109="BAJA",$D6109*0.87,
IF($F6109="LIQUIDAR",_xlfn.XLOOKUP(A6109,Rotación!$A:$A,Rotación!$O:$O,0,0,-1),"")))),"")</f>
        <v>11844000</v>
      </c>
      <c r="J6109" s="13">
        <f>IFERROR(IF($F6109="ALTA",$D6109*0.94,
IF($F6109="MEDIA",$D6109*0.9,
IF($F6109="BAJA",$D6109*0.85,
IF($F6109="LIQUIDAR",_xlfn.XLOOKUP(A6109,Rotación!$A:$A,Rotación!$O:$O,0,0,-1),"")))),"")</f>
        <v>11340000</v>
      </c>
      <c r="K6109">
        <v>12590000</v>
      </c>
    </row>
    <row r="6110" spans="1:11" x14ac:dyDescent="0.3">
      <c r="A6110" t="s">
        <v>10418</v>
      </c>
      <c r="B6110" t="s">
        <v>313</v>
      </c>
      <c r="C6110" t="s">
        <v>313</v>
      </c>
      <c r="D6110">
        <v>33500000</v>
      </c>
      <c r="E6110">
        <v>25000000</v>
      </c>
      <c r="F6110" t="s">
        <v>5391</v>
      </c>
      <c r="G6110" s="13">
        <f>IFERROR(IF($F6110="ALTA",$D6110*1.03,
IF($F6110="MEDIA",$D6110*1,
IF($F6110="BAJA",$D6110*0.92,
IF($F6110="LIQUIDAR",_xlfn.XLOOKUP(A6110,Rotación!$A:$A,Rotación!$O:$O,0,0,-1),"")))),"")</f>
        <v>30820000</v>
      </c>
      <c r="H6110" s="13">
        <f>IFERROR(IF($F6110="ALTA",$D6110*1,
IF($F6110="MEDIA",$D6110*0.97,
IF($F6110="BAJA",$D6110*0.9,
IF($F6110="LIQUIDAR",_xlfn.XLOOKUP(A6110,Rotación!$A:$A,Rotación!$O:$O,0,0,-1),"")))),"")</f>
        <v>30150000</v>
      </c>
      <c r="I6110" s="13">
        <f>IFERROR(IF($F6110="ALTA",$D6110*0.97,
IF($F6110="MEDIA",$D6110*0.94,
IF($F6110="BAJA",$D6110*0.87,
IF($F6110="LIQUIDAR",_xlfn.XLOOKUP(A6110,Rotación!$A:$A,Rotación!$O:$O,0,0,-1),"")))),"")</f>
        <v>29145000</v>
      </c>
      <c r="J6110" s="13">
        <f>IFERROR(IF($F6110="ALTA",$D6110*0.94,
IF($F6110="MEDIA",$D6110*0.9,
IF($F6110="BAJA",$D6110*0.85,
IF($F6110="LIQUIDAR",_xlfn.XLOOKUP(A6110,Rotación!$A:$A,Rotación!$O:$O,0,0,-1),"")))),"")</f>
        <v>28475000</v>
      </c>
      <c r="K6110">
        <v>29990000</v>
      </c>
    </row>
    <row r="6111" spans="1:11" x14ac:dyDescent="0.3">
      <c r="A6111" t="s">
        <v>13477</v>
      </c>
      <c r="B6111" t="s">
        <v>313</v>
      </c>
      <c r="C6111" t="s">
        <v>313</v>
      </c>
      <c r="D6111">
        <v>12300000</v>
      </c>
      <c r="E6111">
        <v>10000000</v>
      </c>
      <c r="F6111" t="s">
        <v>5391</v>
      </c>
      <c r="G6111" s="13">
        <f>IFERROR(IF($F6111="ALTA",$D6111*1.03,
IF($F6111="MEDIA",$D6111*1,
IF($F6111="BAJA",$D6111*0.92,
IF($F6111="LIQUIDAR",_xlfn.XLOOKUP(A6111,Rotación!$A:$A,Rotación!$O:$O,0,0,-1),"")))),"")</f>
        <v>11316000</v>
      </c>
      <c r="H6111" s="13">
        <f>IFERROR(IF($F6111="ALTA",$D6111*1,
IF($F6111="MEDIA",$D6111*0.97,
IF($F6111="BAJA",$D6111*0.9,
IF($F6111="LIQUIDAR",_xlfn.XLOOKUP(A6111,Rotación!$A:$A,Rotación!$O:$O,0,0,-1),"")))),"")</f>
        <v>11070000</v>
      </c>
      <c r="I6111" s="13">
        <f>IFERROR(IF($F6111="ALTA",$D6111*0.97,
IF($F6111="MEDIA",$D6111*0.94,
IF($F6111="BAJA",$D6111*0.87,
IF($F6111="LIQUIDAR",_xlfn.XLOOKUP(A6111,Rotación!$A:$A,Rotación!$O:$O,0,0,-1),"")))),"")</f>
        <v>10701000</v>
      </c>
      <c r="J6111" s="13">
        <f>IFERROR(IF($F6111="ALTA",$D6111*0.94,
IF($F6111="MEDIA",$D6111*0.9,
IF($F6111="BAJA",$D6111*0.85,
IF($F6111="LIQUIDAR",_xlfn.XLOOKUP(A6111,Rotación!$A:$A,Rotación!$O:$O,0,0,-1),"")))),"")</f>
        <v>10455000</v>
      </c>
      <c r="K6111">
        <v>12290000</v>
      </c>
    </row>
    <row r="6112" spans="1:11" x14ac:dyDescent="0.3">
      <c r="A6112" t="s">
        <v>10423</v>
      </c>
      <c r="B6112" t="s">
        <v>313</v>
      </c>
      <c r="C6112" t="s">
        <v>313</v>
      </c>
      <c r="D6112">
        <v>9300000</v>
      </c>
      <c r="E6112">
        <v>7000000</v>
      </c>
      <c r="F6112" t="s">
        <v>5390</v>
      </c>
      <c r="G6112" s="13">
        <f>IFERROR(IF($F6112="ALTA",$D6112*1.03,
IF($F6112="MEDIA",$D6112*1,
IF($F6112="BAJA",$D6112*0.92,
IF($F6112="LIQUIDAR",_xlfn.XLOOKUP(A6112,Rotación!$A:$A,Rotación!$O:$O,0,0,-1),"")))),"")</f>
        <v>9579000</v>
      </c>
      <c r="H6112" s="13">
        <f>IFERROR(IF($F6112="ALTA",$D6112*1,
IF($F6112="MEDIA",$D6112*0.97,
IF($F6112="BAJA",$D6112*0.9,
IF($F6112="LIQUIDAR",_xlfn.XLOOKUP(A6112,Rotación!$A:$A,Rotación!$O:$O,0,0,-1),"")))),"")</f>
        <v>9300000</v>
      </c>
      <c r="I6112" s="13">
        <f>IFERROR(IF($F6112="ALTA",$D6112*0.97,
IF($F6112="MEDIA",$D6112*0.94,
IF($F6112="BAJA",$D6112*0.87,
IF($F6112="LIQUIDAR",_xlfn.XLOOKUP(A6112,Rotación!$A:$A,Rotación!$O:$O,0,0,-1),"")))),"")</f>
        <v>9021000</v>
      </c>
      <c r="J6112" s="13">
        <f>IFERROR(IF($F6112="ALTA",$D6112*0.94,
IF($F6112="MEDIA",$D6112*0.9,
IF($F6112="BAJA",$D6112*0.85,
IF($F6112="LIQUIDAR",_xlfn.XLOOKUP(A6112,Rotación!$A:$A,Rotación!$O:$O,0,0,-1),"")))),"")</f>
        <v>8742000</v>
      </c>
      <c r="K6112">
        <v>8290000</v>
      </c>
    </row>
    <row r="6113" spans="1:11" x14ac:dyDescent="0.3">
      <c r="A6113" t="s">
        <v>10425</v>
      </c>
      <c r="B6113" t="s">
        <v>313</v>
      </c>
      <c r="C6113" t="s">
        <v>313</v>
      </c>
      <c r="D6113">
        <v>7700000</v>
      </c>
      <c r="E6113">
        <v>6000000</v>
      </c>
      <c r="F6113" t="s">
        <v>5390</v>
      </c>
      <c r="G6113" s="13">
        <f>IFERROR(IF($F6113="ALTA",$D6113*1.03,
IF($F6113="MEDIA",$D6113*1,
IF($F6113="BAJA",$D6113*0.92,
IF($F6113="LIQUIDAR",_xlfn.XLOOKUP(A6113,Rotación!$A:$A,Rotación!$O:$O,0,0,-1),"")))),"")</f>
        <v>7931000</v>
      </c>
      <c r="H6113" s="13">
        <f>IFERROR(IF($F6113="ALTA",$D6113*1,
IF($F6113="MEDIA",$D6113*0.97,
IF($F6113="BAJA",$D6113*0.9,
IF($F6113="LIQUIDAR",_xlfn.XLOOKUP(A6113,Rotación!$A:$A,Rotación!$O:$O,0,0,-1),"")))),"")</f>
        <v>7700000</v>
      </c>
      <c r="I6113" s="13">
        <f>IFERROR(IF($F6113="ALTA",$D6113*0.97,
IF($F6113="MEDIA",$D6113*0.94,
IF($F6113="BAJA",$D6113*0.87,
IF($F6113="LIQUIDAR",_xlfn.XLOOKUP(A6113,Rotación!$A:$A,Rotación!$O:$O,0,0,-1),"")))),"")</f>
        <v>7469000</v>
      </c>
      <c r="J6113" s="13">
        <f>IFERROR(IF($F6113="ALTA",$D6113*0.94,
IF($F6113="MEDIA",$D6113*0.9,
IF($F6113="BAJA",$D6113*0.85,
IF($F6113="LIQUIDAR",_xlfn.XLOOKUP(A6113,Rotación!$A:$A,Rotación!$O:$O,0,0,-1),"")))),"")</f>
        <v>7238000</v>
      </c>
      <c r="K6113">
        <v>7290000</v>
      </c>
    </row>
    <row r="6114" spans="1:11" x14ac:dyDescent="0.3">
      <c r="A6114" t="s">
        <v>10337</v>
      </c>
      <c r="B6114" t="s">
        <v>313</v>
      </c>
      <c r="C6114" t="s">
        <v>313</v>
      </c>
      <c r="D6114">
        <v>13100000</v>
      </c>
      <c r="E6114">
        <v>11000000</v>
      </c>
      <c r="F6114" t="s">
        <v>5390</v>
      </c>
      <c r="G6114" s="13">
        <f>IFERROR(IF($F6114="ALTA",$D6114*1.03,
IF($F6114="MEDIA",$D6114*1,
IF($F6114="BAJA",$D6114*0.92,
IF($F6114="LIQUIDAR",_xlfn.XLOOKUP(A6114,Rotación!$A:$A,Rotación!$O:$O,0,0,-1),"")))),"")</f>
        <v>13493000</v>
      </c>
      <c r="H6114" s="13">
        <f>IFERROR(IF($F6114="ALTA",$D6114*1,
IF($F6114="MEDIA",$D6114*0.97,
IF($F6114="BAJA",$D6114*0.9,
IF($F6114="LIQUIDAR",_xlfn.XLOOKUP(A6114,Rotación!$A:$A,Rotación!$O:$O,0,0,-1),"")))),"")</f>
        <v>13100000</v>
      </c>
      <c r="I6114" s="13">
        <f>IFERROR(IF($F6114="ALTA",$D6114*0.97,
IF($F6114="MEDIA",$D6114*0.94,
IF($F6114="BAJA",$D6114*0.87,
IF($F6114="LIQUIDAR",_xlfn.XLOOKUP(A6114,Rotación!$A:$A,Rotación!$O:$O,0,0,-1),"")))),"")</f>
        <v>12707000</v>
      </c>
      <c r="J6114" s="13">
        <f>IFERROR(IF($F6114="ALTA",$D6114*0.94,
IF($F6114="MEDIA",$D6114*0.9,
IF($F6114="BAJA",$D6114*0.85,
IF($F6114="LIQUIDAR",_xlfn.XLOOKUP(A6114,Rotación!$A:$A,Rotación!$O:$O,0,0,-1),"")))),"")</f>
        <v>12314000</v>
      </c>
      <c r="K6114">
        <v>12990000</v>
      </c>
    </row>
    <row r="6115" spans="1:11" x14ac:dyDescent="0.3">
      <c r="A6115" t="s">
        <v>10428</v>
      </c>
      <c r="B6115" t="s">
        <v>313</v>
      </c>
      <c r="C6115" t="s">
        <v>313</v>
      </c>
      <c r="D6115">
        <v>11800000</v>
      </c>
      <c r="E6115">
        <v>9800000</v>
      </c>
      <c r="F6115" t="s">
        <v>4033</v>
      </c>
      <c r="G6115" s="13">
        <f>IFERROR(IF($F6115="ALTA",$D6115*1.03,
IF($F6115="MEDIA",$D6115*1,
IF($F6115="BAJA",$D6115*0.92,
IF($F6115="LIQUIDAR",_xlfn.XLOOKUP(A6115,Rotación!$A:$A,Rotación!$O:$O,0,0,-1),"")))),"")</f>
        <v>11800000</v>
      </c>
      <c r="H6115" s="13">
        <f>IFERROR(IF($F6115="ALTA",$D6115*1,
IF($F6115="MEDIA",$D6115*0.97,
IF($F6115="BAJA",$D6115*0.9,
IF($F6115="LIQUIDAR",_xlfn.XLOOKUP(A6115,Rotación!$A:$A,Rotación!$O:$O,0,0,-1),"")))),"")</f>
        <v>11446000</v>
      </c>
      <c r="I6115" s="13">
        <f>IFERROR(IF($F6115="ALTA",$D6115*0.97,
IF($F6115="MEDIA",$D6115*0.94,
IF($F6115="BAJA",$D6115*0.87,
IF($F6115="LIQUIDAR",_xlfn.XLOOKUP(A6115,Rotación!$A:$A,Rotación!$O:$O,0,0,-1),"")))),"")</f>
        <v>11092000</v>
      </c>
      <c r="J6115" s="13">
        <f>IFERROR(IF($F6115="ALTA",$D6115*0.94,
IF($F6115="MEDIA",$D6115*0.9,
IF($F6115="BAJA",$D6115*0.85,
IF($F6115="LIQUIDAR",_xlfn.XLOOKUP(A6115,Rotación!$A:$A,Rotación!$O:$O,0,0,-1),"")))),"")</f>
        <v>10620000</v>
      </c>
      <c r="K6115">
        <v>11790000</v>
      </c>
    </row>
    <row r="6116" spans="1:11" x14ac:dyDescent="0.3">
      <c r="A6116" t="s">
        <v>10430</v>
      </c>
      <c r="B6116" t="s">
        <v>313</v>
      </c>
      <c r="C6116" t="s">
        <v>313</v>
      </c>
      <c r="D6116">
        <v>16400000</v>
      </c>
      <c r="E6116">
        <v>12300000</v>
      </c>
      <c r="F6116" t="s">
        <v>5391</v>
      </c>
      <c r="G6116" s="13">
        <f>IFERROR(IF($F6116="ALTA",$D6116*1.03,
IF($F6116="MEDIA",$D6116*1,
IF($F6116="BAJA",$D6116*0.92,
IF($F6116="LIQUIDAR",_xlfn.XLOOKUP(A6116,Rotación!$A:$A,Rotación!$O:$O,0,0,-1),"")))),"")</f>
        <v>15088000</v>
      </c>
      <c r="H6116" s="13">
        <f>IFERROR(IF($F6116="ALTA",$D6116*1,
IF($F6116="MEDIA",$D6116*0.97,
IF($F6116="BAJA",$D6116*0.9,
IF($F6116="LIQUIDAR",_xlfn.XLOOKUP(A6116,Rotación!$A:$A,Rotación!$O:$O,0,0,-1),"")))),"")</f>
        <v>14760000</v>
      </c>
      <c r="I6116" s="13">
        <f>IFERROR(IF($F6116="ALTA",$D6116*0.97,
IF($F6116="MEDIA",$D6116*0.94,
IF($F6116="BAJA",$D6116*0.87,
IF($F6116="LIQUIDAR",_xlfn.XLOOKUP(A6116,Rotación!$A:$A,Rotación!$O:$O,0,0,-1),"")))),"")</f>
        <v>14268000</v>
      </c>
      <c r="J6116" s="13">
        <f>IFERROR(IF($F6116="ALTA",$D6116*0.94,
IF($F6116="MEDIA",$D6116*0.9,
IF($F6116="BAJA",$D6116*0.85,
IF($F6116="LIQUIDAR",_xlfn.XLOOKUP(A6116,Rotación!$A:$A,Rotación!$O:$O,0,0,-1),"")))),"")</f>
        <v>13940000</v>
      </c>
      <c r="K6116">
        <v>14990000</v>
      </c>
    </row>
    <row r="6117" spans="1:11" x14ac:dyDescent="0.3">
      <c r="A6117" t="s">
        <v>10432</v>
      </c>
      <c r="B6117" t="s">
        <v>313</v>
      </c>
      <c r="C6117" t="s">
        <v>313</v>
      </c>
      <c r="D6117">
        <v>28100000</v>
      </c>
      <c r="E6117">
        <v>23000000</v>
      </c>
      <c r="F6117" t="s">
        <v>4033</v>
      </c>
      <c r="G6117" s="13">
        <f>IFERROR(IF($F6117="ALTA",$D6117*1.03,
IF($F6117="MEDIA",$D6117*1,
IF($F6117="BAJA",$D6117*0.92,
IF($F6117="LIQUIDAR",_xlfn.XLOOKUP(A6117,Rotación!$A:$A,Rotación!$O:$O,0,0,-1),"")))),"")</f>
        <v>28100000</v>
      </c>
      <c r="H6117" s="13">
        <f>IFERROR(IF($F6117="ALTA",$D6117*1,
IF($F6117="MEDIA",$D6117*0.97,
IF($F6117="BAJA",$D6117*0.9,
IF($F6117="LIQUIDAR",_xlfn.XLOOKUP(A6117,Rotación!$A:$A,Rotación!$O:$O,0,0,-1),"")))),"")</f>
        <v>27257000</v>
      </c>
      <c r="I6117" s="13">
        <f>IFERROR(IF($F6117="ALTA",$D6117*0.97,
IF($F6117="MEDIA",$D6117*0.94,
IF($F6117="BAJA",$D6117*0.87,
IF($F6117="LIQUIDAR",_xlfn.XLOOKUP(A6117,Rotación!$A:$A,Rotación!$O:$O,0,0,-1),"")))),"")</f>
        <v>26414000</v>
      </c>
      <c r="J6117" s="13">
        <f>IFERROR(IF($F6117="ALTA",$D6117*0.94,
IF($F6117="MEDIA",$D6117*0.9,
IF($F6117="BAJA",$D6117*0.85,
IF($F6117="LIQUIDAR",_xlfn.XLOOKUP(A6117,Rotación!$A:$A,Rotación!$O:$O,0,0,-1),"")))),"")</f>
        <v>25290000</v>
      </c>
      <c r="K6117">
        <v>27990000</v>
      </c>
    </row>
    <row r="6118" spans="1:11" x14ac:dyDescent="0.3">
      <c r="A6118" t="s">
        <v>10434</v>
      </c>
      <c r="B6118" t="s">
        <v>313</v>
      </c>
      <c r="C6118" t="s">
        <v>313</v>
      </c>
      <c r="D6118">
        <v>9900000</v>
      </c>
      <c r="E6118">
        <v>8200000</v>
      </c>
      <c r="F6118" t="s">
        <v>4033</v>
      </c>
      <c r="G6118" s="13">
        <f>IFERROR(IF($F6118="ALTA",$D6118*1.03,
IF($F6118="MEDIA",$D6118*1,
IF($F6118="BAJA",$D6118*0.92,
IF($F6118="LIQUIDAR",_xlfn.XLOOKUP(A6118,Rotación!$A:$A,Rotación!$O:$O,0,0,-1),"")))),"")</f>
        <v>9900000</v>
      </c>
      <c r="H6118" s="13">
        <f>IFERROR(IF($F6118="ALTA",$D6118*1,
IF($F6118="MEDIA",$D6118*0.97,
IF($F6118="BAJA",$D6118*0.9,
IF($F6118="LIQUIDAR",_xlfn.XLOOKUP(A6118,Rotación!$A:$A,Rotación!$O:$O,0,0,-1),"")))),"")</f>
        <v>9603000</v>
      </c>
      <c r="I6118" s="13">
        <f>IFERROR(IF($F6118="ALTA",$D6118*0.97,
IF($F6118="MEDIA",$D6118*0.94,
IF($F6118="BAJA",$D6118*0.87,
IF($F6118="LIQUIDAR",_xlfn.XLOOKUP(A6118,Rotación!$A:$A,Rotación!$O:$O,0,0,-1),"")))),"")</f>
        <v>9306000</v>
      </c>
      <c r="J6118" s="13">
        <f>IFERROR(IF($F6118="ALTA",$D6118*0.94,
IF($F6118="MEDIA",$D6118*0.9,
IF($F6118="BAJA",$D6118*0.85,
IF($F6118="LIQUIDAR",_xlfn.XLOOKUP(A6118,Rotación!$A:$A,Rotación!$O:$O,0,0,-1),"")))),"")</f>
        <v>8910000</v>
      </c>
      <c r="K6118">
        <v>9990000</v>
      </c>
    </row>
    <row r="6119" spans="1:11" x14ac:dyDescent="0.3">
      <c r="A6119" t="s">
        <v>10436</v>
      </c>
      <c r="B6119" t="s">
        <v>313</v>
      </c>
      <c r="C6119" t="s">
        <v>313</v>
      </c>
      <c r="D6119">
        <v>9900000</v>
      </c>
      <c r="E6119">
        <v>8000000</v>
      </c>
      <c r="F6119" t="s">
        <v>4033</v>
      </c>
      <c r="G6119" s="13">
        <f>IFERROR(IF($F6119="ALTA",$D6119*1.03,
IF($F6119="MEDIA",$D6119*1,
IF($F6119="BAJA",$D6119*0.92,
IF($F6119="LIQUIDAR",_xlfn.XLOOKUP(A6119,Rotación!$A:$A,Rotación!$O:$O,0,0,-1),"")))),"")</f>
        <v>9900000</v>
      </c>
      <c r="H6119" s="13">
        <f>IFERROR(IF($F6119="ALTA",$D6119*1,
IF($F6119="MEDIA",$D6119*0.97,
IF($F6119="BAJA",$D6119*0.9,
IF($F6119="LIQUIDAR",_xlfn.XLOOKUP(A6119,Rotación!$A:$A,Rotación!$O:$O,0,0,-1),"")))),"")</f>
        <v>9603000</v>
      </c>
      <c r="I6119" s="13">
        <f>IFERROR(IF($F6119="ALTA",$D6119*0.97,
IF($F6119="MEDIA",$D6119*0.94,
IF($F6119="BAJA",$D6119*0.87,
IF($F6119="LIQUIDAR",_xlfn.XLOOKUP(A6119,Rotación!$A:$A,Rotación!$O:$O,0,0,-1),"")))),"")</f>
        <v>9306000</v>
      </c>
      <c r="J6119" s="13">
        <f>IFERROR(IF($F6119="ALTA",$D6119*0.94,
IF($F6119="MEDIA",$D6119*0.9,
IF($F6119="BAJA",$D6119*0.85,
IF($F6119="LIQUIDAR",_xlfn.XLOOKUP(A6119,Rotación!$A:$A,Rotación!$O:$O,0,0,-1),"")))),"")</f>
        <v>8910000</v>
      </c>
      <c r="K6119">
        <v>9890000</v>
      </c>
    </row>
    <row r="6120" spans="1:11" x14ac:dyDescent="0.3">
      <c r="A6120" t="s">
        <v>10438</v>
      </c>
      <c r="B6120" t="s">
        <v>313</v>
      </c>
      <c r="C6120" t="s">
        <v>313</v>
      </c>
      <c r="D6120">
        <v>12400000</v>
      </c>
      <c r="E6120">
        <v>10000000</v>
      </c>
      <c r="F6120" t="s">
        <v>4033</v>
      </c>
      <c r="G6120" s="13">
        <f>IFERROR(IF($F6120="ALTA",$D6120*1.03,
IF($F6120="MEDIA",$D6120*1,
IF($F6120="BAJA",$D6120*0.92,
IF($F6120="LIQUIDAR",_xlfn.XLOOKUP(A6120,Rotación!$A:$A,Rotación!$O:$O,0,0,-1),"")))),"")</f>
        <v>12400000</v>
      </c>
      <c r="H6120" s="13">
        <f>IFERROR(IF($F6120="ALTA",$D6120*1,
IF($F6120="MEDIA",$D6120*0.97,
IF($F6120="BAJA",$D6120*0.9,
IF($F6120="LIQUIDAR",_xlfn.XLOOKUP(A6120,Rotación!$A:$A,Rotación!$O:$O,0,0,-1),"")))),"")</f>
        <v>12028000</v>
      </c>
      <c r="I6120" s="13">
        <f>IFERROR(IF($F6120="ALTA",$D6120*0.97,
IF($F6120="MEDIA",$D6120*0.94,
IF($F6120="BAJA",$D6120*0.87,
IF($F6120="LIQUIDAR",_xlfn.XLOOKUP(A6120,Rotación!$A:$A,Rotación!$O:$O,0,0,-1),"")))),"")</f>
        <v>11656000</v>
      </c>
      <c r="J6120" s="13">
        <f>IFERROR(IF($F6120="ALTA",$D6120*0.94,
IF($F6120="MEDIA",$D6120*0.9,
IF($F6120="BAJA",$D6120*0.85,
IF($F6120="LIQUIDAR",_xlfn.XLOOKUP(A6120,Rotación!$A:$A,Rotación!$O:$O,0,0,-1),"")))),"")</f>
        <v>11160000</v>
      </c>
      <c r="K6120">
        <v>12190000</v>
      </c>
    </row>
    <row r="6121" spans="1:11" x14ac:dyDescent="0.3">
      <c r="A6121" t="s">
        <v>10440</v>
      </c>
      <c r="B6121" t="s">
        <v>313</v>
      </c>
      <c r="C6121" t="s">
        <v>313</v>
      </c>
      <c r="D6121">
        <v>7300000</v>
      </c>
      <c r="E6121">
        <v>5700000</v>
      </c>
      <c r="F6121" t="s">
        <v>4033</v>
      </c>
      <c r="G6121" s="13">
        <f>IFERROR(IF($F6121="ALTA",$D6121*1.03,
IF($F6121="MEDIA",$D6121*1,
IF($F6121="BAJA",$D6121*0.92,
IF($F6121="LIQUIDAR",_xlfn.XLOOKUP(A6121,Rotación!$A:$A,Rotación!$O:$O,0,0,-1),"")))),"")</f>
        <v>7300000</v>
      </c>
      <c r="H6121" s="13">
        <f>IFERROR(IF($F6121="ALTA",$D6121*1,
IF($F6121="MEDIA",$D6121*0.97,
IF($F6121="BAJA",$D6121*0.9,
IF($F6121="LIQUIDAR",_xlfn.XLOOKUP(A6121,Rotación!$A:$A,Rotación!$O:$O,0,0,-1),"")))),"")</f>
        <v>7081000</v>
      </c>
      <c r="I6121" s="13">
        <f>IFERROR(IF($F6121="ALTA",$D6121*0.97,
IF($F6121="MEDIA",$D6121*0.94,
IF($F6121="BAJA",$D6121*0.87,
IF($F6121="LIQUIDAR",_xlfn.XLOOKUP(A6121,Rotación!$A:$A,Rotación!$O:$O,0,0,-1),"")))),"")</f>
        <v>6862000</v>
      </c>
      <c r="J6121" s="13">
        <f>IFERROR(IF($F6121="ALTA",$D6121*0.94,
IF($F6121="MEDIA",$D6121*0.9,
IF($F6121="BAJA",$D6121*0.85,
IF($F6121="LIQUIDAR",_xlfn.XLOOKUP(A6121,Rotación!$A:$A,Rotación!$O:$O,0,0,-1),"")))),"")</f>
        <v>6570000</v>
      </c>
      <c r="K6121">
        <v>6990000</v>
      </c>
    </row>
    <row r="6122" spans="1:11" x14ac:dyDescent="0.3">
      <c r="A6122" t="s">
        <v>6383</v>
      </c>
      <c r="B6122" t="s">
        <v>313</v>
      </c>
      <c r="C6122" t="s">
        <v>313</v>
      </c>
      <c r="D6122">
        <v>8600000</v>
      </c>
      <c r="E6122">
        <v>7200000</v>
      </c>
      <c r="F6122" t="s">
        <v>5390</v>
      </c>
      <c r="G6122" s="13">
        <f>IFERROR(IF($F6122="ALTA",$D6122*1.03,
IF($F6122="MEDIA",$D6122*1,
IF($F6122="BAJA",$D6122*0.92,
IF($F6122="LIQUIDAR",_xlfn.XLOOKUP(A6122,Rotación!$A:$A,Rotación!$O:$O,0,0,-1),"")))),"")</f>
        <v>8858000</v>
      </c>
      <c r="H6122" s="13">
        <f>IFERROR(IF($F6122="ALTA",$D6122*1,
IF($F6122="MEDIA",$D6122*0.97,
IF($F6122="BAJA",$D6122*0.9,
IF($F6122="LIQUIDAR",_xlfn.XLOOKUP(A6122,Rotación!$A:$A,Rotación!$O:$O,0,0,-1),"")))),"")</f>
        <v>8600000</v>
      </c>
      <c r="I6122" s="13">
        <f>IFERROR(IF($F6122="ALTA",$D6122*0.97,
IF($F6122="MEDIA",$D6122*0.94,
IF($F6122="BAJA",$D6122*0.87,
IF($F6122="LIQUIDAR",_xlfn.XLOOKUP(A6122,Rotación!$A:$A,Rotación!$O:$O,0,0,-1),"")))),"")</f>
        <v>8342000</v>
      </c>
      <c r="J6122" s="13">
        <f>IFERROR(IF($F6122="ALTA",$D6122*0.94,
IF($F6122="MEDIA",$D6122*0.9,
IF($F6122="BAJA",$D6122*0.85,
IF($F6122="LIQUIDAR",_xlfn.XLOOKUP(A6122,Rotación!$A:$A,Rotación!$O:$O,0,0,-1),"")))),"")</f>
        <v>8084000</v>
      </c>
      <c r="K6122">
        <v>8890000</v>
      </c>
    </row>
    <row r="6123" spans="1:11" x14ac:dyDescent="0.3">
      <c r="A6123" t="s">
        <v>10443</v>
      </c>
      <c r="B6123" t="s">
        <v>313</v>
      </c>
      <c r="C6123" t="s">
        <v>313</v>
      </c>
      <c r="D6123">
        <v>8800000</v>
      </c>
      <c r="E6123">
        <v>7500000</v>
      </c>
      <c r="F6123" t="s">
        <v>5390</v>
      </c>
      <c r="G6123" s="13">
        <f>IFERROR(IF($F6123="ALTA",$D6123*1.03,
IF($F6123="MEDIA",$D6123*1,
IF($F6123="BAJA",$D6123*0.92,
IF($F6123="LIQUIDAR",_xlfn.XLOOKUP(A6123,Rotación!$A:$A,Rotación!$O:$O,0,0,-1),"")))),"")</f>
        <v>9064000</v>
      </c>
      <c r="H6123" s="13">
        <f>IFERROR(IF($F6123="ALTA",$D6123*1,
IF($F6123="MEDIA",$D6123*0.97,
IF($F6123="BAJA",$D6123*0.9,
IF($F6123="LIQUIDAR",_xlfn.XLOOKUP(A6123,Rotación!$A:$A,Rotación!$O:$O,0,0,-1),"")))),"")</f>
        <v>8800000</v>
      </c>
      <c r="I6123" s="13">
        <f>IFERROR(IF($F6123="ALTA",$D6123*0.97,
IF($F6123="MEDIA",$D6123*0.94,
IF($F6123="BAJA",$D6123*0.87,
IF($F6123="LIQUIDAR",_xlfn.XLOOKUP(A6123,Rotación!$A:$A,Rotación!$O:$O,0,0,-1),"")))),"")</f>
        <v>8536000</v>
      </c>
      <c r="J6123" s="13">
        <f>IFERROR(IF($F6123="ALTA",$D6123*0.94,
IF($F6123="MEDIA",$D6123*0.9,
IF($F6123="BAJA",$D6123*0.85,
IF($F6123="LIQUIDAR",_xlfn.XLOOKUP(A6123,Rotación!$A:$A,Rotación!$O:$O,0,0,-1),"")))),"")</f>
        <v>8271999.9999999991</v>
      </c>
      <c r="K6123">
        <v>8990000</v>
      </c>
    </row>
    <row r="6124" spans="1:11" x14ac:dyDescent="0.3">
      <c r="A6124" t="s">
        <v>6357</v>
      </c>
      <c r="B6124" t="s">
        <v>313</v>
      </c>
      <c r="C6124" t="s">
        <v>313</v>
      </c>
      <c r="D6124">
        <v>7500000</v>
      </c>
      <c r="E6124">
        <v>5900000</v>
      </c>
      <c r="F6124" t="s">
        <v>5390</v>
      </c>
      <c r="G6124" s="13">
        <f>IFERROR(IF($F6124="ALTA",$D6124*1.03,
IF($F6124="MEDIA",$D6124*1,
IF($F6124="BAJA",$D6124*0.92,
IF($F6124="LIQUIDAR",_xlfn.XLOOKUP(A6124,Rotación!$A:$A,Rotación!$O:$O,0,0,-1),"")))),"")</f>
        <v>7725000</v>
      </c>
      <c r="H6124" s="13">
        <f>IFERROR(IF($F6124="ALTA",$D6124*1,
IF($F6124="MEDIA",$D6124*0.97,
IF($F6124="BAJA",$D6124*0.9,
IF($F6124="LIQUIDAR",_xlfn.XLOOKUP(A6124,Rotación!$A:$A,Rotación!$O:$O,0,0,-1),"")))),"")</f>
        <v>7500000</v>
      </c>
      <c r="I6124" s="13">
        <f>IFERROR(IF($F6124="ALTA",$D6124*0.97,
IF($F6124="MEDIA",$D6124*0.94,
IF($F6124="BAJA",$D6124*0.87,
IF($F6124="LIQUIDAR",_xlfn.XLOOKUP(A6124,Rotación!$A:$A,Rotación!$O:$O,0,0,-1),"")))),"")</f>
        <v>7275000</v>
      </c>
      <c r="J6124" s="13">
        <f>IFERROR(IF($F6124="ALTA",$D6124*0.94,
IF($F6124="MEDIA",$D6124*0.9,
IF($F6124="BAJA",$D6124*0.85,
IF($F6124="LIQUIDAR",_xlfn.XLOOKUP(A6124,Rotación!$A:$A,Rotación!$O:$O,0,0,-1),"")))),"")</f>
        <v>7050000</v>
      </c>
      <c r="K6124">
        <v>7290000</v>
      </c>
    </row>
    <row r="6125" spans="1:11" x14ac:dyDescent="0.3">
      <c r="A6125" t="s">
        <v>10446</v>
      </c>
      <c r="B6125" t="s">
        <v>313</v>
      </c>
      <c r="C6125" t="s">
        <v>313</v>
      </c>
      <c r="D6125">
        <v>16000000</v>
      </c>
      <c r="E6125">
        <v>13500000</v>
      </c>
      <c r="F6125" t="s">
        <v>5390</v>
      </c>
      <c r="G6125" s="13">
        <f>IFERROR(IF($F6125="ALTA",$D6125*1.03,
IF($F6125="MEDIA",$D6125*1,
IF($F6125="BAJA",$D6125*0.92,
IF($F6125="LIQUIDAR",_xlfn.XLOOKUP(A6125,Rotación!$A:$A,Rotación!$O:$O,0,0,-1),"")))),"")</f>
        <v>16480000</v>
      </c>
      <c r="H6125" s="13">
        <f>IFERROR(IF($F6125="ALTA",$D6125*1,
IF($F6125="MEDIA",$D6125*0.97,
IF($F6125="BAJA",$D6125*0.9,
IF($F6125="LIQUIDAR",_xlfn.XLOOKUP(A6125,Rotación!$A:$A,Rotación!$O:$O,0,0,-1),"")))),"")</f>
        <v>16000000</v>
      </c>
      <c r="I6125" s="13">
        <f>IFERROR(IF($F6125="ALTA",$D6125*0.97,
IF($F6125="MEDIA",$D6125*0.94,
IF($F6125="BAJA",$D6125*0.87,
IF($F6125="LIQUIDAR",_xlfn.XLOOKUP(A6125,Rotación!$A:$A,Rotación!$O:$O,0,0,-1),"")))),"")</f>
        <v>15520000</v>
      </c>
      <c r="J6125" s="13">
        <f>IFERROR(IF($F6125="ALTA",$D6125*0.94,
IF($F6125="MEDIA",$D6125*0.9,
IF($F6125="BAJA",$D6125*0.85,
IF($F6125="LIQUIDAR",_xlfn.XLOOKUP(A6125,Rotación!$A:$A,Rotación!$O:$O,0,0,-1),"")))),"")</f>
        <v>15040000</v>
      </c>
      <c r="K6125">
        <v>15990000</v>
      </c>
    </row>
    <row r="6126" spans="1:11" x14ac:dyDescent="0.3">
      <c r="A6126" t="s">
        <v>10448</v>
      </c>
      <c r="B6126" t="s">
        <v>313</v>
      </c>
      <c r="C6126" t="s">
        <v>313</v>
      </c>
      <c r="D6126">
        <v>11400000</v>
      </c>
      <c r="E6126">
        <v>8500000</v>
      </c>
      <c r="F6126" t="s">
        <v>4033</v>
      </c>
      <c r="G6126" s="13">
        <f>IFERROR(IF($F6126="ALTA",$D6126*1.03,
IF($F6126="MEDIA",$D6126*1,
IF($F6126="BAJA",$D6126*0.92,
IF($F6126="LIQUIDAR",_xlfn.XLOOKUP(A6126,Rotación!$A:$A,Rotación!$O:$O,0,0,-1),"")))),"")</f>
        <v>11400000</v>
      </c>
      <c r="H6126" s="13">
        <f>IFERROR(IF($F6126="ALTA",$D6126*1,
IF($F6126="MEDIA",$D6126*0.97,
IF($F6126="BAJA",$D6126*0.9,
IF($F6126="LIQUIDAR",_xlfn.XLOOKUP(A6126,Rotación!$A:$A,Rotación!$O:$O,0,0,-1),"")))),"")</f>
        <v>11058000</v>
      </c>
      <c r="I6126" s="13">
        <f>IFERROR(IF($F6126="ALTA",$D6126*0.97,
IF($F6126="MEDIA",$D6126*0.94,
IF($F6126="BAJA",$D6126*0.87,
IF($F6126="LIQUIDAR",_xlfn.XLOOKUP(A6126,Rotación!$A:$A,Rotación!$O:$O,0,0,-1),"")))),"")</f>
        <v>10716000</v>
      </c>
      <c r="J6126" s="13">
        <f>IFERROR(IF($F6126="ALTA",$D6126*0.94,
IF($F6126="MEDIA",$D6126*0.9,
IF($F6126="BAJA",$D6126*0.85,
IF($F6126="LIQUIDAR",_xlfn.XLOOKUP(A6126,Rotación!$A:$A,Rotación!$O:$O,0,0,-1),"")))),"")</f>
        <v>10260000</v>
      </c>
      <c r="K6126">
        <v>10990000</v>
      </c>
    </row>
    <row r="6127" spans="1:11" x14ac:dyDescent="0.3">
      <c r="A6127" t="s">
        <v>10450</v>
      </c>
      <c r="B6127" t="s">
        <v>313</v>
      </c>
      <c r="C6127" t="s">
        <v>313</v>
      </c>
      <c r="D6127">
        <v>16400000</v>
      </c>
      <c r="E6127">
        <v>13800000</v>
      </c>
      <c r="F6127" t="s">
        <v>4033</v>
      </c>
      <c r="G6127" s="13">
        <f>IFERROR(IF($F6127="ALTA",$D6127*1.03,
IF($F6127="MEDIA",$D6127*1,
IF($F6127="BAJA",$D6127*0.92,
IF($F6127="LIQUIDAR",_xlfn.XLOOKUP(A6127,Rotación!$A:$A,Rotación!$O:$O,0,0,-1),"")))),"")</f>
        <v>16400000</v>
      </c>
      <c r="H6127" s="13">
        <f>IFERROR(IF($F6127="ALTA",$D6127*1,
IF($F6127="MEDIA",$D6127*0.97,
IF($F6127="BAJA",$D6127*0.9,
IF($F6127="LIQUIDAR",_xlfn.XLOOKUP(A6127,Rotación!$A:$A,Rotación!$O:$O,0,0,-1),"")))),"")</f>
        <v>15908000</v>
      </c>
      <c r="I6127" s="13">
        <f>IFERROR(IF($F6127="ALTA",$D6127*0.97,
IF($F6127="MEDIA",$D6127*0.94,
IF($F6127="BAJA",$D6127*0.87,
IF($F6127="LIQUIDAR",_xlfn.XLOOKUP(A6127,Rotación!$A:$A,Rotación!$O:$O,0,0,-1),"")))),"")</f>
        <v>15416000</v>
      </c>
      <c r="J6127" s="13">
        <f>IFERROR(IF($F6127="ALTA",$D6127*0.94,
IF($F6127="MEDIA",$D6127*0.9,
IF($F6127="BAJA",$D6127*0.85,
IF($F6127="LIQUIDAR",_xlfn.XLOOKUP(A6127,Rotación!$A:$A,Rotación!$O:$O,0,0,-1),"")))),"")</f>
        <v>14760000</v>
      </c>
      <c r="K6127">
        <v>15990000</v>
      </c>
    </row>
    <row r="6128" spans="1:11" x14ac:dyDescent="0.3">
      <c r="A6128" t="s">
        <v>10452</v>
      </c>
      <c r="B6128" t="s">
        <v>313</v>
      </c>
      <c r="C6128" t="s">
        <v>313</v>
      </c>
      <c r="D6128">
        <v>12300000</v>
      </c>
      <c r="E6128">
        <v>10300000</v>
      </c>
      <c r="F6128" t="s">
        <v>4033</v>
      </c>
      <c r="G6128" s="13">
        <f>IFERROR(IF($F6128="ALTA",$D6128*1.03,
IF($F6128="MEDIA",$D6128*1,
IF($F6128="BAJA",$D6128*0.92,
IF($F6128="LIQUIDAR",_xlfn.XLOOKUP(A6128,Rotación!$A:$A,Rotación!$O:$O,0,0,-1),"")))),"")</f>
        <v>12300000</v>
      </c>
      <c r="H6128" s="13">
        <f>IFERROR(IF($F6128="ALTA",$D6128*1,
IF($F6128="MEDIA",$D6128*0.97,
IF($F6128="BAJA",$D6128*0.9,
IF($F6128="LIQUIDAR",_xlfn.XLOOKUP(A6128,Rotación!$A:$A,Rotación!$O:$O,0,0,-1),"")))),"")</f>
        <v>11931000</v>
      </c>
      <c r="I6128" s="13">
        <f>IFERROR(IF($F6128="ALTA",$D6128*0.97,
IF($F6128="MEDIA",$D6128*0.94,
IF($F6128="BAJA",$D6128*0.87,
IF($F6128="LIQUIDAR",_xlfn.XLOOKUP(A6128,Rotación!$A:$A,Rotación!$O:$O,0,0,-1),"")))),"")</f>
        <v>11562000</v>
      </c>
      <c r="J6128" s="13">
        <f>IFERROR(IF($F6128="ALTA",$D6128*0.94,
IF($F6128="MEDIA",$D6128*0.9,
IF($F6128="BAJA",$D6128*0.85,
IF($F6128="LIQUIDAR",_xlfn.XLOOKUP(A6128,Rotación!$A:$A,Rotación!$O:$O,0,0,-1),"")))),"")</f>
        <v>11070000</v>
      </c>
      <c r="K6128">
        <v>12290000</v>
      </c>
    </row>
    <row r="6129" spans="1:11" x14ac:dyDescent="0.3">
      <c r="A6129" t="s">
        <v>10339</v>
      </c>
      <c r="B6129" t="s">
        <v>313</v>
      </c>
      <c r="C6129" t="s">
        <v>313</v>
      </c>
      <c r="D6129">
        <v>17100000</v>
      </c>
      <c r="E6129">
        <v>13750000</v>
      </c>
      <c r="F6129" t="s">
        <v>4033</v>
      </c>
      <c r="G6129" s="13">
        <f>IFERROR(IF($F6129="ALTA",$D6129*1.03,
IF($F6129="MEDIA",$D6129*1,
IF($F6129="BAJA",$D6129*0.92,
IF($F6129="LIQUIDAR",_xlfn.XLOOKUP(A6129,Rotación!$A:$A,Rotación!$O:$O,0,0,-1),"")))),"")</f>
        <v>17100000</v>
      </c>
      <c r="H6129" s="13">
        <f>IFERROR(IF($F6129="ALTA",$D6129*1,
IF($F6129="MEDIA",$D6129*0.97,
IF($F6129="BAJA",$D6129*0.9,
IF($F6129="LIQUIDAR",_xlfn.XLOOKUP(A6129,Rotación!$A:$A,Rotación!$O:$O,0,0,-1),"")))),"")</f>
        <v>16587000</v>
      </c>
      <c r="I6129" s="13">
        <f>IFERROR(IF($F6129="ALTA",$D6129*0.97,
IF($F6129="MEDIA",$D6129*0.94,
IF($F6129="BAJA",$D6129*0.87,
IF($F6129="LIQUIDAR",_xlfn.XLOOKUP(A6129,Rotación!$A:$A,Rotación!$O:$O,0,0,-1),"")))),"")</f>
        <v>16074000</v>
      </c>
      <c r="J6129" s="13">
        <f>IFERROR(IF($F6129="ALTA",$D6129*0.94,
IF($F6129="MEDIA",$D6129*0.9,
IF($F6129="BAJA",$D6129*0.85,
IF($F6129="LIQUIDAR",_xlfn.XLOOKUP(A6129,Rotación!$A:$A,Rotación!$O:$O,0,0,-1),"")))),"")</f>
        <v>15390000</v>
      </c>
      <c r="K6129">
        <v>16990000</v>
      </c>
    </row>
    <row r="6130" spans="1:11" x14ac:dyDescent="0.3">
      <c r="A6130" t="s">
        <v>10454</v>
      </c>
      <c r="B6130" t="s">
        <v>313</v>
      </c>
      <c r="C6130" t="s">
        <v>313</v>
      </c>
      <c r="D6130">
        <v>12500000</v>
      </c>
      <c r="E6130">
        <v>9800000</v>
      </c>
      <c r="F6130" t="s">
        <v>4033</v>
      </c>
      <c r="G6130" s="13">
        <f>IFERROR(IF($F6130="ALTA",$D6130*1.03,
IF($F6130="MEDIA",$D6130*1,
IF($F6130="BAJA",$D6130*0.92,
IF($F6130="LIQUIDAR",_xlfn.XLOOKUP(A6130,Rotación!$A:$A,Rotación!$O:$O,0,0,-1),"")))),"")</f>
        <v>12500000</v>
      </c>
      <c r="H6130" s="13">
        <f>IFERROR(IF($F6130="ALTA",$D6130*1,
IF($F6130="MEDIA",$D6130*0.97,
IF($F6130="BAJA",$D6130*0.9,
IF($F6130="LIQUIDAR",_xlfn.XLOOKUP(A6130,Rotación!$A:$A,Rotación!$O:$O,0,0,-1),"")))),"")</f>
        <v>12125000</v>
      </c>
      <c r="I6130" s="13">
        <f>IFERROR(IF($F6130="ALTA",$D6130*0.97,
IF($F6130="MEDIA",$D6130*0.94,
IF($F6130="BAJA",$D6130*0.87,
IF($F6130="LIQUIDAR",_xlfn.XLOOKUP(A6130,Rotación!$A:$A,Rotación!$O:$O,0,0,-1),"")))),"")</f>
        <v>11750000</v>
      </c>
      <c r="J6130" s="13">
        <f>IFERROR(IF($F6130="ALTA",$D6130*0.94,
IF($F6130="MEDIA",$D6130*0.9,
IF($F6130="BAJA",$D6130*0.85,
IF($F6130="LIQUIDAR",_xlfn.XLOOKUP(A6130,Rotación!$A:$A,Rotación!$O:$O,0,0,-1),"")))),"")</f>
        <v>11250000</v>
      </c>
      <c r="K6130">
        <v>11990000</v>
      </c>
    </row>
    <row r="6131" spans="1:11" x14ac:dyDescent="0.3">
      <c r="A6131" t="s">
        <v>10457</v>
      </c>
      <c r="B6131" t="s">
        <v>313</v>
      </c>
      <c r="C6131" t="s">
        <v>313</v>
      </c>
      <c r="D6131">
        <v>17100000</v>
      </c>
      <c r="E6131">
        <v>12600000</v>
      </c>
      <c r="F6131" t="s">
        <v>5391</v>
      </c>
      <c r="G6131" s="13">
        <f>IFERROR(IF($F6131="ALTA",$D6131*1.03,
IF($F6131="MEDIA",$D6131*1,
IF($F6131="BAJA",$D6131*0.92,
IF($F6131="LIQUIDAR",_xlfn.XLOOKUP(A6131,Rotación!$A:$A,Rotación!$O:$O,0,0,-1),"")))),"")</f>
        <v>15732000</v>
      </c>
      <c r="H6131" s="13">
        <f>IFERROR(IF($F6131="ALTA",$D6131*1,
IF($F6131="MEDIA",$D6131*0.97,
IF($F6131="BAJA",$D6131*0.9,
IF($F6131="LIQUIDAR",_xlfn.XLOOKUP(A6131,Rotación!$A:$A,Rotación!$O:$O,0,0,-1),"")))),"")</f>
        <v>15390000</v>
      </c>
      <c r="I6131" s="13">
        <f>IFERROR(IF($F6131="ALTA",$D6131*0.97,
IF($F6131="MEDIA",$D6131*0.94,
IF($F6131="BAJA",$D6131*0.87,
IF($F6131="LIQUIDAR",_xlfn.XLOOKUP(A6131,Rotación!$A:$A,Rotación!$O:$O,0,0,-1),"")))),"")</f>
        <v>14877000</v>
      </c>
      <c r="J6131" s="13">
        <f>IFERROR(IF($F6131="ALTA",$D6131*0.94,
IF($F6131="MEDIA",$D6131*0.9,
IF($F6131="BAJA",$D6131*0.85,
IF($F6131="LIQUIDAR",_xlfn.XLOOKUP(A6131,Rotación!$A:$A,Rotación!$O:$O,0,0,-1),"")))),"")</f>
        <v>14535000</v>
      </c>
      <c r="K6131">
        <v>15690000</v>
      </c>
    </row>
    <row r="6132" spans="1:11" x14ac:dyDescent="0.3">
      <c r="A6132" t="s">
        <v>9733</v>
      </c>
      <c r="B6132" t="s">
        <v>313</v>
      </c>
      <c r="C6132" t="s">
        <v>313</v>
      </c>
      <c r="D6132">
        <v>25500000</v>
      </c>
      <c r="E6132">
        <v>22500000</v>
      </c>
      <c r="F6132" t="s">
        <v>5391</v>
      </c>
      <c r="G6132" s="13">
        <f>IFERROR(IF($F6132="ALTA",$D6132*1.03,
IF($F6132="MEDIA",$D6132*1,
IF($F6132="BAJA",$D6132*0.92,
IF($F6132="LIQUIDAR",_xlfn.XLOOKUP(A6132,Rotación!$A:$A,Rotación!$O:$O,0,0,-1),"")))),"")</f>
        <v>23460000</v>
      </c>
      <c r="H6132" s="13">
        <f>IFERROR(IF($F6132="ALTA",$D6132*1,
IF($F6132="MEDIA",$D6132*0.97,
IF($F6132="BAJA",$D6132*0.9,
IF($F6132="LIQUIDAR",_xlfn.XLOOKUP(A6132,Rotación!$A:$A,Rotación!$O:$O,0,0,-1),"")))),"")</f>
        <v>22950000</v>
      </c>
      <c r="I6132" s="13">
        <f>IFERROR(IF($F6132="ALTA",$D6132*0.97,
IF($F6132="MEDIA",$D6132*0.94,
IF($F6132="BAJA",$D6132*0.87,
IF($F6132="LIQUIDAR",_xlfn.XLOOKUP(A6132,Rotación!$A:$A,Rotación!$O:$O,0,0,-1),"")))),"")</f>
        <v>22185000</v>
      </c>
      <c r="J6132" s="13">
        <f>IFERROR(IF($F6132="ALTA",$D6132*0.94,
IF($F6132="MEDIA",$D6132*0.9,
IF($F6132="BAJA",$D6132*0.85,
IF($F6132="LIQUIDAR",_xlfn.XLOOKUP(A6132,Rotación!$A:$A,Rotación!$O:$O,0,0,-1),"")))),"")</f>
        <v>21675000</v>
      </c>
      <c r="K6132">
        <v>25990000</v>
      </c>
    </row>
    <row r="6133" spans="1:11" x14ac:dyDescent="0.3">
      <c r="A6133" t="s">
        <v>10467</v>
      </c>
      <c r="B6133" t="s">
        <v>313</v>
      </c>
      <c r="C6133" t="s">
        <v>313</v>
      </c>
      <c r="D6133">
        <v>9400000</v>
      </c>
      <c r="E6133">
        <v>7500000</v>
      </c>
      <c r="F6133" t="s">
        <v>4033</v>
      </c>
      <c r="G6133" s="13">
        <f>IFERROR(IF($F6133="ALTA",$D6133*1.03,
IF($F6133="MEDIA",$D6133*1,
IF($F6133="BAJA",$D6133*0.92,
IF($F6133="LIQUIDAR",_xlfn.XLOOKUP(A6133,Rotación!$A:$A,Rotación!$O:$O,0,0,-1),"")))),"")</f>
        <v>9400000</v>
      </c>
      <c r="H6133" s="13">
        <f>IFERROR(IF($F6133="ALTA",$D6133*1,
IF($F6133="MEDIA",$D6133*0.97,
IF($F6133="BAJA",$D6133*0.9,
IF($F6133="LIQUIDAR",_xlfn.XLOOKUP(A6133,Rotación!$A:$A,Rotación!$O:$O,0,0,-1),"")))),"")</f>
        <v>9118000</v>
      </c>
      <c r="I6133" s="13">
        <f>IFERROR(IF($F6133="ALTA",$D6133*0.97,
IF($F6133="MEDIA",$D6133*0.94,
IF($F6133="BAJA",$D6133*0.87,
IF($F6133="LIQUIDAR",_xlfn.XLOOKUP(A6133,Rotación!$A:$A,Rotación!$O:$O,0,0,-1),"")))),"")</f>
        <v>8836000</v>
      </c>
      <c r="J6133" s="13">
        <f>IFERROR(IF($F6133="ALTA",$D6133*0.94,
IF($F6133="MEDIA",$D6133*0.9,
IF($F6133="BAJA",$D6133*0.85,
IF($F6133="LIQUIDAR",_xlfn.XLOOKUP(A6133,Rotación!$A:$A,Rotación!$O:$O,0,0,-1),"")))),"")</f>
        <v>8460000</v>
      </c>
      <c r="K6133">
        <v>8990000</v>
      </c>
    </row>
    <row r="6134" spans="1:11" x14ac:dyDescent="0.3">
      <c r="A6134" t="s">
        <v>10469</v>
      </c>
      <c r="B6134" t="s">
        <v>313</v>
      </c>
      <c r="C6134" t="s">
        <v>313</v>
      </c>
      <c r="D6134">
        <v>9400000</v>
      </c>
      <c r="E6134">
        <v>7000000</v>
      </c>
      <c r="F6134" t="s">
        <v>4033</v>
      </c>
      <c r="G6134" s="13">
        <f>IFERROR(IF($F6134="ALTA",$D6134*1.03,
IF($F6134="MEDIA",$D6134*1,
IF($F6134="BAJA",$D6134*0.92,
IF($F6134="LIQUIDAR",_xlfn.XLOOKUP(A6134,Rotación!$A:$A,Rotación!$O:$O,0,0,-1),"")))),"")</f>
        <v>9400000</v>
      </c>
      <c r="H6134" s="13">
        <f>IFERROR(IF($F6134="ALTA",$D6134*1,
IF($F6134="MEDIA",$D6134*0.97,
IF($F6134="BAJA",$D6134*0.9,
IF($F6134="LIQUIDAR",_xlfn.XLOOKUP(A6134,Rotación!$A:$A,Rotación!$O:$O,0,0,-1),"")))),"")</f>
        <v>9118000</v>
      </c>
      <c r="I6134" s="13">
        <f>IFERROR(IF($F6134="ALTA",$D6134*0.97,
IF($F6134="MEDIA",$D6134*0.94,
IF($F6134="BAJA",$D6134*0.87,
IF($F6134="LIQUIDAR",_xlfn.XLOOKUP(A6134,Rotación!$A:$A,Rotación!$O:$O,0,0,-1),"")))),"")</f>
        <v>8836000</v>
      </c>
      <c r="J6134" s="13">
        <f>IFERROR(IF($F6134="ALTA",$D6134*0.94,
IF($F6134="MEDIA",$D6134*0.9,
IF($F6134="BAJA",$D6134*0.85,
IF($F6134="LIQUIDAR",_xlfn.XLOOKUP(A6134,Rotación!$A:$A,Rotación!$O:$O,0,0,-1),"")))),"")</f>
        <v>8460000</v>
      </c>
      <c r="K6134">
        <v>8490000</v>
      </c>
    </row>
    <row r="6135" spans="1:11" x14ac:dyDescent="0.3">
      <c r="A6135" t="s">
        <v>10471</v>
      </c>
      <c r="B6135" t="s">
        <v>313</v>
      </c>
      <c r="C6135" t="s">
        <v>313</v>
      </c>
      <c r="D6135">
        <v>9900000</v>
      </c>
      <c r="E6135">
        <v>7500000</v>
      </c>
      <c r="F6135" t="s">
        <v>4033</v>
      </c>
      <c r="G6135" s="13">
        <f>IFERROR(IF($F6135="ALTA",$D6135*1.03,
IF($F6135="MEDIA",$D6135*1,
IF($F6135="BAJA",$D6135*0.92,
IF($F6135="LIQUIDAR",_xlfn.XLOOKUP(A6135,Rotación!$A:$A,Rotación!$O:$O,0,0,-1),"")))),"")</f>
        <v>9900000</v>
      </c>
      <c r="H6135" s="13">
        <f>IFERROR(IF($F6135="ALTA",$D6135*1,
IF($F6135="MEDIA",$D6135*0.97,
IF($F6135="BAJA",$D6135*0.9,
IF($F6135="LIQUIDAR",_xlfn.XLOOKUP(A6135,Rotación!$A:$A,Rotación!$O:$O,0,0,-1),"")))),"")</f>
        <v>9603000</v>
      </c>
      <c r="I6135" s="13">
        <f>IFERROR(IF($F6135="ALTA",$D6135*0.97,
IF($F6135="MEDIA",$D6135*0.94,
IF($F6135="BAJA",$D6135*0.87,
IF($F6135="LIQUIDAR",_xlfn.XLOOKUP(A6135,Rotación!$A:$A,Rotación!$O:$O,0,0,-1),"")))),"")</f>
        <v>9306000</v>
      </c>
      <c r="J6135" s="13">
        <f>IFERROR(IF($F6135="ALTA",$D6135*0.94,
IF($F6135="MEDIA",$D6135*0.9,
IF($F6135="BAJA",$D6135*0.85,
IF($F6135="LIQUIDAR",_xlfn.XLOOKUP(A6135,Rotación!$A:$A,Rotación!$O:$O,0,0,-1),"")))),"")</f>
        <v>8910000</v>
      </c>
      <c r="K6135">
        <v>8890000</v>
      </c>
    </row>
    <row r="6136" spans="1:11" x14ac:dyDescent="0.3">
      <c r="A6136" t="s">
        <v>10473</v>
      </c>
      <c r="B6136" t="s">
        <v>313</v>
      </c>
      <c r="C6136" t="s">
        <v>313</v>
      </c>
      <c r="D6136">
        <v>6400000</v>
      </c>
      <c r="E6136">
        <v>5100000</v>
      </c>
      <c r="F6136" t="s">
        <v>4033</v>
      </c>
      <c r="G6136" s="13">
        <f>IFERROR(IF($F6136="ALTA",$D6136*1.03,
IF($F6136="MEDIA",$D6136*1,
IF($F6136="BAJA",$D6136*0.92,
IF($F6136="LIQUIDAR",_xlfn.XLOOKUP(A6136,Rotación!$A:$A,Rotación!$O:$O,0,0,-1),"")))),"")</f>
        <v>6400000</v>
      </c>
      <c r="H6136" s="13">
        <f>IFERROR(IF($F6136="ALTA",$D6136*1,
IF($F6136="MEDIA",$D6136*0.97,
IF($F6136="BAJA",$D6136*0.9,
IF($F6136="LIQUIDAR",_xlfn.XLOOKUP(A6136,Rotación!$A:$A,Rotación!$O:$O,0,0,-1),"")))),"")</f>
        <v>6208000</v>
      </c>
      <c r="I6136" s="13">
        <f>IFERROR(IF($F6136="ALTA",$D6136*0.97,
IF($F6136="MEDIA",$D6136*0.94,
IF($F6136="BAJA",$D6136*0.87,
IF($F6136="LIQUIDAR",_xlfn.XLOOKUP(A6136,Rotación!$A:$A,Rotación!$O:$O,0,0,-1),"")))),"")</f>
        <v>6016000</v>
      </c>
      <c r="J6136" s="13">
        <f>IFERROR(IF($F6136="ALTA",$D6136*0.94,
IF($F6136="MEDIA",$D6136*0.9,
IF($F6136="BAJA",$D6136*0.85,
IF($F6136="LIQUIDAR",_xlfn.XLOOKUP(A6136,Rotación!$A:$A,Rotación!$O:$O,0,0,-1),"")))),"")</f>
        <v>5760000</v>
      </c>
      <c r="K6136">
        <v>6390000</v>
      </c>
    </row>
    <row r="6137" spans="1:11" x14ac:dyDescent="0.3">
      <c r="A6137" t="s">
        <v>10476</v>
      </c>
      <c r="B6137" t="s">
        <v>313</v>
      </c>
      <c r="C6137" t="s">
        <v>313</v>
      </c>
      <c r="D6137">
        <v>9500000</v>
      </c>
      <c r="E6137">
        <v>7200000</v>
      </c>
      <c r="F6137" t="s">
        <v>4033</v>
      </c>
      <c r="G6137" s="13">
        <f>IFERROR(IF($F6137="ALTA",$D6137*1.03,
IF($F6137="MEDIA",$D6137*1,
IF($F6137="BAJA",$D6137*0.92,
IF($F6137="LIQUIDAR",_xlfn.XLOOKUP(A6137,Rotación!$A:$A,Rotación!$O:$O,0,0,-1),"")))),"")</f>
        <v>9500000</v>
      </c>
      <c r="H6137" s="13">
        <f>IFERROR(IF($F6137="ALTA",$D6137*1,
IF($F6137="MEDIA",$D6137*0.97,
IF($F6137="BAJA",$D6137*0.9,
IF($F6137="LIQUIDAR",_xlfn.XLOOKUP(A6137,Rotación!$A:$A,Rotación!$O:$O,0,0,-1),"")))),"")</f>
        <v>9215000</v>
      </c>
      <c r="I6137" s="13">
        <f>IFERROR(IF($F6137="ALTA",$D6137*0.97,
IF($F6137="MEDIA",$D6137*0.94,
IF($F6137="BAJA",$D6137*0.87,
IF($F6137="LIQUIDAR",_xlfn.XLOOKUP(A6137,Rotación!$A:$A,Rotación!$O:$O,0,0,-1),"")))),"")</f>
        <v>8930000</v>
      </c>
      <c r="J6137" s="13">
        <f>IFERROR(IF($F6137="ALTA",$D6137*0.94,
IF($F6137="MEDIA",$D6137*0.9,
IF($F6137="BAJA",$D6137*0.85,
IF($F6137="LIQUIDAR",_xlfn.XLOOKUP(A6137,Rotación!$A:$A,Rotación!$O:$O,0,0,-1),"")))),"")</f>
        <v>8550000</v>
      </c>
      <c r="K6137">
        <v>8990000</v>
      </c>
    </row>
    <row r="6138" spans="1:11" x14ac:dyDescent="0.3">
      <c r="A6138" t="s">
        <v>1004</v>
      </c>
      <c r="B6138" t="s">
        <v>313</v>
      </c>
      <c r="C6138" t="s">
        <v>313</v>
      </c>
      <c r="D6138">
        <v>34900000</v>
      </c>
      <c r="E6138">
        <v>27000000</v>
      </c>
      <c r="F6138" t="s">
        <v>5391</v>
      </c>
      <c r="G6138" s="13">
        <f>IFERROR(IF($F6138="ALTA",$D6138*1.03,
IF($F6138="MEDIA",$D6138*1,
IF($F6138="BAJA",$D6138*0.92,
IF($F6138="LIQUIDAR",_xlfn.XLOOKUP(A6138,Rotación!$A:$A,Rotación!$O:$O,0,0,-1),"")))),"")</f>
        <v>32108000</v>
      </c>
      <c r="H6138" s="13">
        <f>IFERROR(IF($F6138="ALTA",$D6138*1,
IF($F6138="MEDIA",$D6138*0.97,
IF($F6138="BAJA",$D6138*0.9,
IF($F6138="LIQUIDAR",_xlfn.XLOOKUP(A6138,Rotación!$A:$A,Rotación!$O:$O,0,0,-1),"")))),"")</f>
        <v>31410000</v>
      </c>
      <c r="I6138" s="13">
        <f>IFERROR(IF($F6138="ALTA",$D6138*0.97,
IF($F6138="MEDIA",$D6138*0.94,
IF($F6138="BAJA",$D6138*0.87,
IF($F6138="LIQUIDAR",_xlfn.XLOOKUP(A6138,Rotación!$A:$A,Rotación!$O:$O,0,0,-1),"")))),"")</f>
        <v>30363000</v>
      </c>
      <c r="J6138" s="13">
        <f>IFERROR(IF($F6138="ALTA",$D6138*0.94,
IF($F6138="MEDIA",$D6138*0.9,
IF($F6138="BAJA",$D6138*0.85,
IF($F6138="LIQUIDAR",_xlfn.XLOOKUP(A6138,Rotación!$A:$A,Rotación!$O:$O,0,0,-1),"")))),"")</f>
        <v>29665000</v>
      </c>
      <c r="K6138">
        <v>31990000</v>
      </c>
    </row>
    <row r="6139" spans="1:11" x14ac:dyDescent="0.3">
      <c r="A6139" t="s">
        <v>10481</v>
      </c>
      <c r="B6139" t="s">
        <v>313</v>
      </c>
      <c r="C6139" t="s">
        <v>313</v>
      </c>
      <c r="D6139">
        <v>10300000</v>
      </c>
      <c r="E6139">
        <v>8400000</v>
      </c>
      <c r="F6139" t="s">
        <v>5391</v>
      </c>
      <c r="G6139" s="13">
        <f>IFERROR(IF($F6139="ALTA",$D6139*1.03,
IF($F6139="MEDIA",$D6139*1,
IF($F6139="BAJA",$D6139*0.92,
IF($F6139="LIQUIDAR",_xlfn.XLOOKUP(A6139,Rotación!$A:$A,Rotación!$O:$O,0,0,-1),"")))),"")</f>
        <v>9476000</v>
      </c>
      <c r="H6139" s="13">
        <f>IFERROR(IF($F6139="ALTA",$D6139*1,
IF($F6139="MEDIA",$D6139*0.97,
IF($F6139="BAJA",$D6139*0.9,
IF($F6139="LIQUIDAR",_xlfn.XLOOKUP(A6139,Rotación!$A:$A,Rotación!$O:$O,0,0,-1),"")))),"")</f>
        <v>9270000</v>
      </c>
      <c r="I6139" s="13">
        <f>IFERROR(IF($F6139="ALTA",$D6139*0.97,
IF($F6139="MEDIA",$D6139*0.94,
IF($F6139="BAJA",$D6139*0.87,
IF($F6139="LIQUIDAR",_xlfn.XLOOKUP(A6139,Rotación!$A:$A,Rotación!$O:$O,0,0,-1),"")))),"")</f>
        <v>8961000</v>
      </c>
      <c r="J6139" s="13">
        <f>IFERROR(IF($F6139="ALTA",$D6139*0.94,
IF($F6139="MEDIA",$D6139*0.9,
IF($F6139="BAJA",$D6139*0.85,
IF($F6139="LIQUIDAR",_xlfn.XLOOKUP(A6139,Rotación!$A:$A,Rotación!$O:$O,0,0,-1),"")))),"")</f>
        <v>8755000</v>
      </c>
      <c r="K6139">
        <v>10290000</v>
      </c>
    </row>
    <row r="6140" spans="1:11" x14ac:dyDescent="0.3">
      <c r="A6140" t="s">
        <v>8696</v>
      </c>
      <c r="B6140" t="s">
        <v>313</v>
      </c>
      <c r="C6140" t="s">
        <v>313</v>
      </c>
      <c r="D6140">
        <v>22500000</v>
      </c>
      <c r="E6140">
        <v>18000000</v>
      </c>
      <c r="F6140" t="s">
        <v>4033</v>
      </c>
      <c r="G6140" s="13">
        <f>IFERROR(IF($F6140="ALTA",$D6140*1.03,
IF($F6140="MEDIA",$D6140*1,
IF($F6140="BAJA",$D6140*0.92,
IF($F6140="LIQUIDAR",_xlfn.XLOOKUP(A6140,Rotación!$A:$A,Rotación!$O:$O,0,0,-1),"")))),"")</f>
        <v>22500000</v>
      </c>
      <c r="H6140" s="13">
        <f>IFERROR(IF($F6140="ALTA",$D6140*1,
IF($F6140="MEDIA",$D6140*0.97,
IF($F6140="BAJA",$D6140*0.9,
IF($F6140="LIQUIDAR",_xlfn.XLOOKUP(A6140,Rotación!$A:$A,Rotación!$O:$O,0,0,-1),"")))),"")</f>
        <v>21825000</v>
      </c>
      <c r="I6140" s="13">
        <f>IFERROR(IF($F6140="ALTA",$D6140*0.97,
IF($F6140="MEDIA",$D6140*0.94,
IF($F6140="BAJA",$D6140*0.87,
IF($F6140="LIQUIDAR",_xlfn.XLOOKUP(A6140,Rotación!$A:$A,Rotación!$O:$O,0,0,-1),"")))),"")</f>
        <v>21150000</v>
      </c>
      <c r="J6140" s="13">
        <f>IFERROR(IF($F6140="ALTA",$D6140*0.94,
IF($F6140="MEDIA",$D6140*0.9,
IF($F6140="BAJA",$D6140*0.85,
IF($F6140="LIQUIDAR",_xlfn.XLOOKUP(A6140,Rotación!$A:$A,Rotación!$O:$O,0,0,-1),"")))),"")</f>
        <v>20250000</v>
      </c>
      <c r="K6140">
        <v>21990000</v>
      </c>
    </row>
    <row r="6141" spans="1:11" x14ac:dyDescent="0.3">
      <c r="A6141" t="s">
        <v>10501</v>
      </c>
      <c r="B6141" t="s">
        <v>313</v>
      </c>
      <c r="C6141" t="s">
        <v>313</v>
      </c>
      <c r="D6141">
        <v>22900000</v>
      </c>
      <c r="E6141">
        <v>17500000</v>
      </c>
      <c r="F6141" t="s">
        <v>4033</v>
      </c>
      <c r="G6141" s="13">
        <f>IFERROR(IF($F6141="ALTA",$D6141*1.03,
IF($F6141="MEDIA",$D6141*1,
IF($F6141="BAJA",$D6141*0.92,
IF($F6141="LIQUIDAR",_xlfn.XLOOKUP(A6141,Rotación!$A:$A,Rotación!$O:$O,0,0,-1),"")))),"")</f>
        <v>22900000</v>
      </c>
      <c r="H6141" s="13">
        <f>IFERROR(IF($F6141="ALTA",$D6141*1,
IF($F6141="MEDIA",$D6141*0.97,
IF($F6141="BAJA",$D6141*0.9,
IF($F6141="LIQUIDAR",_xlfn.XLOOKUP(A6141,Rotación!$A:$A,Rotación!$O:$O,0,0,-1),"")))),"")</f>
        <v>22213000</v>
      </c>
      <c r="I6141" s="13">
        <f>IFERROR(IF($F6141="ALTA",$D6141*0.97,
IF($F6141="MEDIA",$D6141*0.94,
IF($F6141="BAJA",$D6141*0.87,
IF($F6141="LIQUIDAR",_xlfn.XLOOKUP(A6141,Rotación!$A:$A,Rotación!$O:$O,0,0,-1),"")))),"")</f>
        <v>21526000</v>
      </c>
      <c r="J6141" s="13">
        <f>IFERROR(IF($F6141="ALTA",$D6141*0.94,
IF($F6141="MEDIA",$D6141*0.9,
IF($F6141="BAJA",$D6141*0.85,
IF($F6141="LIQUIDAR",_xlfn.XLOOKUP(A6141,Rotación!$A:$A,Rotación!$O:$O,0,0,-1),"")))),"")</f>
        <v>20610000</v>
      </c>
      <c r="K6141">
        <v>20990000</v>
      </c>
    </row>
    <row r="6142" spans="1:11" x14ac:dyDescent="0.3">
      <c r="A6142" t="s">
        <v>10502</v>
      </c>
      <c r="B6142" t="s">
        <v>313</v>
      </c>
      <c r="C6142" t="s">
        <v>313</v>
      </c>
      <c r="D6142">
        <v>17300000</v>
      </c>
      <c r="E6142">
        <v>15000000</v>
      </c>
      <c r="F6142" t="s">
        <v>4033</v>
      </c>
      <c r="G6142" s="13">
        <f>IFERROR(IF($F6142="ALTA",$D6142*1.03,
IF($F6142="MEDIA",$D6142*1,
IF($F6142="BAJA",$D6142*0.92,
IF($F6142="LIQUIDAR",_xlfn.XLOOKUP(A6142,Rotación!$A:$A,Rotación!$O:$O,0,0,-1),"")))),"")</f>
        <v>17300000</v>
      </c>
      <c r="H6142" s="13">
        <f>IFERROR(IF($F6142="ALTA",$D6142*1,
IF($F6142="MEDIA",$D6142*0.97,
IF($F6142="BAJA",$D6142*0.9,
IF($F6142="LIQUIDAR",_xlfn.XLOOKUP(A6142,Rotación!$A:$A,Rotación!$O:$O,0,0,-1),"")))),"")</f>
        <v>16781000</v>
      </c>
      <c r="I6142" s="13">
        <f>IFERROR(IF($F6142="ALTA",$D6142*0.97,
IF($F6142="MEDIA",$D6142*0.94,
IF($F6142="BAJA",$D6142*0.87,
IF($F6142="LIQUIDAR",_xlfn.XLOOKUP(A6142,Rotación!$A:$A,Rotación!$O:$O,0,0,-1),"")))),"")</f>
        <v>16262000</v>
      </c>
      <c r="J6142" s="13">
        <f>IFERROR(IF($F6142="ALTA",$D6142*0.94,
IF($F6142="MEDIA",$D6142*0.9,
IF($F6142="BAJA",$D6142*0.85,
IF($F6142="LIQUIDAR",_xlfn.XLOOKUP(A6142,Rotación!$A:$A,Rotación!$O:$O,0,0,-1),"")))),"")</f>
        <v>15570000</v>
      </c>
      <c r="K6142">
        <v>17290000</v>
      </c>
    </row>
    <row r="6143" spans="1:11" x14ac:dyDescent="0.3">
      <c r="A6143" t="s">
        <v>10503</v>
      </c>
      <c r="B6143" t="s">
        <v>313</v>
      </c>
      <c r="C6143" t="s">
        <v>313</v>
      </c>
      <c r="D6143">
        <v>12700000</v>
      </c>
      <c r="E6143">
        <v>10300000</v>
      </c>
      <c r="F6143" t="s">
        <v>4033</v>
      </c>
      <c r="G6143" s="13">
        <f>IFERROR(IF($F6143="ALTA",$D6143*1.03,
IF($F6143="MEDIA",$D6143*1,
IF($F6143="BAJA",$D6143*0.92,
IF($F6143="LIQUIDAR",_xlfn.XLOOKUP(A6143,Rotación!$A:$A,Rotación!$O:$O,0,0,-1),"")))),"")</f>
        <v>12700000</v>
      </c>
      <c r="H6143" s="13">
        <f>IFERROR(IF($F6143="ALTA",$D6143*1,
IF($F6143="MEDIA",$D6143*0.97,
IF($F6143="BAJA",$D6143*0.9,
IF($F6143="LIQUIDAR",_xlfn.XLOOKUP(A6143,Rotación!$A:$A,Rotación!$O:$O,0,0,-1),"")))),"")</f>
        <v>12319000</v>
      </c>
      <c r="I6143" s="13">
        <f>IFERROR(IF($F6143="ALTA",$D6143*0.97,
IF($F6143="MEDIA",$D6143*0.94,
IF($F6143="BAJA",$D6143*0.87,
IF($F6143="LIQUIDAR",_xlfn.XLOOKUP(A6143,Rotación!$A:$A,Rotación!$O:$O,0,0,-1),"")))),"")</f>
        <v>11938000</v>
      </c>
      <c r="J6143" s="13">
        <f>IFERROR(IF($F6143="ALTA",$D6143*0.94,
IF($F6143="MEDIA",$D6143*0.9,
IF($F6143="BAJA",$D6143*0.85,
IF($F6143="LIQUIDAR",_xlfn.XLOOKUP(A6143,Rotación!$A:$A,Rotación!$O:$O,0,0,-1),"")))),"")</f>
        <v>11430000</v>
      </c>
      <c r="K6143">
        <v>12390000</v>
      </c>
    </row>
    <row r="6144" spans="1:11" x14ac:dyDescent="0.3">
      <c r="A6144" t="s">
        <v>10504</v>
      </c>
      <c r="B6144" t="s">
        <v>313</v>
      </c>
      <c r="C6144" t="s">
        <v>313</v>
      </c>
      <c r="D6144">
        <v>17000000</v>
      </c>
      <c r="E6144">
        <v>13500000</v>
      </c>
      <c r="F6144" t="s">
        <v>5391</v>
      </c>
      <c r="G6144" s="13">
        <f>IFERROR(IF($F6144="ALTA",$D6144*1.03,
IF($F6144="MEDIA",$D6144*1,
IF($F6144="BAJA",$D6144*0.92,
IF($F6144="LIQUIDAR",_xlfn.XLOOKUP(A6144,Rotación!$A:$A,Rotación!$O:$O,0,0,-1),"")))),"")</f>
        <v>15640000</v>
      </c>
      <c r="H6144" s="13">
        <f>IFERROR(IF($F6144="ALTA",$D6144*1,
IF($F6144="MEDIA",$D6144*0.97,
IF($F6144="BAJA",$D6144*0.9,
IF($F6144="LIQUIDAR",_xlfn.XLOOKUP(A6144,Rotación!$A:$A,Rotación!$O:$O,0,0,-1),"")))),"")</f>
        <v>15300000</v>
      </c>
      <c r="I6144" s="13">
        <f>IFERROR(IF($F6144="ALTA",$D6144*0.97,
IF($F6144="MEDIA",$D6144*0.94,
IF($F6144="BAJA",$D6144*0.87,
IF($F6144="LIQUIDAR",_xlfn.XLOOKUP(A6144,Rotación!$A:$A,Rotación!$O:$O,0,0,-1),"")))),"")</f>
        <v>14790000</v>
      </c>
      <c r="J6144" s="13">
        <f>IFERROR(IF($F6144="ALTA",$D6144*0.94,
IF($F6144="MEDIA",$D6144*0.9,
IF($F6144="BAJA",$D6144*0.85,
IF($F6144="LIQUIDAR",_xlfn.XLOOKUP(A6144,Rotación!$A:$A,Rotación!$O:$O,0,0,-1),"")))),"")</f>
        <v>14450000</v>
      </c>
      <c r="K6144">
        <v>15990000</v>
      </c>
    </row>
    <row r="6145" spans="1:11" x14ac:dyDescent="0.3">
      <c r="A6145" t="s">
        <v>977</v>
      </c>
      <c r="B6145" t="s">
        <v>313</v>
      </c>
      <c r="C6145" t="s">
        <v>313</v>
      </c>
      <c r="D6145">
        <v>11600000</v>
      </c>
      <c r="E6145">
        <v>9700000</v>
      </c>
      <c r="F6145" t="s">
        <v>4033</v>
      </c>
      <c r="G6145" s="13">
        <f>IFERROR(IF($F6145="ALTA",$D6145*1.03,
IF($F6145="MEDIA",$D6145*1,
IF($F6145="BAJA",$D6145*0.92,
IF($F6145="LIQUIDAR",_xlfn.XLOOKUP(A6145,Rotación!$A:$A,Rotación!$O:$O,0,0,-1),"")))),"")</f>
        <v>11600000</v>
      </c>
      <c r="H6145" s="13">
        <f>IFERROR(IF($F6145="ALTA",$D6145*1,
IF($F6145="MEDIA",$D6145*0.97,
IF($F6145="BAJA",$D6145*0.9,
IF($F6145="LIQUIDAR",_xlfn.XLOOKUP(A6145,Rotación!$A:$A,Rotación!$O:$O,0,0,-1),"")))),"")</f>
        <v>11252000</v>
      </c>
      <c r="I6145" s="13">
        <f>IFERROR(IF($F6145="ALTA",$D6145*0.97,
IF($F6145="MEDIA",$D6145*0.94,
IF($F6145="BAJA",$D6145*0.87,
IF($F6145="LIQUIDAR",_xlfn.XLOOKUP(A6145,Rotación!$A:$A,Rotación!$O:$O,0,0,-1),"")))),"")</f>
        <v>10904000</v>
      </c>
      <c r="J6145" s="13">
        <f>IFERROR(IF($F6145="ALTA",$D6145*0.94,
IF($F6145="MEDIA",$D6145*0.9,
IF($F6145="BAJA",$D6145*0.85,
IF($F6145="LIQUIDAR",_xlfn.XLOOKUP(A6145,Rotación!$A:$A,Rotación!$O:$O,0,0,-1),"")))),"")</f>
        <v>10440000</v>
      </c>
      <c r="K6145">
        <v>11590000</v>
      </c>
    </row>
    <row r="6146" spans="1:11" x14ac:dyDescent="0.3">
      <c r="A6146" t="s">
        <v>10505</v>
      </c>
      <c r="B6146" t="s">
        <v>313</v>
      </c>
      <c r="C6146" t="s">
        <v>313</v>
      </c>
      <c r="D6146">
        <v>12100000</v>
      </c>
      <c r="E6146">
        <v>9500000</v>
      </c>
      <c r="F6146" t="s">
        <v>4033</v>
      </c>
      <c r="G6146" s="13">
        <f>IFERROR(IF($F6146="ALTA",$D6146*1.03,
IF($F6146="MEDIA",$D6146*1,
IF($F6146="BAJA",$D6146*0.92,
IF($F6146="LIQUIDAR",_xlfn.XLOOKUP(A6146,Rotación!$A:$A,Rotación!$O:$O,0,0,-1),"")))),"")</f>
        <v>12100000</v>
      </c>
      <c r="H6146" s="13">
        <f>IFERROR(IF($F6146="ALTA",$D6146*1,
IF($F6146="MEDIA",$D6146*0.97,
IF($F6146="BAJA",$D6146*0.9,
IF($F6146="LIQUIDAR",_xlfn.XLOOKUP(A6146,Rotación!$A:$A,Rotación!$O:$O,0,0,-1),"")))),"")</f>
        <v>11737000</v>
      </c>
      <c r="I6146" s="13">
        <f>IFERROR(IF($F6146="ALTA",$D6146*0.97,
IF($F6146="MEDIA",$D6146*0.94,
IF($F6146="BAJA",$D6146*0.87,
IF($F6146="LIQUIDAR",_xlfn.XLOOKUP(A6146,Rotación!$A:$A,Rotación!$O:$O,0,0,-1),"")))),"")</f>
        <v>11374000</v>
      </c>
      <c r="J6146" s="13">
        <f>IFERROR(IF($F6146="ALTA",$D6146*0.94,
IF($F6146="MEDIA",$D6146*0.9,
IF($F6146="BAJA",$D6146*0.85,
IF($F6146="LIQUIDAR",_xlfn.XLOOKUP(A6146,Rotación!$A:$A,Rotación!$O:$O,0,0,-1),"")))),"")</f>
        <v>10890000</v>
      </c>
      <c r="K6146">
        <v>11990000</v>
      </c>
    </row>
    <row r="6147" spans="1:11" x14ac:dyDescent="0.3">
      <c r="A6147" t="s">
        <v>10505</v>
      </c>
      <c r="B6147" t="s">
        <v>313</v>
      </c>
      <c r="C6147" t="s">
        <v>313</v>
      </c>
      <c r="D6147">
        <v>12100000</v>
      </c>
      <c r="E6147">
        <v>9500000</v>
      </c>
      <c r="F6147" t="s">
        <v>4033</v>
      </c>
      <c r="G6147" s="13">
        <f>IFERROR(IF($F6147="ALTA",$D6147*1.03,
IF($F6147="MEDIA",$D6147*1,
IF($F6147="BAJA",$D6147*0.92,
IF($F6147="LIQUIDAR",_xlfn.XLOOKUP(A6147,Rotación!$A:$A,Rotación!$O:$O,0,0,-1),"")))),"")</f>
        <v>12100000</v>
      </c>
      <c r="H6147" s="13">
        <f>IFERROR(IF($F6147="ALTA",$D6147*1,
IF($F6147="MEDIA",$D6147*0.97,
IF($F6147="BAJA",$D6147*0.9,
IF($F6147="LIQUIDAR",_xlfn.XLOOKUP(A6147,Rotación!$A:$A,Rotación!$O:$O,0,0,-1),"")))),"")</f>
        <v>11737000</v>
      </c>
      <c r="I6147" s="13">
        <f>IFERROR(IF($F6147="ALTA",$D6147*0.97,
IF($F6147="MEDIA",$D6147*0.94,
IF($F6147="BAJA",$D6147*0.87,
IF($F6147="LIQUIDAR",_xlfn.XLOOKUP(A6147,Rotación!$A:$A,Rotación!$O:$O,0,0,-1),"")))),"")</f>
        <v>11374000</v>
      </c>
      <c r="J6147" s="13">
        <f>IFERROR(IF($F6147="ALTA",$D6147*0.94,
IF($F6147="MEDIA",$D6147*0.9,
IF($F6147="BAJA",$D6147*0.85,
IF($F6147="LIQUIDAR",_xlfn.XLOOKUP(A6147,Rotación!$A:$A,Rotación!$O:$O,0,0,-1),"")))),"")</f>
        <v>10890000</v>
      </c>
      <c r="K6147">
        <v>11690000</v>
      </c>
    </row>
    <row r="6148" spans="1:11" x14ac:dyDescent="0.3">
      <c r="A6148" t="s">
        <v>10498</v>
      </c>
      <c r="B6148" t="s">
        <v>313</v>
      </c>
      <c r="C6148" t="s">
        <v>313</v>
      </c>
      <c r="D6148">
        <v>12000000</v>
      </c>
      <c r="E6148">
        <v>10300000</v>
      </c>
      <c r="F6148" t="s">
        <v>4033</v>
      </c>
      <c r="G6148" s="13">
        <f>IFERROR(IF($F6148="ALTA",$D6148*1.03,
IF($F6148="MEDIA",$D6148*1,
IF($F6148="BAJA",$D6148*0.92,
IF($F6148="LIQUIDAR",_xlfn.XLOOKUP(A6148,Rotación!$A:$A,Rotación!$O:$O,0,0,-1),"")))),"")</f>
        <v>12000000</v>
      </c>
      <c r="H6148" s="13">
        <f>IFERROR(IF($F6148="ALTA",$D6148*1,
IF($F6148="MEDIA",$D6148*0.97,
IF($F6148="BAJA",$D6148*0.9,
IF($F6148="LIQUIDAR",_xlfn.XLOOKUP(A6148,Rotación!$A:$A,Rotación!$O:$O,0,0,-1),"")))),"")</f>
        <v>11640000</v>
      </c>
      <c r="I6148" s="13">
        <f>IFERROR(IF($F6148="ALTA",$D6148*0.97,
IF($F6148="MEDIA",$D6148*0.94,
IF($F6148="BAJA",$D6148*0.87,
IF($F6148="LIQUIDAR",_xlfn.XLOOKUP(A6148,Rotación!$A:$A,Rotación!$O:$O,0,0,-1),"")))),"")</f>
        <v>11280000</v>
      </c>
      <c r="J6148" s="13">
        <f>IFERROR(IF($F6148="ALTA",$D6148*0.94,
IF($F6148="MEDIA",$D6148*0.9,
IF($F6148="BAJA",$D6148*0.85,
IF($F6148="LIQUIDAR",_xlfn.XLOOKUP(A6148,Rotación!$A:$A,Rotación!$O:$O,0,0,-1),"")))),"")</f>
        <v>10800000</v>
      </c>
      <c r="K6148">
        <v>11990000</v>
      </c>
    </row>
    <row r="6149" spans="1:11" x14ac:dyDescent="0.3">
      <c r="A6149" t="s">
        <v>10506</v>
      </c>
      <c r="B6149" t="s">
        <v>313</v>
      </c>
      <c r="C6149" t="s">
        <v>313</v>
      </c>
      <c r="D6149">
        <v>11600000</v>
      </c>
      <c r="E6149">
        <v>9300000</v>
      </c>
      <c r="F6149" t="s">
        <v>4033</v>
      </c>
      <c r="G6149" s="13">
        <f>IFERROR(IF($F6149="ALTA",$D6149*1.03,
IF($F6149="MEDIA",$D6149*1,
IF($F6149="BAJA",$D6149*0.92,
IF($F6149="LIQUIDAR",_xlfn.XLOOKUP(A6149,Rotación!$A:$A,Rotación!$O:$O,0,0,-1),"")))),"")</f>
        <v>11600000</v>
      </c>
      <c r="H6149" s="13">
        <f>IFERROR(IF($F6149="ALTA",$D6149*1,
IF($F6149="MEDIA",$D6149*0.97,
IF($F6149="BAJA",$D6149*0.9,
IF($F6149="LIQUIDAR",_xlfn.XLOOKUP(A6149,Rotación!$A:$A,Rotación!$O:$O,0,0,-1),"")))),"")</f>
        <v>11252000</v>
      </c>
      <c r="I6149" s="13">
        <f>IFERROR(IF($F6149="ALTA",$D6149*0.97,
IF($F6149="MEDIA",$D6149*0.94,
IF($F6149="BAJA",$D6149*0.87,
IF($F6149="LIQUIDAR",_xlfn.XLOOKUP(A6149,Rotación!$A:$A,Rotación!$O:$O,0,0,-1),"")))),"")</f>
        <v>10904000</v>
      </c>
      <c r="J6149" s="13">
        <f>IFERROR(IF($F6149="ALTA",$D6149*0.94,
IF($F6149="MEDIA",$D6149*0.9,
IF($F6149="BAJA",$D6149*0.85,
IF($F6149="LIQUIDAR",_xlfn.XLOOKUP(A6149,Rotación!$A:$A,Rotación!$O:$O,0,0,-1),"")))),"")</f>
        <v>10440000</v>
      </c>
      <c r="K6149">
        <v>11590000</v>
      </c>
    </row>
    <row r="6150" spans="1:11" x14ac:dyDescent="0.3">
      <c r="A6150" t="s">
        <v>10507</v>
      </c>
      <c r="B6150" t="s">
        <v>313</v>
      </c>
      <c r="C6150" t="s">
        <v>313</v>
      </c>
      <c r="D6150">
        <v>22200000</v>
      </c>
      <c r="E6150">
        <v>18000000</v>
      </c>
      <c r="F6150" t="s">
        <v>4033</v>
      </c>
      <c r="G6150" s="13">
        <f>IFERROR(IF($F6150="ALTA",$D6150*1.03,
IF($F6150="MEDIA",$D6150*1,
IF($F6150="BAJA",$D6150*0.92,
IF($F6150="LIQUIDAR",_xlfn.XLOOKUP(A6150,Rotación!$A:$A,Rotación!$O:$O,0,0,-1),"")))),"")</f>
        <v>22200000</v>
      </c>
      <c r="H6150" s="13">
        <f>IFERROR(IF($F6150="ALTA",$D6150*1,
IF($F6150="MEDIA",$D6150*0.97,
IF($F6150="BAJA",$D6150*0.9,
IF($F6150="LIQUIDAR",_xlfn.XLOOKUP(A6150,Rotación!$A:$A,Rotación!$O:$O,0,0,-1),"")))),"")</f>
        <v>21534000</v>
      </c>
      <c r="I6150" s="13">
        <f>IFERROR(IF($F6150="ALTA",$D6150*0.97,
IF($F6150="MEDIA",$D6150*0.94,
IF($F6150="BAJA",$D6150*0.87,
IF($F6150="LIQUIDAR",_xlfn.XLOOKUP(A6150,Rotación!$A:$A,Rotación!$O:$O,0,0,-1),"")))),"")</f>
        <v>20868000</v>
      </c>
      <c r="J6150" s="13">
        <f>IFERROR(IF($F6150="ALTA",$D6150*0.94,
IF($F6150="MEDIA",$D6150*0.9,
IF($F6150="BAJA",$D6150*0.85,
IF($F6150="LIQUIDAR",_xlfn.XLOOKUP(A6150,Rotación!$A:$A,Rotación!$O:$O,0,0,-1),"")))),"")</f>
        <v>19980000</v>
      </c>
      <c r="K6150">
        <v>21990000</v>
      </c>
    </row>
    <row r="6151" spans="1:11" x14ac:dyDescent="0.3">
      <c r="A6151" t="s">
        <v>10136</v>
      </c>
      <c r="B6151" t="s">
        <v>313</v>
      </c>
      <c r="C6151" t="s">
        <v>313</v>
      </c>
      <c r="D6151">
        <v>12500000</v>
      </c>
      <c r="E6151">
        <v>10000000</v>
      </c>
      <c r="F6151" t="s">
        <v>4033</v>
      </c>
      <c r="G6151" s="13">
        <f>IFERROR(IF($F6151="ALTA",$D6151*1.03,
IF($F6151="MEDIA",$D6151*1,
IF($F6151="BAJA",$D6151*0.92,
IF($F6151="LIQUIDAR",_xlfn.XLOOKUP(A6151,Rotación!$A:$A,Rotación!$O:$O,0,0,-1),"")))),"")</f>
        <v>12500000</v>
      </c>
      <c r="H6151" s="13">
        <f>IFERROR(IF($F6151="ALTA",$D6151*1,
IF($F6151="MEDIA",$D6151*0.97,
IF($F6151="BAJA",$D6151*0.9,
IF($F6151="LIQUIDAR",_xlfn.XLOOKUP(A6151,Rotación!$A:$A,Rotación!$O:$O,0,0,-1),"")))),"")</f>
        <v>12125000</v>
      </c>
      <c r="I6151" s="13">
        <f>IFERROR(IF($F6151="ALTA",$D6151*0.97,
IF($F6151="MEDIA",$D6151*0.94,
IF($F6151="BAJA",$D6151*0.87,
IF($F6151="LIQUIDAR",_xlfn.XLOOKUP(A6151,Rotación!$A:$A,Rotación!$O:$O,0,0,-1),"")))),"")</f>
        <v>11750000</v>
      </c>
      <c r="J6151" s="13">
        <f>IFERROR(IF($F6151="ALTA",$D6151*0.94,
IF($F6151="MEDIA",$D6151*0.9,
IF($F6151="BAJA",$D6151*0.85,
IF($F6151="LIQUIDAR",_xlfn.XLOOKUP(A6151,Rotación!$A:$A,Rotación!$O:$O,0,0,-1),"")))),"")</f>
        <v>11250000</v>
      </c>
      <c r="K6151">
        <v>12190000</v>
      </c>
    </row>
    <row r="6152" spans="1:11" x14ac:dyDescent="0.3">
      <c r="A6152" t="s">
        <v>10508</v>
      </c>
      <c r="B6152" t="s">
        <v>313</v>
      </c>
      <c r="C6152" t="s">
        <v>313</v>
      </c>
      <c r="D6152">
        <v>11700000</v>
      </c>
      <c r="E6152">
        <v>9000000</v>
      </c>
      <c r="F6152" t="s">
        <v>4033</v>
      </c>
      <c r="G6152" s="13">
        <f>IFERROR(IF($F6152="ALTA",$D6152*1.03,
IF($F6152="MEDIA",$D6152*1,
IF($F6152="BAJA",$D6152*0.92,
IF($F6152="LIQUIDAR",_xlfn.XLOOKUP(A6152,Rotación!$A:$A,Rotación!$O:$O,0,0,-1),"")))),"")</f>
        <v>11700000</v>
      </c>
      <c r="H6152" s="13">
        <f>IFERROR(IF($F6152="ALTA",$D6152*1,
IF($F6152="MEDIA",$D6152*0.97,
IF($F6152="BAJA",$D6152*0.9,
IF($F6152="LIQUIDAR",_xlfn.XLOOKUP(A6152,Rotación!$A:$A,Rotación!$O:$O,0,0,-1),"")))),"")</f>
        <v>11349000</v>
      </c>
      <c r="I6152" s="13">
        <f>IFERROR(IF($F6152="ALTA",$D6152*0.97,
IF($F6152="MEDIA",$D6152*0.94,
IF($F6152="BAJA",$D6152*0.87,
IF($F6152="LIQUIDAR",_xlfn.XLOOKUP(A6152,Rotación!$A:$A,Rotación!$O:$O,0,0,-1),"")))),"")</f>
        <v>10998000</v>
      </c>
      <c r="J6152" s="13">
        <f>IFERROR(IF($F6152="ALTA",$D6152*0.94,
IF($F6152="MEDIA",$D6152*0.9,
IF($F6152="BAJA",$D6152*0.85,
IF($F6152="LIQUIDAR",_xlfn.XLOOKUP(A6152,Rotación!$A:$A,Rotación!$O:$O,0,0,-1),"")))),"")</f>
        <v>10530000</v>
      </c>
      <c r="K6152">
        <v>10790000</v>
      </c>
    </row>
    <row r="6153" spans="1:11" x14ac:dyDescent="0.3">
      <c r="A6153" t="s">
        <v>5270</v>
      </c>
      <c r="B6153" t="s">
        <v>250</v>
      </c>
      <c r="C6153" t="s">
        <v>5776</v>
      </c>
      <c r="D6153">
        <v>15700000</v>
      </c>
      <c r="E6153">
        <v>13500000</v>
      </c>
      <c r="F6153" t="s">
        <v>4033</v>
      </c>
      <c r="G6153" s="13">
        <f>IFERROR(IF($F6153="ALTA",$D6153*1.03,
IF($F6153="MEDIA",$D6153*1,
IF($F6153="BAJA",$D6153*0.92,
IF($F6153="LIQUIDAR",_xlfn.XLOOKUP(A6153,Rotación!$A:$A,Rotación!$O:$O,0,0,-1),"")))),"")</f>
        <v>15700000</v>
      </c>
      <c r="H6153" s="13">
        <f>IFERROR(IF($F6153="ALTA",$D6153*1,
IF($F6153="MEDIA",$D6153*0.97,
IF($F6153="BAJA",$D6153*0.9,
IF($F6153="LIQUIDAR",_xlfn.XLOOKUP(A6153,Rotación!$A:$A,Rotación!$O:$O,0,0,-1),"")))),"")</f>
        <v>15229000</v>
      </c>
      <c r="I6153" s="13">
        <f>IFERROR(IF($F6153="ALTA",$D6153*0.97,
IF($F6153="MEDIA",$D6153*0.94,
IF($F6153="BAJA",$D6153*0.87,
IF($F6153="LIQUIDAR",_xlfn.XLOOKUP(A6153,Rotación!$A:$A,Rotación!$O:$O,0,0,-1),"")))),"")</f>
        <v>14758000</v>
      </c>
      <c r="J6153" s="13">
        <f>IFERROR(IF($F6153="ALTA",$D6153*0.94,
IF($F6153="MEDIA",$D6153*0.9,
IF($F6153="BAJA",$D6153*0.85,
IF($F6153="LIQUIDAR",_xlfn.XLOOKUP(A6153,Rotación!$A:$A,Rotación!$O:$O,0,0,-1),"")))),"")</f>
        <v>14130000</v>
      </c>
      <c r="K6153">
        <v>15990000</v>
      </c>
    </row>
    <row r="6154" spans="1:11" x14ac:dyDescent="0.3">
      <c r="A6154" t="s">
        <v>10513</v>
      </c>
      <c r="B6154" t="s">
        <v>313</v>
      </c>
      <c r="C6154" t="s">
        <v>313</v>
      </c>
      <c r="D6154">
        <v>15700000</v>
      </c>
      <c r="E6154">
        <v>7300000</v>
      </c>
      <c r="F6154" t="s">
        <v>4033</v>
      </c>
      <c r="G6154" s="13">
        <f>IFERROR(IF($F6154="ALTA",$D6154*1.03,
IF($F6154="MEDIA",$D6154*1,
IF($F6154="BAJA",$D6154*0.92,
IF($F6154="LIQUIDAR",_xlfn.XLOOKUP(A6154,Rotación!$A:$A,Rotación!$O:$O,0,0,-1),"")))),"")</f>
        <v>15700000</v>
      </c>
      <c r="H6154" s="13">
        <f>IFERROR(IF($F6154="ALTA",$D6154*1,
IF($F6154="MEDIA",$D6154*0.97,
IF($F6154="BAJA",$D6154*0.9,
IF($F6154="LIQUIDAR",_xlfn.XLOOKUP(A6154,Rotación!$A:$A,Rotación!$O:$O,0,0,-1),"")))),"")</f>
        <v>15229000</v>
      </c>
      <c r="I6154" s="13">
        <f>IFERROR(IF($F6154="ALTA",$D6154*0.97,
IF($F6154="MEDIA",$D6154*0.94,
IF($F6154="BAJA",$D6154*0.87,
IF($F6154="LIQUIDAR",_xlfn.XLOOKUP(A6154,Rotación!$A:$A,Rotación!$O:$O,0,0,-1),"")))),"")</f>
        <v>14758000</v>
      </c>
      <c r="J6154" s="13">
        <f>IFERROR(IF($F6154="ALTA",$D6154*0.94,
IF($F6154="MEDIA",$D6154*0.9,
IF($F6154="BAJA",$D6154*0.85,
IF($F6154="LIQUIDAR",_xlfn.XLOOKUP(A6154,Rotación!$A:$A,Rotación!$O:$O,0,0,-1),"")))),"")</f>
        <v>14130000</v>
      </c>
      <c r="K6154">
        <v>8990000</v>
      </c>
    </row>
    <row r="6155" spans="1:11" x14ac:dyDescent="0.3">
      <c r="A6155" t="s">
        <v>5071</v>
      </c>
      <c r="B6155" t="s">
        <v>313</v>
      </c>
      <c r="C6155" t="s">
        <v>313</v>
      </c>
      <c r="D6155">
        <v>15700000</v>
      </c>
      <c r="E6155">
        <v>17250000</v>
      </c>
      <c r="F6155" t="s">
        <v>5390</v>
      </c>
      <c r="G6155" s="13">
        <f>IFERROR(IF($F6155="ALTA",$D6155*1.03,
IF($F6155="MEDIA",$D6155*1,
IF($F6155="BAJA",$D6155*0.92,
IF($F6155="LIQUIDAR",_xlfn.XLOOKUP(A6155,Rotación!$A:$A,Rotación!$O:$O,0,0,-1),"")))),"")</f>
        <v>16171000</v>
      </c>
      <c r="H6155" s="13">
        <f>IFERROR(IF($F6155="ALTA",$D6155*1,
IF($F6155="MEDIA",$D6155*0.97,
IF($F6155="BAJA",$D6155*0.9,
IF($F6155="LIQUIDAR",_xlfn.XLOOKUP(A6155,Rotación!$A:$A,Rotación!$O:$O,0,0,-1),"")))),"")</f>
        <v>15700000</v>
      </c>
      <c r="I6155" s="13">
        <f>IFERROR(IF($F6155="ALTA",$D6155*0.97,
IF($F6155="MEDIA",$D6155*0.94,
IF($F6155="BAJA",$D6155*0.87,
IF($F6155="LIQUIDAR",_xlfn.XLOOKUP(A6155,Rotación!$A:$A,Rotación!$O:$O,0,0,-1),"")))),"")</f>
        <v>15229000</v>
      </c>
      <c r="J6155" s="13">
        <f>IFERROR(IF($F6155="ALTA",$D6155*0.94,
IF($F6155="MEDIA",$D6155*0.9,
IF($F6155="BAJA",$D6155*0.85,
IF($F6155="LIQUIDAR",_xlfn.XLOOKUP(A6155,Rotación!$A:$A,Rotación!$O:$O,0,0,-1),"")))),"")</f>
        <v>14758000</v>
      </c>
      <c r="K6155">
        <v>20290000</v>
      </c>
    </row>
    <row r="6156" spans="1:11" x14ac:dyDescent="0.3">
      <c r="A6156" t="s">
        <v>1041</v>
      </c>
      <c r="B6156" t="s">
        <v>313</v>
      </c>
      <c r="C6156" t="s">
        <v>313</v>
      </c>
      <c r="D6156">
        <v>18000000</v>
      </c>
      <c r="E6156">
        <v>14000000</v>
      </c>
      <c r="F6156" t="s">
        <v>5391</v>
      </c>
      <c r="G6156" s="13">
        <f>IFERROR(IF($F6156="ALTA",$D6156*1.03,
IF($F6156="MEDIA",$D6156*1,
IF($F6156="BAJA",$D6156*0.92,
IF($F6156="LIQUIDAR",_xlfn.XLOOKUP(A6156,Rotación!$A:$A,Rotación!$O:$O,0,0,-1),"")))),"")</f>
        <v>16560000</v>
      </c>
      <c r="H6156" s="13">
        <f>IFERROR(IF($F6156="ALTA",$D6156*1,
IF($F6156="MEDIA",$D6156*0.97,
IF($F6156="BAJA",$D6156*0.9,
IF($F6156="LIQUIDAR",_xlfn.XLOOKUP(A6156,Rotación!$A:$A,Rotación!$O:$O,0,0,-1),"")))),"")</f>
        <v>16200000</v>
      </c>
      <c r="I6156" s="13">
        <f>IFERROR(IF($F6156="ALTA",$D6156*0.97,
IF($F6156="MEDIA",$D6156*0.94,
IF($F6156="BAJA",$D6156*0.87,
IF($F6156="LIQUIDAR",_xlfn.XLOOKUP(A6156,Rotación!$A:$A,Rotación!$O:$O,0,0,-1),"")))),"")</f>
        <v>15660000</v>
      </c>
      <c r="J6156" s="13">
        <f>IFERROR(IF($F6156="ALTA",$D6156*0.94,
IF($F6156="MEDIA",$D6156*0.9,
IF($F6156="BAJA",$D6156*0.85,
IF($F6156="LIQUIDAR",_xlfn.XLOOKUP(A6156,Rotación!$A:$A,Rotación!$O:$O,0,0,-1),"")))),"")</f>
        <v>15300000</v>
      </c>
      <c r="K6156">
        <v>16990000</v>
      </c>
    </row>
    <row r="6157" spans="1:11" x14ac:dyDescent="0.3">
      <c r="A6157" t="s">
        <v>872</v>
      </c>
      <c r="B6157" t="s">
        <v>313</v>
      </c>
      <c r="C6157" t="s">
        <v>313</v>
      </c>
      <c r="D6157">
        <v>33000000</v>
      </c>
      <c r="E6157">
        <v>25300000</v>
      </c>
      <c r="F6157" t="s">
        <v>5391</v>
      </c>
      <c r="G6157" s="13">
        <f>IFERROR(IF($F6157="ALTA",$D6157*1.03,
IF($F6157="MEDIA",$D6157*1,
IF($F6157="BAJA",$D6157*0.92,
IF($F6157="LIQUIDAR",_xlfn.XLOOKUP(A6157,Rotación!$A:$A,Rotación!$O:$O,0,0,-1),"")))),"")</f>
        <v>30360000</v>
      </c>
      <c r="H6157" s="13">
        <f>IFERROR(IF($F6157="ALTA",$D6157*1,
IF($F6157="MEDIA",$D6157*0.97,
IF($F6157="BAJA",$D6157*0.9,
IF($F6157="LIQUIDAR",_xlfn.XLOOKUP(A6157,Rotación!$A:$A,Rotación!$O:$O,0,0,-1),"")))),"")</f>
        <v>29700000</v>
      </c>
      <c r="I6157" s="13">
        <f>IFERROR(IF($F6157="ALTA",$D6157*0.97,
IF($F6157="MEDIA",$D6157*0.94,
IF($F6157="BAJA",$D6157*0.87,
IF($F6157="LIQUIDAR",_xlfn.XLOOKUP(A6157,Rotación!$A:$A,Rotación!$O:$O,0,0,-1),"")))),"")</f>
        <v>28710000</v>
      </c>
      <c r="J6157" s="13">
        <f>IFERROR(IF($F6157="ALTA",$D6157*0.94,
IF($F6157="MEDIA",$D6157*0.9,
IF($F6157="BAJA",$D6157*0.85,
IF($F6157="LIQUIDAR",_xlfn.XLOOKUP(A6157,Rotación!$A:$A,Rotación!$O:$O,0,0,-1),"")))),"")</f>
        <v>28050000</v>
      </c>
      <c r="K6157">
        <v>30290000</v>
      </c>
    </row>
    <row r="6158" spans="1:11" x14ac:dyDescent="0.3">
      <c r="A6158" t="s">
        <v>10510</v>
      </c>
      <c r="B6158" t="s">
        <v>313</v>
      </c>
      <c r="C6158" t="s">
        <v>313</v>
      </c>
      <c r="D6158">
        <v>7600000</v>
      </c>
      <c r="E6158">
        <v>6100000</v>
      </c>
      <c r="F6158" t="s">
        <v>5391</v>
      </c>
      <c r="G6158" s="13">
        <f>IFERROR(IF($F6158="ALTA",$D6158*1.03,
IF($F6158="MEDIA",$D6158*1,
IF($F6158="BAJA",$D6158*0.92,
IF($F6158="LIQUIDAR",_xlfn.XLOOKUP(A6158,Rotación!$A:$A,Rotación!$O:$O,0,0,-1),"")))),"")</f>
        <v>6992000</v>
      </c>
      <c r="H6158" s="13">
        <f>IFERROR(IF($F6158="ALTA",$D6158*1,
IF($F6158="MEDIA",$D6158*0.97,
IF($F6158="BAJA",$D6158*0.9,
IF($F6158="LIQUIDAR",_xlfn.XLOOKUP(A6158,Rotación!$A:$A,Rotación!$O:$O,0,0,-1),"")))),"")</f>
        <v>6840000</v>
      </c>
      <c r="I6158" s="13">
        <f>IFERROR(IF($F6158="ALTA",$D6158*0.97,
IF($F6158="MEDIA",$D6158*0.94,
IF($F6158="BAJA",$D6158*0.87,
IF($F6158="LIQUIDAR",_xlfn.XLOOKUP(A6158,Rotación!$A:$A,Rotación!$O:$O,0,0,-1),"")))),"")</f>
        <v>6612000</v>
      </c>
      <c r="J6158" s="13">
        <f>IFERROR(IF($F6158="ALTA",$D6158*0.94,
IF($F6158="MEDIA",$D6158*0.9,
IF($F6158="BAJA",$D6158*0.85,
IF($F6158="LIQUIDAR",_xlfn.XLOOKUP(A6158,Rotación!$A:$A,Rotación!$O:$O,0,0,-1),"")))),"")</f>
        <v>6460000</v>
      </c>
      <c r="K6158">
        <v>7590000</v>
      </c>
    </row>
    <row r="6159" spans="1:11" x14ac:dyDescent="0.3">
      <c r="A6159" t="s">
        <v>10511</v>
      </c>
      <c r="B6159" t="s">
        <v>313</v>
      </c>
      <c r="C6159" t="s">
        <v>313</v>
      </c>
      <c r="D6159">
        <v>8400000</v>
      </c>
      <c r="E6159">
        <v>7200000</v>
      </c>
      <c r="F6159" t="s">
        <v>5390</v>
      </c>
      <c r="G6159" s="13">
        <f>IFERROR(IF($F6159="ALTA",$D6159*1.03,
IF($F6159="MEDIA",$D6159*1,
IF($F6159="BAJA",$D6159*0.92,
IF($F6159="LIQUIDAR",_xlfn.XLOOKUP(A6159,Rotación!$A:$A,Rotación!$O:$O,0,0,-1),"")))),"")</f>
        <v>8652000</v>
      </c>
      <c r="H6159" s="13">
        <f>IFERROR(IF($F6159="ALTA",$D6159*1,
IF($F6159="MEDIA",$D6159*0.97,
IF($F6159="BAJA",$D6159*0.9,
IF($F6159="LIQUIDAR",_xlfn.XLOOKUP(A6159,Rotación!$A:$A,Rotación!$O:$O,0,0,-1),"")))),"")</f>
        <v>8400000</v>
      </c>
      <c r="I6159" s="13">
        <f>IFERROR(IF($F6159="ALTA",$D6159*0.97,
IF($F6159="MEDIA",$D6159*0.94,
IF($F6159="BAJA",$D6159*0.87,
IF($F6159="LIQUIDAR",_xlfn.XLOOKUP(A6159,Rotación!$A:$A,Rotación!$O:$O,0,0,-1),"")))),"")</f>
        <v>8148000</v>
      </c>
      <c r="J6159" s="13">
        <f>IFERROR(IF($F6159="ALTA",$D6159*0.94,
IF($F6159="MEDIA",$D6159*0.9,
IF($F6159="BAJA",$D6159*0.85,
IF($F6159="LIQUIDAR",_xlfn.XLOOKUP(A6159,Rotación!$A:$A,Rotación!$O:$O,0,0,-1),"")))),"")</f>
        <v>7896000</v>
      </c>
      <c r="K6159">
        <v>8590000</v>
      </c>
    </row>
    <row r="6160" spans="1:11" x14ac:dyDescent="0.3">
      <c r="A6160" t="s">
        <v>10512</v>
      </c>
      <c r="B6160" t="s">
        <v>313</v>
      </c>
      <c r="C6160" t="s">
        <v>313</v>
      </c>
      <c r="D6160">
        <v>8900000</v>
      </c>
      <c r="E6160">
        <v>7000000</v>
      </c>
      <c r="F6160" t="s">
        <v>5390</v>
      </c>
      <c r="G6160" s="13">
        <f>IFERROR(IF($F6160="ALTA",$D6160*1.03,
IF($F6160="MEDIA",$D6160*1,
IF($F6160="BAJA",$D6160*0.92,
IF($F6160="LIQUIDAR",_xlfn.XLOOKUP(A6160,Rotación!$A:$A,Rotación!$O:$O,0,0,-1),"")))),"")</f>
        <v>9167000</v>
      </c>
      <c r="H6160" s="13">
        <f>IFERROR(IF($F6160="ALTA",$D6160*1,
IF($F6160="MEDIA",$D6160*0.97,
IF($F6160="BAJA",$D6160*0.9,
IF($F6160="LIQUIDAR",_xlfn.XLOOKUP(A6160,Rotación!$A:$A,Rotación!$O:$O,0,0,-1),"")))),"")</f>
        <v>8900000</v>
      </c>
      <c r="I6160" s="13">
        <f>IFERROR(IF($F6160="ALTA",$D6160*0.97,
IF($F6160="MEDIA",$D6160*0.94,
IF($F6160="BAJA",$D6160*0.87,
IF($F6160="LIQUIDAR",_xlfn.XLOOKUP(A6160,Rotación!$A:$A,Rotación!$O:$O,0,0,-1),"")))),"")</f>
        <v>8633000</v>
      </c>
      <c r="J6160" s="13">
        <f>IFERROR(IF($F6160="ALTA",$D6160*0.94,
IF($F6160="MEDIA",$D6160*0.9,
IF($F6160="BAJA",$D6160*0.85,
IF($F6160="LIQUIDAR",_xlfn.XLOOKUP(A6160,Rotación!$A:$A,Rotación!$O:$O,0,0,-1),"")))),"")</f>
        <v>8365999.9999999991</v>
      </c>
      <c r="K6160">
        <v>8590000</v>
      </c>
    </row>
    <row r="6161" spans="1:11" x14ac:dyDescent="0.3">
      <c r="A6161" t="s">
        <v>10513</v>
      </c>
      <c r="B6161" t="s">
        <v>313</v>
      </c>
      <c r="C6161" t="s">
        <v>313</v>
      </c>
      <c r="D6161">
        <v>9900000</v>
      </c>
      <c r="E6161">
        <v>7700000</v>
      </c>
      <c r="F6161" t="s">
        <v>4033</v>
      </c>
      <c r="G6161" s="13">
        <f>IFERROR(IF($F6161="ALTA",$D6161*1.03,
IF($F6161="MEDIA",$D6161*1,
IF($F6161="BAJA",$D6161*0.92,
IF($F6161="LIQUIDAR",_xlfn.XLOOKUP(A6161,Rotación!$A:$A,Rotación!$O:$O,0,0,-1),"")))),"")</f>
        <v>9900000</v>
      </c>
      <c r="H6161" s="13">
        <f>IFERROR(IF($F6161="ALTA",$D6161*1,
IF($F6161="MEDIA",$D6161*0.97,
IF($F6161="BAJA",$D6161*0.9,
IF($F6161="LIQUIDAR",_xlfn.XLOOKUP(A6161,Rotación!$A:$A,Rotación!$O:$O,0,0,-1),"")))),"")</f>
        <v>9603000</v>
      </c>
      <c r="I6161" s="13">
        <f>IFERROR(IF($F6161="ALTA",$D6161*0.97,
IF($F6161="MEDIA",$D6161*0.94,
IF($F6161="BAJA",$D6161*0.87,
IF($F6161="LIQUIDAR",_xlfn.XLOOKUP(A6161,Rotación!$A:$A,Rotación!$O:$O,0,0,-1),"")))),"")</f>
        <v>9306000</v>
      </c>
      <c r="J6161" s="13">
        <f>IFERROR(IF($F6161="ALTA",$D6161*0.94,
IF($F6161="MEDIA",$D6161*0.9,
IF($F6161="BAJA",$D6161*0.85,
IF($F6161="LIQUIDAR",_xlfn.XLOOKUP(A6161,Rotación!$A:$A,Rotación!$O:$O,0,0,-1),"")))),"")</f>
        <v>8910000</v>
      </c>
      <c r="K6161">
        <v>9890000</v>
      </c>
    </row>
    <row r="6162" spans="1:11" x14ac:dyDescent="0.3">
      <c r="A6162" t="s">
        <v>10514</v>
      </c>
      <c r="B6162" t="s">
        <v>313</v>
      </c>
      <c r="C6162" t="s">
        <v>313</v>
      </c>
      <c r="D6162">
        <v>11700000</v>
      </c>
      <c r="E6162">
        <v>9400000</v>
      </c>
      <c r="F6162" t="s">
        <v>4033</v>
      </c>
      <c r="G6162" s="13">
        <f>IFERROR(IF($F6162="ALTA",$D6162*1.03,
IF($F6162="MEDIA",$D6162*1,
IF($F6162="BAJA",$D6162*0.92,
IF($F6162="LIQUIDAR",_xlfn.XLOOKUP(A6162,Rotación!$A:$A,Rotación!$O:$O,0,0,-1),"")))),"")</f>
        <v>11700000</v>
      </c>
      <c r="H6162" s="13">
        <f>IFERROR(IF($F6162="ALTA",$D6162*1,
IF($F6162="MEDIA",$D6162*0.97,
IF($F6162="BAJA",$D6162*0.9,
IF($F6162="LIQUIDAR",_xlfn.XLOOKUP(A6162,Rotación!$A:$A,Rotación!$O:$O,0,0,-1),"")))),"")</f>
        <v>11349000</v>
      </c>
      <c r="I6162" s="13">
        <f>IFERROR(IF($F6162="ALTA",$D6162*0.97,
IF($F6162="MEDIA",$D6162*0.94,
IF($F6162="BAJA",$D6162*0.87,
IF($F6162="LIQUIDAR",_xlfn.XLOOKUP(A6162,Rotación!$A:$A,Rotación!$O:$O,0,0,-1),"")))),"")</f>
        <v>10998000</v>
      </c>
      <c r="J6162" s="13">
        <f>IFERROR(IF($F6162="ALTA",$D6162*0.94,
IF($F6162="MEDIA",$D6162*0.9,
IF($F6162="BAJA",$D6162*0.85,
IF($F6162="LIQUIDAR",_xlfn.XLOOKUP(A6162,Rotación!$A:$A,Rotación!$O:$O,0,0,-1),"")))),"")</f>
        <v>10530000</v>
      </c>
      <c r="K6162">
        <v>11290000</v>
      </c>
    </row>
    <row r="6163" spans="1:11" x14ac:dyDescent="0.3">
      <c r="A6163" t="s">
        <v>10515</v>
      </c>
      <c r="B6163" t="s">
        <v>313</v>
      </c>
      <c r="C6163" t="s">
        <v>313</v>
      </c>
      <c r="D6163">
        <v>17800000</v>
      </c>
      <c r="E6163">
        <v>13500000</v>
      </c>
      <c r="F6163" t="s">
        <v>5391</v>
      </c>
      <c r="G6163" s="13">
        <f>IFERROR(IF($F6163="ALTA",$D6163*1.03,
IF($F6163="MEDIA",$D6163*1,
IF($F6163="BAJA",$D6163*0.92,
IF($F6163="LIQUIDAR",_xlfn.XLOOKUP(A6163,Rotación!$A:$A,Rotación!$O:$O,0,0,-1),"")))),"")</f>
        <v>16376000</v>
      </c>
      <c r="H6163" s="13">
        <f>IFERROR(IF($F6163="ALTA",$D6163*1,
IF($F6163="MEDIA",$D6163*0.97,
IF($F6163="BAJA",$D6163*0.9,
IF($F6163="LIQUIDAR",_xlfn.XLOOKUP(A6163,Rotación!$A:$A,Rotación!$O:$O,0,0,-1),"")))),"")</f>
        <v>16020000</v>
      </c>
      <c r="I6163" s="13">
        <f>IFERROR(IF($F6163="ALTA",$D6163*0.97,
IF($F6163="MEDIA",$D6163*0.94,
IF($F6163="BAJA",$D6163*0.87,
IF($F6163="LIQUIDAR",_xlfn.XLOOKUP(A6163,Rotación!$A:$A,Rotación!$O:$O,0,0,-1),"")))),"")</f>
        <v>15486000</v>
      </c>
      <c r="J6163" s="13">
        <f>IFERROR(IF($F6163="ALTA",$D6163*0.94,
IF($F6163="MEDIA",$D6163*0.9,
IF($F6163="BAJA",$D6163*0.85,
IF($F6163="LIQUIDAR",_xlfn.XLOOKUP(A6163,Rotación!$A:$A,Rotación!$O:$O,0,0,-1),"")))),"")</f>
        <v>15130000</v>
      </c>
      <c r="K6163">
        <v>16490000</v>
      </c>
    </row>
    <row r="6164" spans="1:11" x14ac:dyDescent="0.3">
      <c r="A6164" t="s">
        <v>10516</v>
      </c>
      <c r="B6164" t="s">
        <v>313</v>
      </c>
      <c r="C6164" t="s">
        <v>313</v>
      </c>
      <c r="D6164">
        <v>28500000</v>
      </c>
      <c r="E6164">
        <v>21000000</v>
      </c>
      <c r="F6164" t="s">
        <v>5391</v>
      </c>
      <c r="G6164" s="13">
        <f>IFERROR(IF($F6164="ALTA",$D6164*1.03,
IF($F6164="MEDIA",$D6164*1,
IF($F6164="BAJA",$D6164*0.92,
IF($F6164="LIQUIDAR",_xlfn.XLOOKUP(A6164,Rotación!$A:$A,Rotación!$O:$O,0,0,-1),"")))),"")</f>
        <v>26220000</v>
      </c>
      <c r="H6164" s="13">
        <f>IFERROR(IF($F6164="ALTA",$D6164*1,
IF($F6164="MEDIA",$D6164*0.97,
IF($F6164="BAJA",$D6164*0.9,
IF($F6164="LIQUIDAR",_xlfn.XLOOKUP(A6164,Rotación!$A:$A,Rotación!$O:$O,0,0,-1),"")))),"")</f>
        <v>25650000</v>
      </c>
      <c r="I6164" s="13">
        <f>IFERROR(IF($F6164="ALTA",$D6164*0.97,
IF($F6164="MEDIA",$D6164*0.94,
IF($F6164="BAJA",$D6164*0.87,
IF($F6164="LIQUIDAR",_xlfn.XLOOKUP(A6164,Rotación!$A:$A,Rotación!$O:$O,0,0,-1),"")))),"")</f>
        <v>24795000</v>
      </c>
      <c r="J6164" s="13">
        <f>IFERROR(IF($F6164="ALTA",$D6164*0.94,
IF($F6164="MEDIA",$D6164*0.9,
IF($F6164="BAJA",$D6164*0.85,
IF($F6164="LIQUIDAR",_xlfn.XLOOKUP(A6164,Rotación!$A:$A,Rotación!$O:$O,0,0,-1),"")))),"")</f>
        <v>24225000</v>
      </c>
      <c r="K6164">
        <v>25990000</v>
      </c>
    </row>
    <row r="6165" spans="1:11" x14ac:dyDescent="0.3">
      <c r="A6165" t="s">
        <v>10517</v>
      </c>
      <c r="B6165" t="s">
        <v>313</v>
      </c>
      <c r="C6165" t="s">
        <v>313</v>
      </c>
      <c r="D6165">
        <v>8100000</v>
      </c>
      <c r="E6165">
        <v>6400000</v>
      </c>
      <c r="F6165" t="s">
        <v>5391</v>
      </c>
      <c r="G6165" s="13">
        <f>IFERROR(IF($F6165="ALTA",$D6165*1.03,
IF($F6165="MEDIA",$D6165*1,
IF($F6165="BAJA",$D6165*0.92,
IF($F6165="LIQUIDAR",_xlfn.XLOOKUP(A6165,Rotación!$A:$A,Rotación!$O:$O,0,0,-1),"")))),"")</f>
        <v>7452000</v>
      </c>
      <c r="H6165" s="13">
        <f>IFERROR(IF($F6165="ALTA",$D6165*1,
IF($F6165="MEDIA",$D6165*0.97,
IF($F6165="BAJA",$D6165*0.9,
IF($F6165="LIQUIDAR",_xlfn.XLOOKUP(A6165,Rotación!$A:$A,Rotación!$O:$O,0,0,-1),"")))),"")</f>
        <v>7290000</v>
      </c>
      <c r="I6165" s="13">
        <f>IFERROR(IF($F6165="ALTA",$D6165*0.97,
IF($F6165="MEDIA",$D6165*0.94,
IF($F6165="BAJA",$D6165*0.87,
IF($F6165="LIQUIDAR",_xlfn.XLOOKUP(A6165,Rotación!$A:$A,Rotación!$O:$O,0,0,-1),"")))),"")</f>
        <v>7047000</v>
      </c>
      <c r="J6165" s="13">
        <f>IFERROR(IF($F6165="ALTA",$D6165*0.94,
IF($F6165="MEDIA",$D6165*0.9,
IF($F6165="BAJA",$D6165*0.85,
IF($F6165="LIQUIDAR",_xlfn.XLOOKUP(A6165,Rotación!$A:$A,Rotación!$O:$O,0,0,-1),"")))),"")</f>
        <v>6885000</v>
      </c>
      <c r="K6165">
        <v>8090000</v>
      </c>
    </row>
    <row r="6166" spans="1:11" x14ac:dyDescent="0.3">
      <c r="A6166" t="s">
        <v>10759</v>
      </c>
      <c r="B6166" t="s">
        <v>313</v>
      </c>
      <c r="C6166" t="s">
        <v>313</v>
      </c>
      <c r="D6166">
        <v>5400000</v>
      </c>
      <c r="E6166">
        <v>4200000</v>
      </c>
      <c r="F6166" t="s">
        <v>4033</v>
      </c>
      <c r="G6166" s="13">
        <f>IFERROR(IF($F6166="ALTA",$D6166*1.03,
IF($F6166="MEDIA",$D6166*1,
IF($F6166="BAJA",$D6166*0.92,
IF($F6166="LIQUIDAR",_xlfn.XLOOKUP(A6166,Rotación!$A:$A,Rotación!$O:$O,0,0,-1),"")))),"")</f>
        <v>5400000</v>
      </c>
      <c r="H6166" s="13">
        <f>IFERROR(IF($F6166="ALTA",$D6166*1,
IF($F6166="MEDIA",$D6166*0.97,
IF($F6166="BAJA",$D6166*0.9,
IF($F6166="LIQUIDAR",_xlfn.XLOOKUP(A6166,Rotación!$A:$A,Rotación!$O:$O,0,0,-1),"")))),"")</f>
        <v>5238000</v>
      </c>
      <c r="I6166" s="13">
        <f>IFERROR(IF($F6166="ALTA",$D6166*0.97,
IF($F6166="MEDIA",$D6166*0.94,
IF($F6166="BAJA",$D6166*0.87,
IF($F6166="LIQUIDAR",_xlfn.XLOOKUP(A6166,Rotación!$A:$A,Rotación!$O:$O,0,0,-1),"")))),"")</f>
        <v>5076000</v>
      </c>
      <c r="J6166" s="13">
        <f>IFERROR(IF($F6166="ALTA",$D6166*0.94,
IF($F6166="MEDIA",$D6166*0.9,
IF($F6166="BAJA",$D6166*0.85,
IF($F6166="LIQUIDAR",_xlfn.XLOOKUP(A6166,Rotación!$A:$A,Rotación!$O:$O,0,0,-1),"")))),"")</f>
        <v>4860000</v>
      </c>
      <c r="K6166">
        <v>5290000</v>
      </c>
    </row>
    <row r="6167" spans="1:11" x14ac:dyDescent="0.3">
      <c r="A6167" t="s">
        <v>10518</v>
      </c>
      <c r="B6167" t="s">
        <v>313</v>
      </c>
      <c r="C6167" t="s">
        <v>313</v>
      </c>
      <c r="D6167">
        <v>22400000</v>
      </c>
      <c r="E6167">
        <v>19000000</v>
      </c>
      <c r="F6167" t="s">
        <v>4033</v>
      </c>
      <c r="G6167" s="13">
        <f>IFERROR(IF($F6167="ALTA",$D6167*1.03,
IF($F6167="MEDIA",$D6167*1,
IF($F6167="BAJA",$D6167*0.92,
IF($F6167="LIQUIDAR",_xlfn.XLOOKUP(A6167,Rotación!$A:$A,Rotación!$O:$O,0,0,-1),"")))),"")</f>
        <v>22400000</v>
      </c>
      <c r="H6167" s="13">
        <f>IFERROR(IF($F6167="ALTA",$D6167*1,
IF($F6167="MEDIA",$D6167*0.97,
IF($F6167="BAJA",$D6167*0.9,
IF($F6167="LIQUIDAR",_xlfn.XLOOKUP(A6167,Rotación!$A:$A,Rotación!$O:$O,0,0,-1),"")))),"")</f>
        <v>21728000</v>
      </c>
      <c r="I6167" s="13">
        <f>IFERROR(IF($F6167="ALTA",$D6167*0.97,
IF($F6167="MEDIA",$D6167*0.94,
IF($F6167="BAJA",$D6167*0.87,
IF($F6167="LIQUIDAR",_xlfn.XLOOKUP(A6167,Rotación!$A:$A,Rotación!$O:$O,0,0,-1),"")))),"")</f>
        <v>21056000</v>
      </c>
      <c r="J6167" s="13">
        <f>IFERROR(IF($F6167="ALTA",$D6167*0.94,
IF($F6167="MEDIA",$D6167*0.9,
IF($F6167="BAJA",$D6167*0.85,
IF($F6167="LIQUIDAR",_xlfn.XLOOKUP(A6167,Rotación!$A:$A,Rotación!$O:$O,0,0,-1),"")))),"")</f>
        <v>20160000</v>
      </c>
      <c r="K6167">
        <v>22390000</v>
      </c>
    </row>
    <row r="6168" spans="1:11" x14ac:dyDescent="0.3">
      <c r="A6168" t="s">
        <v>790</v>
      </c>
      <c r="B6168" t="s">
        <v>313</v>
      </c>
      <c r="C6168" t="s">
        <v>313</v>
      </c>
      <c r="D6168">
        <v>11300000</v>
      </c>
      <c r="E6168">
        <v>8900000</v>
      </c>
      <c r="F6168" t="s">
        <v>5391</v>
      </c>
      <c r="G6168" s="13">
        <f>IFERROR(IF($F6168="ALTA",$D6168*1.03,
IF($F6168="MEDIA",$D6168*1,
IF($F6168="BAJA",$D6168*0.92,
IF($F6168="LIQUIDAR",_xlfn.XLOOKUP(A6168,Rotación!$A:$A,Rotación!$O:$O,0,0,-1),"")))),"")</f>
        <v>10396000</v>
      </c>
      <c r="H6168" s="13">
        <f>IFERROR(IF($F6168="ALTA",$D6168*1,
IF($F6168="MEDIA",$D6168*0.97,
IF($F6168="BAJA",$D6168*0.9,
IF($F6168="LIQUIDAR",_xlfn.XLOOKUP(A6168,Rotación!$A:$A,Rotación!$O:$O,0,0,-1),"")))),"")</f>
        <v>10170000</v>
      </c>
      <c r="I6168" s="13">
        <f>IFERROR(IF($F6168="ALTA",$D6168*0.97,
IF($F6168="MEDIA",$D6168*0.94,
IF($F6168="BAJA",$D6168*0.87,
IF($F6168="LIQUIDAR",_xlfn.XLOOKUP(A6168,Rotación!$A:$A,Rotación!$O:$O,0,0,-1),"")))),"")</f>
        <v>9831000</v>
      </c>
      <c r="J6168" s="13">
        <f>IFERROR(IF($F6168="ALTA",$D6168*0.94,
IF($F6168="MEDIA",$D6168*0.9,
IF($F6168="BAJA",$D6168*0.85,
IF($F6168="LIQUIDAR",_xlfn.XLOOKUP(A6168,Rotación!$A:$A,Rotación!$O:$O,0,0,-1),"")))),"")</f>
        <v>9605000</v>
      </c>
      <c r="K6168">
        <v>10590000</v>
      </c>
    </row>
    <row r="6169" spans="1:11" x14ac:dyDescent="0.3">
      <c r="A6169" t="s">
        <v>10145</v>
      </c>
      <c r="B6169" t="s">
        <v>313</v>
      </c>
      <c r="C6169" t="s">
        <v>313</v>
      </c>
      <c r="D6169">
        <v>13000000</v>
      </c>
      <c r="E6169">
        <v>11000000</v>
      </c>
      <c r="F6169" t="s">
        <v>5390</v>
      </c>
      <c r="G6169" s="13">
        <f>IFERROR(IF($F6169="ALTA",$D6169*1.03,
IF($F6169="MEDIA",$D6169*1,
IF($F6169="BAJA",$D6169*0.92,
IF($F6169="LIQUIDAR",_xlfn.XLOOKUP(A6169,Rotación!$A:$A,Rotación!$O:$O,0,0,-1),"")))),"")</f>
        <v>13390000</v>
      </c>
      <c r="H6169" s="13">
        <f>IFERROR(IF($F6169="ALTA",$D6169*1,
IF($F6169="MEDIA",$D6169*0.97,
IF($F6169="BAJA",$D6169*0.9,
IF($F6169="LIQUIDAR",_xlfn.XLOOKUP(A6169,Rotación!$A:$A,Rotación!$O:$O,0,0,-1),"")))),"")</f>
        <v>13000000</v>
      </c>
      <c r="I6169" s="13">
        <f>IFERROR(IF($F6169="ALTA",$D6169*0.97,
IF($F6169="MEDIA",$D6169*0.94,
IF($F6169="BAJA",$D6169*0.87,
IF($F6169="LIQUIDAR",_xlfn.XLOOKUP(A6169,Rotación!$A:$A,Rotación!$O:$O,0,0,-1),"")))),"")</f>
        <v>12610000</v>
      </c>
      <c r="J6169" s="13">
        <f>IFERROR(IF($F6169="ALTA",$D6169*0.94,
IF($F6169="MEDIA",$D6169*0.9,
IF($F6169="BAJA",$D6169*0.85,
IF($F6169="LIQUIDAR",_xlfn.XLOOKUP(A6169,Rotación!$A:$A,Rotación!$O:$O,0,0,-1),"")))),"")</f>
        <v>12220000</v>
      </c>
      <c r="K6169">
        <v>12990000</v>
      </c>
    </row>
    <row r="6170" spans="1:11" x14ac:dyDescent="0.3">
      <c r="A6170" t="s">
        <v>10519</v>
      </c>
      <c r="B6170" t="s">
        <v>313</v>
      </c>
      <c r="C6170" t="s">
        <v>313</v>
      </c>
      <c r="D6170">
        <v>18200000</v>
      </c>
      <c r="E6170">
        <v>16500000</v>
      </c>
      <c r="F6170" t="s">
        <v>5390</v>
      </c>
      <c r="G6170" s="13">
        <f>IFERROR(IF($F6170="ALTA",$D6170*1.03,
IF($F6170="MEDIA",$D6170*1,
IF($F6170="BAJA",$D6170*0.92,
IF($F6170="LIQUIDAR",_xlfn.XLOOKUP(A6170,Rotación!$A:$A,Rotación!$O:$O,0,0,-1),"")))),"")</f>
        <v>18746000</v>
      </c>
      <c r="H6170" s="13">
        <f>IFERROR(IF($F6170="ALTA",$D6170*1,
IF($F6170="MEDIA",$D6170*0.97,
IF($F6170="BAJA",$D6170*0.9,
IF($F6170="LIQUIDAR",_xlfn.XLOOKUP(A6170,Rotación!$A:$A,Rotación!$O:$O,0,0,-1),"")))),"")</f>
        <v>18200000</v>
      </c>
      <c r="I6170" s="13">
        <f>IFERROR(IF($F6170="ALTA",$D6170*0.97,
IF($F6170="MEDIA",$D6170*0.94,
IF($F6170="BAJA",$D6170*0.87,
IF($F6170="LIQUIDAR",_xlfn.XLOOKUP(A6170,Rotación!$A:$A,Rotación!$O:$O,0,0,-1),"")))),"")</f>
        <v>17654000</v>
      </c>
      <c r="J6170" s="13">
        <f>IFERROR(IF($F6170="ALTA",$D6170*0.94,
IF($F6170="MEDIA",$D6170*0.9,
IF($F6170="BAJA",$D6170*0.85,
IF($F6170="LIQUIDAR",_xlfn.XLOOKUP(A6170,Rotación!$A:$A,Rotación!$O:$O,0,0,-1),"")))),"")</f>
        <v>17108000</v>
      </c>
      <c r="K6170">
        <v>18990000</v>
      </c>
    </row>
    <row r="6171" spans="1:11" x14ac:dyDescent="0.3">
      <c r="A6171" t="s">
        <v>10520</v>
      </c>
      <c r="B6171" t="s">
        <v>313</v>
      </c>
      <c r="C6171" t="s">
        <v>313</v>
      </c>
      <c r="D6171">
        <v>10500000</v>
      </c>
      <c r="E6171">
        <v>8000000</v>
      </c>
      <c r="F6171" t="s">
        <v>5390</v>
      </c>
      <c r="G6171" s="13">
        <f>IFERROR(IF($F6171="ALTA",$D6171*1.03,
IF($F6171="MEDIA",$D6171*1,
IF($F6171="BAJA",$D6171*0.92,
IF($F6171="LIQUIDAR",_xlfn.XLOOKUP(A6171,Rotación!$A:$A,Rotación!$O:$O,0,0,-1),"")))),"")</f>
        <v>10815000</v>
      </c>
      <c r="H6171" s="13">
        <f>IFERROR(IF($F6171="ALTA",$D6171*1,
IF($F6171="MEDIA",$D6171*0.97,
IF($F6171="BAJA",$D6171*0.9,
IF($F6171="LIQUIDAR",_xlfn.XLOOKUP(A6171,Rotación!$A:$A,Rotación!$O:$O,0,0,-1),"")))),"")</f>
        <v>10500000</v>
      </c>
      <c r="I6171" s="13">
        <f>IFERROR(IF($F6171="ALTA",$D6171*0.97,
IF($F6171="MEDIA",$D6171*0.94,
IF($F6171="BAJA",$D6171*0.87,
IF($F6171="LIQUIDAR",_xlfn.XLOOKUP(A6171,Rotación!$A:$A,Rotación!$O:$O,0,0,-1),"")))),"")</f>
        <v>10185000</v>
      </c>
      <c r="J6171" s="13">
        <f>IFERROR(IF($F6171="ALTA",$D6171*0.94,
IF($F6171="MEDIA",$D6171*0.9,
IF($F6171="BAJA",$D6171*0.85,
IF($F6171="LIQUIDAR",_xlfn.XLOOKUP(A6171,Rotación!$A:$A,Rotación!$O:$O,0,0,-1),"")))),"")</f>
        <v>9870000</v>
      </c>
      <c r="K6171">
        <v>9990000</v>
      </c>
    </row>
    <row r="6172" spans="1:11" x14ac:dyDescent="0.3">
      <c r="A6172" t="s">
        <v>10521</v>
      </c>
      <c r="B6172" t="s">
        <v>313</v>
      </c>
      <c r="C6172" t="s">
        <v>313</v>
      </c>
      <c r="D6172">
        <v>15800000</v>
      </c>
      <c r="E6172">
        <v>12600000</v>
      </c>
      <c r="F6172" t="s">
        <v>5391</v>
      </c>
      <c r="G6172" s="13">
        <f>IFERROR(IF($F6172="ALTA",$D6172*1.03,
IF($F6172="MEDIA",$D6172*1,
IF($F6172="BAJA",$D6172*0.92,
IF($F6172="LIQUIDAR",_xlfn.XLOOKUP(A6172,Rotación!$A:$A,Rotación!$O:$O,0,0,-1),"")))),"")</f>
        <v>14536000</v>
      </c>
      <c r="H6172" s="13">
        <f>IFERROR(IF($F6172="ALTA",$D6172*1,
IF($F6172="MEDIA",$D6172*0.97,
IF($F6172="BAJA",$D6172*0.9,
IF($F6172="LIQUIDAR",_xlfn.XLOOKUP(A6172,Rotación!$A:$A,Rotación!$O:$O,0,0,-1),"")))),"")</f>
        <v>14220000</v>
      </c>
      <c r="I6172" s="13">
        <f>IFERROR(IF($F6172="ALTA",$D6172*0.97,
IF($F6172="MEDIA",$D6172*0.94,
IF($F6172="BAJA",$D6172*0.87,
IF($F6172="LIQUIDAR",_xlfn.XLOOKUP(A6172,Rotación!$A:$A,Rotación!$O:$O,0,0,-1),"")))),"")</f>
        <v>13746000</v>
      </c>
      <c r="J6172" s="13">
        <f>IFERROR(IF($F6172="ALTA",$D6172*0.94,
IF($F6172="MEDIA",$D6172*0.9,
IF($F6172="BAJA",$D6172*0.85,
IF($F6172="LIQUIDAR",_xlfn.XLOOKUP(A6172,Rotación!$A:$A,Rotación!$O:$O,0,0,-1),"")))),"")</f>
        <v>13430000</v>
      </c>
      <c r="K6172">
        <v>14690000</v>
      </c>
    </row>
    <row r="6173" spans="1:11" x14ac:dyDescent="0.3">
      <c r="A6173" t="s">
        <v>10522</v>
      </c>
      <c r="B6173" t="s">
        <v>313</v>
      </c>
      <c r="C6173" t="s">
        <v>313</v>
      </c>
      <c r="D6173">
        <v>7440000</v>
      </c>
      <c r="E6173">
        <v>6000000</v>
      </c>
      <c r="F6173" t="s">
        <v>4033</v>
      </c>
      <c r="G6173" s="13">
        <f>IFERROR(IF($F6173="ALTA",$D6173*1.03,
IF($F6173="MEDIA",$D6173*1,
IF($F6173="BAJA",$D6173*0.92,
IF($F6173="LIQUIDAR",_xlfn.XLOOKUP(A6173,Rotación!$A:$A,Rotación!$O:$O,0,0,-1),"")))),"")</f>
        <v>7440000</v>
      </c>
      <c r="H6173" s="13">
        <f>IFERROR(IF($F6173="ALTA",$D6173*1,
IF($F6173="MEDIA",$D6173*0.97,
IF($F6173="BAJA",$D6173*0.9,
IF($F6173="LIQUIDAR",_xlfn.XLOOKUP(A6173,Rotación!$A:$A,Rotación!$O:$O,0,0,-1),"")))),"")</f>
        <v>7216800</v>
      </c>
      <c r="I6173" s="13">
        <f>IFERROR(IF($F6173="ALTA",$D6173*0.97,
IF($F6173="MEDIA",$D6173*0.94,
IF($F6173="BAJA",$D6173*0.87,
IF($F6173="LIQUIDAR",_xlfn.XLOOKUP(A6173,Rotación!$A:$A,Rotación!$O:$O,0,0,-1),"")))),"")</f>
        <v>6993600</v>
      </c>
      <c r="J6173" s="13">
        <f>IFERROR(IF($F6173="ALTA",$D6173*0.94,
IF($F6173="MEDIA",$D6173*0.9,
IF($F6173="BAJA",$D6173*0.85,
IF($F6173="LIQUIDAR",_xlfn.XLOOKUP(A6173,Rotación!$A:$A,Rotación!$O:$O,0,0,-1),"")))),"")</f>
        <v>6696000</v>
      </c>
      <c r="K6173">
        <v>7490000</v>
      </c>
    </row>
    <row r="6174" spans="1:11" x14ac:dyDescent="0.3">
      <c r="A6174" t="s">
        <v>10523</v>
      </c>
      <c r="B6174" t="s">
        <v>313</v>
      </c>
      <c r="C6174" t="s">
        <v>313</v>
      </c>
      <c r="D6174">
        <v>7290000</v>
      </c>
      <c r="E6174">
        <v>5500000</v>
      </c>
      <c r="F6174" t="s">
        <v>4033</v>
      </c>
      <c r="G6174" s="13">
        <f>IFERROR(IF($F6174="ALTA",$D6174*1.03,
IF($F6174="MEDIA",$D6174*1,
IF($F6174="BAJA",$D6174*0.92,
IF($F6174="LIQUIDAR",_xlfn.XLOOKUP(A6174,Rotación!$A:$A,Rotación!$O:$O,0,0,-1),"")))),"")</f>
        <v>7290000</v>
      </c>
      <c r="H6174" s="13">
        <f>IFERROR(IF($F6174="ALTA",$D6174*1,
IF($F6174="MEDIA",$D6174*0.97,
IF($F6174="BAJA",$D6174*0.9,
IF($F6174="LIQUIDAR",_xlfn.XLOOKUP(A6174,Rotación!$A:$A,Rotación!$O:$O,0,0,-1),"")))),"")</f>
        <v>7071300</v>
      </c>
      <c r="I6174" s="13">
        <f>IFERROR(IF($F6174="ALTA",$D6174*0.97,
IF($F6174="MEDIA",$D6174*0.94,
IF($F6174="BAJA",$D6174*0.87,
IF($F6174="LIQUIDAR",_xlfn.XLOOKUP(A6174,Rotación!$A:$A,Rotación!$O:$O,0,0,-1),"")))),"")</f>
        <v>6852600</v>
      </c>
      <c r="J6174" s="13">
        <f>IFERROR(IF($F6174="ALTA",$D6174*0.94,
IF($F6174="MEDIA",$D6174*0.9,
IF($F6174="BAJA",$D6174*0.85,
IF($F6174="LIQUIDAR",_xlfn.XLOOKUP(A6174,Rotación!$A:$A,Rotación!$O:$O,0,0,-1),"")))),"")</f>
        <v>6561000</v>
      </c>
      <c r="K6174">
        <v>7290000</v>
      </c>
    </row>
    <row r="6175" spans="1:11" x14ac:dyDescent="0.3">
      <c r="A6175" t="s">
        <v>10499</v>
      </c>
      <c r="B6175" t="s">
        <v>313</v>
      </c>
      <c r="C6175" t="s">
        <v>313</v>
      </c>
      <c r="D6175">
        <v>12700000</v>
      </c>
      <c r="E6175">
        <v>10000000</v>
      </c>
      <c r="F6175" t="s">
        <v>4033</v>
      </c>
      <c r="G6175" s="13">
        <f>IFERROR(IF($F6175="ALTA",$D6175*1.03,
IF($F6175="MEDIA",$D6175*1,
IF($F6175="BAJA",$D6175*0.92,
IF($F6175="LIQUIDAR",_xlfn.XLOOKUP(A6175,Rotación!$A:$A,Rotación!$O:$O,0,0,-1),"")))),"")</f>
        <v>12700000</v>
      </c>
      <c r="H6175" s="13">
        <f>IFERROR(IF($F6175="ALTA",$D6175*1,
IF($F6175="MEDIA",$D6175*0.97,
IF($F6175="BAJA",$D6175*0.9,
IF($F6175="LIQUIDAR",_xlfn.XLOOKUP(A6175,Rotación!$A:$A,Rotación!$O:$O,0,0,-1),"")))),"")</f>
        <v>12319000</v>
      </c>
      <c r="I6175" s="13">
        <f>IFERROR(IF($F6175="ALTA",$D6175*0.97,
IF($F6175="MEDIA",$D6175*0.94,
IF($F6175="BAJA",$D6175*0.87,
IF($F6175="LIQUIDAR",_xlfn.XLOOKUP(A6175,Rotación!$A:$A,Rotación!$O:$O,0,0,-1),"")))),"")</f>
        <v>11938000</v>
      </c>
      <c r="J6175" s="13">
        <f>IFERROR(IF($F6175="ALTA",$D6175*0.94,
IF($F6175="MEDIA",$D6175*0.9,
IF($F6175="BAJA",$D6175*0.85,
IF($F6175="LIQUIDAR",_xlfn.XLOOKUP(A6175,Rotación!$A:$A,Rotación!$O:$O,0,0,-1),"")))),"")</f>
        <v>11430000</v>
      </c>
      <c r="K6175">
        <v>12290000</v>
      </c>
    </row>
    <row r="6176" spans="1:11" x14ac:dyDescent="0.3">
      <c r="A6176" t="s">
        <v>10524</v>
      </c>
      <c r="B6176" t="s">
        <v>313</v>
      </c>
      <c r="C6176" t="s">
        <v>313</v>
      </c>
      <c r="D6176">
        <v>9300000</v>
      </c>
      <c r="E6176">
        <v>7300000</v>
      </c>
      <c r="F6176" t="s">
        <v>4033</v>
      </c>
      <c r="G6176" s="13">
        <f>IFERROR(IF($F6176="ALTA",$D6176*1.03,
IF($F6176="MEDIA",$D6176*1,
IF($F6176="BAJA",$D6176*0.92,
IF($F6176="LIQUIDAR",_xlfn.XLOOKUP(A6176,Rotación!$A:$A,Rotación!$O:$O,0,0,-1),"")))),"")</f>
        <v>9300000</v>
      </c>
      <c r="H6176" s="13">
        <f>IFERROR(IF($F6176="ALTA",$D6176*1,
IF($F6176="MEDIA",$D6176*0.97,
IF($F6176="BAJA",$D6176*0.9,
IF($F6176="LIQUIDAR",_xlfn.XLOOKUP(A6176,Rotación!$A:$A,Rotación!$O:$O,0,0,-1),"")))),"")</f>
        <v>9021000</v>
      </c>
      <c r="I6176" s="13">
        <f>IFERROR(IF($F6176="ALTA",$D6176*0.97,
IF($F6176="MEDIA",$D6176*0.94,
IF($F6176="BAJA",$D6176*0.87,
IF($F6176="LIQUIDAR",_xlfn.XLOOKUP(A6176,Rotación!$A:$A,Rotación!$O:$O,0,0,-1),"")))),"")</f>
        <v>8742000</v>
      </c>
      <c r="J6176" s="13">
        <f>IFERROR(IF($F6176="ALTA",$D6176*0.94,
IF($F6176="MEDIA",$D6176*0.9,
IF($F6176="BAJA",$D6176*0.85,
IF($F6176="LIQUIDAR",_xlfn.XLOOKUP(A6176,Rotación!$A:$A,Rotación!$O:$O,0,0,-1),"")))),"")</f>
        <v>8370000</v>
      </c>
      <c r="K6176">
        <v>8990000</v>
      </c>
    </row>
    <row r="6177" spans="1:11" x14ac:dyDescent="0.3">
      <c r="A6177" t="s">
        <v>10525</v>
      </c>
      <c r="B6177" t="s">
        <v>313</v>
      </c>
      <c r="C6177" t="s">
        <v>313</v>
      </c>
      <c r="D6177">
        <v>21600000</v>
      </c>
      <c r="E6177">
        <v>17500000</v>
      </c>
      <c r="F6177" t="s">
        <v>4033</v>
      </c>
      <c r="G6177" s="13">
        <f>IFERROR(IF($F6177="ALTA",$D6177*1.03,
IF($F6177="MEDIA",$D6177*1,
IF($F6177="BAJA",$D6177*0.92,
IF($F6177="LIQUIDAR",_xlfn.XLOOKUP(A6177,Rotación!$A:$A,Rotación!$O:$O,0,0,-1),"")))),"")</f>
        <v>21600000</v>
      </c>
      <c r="H6177" s="13">
        <f>IFERROR(IF($F6177="ALTA",$D6177*1,
IF($F6177="MEDIA",$D6177*0.97,
IF($F6177="BAJA",$D6177*0.9,
IF($F6177="LIQUIDAR",_xlfn.XLOOKUP(A6177,Rotación!$A:$A,Rotación!$O:$O,0,0,-1),"")))),"")</f>
        <v>20952000</v>
      </c>
      <c r="I6177" s="13">
        <f>IFERROR(IF($F6177="ALTA",$D6177*0.97,
IF($F6177="MEDIA",$D6177*0.94,
IF($F6177="BAJA",$D6177*0.87,
IF($F6177="LIQUIDAR",_xlfn.XLOOKUP(A6177,Rotación!$A:$A,Rotación!$O:$O,0,0,-1),"")))),"")</f>
        <v>20304000</v>
      </c>
      <c r="J6177" s="13">
        <f>IFERROR(IF($F6177="ALTA",$D6177*0.94,
IF($F6177="MEDIA",$D6177*0.9,
IF($F6177="BAJA",$D6177*0.85,
IF($F6177="LIQUIDAR",_xlfn.XLOOKUP(A6177,Rotación!$A:$A,Rotación!$O:$O,0,0,-1),"")))),"")</f>
        <v>19440000</v>
      </c>
      <c r="K6177">
        <v>21290000</v>
      </c>
    </row>
    <row r="6178" spans="1:11" x14ac:dyDescent="0.3">
      <c r="A6178" t="s">
        <v>10526</v>
      </c>
      <c r="B6178" t="s">
        <v>313</v>
      </c>
      <c r="C6178" t="s">
        <v>313</v>
      </c>
      <c r="D6178">
        <v>8600000</v>
      </c>
      <c r="E6178">
        <v>6500000</v>
      </c>
      <c r="F6178" t="s">
        <v>4033</v>
      </c>
      <c r="G6178" s="13">
        <f>IFERROR(IF($F6178="ALTA",$D6178*1.03,
IF($F6178="MEDIA",$D6178*1,
IF($F6178="BAJA",$D6178*0.92,
IF($F6178="LIQUIDAR",_xlfn.XLOOKUP(A6178,Rotación!$A:$A,Rotación!$O:$O,0,0,-1),"")))),"")</f>
        <v>8600000</v>
      </c>
      <c r="H6178" s="13">
        <f>IFERROR(IF($F6178="ALTA",$D6178*1,
IF($F6178="MEDIA",$D6178*0.97,
IF($F6178="BAJA",$D6178*0.9,
IF($F6178="LIQUIDAR",_xlfn.XLOOKUP(A6178,Rotación!$A:$A,Rotación!$O:$O,0,0,-1),"")))),"")</f>
        <v>8342000</v>
      </c>
      <c r="I6178" s="13">
        <f>IFERROR(IF($F6178="ALTA",$D6178*0.97,
IF($F6178="MEDIA",$D6178*0.94,
IF($F6178="BAJA",$D6178*0.87,
IF($F6178="LIQUIDAR",_xlfn.XLOOKUP(A6178,Rotación!$A:$A,Rotación!$O:$O,0,0,-1),"")))),"")</f>
        <v>8084000</v>
      </c>
      <c r="J6178" s="13">
        <f>IFERROR(IF($F6178="ALTA",$D6178*0.94,
IF($F6178="MEDIA",$D6178*0.9,
IF($F6178="BAJA",$D6178*0.85,
IF($F6178="LIQUIDAR",_xlfn.XLOOKUP(A6178,Rotación!$A:$A,Rotación!$O:$O,0,0,-1),"")))),"")</f>
        <v>7740000</v>
      </c>
      <c r="K6178">
        <v>8290000</v>
      </c>
    </row>
    <row r="6179" spans="1:11" x14ac:dyDescent="0.3">
      <c r="A6179" t="s">
        <v>10527</v>
      </c>
      <c r="B6179" t="s">
        <v>313</v>
      </c>
      <c r="C6179" t="s">
        <v>313</v>
      </c>
      <c r="D6179">
        <v>23000000</v>
      </c>
      <c r="E6179">
        <v>17700000</v>
      </c>
      <c r="F6179" t="s">
        <v>5391</v>
      </c>
      <c r="G6179" s="13">
        <f>IFERROR(IF($F6179="ALTA",$D6179*1.03,
IF($F6179="MEDIA",$D6179*1,
IF($F6179="BAJA",$D6179*0.92,
IF($F6179="LIQUIDAR",_xlfn.XLOOKUP(A6179,Rotación!$A:$A,Rotación!$O:$O,0,0,-1),"")))),"")</f>
        <v>21160000</v>
      </c>
      <c r="H6179" s="13">
        <f>IFERROR(IF($F6179="ALTA",$D6179*1,
IF($F6179="MEDIA",$D6179*0.97,
IF($F6179="BAJA",$D6179*0.9,
IF($F6179="LIQUIDAR",_xlfn.XLOOKUP(A6179,Rotación!$A:$A,Rotación!$O:$O,0,0,-1),"")))),"")</f>
        <v>20700000</v>
      </c>
      <c r="I6179" s="13">
        <f>IFERROR(IF($F6179="ALTA",$D6179*0.97,
IF($F6179="MEDIA",$D6179*0.94,
IF($F6179="BAJA",$D6179*0.87,
IF($F6179="LIQUIDAR",_xlfn.XLOOKUP(A6179,Rotación!$A:$A,Rotación!$O:$O,0,0,-1),"")))),"")</f>
        <v>20010000</v>
      </c>
      <c r="J6179" s="13">
        <f>IFERROR(IF($F6179="ALTA",$D6179*0.94,
IF($F6179="MEDIA",$D6179*0.9,
IF($F6179="BAJA",$D6179*0.85,
IF($F6179="LIQUIDAR",_xlfn.XLOOKUP(A6179,Rotación!$A:$A,Rotación!$O:$O,0,0,-1),"")))),"")</f>
        <v>19550000</v>
      </c>
      <c r="K6179">
        <v>21690000</v>
      </c>
    </row>
    <row r="6180" spans="1:11" x14ac:dyDescent="0.3">
      <c r="A6180" t="s">
        <v>10528</v>
      </c>
      <c r="B6180" t="s">
        <v>313</v>
      </c>
      <c r="C6180" t="s">
        <v>313</v>
      </c>
      <c r="D6180">
        <v>16500000</v>
      </c>
      <c r="E6180">
        <v>13000000</v>
      </c>
      <c r="F6180" t="s">
        <v>5391</v>
      </c>
      <c r="G6180" s="13">
        <f>IFERROR(IF($F6180="ALTA",$D6180*1.03,
IF($F6180="MEDIA",$D6180*1,
IF($F6180="BAJA",$D6180*0.92,
IF($F6180="LIQUIDAR",_xlfn.XLOOKUP(A6180,Rotación!$A:$A,Rotación!$O:$O,0,0,-1),"")))),"")</f>
        <v>15180000</v>
      </c>
      <c r="H6180" s="13">
        <f>IFERROR(IF($F6180="ALTA",$D6180*1,
IF($F6180="MEDIA",$D6180*0.97,
IF($F6180="BAJA",$D6180*0.9,
IF($F6180="LIQUIDAR",_xlfn.XLOOKUP(A6180,Rotación!$A:$A,Rotación!$O:$O,0,0,-1),"")))),"")</f>
        <v>14850000</v>
      </c>
      <c r="I6180" s="13">
        <f>IFERROR(IF($F6180="ALTA",$D6180*0.97,
IF($F6180="MEDIA",$D6180*0.94,
IF($F6180="BAJA",$D6180*0.87,
IF($F6180="LIQUIDAR",_xlfn.XLOOKUP(A6180,Rotación!$A:$A,Rotación!$O:$O,0,0,-1),"")))),"")</f>
        <v>14355000</v>
      </c>
      <c r="J6180" s="13">
        <f>IFERROR(IF($F6180="ALTA",$D6180*0.94,
IF($F6180="MEDIA",$D6180*0.9,
IF($F6180="BAJA",$D6180*0.85,
IF($F6180="LIQUIDAR",_xlfn.XLOOKUP(A6180,Rotación!$A:$A,Rotación!$O:$O,0,0,-1),"")))),"")</f>
        <v>14025000</v>
      </c>
      <c r="K6180">
        <v>15990000</v>
      </c>
    </row>
    <row r="6181" spans="1:11" x14ac:dyDescent="0.3">
      <c r="A6181" t="s">
        <v>10529</v>
      </c>
      <c r="B6181" t="s">
        <v>313</v>
      </c>
      <c r="C6181" t="s">
        <v>313</v>
      </c>
      <c r="D6181">
        <v>23100000</v>
      </c>
      <c r="E6181">
        <v>18200000</v>
      </c>
      <c r="F6181" t="s">
        <v>5391</v>
      </c>
      <c r="G6181" s="13">
        <f>IFERROR(IF($F6181="ALTA",$D6181*1.03,
IF($F6181="MEDIA",$D6181*1,
IF($F6181="BAJA",$D6181*0.92,
IF($F6181="LIQUIDAR",_xlfn.XLOOKUP(A6181,Rotación!$A:$A,Rotación!$O:$O,0,0,-1),"")))),"")</f>
        <v>21252000</v>
      </c>
      <c r="H6181" s="13">
        <f>IFERROR(IF($F6181="ALTA",$D6181*1,
IF($F6181="MEDIA",$D6181*0.97,
IF($F6181="BAJA",$D6181*0.9,
IF($F6181="LIQUIDAR",_xlfn.XLOOKUP(A6181,Rotación!$A:$A,Rotación!$O:$O,0,0,-1),"")))),"")</f>
        <v>20790000</v>
      </c>
      <c r="I6181" s="13">
        <f>IFERROR(IF($F6181="ALTA",$D6181*0.97,
IF($F6181="MEDIA",$D6181*0.94,
IF($F6181="BAJA",$D6181*0.87,
IF($F6181="LIQUIDAR",_xlfn.XLOOKUP(A6181,Rotación!$A:$A,Rotación!$O:$O,0,0,-1),"")))),"")</f>
        <v>20097000</v>
      </c>
      <c r="J6181" s="13">
        <f>IFERROR(IF($F6181="ALTA",$D6181*0.94,
IF($F6181="MEDIA",$D6181*0.9,
IF($F6181="BAJA",$D6181*0.85,
IF($F6181="LIQUIDAR",_xlfn.XLOOKUP(A6181,Rotación!$A:$A,Rotación!$O:$O,0,0,-1),"")))),"")</f>
        <v>19635000</v>
      </c>
      <c r="K6181">
        <v>21390000</v>
      </c>
    </row>
    <row r="6182" spans="1:11" x14ac:dyDescent="0.3">
      <c r="A6182" t="s">
        <v>6455</v>
      </c>
      <c r="B6182" t="s">
        <v>313</v>
      </c>
      <c r="C6182" t="s">
        <v>313</v>
      </c>
      <c r="D6182">
        <v>8100000</v>
      </c>
      <c r="E6182">
        <v>6900000</v>
      </c>
      <c r="F6182" t="s">
        <v>5390</v>
      </c>
      <c r="G6182" s="13">
        <f>IFERROR(IF($F6182="ALTA",$D6182*1.03,
IF($F6182="MEDIA",$D6182*1,
IF($F6182="BAJA",$D6182*0.92,
IF($F6182="LIQUIDAR",_xlfn.XLOOKUP(A6182,Rotación!$A:$A,Rotación!$O:$O,0,0,-1),"")))),"")</f>
        <v>8343000</v>
      </c>
      <c r="H6182" s="13">
        <f>IFERROR(IF($F6182="ALTA",$D6182*1,
IF($F6182="MEDIA",$D6182*0.97,
IF($F6182="BAJA",$D6182*0.9,
IF($F6182="LIQUIDAR",_xlfn.XLOOKUP(A6182,Rotación!$A:$A,Rotación!$O:$O,0,0,-1),"")))),"")</f>
        <v>8100000</v>
      </c>
      <c r="I6182" s="13">
        <f>IFERROR(IF($F6182="ALTA",$D6182*0.97,
IF($F6182="MEDIA",$D6182*0.94,
IF($F6182="BAJA",$D6182*0.87,
IF($F6182="LIQUIDAR",_xlfn.XLOOKUP(A6182,Rotación!$A:$A,Rotación!$O:$O,0,0,-1),"")))),"")</f>
        <v>7857000</v>
      </c>
      <c r="J6182" s="13">
        <f>IFERROR(IF($F6182="ALTA",$D6182*0.94,
IF($F6182="MEDIA",$D6182*0.9,
IF($F6182="BAJA",$D6182*0.85,
IF($F6182="LIQUIDAR",_xlfn.XLOOKUP(A6182,Rotación!$A:$A,Rotación!$O:$O,0,0,-1),"")))),"")</f>
        <v>7614000</v>
      </c>
      <c r="K6182">
        <v>8290000</v>
      </c>
    </row>
    <row r="6183" spans="1:11" x14ac:dyDescent="0.3">
      <c r="A6183" t="s">
        <v>10530</v>
      </c>
      <c r="B6183" t="s">
        <v>313</v>
      </c>
      <c r="C6183" t="s">
        <v>313</v>
      </c>
      <c r="D6183">
        <v>21000000</v>
      </c>
      <c r="E6183">
        <v>17000000</v>
      </c>
      <c r="F6183" t="s">
        <v>5390</v>
      </c>
      <c r="G6183" s="13">
        <f>IFERROR(IF($F6183="ALTA",$D6183*1.03,
IF($F6183="MEDIA",$D6183*1,
IF($F6183="BAJA",$D6183*0.92,
IF($F6183="LIQUIDAR",_xlfn.XLOOKUP(A6183,Rotación!$A:$A,Rotación!$O:$O,0,0,-1),"")))),"")</f>
        <v>21630000</v>
      </c>
      <c r="H6183" s="13">
        <f>IFERROR(IF($F6183="ALTA",$D6183*1,
IF($F6183="MEDIA",$D6183*0.97,
IF($F6183="BAJA",$D6183*0.9,
IF($F6183="LIQUIDAR",_xlfn.XLOOKUP(A6183,Rotación!$A:$A,Rotación!$O:$O,0,0,-1),"")))),"")</f>
        <v>21000000</v>
      </c>
      <c r="I6183" s="13">
        <f>IFERROR(IF($F6183="ALTA",$D6183*0.97,
IF($F6183="MEDIA",$D6183*0.94,
IF($F6183="BAJA",$D6183*0.87,
IF($F6183="LIQUIDAR",_xlfn.XLOOKUP(A6183,Rotación!$A:$A,Rotación!$O:$O,0,0,-1),"")))),"")</f>
        <v>20370000</v>
      </c>
      <c r="J6183" s="13">
        <f>IFERROR(IF($F6183="ALTA",$D6183*0.94,
IF($F6183="MEDIA",$D6183*0.9,
IF($F6183="BAJA",$D6183*0.85,
IF($F6183="LIQUIDAR",_xlfn.XLOOKUP(A6183,Rotación!$A:$A,Rotación!$O:$O,0,0,-1),"")))),"")</f>
        <v>19740000</v>
      </c>
      <c r="K6183">
        <v>19990000</v>
      </c>
    </row>
    <row r="6184" spans="1:11" x14ac:dyDescent="0.3">
      <c r="A6184" t="s">
        <v>10531</v>
      </c>
      <c r="B6184" t="s">
        <v>313</v>
      </c>
      <c r="C6184" t="s">
        <v>313</v>
      </c>
      <c r="D6184">
        <v>43000000</v>
      </c>
      <c r="E6184">
        <v>35000000</v>
      </c>
      <c r="F6184" t="s">
        <v>5391</v>
      </c>
      <c r="G6184" s="13">
        <f>IFERROR(IF($F6184="ALTA",$D6184*1.03,
IF($F6184="MEDIA",$D6184*1,
IF($F6184="BAJA",$D6184*0.92,
IF($F6184="LIQUIDAR",_xlfn.XLOOKUP(A6184,Rotación!$A:$A,Rotación!$O:$O,0,0,-1),"")))),"")</f>
        <v>39560000</v>
      </c>
      <c r="H6184" s="13">
        <f>IFERROR(IF($F6184="ALTA",$D6184*1,
IF($F6184="MEDIA",$D6184*0.97,
IF($F6184="BAJA",$D6184*0.9,
IF($F6184="LIQUIDAR",_xlfn.XLOOKUP(A6184,Rotación!$A:$A,Rotación!$O:$O,0,0,-1),"")))),"")</f>
        <v>38700000</v>
      </c>
      <c r="I6184" s="13">
        <f>IFERROR(IF($F6184="ALTA",$D6184*0.97,
IF($F6184="MEDIA",$D6184*0.94,
IF($F6184="BAJA",$D6184*0.87,
IF($F6184="LIQUIDAR",_xlfn.XLOOKUP(A6184,Rotación!$A:$A,Rotación!$O:$O,0,0,-1),"")))),"")</f>
        <v>37410000</v>
      </c>
      <c r="J6184" s="13">
        <f>IFERROR(IF($F6184="ALTA",$D6184*0.94,
IF($F6184="MEDIA",$D6184*0.9,
IF($F6184="BAJA",$D6184*0.85,
IF($F6184="LIQUIDAR",_xlfn.XLOOKUP(A6184,Rotación!$A:$A,Rotación!$O:$O,0,0,-1),"")))),"")</f>
        <v>36550000</v>
      </c>
      <c r="K6184">
        <v>41990000</v>
      </c>
    </row>
    <row r="6185" spans="1:11" x14ac:dyDescent="0.3">
      <c r="A6185" t="s">
        <v>10608</v>
      </c>
      <c r="B6185" t="s">
        <v>313</v>
      </c>
      <c r="C6185" t="s">
        <v>313</v>
      </c>
      <c r="D6185">
        <v>17300000</v>
      </c>
      <c r="E6185">
        <v>14100000</v>
      </c>
      <c r="F6185" t="s">
        <v>5391</v>
      </c>
      <c r="G6185" s="13">
        <f>IFERROR(IF($F6185="ALTA",$D6185*1.03,
IF($F6185="MEDIA",$D6185*1,
IF($F6185="BAJA",$D6185*0.92,
IF($F6185="LIQUIDAR",_xlfn.XLOOKUP(A6185,Rotación!$A:$A,Rotación!$O:$O,0,0,-1),"")))),"")</f>
        <v>15916000</v>
      </c>
      <c r="H6185" s="13">
        <f>IFERROR(IF($F6185="ALTA",$D6185*1,
IF($F6185="MEDIA",$D6185*0.97,
IF($F6185="BAJA",$D6185*0.9,
IF($F6185="LIQUIDAR",_xlfn.XLOOKUP(A6185,Rotación!$A:$A,Rotación!$O:$O,0,0,-1),"")))),"")</f>
        <v>15570000</v>
      </c>
      <c r="I6185" s="13">
        <f>IFERROR(IF($F6185="ALTA",$D6185*0.97,
IF($F6185="MEDIA",$D6185*0.94,
IF($F6185="BAJA",$D6185*0.87,
IF($F6185="LIQUIDAR",_xlfn.XLOOKUP(A6185,Rotación!$A:$A,Rotación!$O:$O,0,0,-1),"")))),"")</f>
        <v>15051000</v>
      </c>
      <c r="J6185" s="13">
        <f>IFERROR(IF($F6185="ALTA",$D6185*0.94,
IF($F6185="MEDIA",$D6185*0.9,
IF($F6185="BAJA",$D6185*0.85,
IF($F6185="LIQUIDAR",_xlfn.XLOOKUP(A6185,Rotación!$A:$A,Rotación!$O:$O,0,0,-1),"")))),"")</f>
        <v>14705000</v>
      </c>
      <c r="K6185">
        <v>16990000</v>
      </c>
    </row>
    <row r="6186" spans="1:11" x14ac:dyDescent="0.3">
      <c r="A6186" t="s">
        <v>10610</v>
      </c>
      <c r="B6186" t="s">
        <v>313</v>
      </c>
      <c r="C6186" t="s">
        <v>313</v>
      </c>
      <c r="D6186">
        <v>14500000</v>
      </c>
      <c r="E6186">
        <v>11500000</v>
      </c>
      <c r="F6186" t="s">
        <v>5391</v>
      </c>
      <c r="G6186" s="13">
        <f>IFERROR(IF($F6186="ALTA",$D6186*1.03,
IF($F6186="MEDIA",$D6186*1,
IF($F6186="BAJA",$D6186*0.92,
IF($F6186="LIQUIDAR",_xlfn.XLOOKUP(A6186,Rotación!$A:$A,Rotación!$O:$O,0,0,-1),"")))),"")</f>
        <v>13340000</v>
      </c>
      <c r="H6186" s="13">
        <f>IFERROR(IF($F6186="ALTA",$D6186*1,
IF($F6186="MEDIA",$D6186*0.97,
IF($F6186="BAJA",$D6186*0.9,
IF($F6186="LIQUIDAR",_xlfn.XLOOKUP(A6186,Rotación!$A:$A,Rotación!$O:$O,0,0,-1),"")))),"")</f>
        <v>13050000</v>
      </c>
      <c r="I6186" s="13">
        <f>IFERROR(IF($F6186="ALTA",$D6186*0.97,
IF($F6186="MEDIA",$D6186*0.94,
IF($F6186="BAJA",$D6186*0.87,
IF($F6186="LIQUIDAR",_xlfn.XLOOKUP(A6186,Rotación!$A:$A,Rotación!$O:$O,0,0,-1),"")))),"")</f>
        <v>12615000</v>
      </c>
      <c r="J6186" s="13">
        <f>IFERROR(IF($F6186="ALTA",$D6186*0.94,
IF($F6186="MEDIA",$D6186*0.9,
IF($F6186="BAJA",$D6186*0.85,
IF($F6186="LIQUIDAR",_xlfn.XLOOKUP(A6186,Rotación!$A:$A,Rotación!$O:$O,0,0,-1),"")))),"")</f>
        <v>12325000</v>
      </c>
      <c r="K6186">
        <v>14290000</v>
      </c>
    </row>
    <row r="6187" spans="1:11" x14ac:dyDescent="0.3">
      <c r="A6187" t="s">
        <v>10334</v>
      </c>
      <c r="B6187" t="s">
        <v>313</v>
      </c>
      <c r="C6187" t="s">
        <v>313</v>
      </c>
      <c r="D6187">
        <v>23600000</v>
      </c>
      <c r="E6187">
        <v>19000000</v>
      </c>
      <c r="F6187" t="s">
        <v>5391</v>
      </c>
      <c r="G6187" s="13">
        <f>IFERROR(IF($F6187="ALTA",$D6187*1.03,
IF($F6187="MEDIA",$D6187*1,
IF($F6187="BAJA",$D6187*0.92,
IF($F6187="LIQUIDAR",_xlfn.XLOOKUP(A6187,Rotación!$A:$A,Rotación!$O:$O,0,0,-1),"")))),"")</f>
        <v>21712000</v>
      </c>
      <c r="H6187" s="13">
        <f>IFERROR(IF($F6187="ALTA",$D6187*1,
IF($F6187="MEDIA",$D6187*0.97,
IF($F6187="BAJA",$D6187*0.9,
IF($F6187="LIQUIDAR",_xlfn.XLOOKUP(A6187,Rotación!$A:$A,Rotación!$O:$O,0,0,-1),"")))),"")</f>
        <v>21240000</v>
      </c>
      <c r="I6187" s="13">
        <f>IFERROR(IF($F6187="ALTA",$D6187*0.97,
IF($F6187="MEDIA",$D6187*0.94,
IF($F6187="BAJA",$D6187*0.87,
IF($F6187="LIQUIDAR",_xlfn.XLOOKUP(A6187,Rotación!$A:$A,Rotación!$O:$O,0,0,-1),"")))),"")</f>
        <v>20532000</v>
      </c>
      <c r="J6187" s="13">
        <f>IFERROR(IF($F6187="ALTA",$D6187*0.94,
IF($F6187="MEDIA",$D6187*0.9,
IF($F6187="BAJA",$D6187*0.85,
IF($F6187="LIQUIDAR",_xlfn.XLOOKUP(A6187,Rotación!$A:$A,Rotación!$O:$O,0,0,-1),"")))),"")</f>
        <v>20060000</v>
      </c>
      <c r="K6187">
        <v>21990000</v>
      </c>
    </row>
    <row r="6188" spans="1:11" x14ac:dyDescent="0.3">
      <c r="A6188" t="s">
        <v>10612</v>
      </c>
      <c r="B6188" t="s">
        <v>313</v>
      </c>
      <c r="C6188" t="s">
        <v>313</v>
      </c>
      <c r="D6188">
        <v>27700000</v>
      </c>
      <c r="E6188">
        <v>21000000</v>
      </c>
      <c r="F6188" t="s">
        <v>5391</v>
      </c>
      <c r="G6188" s="13">
        <f>IFERROR(IF($F6188="ALTA",$D6188*1.03,
IF($F6188="MEDIA",$D6188*1,
IF($F6188="BAJA",$D6188*0.92,
IF($F6188="LIQUIDAR",_xlfn.XLOOKUP(A6188,Rotación!$A:$A,Rotación!$O:$O,0,0,-1),"")))),"")</f>
        <v>25484000</v>
      </c>
      <c r="H6188" s="13">
        <f>IFERROR(IF($F6188="ALTA",$D6188*1,
IF($F6188="MEDIA",$D6188*0.97,
IF($F6188="BAJA",$D6188*0.9,
IF($F6188="LIQUIDAR",_xlfn.XLOOKUP(A6188,Rotación!$A:$A,Rotación!$O:$O,0,0,-1),"")))),"")</f>
        <v>24930000</v>
      </c>
      <c r="I6188" s="13">
        <f>IFERROR(IF($F6188="ALTA",$D6188*0.97,
IF($F6188="MEDIA",$D6188*0.94,
IF($F6188="BAJA",$D6188*0.87,
IF($F6188="LIQUIDAR",_xlfn.XLOOKUP(A6188,Rotación!$A:$A,Rotación!$O:$O,0,0,-1),"")))),"")</f>
        <v>24099000</v>
      </c>
      <c r="J6188" s="13">
        <f>IFERROR(IF($F6188="ALTA",$D6188*0.94,
IF($F6188="MEDIA",$D6188*0.9,
IF($F6188="BAJA",$D6188*0.85,
IF($F6188="LIQUIDAR",_xlfn.XLOOKUP(A6188,Rotación!$A:$A,Rotación!$O:$O,0,0,-1),"")))),"")</f>
        <v>23545000</v>
      </c>
      <c r="K6188">
        <v>25690000</v>
      </c>
    </row>
    <row r="6189" spans="1:11" x14ac:dyDescent="0.3">
      <c r="A6189" t="s">
        <v>10614</v>
      </c>
      <c r="B6189" t="s">
        <v>313</v>
      </c>
      <c r="C6189" t="s">
        <v>313</v>
      </c>
      <c r="D6189">
        <v>14700000</v>
      </c>
      <c r="E6189">
        <v>12000000</v>
      </c>
      <c r="F6189" t="s">
        <v>5391</v>
      </c>
      <c r="G6189" s="13">
        <f>IFERROR(IF($F6189="ALTA",$D6189*1.03,
IF($F6189="MEDIA",$D6189*1,
IF($F6189="BAJA",$D6189*0.92,
IF($F6189="LIQUIDAR",_xlfn.XLOOKUP(A6189,Rotación!$A:$A,Rotación!$O:$O,0,0,-1),"")))),"")</f>
        <v>13524000</v>
      </c>
      <c r="H6189" s="13">
        <f>IFERROR(IF($F6189="ALTA",$D6189*1,
IF($F6189="MEDIA",$D6189*0.97,
IF($F6189="BAJA",$D6189*0.9,
IF($F6189="LIQUIDAR",_xlfn.XLOOKUP(A6189,Rotación!$A:$A,Rotación!$O:$O,0,0,-1),"")))),"")</f>
        <v>13230000</v>
      </c>
      <c r="I6189" s="13">
        <f>IFERROR(IF($F6189="ALTA",$D6189*0.97,
IF($F6189="MEDIA",$D6189*0.94,
IF($F6189="BAJA",$D6189*0.87,
IF($F6189="LIQUIDAR",_xlfn.XLOOKUP(A6189,Rotación!$A:$A,Rotación!$O:$O,0,0,-1),"")))),"")</f>
        <v>12789000</v>
      </c>
      <c r="J6189" s="13">
        <f>IFERROR(IF($F6189="ALTA",$D6189*0.94,
IF($F6189="MEDIA",$D6189*0.9,
IF($F6189="BAJA",$D6189*0.85,
IF($F6189="LIQUIDAR",_xlfn.XLOOKUP(A6189,Rotación!$A:$A,Rotación!$O:$O,0,0,-1),"")))),"")</f>
        <v>12495000</v>
      </c>
      <c r="K6189">
        <v>14490000</v>
      </c>
    </row>
    <row r="6190" spans="1:11" x14ac:dyDescent="0.3">
      <c r="A6190" t="s">
        <v>10616</v>
      </c>
      <c r="B6190" t="s">
        <v>313</v>
      </c>
      <c r="C6190" t="s">
        <v>313</v>
      </c>
      <c r="D6190">
        <v>11400000</v>
      </c>
      <c r="E6190">
        <v>8200000</v>
      </c>
      <c r="F6190" t="s">
        <v>5391</v>
      </c>
      <c r="G6190" s="13">
        <f>IFERROR(IF($F6190="ALTA",$D6190*1.03,
IF($F6190="MEDIA",$D6190*1,
IF($F6190="BAJA",$D6190*0.92,
IF($F6190="LIQUIDAR",_xlfn.XLOOKUP(A6190,Rotación!$A:$A,Rotación!$O:$O,0,0,-1),"")))),"")</f>
        <v>10488000</v>
      </c>
      <c r="H6190" s="13">
        <f>IFERROR(IF($F6190="ALTA",$D6190*1,
IF($F6190="MEDIA",$D6190*0.97,
IF($F6190="BAJA",$D6190*0.9,
IF($F6190="LIQUIDAR",_xlfn.XLOOKUP(A6190,Rotación!$A:$A,Rotación!$O:$O,0,0,-1),"")))),"")</f>
        <v>10260000</v>
      </c>
      <c r="I6190" s="13">
        <f>IFERROR(IF($F6190="ALTA",$D6190*0.97,
IF($F6190="MEDIA",$D6190*0.94,
IF($F6190="BAJA",$D6190*0.87,
IF($F6190="LIQUIDAR",_xlfn.XLOOKUP(A6190,Rotación!$A:$A,Rotación!$O:$O,0,0,-1),"")))),"")</f>
        <v>9918000</v>
      </c>
      <c r="J6190" s="13">
        <f>IFERROR(IF($F6190="ALTA",$D6190*0.94,
IF($F6190="MEDIA",$D6190*0.9,
IF($F6190="BAJA",$D6190*0.85,
IF($F6190="LIQUIDAR",_xlfn.XLOOKUP(A6190,Rotación!$A:$A,Rotación!$O:$O,0,0,-1),"")))),"")</f>
        <v>9690000</v>
      </c>
      <c r="K6190">
        <v>9990000</v>
      </c>
    </row>
    <row r="6191" spans="1:11" x14ac:dyDescent="0.3">
      <c r="A6191" t="s">
        <v>10619</v>
      </c>
      <c r="B6191" t="s">
        <v>313</v>
      </c>
      <c r="C6191" t="s">
        <v>313</v>
      </c>
      <c r="D6191">
        <v>9600000</v>
      </c>
      <c r="E6191">
        <v>7500000</v>
      </c>
      <c r="F6191" t="s">
        <v>4033</v>
      </c>
      <c r="G6191" s="13">
        <f>IFERROR(IF($F6191="ALTA",$D6191*1.03,
IF($F6191="MEDIA",$D6191*1,
IF($F6191="BAJA",$D6191*0.92,
IF($F6191="LIQUIDAR",_xlfn.XLOOKUP(A6191,Rotación!$A:$A,Rotación!$O:$O,0,0,-1),"")))),"")</f>
        <v>9600000</v>
      </c>
      <c r="H6191" s="13">
        <f>IFERROR(IF($F6191="ALTA",$D6191*1,
IF($F6191="MEDIA",$D6191*0.97,
IF($F6191="BAJA",$D6191*0.9,
IF($F6191="LIQUIDAR",_xlfn.XLOOKUP(A6191,Rotación!$A:$A,Rotación!$O:$O,0,0,-1),"")))),"")</f>
        <v>9312000</v>
      </c>
      <c r="I6191" s="13">
        <f>IFERROR(IF($F6191="ALTA",$D6191*0.97,
IF($F6191="MEDIA",$D6191*0.94,
IF($F6191="BAJA",$D6191*0.87,
IF($F6191="LIQUIDAR",_xlfn.XLOOKUP(A6191,Rotación!$A:$A,Rotación!$O:$O,0,0,-1),"")))),"")</f>
        <v>9024000</v>
      </c>
      <c r="J6191" s="13">
        <f>IFERROR(IF($F6191="ALTA",$D6191*0.94,
IF($F6191="MEDIA",$D6191*0.9,
IF($F6191="BAJA",$D6191*0.85,
IF($F6191="LIQUIDAR",_xlfn.XLOOKUP(A6191,Rotación!$A:$A,Rotación!$O:$O,0,0,-1),"")))),"")</f>
        <v>8640000</v>
      </c>
      <c r="K6191">
        <v>9190000</v>
      </c>
    </row>
    <row r="6192" spans="1:11" x14ac:dyDescent="0.3">
      <c r="A6192" t="s">
        <v>10621</v>
      </c>
      <c r="B6192" t="s">
        <v>313</v>
      </c>
      <c r="C6192" t="s">
        <v>313</v>
      </c>
      <c r="D6192">
        <v>14700000</v>
      </c>
      <c r="E6192">
        <v>11500000</v>
      </c>
      <c r="F6192" t="s">
        <v>4033</v>
      </c>
      <c r="G6192" s="13">
        <f>IFERROR(IF($F6192="ALTA",$D6192*1.03,
IF($F6192="MEDIA",$D6192*1,
IF($F6192="BAJA",$D6192*0.92,
IF($F6192="LIQUIDAR",_xlfn.XLOOKUP(A6192,Rotación!$A:$A,Rotación!$O:$O,0,0,-1),"")))),"")</f>
        <v>14700000</v>
      </c>
      <c r="H6192" s="13">
        <f>IFERROR(IF($F6192="ALTA",$D6192*1,
IF($F6192="MEDIA",$D6192*0.97,
IF($F6192="BAJA",$D6192*0.9,
IF($F6192="LIQUIDAR",_xlfn.XLOOKUP(A6192,Rotación!$A:$A,Rotación!$O:$O,0,0,-1),"")))),"")</f>
        <v>14259000</v>
      </c>
      <c r="I6192" s="13">
        <f>IFERROR(IF($F6192="ALTA",$D6192*0.97,
IF($F6192="MEDIA",$D6192*0.94,
IF($F6192="BAJA",$D6192*0.87,
IF($F6192="LIQUIDAR",_xlfn.XLOOKUP(A6192,Rotación!$A:$A,Rotación!$O:$O,0,0,-1),"")))),"")</f>
        <v>13818000</v>
      </c>
      <c r="J6192" s="13">
        <f>IFERROR(IF($F6192="ALTA",$D6192*0.94,
IF($F6192="MEDIA",$D6192*0.9,
IF($F6192="BAJA",$D6192*0.85,
IF($F6192="LIQUIDAR",_xlfn.XLOOKUP(A6192,Rotación!$A:$A,Rotación!$O:$O,0,0,-1),"")))),"")</f>
        <v>13230000</v>
      </c>
      <c r="K6192">
        <v>13690000</v>
      </c>
    </row>
    <row r="6193" spans="1:11" x14ac:dyDescent="0.3">
      <c r="A6193" t="s">
        <v>10760</v>
      </c>
      <c r="B6193" t="s">
        <v>313</v>
      </c>
      <c r="C6193" t="s">
        <v>313</v>
      </c>
      <c r="D6193">
        <v>14700000</v>
      </c>
      <c r="E6193">
        <v>11000000</v>
      </c>
      <c r="F6193" t="s">
        <v>5391</v>
      </c>
      <c r="G6193" s="13">
        <f>IFERROR(IF($F6193="ALTA",$D6193*1.03,
IF($F6193="MEDIA",$D6193*1,
IF($F6193="BAJA",$D6193*0.92,
IF($F6193="LIQUIDAR",_xlfn.XLOOKUP(A6193,Rotación!$A:$A,Rotación!$O:$O,0,0,-1),"")))),"")</f>
        <v>13524000</v>
      </c>
      <c r="H6193" s="13">
        <f>IFERROR(IF($F6193="ALTA",$D6193*1,
IF($F6193="MEDIA",$D6193*0.97,
IF($F6193="BAJA",$D6193*0.9,
IF($F6193="LIQUIDAR",_xlfn.XLOOKUP(A6193,Rotación!$A:$A,Rotación!$O:$O,0,0,-1),"")))),"")</f>
        <v>13230000</v>
      </c>
      <c r="I6193" s="13">
        <f>IFERROR(IF($F6193="ALTA",$D6193*0.97,
IF($F6193="MEDIA",$D6193*0.94,
IF($F6193="BAJA",$D6193*0.87,
IF($F6193="LIQUIDAR",_xlfn.XLOOKUP(A6193,Rotación!$A:$A,Rotación!$O:$O,0,0,-1),"")))),"")</f>
        <v>12789000</v>
      </c>
      <c r="J6193" s="13">
        <f>IFERROR(IF($F6193="ALTA",$D6193*0.94,
IF($F6193="MEDIA",$D6193*0.9,
IF($F6193="BAJA",$D6193*0.85,
IF($F6193="LIQUIDAR",_xlfn.XLOOKUP(A6193,Rotación!$A:$A,Rotación!$O:$O,0,0,-1),"")))),"")</f>
        <v>12495000</v>
      </c>
      <c r="K6193">
        <v>13590000</v>
      </c>
    </row>
    <row r="6194" spans="1:11" x14ac:dyDescent="0.3">
      <c r="A6194" t="s">
        <v>10623</v>
      </c>
      <c r="B6194" t="s">
        <v>313</v>
      </c>
      <c r="C6194" t="s">
        <v>313</v>
      </c>
      <c r="D6194">
        <v>18900000</v>
      </c>
      <c r="E6194">
        <v>16200000</v>
      </c>
      <c r="F6194" t="s">
        <v>5391</v>
      </c>
      <c r="G6194" s="13">
        <f>IFERROR(IF($F6194="ALTA",$D6194*1.03,
IF($F6194="MEDIA",$D6194*1,
IF($F6194="BAJA",$D6194*0.92,
IF($F6194="LIQUIDAR",_xlfn.XLOOKUP(A6194,Rotación!$A:$A,Rotación!$O:$O,0,0,-1),"")))),"")</f>
        <v>17388000</v>
      </c>
      <c r="H6194" s="13">
        <f>IFERROR(IF($F6194="ALTA",$D6194*1,
IF($F6194="MEDIA",$D6194*0.97,
IF($F6194="BAJA",$D6194*0.9,
IF($F6194="LIQUIDAR",_xlfn.XLOOKUP(A6194,Rotación!$A:$A,Rotación!$O:$O,0,0,-1),"")))),"")</f>
        <v>17010000</v>
      </c>
      <c r="I6194" s="13">
        <f>IFERROR(IF($F6194="ALTA",$D6194*0.97,
IF($F6194="MEDIA",$D6194*0.94,
IF($F6194="BAJA",$D6194*0.87,
IF($F6194="LIQUIDAR",_xlfn.XLOOKUP(A6194,Rotación!$A:$A,Rotación!$O:$O,0,0,-1),"")))),"")</f>
        <v>16443000</v>
      </c>
      <c r="J6194" s="13">
        <f>IFERROR(IF($F6194="ALTA",$D6194*0.94,
IF($F6194="MEDIA",$D6194*0.9,
IF($F6194="BAJA",$D6194*0.85,
IF($F6194="LIQUIDAR",_xlfn.XLOOKUP(A6194,Rotación!$A:$A,Rotación!$O:$O,0,0,-1),"")))),"")</f>
        <v>16065000</v>
      </c>
      <c r="K6194">
        <v>18890000</v>
      </c>
    </row>
    <row r="6195" spans="1:11" x14ac:dyDescent="0.3">
      <c r="A6195" t="s">
        <v>10761</v>
      </c>
      <c r="B6195" t="s">
        <v>313</v>
      </c>
      <c r="C6195" t="s">
        <v>313</v>
      </c>
      <c r="D6195">
        <v>9400000</v>
      </c>
      <c r="E6195">
        <v>8000000</v>
      </c>
      <c r="F6195" t="s">
        <v>5391</v>
      </c>
      <c r="G6195" s="13">
        <f>IFERROR(IF($F6195="ALTA",$D6195*1.03,
IF($F6195="MEDIA",$D6195*1,
IF($F6195="BAJA",$D6195*0.92,
IF($F6195="LIQUIDAR",_xlfn.XLOOKUP(A6195,Rotación!$A:$A,Rotación!$O:$O,0,0,-1),"")))),"")</f>
        <v>8648000</v>
      </c>
      <c r="H6195" s="13">
        <f>IFERROR(IF($F6195="ALTA",$D6195*1,
IF($F6195="MEDIA",$D6195*0.97,
IF($F6195="BAJA",$D6195*0.9,
IF($F6195="LIQUIDAR",_xlfn.XLOOKUP(A6195,Rotación!$A:$A,Rotación!$O:$O,0,0,-1),"")))),"")</f>
        <v>8460000</v>
      </c>
      <c r="I6195" s="13">
        <f>IFERROR(IF($F6195="ALTA",$D6195*0.97,
IF($F6195="MEDIA",$D6195*0.94,
IF($F6195="BAJA",$D6195*0.87,
IF($F6195="LIQUIDAR",_xlfn.XLOOKUP(A6195,Rotación!$A:$A,Rotación!$O:$O,0,0,-1),"")))),"")</f>
        <v>8178000</v>
      </c>
      <c r="J6195" s="13">
        <f>IFERROR(IF($F6195="ALTA",$D6195*0.94,
IF($F6195="MEDIA",$D6195*0.9,
IF($F6195="BAJA",$D6195*0.85,
IF($F6195="LIQUIDAR",_xlfn.XLOOKUP(A6195,Rotación!$A:$A,Rotación!$O:$O,0,0,-1),"")))),"")</f>
        <v>7990000</v>
      </c>
      <c r="K6195">
        <v>9390000</v>
      </c>
    </row>
    <row r="6196" spans="1:11" x14ac:dyDescent="0.3">
      <c r="A6196" t="s">
        <v>10762</v>
      </c>
      <c r="B6196" t="s">
        <v>313</v>
      </c>
      <c r="C6196" t="s">
        <v>313</v>
      </c>
      <c r="D6196">
        <v>7200000</v>
      </c>
      <c r="E6196">
        <v>5600000</v>
      </c>
      <c r="F6196" t="s">
        <v>5391</v>
      </c>
      <c r="G6196" s="13">
        <f>IFERROR(IF($F6196="ALTA",$D6196*1.03,
IF($F6196="MEDIA",$D6196*1,
IF($F6196="BAJA",$D6196*0.92,
IF($F6196="LIQUIDAR",_xlfn.XLOOKUP(A6196,Rotación!$A:$A,Rotación!$O:$O,0,0,-1),"")))),"")</f>
        <v>6624000</v>
      </c>
      <c r="H6196" s="13">
        <f>IFERROR(IF($F6196="ALTA",$D6196*1,
IF($F6196="MEDIA",$D6196*0.97,
IF($F6196="BAJA",$D6196*0.9,
IF($F6196="LIQUIDAR",_xlfn.XLOOKUP(A6196,Rotación!$A:$A,Rotación!$O:$O,0,0,-1),"")))),"")</f>
        <v>6480000</v>
      </c>
      <c r="I6196" s="13">
        <f>IFERROR(IF($F6196="ALTA",$D6196*0.97,
IF($F6196="MEDIA",$D6196*0.94,
IF($F6196="BAJA",$D6196*0.87,
IF($F6196="LIQUIDAR",_xlfn.XLOOKUP(A6196,Rotación!$A:$A,Rotación!$O:$O,0,0,-1),"")))),"")</f>
        <v>6264000</v>
      </c>
      <c r="J6196" s="13">
        <f>IFERROR(IF($F6196="ALTA",$D6196*0.94,
IF($F6196="MEDIA",$D6196*0.9,
IF($F6196="BAJA",$D6196*0.85,
IF($F6196="LIQUIDAR",_xlfn.XLOOKUP(A6196,Rotación!$A:$A,Rotación!$O:$O,0,0,-1),"")))),"")</f>
        <v>6120000</v>
      </c>
      <c r="K6196">
        <v>6990000</v>
      </c>
    </row>
    <row r="6197" spans="1:11" x14ac:dyDescent="0.3">
      <c r="A6197" t="s">
        <v>10628</v>
      </c>
      <c r="B6197" t="s">
        <v>313</v>
      </c>
      <c r="C6197" t="s">
        <v>313</v>
      </c>
      <c r="D6197">
        <v>14800000</v>
      </c>
      <c r="E6197">
        <v>12000000</v>
      </c>
      <c r="F6197" t="s">
        <v>5391</v>
      </c>
      <c r="G6197" s="13">
        <f>IFERROR(IF($F6197="ALTA",$D6197*1.03,
IF($F6197="MEDIA",$D6197*1,
IF($F6197="BAJA",$D6197*0.92,
IF($F6197="LIQUIDAR",_xlfn.XLOOKUP(A6197,Rotación!$A:$A,Rotación!$O:$O,0,0,-1),"")))),"")</f>
        <v>13616000</v>
      </c>
      <c r="H6197" s="13">
        <f>IFERROR(IF($F6197="ALTA",$D6197*1,
IF($F6197="MEDIA",$D6197*0.97,
IF($F6197="BAJA",$D6197*0.9,
IF($F6197="LIQUIDAR",_xlfn.XLOOKUP(A6197,Rotación!$A:$A,Rotación!$O:$O,0,0,-1),"")))),"")</f>
        <v>13320000</v>
      </c>
      <c r="I6197" s="13">
        <f>IFERROR(IF($F6197="ALTA",$D6197*0.97,
IF($F6197="MEDIA",$D6197*0.94,
IF($F6197="BAJA",$D6197*0.87,
IF($F6197="LIQUIDAR",_xlfn.XLOOKUP(A6197,Rotación!$A:$A,Rotación!$O:$O,0,0,-1),"")))),"")</f>
        <v>12876000</v>
      </c>
      <c r="J6197" s="13">
        <f>IFERROR(IF($F6197="ALTA",$D6197*0.94,
IF($F6197="MEDIA",$D6197*0.9,
IF($F6197="BAJA",$D6197*0.85,
IF($F6197="LIQUIDAR",_xlfn.XLOOKUP(A6197,Rotación!$A:$A,Rotación!$O:$O,0,0,-1),"")))),"")</f>
        <v>12580000</v>
      </c>
      <c r="K6197">
        <v>14790000</v>
      </c>
    </row>
    <row r="6198" spans="1:11" x14ac:dyDescent="0.3">
      <c r="A6198" t="s">
        <v>10677</v>
      </c>
      <c r="B6198" t="s">
        <v>313</v>
      </c>
      <c r="C6198" t="s">
        <v>313</v>
      </c>
      <c r="D6198">
        <v>8600000</v>
      </c>
      <c r="E6198">
        <v>6500000</v>
      </c>
      <c r="F6198" t="s">
        <v>5391</v>
      </c>
      <c r="G6198" s="13">
        <f>IFERROR(IF($F6198="ALTA",$D6198*1.03,
IF($F6198="MEDIA",$D6198*1,
IF($F6198="BAJA",$D6198*0.92,
IF($F6198="LIQUIDAR",_xlfn.XLOOKUP(A6198,Rotación!$A:$A,Rotación!$O:$O,0,0,-1),"")))),"")</f>
        <v>7912000</v>
      </c>
      <c r="H6198" s="13">
        <f>IFERROR(IF($F6198="ALTA",$D6198*1,
IF($F6198="MEDIA",$D6198*0.97,
IF($F6198="BAJA",$D6198*0.9,
IF($F6198="LIQUIDAR",_xlfn.XLOOKUP(A6198,Rotación!$A:$A,Rotación!$O:$O,0,0,-1),"")))),"")</f>
        <v>7740000</v>
      </c>
      <c r="I6198" s="13">
        <f>IFERROR(IF($F6198="ALTA",$D6198*0.97,
IF($F6198="MEDIA",$D6198*0.94,
IF($F6198="BAJA",$D6198*0.87,
IF($F6198="LIQUIDAR",_xlfn.XLOOKUP(A6198,Rotación!$A:$A,Rotación!$O:$O,0,0,-1),"")))),"")</f>
        <v>7482000</v>
      </c>
      <c r="J6198" s="13">
        <f>IFERROR(IF($F6198="ALTA",$D6198*0.94,
IF($F6198="MEDIA",$D6198*0.9,
IF($F6198="BAJA",$D6198*0.85,
IF($F6198="LIQUIDAR",_xlfn.XLOOKUP(A6198,Rotación!$A:$A,Rotación!$O:$O,0,0,-1),"")))),"")</f>
        <v>7310000</v>
      </c>
      <c r="K6198">
        <v>8290000</v>
      </c>
    </row>
    <row r="6199" spans="1:11" x14ac:dyDescent="0.3">
      <c r="A6199" t="s">
        <v>5638</v>
      </c>
      <c r="B6199" t="s">
        <v>62</v>
      </c>
      <c r="C6199" t="s">
        <v>4231</v>
      </c>
      <c r="D6199">
        <v>11700000</v>
      </c>
      <c r="E6199">
        <v>9100000</v>
      </c>
      <c r="F6199" t="s">
        <v>5391</v>
      </c>
      <c r="G6199" s="13">
        <f>IFERROR(IF($F6199="ALTA",$D6199*1.03,
IF($F6199="MEDIA",$D6199*1,
IF($F6199="BAJA",$D6199*0.92,
IF($F6199="LIQUIDAR",_xlfn.XLOOKUP(A6199,Rotación!$A:$A,Rotación!$O:$O,0,0,-1),"")))),"")</f>
        <v>10764000</v>
      </c>
      <c r="H6199" s="13">
        <f>IFERROR(IF($F6199="ALTA",$D6199*1,
IF($F6199="MEDIA",$D6199*0.97,
IF($F6199="BAJA",$D6199*0.9,
IF($F6199="LIQUIDAR",_xlfn.XLOOKUP(A6199,Rotación!$A:$A,Rotación!$O:$O,0,0,-1),"")))),"")</f>
        <v>10530000</v>
      </c>
      <c r="I6199" s="13">
        <f>IFERROR(IF($F6199="ALTA",$D6199*0.97,
IF($F6199="MEDIA",$D6199*0.94,
IF($F6199="BAJA",$D6199*0.87,
IF($F6199="LIQUIDAR",_xlfn.XLOOKUP(A6199,Rotación!$A:$A,Rotación!$O:$O,0,0,-1),"")))),"")</f>
        <v>10179000</v>
      </c>
      <c r="J6199" s="13">
        <f>IFERROR(IF($F6199="ALTA",$D6199*0.94,
IF($F6199="MEDIA",$D6199*0.9,
IF($F6199="BAJA",$D6199*0.85,
IF($F6199="LIQUIDAR",_xlfn.XLOOKUP(A6199,Rotación!$A:$A,Rotación!$O:$O,0,0,-1),"")))),"")</f>
        <v>9945000</v>
      </c>
      <c r="K6199">
        <v>10890000</v>
      </c>
    </row>
    <row r="6200" spans="1:11" x14ac:dyDescent="0.3">
      <c r="A6200" t="s">
        <v>5998</v>
      </c>
      <c r="B6200" t="s">
        <v>313</v>
      </c>
      <c r="C6200" t="s">
        <v>313</v>
      </c>
      <c r="D6200">
        <v>14800000</v>
      </c>
      <c r="E6200">
        <v>11500000</v>
      </c>
      <c r="F6200" t="s">
        <v>5391</v>
      </c>
      <c r="G6200" s="13">
        <f>IFERROR(IF($F6200="ALTA",$D6200*1.03,
IF($F6200="MEDIA",$D6200*1,
IF($F6200="BAJA",$D6200*0.92,
IF($F6200="LIQUIDAR",_xlfn.XLOOKUP(A6200,Rotación!$A:$A,Rotación!$O:$O,0,0,-1),"")))),"")</f>
        <v>13616000</v>
      </c>
      <c r="H6200" s="13">
        <f>IFERROR(IF($F6200="ALTA",$D6200*1,
IF($F6200="MEDIA",$D6200*0.97,
IF($F6200="BAJA",$D6200*0.9,
IF($F6200="LIQUIDAR",_xlfn.XLOOKUP(A6200,Rotación!$A:$A,Rotación!$O:$O,0,0,-1),"")))),"")</f>
        <v>13320000</v>
      </c>
      <c r="I6200" s="13">
        <f>IFERROR(IF($F6200="ALTA",$D6200*0.97,
IF($F6200="MEDIA",$D6200*0.94,
IF($F6200="BAJA",$D6200*0.87,
IF($F6200="LIQUIDAR",_xlfn.XLOOKUP(A6200,Rotación!$A:$A,Rotación!$O:$O,0,0,-1),"")))),"")</f>
        <v>12876000</v>
      </c>
      <c r="J6200" s="13">
        <f>IFERROR(IF($F6200="ALTA",$D6200*0.94,
IF($F6200="MEDIA",$D6200*0.9,
IF($F6200="BAJA",$D6200*0.85,
IF($F6200="LIQUIDAR",_xlfn.XLOOKUP(A6200,Rotación!$A:$A,Rotación!$O:$O,0,0,-1),"")))),"")</f>
        <v>12580000</v>
      </c>
      <c r="K6200">
        <v>13690000</v>
      </c>
    </row>
    <row r="6201" spans="1:11" x14ac:dyDescent="0.3">
      <c r="A6201" t="s">
        <v>10632</v>
      </c>
      <c r="B6201" t="s">
        <v>313</v>
      </c>
      <c r="C6201" t="s">
        <v>313</v>
      </c>
      <c r="D6201">
        <v>10900000</v>
      </c>
      <c r="E6201">
        <v>8500000</v>
      </c>
      <c r="F6201" t="s">
        <v>4033</v>
      </c>
      <c r="G6201" s="13">
        <f>IFERROR(IF($F6201="ALTA",$D6201*1.03,
IF($F6201="MEDIA",$D6201*1,
IF($F6201="BAJA",$D6201*0.92,
IF($F6201="LIQUIDAR",_xlfn.XLOOKUP(A6201,Rotación!$A:$A,Rotación!$O:$O,0,0,-1),"")))),"")</f>
        <v>10900000</v>
      </c>
      <c r="H6201" s="13">
        <f>IFERROR(IF($F6201="ALTA",$D6201*1,
IF($F6201="MEDIA",$D6201*0.97,
IF($F6201="BAJA",$D6201*0.9,
IF($F6201="LIQUIDAR",_xlfn.XLOOKUP(A6201,Rotación!$A:$A,Rotación!$O:$O,0,0,-1),"")))),"")</f>
        <v>10573000</v>
      </c>
      <c r="I6201" s="13">
        <f>IFERROR(IF($F6201="ALTA",$D6201*0.97,
IF($F6201="MEDIA",$D6201*0.94,
IF($F6201="BAJA",$D6201*0.87,
IF($F6201="LIQUIDAR",_xlfn.XLOOKUP(A6201,Rotación!$A:$A,Rotación!$O:$O,0,0,-1),"")))),"")</f>
        <v>10246000</v>
      </c>
      <c r="J6201" s="13">
        <f>IFERROR(IF($F6201="ALTA",$D6201*0.94,
IF($F6201="MEDIA",$D6201*0.9,
IF($F6201="BAJA",$D6201*0.85,
IF($F6201="LIQUIDAR",_xlfn.XLOOKUP(A6201,Rotación!$A:$A,Rotación!$O:$O,0,0,-1),"")))),"")</f>
        <v>9810000</v>
      </c>
      <c r="K6201">
        <v>10390000</v>
      </c>
    </row>
    <row r="6202" spans="1:11" x14ac:dyDescent="0.3">
      <c r="A6202" t="s">
        <v>10634</v>
      </c>
      <c r="B6202" t="s">
        <v>313</v>
      </c>
      <c r="C6202" t="s">
        <v>313</v>
      </c>
      <c r="D6202">
        <v>10400000</v>
      </c>
      <c r="E6202">
        <v>8600000</v>
      </c>
      <c r="F6202" t="s">
        <v>4033</v>
      </c>
      <c r="G6202" s="13">
        <f>IFERROR(IF($F6202="ALTA",$D6202*1.03,
IF($F6202="MEDIA",$D6202*1,
IF($F6202="BAJA",$D6202*0.92,
IF($F6202="LIQUIDAR",_xlfn.XLOOKUP(A6202,Rotación!$A:$A,Rotación!$O:$O,0,0,-1),"")))),"")</f>
        <v>10400000</v>
      </c>
      <c r="H6202" s="13">
        <f>IFERROR(IF($F6202="ALTA",$D6202*1,
IF($F6202="MEDIA",$D6202*0.97,
IF($F6202="BAJA",$D6202*0.9,
IF($F6202="LIQUIDAR",_xlfn.XLOOKUP(A6202,Rotación!$A:$A,Rotación!$O:$O,0,0,-1),"")))),"")</f>
        <v>10088000</v>
      </c>
      <c r="I6202" s="13">
        <f>IFERROR(IF($F6202="ALTA",$D6202*0.97,
IF($F6202="MEDIA",$D6202*0.94,
IF($F6202="BAJA",$D6202*0.87,
IF($F6202="LIQUIDAR",_xlfn.XLOOKUP(A6202,Rotación!$A:$A,Rotación!$O:$O,0,0,-1),"")))),"")</f>
        <v>9776000</v>
      </c>
      <c r="J6202" s="13">
        <f>IFERROR(IF($F6202="ALTA",$D6202*0.94,
IF($F6202="MEDIA",$D6202*0.9,
IF($F6202="BAJA",$D6202*0.85,
IF($F6202="LIQUIDAR",_xlfn.XLOOKUP(A6202,Rotación!$A:$A,Rotación!$O:$O,0,0,-1),"")))),"")</f>
        <v>9360000</v>
      </c>
      <c r="K6202">
        <v>10390000</v>
      </c>
    </row>
    <row r="6203" spans="1:11" x14ac:dyDescent="0.3">
      <c r="A6203" t="s">
        <v>9611</v>
      </c>
      <c r="B6203" t="s">
        <v>313</v>
      </c>
      <c r="C6203" t="s">
        <v>313</v>
      </c>
      <c r="D6203">
        <v>9000000</v>
      </c>
      <c r="E6203">
        <v>7300000</v>
      </c>
      <c r="F6203" t="s">
        <v>4033</v>
      </c>
      <c r="G6203" s="13">
        <f>IFERROR(IF($F6203="ALTA",$D6203*1.03,
IF($F6203="MEDIA",$D6203*1,
IF($F6203="BAJA",$D6203*0.92,
IF($F6203="LIQUIDAR",_xlfn.XLOOKUP(A6203,Rotación!$A:$A,Rotación!$O:$O,0,0,-1),"")))),"")</f>
        <v>9000000</v>
      </c>
      <c r="H6203" s="13">
        <f>IFERROR(IF($F6203="ALTA",$D6203*1,
IF($F6203="MEDIA",$D6203*0.97,
IF($F6203="BAJA",$D6203*0.9,
IF($F6203="LIQUIDAR",_xlfn.XLOOKUP(A6203,Rotación!$A:$A,Rotación!$O:$O,0,0,-1),"")))),"")</f>
        <v>8730000</v>
      </c>
      <c r="I6203" s="13">
        <f>IFERROR(IF($F6203="ALTA",$D6203*0.97,
IF($F6203="MEDIA",$D6203*0.94,
IF($F6203="BAJA",$D6203*0.87,
IF($F6203="LIQUIDAR",_xlfn.XLOOKUP(A6203,Rotación!$A:$A,Rotación!$O:$O,0,0,-1),"")))),"")</f>
        <v>8460000</v>
      </c>
      <c r="J6203" s="13">
        <f>IFERROR(IF($F6203="ALTA",$D6203*0.94,
IF($F6203="MEDIA",$D6203*0.9,
IF($F6203="BAJA",$D6203*0.85,
IF($F6203="LIQUIDAR",_xlfn.XLOOKUP(A6203,Rotación!$A:$A,Rotación!$O:$O,0,0,-1),"")))),"")</f>
        <v>8100000</v>
      </c>
      <c r="K6203">
        <v>8990000</v>
      </c>
    </row>
    <row r="6204" spans="1:11" x14ac:dyDescent="0.3">
      <c r="A6204" t="s">
        <v>9611</v>
      </c>
      <c r="B6204" t="s">
        <v>313</v>
      </c>
      <c r="C6204" t="s">
        <v>313</v>
      </c>
      <c r="D6204">
        <v>11600000</v>
      </c>
      <c r="E6204">
        <v>9300000</v>
      </c>
      <c r="F6204" t="s">
        <v>4033</v>
      </c>
      <c r="G6204" s="13">
        <f>IFERROR(IF($F6204="ALTA",$D6204*1.03,
IF($F6204="MEDIA",$D6204*1,
IF($F6204="BAJA",$D6204*0.92,
IF($F6204="LIQUIDAR",_xlfn.XLOOKUP(A6204,Rotación!$A:$A,Rotación!$O:$O,0,0,-1),"")))),"")</f>
        <v>11600000</v>
      </c>
      <c r="H6204" s="13">
        <f>IFERROR(IF($F6204="ALTA",$D6204*1,
IF($F6204="MEDIA",$D6204*0.97,
IF($F6204="BAJA",$D6204*0.9,
IF($F6204="LIQUIDAR",_xlfn.XLOOKUP(A6204,Rotación!$A:$A,Rotación!$O:$O,0,0,-1),"")))),"")</f>
        <v>11252000</v>
      </c>
      <c r="I6204" s="13">
        <f>IFERROR(IF($F6204="ALTA",$D6204*0.97,
IF($F6204="MEDIA",$D6204*0.94,
IF($F6204="BAJA",$D6204*0.87,
IF($F6204="LIQUIDAR",_xlfn.XLOOKUP(A6204,Rotación!$A:$A,Rotación!$O:$O,0,0,-1),"")))),"")</f>
        <v>10904000</v>
      </c>
      <c r="J6204" s="13">
        <f>IFERROR(IF($F6204="ALTA",$D6204*0.94,
IF($F6204="MEDIA",$D6204*0.9,
IF($F6204="BAJA",$D6204*0.85,
IF($F6204="LIQUIDAR",_xlfn.XLOOKUP(A6204,Rotación!$A:$A,Rotación!$O:$O,0,0,-1),"")))),"")</f>
        <v>10440000</v>
      </c>
      <c r="K6204">
        <v>11290000</v>
      </c>
    </row>
    <row r="6205" spans="1:11" x14ac:dyDescent="0.3">
      <c r="A6205" t="s">
        <v>10637</v>
      </c>
      <c r="B6205" t="s">
        <v>313</v>
      </c>
      <c r="C6205" t="s">
        <v>313</v>
      </c>
      <c r="D6205">
        <v>8200000</v>
      </c>
      <c r="E6205">
        <v>6500000</v>
      </c>
      <c r="F6205" t="s">
        <v>4033</v>
      </c>
      <c r="G6205" s="13">
        <f>IFERROR(IF($F6205="ALTA",$D6205*1.03,
IF($F6205="MEDIA",$D6205*1,
IF($F6205="BAJA",$D6205*0.92,
IF($F6205="LIQUIDAR",_xlfn.XLOOKUP(A6205,Rotación!$A:$A,Rotación!$O:$O,0,0,-1),"")))),"")</f>
        <v>8200000</v>
      </c>
      <c r="H6205" s="13">
        <f>IFERROR(IF($F6205="ALTA",$D6205*1,
IF($F6205="MEDIA",$D6205*0.97,
IF($F6205="BAJA",$D6205*0.9,
IF($F6205="LIQUIDAR",_xlfn.XLOOKUP(A6205,Rotación!$A:$A,Rotación!$O:$O,0,0,-1),"")))),"")</f>
        <v>7954000</v>
      </c>
      <c r="I6205" s="13">
        <f>IFERROR(IF($F6205="ALTA",$D6205*0.97,
IF($F6205="MEDIA",$D6205*0.94,
IF($F6205="BAJA",$D6205*0.87,
IF($F6205="LIQUIDAR",_xlfn.XLOOKUP(A6205,Rotación!$A:$A,Rotación!$O:$O,0,0,-1),"")))),"")</f>
        <v>7708000</v>
      </c>
      <c r="J6205" s="13">
        <f>IFERROR(IF($F6205="ALTA",$D6205*0.94,
IF($F6205="MEDIA",$D6205*0.9,
IF($F6205="BAJA",$D6205*0.85,
IF($F6205="LIQUIDAR",_xlfn.XLOOKUP(A6205,Rotación!$A:$A,Rotación!$O:$O,0,0,-1),"")))),"")</f>
        <v>7380000</v>
      </c>
      <c r="K6205">
        <v>8190000</v>
      </c>
    </row>
    <row r="6206" spans="1:11" x14ac:dyDescent="0.3">
      <c r="A6206" t="s">
        <v>10763</v>
      </c>
      <c r="B6206" t="s">
        <v>313</v>
      </c>
      <c r="C6206" t="s">
        <v>313</v>
      </c>
      <c r="D6206">
        <v>8800000</v>
      </c>
      <c r="E6206">
        <v>7500000</v>
      </c>
      <c r="F6206" t="s">
        <v>5390</v>
      </c>
      <c r="G6206" s="13">
        <f>IFERROR(IF($F6206="ALTA",$D6206*1.03,
IF($F6206="MEDIA",$D6206*1,
IF($F6206="BAJA",$D6206*0.92,
IF($F6206="LIQUIDAR",_xlfn.XLOOKUP(A6206,Rotación!$A:$A,Rotación!$O:$O,0,0,-1),"")))),"")</f>
        <v>9064000</v>
      </c>
      <c r="H6206" s="13">
        <f>IFERROR(IF($F6206="ALTA",$D6206*1,
IF($F6206="MEDIA",$D6206*0.97,
IF($F6206="BAJA",$D6206*0.9,
IF($F6206="LIQUIDAR",_xlfn.XLOOKUP(A6206,Rotación!$A:$A,Rotación!$O:$O,0,0,-1),"")))),"")</f>
        <v>8800000</v>
      </c>
      <c r="I6206" s="13">
        <f>IFERROR(IF($F6206="ALTA",$D6206*0.97,
IF($F6206="MEDIA",$D6206*0.94,
IF($F6206="BAJA",$D6206*0.87,
IF($F6206="LIQUIDAR",_xlfn.XLOOKUP(A6206,Rotación!$A:$A,Rotación!$O:$O,0,0,-1),"")))),"")</f>
        <v>8536000</v>
      </c>
      <c r="J6206" s="13">
        <f>IFERROR(IF($F6206="ALTA",$D6206*0.94,
IF($F6206="MEDIA",$D6206*0.9,
IF($F6206="BAJA",$D6206*0.85,
IF($F6206="LIQUIDAR",_xlfn.XLOOKUP(A6206,Rotación!$A:$A,Rotación!$O:$O,0,0,-1),"")))),"")</f>
        <v>8271999.9999999991</v>
      </c>
      <c r="K6206">
        <v>8990000</v>
      </c>
    </row>
    <row r="6207" spans="1:11" x14ac:dyDescent="0.3">
      <c r="A6207" t="s">
        <v>4852</v>
      </c>
      <c r="B6207" t="s">
        <v>313</v>
      </c>
      <c r="C6207" t="s">
        <v>313</v>
      </c>
      <c r="D6207">
        <v>16400000</v>
      </c>
      <c r="E6207">
        <v>13250000</v>
      </c>
      <c r="F6207" t="s">
        <v>5390</v>
      </c>
      <c r="G6207" s="13">
        <f>IFERROR(IF($F6207="ALTA",$D6207*1.03,
IF($F6207="MEDIA",$D6207*1,
IF($F6207="BAJA",$D6207*0.92,
IF($F6207="LIQUIDAR",_xlfn.XLOOKUP(A6207,Rotación!$A:$A,Rotación!$O:$O,0,0,-1),"")))),"")</f>
        <v>16892000</v>
      </c>
      <c r="H6207" s="13">
        <f>IFERROR(IF($F6207="ALTA",$D6207*1,
IF($F6207="MEDIA",$D6207*0.97,
IF($F6207="BAJA",$D6207*0.9,
IF($F6207="LIQUIDAR",_xlfn.XLOOKUP(A6207,Rotación!$A:$A,Rotación!$O:$O,0,0,-1),"")))),"")</f>
        <v>16400000</v>
      </c>
      <c r="I6207" s="13">
        <f>IFERROR(IF($F6207="ALTA",$D6207*0.97,
IF($F6207="MEDIA",$D6207*0.94,
IF($F6207="BAJA",$D6207*0.87,
IF($F6207="LIQUIDAR",_xlfn.XLOOKUP(A6207,Rotación!$A:$A,Rotación!$O:$O,0,0,-1),"")))),"")</f>
        <v>15908000</v>
      </c>
      <c r="J6207" s="13">
        <f>IFERROR(IF($F6207="ALTA",$D6207*0.94,
IF($F6207="MEDIA",$D6207*0.9,
IF($F6207="BAJA",$D6207*0.85,
IF($F6207="LIQUIDAR",_xlfn.XLOOKUP(A6207,Rotación!$A:$A,Rotación!$O:$O,0,0,-1),"")))),"")</f>
        <v>15416000</v>
      </c>
      <c r="K6207">
        <v>15990000</v>
      </c>
    </row>
    <row r="6208" spans="1:11" x14ac:dyDescent="0.3">
      <c r="A6208" t="s">
        <v>10639</v>
      </c>
      <c r="B6208" t="s">
        <v>313</v>
      </c>
      <c r="C6208" t="s">
        <v>313</v>
      </c>
      <c r="D6208">
        <v>12900000</v>
      </c>
      <c r="E6208">
        <v>10500000</v>
      </c>
      <c r="F6208" t="s">
        <v>5390</v>
      </c>
      <c r="G6208" s="13">
        <f>IFERROR(IF($F6208="ALTA",$D6208*1.03,
IF($F6208="MEDIA",$D6208*1,
IF($F6208="BAJA",$D6208*0.92,
IF($F6208="LIQUIDAR",_xlfn.XLOOKUP(A6208,Rotación!$A:$A,Rotación!$O:$O,0,0,-1),"")))),"")</f>
        <v>13287000</v>
      </c>
      <c r="H6208" s="13">
        <f>IFERROR(IF($F6208="ALTA",$D6208*1,
IF($F6208="MEDIA",$D6208*0.97,
IF($F6208="BAJA",$D6208*0.9,
IF($F6208="LIQUIDAR",_xlfn.XLOOKUP(A6208,Rotación!$A:$A,Rotación!$O:$O,0,0,-1),"")))),"")</f>
        <v>12900000</v>
      </c>
      <c r="I6208" s="13">
        <f>IFERROR(IF($F6208="ALTA",$D6208*0.97,
IF($F6208="MEDIA",$D6208*0.94,
IF($F6208="BAJA",$D6208*0.87,
IF($F6208="LIQUIDAR",_xlfn.XLOOKUP(A6208,Rotación!$A:$A,Rotación!$O:$O,0,0,-1),"")))),"")</f>
        <v>12513000</v>
      </c>
      <c r="J6208" s="13">
        <f>IFERROR(IF($F6208="ALTA",$D6208*0.94,
IF($F6208="MEDIA",$D6208*0.9,
IF($F6208="BAJA",$D6208*0.85,
IF($F6208="LIQUIDAR",_xlfn.XLOOKUP(A6208,Rotación!$A:$A,Rotación!$O:$O,0,0,-1),"")))),"")</f>
        <v>12126000</v>
      </c>
      <c r="K6208">
        <v>12890000</v>
      </c>
    </row>
    <row r="6209" spans="1:11" x14ac:dyDescent="0.3">
      <c r="A6209" t="s">
        <v>10641</v>
      </c>
      <c r="B6209" t="s">
        <v>313</v>
      </c>
      <c r="C6209" t="s">
        <v>313</v>
      </c>
      <c r="D6209">
        <v>11300000</v>
      </c>
      <c r="E6209">
        <v>7900000</v>
      </c>
      <c r="F6209" t="s">
        <v>5390</v>
      </c>
      <c r="G6209" s="13">
        <f>IFERROR(IF($F6209="ALTA",$D6209*1.03,
IF($F6209="MEDIA",$D6209*1,
IF($F6209="BAJA",$D6209*0.92,
IF($F6209="LIQUIDAR",_xlfn.XLOOKUP(A6209,Rotación!$A:$A,Rotación!$O:$O,0,0,-1),"")))),"")</f>
        <v>11639000</v>
      </c>
      <c r="H6209" s="13">
        <f>IFERROR(IF($F6209="ALTA",$D6209*1,
IF($F6209="MEDIA",$D6209*0.97,
IF($F6209="BAJA",$D6209*0.9,
IF($F6209="LIQUIDAR",_xlfn.XLOOKUP(A6209,Rotación!$A:$A,Rotación!$O:$O,0,0,-1),"")))),"")</f>
        <v>11300000</v>
      </c>
      <c r="I6209" s="13">
        <f>IFERROR(IF($F6209="ALTA",$D6209*0.97,
IF($F6209="MEDIA",$D6209*0.94,
IF($F6209="BAJA",$D6209*0.87,
IF($F6209="LIQUIDAR",_xlfn.XLOOKUP(A6209,Rotación!$A:$A,Rotación!$O:$O,0,0,-1),"")))),"")</f>
        <v>10961000</v>
      </c>
      <c r="J6209" s="13">
        <f>IFERROR(IF($F6209="ALTA",$D6209*0.94,
IF($F6209="MEDIA",$D6209*0.9,
IF($F6209="BAJA",$D6209*0.85,
IF($F6209="LIQUIDAR",_xlfn.XLOOKUP(A6209,Rotación!$A:$A,Rotación!$O:$O,0,0,-1),"")))),"")</f>
        <v>10622000</v>
      </c>
      <c r="K6209">
        <v>9590000</v>
      </c>
    </row>
    <row r="6210" spans="1:11" x14ac:dyDescent="0.3">
      <c r="A6210" t="s">
        <v>5889</v>
      </c>
      <c r="B6210" t="s">
        <v>313</v>
      </c>
      <c r="C6210" t="s">
        <v>313</v>
      </c>
      <c r="D6210">
        <v>8700000</v>
      </c>
      <c r="E6210">
        <v>6500000</v>
      </c>
      <c r="F6210" t="s">
        <v>5390</v>
      </c>
      <c r="G6210" s="13">
        <f>IFERROR(IF($F6210="ALTA",$D6210*1.03,
IF($F6210="MEDIA",$D6210*1,
IF($F6210="BAJA",$D6210*0.92,
IF($F6210="LIQUIDAR",_xlfn.XLOOKUP(A6210,Rotación!$A:$A,Rotación!$O:$O,0,0,-1),"")))),"")</f>
        <v>8961000</v>
      </c>
      <c r="H6210" s="13">
        <f>IFERROR(IF($F6210="ALTA",$D6210*1,
IF($F6210="MEDIA",$D6210*0.97,
IF($F6210="BAJA",$D6210*0.9,
IF($F6210="LIQUIDAR",_xlfn.XLOOKUP(A6210,Rotación!$A:$A,Rotación!$O:$O,0,0,-1),"")))),"")</f>
        <v>8700000</v>
      </c>
      <c r="I6210" s="13">
        <f>IFERROR(IF($F6210="ALTA",$D6210*0.97,
IF($F6210="MEDIA",$D6210*0.94,
IF($F6210="BAJA",$D6210*0.87,
IF($F6210="LIQUIDAR",_xlfn.XLOOKUP(A6210,Rotación!$A:$A,Rotación!$O:$O,0,0,-1),"")))),"")</f>
        <v>8439000</v>
      </c>
      <c r="J6210" s="13">
        <f>IFERROR(IF($F6210="ALTA",$D6210*0.94,
IF($F6210="MEDIA",$D6210*0.9,
IF($F6210="BAJA",$D6210*0.85,
IF($F6210="LIQUIDAR",_xlfn.XLOOKUP(A6210,Rotación!$A:$A,Rotación!$O:$O,0,0,-1),"")))),"")</f>
        <v>8178000</v>
      </c>
      <c r="K6210">
        <v>7990000</v>
      </c>
    </row>
    <row r="6211" spans="1:11" x14ac:dyDescent="0.3">
      <c r="A6211" t="s">
        <v>10646</v>
      </c>
      <c r="B6211" t="s">
        <v>313</v>
      </c>
      <c r="C6211" t="s">
        <v>313</v>
      </c>
      <c r="D6211">
        <v>16000000</v>
      </c>
      <c r="E6211">
        <v>12300000</v>
      </c>
      <c r="F6211" t="s">
        <v>4033</v>
      </c>
      <c r="G6211" s="13">
        <f>IFERROR(IF($F6211="ALTA",$D6211*1.03,
IF($F6211="MEDIA",$D6211*1,
IF($F6211="BAJA",$D6211*0.92,
IF($F6211="LIQUIDAR",_xlfn.XLOOKUP(A6211,Rotación!$A:$A,Rotación!$O:$O,0,0,-1),"")))),"")</f>
        <v>16000000</v>
      </c>
      <c r="H6211" s="13">
        <f>IFERROR(IF($F6211="ALTA",$D6211*1,
IF($F6211="MEDIA",$D6211*0.97,
IF($F6211="BAJA",$D6211*0.9,
IF($F6211="LIQUIDAR",_xlfn.XLOOKUP(A6211,Rotación!$A:$A,Rotación!$O:$O,0,0,-1),"")))),"")</f>
        <v>15520000</v>
      </c>
      <c r="I6211" s="13">
        <f>IFERROR(IF($F6211="ALTA",$D6211*0.97,
IF($F6211="MEDIA",$D6211*0.94,
IF($F6211="BAJA",$D6211*0.87,
IF($F6211="LIQUIDAR",_xlfn.XLOOKUP(A6211,Rotación!$A:$A,Rotación!$O:$O,0,0,-1),"")))),"")</f>
        <v>15040000</v>
      </c>
      <c r="J6211" s="13">
        <f>IFERROR(IF($F6211="ALTA",$D6211*0.94,
IF($F6211="MEDIA",$D6211*0.9,
IF($F6211="BAJA",$D6211*0.85,
IF($F6211="LIQUIDAR",_xlfn.XLOOKUP(A6211,Rotación!$A:$A,Rotación!$O:$O,0,0,-1),"")))),"")</f>
        <v>14400000</v>
      </c>
      <c r="K6211">
        <v>15290000</v>
      </c>
    </row>
    <row r="6212" spans="1:11" x14ac:dyDescent="0.3">
      <c r="A6212" t="s">
        <v>4687</v>
      </c>
      <c r="B6212" t="s">
        <v>62</v>
      </c>
      <c r="C6212" t="s">
        <v>4294</v>
      </c>
      <c r="D6212">
        <v>10400000</v>
      </c>
      <c r="E6212">
        <v>8200000</v>
      </c>
      <c r="F6212" t="s">
        <v>5390</v>
      </c>
      <c r="G6212" s="13">
        <f>IFERROR(IF($F6212="ALTA",$D6212*1.03,
IF($F6212="MEDIA",$D6212*1,
IF($F6212="BAJA",$D6212*0.92,
IF($F6212="LIQUIDAR",_xlfn.XLOOKUP(A6212,Rotación!$A:$A,Rotación!$O:$O,0,0,-1),"")))),"")</f>
        <v>10712000</v>
      </c>
      <c r="H6212" s="13">
        <f>IFERROR(IF($F6212="ALTA",$D6212*1,
IF($F6212="MEDIA",$D6212*0.97,
IF($F6212="BAJA",$D6212*0.9,
IF($F6212="LIQUIDAR",_xlfn.XLOOKUP(A6212,Rotación!$A:$A,Rotación!$O:$O,0,0,-1),"")))),"")</f>
        <v>10400000</v>
      </c>
      <c r="I6212" s="13">
        <f>IFERROR(IF($F6212="ALTA",$D6212*0.97,
IF($F6212="MEDIA",$D6212*0.94,
IF($F6212="BAJA",$D6212*0.87,
IF($F6212="LIQUIDAR",_xlfn.XLOOKUP(A6212,Rotación!$A:$A,Rotación!$O:$O,0,0,-1),"")))),"")</f>
        <v>10088000</v>
      </c>
      <c r="J6212" s="13">
        <f>IFERROR(IF($F6212="ALTA",$D6212*0.94,
IF($F6212="MEDIA",$D6212*0.9,
IF($F6212="BAJA",$D6212*0.85,
IF($F6212="LIQUIDAR",_xlfn.XLOOKUP(A6212,Rotación!$A:$A,Rotación!$O:$O,0,0,-1),"")))),"")</f>
        <v>9776000</v>
      </c>
      <c r="K6212">
        <v>9690000</v>
      </c>
    </row>
    <row r="6213" spans="1:11" x14ac:dyDescent="0.3">
      <c r="A6213" t="s">
        <v>10764</v>
      </c>
      <c r="B6213" t="s">
        <v>313</v>
      </c>
      <c r="C6213" t="s">
        <v>313</v>
      </c>
      <c r="D6213">
        <v>9300000</v>
      </c>
      <c r="E6213">
        <v>7000000</v>
      </c>
      <c r="F6213" t="s">
        <v>5390</v>
      </c>
      <c r="G6213" s="13">
        <f>IFERROR(IF($F6213="ALTA",$D6213*1.03,
IF($F6213="MEDIA",$D6213*1,
IF($F6213="BAJA",$D6213*0.92,
IF($F6213="LIQUIDAR",_xlfn.XLOOKUP(A6213,Rotación!$A:$A,Rotación!$O:$O,0,0,-1),"")))),"")</f>
        <v>9579000</v>
      </c>
      <c r="H6213" s="13">
        <f>IFERROR(IF($F6213="ALTA",$D6213*1,
IF($F6213="MEDIA",$D6213*0.97,
IF($F6213="BAJA",$D6213*0.9,
IF($F6213="LIQUIDAR",_xlfn.XLOOKUP(A6213,Rotación!$A:$A,Rotación!$O:$O,0,0,-1),"")))),"")</f>
        <v>9300000</v>
      </c>
      <c r="I6213" s="13">
        <f>IFERROR(IF($F6213="ALTA",$D6213*0.97,
IF($F6213="MEDIA",$D6213*0.94,
IF($F6213="BAJA",$D6213*0.87,
IF($F6213="LIQUIDAR",_xlfn.XLOOKUP(A6213,Rotación!$A:$A,Rotación!$O:$O,0,0,-1),"")))),"")</f>
        <v>9021000</v>
      </c>
      <c r="J6213" s="13">
        <f>IFERROR(IF($F6213="ALTA",$D6213*0.94,
IF($F6213="MEDIA",$D6213*0.9,
IF($F6213="BAJA",$D6213*0.85,
IF($F6213="LIQUIDAR",_xlfn.XLOOKUP(A6213,Rotación!$A:$A,Rotación!$O:$O,0,0,-1),"")))),"")</f>
        <v>8742000</v>
      </c>
      <c r="K6213">
        <v>8990000</v>
      </c>
    </row>
    <row r="6214" spans="1:11" x14ac:dyDescent="0.3">
      <c r="A6214" t="s">
        <v>10765</v>
      </c>
      <c r="B6214" t="s">
        <v>313</v>
      </c>
      <c r="C6214" t="s">
        <v>313</v>
      </c>
      <c r="D6214">
        <v>12100000</v>
      </c>
      <c r="E6214">
        <v>9800000</v>
      </c>
      <c r="F6214" t="s">
        <v>5390</v>
      </c>
      <c r="G6214" s="13">
        <f>IFERROR(IF($F6214="ALTA",$D6214*1.03,
IF($F6214="MEDIA",$D6214*1,
IF($F6214="BAJA",$D6214*0.92,
IF($F6214="LIQUIDAR",_xlfn.XLOOKUP(A6214,Rotación!$A:$A,Rotación!$O:$O,0,0,-1),"")))),"")</f>
        <v>12463000</v>
      </c>
      <c r="H6214" s="13">
        <f>IFERROR(IF($F6214="ALTA",$D6214*1,
IF($F6214="MEDIA",$D6214*0.97,
IF($F6214="BAJA",$D6214*0.9,
IF($F6214="LIQUIDAR",_xlfn.XLOOKUP(A6214,Rotación!$A:$A,Rotación!$O:$O,0,0,-1),"")))),"")</f>
        <v>12100000</v>
      </c>
      <c r="I6214" s="13">
        <f>IFERROR(IF($F6214="ALTA",$D6214*0.97,
IF($F6214="MEDIA",$D6214*0.94,
IF($F6214="BAJA",$D6214*0.87,
IF($F6214="LIQUIDAR",_xlfn.XLOOKUP(A6214,Rotación!$A:$A,Rotación!$O:$O,0,0,-1),"")))),"")</f>
        <v>11737000</v>
      </c>
      <c r="J6214" s="13">
        <f>IFERROR(IF($F6214="ALTA",$D6214*0.94,
IF($F6214="MEDIA",$D6214*0.9,
IF($F6214="BAJA",$D6214*0.85,
IF($F6214="LIQUIDAR",_xlfn.XLOOKUP(A6214,Rotación!$A:$A,Rotación!$O:$O,0,0,-1),"")))),"")</f>
        <v>11374000</v>
      </c>
      <c r="K6214">
        <v>11990000</v>
      </c>
    </row>
    <row r="6215" spans="1:11" x14ac:dyDescent="0.3">
      <c r="A6215" t="s">
        <v>10766</v>
      </c>
      <c r="B6215" t="s">
        <v>313</v>
      </c>
      <c r="C6215" t="s">
        <v>313</v>
      </c>
      <c r="D6215">
        <v>13800000</v>
      </c>
      <c r="E6215">
        <v>11000000</v>
      </c>
      <c r="F6215" t="s">
        <v>5391</v>
      </c>
      <c r="G6215" s="13">
        <f>IFERROR(IF($F6215="ALTA",$D6215*1.03,
IF($F6215="MEDIA",$D6215*1,
IF($F6215="BAJA",$D6215*0.92,
IF($F6215="LIQUIDAR",_xlfn.XLOOKUP(A6215,Rotación!$A:$A,Rotación!$O:$O,0,0,-1),"")))),"")</f>
        <v>12696000</v>
      </c>
      <c r="H6215" s="13">
        <f>IFERROR(IF($F6215="ALTA",$D6215*1,
IF($F6215="MEDIA",$D6215*0.97,
IF($F6215="BAJA",$D6215*0.9,
IF($F6215="LIQUIDAR",_xlfn.XLOOKUP(A6215,Rotación!$A:$A,Rotación!$O:$O,0,0,-1),"")))),"")</f>
        <v>12420000</v>
      </c>
      <c r="I6215" s="13">
        <f>IFERROR(IF($F6215="ALTA",$D6215*0.97,
IF($F6215="MEDIA",$D6215*0.94,
IF($F6215="BAJA",$D6215*0.87,
IF($F6215="LIQUIDAR",_xlfn.XLOOKUP(A6215,Rotación!$A:$A,Rotación!$O:$O,0,0,-1),"")))),"")</f>
        <v>12006000</v>
      </c>
      <c r="J6215" s="13">
        <f>IFERROR(IF($F6215="ALTA",$D6215*0.94,
IF($F6215="MEDIA",$D6215*0.9,
IF($F6215="BAJA",$D6215*0.85,
IF($F6215="LIQUIDAR",_xlfn.XLOOKUP(A6215,Rotación!$A:$A,Rotación!$O:$O,0,0,-1),"")))),"")</f>
        <v>11730000</v>
      </c>
      <c r="K6215">
        <v>12890000</v>
      </c>
    </row>
    <row r="6216" spans="1:11" x14ac:dyDescent="0.3">
      <c r="A6216" t="s">
        <v>10767</v>
      </c>
      <c r="B6216" t="s">
        <v>313</v>
      </c>
      <c r="C6216" t="s">
        <v>313</v>
      </c>
      <c r="D6216">
        <v>8100000</v>
      </c>
      <c r="E6216">
        <v>6500000</v>
      </c>
      <c r="F6216" t="s">
        <v>4033</v>
      </c>
      <c r="G6216" s="13">
        <f>IFERROR(IF($F6216="ALTA",$D6216*1.03,
IF($F6216="MEDIA",$D6216*1,
IF($F6216="BAJA",$D6216*0.92,
IF($F6216="LIQUIDAR",_xlfn.XLOOKUP(A6216,Rotación!$A:$A,Rotación!$O:$O,0,0,-1),"")))),"")</f>
        <v>8100000</v>
      </c>
      <c r="H6216" s="13">
        <f>IFERROR(IF($F6216="ALTA",$D6216*1,
IF($F6216="MEDIA",$D6216*0.97,
IF($F6216="BAJA",$D6216*0.9,
IF($F6216="LIQUIDAR",_xlfn.XLOOKUP(A6216,Rotación!$A:$A,Rotación!$O:$O,0,0,-1),"")))),"")</f>
        <v>7857000</v>
      </c>
      <c r="I6216" s="13">
        <f>IFERROR(IF($F6216="ALTA",$D6216*0.97,
IF($F6216="MEDIA",$D6216*0.94,
IF($F6216="BAJA",$D6216*0.87,
IF($F6216="LIQUIDAR",_xlfn.XLOOKUP(A6216,Rotación!$A:$A,Rotación!$O:$O,0,0,-1),"")))),"")</f>
        <v>7614000</v>
      </c>
      <c r="J6216" s="13">
        <f>IFERROR(IF($F6216="ALTA",$D6216*0.94,
IF($F6216="MEDIA",$D6216*0.9,
IF($F6216="BAJA",$D6216*0.85,
IF($F6216="LIQUIDAR",_xlfn.XLOOKUP(A6216,Rotación!$A:$A,Rotación!$O:$O,0,0,-1),"")))),"")</f>
        <v>7290000</v>
      </c>
      <c r="K6216">
        <v>7990000</v>
      </c>
    </row>
    <row r="6217" spans="1:11" x14ac:dyDescent="0.3">
      <c r="A6217" t="s">
        <v>10768</v>
      </c>
      <c r="B6217" t="s">
        <v>313</v>
      </c>
      <c r="C6217" t="s">
        <v>313</v>
      </c>
      <c r="D6217">
        <v>7820000</v>
      </c>
      <c r="E6217">
        <v>6300000</v>
      </c>
      <c r="F6217" t="s">
        <v>4033</v>
      </c>
      <c r="G6217" s="13">
        <f>IFERROR(IF($F6217="ALTA",$D6217*1.03,
IF($F6217="MEDIA",$D6217*1,
IF($F6217="BAJA",$D6217*0.92,
IF($F6217="LIQUIDAR",_xlfn.XLOOKUP(A6217,Rotación!$A:$A,Rotación!$O:$O,0,0,-1),"")))),"")</f>
        <v>7820000</v>
      </c>
      <c r="H6217" s="13">
        <f>IFERROR(IF($F6217="ALTA",$D6217*1,
IF($F6217="MEDIA",$D6217*0.97,
IF($F6217="BAJA",$D6217*0.9,
IF($F6217="LIQUIDAR",_xlfn.XLOOKUP(A6217,Rotación!$A:$A,Rotación!$O:$O,0,0,-1),"")))),"")</f>
        <v>7585400</v>
      </c>
      <c r="I6217" s="13">
        <f>IFERROR(IF($F6217="ALTA",$D6217*0.97,
IF($F6217="MEDIA",$D6217*0.94,
IF($F6217="BAJA",$D6217*0.87,
IF($F6217="LIQUIDAR",_xlfn.XLOOKUP(A6217,Rotación!$A:$A,Rotación!$O:$O,0,0,-1),"")))),"")</f>
        <v>7350800</v>
      </c>
      <c r="J6217" s="13">
        <f>IFERROR(IF($F6217="ALTA",$D6217*0.94,
IF($F6217="MEDIA",$D6217*0.9,
IF($F6217="BAJA",$D6217*0.85,
IF($F6217="LIQUIDAR",_xlfn.XLOOKUP(A6217,Rotación!$A:$A,Rotación!$O:$O,0,0,-1),"")))),"")</f>
        <v>7038000</v>
      </c>
      <c r="K6217">
        <v>7790000</v>
      </c>
    </row>
    <row r="6218" spans="1:11" x14ac:dyDescent="0.3">
      <c r="A6218" t="s">
        <v>10769</v>
      </c>
      <c r="B6218" t="s">
        <v>313</v>
      </c>
      <c r="C6218" t="s">
        <v>313</v>
      </c>
      <c r="D6218">
        <v>16200000</v>
      </c>
      <c r="E6218">
        <v>12800000</v>
      </c>
      <c r="F6218" t="s">
        <v>4033</v>
      </c>
      <c r="G6218" s="13">
        <f>IFERROR(IF($F6218="ALTA",$D6218*1.03,
IF($F6218="MEDIA",$D6218*1,
IF($F6218="BAJA",$D6218*0.92,
IF($F6218="LIQUIDAR",_xlfn.XLOOKUP(A6218,Rotación!$A:$A,Rotación!$O:$O,0,0,-1),"")))),"")</f>
        <v>16200000</v>
      </c>
      <c r="H6218" s="13">
        <f>IFERROR(IF($F6218="ALTA",$D6218*1,
IF($F6218="MEDIA",$D6218*0.97,
IF($F6218="BAJA",$D6218*0.9,
IF($F6218="LIQUIDAR",_xlfn.XLOOKUP(A6218,Rotación!$A:$A,Rotación!$O:$O,0,0,-1),"")))),"")</f>
        <v>15714000</v>
      </c>
      <c r="I6218" s="13">
        <f>IFERROR(IF($F6218="ALTA",$D6218*0.97,
IF($F6218="MEDIA",$D6218*0.94,
IF($F6218="BAJA",$D6218*0.87,
IF($F6218="LIQUIDAR",_xlfn.XLOOKUP(A6218,Rotación!$A:$A,Rotación!$O:$O,0,0,-1),"")))),"")</f>
        <v>15228000</v>
      </c>
      <c r="J6218" s="13">
        <f>IFERROR(IF($F6218="ALTA",$D6218*0.94,
IF($F6218="MEDIA",$D6218*0.9,
IF($F6218="BAJA",$D6218*0.85,
IF($F6218="LIQUIDAR",_xlfn.XLOOKUP(A6218,Rotación!$A:$A,Rotación!$O:$O,0,0,-1),"")))),"")</f>
        <v>14580000</v>
      </c>
      <c r="K6218">
        <v>15990000</v>
      </c>
    </row>
    <row r="6219" spans="1:11" x14ac:dyDescent="0.3">
      <c r="A6219" t="s">
        <v>10651</v>
      </c>
      <c r="B6219" t="s">
        <v>313</v>
      </c>
      <c r="C6219" t="s">
        <v>313</v>
      </c>
      <c r="D6219">
        <v>7200000</v>
      </c>
      <c r="E6219">
        <v>5500000</v>
      </c>
      <c r="F6219" t="s">
        <v>4033</v>
      </c>
      <c r="G6219" s="13">
        <f>IFERROR(IF($F6219="ALTA",$D6219*1.03,
IF($F6219="MEDIA",$D6219*1,
IF($F6219="BAJA",$D6219*0.92,
IF($F6219="LIQUIDAR",_xlfn.XLOOKUP(A6219,Rotación!$A:$A,Rotación!$O:$O,0,0,-1),"")))),"")</f>
        <v>7200000</v>
      </c>
      <c r="H6219" s="13">
        <f>IFERROR(IF($F6219="ALTA",$D6219*1,
IF($F6219="MEDIA",$D6219*0.97,
IF($F6219="BAJA",$D6219*0.9,
IF($F6219="LIQUIDAR",_xlfn.XLOOKUP(A6219,Rotación!$A:$A,Rotación!$O:$O,0,0,-1),"")))),"")</f>
        <v>6984000</v>
      </c>
      <c r="I6219" s="13">
        <f>IFERROR(IF($F6219="ALTA",$D6219*0.97,
IF($F6219="MEDIA",$D6219*0.94,
IF($F6219="BAJA",$D6219*0.87,
IF($F6219="LIQUIDAR",_xlfn.XLOOKUP(A6219,Rotación!$A:$A,Rotación!$O:$O,0,0,-1),"")))),"")</f>
        <v>6768000</v>
      </c>
      <c r="J6219" s="13">
        <f>IFERROR(IF($F6219="ALTA",$D6219*0.94,
IF($F6219="MEDIA",$D6219*0.9,
IF($F6219="BAJA",$D6219*0.85,
IF($F6219="LIQUIDAR",_xlfn.XLOOKUP(A6219,Rotación!$A:$A,Rotación!$O:$O,0,0,-1),"")))),"")</f>
        <v>6480000</v>
      </c>
      <c r="K6219">
        <v>6990000</v>
      </c>
    </row>
    <row r="6220" spans="1:11" x14ac:dyDescent="0.3">
      <c r="A6220" t="s">
        <v>10769</v>
      </c>
      <c r="B6220" t="s">
        <v>313</v>
      </c>
      <c r="C6220" t="s">
        <v>313</v>
      </c>
      <c r="D6220">
        <v>16200000</v>
      </c>
      <c r="E6220">
        <v>12800000</v>
      </c>
      <c r="F6220" t="s">
        <v>4033</v>
      </c>
      <c r="G6220" s="13">
        <f>IFERROR(IF($F6220="ALTA",$D6220*1.03,
IF($F6220="MEDIA",$D6220*1,
IF($F6220="BAJA",$D6220*0.92,
IF($F6220="LIQUIDAR",_xlfn.XLOOKUP(A6220,Rotación!$A:$A,Rotación!$O:$O,0,0,-1),"")))),"")</f>
        <v>16200000</v>
      </c>
      <c r="H6220" s="13">
        <f>IFERROR(IF($F6220="ALTA",$D6220*1,
IF($F6220="MEDIA",$D6220*0.97,
IF($F6220="BAJA",$D6220*0.9,
IF($F6220="LIQUIDAR",_xlfn.XLOOKUP(A6220,Rotación!$A:$A,Rotación!$O:$O,0,0,-1),"")))),"")</f>
        <v>15714000</v>
      </c>
      <c r="I6220" s="13">
        <f>IFERROR(IF($F6220="ALTA",$D6220*0.97,
IF($F6220="MEDIA",$D6220*0.94,
IF($F6220="BAJA",$D6220*0.87,
IF($F6220="LIQUIDAR",_xlfn.XLOOKUP(A6220,Rotación!$A:$A,Rotación!$O:$O,0,0,-1),"")))),"")</f>
        <v>15228000</v>
      </c>
      <c r="J6220" s="13">
        <f>IFERROR(IF($F6220="ALTA",$D6220*0.94,
IF($F6220="MEDIA",$D6220*0.9,
IF($F6220="BAJA",$D6220*0.85,
IF($F6220="LIQUIDAR",_xlfn.XLOOKUP(A6220,Rotación!$A:$A,Rotación!$O:$O,0,0,-1),"")))),"")</f>
        <v>14580000</v>
      </c>
      <c r="K6220">
        <v>15990000</v>
      </c>
    </row>
    <row r="6221" spans="1:11" x14ac:dyDescent="0.3">
      <c r="A6221" t="s">
        <v>10668</v>
      </c>
      <c r="B6221" t="s">
        <v>313</v>
      </c>
      <c r="C6221" t="s">
        <v>313</v>
      </c>
      <c r="D6221">
        <v>9900000</v>
      </c>
      <c r="E6221">
        <v>7500000</v>
      </c>
      <c r="F6221" t="s">
        <v>4033</v>
      </c>
      <c r="G6221" s="13">
        <f>IFERROR(IF($F6221="ALTA",$D6221*1.03,
IF($F6221="MEDIA",$D6221*1,
IF($F6221="BAJA",$D6221*0.92,
IF($F6221="LIQUIDAR",_xlfn.XLOOKUP(A6221,Rotación!$A:$A,Rotación!$O:$O,0,0,-1),"")))),"")</f>
        <v>9900000</v>
      </c>
      <c r="H6221" s="13">
        <f>IFERROR(IF($F6221="ALTA",$D6221*1,
IF($F6221="MEDIA",$D6221*0.97,
IF($F6221="BAJA",$D6221*0.9,
IF($F6221="LIQUIDAR",_xlfn.XLOOKUP(A6221,Rotación!$A:$A,Rotación!$O:$O,0,0,-1),"")))),"")</f>
        <v>9603000</v>
      </c>
      <c r="I6221" s="13">
        <f>IFERROR(IF($F6221="ALTA",$D6221*0.97,
IF($F6221="MEDIA",$D6221*0.94,
IF($F6221="BAJA",$D6221*0.87,
IF($F6221="LIQUIDAR",_xlfn.XLOOKUP(A6221,Rotación!$A:$A,Rotación!$O:$O,0,0,-1),"")))),"")</f>
        <v>9306000</v>
      </c>
      <c r="J6221" s="13">
        <f>IFERROR(IF($F6221="ALTA",$D6221*0.94,
IF($F6221="MEDIA",$D6221*0.9,
IF($F6221="BAJA",$D6221*0.85,
IF($F6221="LIQUIDAR",_xlfn.XLOOKUP(A6221,Rotación!$A:$A,Rotación!$O:$O,0,0,-1),"")))),"")</f>
        <v>8910000</v>
      </c>
      <c r="K6221">
        <v>9290000</v>
      </c>
    </row>
    <row r="6222" spans="1:11" x14ac:dyDescent="0.3">
      <c r="A6222" t="s">
        <v>10770</v>
      </c>
      <c r="B6222" t="s">
        <v>313</v>
      </c>
      <c r="C6222" t="s">
        <v>313</v>
      </c>
      <c r="D6222">
        <v>10600000</v>
      </c>
      <c r="E6222">
        <v>7800000</v>
      </c>
      <c r="F6222" t="s">
        <v>5391</v>
      </c>
      <c r="G6222" s="13">
        <f>IFERROR(IF($F6222="ALTA",$D6222*1.03,
IF($F6222="MEDIA",$D6222*1,
IF($F6222="BAJA",$D6222*0.92,
IF($F6222="LIQUIDAR",_xlfn.XLOOKUP(A6222,Rotación!$A:$A,Rotación!$O:$O,0,0,-1),"")))),"")</f>
        <v>9752000</v>
      </c>
      <c r="H6222" s="13">
        <f>IFERROR(IF($F6222="ALTA",$D6222*1,
IF($F6222="MEDIA",$D6222*0.97,
IF($F6222="BAJA",$D6222*0.9,
IF($F6222="LIQUIDAR",_xlfn.XLOOKUP(A6222,Rotación!$A:$A,Rotación!$O:$O,0,0,-1),"")))),"")</f>
        <v>9540000</v>
      </c>
      <c r="I6222" s="13">
        <f>IFERROR(IF($F6222="ALTA",$D6222*0.97,
IF($F6222="MEDIA",$D6222*0.94,
IF($F6222="BAJA",$D6222*0.87,
IF($F6222="LIQUIDAR",_xlfn.XLOOKUP(A6222,Rotación!$A:$A,Rotación!$O:$O,0,0,-1),"")))),"")</f>
        <v>9222000</v>
      </c>
      <c r="J6222" s="13">
        <f>IFERROR(IF($F6222="ALTA",$D6222*0.94,
IF($F6222="MEDIA",$D6222*0.9,
IF($F6222="BAJA",$D6222*0.85,
IF($F6222="LIQUIDAR",_xlfn.XLOOKUP(A6222,Rotación!$A:$A,Rotación!$O:$O,0,0,-1),"")))),"")</f>
        <v>9010000</v>
      </c>
      <c r="K6222">
        <v>9690000</v>
      </c>
    </row>
    <row r="6223" spans="1:11" x14ac:dyDescent="0.3">
      <c r="A6223" t="s">
        <v>6572</v>
      </c>
      <c r="B6223" t="s">
        <v>313</v>
      </c>
      <c r="C6223" t="s">
        <v>313</v>
      </c>
      <c r="D6223">
        <v>25800000</v>
      </c>
      <c r="E6223">
        <v>20000000</v>
      </c>
      <c r="F6223" t="s">
        <v>5391</v>
      </c>
      <c r="G6223" s="13">
        <f>IFERROR(IF($F6223="ALTA",$D6223*1.03,
IF($F6223="MEDIA",$D6223*1,
IF($F6223="BAJA",$D6223*0.92,
IF($F6223="LIQUIDAR",_xlfn.XLOOKUP(A6223,Rotación!$A:$A,Rotación!$O:$O,0,0,-1),"")))),"")</f>
        <v>23736000</v>
      </c>
      <c r="H6223" s="13">
        <f>IFERROR(IF($F6223="ALTA",$D6223*1,
IF($F6223="MEDIA",$D6223*0.97,
IF($F6223="BAJA",$D6223*0.9,
IF($F6223="LIQUIDAR",_xlfn.XLOOKUP(A6223,Rotación!$A:$A,Rotación!$O:$O,0,0,-1),"")))),"")</f>
        <v>23220000</v>
      </c>
      <c r="I6223" s="13">
        <f>IFERROR(IF($F6223="ALTA",$D6223*0.97,
IF($F6223="MEDIA",$D6223*0.94,
IF($F6223="BAJA",$D6223*0.87,
IF($F6223="LIQUIDAR",_xlfn.XLOOKUP(A6223,Rotación!$A:$A,Rotación!$O:$O,0,0,-1),"")))),"")</f>
        <v>22446000</v>
      </c>
      <c r="J6223" s="13">
        <f>IFERROR(IF($F6223="ALTA",$D6223*0.94,
IF($F6223="MEDIA",$D6223*0.9,
IF($F6223="BAJA",$D6223*0.85,
IF($F6223="LIQUIDAR",_xlfn.XLOOKUP(A6223,Rotación!$A:$A,Rotación!$O:$O,0,0,-1),"")))),"")</f>
        <v>21930000</v>
      </c>
      <c r="K6223">
        <v>23990000</v>
      </c>
    </row>
    <row r="6224" spans="1:11" x14ac:dyDescent="0.3">
      <c r="A6224" t="s">
        <v>10771</v>
      </c>
      <c r="B6224" t="s">
        <v>313</v>
      </c>
      <c r="C6224" t="s">
        <v>313</v>
      </c>
      <c r="D6224">
        <v>25800000</v>
      </c>
      <c r="E6224">
        <v>21000000</v>
      </c>
      <c r="F6224" t="s">
        <v>4033</v>
      </c>
      <c r="G6224" s="13">
        <f>IFERROR(IF($F6224="ALTA",$D6224*1.03,
IF($F6224="MEDIA",$D6224*1,
IF($F6224="BAJA",$D6224*0.92,
IF($F6224="LIQUIDAR",_xlfn.XLOOKUP(A6224,Rotación!$A:$A,Rotación!$O:$O,0,0,-1),"")))),"")</f>
        <v>25800000</v>
      </c>
      <c r="H6224" s="13">
        <f>IFERROR(IF($F6224="ALTA",$D6224*1,
IF($F6224="MEDIA",$D6224*0.97,
IF($F6224="BAJA",$D6224*0.9,
IF($F6224="LIQUIDAR",_xlfn.XLOOKUP(A6224,Rotación!$A:$A,Rotación!$O:$O,0,0,-1),"")))),"")</f>
        <v>25026000</v>
      </c>
      <c r="I6224" s="13">
        <f>IFERROR(IF($F6224="ALTA",$D6224*0.97,
IF($F6224="MEDIA",$D6224*0.94,
IF($F6224="BAJA",$D6224*0.87,
IF($F6224="LIQUIDAR",_xlfn.XLOOKUP(A6224,Rotación!$A:$A,Rotación!$O:$O,0,0,-1),"")))),"")</f>
        <v>24252000</v>
      </c>
      <c r="J6224" s="13">
        <f>IFERROR(IF($F6224="ALTA",$D6224*0.94,
IF($F6224="MEDIA",$D6224*0.9,
IF($F6224="BAJA",$D6224*0.85,
IF($F6224="LIQUIDAR",_xlfn.XLOOKUP(A6224,Rotación!$A:$A,Rotación!$O:$O,0,0,-1),"")))),"")</f>
        <v>23220000</v>
      </c>
      <c r="K6224">
        <v>24990000</v>
      </c>
    </row>
    <row r="6225" spans="1:11" x14ac:dyDescent="0.3">
      <c r="A6225" t="s">
        <v>10772</v>
      </c>
      <c r="B6225" t="s">
        <v>313</v>
      </c>
      <c r="C6225" t="s">
        <v>313</v>
      </c>
      <c r="D6225">
        <v>9200000</v>
      </c>
      <c r="E6225">
        <v>6800000</v>
      </c>
      <c r="F6225" t="s">
        <v>4033</v>
      </c>
      <c r="G6225" s="13">
        <f>IFERROR(IF($F6225="ALTA",$D6225*1.03,
IF($F6225="MEDIA",$D6225*1,
IF($F6225="BAJA",$D6225*0.92,
IF($F6225="LIQUIDAR",_xlfn.XLOOKUP(A6225,Rotación!$A:$A,Rotación!$O:$O,0,0,-1),"")))),"")</f>
        <v>9200000</v>
      </c>
      <c r="H6225" s="13">
        <f>IFERROR(IF($F6225="ALTA",$D6225*1,
IF($F6225="MEDIA",$D6225*0.97,
IF($F6225="BAJA",$D6225*0.9,
IF($F6225="LIQUIDAR",_xlfn.XLOOKUP(A6225,Rotación!$A:$A,Rotación!$O:$O,0,0,-1),"")))),"")</f>
        <v>8924000</v>
      </c>
      <c r="I6225" s="13">
        <f>IFERROR(IF($F6225="ALTA",$D6225*0.97,
IF($F6225="MEDIA",$D6225*0.94,
IF($F6225="BAJA",$D6225*0.87,
IF($F6225="LIQUIDAR",_xlfn.XLOOKUP(A6225,Rotación!$A:$A,Rotación!$O:$O,0,0,-1),"")))),"")</f>
        <v>8648000</v>
      </c>
      <c r="J6225" s="13">
        <f>IFERROR(IF($F6225="ALTA",$D6225*0.94,
IF($F6225="MEDIA",$D6225*0.9,
IF($F6225="BAJA",$D6225*0.85,
IF($F6225="LIQUIDAR",_xlfn.XLOOKUP(A6225,Rotación!$A:$A,Rotación!$O:$O,0,0,-1),"")))),"")</f>
        <v>8280000</v>
      </c>
      <c r="K6225">
        <v>8990000</v>
      </c>
    </row>
    <row r="6226" spans="1:11" x14ac:dyDescent="0.3">
      <c r="A6226" t="s">
        <v>10773</v>
      </c>
      <c r="B6226" t="s">
        <v>313</v>
      </c>
      <c r="C6226" t="s">
        <v>313</v>
      </c>
      <c r="D6226">
        <v>13300000</v>
      </c>
      <c r="E6226">
        <v>11000000</v>
      </c>
      <c r="F6226" t="s">
        <v>4033</v>
      </c>
      <c r="G6226" s="13">
        <f>IFERROR(IF($F6226="ALTA",$D6226*1.03,
IF($F6226="MEDIA",$D6226*1,
IF($F6226="BAJA",$D6226*0.92,
IF($F6226="LIQUIDAR",_xlfn.XLOOKUP(A6226,Rotación!$A:$A,Rotación!$O:$O,0,0,-1),"")))),"")</f>
        <v>13300000</v>
      </c>
      <c r="H6226" s="13">
        <f>IFERROR(IF($F6226="ALTA",$D6226*1,
IF($F6226="MEDIA",$D6226*0.97,
IF($F6226="BAJA",$D6226*0.9,
IF($F6226="LIQUIDAR",_xlfn.XLOOKUP(A6226,Rotación!$A:$A,Rotación!$O:$O,0,0,-1),"")))),"")</f>
        <v>12901000</v>
      </c>
      <c r="I6226" s="13">
        <f>IFERROR(IF($F6226="ALTA",$D6226*0.97,
IF($F6226="MEDIA",$D6226*0.94,
IF($F6226="BAJA",$D6226*0.87,
IF($F6226="LIQUIDAR",_xlfn.XLOOKUP(A6226,Rotación!$A:$A,Rotación!$O:$O,0,0,-1),"")))),"")</f>
        <v>12502000</v>
      </c>
      <c r="J6226" s="13">
        <f>IFERROR(IF($F6226="ALTA",$D6226*0.94,
IF($F6226="MEDIA",$D6226*0.9,
IF($F6226="BAJA",$D6226*0.85,
IF($F6226="LIQUIDAR",_xlfn.XLOOKUP(A6226,Rotación!$A:$A,Rotación!$O:$O,0,0,-1),"")))),"")</f>
        <v>11970000</v>
      </c>
      <c r="K6226">
        <v>13290000</v>
      </c>
    </row>
    <row r="6227" spans="1:11" x14ac:dyDescent="0.3">
      <c r="A6227" t="s">
        <v>10774</v>
      </c>
      <c r="B6227" t="s">
        <v>313</v>
      </c>
      <c r="C6227" t="s">
        <v>313</v>
      </c>
      <c r="D6227">
        <v>12100000</v>
      </c>
      <c r="E6227">
        <v>9000000</v>
      </c>
      <c r="F6227" t="s">
        <v>4033</v>
      </c>
      <c r="G6227" s="13">
        <f>IFERROR(IF($F6227="ALTA",$D6227*1.03,
IF($F6227="MEDIA",$D6227*1,
IF($F6227="BAJA",$D6227*0.92,
IF($F6227="LIQUIDAR",_xlfn.XLOOKUP(A6227,Rotación!$A:$A,Rotación!$O:$O,0,0,-1),"")))),"")</f>
        <v>12100000</v>
      </c>
      <c r="H6227" s="13">
        <f>IFERROR(IF($F6227="ALTA",$D6227*1,
IF($F6227="MEDIA",$D6227*0.97,
IF($F6227="BAJA",$D6227*0.9,
IF($F6227="LIQUIDAR",_xlfn.XLOOKUP(A6227,Rotación!$A:$A,Rotación!$O:$O,0,0,-1),"")))),"")</f>
        <v>11737000</v>
      </c>
      <c r="I6227" s="13">
        <f>IFERROR(IF($F6227="ALTA",$D6227*0.97,
IF($F6227="MEDIA",$D6227*0.94,
IF($F6227="BAJA",$D6227*0.87,
IF($F6227="LIQUIDAR",_xlfn.XLOOKUP(A6227,Rotación!$A:$A,Rotación!$O:$O,0,0,-1),"")))),"")</f>
        <v>11374000</v>
      </c>
      <c r="J6227" s="13">
        <f>IFERROR(IF($F6227="ALTA",$D6227*0.94,
IF($F6227="MEDIA",$D6227*0.9,
IF($F6227="BAJA",$D6227*0.85,
IF($F6227="LIQUIDAR",_xlfn.XLOOKUP(A6227,Rotación!$A:$A,Rotación!$O:$O,0,0,-1),"")))),"")</f>
        <v>10890000</v>
      </c>
      <c r="K6227">
        <v>10990000</v>
      </c>
    </row>
    <row r="6228" spans="1:11" x14ac:dyDescent="0.3">
      <c r="A6228" t="s">
        <v>10775</v>
      </c>
      <c r="B6228" t="s">
        <v>313</v>
      </c>
      <c r="C6228" t="s">
        <v>313</v>
      </c>
      <c r="D6228">
        <v>7900000</v>
      </c>
      <c r="E6228">
        <v>6200000</v>
      </c>
      <c r="F6228" t="s">
        <v>4033</v>
      </c>
      <c r="G6228" s="13">
        <f>IFERROR(IF($F6228="ALTA",$D6228*1.03,
IF($F6228="MEDIA",$D6228*1,
IF($F6228="BAJA",$D6228*0.92,
IF($F6228="LIQUIDAR",_xlfn.XLOOKUP(A6228,Rotación!$A:$A,Rotación!$O:$O,0,0,-1),"")))),"")</f>
        <v>7900000</v>
      </c>
      <c r="H6228" s="13">
        <f>IFERROR(IF($F6228="ALTA",$D6228*1,
IF($F6228="MEDIA",$D6228*0.97,
IF($F6228="BAJA",$D6228*0.9,
IF($F6228="LIQUIDAR",_xlfn.XLOOKUP(A6228,Rotación!$A:$A,Rotación!$O:$O,0,0,-1),"")))),"")</f>
        <v>7663000</v>
      </c>
      <c r="I6228" s="13">
        <f>IFERROR(IF($F6228="ALTA",$D6228*0.97,
IF($F6228="MEDIA",$D6228*0.94,
IF($F6228="BAJA",$D6228*0.87,
IF($F6228="LIQUIDAR",_xlfn.XLOOKUP(A6228,Rotación!$A:$A,Rotación!$O:$O,0,0,-1),"")))),"")</f>
        <v>7426000</v>
      </c>
      <c r="J6228" s="13">
        <f>IFERROR(IF($F6228="ALTA",$D6228*0.94,
IF($F6228="MEDIA",$D6228*0.9,
IF($F6228="BAJA",$D6228*0.85,
IF($F6228="LIQUIDAR",_xlfn.XLOOKUP(A6228,Rotación!$A:$A,Rotación!$O:$O,0,0,-1),"")))),"")</f>
        <v>7110000</v>
      </c>
      <c r="K6228">
        <v>7790000</v>
      </c>
    </row>
    <row r="6229" spans="1:11" x14ac:dyDescent="0.3">
      <c r="A6229" t="s">
        <v>10776</v>
      </c>
      <c r="B6229" t="s">
        <v>313</v>
      </c>
      <c r="C6229" t="s">
        <v>313</v>
      </c>
      <c r="D6229">
        <v>16200000</v>
      </c>
      <c r="E6229">
        <v>13000000</v>
      </c>
      <c r="F6229" t="s">
        <v>4033</v>
      </c>
      <c r="G6229" s="13">
        <f>IFERROR(IF($F6229="ALTA",$D6229*1.03,
IF($F6229="MEDIA",$D6229*1,
IF($F6229="BAJA",$D6229*0.92,
IF($F6229="LIQUIDAR",_xlfn.XLOOKUP(A6229,Rotación!$A:$A,Rotación!$O:$O,0,0,-1),"")))),"")</f>
        <v>16200000</v>
      </c>
      <c r="H6229" s="13">
        <f>IFERROR(IF($F6229="ALTA",$D6229*1,
IF($F6229="MEDIA",$D6229*0.97,
IF($F6229="BAJA",$D6229*0.9,
IF($F6229="LIQUIDAR",_xlfn.XLOOKUP(A6229,Rotación!$A:$A,Rotación!$O:$O,0,0,-1),"")))),"")</f>
        <v>15714000</v>
      </c>
      <c r="I6229" s="13">
        <f>IFERROR(IF($F6229="ALTA",$D6229*0.97,
IF($F6229="MEDIA",$D6229*0.94,
IF($F6229="BAJA",$D6229*0.87,
IF($F6229="LIQUIDAR",_xlfn.XLOOKUP(A6229,Rotación!$A:$A,Rotación!$O:$O,0,0,-1),"")))),"")</f>
        <v>15228000</v>
      </c>
      <c r="J6229" s="13">
        <f>IFERROR(IF($F6229="ALTA",$D6229*0.94,
IF($F6229="MEDIA",$D6229*0.9,
IF($F6229="BAJA",$D6229*0.85,
IF($F6229="LIQUIDAR",_xlfn.XLOOKUP(A6229,Rotación!$A:$A,Rotación!$O:$O,0,0,-1),"")))),"")</f>
        <v>14580000</v>
      </c>
      <c r="K6229">
        <v>15990000</v>
      </c>
    </row>
    <row r="6230" spans="1:11" x14ac:dyDescent="0.3">
      <c r="A6230" t="s">
        <v>10777</v>
      </c>
      <c r="B6230" t="s">
        <v>313</v>
      </c>
      <c r="C6230" t="s">
        <v>313</v>
      </c>
      <c r="D6230">
        <v>37100000</v>
      </c>
      <c r="E6230">
        <v>28500000</v>
      </c>
      <c r="F6230" t="s">
        <v>5391</v>
      </c>
      <c r="G6230" s="13">
        <f>IFERROR(IF($F6230="ALTA",$D6230*1.03,
IF($F6230="MEDIA",$D6230*1,
IF($F6230="BAJA",$D6230*0.92,
IF($F6230="LIQUIDAR",_xlfn.XLOOKUP(A6230,Rotación!$A:$A,Rotación!$O:$O,0,0,-1),"")))),"")</f>
        <v>34132000</v>
      </c>
      <c r="H6230" s="13">
        <f>IFERROR(IF($F6230="ALTA",$D6230*1,
IF($F6230="MEDIA",$D6230*0.97,
IF($F6230="BAJA",$D6230*0.9,
IF($F6230="LIQUIDAR",_xlfn.XLOOKUP(A6230,Rotación!$A:$A,Rotación!$O:$O,0,0,-1),"")))),"")</f>
        <v>33390000</v>
      </c>
      <c r="I6230" s="13">
        <f>IFERROR(IF($F6230="ALTA",$D6230*0.97,
IF($F6230="MEDIA",$D6230*0.94,
IF($F6230="BAJA",$D6230*0.87,
IF($F6230="LIQUIDAR",_xlfn.XLOOKUP(A6230,Rotación!$A:$A,Rotación!$O:$O,0,0,-1),"")))),"")</f>
        <v>32277000</v>
      </c>
      <c r="J6230" s="13">
        <f>IFERROR(IF($F6230="ALTA",$D6230*0.94,
IF($F6230="MEDIA",$D6230*0.9,
IF($F6230="BAJA",$D6230*0.85,
IF($F6230="LIQUIDAR",_xlfn.XLOOKUP(A6230,Rotación!$A:$A,Rotación!$O:$O,0,0,-1),"")))),"")</f>
        <v>31535000</v>
      </c>
      <c r="K6230">
        <v>35990000</v>
      </c>
    </row>
    <row r="6231" spans="1:11" x14ac:dyDescent="0.3">
      <c r="A6231" t="s">
        <v>10778</v>
      </c>
      <c r="B6231" t="s">
        <v>313</v>
      </c>
      <c r="C6231" t="s">
        <v>313</v>
      </c>
      <c r="D6231">
        <v>17500000</v>
      </c>
      <c r="E6231">
        <v>14000000</v>
      </c>
      <c r="F6231" t="s">
        <v>4033</v>
      </c>
      <c r="G6231" s="13">
        <f>IFERROR(IF($F6231="ALTA",$D6231*1.03,
IF($F6231="MEDIA",$D6231*1,
IF($F6231="BAJA",$D6231*0.92,
IF($F6231="LIQUIDAR",_xlfn.XLOOKUP(A6231,Rotación!$A:$A,Rotación!$O:$O,0,0,-1),"")))),"")</f>
        <v>17500000</v>
      </c>
      <c r="H6231" s="13">
        <f>IFERROR(IF($F6231="ALTA",$D6231*1,
IF($F6231="MEDIA",$D6231*0.97,
IF($F6231="BAJA",$D6231*0.9,
IF($F6231="LIQUIDAR",_xlfn.XLOOKUP(A6231,Rotación!$A:$A,Rotación!$O:$O,0,0,-1),"")))),"")</f>
        <v>16975000</v>
      </c>
      <c r="I6231" s="13">
        <f>IFERROR(IF($F6231="ALTA",$D6231*0.97,
IF($F6231="MEDIA",$D6231*0.94,
IF($F6231="BAJA",$D6231*0.87,
IF($F6231="LIQUIDAR",_xlfn.XLOOKUP(A6231,Rotación!$A:$A,Rotación!$O:$O,0,0,-1),"")))),"")</f>
        <v>16449999.999999998</v>
      </c>
      <c r="J6231" s="13">
        <f>IFERROR(IF($F6231="ALTA",$D6231*0.94,
IF($F6231="MEDIA",$D6231*0.9,
IF($F6231="BAJA",$D6231*0.85,
IF($F6231="LIQUIDAR",_xlfn.XLOOKUP(A6231,Rotación!$A:$A,Rotación!$O:$O,0,0,-1),"")))),"")</f>
        <v>15750000</v>
      </c>
      <c r="K6231">
        <v>17390000</v>
      </c>
    </row>
    <row r="6232" spans="1:11" x14ac:dyDescent="0.3">
      <c r="A6232" t="s">
        <v>10779</v>
      </c>
      <c r="B6232" t="s">
        <v>313</v>
      </c>
      <c r="C6232" t="s">
        <v>313</v>
      </c>
      <c r="D6232">
        <v>9300000</v>
      </c>
      <c r="E6232">
        <v>7000000</v>
      </c>
      <c r="F6232" t="s">
        <v>4033</v>
      </c>
      <c r="G6232" s="13">
        <f>IFERROR(IF($F6232="ALTA",$D6232*1.03,
IF($F6232="MEDIA",$D6232*1,
IF($F6232="BAJA",$D6232*0.92,
IF($F6232="LIQUIDAR",_xlfn.XLOOKUP(A6232,Rotación!$A:$A,Rotación!$O:$O,0,0,-1),"")))),"")</f>
        <v>9300000</v>
      </c>
      <c r="H6232" s="13">
        <f>IFERROR(IF($F6232="ALTA",$D6232*1,
IF($F6232="MEDIA",$D6232*0.97,
IF($F6232="BAJA",$D6232*0.9,
IF($F6232="LIQUIDAR",_xlfn.XLOOKUP(A6232,Rotación!$A:$A,Rotación!$O:$O,0,0,-1),"")))),"")</f>
        <v>9021000</v>
      </c>
      <c r="I6232" s="13">
        <f>IFERROR(IF($F6232="ALTA",$D6232*0.97,
IF($F6232="MEDIA",$D6232*0.94,
IF($F6232="BAJA",$D6232*0.87,
IF($F6232="LIQUIDAR",_xlfn.XLOOKUP(A6232,Rotación!$A:$A,Rotación!$O:$O,0,0,-1),"")))),"")</f>
        <v>8742000</v>
      </c>
      <c r="J6232" s="13">
        <f>IFERROR(IF($F6232="ALTA",$D6232*0.94,
IF($F6232="MEDIA",$D6232*0.9,
IF($F6232="BAJA",$D6232*0.85,
IF($F6232="LIQUIDAR",_xlfn.XLOOKUP(A6232,Rotación!$A:$A,Rotación!$O:$O,0,0,-1),"")))),"")</f>
        <v>8370000</v>
      </c>
      <c r="K6232">
        <v>8690000</v>
      </c>
    </row>
    <row r="6233" spans="1:11" x14ac:dyDescent="0.3">
      <c r="A6233" t="s">
        <v>10780</v>
      </c>
      <c r="B6233" t="s">
        <v>313</v>
      </c>
      <c r="C6233" t="s">
        <v>313</v>
      </c>
      <c r="D6233">
        <v>13800000</v>
      </c>
      <c r="E6233">
        <v>10000000</v>
      </c>
      <c r="F6233" t="s">
        <v>5391</v>
      </c>
      <c r="G6233" s="13">
        <f>IFERROR(IF($F6233="ALTA",$D6233*1.03,
IF($F6233="MEDIA",$D6233*1,
IF($F6233="BAJA",$D6233*0.92,
IF($F6233="LIQUIDAR",_xlfn.XLOOKUP(A6233,Rotación!$A:$A,Rotación!$O:$O,0,0,-1),"")))),"")</f>
        <v>12696000</v>
      </c>
      <c r="H6233" s="13">
        <f>IFERROR(IF($F6233="ALTA",$D6233*1,
IF($F6233="MEDIA",$D6233*0.97,
IF($F6233="BAJA",$D6233*0.9,
IF($F6233="LIQUIDAR",_xlfn.XLOOKUP(A6233,Rotación!$A:$A,Rotación!$O:$O,0,0,-1),"")))),"")</f>
        <v>12420000</v>
      </c>
      <c r="I6233" s="13">
        <f>IFERROR(IF($F6233="ALTA",$D6233*0.97,
IF($F6233="MEDIA",$D6233*0.94,
IF($F6233="BAJA",$D6233*0.87,
IF($F6233="LIQUIDAR",_xlfn.XLOOKUP(A6233,Rotación!$A:$A,Rotación!$O:$O,0,0,-1),"")))),"")</f>
        <v>12006000</v>
      </c>
      <c r="J6233" s="13">
        <f>IFERROR(IF($F6233="ALTA",$D6233*0.94,
IF($F6233="MEDIA",$D6233*0.9,
IF($F6233="BAJA",$D6233*0.85,
IF($F6233="LIQUIDAR",_xlfn.XLOOKUP(A6233,Rotación!$A:$A,Rotación!$O:$O,0,0,-1),"")))),"")</f>
        <v>11730000</v>
      </c>
      <c r="K6233">
        <v>11990000</v>
      </c>
    </row>
    <row r="6234" spans="1:11" x14ac:dyDescent="0.3">
      <c r="A6234" t="s">
        <v>10771</v>
      </c>
      <c r="B6234" t="s">
        <v>313</v>
      </c>
      <c r="C6234" t="s">
        <v>313</v>
      </c>
      <c r="D6234">
        <v>17900000</v>
      </c>
      <c r="E6234">
        <v>14000000</v>
      </c>
      <c r="F6234" t="s">
        <v>4033</v>
      </c>
      <c r="G6234" s="13">
        <f>IFERROR(IF($F6234="ALTA",$D6234*1.03,
IF($F6234="MEDIA",$D6234*1,
IF($F6234="BAJA",$D6234*0.92,
IF($F6234="LIQUIDAR",_xlfn.XLOOKUP(A6234,Rotación!$A:$A,Rotación!$O:$O,0,0,-1),"")))),"")</f>
        <v>17900000</v>
      </c>
      <c r="H6234" s="13">
        <f>IFERROR(IF($F6234="ALTA",$D6234*1,
IF($F6234="MEDIA",$D6234*0.97,
IF($F6234="BAJA",$D6234*0.9,
IF($F6234="LIQUIDAR",_xlfn.XLOOKUP(A6234,Rotación!$A:$A,Rotación!$O:$O,0,0,-1),"")))),"")</f>
        <v>17363000</v>
      </c>
      <c r="I6234" s="13">
        <f>IFERROR(IF($F6234="ALTA",$D6234*0.97,
IF($F6234="MEDIA",$D6234*0.94,
IF($F6234="BAJA",$D6234*0.87,
IF($F6234="LIQUIDAR",_xlfn.XLOOKUP(A6234,Rotación!$A:$A,Rotación!$O:$O,0,0,-1),"")))),"")</f>
        <v>16826000</v>
      </c>
      <c r="J6234" s="13">
        <f>IFERROR(IF($F6234="ALTA",$D6234*0.94,
IF($F6234="MEDIA",$D6234*0.9,
IF($F6234="BAJA",$D6234*0.85,
IF($F6234="LIQUIDAR",_xlfn.XLOOKUP(A6234,Rotación!$A:$A,Rotación!$O:$O,0,0,-1),"")))),"")</f>
        <v>16110000</v>
      </c>
      <c r="K6234">
        <v>16990000</v>
      </c>
    </row>
    <row r="6235" spans="1:11" x14ac:dyDescent="0.3">
      <c r="A6235" t="s">
        <v>6572</v>
      </c>
      <c r="B6235" t="s">
        <v>313</v>
      </c>
      <c r="C6235" t="s">
        <v>313</v>
      </c>
      <c r="D6235">
        <v>25800000</v>
      </c>
      <c r="E6235">
        <v>21000000</v>
      </c>
      <c r="F6235" t="s">
        <v>4033</v>
      </c>
      <c r="G6235" s="13">
        <f>IFERROR(IF($F6235="ALTA",$D6235*1.03,
IF($F6235="MEDIA",$D6235*1,
IF($F6235="BAJA",$D6235*0.92,
IF($F6235="LIQUIDAR",_xlfn.XLOOKUP(A6235,Rotación!$A:$A,Rotación!$O:$O,0,0,-1),"")))),"")</f>
        <v>25800000</v>
      </c>
      <c r="H6235" s="13">
        <f>IFERROR(IF($F6235="ALTA",$D6235*1,
IF($F6235="MEDIA",$D6235*0.97,
IF($F6235="BAJA",$D6235*0.9,
IF($F6235="LIQUIDAR",_xlfn.XLOOKUP(A6235,Rotación!$A:$A,Rotación!$O:$O,0,0,-1),"")))),"")</f>
        <v>25026000</v>
      </c>
      <c r="I6235" s="13">
        <f>IFERROR(IF($F6235="ALTA",$D6235*0.97,
IF($F6235="MEDIA",$D6235*0.94,
IF($F6235="BAJA",$D6235*0.87,
IF($F6235="LIQUIDAR",_xlfn.XLOOKUP(A6235,Rotación!$A:$A,Rotación!$O:$O,0,0,-1),"")))),"")</f>
        <v>24252000</v>
      </c>
      <c r="J6235" s="13">
        <f>IFERROR(IF($F6235="ALTA",$D6235*0.94,
IF($F6235="MEDIA",$D6235*0.9,
IF($F6235="BAJA",$D6235*0.85,
IF($F6235="LIQUIDAR",_xlfn.XLOOKUP(A6235,Rotación!$A:$A,Rotación!$O:$O,0,0,-1),"")))),"")</f>
        <v>23220000</v>
      </c>
      <c r="K6235">
        <v>24990000</v>
      </c>
    </row>
    <row r="6236" spans="1:11" x14ac:dyDescent="0.3">
      <c r="A6236" t="s">
        <v>10781</v>
      </c>
      <c r="B6236" t="s">
        <v>313</v>
      </c>
      <c r="C6236" t="s">
        <v>313</v>
      </c>
      <c r="D6236">
        <v>7700000</v>
      </c>
      <c r="E6236">
        <v>6300000</v>
      </c>
      <c r="F6236" t="s">
        <v>4033</v>
      </c>
      <c r="G6236" s="13">
        <f>IFERROR(IF($F6236="ALTA",$D6236*1.03,
IF($F6236="MEDIA",$D6236*1,
IF($F6236="BAJA",$D6236*0.92,
IF($F6236="LIQUIDAR",_xlfn.XLOOKUP(A6236,Rotación!$A:$A,Rotación!$O:$O,0,0,-1),"")))),"")</f>
        <v>7700000</v>
      </c>
      <c r="H6236" s="13">
        <f>IFERROR(IF($F6236="ALTA",$D6236*1,
IF($F6236="MEDIA",$D6236*0.97,
IF($F6236="BAJA",$D6236*0.9,
IF($F6236="LIQUIDAR",_xlfn.XLOOKUP(A6236,Rotación!$A:$A,Rotación!$O:$O,0,0,-1),"")))),"")</f>
        <v>7469000</v>
      </c>
      <c r="I6236" s="13">
        <f>IFERROR(IF($F6236="ALTA",$D6236*0.97,
IF($F6236="MEDIA",$D6236*0.94,
IF($F6236="BAJA",$D6236*0.87,
IF($F6236="LIQUIDAR",_xlfn.XLOOKUP(A6236,Rotación!$A:$A,Rotación!$O:$O,0,0,-1),"")))),"")</f>
        <v>7238000</v>
      </c>
      <c r="J6236" s="13">
        <f>IFERROR(IF($F6236="ALTA",$D6236*0.94,
IF($F6236="MEDIA",$D6236*0.9,
IF($F6236="BAJA",$D6236*0.85,
IF($F6236="LIQUIDAR",_xlfn.XLOOKUP(A6236,Rotación!$A:$A,Rotación!$O:$O,0,0,-1),"")))),"")</f>
        <v>6930000</v>
      </c>
      <c r="K6236">
        <v>7690000</v>
      </c>
    </row>
    <row r="6237" spans="1:11" x14ac:dyDescent="0.3">
      <c r="A6237" t="s">
        <v>10782</v>
      </c>
      <c r="B6237" t="s">
        <v>313</v>
      </c>
      <c r="C6237" t="s">
        <v>313</v>
      </c>
      <c r="D6237">
        <v>7650000</v>
      </c>
      <c r="E6237">
        <v>6200000</v>
      </c>
      <c r="F6237" t="s">
        <v>4033</v>
      </c>
      <c r="G6237" s="13">
        <f>IFERROR(IF($F6237="ALTA",$D6237*1.03,
IF($F6237="MEDIA",$D6237*1,
IF($F6237="BAJA",$D6237*0.92,
IF($F6237="LIQUIDAR",_xlfn.XLOOKUP(A6237,Rotación!$A:$A,Rotación!$O:$O,0,0,-1),"")))),"")</f>
        <v>7650000</v>
      </c>
      <c r="H6237" s="13">
        <f>IFERROR(IF($F6237="ALTA",$D6237*1,
IF($F6237="MEDIA",$D6237*0.97,
IF($F6237="BAJA",$D6237*0.9,
IF($F6237="LIQUIDAR",_xlfn.XLOOKUP(A6237,Rotación!$A:$A,Rotación!$O:$O,0,0,-1),"")))),"")</f>
        <v>7420500</v>
      </c>
      <c r="I6237" s="13">
        <f>IFERROR(IF($F6237="ALTA",$D6237*0.97,
IF($F6237="MEDIA",$D6237*0.94,
IF($F6237="BAJA",$D6237*0.87,
IF($F6237="LIQUIDAR",_xlfn.XLOOKUP(A6237,Rotación!$A:$A,Rotación!$O:$O,0,0,-1),"")))),"")</f>
        <v>7191000</v>
      </c>
      <c r="J6237" s="13">
        <f>IFERROR(IF($F6237="ALTA",$D6237*0.94,
IF($F6237="MEDIA",$D6237*0.9,
IF($F6237="BAJA",$D6237*0.85,
IF($F6237="LIQUIDAR",_xlfn.XLOOKUP(A6237,Rotación!$A:$A,Rotación!$O:$O,0,0,-1),"")))),"")</f>
        <v>6885000</v>
      </c>
      <c r="K6237">
        <v>7590000</v>
      </c>
    </row>
    <row r="6238" spans="1:11" x14ac:dyDescent="0.3">
      <c r="A6238" t="s">
        <v>10783</v>
      </c>
      <c r="B6238" t="s">
        <v>313</v>
      </c>
      <c r="C6238" t="s">
        <v>313</v>
      </c>
      <c r="D6238">
        <v>12100000</v>
      </c>
      <c r="E6238">
        <v>9500000</v>
      </c>
      <c r="F6238" t="s">
        <v>4033</v>
      </c>
      <c r="G6238" s="13">
        <f>IFERROR(IF($F6238="ALTA",$D6238*1.03,
IF($F6238="MEDIA",$D6238*1,
IF($F6238="BAJA",$D6238*0.92,
IF($F6238="LIQUIDAR",_xlfn.XLOOKUP(A6238,Rotación!$A:$A,Rotación!$O:$O,0,0,-1),"")))),"")</f>
        <v>12100000</v>
      </c>
      <c r="H6238" s="13">
        <f>IFERROR(IF($F6238="ALTA",$D6238*1,
IF($F6238="MEDIA",$D6238*0.97,
IF($F6238="BAJA",$D6238*0.9,
IF($F6238="LIQUIDAR",_xlfn.XLOOKUP(A6238,Rotación!$A:$A,Rotación!$O:$O,0,0,-1),"")))),"")</f>
        <v>11737000</v>
      </c>
      <c r="I6238" s="13">
        <f>IFERROR(IF($F6238="ALTA",$D6238*0.97,
IF($F6238="MEDIA",$D6238*0.94,
IF($F6238="BAJA",$D6238*0.87,
IF($F6238="LIQUIDAR",_xlfn.XLOOKUP(A6238,Rotación!$A:$A,Rotación!$O:$O,0,0,-1),"")))),"")</f>
        <v>11374000</v>
      </c>
      <c r="J6238" s="13">
        <f>IFERROR(IF($F6238="ALTA",$D6238*0.94,
IF($F6238="MEDIA",$D6238*0.9,
IF($F6238="BAJA",$D6238*0.85,
IF($F6238="LIQUIDAR",_xlfn.XLOOKUP(A6238,Rotación!$A:$A,Rotación!$O:$O,0,0,-1),"")))),"")</f>
        <v>10890000</v>
      </c>
      <c r="K6238">
        <v>11590000</v>
      </c>
    </row>
    <row r="6239" spans="1:11" x14ac:dyDescent="0.3">
      <c r="A6239" t="s">
        <v>10784</v>
      </c>
      <c r="B6239" t="s">
        <v>313</v>
      </c>
      <c r="C6239" t="s">
        <v>313</v>
      </c>
      <c r="D6239">
        <v>35600000</v>
      </c>
      <c r="E6239">
        <v>27000000</v>
      </c>
      <c r="F6239" t="s">
        <v>4033</v>
      </c>
      <c r="G6239" s="13">
        <f>IFERROR(IF($F6239="ALTA",$D6239*1.03,
IF($F6239="MEDIA",$D6239*1,
IF($F6239="BAJA",$D6239*0.92,
IF($F6239="LIQUIDAR",_xlfn.XLOOKUP(A6239,Rotación!$A:$A,Rotación!$O:$O,0,0,-1),"")))),"")</f>
        <v>35600000</v>
      </c>
      <c r="H6239" s="13">
        <f>IFERROR(IF($F6239="ALTA",$D6239*1,
IF($F6239="MEDIA",$D6239*0.97,
IF($F6239="BAJA",$D6239*0.9,
IF($F6239="LIQUIDAR",_xlfn.XLOOKUP(A6239,Rotación!$A:$A,Rotación!$O:$O,0,0,-1),"")))),"")</f>
        <v>34532000</v>
      </c>
      <c r="I6239" s="13">
        <f>IFERROR(IF($F6239="ALTA",$D6239*0.97,
IF($F6239="MEDIA",$D6239*0.94,
IF($F6239="BAJA",$D6239*0.87,
IF($F6239="LIQUIDAR",_xlfn.XLOOKUP(A6239,Rotación!$A:$A,Rotación!$O:$O,0,0,-1),"")))),"")</f>
        <v>33463999.999999996</v>
      </c>
      <c r="J6239" s="13">
        <f>IFERROR(IF($F6239="ALTA",$D6239*0.94,
IF($F6239="MEDIA",$D6239*0.9,
IF($F6239="BAJA",$D6239*0.85,
IF($F6239="LIQUIDAR",_xlfn.XLOOKUP(A6239,Rotación!$A:$A,Rotación!$O:$O,0,0,-1),"")))),"")</f>
        <v>32040000</v>
      </c>
      <c r="K6239">
        <v>32990000</v>
      </c>
    </row>
    <row r="6240" spans="1:11" x14ac:dyDescent="0.3">
      <c r="A6240" t="s">
        <v>10654</v>
      </c>
      <c r="B6240" t="s">
        <v>313</v>
      </c>
      <c r="C6240" t="s">
        <v>313</v>
      </c>
      <c r="D6240">
        <v>6650000</v>
      </c>
      <c r="E6240">
        <v>5000000</v>
      </c>
      <c r="F6240" t="s">
        <v>4033</v>
      </c>
      <c r="G6240" s="13">
        <f>IFERROR(IF($F6240="ALTA",$D6240*1.03,
IF($F6240="MEDIA",$D6240*1,
IF($F6240="BAJA",$D6240*0.92,
IF($F6240="LIQUIDAR",_xlfn.XLOOKUP(A6240,Rotación!$A:$A,Rotación!$O:$O,0,0,-1),"")))),"")</f>
        <v>6650000</v>
      </c>
      <c r="H6240" s="13">
        <f>IFERROR(IF($F6240="ALTA",$D6240*1,
IF($F6240="MEDIA",$D6240*0.97,
IF($F6240="BAJA",$D6240*0.9,
IF($F6240="LIQUIDAR",_xlfn.XLOOKUP(A6240,Rotación!$A:$A,Rotación!$O:$O,0,0,-1),"")))),"")</f>
        <v>6450500</v>
      </c>
      <c r="I6240" s="13">
        <f>IFERROR(IF($F6240="ALTA",$D6240*0.97,
IF($F6240="MEDIA",$D6240*0.94,
IF($F6240="BAJA",$D6240*0.87,
IF($F6240="LIQUIDAR",_xlfn.XLOOKUP(A6240,Rotación!$A:$A,Rotación!$O:$O,0,0,-1),"")))),"")</f>
        <v>6251000</v>
      </c>
      <c r="J6240" s="13">
        <f>IFERROR(IF($F6240="ALTA",$D6240*0.94,
IF($F6240="MEDIA",$D6240*0.9,
IF($F6240="BAJA",$D6240*0.85,
IF($F6240="LIQUIDAR",_xlfn.XLOOKUP(A6240,Rotación!$A:$A,Rotación!$O:$O,0,0,-1),"")))),"")</f>
        <v>5985000</v>
      </c>
      <c r="K6240">
        <v>6190000</v>
      </c>
    </row>
    <row r="6241" spans="1:11" x14ac:dyDescent="0.3">
      <c r="A6241" t="s">
        <v>10785</v>
      </c>
      <c r="B6241" t="s">
        <v>313</v>
      </c>
      <c r="C6241" t="s">
        <v>313</v>
      </c>
      <c r="D6241">
        <v>13700000</v>
      </c>
      <c r="E6241">
        <v>11300000</v>
      </c>
      <c r="F6241" t="s">
        <v>4033</v>
      </c>
      <c r="G6241" s="13">
        <f>IFERROR(IF($F6241="ALTA",$D6241*1.03,
IF($F6241="MEDIA",$D6241*1,
IF($F6241="BAJA",$D6241*0.92,
IF($F6241="LIQUIDAR",_xlfn.XLOOKUP(A6241,Rotación!$A:$A,Rotación!$O:$O,0,0,-1),"")))),"")</f>
        <v>13700000</v>
      </c>
      <c r="H6241" s="13">
        <f>IFERROR(IF($F6241="ALTA",$D6241*1,
IF($F6241="MEDIA",$D6241*0.97,
IF($F6241="BAJA",$D6241*0.9,
IF($F6241="LIQUIDAR",_xlfn.XLOOKUP(A6241,Rotación!$A:$A,Rotación!$O:$O,0,0,-1),"")))),"")</f>
        <v>13289000</v>
      </c>
      <c r="I6241" s="13">
        <f>IFERROR(IF($F6241="ALTA",$D6241*0.97,
IF($F6241="MEDIA",$D6241*0.94,
IF($F6241="BAJA",$D6241*0.87,
IF($F6241="LIQUIDAR",_xlfn.XLOOKUP(A6241,Rotación!$A:$A,Rotación!$O:$O,0,0,-1),"")))),"")</f>
        <v>12878000</v>
      </c>
      <c r="J6241" s="13">
        <f>IFERROR(IF($F6241="ALTA",$D6241*0.94,
IF($F6241="MEDIA",$D6241*0.9,
IF($F6241="BAJA",$D6241*0.85,
IF($F6241="LIQUIDAR",_xlfn.XLOOKUP(A6241,Rotación!$A:$A,Rotación!$O:$O,0,0,-1),"")))),"")</f>
        <v>12330000</v>
      </c>
      <c r="K6241">
        <v>13690000</v>
      </c>
    </row>
    <row r="6242" spans="1:11" x14ac:dyDescent="0.3">
      <c r="A6242" t="s">
        <v>10730</v>
      </c>
      <c r="B6242" t="s">
        <v>313</v>
      </c>
      <c r="C6242" t="s">
        <v>313</v>
      </c>
      <c r="D6242">
        <v>11100000</v>
      </c>
      <c r="E6242">
        <v>9100000</v>
      </c>
      <c r="F6242" t="s">
        <v>4033</v>
      </c>
      <c r="G6242" s="13">
        <f>IFERROR(IF($F6242="ALTA",$D6242*1.03,
IF($F6242="MEDIA",$D6242*1,
IF($F6242="BAJA",$D6242*0.92,
IF($F6242="LIQUIDAR",_xlfn.XLOOKUP(A6242,Rotación!$A:$A,Rotación!$O:$O,0,0,-1),"")))),"")</f>
        <v>11100000</v>
      </c>
      <c r="H6242" s="13">
        <f>IFERROR(IF($F6242="ALTA",$D6242*1,
IF($F6242="MEDIA",$D6242*0.97,
IF($F6242="BAJA",$D6242*0.9,
IF($F6242="LIQUIDAR",_xlfn.XLOOKUP(A6242,Rotación!$A:$A,Rotación!$O:$O,0,0,-1),"")))),"")</f>
        <v>10767000</v>
      </c>
      <c r="I6242" s="13">
        <f>IFERROR(IF($F6242="ALTA",$D6242*0.97,
IF($F6242="MEDIA",$D6242*0.94,
IF($F6242="BAJA",$D6242*0.87,
IF($F6242="LIQUIDAR",_xlfn.XLOOKUP(A6242,Rotación!$A:$A,Rotación!$O:$O,0,0,-1),"")))),"")</f>
        <v>10434000</v>
      </c>
      <c r="J6242" s="13">
        <f>IFERROR(IF($F6242="ALTA",$D6242*0.94,
IF($F6242="MEDIA",$D6242*0.9,
IF($F6242="BAJA",$D6242*0.85,
IF($F6242="LIQUIDAR",_xlfn.XLOOKUP(A6242,Rotación!$A:$A,Rotación!$O:$O,0,0,-1),"")))),"")</f>
        <v>9990000</v>
      </c>
      <c r="K6242">
        <v>10990000</v>
      </c>
    </row>
    <row r="6243" spans="1:11" x14ac:dyDescent="0.3">
      <c r="A6243" t="s">
        <v>434</v>
      </c>
      <c r="B6243" t="s">
        <v>36</v>
      </c>
      <c r="C6243" t="s">
        <v>4399</v>
      </c>
      <c r="D6243">
        <v>8600000</v>
      </c>
      <c r="E6243">
        <v>7000000</v>
      </c>
      <c r="F6243" t="s">
        <v>4033</v>
      </c>
      <c r="G6243" s="13">
        <f>IFERROR(IF($F6243="ALTA",$D6243*1.03,
IF($F6243="MEDIA",$D6243*1,
IF($F6243="BAJA",$D6243*0.92,
IF($F6243="LIQUIDAR",_xlfn.XLOOKUP(A6243,Rotación!$A:$A,Rotación!$O:$O,0,0,-1),"")))),"")</f>
        <v>8600000</v>
      </c>
      <c r="H6243" s="13">
        <f>IFERROR(IF($F6243="ALTA",$D6243*1,
IF($F6243="MEDIA",$D6243*0.97,
IF($F6243="BAJA",$D6243*0.9,
IF($F6243="LIQUIDAR",_xlfn.XLOOKUP(A6243,Rotación!$A:$A,Rotación!$O:$O,0,0,-1),"")))),"")</f>
        <v>8342000</v>
      </c>
      <c r="I6243" s="13">
        <f>IFERROR(IF($F6243="ALTA",$D6243*0.97,
IF($F6243="MEDIA",$D6243*0.94,
IF($F6243="BAJA",$D6243*0.87,
IF($F6243="LIQUIDAR",_xlfn.XLOOKUP(A6243,Rotación!$A:$A,Rotación!$O:$O,0,0,-1),"")))),"")</f>
        <v>8084000</v>
      </c>
      <c r="J6243" s="13">
        <f>IFERROR(IF($F6243="ALTA",$D6243*0.94,
IF($F6243="MEDIA",$D6243*0.9,
IF($F6243="BAJA",$D6243*0.85,
IF($F6243="LIQUIDAR",_xlfn.XLOOKUP(A6243,Rotación!$A:$A,Rotación!$O:$O,0,0,-1),"")))),"")</f>
        <v>7740000</v>
      </c>
      <c r="K6243">
        <v>8590000</v>
      </c>
    </row>
    <row r="6244" spans="1:11" x14ac:dyDescent="0.3">
      <c r="A6244" t="s">
        <v>10786</v>
      </c>
      <c r="B6244" t="s">
        <v>313</v>
      </c>
      <c r="C6244" t="s">
        <v>313</v>
      </c>
      <c r="D6244">
        <v>20200000</v>
      </c>
      <c r="E6244">
        <v>15800000</v>
      </c>
      <c r="F6244" t="s">
        <v>5391</v>
      </c>
      <c r="G6244" s="13">
        <f>IFERROR(IF($F6244="ALTA",$D6244*1.03,
IF($F6244="MEDIA",$D6244*1,
IF($F6244="BAJA",$D6244*0.92,
IF($F6244="LIQUIDAR",_xlfn.XLOOKUP(A6244,Rotación!$A:$A,Rotación!$O:$O,0,0,-1),"")))),"")</f>
        <v>18584000</v>
      </c>
      <c r="H6244" s="13">
        <f>IFERROR(IF($F6244="ALTA",$D6244*1,
IF($F6244="MEDIA",$D6244*0.97,
IF($F6244="BAJA",$D6244*0.9,
IF($F6244="LIQUIDAR",_xlfn.XLOOKUP(A6244,Rotación!$A:$A,Rotación!$O:$O,0,0,-1),"")))),"")</f>
        <v>18180000</v>
      </c>
      <c r="I6244" s="13">
        <f>IFERROR(IF($F6244="ALTA",$D6244*0.97,
IF($F6244="MEDIA",$D6244*0.94,
IF($F6244="BAJA",$D6244*0.87,
IF($F6244="LIQUIDAR",_xlfn.XLOOKUP(A6244,Rotación!$A:$A,Rotación!$O:$O,0,0,-1),"")))),"")</f>
        <v>17574000</v>
      </c>
      <c r="J6244" s="13">
        <f>IFERROR(IF($F6244="ALTA",$D6244*0.94,
IF($F6244="MEDIA",$D6244*0.9,
IF($F6244="BAJA",$D6244*0.85,
IF($F6244="LIQUIDAR",_xlfn.XLOOKUP(A6244,Rotación!$A:$A,Rotación!$O:$O,0,0,-1),"")))),"")</f>
        <v>17170000</v>
      </c>
      <c r="K6244">
        <v>19290000</v>
      </c>
    </row>
    <row r="6245" spans="1:11" x14ac:dyDescent="0.3">
      <c r="A6245" t="s">
        <v>10787</v>
      </c>
      <c r="B6245" t="s">
        <v>313</v>
      </c>
      <c r="C6245" t="s">
        <v>313</v>
      </c>
      <c r="D6245">
        <v>46700000</v>
      </c>
      <c r="E6245">
        <v>35000000</v>
      </c>
      <c r="F6245" t="s">
        <v>5391</v>
      </c>
      <c r="G6245" s="13">
        <f>IFERROR(IF($F6245="ALTA",$D6245*1.03,
IF($F6245="MEDIA",$D6245*1,
IF($F6245="BAJA",$D6245*0.92,
IF($F6245="LIQUIDAR",_xlfn.XLOOKUP(A6245,Rotación!$A:$A,Rotación!$O:$O,0,0,-1),"")))),"")</f>
        <v>42964000</v>
      </c>
      <c r="H6245" s="13">
        <f>IFERROR(IF($F6245="ALTA",$D6245*1,
IF($F6245="MEDIA",$D6245*0.97,
IF($F6245="BAJA",$D6245*0.9,
IF($F6245="LIQUIDAR",_xlfn.XLOOKUP(A6245,Rotación!$A:$A,Rotación!$O:$O,0,0,-1),"")))),"")</f>
        <v>42030000</v>
      </c>
      <c r="I6245" s="13">
        <f>IFERROR(IF($F6245="ALTA",$D6245*0.97,
IF($F6245="MEDIA",$D6245*0.94,
IF($F6245="BAJA",$D6245*0.87,
IF($F6245="LIQUIDAR",_xlfn.XLOOKUP(A6245,Rotación!$A:$A,Rotación!$O:$O,0,0,-1),"")))),"")</f>
        <v>40629000</v>
      </c>
      <c r="J6245" s="13">
        <f>IFERROR(IF($F6245="ALTA",$D6245*0.94,
IF($F6245="MEDIA",$D6245*0.9,
IF($F6245="BAJA",$D6245*0.85,
IF($F6245="LIQUIDAR",_xlfn.XLOOKUP(A6245,Rotación!$A:$A,Rotación!$O:$O,0,0,-1),"")))),"")</f>
        <v>39695000</v>
      </c>
      <c r="K6245">
        <v>43390000</v>
      </c>
    </row>
    <row r="6246" spans="1:11" x14ac:dyDescent="0.3">
      <c r="A6246" t="s">
        <v>10788</v>
      </c>
      <c r="B6246" t="s">
        <v>313</v>
      </c>
      <c r="C6246" t="s">
        <v>313</v>
      </c>
      <c r="D6246">
        <v>21400000</v>
      </c>
      <c r="E6246">
        <v>16800000</v>
      </c>
      <c r="F6246" t="s">
        <v>5391</v>
      </c>
      <c r="G6246" s="13">
        <f>IFERROR(IF($F6246="ALTA",$D6246*1.03,
IF($F6246="MEDIA",$D6246*1,
IF($F6246="BAJA",$D6246*0.92,
IF($F6246="LIQUIDAR",_xlfn.XLOOKUP(A6246,Rotación!$A:$A,Rotación!$O:$O,0,0,-1),"")))),"")</f>
        <v>19688000</v>
      </c>
      <c r="H6246" s="13">
        <f>IFERROR(IF($F6246="ALTA",$D6246*1,
IF($F6246="MEDIA",$D6246*0.97,
IF($F6246="BAJA",$D6246*0.9,
IF($F6246="LIQUIDAR",_xlfn.XLOOKUP(A6246,Rotación!$A:$A,Rotación!$O:$O,0,0,-1),"")))),"")</f>
        <v>19260000</v>
      </c>
      <c r="I6246" s="13">
        <f>IFERROR(IF($F6246="ALTA",$D6246*0.97,
IF($F6246="MEDIA",$D6246*0.94,
IF($F6246="BAJA",$D6246*0.87,
IF($F6246="LIQUIDAR",_xlfn.XLOOKUP(A6246,Rotación!$A:$A,Rotación!$O:$O,0,0,-1),"")))),"")</f>
        <v>18618000</v>
      </c>
      <c r="J6246" s="13">
        <f>IFERROR(IF($F6246="ALTA",$D6246*0.94,
IF($F6246="MEDIA",$D6246*0.9,
IF($F6246="BAJA",$D6246*0.85,
IF($F6246="LIQUIDAR",_xlfn.XLOOKUP(A6246,Rotación!$A:$A,Rotación!$O:$O,0,0,-1),"")))),"")</f>
        <v>18190000</v>
      </c>
      <c r="K6246">
        <v>20490000</v>
      </c>
    </row>
    <row r="6247" spans="1:11" x14ac:dyDescent="0.3">
      <c r="A6247" t="s">
        <v>10789</v>
      </c>
      <c r="B6247" t="s">
        <v>313</v>
      </c>
      <c r="C6247" t="s">
        <v>313</v>
      </c>
      <c r="D6247">
        <v>17400000</v>
      </c>
      <c r="E6247">
        <v>14000000</v>
      </c>
      <c r="F6247" t="s">
        <v>5391</v>
      </c>
      <c r="G6247" s="13">
        <f>IFERROR(IF($F6247="ALTA",$D6247*1.03,
IF($F6247="MEDIA",$D6247*1,
IF($F6247="BAJA",$D6247*0.92,
IF($F6247="LIQUIDAR",_xlfn.XLOOKUP(A6247,Rotación!$A:$A,Rotación!$O:$O,0,0,-1),"")))),"")</f>
        <v>16008000</v>
      </c>
      <c r="H6247" s="13">
        <f>IFERROR(IF($F6247="ALTA",$D6247*1,
IF($F6247="MEDIA",$D6247*0.97,
IF($F6247="BAJA",$D6247*0.9,
IF($F6247="LIQUIDAR",_xlfn.XLOOKUP(A6247,Rotación!$A:$A,Rotación!$O:$O,0,0,-1),"")))),"")</f>
        <v>15660000</v>
      </c>
      <c r="I6247" s="13">
        <f>IFERROR(IF($F6247="ALTA",$D6247*0.97,
IF($F6247="MEDIA",$D6247*0.94,
IF($F6247="BAJA",$D6247*0.87,
IF($F6247="LIQUIDAR",_xlfn.XLOOKUP(A6247,Rotación!$A:$A,Rotación!$O:$O,0,0,-1),"")))),"")</f>
        <v>15138000</v>
      </c>
      <c r="J6247" s="13">
        <f>IFERROR(IF($F6247="ALTA",$D6247*0.94,
IF($F6247="MEDIA",$D6247*0.9,
IF($F6247="BAJA",$D6247*0.85,
IF($F6247="LIQUIDAR",_xlfn.XLOOKUP(A6247,Rotación!$A:$A,Rotación!$O:$O,0,0,-1),"")))),"")</f>
        <v>14790000</v>
      </c>
      <c r="K6247">
        <v>16990000</v>
      </c>
    </row>
    <row r="6248" spans="1:11" x14ac:dyDescent="0.3">
      <c r="A6248" t="s">
        <v>10790</v>
      </c>
      <c r="B6248" t="s">
        <v>313</v>
      </c>
      <c r="C6248" t="s">
        <v>313</v>
      </c>
      <c r="D6248">
        <v>12000000</v>
      </c>
      <c r="E6248">
        <v>9300000</v>
      </c>
      <c r="F6248" t="s">
        <v>5391</v>
      </c>
      <c r="G6248" s="13">
        <f>IFERROR(IF($F6248="ALTA",$D6248*1.03,
IF($F6248="MEDIA",$D6248*1,
IF($F6248="BAJA",$D6248*0.92,
IF($F6248="LIQUIDAR",_xlfn.XLOOKUP(A6248,Rotación!$A:$A,Rotación!$O:$O,0,0,-1),"")))),"")</f>
        <v>11040000</v>
      </c>
      <c r="H6248" s="13">
        <f>IFERROR(IF($F6248="ALTA",$D6248*1,
IF($F6248="MEDIA",$D6248*0.97,
IF($F6248="BAJA",$D6248*0.9,
IF($F6248="LIQUIDAR",_xlfn.XLOOKUP(A6248,Rotación!$A:$A,Rotación!$O:$O,0,0,-1),"")))),"")</f>
        <v>10800000</v>
      </c>
      <c r="I6248" s="13">
        <f>IFERROR(IF($F6248="ALTA",$D6248*0.97,
IF($F6248="MEDIA",$D6248*0.94,
IF($F6248="BAJA",$D6248*0.87,
IF($F6248="LIQUIDAR",_xlfn.XLOOKUP(A6248,Rotación!$A:$A,Rotación!$O:$O,0,0,-1),"")))),"")</f>
        <v>10440000</v>
      </c>
      <c r="J6248" s="13">
        <f>IFERROR(IF($F6248="ALTA",$D6248*0.94,
IF($F6248="MEDIA",$D6248*0.9,
IF($F6248="BAJA",$D6248*0.85,
IF($F6248="LIQUIDAR",_xlfn.XLOOKUP(A6248,Rotación!$A:$A,Rotación!$O:$O,0,0,-1),"")))),"")</f>
        <v>10200000</v>
      </c>
      <c r="K6248">
        <v>11390000</v>
      </c>
    </row>
    <row r="6249" spans="1:11" x14ac:dyDescent="0.3">
      <c r="A6249" t="s">
        <v>6360</v>
      </c>
      <c r="B6249" t="s">
        <v>313</v>
      </c>
      <c r="C6249" t="s">
        <v>313</v>
      </c>
      <c r="D6249">
        <v>36600000</v>
      </c>
      <c r="E6249">
        <v>29000000</v>
      </c>
      <c r="F6249" t="s">
        <v>5391</v>
      </c>
      <c r="G6249" s="13">
        <f>IFERROR(IF($F6249="ALTA",$D6249*1.03,
IF($F6249="MEDIA",$D6249*1,
IF($F6249="BAJA",$D6249*0.92,
IF($F6249="LIQUIDAR",_xlfn.XLOOKUP(A6249,Rotación!$A:$A,Rotación!$O:$O,0,0,-1),"")))),"")</f>
        <v>33672000</v>
      </c>
      <c r="H6249" s="13">
        <f>IFERROR(IF($F6249="ALTA",$D6249*1,
IF($F6249="MEDIA",$D6249*0.97,
IF($F6249="BAJA",$D6249*0.9,
IF($F6249="LIQUIDAR",_xlfn.XLOOKUP(A6249,Rotación!$A:$A,Rotación!$O:$O,0,0,-1),"")))),"")</f>
        <v>32940000</v>
      </c>
      <c r="I6249" s="13">
        <f>IFERROR(IF($F6249="ALTA",$D6249*0.97,
IF($F6249="MEDIA",$D6249*0.94,
IF($F6249="BAJA",$D6249*0.87,
IF($F6249="LIQUIDAR",_xlfn.XLOOKUP(A6249,Rotación!$A:$A,Rotación!$O:$O,0,0,-1),"")))),"")</f>
        <v>31842000</v>
      </c>
      <c r="J6249" s="13">
        <f>IFERROR(IF($F6249="ALTA",$D6249*0.94,
IF($F6249="MEDIA",$D6249*0.9,
IF($F6249="BAJA",$D6249*0.85,
IF($F6249="LIQUIDAR",_xlfn.XLOOKUP(A6249,Rotación!$A:$A,Rotación!$O:$O,0,0,-1),"")))),"")</f>
        <v>31110000</v>
      </c>
      <c r="K6249">
        <v>34990000</v>
      </c>
    </row>
    <row r="6250" spans="1:11" x14ac:dyDescent="0.3">
      <c r="A6250" t="s">
        <v>10791</v>
      </c>
      <c r="B6250" t="s">
        <v>313</v>
      </c>
      <c r="C6250" t="s">
        <v>313</v>
      </c>
      <c r="D6250">
        <v>7700000</v>
      </c>
      <c r="E6250">
        <v>6200000</v>
      </c>
      <c r="F6250" t="s">
        <v>5391</v>
      </c>
      <c r="G6250" s="13">
        <f>IFERROR(IF($F6250="ALTA",$D6250*1.03,
IF($F6250="MEDIA",$D6250*1,
IF($F6250="BAJA",$D6250*0.92,
IF($F6250="LIQUIDAR",_xlfn.XLOOKUP(A6250,Rotación!$A:$A,Rotación!$O:$O,0,0,-1),"")))),"")</f>
        <v>7084000</v>
      </c>
      <c r="H6250" s="13">
        <f>IFERROR(IF($F6250="ALTA",$D6250*1,
IF($F6250="MEDIA",$D6250*0.97,
IF($F6250="BAJA",$D6250*0.9,
IF($F6250="LIQUIDAR",_xlfn.XLOOKUP(A6250,Rotación!$A:$A,Rotación!$O:$O,0,0,-1),"")))),"")</f>
        <v>6930000</v>
      </c>
      <c r="I6250" s="13">
        <f>IFERROR(IF($F6250="ALTA",$D6250*0.97,
IF($F6250="MEDIA",$D6250*0.94,
IF($F6250="BAJA",$D6250*0.87,
IF($F6250="LIQUIDAR",_xlfn.XLOOKUP(A6250,Rotación!$A:$A,Rotación!$O:$O,0,0,-1),"")))),"")</f>
        <v>6699000</v>
      </c>
      <c r="J6250" s="13">
        <f>IFERROR(IF($F6250="ALTA",$D6250*0.94,
IF($F6250="MEDIA",$D6250*0.9,
IF($F6250="BAJA",$D6250*0.85,
IF($F6250="LIQUIDAR",_xlfn.XLOOKUP(A6250,Rotación!$A:$A,Rotación!$O:$O,0,0,-1),"")))),"")</f>
        <v>6545000</v>
      </c>
      <c r="K6250">
        <v>7690000</v>
      </c>
    </row>
    <row r="6251" spans="1:11" x14ac:dyDescent="0.3">
      <c r="A6251" t="s">
        <v>10792</v>
      </c>
      <c r="B6251" t="s">
        <v>313</v>
      </c>
      <c r="C6251" t="s">
        <v>313</v>
      </c>
      <c r="D6251">
        <v>21000000</v>
      </c>
      <c r="E6251">
        <v>15800000</v>
      </c>
      <c r="F6251" t="s">
        <v>5391</v>
      </c>
      <c r="G6251" s="13">
        <f>IFERROR(IF($F6251="ALTA",$D6251*1.03,
IF($F6251="MEDIA",$D6251*1,
IF($F6251="BAJA",$D6251*0.92,
IF($F6251="LIQUIDAR",_xlfn.XLOOKUP(A6251,Rotación!$A:$A,Rotación!$O:$O,0,0,-1),"")))),"")</f>
        <v>19320000</v>
      </c>
      <c r="H6251" s="13">
        <f>IFERROR(IF($F6251="ALTA",$D6251*1,
IF($F6251="MEDIA",$D6251*0.97,
IF($F6251="BAJA",$D6251*0.9,
IF($F6251="LIQUIDAR",_xlfn.XLOOKUP(A6251,Rotación!$A:$A,Rotación!$O:$O,0,0,-1),"")))),"")</f>
        <v>18900000</v>
      </c>
      <c r="I6251" s="13">
        <f>IFERROR(IF($F6251="ALTA",$D6251*0.97,
IF($F6251="MEDIA",$D6251*0.94,
IF($F6251="BAJA",$D6251*0.87,
IF($F6251="LIQUIDAR",_xlfn.XLOOKUP(A6251,Rotación!$A:$A,Rotación!$O:$O,0,0,-1),"")))),"")</f>
        <v>18270000</v>
      </c>
      <c r="J6251" s="13">
        <f>IFERROR(IF($F6251="ALTA",$D6251*0.94,
IF($F6251="MEDIA",$D6251*0.9,
IF($F6251="BAJA",$D6251*0.85,
IF($F6251="LIQUIDAR",_xlfn.XLOOKUP(A6251,Rotación!$A:$A,Rotación!$O:$O,0,0,-1),"")))),"")</f>
        <v>17850000</v>
      </c>
      <c r="K6251">
        <v>18390000</v>
      </c>
    </row>
    <row r="6252" spans="1:11" x14ac:dyDescent="0.3">
      <c r="A6252" t="s">
        <v>10793</v>
      </c>
      <c r="B6252" t="s">
        <v>313</v>
      </c>
      <c r="C6252" t="s">
        <v>313</v>
      </c>
      <c r="D6252">
        <v>8700000</v>
      </c>
      <c r="E6252">
        <v>6900000</v>
      </c>
      <c r="F6252" t="s">
        <v>4033</v>
      </c>
      <c r="G6252" s="13">
        <f>IFERROR(IF($F6252="ALTA",$D6252*1.03,
IF($F6252="MEDIA",$D6252*1,
IF($F6252="BAJA",$D6252*0.92,
IF($F6252="LIQUIDAR",_xlfn.XLOOKUP(A6252,Rotación!$A:$A,Rotación!$O:$O,0,0,-1),"")))),"")</f>
        <v>8700000</v>
      </c>
      <c r="H6252" s="13">
        <f>IFERROR(IF($F6252="ALTA",$D6252*1,
IF($F6252="MEDIA",$D6252*0.97,
IF($F6252="BAJA",$D6252*0.9,
IF($F6252="LIQUIDAR",_xlfn.XLOOKUP(A6252,Rotación!$A:$A,Rotación!$O:$O,0,0,-1),"")))),"")</f>
        <v>8439000</v>
      </c>
      <c r="I6252" s="13">
        <f>IFERROR(IF($F6252="ALTA",$D6252*0.97,
IF($F6252="MEDIA",$D6252*0.94,
IF($F6252="BAJA",$D6252*0.87,
IF($F6252="LIQUIDAR",_xlfn.XLOOKUP(A6252,Rotación!$A:$A,Rotación!$O:$O,0,0,-1),"")))),"")</f>
        <v>8178000</v>
      </c>
      <c r="J6252" s="13">
        <f>IFERROR(IF($F6252="ALTA",$D6252*0.94,
IF($F6252="MEDIA",$D6252*0.9,
IF($F6252="BAJA",$D6252*0.85,
IF($F6252="LIQUIDAR",_xlfn.XLOOKUP(A6252,Rotación!$A:$A,Rotación!$O:$O,0,0,-1),"")))),"")</f>
        <v>7830000</v>
      </c>
      <c r="K6252">
        <v>8490000</v>
      </c>
    </row>
    <row r="6253" spans="1:11" x14ac:dyDescent="0.3">
      <c r="A6253" t="s">
        <v>10794</v>
      </c>
      <c r="B6253" t="s">
        <v>313</v>
      </c>
      <c r="C6253" t="s">
        <v>313</v>
      </c>
      <c r="D6253">
        <v>25200000</v>
      </c>
      <c r="E6253">
        <v>17000000</v>
      </c>
      <c r="F6253" t="s">
        <v>4033</v>
      </c>
      <c r="G6253" s="13">
        <f>IFERROR(IF($F6253="ALTA",$D6253*1.03,
IF($F6253="MEDIA",$D6253*1,
IF($F6253="BAJA",$D6253*0.92,
IF($F6253="LIQUIDAR",_xlfn.XLOOKUP(A6253,Rotación!$A:$A,Rotación!$O:$O,0,0,-1),"")))),"")</f>
        <v>25200000</v>
      </c>
      <c r="H6253" s="13">
        <f>IFERROR(IF($F6253="ALTA",$D6253*1,
IF($F6253="MEDIA",$D6253*0.97,
IF($F6253="BAJA",$D6253*0.9,
IF($F6253="LIQUIDAR",_xlfn.XLOOKUP(A6253,Rotación!$A:$A,Rotación!$O:$O,0,0,-1),"")))),"")</f>
        <v>24444000</v>
      </c>
      <c r="I6253" s="13">
        <f>IFERROR(IF($F6253="ALTA",$D6253*0.97,
IF($F6253="MEDIA",$D6253*0.94,
IF($F6253="BAJA",$D6253*0.87,
IF($F6253="LIQUIDAR",_xlfn.XLOOKUP(A6253,Rotación!$A:$A,Rotación!$O:$O,0,0,-1),"")))),"")</f>
        <v>23688000</v>
      </c>
      <c r="J6253" s="13">
        <f>IFERROR(IF($F6253="ALTA",$D6253*0.94,
IF($F6253="MEDIA",$D6253*0.9,
IF($F6253="BAJA",$D6253*0.85,
IF($F6253="LIQUIDAR",_xlfn.XLOOKUP(A6253,Rotación!$A:$A,Rotación!$O:$O,0,0,-1),"")))),"")</f>
        <v>22680000</v>
      </c>
      <c r="K6253">
        <v>20490000</v>
      </c>
    </row>
    <row r="6254" spans="1:11" x14ac:dyDescent="0.3">
      <c r="A6254" t="s">
        <v>10795</v>
      </c>
      <c r="B6254" t="s">
        <v>313</v>
      </c>
      <c r="C6254" t="s">
        <v>313</v>
      </c>
      <c r="D6254">
        <v>15900000</v>
      </c>
      <c r="E6254">
        <v>12600000</v>
      </c>
      <c r="F6254" t="s">
        <v>5391</v>
      </c>
      <c r="G6254" s="13">
        <f>IFERROR(IF($F6254="ALTA",$D6254*1.03,
IF($F6254="MEDIA",$D6254*1,
IF($F6254="BAJA",$D6254*0.92,
IF($F6254="LIQUIDAR",_xlfn.XLOOKUP(A6254,Rotación!$A:$A,Rotación!$O:$O,0,0,-1),"")))),"")</f>
        <v>14628000</v>
      </c>
      <c r="H6254" s="13">
        <f>IFERROR(IF($F6254="ALTA",$D6254*1,
IF($F6254="MEDIA",$D6254*0.97,
IF($F6254="BAJA",$D6254*0.9,
IF($F6254="LIQUIDAR",_xlfn.XLOOKUP(A6254,Rotación!$A:$A,Rotación!$O:$O,0,0,-1),"")))),"")</f>
        <v>14310000</v>
      </c>
      <c r="I6254" s="13">
        <f>IFERROR(IF($F6254="ALTA",$D6254*0.97,
IF($F6254="MEDIA",$D6254*0.94,
IF($F6254="BAJA",$D6254*0.87,
IF($F6254="LIQUIDAR",_xlfn.XLOOKUP(A6254,Rotación!$A:$A,Rotación!$O:$O,0,0,-1),"")))),"")</f>
        <v>13833000</v>
      </c>
      <c r="J6254" s="13">
        <f>IFERROR(IF($F6254="ALTA",$D6254*0.94,
IF($F6254="MEDIA",$D6254*0.9,
IF($F6254="BAJA",$D6254*0.85,
IF($F6254="LIQUIDAR",_xlfn.XLOOKUP(A6254,Rotación!$A:$A,Rotación!$O:$O,0,0,-1),"")))),"")</f>
        <v>13515000</v>
      </c>
      <c r="K6254">
        <v>14790000</v>
      </c>
    </row>
    <row r="6255" spans="1:11" x14ac:dyDescent="0.3">
      <c r="A6255" t="s">
        <v>10796</v>
      </c>
      <c r="B6255" t="s">
        <v>313</v>
      </c>
      <c r="C6255" t="s">
        <v>313</v>
      </c>
      <c r="D6255">
        <v>12000000</v>
      </c>
      <c r="E6255">
        <v>9800000</v>
      </c>
      <c r="F6255" t="s">
        <v>5390</v>
      </c>
      <c r="G6255" s="13">
        <f>IFERROR(IF($F6255="ALTA",$D6255*1.03,
IF($F6255="MEDIA",$D6255*1,
IF($F6255="BAJA",$D6255*0.92,
IF($F6255="LIQUIDAR",_xlfn.XLOOKUP(A6255,Rotación!$A:$A,Rotación!$O:$O,0,0,-1),"")))),"")</f>
        <v>12360000</v>
      </c>
      <c r="H6255" s="13">
        <f>IFERROR(IF($F6255="ALTA",$D6255*1,
IF($F6255="MEDIA",$D6255*0.97,
IF($F6255="BAJA",$D6255*0.9,
IF($F6255="LIQUIDAR",_xlfn.XLOOKUP(A6255,Rotación!$A:$A,Rotación!$O:$O,0,0,-1),"")))),"")</f>
        <v>12000000</v>
      </c>
      <c r="I6255" s="13">
        <f>IFERROR(IF($F6255="ALTA",$D6255*0.97,
IF($F6255="MEDIA",$D6255*0.94,
IF($F6255="BAJA",$D6255*0.87,
IF($F6255="LIQUIDAR",_xlfn.XLOOKUP(A6255,Rotación!$A:$A,Rotación!$O:$O,0,0,-1),"")))),"")</f>
        <v>11640000</v>
      </c>
      <c r="J6255" s="13">
        <f>IFERROR(IF($F6255="ALTA",$D6255*0.94,
IF($F6255="MEDIA",$D6255*0.9,
IF($F6255="BAJA",$D6255*0.85,
IF($F6255="LIQUIDAR",_xlfn.XLOOKUP(A6255,Rotación!$A:$A,Rotación!$O:$O,0,0,-1),"")))),"")</f>
        <v>11280000</v>
      </c>
      <c r="K6255">
        <v>11890000</v>
      </c>
    </row>
    <row r="6256" spans="1:11" x14ac:dyDescent="0.3">
      <c r="A6256" t="s">
        <v>10797</v>
      </c>
      <c r="B6256" t="s">
        <v>313</v>
      </c>
      <c r="C6256" t="s">
        <v>313</v>
      </c>
      <c r="D6256">
        <v>10200000</v>
      </c>
      <c r="E6256">
        <v>7900000</v>
      </c>
      <c r="F6256" t="s">
        <v>5390</v>
      </c>
      <c r="G6256" s="13">
        <f>IFERROR(IF($F6256="ALTA",$D6256*1.03,
IF($F6256="MEDIA",$D6256*1,
IF($F6256="BAJA",$D6256*0.92,
IF($F6256="LIQUIDAR",_xlfn.XLOOKUP(A6256,Rotación!$A:$A,Rotación!$O:$O,0,0,-1),"")))),"")</f>
        <v>10506000</v>
      </c>
      <c r="H6256" s="13">
        <f>IFERROR(IF($F6256="ALTA",$D6256*1,
IF($F6256="MEDIA",$D6256*0.97,
IF($F6256="BAJA",$D6256*0.9,
IF($F6256="LIQUIDAR",_xlfn.XLOOKUP(A6256,Rotación!$A:$A,Rotación!$O:$O,0,0,-1),"")))),"")</f>
        <v>10200000</v>
      </c>
      <c r="I6256" s="13">
        <f>IFERROR(IF($F6256="ALTA",$D6256*0.97,
IF($F6256="MEDIA",$D6256*0.94,
IF($F6256="BAJA",$D6256*0.87,
IF($F6256="LIQUIDAR",_xlfn.XLOOKUP(A6256,Rotación!$A:$A,Rotación!$O:$O,0,0,-1),"")))),"")</f>
        <v>9894000</v>
      </c>
      <c r="J6256" s="13">
        <f>IFERROR(IF($F6256="ALTA",$D6256*0.94,
IF($F6256="MEDIA",$D6256*0.9,
IF($F6256="BAJA",$D6256*0.85,
IF($F6256="LIQUIDAR",_xlfn.XLOOKUP(A6256,Rotación!$A:$A,Rotación!$O:$O,0,0,-1),"")))),"")</f>
        <v>9588000</v>
      </c>
      <c r="K6256">
        <v>9590000</v>
      </c>
    </row>
    <row r="6257" spans="1:11" x14ac:dyDescent="0.3">
      <c r="A6257" t="s">
        <v>10798</v>
      </c>
      <c r="B6257" t="s">
        <v>313</v>
      </c>
      <c r="C6257" t="s">
        <v>313</v>
      </c>
      <c r="D6257">
        <v>7300000</v>
      </c>
      <c r="E6257">
        <v>6000000</v>
      </c>
      <c r="F6257" t="s">
        <v>5390</v>
      </c>
      <c r="G6257" s="13">
        <f>IFERROR(IF($F6257="ALTA",$D6257*1.03,
IF($F6257="MEDIA",$D6257*1,
IF($F6257="BAJA",$D6257*0.92,
IF($F6257="LIQUIDAR",_xlfn.XLOOKUP(A6257,Rotación!$A:$A,Rotación!$O:$O,0,0,-1),"")))),"")</f>
        <v>7519000</v>
      </c>
      <c r="H6257" s="13">
        <f>IFERROR(IF($F6257="ALTA",$D6257*1,
IF($F6257="MEDIA",$D6257*0.97,
IF($F6257="BAJA",$D6257*0.9,
IF($F6257="LIQUIDAR",_xlfn.XLOOKUP(A6257,Rotación!$A:$A,Rotación!$O:$O,0,0,-1),"")))),"")</f>
        <v>7300000</v>
      </c>
      <c r="I6257" s="13">
        <f>IFERROR(IF($F6257="ALTA",$D6257*0.97,
IF($F6257="MEDIA",$D6257*0.94,
IF($F6257="BAJA",$D6257*0.87,
IF($F6257="LIQUIDAR",_xlfn.XLOOKUP(A6257,Rotación!$A:$A,Rotación!$O:$O,0,0,-1),"")))),"")</f>
        <v>7081000</v>
      </c>
      <c r="J6257" s="13">
        <f>IFERROR(IF($F6257="ALTA",$D6257*0.94,
IF($F6257="MEDIA",$D6257*0.9,
IF($F6257="BAJA",$D6257*0.85,
IF($F6257="LIQUIDAR",_xlfn.XLOOKUP(A6257,Rotación!$A:$A,Rotación!$O:$O,0,0,-1),"")))),"")</f>
        <v>6862000</v>
      </c>
      <c r="K6257">
        <v>7290000</v>
      </c>
    </row>
    <row r="6258" spans="1:11" x14ac:dyDescent="0.3">
      <c r="A6258" t="s">
        <v>299</v>
      </c>
      <c r="B6258" t="s">
        <v>24</v>
      </c>
      <c r="C6258" t="s">
        <v>4404</v>
      </c>
      <c r="D6258">
        <v>34400000</v>
      </c>
      <c r="E6258">
        <v>27500000</v>
      </c>
      <c r="F6258" t="s">
        <v>5391</v>
      </c>
      <c r="G6258" s="13">
        <f>IFERROR(IF($F6258="ALTA",$D6258*1.03,
IF($F6258="MEDIA",$D6258*1,
IF($F6258="BAJA",$D6258*0.92,
IF($F6258="LIQUIDAR",_xlfn.XLOOKUP(A6258,Rotación!$A:$A,Rotación!$O:$O,0,0,-1),"")))),"")</f>
        <v>31648000</v>
      </c>
      <c r="H6258" s="13">
        <f>IFERROR(IF($F6258="ALTA",$D6258*1,
IF($F6258="MEDIA",$D6258*0.97,
IF($F6258="BAJA",$D6258*0.9,
IF($F6258="LIQUIDAR",_xlfn.XLOOKUP(A6258,Rotación!$A:$A,Rotación!$O:$O,0,0,-1),"")))),"")</f>
        <v>30960000</v>
      </c>
      <c r="I6258" s="13">
        <f>IFERROR(IF($F6258="ALTA",$D6258*0.97,
IF($F6258="MEDIA",$D6258*0.94,
IF($F6258="BAJA",$D6258*0.87,
IF($F6258="LIQUIDAR",_xlfn.XLOOKUP(A6258,Rotación!$A:$A,Rotación!$O:$O,0,0,-1),"")))),"")</f>
        <v>29928000</v>
      </c>
      <c r="J6258" s="13">
        <f>IFERROR(IF($F6258="ALTA",$D6258*0.94,
IF($F6258="MEDIA",$D6258*0.9,
IF($F6258="BAJA",$D6258*0.85,
IF($F6258="LIQUIDAR",_xlfn.XLOOKUP(A6258,Rotación!$A:$A,Rotación!$O:$O,0,0,-1),"")))),"")</f>
        <v>29240000</v>
      </c>
      <c r="K6258">
        <v>32990000</v>
      </c>
    </row>
    <row r="6259" spans="1:11" x14ac:dyDescent="0.3">
      <c r="A6259" t="s">
        <v>10799</v>
      </c>
      <c r="B6259" t="s">
        <v>313</v>
      </c>
      <c r="C6259" t="s">
        <v>313</v>
      </c>
      <c r="D6259">
        <v>8900000</v>
      </c>
      <c r="E6259">
        <v>7000000</v>
      </c>
      <c r="F6259" t="s">
        <v>5391</v>
      </c>
      <c r="G6259" s="13">
        <f>IFERROR(IF($F6259="ALTA",$D6259*1.03,
IF($F6259="MEDIA",$D6259*1,
IF($F6259="BAJA",$D6259*0.92,
IF($F6259="LIQUIDAR",_xlfn.XLOOKUP(A6259,Rotación!$A:$A,Rotación!$O:$O,0,0,-1),"")))),"")</f>
        <v>8188000</v>
      </c>
      <c r="H6259" s="13">
        <f>IFERROR(IF($F6259="ALTA",$D6259*1,
IF($F6259="MEDIA",$D6259*0.97,
IF($F6259="BAJA",$D6259*0.9,
IF($F6259="LIQUIDAR",_xlfn.XLOOKUP(A6259,Rotación!$A:$A,Rotación!$O:$O,0,0,-1),"")))),"")</f>
        <v>8010000</v>
      </c>
      <c r="I6259" s="13">
        <f>IFERROR(IF($F6259="ALTA",$D6259*0.97,
IF($F6259="MEDIA",$D6259*0.94,
IF($F6259="BAJA",$D6259*0.87,
IF($F6259="LIQUIDAR",_xlfn.XLOOKUP(A6259,Rotación!$A:$A,Rotación!$O:$O,0,0,-1),"")))),"")</f>
        <v>7743000</v>
      </c>
      <c r="J6259" s="13">
        <f>IFERROR(IF($F6259="ALTA",$D6259*0.94,
IF($F6259="MEDIA",$D6259*0.9,
IF($F6259="BAJA",$D6259*0.85,
IF($F6259="LIQUIDAR",_xlfn.XLOOKUP(A6259,Rotación!$A:$A,Rotación!$O:$O,0,0,-1),"")))),"")</f>
        <v>7565000</v>
      </c>
      <c r="K6259">
        <v>8690000</v>
      </c>
    </row>
    <row r="6260" spans="1:11" x14ac:dyDescent="0.3">
      <c r="A6260" t="s">
        <v>10800</v>
      </c>
      <c r="B6260" t="s">
        <v>313</v>
      </c>
      <c r="C6260" t="s">
        <v>313</v>
      </c>
      <c r="D6260">
        <v>8200000</v>
      </c>
      <c r="E6260">
        <v>6300000</v>
      </c>
      <c r="F6260" t="s">
        <v>5391</v>
      </c>
      <c r="G6260" s="13">
        <f>IFERROR(IF($F6260="ALTA",$D6260*1.03,
IF($F6260="MEDIA",$D6260*1,
IF($F6260="BAJA",$D6260*0.92,
IF($F6260="LIQUIDAR",_xlfn.XLOOKUP(A6260,Rotación!$A:$A,Rotación!$O:$O,0,0,-1),"")))),"")</f>
        <v>7544000</v>
      </c>
      <c r="H6260" s="13">
        <f>IFERROR(IF($F6260="ALTA",$D6260*1,
IF($F6260="MEDIA",$D6260*0.97,
IF($F6260="BAJA",$D6260*0.9,
IF($F6260="LIQUIDAR",_xlfn.XLOOKUP(A6260,Rotación!$A:$A,Rotación!$O:$O,0,0,-1),"")))),"")</f>
        <v>7380000</v>
      </c>
      <c r="I6260" s="13">
        <f>IFERROR(IF($F6260="ALTA",$D6260*0.97,
IF($F6260="MEDIA",$D6260*0.94,
IF($F6260="BAJA",$D6260*0.87,
IF($F6260="LIQUIDAR",_xlfn.XLOOKUP(A6260,Rotación!$A:$A,Rotación!$O:$O,0,0,-1),"")))),"")</f>
        <v>7134000</v>
      </c>
      <c r="J6260" s="13">
        <f>IFERROR(IF($F6260="ALTA",$D6260*0.94,
IF($F6260="MEDIA",$D6260*0.9,
IF($F6260="BAJA",$D6260*0.85,
IF($F6260="LIQUIDAR",_xlfn.XLOOKUP(A6260,Rotación!$A:$A,Rotación!$O:$O,0,0,-1),"")))),"")</f>
        <v>6970000</v>
      </c>
      <c r="K6260">
        <v>7990000</v>
      </c>
    </row>
    <row r="6261" spans="1:11" x14ac:dyDescent="0.3">
      <c r="A6261" t="s">
        <v>6517</v>
      </c>
      <c r="B6261" t="s">
        <v>313</v>
      </c>
      <c r="C6261" t="s">
        <v>313</v>
      </c>
      <c r="D6261">
        <v>25000000</v>
      </c>
      <c r="E6261">
        <v>21700000</v>
      </c>
      <c r="F6261" t="s">
        <v>4033</v>
      </c>
      <c r="G6261" s="13">
        <f>IFERROR(IF($F6261="ALTA",$D6261*1.03,
IF($F6261="MEDIA",$D6261*1,
IF($F6261="BAJA",$D6261*0.92,
IF($F6261="LIQUIDAR",_xlfn.XLOOKUP(A6261,Rotación!$A:$A,Rotación!$O:$O,0,0,-1),"")))),"")</f>
        <v>25000000</v>
      </c>
      <c r="H6261" s="13">
        <f>IFERROR(IF($F6261="ALTA",$D6261*1,
IF($F6261="MEDIA",$D6261*0.97,
IF($F6261="BAJA",$D6261*0.9,
IF($F6261="LIQUIDAR",_xlfn.XLOOKUP(A6261,Rotación!$A:$A,Rotación!$O:$O,0,0,-1),"")))),"")</f>
        <v>24250000</v>
      </c>
      <c r="I6261" s="13">
        <f>IFERROR(IF($F6261="ALTA",$D6261*0.97,
IF($F6261="MEDIA",$D6261*0.94,
IF($F6261="BAJA",$D6261*0.87,
IF($F6261="LIQUIDAR",_xlfn.XLOOKUP(A6261,Rotación!$A:$A,Rotación!$O:$O,0,0,-1),"")))),"")</f>
        <v>23500000</v>
      </c>
      <c r="J6261" s="13">
        <f>IFERROR(IF($F6261="ALTA",$D6261*0.94,
IF($F6261="MEDIA",$D6261*0.9,
IF($F6261="BAJA",$D6261*0.85,
IF($F6261="LIQUIDAR",_xlfn.XLOOKUP(A6261,Rotación!$A:$A,Rotación!$O:$O,0,0,-1),"")))),"")</f>
        <v>22500000</v>
      </c>
      <c r="K6261">
        <v>24990000</v>
      </c>
    </row>
    <row r="6262" spans="1:11" x14ac:dyDescent="0.3">
      <c r="A6262" t="s">
        <v>10801</v>
      </c>
      <c r="B6262" t="s">
        <v>313</v>
      </c>
      <c r="C6262" t="s">
        <v>313</v>
      </c>
      <c r="D6262">
        <v>16300000</v>
      </c>
      <c r="E6262">
        <v>12900000</v>
      </c>
      <c r="F6262" t="s">
        <v>5391</v>
      </c>
      <c r="G6262" s="13">
        <f>IFERROR(IF($F6262="ALTA",$D6262*1.03,
IF($F6262="MEDIA",$D6262*1,
IF($F6262="BAJA",$D6262*0.92,
IF($F6262="LIQUIDAR",_xlfn.XLOOKUP(A6262,Rotación!$A:$A,Rotación!$O:$O,0,0,-1),"")))),"")</f>
        <v>14996000</v>
      </c>
      <c r="H6262" s="13">
        <f>IFERROR(IF($F6262="ALTA",$D6262*1,
IF($F6262="MEDIA",$D6262*0.97,
IF($F6262="BAJA",$D6262*0.9,
IF($F6262="LIQUIDAR",_xlfn.XLOOKUP(A6262,Rotación!$A:$A,Rotación!$O:$O,0,0,-1),"")))),"")</f>
        <v>14670000</v>
      </c>
      <c r="I6262" s="13">
        <f>IFERROR(IF($F6262="ALTA",$D6262*0.97,
IF($F6262="MEDIA",$D6262*0.94,
IF($F6262="BAJA",$D6262*0.87,
IF($F6262="LIQUIDAR",_xlfn.XLOOKUP(A6262,Rotación!$A:$A,Rotación!$O:$O,0,0,-1),"")))),"")</f>
        <v>14181000</v>
      </c>
      <c r="J6262" s="13">
        <f>IFERROR(IF($F6262="ALTA",$D6262*0.94,
IF($F6262="MEDIA",$D6262*0.9,
IF($F6262="BAJA",$D6262*0.85,
IF($F6262="LIQUIDAR",_xlfn.XLOOKUP(A6262,Rotación!$A:$A,Rotación!$O:$O,0,0,-1),"")))),"")</f>
        <v>13855000</v>
      </c>
      <c r="K6262">
        <v>15190000</v>
      </c>
    </row>
    <row r="6263" spans="1:11" x14ac:dyDescent="0.3">
      <c r="A6263" t="s">
        <v>10802</v>
      </c>
      <c r="B6263" t="s">
        <v>313</v>
      </c>
      <c r="C6263" t="s">
        <v>313</v>
      </c>
      <c r="D6263">
        <v>6790000</v>
      </c>
      <c r="E6263">
        <v>5300000</v>
      </c>
      <c r="F6263" t="s">
        <v>5391</v>
      </c>
      <c r="G6263" s="13">
        <f>IFERROR(IF($F6263="ALTA",$D6263*1.03,
IF($F6263="MEDIA",$D6263*1,
IF($F6263="BAJA",$D6263*0.92,
IF($F6263="LIQUIDAR",_xlfn.XLOOKUP(A6263,Rotación!$A:$A,Rotación!$O:$O,0,0,-1),"")))),"")</f>
        <v>6246800</v>
      </c>
      <c r="H6263" s="13">
        <f>IFERROR(IF($F6263="ALTA",$D6263*1,
IF($F6263="MEDIA",$D6263*0.97,
IF($F6263="BAJA",$D6263*0.9,
IF($F6263="LIQUIDAR",_xlfn.XLOOKUP(A6263,Rotación!$A:$A,Rotación!$O:$O,0,0,-1),"")))),"")</f>
        <v>6111000</v>
      </c>
      <c r="I6263" s="13">
        <f>IFERROR(IF($F6263="ALTA",$D6263*0.97,
IF($F6263="MEDIA",$D6263*0.94,
IF($F6263="BAJA",$D6263*0.87,
IF($F6263="LIQUIDAR",_xlfn.XLOOKUP(A6263,Rotación!$A:$A,Rotación!$O:$O,0,0,-1),"")))),"")</f>
        <v>5907300</v>
      </c>
      <c r="J6263" s="13">
        <f>IFERROR(IF($F6263="ALTA",$D6263*0.94,
IF($F6263="MEDIA",$D6263*0.9,
IF($F6263="BAJA",$D6263*0.85,
IF($F6263="LIQUIDAR",_xlfn.XLOOKUP(A6263,Rotación!$A:$A,Rotación!$O:$O,0,0,-1),"")))),"")</f>
        <v>5771500</v>
      </c>
      <c r="K6263">
        <v>6790000</v>
      </c>
    </row>
    <row r="6264" spans="1:11" x14ac:dyDescent="0.3">
      <c r="A6264" t="s">
        <v>10803</v>
      </c>
      <c r="B6264" t="s">
        <v>313</v>
      </c>
      <c r="C6264" t="s">
        <v>313</v>
      </c>
      <c r="D6264">
        <v>14700000</v>
      </c>
      <c r="E6264">
        <v>12000000</v>
      </c>
      <c r="F6264" t="s">
        <v>4033</v>
      </c>
      <c r="G6264" s="13">
        <f>IFERROR(IF($F6264="ALTA",$D6264*1.03,
IF($F6264="MEDIA",$D6264*1,
IF($F6264="BAJA",$D6264*0.92,
IF($F6264="LIQUIDAR",_xlfn.XLOOKUP(A6264,Rotación!$A:$A,Rotación!$O:$O,0,0,-1),"")))),"")</f>
        <v>14700000</v>
      </c>
      <c r="H6264" s="13">
        <f>IFERROR(IF($F6264="ALTA",$D6264*1,
IF($F6264="MEDIA",$D6264*0.97,
IF($F6264="BAJA",$D6264*0.9,
IF($F6264="LIQUIDAR",_xlfn.XLOOKUP(A6264,Rotación!$A:$A,Rotación!$O:$O,0,0,-1),"")))),"")</f>
        <v>14259000</v>
      </c>
      <c r="I6264" s="13">
        <f>IFERROR(IF($F6264="ALTA",$D6264*0.97,
IF($F6264="MEDIA",$D6264*0.94,
IF($F6264="BAJA",$D6264*0.87,
IF($F6264="LIQUIDAR",_xlfn.XLOOKUP(A6264,Rotación!$A:$A,Rotación!$O:$O,0,0,-1),"")))),"")</f>
        <v>13818000</v>
      </c>
      <c r="J6264" s="13">
        <f>IFERROR(IF($F6264="ALTA",$D6264*0.94,
IF($F6264="MEDIA",$D6264*0.9,
IF($F6264="BAJA",$D6264*0.85,
IF($F6264="LIQUIDAR",_xlfn.XLOOKUP(A6264,Rotación!$A:$A,Rotación!$O:$O,0,0,-1),"")))),"")</f>
        <v>13230000</v>
      </c>
      <c r="K6264">
        <v>14690000</v>
      </c>
    </row>
    <row r="6265" spans="1:11" x14ac:dyDescent="0.3">
      <c r="A6265" t="s">
        <v>10804</v>
      </c>
      <c r="B6265" t="s">
        <v>313</v>
      </c>
      <c r="C6265" t="s">
        <v>313</v>
      </c>
      <c r="D6265">
        <v>7500000</v>
      </c>
      <c r="E6265">
        <v>6000000</v>
      </c>
      <c r="F6265" t="s">
        <v>4033</v>
      </c>
      <c r="G6265" s="13">
        <f>IFERROR(IF($F6265="ALTA",$D6265*1.03,
IF($F6265="MEDIA",$D6265*1,
IF($F6265="BAJA",$D6265*0.92,
IF($F6265="LIQUIDAR",_xlfn.XLOOKUP(A6265,Rotación!$A:$A,Rotación!$O:$O,0,0,-1),"")))),"")</f>
        <v>7500000</v>
      </c>
      <c r="H6265" s="13">
        <f>IFERROR(IF($F6265="ALTA",$D6265*1,
IF($F6265="MEDIA",$D6265*0.97,
IF($F6265="BAJA",$D6265*0.9,
IF($F6265="LIQUIDAR",_xlfn.XLOOKUP(A6265,Rotación!$A:$A,Rotación!$O:$O,0,0,-1),"")))),"")</f>
        <v>7275000</v>
      </c>
      <c r="I6265" s="13">
        <f>IFERROR(IF($F6265="ALTA",$D6265*0.97,
IF($F6265="MEDIA",$D6265*0.94,
IF($F6265="BAJA",$D6265*0.87,
IF($F6265="LIQUIDAR",_xlfn.XLOOKUP(A6265,Rotación!$A:$A,Rotación!$O:$O,0,0,-1),"")))),"")</f>
        <v>7050000</v>
      </c>
      <c r="J6265" s="13">
        <f>IFERROR(IF($F6265="ALTA",$D6265*0.94,
IF($F6265="MEDIA",$D6265*0.9,
IF($F6265="BAJA",$D6265*0.85,
IF($F6265="LIQUIDAR",_xlfn.XLOOKUP(A6265,Rotación!$A:$A,Rotación!$O:$O,0,0,-1),"")))),"")</f>
        <v>6750000</v>
      </c>
      <c r="K6265">
        <v>7490000</v>
      </c>
    </row>
    <row r="6266" spans="1:11" x14ac:dyDescent="0.3">
      <c r="A6266" t="s">
        <v>10805</v>
      </c>
      <c r="B6266" t="s">
        <v>313</v>
      </c>
      <c r="C6266" t="s">
        <v>313</v>
      </c>
      <c r="D6266">
        <v>15600000</v>
      </c>
      <c r="E6266">
        <v>12500000</v>
      </c>
      <c r="F6266" t="s">
        <v>4033</v>
      </c>
      <c r="G6266" s="13">
        <f>IFERROR(IF($F6266="ALTA",$D6266*1.03,
IF($F6266="MEDIA",$D6266*1,
IF($F6266="BAJA",$D6266*0.92,
IF($F6266="LIQUIDAR",_xlfn.XLOOKUP(A6266,Rotación!$A:$A,Rotación!$O:$O,0,0,-1),"")))),"")</f>
        <v>15600000</v>
      </c>
      <c r="H6266" s="13">
        <f>IFERROR(IF($F6266="ALTA",$D6266*1,
IF($F6266="MEDIA",$D6266*0.97,
IF($F6266="BAJA",$D6266*0.9,
IF($F6266="LIQUIDAR",_xlfn.XLOOKUP(A6266,Rotación!$A:$A,Rotación!$O:$O,0,0,-1),"")))),"")</f>
        <v>15132000</v>
      </c>
      <c r="I6266" s="13">
        <f>IFERROR(IF($F6266="ALTA",$D6266*0.97,
IF($F6266="MEDIA",$D6266*0.94,
IF($F6266="BAJA",$D6266*0.87,
IF($F6266="LIQUIDAR",_xlfn.XLOOKUP(A6266,Rotación!$A:$A,Rotación!$O:$O,0,0,-1),"")))),"")</f>
        <v>14664000</v>
      </c>
      <c r="J6266" s="13">
        <f>IFERROR(IF($F6266="ALTA",$D6266*0.94,
IF($F6266="MEDIA",$D6266*0.9,
IF($F6266="BAJA",$D6266*0.85,
IF($F6266="LIQUIDAR",_xlfn.XLOOKUP(A6266,Rotación!$A:$A,Rotación!$O:$O,0,0,-1),"")))),"")</f>
        <v>14040000</v>
      </c>
      <c r="K6266">
        <v>14990000</v>
      </c>
    </row>
    <row r="6267" spans="1:11" x14ac:dyDescent="0.3">
      <c r="A6267" t="s">
        <v>9168</v>
      </c>
      <c r="B6267" t="s">
        <v>313</v>
      </c>
      <c r="C6267" t="s">
        <v>313</v>
      </c>
      <c r="D6267">
        <v>17200000</v>
      </c>
      <c r="E6267">
        <v>14500000</v>
      </c>
      <c r="F6267" t="s">
        <v>4033</v>
      </c>
      <c r="G6267" s="13">
        <f>IFERROR(IF($F6267="ALTA",$D6267*1.03,
IF($F6267="MEDIA",$D6267*1,
IF($F6267="BAJA",$D6267*0.92,
IF($F6267="LIQUIDAR",_xlfn.XLOOKUP(A6267,Rotación!$A:$A,Rotación!$O:$O,0,0,-1),"")))),"")</f>
        <v>17200000</v>
      </c>
      <c r="H6267" s="13">
        <f>IFERROR(IF($F6267="ALTA",$D6267*1,
IF($F6267="MEDIA",$D6267*0.97,
IF($F6267="BAJA",$D6267*0.9,
IF($F6267="LIQUIDAR",_xlfn.XLOOKUP(A6267,Rotación!$A:$A,Rotación!$O:$O,0,0,-1),"")))),"")</f>
        <v>16684000</v>
      </c>
      <c r="I6267" s="13">
        <f>IFERROR(IF($F6267="ALTA",$D6267*0.97,
IF($F6267="MEDIA",$D6267*0.94,
IF($F6267="BAJA",$D6267*0.87,
IF($F6267="LIQUIDAR",_xlfn.XLOOKUP(A6267,Rotación!$A:$A,Rotación!$O:$O,0,0,-1),"")))),"")</f>
        <v>16168000</v>
      </c>
      <c r="J6267" s="13">
        <f>IFERROR(IF($F6267="ALTA",$D6267*0.94,
IF($F6267="MEDIA",$D6267*0.9,
IF($F6267="BAJA",$D6267*0.85,
IF($F6267="LIQUIDAR",_xlfn.XLOOKUP(A6267,Rotación!$A:$A,Rotación!$O:$O,0,0,-1),"")))),"")</f>
        <v>15480000</v>
      </c>
      <c r="K6267">
        <v>16990000</v>
      </c>
    </row>
    <row r="6268" spans="1:11" x14ac:dyDescent="0.3">
      <c r="A6268" t="s">
        <v>10418</v>
      </c>
      <c r="B6268" t="s">
        <v>313</v>
      </c>
      <c r="C6268" t="s">
        <v>313</v>
      </c>
      <c r="D6268">
        <v>33500000</v>
      </c>
      <c r="E6268">
        <v>26500000</v>
      </c>
      <c r="F6268" t="s">
        <v>4033</v>
      </c>
      <c r="G6268" s="13">
        <f>IFERROR(IF($F6268="ALTA",$D6268*1.03,
IF($F6268="MEDIA",$D6268*1,
IF($F6268="BAJA",$D6268*0.92,
IF($F6268="LIQUIDAR",_xlfn.XLOOKUP(A6268,Rotación!$A:$A,Rotación!$O:$O,0,0,-1),"")))),"")</f>
        <v>33500000</v>
      </c>
      <c r="H6268" s="13">
        <f>IFERROR(IF($F6268="ALTA",$D6268*1,
IF($F6268="MEDIA",$D6268*0.97,
IF($F6268="BAJA",$D6268*0.9,
IF($F6268="LIQUIDAR",_xlfn.XLOOKUP(A6268,Rotación!$A:$A,Rotación!$O:$O,0,0,-1),"")))),"")</f>
        <v>32495000</v>
      </c>
      <c r="I6268" s="13">
        <f>IFERROR(IF($F6268="ALTA",$D6268*0.97,
IF($F6268="MEDIA",$D6268*0.94,
IF($F6268="BAJA",$D6268*0.87,
IF($F6268="LIQUIDAR",_xlfn.XLOOKUP(A6268,Rotación!$A:$A,Rotación!$O:$O,0,0,-1),"")))),"")</f>
        <v>31490000</v>
      </c>
      <c r="J6268" s="13">
        <f>IFERROR(IF($F6268="ALTA",$D6268*0.94,
IF($F6268="MEDIA",$D6268*0.9,
IF($F6268="BAJA",$D6268*0.85,
IF($F6268="LIQUIDAR",_xlfn.XLOOKUP(A6268,Rotación!$A:$A,Rotación!$O:$O,0,0,-1),"")))),"")</f>
        <v>30150000</v>
      </c>
      <c r="K6268">
        <v>30990000</v>
      </c>
    </row>
    <row r="6269" spans="1:11" x14ac:dyDescent="0.3">
      <c r="A6269" t="s">
        <v>10806</v>
      </c>
      <c r="B6269" t="s">
        <v>313</v>
      </c>
      <c r="C6269" t="s">
        <v>313</v>
      </c>
      <c r="D6269">
        <v>6500000</v>
      </c>
      <c r="E6269">
        <v>5200000</v>
      </c>
      <c r="F6269" t="s">
        <v>4033</v>
      </c>
      <c r="G6269" s="13">
        <f>IFERROR(IF($F6269="ALTA",$D6269*1.03,
IF($F6269="MEDIA",$D6269*1,
IF($F6269="BAJA",$D6269*0.92,
IF($F6269="LIQUIDAR",_xlfn.XLOOKUP(A6269,Rotación!$A:$A,Rotación!$O:$O,0,0,-1),"")))),"")</f>
        <v>6500000</v>
      </c>
      <c r="H6269" s="13">
        <f>IFERROR(IF($F6269="ALTA",$D6269*1,
IF($F6269="MEDIA",$D6269*0.97,
IF($F6269="BAJA",$D6269*0.9,
IF($F6269="LIQUIDAR",_xlfn.XLOOKUP(A6269,Rotación!$A:$A,Rotación!$O:$O,0,0,-1),"")))),"")</f>
        <v>6305000</v>
      </c>
      <c r="I6269" s="13">
        <f>IFERROR(IF($F6269="ALTA",$D6269*0.97,
IF($F6269="MEDIA",$D6269*0.94,
IF($F6269="BAJA",$D6269*0.87,
IF($F6269="LIQUIDAR",_xlfn.XLOOKUP(A6269,Rotación!$A:$A,Rotación!$O:$O,0,0,-1),"")))),"")</f>
        <v>6110000</v>
      </c>
      <c r="J6269" s="13">
        <f>IFERROR(IF($F6269="ALTA",$D6269*0.94,
IF($F6269="MEDIA",$D6269*0.9,
IF($F6269="BAJA",$D6269*0.85,
IF($F6269="LIQUIDAR",_xlfn.XLOOKUP(A6269,Rotación!$A:$A,Rotación!$O:$O,0,0,-1),"")))),"")</f>
        <v>5850000</v>
      </c>
      <c r="K6269">
        <v>6490000</v>
      </c>
    </row>
    <row r="6270" spans="1:11" x14ac:dyDescent="0.3">
      <c r="A6270" t="s">
        <v>10807</v>
      </c>
      <c r="B6270" t="s">
        <v>313</v>
      </c>
      <c r="C6270" t="s">
        <v>313</v>
      </c>
      <c r="D6270">
        <v>11400000</v>
      </c>
      <c r="E6270">
        <v>9000000</v>
      </c>
      <c r="F6270" t="s">
        <v>4033</v>
      </c>
      <c r="G6270" s="13">
        <f>IFERROR(IF($F6270="ALTA",$D6270*1.03,
IF($F6270="MEDIA",$D6270*1,
IF($F6270="BAJA",$D6270*0.92,
IF($F6270="LIQUIDAR",_xlfn.XLOOKUP(A6270,Rotación!$A:$A,Rotación!$O:$O,0,0,-1),"")))),"")</f>
        <v>11400000</v>
      </c>
      <c r="H6270" s="13">
        <f>IFERROR(IF($F6270="ALTA",$D6270*1,
IF($F6270="MEDIA",$D6270*0.97,
IF($F6270="BAJA",$D6270*0.9,
IF($F6270="LIQUIDAR",_xlfn.XLOOKUP(A6270,Rotación!$A:$A,Rotación!$O:$O,0,0,-1),"")))),"")</f>
        <v>11058000</v>
      </c>
      <c r="I6270" s="13">
        <f>IFERROR(IF($F6270="ALTA",$D6270*0.97,
IF($F6270="MEDIA",$D6270*0.94,
IF($F6270="BAJA",$D6270*0.87,
IF($F6270="LIQUIDAR",_xlfn.XLOOKUP(A6270,Rotación!$A:$A,Rotación!$O:$O,0,0,-1),"")))),"")</f>
        <v>10716000</v>
      </c>
      <c r="J6270" s="13">
        <f>IFERROR(IF($F6270="ALTA",$D6270*0.94,
IF($F6270="MEDIA",$D6270*0.9,
IF($F6270="BAJA",$D6270*0.85,
IF($F6270="LIQUIDAR",_xlfn.XLOOKUP(A6270,Rotación!$A:$A,Rotación!$O:$O,0,0,-1),"")))),"")</f>
        <v>10260000</v>
      </c>
      <c r="K6270">
        <v>11290000</v>
      </c>
    </row>
    <row r="6271" spans="1:11" x14ac:dyDescent="0.3">
      <c r="A6271" t="s">
        <v>10808</v>
      </c>
      <c r="B6271" t="s">
        <v>313</v>
      </c>
      <c r="C6271" t="s">
        <v>313</v>
      </c>
      <c r="D6271">
        <v>9500000</v>
      </c>
      <c r="E6271">
        <v>7700000</v>
      </c>
      <c r="F6271" t="s">
        <v>4033</v>
      </c>
      <c r="G6271" s="13">
        <f>IFERROR(IF($F6271="ALTA",$D6271*1.03,
IF($F6271="MEDIA",$D6271*1,
IF($F6271="BAJA",$D6271*0.92,
IF($F6271="LIQUIDAR",_xlfn.XLOOKUP(A6271,Rotación!$A:$A,Rotación!$O:$O,0,0,-1),"")))),"")</f>
        <v>9500000</v>
      </c>
      <c r="H6271" s="13">
        <f>IFERROR(IF($F6271="ALTA",$D6271*1,
IF($F6271="MEDIA",$D6271*0.97,
IF($F6271="BAJA",$D6271*0.9,
IF($F6271="LIQUIDAR",_xlfn.XLOOKUP(A6271,Rotación!$A:$A,Rotación!$O:$O,0,0,-1),"")))),"")</f>
        <v>9215000</v>
      </c>
      <c r="I6271" s="13">
        <f>IFERROR(IF($F6271="ALTA",$D6271*0.97,
IF($F6271="MEDIA",$D6271*0.94,
IF($F6271="BAJA",$D6271*0.87,
IF($F6271="LIQUIDAR",_xlfn.XLOOKUP(A6271,Rotación!$A:$A,Rotación!$O:$O,0,0,-1),"")))),"")</f>
        <v>8930000</v>
      </c>
      <c r="J6271" s="13">
        <f>IFERROR(IF($F6271="ALTA",$D6271*0.94,
IF($F6271="MEDIA",$D6271*0.9,
IF($F6271="BAJA",$D6271*0.85,
IF($F6271="LIQUIDAR",_xlfn.XLOOKUP(A6271,Rotación!$A:$A,Rotación!$O:$O,0,0,-1),"")))),"")</f>
        <v>8550000</v>
      </c>
      <c r="K6271">
        <v>9490000</v>
      </c>
    </row>
    <row r="6272" spans="1:11" x14ac:dyDescent="0.3">
      <c r="A6272" t="s">
        <v>10809</v>
      </c>
      <c r="B6272" t="s">
        <v>313</v>
      </c>
      <c r="C6272" t="s">
        <v>313</v>
      </c>
      <c r="D6272">
        <v>8200000</v>
      </c>
      <c r="E6272">
        <v>6800000</v>
      </c>
      <c r="F6272" t="s">
        <v>4033</v>
      </c>
      <c r="G6272" s="13">
        <f>IFERROR(IF($F6272="ALTA",$D6272*1.03,
IF($F6272="MEDIA",$D6272*1,
IF($F6272="BAJA",$D6272*0.92,
IF($F6272="LIQUIDAR",_xlfn.XLOOKUP(A6272,Rotación!$A:$A,Rotación!$O:$O,0,0,-1),"")))),"")</f>
        <v>8200000</v>
      </c>
      <c r="H6272" s="13">
        <f>IFERROR(IF($F6272="ALTA",$D6272*1,
IF($F6272="MEDIA",$D6272*0.97,
IF($F6272="BAJA",$D6272*0.9,
IF($F6272="LIQUIDAR",_xlfn.XLOOKUP(A6272,Rotación!$A:$A,Rotación!$O:$O,0,0,-1),"")))),"")</f>
        <v>7954000</v>
      </c>
      <c r="I6272" s="13">
        <f>IFERROR(IF($F6272="ALTA",$D6272*0.97,
IF($F6272="MEDIA",$D6272*0.94,
IF($F6272="BAJA",$D6272*0.87,
IF($F6272="LIQUIDAR",_xlfn.XLOOKUP(A6272,Rotación!$A:$A,Rotación!$O:$O,0,0,-1),"")))),"")</f>
        <v>7708000</v>
      </c>
      <c r="J6272" s="13">
        <f>IFERROR(IF($F6272="ALTA",$D6272*0.94,
IF($F6272="MEDIA",$D6272*0.9,
IF($F6272="BAJA",$D6272*0.85,
IF($F6272="LIQUIDAR",_xlfn.XLOOKUP(A6272,Rotación!$A:$A,Rotación!$O:$O,0,0,-1),"")))),"")</f>
        <v>7380000</v>
      </c>
      <c r="K6272">
        <v>8190000</v>
      </c>
    </row>
    <row r="6273" spans="1:11" x14ac:dyDescent="0.3">
      <c r="A6273" t="s">
        <v>10678</v>
      </c>
      <c r="B6273" t="s">
        <v>313</v>
      </c>
      <c r="C6273" t="s">
        <v>313</v>
      </c>
      <c r="D6273">
        <v>9900000</v>
      </c>
      <c r="E6273">
        <v>8100000</v>
      </c>
      <c r="F6273" t="s">
        <v>4033</v>
      </c>
      <c r="G6273" s="13">
        <f>IFERROR(IF($F6273="ALTA",$D6273*1.03,
IF($F6273="MEDIA",$D6273*1,
IF($F6273="BAJA",$D6273*0.92,
IF($F6273="LIQUIDAR",_xlfn.XLOOKUP(A6273,Rotación!$A:$A,Rotación!$O:$O,0,0,-1),"")))),"")</f>
        <v>9900000</v>
      </c>
      <c r="H6273" s="13">
        <f>IFERROR(IF($F6273="ALTA",$D6273*1,
IF($F6273="MEDIA",$D6273*0.97,
IF($F6273="BAJA",$D6273*0.9,
IF($F6273="LIQUIDAR",_xlfn.XLOOKUP(A6273,Rotación!$A:$A,Rotación!$O:$O,0,0,-1),"")))),"")</f>
        <v>9603000</v>
      </c>
      <c r="I6273" s="13">
        <f>IFERROR(IF($F6273="ALTA",$D6273*0.97,
IF($F6273="MEDIA",$D6273*0.94,
IF($F6273="BAJA",$D6273*0.87,
IF($F6273="LIQUIDAR",_xlfn.XLOOKUP(A6273,Rotación!$A:$A,Rotación!$O:$O,0,0,-1),"")))),"")</f>
        <v>9306000</v>
      </c>
      <c r="J6273" s="13">
        <f>IFERROR(IF($F6273="ALTA",$D6273*0.94,
IF($F6273="MEDIA",$D6273*0.9,
IF($F6273="BAJA",$D6273*0.85,
IF($F6273="LIQUIDAR",_xlfn.XLOOKUP(A6273,Rotación!$A:$A,Rotación!$O:$O,0,0,-1),"")))),"")</f>
        <v>8910000</v>
      </c>
      <c r="K6273">
        <v>9890000</v>
      </c>
    </row>
    <row r="6274" spans="1:11" x14ac:dyDescent="0.3">
      <c r="A6274" t="s">
        <v>10810</v>
      </c>
      <c r="B6274" t="s">
        <v>313</v>
      </c>
      <c r="C6274" t="s">
        <v>313</v>
      </c>
      <c r="D6274">
        <v>17600000</v>
      </c>
      <c r="E6274">
        <v>14000000</v>
      </c>
      <c r="F6274" t="s">
        <v>4033</v>
      </c>
      <c r="G6274" s="13">
        <f>IFERROR(IF($F6274="ALTA",$D6274*1.03,
IF($F6274="MEDIA",$D6274*1,
IF($F6274="BAJA",$D6274*0.92,
IF($F6274="LIQUIDAR",_xlfn.XLOOKUP(A6274,Rotación!$A:$A,Rotación!$O:$O,0,0,-1),"")))),"")</f>
        <v>17600000</v>
      </c>
      <c r="H6274" s="13">
        <f>IFERROR(IF($F6274="ALTA",$D6274*1,
IF($F6274="MEDIA",$D6274*0.97,
IF($F6274="BAJA",$D6274*0.9,
IF($F6274="LIQUIDAR",_xlfn.XLOOKUP(A6274,Rotación!$A:$A,Rotación!$O:$O,0,0,-1),"")))),"")</f>
        <v>17072000</v>
      </c>
      <c r="I6274" s="13">
        <f>IFERROR(IF($F6274="ALTA",$D6274*0.97,
IF($F6274="MEDIA",$D6274*0.94,
IF($F6274="BAJA",$D6274*0.87,
IF($F6274="LIQUIDAR",_xlfn.XLOOKUP(A6274,Rotación!$A:$A,Rotación!$O:$O,0,0,-1),"")))),"")</f>
        <v>16543999.999999998</v>
      </c>
      <c r="J6274" s="13">
        <f>IFERROR(IF($F6274="ALTA",$D6274*0.94,
IF($F6274="MEDIA",$D6274*0.9,
IF($F6274="BAJA",$D6274*0.85,
IF($F6274="LIQUIDAR",_xlfn.XLOOKUP(A6274,Rotación!$A:$A,Rotación!$O:$O,0,0,-1),"")))),"")</f>
        <v>15840000</v>
      </c>
      <c r="K6274">
        <v>16990000</v>
      </c>
    </row>
    <row r="6275" spans="1:11" x14ac:dyDescent="0.3">
      <c r="A6275" t="s">
        <v>2293</v>
      </c>
      <c r="B6275" t="s">
        <v>313</v>
      </c>
      <c r="C6275" t="s">
        <v>313</v>
      </c>
      <c r="D6275">
        <v>13900000</v>
      </c>
      <c r="E6275">
        <v>11000000</v>
      </c>
      <c r="F6275" t="s">
        <v>4033</v>
      </c>
      <c r="G6275" s="13">
        <f>IFERROR(IF($F6275="ALTA",$D6275*1.03,
IF($F6275="MEDIA",$D6275*1,
IF($F6275="BAJA",$D6275*0.92,
IF($F6275="LIQUIDAR",_xlfn.XLOOKUP(A6275,Rotación!$A:$A,Rotación!$O:$O,0,0,-1),"")))),"")</f>
        <v>13900000</v>
      </c>
      <c r="H6275" s="13">
        <f>IFERROR(IF($F6275="ALTA",$D6275*1,
IF($F6275="MEDIA",$D6275*0.97,
IF($F6275="BAJA",$D6275*0.9,
IF($F6275="LIQUIDAR",_xlfn.XLOOKUP(A6275,Rotación!$A:$A,Rotación!$O:$O,0,0,-1),"")))),"")</f>
        <v>13483000</v>
      </c>
      <c r="I6275" s="13">
        <f>IFERROR(IF($F6275="ALTA",$D6275*0.97,
IF($F6275="MEDIA",$D6275*0.94,
IF($F6275="BAJA",$D6275*0.87,
IF($F6275="LIQUIDAR",_xlfn.XLOOKUP(A6275,Rotación!$A:$A,Rotación!$O:$O,0,0,-1),"")))),"")</f>
        <v>13066000</v>
      </c>
      <c r="J6275" s="13">
        <f>IFERROR(IF($F6275="ALTA",$D6275*0.94,
IF($F6275="MEDIA",$D6275*0.9,
IF($F6275="BAJA",$D6275*0.85,
IF($F6275="LIQUIDAR",_xlfn.XLOOKUP(A6275,Rotación!$A:$A,Rotación!$O:$O,0,0,-1),"")))),"")</f>
        <v>12510000</v>
      </c>
      <c r="K6275">
        <v>13290000</v>
      </c>
    </row>
    <row r="6276" spans="1:11" x14ac:dyDescent="0.3">
      <c r="A6276" t="s">
        <v>10811</v>
      </c>
      <c r="B6276" t="s">
        <v>313</v>
      </c>
      <c r="C6276" t="s">
        <v>313</v>
      </c>
      <c r="D6276">
        <v>5750000</v>
      </c>
      <c r="E6276">
        <v>4500000</v>
      </c>
      <c r="F6276" t="s">
        <v>4033</v>
      </c>
      <c r="G6276" s="13">
        <f>IFERROR(IF($F6276="ALTA",$D6276*1.03,
IF($F6276="MEDIA",$D6276*1,
IF($F6276="BAJA",$D6276*0.92,
IF($F6276="LIQUIDAR",_xlfn.XLOOKUP(A6276,Rotación!$A:$A,Rotación!$O:$O,0,0,-1),"")))),"")</f>
        <v>5750000</v>
      </c>
      <c r="H6276" s="13">
        <f>IFERROR(IF($F6276="ALTA",$D6276*1,
IF($F6276="MEDIA",$D6276*0.97,
IF($F6276="BAJA",$D6276*0.9,
IF($F6276="LIQUIDAR",_xlfn.XLOOKUP(A6276,Rotación!$A:$A,Rotación!$O:$O,0,0,-1),"")))),"")</f>
        <v>5577500</v>
      </c>
      <c r="I6276" s="13">
        <f>IFERROR(IF($F6276="ALTA",$D6276*0.97,
IF($F6276="MEDIA",$D6276*0.94,
IF($F6276="BAJA",$D6276*0.87,
IF($F6276="LIQUIDAR",_xlfn.XLOOKUP(A6276,Rotación!$A:$A,Rotación!$O:$O,0,0,-1),"")))),"")</f>
        <v>5405000</v>
      </c>
      <c r="J6276" s="13">
        <f>IFERROR(IF($F6276="ALTA",$D6276*0.94,
IF($F6276="MEDIA",$D6276*0.9,
IF($F6276="BAJA",$D6276*0.85,
IF($F6276="LIQUIDAR",_xlfn.XLOOKUP(A6276,Rotación!$A:$A,Rotación!$O:$O,0,0,-1),"")))),"")</f>
        <v>5175000</v>
      </c>
      <c r="K6276">
        <v>5690000</v>
      </c>
    </row>
    <row r="6277" spans="1:11" x14ac:dyDescent="0.3">
      <c r="A6277" t="s">
        <v>2213</v>
      </c>
      <c r="B6277" t="s">
        <v>313</v>
      </c>
      <c r="C6277" t="s">
        <v>313</v>
      </c>
      <c r="D6277">
        <v>9000000</v>
      </c>
      <c r="E6277">
        <v>7350000</v>
      </c>
      <c r="F6277" t="s">
        <v>4033</v>
      </c>
      <c r="G6277" s="13">
        <f>IFERROR(IF($F6277="ALTA",$D6277*1.03,
IF($F6277="MEDIA",$D6277*1,
IF($F6277="BAJA",$D6277*0.92,
IF($F6277="LIQUIDAR",_xlfn.XLOOKUP(A6277,Rotación!$A:$A,Rotación!$O:$O,0,0,-1),"")))),"")</f>
        <v>9000000</v>
      </c>
      <c r="H6277" s="13">
        <f>IFERROR(IF($F6277="ALTA",$D6277*1,
IF($F6277="MEDIA",$D6277*0.97,
IF($F6277="BAJA",$D6277*0.9,
IF($F6277="LIQUIDAR",_xlfn.XLOOKUP(A6277,Rotación!$A:$A,Rotación!$O:$O,0,0,-1),"")))),"")</f>
        <v>8730000</v>
      </c>
      <c r="I6277" s="13">
        <f>IFERROR(IF($F6277="ALTA",$D6277*0.97,
IF($F6277="MEDIA",$D6277*0.94,
IF($F6277="BAJA",$D6277*0.87,
IF($F6277="LIQUIDAR",_xlfn.XLOOKUP(A6277,Rotación!$A:$A,Rotación!$O:$O,0,0,-1),"")))),"")</f>
        <v>8460000</v>
      </c>
      <c r="J6277" s="13">
        <f>IFERROR(IF($F6277="ALTA",$D6277*0.94,
IF($F6277="MEDIA",$D6277*0.9,
IF($F6277="BAJA",$D6277*0.85,
IF($F6277="LIQUIDAR",_xlfn.XLOOKUP(A6277,Rotación!$A:$A,Rotación!$O:$O,0,0,-1),"")))),"")</f>
        <v>8100000</v>
      </c>
      <c r="K6277">
        <v>8990000</v>
      </c>
    </row>
    <row r="6278" spans="1:11" x14ac:dyDescent="0.3">
      <c r="A6278" t="s">
        <v>10369</v>
      </c>
      <c r="B6278" t="s">
        <v>313</v>
      </c>
      <c r="C6278" t="s">
        <v>313</v>
      </c>
      <c r="D6278">
        <v>17900000</v>
      </c>
      <c r="E6278">
        <v>14500000</v>
      </c>
      <c r="F6278" t="s">
        <v>5391</v>
      </c>
      <c r="G6278" s="13">
        <f>IFERROR(IF($F6278="ALTA",$D6278*1.03,
IF($F6278="MEDIA",$D6278*1,
IF($F6278="BAJA",$D6278*0.92,
IF($F6278="LIQUIDAR",_xlfn.XLOOKUP(A6278,Rotación!$A:$A,Rotación!$O:$O,0,0,-1),"")))),"")</f>
        <v>16468000</v>
      </c>
      <c r="H6278" s="13">
        <f>IFERROR(IF($F6278="ALTA",$D6278*1,
IF($F6278="MEDIA",$D6278*0.97,
IF($F6278="BAJA",$D6278*0.9,
IF($F6278="LIQUIDAR",_xlfn.XLOOKUP(A6278,Rotación!$A:$A,Rotación!$O:$O,0,0,-1),"")))),"")</f>
        <v>16110000</v>
      </c>
      <c r="I6278" s="13">
        <f>IFERROR(IF($F6278="ALTA",$D6278*0.97,
IF($F6278="MEDIA",$D6278*0.94,
IF($F6278="BAJA",$D6278*0.87,
IF($F6278="LIQUIDAR",_xlfn.XLOOKUP(A6278,Rotación!$A:$A,Rotación!$O:$O,0,0,-1),"")))),"")</f>
        <v>15573000</v>
      </c>
      <c r="J6278" s="13">
        <f>IFERROR(IF($F6278="ALTA",$D6278*0.94,
IF($F6278="MEDIA",$D6278*0.9,
IF($F6278="BAJA",$D6278*0.85,
IF($F6278="LIQUIDAR",_xlfn.XLOOKUP(A6278,Rotación!$A:$A,Rotación!$O:$O,0,0,-1),"")))),"")</f>
        <v>15215000</v>
      </c>
      <c r="K6278">
        <v>17490000</v>
      </c>
    </row>
    <row r="6279" spans="1:11" x14ac:dyDescent="0.3">
      <c r="A6279" t="s">
        <v>10812</v>
      </c>
      <c r="B6279" t="s">
        <v>313</v>
      </c>
      <c r="C6279" t="s">
        <v>313</v>
      </c>
      <c r="D6279">
        <v>22500000</v>
      </c>
      <c r="E6279">
        <v>17000000</v>
      </c>
      <c r="F6279" t="s">
        <v>5391</v>
      </c>
      <c r="G6279" s="13">
        <f>IFERROR(IF($F6279="ALTA",$D6279*1.03,
IF($F6279="MEDIA",$D6279*1,
IF($F6279="BAJA",$D6279*0.92,
IF($F6279="LIQUIDAR",_xlfn.XLOOKUP(A6279,Rotación!$A:$A,Rotación!$O:$O,0,0,-1),"")))),"")</f>
        <v>20700000</v>
      </c>
      <c r="H6279" s="13">
        <f>IFERROR(IF($F6279="ALTA",$D6279*1,
IF($F6279="MEDIA",$D6279*0.97,
IF($F6279="BAJA",$D6279*0.9,
IF($F6279="LIQUIDAR",_xlfn.XLOOKUP(A6279,Rotación!$A:$A,Rotación!$O:$O,0,0,-1),"")))),"")</f>
        <v>20250000</v>
      </c>
      <c r="I6279" s="13">
        <f>IFERROR(IF($F6279="ALTA",$D6279*0.97,
IF($F6279="MEDIA",$D6279*0.94,
IF($F6279="BAJA",$D6279*0.87,
IF($F6279="LIQUIDAR",_xlfn.XLOOKUP(A6279,Rotación!$A:$A,Rotación!$O:$O,0,0,-1),"")))),"")</f>
        <v>19575000</v>
      </c>
      <c r="J6279" s="13">
        <f>IFERROR(IF($F6279="ALTA",$D6279*0.94,
IF($F6279="MEDIA",$D6279*0.9,
IF($F6279="BAJA",$D6279*0.85,
IF($F6279="LIQUIDAR",_xlfn.XLOOKUP(A6279,Rotación!$A:$A,Rotación!$O:$O,0,0,-1),"")))),"")</f>
        <v>19125000</v>
      </c>
      <c r="K6279">
        <v>20990000</v>
      </c>
    </row>
    <row r="6280" spans="1:11" x14ac:dyDescent="0.3">
      <c r="A6280" t="s">
        <v>10813</v>
      </c>
      <c r="B6280" t="s">
        <v>313</v>
      </c>
      <c r="C6280" t="s">
        <v>313</v>
      </c>
      <c r="D6280">
        <v>13600000</v>
      </c>
      <c r="E6280">
        <v>10400000</v>
      </c>
      <c r="F6280" t="s">
        <v>5391</v>
      </c>
      <c r="G6280" s="13">
        <f>IFERROR(IF($F6280="ALTA",$D6280*1.03,
IF($F6280="MEDIA",$D6280*1,
IF($F6280="BAJA",$D6280*0.92,
IF($F6280="LIQUIDAR",_xlfn.XLOOKUP(A6280,Rotación!$A:$A,Rotación!$O:$O,0,0,-1),"")))),"")</f>
        <v>12512000</v>
      </c>
      <c r="H6280" s="13">
        <f>IFERROR(IF($F6280="ALTA",$D6280*1,
IF($F6280="MEDIA",$D6280*0.97,
IF($F6280="BAJA",$D6280*0.9,
IF($F6280="LIQUIDAR",_xlfn.XLOOKUP(A6280,Rotación!$A:$A,Rotación!$O:$O,0,0,-1),"")))),"")</f>
        <v>12240000</v>
      </c>
      <c r="I6280" s="13">
        <f>IFERROR(IF($F6280="ALTA",$D6280*0.97,
IF($F6280="MEDIA",$D6280*0.94,
IF($F6280="BAJA",$D6280*0.87,
IF($F6280="LIQUIDAR",_xlfn.XLOOKUP(A6280,Rotación!$A:$A,Rotación!$O:$O,0,0,-1),"")))),"")</f>
        <v>11832000</v>
      </c>
      <c r="J6280" s="13">
        <f>IFERROR(IF($F6280="ALTA",$D6280*0.94,
IF($F6280="MEDIA",$D6280*0.9,
IF($F6280="BAJA",$D6280*0.85,
IF($F6280="LIQUIDAR",_xlfn.XLOOKUP(A6280,Rotación!$A:$A,Rotación!$O:$O,0,0,-1),"")))),"")</f>
        <v>11560000</v>
      </c>
      <c r="K6280">
        <v>12690000</v>
      </c>
    </row>
    <row r="6281" spans="1:11" x14ac:dyDescent="0.3">
      <c r="A6281" t="s">
        <v>10814</v>
      </c>
      <c r="B6281" t="s">
        <v>313</v>
      </c>
      <c r="C6281" t="s">
        <v>313</v>
      </c>
      <c r="D6281">
        <v>20400000</v>
      </c>
      <c r="E6281">
        <v>16000000</v>
      </c>
      <c r="F6281" t="s">
        <v>4033</v>
      </c>
      <c r="G6281" s="13">
        <f>IFERROR(IF($F6281="ALTA",$D6281*1.03,
IF($F6281="MEDIA",$D6281*1,
IF($F6281="BAJA",$D6281*0.92,
IF($F6281="LIQUIDAR",_xlfn.XLOOKUP(A6281,Rotación!$A:$A,Rotación!$O:$O,0,0,-1),"")))),"")</f>
        <v>20400000</v>
      </c>
      <c r="H6281" s="13">
        <f>IFERROR(IF($F6281="ALTA",$D6281*1,
IF($F6281="MEDIA",$D6281*0.97,
IF($F6281="BAJA",$D6281*0.9,
IF($F6281="LIQUIDAR",_xlfn.XLOOKUP(A6281,Rotación!$A:$A,Rotación!$O:$O,0,0,-1),"")))),"")</f>
        <v>19788000</v>
      </c>
      <c r="I6281" s="13">
        <f>IFERROR(IF($F6281="ALTA",$D6281*0.97,
IF($F6281="MEDIA",$D6281*0.94,
IF($F6281="BAJA",$D6281*0.87,
IF($F6281="LIQUIDAR",_xlfn.XLOOKUP(A6281,Rotación!$A:$A,Rotación!$O:$O,0,0,-1),"")))),"")</f>
        <v>19176000</v>
      </c>
      <c r="J6281" s="13">
        <f>IFERROR(IF($F6281="ALTA",$D6281*0.94,
IF($F6281="MEDIA",$D6281*0.9,
IF($F6281="BAJA",$D6281*0.85,
IF($F6281="LIQUIDAR",_xlfn.XLOOKUP(A6281,Rotación!$A:$A,Rotación!$O:$O,0,0,-1),"")))),"")</f>
        <v>18360000</v>
      </c>
      <c r="K6281">
        <v>18990000</v>
      </c>
    </row>
    <row r="6282" spans="1:11" x14ac:dyDescent="0.3">
      <c r="A6282" t="s">
        <v>10815</v>
      </c>
      <c r="B6282" t="s">
        <v>313</v>
      </c>
      <c r="C6282" t="s">
        <v>313</v>
      </c>
      <c r="D6282">
        <v>12600000</v>
      </c>
      <c r="E6282">
        <v>9600000</v>
      </c>
      <c r="F6282" t="s">
        <v>5390</v>
      </c>
      <c r="G6282" s="13">
        <f>IFERROR(IF($F6282="ALTA",$D6282*1.03,
IF($F6282="MEDIA",$D6282*1,
IF($F6282="BAJA",$D6282*0.92,
IF($F6282="LIQUIDAR",_xlfn.XLOOKUP(A6282,Rotación!$A:$A,Rotación!$O:$O,0,0,-1),"")))),"")</f>
        <v>12978000</v>
      </c>
      <c r="H6282" s="13">
        <f>IFERROR(IF($F6282="ALTA",$D6282*1,
IF($F6282="MEDIA",$D6282*0.97,
IF($F6282="BAJA",$D6282*0.9,
IF($F6282="LIQUIDAR",_xlfn.XLOOKUP(A6282,Rotación!$A:$A,Rotación!$O:$O,0,0,-1),"")))),"")</f>
        <v>12600000</v>
      </c>
      <c r="I6282" s="13">
        <f>IFERROR(IF($F6282="ALTA",$D6282*0.97,
IF($F6282="MEDIA",$D6282*0.94,
IF($F6282="BAJA",$D6282*0.87,
IF($F6282="LIQUIDAR",_xlfn.XLOOKUP(A6282,Rotación!$A:$A,Rotación!$O:$O,0,0,-1),"")))),"")</f>
        <v>12222000</v>
      </c>
      <c r="J6282" s="13">
        <f>IFERROR(IF($F6282="ALTA",$D6282*0.94,
IF($F6282="MEDIA",$D6282*0.9,
IF($F6282="BAJA",$D6282*0.85,
IF($F6282="LIQUIDAR",_xlfn.XLOOKUP(A6282,Rotación!$A:$A,Rotación!$O:$O,0,0,-1),"")))),"")</f>
        <v>11844000</v>
      </c>
      <c r="K6282">
        <v>11690000</v>
      </c>
    </row>
    <row r="6283" spans="1:11" x14ac:dyDescent="0.3">
      <c r="A6283" t="s">
        <v>10816</v>
      </c>
      <c r="B6283" t="s">
        <v>313</v>
      </c>
      <c r="C6283" t="s">
        <v>313</v>
      </c>
      <c r="D6283">
        <v>12000000</v>
      </c>
      <c r="E6283">
        <v>9200000</v>
      </c>
      <c r="F6283" t="s">
        <v>5390</v>
      </c>
      <c r="G6283" s="13">
        <f>IFERROR(IF($F6283="ALTA",$D6283*1.03,
IF($F6283="MEDIA",$D6283*1,
IF($F6283="BAJA",$D6283*0.92,
IF($F6283="LIQUIDAR",_xlfn.XLOOKUP(A6283,Rotación!$A:$A,Rotación!$O:$O,0,0,-1),"")))),"")</f>
        <v>12360000</v>
      </c>
      <c r="H6283" s="13">
        <f>IFERROR(IF($F6283="ALTA",$D6283*1,
IF($F6283="MEDIA",$D6283*0.97,
IF($F6283="BAJA",$D6283*0.9,
IF($F6283="LIQUIDAR",_xlfn.XLOOKUP(A6283,Rotación!$A:$A,Rotación!$O:$O,0,0,-1),"")))),"")</f>
        <v>12000000</v>
      </c>
      <c r="I6283" s="13">
        <f>IFERROR(IF($F6283="ALTA",$D6283*0.97,
IF($F6283="MEDIA",$D6283*0.94,
IF($F6283="BAJA",$D6283*0.87,
IF($F6283="LIQUIDAR",_xlfn.XLOOKUP(A6283,Rotación!$A:$A,Rotación!$O:$O,0,0,-1),"")))),"")</f>
        <v>11640000</v>
      </c>
      <c r="J6283" s="13">
        <f>IFERROR(IF($F6283="ALTA",$D6283*0.94,
IF($F6283="MEDIA",$D6283*0.9,
IF($F6283="BAJA",$D6283*0.85,
IF($F6283="LIQUIDAR",_xlfn.XLOOKUP(A6283,Rotación!$A:$A,Rotación!$O:$O,0,0,-1),"")))),"")</f>
        <v>11280000</v>
      </c>
      <c r="K6283">
        <v>11190000</v>
      </c>
    </row>
    <row r="6284" spans="1:11" x14ac:dyDescent="0.3">
      <c r="A6284" t="s">
        <v>10817</v>
      </c>
      <c r="B6284" t="s">
        <v>313</v>
      </c>
      <c r="C6284" t="s">
        <v>313</v>
      </c>
      <c r="D6284">
        <v>26100000</v>
      </c>
      <c r="E6284">
        <v>21000000</v>
      </c>
      <c r="F6284" t="s">
        <v>4033</v>
      </c>
      <c r="G6284" s="13">
        <f>IFERROR(IF($F6284="ALTA",$D6284*1.03,
IF($F6284="MEDIA",$D6284*1,
IF($F6284="BAJA",$D6284*0.92,
IF($F6284="LIQUIDAR",_xlfn.XLOOKUP(A6284,Rotación!$A:$A,Rotación!$O:$O,0,0,-1),"")))),"")</f>
        <v>26100000</v>
      </c>
      <c r="H6284" s="13">
        <f>IFERROR(IF($F6284="ALTA",$D6284*1,
IF($F6284="MEDIA",$D6284*0.97,
IF($F6284="BAJA",$D6284*0.9,
IF($F6284="LIQUIDAR",_xlfn.XLOOKUP(A6284,Rotación!$A:$A,Rotación!$O:$O,0,0,-1),"")))),"")</f>
        <v>25317000</v>
      </c>
      <c r="I6284" s="13">
        <f>IFERROR(IF($F6284="ALTA",$D6284*0.97,
IF($F6284="MEDIA",$D6284*0.94,
IF($F6284="BAJA",$D6284*0.87,
IF($F6284="LIQUIDAR",_xlfn.XLOOKUP(A6284,Rotación!$A:$A,Rotación!$O:$O,0,0,-1),"")))),"")</f>
        <v>24534000</v>
      </c>
      <c r="J6284" s="13">
        <f>IFERROR(IF($F6284="ALTA",$D6284*0.94,
IF($F6284="MEDIA",$D6284*0.9,
IF($F6284="BAJA",$D6284*0.85,
IF($F6284="LIQUIDAR",_xlfn.XLOOKUP(A6284,Rotación!$A:$A,Rotación!$O:$O,0,0,-1),"")))),"")</f>
        <v>23490000</v>
      </c>
      <c r="K6284">
        <v>25990000</v>
      </c>
    </row>
    <row r="6285" spans="1:11" x14ac:dyDescent="0.3">
      <c r="A6285" t="s">
        <v>10818</v>
      </c>
      <c r="B6285" t="s">
        <v>313</v>
      </c>
      <c r="C6285" t="s">
        <v>313</v>
      </c>
      <c r="D6285">
        <v>17000000</v>
      </c>
      <c r="E6285">
        <v>14000000</v>
      </c>
      <c r="F6285" t="s">
        <v>4033</v>
      </c>
      <c r="G6285" s="13">
        <f>IFERROR(IF($F6285="ALTA",$D6285*1.03,
IF($F6285="MEDIA",$D6285*1,
IF($F6285="BAJA",$D6285*0.92,
IF($F6285="LIQUIDAR",_xlfn.XLOOKUP(A6285,Rotación!$A:$A,Rotación!$O:$O,0,0,-1),"")))),"")</f>
        <v>17000000</v>
      </c>
      <c r="H6285" s="13">
        <f>IFERROR(IF($F6285="ALTA",$D6285*1,
IF($F6285="MEDIA",$D6285*0.97,
IF($F6285="BAJA",$D6285*0.9,
IF($F6285="LIQUIDAR",_xlfn.XLOOKUP(A6285,Rotación!$A:$A,Rotación!$O:$O,0,0,-1),"")))),"")</f>
        <v>16490000</v>
      </c>
      <c r="I6285" s="13">
        <f>IFERROR(IF($F6285="ALTA",$D6285*0.97,
IF($F6285="MEDIA",$D6285*0.94,
IF($F6285="BAJA",$D6285*0.87,
IF($F6285="LIQUIDAR",_xlfn.XLOOKUP(A6285,Rotación!$A:$A,Rotación!$O:$O,0,0,-1),"")))),"")</f>
        <v>15980000</v>
      </c>
      <c r="J6285" s="13">
        <f>IFERROR(IF($F6285="ALTA",$D6285*0.94,
IF($F6285="MEDIA",$D6285*0.9,
IF($F6285="BAJA",$D6285*0.85,
IF($F6285="LIQUIDAR",_xlfn.XLOOKUP(A6285,Rotación!$A:$A,Rotación!$O:$O,0,0,-1),"")))),"")</f>
        <v>15300000</v>
      </c>
      <c r="K6285">
        <v>16990000</v>
      </c>
    </row>
    <row r="6286" spans="1:11" x14ac:dyDescent="0.3">
      <c r="A6286" t="s">
        <v>10819</v>
      </c>
      <c r="B6286" t="s">
        <v>313</v>
      </c>
      <c r="C6286" t="s">
        <v>313</v>
      </c>
      <c r="D6286">
        <v>8800000</v>
      </c>
      <c r="E6286">
        <v>6700000</v>
      </c>
      <c r="F6286" t="s">
        <v>4033</v>
      </c>
      <c r="G6286" s="13">
        <f>IFERROR(IF($F6286="ALTA",$D6286*1.03,
IF($F6286="MEDIA",$D6286*1,
IF($F6286="BAJA",$D6286*0.92,
IF($F6286="LIQUIDAR",_xlfn.XLOOKUP(A6286,Rotación!$A:$A,Rotación!$O:$O,0,0,-1),"")))),"")</f>
        <v>8800000</v>
      </c>
      <c r="H6286" s="13">
        <f>IFERROR(IF($F6286="ALTA",$D6286*1,
IF($F6286="MEDIA",$D6286*0.97,
IF($F6286="BAJA",$D6286*0.9,
IF($F6286="LIQUIDAR",_xlfn.XLOOKUP(A6286,Rotación!$A:$A,Rotación!$O:$O,0,0,-1),"")))),"")</f>
        <v>8536000</v>
      </c>
      <c r="I6286" s="13">
        <f>IFERROR(IF($F6286="ALTA",$D6286*0.97,
IF($F6286="MEDIA",$D6286*0.94,
IF($F6286="BAJA",$D6286*0.87,
IF($F6286="LIQUIDAR",_xlfn.XLOOKUP(A6286,Rotación!$A:$A,Rotación!$O:$O,0,0,-1),"")))),"")</f>
        <v>8271999.9999999991</v>
      </c>
      <c r="J6286" s="13">
        <f>IFERROR(IF($F6286="ALTA",$D6286*0.94,
IF($F6286="MEDIA",$D6286*0.9,
IF($F6286="BAJA",$D6286*0.85,
IF($F6286="LIQUIDAR",_xlfn.XLOOKUP(A6286,Rotación!$A:$A,Rotación!$O:$O,0,0,-1),"")))),"")</f>
        <v>7920000</v>
      </c>
      <c r="K6286">
        <v>8290000</v>
      </c>
    </row>
    <row r="6287" spans="1:11" x14ac:dyDescent="0.3">
      <c r="A6287" t="s">
        <v>10820</v>
      </c>
      <c r="B6287" t="s">
        <v>313</v>
      </c>
      <c r="C6287" t="s">
        <v>313</v>
      </c>
      <c r="D6287">
        <v>15400000</v>
      </c>
      <c r="E6287">
        <v>12600000</v>
      </c>
      <c r="F6287" t="s">
        <v>4033</v>
      </c>
      <c r="G6287" s="13">
        <f>IFERROR(IF($F6287="ALTA",$D6287*1.03,
IF($F6287="MEDIA",$D6287*1,
IF($F6287="BAJA",$D6287*0.92,
IF($F6287="LIQUIDAR",_xlfn.XLOOKUP(A6287,Rotación!$A:$A,Rotación!$O:$O,0,0,-1),"")))),"")</f>
        <v>15400000</v>
      </c>
      <c r="H6287" s="13">
        <f>IFERROR(IF($F6287="ALTA",$D6287*1,
IF($F6287="MEDIA",$D6287*0.97,
IF($F6287="BAJA",$D6287*0.9,
IF($F6287="LIQUIDAR",_xlfn.XLOOKUP(A6287,Rotación!$A:$A,Rotación!$O:$O,0,0,-1),"")))),"")</f>
        <v>14938000</v>
      </c>
      <c r="I6287" s="13">
        <f>IFERROR(IF($F6287="ALTA",$D6287*0.97,
IF($F6287="MEDIA",$D6287*0.94,
IF($F6287="BAJA",$D6287*0.87,
IF($F6287="LIQUIDAR",_xlfn.XLOOKUP(A6287,Rotación!$A:$A,Rotación!$O:$O,0,0,-1),"")))),"")</f>
        <v>14476000</v>
      </c>
      <c r="J6287" s="13">
        <f>IFERROR(IF($F6287="ALTA",$D6287*0.94,
IF($F6287="MEDIA",$D6287*0.9,
IF($F6287="BAJA",$D6287*0.85,
IF($F6287="LIQUIDAR",_xlfn.XLOOKUP(A6287,Rotación!$A:$A,Rotación!$O:$O,0,0,-1),"")))),"")</f>
        <v>13860000</v>
      </c>
      <c r="K6287">
        <v>14990000</v>
      </c>
    </row>
    <row r="6288" spans="1:11" x14ac:dyDescent="0.3">
      <c r="A6288" t="s">
        <v>10812</v>
      </c>
      <c r="B6288" t="s">
        <v>313</v>
      </c>
      <c r="C6288" t="s">
        <v>313</v>
      </c>
      <c r="D6288">
        <v>22500000</v>
      </c>
      <c r="E6288">
        <v>18000000</v>
      </c>
      <c r="F6288" t="s">
        <v>4033</v>
      </c>
      <c r="G6288" s="13">
        <f>IFERROR(IF($F6288="ALTA",$D6288*1.03,
IF($F6288="MEDIA",$D6288*1,
IF($F6288="BAJA",$D6288*0.92,
IF($F6288="LIQUIDAR",_xlfn.XLOOKUP(A6288,Rotación!$A:$A,Rotación!$O:$O,0,0,-1),"")))),"")</f>
        <v>22500000</v>
      </c>
      <c r="H6288" s="13">
        <f>IFERROR(IF($F6288="ALTA",$D6288*1,
IF($F6288="MEDIA",$D6288*0.97,
IF($F6288="BAJA",$D6288*0.9,
IF($F6288="LIQUIDAR",_xlfn.XLOOKUP(A6288,Rotación!$A:$A,Rotación!$O:$O,0,0,-1),"")))),"")</f>
        <v>21825000</v>
      </c>
      <c r="I6288" s="13">
        <f>IFERROR(IF($F6288="ALTA",$D6288*0.97,
IF($F6288="MEDIA",$D6288*0.94,
IF($F6288="BAJA",$D6288*0.87,
IF($F6288="LIQUIDAR",_xlfn.XLOOKUP(A6288,Rotación!$A:$A,Rotación!$O:$O,0,0,-1),"")))),"")</f>
        <v>21150000</v>
      </c>
      <c r="J6288" s="13">
        <f>IFERROR(IF($F6288="ALTA",$D6288*0.94,
IF($F6288="MEDIA",$D6288*0.9,
IF($F6288="BAJA",$D6288*0.85,
IF($F6288="LIQUIDAR",_xlfn.XLOOKUP(A6288,Rotación!$A:$A,Rotación!$O:$O,0,0,-1),"")))),"")</f>
        <v>20250000</v>
      </c>
      <c r="K6288">
        <v>21990000</v>
      </c>
    </row>
    <row r="6289" spans="1:11" x14ac:dyDescent="0.3">
      <c r="A6289" t="s">
        <v>10821</v>
      </c>
      <c r="B6289" t="s">
        <v>313</v>
      </c>
      <c r="C6289" t="s">
        <v>313</v>
      </c>
      <c r="D6289">
        <v>32300000</v>
      </c>
      <c r="E6289">
        <v>24800000</v>
      </c>
      <c r="F6289" t="s">
        <v>5391</v>
      </c>
      <c r="G6289" s="13">
        <f>IFERROR(IF($F6289="ALTA",$D6289*1.03,
IF($F6289="MEDIA",$D6289*1,
IF($F6289="BAJA",$D6289*0.92,
IF($F6289="LIQUIDAR",_xlfn.XLOOKUP(A6289,Rotación!$A:$A,Rotación!$O:$O,0,0,-1),"")))),"")</f>
        <v>29716000</v>
      </c>
      <c r="H6289" s="13">
        <f>IFERROR(IF($F6289="ALTA",$D6289*1,
IF($F6289="MEDIA",$D6289*0.97,
IF($F6289="BAJA",$D6289*0.9,
IF($F6289="LIQUIDAR",_xlfn.XLOOKUP(A6289,Rotación!$A:$A,Rotación!$O:$O,0,0,-1),"")))),"")</f>
        <v>29070000</v>
      </c>
      <c r="I6289" s="13">
        <f>IFERROR(IF($F6289="ALTA",$D6289*0.97,
IF($F6289="MEDIA",$D6289*0.94,
IF($F6289="BAJA",$D6289*0.87,
IF($F6289="LIQUIDAR",_xlfn.XLOOKUP(A6289,Rotación!$A:$A,Rotación!$O:$O,0,0,-1),"")))),"")</f>
        <v>28101000</v>
      </c>
      <c r="J6289" s="13">
        <f>IFERROR(IF($F6289="ALTA",$D6289*0.94,
IF($F6289="MEDIA",$D6289*0.9,
IF($F6289="BAJA",$D6289*0.85,
IF($F6289="LIQUIDAR",_xlfn.XLOOKUP(A6289,Rotación!$A:$A,Rotación!$O:$O,0,0,-1),"")))),"")</f>
        <v>27455000</v>
      </c>
      <c r="K6289">
        <v>29990000</v>
      </c>
    </row>
    <row r="6290" spans="1:11" x14ac:dyDescent="0.3">
      <c r="A6290" t="s">
        <v>970</v>
      </c>
      <c r="B6290" t="s">
        <v>313</v>
      </c>
      <c r="C6290" t="s">
        <v>313</v>
      </c>
      <c r="D6290">
        <v>13500000</v>
      </c>
      <c r="E6290">
        <v>10000000</v>
      </c>
      <c r="F6290" t="s">
        <v>5391</v>
      </c>
      <c r="G6290" s="13">
        <f>IFERROR(IF($F6290="ALTA",$D6290*1.03,
IF($F6290="MEDIA",$D6290*1,
IF($F6290="BAJA",$D6290*0.92,
IF($F6290="LIQUIDAR",_xlfn.XLOOKUP(A6290,Rotación!$A:$A,Rotación!$O:$O,0,0,-1),"")))),"")</f>
        <v>12420000</v>
      </c>
      <c r="H6290" s="13">
        <f>IFERROR(IF($F6290="ALTA",$D6290*1,
IF($F6290="MEDIA",$D6290*0.97,
IF($F6290="BAJA",$D6290*0.9,
IF($F6290="LIQUIDAR",_xlfn.XLOOKUP(A6290,Rotación!$A:$A,Rotación!$O:$O,0,0,-1),"")))),"")</f>
        <v>12150000</v>
      </c>
      <c r="I6290" s="13">
        <f>IFERROR(IF($F6290="ALTA",$D6290*0.97,
IF($F6290="MEDIA",$D6290*0.94,
IF($F6290="BAJA",$D6290*0.87,
IF($F6290="LIQUIDAR",_xlfn.XLOOKUP(A6290,Rotación!$A:$A,Rotación!$O:$O,0,0,-1),"")))),"")</f>
        <v>11745000</v>
      </c>
      <c r="J6290" s="13">
        <f>IFERROR(IF($F6290="ALTA",$D6290*0.94,
IF($F6290="MEDIA",$D6290*0.9,
IF($F6290="BAJA",$D6290*0.85,
IF($F6290="LIQUIDAR",_xlfn.XLOOKUP(A6290,Rotación!$A:$A,Rotación!$O:$O,0,0,-1),"")))),"")</f>
        <v>11475000</v>
      </c>
      <c r="K6290">
        <v>11990000</v>
      </c>
    </row>
    <row r="6291" spans="1:11" x14ac:dyDescent="0.3">
      <c r="A6291" t="s">
        <v>10822</v>
      </c>
      <c r="B6291" t="s">
        <v>313</v>
      </c>
      <c r="C6291" t="s">
        <v>313</v>
      </c>
      <c r="D6291">
        <v>15900000</v>
      </c>
      <c r="E6291">
        <v>12500000</v>
      </c>
      <c r="F6291" t="s">
        <v>5391</v>
      </c>
      <c r="G6291" s="13">
        <f>IFERROR(IF($F6291="ALTA",$D6291*1.03,
IF($F6291="MEDIA",$D6291*1,
IF($F6291="BAJA",$D6291*0.92,
IF($F6291="LIQUIDAR",_xlfn.XLOOKUP(A6291,Rotación!$A:$A,Rotación!$O:$O,0,0,-1),"")))),"")</f>
        <v>14628000</v>
      </c>
      <c r="H6291" s="13">
        <f>IFERROR(IF($F6291="ALTA",$D6291*1,
IF($F6291="MEDIA",$D6291*0.97,
IF($F6291="BAJA",$D6291*0.9,
IF($F6291="LIQUIDAR",_xlfn.XLOOKUP(A6291,Rotación!$A:$A,Rotación!$O:$O,0,0,-1),"")))),"")</f>
        <v>14310000</v>
      </c>
      <c r="I6291" s="13">
        <f>IFERROR(IF($F6291="ALTA",$D6291*0.97,
IF($F6291="MEDIA",$D6291*0.94,
IF($F6291="BAJA",$D6291*0.87,
IF($F6291="LIQUIDAR",_xlfn.XLOOKUP(A6291,Rotación!$A:$A,Rotación!$O:$O,0,0,-1),"")))),"")</f>
        <v>13833000</v>
      </c>
      <c r="J6291" s="13">
        <f>IFERROR(IF($F6291="ALTA",$D6291*0.94,
IF($F6291="MEDIA",$D6291*0.9,
IF($F6291="BAJA",$D6291*0.85,
IF($F6291="LIQUIDAR",_xlfn.XLOOKUP(A6291,Rotación!$A:$A,Rotación!$O:$O,0,0,-1),"")))),"")</f>
        <v>13515000</v>
      </c>
      <c r="K6291">
        <v>15290000</v>
      </c>
    </row>
    <row r="6292" spans="1:11" x14ac:dyDescent="0.3">
      <c r="A6292" t="s">
        <v>5516</v>
      </c>
      <c r="B6292" t="s">
        <v>313</v>
      </c>
      <c r="C6292" t="s">
        <v>313</v>
      </c>
      <c r="D6292">
        <v>7230000</v>
      </c>
      <c r="E6292">
        <v>5900000</v>
      </c>
      <c r="F6292" t="s">
        <v>4033</v>
      </c>
      <c r="G6292" s="13">
        <f>IFERROR(IF($F6292="ALTA",$D6292*1.03,
IF($F6292="MEDIA",$D6292*1,
IF($F6292="BAJA",$D6292*0.92,
IF($F6292="LIQUIDAR",_xlfn.XLOOKUP(A6292,Rotación!$A:$A,Rotación!$O:$O,0,0,-1),"")))),"")</f>
        <v>7230000</v>
      </c>
      <c r="H6292" s="13">
        <f>IFERROR(IF($F6292="ALTA",$D6292*1,
IF($F6292="MEDIA",$D6292*0.97,
IF($F6292="BAJA",$D6292*0.9,
IF($F6292="LIQUIDAR",_xlfn.XLOOKUP(A6292,Rotación!$A:$A,Rotación!$O:$O,0,0,-1),"")))),"")</f>
        <v>7013100</v>
      </c>
      <c r="I6292" s="13">
        <f>IFERROR(IF($F6292="ALTA",$D6292*0.97,
IF($F6292="MEDIA",$D6292*0.94,
IF($F6292="BAJA",$D6292*0.87,
IF($F6292="LIQUIDAR",_xlfn.XLOOKUP(A6292,Rotación!$A:$A,Rotación!$O:$O,0,0,-1),"")))),"")</f>
        <v>6796200</v>
      </c>
      <c r="J6292" s="13">
        <f>IFERROR(IF($F6292="ALTA",$D6292*0.94,
IF($F6292="MEDIA",$D6292*0.9,
IF($F6292="BAJA",$D6292*0.85,
IF($F6292="LIQUIDAR",_xlfn.XLOOKUP(A6292,Rotación!$A:$A,Rotación!$O:$O,0,0,-1),"")))),"")</f>
        <v>6507000</v>
      </c>
      <c r="K6292">
        <v>7190000</v>
      </c>
    </row>
    <row r="6293" spans="1:11" x14ac:dyDescent="0.3">
      <c r="A6293" t="s">
        <v>10823</v>
      </c>
      <c r="B6293" t="s">
        <v>313</v>
      </c>
      <c r="C6293" t="s">
        <v>313</v>
      </c>
      <c r="D6293">
        <v>9000000</v>
      </c>
      <c r="E6293">
        <v>7000000</v>
      </c>
      <c r="F6293" t="s">
        <v>4033</v>
      </c>
      <c r="G6293" s="13">
        <f>IFERROR(IF($F6293="ALTA",$D6293*1.03,
IF($F6293="MEDIA",$D6293*1,
IF($F6293="BAJA",$D6293*0.92,
IF($F6293="LIQUIDAR",_xlfn.XLOOKUP(A6293,Rotación!$A:$A,Rotación!$O:$O,0,0,-1),"")))),"")</f>
        <v>9000000</v>
      </c>
      <c r="H6293" s="13">
        <f>IFERROR(IF($F6293="ALTA",$D6293*1,
IF($F6293="MEDIA",$D6293*0.97,
IF($F6293="BAJA",$D6293*0.9,
IF($F6293="LIQUIDAR",_xlfn.XLOOKUP(A6293,Rotación!$A:$A,Rotación!$O:$O,0,0,-1),"")))),"")</f>
        <v>8730000</v>
      </c>
      <c r="I6293" s="13">
        <f>IFERROR(IF($F6293="ALTA",$D6293*0.97,
IF($F6293="MEDIA",$D6293*0.94,
IF($F6293="BAJA",$D6293*0.87,
IF($F6293="LIQUIDAR",_xlfn.XLOOKUP(A6293,Rotación!$A:$A,Rotación!$O:$O,0,0,-1),"")))),"")</f>
        <v>8460000</v>
      </c>
      <c r="J6293" s="13">
        <f>IFERROR(IF($F6293="ALTA",$D6293*0.94,
IF($F6293="MEDIA",$D6293*0.9,
IF($F6293="BAJA",$D6293*0.85,
IF($F6293="LIQUIDAR",_xlfn.XLOOKUP(A6293,Rotación!$A:$A,Rotación!$O:$O,0,0,-1),"")))),"")</f>
        <v>8100000</v>
      </c>
      <c r="K6293">
        <v>8990000</v>
      </c>
    </row>
    <row r="6294" spans="1:11" x14ac:dyDescent="0.3">
      <c r="A6294" t="s">
        <v>10824</v>
      </c>
      <c r="B6294" t="s">
        <v>313</v>
      </c>
      <c r="C6294" t="s">
        <v>313</v>
      </c>
      <c r="D6294">
        <v>18000000</v>
      </c>
      <c r="E6294">
        <v>14500000</v>
      </c>
      <c r="F6294" t="s">
        <v>4033</v>
      </c>
      <c r="G6294" s="13">
        <f>IFERROR(IF($F6294="ALTA",$D6294*1.03,
IF($F6294="MEDIA",$D6294*1,
IF($F6294="BAJA",$D6294*0.92,
IF($F6294="LIQUIDAR",_xlfn.XLOOKUP(A6294,Rotación!$A:$A,Rotación!$O:$O,0,0,-1),"")))),"")</f>
        <v>18000000</v>
      </c>
      <c r="H6294" s="13">
        <f>IFERROR(IF($F6294="ALTA",$D6294*1,
IF($F6294="MEDIA",$D6294*0.97,
IF($F6294="BAJA",$D6294*0.9,
IF($F6294="LIQUIDAR",_xlfn.XLOOKUP(A6294,Rotación!$A:$A,Rotación!$O:$O,0,0,-1),"")))),"")</f>
        <v>17460000</v>
      </c>
      <c r="I6294" s="13">
        <f>IFERROR(IF($F6294="ALTA",$D6294*0.97,
IF($F6294="MEDIA",$D6294*0.94,
IF($F6294="BAJA",$D6294*0.87,
IF($F6294="LIQUIDAR",_xlfn.XLOOKUP(A6294,Rotación!$A:$A,Rotación!$O:$O,0,0,-1),"")))),"")</f>
        <v>16920000</v>
      </c>
      <c r="J6294" s="13">
        <f>IFERROR(IF($F6294="ALTA",$D6294*0.94,
IF($F6294="MEDIA",$D6294*0.9,
IF($F6294="BAJA",$D6294*0.85,
IF($F6294="LIQUIDAR",_xlfn.XLOOKUP(A6294,Rotación!$A:$A,Rotación!$O:$O,0,0,-1),"")))),"")</f>
        <v>16200000</v>
      </c>
      <c r="K6294">
        <v>17990000</v>
      </c>
    </row>
    <row r="6295" spans="1:11" x14ac:dyDescent="0.3">
      <c r="A6295" t="s">
        <v>10825</v>
      </c>
      <c r="B6295" t="s">
        <v>313</v>
      </c>
      <c r="C6295" t="s">
        <v>313</v>
      </c>
      <c r="D6295">
        <v>15000000</v>
      </c>
      <c r="E6295">
        <v>12000000</v>
      </c>
      <c r="F6295" t="s">
        <v>4033</v>
      </c>
      <c r="G6295" s="13">
        <f>IFERROR(IF($F6295="ALTA",$D6295*1.03,
IF($F6295="MEDIA",$D6295*1,
IF($F6295="BAJA",$D6295*0.92,
IF($F6295="LIQUIDAR",_xlfn.XLOOKUP(A6295,Rotación!$A:$A,Rotación!$O:$O,0,0,-1),"")))),"")</f>
        <v>15000000</v>
      </c>
      <c r="H6295" s="13">
        <f>IFERROR(IF($F6295="ALTA",$D6295*1,
IF($F6295="MEDIA",$D6295*0.97,
IF($F6295="BAJA",$D6295*0.9,
IF($F6295="LIQUIDAR",_xlfn.XLOOKUP(A6295,Rotación!$A:$A,Rotación!$O:$O,0,0,-1),"")))),"")</f>
        <v>14550000</v>
      </c>
      <c r="I6295" s="13">
        <f>IFERROR(IF($F6295="ALTA",$D6295*0.97,
IF($F6295="MEDIA",$D6295*0.94,
IF($F6295="BAJA",$D6295*0.87,
IF($F6295="LIQUIDAR",_xlfn.XLOOKUP(A6295,Rotación!$A:$A,Rotación!$O:$O,0,0,-1),"")))),"")</f>
        <v>14100000</v>
      </c>
      <c r="J6295" s="13">
        <f>IFERROR(IF($F6295="ALTA",$D6295*0.94,
IF($F6295="MEDIA",$D6295*0.9,
IF($F6295="BAJA",$D6295*0.85,
IF($F6295="LIQUIDAR",_xlfn.XLOOKUP(A6295,Rotación!$A:$A,Rotación!$O:$O,0,0,-1),"")))),"")</f>
        <v>13500000</v>
      </c>
      <c r="K6295">
        <v>14990000</v>
      </c>
    </row>
    <row r="6296" spans="1:11" x14ac:dyDescent="0.3">
      <c r="A6296" t="s">
        <v>10826</v>
      </c>
      <c r="B6296" t="s">
        <v>313</v>
      </c>
      <c r="C6296" t="s">
        <v>313</v>
      </c>
      <c r="D6296">
        <v>7500000</v>
      </c>
      <c r="E6296">
        <v>6000000</v>
      </c>
      <c r="F6296" t="s">
        <v>4033</v>
      </c>
      <c r="G6296" s="13">
        <f>IFERROR(IF($F6296="ALTA",$D6296*1.03,
IF($F6296="MEDIA",$D6296*1,
IF($F6296="BAJA",$D6296*0.92,
IF($F6296="LIQUIDAR",_xlfn.XLOOKUP(A6296,Rotación!$A:$A,Rotación!$O:$O,0,0,-1),"")))),"")</f>
        <v>7500000</v>
      </c>
      <c r="H6296" s="13">
        <f>IFERROR(IF($F6296="ALTA",$D6296*1,
IF($F6296="MEDIA",$D6296*0.97,
IF($F6296="BAJA",$D6296*0.9,
IF($F6296="LIQUIDAR",_xlfn.XLOOKUP(A6296,Rotación!$A:$A,Rotación!$O:$O,0,0,-1),"")))),"")</f>
        <v>7275000</v>
      </c>
      <c r="I6296" s="13">
        <f>IFERROR(IF($F6296="ALTA",$D6296*0.97,
IF($F6296="MEDIA",$D6296*0.94,
IF($F6296="BAJA",$D6296*0.87,
IF($F6296="LIQUIDAR",_xlfn.XLOOKUP(A6296,Rotación!$A:$A,Rotación!$O:$O,0,0,-1),"")))),"")</f>
        <v>7050000</v>
      </c>
      <c r="J6296" s="13">
        <f>IFERROR(IF($F6296="ALTA",$D6296*0.94,
IF($F6296="MEDIA",$D6296*0.9,
IF($F6296="BAJA",$D6296*0.85,
IF($F6296="LIQUIDAR",_xlfn.XLOOKUP(A6296,Rotación!$A:$A,Rotación!$O:$O,0,0,-1),"")))),"")</f>
        <v>6750000</v>
      </c>
      <c r="K6296">
        <v>7490000</v>
      </c>
    </row>
    <row r="6297" spans="1:11" x14ac:dyDescent="0.3">
      <c r="A6297" t="s">
        <v>8339</v>
      </c>
      <c r="B6297" t="s">
        <v>313</v>
      </c>
      <c r="C6297" t="s">
        <v>313</v>
      </c>
      <c r="D6297">
        <v>7800000</v>
      </c>
      <c r="E6297">
        <v>6100000</v>
      </c>
      <c r="F6297" t="s">
        <v>4033</v>
      </c>
      <c r="G6297" s="13">
        <f>IFERROR(IF($F6297="ALTA",$D6297*1.03,
IF($F6297="MEDIA",$D6297*1,
IF($F6297="BAJA",$D6297*0.92,
IF($F6297="LIQUIDAR",_xlfn.XLOOKUP(A6297,Rotación!$A:$A,Rotación!$O:$O,0,0,-1),"")))),"")</f>
        <v>7800000</v>
      </c>
      <c r="H6297" s="13">
        <f>IFERROR(IF($F6297="ALTA",$D6297*1,
IF($F6297="MEDIA",$D6297*0.97,
IF($F6297="BAJA",$D6297*0.9,
IF($F6297="LIQUIDAR",_xlfn.XLOOKUP(A6297,Rotación!$A:$A,Rotación!$O:$O,0,0,-1),"")))),"")</f>
        <v>7566000</v>
      </c>
      <c r="I6297" s="13">
        <f>IFERROR(IF($F6297="ALTA",$D6297*0.97,
IF($F6297="MEDIA",$D6297*0.94,
IF($F6297="BAJA",$D6297*0.87,
IF($F6297="LIQUIDAR",_xlfn.XLOOKUP(A6297,Rotación!$A:$A,Rotación!$O:$O,0,0,-1),"")))),"")</f>
        <v>7332000</v>
      </c>
      <c r="J6297" s="13">
        <f>IFERROR(IF($F6297="ALTA",$D6297*0.94,
IF($F6297="MEDIA",$D6297*0.9,
IF($F6297="BAJA",$D6297*0.85,
IF($F6297="LIQUIDAR",_xlfn.XLOOKUP(A6297,Rotación!$A:$A,Rotación!$O:$O,0,0,-1),"")))),"")</f>
        <v>7020000</v>
      </c>
      <c r="K6297">
        <v>7590000</v>
      </c>
    </row>
    <row r="6298" spans="1:11" x14ac:dyDescent="0.3">
      <c r="A6298" t="s">
        <v>10827</v>
      </c>
      <c r="B6298" t="s">
        <v>313</v>
      </c>
      <c r="C6298" t="s">
        <v>313</v>
      </c>
      <c r="D6298">
        <v>7780000</v>
      </c>
      <c r="E6298">
        <v>5800000</v>
      </c>
      <c r="F6298" t="s">
        <v>4033</v>
      </c>
      <c r="G6298" s="13">
        <f>IFERROR(IF($F6298="ALTA",$D6298*1.03,
IF($F6298="MEDIA",$D6298*1,
IF($F6298="BAJA",$D6298*0.92,
IF($F6298="LIQUIDAR",_xlfn.XLOOKUP(A6298,Rotación!$A:$A,Rotación!$O:$O,0,0,-1),"")))),"")</f>
        <v>7780000</v>
      </c>
      <c r="H6298" s="13">
        <f>IFERROR(IF($F6298="ALTA",$D6298*1,
IF($F6298="MEDIA",$D6298*0.97,
IF($F6298="BAJA",$D6298*0.9,
IF($F6298="LIQUIDAR",_xlfn.XLOOKUP(A6298,Rotación!$A:$A,Rotación!$O:$O,0,0,-1),"")))),"")</f>
        <v>7546600</v>
      </c>
      <c r="I6298" s="13">
        <f>IFERROR(IF($F6298="ALTA",$D6298*0.97,
IF($F6298="MEDIA",$D6298*0.94,
IF($F6298="BAJA",$D6298*0.87,
IF($F6298="LIQUIDAR",_xlfn.XLOOKUP(A6298,Rotación!$A:$A,Rotación!$O:$O,0,0,-1),"")))),"")</f>
        <v>7313200</v>
      </c>
      <c r="J6298" s="13">
        <f>IFERROR(IF($F6298="ALTA",$D6298*0.94,
IF($F6298="MEDIA",$D6298*0.9,
IF($F6298="BAJA",$D6298*0.85,
IF($F6298="LIQUIDAR",_xlfn.XLOOKUP(A6298,Rotación!$A:$A,Rotación!$O:$O,0,0,-1),"")))),"")</f>
        <v>7002000</v>
      </c>
      <c r="K6298">
        <v>7190000</v>
      </c>
    </row>
    <row r="6299" spans="1:11" x14ac:dyDescent="0.3">
      <c r="A6299" t="s">
        <v>10828</v>
      </c>
      <c r="B6299" t="s">
        <v>313</v>
      </c>
      <c r="C6299" t="s">
        <v>313</v>
      </c>
      <c r="D6299">
        <v>14500000</v>
      </c>
      <c r="E6299">
        <v>11500000</v>
      </c>
      <c r="F6299" t="s">
        <v>4033</v>
      </c>
      <c r="G6299" s="13">
        <f>IFERROR(IF($F6299="ALTA",$D6299*1.03,
IF($F6299="MEDIA",$D6299*1,
IF($F6299="BAJA",$D6299*0.92,
IF($F6299="LIQUIDAR",_xlfn.XLOOKUP(A6299,Rotación!$A:$A,Rotación!$O:$O,0,0,-1),"")))),"")</f>
        <v>14500000</v>
      </c>
      <c r="H6299" s="13">
        <f>IFERROR(IF($F6299="ALTA",$D6299*1,
IF($F6299="MEDIA",$D6299*0.97,
IF($F6299="BAJA",$D6299*0.9,
IF($F6299="LIQUIDAR",_xlfn.XLOOKUP(A6299,Rotación!$A:$A,Rotación!$O:$O,0,0,-1),"")))),"")</f>
        <v>14065000</v>
      </c>
      <c r="I6299" s="13">
        <f>IFERROR(IF($F6299="ALTA",$D6299*0.97,
IF($F6299="MEDIA",$D6299*0.94,
IF($F6299="BAJA",$D6299*0.87,
IF($F6299="LIQUIDAR",_xlfn.XLOOKUP(A6299,Rotación!$A:$A,Rotación!$O:$O,0,0,-1),"")))),"")</f>
        <v>13630000</v>
      </c>
      <c r="J6299" s="13">
        <f>IFERROR(IF($F6299="ALTA",$D6299*0.94,
IF($F6299="MEDIA",$D6299*0.9,
IF($F6299="BAJA",$D6299*0.85,
IF($F6299="LIQUIDAR",_xlfn.XLOOKUP(A6299,Rotación!$A:$A,Rotación!$O:$O,0,0,-1),"")))),"")</f>
        <v>13050000</v>
      </c>
      <c r="K6299">
        <v>13990000</v>
      </c>
    </row>
    <row r="6300" spans="1:11" x14ac:dyDescent="0.3">
      <c r="A6300" t="s">
        <v>1620</v>
      </c>
      <c r="B6300" t="s">
        <v>313</v>
      </c>
      <c r="C6300" t="s">
        <v>313</v>
      </c>
      <c r="D6300">
        <v>22400000</v>
      </c>
      <c r="E6300">
        <v>16700000</v>
      </c>
      <c r="F6300" t="s">
        <v>4033</v>
      </c>
      <c r="G6300" s="13">
        <f>IFERROR(IF($F6300="ALTA",$D6300*1.03,
IF($F6300="MEDIA",$D6300*1,
IF($F6300="BAJA",$D6300*0.92,
IF($F6300="LIQUIDAR",_xlfn.XLOOKUP(A6300,Rotación!$A:$A,Rotación!$O:$O,0,0,-1),"")))),"")</f>
        <v>22400000</v>
      </c>
      <c r="H6300" s="13">
        <f>IFERROR(IF($F6300="ALTA",$D6300*1,
IF($F6300="MEDIA",$D6300*0.97,
IF($F6300="BAJA",$D6300*0.9,
IF($F6300="LIQUIDAR",_xlfn.XLOOKUP(A6300,Rotación!$A:$A,Rotación!$O:$O,0,0,-1),"")))),"")</f>
        <v>21728000</v>
      </c>
      <c r="I6300" s="13">
        <f>IFERROR(IF($F6300="ALTA",$D6300*0.97,
IF($F6300="MEDIA",$D6300*0.94,
IF($F6300="BAJA",$D6300*0.87,
IF($F6300="LIQUIDAR",_xlfn.XLOOKUP(A6300,Rotación!$A:$A,Rotación!$O:$O,0,0,-1),"")))),"")</f>
        <v>21056000</v>
      </c>
      <c r="J6300" s="13">
        <f>IFERROR(IF($F6300="ALTA",$D6300*0.94,
IF($F6300="MEDIA",$D6300*0.9,
IF($F6300="BAJA",$D6300*0.85,
IF($F6300="LIQUIDAR",_xlfn.XLOOKUP(A6300,Rotación!$A:$A,Rotación!$O:$O,0,0,-1),"")))),"")</f>
        <v>20160000</v>
      </c>
      <c r="K6300">
        <v>20990000</v>
      </c>
    </row>
    <row r="6301" spans="1:11" x14ac:dyDescent="0.3">
      <c r="A6301" t="s">
        <v>10829</v>
      </c>
      <c r="B6301" t="s">
        <v>313</v>
      </c>
      <c r="C6301" t="s">
        <v>313</v>
      </c>
      <c r="D6301">
        <v>28800000</v>
      </c>
      <c r="E6301">
        <v>23500000</v>
      </c>
      <c r="F6301" t="s">
        <v>5391</v>
      </c>
      <c r="G6301" s="13">
        <f>IFERROR(IF($F6301="ALTA",$D6301*1.03,
IF($F6301="MEDIA",$D6301*1,
IF($F6301="BAJA",$D6301*0.92,
IF($F6301="LIQUIDAR",_xlfn.XLOOKUP(A6301,Rotación!$A:$A,Rotación!$O:$O,0,0,-1),"")))),"")</f>
        <v>26496000</v>
      </c>
      <c r="H6301" s="13">
        <f>IFERROR(IF($F6301="ALTA",$D6301*1,
IF($F6301="MEDIA",$D6301*0.97,
IF($F6301="BAJA",$D6301*0.9,
IF($F6301="LIQUIDAR",_xlfn.XLOOKUP(A6301,Rotación!$A:$A,Rotación!$O:$O,0,0,-1),"")))),"")</f>
        <v>25920000</v>
      </c>
      <c r="I6301" s="13">
        <f>IFERROR(IF($F6301="ALTA",$D6301*0.97,
IF($F6301="MEDIA",$D6301*0.94,
IF($F6301="BAJA",$D6301*0.87,
IF($F6301="LIQUIDAR",_xlfn.XLOOKUP(A6301,Rotación!$A:$A,Rotación!$O:$O,0,0,-1),"")))),"")</f>
        <v>25056000</v>
      </c>
      <c r="J6301" s="13">
        <f>IFERROR(IF($F6301="ALTA",$D6301*0.94,
IF($F6301="MEDIA",$D6301*0.9,
IF($F6301="BAJA",$D6301*0.85,
IF($F6301="LIQUIDAR",_xlfn.XLOOKUP(A6301,Rotación!$A:$A,Rotación!$O:$O,0,0,-1),"")))),"")</f>
        <v>24480000</v>
      </c>
      <c r="K6301">
        <v>28790000</v>
      </c>
    </row>
    <row r="6302" spans="1:11" x14ac:dyDescent="0.3">
      <c r="A6302" t="s">
        <v>10830</v>
      </c>
      <c r="B6302" t="s">
        <v>313</v>
      </c>
      <c r="C6302" t="s">
        <v>313</v>
      </c>
      <c r="D6302">
        <v>8600000</v>
      </c>
      <c r="E6302">
        <v>6900000</v>
      </c>
      <c r="F6302" t="s">
        <v>5391</v>
      </c>
      <c r="G6302" s="13">
        <f>IFERROR(IF($F6302="ALTA",$D6302*1.03,
IF($F6302="MEDIA",$D6302*1,
IF($F6302="BAJA",$D6302*0.92,
IF($F6302="LIQUIDAR",_xlfn.XLOOKUP(A6302,Rotación!$A:$A,Rotación!$O:$O,0,0,-1),"")))),"")</f>
        <v>7912000</v>
      </c>
      <c r="H6302" s="13">
        <f>IFERROR(IF($F6302="ALTA",$D6302*1,
IF($F6302="MEDIA",$D6302*0.97,
IF($F6302="BAJA",$D6302*0.9,
IF($F6302="LIQUIDAR",_xlfn.XLOOKUP(A6302,Rotación!$A:$A,Rotación!$O:$O,0,0,-1),"")))),"")</f>
        <v>7740000</v>
      </c>
      <c r="I6302" s="13">
        <f>IFERROR(IF($F6302="ALTA",$D6302*0.97,
IF($F6302="MEDIA",$D6302*0.94,
IF($F6302="BAJA",$D6302*0.87,
IF($F6302="LIQUIDAR",_xlfn.XLOOKUP(A6302,Rotación!$A:$A,Rotación!$O:$O,0,0,-1),"")))),"")</f>
        <v>7482000</v>
      </c>
      <c r="J6302" s="13">
        <f>IFERROR(IF($F6302="ALTA",$D6302*0.94,
IF($F6302="MEDIA",$D6302*0.9,
IF($F6302="BAJA",$D6302*0.85,
IF($F6302="LIQUIDAR",_xlfn.XLOOKUP(A6302,Rotación!$A:$A,Rotación!$O:$O,0,0,-1),"")))),"")</f>
        <v>7310000</v>
      </c>
      <c r="K6302">
        <v>8590000</v>
      </c>
    </row>
    <row r="6303" spans="1:11" x14ac:dyDescent="0.3">
      <c r="A6303" t="s">
        <v>10831</v>
      </c>
      <c r="B6303" t="s">
        <v>313</v>
      </c>
      <c r="C6303" t="s">
        <v>313</v>
      </c>
      <c r="D6303">
        <v>11800000</v>
      </c>
      <c r="E6303">
        <v>9000000</v>
      </c>
      <c r="F6303" t="s">
        <v>5391</v>
      </c>
      <c r="G6303" s="13">
        <f>IFERROR(IF($F6303="ALTA",$D6303*1.03,
IF($F6303="MEDIA",$D6303*1,
IF($F6303="BAJA",$D6303*0.92,
IF($F6303="LIQUIDAR",_xlfn.XLOOKUP(A6303,Rotación!$A:$A,Rotación!$O:$O,0,0,-1),"")))),"")</f>
        <v>10856000</v>
      </c>
      <c r="H6303" s="13">
        <f>IFERROR(IF($F6303="ALTA",$D6303*1,
IF($F6303="MEDIA",$D6303*0.97,
IF($F6303="BAJA",$D6303*0.9,
IF($F6303="LIQUIDAR",_xlfn.XLOOKUP(A6303,Rotación!$A:$A,Rotación!$O:$O,0,0,-1),"")))),"")</f>
        <v>10620000</v>
      </c>
      <c r="I6303" s="13">
        <f>IFERROR(IF($F6303="ALTA",$D6303*0.97,
IF($F6303="MEDIA",$D6303*0.94,
IF($F6303="BAJA",$D6303*0.87,
IF($F6303="LIQUIDAR",_xlfn.XLOOKUP(A6303,Rotación!$A:$A,Rotación!$O:$O,0,0,-1),"")))),"")</f>
        <v>10266000</v>
      </c>
      <c r="J6303" s="13">
        <f>IFERROR(IF($F6303="ALTA",$D6303*0.94,
IF($F6303="MEDIA",$D6303*0.9,
IF($F6303="BAJA",$D6303*0.85,
IF($F6303="LIQUIDAR",_xlfn.XLOOKUP(A6303,Rotación!$A:$A,Rotación!$O:$O,0,0,-1),"")))),"")</f>
        <v>10030000</v>
      </c>
      <c r="K6303">
        <v>10990000</v>
      </c>
    </row>
    <row r="6304" spans="1:11" x14ac:dyDescent="0.3">
      <c r="A6304" t="s">
        <v>8339</v>
      </c>
      <c r="B6304" t="s">
        <v>313</v>
      </c>
      <c r="C6304" t="s">
        <v>313</v>
      </c>
      <c r="D6304">
        <v>7800000</v>
      </c>
      <c r="E6304">
        <v>6400000</v>
      </c>
      <c r="F6304" t="s">
        <v>5391</v>
      </c>
      <c r="G6304" s="13">
        <f>IFERROR(IF($F6304="ALTA",$D6304*1.03,
IF($F6304="MEDIA",$D6304*1,
IF($F6304="BAJA",$D6304*0.92,
IF($F6304="LIQUIDAR",_xlfn.XLOOKUP(A6304,Rotación!$A:$A,Rotación!$O:$O,0,0,-1),"")))),"")</f>
        <v>7176000</v>
      </c>
      <c r="H6304" s="13">
        <f>IFERROR(IF($F6304="ALTA",$D6304*1,
IF($F6304="MEDIA",$D6304*0.97,
IF($F6304="BAJA",$D6304*0.9,
IF($F6304="LIQUIDAR",_xlfn.XLOOKUP(A6304,Rotación!$A:$A,Rotación!$O:$O,0,0,-1),"")))),"")</f>
        <v>7020000</v>
      </c>
      <c r="I6304" s="13">
        <f>IFERROR(IF($F6304="ALTA",$D6304*0.97,
IF($F6304="MEDIA",$D6304*0.94,
IF($F6304="BAJA",$D6304*0.87,
IF($F6304="LIQUIDAR",_xlfn.XLOOKUP(A6304,Rotación!$A:$A,Rotación!$O:$O,0,0,-1),"")))),"")</f>
        <v>6786000</v>
      </c>
      <c r="J6304" s="13">
        <f>IFERROR(IF($F6304="ALTA",$D6304*0.94,
IF($F6304="MEDIA",$D6304*0.9,
IF($F6304="BAJA",$D6304*0.85,
IF($F6304="LIQUIDAR",_xlfn.XLOOKUP(A6304,Rotación!$A:$A,Rotación!$O:$O,0,0,-1),"")))),"")</f>
        <v>6630000</v>
      </c>
      <c r="K6304">
        <v>7790000</v>
      </c>
    </row>
    <row r="6305" spans="1:11" x14ac:dyDescent="0.3">
      <c r="A6305" t="s">
        <v>5234</v>
      </c>
      <c r="B6305" t="s">
        <v>313</v>
      </c>
      <c r="C6305" t="s">
        <v>313</v>
      </c>
      <c r="D6305">
        <v>23300000</v>
      </c>
      <c r="E6305">
        <v>18500000</v>
      </c>
      <c r="F6305" t="s">
        <v>5391</v>
      </c>
      <c r="G6305" s="13">
        <f>IFERROR(IF($F6305="ALTA",$D6305*1.03,
IF($F6305="MEDIA",$D6305*1,
IF($F6305="BAJA",$D6305*0.92,
IF($F6305="LIQUIDAR",_xlfn.XLOOKUP(A6305,Rotación!$A:$A,Rotación!$O:$O,0,0,-1),"")))),"")</f>
        <v>21436000</v>
      </c>
      <c r="H6305" s="13">
        <f>IFERROR(IF($F6305="ALTA",$D6305*1,
IF($F6305="MEDIA",$D6305*0.97,
IF($F6305="BAJA",$D6305*0.9,
IF($F6305="LIQUIDAR",_xlfn.XLOOKUP(A6305,Rotación!$A:$A,Rotación!$O:$O,0,0,-1),"")))),"")</f>
        <v>20970000</v>
      </c>
      <c r="I6305" s="13">
        <f>IFERROR(IF($F6305="ALTA",$D6305*0.97,
IF($F6305="MEDIA",$D6305*0.94,
IF($F6305="BAJA",$D6305*0.87,
IF($F6305="LIQUIDAR",_xlfn.XLOOKUP(A6305,Rotación!$A:$A,Rotación!$O:$O,0,0,-1),"")))),"")</f>
        <v>20271000</v>
      </c>
      <c r="J6305" s="13">
        <f>IFERROR(IF($F6305="ALTA",$D6305*0.94,
IF($F6305="MEDIA",$D6305*0.9,
IF($F6305="BAJA",$D6305*0.85,
IF($F6305="LIQUIDAR",_xlfn.XLOOKUP(A6305,Rotación!$A:$A,Rotación!$O:$O,0,0,-1),"")))),"")</f>
        <v>19805000</v>
      </c>
      <c r="K6305">
        <v>21990000</v>
      </c>
    </row>
    <row r="6306" spans="1:11" x14ac:dyDescent="0.3">
      <c r="A6306" t="s">
        <v>10832</v>
      </c>
      <c r="B6306" t="s">
        <v>313</v>
      </c>
      <c r="C6306" t="s">
        <v>313</v>
      </c>
      <c r="D6306">
        <v>14400000</v>
      </c>
      <c r="E6306">
        <v>11500000</v>
      </c>
      <c r="F6306" t="s">
        <v>4033</v>
      </c>
      <c r="G6306" s="13">
        <f>IFERROR(IF($F6306="ALTA",$D6306*1.03,
IF($F6306="MEDIA",$D6306*1,
IF($F6306="BAJA",$D6306*0.92,
IF($F6306="LIQUIDAR",_xlfn.XLOOKUP(A6306,Rotación!$A:$A,Rotación!$O:$O,0,0,-1),"")))),"")</f>
        <v>14400000</v>
      </c>
      <c r="H6306" s="13">
        <f>IFERROR(IF($F6306="ALTA",$D6306*1,
IF($F6306="MEDIA",$D6306*0.97,
IF($F6306="BAJA",$D6306*0.9,
IF($F6306="LIQUIDAR",_xlfn.XLOOKUP(A6306,Rotación!$A:$A,Rotación!$O:$O,0,0,-1),"")))),"")</f>
        <v>13968000</v>
      </c>
      <c r="I6306" s="13">
        <f>IFERROR(IF($F6306="ALTA",$D6306*0.97,
IF($F6306="MEDIA",$D6306*0.94,
IF($F6306="BAJA",$D6306*0.87,
IF($F6306="LIQUIDAR",_xlfn.XLOOKUP(A6306,Rotación!$A:$A,Rotación!$O:$O,0,0,-1),"")))),"")</f>
        <v>13536000</v>
      </c>
      <c r="J6306" s="13">
        <f>IFERROR(IF($F6306="ALTA",$D6306*0.94,
IF($F6306="MEDIA",$D6306*0.9,
IF($F6306="BAJA",$D6306*0.85,
IF($F6306="LIQUIDAR",_xlfn.XLOOKUP(A6306,Rotación!$A:$A,Rotación!$O:$O,0,0,-1),"")))),"")</f>
        <v>12960000</v>
      </c>
      <c r="K6306">
        <v>13890000</v>
      </c>
    </row>
    <row r="6307" spans="1:11" x14ac:dyDescent="0.3">
      <c r="A6307" t="s">
        <v>10833</v>
      </c>
      <c r="B6307" t="s">
        <v>313</v>
      </c>
      <c r="C6307" t="s">
        <v>313</v>
      </c>
      <c r="D6307">
        <v>15800000</v>
      </c>
      <c r="E6307">
        <v>12700000</v>
      </c>
      <c r="F6307" t="s">
        <v>4033</v>
      </c>
      <c r="G6307" s="13">
        <f>IFERROR(IF($F6307="ALTA",$D6307*1.03,
IF($F6307="MEDIA",$D6307*1,
IF($F6307="BAJA",$D6307*0.92,
IF($F6307="LIQUIDAR",_xlfn.XLOOKUP(A6307,Rotación!$A:$A,Rotación!$O:$O,0,0,-1),"")))),"")</f>
        <v>15800000</v>
      </c>
      <c r="H6307" s="13">
        <f>IFERROR(IF($F6307="ALTA",$D6307*1,
IF($F6307="MEDIA",$D6307*0.97,
IF($F6307="BAJA",$D6307*0.9,
IF($F6307="LIQUIDAR",_xlfn.XLOOKUP(A6307,Rotación!$A:$A,Rotación!$O:$O,0,0,-1),"")))),"")</f>
        <v>15326000</v>
      </c>
      <c r="I6307" s="13">
        <f>IFERROR(IF($F6307="ALTA",$D6307*0.97,
IF($F6307="MEDIA",$D6307*0.94,
IF($F6307="BAJA",$D6307*0.87,
IF($F6307="LIQUIDAR",_xlfn.XLOOKUP(A6307,Rotación!$A:$A,Rotación!$O:$O,0,0,-1),"")))),"")</f>
        <v>14852000</v>
      </c>
      <c r="J6307" s="13">
        <f>IFERROR(IF($F6307="ALTA",$D6307*0.94,
IF($F6307="MEDIA",$D6307*0.9,
IF($F6307="BAJA",$D6307*0.85,
IF($F6307="LIQUIDAR",_xlfn.XLOOKUP(A6307,Rotación!$A:$A,Rotación!$O:$O,0,0,-1),"")))),"")</f>
        <v>14220000</v>
      </c>
      <c r="K6307">
        <v>15490000</v>
      </c>
    </row>
    <row r="6308" spans="1:11" x14ac:dyDescent="0.3">
      <c r="A6308" t="s">
        <v>10834</v>
      </c>
      <c r="B6308" t="s">
        <v>313</v>
      </c>
      <c r="C6308" t="s">
        <v>313</v>
      </c>
      <c r="D6308">
        <v>18100000</v>
      </c>
      <c r="E6308">
        <v>14500000</v>
      </c>
      <c r="F6308" t="s">
        <v>4033</v>
      </c>
      <c r="G6308" s="13">
        <f>IFERROR(IF($F6308="ALTA",$D6308*1.03,
IF($F6308="MEDIA",$D6308*1,
IF($F6308="BAJA",$D6308*0.92,
IF($F6308="LIQUIDAR",_xlfn.XLOOKUP(A6308,Rotación!$A:$A,Rotación!$O:$O,0,0,-1),"")))),"")</f>
        <v>18100000</v>
      </c>
      <c r="H6308" s="13">
        <f>IFERROR(IF($F6308="ALTA",$D6308*1,
IF($F6308="MEDIA",$D6308*0.97,
IF($F6308="BAJA",$D6308*0.9,
IF($F6308="LIQUIDAR",_xlfn.XLOOKUP(A6308,Rotación!$A:$A,Rotación!$O:$O,0,0,-1),"")))),"")</f>
        <v>17557000</v>
      </c>
      <c r="I6308" s="13">
        <f>IFERROR(IF($F6308="ALTA",$D6308*0.97,
IF($F6308="MEDIA",$D6308*0.94,
IF($F6308="BAJA",$D6308*0.87,
IF($F6308="LIQUIDAR",_xlfn.XLOOKUP(A6308,Rotación!$A:$A,Rotación!$O:$O,0,0,-1),"")))),"")</f>
        <v>17014000</v>
      </c>
      <c r="J6308" s="13">
        <f>IFERROR(IF($F6308="ALTA",$D6308*0.94,
IF($F6308="MEDIA",$D6308*0.9,
IF($F6308="BAJA",$D6308*0.85,
IF($F6308="LIQUIDAR",_xlfn.XLOOKUP(A6308,Rotación!$A:$A,Rotación!$O:$O,0,0,-1),"")))),"")</f>
        <v>16290000</v>
      </c>
      <c r="K6308">
        <v>17490000</v>
      </c>
    </row>
    <row r="6309" spans="1:11" x14ac:dyDescent="0.3">
      <c r="A6309" t="s">
        <v>10835</v>
      </c>
      <c r="B6309" t="s">
        <v>313</v>
      </c>
      <c r="C6309" t="s">
        <v>313</v>
      </c>
      <c r="D6309">
        <v>10600000</v>
      </c>
      <c r="E6309">
        <v>8200000</v>
      </c>
      <c r="F6309" t="s">
        <v>4033</v>
      </c>
      <c r="G6309" s="13">
        <f>IFERROR(IF($F6309="ALTA",$D6309*1.03,
IF($F6309="MEDIA",$D6309*1,
IF($F6309="BAJA",$D6309*0.92,
IF($F6309="LIQUIDAR",_xlfn.XLOOKUP(A6309,Rotación!$A:$A,Rotación!$O:$O,0,0,-1),"")))),"")</f>
        <v>10600000</v>
      </c>
      <c r="H6309" s="13">
        <f>IFERROR(IF($F6309="ALTA",$D6309*1,
IF($F6309="MEDIA",$D6309*0.97,
IF($F6309="BAJA",$D6309*0.9,
IF($F6309="LIQUIDAR",_xlfn.XLOOKUP(A6309,Rotación!$A:$A,Rotación!$O:$O,0,0,-1),"")))),"")</f>
        <v>10282000</v>
      </c>
      <c r="I6309" s="13">
        <f>IFERROR(IF($F6309="ALTA",$D6309*0.97,
IF($F6309="MEDIA",$D6309*0.94,
IF($F6309="BAJA",$D6309*0.87,
IF($F6309="LIQUIDAR",_xlfn.XLOOKUP(A6309,Rotación!$A:$A,Rotación!$O:$O,0,0,-1),"")))),"")</f>
        <v>9964000</v>
      </c>
      <c r="J6309" s="13">
        <f>IFERROR(IF($F6309="ALTA",$D6309*0.94,
IF($F6309="MEDIA",$D6309*0.9,
IF($F6309="BAJA",$D6309*0.85,
IF($F6309="LIQUIDAR",_xlfn.XLOOKUP(A6309,Rotación!$A:$A,Rotación!$O:$O,0,0,-1),"")))),"")</f>
        <v>9540000</v>
      </c>
      <c r="K6309">
        <v>9990000</v>
      </c>
    </row>
    <row r="6310" spans="1:11" x14ac:dyDescent="0.3">
      <c r="A6310" t="s">
        <v>10836</v>
      </c>
      <c r="B6310" t="s">
        <v>313</v>
      </c>
      <c r="C6310" t="s">
        <v>313</v>
      </c>
      <c r="D6310">
        <v>36200000</v>
      </c>
      <c r="E6310">
        <v>28000000</v>
      </c>
      <c r="F6310" t="s">
        <v>5391</v>
      </c>
      <c r="G6310" s="13">
        <f>IFERROR(IF($F6310="ALTA",$D6310*1.03,
IF($F6310="MEDIA",$D6310*1,
IF($F6310="BAJA",$D6310*0.92,
IF($F6310="LIQUIDAR",_xlfn.XLOOKUP(A6310,Rotación!$A:$A,Rotación!$O:$O,0,0,-1),"")))),"")</f>
        <v>33304000</v>
      </c>
      <c r="H6310" s="13">
        <f>IFERROR(IF($F6310="ALTA",$D6310*1,
IF($F6310="MEDIA",$D6310*0.97,
IF($F6310="BAJA",$D6310*0.9,
IF($F6310="LIQUIDAR",_xlfn.XLOOKUP(A6310,Rotación!$A:$A,Rotación!$O:$O,0,0,-1),"")))),"")</f>
        <v>32580000</v>
      </c>
      <c r="I6310" s="13">
        <f>IFERROR(IF($F6310="ALTA",$D6310*0.97,
IF($F6310="MEDIA",$D6310*0.94,
IF($F6310="BAJA",$D6310*0.87,
IF($F6310="LIQUIDAR",_xlfn.XLOOKUP(A6310,Rotación!$A:$A,Rotación!$O:$O,0,0,-1),"")))),"")</f>
        <v>31494000</v>
      </c>
      <c r="J6310" s="13">
        <f>IFERROR(IF($F6310="ALTA",$D6310*0.94,
IF($F6310="MEDIA",$D6310*0.9,
IF($F6310="BAJA",$D6310*0.85,
IF($F6310="LIQUIDAR",_xlfn.XLOOKUP(A6310,Rotación!$A:$A,Rotación!$O:$O,0,0,-1),"")))),"")</f>
        <v>30770000</v>
      </c>
      <c r="K6310">
        <v>33990000</v>
      </c>
    </row>
    <row r="6311" spans="1:11" x14ac:dyDescent="0.3">
      <c r="A6311" t="s">
        <v>10837</v>
      </c>
      <c r="B6311" t="s">
        <v>313</v>
      </c>
      <c r="C6311" t="s">
        <v>313</v>
      </c>
      <c r="D6311">
        <v>7390000</v>
      </c>
      <c r="E6311">
        <v>6000000</v>
      </c>
      <c r="F6311" t="s">
        <v>5391</v>
      </c>
      <c r="G6311" s="13">
        <f>IFERROR(IF($F6311="ALTA",$D6311*1.03,
IF($F6311="MEDIA",$D6311*1,
IF($F6311="BAJA",$D6311*0.92,
IF($F6311="LIQUIDAR",_xlfn.XLOOKUP(A6311,Rotación!$A:$A,Rotación!$O:$O,0,0,-1),"")))),"")</f>
        <v>6798800</v>
      </c>
      <c r="H6311" s="13">
        <f>IFERROR(IF($F6311="ALTA",$D6311*1,
IF($F6311="MEDIA",$D6311*0.97,
IF($F6311="BAJA",$D6311*0.9,
IF($F6311="LIQUIDAR",_xlfn.XLOOKUP(A6311,Rotación!$A:$A,Rotación!$O:$O,0,0,-1),"")))),"")</f>
        <v>6651000</v>
      </c>
      <c r="I6311" s="13">
        <f>IFERROR(IF($F6311="ALTA",$D6311*0.97,
IF($F6311="MEDIA",$D6311*0.94,
IF($F6311="BAJA",$D6311*0.87,
IF($F6311="LIQUIDAR",_xlfn.XLOOKUP(A6311,Rotación!$A:$A,Rotación!$O:$O,0,0,-1),"")))),"")</f>
        <v>6429300</v>
      </c>
      <c r="J6311" s="13">
        <f>IFERROR(IF($F6311="ALTA",$D6311*0.94,
IF($F6311="MEDIA",$D6311*0.9,
IF($F6311="BAJA",$D6311*0.85,
IF($F6311="LIQUIDAR",_xlfn.XLOOKUP(A6311,Rotación!$A:$A,Rotación!$O:$O,0,0,-1),"")))),"")</f>
        <v>6281500</v>
      </c>
      <c r="K6311">
        <v>7390000</v>
      </c>
    </row>
    <row r="6312" spans="1:11" x14ac:dyDescent="0.3">
      <c r="A6312" t="s">
        <v>10838</v>
      </c>
      <c r="B6312" t="s">
        <v>313</v>
      </c>
      <c r="C6312" t="s">
        <v>313</v>
      </c>
      <c r="D6312">
        <v>11100000</v>
      </c>
      <c r="E6312">
        <v>9000000</v>
      </c>
      <c r="F6312" t="s">
        <v>5391</v>
      </c>
      <c r="G6312" s="13">
        <f>IFERROR(IF($F6312="ALTA",$D6312*1.03,
IF($F6312="MEDIA",$D6312*1,
IF($F6312="BAJA",$D6312*0.92,
IF($F6312="LIQUIDAR",_xlfn.XLOOKUP(A6312,Rotación!$A:$A,Rotación!$O:$O,0,0,-1),"")))),"")</f>
        <v>10212000</v>
      </c>
      <c r="H6312" s="13">
        <f>IFERROR(IF($F6312="ALTA",$D6312*1,
IF($F6312="MEDIA",$D6312*0.97,
IF($F6312="BAJA",$D6312*0.9,
IF($F6312="LIQUIDAR",_xlfn.XLOOKUP(A6312,Rotación!$A:$A,Rotación!$O:$O,0,0,-1),"")))),"")</f>
        <v>9990000</v>
      </c>
      <c r="I6312" s="13">
        <f>IFERROR(IF($F6312="ALTA",$D6312*0.97,
IF($F6312="MEDIA",$D6312*0.94,
IF($F6312="BAJA",$D6312*0.87,
IF($F6312="LIQUIDAR",_xlfn.XLOOKUP(A6312,Rotación!$A:$A,Rotación!$O:$O,0,0,-1),"")))),"")</f>
        <v>9657000</v>
      </c>
      <c r="J6312" s="13">
        <f>IFERROR(IF($F6312="ALTA",$D6312*0.94,
IF($F6312="MEDIA",$D6312*0.9,
IF($F6312="BAJA",$D6312*0.85,
IF($F6312="LIQUIDAR",_xlfn.XLOOKUP(A6312,Rotación!$A:$A,Rotación!$O:$O,0,0,-1),"")))),"")</f>
        <v>9435000</v>
      </c>
      <c r="K6312">
        <v>10990000</v>
      </c>
    </row>
    <row r="6313" spans="1:11" x14ac:dyDescent="0.3">
      <c r="A6313" t="s">
        <v>10839</v>
      </c>
      <c r="B6313" t="s">
        <v>313</v>
      </c>
      <c r="C6313" t="s">
        <v>313</v>
      </c>
      <c r="D6313">
        <v>14100000</v>
      </c>
      <c r="E6313">
        <v>11200000</v>
      </c>
      <c r="F6313" t="s">
        <v>4033</v>
      </c>
      <c r="G6313" s="13">
        <f>IFERROR(IF($F6313="ALTA",$D6313*1.03,
IF($F6313="MEDIA",$D6313*1,
IF($F6313="BAJA",$D6313*0.92,
IF($F6313="LIQUIDAR",_xlfn.XLOOKUP(A6313,Rotación!$A:$A,Rotación!$O:$O,0,0,-1),"")))),"")</f>
        <v>14100000</v>
      </c>
      <c r="H6313" s="13">
        <f>IFERROR(IF($F6313="ALTA",$D6313*1,
IF($F6313="MEDIA",$D6313*0.97,
IF($F6313="BAJA",$D6313*0.9,
IF($F6313="LIQUIDAR",_xlfn.XLOOKUP(A6313,Rotación!$A:$A,Rotación!$O:$O,0,0,-1),"")))),"")</f>
        <v>13677000</v>
      </c>
      <c r="I6313" s="13">
        <f>IFERROR(IF($F6313="ALTA",$D6313*0.97,
IF($F6313="MEDIA",$D6313*0.94,
IF($F6313="BAJA",$D6313*0.87,
IF($F6313="LIQUIDAR",_xlfn.XLOOKUP(A6313,Rotación!$A:$A,Rotación!$O:$O,0,0,-1),"")))),"")</f>
        <v>13254000</v>
      </c>
      <c r="J6313" s="13">
        <f>IFERROR(IF($F6313="ALTA",$D6313*0.94,
IF($F6313="MEDIA",$D6313*0.9,
IF($F6313="BAJA",$D6313*0.85,
IF($F6313="LIQUIDAR",_xlfn.XLOOKUP(A6313,Rotación!$A:$A,Rotación!$O:$O,0,0,-1),"")))),"")</f>
        <v>12690000</v>
      </c>
      <c r="K6313">
        <v>13690000</v>
      </c>
    </row>
    <row r="6314" spans="1:11" x14ac:dyDescent="0.3">
      <c r="A6314" t="s">
        <v>10840</v>
      </c>
      <c r="B6314" t="s">
        <v>313</v>
      </c>
      <c r="C6314" t="s">
        <v>313</v>
      </c>
      <c r="D6314">
        <v>17200000</v>
      </c>
      <c r="E6314">
        <v>13000000</v>
      </c>
      <c r="F6314" t="s">
        <v>4033</v>
      </c>
      <c r="G6314" s="13">
        <f>IFERROR(IF($F6314="ALTA",$D6314*1.03,
IF($F6314="MEDIA",$D6314*1,
IF($F6314="BAJA",$D6314*0.92,
IF($F6314="LIQUIDAR",_xlfn.XLOOKUP(A6314,Rotación!$A:$A,Rotación!$O:$O,0,0,-1),"")))),"")</f>
        <v>17200000</v>
      </c>
      <c r="H6314" s="13">
        <f>IFERROR(IF($F6314="ALTA",$D6314*1,
IF($F6314="MEDIA",$D6314*0.97,
IF($F6314="BAJA",$D6314*0.9,
IF($F6314="LIQUIDAR",_xlfn.XLOOKUP(A6314,Rotación!$A:$A,Rotación!$O:$O,0,0,-1),"")))),"")</f>
        <v>16684000</v>
      </c>
      <c r="I6314" s="13">
        <f>IFERROR(IF($F6314="ALTA",$D6314*0.97,
IF($F6314="MEDIA",$D6314*0.94,
IF($F6314="BAJA",$D6314*0.87,
IF($F6314="LIQUIDAR",_xlfn.XLOOKUP(A6314,Rotación!$A:$A,Rotación!$O:$O,0,0,-1),"")))),"")</f>
        <v>16168000</v>
      </c>
      <c r="J6314" s="13">
        <f>IFERROR(IF($F6314="ALTA",$D6314*0.94,
IF($F6314="MEDIA",$D6314*0.9,
IF($F6314="BAJA",$D6314*0.85,
IF($F6314="LIQUIDAR",_xlfn.XLOOKUP(A6314,Rotación!$A:$A,Rotación!$O:$O,0,0,-1),"")))),"")</f>
        <v>15480000</v>
      </c>
      <c r="K6314">
        <v>15690000</v>
      </c>
    </row>
    <row r="6315" spans="1:11" x14ac:dyDescent="0.3">
      <c r="A6315" t="s">
        <v>10841</v>
      </c>
      <c r="B6315" t="s">
        <v>313</v>
      </c>
      <c r="C6315" t="s">
        <v>313</v>
      </c>
      <c r="D6315">
        <v>13500000</v>
      </c>
      <c r="E6315">
        <v>10800000</v>
      </c>
      <c r="F6315" t="s">
        <v>4033</v>
      </c>
      <c r="G6315" s="13">
        <f>IFERROR(IF($F6315="ALTA",$D6315*1.03,
IF($F6315="MEDIA",$D6315*1,
IF($F6315="BAJA",$D6315*0.92,
IF($F6315="LIQUIDAR",_xlfn.XLOOKUP(A6315,Rotación!$A:$A,Rotación!$O:$O,0,0,-1),"")))),"")</f>
        <v>13500000</v>
      </c>
      <c r="H6315" s="13">
        <f>IFERROR(IF($F6315="ALTA",$D6315*1,
IF($F6315="MEDIA",$D6315*0.97,
IF($F6315="BAJA",$D6315*0.9,
IF($F6315="LIQUIDAR",_xlfn.XLOOKUP(A6315,Rotación!$A:$A,Rotación!$O:$O,0,0,-1),"")))),"")</f>
        <v>13095000</v>
      </c>
      <c r="I6315" s="13">
        <f>IFERROR(IF($F6315="ALTA",$D6315*0.97,
IF($F6315="MEDIA",$D6315*0.94,
IF($F6315="BAJA",$D6315*0.87,
IF($F6315="LIQUIDAR",_xlfn.XLOOKUP(A6315,Rotación!$A:$A,Rotación!$O:$O,0,0,-1),"")))),"")</f>
        <v>12690000</v>
      </c>
      <c r="J6315" s="13">
        <f>IFERROR(IF($F6315="ALTA",$D6315*0.94,
IF($F6315="MEDIA",$D6315*0.9,
IF($F6315="BAJA",$D6315*0.85,
IF($F6315="LIQUIDAR",_xlfn.XLOOKUP(A6315,Rotación!$A:$A,Rotación!$O:$O,0,0,-1),"")))),"")</f>
        <v>12150000</v>
      </c>
      <c r="K6315">
        <v>12990000</v>
      </c>
    </row>
    <row r="6316" spans="1:11" x14ac:dyDescent="0.3">
      <c r="A6316" t="s">
        <v>10842</v>
      </c>
      <c r="B6316" t="s">
        <v>313</v>
      </c>
      <c r="C6316" t="s">
        <v>313</v>
      </c>
      <c r="D6316">
        <v>7760000</v>
      </c>
      <c r="E6316">
        <v>6100000</v>
      </c>
      <c r="F6316" t="s">
        <v>4033</v>
      </c>
      <c r="G6316" s="13">
        <f>IFERROR(IF($F6316="ALTA",$D6316*1.03,
IF($F6316="MEDIA",$D6316*1,
IF($F6316="BAJA",$D6316*0.92,
IF($F6316="LIQUIDAR",_xlfn.XLOOKUP(A6316,Rotación!$A:$A,Rotación!$O:$O,0,0,-1),"")))),"")</f>
        <v>7760000</v>
      </c>
      <c r="H6316" s="13">
        <f>IFERROR(IF($F6316="ALTA",$D6316*1,
IF($F6316="MEDIA",$D6316*0.97,
IF($F6316="BAJA",$D6316*0.9,
IF($F6316="LIQUIDAR",_xlfn.XLOOKUP(A6316,Rotación!$A:$A,Rotación!$O:$O,0,0,-1),"")))),"")</f>
        <v>7527200</v>
      </c>
      <c r="I6316" s="13">
        <f>IFERROR(IF($F6316="ALTA",$D6316*0.97,
IF($F6316="MEDIA",$D6316*0.94,
IF($F6316="BAJA",$D6316*0.87,
IF($F6316="LIQUIDAR",_xlfn.XLOOKUP(A6316,Rotación!$A:$A,Rotación!$O:$O,0,0,-1),"")))),"")</f>
        <v>7294400</v>
      </c>
      <c r="J6316" s="13">
        <f>IFERROR(IF($F6316="ALTA",$D6316*0.94,
IF($F6316="MEDIA",$D6316*0.9,
IF($F6316="BAJA",$D6316*0.85,
IF($F6316="LIQUIDAR",_xlfn.XLOOKUP(A6316,Rotación!$A:$A,Rotación!$O:$O,0,0,-1),"")))),"")</f>
        <v>6984000</v>
      </c>
      <c r="K6316">
        <v>7490000</v>
      </c>
    </row>
    <row r="6317" spans="1:11" x14ac:dyDescent="0.3">
      <c r="A6317" t="s">
        <v>10843</v>
      </c>
      <c r="B6317" t="s">
        <v>313</v>
      </c>
      <c r="C6317" t="s">
        <v>313</v>
      </c>
      <c r="D6317">
        <v>12900000</v>
      </c>
      <c r="E6317">
        <v>10000000</v>
      </c>
      <c r="F6317" t="s">
        <v>4033</v>
      </c>
      <c r="G6317" s="13">
        <f>IFERROR(IF($F6317="ALTA",$D6317*1.03,
IF($F6317="MEDIA",$D6317*1,
IF($F6317="BAJA",$D6317*0.92,
IF($F6317="LIQUIDAR",_xlfn.XLOOKUP(A6317,Rotación!$A:$A,Rotación!$O:$O,0,0,-1),"")))),"")</f>
        <v>12900000</v>
      </c>
      <c r="H6317" s="13">
        <f>IFERROR(IF($F6317="ALTA",$D6317*1,
IF($F6317="MEDIA",$D6317*0.97,
IF($F6317="BAJA",$D6317*0.9,
IF($F6317="LIQUIDAR",_xlfn.XLOOKUP(A6317,Rotación!$A:$A,Rotación!$O:$O,0,0,-1),"")))),"")</f>
        <v>12513000</v>
      </c>
      <c r="I6317" s="13">
        <f>IFERROR(IF($F6317="ALTA",$D6317*0.97,
IF($F6317="MEDIA",$D6317*0.94,
IF($F6317="BAJA",$D6317*0.87,
IF($F6317="LIQUIDAR",_xlfn.XLOOKUP(A6317,Rotación!$A:$A,Rotación!$O:$O,0,0,-1),"")))),"")</f>
        <v>12126000</v>
      </c>
      <c r="J6317" s="13">
        <f>IFERROR(IF($F6317="ALTA",$D6317*0.94,
IF($F6317="MEDIA",$D6317*0.9,
IF($F6317="BAJA",$D6317*0.85,
IF($F6317="LIQUIDAR",_xlfn.XLOOKUP(A6317,Rotación!$A:$A,Rotación!$O:$O,0,0,-1),"")))),"")</f>
        <v>11610000</v>
      </c>
      <c r="K6317">
        <v>11990000</v>
      </c>
    </row>
    <row r="6318" spans="1:11" x14ac:dyDescent="0.3">
      <c r="A6318" t="s">
        <v>10844</v>
      </c>
      <c r="B6318" t="s">
        <v>313</v>
      </c>
      <c r="C6318" t="s">
        <v>313</v>
      </c>
      <c r="D6318">
        <v>8700000</v>
      </c>
      <c r="E6318">
        <v>6900000</v>
      </c>
      <c r="F6318" t="s">
        <v>4033</v>
      </c>
      <c r="G6318" s="13">
        <f>IFERROR(IF($F6318="ALTA",$D6318*1.03,
IF($F6318="MEDIA",$D6318*1,
IF($F6318="BAJA",$D6318*0.92,
IF($F6318="LIQUIDAR",_xlfn.XLOOKUP(A6318,Rotación!$A:$A,Rotación!$O:$O,0,0,-1),"")))),"")</f>
        <v>8700000</v>
      </c>
      <c r="H6318" s="13">
        <f>IFERROR(IF($F6318="ALTA",$D6318*1,
IF($F6318="MEDIA",$D6318*0.97,
IF($F6318="BAJA",$D6318*0.9,
IF($F6318="LIQUIDAR",_xlfn.XLOOKUP(A6318,Rotación!$A:$A,Rotación!$O:$O,0,0,-1),"")))),"")</f>
        <v>8439000</v>
      </c>
      <c r="I6318" s="13">
        <f>IFERROR(IF($F6318="ALTA",$D6318*0.97,
IF($F6318="MEDIA",$D6318*0.94,
IF($F6318="BAJA",$D6318*0.87,
IF($F6318="LIQUIDAR",_xlfn.XLOOKUP(A6318,Rotación!$A:$A,Rotación!$O:$O,0,0,-1),"")))),"")</f>
        <v>8178000</v>
      </c>
      <c r="J6318" s="13">
        <f>IFERROR(IF($F6318="ALTA",$D6318*0.94,
IF($F6318="MEDIA",$D6318*0.9,
IF($F6318="BAJA",$D6318*0.85,
IF($F6318="LIQUIDAR",_xlfn.XLOOKUP(A6318,Rotación!$A:$A,Rotación!$O:$O,0,0,-1),"")))),"")</f>
        <v>7830000</v>
      </c>
      <c r="K6318">
        <v>8390000</v>
      </c>
    </row>
    <row r="6319" spans="1:11" x14ac:dyDescent="0.3">
      <c r="A6319" t="s">
        <v>10845</v>
      </c>
      <c r="B6319" t="s">
        <v>313</v>
      </c>
      <c r="C6319" t="s">
        <v>313</v>
      </c>
      <c r="D6319">
        <v>11000000</v>
      </c>
      <c r="E6319">
        <v>9000000</v>
      </c>
      <c r="F6319" t="s">
        <v>4033</v>
      </c>
      <c r="G6319" s="13">
        <f>IFERROR(IF($F6319="ALTA",$D6319*1.03,
IF($F6319="MEDIA",$D6319*1,
IF($F6319="BAJA",$D6319*0.92,
IF($F6319="LIQUIDAR",_xlfn.XLOOKUP(A6319,Rotación!$A:$A,Rotación!$O:$O,0,0,-1),"")))),"")</f>
        <v>11000000</v>
      </c>
      <c r="H6319" s="13">
        <f>IFERROR(IF($F6319="ALTA",$D6319*1,
IF($F6319="MEDIA",$D6319*0.97,
IF($F6319="BAJA",$D6319*0.9,
IF($F6319="LIQUIDAR",_xlfn.XLOOKUP(A6319,Rotación!$A:$A,Rotación!$O:$O,0,0,-1),"")))),"")</f>
        <v>10670000</v>
      </c>
      <c r="I6319" s="13">
        <f>IFERROR(IF($F6319="ALTA",$D6319*0.97,
IF($F6319="MEDIA",$D6319*0.94,
IF($F6319="BAJA",$D6319*0.87,
IF($F6319="LIQUIDAR",_xlfn.XLOOKUP(A6319,Rotación!$A:$A,Rotación!$O:$O,0,0,-1),"")))),"")</f>
        <v>10340000</v>
      </c>
      <c r="J6319" s="13">
        <f>IFERROR(IF($F6319="ALTA",$D6319*0.94,
IF($F6319="MEDIA",$D6319*0.9,
IF($F6319="BAJA",$D6319*0.85,
IF($F6319="LIQUIDAR",_xlfn.XLOOKUP(A6319,Rotación!$A:$A,Rotación!$O:$O,0,0,-1),"")))),"")</f>
        <v>9900000</v>
      </c>
      <c r="K6319">
        <v>10990000</v>
      </c>
    </row>
    <row r="6320" spans="1:11" x14ac:dyDescent="0.3">
      <c r="A6320" t="s">
        <v>10846</v>
      </c>
      <c r="B6320" t="s">
        <v>313</v>
      </c>
      <c r="C6320" t="s">
        <v>313</v>
      </c>
      <c r="D6320">
        <v>7300000</v>
      </c>
      <c r="E6320">
        <v>5900000</v>
      </c>
      <c r="F6320" t="s">
        <v>4033</v>
      </c>
      <c r="G6320" s="13">
        <f>IFERROR(IF($F6320="ALTA",$D6320*1.03,
IF($F6320="MEDIA",$D6320*1,
IF($F6320="BAJA",$D6320*0.92,
IF($F6320="LIQUIDAR",_xlfn.XLOOKUP(A6320,Rotación!$A:$A,Rotación!$O:$O,0,0,-1),"")))),"")</f>
        <v>7300000</v>
      </c>
      <c r="H6320" s="13">
        <f>IFERROR(IF($F6320="ALTA",$D6320*1,
IF($F6320="MEDIA",$D6320*0.97,
IF($F6320="BAJA",$D6320*0.9,
IF($F6320="LIQUIDAR",_xlfn.XLOOKUP(A6320,Rotación!$A:$A,Rotación!$O:$O,0,0,-1),"")))),"")</f>
        <v>7081000</v>
      </c>
      <c r="I6320" s="13">
        <f>IFERROR(IF($F6320="ALTA",$D6320*0.97,
IF($F6320="MEDIA",$D6320*0.94,
IF($F6320="BAJA",$D6320*0.87,
IF($F6320="LIQUIDAR",_xlfn.XLOOKUP(A6320,Rotación!$A:$A,Rotación!$O:$O,0,0,-1),"")))),"")</f>
        <v>6862000</v>
      </c>
      <c r="J6320" s="13">
        <f>IFERROR(IF($F6320="ALTA",$D6320*0.94,
IF($F6320="MEDIA",$D6320*0.9,
IF($F6320="BAJA",$D6320*0.85,
IF($F6320="LIQUIDAR",_xlfn.XLOOKUP(A6320,Rotación!$A:$A,Rotación!$O:$O,0,0,-1),"")))),"")</f>
        <v>6570000</v>
      </c>
      <c r="K6320">
        <v>7290000</v>
      </c>
    </row>
    <row r="6321" spans="1:11" x14ac:dyDescent="0.3">
      <c r="A6321" t="s">
        <v>8711</v>
      </c>
      <c r="B6321" t="s">
        <v>313</v>
      </c>
      <c r="C6321" t="s">
        <v>313</v>
      </c>
      <c r="D6321">
        <v>10000000</v>
      </c>
      <c r="E6321">
        <v>8200000</v>
      </c>
      <c r="F6321" t="s">
        <v>4033</v>
      </c>
      <c r="G6321" s="13">
        <f>IFERROR(IF($F6321="ALTA",$D6321*1.03,
IF($F6321="MEDIA",$D6321*1,
IF($F6321="BAJA",$D6321*0.92,
IF($F6321="LIQUIDAR",_xlfn.XLOOKUP(A6321,Rotación!$A:$A,Rotación!$O:$O,0,0,-1),"")))),"")</f>
        <v>10000000</v>
      </c>
      <c r="H6321" s="13">
        <f>IFERROR(IF($F6321="ALTA",$D6321*1,
IF($F6321="MEDIA",$D6321*0.97,
IF($F6321="BAJA",$D6321*0.9,
IF($F6321="LIQUIDAR",_xlfn.XLOOKUP(A6321,Rotación!$A:$A,Rotación!$O:$O,0,0,-1),"")))),"")</f>
        <v>9700000</v>
      </c>
      <c r="I6321" s="13">
        <f>IFERROR(IF($F6321="ALTA",$D6321*0.97,
IF($F6321="MEDIA",$D6321*0.94,
IF($F6321="BAJA",$D6321*0.87,
IF($F6321="LIQUIDAR",_xlfn.XLOOKUP(A6321,Rotación!$A:$A,Rotación!$O:$O,0,0,-1),"")))),"")</f>
        <v>9400000</v>
      </c>
      <c r="J6321" s="13">
        <f>IFERROR(IF($F6321="ALTA",$D6321*0.94,
IF($F6321="MEDIA",$D6321*0.9,
IF($F6321="BAJA",$D6321*0.85,
IF($F6321="LIQUIDAR",_xlfn.XLOOKUP(A6321,Rotación!$A:$A,Rotación!$O:$O,0,0,-1),"")))),"")</f>
        <v>9000000</v>
      </c>
      <c r="K6321">
        <v>9990000</v>
      </c>
    </row>
    <row r="6322" spans="1:11" x14ac:dyDescent="0.3">
      <c r="A6322" t="s">
        <v>10847</v>
      </c>
      <c r="B6322" t="s">
        <v>313</v>
      </c>
      <c r="C6322" t="s">
        <v>313</v>
      </c>
      <c r="D6322">
        <v>17000000</v>
      </c>
      <c r="E6322">
        <v>13600000</v>
      </c>
      <c r="F6322" t="s">
        <v>4033</v>
      </c>
      <c r="G6322" s="13">
        <f>IFERROR(IF($F6322="ALTA",$D6322*1.03,
IF($F6322="MEDIA",$D6322*1,
IF($F6322="BAJA",$D6322*0.92,
IF($F6322="LIQUIDAR",_xlfn.XLOOKUP(A6322,Rotación!$A:$A,Rotación!$O:$O,0,0,-1),"")))),"")</f>
        <v>17000000</v>
      </c>
      <c r="H6322" s="13">
        <f>IFERROR(IF($F6322="ALTA",$D6322*1,
IF($F6322="MEDIA",$D6322*0.97,
IF($F6322="BAJA",$D6322*0.9,
IF($F6322="LIQUIDAR",_xlfn.XLOOKUP(A6322,Rotación!$A:$A,Rotación!$O:$O,0,0,-1),"")))),"")</f>
        <v>16490000</v>
      </c>
      <c r="I6322" s="13">
        <f>IFERROR(IF($F6322="ALTA",$D6322*0.97,
IF($F6322="MEDIA",$D6322*0.94,
IF($F6322="BAJA",$D6322*0.87,
IF($F6322="LIQUIDAR",_xlfn.XLOOKUP(A6322,Rotación!$A:$A,Rotación!$O:$O,0,0,-1),"")))),"")</f>
        <v>15980000</v>
      </c>
      <c r="J6322" s="13">
        <f>IFERROR(IF($F6322="ALTA",$D6322*0.94,
IF($F6322="MEDIA",$D6322*0.9,
IF($F6322="BAJA",$D6322*0.85,
IF($F6322="LIQUIDAR",_xlfn.XLOOKUP(A6322,Rotación!$A:$A,Rotación!$O:$O,0,0,-1),"")))),"")</f>
        <v>15300000</v>
      </c>
      <c r="K6322">
        <v>16290000</v>
      </c>
    </row>
    <row r="6323" spans="1:11" x14ac:dyDescent="0.3">
      <c r="A6323" t="s">
        <v>10848</v>
      </c>
      <c r="B6323" t="s">
        <v>313</v>
      </c>
      <c r="C6323" t="s">
        <v>313</v>
      </c>
      <c r="D6323">
        <v>11400000</v>
      </c>
      <c r="E6323">
        <v>9200000</v>
      </c>
      <c r="F6323" t="s">
        <v>4033</v>
      </c>
      <c r="G6323" s="13">
        <f>IFERROR(IF($F6323="ALTA",$D6323*1.03,
IF($F6323="MEDIA",$D6323*1,
IF($F6323="BAJA",$D6323*0.92,
IF($F6323="LIQUIDAR",_xlfn.XLOOKUP(A6323,Rotación!$A:$A,Rotación!$O:$O,0,0,-1),"")))),"")</f>
        <v>11400000</v>
      </c>
      <c r="H6323" s="13">
        <f>IFERROR(IF($F6323="ALTA",$D6323*1,
IF($F6323="MEDIA",$D6323*0.97,
IF($F6323="BAJA",$D6323*0.9,
IF($F6323="LIQUIDAR",_xlfn.XLOOKUP(A6323,Rotación!$A:$A,Rotación!$O:$O,0,0,-1),"")))),"")</f>
        <v>11058000</v>
      </c>
      <c r="I6323" s="13">
        <f>IFERROR(IF($F6323="ALTA",$D6323*0.97,
IF($F6323="MEDIA",$D6323*0.94,
IF($F6323="BAJA",$D6323*0.87,
IF($F6323="LIQUIDAR",_xlfn.XLOOKUP(A6323,Rotación!$A:$A,Rotación!$O:$O,0,0,-1),"")))),"")</f>
        <v>10716000</v>
      </c>
      <c r="J6323" s="13">
        <f>IFERROR(IF($F6323="ALTA",$D6323*0.94,
IF($F6323="MEDIA",$D6323*0.9,
IF($F6323="BAJA",$D6323*0.85,
IF($F6323="LIQUIDAR",_xlfn.XLOOKUP(A6323,Rotación!$A:$A,Rotación!$O:$O,0,0,-1),"")))),"")</f>
        <v>10260000</v>
      </c>
      <c r="K6323">
        <v>11290000</v>
      </c>
    </row>
    <row r="6324" spans="1:11" x14ac:dyDescent="0.3">
      <c r="A6324" t="s">
        <v>5057</v>
      </c>
      <c r="B6324" t="s">
        <v>313</v>
      </c>
      <c r="C6324" t="s">
        <v>313</v>
      </c>
      <c r="D6324">
        <v>26700000</v>
      </c>
      <c r="E6324">
        <v>21500000</v>
      </c>
      <c r="F6324" t="s">
        <v>5391</v>
      </c>
      <c r="G6324" s="13">
        <f>IFERROR(IF($F6324="ALTA",$D6324*1.03,
IF($F6324="MEDIA",$D6324*1,
IF($F6324="BAJA",$D6324*0.92,
IF($F6324="LIQUIDAR",_xlfn.XLOOKUP(A6324,Rotación!$A:$A,Rotación!$O:$O,0,0,-1),"")))),"")</f>
        <v>24564000</v>
      </c>
      <c r="H6324" s="13">
        <f>IFERROR(IF($F6324="ALTA",$D6324*1,
IF($F6324="MEDIA",$D6324*0.97,
IF($F6324="BAJA",$D6324*0.9,
IF($F6324="LIQUIDAR",_xlfn.XLOOKUP(A6324,Rotación!$A:$A,Rotación!$O:$O,0,0,-1),"")))),"")</f>
        <v>24030000</v>
      </c>
      <c r="I6324" s="13">
        <f>IFERROR(IF($F6324="ALTA",$D6324*0.97,
IF($F6324="MEDIA",$D6324*0.94,
IF($F6324="BAJA",$D6324*0.87,
IF($F6324="LIQUIDAR",_xlfn.XLOOKUP(A6324,Rotación!$A:$A,Rotación!$O:$O,0,0,-1),"")))),"")</f>
        <v>23229000</v>
      </c>
      <c r="J6324" s="13">
        <f>IFERROR(IF($F6324="ALTA",$D6324*0.94,
IF($F6324="MEDIA",$D6324*0.9,
IF($F6324="BAJA",$D6324*0.85,
IF($F6324="LIQUIDAR",_xlfn.XLOOKUP(A6324,Rotación!$A:$A,Rotación!$O:$O,0,0,-1),"")))),"")</f>
        <v>22695000</v>
      </c>
      <c r="K6324">
        <v>26690000</v>
      </c>
    </row>
    <row r="6325" spans="1:11" x14ac:dyDescent="0.3">
      <c r="A6325" t="s">
        <v>10849</v>
      </c>
      <c r="B6325" t="s">
        <v>313</v>
      </c>
      <c r="C6325" t="s">
        <v>313</v>
      </c>
      <c r="D6325">
        <v>22500000</v>
      </c>
      <c r="E6325">
        <v>18700000</v>
      </c>
      <c r="F6325" t="s">
        <v>4033</v>
      </c>
      <c r="G6325" s="13">
        <f>IFERROR(IF($F6325="ALTA",$D6325*1.03,
IF($F6325="MEDIA",$D6325*1,
IF($F6325="BAJA",$D6325*0.92,
IF($F6325="LIQUIDAR",_xlfn.XLOOKUP(A6325,Rotación!$A:$A,Rotación!$O:$O,0,0,-1),"")))),"")</f>
        <v>22500000</v>
      </c>
      <c r="H6325" s="13">
        <f>IFERROR(IF($F6325="ALTA",$D6325*1,
IF($F6325="MEDIA",$D6325*0.97,
IF($F6325="BAJA",$D6325*0.9,
IF($F6325="LIQUIDAR",_xlfn.XLOOKUP(A6325,Rotación!$A:$A,Rotación!$O:$O,0,0,-1),"")))),"")</f>
        <v>21825000</v>
      </c>
      <c r="I6325" s="13">
        <f>IFERROR(IF($F6325="ALTA",$D6325*0.97,
IF($F6325="MEDIA",$D6325*0.94,
IF($F6325="BAJA",$D6325*0.87,
IF($F6325="LIQUIDAR",_xlfn.XLOOKUP(A6325,Rotación!$A:$A,Rotación!$O:$O,0,0,-1),"")))),"")</f>
        <v>21150000</v>
      </c>
      <c r="J6325" s="13">
        <f>IFERROR(IF($F6325="ALTA",$D6325*0.94,
IF($F6325="MEDIA",$D6325*0.9,
IF($F6325="BAJA",$D6325*0.85,
IF($F6325="LIQUIDAR",_xlfn.XLOOKUP(A6325,Rotación!$A:$A,Rotación!$O:$O,0,0,-1),"")))),"")</f>
        <v>20250000</v>
      </c>
      <c r="K6325">
        <v>22490000</v>
      </c>
    </row>
    <row r="6326" spans="1:11" x14ac:dyDescent="0.3">
      <c r="A6326" t="s">
        <v>10850</v>
      </c>
      <c r="B6326" t="s">
        <v>313</v>
      </c>
      <c r="C6326" t="s">
        <v>313</v>
      </c>
      <c r="D6326">
        <v>13200000</v>
      </c>
      <c r="E6326">
        <v>10700000</v>
      </c>
      <c r="F6326" t="s">
        <v>4033</v>
      </c>
      <c r="G6326" s="13">
        <f>IFERROR(IF($F6326="ALTA",$D6326*1.03,
IF($F6326="MEDIA",$D6326*1,
IF($F6326="BAJA",$D6326*0.92,
IF($F6326="LIQUIDAR",_xlfn.XLOOKUP(A6326,Rotación!$A:$A,Rotación!$O:$O,0,0,-1),"")))),"")</f>
        <v>13200000</v>
      </c>
      <c r="H6326" s="13">
        <f>IFERROR(IF($F6326="ALTA",$D6326*1,
IF($F6326="MEDIA",$D6326*0.97,
IF($F6326="BAJA",$D6326*0.9,
IF($F6326="LIQUIDAR",_xlfn.XLOOKUP(A6326,Rotación!$A:$A,Rotación!$O:$O,0,0,-1),"")))),"")</f>
        <v>12804000</v>
      </c>
      <c r="I6326" s="13">
        <f>IFERROR(IF($F6326="ALTA",$D6326*0.97,
IF($F6326="MEDIA",$D6326*0.94,
IF($F6326="BAJA",$D6326*0.87,
IF($F6326="LIQUIDAR",_xlfn.XLOOKUP(A6326,Rotación!$A:$A,Rotación!$O:$O,0,0,-1),"")))),"")</f>
        <v>12408000</v>
      </c>
      <c r="J6326" s="13">
        <f>IFERROR(IF($F6326="ALTA",$D6326*0.94,
IF($F6326="MEDIA",$D6326*0.9,
IF($F6326="BAJA",$D6326*0.85,
IF($F6326="LIQUIDAR",_xlfn.XLOOKUP(A6326,Rotación!$A:$A,Rotación!$O:$O,0,0,-1),"")))),"")</f>
        <v>11880000</v>
      </c>
      <c r="K6326">
        <v>12990000</v>
      </c>
    </row>
    <row r="6327" spans="1:11" x14ac:dyDescent="0.3">
      <c r="A6327" t="s">
        <v>10851</v>
      </c>
      <c r="B6327" t="s">
        <v>313</v>
      </c>
      <c r="C6327" t="s">
        <v>313</v>
      </c>
      <c r="D6327">
        <v>28700000</v>
      </c>
      <c r="E6327">
        <v>23000000</v>
      </c>
      <c r="F6327" t="s">
        <v>4033</v>
      </c>
      <c r="G6327" s="13">
        <f>IFERROR(IF($F6327="ALTA",$D6327*1.03,
IF($F6327="MEDIA",$D6327*1,
IF($F6327="BAJA",$D6327*0.92,
IF($F6327="LIQUIDAR",_xlfn.XLOOKUP(A6327,Rotación!$A:$A,Rotación!$O:$O,0,0,-1),"")))),"")</f>
        <v>28700000</v>
      </c>
      <c r="H6327" s="13">
        <f>IFERROR(IF($F6327="ALTA",$D6327*1,
IF($F6327="MEDIA",$D6327*0.97,
IF($F6327="BAJA",$D6327*0.9,
IF($F6327="LIQUIDAR",_xlfn.XLOOKUP(A6327,Rotación!$A:$A,Rotación!$O:$O,0,0,-1),"")))),"")</f>
        <v>27839000</v>
      </c>
      <c r="I6327" s="13">
        <f>IFERROR(IF($F6327="ALTA",$D6327*0.97,
IF($F6327="MEDIA",$D6327*0.94,
IF($F6327="BAJA",$D6327*0.87,
IF($F6327="LIQUIDAR",_xlfn.XLOOKUP(A6327,Rotación!$A:$A,Rotación!$O:$O,0,0,-1),"")))),"")</f>
        <v>26978000</v>
      </c>
      <c r="J6327" s="13">
        <f>IFERROR(IF($F6327="ALTA",$D6327*0.94,
IF($F6327="MEDIA",$D6327*0.9,
IF($F6327="BAJA",$D6327*0.85,
IF($F6327="LIQUIDAR",_xlfn.XLOOKUP(A6327,Rotación!$A:$A,Rotación!$O:$O,0,0,-1),"")))),"")</f>
        <v>25830000</v>
      </c>
      <c r="K6327">
        <v>27990000</v>
      </c>
    </row>
    <row r="6328" spans="1:11" x14ac:dyDescent="0.3">
      <c r="A6328" t="s">
        <v>10852</v>
      </c>
      <c r="B6328" t="s">
        <v>313</v>
      </c>
      <c r="C6328" t="s">
        <v>313</v>
      </c>
      <c r="D6328">
        <v>17900000</v>
      </c>
      <c r="E6328">
        <v>14500000</v>
      </c>
      <c r="F6328" t="s">
        <v>4033</v>
      </c>
      <c r="G6328" s="13">
        <f>IFERROR(IF($F6328="ALTA",$D6328*1.03,
IF($F6328="MEDIA",$D6328*1,
IF($F6328="BAJA",$D6328*0.92,
IF($F6328="LIQUIDAR",_xlfn.XLOOKUP(A6328,Rotación!$A:$A,Rotación!$O:$O,0,0,-1),"")))),"")</f>
        <v>17900000</v>
      </c>
      <c r="H6328" s="13">
        <f>IFERROR(IF($F6328="ALTA",$D6328*1,
IF($F6328="MEDIA",$D6328*0.97,
IF($F6328="BAJA",$D6328*0.9,
IF($F6328="LIQUIDAR",_xlfn.XLOOKUP(A6328,Rotación!$A:$A,Rotación!$O:$O,0,0,-1),"")))),"")</f>
        <v>17363000</v>
      </c>
      <c r="I6328" s="13">
        <f>IFERROR(IF($F6328="ALTA",$D6328*0.97,
IF($F6328="MEDIA",$D6328*0.94,
IF($F6328="BAJA",$D6328*0.87,
IF($F6328="LIQUIDAR",_xlfn.XLOOKUP(A6328,Rotación!$A:$A,Rotación!$O:$O,0,0,-1),"")))),"")</f>
        <v>16826000</v>
      </c>
      <c r="J6328" s="13">
        <f>IFERROR(IF($F6328="ALTA",$D6328*0.94,
IF($F6328="MEDIA",$D6328*0.9,
IF($F6328="BAJA",$D6328*0.85,
IF($F6328="LIQUIDAR",_xlfn.XLOOKUP(A6328,Rotación!$A:$A,Rotación!$O:$O,0,0,-1),"")))),"")</f>
        <v>16110000</v>
      </c>
      <c r="K6328">
        <v>17890000</v>
      </c>
    </row>
    <row r="6329" spans="1:11" x14ac:dyDescent="0.3">
      <c r="A6329" t="s">
        <v>10853</v>
      </c>
      <c r="B6329" t="s">
        <v>313</v>
      </c>
      <c r="C6329" t="s">
        <v>313</v>
      </c>
      <c r="D6329">
        <v>13000000</v>
      </c>
      <c r="E6329">
        <v>10000000</v>
      </c>
      <c r="F6329" t="s">
        <v>4033</v>
      </c>
      <c r="G6329" s="13">
        <f>IFERROR(IF($F6329="ALTA",$D6329*1.03,
IF($F6329="MEDIA",$D6329*1,
IF($F6329="BAJA",$D6329*0.92,
IF($F6329="LIQUIDAR",_xlfn.XLOOKUP(A6329,Rotación!$A:$A,Rotación!$O:$O,0,0,-1),"")))),"")</f>
        <v>13000000</v>
      </c>
      <c r="H6329" s="13">
        <f>IFERROR(IF($F6329="ALTA",$D6329*1,
IF($F6329="MEDIA",$D6329*0.97,
IF($F6329="BAJA",$D6329*0.9,
IF($F6329="LIQUIDAR",_xlfn.XLOOKUP(A6329,Rotación!$A:$A,Rotación!$O:$O,0,0,-1),"")))),"")</f>
        <v>12610000</v>
      </c>
      <c r="I6329" s="13">
        <f>IFERROR(IF($F6329="ALTA",$D6329*0.97,
IF($F6329="MEDIA",$D6329*0.94,
IF($F6329="BAJA",$D6329*0.87,
IF($F6329="LIQUIDAR",_xlfn.XLOOKUP(A6329,Rotación!$A:$A,Rotación!$O:$O,0,0,-1),"")))),"")</f>
        <v>12220000</v>
      </c>
      <c r="J6329" s="13">
        <f>IFERROR(IF($F6329="ALTA",$D6329*0.94,
IF($F6329="MEDIA",$D6329*0.9,
IF($F6329="BAJA",$D6329*0.85,
IF($F6329="LIQUIDAR",_xlfn.XLOOKUP(A6329,Rotación!$A:$A,Rotación!$O:$O,0,0,-1),"")))),"")</f>
        <v>11700000</v>
      </c>
      <c r="K6329">
        <v>11990000</v>
      </c>
    </row>
    <row r="6330" spans="1:11" x14ac:dyDescent="0.3">
      <c r="A6330" t="s">
        <v>2271</v>
      </c>
      <c r="B6330" t="s">
        <v>313</v>
      </c>
      <c r="C6330" t="s">
        <v>313</v>
      </c>
      <c r="D6330">
        <v>36300000</v>
      </c>
      <c r="E6330">
        <v>29000000</v>
      </c>
      <c r="F6330" t="s">
        <v>4033</v>
      </c>
      <c r="G6330" s="13">
        <f>IFERROR(IF($F6330="ALTA",$D6330*1.03,
IF($F6330="MEDIA",$D6330*1,
IF($F6330="BAJA",$D6330*0.92,
IF($F6330="LIQUIDAR",_xlfn.XLOOKUP(A6330,Rotación!$A:$A,Rotación!$O:$O,0,0,-1),"")))),"")</f>
        <v>36300000</v>
      </c>
      <c r="H6330" s="13">
        <f>IFERROR(IF($F6330="ALTA",$D6330*1,
IF($F6330="MEDIA",$D6330*0.97,
IF($F6330="BAJA",$D6330*0.9,
IF($F6330="LIQUIDAR",_xlfn.XLOOKUP(A6330,Rotación!$A:$A,Rotación!$O:$O,0,0,-1),"")))),"")</f>
        <v>35211000</v>
      </c>
      <c r="I6330" s="13">
        <f>IFERROR(IF($F6330="ALTA",$D6330*0.97,
IF($F6330="MEDIA",$D6330*0.94,
IF($F6330="BAJA",$D6330*0.87,
IF($F6330="LIQUIDAR",_xlfn.XLOOKUP(A6330,Rotación!$A:$A,Rotación!$O:$O,0,0,-1),"")))),"")</f>
        <v>34122000</v>
      </c>
      <c r="J6330" s="13">
        <f>IFERROR(IF($F6330="ALTA",$D6330*0.94,
IF($F6330="MEDIA",$D6330*0.9,
IF($F6330="BAJA",$D6330*0.85,
IF($F6330="LIQUIDAR",_xlfn.XLOOKUP(A6330,Rotación!$A:$A,Rotación!$O:$O,0,0,-1),"")))),"")</f>
        <v>32670000</v>
      </c>
      <c r="K6330">
        <v>34990000</v>
      </c>
    </row>
    <row r="6331" spans="1:11" x14ac:dyDescent="0.3">
      <c r="A6331" t="s">
        <v>9294</v>
      </c>
      <c r="B6331" t="s">
        <v>313</v>
      </c>
      <c r="C6331" t="s">
        <v>313</v>
      </c>
      <c r="D6331">
        <v>18700000</v>
      </c>
      <c r="E6331">
        <v>14500000</v>
      </c>
      <c r="F6331" t="s">
        <v>4033</v>
      </c>
      <c r="G6331" s="13">
        <f>IFERROR(IF($F6331="ALTA",$D6331*1.03,
IF($F6331="MEDIA",$D6331*1,
IF($F6331="BAJA",$D6331*0.92,
IF($F6331="LIQUIDAR",_xlfn.XLOOKUP(A6331,Rotación!$A:$A,Rotación!$O:$O,0,0,-1),"")))),"")</f>
        <v>18700000</v>
      </c>
      <c r="H6331" s="13">
        <f>IFERROR(IF($F6331="ALTA",$D6331*1,
IF($F6331="MEDIA",$D6331*0.97,
IF($F6331="BAJA",$D6331*0.9,
IF($F6331="LIQUIDAR",_xlfn.XLOOKUP(A6331,Rotación!$A:$A,Rotación!$O:$O,0,0,-1),"")))),"")</f>
        <v>18139000</v>
      </c>
      <c r="I6331" s="13">
        <f>IFERROR(IF($F6331="ALTA",$D6331*0.97,
IF($F6331="MEDIA",$D6331*0.94,
IF($F6331="BAJA",$D6331*0.87,
IF($F6331="LIQUIDAR",_xlfn.XLOOKUP(A6331,Rotación!$A:$A,Rotación!$O:$O,0,0,-1),"")))),"")</f>
        <v>17578000</v>
      </c>
      <c r="J6331" s="13">
        <f>IFERROR(IF($F6331="ALTA",$D6331*0.94,
IF($F6331="MEDIA",$D6331*0.9,
IF($F6331="BAJA",$D6331*0.85,
IF($F6331="LIQUIDAR",_xlfn.XLOOKUP(A6331,Rotación!$A:$A,Rotación!$O:$O,0,0,-1),"")))),"")</f>
        <v>16830000</v>
      </c>
      <c r="K6331">
        <v>17990000</v>
      </c>
    </row>
    <row r="6332" spans="1:11" x14ac:dyDescent="0.3">
      <c r="A6332" t="s">
        <v>10854</v>
      </c>
      <c r="B6332" t="s">
        <v>313</v>
      </c>
      <c r="C6332" t="s">
        <v>313</v>
      </c>
      <c r="D6332">
        <v>9500000</v>
      </c>
      <c r="E6332">
        <v>7600000</v>
      </c>
      <c r="F6332" t="s">
        <v>4033</v>
      </c>
      <c r="G6332" s="13">
        <f>IFERROR(IF($F6332="ALTA",$D6332*1.03,
IF($F6332="MEDIA",$D6332*1,
IF($F6332="BAJA",$D6332*0.92,
IF($F6332="LIQUIDAR",_xlfn.XLOOKUP(A6332,Rotación!$A:$A,Rotación!$O:$O,0,0,-1),"")))),"")</f>
        <v>9500000</v>
      </c>
      <c r="H6332" s="13">
        <f>IFERROR(IF($F6332="ALTA",$D6332*1,
IF($F6332="MEDIA",$D6332*0.97,
IF($F6332="BAJA",$D6332*0.9,
IF($F6332="LIQUIDAR",_xlfn.XLOOKUP(A6332,Rotación!$A:$A,Rotación!$O:$O,0,0,-1),"")))),"")</f>
        <v>9215000</v>
      </c>
      <c r="I6332" s="13">
        <f>IFERROR(IF($F6332="ALTA",$D6332*0.97,
IF($F6332="MEDIA",$D6332*0.94,
IF($F6332="BAJA",$D6332*0.87,
IF($F6332="LIQUIDAR",_xlfn.XLOOKUP(A6332,Rotación!$A:$A,Rotación!$O:$O,0,0,-1),"")))),"")</f>
        <v>8930000</v>
      </c>
      <c r="J6332" s="13">
        <f>IFERROR(IF($F6332="ALTA",$D6332*0.94,
IF($F6332="MEDIA",$D6332*0.9,
IF($F6332="BAJA",$D6332*0.85,
IF($F6332="LIQUIDAR",_xlfn.XLOOKUP(A6332,Rotación!$A:$A,Rotación!$O:$O,0,0,-1),"")))),"")</f>
        <v>8550000</v>
      </c>
      <c r="K6332">
        <v>9290000</v>
      </c>
    </row>
    <row r="6333" spans="1:11" x14ac:dyDescent="0.3">
      <c r="A6333" t="s">
        <v>10854</v>
      </c>
      <c r="B6333" t="s">
        <v>313</v>
      </c>
      <c r="C6333" t="s">
        <v>313</v>
      </c>
      <c r="D6333">
        <v>28700000</v>
      </c>
      <c r="E6333">
        <v>24000000</v>
      </c>
      <c r="F6333" t="s">
        <v>4033</v>
      </c>
      <c r="G6333" s="13">
        <f>IFERROR(IF($F6333="ALTA",$D6333*1.03,
IF($F6333="MEDIA",$D6333*1,
IF($F6333="BAJA",$D6333*0.92,
IF($F6333="LIQUIDAR",_xlfn.XLOOKUP(A6333,Rotación!$A:$A,Rotación!$O:$O,0,0,-1),"")))),"")</f>
        <v>28700000</v>
      </c>
      <c r="H6333" s="13">
        <f>IFERROR(IF($F6333="ALTA",$D6333*1,
IF($F6333="MEDIA",$D6333*0.97,
IF($F6333="BAJA",$D6333*0.9,
IF($F6333="LIQUIDAR",_xlfn.XLOOKUP(A6333,Rotación!$A:$A,Rotación!$O:$O,0,0,-1),"")))),"")</f>
        <v>27839000</v>
      </c>
      <c r="I6333" s="13">
        <f>IFERROR(IF($F6333="ALTA",$D6333*0.97,
IF($F6333="MEDIA",$D6333*0.94,
IF($F6333="BAJA",$D6333*0.87,
IF($F6333="LIQUIDAR",_xlfn.XLOOKUP(A6333,Rotación!$A:$A,Rotación!$O:$O,0,0,-1),"")))),"")</f>
        <v>26978000</v>
      </c>
      <c r="J6333" s="13">
        <f>IFERROR(IF($F6333="ALTA",$D6333*0.94,
IF($F6333="MEDIA",$D6333*0.9,
IF($F6333="BAJA",$D6333*0.85,
IF($F6333="LIQUIDAR",_xlfn.XLOOKUP(A6333,Rotación!$A:$A,Rotación!$O:$O,0,0,-1),"")))),"")</f>
        <v>25830000</v>
      </c>
      <c r="K6333">
        <v>28690000</v>
      </c>
    </row>
    <row r="6334" spans="1:11" x14ac:dyDescent="0.3">
      <c r="A6334" t="s">
        <v>10777</v>
      </c>
      <c r="B6334" t="s">
        <v>313</v>
      </c>
      <c r="C6334" t="s">
        <v>313</v>
      </c>
      <c r="D6334">
        <v>19300000</v>
      </c>
      <c r="E6334">
        <v>15600000</v>
      </c>
      <c r="F6334" t="s">
        <v>4033</v>
      </c>
      <c r="G6334" s="13">
        <f>IFERROR(IF($F6334="ALTA",$D6334*1.03,
IF($F6334="MEDIA",$D6334*1,
IF($F6334="BAJA",$D6334*0.92,
IF($F6334="LIQUIDAR",_xlfn.XLOOKUP(A6334,Rotación!$A:$A,Rotación!$O:$O,0,0,-1),"")))),"")</f>
        <v>19300000</v>
      </c>
      <c r="H6334" s="13">
        <f>IFERROR(IF($F6334="ALTA",$D6334*1,
IF($F6334="MEDIA",$D6334*0.97,
IF($F6334="BAJA",$D6334*0.9,
IF($F6334="LIQUIDAR",_xlfn.XLOOKUP(A6334,Rotación!$A:$A,Rotación!$O:$O,0,0,-1),"")))),"")</f>
        <v>18721000</v>
      </c>
      <c r="I6334" s="13">
        <f>IFERROR(IF($F6334="ALTA",$D6334*0.97,
IF($F6334="MEDIA",$D6334*0.94,
IF($F6334="BAJA",$D6334*0.87,
IF($F6334="LIQUIDAR",_xlfn.XLOOKUP(A6334,Rotación!$A:$A,Rotación!$O:$O,0,0,-1),"")))),"")</f>
        <v>18142000</v>
      </c>
      <c r="J6334" s="13">
        <f>IFERROR(IF($F6334="ALTA",$D6334*0.94,
IF($F6334="MEDIA",$D6334*0.9,
IF($F6334="BAJA",$D6334*0.85,
IF($F6334="LIQUIDAR",_xlfn.XLOOKUP(A6334,Rotación!$A:$A,Rotación!$O:$O,0,0,-1),"")))),"")</f>
        <v>17370000</v>
      </c>
      <c r="K6334">
        <v>18990000</v>
      </c>
    </row>
    <row r="6335" spans="1:11" x14ac:dyDescent="0.3">
      <c r="A6335" t="s">
        <v>10855</v>
      </c>
      <c r="B6335" t="s">
        <v>313</v>
      </c>
      <c r="C6335" t="s">
        <v>313</v>
      </c>
      <c r="D6335">
        <v>11300000</v>
      </c>
      <c r="E6335">
        <v>9300000</v>
      </c>
      <c r="F6335" t="s">
        <v>4033</v>
      </c>
      <c r="G6335" s="13">
        <f>IFERROR(IF($F6335="ALTA",$D6335*1.03,
IF($F6335="MEDIA",$D6335*1,
IF($F6335="BAJA",$D6335*0.92,
IF($F6335="LIQUIDAR",_xlfn.XLOOKUP(A6335,Rotación!$A:$A,Rotación!$O:$O,0,0,-1),"")))),"")</f>
        <v>11300000</v>
      </c>
      <c r="H6335" s="13">
        <f>IFERROR(IF($F6335="ALTA",$D6335*1,
IF($F6335="MEDIA",$D6335*0.97,
IF($F6335="BAJA",$D6335*0.9,
IF($F6335="LIQUIDAR",_xlfn.XLOOKUP(A6335,Rotación!$A:$A,Rotación!$O:$O,0,0,-1),"")))),"")</f>
        <v>10961000</v>
      </c>
      <c r="I6335" s="13">
        <f>IFERROR(IF($F6335="ALTA",$D6335*0.97,
IF($F6335="MEDIA",$D6335*0.94,
IF($F6335="BAJA",$D6335*0.87,
IF($F6335="LIQUIDAR",_xlfn.XLOOKUP(A6335,Rotación!$A:$A,Rotación!$O:$O,0,0,-1),"")))),"")</f>
        <v>10622000</v>
      </c>
      <c r="J6335" s="13">
        <f>IFERROR(IF($F6335="ALTA",$D6335*0.94,
IF($F6335="MEDIA",$D6335*0.9,
IF($F6335="BAJA",$D6335*0.85,
IF($F6335="LIQUIDAR",_xlfn.XLOOKUP(A6335,Rotación!$A:$A,Rotación!$O:$O,0,0,-1),"")))),"")</f>
        <v>10170000</v>
      </c>
      <c r="K6335">
        <v>11290000</v>
      </c>
    </row>
    <row r="6336" spans="1:11" x14ac:dyDescent="0.3">
      <c r="A6336" t="s">
        <v>9658</v>
      </c>
      <c r="B6336" t="s">
        <v>313</v>
      </c>
      <c r="C6336" t="s">
        <v>313</v>
      </c>
      <c r="D6336">
        <v>37200000</v>
      </c>
      <c r="E6336">
        <v>29000000</v>
      </c>
      <c r="F6336" t="s">
        <v>5391</v>
      </c>
      <c r="G6336" s="13">
        <f>IFERROR(IF($F6336="ALTA",$D6336*1.03,
IF($F6336="MEDIA",$D6336*1,
IF($F6336="BAJA",$D6336*0.92,
IF($F6336="LIQUIDAR",_xlfn.XLOOKUP(A6336,Rotación!$A:$A,Rotación!$O:$O,0,0,-1),"")))),"")</f>
        <v>34224000</v>
      </c>
      <c r="H6336" s="13">
        <f>IFERROR(IF($F6336="ALTA",$D6336*1,
IF($F6336="MEDIA",$D6336*0.97,
IF($F6336="BAJA",$D6336*0.9,
IF($F6336="LIQUIDAR",_xlfn.XLOOKUP(A6336,Rotación!$A:$A,Rotación!$O:$O,0,0,-1),"")))),"")</f>
        <v>33480000</v>
      </c>
      <c r="I6336" s="13">
        <f>IFERROR(IF($F6336="ALTA",$D6336*0.97,
IF($F6336="MEDIA",$D6336*0.94,
IF($F6336="BAJA",$D6336*0.87,
IF($F6336="LIQUIDAR",_xlfn.XLOOKUP(A6336,Rotación!$A:$A,Rotación!$O:$O,0,0,-1),"")))),"")</f>
        <v>32364000</v>
      </c>
      <c r="J6336" s="13">
        <f>IFERROR(IF($F6336="ALTA",$D6336*0.94,
IF($F6336="MEDIA",$D6336*0.9,
IF($F6336="BAJA",$D6336*0.85,
IF($F6336="LIQUIDAR",_xlfn.XLOOKUP(A6336,Rotación!$A:$A,Rotación!$O:$O,0,0,-1),"")))),"")</f>
        <v>31620000</v>
      </c>
      <c r="K6336">
        <v>34990000</v>
      </c>
    </row>
    <row r="6337" spans="1:11" x14ac:dyDescent="0.3">
      <c r="A6337" t="s">
        <v>10856</v>
      </c>
      <c r="B6337" t="s">
        <v>313</v>
      </c>
      <c r="C6337" t="s">
        <v>313</v>
      </c>
      <c r="D6337">
        <v>12900000</v>
      </c>
      <c r="E6337">
        <v>10200000</v>
      </c>
      <c r="F6337" t="s">
        <v>4033</v>
      </c>
      <c r="G6337" s="13">
        <f>IFERROR(IF($F6337="ALTA",$D6337*1.03,
IF($F6337="MEDIA",$D6337*1,
IF($F6337="BAJA",$D6337*0.92,
IF($F6337="LIQUIDAR",_xlfn.XLOOKUP(A6337,Rotación!$A:$A,Rotación!$O:$O,0,0,-1),"")))),"")</f>
        <v>12900000</v>
      </c>
      <c r="H6337" s="13">
        <f>IFERROR(IF($F6337="ALTA",$D6337*1,
IF($F6337="MEDIA",$D6337*0.97,
IF($F6337="BAJA",$D6337*0.9,
IF($F6337="LIQUIDAR",_xlfn.XLOOKUP(A6337,Rotación!$A:$A,Rotación!$O:$O,0,0,-1),"")))),"")</f>
        <v>12513000</v>
      </c>
      <c r="I6337" s="13">
        <f>IFERROR(IF($F6337="ALTA",$D6337*0.97,
IF($F6337="MEDIA",$D6337*0.94,
IF($F6337="BAJA",$D6337*0.87,
IF($F6337="LIQUIDAR",_xlfn.XLOOKUP(A6337,Rotación!$A:$A,Rotación!$O:$O,0,0,-1),"")))),"")</f>
        <v>12126000</v>
      </c>
      <c r="J6337" s="13">
        <f>IFERROR(IF($F6337="ALTA",$D6337*0.94,
IF($F6337="MEDIA",$D6337*0.9,
IF($F6337="BAJA",$D6337*0.85,
IF($F6337="LIQUIDAR",_xlfn.XLOOKUP(A6337,Rotación!$A:$A,Rotación!$O:$O,0,0,-1),"")))),"")</f>
        <v>11610000</v>
      </c>
      <c r="K6337">
        <v>12290000</v>
      </c>
    </row>
    <row r="6338" spans="1:11" x14ac:dyDescent="0.3">
      <c r="A6338" t="s">
        <v>10857</v>
      </c>
      <c r="B6338" t="s">
        <v>313</v>
      </c>
      <c r="C6338" t="s">
        <v>313</v>
      </c>
      <c r="D6338">
        <v>13100000</v>
      </c>
      <c r="E6338">
        <v>10800000</v>
      </c>
      <c r="F6338" t="s">
        <v>4033</v>
      </c>
      <c r="G6338" s="13">
        <f>IFERROR(IF($F6338="ALTA",$D6338*1.03,
IF($F6338="MEDIA",$D6338*1,
IF($F6338="BAJA",$D6338*0.92,
IF($F6338="LIQUIDAR",_xlfn.XLOOKUP(A6338,Rotación!$A:$A,Rotación!$O:$O,0,0,-1),"")))),"")</f>
        <v>13100000</v>
      </c>
      <c r="H6338" s="13">
        <f>IFERROR(IF($F6338="ALTA",$D6338*1,
IF($F6338="MEDIA",$D6338*0.97,
IF($F6338="BAJA",$D6338*0.9,
IF($F6338="LIQUIDAR",_xlfn.XLOOKUP(A6338,Rotación!$A:$A,Rotación!$O:$O,0,0,-1),"")))),"")</f>
        <v>12707000</v>
      </c>
      <c r="I6338" s="13">
        <f>IFERROR(IF($F6338="ALTA",$D6338*0.97,
IF($F6338="MEDIA",$D6338*0.94,
IF($F6338="BAJA",$D6338*0.87,
IF($F6338="LIQUIDAR",_xlfn.XLOOKUP(A6338,Rotación!$A:$A,Rotación!$O:$O,0,0,-1),"")))),"")</f>
        <v>12314000</v>
      </c>
      <c r="J6338" s="13">
        <f>IFERROR(IF($F6338="ALTA",$D6338*0.94,
IF($F6338="MEDIA",$D6338*0.9,
IF($F6338="BAJA",$D6338*0.85,
IF($F6338="LIQUIDAR",_xlfn.XLOOKUP(A6338,Rotación!$A:$A,Rotación!$O:$O,0,0,-1),"")))),"")</f>
        <v>11790000</v>
      </c>
      <c r="K6338">
        <v>12990000</v>
      </c>
    </row>
    <row r="6339" spans="1:11" x14ac:dyDescent="0.3">
      <c r="A6339" t="s">
        <v>10858</v>
      </c>
      <c r="B6339" t="s">
        <v>313</v>
      </c>
      <c r="C6339" t="s">
        <v>313</v>
      </c>
      <c r="D6339">
        <v>15300000</v>
      </c>
      <c r="E6339">
        <v>12000000</v>
      </c>
      <c r="F6339" t="s">
        <v>5391</v>
      </c>
      <c r="G6339" s="13">
        <f>IFERROR(IF($F6339="ALTA",$D6339*1.03,
IF($F6339="MEDIA",$D6339*1,
IF($F6339="BAJA",$D6339*0.92,
IF($F6339="LIQUIDAR",_xlfn.XLOOKUP(A6339,Rotación!$A:$A,Rotación!$O:$O,0,0,-1),"")))),"")</f>
        <v>14076000</v>
      </c>
      <c r="H6339" s="13">
        <f>IFERROR(IF($F6339="ALTA",$D6339*1,
IF($F6339="MEDIA",$D6339*0.97,
IF($F6339="BAJA",$D6339*0.9,
IF($F6339="LIQUIDAR",_xlfn.XLOOKUP(A6339,Rotación!$A:$A,Rotación!$O:$O,0,0,-1),"")))),"")</f>
        <v>13770000</v>
      </c>
      <c r="I6339" s="13">
        <f>IFERROR(IF($F6339="ALTA",$D6339*0.97,
IF($F6339="MEDIA",$D6339*0.94,
IF($F6339="BAJA",$D6339*0.87,
IF($F6339="LIQUIDAR",_xlfn.XLOOKUP(A6339,Rotación!$A:$A,Rotación!$O:$O,0,0,-1),"")))),"")</f>
        <v>13311000</v>
      </c>
      <c r="J6339" s="13">
        <f>IFERROR(IF($F6339="ALTA",$D6339*0.94,
IF($F6339="MEDIA",$D6339*0.9,
IF($F6339="BAJA",$D6339*0.85,
IF($F6339="LIQUIDAR",_xlfn.XLOOKUP(A6339,Rotación!$A:$A,Rotación!$O:$O,0,0,-1),"")))),"")</f>
        <v>13005000</v>
      </c>
      <c r="K6339">
        <v>14190000</v>
      </c>
    </row>
    <row r="6340" spans="1:11" x14ac:dyDescent="0.3">
      <c r="A6340" t="s">
        <v>10859</v>
      </c>
      <c r="B6340" t="s">
        <v>313</v>
      </c>
      <c r="C6340" t="s">
        <v>313</v>
      </c>
      <c r="D6340">
        <v>13100000</v>
      </c>
      <c r="E6340">
        <v>10300000</v>
      </c>
      <c r="F6340" t="s">
        <v>4033</v>
      </c>
      <c r="G6340" s="13">
        <f>IFERROR(IF($F6340="ALTA",$D6340*1.03,
IF($F6340="MEDIA",$D6340*1,
IF($F6340="BAJA",$D6340*0.92,
IF($F6340="LIQUIDAR",_xlfn.XLOOKUP(A6340,Rotación!$A:$A,Rotación!$O:$O,0,0,-1),"")))),"")</f>
        <v>13100000</v>
      </c>
      <c r="H6340" s="13">
        <f>IFERROR(IF($F6340="ALTA",$D6340*1,
IF($F6340="MEDIA",$D6340*0.97,
IF($F6340="BAJA",$D6340*0.9,
IF($F6340="LIQUIDAR",_xlfn.XLOOKUP(A6340,Rotación!$A:$A,Rotación!$O:$O,0,0,-1),"")))),"")</f>
        <v>12707000</v>
      </c>
      <c r="I6340" s="13">
        <f>IFERROR(IF($F6340="ALTA",$D6340*0.97,
IF($F6340="MEDIA",$D6340*0.94,
IF($F6340="BAJA",$D6340*0.87,
IF($F6340="LIQUIDAR",_xlfn.XLOOKUP(A6340,Rotación!$A:$A,Rotación!$O:$O,0,0,-1),"")))),"")</f>
        <v>12314000</v>
      </c>
      <c r="J6340" s="13">
        <f>IFERROR(IF($F6340="ALTA",$D6340*0.94,
IF($F6340="MEDIA",$D6340*0.9,
IF($F6340="BAJA",$D6340*0.85,
IF($F6340="LIQUIDAR",_xlfn.XLOOKUP(A6340,Rotación!$A:$A,Rotación!$O:$O,0,0,-1),"")))),"")</f>
        <v>11790000</v>
      </c>
      <c r="K6340">
        <v>11990000</v>
      </c>
    </row>
    <row r="6341" spans="1:11" x14ac:dyDescent="0.3">
      <c r="A6341" t="s">
        <v>10673</v>
      </c>
      <c r="B6341" t="s">
        <v>313</v>
      </c>
      <c r="C6341" t="s">
        <v>313</v>
      </c>
      <c r="D6341">
        <v>13800000</v>
      </c>
      <c r="E6341">
        <v>10000000</v>
      </c>
      <c r="F6341" t="s">
        <v>4033</v>
      </c>
      <c r="G6341" s="13">
        <f>IFERROR(IF($F6341="ALTA",$D6341*1.03,
IF($F6341="MEDIA",$D6341*1,
IF($F6341="BAJA",$D6341*0.92,
IF($F6341="LIQUIDAR",_xlfn.XLOOKUP(A6341,Rotación!$A:$A,Rotación!$O:$O,0,0,-1),"")))),"")</f>
        <v>13800000</v>
      </c>
      <c r="H6341" s="13">
        <f>IFERROR(IF($F6341="ALTA",$D6341*1,
IF($F6341="MEDIA",$D6341*0.97,
IF($F6341="BAJA",$D6341*0.9,
IF($F6341="LIQUIDAR",_xlfn.XLOOKUP(A6341,Rotación!$A:$A,Rotación!$O:$O,0,0,-1),"")))),"")</f>
        <v>13386000</v>
      </c>
      <c r="I6341" s="13">
        <f>IFERROR(IF($F6341="ALTA",$D6341*0.97,
IF($F6341="MEDIA",$D6341*0.94,
IF($F6341="BAJA",$D6341*0.87,
IF($F6341="LIQUIDAR",_xlfn.XLOOKUP(A6341,Rotación!$A:$A,Rotación!$O:$O,0,0,-1),"")))),"")</f>
        <v>12972000</v>
      </c>
      <c r="J6341" s="13">
        <f>IFERROR(IF($F6341="ALTA",$D6341*0.94,
IF($F6341="MEDIA",$D6341*0.9,
IF($F6341="BAJA",$D6341*0.85,
IF($F6341="LIQUIDAR",_xlfn.XLOOKUP(A6341,Rotación!$A:$A,Rotación!$O:$O,0,0,-1),"")))),"")</f>
        <v>12420000</v>
      </c>
      <c r="K6341">
        <v>11990000</v>
      </c>
    </row>
    <row r="6342" spans="1:11" x14ac:dyDescent="0.3">
      <c r="A6342" t="s">
        <v>8397</v>
      </c>
      <c r="B6342" t="s">
        <v>313</v>
      </c>
      <c r="C6342" t="s">
        <v>313</v>
      </c>
      <c r="D6342">
        <v>44700000</v>
      </c>
      <c r="E6342">
        <v>35000000</v>
      </c>
      <c r="F6342" t="s">
        <v>5391</v>
      </c>
      <c r="G6342" s="13">
        <f>IFERROR(IF($F6342="ALTA",$D6342*1.03,
IF($F6342="MEDIA",$D6342*1,
IF($F6342="BAJA",$D6342*0.92,
IF($F6342="LIQUIDAR",_xlfn.XLOOKUP(A6342,Rotación!$A:$A,Rotación!$O:$O,0,0,-1),"")))),"")</f>
        <v>41124000</v>
      </c>
      <c r="H6342" s="13">
        <f>IFERROR(IF($F6342="ALTA",$D6342*1,
IF($F6342="MEDIA",$D6342*0.97,
IF($F6342="BAJA",$D6342*0.9,
IF($F6342="LIQUIDAR",_xlfn.XLOOKUP(A6342,Rotación!$A:$A,Rotación!$O:$O,0,0,-1),"")))),"")</f>
        <v>40230000</v>
      </c>
      <c r="I6342" s="13">
        <f>IFERROR(IF($F6342="ALTA",$D6342*0.97,
IF($F6342="MEDIA",$D6342*0.94,
IF($F6342="BAJA",$D6342*0.87,
IF($F6342="LIQUIDAR",_xlfn.XLOOKUP(A6342,Rotación!$A:$A,Rotación!$O:$O,0,0,-1),"")))),"")</f>
        <v>38889000</v>
      </c>
      <c r="J6342" s="13">
        <f>IFERROR(IF($F6342="ALTA",$D6342*0.94,
IF($F6342="MEDIA",$D6342*0.9,
IF($F6342="BAJA",$D6342*0.85,
IF($F6342="LIQUIDAR",_xlfn.XLOOKUP(A6342,Rotación!$A:$A,Rotación!$O:$O,0,0,-1),"")))),"")</f>
        <v>37995000</v>
      </c>
      <c r="K6342">
        <v>42990000</v>
      </c>
    </row>
    <row r="6343" spans="1:11" x14ac:dyDescent="0.3">
      <c r="A6343" t="s">
        <v>10860</v>
      </c>
      <c r="B6343" t="s">
        <v>313</v>
      </c>
      <c r="C6343" t="s">
        <v>313</v>
      </c>
      <c r="D6343">
        <v>13500000</v>
      </c>
      <c r="E6343">
        <v>10400000</v>
      </c>
      <c r="F6343" t="s">
        <v>5391</v>
      </c>
      <c r="G6343" s="13">
        <f>IFERROR(IF($F6343="ALTA",$D6343*1.03,
IF($F6343="MEDIA",$D6343*1,
IF($F6343="BAJA",$D6343*0.92,
IF($F6343="LIQUIDAR",_xlfn.XLOOKUP(A6343,Rotación!$A:$A,Rotación!$O:$O,0,0,-1),"")))),"")</f>
        <v>12420000</v>
      </c>
      <c r="H6343" s="13">
        <f>IFERROR(IF($F6343="ALTA",$D6343*1,
IF($F6343="MEDIA",$D6343*0.97,
IF($F6343="BAJA",$D6343*0.9,
IF($F6343="LIQUIDAR",_xlfn.XLOOKUP(A6343,Rotación!$A:$A,Rotación!$O:$O,0,0,-1),"")))),"")</f>
        <v>12150000</v>
      </c>
      <c r="I6343" s="13">
        <f>IFERROR(IF($F6343="ALTA",$D6343*0.97,
IF($F6343="MEDIA",$D6343*0.94,
IF($F6343="BAJA",$D6343*0.87,
IF($F6343="LIQUIDAR",_xlfn.XLOOKUP(A6343,Rotación!$A:$A,Rotación!$O:$O,0,0,-1),"")))),"")</f>
        <v>11745000</v>
      </c>
      <c r="J6343" s="13">
        <f>IFERROR(IF($F6343="ALTA",$D6343*0.94,
IF($F6343="MEDIA",$D6343*0.9,
IF($F6343="BAJA",$D6343*0.85,
IF($F6343="LIQUIDAR",_xlfn.XLOOKUP(A6343,Rotación!$A:$A,Rotación!$O:$O,0,0,-1),"")))),"")</f>
        <v>11475000</v>
      </c>
      <c r="K6343">
        <v>12590000</v>
      </c>
    </row>
    <row r="6344" spans="1:11" x14ac:dyDescent="0.3">
      <c r="A6344" t="s">
        <v>6295</v>
      </c>
      <c r="B6344" t="s">
        <v>313</v>
      </c>
      <c r="C6344" t="s">
        <v>313</v>
      </c>
      <c r="D6344">
        <v>13500000</v>
      </c>
      <c r="E6344">
        <v>10400000</v>
      </c>
      <c r="F6344" t="s">
        <v>5391</v>
      </c>
      <c r="G6344" s="13">
        <f>IFERROR(IF($F6344="ALTA",$D6344*1.03,
IF($F6344="MEDIA",$D6344*1,
IF($F6344="BAJA",$D6344*0.92,
IF($F6344="LIQUIDAR",_xlfn.XLOOKUP(A6344,Rotación!$A:$A,Rotación!$O:$O,0,0,-1),"")))),"")</f>
        <v>12420000</v>
      </c>
      <c r="H6344" s="13">
        <f>IFERROR(IF($F6344="ALTA",$D6344*1,
IF($F6344="MEDIA",$D6344*0.97,
IF($F6344="BAJA",$D6344*0.9,
IF($F6344="LIQUIDAR",_xlfn.XLOOKUP(A6344,Rotación!$A:$A,Rotación!$O:$O,0,0,-1),"")))),"")</f>
        <v>12150000</v>
      </c>
      <c r="I6344" s="13">
        <f>IFERROR(IF($F6344="ALTA",$D6344*0.97,
IF($F6344="MEDIA",$D6344*0.94,
IF($F6344="BAJA",$D6344*0.87,
IF($F6344="LIQUIDAR",_xlfn.XLOOKUP(A6344,Rotación!$A:$A,Rotación!$O:$O,0,0,-1),"")))),"")</f>
        <v>11745000</v>
      </c>
      <c r="J6344" s="13">
        <f>IFERROR(IF($F6344="ALTA",$D6344*0.94,
IF($F6344="MEDIA",$D6344*0.9,
IF($F6344="BAJA",$D6344*0.85,
IF($F6344="LIQUIDAR",_xlfn.XLOOKUP(A6344,Rotación!$A:$A,Rotación!$O:$O,0,0,-1),"")))),"")</f>
        <v>11475000</v>
      </c>
      <c r="K6344">
        <v>12590000</v>
      </c>
    </row>
    <row r="6345" spans="1:11" x14ac:dyDescent="0.3">
      <c r="A6345" t="s">
        <v>10861</v>
      </c>
      <c r="B6345" t="s">
        <v>313</v>
      </c>
      <c r="C6345" t="s">
        <v>313</v>
      </c>
      <c r="D6345">
        <v>8400000</v>
      </c>
      <c r="E6345">
        <v>6500000</v>
      </c>
      <c r="F6345" t="s">
        <v>4033</v>
      </c>
      <c r="G6345" s="13">
        <f>IFERROR(IF($F6345="ALTA",$D6345*1.03,
IF($F6345="MEDIA",$D6345*1,
IF($F6345="BAJA",$D6345*0.92,
IF($F6345="LIQUIDAR",_xlfn.XLOOKUP(A6345,Rotación!$A:$A,Rotación!$O:$O,0,0,-1),"")))),"")</f>
        <v>8400000</v>
      </c>
      <c r="H6345" s="13">
        <f>IFERROR(IF($F6345="ALTA",$D6345*1,
IF($F6345="MEDIA",$D6345*0.97,
IF($F6345="BAJA",$D6345*0.9,
IF($F6345="LIQUIDAR",_xlfn.XLOOKUP(A6345,Rotación!$A:$A,Rotación!$O:$O,0,0,-1),"")))),"")</f>
        <v>8148000</v>
      </c>
      <c r="I6345" s="13">
        <f>IFERROR(IF($F6345="ALTA",$D6345*0.97,
IF($F6345="MEDIA",$D6345*0.94,
IF($F6345="BAJA",$D6345*0.87,
IF($F6345="LIQUIDAR",_xlfn.XLOOKUP(A6345,Rotación!$A:$A,Rotación!$O:$O,0,0,-1),"")))),"")</f>
        <v>7896000</v>
      </c>
      <c r="J6345" s="13">
        <f>IFERROR(IF($F6345="ALTA",$D6345*0.94,
IF($F6345="MEDIA",$D6345*0.9,
IF($F6345="BAJA",$D6345*0.85,
IF($F6345="LIQUIDAR",_xlfn.XLOOKUP(A6345,Rotación!$A:$A,Rotación!$O:$O,0,0,-1),"")))),"")</f>
        <v>7560000</v>
      </c>
      <c r="K6345">
        <v>7990000</v>
      </c>
    </row>
    <row r="6346" spans="1:11" x14ac:dyDescent="0.3">
      <c r="A6346" t="s">
        <v>4709</v>
      </c>
      <c r="B6346" t="s">
        <v>36</v>
      </c>
      <c r="C6346" t="s">
        <v>4399</v>
      </c>
      <c r="D6346">
        <v>8600000</v>
      </c>
      <c r="E6346">
        <v>6800000</v>
      </c>
      <c r="F6346" t="s">
        <v>4033</v>
      </c>
      <c r="G6346" s="13">
        <f>IFERROR(IF($F6346="ALTA",$D6346*1.03,
IF($F6346="MEDIA",$D6346*1,
IF($F6346="BAJA",$D6346*0.92,
IF($F6346="LIQUIDAR",_xlfn.XLOOKUP(A6346,Rotación!$A:$A,Rotación!$O:$O,0,0,-1),"")))),"")</f>
        <v>8600000</v>
      </c>
      <c r="H6346" s="13">
        <f>IFERROR(IF($F6346="ALTA",$D6346*1,
IF($F6346="MEDIA",$D6346*0.97,
IF($F6346="BAJA",$D6346*0.9,
IF($F6346="LIQUIDAR",_xlfn.XLOOKUP(A6346,Rotación!$A:$A,Rotación!$O:$O,0,0,-1),"")))),"")</f>
        <v>8342000</v>
      </c>
      <c r="I6346" s="13">
        <f>IFERROR(IF($F6346="ALTA",$D6346*0.97,
IF($F6346="MEDIA",$D6346*0.94,
IF($F6346="BAJA",$D6346*0.87,
IF($F6346="LIQUIDAR",_xlfn.XLOOKUP(A6346,Rotación!$A:$A,Rotación!$O:$O,0,0,-1),"")))),"")</f>
        <v>8084000</v>
      </c>
      <c r="J6346" s="13">
        <f>IFERROR(IF($F6346="ALTA",$D6346*0.94,
IF($F6346="MEDIA",$D6346*0.9,
IF($F6346="BAJA",$D6346*0.85,
IF($F6346="LIQUIDAR",_xlfn.XLOOKUP(A6346,Rotación!$A:$A,Rotación!$O:$O,0,0,-1),"")))),"")</f>
        <v>7740000</v>
      </c>
      <c r="K6346">
        <v>8590000</v>
      </c>
    </row>
    <row r="6347" spans="1:11" x14ac:dyDescent="0.3">
      <c r="A6347" t="s">
        <v>10862</v>
      </c>
      <c r="B6347" t="s">
        <v>313</v>
      </c>
      <c r="C6347" t="s">
        <v>313</v>
      </c>
      <c r="D6347">
        <v>15000000</v>
      </c>
      <c r="E6347">
        <v>11200000</v>
      </c>
      <c r="F6347" t="s">
        <v>4033</v>
      </c>
      <c r="G6347" s="13">
        <f>IFERROR(IF($F6347="ALTA",$D6347*1.03,
IF($F6347="MEDIA",$D6347*1,
IF($F6347="BAJA",$D6347*0.92,
IF($F6347="LIQUIDAR",_xlfn.XLOOKUP(A6347,Rotación!$A:$A,Rotación!$O:$O,0,0,-1),"")))),"")</f>
        <v>15000000</v>
      </c>
      <c r="H6347" s="13">
        <f>IFERROR(IF($F6347="ALTA",$D6347*1,
IF($F6347="MEDIA",$D6347*0.97,
IF($F6347="BAJA",$D6347*0.9,
IF($F6347="LIQUIDAR",_xlfn.XLOOKUP(A6347,Rotación!$A:$A,Rotación!$O:$O,0,0,-1),"")))),"")</f>
        <v>14550000</v>
      </c>
      <c r="I6347" s="13">
        <f>IFERROR(IF($F6347="ALTA",$D6347*0.97,
IF($F6347="MEDIA",$D6347*0.94,
IF($F6347="BAJA",$D6347*0.87,
IF($F6347="LIQUIDAR",_xlfn.XLOOKUP(A6347,Rotación!$A:$A,Rotación!$O:$O,0,0,-1),"")))),"")</f>
        <v>14100000</v>
      </c>
      <c r="J6347" s="13">
        <f>IFERROR(IF($F6347="ALTA",$D6347*0.94,
IF($F6347="MEDIA",$D6347*0.9,
IF($F6347="BAJA",$D6347*0.85,
IF($F6347="LIQUIDAR",_xlfn.XLOOKUP(A6347,Rotación!$A:$A,Rotación!$O:$O,0,0,-1),"")))),"")</f>
        <v>13500000</v>
      </c>
      <c r="K6347">
        <v>12990000</v>
      </c>
    </row>
    <row r="6348" spans="1:11" x14ac:dyDescent="0.3">
      <c r="A6348" t="s">
        <v>10863</v>
      </c>
      <c r="B6348" t="s">
        <v>313</v>
      </c>
      <c r="C6348" t="s">
        <v>313</v>
      </c>
      <c r="D6348">
        <v>8300000</v>
      </c>
      <c r="E6348">
        <v>6500000</v>
      </c>
      <c r="F6348" t="s">
        <v>4033</v>
      </c>
      <c r="G6348" s="13">
        <f>IFERROR(IF($F6348="ALTA",$D6348*1.03,
IF($F6348="MEDIA",$D6348*1,
IF($F6348="BAJA",$D6348*0.92,
IF($F6348="LIQUIDAR",_xlfn.XLOOKUP(A6348,Rotación!$A:$A,Rotación!$O:$O,0,0,-1),"")))),"")</f>
        <v>8300000</v>
      </c>
      <c r="H6348" s="13">
        <f>IFERROR(IF($F6348="ALTA",$D6348*1,
IF($F6348="MEDIA",$D6348*0.97,
IF($F6348="BAJA",$D6348*0.9,
IF($F6348="LIQUIDAR",_xlfn.XLOOKUP(A6348,Rotación!$A:$A,Rotación!$O:$O,0,0,-1),"")))),"")</f>
        <v>8051000</v>
      </c>
      <c r="I6348" s="13">
        <f>IFERROR(IF($F6348="ALTA",$D6348*0.97,
IF($F6348="MEDIA",$D6348*0.94,
IF($F6348="BAJA",$D6348*0.87,
IF($F6348="LIQUIDAR",_xlfn.XLOOKUP(A6348,Rotación!$A:$A,Rotación!$O:$O,0,0,-1),"")))),"")</f>
        <v>7802000</v>
      </c>
      <c r="J6348" s="13">
        <f>IFERROR(IF($F6348="ALTA",$D6348*0.94,
IF($F6348="MEDIA",$D6348*0.9,
IF($F6348="BAJA",$D6348*0.85,
IF($F6348="LIQUIDAR",_xlfn.XLOOKUP(A6348,Rotación!$A:$A,Rotación!$O:$O,0,0,-1),"")))),"")</f>
        <v>7470000</v>
      </c>
      <c r="K6348">
        <v>7990000</v>
      </c>
    </row>
    <row r="6349" spans="1:11" x14ac:dyDescent="0.3">
      <c r="A6349" t="s">
        <v>10864</v>
      </c>
      <c r="B6349" t="s">
        <v>313</v>
      </c>
      <c r="C6349" t="s">
        <v>313</v>
      </c>
      <c r="D6349">
        <v>18200000</v>
      </c>
      <c r="E6349">
        <v>14250000</v>
      </c>
      <c r="F6349" t="s">
        <v>5391</v>
      </c>
      <c r="G6349" s="13">
        <f>IFERROR(IF($F6349="ALTA",$D6349*1.03,
IF($F6349="MEDIA",$D6349*1,
IF($F6349="BAJA",$D6349*0.92,
IF($F6349="LIQUIDAR",_xlfn.XLOOKUP(A6349,Rotación!$A:$A,Rotación!$O:$O,0,0,-1),"")))),"")</f>
        <v>16744000</v>
      </c>
      <c r="H6349" s="13">
        <f>IFERROR(IF($F6349="ALTA",$D6349*1,
IF($F6349="MEDIA",$D6349*0.97,
IF($F6349="BAJA",$D6349*0.9,
IF($F6349="LIQUIDAR",_xlfn.XLOOKUP(A6349,Rotación!$A:$A,Rotación!$O:$O,0,0,-1),"")))),"")</f>
        <v>16380000</v>
      </c>
      <c r="I6349" s="13">
        <f>IFERROR(IF($F6349="ALTA",$D6349*0.97,
IF($F6349="MEDIA",$D6349*0.94,
IF($F6349="BAJA",$D6349*0.87,
IF($F6349="LIQUIDAR",_xlfn.XLOOKUP(A6349,Rotación!$A:$A,Rotación!$O:$O,0,0,-1),"")))),"")</f>
        <v>15834000</v>
      </c>
      <c r="J6349" s="13">
        <f>IFERROR(IF($F6349="ALTA",$D6349*0.94,
IF($F6349="MEDIA",$D6349*0.9,
IF($F6349="BAJA",$D6349*0.85,
IF($F6349="LIQUIDAR",_xlfn.XLOOKUP(A6349,Rotación!$A:$A,Rotación!$O:$O,0,0,-1),"")))),"")</f>
        <v>15470000</v>
      </c>
      <c r="K6349">
        <v>16990000</v>
      </c>
    </row>
    <row r="6350" spans="1:11" x14ac:dyDescent="0.3">
      <c r="A6350" t="s">
        <v>10865</v>
      </c>
      <c r="B6350" t="s">
        <v>313</v>
      </c>
      <c r="C6350" t="s">
        <v>313</v>
      </c>
      <c r="D6350">
        <v>9000000</v>
      </c>
      <c r="E6350">
        <v>6500000</v>
      </c>
      <c r="F6350" t="s">
        <v>5391</v>
      </c>
      <c r="G6350" s="13">
        <f>IFERROR(IF($F6350="ALTA",$D6350*1.03,
IF($F6350="MEDIA",$D6350*1,
IF($F6350="BAJA",$D6350*0.92,
IF($F6350="LIQUIDAR",_xlfn.XLOOKUP(A6350,Rotación!$A:$A,Rotación!$O:$O,0,0,-1),"")))),"")</f>
        <v>8280000</v>
      </c>
      <c r="H6350" s="13">
        <f>IFERROR(IF($F6350="ALTA",$D6350*1,
IF($F6350="MEDIA",$D6350*0.97,
IF($F6350="BAJA",$D6350*0.9,
IF($F6350="LIQUIDAR",_xlfn.XLOOKUP(A6350,Rotación!$A:$A,Rotación!$O:$O,0,0,-1),"")))),"")</f>
        <v>8100000</v>
      </c>
      <c r="I6350" s="13">
        <f>IFERROR(IF($F6350="ALTA",$D6350*0.97,
IF($F6350="MEDIA",$D6350*0.94,
IF($F6350="BAJA",$D6350*0.87,
IF($F6350="LIQUIDAR",_xlfn.XLOOKUP(A6350,Rotación!$A:$A,Rotación!$O:$O,0,0,-1),"")))),"")</f>
        <v>7830000</v>
      </c>
      <c r="J6350" s="13">
        <f>IFERROR(IF($F6350="ALTA",$D6350*0.94,
IF($F6350="MEDIA",$D6350*0.9,
IF($F6350="BAJA",$D6350*0.85,
IF($F6350="LIQUIDAR",_xlfn.XLOOKUP(A6350,Rotación!$A:$A,Rotación!$O:$O,0,0,-1),"")))),"")</f>
        <v>7650000</v>
      </c>
      <c r="K6350">
        <v>7990000</v>
      </c>
    </row>
    <row r="6351" spans="1:11" x14ac:dyDescent="0.3">
      <c r="A6351" t="s">
        <v>10866</v>
      </c>
      <c r="B6351" t="s">
        <v>313</v>
      </c>
      <c r="C6351" t="s">
        <v>313</v>
      </c>
      <c r="D6351">
        <v>12100000</v>
      </c>
      <c r="E6351">
        <v>10000000</v>
      </c>
      <c r="F6351" t="s">
        <v>4033</v>
      </c>
      <c r="G6351" s="13">
        <f>IFERROR(IF($F6351="ALTA",$D6351*1.03,
IF($F6351="MEDIA",$D6351*1,
IF($F6351="BAJA",$D6351*0.92,
IF($F6351="LIQUIDAR",_xlfn.XLOOKUP(A6351,Rotación!$A:$A,Rotación!$O:$O,0,0,-1),"")))),"")</f>
        <v>12100000</v>
      </c>
      <c r="H6351" s="13">
        <f>IFERROR(IF($F6351="ALTA",$D6351*1,
IF($F6351="MEDIA",$D6351*0.97,
IF($F6351="BAJA",$D6351*0.9,
IF($F6351="LIQUIDAR",_xlfn.XLOOKUP(A6351,Rotación!$A:$A,Rotación!$O:$O,0,0,-1),"")))),"")</f>
        <v>11737000</v>
      </c>
      <c r="I6351" s="13">
        <f>IFERROR(IF($F6351="ALTA",$D6351*0.97,
IF($F6351="MEDIA",$D6351*0.94,
IF($F6351="BAJA",$D6351*0.87,
IF($F6351="LIQUIDAR",_xlfn.XLOOKUP(A6351,Rotación!$A:$A,Rotación!$O:$O,0,0,-1),"")))),"")</f>
        <v>11374000</v>
      </c>
      <c r="J6351" s="13">
        <f>IFERROR(IF($F6351="ALTA",$D6351*0.94,
IF($F6351="MEDIA",$D6351*0.9,
IF($F6351="BAJA",$D6351*0.85,
IF($F6351="LIQUIDAR",_xlfn.XLOOKUP(A6351,Rotación!$A:$A,Rotación!$O:$O,0,0,-1),"")))),"")</f>
        <v>10890000</v>
      </c>
      <c r="K6351">
        <v>11990000</v>
      </c>
    </row>
    <row r="6352" spans="1:11" x14ac:dyDescent="0.3">
      <c r="A6352" t="s">
        <v>597</v>
      </c>
      <c r="B6352" t="s">
        <v>313</v>
      </c>
      <c r="C6352" t="s">
        <v>313</v>
      </c>
      <c r="D6352">
        <v>22000000</v>
      </c>
      <c r="E6352">
        <v>17000000</v>
      </c>
      <c r="F6352" t="s">
        <v>4033</v>
      </c>
      <c r="G6352" s="13">
        <f>IFERROR(IF($F6352="ALTA",$D6352*1.03,
IF($F6352="MEDIA",$D6352*1,
IF($F6352="BAJA",$D6352*0.92,
IF($F6352="LIQUIDAR",_xlfn.XLOOKUP(A6352,Rotación!$A:$A,Rotación!$O:$O,0,0,-1),"")))),"")</f>
        <v>22000000</v>
      </c>
      <c r="H6352" s="13">
        <f>IFERROR(IF($F6352="ALTA",$D6352*1,
IF($F6352="MEDIA",$D6352*0.97,
IF($F6352="BAJA",$D6352*0.9,
IF($F6352="LIQUIDAR",_xlfn.XLOOKUP(A6352,Rotación!$A:$A,Rotación!$O:$O,0,0,-1),"")))),"")</f>
        <v>21340000</v>
      </c>
      <c r="I6352" s="13">
        <f>IFERROR(IF($F6352="ALTA",$D6352*0.97,
IF($F6352="MEDIA",$D6352*0.94,
IF($F6352="BAJA",$D6352*0.87,
IF($F6352="LIQUIDAR",_xlfn.XLOOKUP(A6352,Rotación!$A:$A,Rotación!$O:$O,0,0,-1),"")))),"")</f>
        <v>20680000</v>
      </c>
      <c r="J6352" s="13">
        <f>IFERROR(IF($F6352="ALTA",$D6352*0.94,
IF($F6352="MEDIA",$D6352*0.9,
IF($F6352="BAJA",$D6352*0.85,
IF($F6352="LIQUIDAR",_xlfn.XLOOKUP(A6352,Rotación!$A:$A,Rotación!$O:$O,0,0,-1),"")))),"")</f>
        <v>19800000</v>
      </c>
      <c r="K6352">
        <v>20590000</v>
      </c>
    </row>
    <row r="6353" spans="1:11" x14ac:dyDescent="0.3">
      <c r="A6353" t="s">
        <v>10867</v>
      </c>
      <c r="B6353" t="s">
        <v>313</v>
      </c>
      <c r="C6353" t="s">
        <v>313</v>
      </c>
      <c r="D6353">
        <v>8300000</v>
      </c>
      <c r="E6353">
        <v>6800000</v>
      </c>
      <c r="F6353" t="s">
        <v>4033</v>
      </c>
      <c r="G6353" s="13">
        <f>IFERROR(IF($F6353="ALTA",$D6353*1.03,
IF($F6353="MEDIA",$D6353*1,
IF($F6353="BAJA",$D6353*0.92,
IF($F6353="LIQUIDAR",_xlfn.XLOOKUP(A6353,Rotación!$A:$A,Rotación!$O:$O,0,0,-1),"")))),"")</f>
        <v>8300000</v>
      </c>
      <c r="H6353" s="13">
        <f>IFERROR(IF($F6353="ALTA",$D6353*1,
IF($F6353="MEDIA",$D6353*0.97,
IF($F6353="BAJA",$D6353*0.9,
IF($F6353="LIQUIDAR",_xlfn.XLOOKUP(A6353,Rotación!$A:$A,Rotación!$O:$O,0,0,-1),"")))),"")</f>
        <v>8051000</v>
      </c>
      <c r="I6353" s="13">
        <f>IFERROR(IF($F6353="ALTA",$D6353*0.97,
IF($F6353="MEDIA",$D6353*0.94,
IF($F6353="BAJA",$D6353*0.87,
IF($F6353="LIQUIDAR",_xlfn.XLOOKUP(A6353,Rotación!$A:$A,Rotación!$O:$O,0,0,-1),"")))),"")</f>
        <v>7802000</v>
      </c>
      <c r="J6353" s="13">
        <f>IFERROR(IF($F6353="ALTA",$D6353*0.94,
IF($F6353="MEDIA",$D6353*0.9,
IF($F6353="BAJA",$D6353*0.85,
IF($F6353="LIQUIDAR",_xlfn.XLOOKUP(A6353,Rotación!$A:$A,Rotación!$O:$O,0,0,-1),"")))),"")</f>
        <v>7470000</v>
      </c>
      <c r="K6353">
        <v>8290000</v>
      </c>
    </row>
    <row r="6354" spans="1:11" x14ac:dyDescent="0.3">
      <c r="A6354" t="s">
        <v>4870</v>
      </c>
      <c r="B6354" t="s">
        <v>313</v>
      </c>
      <c r="C6354" t="s">
        <v>313</v>
      </c>
      <c r="D6354">
        <v>16900000</v>
      </c>
      <c r="E6354">
        <v>13000000</v>
      </c>
      <c r="F6354" t="s">
        <v>4033</v>
      </c>
      <c r="G6354" s="13">
        <f>IFERROR(IF($F6354="ALTA",$D6354*1.03,
IF($F6354="MEDIA",$D6354*1,
IF($F6354="BAJA",$D6354*0.92,
IF($F6354="LIQUIDAR",_xlfn.XLOOKUP(A6354,Rotación!$A:$A,Rotación!$O:$O,0,0,-1),"")))),"")</f>
        <v>16900000</v>
      </c>
      <c r="H6354" s="13">
        <f>IFERROR(IF($F6354="ALTA",$D6354*1,
IF($F6354="MEDIA",$D6354*0.97,
IF($F6354="BAJA",$D6354*0.9,
IF($F6354="LIQUIDAR",_xlfn.XLOOKUP(A6354,Rotación!$A:$A,Rotación!$O:$O,0,0,-1),"")))),"")</f>
        <v>16393000</v>
      </c>
      <c r="I6354" s="13">
        <f>IFERROR(IF($F6354="ALTA",$D6354*0.97,
IF($F6354="MEDIA",$D6354*0.94,
IF($F6354="BAJA",$D6354*0.87,
IF($F6354="LIQUIDAR",_xlfn.XLOOKUP(A6354,Rotación!$A:$A,Rotación!$O:$O,0,0,-1),"")))),"")</f>
        <v>15886000</v>
      </c>
      <c r="J6354" s="13">
        <f>IFERROR(IF($F6354="ALTA",$D6354*0.94,
IF($F6354="MEDIA",$D6354*0.9,
IF($F6354="BAJA",$D6354*0.85,
IF($F6354="LIQUIDAR",_xlfn.XLOOKUP(A6354,Rotación!$A:$A,Rotación!$O:$O,0,0,-1),"")))),"")</f>
        <v>15210000</v>
      </c>
      <c r="K6354">
        <v>15990000</v>
      </c>
    </row>
    <row r="6355" spans="1:11" x14ac:dyDescent="0.3">
      <c r="A6355" t="s">
        <v>10868</v>
      </c>
      <c r="B6355" t="s">
        <v>313</v>
      </c>
      <c r="C6355" t="s">
        <v>313</v>
      </c>
      <c r="D6355">
        <v>18600000</v>
      </c>
      <c r="E6355">
        <v>14500000</v>
      </c>
      <c r="F6355" t="s">
        <v>4033</v>
      </c>
      <c r="G6355" s="13">
        <f>IFERROR(IF($F6355="ALTA",$D6355*1.03,
IF($F6355="MEDIA",$D6355*1,
IF($F6355="BAJA",$D6355*0.92,
IF($F6355="LIQUIDAR",_xlfn.XLOOKUP(A6355,Rotación!$A:$A,Rotación!$O:$O,0,0,-1),"")))),"")</f>
        <v>18600000</v>
      </c>
      <c r="H6355" s="13">
        <f>IFERROR(IF($F6355="ALTA",$D6355*1,
IF($F6355="MEDIA",$D6355*0.97,
IF($F6355="BAJA",$D6355*0.9,
IF($F6355="LIQUIDAR",_xlfn.XLOOKUP(A6355,Rotación!$A:$A,Rotación!$O:$O,0,0,-1),"")))),"")</f>
        <v>18042000</v>
      </c>
      <c r="I6355" s="13">
        <f>IFERROR(IF($F6355="ALTA",$D6355*0.97,
IF($F6355="MEDIA",$D6355*0.94,
IF($F6355="BAJA",$D6355*0.87,
IF($F6355="LIQUIDAR",_xlfn.XLOOKUP(A6355,Rotación!$A:$A,Rotación!$O:$O,0,0,-1),"")))),"")</f>
        <v>17484000</v>
      </c>
      <c r="J6355" s="13">
        <f>IFERROR(IF($F6355="ALTA",$D6355*0.94,
IF($F6355="MEDIA",$D6355*0.9,
IF($F6355="BAJA",$D6355*0.85,
IF($F6355="LIQUIDAR",_xlfn.XLOOKUP(A6355,Rotación!$A:$A,Rotación!$O:$O,0,0,-1),"")))),"")</f>
        <v>16740000</v>
      </c>
      <c r="K6355">
        <v>17390000</v>
      </c>
    </row>
    <row r="6356" spans="1:11" x14ac:dyDescent="0.3">
      <c r="A6356" t="s">
        <v>10869</v>
      </c>
      <c r="B6356" t="s">
        <v>313</v>
      </c>
      <c r="C6356" t="s">
        <v>313</v>
      </c>
      <c r="D6356">
        <v>10900000</v>
      </c>
      <c r="E6356">
        <v>9000000</v>
      </c>
      <c r="F6356" t="s">
        <v>5390</v>
      </c>
      <c r="G6356" s="13">
        <f>IFERROR(IF($F6356="ALTA",$D6356*1.03,
IF($F6356="MEDIA",$D6356*1,
IF($F6356="BAJA",$D6356*0.92,
IF($F6356="LIQUIDAR",_xlfn.XLOOKUP(A6356,Rotación!$A:$A,Rotación!$O:$O,0,0,-1),"")))),"")</f>
        <v>11227000</v>
      </c>
      <c r="H6356" s="13">
        <f>IFERROR(IF($F6356="ALTA",$D6356*1,
IF($F6356="MEDIA",$D6356*0.97,
IF($F6356="BAJA",$D6356*0.9,
IF($F6356="LIQUIDAR",_xlfn.XLOOKUP(A6356,Rotación!$A:$A,Rotación!$O:$O,0,0,-1),"")))),"")</f>
        <v>10900000</v>
      </c>
      <c r="I6356" s="13">
        <f>IFERROR(IF($F6356="ALTA",$D6356*0.97,
IF($F6356="MEDIA",$D6356*0.94,
IF($F6356="BAJA",$D6356*0.87,
IF($F6356="LIQUIDAR",_xlfn.XLOOKUP(A6356,Rotación!$A:$A,Rotación!$O:$O,0,0,-1),"")))),"")</f>
        <v>10573000</v>
      </c>
      <c r="J6356" s="13">
        <f>IFERROR(IF($F6356="ALTA",$D6356*0.94,
IF($F6356="MEDIA",$D6356*0.9,
IF($F6356="BAJA",$D6356*0.85,
IF($F6356="LIQUIDAR",_xlfn.XLOOKUP(A6356,Rotación!$A:$A,Rotación!$O:$O,0,0,-1),"")))),"")</f>
        <v>10246000</v>
      </c>
      <c r="K6356">
        <v>10890000</v>
      </c>
    </row>
    <row r="6357" spans="1:11" x14ac:dyDescent="0.3">
      <c r="A6357" t="s">
        <v>10870</v>
      </c>
      <c r="B6357" t="s">
        <v>313</v>
      </c>
      <c r="C6357" t="s">
        <v>313</v>
      </c>
      <c r="D6357">
        <v>7500000</v>
      </c>
      <c r="E6357">
        <v>6000000</v>
      </c>
      <c r="F6357" t="s">
        <v>4033</v>
      </c>
      <c r="G6357" s="13">
        <f>IFERROR(IF($F6357="ALTA",$D6357*1.03,
IF($F6357="MEDIA",$D6357*1,
IF($F6357="BAJA",$D6357*0.92,
IF($F6357="LIQUIDAR",_xlfn.XLOOKUP(A6357,Rotación!$A:$A,Rotación!$O:$O,0,0,-1),"")))),"")</f>
        <v>7500000</v>
      </c>
      <c r="H6357" s="13">
        <f>IFERROR(IF($F6357="ALTA",$D6357*1,
IF($F6357="MEDIA",$D6357*0.97,
IF($F6357="BAJA",$D6357*0.9,
IF($F6357="LIQUIDAR",_xlfn.XLOOKUP(A6357,Rotación!$A:$A,Rotación!$O:$O,0,0,-1),"")))),"")</f>
        <v>7275000</v>
      </c>
      <c r="I6357" s="13">
        <f>IFERROR(IF($F6357="ALTA",$D6357*0.97,
IF($F6357="MEDIA",$D6357*0.94,
IF($F6357="BAJA",$D6357*0.87,
IF($F6357="LIQUIDAR",_xlfn.XLOOKUP(A6357,Rotación!$A:$A,Rotación!$O:$O,0,0,-1),"")))),"")</f>
        <v>7050000</v>
      </c>
      <c r="J6357" s="13">
        <f>IFERROR(IF($F6357="ALTA",$D6357*0.94,
IF($F6357="MEDIA",$D6357*0.9,
IF($F6357="BAJA",$D6357*0.85,
IF($F6357="LIQUIDAR",_xlfn.XLOOKUP(A6357,Rotación!$A:$A,Rotación!$O:$O,0,0,-1),"")))),"")</f>
        <v>6750000</v>
      </c>
      <c r="K6357">
        <v>7490000</v>
      </c>
    </row>
    <row r="6358" spans="1:11" x14ac:dyDescent="0.3">
      <c r="A6358" t="s">
        <v>10871</v>
      </c>
      <c r="B6358" t="s">
        <v>313</v>
      </c>
      <c r="C6358" t="s">
        <v>313</v>
      </c>
      <c r="D6358">
        <v>9500000</v>
      </c>
      <c r="E6358">
        <v>7300000</v>
      </c>
      <c r="F6358" t="s">
        <v>4033</v>
      </c>
      <c r="G6358" s="13">
        <f>IFERROR(IF($F6358="ALTA",$D6358*1.03,
IF($F6358="MEDIA",$D6358*1,
IF($F6358="BAJA",$D6358*0.92,
IF($F6358="LIQUIDAR",_xlfn.XLOOKUP(A6358,Rotación!$A:$A,Rotación!$O:$O,0,0,-1),"")))),"")</f>
        <v>9500000</v>
      </c>
      <c r="H6358" s="13">
        <f>IFERROR(IF($F6358="ALTA",$D6358*1,
IF($F6358="MEDIA",$D6358*0.97,
IF($F6358="BAJA",$D6358*0.9,
IF($F6358="LIQUIDAR",_xlfn.XLOOKUP(A6358,Rotación!$A:$A,Rotación!$O:$O,0,0,-1),"")))),"")</f>
        <v>9215000</v>
      </c>
      <c r="I6358" s="13">
        <f>IFERROR(IF($F6358="ALTA",$D6358*0.97,
IF($F6358="MEDIA",$D6358*0.94,
IF($F6358="BAJA",$D6358*0.87,
IF($F6358="LIQUIDAR",_xlfn.XLOOKUP(A6358,Rotación!$A:$A,Rotación!$O:$O,0,0,-1),"")))),"")</f>
        <v>8930000</v>
      </c>
      <c r="J6358" s="13">
        <f>IFERROR(IF($F6358="ALTA",$D6358*0.94,
IF($F6358="MEDIA",$D6358*0.9,
IF($F6358="BAJA",$D6358*0.85,
IF($F6358="LIQUIDAR",_xlfn.XLOOKUP(A6358,Rotación!$A:$A,Rotación!$O:$O,0,0,-1),"")))),"")</f>
        <v>8550000</v>
      </c>
      <c r="K6358">
        <v>8990000</v>
      </c>
    </row>
    <row r="6359" spans="1:11" x14ac:dyDescent="0.3">
      <c r="A6359" t="s">
        <v>10872</v>
      </c>
      <c r="B6359" t="s">
        <v>313</v>
      </c>
      <c r="C6359" t="s">
        <v>313</v>
      </c>
      <c r="D6359">
        <v>10700000</v>
      </c>
      <c r="E6359">
        <v>8800000</v>
      </c>
      <c r="F6359" t="s">
        <v>4033</v>
      </c>
      <c r="G6359" s="13">
        <f>IFERROR(IF($F6359="ALTA",$D6359*1.03,
IF($F6359="MEDIA",$D6359*1,
IF($F6359="BAJA",$D6359*0.92,
IF($F6359="LIQUIDAR",_xlfn.XLOOKUP(A6359,Rotación!$A:$A,Rotación!$O:$O,0,0,-1),"")))),"")</f>
        <v>10700000</v>
      </c>
      <c r="H6359" s="13">
        <f>IFERROR(IF($F6359="ALTA",$D6359*1,
IF($F6359="MEDIA",$D6359*0.97,
IF($F6359="BAJA",$D6359*0.9,
IF($F6359="LIQUIDAR",_xlfn.XLOOKUP(A6359,Rotación!$A:$A,Rotación!$O:$O,0,0,-1),"")))),"")</f>
        <v>10379000</v>
      </c>
      <c r="I6359" s="13">
        <f>IFERROR(IF($F6359="ALTA",$D6359*0.97,
IF($F6359="MEDIA",$D6359*0.94,
IF($F6359="BAJA",$D6359*0.87,
IF($F6359="LIQUIDAR",_xlfn.XLOOKUP(A6359,Rotación!$A:$A,Rotación!$O:$O,0,0,-1),"")))),"")</f>
        <v>10058000</v>
      </c>
      <c r="J6359" s="13">
        <f>IFERROR(IF($F6359="ALTA",$D6359*0.94,
IF($F6359="MEDIA",$D6359*0.9,
IF($F6359="BAJA",$D6359*0.85,
IF($F6359="LIQUIDAR",_xlfn.XLOOKUP(A6359,Rotación!$A:$A,Rotación!$O:$O,0,0,-1),"")))),"")</f>
        <v>9630000</v>
      </c>
      <c r="K6359">
        <v>10290000</v>
      </c>
    </row>
    <row r="6360" spans="1:11" x14ac:dyDescent="0.3">
      <c r="A6360" t="s">
        <v>10845</v>
      </c>
      <c r="B6360" t="s">
        <v>313</v>
      </c>
      <c r="C6360" t="s">
        <v>313</v>
      </c>
      <c r="D6360">
        <v>11000000</v>
      </c>
      <c r="E6360">
        <v>9000000</v>
      </c>
      <c r="F6360" t="s">
        <v>4033</v>
      </c>
      <c r="G6360" s="13">
        <f>IFERROR(IF($F6360="ALTA",$D6360*1.03,
IF($F6360="MEDIA",$D6360*1,
IF($F6360="BAJA",$D6360*0.92,
IF($F6360="LIQUIDAR",_xlfn.XLOOKUP(A6360,Rotación!$A:$A,Rotación!$O:$O,0,0,-1),"")))),"")</f>
        <v>11000000</v>
      </c>
      <c r="H6360" s="13">
        <f>IFERROR(IF($F6360="ALTA",$D6360*1,
IF($F6360="MEDIA",$D6360*0.97,
IF($F6360="BAJA",$D6360*0.9,
IF($F6360="LIQUIDAR",_xlfn.XLOOKUP(A6360,Rotación!$A:$A,Rotación!$O:$O,0,0,-1),"")))),"")</f>
        <v>10670000</v>
      </c>
      <c r="I6360" s="13">
        <f>IFERROR(IF($F6360="ALTA",$D6360*0.97,
IF($F6360="MEDIA",$D6360*0.94,
IF($F6360="BAJA",$D6360*0.87,
IF($F6360="LIQUIDAR",_xlfn.XLOOKUP(A6360,Rotación!$A:$A,Rotación!$O:$O,0,0,-1),"")))),"")</f>
        <v>10340000</v>
      </c>
      <c r="J6360" s="13">
        <f>IFERROR(IF($F6360="ALTA",$D6360*0.94,
IF($F6360="MEDIA",$D6360*0.9,
IF($F6360="BAJA",$D6360*0.85,
IF($F6360="LIQUIDAR",_xlfn.XLOOKUP(A6360,Rotación!$A:$A,Rotación!$O:$O,0,0,-1),"")))),"")</f>
        <v>9900000</v>
      </c>
      <c r="K6360">
        <v>10290000</v>
      </c>
    </row>
    <row r="6361" spans="1:11" x14ac:dyDescent="0.3">
      <c r="A6361" t="s">
        <v>10873</v>
      </c>
      <c r="B6361" t="s">
        <v>313</v>
      </c>
      <c r="C6361" t="s">
        <v>313</v>
      </c>
      <c r="D6361">
        <v>33100000</v>
      </c>
      <c r="E6361">
        <v>27500000</v>
      </c>
      <c r="F6361" t="s">
        <v>4033</v>
      </c>
      <c r="G6361" s="13">
        <f>IFERROR(IF($F6361="ALTA",$D6361*1.03,
IF($F6361="MEDIA",$D6361*1,
IF($F6361="BAJA",$D6361*0.92,
IF($F6361="LIQUIDAR",_xlfn.XLOOKUP(A6361,Rotación!$A:$A,Rotación!$O:$O,0,0,-1),"")))),"")</f>
        <v>33100000</v>
      </c>
      <c r="H6361" s="13">
        <f>IFERROR(IF($F6361="ALTA",$D6361*1,
IF($F6361="MEDIA",$D6361*0.97,
IF($F6361="BAJA",$D6361*0.9,
IF($F6361="LIQUIDAR",_xlfn.XLOOKUP(A6361,Rotación!$A:$A,Rotación!$O:$O,0,0,-1),"")))),"")</f>
        <v>32107000</v>
      </c>
      <c r="I6361" s="13">
        <f>IFERROR(IF($F6361="ALTA",$D6361*0.97,
IF($F6361="MEDIA",$D6361*0.94,
IF($F6361="BAJA",$D6361*0.87,
IF($F6361="LIQUIDAR",_xlfn.XLOOKUP(A6361,Rotación!$A:$A,Rotación!$O:$O,0,0,-1),"")))),"")</f>
        <v>31114000</v>
      </c>
      <c r="J6361" s="13">
        <f>IFERROR(IF($F6361="ALTA",$D6361*0.94,
IF($F6361="MEDIA",$D6361*0.9,
IF($F6361="BAJA",$D6361*0.85,
IF($F6361="LIQUIDAR",_xlfn.XLOOKUP(A6361,Rotación!$A:$A,Rotación!$O:$O,0,0,-1),"")))),"")</f>
        <v>29790000</v>
      </c>
      <c r="K6361">
        <v>32990000</v>
      </c>
    </row>
    <row r="6362" spans="1:11" x14ac:dyDescent="0.3">
      <c r="A6362" t="s">
        <v>10874</v>
      </c>
      <c r="B6362" t="s">
        <v>313</v>
      </c>
      <c r="C6362" t="s">
        <v>313</v>
      </c>
      <c r="D6362">
        <v>9600000</v>
      </c>
      <c r="E6362">
        <v>7500000</v>
      </c>
      <c r="F6362" t="s">
        <v>4033</v>
      </c>
      <c r="G6362" s="13">
        <f>IFERROR(IF($F6362="ALTA",$D6362*1.03,
IF($F6362="MEDIA",$D6362*1,
IF($F6362="BAJA",$D6362*0.92,
IF($F6362="LIQUIDAR",_xlfn.XLOOKUP(A6362,Rotación!$A:$A,Rotación!$O:$O,0,0,-1),"")))),"")</f>
        <v>9600000</v>
      </c>
      <c r="H6362" s="13">
        <f>IFERROR(IF($F6362="ALTA",$D6362*1,
IF($F6362="MEDIA",$D6362*0.97,
IF($F6362="BAJA",$D6362*0.9,
IF($F6362="LIQUIDAR",_xlfn.XLOOKUP(A6362,Rotación!$A:$A,Rotación!$O:$O,0,0,-1),"")))),"")</f>
        <v>9312000</v>
      </c>
      <c r="I6362" s="13">
        <f>IFERROR(IF($F6362="ALTA",$D6362*0.97,
IF($F6362="MEDIA",$D6362*0.94,
IF($F6362="BAJA",$D6362*0.87,
IF($F6362="LIQUIDAR",_xlfn.XLOOKUP(A6362,Rotación!$A:$A,Rotación!$O:$O,0,0,-1),"")))),"")</f>
        <v>9024000</v>
      </c>
      <c r="J6362" s="13">
        <f>IFERROR(IF($F6362="ALTA",$D6362*0.94,
IF($F6362="MEDIA",$D6362*0.9,
IF($F6362="BAJA",$D6362*0.85,
IF($F6362="LIQUIDAR",_xlfn.XLOOKUP(A6362,Rotación!$A:$A,Rotación!$O:$O,0,0,-1),"")))),"")</f>
        <v>8640000</v>
      </c>
      <c r="K6362">
        <v>8990000</v>
      </c>
    </row>
    <row r="6363" spans="1:11" x14ac:dyDescent="0.3">
      <c r="A6363" t="s">
        <v>10875</v>
      </c>
      <c r="B6363" t="s">
        <v>313</v>
      </c>
      <c r="C6363" t="s">
        <v>313</v>
      </c>
      <c r="D6363">
        <v>12300000</v>
      </c>
      <c r="E6363">
        <v>10000000</v>
      </c>
      <c r="F6363" t="s">
        <v>4033</v>
      </c>
      <c r="G6363" s="13">
        <f>IFERROR(IF($F6363="ALTA",$D6363*1.03,
IF($F6363="MEDIA",$D6363*1,
IF($F6363="BAJA",$D6363*0.92,
IF($F6363="LIQUIDAR",_xlfn.XLOOKUP(A6363,Rotación!$A:$A,Rotación!$O:$O,0,0,-1),"")))),"")</f>
        <v>12300000</v>
      </c>
      <c r="H6363" s="13">
        <f>IFERROR(IF($F6363="ALTA",$D6363*1,
IF($F6363="MEDIA",$D6363*0.97,
IF($F6363="BAJA",$D6363*0.9,
IF($F6363="LIQUIDAR",_xlfn.XLOOKUP(A6363,Rotación!$A:$A,Rotación!$O:$O,0,0,-1),"")))),"")</f>
        <v>11931000</v>
      </c>
      <c r="I6363" s="13">
        <f>IFERROR(IF($F6363="ALTA",$D6363*0.97,
IF($F6363="MEDIA",$D6363*0.94,
IF($F6363="BAJA",$D6363*0.87,
IF($F6363="LIQUIDAR",_xlfn.XLOOKUP(A6363,Rotación!$A:$A,Rotación!$O:$O,0,0,-1),"")))),"")</f>
        <v>11562000</v>
      </c>
      <c r="J6363" s="13">
        <f>IFERROR(IF($F6363="ALTA",$D6363*0.94,
IF($F6363="MEDIA",$D6363*0.9,
IF($F6363="BAJA",$D6363*0.85,
IF($F6363="LIQUIDAR",_xlfn.XLOOKUP(A6363,Rotación!$A:$A,Rotación!$O:$O,0,0,-1),"")))),"")</f>
        <v>11070000</v>
      </c>
      <c r="K6363">
        <v>11990000</v>
      </c>
    </row>
    <row r="6364" spans="1:11" x14ac:dyDescent="0.3">
      <c r="A6364" t="s">
        <v>10876</v>
      </c>
      <c r="B6364" t="s">
        <v>313</v>
      </c>
      <c r="C6364" t="s">
        <v>313</v>
      </c>
      <c r="D6364">
        <v>24400000</v>
      </c>
      <c r="E6364">
        <v>18000000</v>
      </c>
      <c r="F6364" t="s">
        <v>5391</v>
      </c>
      <c r="G6364" s="13">
        <f>IFERROR(IF($F6364="ALTA",$D6364*1.03,
IF($F6364="MEDIA",$D6364*1,
IF($F6364="BAJA",$D6364*0.92,
IF($F6364="LIQUIDAR",_xlfn.XLOOKUP(A6364,Rotación!$A:$A,Rotación!$O:$O,0,0,-1),"")))),"")</f>
        <v>22448000</v>
      </c>
      <c r="H6364" s="13">
        <f>IFERROR(IF($F6364="ALTA",$D6364*1,
IF($F6364="MEDIA",$D6364*0.97,
IF($F6364="BAJA",$D6364*0.9,
IF($F6364="LIQUIDAR",_xlfn.XLOOKUP(A6364,Rotación!$A:$A,Rotación!$O:$O,0,0,-1),"")))),"")</f>
        <v>21960000</v>
      </c>
      <c r="I6364" s="13">
        <f>IFERROR(IF($F6364="ALTA",$D6364*0.97,
IF($F6364="MEDIA",$D6364*0.94,
IF($F6364="BAJA",$D6364*0.87,
IF($F6364="LIQUIDAR",_xlfn.XLOOKUP(A6364,Rotación!$A:$A,Rotación!$O:$O,0,0,-1),"")))),"")</f>
        <v>21228000</v>
      </c>
      <c r="J6364" s="13">
        <f>IFERROR(IF($F6364="ALTA",$D6364*0.94,
IF($F6364="MEDIA",$D6364*0.9,
IF($F6364="BAJA",$D6364*0.85,
IF($F6364="LIQUIDAR",_xlfn.XLOOKUP(A6364,Rotación!$A:$A,Rotación!$O:$O,0,0,-1),"")))),"")</f>
        <v>20740000</v>
      </c>
      <c r="K6364">
        <v>21390000</v>
      </c>
    </row>
    <row r="6365" spans="1:11" x14ac:dyDescent="0.3">
      <c r="A6365" t="s">
        <v>10877</v>
      </c>
      <c r="B6365" t="s">
        <v>313</v>
      </c>
      <c r="C6365" t="s">
        <v>313</v>
      </c>
      <c r="D6365">
        <v>12000000</v>
      </c>
      <c r="E6365">
        <v>10000000</v>
      </c>
      <c r="F6365" t="s">
        <v>4033</v>
      </c>
      <c r="G6365" s="13">
        <f>IFERROR(IF($F6365="ALTA",$D6365*1.03,
IF($F6365="MEDIA",$D6365*1,
IF($F6365="BAJA",$D6365*0.92,
IF($F6365="LIQUIDAR",_xlfn.XLOOKUP(A6365,Rotación!$A:$A,Rotación!$O:$O,0,0,-1),"")))),"")</f>
        <v>12000000</v>
      </c>
      <c r="H6365" s="13">
        <f>IFERROR(IF($F6365="ALTA",$D6365*1,
IF($F6365="MEDIA",$D6365*0.97,
IF($F6365="BAJA",$D6365*0.9,
IF($F6365="LIQUIDAR",_xlfn.XLOOKUP(A6365,Rotación!$A:$A,Rotación!$O:$O,0,0,-1),"")))),"")</f>
        <v>11640000</v>
      </c>
      <c r="I6365" s="13">
        <f>IFERROR(IF($F6365="ALTA",$D6365*0.97,
IF($F6365="MEDIA",$D6365*0.94,
IF($F6365="BAJA",$D6365*0.87,
IF($F6365="LIQUIDAR",_xlfn.XLOOKUP(A6365,Rotación!$A:$A,Rotación!$O:$O,0,0,-1),"")))),"")</f>
        <v>11280000</v>
      </c>
      <c r="J6365" s="13">
        <f>IFERROR(IF($F6365="ALTA",$D6365*0.94,
IF($F6365="MEDIA",$D6365*0.9,
IF($F6365="BAJA",$D6365*0.85,
IF($F6365="LIQUIDAR",_xlfn.XLOOKUP(A6365,Rotación!$A:$A,Rotación!$O:$O,0,0,-1),"")))),"")</f>
        <v>10800000</v>
      </c>
      <c r="K6365">
        <v>11990000</v>
      </c>
    </row>
    <row r="6366" spans="1:11" x14ac:dyDescent="0.3">
      <c r="A6366" t="s">
        <v>6403</v>
      </c>
      <c r="B6366" t="s">
        <v>313</v>
      </c>
      <c r="C6366" t="s">
        <v>313</v>
      </c>
      <c r="D6366">
        <v>16400000</v>
      </c>
      <c r="E6366">
        <v>17990000</v>
      </c>
      <c r="F6366" t="s">
        <v>4033</v>
      </c>
      <c r="G6366" s="13">
        <f>IFERROR(IF($F6366="ALTA",$D6366*1.03,
IF($F6366="MEDIA",$D6366*1,
IF($F6366="BAJA",$D6366*0.92,
IF($F6366="LIQUIDAR",_xlfn.XLOOKUP(A6366,Rotación!$A:$A,Rotación!$O:$O,0,0,-1),"")))),"")</f>
        <v>16400000</v>
      </c>
      <c r="H6366" s="13">
        <f>IFERROR(IF($F6366="ALTA",$D6366*1,
IF($F6366="MEDIA",$D6366*0.97,
IF($F6366="BAJA",$D6366*0.9,
IF($F6366="LIQUIDAR",_xlfn.XLOOKUP(A6366,Rotación!$A:$A,Rotación!$O:$O,0,0,-1),"")))),"")</f>
        <v>15908000</v>
      </c>
      <c r="I6366" s="13">
        <f>IFERROR(IF($F6366="ALTA",$D6366*0.97,
IF($F6366="MEDIA",$D6366*0.94,
IF($F6366="BAJA",$D6366*0.87,
IF($F6366="LIQUIDAR",_xlfn.XLOOKUP(A6366,Rotación!$A:$A,Rotación!$O:$O,0,0,-1),"")))),"")</f>
        <v>15416000</v>
      </c>
      <c r="J6366" s="13">
        <f>IFERROR(IF($F6366="ALTA",$D6366*0.94,
IF($F6366="MEDIA",$D6366*0.9,
IF($F6366="BAJA",$D6366*0.85,
IF($F6366="LIQUIDAR",_xlfn.XLOOKUP(A6366,Rotación!$A:$A,Rotación!$O:$O,0,0,-1),"")))),"")</f>
        <v>14760000</v>
      </c>
      <c r="K6366">
        <v>16290000</v>
      </c>
    </row>
    <row r="6367" spans="1:11" x14ac:dyDescent="0.3">
      <c r="A6367" t="s">
        <v>6575</v>
      </c>
      <c r="B6367" t="s">
        <v>313</v>
      </c>
      <c r="C6367" t="s">
        <v>313</v>
      </c>
      <c r="D6367">
        <v>6700000</v>
      </c>
      <c r="E6367">
        <v>5200000</v>
      </c>
      <c r="F6367" t="s">
        <v>4033</v>
      </c>
      <c r="G6367" s="13">
        <f>IFERROR(IF($F6367="ALTA",$D6367*1.03,
IF($F6367="MEDIA",$D6367*1,
IF($F6367="BAJA",$D6367*0.92,
IF($F6367="LIQUIDAR",_xlfn.XLOOKUP(A6367,Rotación!$A:$A,Rotación!$O:$O,0,0,-1),"")))),"")</f>
        <v>6700000</v>
      </c>
      <c r="H6367" s="13">
        <f>IFERROR(IF($F6367="ALTA",$D6367*1,
IF($F6367="MEDIA",$D6367*0.97,
IF($F6367="BAJA",$D6367*0.9,
IF($F6367="LIQUIDAR",_xlfn.XLOOKUP(A6367,Rotación!$A:$A,Rotación!$O:$O,0,0,-1),"")))),"")</f>
        <v>6499000</v>
      </c>
      <c r="I6367" s="13">
        <f>IFERROR(IF($F6367="ALTA",$D6367*0.97,
IF($F6367="MEDIA",$D6367*0.94,
IF($F6367="BAJA",$D6367*0.87,
IF($F6367="LIQUIDAR",_xlfn.XLOOKUP(A6367,Rotación!$A:$A,Rotación!$O:$O,0,0,-1),"")))),"")</f>
        <v>6298000</v>
      </c>
      <c r="J6367" s="13">
        <f>IFERROR(IF($F6367="ALTA",$D6367*0.94,
IF($F6367="MEDIA",$D6367*0.9,
IF($F6367="BAJA",$D6367*0.85,
IF($F6367="LIQUIDAR",_xlfn.XLOOKUP(A6367,Rotación!$A:$A,Rotación!$O:$O,0,0,-1),"")))),"")</f>
        <v>6030000</v>
      </c>
      <c r="K6367">
        <v>6390000</v>
      </c>
    </row>
    <row r="6368" spans="1:11" x14ac:dyDescent="0.3">
      <c r="A6368" t="s">
        <v>10878</v>
      </c>
      <c r="B6368" t="s">
        <v>313</v>
      </c>
      <c r="C6368" t="s">
        <v>313</v>
      </c>
      <c r="D6368">
        <v>9600000</v>
      </c>
      <c r="E6368">
        <v>7700000</v>
      </c>
      <c r="F6368" t="s">
        <v>4033</v>
      </c>
      <c r="G6368" s="13">
        <f>IFERROR(IF($F6368="ALTA",$D6368*1.03,
IF($F6368="MEDIA",$D6368*1,
IF($F6368="BAJA",$D6368*0.92,
IF($F6368="LIQUIDAR",_xlfn.XLOOKUP(A6368,Rotación!$A:$A,Rotación!$O:$O,0,0,-1),"")))),"")</f>
        <v>9600000</v>
      </c>
      <c r="H6368" s="13">
        <f>IFERROR(IF($F6368="ALTA",$D6368*1,
IF($F6368="MEDIA",$D6368*0.97,
IF($F6368="BAJA",$D6368*0.9,
IF($F6368="LIQUIDAR",_xlfn.XLOOKUP(A6368,Rotación!$A:$A,Rotación!$O:$O,0,0,-1),"")))),"")</f>
        <v>9312000</v>
      </c>
      <c r="I6368" s="13">
        <f>IFERROR(IF($F6368="ALTA",$D6368*0.97,
IF($F6368="MEDIA",$D6368*0.94,
IF($F6368="BAJA",$D6368*0.87,
IF($F6368="LIQUIDAR",_xlfn.XLOOKUP(A6368,Rotación!$A:$A,Rotación!$O:$O,0,0,-1),"")))),"")</f>
        <v>9024000</v>
      </c>
      <c r="J6368" s="13">
        <f>IFERROR(IF($F6368="ALTA",$D6368*0.94,
IF($F6368="MEDIA",$D6368*0.9,
IF($F6368="BAJA",$D6368*0.85,
IF($F6368="LIQUIDAR",_xlfn.XLOOKUP(A6368,Rotación!$A:$A,Rotación!$O:$O,0,0,-1),"")))),"")</f>
        <v>8640000</v>
      </c>
      <c r="K6368">
        <v>9390000</v>
      </c>
    </row>
    <row r="6369" spans="1:11" x14ac:dyDescent="0.3">
      <c r="A6369" t="s">
        <v>337</v>
      </c>
      <c r="B6369" t="s">
        <v>62</v>
      </c>
      <c r="C6369">
        <v>3008</v>
      </c>
      <c r="D6369">
        <v>14200000</v>
      </c>
      <c r="E6369">
        <v>11300000</v>
      </c>
      <c r="F6369" t="s">
        <v>5391</v>
      </c>
      <c r="G6369" s="13">
        <f>IFERROR(IF($F6369="ALTA",$D6369*1.03,
IF($F6369="MEDIA",$D6369*1,
IF($F6369="BAJA",$D6369*0.92,
IF($F6369="LIQUIDAR",_xlfn.XLOOKUP(A6369,Rotación!$A:$A,Rotación!$O:$O,0,0,-1),"")))),"")</f>
        <v>13064000</v>
      </c>
      <c r="H6369" s="13">
        <f>IFERROR(IF($F6369="ALTA",$D6369*1,
IF($F6369="MEDIA",$D6369*0.97,
IF($F6369="BAJA",$D6369*0.9,
IF($F6369="LIQUIDAR",_xlfn.XLOOKUP(A6369,Rotación!$A:$A,Rotación!$O:$O,0,0,-1),"")))),"")</f>
        <v>12780000</v>
      </c>
      <c r="I6369" s="13">
        <f>IFERROR(IF($F6369="ALTA",$D6369*0.97,
IF($F6369="MEDIA",$D6369*0.94,
IF($F6369="BAJA",$D6369*0.87,
IF($F6369="LIQUIDAR",_xlfn.XLOOKUP(A6369,Rotación!$A:$A,Rotación!$O:$O,0,0,-1),"")))),"")</f>
        <v>12354000</v>
      </c>
      <c r="J6369" s="13">
        <f>IFERROR(IF($F6369="ALTA",$D6369*0.94,
IF($F6369="MEDIA",$D6369*0.9,
IF($F6369="BAJA",$D6369*0.85,
IF($F6369="LIQUIDAR",_xlfn.XLOOKUP(A6369,Rotación!$A:$A,Rotación!$O:$O,0,0,-1),"")))),"")</f>
        <v>12070000</v>
      </c>
      <c r="K6369">
        <v>13490000</v>
      </c>
    </row>
    <row r="6370" spans="1:11" x14ac:dyDescent="0.3">
      <c r="A6370" t="s">
        <v>178</v>
      </c>
      <c r="B6370" t="s">
        <v>62</v>
      </c>
      <c r="C6370" t="s">
        <v>4433</v>
      </c>
      <c r="D6370">
        <v>20700000</v>
      </c>
      <c r="E6370">
        <v>15900000</v>
      </c>
      <c r="F6370" t="s">
        <v>5391</v>
      </c>
      <c r="G6370" s="13">
        <f>IFERROR(IF($F6370="ALTA",$D6370*1.03,
IF($F6370="MEDIA",$D6370*1,
IF($F6370="BAJA",$D6370*0.92,
IF($F6370="LIQUIDAR",_xlfn.XLOOKUP(A6370,Rotación!$A:$A,Rotación!$O:$O,0,0,-1),"")))),"")</f>
        <v>19044000</v>
      </c>
      <c r="H6370" s="13">
        <f>IFERROR(IF($F6370="ALTA",$D6370*1,
IF($F6370="MEDIA",$D6370*0.97,
IF($F6370="BAJA",$D6370*0.9,
IF($F6370="LIQUIDAR",_xlfn.XLOOKUP(A6370,Rotación!$A:$A,Rotación!$O:$O,0,0,-1),"")))),"")</f>
        <v>18630000</v>
      </c>
      <c r="I6370" s="13">
        <f>IFERROR(IF($F6370="ALTA",$D6370*0.97,
IF($F6370="MEDIA",$D6370*0.94,
IF($F6370="BAJA",$D6370*0.87,
IF($F6370="LIQUIDAR",_xlfn.XLOOKUP(A6370,Rotación!$A:$A,Rotación!$O:$O,0,0,-1),"")))),"")</f>
        <v>18009000</v>
      </c>
      <c r="J6370" s="13">
        <f>IFERROR(IF($F6370="ALTA",$D6370*0.94,
IF($F6370="MEDIA",$D6370*0.9,
IF($F6370="BAJA",$D6370*0.85,
IF($F6370="LIQUIDAR",_xlfn.XLOOKUP(A6370,Rotación!$A:$A,Rotación!$O:$O,0,0,-1),"")))),"")</f>
        <v>17595000</v>
      </c>
      <c r="K6370">
        <v>19190000</v>
      </c>
    </row>
    <row r="6371" spans="1:11" x14ac:dyDescent="0.3">
      <c r="A6371" t="s">
        <v>10511</v>
      </c>
      <c r="B6371" t="s">
        <v>313</v>
      </c>
      <c r="C6371" t="s">
        <v>313</v>
      </c>
      <c r="D6371">
        <v>8300000</v>
      </c>
      <c r="E6371">
        <v>6800000</v>
      </c>
      <c r="F6371" t="s">
        <v>5391</v>
      </c>
      <c r="G6371" s="13">
        <f>IFERROR(IF($F6371="ALTA",$D6371*1.03,
IF($F6371="MEDIA",$D6371*1,
IF($F6371="BAJA",$D6371*0.92,
IF($F6371="LIQUIDAR",_xlfn.XLOOKUP(A6371,Rotación!$A:$A,Rotación!$O:$O,0,0,-1),"")))),"")</f>
        <v>7636000</v>
      </c>
      <c r="H6371" s="13">
        <f>IFERROR(IF($F6371="ALTA",$D6371*1,
IF($F6371="MEDIA",$D6371*0.97,
IF($F6371="BAJA",$D6371*0.9,
IF($F6371="LIQUIDAR",_xlfn.XLOOKUP(A6371,Rotación!$A:$A,Rotación!$O:$O,0,0,-1),"")))),"")</f>
        <v>7470000</v>
      </c>
      <c r="I6371" s="13">
        <f>IFERROR(IF($F6371="ALTA",$D6371*0.97,
IF($F6371="MEDIA",$D6371*0.94,
IF($F6371="BAJA",$D6371*0.87,
IF($F6371="LIQUIDAR",_xlfn.XLOOKUP(A6371,Rotación!$A:$A,Rotación!$O:$O,0,0,-1),"")))),"")</f>
        <v>7221000</v>
      </c>
      <c r="J6371" s="13">
        <f>IFERROR(IF($F6371="ALTA",$D6371*0.94,
IF($F6371="MEDIA",$D6371*0.9,
IF($F6371="BAJA",$D6371*0.85,
IF($F6371="LIQUIDAR",_xlfn.XLOOKUP(A6371,Rotación!$A:$A,Rotación!$O:$O,0,0,-1),"")))),"")</f>
        <v>7055000</v>
      </c>
      <c r="K6371">
        <v>8690000</v>
      </c>
    </row>
    <row r="6372" spans="1:11" x14ac:dyDescent="0.3">
      <c r="A6372" t="s">
        <v>10879</v>
      </c>
      <c r="B6372" t="s">
        <v>313</v>
      </c>
      <c r="C6372" t="s">
        <v>313</v>
      </c>
      <c r="D6372">
        <v>15300000</v>
      </c>
      <c r="E6372">
        <v>12000000</v>
      </c>
      <c r="F6372" t="s">
        <v>5391</v>
      </c>
      <c r="G6372" s="13">
        <f>IFERROR(IF($F6372="ALTA",$D6372*1.03,
IF($F6372="MEDIA",$D6372*1,
IF($F6372="BAJA",$D6372*0.92,
IF($F6372="LIQUIDAR",_xlfn.XLOOKUP(A6372,Rotación!$A:$A,Rotación!$O:$O,0,0,-1),"")))),"")</f>
        <v>14076000</v>
      </c>
      <c r="H6372" s="13">
        <f>IFERROR(IF($F6372="ALTA",$D6372*1,
IF($F6372="MEDIA",$D6372*0.97,
IF($F6372="BAJA",$D6372*0.9,
IF($F6372="LIQUIDAR",_xlfn.XLOOKUP(A6372,Rotación!$A:$A,Rotación!$O:$O,0,0,-1),"")))),"")</f>
        <v>13770000</v>
      </c>
      <c r="I6372" s="13">
        <f>IFERROR(IF($F6372="ALTA",$D6372*0.97,
IF($F6372="MEDIA",$D6372*0.94,
IF($F6372="BAJA",$D6372*0.87,
IF($F6372="LIQUIDAR",_xlfn.XLOOKUP(A6372,Rotación!$A:$A,Rotación!$O:$O,0,0,-1),"")))),"")</f>
        <v>13311000</v>
      </c>
      <c r="J6372" s="13">
        <f>IFERROR(IF($F6372="ALTA",$D6372*0.94,
IF($F6372="MEDIA",$D6372*0.9,
IF($F6372="BAJA",$D6372*0.85,
IF($F6372="LIQUIDAR",_xlfn.XLOOKUP(A6372,Rotación!$A:$A,Rotación!$O:$O,0,0,-1),"")))),"")</f>
        <v>13005000</v>
      </c>
      <c r="K6372">
        <v>14990000</v>
      </c>
    </row>
    <row r="6373" spans="1:11" x14ac:dyDescent="0.3">
      <c r="A6373" t="s">
        <v>10880</v>
      </c>
      <c r="B6373" t="s">
        <v>313</v>
      </c>
      <c r="C6373" t="s">
        <v>313</v>
      </c>
      <c r="D6373">
        <v>10700000</v>
      </c>
      <c r="E6373">
        <v>8500000</v>
      </c>
      <c r="F6373" t="s">
        <v>5391</v>
      </c>
      <c r="G6373" s="13">
        <f>IFERROR(IF($F6373="ALTA",$D6373*1.03,
IF($F6373="MEDIA",$D6373*1,
IF($F6373="BAJA",$D6373*0.92,
IF($F6373="LIQUIDAR",_xlfn.XLOOKUP(A6373,Rotación!$A:$A,Rotación!$O:$O,0,0,-1),"")))),"")</f>
        <v>9844000</v>
      </c>
      <c r="H6373" s="13">
        <f>IFERROR(IF($F6373="ALTA",$D6373*1,
IF($F6373="MEDIA",$D6373*0.97,
IF($F6373="BAJA",$D6373*0.9,
IF($F6373="LIQUIDAR",_xlfn.XLOOKUP(A6373,Rotación!$A:$A,Rotación!$O:$O,0,0,-1),"")))),"")</f>
        <v>9630000</v>
      </c>
      <c r="I6373" s="13">
        <f>IFERROR(IF($F6373="ALTA",$D6373*0.97,
IF($F6373="MEDIA",$D6373*0.94,
IF($F6373="BAJA",$D6373*0.87,
IF($F6373="LIQUIDAR",_xlfn.XLOOKUP(A6373,Rotación!$A:$A,Rotación!$O:$O,0,0,-1),"")))),"")</f>
        <v>9309000</v>
      </c>
      <c r="J6373" s="13">
        <f>IFERROR(IF($F6373="ALTA",$D6373*0.94,
IF($F6373="MEDIA",$D6373*0.9,
IF($F6373="BAJA",$D6373*0.85,
IF($F6373="LIQUIDAR",_xlfn.XLOOKUP(A6373,Rotación!$A:$A,Rotación!$O:$O,0,0,-1),"")))),"")</f>
        <v>9095000</v>
      </c>
      <c r="K6373">
        <v>10390000</v>
      </c>
    </row>
    <row r="6374" spans="1:11" x14ac:dyDescent="0.3">
      <c r="A6374" t="s">
        <v>10881</v>
      </c>
      <c r="B6374" t="s">
        <v>313</v>
      </c>
      <c r="C6374" t="s">
        <v>313</v>
      </c>
      <c r="D6374">
        <v>8500000</v>
      </c>
      <c r="E6374">
        <v>6500000</v>
      </c>
      <c r="F6374" t="s">
        <v>5391</v>
      </c>
      <c r="G6374" s="13">
        <f>IFERROR(IF($F6374="ALTA",$D6374*1.03,
IF($F6374="MEDIA",$D6374*1,
IF($F6374="BAJA",$D6374*0.92,
IF($F6374="LIQUIDAR",_xlfn.XLOOKUP(A6374,Rotación!$A:$A,Rotación!$O:$O,0,0,-1),"")))),"")</f>
        <v>7820000</v>
      </c>
      <c r="H6374" s="13">
        <f>IFERROR(IF($F6374="ALTA",$D6374*1,
IF($F6374="MEDIA",$D6374*0.97,
IF($F6374="BAJA",$D6374*0.9,
IF($F6374="LIQUIDAR",_xlfn.XLOOKUP(A6374,Rotación!$A:$A,Rotación!$O:$O,0,0,-1),"")))),"")</f>
        <v>7650000</v>
      </c>
      <c r="I6374" s="13">
        <f>IFERROR(IF($F6374="ALTA",$D6374*0.97,
IF($F6374="MEDIA",$D6374*0.94,
IF($F6374="BAJA",$D6374*0.87,
IF($F6374="LIQUIDAR",_xlfn.XLOOKUP(A6374,Rotación!$A:$A,Rotación!$O:$O,0,0,-1),"")))),"")</f>
        <v>7395000</v>
      </c>
      <c r="J6374" s="13">
        <f>IFERROR(IF($F6374="ALTA",$D6374*0.94,
IF($F6374="MEDIA",$D6374*0.9,
IF($F6374="BAJA",$D6374*0.85,
IF($F6374="LIQUIDAR",_xlfn.XLOOKUP(A6374,Rotación!$A:$A,Rotación!$O:$O,0,0,-1),"")))),"")</f>
        <v>7225000</v>
      </c>
      <c r="K6374">
        <v>7990000</v>
      </c>
    </row>
    <row r="6375" spans="1:11" x14ac:dyDescent="0.3">
      <c r="A6375" t="s">
        <v>10882</v>
      </c>
      <c r="B6375" t="s">
        <v>313</v>
      </c>
      <c r="C6375" t="s">
        <v>313</v>
      </c>
      <c r="D6375">
        <v>14400000</v>
      </c>
      <c r="E6375">
        <v>11000000</v>
      </c>
      <c r="F6375" t="s">
        <v>5391</v>
      </c>
      <c r="G6375" s="13">
        <f>IFERROR(IF($F6375="ALTA",$D6375*1.03,
IF($F6375="MEDIA",$D6375*1,
IF($F6375="BAJA",$D6375*0.92,
IF($F6375="LIQUIDAR",_xlfn.XLOOKUP(A6375,Rotación!$A:$A,Rotación!$O:$O,0,0,-1),"")))),"")</f>
        <v>13248000</v>
      </c>
      <c r="H6375" s="13">
        <f>IFERROR(IF($F6375="ALTA",$D6375*1,
IF($F6375="MEDIA",$D6375*0.97,
IF($F6375="BAJA",$D6375*0.9,
IF($F6375="LIQUIDAR",_xlfn.XLOOKUP(A6375,Rotación!$A:$A,Rotación!$O:$O,0,0,-1),"")))),"")</f>
        <v>12960000</v>
      </c>
      <c r="I6375" s="13">
        <f>IFERROR(IF($F6375="ALTA",$D6375*0.97,
IF($F6375="MEDIA",$D6375*0.94,
IF($F6375="BAJA",$D6375*0.87,
IF($F6375="LIQUIDAR",_xlfn.XLOOKUP(A6375,Rotación!$A:$A,Rotación!$O:$O,0,0,-1),"")))),"")</f>
        <v>12528000</v>
      </c>
      <c r="J6375" s="13">
        <f>IFERROR(IF($F6375="ALTA",$D6375*0.94,
IF($F6375="MEDIA",$D6375*0.9,
IF($F6375="BAJA",$D6375*0.85,
IF($F6375="LIQUIDAR",_xlfn.XLOOKUP(A6375,Rotación!$A:$A,Rotación!$O:$O,0,0,-1),"")))),"")</f>
        <v>12240000</v>
      </c>
      <c r="K6375">
        <v>13590000</v>
      </c>
    </row>
    <row r="6376" spans="1:11" x14ac:dyDescent="0.3">
      <c r="A6376" t="s">
        <v>5234</v>
      </c>
      <c r="B6376" t="s">
        <v>313</v>
      </c>
      <c r="C6376" t="s">
        <v>313</v>
      </c>
      <c r="D6376">
        <v>23300000</v>
      </c>
      <c r="E6376">
        <v>20500000</v>
      </c>
      <c r="F6376" t="s">
        <v>5391</v>
      </c>
      <c r="G6376" s="13">
        <f>IFERROR(IF($F6376="ALTA",$D6376*1.03,
IF($F6376="MEDIA",$D6376*1,
IF($F6376="BAJA",$D6376*0.92,
IF($F6376="LIQUIDAR",_xlfn.XLOOKUP(A6376,Rotación!$A:$A,Rotación!$O:$O,0,0,-1),"")))),"")</f>
        <v>21436000</v>
      </c>
      <c r="H6376" s="13">
        <f>IFERROR(IF($F6376="ALTA",$D6376*1,
IF($F6376="MEDIA",$D6376*0.97,
IF($F6376="BAJA",$D6376*0.9,
IF($F6376="LIQUIDAR",_xlfn.XLOOKUP(A6376,Rotación!$A:$A,Rotación!$O:$O,0,0,-1),"")))),"")</f>
        <v>20970000</v>
      </c>
      <c r="I6376" s="13">
        <f>IFERROR(IF($F6376="ALTA",$D6376*0.97,
IF($F6376="MEDIA",$D6376*0.94,
IF($F6376="BAJA",$D6376*0.87,
IF($F6376="LIQUIDAR",_xlfn.XLOOKUP(A6376,Rotación!$A:$A,Rotación!$O:$O,0,0,-1),"")))),"")</f>
        <v>20271000</v>
      </c>
      <c r="J6376" s="13">
        <f>IFERROR(IF($F6376="ALTA",$D6376*0.94,
IF($F6376="MEDIA",$D6376*0.9,
IF($F6376="BAJA",$D6376*0.85,
IF($F6376="LIQUIDAR",_xlfn.XLOOKUP(A6376,Rotación!$A:$A,Rotación!$O:$O,0,0,-1),"")))),"")</f>
        <v>19805000</v>
      </c>
      <c r="K6376">
        <v>23490000</v>
      </c>
    </row>
    <row r="6377" spans="1:11" x14ac:dyDescent="0.3">
      <c r="A6377" t="s">
        <v>10880</v>
      </c>
      <c r="B6377" t="s">
        <v>313</v>
      </c>
      <c r="C6377" t="s">
        <v>313</v>
      </c>
      <c r="D6377">
        <v>10700000</v>
      </c>
      <c r="E6377">
        <v>8300000</v>
      </c>
      <c r="F6377" t="s">
        <v>4033</v>
      </c>
      <c r="G6377" s="13">
        <f>IFERROR(IF($F6377="ALTA",$D6377*1.03,
IF($F6377="MEDIA",$D6377*1,
IF($F6377="BAJA",$D6377*0.92,
IF($F6377="LIQUIDAR",_xlfn.XLOOKUP(A6377,Rotación!$A:$A,Rotación!$O:$O,0,0,-1),"")))),"")</f>
        <v>10700000</v>
      </c>
      <c r="H6377" s="13">
        <f>IFERROR(IF($F6377="ALTA",$D6377*1,
IF($F6377="MEDIA",$D6377*0.97,
IF($F6377="BAJA",$D6377*0.9,
IF($F6377="LIQUIDAR",_xlfn.XLOOKUP(A6377,Rotación!$A:$A,Rotación!$O:$O,0,0,-1),"")))),"")</f>
        <v>10379000</v>
      </c>
      <c r="I6377" s="13">
        <f>IFERROR(IF($F6377="ALTA",$D6377*0.97,
IF($F6377="MEDIA",$D6377*0.94,
IF($F6377="BAJA",$D6377*0.87,
IF($F6377="LIQUIDAR",_xlfn.XLOOKUP(A6377,Rotación!$A:$A,Rotación!$O:$O,0,0,-1),"")))),"")</f>
        <v>10058000</v>
      </c>
      <c r="J6377" s="13">
        <f>IFERROR(IF($F6377="ALTA",$D6377*0.94,
IF($F6377="MEDIA",$D6377*0.9,
IF($F6377="BAJA",$D6377*0.85,
IF($F6377="LIQUIDAR",_xlfn.XLOOKUP(A6377,Rotación!$A:$A,Rotación!$O:$O,0,0,-1),"")))),"")</f>
        <v>9630000</v>
      </c>
      <c r="K6377">
        <v>10190000</v>
      </c>
    </row>
    <row r="6378" spans="1:11" x14ac:dyDescent="0.3">
      <c r="A6378" t="s">
        <v>10883</v>
      </c>
      <c r="B6378" t="s">
        <v>313</v>
      </c>
      <c r="C6378" t="s">
        <v>313</v>
      </c>
      <c r="D6378">
        <v>11800000</v>
      </c>
      <c r="E6378">
        <v>9400000</v>
      </c>
      <c r="F6378" t="s">
        <v>4033</v>
      </c>
      <c r="G6378" s="13">
        <f>IFERROR(IF($F6378="ALTA",$D6378*1.03,
IF($F6378="MEDIA",$D6378*1,
IF($F6378="BAJA",$D6378*0.92,
IF($F6378="LIQUIDAR",_xlfn.XLOOKUP(A6378,Rotación!$A:$A,Rotación!$O:$O,0,0,-1),"")))),"")</f>
        <v>11800000</v>
      </c>
      <c r="H6378" s="13">
        <f>IFERROR(IF($F6378="ALTA",$D6378*1,
IF($F6378="MEDIA",$D6378*0.97,
IF($F6378="BAJA",$D6378*0.9,
IF($F6378="LIQUIDAR",_xlfn.XLOOKUP(A6378,Rotación!$A:$A,Rotación!$O:$O,0,0,-1),"")))),"")</f>
        <v>11446000</v>
      </c>
      <c r="I6378" s="13">
        <f>IFERROR(IF($F6378="ALTA",$D6378*0.97,
IF($F6378="MEDIA",$D6378*0.94,
IF($F6378="BAJA",$D6378*0.87,
IF($F6378="LIQUIDAR",_xlfn.XLOOKUP(A6378,Rotación!$A:$A,Rotación!$O:$O,0,0,-1),"")))),"")</f>
        <v>11092000</v>
      </c>
      <c r="J6378" s="13">
        <f>IFERROR(IF($F6378="ALTA",$D6378*0.94,
IF($F6378="MEDIA",$D6378*0.9,
IF($F6378="BAJA",$D6378*0.85,
IF($F6378="LIQUIDAR",_xlfn.XLOOKUP(A6378,Rotación!$A:$A,Rotación!$O:$O,0,0,-1),"")))),"")</f>
        <v>10620000</v>
      </c>
      <c r="K6378">
        <v>11390000</v>
      </c>
    </row>
    <row r="6379" spans="1:11" x14ac:dyDescent="0.3">
      <c r="A6379" t="s">
        <v>10884</v>
      </c>
      <c r="B6379" t="s">
        <v>313</v>
      </c>
      <c r="C6379" t="s">
        <v>313</v>
      </c>
      <c r="D6379">
        <v>22500000</v>
      </c>
      <c r="E6379">
        <v>18200000</v>
      </c>
      <c r="F6379" t="s">
        <v>4033</v>
      </c>
      <c r="G6379" s="13">
        <f>IFERROR(IF($F6379="ALTA",$D6379*1.03,
IF($F6379="MEDIA",$D6379*1,
IF($F6379="BAJA",$D6379*0.92,
IF($F6379="LIQUIDAR",_xlfn.XLOOKUP(A6379,Rotación!$A:$A,Rotación!$O:$O,0,0,-1),"")))),"")</f>
        <v>22500000</v>
      </c>
      <c r="H6379" s="13">
        <f>IFERROR(IF($F6379="ALTA",$D6379*1,
IF($F6379="MEDIA",$D6379*0.97,
IF($F6379="BAJA",$D6379*0.9,
IF($F6379="LIQUIDAR",_xlfn.XLOOKUP(A6379,Rotación!$A:$A,Rotación!$O:$O,0,0,-1),"")))),"")</f>
        <v>21825000</v>
      </c>
      <c r="I6379" s="13">
        <f>IFERROR(IF($F6379="ALTA",$D6379*0.97,
IF($F6379="MEDIA",$D6379*0.94,
IF($F6379="BAJA",$D6379*0.87,
IF($F6379="LIQUIDAR",_xlfn.XLOOKUP(A6379,Rotación!$A:$A,Rotación!$O:$O,0,0,-1),"")))),"")</f>
        <v>21150000</v>
      </c>
      <c r="J6379" s="13">
        <f>IFERROR(IF($F6379="ALTA",$D6379*0.94,
IF($F6379="MEDIA",$D6379*0.9,
IF($F6379="BAJA",$D6379*0.85,
IF($F6379="LIQUIDAR",_xlfn.XLOOKUP(A6379,Rotación!$A:$A,Rotación!$O:$O,0,0,-1),"")))),"")</f>
        <v>20250000</v>
      </c>
      <c r="K6379">
        <v>21990000</v>
      </c>
    </row>
    <row r="6380" spans="1:11" x14ac:dyDescent="0.3">
      <c r="A6380" t="s">
        <v>2486</v>
      </c>
      <c r="B6380" t="s">
        <v>313</v>
      </c>
      <c r="C6380" t="s">
        <v>313</v>
      </c>
      <c r="D6380">
        <v>22400000</v>
      </c>
      <c r="E6380">
        <v>17300000</v>
      </c>
      <c r="F6380" t="s">
        <v>5391</v>
      </c>
      <c r="G6380" s="13">
        <f>IFERROR(IF($F6380="ALTA",$D6380*1.03,
IF($F6380="MEDIA",$D6380*1,
IF($F6380="BAJA",$D6380*0.92,
IF($F6380="LIQUIDAR",_xlfn.XLOOKUP(A6380,Rotación!$A:$A,Rotación!$O:$O,0,0,-1),"")))),"")</f>
        <v>20608000</v>
      </c>
      <c r="H6380" s="13">
        <f>IFERROR(IF($F6380="ALTA",$D6380*1,
IF($F6380="MEDIA",$D6380*0.97,
IF($F6380="BAJA",$D6380*0.9,
IF($F6380="LIQUIDAR",_xlfn.XLOOKUP(A6380,Rotación!$A:$A,Rotación!$O:$O,0,0,-1),"")))),"")</f>
        <v>20160000</v>
      </c>
      <c r="I6380" s="13">
        <f>IFERROR(IF($F6380="ALTA",$D6380*0.97,
IF($F6380="MEDIA",$D6380*0.94,
IF($F6380="BAJA",$D6380*0.87,
IF($F6380="LIQUIDAR",_xlfn.XLOOKUP(A6380,Rotación!$A:$A,Rotación!$O:$O,0,0,-1),"")))),"")</f>
        <v>19488000</v>
      </c>
      <c r="J6380" s="13">
        <f>IFERROR(IF($F6380="ALTA",$D6380*0.94,
IF($F6380="MEDIA",$D6380*0.9,
IF($F6380="BAJA",$D6380*0.85,
IF($F6380="LIQUIDAR",_xlfn.XLOOKUP(A6380,Rotación!$A:$A,Rotación!$O:$O,0,0,-1),"")))),"")</f>
        <v>19040000</v>
      </c>
      <c r="K6380">
        <v>20990000</v>
      </c>
    </row>
    <row r="6381" spans="1:11" x14ac:dyDescent="0.3">
      <c r="A6381" t="s">
        <v>10885</v>
      </c>
      <c r="B6381" t="s">
        <v>313</v>
      </c>
      <c r="C6381" t="s">
        <v>313</v>
      </c>
      <c r="D6381">
        <v>11100000</v>
      </c>
      <c r="E6381">
        <v>8500000</v>
      </c>
      <c r="F6381" t="s">
        <v>5391</v>
      </c>
      <c r="G6381" s="13">
        <f>IFERROR(IF($F6381="ALTA",$D6381*1.03,
IF($F6381="MEDIA",$D6381*1,
IF($F6381="BAJA",$D6381*0.92,
IF($F6381="LIQUIDAR",_xlfn.XLOOKUP(A6381,Rotación!$A:$A,Rotación!$O:$O,0,0,-1),"")))),"")</f>
        <v>10212000</v>
      </c>
      <c r="H6381" s="13">
        <f>IFERROR(IF($F6381="ALTA",$D6381*1,
IF($F6381="MEDIA",$D6381*0.97,
IF($F6381="BAJA",$D6381*0.9,
IF($F6381="LIQUIDAR",_xlfn.XLOOKUP(A6381,Rotación!$A:$A,Rotación!$O:$O,0,0,-1),"")))),"")</f>
        <v>9990000</v>
      </c>
      <c r="I6381" s="13">
        <f>IFERROR(IF($F6381="ALTA",$D6381*0.97,
IF($F6381="MEDIA",$D6381*0.94,
IF($F6381="BAJA",$D6381*0.87,
IF($F6381="LIQUIDAR",_xlfn.XLOOKUP(A6381,Rotación!$A:$A,Rotación!$O:$O,0,0,-1),"")))),"")</f>
        <v>9657000</v>
      </c>
      <c r="J6381" s="13">
        <f>IFERROR(IF($F6381="ALTA",$D6381*0.94,
IF($F6381="MEDIA",$D6381*0.9,
IF($F6381="BAJA",$D6381*0.85,
IF($F6381="LIQUIDAR",_xlfn.XLOOKUP(A6381,Rotación!$A:$A,Rotación!$O:$O,0,0,-1),"")))),"")</f>
        <v>9435000</v>
      </c>
      <c r="K6381">
        <v>10590000</v>
      </c>
    </row>
    <row r="6382" spans="1:11" x14ac:dyDescent="0.3">
      <c r="A6382" t="s">
        <v>3577</v>
      </c>
      <c r="B6382" t="s">
        <v>313</v>
      </c>
      <c r="C6382" t="s">
        <v>313</v>
      </c>
      <c r="D6382">
        <v>7700000</v>
      </c>
      <c r="E6382">
        <v>5700000</v>
      </c>
      <c r="F6382" t="s">
        <v>4033</v>
      </c>
      <c r="G6382" s="13">
        <f>IFERROR(IF($F6382="ALTA",$D6382*1.03,
IF($F6382="MEDIA",$D6382*1,
IF($F6382="BAJA",$D6382*0.92,
IF($F6382="LIQUIDAR",_xlfn.XLOOKUP(A6382,Rotación!$A:$A,Rotación!$O:$O,0,0,-1),"")))),"")</f>
        <v>7700000</v>
      </c>
      <c r="H6382" s="13">
        <f>IFERROR(IF($F6382="ALTA",$D6382*1,
IF($F6382="MEDIA",$D6382*0.97,
IF($F6382="BAJA",$D6382*0.9,
IF($F6382="LIQUIDAR",_xlfn.XLOOKUP(A6382,Rotación!$A:$A,Rotación!$O:$O,0,0,-1),"")))),"")</f>
        <v>7469000</v>
      </c>
      <c r="I6382" s="13">
        <f>IFERROR(IF($F6382="ALTA",$D6382*0.97,
IF($F6382="MEDIA",$D6382*0.94,
IF($F6382="BAJA",$D6382*0.87,
IF($F6382="LIQUIDAR",_xlfn.XLOOKUP(A6382,Rotación!$A:$A,Rotación!$O:$O,0,0,-1),"")))),"")</f>
        <v>7238000</v>
      </c>
      <c r="J6382" s="13">
        <f>IFERROR(IF($F6382="ALTA",$D6382*0.94,
IF($F6382="MEDIA",$D6382*0.9,
IF($F6382="BAJA",$D6382*0.85,
IF($F6382="LIQUIDAR",_xlfn.XLOOKUP(A6382,Rotación!$A:$A,Rotación!$O:$O,0,0,-1),"")))),"")</f>
        <v>6930000</v>
      </c>
      <c r="K6382">
        <v>6990000</v>
      </c>
    </row>
    <row r="6383" spans="1:11" x14ac:dyDescent="0.3">
      <c r="A6383" t="s">
        <v>11034</v>
      </c>
      <c r="B6383" t="s">
        <v>313</v>
      </c>
      <c r="C6383" t="s">
        <v>313</v>
      </c>
      <c r="D6383">
        <v>19300000</v>
      </c>
      <c r="E6383">
        <v>14000000</v>
      </c>
      <c r="F6383" t="s">
        <v>4033</v>
      </c>
      <c r="G6383" s="13">
        <f>IFERROR(IF($F6383="ALTA",$D6383*1.03,
IF($F6383="MEDIA",$D6383*1,
IF($F6383="BAJA",$D6383*0.92,
IF($F6383="LIQUIDAR",_xlfn.XLOOKUP(A6383,Rotación!$A:$A,Rotación!$O:$O,0,0,-1),"")))),"")</f>
        <v>19300000</v>
      </c>
      <c r="H6383" s="13">
        <f>IFERROR(IF($F6383="ALTA",$D6383*1,
IF($F6383="MEDIA",$D6383*0.97,
IF($F6383="BAJA",$D6383*0.9,
IF($F6383="LIQUIDAR",_xlfn.XLOOKUP(A6383,Rotación!$A:$A,Rotación!$O:$O,0,0,-1),"")))),"")</f>
        <v>18721000</v>
      </c>
      <c r="I6383" s="13">
        <f>IFERROR(IF($F6383="ALTA",$D6383*0.97,
IF($F6383="MEDIA",$D6383*0.94,
IF($F6383="BAJA",$D6383*0.87,
IF($F6383="LIQUIDAR",_xlfn.XLOOKUP(A6383,Rotación!$A:$A,Rotación!$O:$O,0,0,-1),"")))),"")</f>
        <v>18142000</v>
      </c>
      <c r="J6383" s="13">
        <f>IFERROR(IF($F6383="ALTA",$D6383*0.94,
IF($F6383="MEDIA",$D6383*0.9,
IF($F6383="BAJA",$D6383*0.85,
IF($F6383="LIQUIDAR",_xlfn.XLOOKUP(A6383,Rotación!$A:$A,Rotación!$O:$O,0,0,-1),"")))),"")</f>
        <v>17370000</v>
      </c>
      <c r="K6383">
        <v>18490000</v>
      </c>
    </row>
    <row r="6384" spans="1:11" x14ac:dyDescent="0.3">
      <c r="A6384" t="s">
        <v>11101</v>
      </c>
      <c r="B6384" t="s">
        <v>313</v>
      </c>
      <c r="C6384" t="s">
        <v>313</v>
      </c>
      <c r="D6384">
        <v>10000000</v>
      </c>
      <c r="E6384">
        <v>8000000</v>
      </c>
      <c r="F6384" t="s">
        <v>5391</v>
      </c>
      <c r="G6384" s="13">
        <f>IFERROR(IF($F6384="ALTA",$D6384*1.03,
IF($F6384="MEDIA",$D6384*1,
IF($F6384="BAJA",$D6384*0.92,
IF($F6384="LIQUIDAR",_xlfn.XLOOKUP(A6384,Rotación!$A:$A,Rotación!$O:$O,0,0,-1),"")))),"")</f>
        <v>9200000</v>
      </c>
      <c r="H6384" s="13">
        <f>IFERROR(IF($F6384="ALTA",$D6384*1,
IF($F6384="MEDIA",$D6384*0.97,
IF($F6384="BAJA",$D6384*0.9,
IF($F6384="LIQUIDAR",_xlfn.XLOOKUP(A6384,Rotación!$A:$A,Rotación!$O:$O,0,0,-1),"")))),"")</f>
        <v>9000000</v>
      </c>
      <c r="I6384" s="13">
        <f>IFERROR(IF($F6384="ALTA",$D6384*0.97,
IF($F6384="MEDIA",$D6384*0.94,
IF($F6384="BAJA",$D6384*0.87,
IF($F6384="LIQUIDAR",_xlfn.XLOOKUP(A6384,Rotación!$A:$A,Rotación!$O:$O,0,0,-1),"")))),"")</f>
        <v>8700000</v>
      </c>
      <c r="J6384" s="13">
        <f>IFERROR(IF($F6384="ALTA",$D6384*0.94,
IF($F6384="MEDIA",$D6384*0.9,
IF($F6384="BAJA",$D6384*0.85,
IF($F6384="LIQUIDAR",_xlfn.XLOOKUP(A6384,Rotación!$A:$A,Rotación!$O:$O,0,0,-1),"")))),"")</f>
        <v>8500000</v>
      </c>
      <c r="K6384">
        <v>9990000</v>
      </c>
    </row>
    <row r="6385" spans="1:11" x14ac:dyDescent="0.3">
      <c r="A6385" t="s">
        <v>11514</v>
      </c>
      <c r="B6385" t="s">
        <v>313</v>
      </c>
      <c r="C6385" t="s">
        <v>313</v>
      </c>
      <c r="D6385">
        <v>11800000</v>
      </c>
      <c r="E6385">
        <v>9600000</v>
      </c>
      <c r="F6385" t="s">
        <v>5391</v>
      </c>
      <c r="G6385" s="13">
        <f>IFERROR(IF($F6385="ALTA",$D6385*1.03,
IF($F6385="MEDIA",$D6385*1,
IF($F6385="BAJA",$D6385*0.92,
IF($F6385="LIQUIDAR",_xlfn.XLOOKUP(A6385,Rotación!$A:$A,Rotación!$O:$O,0,0,-1),"")))),"")</f>
        <v>10856000</v>
      </c>
      <c r="H6385" s="13">
        <f>IFERROR(IF($F6385="ALTA",$D6385*1,
IF($F6385="MEDIA",$D6385*0.97,
IF($F6385="BAJA",$D6385*0.9,
IF($F6385="LIQUIDAR",_xlfn.XLOOKUP(A6385,Rotación!$A:$A,Rotación!$O:$O,0,0,-1),"")))),"")</f>
        <v>10620000</v>
      </c>
      <c r="I6385" s="13">
        <f>IFERROR(IF($F6385="ALTA",$D6385*0.97,
IF($F6385="MEDIA",$D6385*0.94,
IF($F6385="BAJA",$D6385*0.87,
IF($F6385="LIQUIDAR",_xlfn.XLOOKUP(A6385,Rotación!$A:$A,Rotación!$O:$O,0,0,-1),"")))),"")</f>
        <v>10266000</v>
      </c>
      <c r="J6385" s="13">
        <f>IFERROR(IF($F6385="ALTA",$D6385*0.94,
IF($F6385="MEDIA",$D6385*0.9,
IF($F6385="BAJA",$D6385*0.85,
IF($F6385="LIQUIDAR",_xlfn.XLOOKUP(A6385,Rotación!$A:$A,Rotación!$O:$O,0,0,-1),"")))),"")</f>
        <v>10030000</v>
      </c>
      <c r="K6385">
        <v>11290000</v>
      </c>
    </row>
    <row r="6386" spans="1:11" x14ac:dyDescent="0.3">
      <c r="A6386" t="s">
        <v>10876</v>
      </c>
      <c r="B6386" t="s">
        <v>313</v>
      </c>
      <c r="C6386" t="s">
        <v>313</v>
      </c>
      <c r="D6386">
        <v>24400000</v>
      </c>
      <c r="E6386">
        <v>20000000</v>
      </c>
      <c r="F6386" t="s">
        <v>4033</v>
      </c>
      <c r="G6386" s="13">
        <f>IFERROR(IF($F6386="ALTA",$D6386*1.03,
IF($F6386="MEDIA",$D6386*1,
IF($F6386="BAJA",$D6386*0.92,
IF($F6386="LIQUIDAR",_xlfn.XLOOKUP(A6386,Rotación!$A:$A,Rotación!$O:$O,0,0,-1),"")))),"")</f>
        <v>24400000</v>
      </c>
      <c r="H6386" s="13">
        <f>IFERROR(IF($F6386="ALTA",$D6386*1,
IF($F6386="MEDIA",$D6386*0.97,
IF($F6386="BAJA",$D6386*0.9,
IF($F6386="LIQUIDAR",_xlfn.XLOOKUP(A6386,Rotación!$A:$A,Rotación!$O:$O,0,0,-1),"")))),"")</f>
        <v>23668000</v>
      </c>
      <c r="I6386" s="13">
        <f>IFERROR(IF($F6386="ALTA",$D6386*0.97,
IF($F6386="MEDIA",$D6386*0.94,
IF($F6386="BAJA",$D6386*0.87,
IF($F6386="LIQUIDAR",_xlfn.XLOOKUP(A6386,Rotación!$A:$A,Rotación!$O:$O,0,0,-1),"")))),"")</f>
        <v>22936000</v>
      </c>
      <c r="J6386" s="13">
        <f>IFERROR(IF($F6386="ALTA",$D6386*0.94,
IF($F6386="MEDIA",$D6386*0.9,
IF($F6386="BAJA",$D6386*0.85,
IF($F6386="LIQUIDAR",_xlfn.XLOOKUP(A6386,Rotación!$A:$A,Rotación!$O:$O,0,0,-1),"")))),"")</f>
        <v>21960000</v>
      </c>
      <c r="K6386">
        <v>23990000</v>
      </c>
    </row>
    <row r="6387" spans="1:11" x14ac:dyDescent="0.3">
      <c r="A6387" t="s">
        <v>11250</v>
      </c>
      <c r="B6387" t="s">
        <v>313</v>
      </c>
      <c r="C6387" t="s">
        <v>313</v>
      </c>
      <c r="D6387">
        <v>8300000</v>
      </c>
      <c r="E6387">
        <v>6800000</v>
      </c>
      <c r="F6387" t="s">
        <v>5390</v>
      </c>
      <c r="G6387" s="13">
        <f>IFERROR(IF($F6387="ALTA",$D6387*1.03,
IF($F6387="MEDIA",$D6387*1,
IF($F6387="BAJA",$D6387*0.92,
IF($F6387="LIQUIDAR",_xlfn.XLOOKUP(A6387,Rotación!$A:$A,Rotación!$O:$O,0,0,-1),"")))),"")</f>
        <v>8549000</v>
      </c>
      <c r="H6387" s="13">
        <f>IFERROR(IF($F6387="ALTA",$D6387*1,
IF($F6387="MEDIA",$D6387*0.97,
IF($F6387="BAJA",$D6387*0.9,
IF($F6387="LIQUIDAR",_xlfn.XLOOKUP(A6387,Rotación!$A:$A,Rotación!$O:$O,0,0,-1),"")))),"")</f>
        <v>8300000</v>
      </c>
      <c r="I6387" s="13">
        <f>IFERROR(IF($F6387="ALTA",$D6387*0.97,
IF($F6387="MEDIA",$D6387*0.94,
IF($F6387="BAJA",$D6387*0.87,
IF($F6387="LIQUIDAR",_xlfn.XLOOKUP(A6387,Rotación!$A:$A,Rotación!$O:$O,0,0,-1),"")))),"")</f>
        <v>8051000</v>
      </c>
      <c r="J6387" s="13">
        <f>IFERROR(IF($F6387="ALTA",$D6387*0.94,
IF($F6387="MEDIA",$D6387*0.9,
IF($F6387="BAJA",$D6387*0.85,
IF($F6387="LIQUIDAR",_xlfn.XLOOKUP(A6387,Rotación!$A:$A,Rotación!$O:$O,0,0,-1),"")))),"")</f>
        <v>7802000</v>
      </c>
      <c r="K6387">
        <v>8290000</v>
      </c>
    </row>
    <row r="6388" spans="1:11" x14ac:dyDescent="0.3">
      <c r="A6388" t="s">
        <v>6586</v>
      </c>
      <c r="B6388" t="s">
        <v>313</v>
      </c>
      <c r="C6388" t="s">
        <v>313</v>
      </c>
      <c r="D6388">
        <v>15000000</v>
      </c>
      <c r="E6388">
        <v>12000000</v>
      </c>
      <c r="F6388" t="s">
        <v>4033</v>
      </c>
      <c r="G6388" s="13">
        <f>IFERROR(IF($F6388="ALTA",$D6388*1.03,
IF($F6388="MEDIA",$D6388*1,
IF($F6388="BAJA",$D6388*0.92,
IF($F6388="LIQUIDAR",_xlfn.XLOOKUP(A6388,Rotación!$A:$A,Rotación!$O:$O,0,0,-1),"")))),"")</f>
        <v>15000000</v>
      </c>
      <c r="H6388" s="13">
        <f>IFERROR(IF($F6388="ALTA",$D6388*1,
IF($F6388="MEDIA",$D6388*0.97,
IF($F6388="BAJA",$D6388*0.9,
IF($F6388="LIQUIDAR",_xlfn.XLOOKUP(A6388,Rotación!$A:$A,Rotación!$O:$O,0,0,-1),"")))),"")</f>
        <v>14550000</v>
      </c>
      <c r="I6388" s="13">
        <f>IFERROR(IF($F6388="ALTA",$D6388*0.97,
IF($F6388="MEDIA",$D6388*0.94,
IF($F6388="BAJA",$D6388*0.87,
IF($F6388="LIQUIDAR",_xlfn.XLOOKUP(A6388,Rotación!$A:$A,Rotación!$O:$O,0,0,-1),"")))),"")</f>
        <v>14100000</v>
      </c>
      <c r="J6388" s="13">
        <f>IFERROR(IF($F6388="ALTA",$D6388*0.94,
IF($F6388="MEDIA",$D6388*0.9,
IF($F6388="BAJA",$D6388*0.85,
IF($F6388="LIQUIDAR",_xlfn.XLOOKUP(A6388,Rotación!$A:$A,Rotación!$O:$O,0,0,-1),"")))),"")</f>
        <v>13500000</v>
      </c>
      <c r="K6388">
        <v>14990000</v>
      </c>
    </row>
    <row r="6389" spans="1:11" x14ac:dyDescent="0.3">
      <c r="A6389" t="s">
        <v>10137</v>
      </c>
      <c r="B6389" t="s">
        <v>313</v>
      </c>
      <c r="C6389" t="s">
        <v>313</v>
      </c>
      <c r="D6389">
        <v>22900000</v>
      </c>
      <c r="E6389">
        <v>18000000</v>
      </c>
      <c r="F6389" t="s">
        <v>5391</v>
      </c>
      <c r="G6389" s="13">
        <f>IFERROR(IF($F6389="ALTA",$D6389*1.03,
IF($F6389="MEDIA",$D6389*1,
IF($F6389="BAJA",$D6389*0.92,
IF($F6389="LIQUIDAR",_xlfn.XLOOKUP(A6389,Rotación!$A:$A,Rotación!$O:$O,0,0,-1),"")))),"")</f>
        <v>21068000</v>
      </c>
      <c r="H6389" s="13">
        <f>IFERROR(IF($F6389="ALTA",$D6389*1,
IF($F6389="MEDIA",$D6389*0.97,
IF($F6389="BAJA",$D6389*0.9,
IF($F6389="LIQUIDAR",_xlfn.XLOOKUP(A6389,Rotación!$A:$A,Rotación!$O:$O,0,0,-1),"")))),"")</f>
        <v>20610000</v>
      </c>
      <c r="I6389" s="13">
        <f>IFERROR(IF($F6389="ALTA",$D6389*0.97,
IF($F6389="MEDIA",$D6389*0.94,
IF($F6389="BAJA",$D6389*0.87,
IF($F6389="LIQUIDAR",_xlfn.XLOOKUP(A6389,Rotación!$A:$A,Rotación!$O:$O,0,0,-1),"")))),"")</f>
        <v>19923000</v>
      </c>
      <c r="J6389" s="13">
        <f>IFERROR(IF($F6389="ALTA",$D6389*0.94,
IF($F6389="MEDIA",$D6389*0.9,
IF($F6389="BAJA",$D6389*0.85,
IF($F6389="LIQUIDAR",_xlfn.XLOOKUP(A6389,Rotación!$A:$A,Rotación!$O:$O,0,0,-1),"")))),"")</f>
        <v>19465000</v>
      </c>
      <c r="K6389">
        <v>21690000</v>
      </c>
    </row>
    <row r="6390" spans="1:11" x14ac:dyDescent="0.3">
      <c r="A6390" t="s">
        <v>10363</v>
      </c>
      <c r="B6390" t="s">
        <v>313</v>
      </c>
      <c r="C6390" t="s">
        <v>313</v>
      </c>
      <c r="D6390">
        <v>18000000</v>
      </c>
      <c r="E6390">
        <v>15000000</v>
      </c>
      <c r="F6390" t="s">
        <v>5391</v>
      </c>
      <c r="G6390" s="13">
        <f>IFERROR(IF($F6390="ALTA",$D6390*1.03,
IF($F6390="MEDIA",$D6390*1,
IF($F6390="BAJA",$D6390*0.92,
IF($F6390="LIQUIDAR",_xlfn.XLOOKUP(A6390,Rotación!$A:$A,Rotación!$O:$O,0,0,-1),"")))),"")</f>
        <v>16560000</v>
      </c>
      <c r="H6390" s="13">
        <f>IFERROR(IF($F6390="ALTA",$D6390*1,
IF($F6390="MEDIA",$D6390*0.97,
IF($F6390="BAJA",$D6390*0.9,
IF($F6390="LIQUIDAR",_xlfn.XLOOKUP(A6390,Rotación!$A:$A,Rotación!$O:$O,0,0,-1),"")))),"")</f>
        <v>16200000</v>
      </c>
      <c r="I6390" s="13">
        <f>IFERROR(IF($F6390="ALTA",$D6390*0.97,
IF($F6390="MEDIA",$D6390*0.94,
IF($F6390="BAJA",$D6390*0.87,
IF($F6390="LIQUIDAR",_xlfn.XLOOKUP(A6390,Rotación!$A:$A,Rotación!$O:$O,0,0,-1),"")))),"")</f>
        <v>15660000</v>
      </c>
      <c r="J6390" s="13">
        <f>IFERROR(IF($F6390="ALTA",$D6390*0.94,
IF($F6390="MEDIA",$D6390*0.9,
IF($F6390="BAJA",$D6390*0.85,
IF($F6390="LIQUIDAR",_xlfn.XLOOKUP(A6390,Rotación!$A:$A,Rotación!$O:$O,0,0,-1),"")))),"")</f>
        <v>15300000</v>
      </c>
      <c r="K6390">
        <v>17990000</v>
      </c>
    </row>
    <row r="6391" spans="1:11" x14ac:dyDescent="0.3">
      <c r="A6391" t="s">
        <v>6570</v>
      </c>
      <c r="B6391" t="s">
        <v>313</v>
      </c>
      <c r="C6391" t="s">
        <v>313</v>
      </c>
      <c r="D6391">
        <v>18100000</v>
      </c>
      <c r="E6391">
        <v>14250000</v>
      </c>
      <c r="F6391" t="s">
        <v>5391</v>
      </c>
      <c r="G6391" s="13">
        <f>IFERROR(IF($F6391="ALTA",$D6391*1.03,
IF($F6391="MEDIA",$D6391*1,
IF($F6391="BAJA",$D6391*0.92,
IF($F6391="LIQUIDAR",_xlfn.XLOOKUP(A6391,Rotación!$A:$A,Rotación!$O:$O,0,0,-1),"")))),"")</f>
        <v>16652000</v>
      </c>
      <c r="H6391" s="13">
        <f>IFERROR(IF($F6391="ALTA",$D6391*1,
IF($F6391="MEDIA",$D6391*0.97,
IF($F6391="BAJA",$D6391*0.9,
IF($F6391="LIQUIDAR",_xlfn.XLOOKUP(A6391,Rotación!$A:$A,Rotación!$O:$O,0,0,-1),"")))),"")</f>
        <v>16290000</v>
      </c>
      <c r="I6391" s="13">
        <f>IFERROR(IF($F6391="ALTA",$D6391*0.97,
IF($F6391="MEDIA",$D6391*0.94,
IF($F6391="BAJA",$D6391*0.87,
IF($F6391="LIQUIDAR",_xlfn.XLOOKUP(A6391,Rotación!$A:$A,Rotación!$O:$O,0,0,-1),"")))),"")</f>
        <v>15747000</v>
      </c>
      <c r="J6391" s="13">
        <f>IFERROR(IF($F6391="ALTA",$D6391*0.94,
IF($F6391="MEDIA",$D6391*0.9,
IF($F6391="BAJA",$D6391*0.85,
IF($F6391="LIQUIDAR",_xlfn.XLOOKUP(A6391,Rotación!$A:$A,Rotación!$O:$O,0,0,-1),"")))),"")</f>
        <v>15385000</v>
      </c>
      <c r="K6391">
        <v>16990000</v>
      </c>
    </row>
    <row r="6392" spans="1:11" x14ac:dyDescent="0.3">
      <c r="A6392" t="s">
        <v>11437</v>
      </c>
      <c r="B6392" t="s">
        <v>313</v>
      </c>
      <c r="C6392" t="s">
        <v>313</v>
      </c>
      <c r="D6392">
        <v>22000000</v>
      </c>
      <c r="E6392">
        <v>17000000</v>
      </c>
      <c r="F6392" t="s">
        <v>5391</v>
      </c>
      <c r="G6392" s="13">
        <f>IFERROR(IF($F6392="ALTA",$D6392*1.03,
IF($F6392="MEDIA",$D6392*1,
IF($F6392="BAJA",$D6392*0.92,
IF($F6392="LIQUIDAR",_xlfn.XLOOKUP(A6392,Rotación!$A:$A,Rotación!$O:$O,0,0,-1),"")))),"")</f>
        <v>20240000</v>
      </c>
      <c r="H6392" s="13">
        <f>IFERROR(IF($F6392="ALTA",$D6392*1,
IF($F6392="MEDIA",$D6392*0.97,
IF($F6392="BAJA",$D6392*0.9,
IF($F6392="LIQUIDAR",_xlfn.XLOOKUP(A6392,Rotación!$A:$A,Rotación!$O:$O,0,0,-1),"")))),"")</f>
        <v>19800000</v>
      </c>
      <c r="I6392" s="13">
        <f>IFERROR(IF($F6392="ALTA",$D6392*0.97,
IF($F6392="MEDIA",$D6392*0.94,
IF($F6392="BAJA",$D6392*0.87,
IF($F6392="LIQUIDAR",_xlfn.XLOOKUP(A6392,Rotación!$A:$A,Rotación!$O:$O,0,0,-1),"")))),"")</f>
        <v>19140000</v>
      </c>
      <c r="J6392" s="13">
        <f>IFERROR(IF($F6392="ALTA",$D6392*0.94,
IF($F6392="MEDIA",$D6392*0.9,
IF($F6392="BAJA",$D6392*0.85,
IF($F6392="LIQUIDAR",_xlfn.XLOOKUP(A6392,Rotación!$A:$A,Rotación!$O:$O,0,0,-1),"")))),"")</f>
        <v>18700000</v>
      </c>
      <c r="K6392">
        <v>21490000</v>
      </c>
    </row>
    <row r="6393" spans="1:11" x14ac:dyDescent="0.3">
      <c r="A6393" t="s">
        <v>11345</v>
      </c>
      <c r="B6393" t="s">
        <v>313</v>
      </c>
      <c r="C6393" t="s">
        <v>313</v>
      </c>
      <c r="D6393">
        <v>12300000</v>
      </c>
      <c r="E6393">
        <v>9800000</v>
      </c>
      <c r="F6393" t="s">
        <v>5391</v>
      </c>
      <c r="G6393" s="13">
        <f>IFERROR(IF($F6393="ALTA",$D6393*1.03,
IF($F6393="MEDIA",$D6393*1,
IF($F6393="BAJA",$D6393*0.92,
IF($F6393="LIQUIDAR",_xlfn.XLOOKUP(A6393,Rotación!$A:$A,Rotación!$O:$O,0,0,-1),"")))),"")</f>
        <v>11316000</v>
      </c>
      <c r="H6393" s="13">
        <f>IFERROR(IF($F6393="ALTA",$D6393*1,
IF($F6393="MEDIA",$D6393*0.97,
IF($F6393="BAJA",$D6393*0.9,
IF($F6393="LIQUIDAR",_xlfn.XLOOKUP(A6393,Rotación!$A:$A,Rotación!$O:$O,0,0,-1),"")))),"")</f>
        <v>11070000</v>
      </c>
      <c r="I6393" s="13">
        <f>IFERROR(IF($F6393="ALTA",$D6393*0.97,
IF($F6393="MEDIA",$D6393*0.94,
IF($F6393="BAJA",$D6393*0.87,
IF($F6393="LIQUIDAR",_xlfn.XLOOKUP(A6393,Rotación!$A:$A,Rotación!$O:$O,0,0,-1),"")))),"")</f>
        <v>10701000</v>
      </c>
      <c r="J6393" s="13">
        <f>IFERROR(IF($F6393="ALTA",$D6393*0.94,
IF($F6393="MEDIA",$D6393*0.9,
IF($F6393="BAJA",$D6393*0.85,
IF($F6393="LIQUIDAR",_xlfn.XLOOKUP(A6393,Rotación!$A:$A,Rotación!$O:$O,0,0,-1),"")))),"")</f>
        <v>10455000</v>
      </c>
      <c r="K6393">
        <v>11990000</v>
      </c>
    </row>
    <row r="6394" spans="1:11" x14ac:dyDescent="0.3">
      <c r="A6394" t="s">
        <v>2271</v>
      </c>
      <c r="B6394" t="s">
        <v>313</v>
      </c>
      <c r="C6394" t="s">
        <v>313</v>
      </c>
      <c r="D6394">
        <v>36300000</v>
      </c>
      <c r="E6394">
        <v>29500000</v>
      </c>
      <c r="F6394" t="s">
        <v>5391</v>
      </c>
      <c r="G6394" s="13">
        <f>IFERROR(IF($F6394="ALTA",$D6394*1.03,
IF($F6394="MEDIA",$D6394*1,
IF($F6394="BAJA",$D6394*0.92,
IF($F6394="LIQUIDAR",_xlfn.XLOOKUP(A6394,Rotación!$A:$A,Rotación!$O:$O,0,0,-1),"")))),"")</f>
        <v>33396000</v>
      </c>
      <c r="H6394" s="13">
        <f>IFERROR(IF($F6394="ALTA",$D6394*1,
IF($F6394="MEDIA",$D6394*0.97,
IF($F6394="BAJA",$D6394*0.9,
IF($F6394="LIQUIDAR",_xlfn.XLOOKUP(A6394,Rotación!$A:$A,Rotación!$O:$O,0,0,-1),"")))),"")</f>
        <v>32670000</v>
      </c>
      <c r="I6394" s="13">
        <f>IFERROR(IF($F6394="ALTA",$D6394*0.97,
IF($F6394="MEDIA",$D6394*0.94,
IF($F6394="BAJA",$D6394*0.87,
IF($F6394="LIQUIDAR",_xlfn.XLOOKUP(A6394,Rotación!$A:$A,Rotación!$O:$O,0,0,-1),"")))),"")</f>
        <v>31581000</v>
      </c>
      <c r="J6394" s="13">
        <f>IFERROR(IF($F6394="ALTA",$D6394*0.94,
IF($F6394="MEDIA",$D6394*0.9,
IF($F6394="BAJA",$D6394*0.85,
IF($F6394="LIQUIDAR",_xlfn.XLOOKUP(A6394,Rotación!$A:$A,Rotación!$O:$O,0,0,-1),"")))),"")</f>
        <v>30855000</v>
      </c>
      <c r="K6394">
        <v>35990000</v>
      </c>
    </row>
    <row r="6395" spans="1:11" x14ac:dyDescent="0.3">
      <c r="A6395" t="s">
        <v>10730</v>
      </c>
      <c r="B6395" t="s">
        <v>313</v>
      </c>
      <c r="C6395" t="s">
        <v>313</v>
      </c>
      <c r="D6395">
        <v>10700000</v>
      </c>
      <c r="E6395">
        <v>9100000</v>
      </c>
      <c r="F6395" t="s">
        <v>5391</v>
      </c>
      <c r="G6395" s="13">
        <f>IFERROR(IF($F6395="ALTA",$D6395*1.03,
IF($F6395="MEDIA",$D6395*1,
IF($F6395="BAJA",$D6395*0.92,
IF($F6395="LIQUIDAR",_xlfn.XLOOKUP(A6395,Rotación!$A:$A,Rotación!$O:$O,0,0,-1),"")))),"")</f>
        <v>9844000</v>
      </c>
      <c r="H6395" s="13">
        <f>IFERROR(IF($F6395="ALTA",$D6395*1,
IF($F6395="MEDIA",$D6395*0.97,
IF($F6395="BAJA",$D6395*0.9,
IF($F6395="LIQUIDAR",_xlfn.XLOOKUP(A6395,Rotación!$A:$A,Rotación!$O:$O,0,0,-1),"")))),"")</f>
        <v>9630000</v>
      </c>
      <c r="I6395" s="13">
        <f>IFERROR(IF($F6395="ALTA",$D6395*0.97,
IF($F6395="MEDIA",$D6395*0.94,
IF($F6395="BAJA",$D6395*0.87,
IF($F6395="LIQUIDAR",_xlfn.XLOOKUP(A6395,Rotación!$A:$A,Rotación!$O:$O,0,0,-1),"")))),"")</f>
        <v>9309000</v>
      </c>
      <c r="J6395" s="13">
        <f>IFERROR(IF($F6395="ALTA",$D6395*0.94,
IF($F6395="MEDIA",$D6395*0.9,
IF($F6395="BAJA",$D6395*0.85,
IF($F6395="LIQUIDAR",_xlfn.XLOOKUP(A6395,Rotación!$A:$A,Rotación!$O:$O,0,0,-1),"")))),"")</f>
        <v>9095000</v>
      </c>
      <c r="K6395">
        <v>10990000</v>
      </c>
    </row>
    <row r="6396" spans="1:11" x14ac:dyDescent="0.3">
      <c r="A6396" t="s">
        <v>11520</v>
      </c>
      <c r="B6396" t="s">
        <v>313</v>
      </c>
      <c r="C6396" t="s">
        <v>313</v>
      </c>
      <c r="D6396">
        <v>13100000</v>
      </c>
      <c r="E6396">
        <v>11000000</v>
      </c>
      <c r="F6396" t="s">
        <v>5391</v>
      </c>
      <c r="G6396" s="13">
        <f>IFERROR(IF($F6396="ALTA",$D6396*1.03,
IF($F6396="MEDIA",$D6396*1,
IF($F6396="BAJA",$D6396*0.92,
IF($F6396="LIQUIDAR",_xlfn.XLOOKUP(A6396,Rotación!$A:$A,Rotación!$O:$O,0,0,-1),"")))),"")</f>
        <v>12052000</v>
      </c>
      <c r="H6396" s="13">
        <f>IFERROR(IF($F6396="ALTA",$D6396*1,
IF($F6396="MEDIA",$D6396*0.97,
IF($F6396="BAJA",$D6396*0.9,
IF($F6396="LIQUIDAR",_xlfn.XLOOKUP(A6396,Rotación!$A:$A,Rotación!$O:$O,0,0,-1),"")))),"")</f>
        <v>11790000</v>
      </c>
      <c r="I6396" s="13">
        <f>IFERROR(IF($F6396="ALTA",$D6396*0.97,
IF($F6396="MEDIA",$D6396*0.94,
IF($F6396="BAJA",$D6396*0.87,
IF($F6396="LIQUIDAR",_xlfn.XLOOKUP(A6396,Rotación!$A:$A,Rotación!$O:$O,0,0,-1),"")))),"")</f>
        <v>11397000</v>
      </c>
      <c r="J6396" s="13">
        <f>IFERROR(IF($F6396="ALTA",$D6396*0.94,
IF($F6396="MEDIA",$D6396*0.9,
IF($F6396="BAJA",$D6396*0.85,
IF($F6396="LIQUIDAR",_xlfn.XLOOKUP(A6396,Rotación!$A:$A,Rotación!$O:$O,0,0,-1),"")))),"")</f>
        <v>11135000</v>
      </c>
      <c r="K6396">
        <v>12990000</v>
      </c>
    </row>
    <row r="6397" spans="1:11" x14ac:dyDescent="0.3">
      <c r="A6397" t="s">
        <v>10896</v>
      </c>
      <c r="B6397" t="s">
        <v>313</v>
      </c>
      <c r="C6397" t="s">
        <v>313</v>
      </c>
      <c r="D6397">
        <v>14700000</v>
      </c>
      <c r="E6397">
        <v>12000000</v>
      </c>
      <c r="F6397" t="s">
        <v>5391</v>
      </c>
      <c r="G6397" s="13">
        <f>IFERROR(IF($F6397="ALTA",$D6397*1.03,
IF($F6397="MEDIA",$D6397*1,
IF($F6397="BAJA",$D6397*0.92,
IF($F6397="LIQUIDAR",_xlfn.XLOOKUP(A6397,Rotación!$A:$A,Rotación!$O:$O,0,0,-1),"")))),"")</f>
        <v>13524000</v>
      </c>
      <c r="H6397" s="13">
        <f>IFERROR(IF($F6397="ALTA",$D6397*1,
IF($F6397="MEDIA",$D6397*0.97,
IF($F6397="BAJA",$D6397*0.9,
IF($F6397="LIQUIDAR",_xlfn.XLOOKUP(A6397,Rotación!$A:$A,Rotación!$O:$O,0,0,-1),"")))),"")</f>
        <v>13230000</v>
      </c>
      <c r="I6397" s="13">
        <f>IFERROR(IF($F6397="ALTA",$D6397*0.97,
IF($F6397="MEDIA",$D6397*0.94,
IF($F6397="BAJA",$D6397*0.87,
IF($F6397="LIQUIDAR",_xlfn.XLOOKUP(A6397,Rotación!$A:$A,Rotación!$O:$O,0,0,-1),"")))),"")</f>
        <v>12789000</v>
      </c>
      <c r="J6397" s="13">
        <f>IFERROR(IF($F6397="ALTA",$D6397*0.94,
IF($F6397="MEDIA",$D6397*0.9,
IF($F6397="BAJA",$D6397*0.85,
IF($F6397="LIQUIDAR",_xlfn.XLOOKUP(A6397,Rotación!$A:$A,Rotación!$O:$O,0,0,-1),"")))),"")</f>
        <v>12495000</v>
      </c>
      <c r="K6397">
        <v>14590000</v>
      </c>
    </row>
    <row r="6398" spans="1:11" x14ac:dyDescent="0.3">
      <c r="A6398" t="s">
        <v>11233</v>
      </c>
      <c r="B6398" t="s">
        <v>313</v>
      </c>
      <c r="C6398" t="s">
        <v>313</v>
      </c>
      <c r="D6398">
        <v>9500000</v>
      </c>
      <c r="E6398">
        <v>7500000</v>
      </c>
      <c r="F6398" t="s">
        <v>5391</v>
      </c>
      <c r="G6398" s="13">
        <f>IFERROR(IF($F6398="ALTA",$D6398*1.03,
IF($F6398="MEDIA",$D6398*1,
IF($F6398="BAJA",$D6398*0.92,
IF($F6398="LIQUIDAR",_xlfn.XLOOKUP(A6398,Rotación!$A:$A,Rotación!$O:$O,0,0,-1),"")))),"")</f>
        <v>8740000</v>
      </c>
      <c r="H6398" s="13">
        <f>IFERROR(IF($F6398="ALTA",$D6398*1,
IF($F6398="MEDIA",$D6398*0.97,
IF($F6398="BAJA",$D6398*0.9,
IF($F6398="LIQUIDAR",_xlfn.XLOOKUP(A6398,Rotación!$A:$A,Rotación!$O:$O,0,0,-1),"")))),"")</f>
        <v>8550000</v>
      </c>
      <c r="I6398" s="13">
        <f>IFERROR(IF($F6398="ALTA",$D6398*0.97,
IF($F6398="MEDIA",$D6398*0.94,
IF($F6398="BAJA",$D6398*0.87,
IF($F6398="LIQUIDAR",_xlfn.XLOOKUP(A6398,Rotación!$A:$A,Rotación!$O:$O,0,0,-1),"")))),"")</f>
        <v>8265000</v>
      </c>
      <c r="J6398" s="13">
        <f>IFERROR(IF($F6398="ALTA",$D6398*0.94,
IF($F6398="MEDIA",$D6398*0.9,
IF($F6398="BAJA",$D6398*0.85,
IF($F6398="LIQUIDAR",_xlfn.XLOOKUP(A6398,Rotación!$A:$A,Rotación!$O:$O,0,0,-1),"")))),"")</f>
        <v>8075000</v>
      </c>
      <c r="K6398">
        <v>9290000</v>
      </c>
    </row>
    <row r="6399" spans="1:11" x14ac:dyDescent="0.3">
      <c r="A6399" t="s">
        <v>11323</v>
      </c>
      <c r="B6399" t="s">
        <v>313</v>
      </c>
      <c r="C6399" t="s">
        <v>313</v>
      </c>
      <c r="D6399">
        <v>16400000</v>
      </c>
      <c r="E6399">
        <v>12600000</v>
      </c>
      <c r="F6399" t="s">
        <v>5391</v>
      </c>
      <c r="G6399" s="13">
        <f>IFERROR(IF($F6399="ALTA",$D6399*1.03,
IF($F6399="MEDIA",$D6399*1,
IF($F6399="BAJA",$D6399*0.92,
IF($F6399="LIQUIDAR",_xlfn.XLOOKUP(A6399,Rotación!$A:$A,Rotación!$O:$O,0,0,-1),"")))),"")</f>
        <v>15088000</v>
      </c>
      <c r="H6399" s="13">
        <f>IFERROR(IF($F6399="ALTA",$D6399*1,
IF($F6399="MEDIA",$D6399*0.97,
IF($F6399="BAJA",$D6399*0.9,
IF($F6399="LIQUIDAR",_xlfn.XLOOKUP(A6399,Rotación!$A:$A,Rotación!$O:$O,0,0,-1),"")))),"")</f>
        <v>14760000</v>
      </c>
      <c r="I6399" s="13">
        <f>IFERROR(IF($F6399="ALTA",$D6399*0.97,
IF($F6399="MEDIA",$D6399*0.94,
IF($F6399="BAJA",$D6399*0.87,
IF($F6399="LIQUIDAR",_xlfn.XLOOKUP(A6399,Rotación!$A:$A,Rotación!$O:$O,0,0,-1),"")))),"")</f>
        <v>14268000</v>
      </c>
      <c r="J6399" s="13">
        <f>IFERROR(IF($F6399="ALTA",$D6399*0.94,
IF($F6399="MEDIA",$D6399*0.9,
IF($F6399="BAJA",$D6399*0.85,
IF($F6399="LIQUIDAR",_xlfn.XLOOKUP(A6399,Rotación!$A:$A,Rotación!$O:$O,0,0,-1),"")))),"")</f>
        <v>13940000</v>
      </c>
      <c r="K6399">
        <v>15190000</v>
      </c>
    </row>
    <row r="6400" spans="1:11" x14ac:dyDescent="0.3">
      <c r="A6400" t="s">
        <v>11535</v>
      </c>
      <c r="B6400" t="s">
        <v>313</v>
      </c>
      <c r="C6400" t="s">
        <v>313</v>
      </c>
      <c r="D6400">
        <v>10200000</v>
      </c>
      <c r="E6400">
        <v>8200000</v>
      </c>
      <c r="F6400" t="s">
        <v>5391</v>
      </c>
      <c r="G6400" s="13">
        <f>IFERROR(IF($F6400="ALTA",$D6400*1.03,
IF($F6400="MEDIA",$D6400*1,
IF($F6400="BAJA",$D6400*0.92,
IF($F6400="LIQUIDAR",_xlfn.XLOOKUP(A6400,Rotación!$A:$A,Rotación!$O:$O,0,0,-1),"")))),"")</f>
        <v>9384000</v>
      </c>
      <c r="H6400" s="13">
        <f>IFERROR(IF($F6400="ALTA",$D6400*1,
IF($F6400="MEDIA",$D6400*0.97,
IF($F6400="BAJA",$D6400*0.9,
IF($F6400="LIQUIDAR",_xlfn.XLOOKUP(A6400,Rotación!$A:$A,Rotación!$O:$O,0,0,-1),"")))),"")</f>
        <v>9180000</v>
      </c>
      <c r="I6400" s="13">
        <f>IFERROR(IF($F6400="ALTA",$D6400*0.97,
IF($F6400="MEDIA",$D6400*0.94,
IF($F6400="BAJA",$D6400*0.87,
IF($F6400="LIQUIDAR",_xlfn.XLOOKUP(A6400,Rotación!$A:$A,Rotación!$O:$O,0,0,-1),"")))),"")</f>
        <v>8874000</v>
      </c>
      <c r="J6400" s="13">
        <f>IFERROR(IF($F6400="ALTA",$D6400*0.94,
IF($F6400="MEDIA",$D6400*0.9,
IF($F6400="BAJA",$D6400*0.85,
IF($F6400="LIQUIDAR",_xlfn.XLOOKUP(A6400,Rotación!$A:$A,Rotación!$O:$O,0,0,-1),"")))),"")</f>
        <v>8670000</v>
      </c>
      <c r="K6400">
        <v>9690000</v>
      </c>
    </row>
    <row r="6401" spans="1:11" x14ac:dyDescent="0.3">
      <c r="A6401" t="s">
        <v>1881</v>
      </c>
      <c r="B6401" t="s">
        <v>313</v>
      </c>
      <c r="C6401" t="s">
        <v>313</v>
      </c>
      <c r="D6401">
        <v>11700000</v>
      </c>
      <c r="E6401">
        <v>9100000</v>
      </c>
      <c r="F6401" t="s">
        <v>5391</v>
      </c>
      <c r="G6401" s="13">
        <f>IFERROR(IF($F6401="ALTA",$D6401*1.03,
IF($F6401="MEDIA",$D6401*1,
IF($F6401="BAJA",$D6401*0.92,
IF($F6401="LIQUIDAR",_xlfn.XLOOKUP(A6401,Rotación!$A:$A,Rotación!$O:$O,0,0,-1),"")))),"")</f>
        <v>10764000</v>
      </c>
      <c r="H6401" s="13">
        <f>IFERROR(IF($F6401="ALTA",$D6401*1,
IF($F6401="MEDIA",$D6401*0.97,
IF($F6401="BAJA",$D6401*0.9,
IF($F6401="LIQUIDAR",_xlfn.XLOOKUP(A6401,Rotación!$A:$A,Rotación!$O:$O,0,0,-1),"")))),"")</f>
        <v>10530000</v>
      </c>
      <c r="I6401" s="13">
        <f>IFERROR(IF($F6401="ALTA",$D6401*0.97,
IF($F6401="MEDIA",$D6401*0.94,
IF($F6401="BAJA",$D6401*0.87,
IF($F6401="LIQUIDAR",_xlfn.XLOOKUP(A6401,Rotación!$A:$A,Rotación!$O:$O,0,0,-1),"")))),"")</f>
        <v>10179000</v>
      </c>
      <c r="J6401" s="13">
        <f>IFERROR(IF($F6401="ALTA",$D6401*0.94,
IF($F6401="MEDIA",$D6401*0.9,
IF($F6401="BAJA",$D6401*0.85,
IF($F6401="LIQUIDAR",_xlfn.XLOOKUP(A6401,Rotación!$A:$A,Rotación!$O:$O,0,0,-1),"")))),"")</f>
        <v>9945000</v>
      </c>
      <c r="K6401">
        <v>10990000</v>
      </c>
    </row>
    <row r="6402" spans="1:11" x14ac:dyDescent="0.3">
      <c r="A6402" t="s">
        <v>11347</v>
      </c>
      <c r="B6402" t="s">
        <v>313</v>
      </c>
      <c r="C6402" t="s">
        <v>313</v>
      </c>
      <c r="D6402">
        <v>10500000</v>
      </c>
      <c r="E6402">
        <v>8600000</v>
      </c>
      <c r="F6402" t="s">
        <v>5391</v>
      </c>
      <c r="G6402" s="13">
        <f>IFERROR(IF($F6402="ALTA",$D6402*1.03,
IF($F6402="MEDIA",$D6402*1,
IF($F6402="BAJA",$D6402*0.92,
IF($F6402="LIQUIDAR",_xlfn.XLOOKUP(A6402,Rotación!$A:$A,Rotación!$O:$O,0,0,-1),"")))),"")</f>
        <v>9660000</v>
      </c>
      <c r="H6402" s="13">
        <f>IFERROR(IF($F6402="ALTA",$D6402*1,
IF($F6402="MEDIA",$D6402*0.97,
IF($F6402="BAJA",$D6402*0.9,
IF($F6402="LIQUIDAR",_xlfn.XLOOKUP(A6402,Rotación!$A:$A,Rotación!$O:$O,0,0,-1),"")))),"")</f>
        <v>9450000</v>
      </c>
      <c r="I6402" s="13">
        <f>IFERROR(IF($F6402="ALTA",$D6402*0.97,
IF($F6402="MEDIA",$D6402*0.94,
IF($F6402="BAJA",$D6402*0.87,
IF($F6402="LIQUIDAR",_xlfn.XLOOKUP(A6402,Rotación!$A:$A,Rotación!$O:$O,0,0,-1),"")))),"")</f>
        <v>9135000</v>
      </c>
      <c r="J6402" s="13">
        <f>IFERROR(IF($F6402="ALTA",$D6402*0.94,
IF($F6402="MEDIA",$D6402*0.9,
IF($F6402="BAJA",$D6402*0.85,
IF($F6402="LIQUIDAR",_xlfn.XLOOKUP(A6402,Rotación!$A:$A,Rotación!$O:$O,0,0,-1),"")))),"")</f>
        <v>8925000</v>
      </c>
      <c r="K6402">
        <v>10490000</v>
      </c>
    </row>
    <row r="6403" spans="1:11" x14ac:dyDescent="0.3">
      <c r="A6403" t="s">
        <v>11124</v>
      </c>
      <c r="B6403" t="s">
        <v>313</v>
      </c>
      <c r="C6403" t="s">
        <v>313</v>
      </c>
      <c r="D6403">
        <v>18400000</v>
      </c>
      <c r="E6403">
        <v>13500000</v>
      </c>
      <c r="F6403" t="s">
        <v>4033</v>
      </c>
      <c r="G6403" s="13">
        <f>IFERROR(IF($F6403="ALTA",$D6403*1.03,
IF($F6403="MEDIA",$D6403*1,
IF($F6403="BAJA",$D6403*0.92,
IF($F6403="LIQUIDAR",_xlfn.XLOOKUP(A6403,Rotación!$A:$A,Rotación!$O:$O,0,0,-1),"")))),"")</f>
        <v>18400000</v>
      </c>
      <c r="H6403" s="13">
        <f>IFERROR(IF($F6403="ALTA",$D6403*1,
IF($F6403="MEDIA",$D6403*0.97,
IF($F6403="BAJA",$D6403*0.9,
IF($F6403="LIQUIDAR",_xlfn.XLOOKUP(A6403,Rotación!$A:$A,Rotación!$O:$O,0,0,-1),"")))),"")</f>
        <v>17848000</v>
      </c>
      <c r="I6403" s="13">
        <f>IFERROR(IF($F6403="ALTA",$D6403*0.97,
IF($F6403="MEDIA",$D6403*0.94,
IF($F6403="BAJA",$D6403*0.87,
IF($F6403="LIQUIDAR",_xlfn.XLOOKUP(A6403,Rotación!$A:$A,Rotación!$O:$O,0,0,-1),"")))),"")</f>
        <v>17296000</v>
      </c>
      <c r="J6403" s="13">
        <f>IFERROR(IF($F6403="ALTA",$D6403*0.94,
IF($F6403="MEDIA",$D6403*0.9,
IF($F6403="BAJA",$D6403*0.85,
IF($F6403="LIQUIDAR",_xlfn.XLOOKUP(A6403,Rotación!$A:$A,Rotación!$O:$O,0,0,-1),"")))),"")</f>
        <v>16560000</v>
      </c>
      <c r="K6403">
        <v>16990000</v>
      </c>
    </row>
    <row r="6404" spans="1:11" x14ac:dyDescent="0.3">
      <c r="A6404" t="s">
        <v>11496</v>
      </c>
      <c r="B6404" t="s">
        <v>313</v>
      </c>
      <c r="C6404" t="s">
        <v>313</v>
      </c>
      <c r="D6404">
        <v>9700000</v>
      </c>
      <c r="E6404">
        <v>7100000</v>
      </c>
      <c r="F6404" t="s">
        <v>4033</v>
      </c>
      <c r="G6404" s="13">
        <f>IFERROR(IF($F6404="ALTA",$D6404*1.03,
IF($F6404="MEDIA",$D6404*1,
IF($F6404="BAJA",$D6404*0.92,
IF($F6404="LIQUIDAR",_xlfn.XLOOKUP(A6404,Rotación!$A:$A,Rotación!$O:$O,0,0,-1),"")))),"")</f>
        <v>9700000</v>
      </c>
      <c r="H6404" s="13">
        <f>IFERROR(IF($F6404="ALTA",$D6404*1,
IF($F6404="MEDIA",$D6404*0.97,
IF($F6404="BAJA",$D6404*0.9,
IF($F6404="LIQUIDAR",_xlfn.XLOOKUP(A6404,Rotación!$A:$A,Rotación!$O:$O,0,0,-1),"")))),"")</f>
        <v>9409000</v>
      </c>
      <c r="I6404" s="13">
        <f>IFERROR(IF($F6404="ALTA",$D6404*0.97,
IF($F6404="MEDIA",$D6404*0.94,
IF($F6404="BAJA",$D6404*0.87,
IF($F6404="LIQUIDAR",_xlfn.XLOOKUP(A6404,Rotación!$A:$A,Rotación!$O:$O,0,0,-1),"")))),"")</f>
        <v>9118000</v>
      </c>
      <c r="J6404" s="13">
        <f>IFERROR(IF($F6404="ALTA",$D6404*0.94,
IF($F6404="MEDIA",$D6404*0.9,
IF($F6404="BAJA",$D6404*0.85,
IF($F6404="LIQUIDAR",_xlfn.XLOOKUP(A6404,Rotación!$A:$A,Rotación!$O:$O,0,0,-1),"")))),"")</f>
        <v>8730000</v>
      </c>
      <c r="K6404">
        <v>8390000</v>
      </c>
    </row>
    <row r="6405" spans="1:11" x14ac:dyDescent="0.3">
      <c r="A6405" t="s">
        <v>11127</v>
      </c>
      <c r="B6405" t="s">
        <v>313</v>
      </c>
      <c r="C6405" t="s">
        <v>313</v>
      </c>
      <c r="D6405">
        <v>23700000</v>
      </c>
      <c r="E6405">
        <v>19500000</v>
      </c>
      <c r="F6405" t="s">
        <v>4033</v>
      </c>
      <c r="G6405" s="13">
        <f>IFERROR(IF($F6405="ALTA",$D6405*1.03,
IF($F6405="MEDIA",$D6405*1,
IF($F6405="BAJA",$D6405*0.92,
IF($F6405="LIQUIDAR",_xlfn.XLOOKUP(A6405,Rotación!$A:$A,Rotación!$O:$O,0,0,-1),"")))),"")</f>
        <v>23700000</v>
      </c>
      <c r="H6405" s="13">
        <f>IFERROR(IF($F6405="ALTA",$D6405*1,
IF($F6405="MEDIA",$D6405*0.97,
IF($F6405="BAJA",$D6405*0.9,
IF($F6405="LIQUIDAR",_xlfn.XLOOKUP(A6405,Rotación!$A:$A,Rotación!$O:$O,0,0,-1),"")))),"")</f>
        <v>22989000</v>
      </c>
      <c r="I6405" s="13">
        <f>IFERROR(IF($F6405="ALTA",$D6405*0.97,
IF($F6405="MEDIA",$D6405*0.94,
IF($F6405="BAJA",$D6405*0.87,
IF($F6405="LIQUIDAR",_xlfn.XLOOKUP(A6405,Rotación!$A:$A,Rotación!$O:$O,0,0,-1),"")))),"")</f>
        <v>22278000</v>
      </c>
      <c r="J6405" s="13">
        <f>IFERROR(IF($F6405="ALTA",$D6405*0.94,
IF($F6405="MEDIA",$D6405*0.9,
IF($F6405="BAJA",$D6405*0.85,
IF($F6405="LIQUIDAR",_xlfn.XLOOKUP(A6405,Rotación!$A:$A,Rotación!$O:$O,0,0,-1),"")))),"")</f>
        <v>21330000</v>
      </c>
      <c r="K6405">
        <v>22990000</v>
      </c>
    </row>
    <row r="6406" spans="1:11" x14ac:dyDescent="0.3">
      <c r="A6406" t="s">
        <v>11127</v>
      </c>
      <c r="B6406" t="s">
        <v>313</v>
      </c>
      <c r="C6406" t="s">
        <v>313</v>
      </c>
      <c r="D6406">
        <v>23700000</v>
      </c>
      <c r="E6406">
        <v>19200000</v>
      </c>
      <c r="F6406" t="s">
        <v>4033</v>
      </c>
      <c r="G6406" s="13">
        <f>IFERROR(IF($F6406="ALTA",$D6406*1.03,
IF($F6406="MEDIA",$D6406*1,
IF($F6406="BAJA",$D6406*0.92,
IF($F6406="LIQUIDAR",_xlfn.XLOOKUP(A6406,Rotación!$A:$A,Rotación!$O:$O,0,0,-1),"")))),"")</f>
        <v>23700000</v>
      </c>
      <c r="H6406" s="13">
        <f>IFERROR(IF($F6406="ALTA",$D6406*1,
IF($F6406="MEDIA",$D6406*0.97,
IF($F6406="BAJA",$D6406*0.9,
IF($F6406="LIQUIDAR",_xlfn.XLOOKUP(A6406,Rotación!$A:$A,Rotación!$O:$O,0,0,-1),"")))),"")</f>
        <v>22989000</v>
      </c>
      <c r="I6406" s="13">
        <f>IFERROR(IF($F6406="ALTA",$D6406*0.97,
IF($F6406="MEDIA",$D6406*0.94,
IF($F6406="BAJA",$D6406*0.87,
IF($F6406="LIQUIDAR",_xlfn.XLOOKUP(A6406,Rotación!$A:$A,Rotación!$O:$O,0,0,-1),"")))),"")</f>
        <v>22278000</v>
      </c>
      <c r="J6406" s="13">
        <f>IFERROR(IF($F6406="ALTA",$D6406*0.94,
IF($F6406="MEDIA",$D6406*0.9,
IF($F6406="BAJA",$D6406*0.85,
IF($F6406="LIQUIDAR",_xlfn.XLOOKUP(A6406,Rotación!$A:$A,Rotación!$O:$O,0,0,-1),"")))),"")</f>
        <v>21330000</v>
      </c>
      <c r="K6406">
        <v>22990000</v>
      </c>
    </row>
    <row r="6407" spans="1:11" x14ac:dyDescent="0.3">
      <c r="A6407" t="s">
        <v>10900</v>
      </c>
      <c r="B6407" t="s">
        <v>313</v>
      </c>
      <c r="C6407" t="s">
        <v>313</v>
      </c>
      <c r="D6407">
        <v>20000000</v>
      </c>
      <c r="E6407">
        <v>15500000</v>
      </c>
      <c r="F6407" t="s">
        <v>4033</v>
      </c>
      <c r="G6407" s="13">
        <f>IFERROR(IF($F6407="ALTA",$D6407*1.03,
IF($F6407="MEDIA",$D6407*1,
IF($F6407="BAJA",$D6407*0.92,
IF($F6407="LIQUIDAR",_xlfn.XLOOKUP(A6407,Rotación!$A:$A,Rotación!$O:$O,0,0,-1),"")))),"")</f>
        <v>20000000</v>
      </c>
      <c r="H6407" s="13">
        <f>IFERROR(IF($F6407="ALTA",$D6407*1,
IF($F6407="MEDIA",$D6407*0.97,
IF($F6407="BAJA",$D6407*0.9,
IF($F6407="LIQUIDAR",_xlfn.XLOOKUP(A6407,Rotación!$A:$A,Rotación!$O:$O,0,0,-1),"")))),"")</f>
        <v>19400000</v>
      </c>
      <c r="I6407" s="13">
        <f>IFERROR(IF($F6407="ALTA",$D6407*0.97,
IF($F6407="MEDIA",$D6407*0.94,
IF($F6407="BAJA",$D6407*0.87,
IF($F6407="LIQUIDAR",_xlfn.XLOOKUP(A6407,Rotación!$A:$A,Rotación!$O:$O,0,0,-1),"")))),"")</f>
        <v>18800000</v>
      </c>
      <c r="J6407" s="13">
        <f>IFERROR(IF($F6407="ALTA",$D6407*0.94,
IF($F6407="MEDIA",$D6407*0.9,
IF($F6407="BAJA",$D6407*0.85,
IF($F6407="LIQUIDAR",_xlfn.XLOOKUP(A6407,Rotación!$A:$A,Rotación!$O:$O,0,0,-1),"")))),"")</f>
        <v>18000000</v>
      </c>
      <c r="K6407">
        <v>19290000</v>
      </c>
    </row>
    <row r="6408" spans="1:11" x14ac:dyDescent="0.3">
      <c r="A6408" t="s">
        <v>11213</v>
      </c>
      <c r="B6408" t="s">
        <v>313</v>
      </c>
      <c r="C6408" t="s">
        <v>313</v>
      </c>
      <c r="D6408">
        <v>11300000</v>
      </c>
      <c r="E6408">
        <v>9300000</v>
      </c>
      <c r="F6408" t="s">
        <v>4033</v>
      </c>
      <c r="G6408" s="13">
        <f>IFERROR(IF($F6408="ALTA",$D6408*1.03,
IF($F6408="MEDIA",$D6408*1,
IF($F6408="BAJA",$D6408*0.92,
IF($F6408="LIQUIDAR",_xlfn.XLOOKUP(A6408,Rotación!$A:$A,Rotación!$O:$O,0,0,-1),"")))),"")</f>
        <v>11300000</v>
      </c>
      <c r="H6408" s="13">
        <f>IFERROR(IF($F6408="ALTA",$D6408*1,
IF($F6408="MEDIA",$D6408*0.97,
IF($F6408="BAJA",$D6408*0.9,
IF($F6408="LIQUIDAR",_xlfn.XLOOKUP(A6408,Rotación!$A:$A,Rotación!$O:$O,0,0,-1),"")))),"")</f>
        <v>10961000</v>
      </c>
      <c r="I6408" s="13">
        <f>IFERROR(IF($F6408="ALTA",$D6408*0.97,
IF($F6408="MEDIA",$D6408*0.94,
IF($F6408="BAJA",$D6408*0.87,
IF($F6408="LIQUIDAR",_xlfn.XLOOKUP(A6408,Rotación!$A:$A,Rotación!$O:$O,0,0,-1),"")))),"")</f>
        <v>10622000</v>
      </c>
      <c r="J6408" s="13">
        <f>IFERROR(IF($F6408="ALTA",$D6408*0.94,
IF($F6408="MEDIA",$D6408*0.9,
IF($F6408="BAJA",$D6408*0.85,
IF($F6408="LIQUIDAR",_xlfn.XLOOKUP(A6408,Rotación!$A:$A,Rotación!$O:$O,0,0,-1),"")))),"")</f>
        <v>10170000</v>
      </c>
      <c r="K6408">
        <v>11290000</v>
      </c>
    </row>
    <row r="6409" spans="1:11" x14ac:dyDescent="0.3">
      <c r="A6409" t="s">
        <v>11048</v>
      </c>
      <c r="B6409" t="s">
        <v>313</v>
      </c>
      <c r="C6409" t="s">
        <v>313</v>
      </c>
      <c r="D6409">
        <v>6650000</v>
      </c>
      <c r="E6409">
        <v>5200000</v>
      </c>
      <c r="F6409" t="s">
        <v>4033</v>
      </c>
      <c r="G6409" s="13">
        <f>IFERROR(IF($F6409="ALTA",$D6409*1.03,
IF($F6409="MEDIA",$D6409*1,
IF($F6409="BAJA",$D6409*0.92,
IF($F6409="LIQUIDAR",_xlfn.XLOOKUP(A6409,Rotación!$A:$A,Rotación!$O:$O,0,0,-1),"")))),"")</f>
        <v>6650000</v>
      </c>
      <c r="H6409" s="13">
        <f>IFERROR(IF($F6409="ALTA",$D6409*1,
IF($F6409="MEDIA",$D6409*0.97,
IF($F6409="BAJA",$D6409*0.9,
IF($F6409="LIQUIDAR",_xlfn.XLOOKUP(A6409,Rotación!$A:$A,Rotación!$O:$O,0,0,-1),"")))),"")</f>
        <v>6450500</v>
      </c>
      <c r="I6409" s="13">
        <f>IFERROR(IF($F6409="ALTA",$D6409*0.97,
IF($F6409="MEDIA",$D6409*0.94,
IF($F6409="BAJA",$D6409*0.87,
IF($F6409="LIQUIDAR",_xlfn.XLOOKUP(A6409,Rotación!$A:$A,Rotación!$O:$O,0,0,-1),"")))),"")</f>
        <v>6251000</v>
      </c>
      <c r="J6409" s="13">
        <f>IFERROR(IF($F6409="ALTA",$D6409*0.94,
IF($F6409="MEDIA",$D6409*0.9,
IF($F6409="BAJA",$D6409*0.85,
IF($F6409="LIQUIDAR",_xlfn.XLOOKUP(A6409,Rotación!$A:$A,Rotación!$O:$O,0,0,-1),"")))),"")</f>
        <v>5985000</v>
      </c>
      <c r="K6409">
        <v>6390000</v>
      </c>
    </row>
    <row r="6410" spans="1:11" x14ac:dyDescent="0.3">
      <c r="A6410" t="s">
        <v>11527</v>
      </c>
      <c r="B6410" t="s">
        <v>313</v>
      </c>
      <c r="C6410" t="s">
        <v>313</v>
      </c>
      <c r="D6410">
        <v>14900000</v>
      </c>
      <c r="E6410">
        <v>12500000</v>
      </c>
      <c r="F6410" t="s">
        <v>4033</v>
      </c>
      <c r="G6410" s="13">
        <f>IFERROR(IF($F6410="ALTA",$D6410*1.03,
IF($F6410="MEDIA",$D6410*1,
IF($F6410="BAJA",$D6410*0.92,
IF($F6410="LIQUIDAR",_xlfn.XLOOKUP(A6410,Rotación!$A:$A,Rotación!$O:$O,0,0,-1),"")))),"")</f>
        <v>14900000</v>
      </c>
      <c r="H6410" s="13">
        <f>IFERROR(IF($F6410="ALTA",$D6410*1,
IF($F6410="MEDIA",$D6410*0.97,
IF($F6410="BAJA",$D6410*0.9,
IF($F6410="LIQUIDAR",_xlfn.XLOOKUP(A6410,Rotación!$A:$A,Rotación!$O:$O,0,0,-1),"")))),"")</f>
        <v>14453000</v>
      </c>
      <c r="I6410" s="13">
        <f>IFERROR(IF($F6410="ALTA",$D6410*0.97,
IF($F6410="MEDIA",$D6410*0.94,
IF($F6410="BAJA",$D6410*0.87,
IF($F6410="LIQUIDAR",_xlfn.XLOOKUP(A6410,Rotación!$A:$A,Rotación!$O:$O,0,0,-1),"")))),"")</f>
        <v>14006000</v>
      </c>
      <c r="J6410" s="13">
        <f>IFERROR(IF($F6410="ALTA",$D6410*0.94,
IF($F6410="MEDIA",$D6410*0.9,
IF($F6410="BAJA",$D6410*0.85,
IF($F6410="LIQUIDAR",_xlfn.XLOOKUP(A6410,Rotación!$A:$A,Rotación!$O:$O,0,0,-1),"")))),"")</f>
        <v>13410000</v>
      </c>
      <c r="K6410">
        <v>14490000</v>
      </c>
    </row>
    <row r="6411" spans="1:11" x14ac:dyDescent="0.3">
      <c r="A6411" t="s">
        <v>11287</v>
      </c>
      <c r="B6411" t="s">
        <v>313</v>
      </c>
      <c r="C6411" t="s">
        <v>313</v>
      </c>
      <c r="D6411">
        <v>11000000</v>
      </c>
      <c r="E6411">
        <v>9000000</v>
      </c>
      <c r="F6411" t="s">
        <v>4033</v>
      </c>
      <c r="G6411" s="13">
        <f>IFERROR(IF($F6411="ALTA",$D6411*1.03,
IF($F6411="MEDIA",$D6411*1,
IF($F6411="BAJA",$D6411*0.92,
IF($F6411="LIQUIDAR",_xlfn.XLOOKUP(A6411,Rotación!$A:$A,Rotación!$O:$O,0,0,-1),"")))),"")</f>
        <v>11000000</v>
      </c>
      <c r="H6411" s="13">
        <f>IFERROR(IF($F6411="ALTA",$D6411*1,
IF($F6411="MEDIA",$D6411*0.97,
IF($F6411="BAJA",$D6411*0.9,
IF($F6411="LIQUIDAR",_xlfn.XLOOKUP(A6411,Rotación!$A:$A,Rotación!$O:$O,0,0,-1),"")))),"")</f>
        <v>10670000</v>
      </c>
      <c r="I6411" s="13">
        <f>IFERROR(IF($F6411="ALTA",$D6411*0.97,
IF($F6411="MEDIA",$D6411*0.94,
IF($F6411="BAJA",$D6411*0.87,
IF($F6411="LIQUIDAR",_xlfn.XLOOKUP(A6411,Rotación!$A:$A,Rotación!$O:$O,0,0,-1),"")))),"")</f>
        <v>10340000</v>
      </c>
      <c r="J6411" s="13">
        <f>IFERROR(IF($F6411="ALTA",$D6411*0.94,
IF($F6411="MEDIA",$D6411*0.9,
IF($F6411="BAJA",$D6411*0.85,
IF($F6411="LIQUIDAR",_xlfn.XLOOKUP(A6411,Rotación!$A:$A,Rotación!$O:$O,0,0,-1),"")))),"")</f>
        <v>9900000</v>
      </c>
      <c r="K6411">
        <v>10990000</v>
      </c>
    </row>
    <row r="6412" spans="1:11" x14ac:dyDescent="0.3">
      <c r="A6412" t="s">
        <v>11368</v>
      </c>
      <c r="B6412" t="s">
        <v>313</v>
      </c>
      <c r="C6412" t="s">
        <v>313</v>
      </c>
      <c r="D6412">
        <v>24600000</v>
      </c>
      <c r="E6412">
        <v>19500000</v>
      </c>
      <c r="F6412" t="s">
        <v>4033</v>
      </c>
      <c r="G6412" s="13">
        <f>IFERROR(IF($F6412="ALTA",$D6412*1.03,
IF($F6412="MEDIA",$D6412*1,
IF($F6412="BAJA",$D6412*0.92,
IF($F6412="LIQUIDAR",_xlfn.XLOOKUP(A6412,Rotación!$A:$A,Rotación!$O:$O,0,0,-1),"")))),"")</f>
        <v>24600000</v>
      </c>
      <c r="H6412" s="13">
        <f>IFERROR(IF($F6412="ALTA",$D6412*1,
IF($F6412="MEDIA",$D6412*0.97,
IF($F6412="BAJA",$D6412*0.9,
IF($F6412="LIQUIDAR",_xlfn.XLOOKUP(A6412,Rotación!$A:$A,Rotación!$O:$O,0,0,-1),"")))),"")</f>
        <v>23862000</v>
      </c>
      <c r="I6412" s="13">
        <f>IFERROR(IF($F6412="ALTA",$D6412*0.97,
IF($F6412="MEDIA",$D6412*0.94,
IF($F6412="BAJA",$D6412*0.87,
IF($F6412="LIQUIDAR",_xlfn.XLOOKUP(A6412,Rotación!$A:$A,Rotación!$O:$O,0,0,-1),"")))),"")</f>
        <v>23124000</v>
      </c>
      <c r="J6412" s="13">
        <f>IFERROR(IF($F6412="ALTA",$D6412*0.94,
IF($F6412="MEDIA",$D6412*0.9,
IF($F6412="BAJA",$D6412*0.85,
IF($F6412="LIQUIDAR",_xlfn.XLOOKUP(A6412,Rotación!$A:$A,Rotación!$O:$O,0,0,-1),"")))),"")</f>
        <v>22140000</v>
      </c>
      <c r="K6412">
        <v>23990000</v>
      </c>
    </row>
    <row r="6413" spans="1:11" x14ac:dyDescent="0.3">
      <c r="A6413" t="s">
        <v>11477</v>
      </c>
      <c r="B6413" t="s">
        <v>313</v>
      </c>
      <c r="C6413" t="s">
        <v>313</v>
      </c>
      <c r="D6413">
        <v>9800000</v>
      </c>
      <c r="E6413">
        <v>7000000</v>
      </c>
      <c r="F6413" t="s">
        <v>5390</v>
      </c>
      <c r="G6413" s="13">
        <f>IFERROR(IF($F6413="ALTA",$D6413*1.03,
IF($F6413="MEDIA",$D6413*1,
IF($F6413="BAJA",$D6413*0.92,
IF($F6413="LIQUIDAR",_xlfn.XLOOKUP(A6413,Rotación!$A:$A,Rotación!$O:$O,0,0,-1),"")))),"")</f>
        <v>10094000</v>
      </c>
      <c r="H6413" s="13">
        <f>IFERROR(IF($F6413="ALTA",$D6413*1,
IF($F6413="MEDIA",$D6413*0.97,
IF($F6413="BAJA",$D6413*0.9,
IF($F6413="LIQUIDAR",_xlfn.XLOOKUP(A6413,Rotación!$A:$A,Rotación!$O:$O,0,0,-1),"")))),"")</f>
        <v>9800000</v>
      </c>
      <c r="I6413" s="13">
        <f>IFERROR(IF($F6413="ALTA",$D6413*0.97,
IF($F6413="MEDIA",$D6413*0.94,
IF($F6413="BAJA",$D6413*0.87,
IF($F6413="LIQUIDAR",_xlfn.XLOOKUP(A6413,Rotación!$A:$A,Rotación!$O:$O,0,0,-1),"")))),"")</f>
        <v>9506000</v>
      </c>
      <c r="J6413" s="13">
        <f>IFERROR(IF($F6413="ALTA",$D6413*0.94,
IF($F6413="MEDIA",$D6413*0.9,
IF($F6413="BAJA",$D6413*0.85,
IF($F6413="LIQUIDAR",_xlfn.XLOOKUP(A6413,Rotación!$A:$A,Rotación!$O:$O,0,0,-1),"")))),"")</f>
        <v>9212000</v>
      </c>
      <c r="K6413">
        <v>8390000</v>
      </c>
    </row>
    <row r="6414" spans="1:11" x14ac:dyDescent="0.3">
      <c r="A6414" t="s">
        <v>11477</v>
      </c>
      <c r="B6414" t="s">
        <v>313</v>
      </c>
      <c r="C6414" t="s">
        <v>313</v>
      </c>
      <c r="D6414">
        <v>9800000</v>
      </c>
      <c r="E6414">
        <v>7200000</v>
      </c>
      <c r="F6414" t="s">
        <v>5390</v>
      </c>
      <c r="G6414" s="13">
        <f>IFERROR(IF($F6414="ALTA",$D6414*1.03,
IF($F6414="MEDIA",$D6414*1,
IF($F6414="BAJA",$D6414*0.92,
IF($F6414="LIQUIDAR",_xlfn.XLOOKUP(A6414,Rotación!$A:$A,Rotación!$O:$O,0,0,-1),"")))),"")</f>
        <v>10094000</v>
      </c>
      <c r="H6414" s="13">
        <f>IFERROR(IF($F6414="ALTA",$D6414*1,
IF($F6414="MEDIA",$D6414*0.97,
IF($F6414="BAJA",$D6414*0.9,
IF($F6414="LIQUIDAR",_xlfn.XLOOKUP(A6414,Rotación!$A:$A,Rotación!$O:$O,0,0,-1),"")))),"")</f>
        <v>9800000</v>
      </c>
      <c r="I6414" s="13">
        <f>IFERROR(IF($F6414="ALTA",$D6414*0.97,
IF($F6414="MEDIA",$D6414*0.94,
IF($F6414="BAJA",$D6414*0.87,
IF($F6414="LIQUIDAR",_xlfn.XLOOKUP(A6414,Rotación!$A:$A,Rotación!$O:$O,0,0,-1),"")))),"")</f>
        <v>9506000</v>
      </c>
      <c r="J6414" s="13">
        <f>IFERROR(IF($F6414="ALTA",$D6414*0.94,
IF($F6414="MEDIA",$D6414*0.9,
IF($F6414="BAJA",$D6414*0.85,
IF($F6414="LIQUIDAR",_xlfn.XLOOKUP(A6414,Rotación!$A:$A,Rotación!$O:$O,0,0,-1),"")))),"")</f>
        <v>9212000</v>
      </c>
      <c r="K6414">
        <v>8590000</v>
      </c>
    </row>
    <row r="6415" spans="1:11" x14ac:dyDescent="0.3">
      <c r="A6415" t="s">
        <v>2863</v>
      </c>
      <c r="B6415" t="s">
        <v>313</v>
      </c>
      <c r="C6415" t="s">
        <v>313</v>
      </c>
      <c r="D6415">
        <v>15300000</v>
      </c>
      <c r="E6415">
        <v>12000000</v>
      </c>
      <c r="F6415" t="s">
        <v>5391</v>
      </c>
      <c r="G6415" s="13">
        <f>IFERROR(IF($F6415="ALTA",$D6415*1.03,
IF($F6415="MEDIA",$D6415*1,
IF($F6415="BAJA",$D6415*0.92,
IF($F6415="LIQUIDAR",_xlfn.XLOOKUP(A6415,Rotación!$A:$A,Rotación!$O:$O,0,0,-1),"")))),"")</f>
        <v>14076000</v>
      </c>
      <c r="H6415" s="13">
        <f>IFERROR(IF($F6415="ALTA",$D6415*1,
IF($F6415="MEDIA",$D6415*0.97,
IF($F6415="BAJA",$D6415*0.9,
IF($F6415="LIQUIDAR",_xlfn.XLOOKUP(A6415,Rotación!$A:$A,Rotación!$O:$O,0,0,-1),"")))),"")</f>
        <v>13770000</v>
      </c>
      <c r="I6415" s="13">
        <f>IFERROR(IF($F6415="ALTA",$D6415*0.97,
IF($F6415="MEDIA",$D6415*0.94,
IF($F6415="BAJA",$D6415*0.87,
IF($F6415="LIQUIDAR",_xlfn.XLOOKUP(A6415,Rotación!$A:$A,Rotación!$O:$O,0,0,-1),"")))),"")</f>
        <v>13311000</v>
      </c>
      <c r="J6415" s="13">
        <f>IFERROR(IF($F6415="ALTA",$D6415*0.94,
IF($F6415="MEDIA",$D6415*0.9,
IF($F6415="BAJA",$D6415*0.85,
IF($F6415="LIQUIDAR",_xlfn.XLOOKUP(A6415,Rotación!$A:$A,Rotación!$O:$O,0,0,-1),"")))),"")</f>
        <v>13005000</v>
      </c>
      <c r="K6415">
        <v>14290000</v>
      </c>
    </row>
    <row r="6416" spans="1:11" x14ac:dyDescent="0.3">
      <c r="A6416" t="s">
        <v>11308</v>
      </c>
      <c r="B6416" t="s">
        <v>313</v>
      </c>
      <c r="C6416" t="s">
        <v>313</v>
      </c>
      <c r="D6416">
        <v>9000000</v>
      </c>
      <c r="E6416">
        <v>7000000</v>
      </c>
      <c r="F6416" t="s">
        <v>5391</v>
      </c>
      <c r="G6416" s="13">
        <f>IFERROR(IF($F6416="ALTA",$D6416*1.03,
IF($F6416="MEDIA",$D6416*1,
IF($F6416="BAJA",$D6416*0.92,
IF($F6416="LIQUIDAR",_xlfn.XLOOKUP(A6416,Rotación!$A:$A,Rotación!$O:$O,0,0,-1),"")))),"")</f>
        <v>8280000</v>
      </c>
      <c r="H6416" s="13">
        <f>IFERROR(IF($F6416="ALTA",$D6416*1,
IF($F6416="MEDIA",$D6416*0.97,
IF($F6416="BAJA",$D6416*0.9,
IF($F6416="LIQUIDAR",_xlfn.XLOOKUP(A6416,Rotación!$A:$A,Rotación!$O:$O,0,0,-1),"")))),"")</f>
        <v>8100000</v>
      </c>
      <c r="I6416" s="13">
        <f>IFERROR(IF($F6416="ALTA",$D6416*0.97,
IF($F6416="MEDIA",$D6416*0.94,
IF($F6416="BAJA",$D6416*0.87,
IF($F6416="LIQUIDAR",_xlfn.XLOOKUP(A6416,Rotación!$A:$A,Rotación!$O:$O,0,0,-1),"")))),"")</f>
        <v>7830000</v>
      </c>
      <c r="J6416" s="13">
        <f>IFERROR(IF($F6416="ALTA",$D6416*0.94,
IF($F6416="MEDIA",$D6416*0.9,
IF($F6416="BAJA",$D6416*0.85,
IF($F6416="LIQUIDAR",_xlfn.XLOOKUP(A6416,Rotación!$A:$A,Rotación!$O:$O,0,0,-1),"")))),"")</f>
        <v>7650000</v>
      </c>
      <c r="K6416">
        <v>8490000</v>
      </c>
    </row>
    <row r="6417" spans="1:11" x14ac:dyDescent="0.3">
      <c r="A6417" t="s">
        <v>11217</v>
      </c>
      <c r="B6417" t="s">
        <v>313</v>
      </c>
      <c r="C6417" t="s">
        <v>313</v>
      </c>
      <c r="D6417">
        <v>11300000</v>
      </c>
      <c r="E6417">
        <v>9300000</v>
      </c>
      <c r="F6417" t="s">
        <v>4033</v>
      </c>
      <c r="G6417" s="13">
        <f>IFERROR(IF($F6417="ALTA",$D6417*1.03,
IF($F6417="MEDIA",$D6417*1,
IF($F6417="BAJA",$D6417*0.92,
IF($F6417="LIQUIDAR",_xlfn.XLOOKUP(A6417,Rotación!$A:$A,Rotación!$O:$O,0,0,-1),"")))),"")</f>
        <v>11300000</v>
      </c>
      <c r="H6417" s="13">
        <f>IFERROR(IF($F6417="ALTA",$D6417*1,
IF($F6417="MEDIA",$D6417*0.97,
IF($F6417="BAJA",$D6417*0.9,
IF($F6417="LIQUIDAR",_xlfn.XLOOKUP(A6417,Rotación!$A:$A,Rotación!$O:$O,0,0,-1),"")))),"")</f>
        <v>10961000</v>
      </c>
      <c r="I6417" s="13">
        <f>IFERROR(IF($F6417="ALTA",$D6417*0.97,
IF($F6417="MEDIA",$D6417*0.94,
IF($F6417="BAJA",$D6417*0.87,
IF($F6417="LIQUIDAR",_xlfn.XLOOKUP(A6417,Rotación!$A:$A,Rotación!$O:$O,0,0,-1),"")))),"")</f>
        <v>10622000</v>
      </c>
      <c r="J6417" s="13">
        <f>IFERROR(IF($F6417="ALTA",$D6417*0.94,
IF($F6417="MEDIA",$D6417*0.9,
IF($F6417="BAJA",$D6417*0.85,
IF($F6417="LIQUIDAR",_xlfn.XLOOKUP(A6417,Rotación!$A:$A,Rotación!$O:$O,0,0,-1),"")))),"")</f>
        <v>10170000</v>
      </c>
      <c r="K6417">
        <v>11290000</v>
      </c>
    </row>
    <row r="6418" spans="1:11" x14ac:dyDescent="0.3">
      <c r="A6418" t="s">
        <v>11255</v>
      </c>
      <c r="B6418" t="s">
        <v>313</v>
      </c>
      <c r="C6418" t="s">
        <v>313</v>
      </c>
      <c r="D6418">
        <v>8100000</v>
      </c>
      <c r="E6418">
        <v>6500000</v>
      </c>
      <c r="F6418" t="s">
        <v>4033</v>
      </c>
      <c r="G6418" s="13">
        <f>IFERROR(IF($F6418="ALTA",$D6418*1.03,
IF($F6418="MEDIA",$D6418*1,
IF($F6418="BAJA",$D6418*0.92,
IF($F6418="LIQUIDAR",_xlfn.XLOOKUP(A6418,Rotación!$A:$A,Rotación!$O:$O,0,0,-1),"")))),"")</f>
        <v>8100000</v>
      </c>
      <c r="H6418" s="13">
        <f>IFERROR(IF($F6418="ALTA",$D6418*1,
IF($F6418="MEDIA",$D6418*0.97,
IF($F6418="BAJA",$D6418*0.9,
IF($F6418="LIQUIDAR",_xlfn.XLOOKUP(A6418,Rotación!$A:$A,Rotación!$O:$O,0,0,-1),"")))),"")</f>
        <v>7857000</v>
      </c>
      <c r="I6418" s="13">
        <f>IFERROR(IF($F6418="ALTA",$D6418*0.97,
IF($F6418="MEDIA",$D6418*0.94,
IF($F6418="BAJA",$D6418*0.87,
IF($F6418="LIQUIDAR",_xlfn.XLOOKUP(A6418,Rotación!$A:$A,Rotación!$O:$O,0,0,-1),"")))),"")</f>
        <v>7614000</v>
      </c>
      <c r="J6418" s="13">
        <f>IFERROR(IF($F6418="ALTA",$D6418*0.94,
IF($F6418="MEDIA",$D6418*0.9,
IF($F6418="BAJA",$D6418*0.85,
IF($F6418="LIQUIDAR",_xlfn.XLOOKUP(A6418,Rotación!$A:$A,Rotación!$O:$O,0,0,-1),"")))),"")</f>
        <v>7290000</v>
      </c>
      <c r="K6418">
        <v>7990000</v>
      </c>
    </row>
    <row r="6419" spans="1:11" x14ac:dyDescent="0.3">
      <c r="A6419" t="s">
        <v>11480</v>
      </c>
      <c r="B6419" t="s">
        <v>313</v>
      </c>
      <c r="C6419" t="s">
        <v>313</v>
      </c>
      <c r="D6419">
        <v>14300000</v>
      </c>
      <c r="E6419">
        <v>11700000</v>
      </c>
      <c r="F6419" t="s">
        <v>4033</v>
      </c>
      <c r="G6419" s="13">
        <f>IFERROR(IF($F6419="ALTA",$D6419*1.03,
IF($F6419="MEDIA",$D6419*1,
IF($F6419="BAJA",$D6419*0.92,
IF($F6419="LIQUIDAR",_xlfn.XLOOKUP(A6419,Rotación!$A:$A,Rotación!$O:$O,0,0,-1),"")))),"")</f>
        <v>14300000</v>
      </c>
      <c r="H6419" s="13">
        <f>IFERROR(IF($F6419="ALTA",$D6419*1,
IF($F6419="MEDIA",$D6419*0.97,
IF($F6419="BAJA",$D6419*0.9,
IF($F6419="LIQUIDAR",_xlfn.XLOOKUP(A6419,Rotación!$A:$A,Rotación!$O:$O,0,0,-1),"")))),"")</f>
        <v>13871000</v>
      </c>
      <c r="I6419" s="13">
        <f>IFERROR(IF($F6419="ALTA",$D6419*0.97,
IF($F6419="MEDIA",$D6419*0.94,
IF($F6419="BAJA",$D6419*0.87,
IF($F6419="LIQUIDAR",_xlfn.XLOOKUP(A6419,Rotación!$A:$A,Rotación!$O:$O,0,0,-1),"")))),"")</f>
        <v>13442000</v>
      </c>
      <c r="J6419" s="13">
        <f>IFERROR(IF($F6419="ALTA",$D6419*0.94,
IF($F6419="MEDIA",$D6419*0.9,
IF($F6419="BAJA",$D6419*0.85,
IF($F6419="LIQUIDAR",_xlfn.XLOOKUP(A6419,Rotación!$A:$A,Rotación!$O:$O,0,0,-1),"")))),"")</f>
        <v>12870000</v>
      </c>
      <c r="K6419">
        <v>13990000</v>
      </c>
    </row>
    <row r="6420" spans="1:11" x14ac:dyDescent="0.3">
      <c r="A6420" t="s">
        <v>11556</v>
      </c>
      <c r="B6420" t="s">
        <v>313</v>
      </c>
      <c r="C6420" t="s">
        <v>313</v>
      </c>
      <c r="D6420">
        <v>7000000</v>
      </c>
      <c r="E6420">
        <v>5600000</v>
      </c>
      <c r="F6420" t="s">
        <v>4033</v>
      </c>
      <c r="G6420" s="13">
        <f>IFERROR(IF($F6420="ALTA",$D6420*1.03,
IF($F6420="MEDIA",$D6420*1,
IF($F6420="BAJA",$D6420*0.92,
IF($F6420="LIQUIDAR",_xlfn.XLOOKUP(A6420,Rotación!$A:$A,Rotación!$O:$O,0,0,-1),"")))),"")</f>
        <v>7000000</v>
      </c>
      <c r="H6420" s="13">
        <f>IFERROR(IF($F6420="ALTA",$D6420*1,
IF($F6420="MEDIA",$D6420*0.97,
IF($F6420="BAJA",$D6420*0.9,
IF($F6420="LIQUIDAR",_xlfn.XLOOKUP(A6420,Rotación!$A:$A,Rotación!$O:$O,0,0,-1),"")))),"")</f>
        <v>6790000</v>
      </c>
      <c r="I6420" s="13">
        <f>IFERROR(IF($F6420="ALTA",$D6420*0.97,
IF($F6420="MEDIA",$D6420*0.94,
IF($F6420="BAJA",$D6420*0.87,
IF($F6420="LIQUIDAR",_xlfn.XLOOKUP(A6420,Rotación!$A:$A,Rotación!$O:$O,0,0,-1),"")))),"")</f>
        <v>6580000</v>
      </c>
      <c r="J6420" s="13">
        <f>IFERROR(IF($F6420="ALTA",$D6420*0.94,
IF($F6420="MEDIA",$D6420*0.9,
IF($F6420="BAJA",$D6420*0.85,
IF($F6420="LIQUIDAR",_xlfn.XLOOKUP(A6420,Rotación!$A:$A,Rotación!$O:$O,0,0,-1),"")))),"")</f>
        <v>6300000</v>
      </c>
      <c r="K6420">
        <v>6790000</v>
      </c>
    </row>
    <row r="6421" spans="1:11" x14ac:dyDescent="0.3">
      <c r="A6421" t="s">
        <v>10869</v>
      </c>
      <c r="B6421" t="s">
        <v>313</v>
      </c>
      <c r="C6421" t="s">
        <v>313</v>
      </c>
      <c r="D6421">
        <v>10900000</v>
      </c>
      <c r="E6421">
        <v>9300000</v>
      </c>
      <c r="F6421" t="s">
        <v>4033</v>
      </c>
      <c r="G6421" s="13">
        <f>IFERROR(IF($F6421="ALTA",$D6421*1.03,
IF($F6421="MEDIA",$D6421*1,
IF($F6421="BAJA",$D6421*0.92,
IF($F6421="LIQUIDAR",_xlfn.XLOOKUP(A6421,Rotación!$A:$A,Rotación!$O:$O,0,0,-1),"")))),"")</f>
        <v>10900000</v>
      </c>
      <c r="H6421" s="13">
        <f>IFERROR(IF($F6421="ALTA",$D6421*1,
IF($F6421="MEDIA",$D6421*0.97,
IF($F6421="BAJA",$D6421*0.9,
IF($F6421="LIQUIDAR",_xlfn.XLOOKUP(A6421,Rotación!$A:$A,Rotación!$O:$O,0,0,-1),"")))),"")</f>
        <v>10573000</v>
      </c>
      <c r="I6421" s="13">
        <f>IFERROR(IF($F6421="ALTA",$D6421*0.97,
IF($F6421="MEDIA",$D6421*0.94,
IF($F6421="BAJA",$D6421*0.87,
IF($F6421="LIQUIDAR",_xlfn.XLOOKUP(A6421,Rotación!$A:$A,Rotación!$O:$O,0,0,-1),"")))),"")</f>
        <v>10246000</v>
      </c>
      <c r="J6421" s="13">
        <f>IFERROR(IF($F6421="ALTA",$D6421*0.94,
IF($F6421="MEDIA",$D6421*0.9,
IF($F6421="BAJA",$D6421*0.85,
IF($F6421="LIQUIDAR",_xlfn.XLOOKUP(A6421,Rotación!$A:$A,Rotación!$O:$O,0,0,-1),"")))),"")</f>
        <v>9810000</v>
      </c>
      <c r="K6421">
        <v>10890000</v>
      </c>
    </row>
    <row r="6422" spans="1:11" x14ac:dyDescent="0.3">
      <c r="A6422" t="s">
        <v>11252</v>
      </c>
      <c r="B6422" t="s">
        <v>313</v>
      </c>
      <c r="C6422" t="s">
        <v>313</v>
      </c>
      <c r="D6422">
        <v>14400000</v>
      </c>
      <c r="E6422">
        <v>11000000</v>
      </c>
      <c r="F6422" t="s">
        <v>5391</v>
      </c>
      <c r="G6422" s="13">
        <f>IFERROR(IF($F6422="ALTA",$D6422*1.03,
IF($F6422="MEDIA",$D6422*1,
IF($F6422="BAJA",$D6422*0.92,
IF($F6422="LIQUIDAR",_xlfn.XLOOKUP(A6422,Rotación!$A:$A,Rotación!$O:$O,0,0,-1),"")))),"")</f>
        <v>13248000</v>
      </c>
      <c r="H6422" s="13">
        <f>IFERROR(IF($F6422="ALTA",$D6422*1,
IF($F6422="MEDIA",$D6422*0.97,
IF($F6422="BAJA",$D6422*0.9,
IF($F6422="LIQUIDAR",_xlfn.XLOOKUP(A6422,Rotación!$A:$A,Rotación!$O:$O,0,0,-1),"")))),"")</f>
        <v>12960000</v>
      </c>
      <c r="I6422" s="13">
        <f>IFERROR(IF($F6422="ALTA",$D6422*0.97,
IF($F6422="MEDIA",$D6422*0.94,
IF($F6422="BAJA",$D6422*0.87,
IF($F6422="LIQUIDAR",_xlfn.XLOOKUP(A6422,Rotación!$A:$A,Rotación!$O:$O,0,0,-1),"")))),"")</f>
        <v>12528000</v>
      </c>
      <c r="J6422" s="13">
        <f>IFERROR(IF($F6422="ALTA",$D6422*0.94,
IF($F6422="MEDIA",$D6422*0.9,
IF($F6422="BAJA",$D6422*0.85,
IF($F6422="LIQUIDAR",_xlfn.XLOOKUP(A6422,Rotación!$A:$A,Rotación!$O:$O,0,0,-1),"")))),"")</f>
        <v>12240000</v>
      </c>
      <c r="K6422">
        <v>13390000</v>
      </c>
    </row>
    <row r="6423" spans="1:11" x14ac:dyDescent="0.3">
      <c r="A6423" t="s">
        <v>11327</v>
      </c>
      <c r="B6423" t="s">
        <v>313</v>
      </c>
      <c r="C6423" t="s">
        <v>313</v>
      </c>
      <c r="D6423">
        <v>12500000</v>
      </c>
      <c r="E6423">
        <v>9600000</v>
      </c>
      <c r="F6423" t="s">
        <v>4033</v>
      </c>
      <c r="G6423" s="13">
        <f>IFERROR(IF($F6423="ALTA",$D6423*1.03,
IF($F6423="MEDIA",$D6423*1,
IF($F6423="BAJA",$D6423*0.92,
IF($F6423="LIQUIDAR",_xlfn.XLOOKUP(A6423,Rotación!$A:$A,Rotación!$O:$O,0,0,-1),"")))),"")</f>
        <v>12500000</v>
      </c>
      <c r="H6423" s="13">
        <f>IFERROR(IF($F6423="ALTA",$D6423*1,
IF($F6423="MEDIA",$D6423*0.97,
IF($F6423="BAJA",$D6423*0.9,
IF($F6423="LIQUIDAR",_xlfn.XLOOKUP(A6423,Rotación!$A:$A,Rotación!$O:$O,0,0,-1),"")))),"")</f>
        <v>12125000</v>
      </c>
      <c r="I6423" s="13">
        <f>IFERROR(IF($F6423="ALTA",$D6423*0.97,
IF($F6423="MEDIA",$D6423*0.94,
IF($F6423="BAJA",$D6423*0.87,
IF($F6423="LIQUIDAR",_xlfn.XLOOKUP(A6423,Rotación!$A:$A,Rotación!$O:$O,0,0,-1),"")))),"")</f>
        <v>11750000</v>
      </c>
      <c r="J6423" s="13">
        <f>IFERROR(IF($F6423="ALTA",$D6423*0.94,
IF($F6423="MEDIA",$D6423*0.9,
IF($F6423="BAJA",$D6423*0.85,
IF($F6423="LIQUIDAR",_xlfn.XLOOKUP(A6423,Rotación!$A:$A,Rotación!$O:$O,0,0,-1),"")))),"")</f>
        <v>11250000</v>
      </c>
      <c r="K6423">
        <v>11990000</v>
      </c>
    </row>
    <row r="6424" spans="1:11" x14ac:dyDescent="0.3">
      <c r="A6424" t="s">
        <v>11243</v>
      </c>
      <c r="B6424" t="s">
        <v>313</v>
      </c>
      <c r="C6424" t="s">
        <v>313</v>
      </c>
      <c r="D6424">
        <v>16800000</v>
      </c>
      <c r="E6424">
        <v>14000000</v>
      </c>
      <c r="F6424" t="s">
        <v>4033</v>
      </c>
      <c r="G6424" s="13">
        <f>IFERROR(IF($F6424="ALTA",$D6424*1.03,
IF($F6424="MEDIA",$D6424*1,
IF($F6424="BAJA",$D6424*0.92,
IF($F6424="LIQUIDAR",_xlfn.XLOOKUP(A6424,Rotación!$A:$A,Rotación!$O:$O,0,0,-1),"")))),"")</f>
        <v>16800000</v>
      </c>
      <c r="H6424" s="13">
        <f>IFERROR(IF($F6424="ALTA",$D6424*1,
IF($F6424="MEDIA",$D6424*0.97,
IF($F6424="BAJA",$D6424*0.9,
IF($F6424="LIQUIDAR",_xlfn.XLOOKUP(A6424,Rotación!$A:$A,Rotación!$O:$O,0,0,-1),"")))),"")</f>
        <v>16296000</v>
      </c>
      <c r="I6424" s="13">
        <f>IFERROR(IF($F6424="ALTA",$D6424*0.97,
IF($F6424="MEDIA",$D6424*0.94,
IF($F6424="BAJA",$D6424*0.87,
IF($F6424="LIQUIDAR",_xlfn.XLOOKUP(A6424,Rotación!$A:$A,Rotación!$O:$O,0,0,-1),"")))),"")</f>
        <v>15792000</v>
      </c>
      <c r="J6424" s="13">
        <f>IFERROR(IF($F6424="ALTA",$D6424*0.94,
IF($F6424="MEDIA",$D6424*0.9,
IF($F6424="BAJA",$D6424*0.85,
IF($F6424="LIQUIDAR",_xlfn.XLOOKUP(A6424,Rotación!$A:$A,Rotación!$O:$O,0,0,-1),"")))),"")</f>
        <v>15120000</v>
      </c>
      <c r="K6424">
        <v>16790000</v>
      </c>
    </row>
    <row r="6425" spans="1:11" x14ac:dyDescent="0.3">
      <c r="A6425" t="s">
        <v>5482</v>
      </c>
      <c r="B6425" t="s">
        <v>313</v>
      </c>
      <c r="C6425" t="s">
        <v>313</v>
      </c>
      <c r="D6425">
        <v>12000000</v>
      </c>
      <c r="E6425">
        <v>9500000</v>
      </c>
      <c r="F6425" t="s">
        <v>4033</v>
      </c>
      <c r="G6425" s="13">
        <f>IFERROR(IF($F6425="ALTA",$D6425*1.03,
IF($F6425="MEDIA",$D6425*1,
IF($F6425="BAJA",$D6425*0.92,
IF($F6425="LIQUIDAR",_xlfn.XLOOKUP(A6425,Rotación!$A:$A,Rotación!$O:$O,0,0,-1),"")))),"")</f>
        <v>12000000</v>
      </c>
      <c r="H6425" s="13">
        <f>IFERROR(IF($F6425="ALTA",$D6425*1,
IF($F6425="MEDIA",$D6425*0.97,
IF($F6425="BAJA",$D6425*0.9,
IF($F6425="LIQUIDAR",_xlfn.XLOOKUP(A6425,Rotación!$A:$A,Rotación!$O:$O,0,0,-1),"")))),"")</f>
        <v>11640000</v>
      </c>
      <c r="I6425" s="13">
        <f>IFERROR(IF($F6425="ALTA",$D6425*0.97,
IF($F6425="MEDIA",$D6425*0.94,
IF($F6425="BAJA",$D6425*0.87,
IF($F6425="LIQUIDAR",_xlfn.XLOOKUP(A6425,Rotación!$A:$A,Rotación!$O:$O,0,0,-1),"")))),"")</f>
        <v>11280000</v>
      </c>
      <c r="J6425" s="13">
        <f>IFERROR(IF($F6425="ALTA",$D6425*0.94,
IF($F6425="MEDIA",$D6425*0.9,
IF($F6425="BAJA",$D6425*0.85,
IF($F6425="LIQUIDAR",_xlfn.XLOOKUP(A6425,Rotación!$A:$A,Rotación!$O:$O,0,0,-1),"")))),"")</f>
        <v>10800000</v>
      </c>
      <c r="K6425">
        <v>11990000</v>
      </c>
    </row>
    <row r="6426" spans="1:11" x14ac:dyDescent="0.3">
      <c r="A6426" t="s">
        <v>11458</v>
      </c>
      <c r="B6426" t="s">
        <v>313</v>
      </c>
      <c r="C6426" t="s">
        <v>313</v>
      </c>
      <c r="D6426">
        <v>8900000</v>
      </c>
      <c r="E6426">
        <v>6000000</v>
      </c>
      <c r="F6426" t="s">
        <v>5390</v>
      </c>
      <c r="G6426" s="13">
        <f>IFERROR(IF($F6426="ALTA",$D6426*1.03,
IF($F6426="MEDIA",$D6426*1,
IF($F6426="BAJA",$D6426*0.92,
IF($F6426="LIQUIDAR",_xlfn.XLOOKUP(A6426,Rotación!$A:$A,Rotación!$O:$O,0,0,-1),"")))),"")</f>
        <v>9167000</v>
      </c>
      <c r="H6426" s="13">
        <f>IFERROR(IF($F6426="ALTA",$D6426*1,
IF($F6426="MEDIA",$D6426*0.97,
IF($F6426="BAJA",$D6426*0.9,
IF($F6426="LIQUIDAR",_xlfn.XLOOKUP(A6426,Rotación!$A:$A,Rotación!$O:$O,0,0,-1),"")))),"")</f>
        <v>8900000</v>
      </c>
      <c r="I6426" s="13">
        <f>IFERROR(IF($F6426="ALTA",$D6426*0.97,
IF($F6426="MEDIA",$D6426*0.94,
IF($F6426="BAJA",$D6426*0.87,
IF($F6426="LIQUIDAR",_xlfn.XLOOKUP(A6426,Rotación!$A:$A,Rotación!$O:$O,0,0,-1),"")))),"")</f>
        <v>8633000</v>
      </c>
      <c r="J6426" s="13">
        <f>IFERROR(IF($F6426="ALTA",$D6426*0.94,
IF($F6426="MEDIA",$D6426*0.9,
IF($F6426="BAJA",$D6426*0.85,
IF($F6426="LIQUIDAR",_xlfn.XLOOKUP(A6426,Rotación!$A:$A,Rotación!$O:$O,0,0,-1),"")))),"")</f>
        <v>8365999.9999999991</v>
      </c>
      <c r="K6426">
        <v>7190000</v>
      </c>
    </row>
    <row r="6427" spans="1:11" x14ac:dyDescent="0.3">
      <c r="A6427" t="s">
        <v>11143</v>
      </c>
      <c r="B6427" t="s">
        <v>313</v>
      </c>
      <c r="C6427" t="s">
        <v>313</v>
      </c>
      <c r="D6427">
        <v>7400000</v>
      </c>
      <c r="E6427">
        <v>5700000</v>
      </c>
      <c r="F6427" t="s">
        <v>5390</v>
      </c>
      <c r="G6427" s="13">
        <f>IFERROR(IF($F6427="ALTA",$D6427*1.03,
IF($F6427="MEDIA",$D6427*1,
IF($F6427="BAJA",$D6427*0.92,
IF($F6427="LIQUIDAR",_xlfn.XLOOKUP(A6427,Rotación!$A:$A,Rotación!$O:$O,0,0,-1),"")))),"")</f>
        <v>7622000</v>
      </c>
      <c r="H6427" s="13">
        <f>IFERROR(IF($F6427="ALTA",$D6427*1,
IF($F6427="MEDIA",$D6427*0.97,
IF($F6427="BAJA",$D6427*0.9,
IF($F6427="LIQUIDAR",_xlfn.XLOOKUP(A6427,Rotación!$A:$A,Rotación!$O:$O,0,0,-1),"")))),"")</f>
        <v>7400000</v>
      </c>
      <c r="I6427" s="13">
        <f>IFERROR(IF($F6427="ALTA",$D6427*0.97,
IF($F6427="MEDIA",$D6427*0.94,
IF($F6427="BAJA",$D6427*0.87,
IF($F6427="LIQUIDAR",_xlfn.XLOOKUP(A6427,Rotación!$A:$A,Rotación!$O:$O,0,0,-1),"")))),"")</f>
        <v>7178000</v>
      </c>
      <c r="J6427" s="13">
        <f>IFERROR(IF($F6427="ALTA",$D6427*0.94,
IF($F6427="MEDIA",$D6427*0.9,
IF($F6427="BAJA",$D6427*0.85,
IF($F6427="LIQUIDAR",_xlfn.XLOOKUP(A6427,Rotación!$A:$A,Rotación!$O:$O,0,0,-1),"")))),"")</f>
        <v>6956000</v>
      </c>
      <c r="K6427">
        <v>6990000</v>
      </c>
    </row>
    <row r="6428" spans="1:11" x14ac:dyDescent="0.3">
      <c r="A6428" t="s">
        <v>11453</v>
      </c>
      <c r="B6428" t="s">
        <v>313</v>
      </c>
      <c r="C6428" t="s">
        <v>313</v>
      </c>
      <c r="D6428">
        <v>12100000</v>
      </c>
      <c r="E6428">
        <v>9100000</v>
      </c>
      <c r="F6428" t="s">
        <v>4033</v>
      </c>
      <c r="G6428" s="13">
        <f>IFERROR(IF($F6428="ALTA",$D6428*1.03,
IF($F6428="MEDIA",$D6428*1,
IF($F6428="BAJA",$D6428*0.92,
IF($F6428="LIQUIDAR",_xlfn.XLOOKUP(A6428,Rotación!$A:$A,Rotación!$O:$O,0,0,-1),"")))),"")</f>
        <v>12100000</v>
      </c>
      <c r="H6428" s="13">
        <f>IFERROR(IF($F6428="ALTA",$D6428*1,
IF($F6428="MEDIA",$D6428*0.97,
IF($F6428="BAJA",$D6428*0.9,
IF($F6428="LIQUIDAR",_xlfn.XLOOKUP(A6428,Rotación!$A:$A,Rotación!$O:$O,0,0,-1),"")))),"")</f>
        <v>11737000</v>
      </c>
      <c r="I6428" s="13">
        <f>IFERROR(IF($F6428="ALTA",$D6428*0.97,
IF($F6428="MEDIA",$D6428*0.94,
IF($F6428="BAJA",$D6428*0.87,
IF($F6428="LIQUIDAR",_xlfn.XLOOKUP(A6428,Rotación!$A:$A,Rotación!$O:$O,0,0,-1),"")))),"")</f>
        <v>11374000</v>
      </c>
      <c r="J6428" s="13">
        <f>IFERROR(IF($F6428="ALTA",$D6428*0.94,
IF($F6428="MEDIA",$D6428*0.9,
IF($F6428="BAJA",$D6428*0.85,
IF($F6428="LIQUIDAR",_xlfn.XLOOKUP(A6428,Rotación!$A:$A,Rotación!$O:$O,0,0,-1),"")))),"")</f>
        <v>10890000</v>
      </c>
      <c r="K6428">
        <v>11290000</v>
      </c>
    </row>
    <row r="6429" spans="1:11" x14ac:dyDescent="0.3">
      <c r="A6429" t="s">
        <v>10519</v>
      </c>
      <c r="B6429" t="s">
        <v>313</v>
      </c>
      <c r="C6429" t="s">
        <v>313</v>
      </c>
      <c r="D6429">
        <v>18200000</v>
      </c>
      <c r="E6429">
        <v>16500000</v>
      </c>
      <c r="F6429" t="s">
        <v>4033</v>
      </c>
      <c r="G6429" s="13">
        <f>IFERROR(IF($F6429="ALTA",$D6429*1.03,
IF($F6429="MEDIA",$D6429*1,
IF($F6429="BAJA",$D6429*0.92,
IF($F6429="LIQUIDAR",_xlfn.XLOOKUP(A6429,Rotación!$A:$A,Rotación!$O:$O,0,0,-1),"")))),"")</f>
        <v>18200000</v>
      </c>
      <c r="H6429" s="13">
        <f>IFERROR(IF($F6429="ALTA",$D6429*1,
IF($F6429="MEDIA",$D6429*0.97,
IF($F6429="BAJA",$D6429*0.9,
IF($F6429="LIQUIDAR",_xlfn.XLOOKUP(A6429,Rotación!$A:$A,Rotación!$O:$O,0,0,-1),"")))),"")</f>
        <v>17654000</v>
      </c>
      <c r="I6429" s="13">
        <f>IFERROR(IF($F6429="ALTA",$D6429*0.97,
IF($F6429="MEDIA",$D6429*0.94,
IF($F6429="BAJA",$D6429*0.87,
IF($F6429="LIQUIDAR",_xlfn.XLOOKUP(A6429,Rotación!$A:$A,Rotación!$O:$O,0,0,-1),"")))),"")</f>
        <v>17108000</v>
      </c>
      <c r="J6429" s="13">
        <f>IFERROR(IF($F6429="ALTA",$D6429*0.94,
IF($F6429="MEDIA",$D6429*0.9,
IF($F6429="BAJA",$D6429*0.85,
IF($F6429="LIQUIDAR",_xlfn.XLOOKUP(A6429,Rotación!$A:$A,Rotación!$O:$O,0,0,-1),"")))),"")</f>
        <v>16380000</v>
      </c>
      <c r="K6429">
        <v>17990000</v>
      </c>
    </row>
    <row r="6430" spans="1:11" x14ac:dyDescent="0.3">
      <c r="A6430" t="s">
        <v>1360</v>
      </c>
      <c r="B6430" t="s">
        <v>313</v>
      </c>
      <c r="C6430" t="s">
        <v>313</v>
      </c>
      <c r="D6430">
        <v>16800000</v>
      </c>
      <c r="E6430">
        <v>13000000</v>
      </c>
      <c r="F6430" t="s">
        <v>5391</v>
      </c>
      <c r="G6430" s="13">
        <f>IFERROR(IF($F6430="ALTA",$D6430*1.03,
IF($F6430="MEDIA",$D6430*1,
IF($F6430="BAJA",$D6430*0.92,
IF($F6430="LIQUIDAR",_xlfn.XLOOKUP(A6430,Rotación!$A:$A,Rotación!$O:$O,0,0,-1),"")))),"")</f>
        <v>15456000</v>
      </c>
      <c r="H6430" s="13">
        <f>IFERROR(IF($F6430="ALTA",$D6430*1,
IF($F6430="MEDIA",$D6430*0.97,
IF($F6430="BAJA",$D6430*0.9,
IF($F6430="LIQUIDAR",_xlfn.XLOOKUP(A6430,Rotación!$A:$A,Rotación!$O:$O,0,0,-1),"")))),"")</f>
        <v>15120000</v>
      </c>
      <c r="I6430" s="13">
        <f>IFERROR(IF($F6430="ALTA",$D6430*0.97,
IF($F6430="MEDIA",$D6430*0.94,
IF($F6430="BAJA",$D6430*0.87,
IF($F6430="LIQUIDAR",_xlfn.XLOOKUP(A6430,Rotación!$A:$A,Rotación!$O:$O,0,0,-1),"")))),"")</f>
        <v>14616000</v>
      </c>
      <c r="J6430" s="13">
        <f>IFERROR(IF($F6430="ALTA",$D6430*0.94,
IF($F6430="MEDIA",$D6430*0.9,
IF($F6430="BAJA",$D6430*0.85,
IF($F6430="LIQUIDAR",_xlfn.XLOOKUP(A6430,Rotación!$A:$A,Rotación!$O:$O,0,0,-1),"")))),"")</f>
        <v>14280000</v>
      </c>
      <c r="K6430">
        <v>15590000</v>
      </c>
    </row>
    <row r="6431" spans="1:11" x14ac:dyDescent="0.3">
      <c r="A6431" t="s">
        <v>11529</v>
      </c>
      <c r="B6431" t="s">
        <v>313</v>
      </c>
      <c r="C6431" t="s">
        <v>313</v>
      </c>
      <c r="D6431">
        <v>40900000</v>
      </c>
      <c r="E6431">
        <v>32700000</v>
      </c>
      <c r="F6431" t="s">
        <v>5391</v>
      </c>
      <c r="G6431" s="13">
        <f>IFERROR(IF($F6431="ALTA",$D6431*1.03,
IF($F6431="MEDIA",$D6431*1,
IF($F6431="BAJA",$D6431*0.92,
IF($F6431="LIQUIDAR",_xlfn.XLOOKUP(A6431,Rotación!$A:$A,Rotación!$O:$O,0,0,-1),"")))),"")</f>
        <v>37628000</v>
      </c>
      <c r="H6431" s="13">
        <f>IFERROR(IF($F6431="ALTA",$D6431*1,
IF($F6431="MEDIA",$D6431*0.97,
IF($F6431="BAJA",$D6431*0.9,
IF($F6431="LIQUIDAR",_xlfn.XLOOKUP(A6431,Rotación!$A:$A,Rotación!$O:$O,0,0,-1),"")))),"")</f>
        <v>36810000</v>
      </c>
      <c r="I6431" s="13">
        <f>IFERROR(IF($F6431="ALTA",$D6431*0.97,
IF($F6431="MEDIA",$D6431*0.94,
IF($F6431="BAJA",$D6431*0.87,
IF($F6431="LIQUIDAR",_xlfn.XLOOKUP(A6431,Rotación!$A:$A,Rotación!$O:$O,0,0,-1),"")))),"")</f>
        <v>35583000</v>
      </c>
      <c r="J6431" s="13">
        <f>IFERROR(IF($F6431="ALTA",$D6431*0.94,
IF($F6431="MEDIA",$D6431*0.9,
IF($F6431="BAJA",$D6431*0.85,
IF($F6431="LIQUIDAR",_xlfn.XLOOKUP(A6431,Rotación!$A:$A,Rotación!$O:$O,0,0,-1),"")))),"")</f>
        <v>34765000</v>
      </c>
      <c r="K6431">
        <v>38990000</v>
      </c>
    </row>
    <row r="6432" spans="1:11" x14ac:dyDescent="0.3">
      <c r="A6432" t="s">
        <v>10883</v>
      </c>
      <c r="B6432" t="s">
        <v>313</v>
      </c>
      <c r="C6432" t="s">
        <v>313</v>
      </c>
      <c r="D6432">
        <v>11800000</v>
      </c>
      <c r="E6432">
        <v>9500000</v>
      </c>
      <c r="F6432" t="s">
        <v>5391</v>
      </c>
      <c r="G6432" s="13">
        <f>IFERROR(IF($F6432="ALTA",$D6432*1.03,
IF($F6432="MEDIA",$D6432*1,
IF($F6432="BAJA",$D6432*0.92,
IF($F6432="LIQUIDAR",_xlfn.XLOOKUP(A6432,Rotación!$A:$A,Rotación!$O:$O,0,0,-1),"")))),"")</f>
        <v>10856000</v>
      </c>
      <c r="H6432" s="13">
        <f>IFERROR(IF($F6432="ALTA",$D6432*1,
IF($F6432="MEDIA",$D6432*0.97,
IF($F6432="BAJA",$D6432*0.9,
IF($F6432="LIQUIDAR",_xlfn.XLOOKUP(A6432,Rotación!$A:$A,Rotación!$O:$O,0,0,-1),"")))),"")</f>
        <v>10620000</v>
      </c>
      <c r="I6432" s="13">
        <f>IFERROR(IF($F6432="ALTA",$D6432*0.97,
IF($F6432="MEDIA",$D6432*0.94,
IF($F6432="BAJA",$D6432*0.87,
IF($F6432="LIQUIDAR",_xlfn.XLOOKUP(A6432,Rotación!$A:$A,Rotación!$O:$O,0,0,-1),"")))),"")</f>
        <v>10266000</v>
      </c>
      <c r="J6432" s="13">
        <f>IFERROR(IF($F6432="ALTA",$D6432*0.94,
IF($F6432="MEDIA",$D6432*0.9,
IF($F6432="BAJA",$D6432*0.85,
IF($F6432="LIQUIDAR",_xlfn.XLOOKUP(A6432,Rotación!$A:$A,Rotación!$O:$O,0,0,-1),"")))),"")</f>
        <v>10030000</v>
      </c>
      <c r="K6432">
        <v>11590000</v>
      </c>
    </row>
    <row r="6433" spans="1:11" x14ac:dyDescent="0.3">
      <c r="A6433" t="s">
        <v>10507</v>
      </c>
      <c r="B6433" t="s">
        <v>313</v>
      </c>
      <c r="C6433" t="s">
        <v>313</v>
      </c>
      <c r="D6433">
        <v>21500000</v>
      </c>
      <c r="E6433">
        <v>17500000</v>
      </c>
      <c r="F6433" t="s">
        <v>4033</v>
      </c>
      <c r="G6433" s="13">
        <f>IFERROR(IF($F6433="ALTA",$D6433*1.03,
IF($F6433="MEDIA",$D6433*1,
IF($F6433="BAJA",$D6433*0.92,
IF($F6433="LIQUIDAR",_xlfn.XLOOKUP(A6433,Rotación!$A:$A,Rotación!$O:$O,0,0,-1),"")))),"")</f>
        <v>21500000</v>
      </c>
      <c r="H6433" s="13">
        <f>IFERROR(IF($F6433="ALTA",$D6433*1,
IF($F6433="MEDIA",$D6433*0.97,
IF($F6433="BAJA",$D6433*0.9,
IF($F6433="LIQUIDAR",_xlfn.XLOOKUP(A6433,Rotación!$A:$A,Rotación!$O:$O,0,0,-1),"")))),"")</f>
        <v>20855000</v>
      </c>
      <c r="I6433" s="13">
        <f>IFERROR(IF($F6433="ALTA",$D6433*0.97,
IF($F6433="MEDIA",$D6433*0.94,
IF($F6433="BAJA",$D6433*0.87,
IF($F6433="LIQUIDAR",_xlfn.XLOOKUP(A6433,Rotación!$A:$A,Rotación!$O:$O,0,0,-1),"")))),"")</f>
        <v>20210000</v>
      </c>
      <c r="J6433" s="13">
        <f>IFERROR(IF($F6433="ALTA",$D6433*0.94,
IF($F6433="MEDIA",$D6433*0.9,
IF($F6433="BAJA",$D6433*0.85,
IF($F6433="LIQUIDAR",_xlfn.XLOOKUP(A6433,Rotación!$A:$A,Rotación!$O:$O,0,0,-1),"")))),"")</f>
        <v>19350000</v>
      </c>
      <c r="K6433">
        <v>21490000</v>
      </c>
    </row>
    <row r="6434" spans="1:11" x14ac:dyDescent="0.3">
      <c r="A6434" t="s">
        <v>11527</v>
      </c>
      <c r="B6434" t="s">
        <v>313</v>
      </c>
      <c r="C6434" t="s">
        <v>313</v>
      </c>
      <c r="D6434">
        <v>14900000</v>
      </c>
      <c r="E6434">
        <v>13500000</v>
      </c>
      <c r="F6434" t="s">
        <v>4033</v>
      </c>
      <c r="G6434" s="13">
        <f>IFERROR(IF($F6434="ALTA",$D6434*1.03,
IF($F6434="MEDIA",$D6434*1,
IF($F6434="BAJA",$D6434*0.92,
IF($F6434="LIQUIDAR",_xlfn.XLOOKUP(A6434,Rotación!$A:$A,Rotación!$O:$O,0,0,-1),"")))),"")</f>
        <v>14900000</v>
      </c>
      <c r="H6434" s="13">
        <f>IFERROR(IF($F6434="ALTA",$D6434*1,
IF($F6434="MEDIA",$D6434*0.97,
IF($F6434="BAJA",$D6434*0.9,
IF($F6434="LIQUIDAR",_xlfn.XLOOKUP(A6434,Rotación!$A:$A,Rotación!$O:$O,0,0,-1),"")))),"")</f>
        <v>14453000</v>
      </c>
      <c r="I6434" s="13">
        <f>IFERROR(IF($F6434="ALTA",$D6434*0.97,
IF($F6434="MEDIA",$D6434*0.94,
IF($F6434="BAJA",$D6434*0.87,
IF($F6434="LIQUIDAR",_xlfn.XLOOKUP(A6434,Rotación!$A:$A,Rotación!$O:$O,0,0,-1),"")))),"")</f>
        <v>14006000</v>
      </c>
      <c r="J6434" s="13">
        <f>IFERROR(IF($F6434="ALTA",$D6434*0.94,
IF($F6434="MEDIA",$D6434*0.9,
IF($F6434="BAJA",$D6434*0.85,
IF($F6434="LIQUIDAR",_xlfn.XLOOKUP(A6434,Rotación!$A:$A,Rotación!$O:$O,0,0,-1),"")))),"")</f>
        <v>13410000</v>
      </c>
      <c r="K6434">
        <v>14490000</v>
      </c>
    </row>
    <row r="6435" spans="1:11" x14ac:dyDescent="0.3">
      <c r="A6435" t="s">
        <v>11036</v>
      </c>
      <c r="B6435" t="s">
        <v>313</v>
      </c>
      <c r="C6435" t="s">
        <v>313</v>
      </c>
      <c r="D6435">
        <v>15900000</v>
      </c>
      <c r="E6435">
        <v>12400000</v>
      </c>
      <c r="F6435" t="s">
        <v>5391</v>
      </c>
      <c r="G6435" s="13">
        <f>IFERROR(IF($F6435="ALTA",$D6435*1.03,
IF($F6435="MEDIA",$D6435*1,
IF($F6435="BAJA",$D6435*0.92,
IF($F6435="LIQUIDAR",_xlfn.XLOOKUP(A6435,Rotación!$A:$A,Rotación!$O:$O,0,0,-1),"")))),"")</f>
        <v>14628000</v>
      </c>
      <c r="H6435" s="13">
        <f>IFERROR(IF($F6435="ALTA",$D6435*1,
IF($F6435="MEDIA",$D6435*0.97,
IF($F6435="BAJA",$D6435*0.9,
IF($F6435="LIQUIDAR",_xlfn.XLOOKUP(A6435,Rotación!$A:$A,Rotación!$O:$O,0,0,-1),"")))),"")</f>
        <v>14310000</v>
      </c>
      <c r="I6435" s="13">
        <f>IFERROR(IF($F6435="ALTA",$D6435*0.97,
IF($F6435="MEDIA",$D6435*0.94,
IF($F6435="BAJA",$D6435*0.87,
IF($F6435="LIQUIDAR",_xlfn.XLOOKUP(A6435,Rotación!$A:$A,Rotación!$O:$O,0,0,-1),"")))),"")</f>
        <v>13833000</v>
      </c>
      <c r="J6435" s="13">
        <f>IFERROR(IF($F6435="ALTA",$D6435*0.94,
IF($F6435="MEDIA",$D6435*0.9,
IF($F6435="BAJA",$D6435*0.85,
IF($F6435="LIQUIDAR",_xlfn.XLOOKUP(A6435,Rotación!$A:$A,Rotación!$O:$O,0,0,-1),"")))),"")</f>
        <v>13515000</v>
      </c>
      <c r="K6435">
        <v>14790000</v>
      </c>
    </row>
    <row r="6436" spans="1:11" x14ac:dyDescent="0.3">
      <c r="A6436" t="s">
        <v>11219</v>
      </c>
      <c r="B6436" t="s">
        <v>313</v>
      </c>
      <c r="C6436" t="s">
        <v>313</v>
      </c>
      <c r="D6436">
        <v>24600000</v>
      </c>
      <c r="E6436">
        <v>19000000</v>
      </c>
      <c r="F6436" t="s">
        <v>5391</v>
      </c>
      <c r="G6436" s="13">
        <f>IFERROR(IF($F6436="ALTA",$D6436*1.03,
IF($F6436="MEDIA",$D6436*1,
IF($F6436="BAJA",$D6436*0.92,
IF($F6436="LIQUIDAR",_xlfn.XLOOKUP(A6436,Rotación!$A:$A,Rotación!$O:$O,0,0,-1),"")))),"")</f>
        <v>22632000</v>
      </c>
      <c r="H6436" s="13">
        <f>IFERROR(IF($F6436="ALTA",$D6436*1,
IF($F6436="MEDIA",$D6436*0.97,
IF($F6436="BAJA",$D6436*0.9,
IF($F6436="LIQUIDAR",_xlfn.XLOOKUP(A6436,Rotación!$A:$A,Rotación!$O:$O,0,0,-1),"")))),"")</f>
        <v>22140000</v>
      </c>
      <c r="I6436" s="13">
        <f>IFERROR(IF($F6436="ALTA",$D6436*0.97,
IF($F6436="MEDIA",$D6436*0.94,
IF($F6436="BAJA",$D6436*0.87,
IF($F6436="LIQUIDAR",_xlfn.XLOOKUP(A6436,Rotación!$A:$A,Rotación!$O:$O,0,0,-1),"")))),"")</f>
        <v>21402000</v>
      </c>
      <c r="J6436" s="13">
        <f>IFERROR(IF($F6436="ALTA",$D6436*0.94,
IF($F6436="MEDIA",$D6436*0.9,
IF($F6436="BAJA",$D6436*0.85,
IF($F6436="LIQUIDAR",_xlfn.XLOOKUP(A6436,Rotación!$A:$A,Rotación!$O:$O,0,0,-1),"")))),"")</f>
        <v>20910000</v>
      </c>
      <c r="K6436">
        <v>22990000</v>
      </c>
    </row>
    <row r="6437" spans="1:11" x14ac:dyDescent="0.3">
      <c r="A6437" t="s">
        <v>11099</v>
      </c>
      <c r="B6437" t="s">
        <v>313</v>
      </c>
      <c r="C6437" t="s">
        <v>313</v>
      </c>
      <c r="D6437">
        <v>11900000</v>
      </c>
      <c r="E6437">
        <v>9000000</v>
      </c>
      <c r="F6437" t="s">
        <v>5391</v>
      </c>
      <c r="G6437" s="13">
        <f>IFERROR(IF($F6437="ALTA",$D6437*1.03,
IF($F6437="MEDIA",$D6437*1,
IF($F6437="BAJA",$D6437*0.92,
IF($F6437="LIQUIDAR",_xlfn.XLOOKUP(A6437,Rotación!$A:$A,Rotación!$O:$O,0,0,-1),"")))),"")</f>
        <v>10948000</v>
      </c>
      <c r="H6437" s="13">
        <f>IFERROR(IF($F6437="ALTA",$D6437*1,
IF($F6437="MEDIA",$D6437*0.97,
IF($F6437="BAJA",$D6437*0.9,
IF($F6437="LIQUIDAR",_xlfn.XLOOKUP(A6437,Rotación!$A:$A,Rotación!$O:$O,0,0,-1),"")))),"")</f>
        <v>10710000</v>
      </c>
      <c r="I6437" s="13">
        <f>IFERROR(IF($F6437="ALTA",$D6437*0.97,
IF($F6437="MEDIA",$D6437*0.94,
IF($F6437="BAJA",$D6437*0.87,
IF($F6437="LIQUIDAR",_xlfn.XLOOKUP(A6437,Rotación!$A:$A,Rotación!$O:$O,0,0,-1),"")))),"")</f>
        <v>10353000</v>
      </c>
      <c r="J6437" s="13">
        <f>IFERROR(IF($F6437="ALTA",$D6437*0.94,
IF($F6437="MEDIA",$D6437*0.9,
IF($F6437="BAJA",$D6437*0.85,
IF($F6437="LIQUIDAR",_xlfn.XLOOKUP(A6437,Rotación!$A:$A,Rotación!$O:$O,0,0,-1),"")))),"")</f>
        <v>10115000</v>
      </c>
      <c r="K6437">
        <v>10990000</v>
      </c>
    </row>
    <row r="6438" spans="1:11" x14ac:dyDescent="0.3">
      <c r="A6438" t="s">
        <v>11116</v>
      </c>
      <c r="B6438" t="s">
        <v>313</v>
      </c>
      <c r="C6438" t="s">
        <v>313</v>
      </c>
      <c r="D6438">
        <v>7500000</v>
      </c>
      <c r="E6438">
        <v>6100000</v>
      </c>
      <c r="F6438" t="s">
        <v>5390</v>
      </c>
      <c r="G6438" s="13">
        <f>IFERROR(IF($F6438="ALTA",$D6438*1.03,
IF($F6438="MEDIA",$D6438*1,
IF($F6438="BAJA",$D6438*0.92,
IF($F6438="LIQUIDAR",_xlfn.XLOOKUP(A6438,Rotación!$A:$A,Rotación!$O:$O,0,0,-1),"")))),"")</f>
        <v>7725000</v>
      </c>
      <c r="H6438" s="13">
        <f>IFERROR(IF($F6438="ALTA",$D6438*1,
IF($F6438="MEDIA",$D6438*0.97,
IF($F6438="BAJA",$D6438*0.9,
IF($F6438="LIQUIDAR",_xlfn.XLOOKUP(A6438,Rotación!$A:$A,Rotación!$O:$O,0,0,-1),"")))),"")</f>
        <v>7500000</v>
      </c>
      <c r="I6438" s="13">
        <f>IFERROR(IF($F6438="ALTA",$D6438*0.97,
IF($F6438="MEDIA",$D6438*0.94,
IF($F6438="BAJA",$D6438*0.87,
IF($F6438="LIQUIDAR",_xlfn.XLOOKUP(A6438,Rotación!$A:$A,Rotación!$O:$O,0,0,-1),"")))),"")</f>
        <v>7275000</v>
      </c>
      <c r="J6438" s="13">
        <f>IFERROR(IF($F6438="ALTA",$D6438*0.94,
IF($F6438="MEDIA",$D6438*0.9,
IF($F6438="BAJA",$D6438*0.85,
IF($F6438="LIQUIDAR",_xlfn.XLOOKUP(A6438,Rotación!$A:$A,Rotación!$O:$O,0,0,-1),"")))),"")</f>
        <v>7050000</v>
      </c>
      <c r="K6438">
        <v>7490000</v>
      </c>
    </row>
    <row r="6439" spans="1:11" x14ac:dyDescent="0.3">
      <c r="A6439" t="s">
        <v>11419</v>
      </c>
      <c r="B6439" t="s">
        <v>313</v>
      </c>
      <c r="C6439" t="s">
        <v>313</v>
      </c>
      <c r="D6439">
        <v>15400000</v>
      </c>
      <c r="E6439">
        <v>12300000</v>
      </c>
      <c r="F6439" t="s">
        <v>5390</v>
      </c>
      <c r="G6439" s="13">
        <f>IFERROR(IF($F6439="ALTA",$D6439*1.03,
IF($F6439="MEDIA",$D6439*1,
IF($F6439="BAJA",$D6439*0.92,
IF($F6439="LIQUIDAR",_xlfn.XLOOKUP(A6439,Rotación!$A:$A,Rotación!$O:$O,0,0,-1),"")))),"")</f>
        <v>15862000</v>
      </c>
      <c r="H6439" s="13">
        <f>IFERROR(IF($F6439="ALTA",$D6439*1,
IF($F6439="MEDIA",$D6439*0.97,
IF($F6439="BAJA",$D6439*0.9,
IF($F6439="LIQUIDAR",_xlfn.XLOOKUP(A6439,Rotación!$A:$A,Rotación!$O:$O,0,0,-1),"")))),"")</f>
        <v>15400000</v>
      </c>
      <c r="I6439" s="13">
        <f>IFERROR(IF($F6439="ALTA",$D6439*0.97,
IF($F6439="MEDIA",$D6439*0.94,
IF($F6439="BAJA",$D6439*0.87,
IF($F6439="LIQUIDAR",_xlfn.XLOOKUP(A6439,Rotación!$A:$A,Rotación!$O:$O,0,0,-1),"")))),"")</f>
        <v>14938000</v>
      </c>
      <c r="J6439" s="13">
        <f>IFERROR(IF($F6439="ALTA",$D6439*0.94,
IF($F6439="MEDIA",$D6439*0.9,
IF($F6439="BAJA",$D6439*0.85,
IF($F6439="LIQUIDAR",_xlfn.XLOOKUP(A6439,Rotación!$A:$A,Rotación!$O:$O,0,0,-1),"")))),"")</f>
        <v>14476000</v>
      </c>
      <c r="K6439">
        <v>14990000</v>
      </c>
    </row>
    <row r="6440" spans="1:11" x14ac:dyDescent="0.3">
      <c r="A6440" t="s">
        <v>11089</v>
      </c>
      <c r="B6440" t="s">
        <v>313</v>
      </c>
      <c r="C6440" t="s">
        <v>313</v>
      </c>
      <c r="D6440">
        <v>13700000</v>
      </c>
      <c r="E6440">
        <v>10700000</v>
      </c>
      <c r="F6440" t="s">
        <v>5391</v>
      </c>
      <c r="G6440" s="13">
        <f>IFERROR(IF($F6440="ALTA",$D6440*1.03,
IF($F6440="MEDIA",$D6440*1,
IF($F6440="BAJA",$D6440*0.92,
IF($F6440="LIQUIDAR",_xlfn.XLOOKUP(A6440,Rotación!$A:$A,Rotación!$O:$O,0,0,-1),"")))),"")</f>
        <v>12604000</v>
      </c>
      <c r="H6440" s="13">
        <f>IFERROR(IF($F6440="ALTA",$D6440*1,
IF($F6440="MEDIA",$D6440*0.97,
IF($F6440="BAJA",$D6440*0.9,
IF($F6440="LIQUIDAR",_xlfn.XLOOKUP(A6440,Rotación!$A:$A,Rotación!$O:$O,0,0,-1),"")))),"")</f>
        <v>12330000</v>
      </c>
      <c r="I6440" s="13">
        <f>IFERROR(IF($F6440="ALTA",$D6440*0.97,
IF($F6440="MEDIA",$D6440*0.94,
IF($F6440="BAJA",$D6440*0.87,
IF($F6440="LIQUIDAR",_xlfn.XLOOKUP(A6440,Rotación!$A:$A,Rotación!$O:$O,0,0,-1),"")))),"")</f>
        <v>11919000</v>
      </c>
      <c r="J6440" s="13">
        <f>IFERROR(IF($F6440="ALTA",$D6440*0.94,
IF($F6440="MEDIA",$D6440*0.9,
IF($F6440="BAJA",$D6440*0.85,
IF($F6440="LIQUIDAR",_xlfn.XLOOKUP(A6440,Rotación!$A:$A,Rotación!$O:$O,0,0,-1),"")))),"")</f>
        <v>11645000</v>
      </c>
      <c r="K6440">
        <v>12690000</v>
      </c>
    </row>
    <row r="6441" spans="1:11" x14ac:dyDescent="0.3">
      <c r="A6441" t="s">
        <v>10879</v>
      </c>
      <c r="B6441" t="s">
        <v>313</v>
      </c>
      <c r="C6441" t="s">
        <v>313</v>
      </c>
      <c r="D6441">
        <v>15300000</v>
      </c>
      <c r="E6441">
        <v>13800000</v>
      </c>
      <c r="F6441" t="s">
        <v>5391</v>
      </c>
      <c r="G6441" s="13">
        <f>IFERROR(IF($F6441="ALTA",$D6441*1.03,
IF($F6441="MEDIA",$D6441*1,
IF($F6441="BAJA",$D6441*0.92,
IF($F6441="LIQUIDAR",_xlfn.XLOOKUP(A6441,Rotación!$A:$A,Rotación!$O:$O,0,0,-1),"")))),"")</f>
        <v>14076000</v>
      </c>
      <c r="H6441" s="13">
        <f>IFERROR(IF($F6441="ALTA",$D6441*1,
IF($F6441="MEDIA",$D6441*0.97,
IF($F6441="BAJA",$D6441*0.9,
IF($F6441="LIQUIDAR",_xlfn.XLOOKUP(A6441,Rotación!$A:$A,Rotación!$O:$O,0,0,-1),"")))),"")</f>
        <v>13770000</v>
      </c>
      <c r="I6441" s="13">
        <f>IFERROR(IF($F6441="ALTA",$D6441*0.97,
IF($F6441="MEDIA",$D6441*0.94,
IF($F6441="BAJA",$D6441*0.87,
IF($F6441="LIQUIDAR",_xlfn.XLOOKUP(A6441,Rotación!$A:$A,Rotación!$O:$O,0,0,-1),"")))),"")</f>
        <v>13311000</v>
      </c>
      <c r="J6441" s="13">
        <f>IFERROR(IF($F6441="ALTA",$D6441*0.94,
IF($F6441="MEDIA",$D6441*0.9,
IF($F6441="BAJA",$D6441*0.85,
IF($F6441="LIQUIDAR",_xlfn.XLOOKUP(A6441,Rotación!$A:$A,Rotación!$O:$O,0,0,-1),"")))),"")</f>
        <v>13005000</v>
      </c>
      <c r="K6441">
        <v>15290000</v>
      </c>
    </row>
    <row r="6442" spans="1:11" x14ac:dyDescent="0.3">
      <c r="A6442" t="s">
        <v>11316</v>
      </c>
      <c r="B6442" t="s">
        <v>313</v>
      </c>
      <c r="C6442" t="s">
        <v>313</v>
      </c>
      <c r="D6442">
        <v>17300000</v>
      </c>
      <c r="E6442">
        <v>13000000</v>
      </c>
      <c r="F6442" t="s">
        <v>5391</v>
      </c>
      <c r="G6442" s="13">
        <f>IFERROR(IF($F6442="ALTA",$D6442*1.03,
IF($F6442="MEDIA",$D6442*1,
IF($F6442="BAJA",$D6442*0.92,
IF($F6442="LIQUIDAR",_xlfn.XLOOKUP(A6442,Rotación!$A:$A,Rotación!$O:$O,0,0,-1),"")))),"")</f>
        <v>15916000</v>
      </c>
      <c r="H6442" s="13">
        <f>IFERROR(IF($F6442="ALTA",$D6442*1,
IF($F6442="MEDIA",$D6442*0.97,
IF($F6442="BAJA",$D6442*0.9,
IF($F6442="LIQUIDAR",_xlfn.XLOOKUP(A6442,Rotación!$A:$A,Rotación!$O:$O,0,0,-1),"")))),"")</f>
        <v>15570000</v>
      </c>
      <c r="I6442" s="13">
        <f>IFERROR(IF($F6442="ALTA",$D6442*0.97,
IF($F6442="MEDIA",$D6442*0.94,
IF($F6442="BAJA",$D6442*0.87,
IF($F6442="LIQUIDAR",_xlfn.XLOOKUP(A6442,Rotación!$A:$A,Rotación!$O:$O,0,0,-1),"")))),"")</f>
        <v>15051000</v>
      </c>
      <c r="J6442" s="13">
        <f>IFERROR(IF($F6442="ALTA",$D6442*0.94,
IF($F6442="MEDIA",$D6442*0.9,
IF($F6442="BAJA",$D6442*0.85,
IF($F6442="LIQUIDAR",_xlfn.XLOOKUP(A6442,Rotación!$A:$A,Rotación!$O:$O,0,0,-1),"")))),"")</f>
        <v>14705000</v>
      </c>
      <c r="K6442">
        <v>15690000</v>
      </c>
    </row>
    <row r="6443" spans="1:11" x14ac:dyDescent="0.3">
      <c r="A6443" t="s">
        <v>11165</v>
      </c>
      <c r="B6443" t="s">
        <v>313</v>
      </c>
      <c r="C6443" t="s">
        <v>313</v>
      </c>
      <c r="D6443">
        <v>9400000</v>
      </c>
      <c r="E6443">
        <v>7500000</v>
      </c>
      <c r="F6443" t="s">
        <v>4033</v>
      </c>
      <c r="G6443" s="13">
        <f>IFERROR(IF($F6443="ALTA",$D6443*1.03,
IF($F6443="MEDIA",$D6443*1,
IF($F6443="BAJA",$D6443*0.92,
IF($F6443="LIQUIDAR",_xlfn.XLOOKUP(A6443,Rotación!$A:$A,Rotación!$O:$O,0,0,-1),"")))),"")</f>
        <v>9400000</v>
      </c>
      <c r="H6443" s="13">
        <f>IFERROR(IF($F6443="ALTA",$D6443*1,
IF($F6443="MEDIA",$D6443*0.97,
IF($F6443="BAJA",$D6443*0.9,
IF($F6443="LIQUIDAR",_xlfn.XLOOKUP(A6443,Rotación!$A:$A,Rotación!$O:$O,0,0,-1),"")))),"")</f>
        <v>9118000</v>
      </c>
      <c r="I6443" s="13">
        <f>IFERROR(IF($F6443="ALTA",$D6443*0.97,
IF($F6443="MEDIA",$D6443*0.94,
IF($F6443="BAJA",$D6443*0.87,
IF($F6443="LIQUIDAR",_xlfn.XLOOKUP(A6443,Rotación!$A:$A,Rotación!$O:$O,0,0,-1),"")))),"")</f>
        <v>8836000</v>
      </c>
      <c r="J6443" s="13">
        <f>IFERROR(IF($F6443="ALTA",$D6443*0.94,
IF($F6443="MEDIA",$D6443*0.9,
IF($F6443="BAJA",$D6443*0.85,
IF($F6443="LIQUIDAR",_xlfn.XLOOKUP(A6443,Rotación!$A:$A,Rotación!$O:$O,0,0,-1),"")))),"")</f>
        <v>8460000</v>
      </c>
      <c r="K6443">
        <v>9190000</v>
      </c>
    </row>
    <row r="6444" spans="1:11" x14ac:dyDescent="0.3">
      <c r="A6444" t="s">
        <v>6421</v>
      </c>
      <c r="B6444" t="s">
        <v>313</v>
      </c>
      <c r="C6444" t="s">
        <v>313</v>
      </c>
      <c r="D6444">
        <v>13300000</v>
      </c>
      <c r="E6444">
        <v>10700000</v>
      </c>
      <c r="F6444" t="s">
        <v>4033</v>
      </c>
      <c r="G6444" s="13">
        <f>IFERROR(IF($F6444="ALTA",$D6444*1.03,
IF($F6444="MEDIA",$D6444*1,
IF($F6444="BAJA",$D6444*0.92,
IF($F6444="LIQUIDAR",_xlfn.XLOOKUP(A6444,Rotación!$A:$A,Rotación!$O:$O,0,0,-1),"")))),"")</f>
        <v>13300000</v>
      </c>
      <c r="H6444" s="13">
        <f>IFERROR(IF($F6444="ALTA",$D6444*1,
IF($F6444="MEDIA",$D6444*0.97,
IF($F6444="BAJA",$D6444*0.9,
IF($F6444="LIQUIDAR",_xlfn.XLOOKUP(A6444,Rotación!$A:$A,Rotación!$O:$O,0,0,-1),"")))),"")</f>
        <v>12901000</v>
      </c>
      <c r="I6444" s="13">
        <f>IFERROR(IF($F6444="ALTA",$D6444*0.97,
IF($F6444="MEDIA",$D6444*0.94,
IF($F6444="BAJA",$D6444*0.87,
IF($F6444="LIQUIDAR",_xlfn.XLOOKUP(A6444,Rotación!$A:$A,Rotación!$O:$O,0,0,-1),"")))),"")</f>
        <v>12502000</v>
      </c>
      <c r="J6444" s="13">
        <f>IFERROR(IF($F6444="ALTA",$D6444*0.94,
IF($F6444="MEDIA",$D6444*0.9,
IF($F6444="BAJA",$D6444*0.85,
IF($F6444="LIQUIDAR",_xlfn.XLOOKUP(A6444,Rotación!$A:$A,Rotación!$O:$O,0,0,-1),"")))),"")</f>
        <v>11970000</v>
      </c>
      <c r="K6444">
        <v>12990000</v>
      </c>
    </row>
    <row r="6445" spans="1:11" x14ac:dyDescent="0.3">
      <c r="A6445" t="s">
        <v>11228</v>
      </c>
      <c r="B6445" t="s">
        <v>313</v>
      </c>
      <c r="C6445" t="s">
        <v>313</v>
      </c>
      <c r="D6445">
        <v>18200000</v>
      </c>
      <c r="E6445">
        <v>14800000</v>
      </c>
      <c r="F6445" t="s">
        <v>4033</v>
      </c>
      <c r="G6445" s="13">
        <f>IFERROR(IF($F6445="ALTA",$D6445*1.03,
IF($F6445="MEDIA",$D6445*1,
IF($F6445="BAJA",$D6445*0.92,
IF($F6445="LIQUIDAR",_xlfn.XLOOKUP(A6445,Rotación!$A:$A,Rotación!$O:$O,0,0,-1),"")))),"")</f>
        <v>18200000</v>
      </c>
      <c r="H6445" s="13">
        <f>IFERROR(IF($F6445="ALTA",$D6445*1,
IF($F6445="MEDIA",$D6445*0.97,
IF($F6445="BAJA",$D6445*0.9,
IF($F6445="LIQUIDAR",_xlfn.XLOOKUP(A6445,Rotación!$A:$A,Rotación!$O:$O,0,0,-1),"")))),"")</f>
        <v>17654000</v>
      </c>
      <c r="I6445" s="13">
        <f>IFERROR(IF($F6445="ALTA",$D6445*0.97,
IF($F6445="MEDIA",$D6445*0.94,
IF($F6445="BAJA",$D6445*0.87,
IF($F6445="LIQUIDAR",_xlfn.XLOOKUP(A6445,Rotación!$A:$A,Rotación!$O:$O,0,0,-1),"")))),"")</f>
        <v>17108000</v>
      </c>
      <c r="J6445" s="13">
        <f>IFERROR(IF($F6445="ALTA",$D6445*0.94,
IF($F6445="MEDIA",$D6445*0.9,
IF($F6445="BAJA",$D6445*0.85,
IF($F6445="LIQUIDAR",_xlfn.XLOOKUP(A6445,Rotación!$A:$A,Rotación!$O:$O,0,0,-1),"")))),"")</f>
        <v>16380000</v>
      </c>
      <c r="K6445">
        <v>17990000</v>
      </c>
    </row>
    <row r="6446" spans="1:11" x14ac:dyDescent="0.3">
      <c r="A6446" t="s">
        <v>11503</v>
      </c>
      <c r="B6446" t="s">
        <v>313</v>
      </c>
      <c r="C6446" t="s">
        <v>313</v>
      </c>
      <c r="D6446">
        <v>27800000</v>
      </c>
      <c r="E6446">
        <v>21000000</v>
      </c>
      <c r="F6446" t="s">
        <v>5391</v>
      </c>
      <c r="G6446" s="13">
        <f>IFERROR(IF($F6446="ALTA",$D6446*1.03,
IF($F6446="MEDIA",$D6446*1,
IF($F6446="BAJA",$D6446*0.92,
IF($F6446="LIQUIDAR",_xlfn.XLOOKUP(A6446,Rotación!$A:$A,Rotación!$O:$O,0,0,-1),"")))),"")</f>
        <v>25576000</v>
      </c>
      <c r="H6446" s="13">
        <f>IFERROR(IF($F6446="ALTA",$D6446*1,
IF($F6446="MEDIA",$D6446*0.97,
IF($F6446="BAJA",$D6446*0.9,
IF($F6446="LIQUIDAR",_xlfn.XLOOKUP(A6446,Rotación!$A:$A,Rotación!$O:$O,0,0,-1),"")))),"")</f>
        <v>25020000</v>
      </c>
      <c r="I6446" s="13">
        <f>IFERROR(IF($F6446="ALTA",$D6446*0.97,
IF($F6446="MEDIA",$D6446*0.94,
IF($F6446="BAJA",$D6446*0.87,
IF($F6446="LIQUIDAR",_xlfn.XLOOKUP(A6446,Rotación!$A:$A,Rotación!$O:$O,0,0,-1),"")))),"")</f>
        <v>24186000</v>
      </c>
      <c r="J6446" s="13">
        <f>IFERROR(IF($F6446="ALTA",$D6446*0.94,
IF($F6446="MEDIA",$D6446*0.9,
IF($F6446="BAJA",$D6446*0.85,
IF($F6446="LIQUIDAR",_xlfn.XLOOKUP(A6446,Rotación!$A:$A,Rotación!$O:$O,0,0,-1),"")))),"")</f>
        <v>23630000</v>
      </c>
      <c r="K6446">
        <v>26990000</v>
      </c>
    </row>
    <row r="6447" spans="1:11" x14ac:dyDescent="0.3">
      <c r="A6447" t="s">
        <v>11017</v>
      </c>
      <c r="B6447" t="s">
        <v>313</v>
      </c>
      <c r="C6447" t="s">
        <v>313</v>
      </c>
      <c r="D6447">
        <v>14700000</v>
      </c>
      <c r="E6447">
        <v>12000000</v>
      </c>
      <c r="F6447" t="s">
        <v>5391</v>
      </c>
      <c r="G6447" s="13">
        <f>IFERROR(IF($F6447="ALTA",$D6447*1.03,
IF($F6447="MEDIA",$D6447*1,
IF($F6447="BAJA",$D6447*0.92,
IF($F6447="LIQUIDAR",_xlfn.XLOOKUP(A6447,Rotación!$A:$A,Rotación!$O:$O,0,0,-1),"")))),"")</f>
        <v>13524000</v>
      </c>
      <c r="H6447" s="13">
        <f>IFERROR(IF($F6447="ALTA",$D6447*1,
IF($F6447="MEDIA",$D6447*0.97,
IF($F6447="BAJA",$D6447*0.9,
IF($F6447="LIQUIDAR",_xlfn.XLOOKUP(A6447,Rotación!$A:$A,Rotación!$O:$O,0,0,-1),"")))),"")</f>
        <v>13230000</v>
      </c>
      <c r="I6447" s="13">
        <f>IFERROR(IF($F6447="ALTA",$D6447*0.97,
IF($F6447="MEDIA",$D6447*0.94,
IF($F6447="BAJA",$D6447*0.87,
IF($F6447="LIQUIDAR",_xlfn.XLOOKUP(A6447,Rotación!$A:$A,Rotación!$O:$O,0,0,-1),"")))),"")</f>
        <v>12789000</v>
      </c>
      <c r="J6447" s="13">
        <f>IFERROR(IF($F6447="ALTA",$D6447*0.94,
IF($F6447="MEDIA",$D6447*0.9,
IF($F6447="BAJA",$D6447*0.85,
IF($F6447="LIQUIDAR",_xlfn.XLOOKUP(A6447,Rotación!$A:$A,Rotación!$O:$O,0,0,-1),"")))),"")</f>
        <v>12495000</v>
      </c>
      <c r="K6447">
        <v>14690000</v>
      </c>
    </row>
    <row r="6448" spans="1:11" x14ac:dyDescent="0.3">
      <c r="A6448" t="s">
        <v>11486</v>
      </c>
      <c r="B6448" t="s">
        <v>313</v>
      </c>
      <c r="C6448" t="s">
        <v>313</v>
      </c>
      <c r="D6448">
        <v>8000000</v>
      </c>
      <c r="E6448">
        <v>8000000</v>
      </c>
      <c r="F6448" t="s">
        <v>5391</v>
      </c>
      <c r="G6448" s="13">
        <f>IFERROR(IF($F6448="ALTA",$D6448*1.03,
IF($F6448="MEDIA",$D6448*1,
IF($F6448="BAJA",$D6448*0.92,
IF($F6448="LIQUIDAR",_xlfn.XLOOKUP(A6448,Rotación!$A:$A,Rotación!$O:$O,0,0,-1),"")))),"")</f>
        <v>7360000</v>
      </c>
      <c r="H6448" s="13">
        <f>IFERROR(IF($F6448="ALTA",$D6448*1,
IF($F6448="MEDIA",$D6448*0.97,
IF($F6448="BAJA",$D6448*0.9,
IF($F6448="LIQUIDAR",_xlfn.XLOOKUP(A6448,Rotación!$A:$A,Rotación!$O:$O,0,0,-1),"")))),"")</f>
        <v>7200000</v>
      </c>
      <c r="I6448" s="13">
        <f>IFERROR(IF($F6448="ALTA",$D6448*0.97,
IF($F6448="MEDIA",$D6448*0.94,
IF($F6448="BAJA",$D6448*0.87,
IF($F6448="LIQUIDAR",_xlfn.XLOOKUP(A6448,Rotación!$A:$A,Rotación!$O:$O,0,0,-1),"")))),"")</f>
        <v>6960000</v>
      </c>
      <c r="J6448" s="13">
        <f>IFERROR(IF($F6448="ALTA",$D6448*0.94,
IF($F6448="MEDIA",$D6448*0.9,
IF($F6448="BAJA",$D6448*0.85,
IF($F6448="LIQUIDAR",_xlfn.XLOOKUP(A6448,Rotación!$A:$A,Rotación!$O:$O,0,0,-1),"")))),"")</f>
        <v>6800000</v>
      </c>
      <c r="K6448">
        <v>9790000</v>
      </c>
    </row>
    <row r="6449" spans="1:11" x14ac:dyDescent="0.3">
      <c r="A6449" t="s">
        <v>11571</v>
      </c>
      <c r="B6449" t="s">
        <v>313</v>
      </c>
      <c r="C6449" t="s">
        <v>313</v>
      </c>
      <c r="D6449">
        <v>20400000</v>
      </c>
      <c r="E6449">
        <v>16300000</v>
      </c>
      <c r="F6449" t="s">
        <v>5391</v>
      </c>
      <c r="G6449" s="13">
        <f>IFERROR(IF($F6449="ALTA",$D6449*1.03,
IF($F6449="MEDIA",$D6449*1,
IF($F6449="BAJA",$D6449*0.92,
IF($F6449="LIQUIDAR",_xlfn.XLOOKUP(A6449,Rotación!$A:$A,Rotación!$O:$O,0,0,-1),"")))),"")</f>
        <v>18768000</v>
      </c>
      <c r="H6449" s="13">
        <f>IFERROR(IF($F6449="ALTA",$D6449*1,
IF($F6449="MEDIA",$D6449*0.97,
IF($F6449="BAJA",$D6449*0.9,
IF($F6449="LIQUIDAR",_xlfn.XLOOKUP(A6449,Rotación!$A:$A,Rotación!$O:$O,0,0,-1),"")))),"")</f>
        <v>18360000</v>
      </c>
      <c r="I6449" s="13">
        <f>IFERROR(IF($F6449="ALTA",$D6449*0.97,
IF($F6449="MEDIA",$D6449*0.94,
IF($F6449="BAJA",$D6449*0.87,
IF($F6449="LIQUIDAR",_xlfn.XLOOKUP(A6449,Rotación!$A:$A,Rotación!$O:$O,0,0,-1),"")))),"")</f>
        <v>17748000</v>
      </c>
      <c r="J6449" s="13">
        <f>IFERROR(IF($F6449="ALTA",$D6449*0.94,
IF($F6449="MEDIA",$D6449*0.9,
IF($F6449="BAJA",$D6449*0.85,
IF($F6449="LIQUIDAR",_xlfn.XLOOKUP(A6449,Rotación!$A:$A,Rotación!$O:$O,0,0,-1),"")))),"")</f>
        <v>17340000</v>
      </c>
      <c r="K6449">
        <v>19390000</v>
      </c>
    </row>
    <row r="6450" spans="1:11" x14ac:dyDescent="0.3">
      <c r="A6450" t="s">
        <v>11551</v>
      </c>
      <c r="B6450" t="s">
        <v>313</v>
      </c>
      <c r="C6450" t="s">
        <v>313</v>
      </c>
      <c r="D6450">
        <v>18800000</v>
      </c>
      <c r="E6450">
        <v>16400000</v>
      </c>
      <c r="F6450" t="s">
        <v>5391</v>
      </c>
      <c r="G6450" s="13">
        <f>IFERROR(IF($F6450="ALTA",$D6450*1.03,
IF($F6450="MEDIA",$D6450*1,
IF($F6450="BAJA",$D6450*0.92,
IF($F6450="LIQUIDAR",_xlfn.XLOOKUP(A6450,Rotación!$A:$A,Rotación!$O:$O,0,0,-1),"")))),"")</f>
        <v>17296000</v>
      </c>
      <c r="H6450" s="13">
        <f>IFERROR(IF($F6450="ALTA",$D6450*1,
IF($F6450="MEDIA",$D6450*0.97,
IF($F6450="BAJA",$D6450*0.9,
IF($F6450="LIQUIDAR",_xlfn.XLOOKUP(A6450,Rotación!$A:$A,Rotación!$O:$O,0,0,-1),"")))),"")</f>
        <v>16920000</v>
      </c>
      <c r="I6450" s="13">
        <f>IFERROR(IF($F6450="ALTA",$D6450*0.97,
IF($F6450="MEDIA",$D6450*0.94,
IF($F6450="BAJA",$D6450*0.87,
IF($F6450="LIQUIDAR",_xlfn.XLOOKUP(A6450,Rotación!$A:$A,Rotación!$O:$O,0,0,-1),"")))),"")</f>
        <v>16356000</v>
      </c>
      <c r="J6450" s="13">
        <f>IFERROR(IF($F6450="ALTA",$D6450*0.94,
IF($F6450="MEDIA",$D6450*0.9,
IF($F6450="BAJA",$D6450*0.85,
IF($F6450="LIQUIDAR",_xlfn.XLOOKUP(A6450,Rotación!$A:$A,Rotación!$O:$O,0,0,-1),"")))),"")</f>
        <v>15980000</v>
      </c>
      <c r="K6450">
        <v>18990000</v>
      </c>
    </row>
    <row r="6451" spans="1:11" x14ac:dyDescent="0.3">
      <c r="A6451" t="s">
        <v>11056</v>
      </c>
      <c r="B6451" t="s">
        <v>313</v>
      </c>
      <c r="C6451" t="s">
        <v>313</v>
      </c>
      <c r="D6451">
        <v>31400000</v>
      </c>
      <c r="E6451">
        <v>23000000</v>
      </c>
      <c r="F6451" t="s">
        <v>5391</v>
      </c>
      <c r="G6451" s="13">
        <f>IFERROR(IF($F6451="ALTA",$D6451*1.03,
IF($F6451="MEDIA",$D6451*1,
IF($F6451="BAJA",$D6451*0.92,
IF($F6451="LIQUIDAR",_xlfn.XLOOKUP(A6451,Rotación!$A:$A,Rotación!$O:$O,0,0,-1),"")))),"")</f>
        <v>28888000</v>
      </c>
      <c r="H6451" s="13">
        <f>IFERROR(IF($F6451="ALTA",$D6451*1,
IF($F6451="MEDIA",$D6451*0.97,
IF($F6451="BAJA",$D6451*0.9,
IF($F6451="LIQUIDAR",_xlfn.XLOOKUP(A6451,Rotación!$A:$A,Rotación!$O:$O,0,0,-1),"")))),"")</f>
        <v>28260000</v>
      </c>
      <c r="I6451" s="13">
        <f>IFERROR(IF($F6451="ALTA",$D6451*0.97,
IF($F6451="MEDIA",$D6451*0.94,
IF($F6451="BAJA",$D6451*0.87,
IF($F6451="LIQUIDAR",_xlfn.XLOOKUP(A6451,Rotación!$A:$A,Rotación!$O:$O,0,0,-1),"")))),"")</f>
        <v>27318000</v>
      </c>
      <c r="J6451" s="13">
        <f>IFERROR(IF($F6451="ALTA",$D6451*0.94,
IF($F6451="MEDIA",$D6451*0.9,
IF($F6451="BAJA",$D6451*0.85,
IF($F6451="LIQUIDAR",_xlfn.XLOOKUP(A6451,Rotación!$A:$A,Rotación!$O:$O,0,0,-1),"")))),"")</f>
        <v>26690000</v>
      </c>
      <c r="K6451">
        <v>28990000</v>
      </c>
    </row>
    <row r="6452" spans="1:11" x14ac:dyDescent="0.3">
      <c r="A6452" t="s">
        <v>11465</v>
      </c>
      <c r="B6452" t="s">
        <v>313</v>
      </c>
      <c r="C6452" t="s">
        <v>313</v>
      </c>
      <c r="D6452">
        <v>18700000</v>
      </c>
      <c r="E6452">
        <v>14400000</v>
      </c>
      <c r="F6452" t="s">
        <v>5391</v>
      </c>
      <c r="G6452" s="13">
        <f>IFERROR(IF($F6452="ALTA",$D6452*1.03,
IF($F6452="MEDIA",$D6452*1,
IF($F6452="BAJA",$D6452*0.92,
IF($F6452="LIQUIDAR",_xlfn.XLOOKUP(A6452,Rotación!$A:$A,Rotación!$O:$O,0,0,-1),"")))),"")</f>
        <v>17204000</v>
      </c>
      <c r="H6452" s="13">
        <f>IFERROR(IF($F6452="ALTA",$D6452*1,
IF($F6452="MEDIA",$D6452*0.97,
IF($F6452="BAJA",$D6452*0.9,
IF($F6452="LIQUIDAR",_xlfn.XLOOKUP(A6452,Rotación!$A:$A,Rotación!$O:$O,0,0,-1),"")))),"")</f>
        <v>16830000</v>
      </c>
      <c r="I6452" s="13">
        <f>IFERROR(IF($F6452="ALTA",$D6452*0.97,
IF($F6452="MEDIA",$D6452*0.94,
IF($F6452="BAJA",$D6452*0.87,
IF($F6452="LIQUIDAR",_xlfn.XLOOKUP(A6452,Rotación!$A:$A,Rotación!$O:$O,0,0,-1),"")))),"")</f>
        <v>16269000</v>
      </c>
      <c r="J6452" s="13">
        <f>IFERROR(IF($F6452="ALTA",$D6452*0.94,
IF($F6452="MEDIA",$D6452*0.9,
IF($F6452="BAJA",$D6452*0.85,
IF($F6452="LIQUIDAR",_xlfn.XLOOKUP(A6452,Rotación!$A:$A,Rotación!$O:$O,0,0,-1),"")))),"")</f>
        <v>15895000</v>
      </c>
      <c r="K6452">
        <v>17290000</v>
      </c>
    </row>
    <row r="6453" spans="1:11" x14ac:dyDescent="0.3">
      <c r="A6453" t="s">
        <v>11356</v>
      </c>
      <c r="B6453" t="s">
        <v>313</v>
      </c>
      <c r="C6453" t="s">
        <v>313</v>
      </c>
      <c r="D6453">
        <v>19500000</v>
      </c>
      <c r="E6453">
        <v>15000000</v>
      </c>
      <c r="F6453" t="s">
        <v>4033</v>
      </c>
      <c r="G6453" s="13">
        <f>IFERROR(IF($F6453="ALTA",$D6453*1.03,
IF($F6453="MEDIA",$D6453*1,
IF($F6453="BAJA",$D6453*0.92,
IF($F6453="LIQUIDAR",_xlfn.XLOOKUP(A6453,Rotación!$A:$A,Rotación!$O:$O,0,0,-1),"")))),"")</f>
        <v>19500000</v>
      </c>
      <c r="H6453" s="13">
        <f>IFERROR(IF($F6453="ALTA",$D6453*1,
IF($F6453="MEDIA",$D6453*0.97,
IF($F6453="BAJA",$D6453*0.9,
IF($F6453="LIQUIDAR",_xlfn.XLOOKUP(A6453,Rotación!$A:$A,Rotación!$O:$O,0,0,-1),"")))),"")</f>
        <v>18915000</v>
      </c>
      <c r="I6453" s="13">
        <f>IFERROR(IF($F6453="ALTA",$D6453*0.97,
IF($F6453="MEDIA",$D6453*0.94,
IF($F6453="BAJA",$D6453*0.87,
IF($F6453="LIQUIDAR",_xlfn.XLOOKUP(A6453,Rotación!$A:$A,Rotación!$O:$O,0,0,-1),"")))),"")</f>
        <v>18330000</v>
      </c>
      <c r="J6453" s="13">
        <f>IFERROR(IF($F6453="ALTA",$D6453*0.94,
IF($F6453="MEDIA",$D6453*0.9,
IF($F6453="BAJA",$D6453*0.85,
IF($F6453="LIQUIDAR",_xlfn.XLOOKUP(A6453,Rotación!$A:$A,Rotación!$O:$O,0,0,-1),"")))),"")</f>
        <v>17550000</v>
      </c>
      <c r="K6453">
        <v>18490000</v>
      </c>
    </row>
    <row r="6454" spans="1:11" x14ac:dyDescent="0.3">
      <c r="A6454" t="s">
        <v>9469</v>
      </c>
      <c r="B6454" t="s">
        <v>313</v>
      </c>
      <c r="C6454" t="s">
        <v>313</v>
      </c>
      <c r="D6454">
        <v>9200000</v>
      </c>
      <c r="E6454">
        <v>7300000</v>
      </c>
      <c r="F6454" t="s">
        <v>4033</v>
      </c>
      <c r="G6454" s="13">
        <f>IFERROR(IF($F6454="ALTA",$D6454*1.03,
IF($F6454="MEDIA",$D6454*1,
IF($F6454="BAJA",$D6454*0.92,
IF($F6454="LIQUIDAR",_xlfn.XLOOKUP(A6454,Rotación!$A:$A,Rotación!$O:$O,0,0,-1),"")))),"")</f>
        <v>9200000</v>
      </c>
      <c r="H6454" s="13">
        <f>IFERROR(IF($F6454="ALTA",$D6454*1,
IF($F6454="MEDIA",$D6454*0.97,
IF($F6454="BAJA",$D6454*0.9,
IF($F6454="LIQUIDAR",_xlfn.XLOOKUP(A6454,Rotación!$A:$A,Rotación!$O:$O,0,0,-1),"")))),"")</f>
        <v>8924000</v>
      </c>
      <c r="I6454" s="13">
        <f>IFERROR(IF($F6454="ALTA",$D6454*0.97,
IF($F6454="MEDIA",$D6454*0.94,
IF($F6454="BAJA",$D6454*0.87,
IF($F6454="LIQUIDAR",_xlfn.XLOOKUP(A6454,Rotación!$A:$A,Rotación!$O:$O,0,0,-1),"")))),"")</f>
        <v>8648000</v>
      </c>
      <c r="J6454" s="13">
        <f>IFERROR(IF($F6454="ALTA",$D6454*0.94,
IF($F6454="MEDIA",$D6454*0.9,
IF($F6454="BAJA",$D6454*0.85,
IF($F6454="LIQUIDAR",_xlfn.XLOOKUP(A6454,Rotación!$A:$A,Rotación!$O:$O,0,0,-1),"")))),"")</f>
        <v>8280000</v>
      </c>
      <c r="K6454">
        <v>8990000</v>
      </c>
    </row>
    <row r="6455" spans="1:11" x14ac:dyDescent="0.3">
      <c r="A6455" t="s">
        <v>11426</v>
      </c>
      <c r="B6455" t="s">
        <v>313</v>
      </c>
      <c r="C6455" t="s">
        <v>313</v>
      </c>
      <c r="D6455">
        <v>21300000</v>
      </c>
      <c r="E6455">
        <v>17000000</v>
      </c>
      <c r="F6455" t="s">
        <v>5391</v>
      </c>
      <c r="G6455" s="13">
        <f>IFERROR(IF($F6455="ALTA",$D6455*1.03,
IF($F6455="MEDIA",$D6455*1,
IF($F6455="BAJA",$D6455*0.92,
IF($F6455="LIQUIDAR",_xlfn.XLOOKUP(A6455,Rotación!$A:$A,Rotación!$O:$O,0,0,-1),"")))),"")</f>
        <v>19596000</v>
      </c>
      <c r="H6455" s="13">
        <f>IFERROR(IF($F6455="ALTA",$D6455*1,
IF($F6455="MEDIA",$D6455*0.97,
IF($F6455="BAJA",$D6455*0.9,
IF($F6455="LIQUIDAR",_xlfn.XLOOKUP(A6455,Rotación!$A:$A,Rotación!$O:$O,0,0,-1),"")))),"")</f>
        <v>19170000</v>
      </c>
      <c r="I6455" s="13">
        <f>IFERROR(IF($F6455="ALTA",$D6455*0.97,
IF($F6455="MEDIA",$D6455*0.94,
IF($F6455="BAJA",$D6455*0.87,
IF($F6455="LIQUIDAR",_xlfn.XLOOKUP(A6455,Rotación!$A:$A,Rotación!$O:$O,0,0,-1),"")))),"")</f>
        <v>18531000</v>
      </c>
      <c r="J6455" s="13">
        <f>IFERROR(IF($F6455="ALTA",$D6455*0.94,
IF($F6455="MEDIA",$D6455*0.9,
IF($F6455="BAJA",$D6455*0.85,
IF($F6455="LIQUIDAR",_xlfn.XLOOKUP(A6455,Rotación!$A:$A,Rotación!$O:$O,0,0,-1),"")))),"")</f>
        <v>18105000</v>
      </c>
      <c r="K6455">
        <v>20990000</v>
      </c>
    </row>
    <row r="6456" spans="1:11" x14ac:dyDescent="0.3">
      <c r="A6456" t="s">
        <v>11039</v>
      </c>
      <c r="B6456" t="s">
        <v>313</v>
      </c>
      <c r="C6456" t="s">
        <v>313</v>
      </c>
      <c r="D6456">
        <v>8000000</v>
      </c>
      <c r="E6456">
        <v>6500000</v>
      </c>
      <c r="F6456" t="s">
        <v>4033</v>
      </c>
      <c r="G6456" s="13">
        <f>IFERROR(IF($F6456="ALTA",$D6456*1.03,
IF($F6456="MEDIA",$D6456*1,
IF($F6456="BAJA",$D6456*0.92,
IF($F6456="LIQUIDAR",_xlfn.XLOOKUP(A6456,Rotación!$A:$A,Rotación!$O:$O,0,0,-1),"")))),"")</f>
        <v>8000000</v>
      </c>
      <c r="H6456" s="13">
        <f>IFERROR(IF($F6456="ALTA",$D6456*1,
IF($F6456="MEDIA",$D6456*0.97,
IF($F6456="BAJA",$D6456*0.9,
IF($F6456="LIQUIDAR",_xlfn.XLOOKUP(A6456,Rotación!$A:$A,Rotación!$O:$O,0,0,-1),"")))),"")</f>
        <v>7760000</v>
      </c>
      <c r="I6456" s="13">
        <f>IFERROR(IF($F6456="ALTA",$D6456*0.97,
IF($F6456="MEDIA",$D6456*0.94,
IF($F6456="BAJA",$D6456*0.87,
IF($F6456="LIQUIDAR",_xlfn.XLOOKUP(A6456,Rotación!$A:$A,Rotación!$O:$O,0,0,-1),"")))),"")</f>
        <v>7520000</v>
      </c>
      <c r="J6456" s="13">
        <f>IFERROR(IF($F6456="ALTA",$D6456*0.94,
IF($F6456="MEDIA",$D6456*0.9,
IF($F6456="BAJA",$D6456*0.85,
IF($F6456="LIQUIDAR",_xlfn.XLOOKUP(A6456,Rotación!$A:$A,Rotación!$O:$O,0,0,-1),"")))),"")</f>
        <v>7200000</v>
      </c>
      <c r="K6456">
        <v>7990000</v>
      </c>
    </row>
    <row r="6457" spans="1:11" x14ac:dyDescent="0.3">
      <c r="A6457" t="s">
        <v>11359</v>
      </c>
      <c r="B6457" t="s">
        <v>313</v>
      </c>
      <c r="C6457" t="s">
        <v>313</v>
      </c>
      <c r="D6457">
        <v>8100000</v>
      </c>
      <c r="E6457">
        <v>6500000</v>
      </c>
      <c r="F6457" t="s">
        <v>4033</v>
      </c>
      <c r="G6457" s="13">
        <f>IFERROR(IF($F6457="ALTA",$D6457*1.03,
IF($F6457="MEDIA",$D6457*1,
IF($F6457="BAJA",$D6457*0.92,
IF($F6457="LIQUIDAR",_xlfn.XLOOKUP(A6457,Rotación!$A:$A,Rotación!$O:$O,0,0,-1),"")))),"")</f>
        <v>8100000</v>
      </c>
      <c r="H6457" s="13">
        <f>IFERROR(IF($F6457="ALTA",$D6457*1,
IF($F6457="MEDIA",$D6457*0.97,
IF($F6457="BAJA",$D6457*0.9,
IF($F6457="LIQUIDAR",_xlfn.XLOOKUP(A6457,Rotación!$A:$A,Rotación!$O:$O,0,0,-1),"")))),"")</f>
        <v>7857000</v>
      </c>
      <c r="I6457" s="13">
        <f>IFERROR(IF($F6457="ALTA",$D6457*0.97,
IF($F6457="MEDIA",$D6457*0.94,
IF($F6457="BAJA",$D6457*0.87,
IF($F6457="LIQUIDAR",_xlfn.XLOOKUP(A6457,Rotación!$A:$A,Rotación!$O:$O,0,0,-1),"")))),"")</f>
        <v>7614000</v>
      </c>
      <c r="J6457" s="13">
        <f>IFERROR(IF($F6457="ALTA",$D6457*0.94,
IF($F6457="MEDIA",$D6457*0.9,
IF($F6457="BAJA",$D6457*0.85,
IF($F6457="LIQUIDAR",_xlfn.XLOOKUP(A6457,Rotación!$A:$A,Rotación!$O:$O,0,0,-1),"")))),"")</f>
        <v>7290000</v>
      </c>
      <c r="K6457">
        <v>7990000</v>
      </c>
    </row>
    <row r="6458" spans="1:11" x14ac:dyDescent="0.3">
      <c r="A6458" t="s">
        <v>11316</v>
      </c>
      <c r="B6458" t="s">
        <v>313</v>
      </c>
      <c r="C6458" t="s">
        <v>313</v>
      </c>
      <c r="D6458">
        <v>17300000</v>
      </c>
      <c r="E6458">
        <v>13800000</v>
      </c>
      <c r="F6458" t="s">
        <v>4033</v>
      </c>
      <c r="G6458" s="13">
        <f>IFERROR(IF($F6458="ALTA",$D6458*1.03,
IF($F6458="MEDIA",$D6458*1,
IF($F6458="BAJA",$D6458*0.92,
IF($F6458="LIQUIDAR",_xlfn.XLOOKUP(A6458,Rotación!$A:$A,Rotación!$O:$O,0,0,-1),"")))),"")</f>
        <v>17300000</v>
      </c>
      <c r="H6458" s="13">
        <f>IFERROR(IF($F6458="ALTA",$D6458*1,
IF($F6458="MEDIA",$D6458*0.97,
IF($F6458="BAJA",$D6458*0.9,
IF($F6458="LIQUIDAR",_xlfn.XLOOKUP(A6458,Rotación!$A:$A,Rotación!$O:$O,0,0,-1),"")))),"")</f>
        <v>16781000</v>
      </c>
      <c r="I6458" s="13">
        <f>IFERROR(IF($F6458="ALTA",$D6458*0.97,
IF($F6458="MEDIA",$D6458*0.94,
IF($F6458="BAJA",$D6458*0.87,
IF($F6458="LIQUIDAR",_xlfn.XLOOKUP(A6458,Rotación!$A:$A,Rotación!$O:$O,0,0,-1),"")))),"")</f>
        <v>16262000</v>
      </c>
      <c r="J6458" s="13">
        <f>IFERROR(IF($F6458="ALTA",$D6458*0.94,
IF($F6458="MEDIA",$D6458*0.9,
IF($F6458="BAJA",$D6458*0.85,
IF($F6458="LIQUIDAR",_xlfn.XLOOKUP(A6458,Rotación!$A:$A,Rotación!$O:$O,0,0,-1),"")))),"")</f>
        <v>15570000</v>
      </c>
      <c r="K6458">
        <v>16290000</v>
      </c>
    </row>
    <row r="6459" spans="1:11" x14ac:dyDescent="0.3">
      <c r="A6459" t="s">
        <v>11219</v>
      </c>
      <c r="B6459" t="s">
        <v>313</v>
      </c>
      <c r="C6459" t="s">
        <v>313</v>
      </c>
      <c r="D6459">
        <v>24600000</v>
      </c>
      <c r="E6459">
        <v>20000000</v>
      </c>
      <c r="F6459" t="s">
        <v>4033</v>
      </c>
      <c r="G6459" s="13">
        <f>IFERROR(IF($F6459="ALTA",$D6459*1.03,
IF($F6459="MEDIA",$D6459*1,
IF($F6459="BAJA",$D6459*0.92,
IF($F6459="LIQUIDAR",_xlfn.XLOOKUP(A6459,Rotación!$A:$A,Rotación!$O:$O,0,0,-1),"")))),"")</f>
        <v>24600000</v>
      </c>
      <c r="H6459" s="13">
        <f>IFERROR(IF($F6459="ALTA",$D6459*1,
IF($F6459="MEDIA",$D6459*0.97,
IF($F6459="BAJA",$D6459*0.9,
IF($F6459="LIQUIDAR",_xlfn.XLOOKUP(A6459,Rotación!$A:$A,Rotación!$O:$O,0,0,-1),"")))),"")</f>
        <v>23862000</v>
      </c>
      <c r="I6459" s="13">
        <f>IFERROR(IF($F6459="ALTA",$D6459*0.97,
IF($F6459="MEDIA",$D6459*0.94,
IF($F6459="BAJA",$D6459*0.87,
IF($F6459="LIQUIDAR",_xlfn.XLOOKUP(A6459,Rotación!$A:$A,Rotación!$O:$O,0,0,-1),"")))),"")</f>
        <v>23124000</v>
      </c>
      <c r="J6459" s="13">
        <f>IFERROR(IF($F6459="ALTA",$D6459*0.94,
IF($F6459="MEDIA",$D6459*0.9,
IF($F6459="BAJA",$D6459*0.85,
IF($F6459="LIQUIDAR",_xlfn.XLOOKUP(A6459,Rotación!$A:$A,Rotación!$O:$O,0,0,-1),"")))),"")</f>
        <v>22140000</v>
      </c>
      <c r="K6459">
        <v>23590000</v>
      </c>
    </row>
    <row r="6460" spans="1:11" x14ac:dyDescent="0.3">
      <c r="A6460" t="s">
        <v>11054</v>
      </c>
      <c r="B6460" t="s">
        <v>313</v>
      </c>
      <c r="C6460" t="s">
        <v>313</v>
      </c>
      <c r="D6460">
        <v>9300000</v>
      </c>
      <c r="E6460">
        <v>7400000</v>
      </c>
      <c r="F6460" t="s">
        <v>4033</v>
      </c>
      <c r="G6460" s="13">
        <f>IFERROR(IF($F6460="ALTA",$D6460*1.03,
IF($F6460="MEDIA",$D6460*1,
IF($F6460="BAJA",$D6460*0.92,
IF($F6460="LIQUIDAR",_xlfn.XLOOKUP(A6460,Rotación!$A:$A,Rotación!$O:$O,0,0,-1),"")))),"")</f>
        <v>9300000</v>
      </c>
      <c r="H6460" s="13">
        <f>IFERROR(IF($F6460="ALTA",$D6460*1,
IF($F6460="MEDIA",$D6460*0.97,
IF($F6460="BAJA",$D6460*0.9,
IF($F6460="LIQUIDAR",_xlfn.XLOOKUP(A6460,Rotación!$A:$A,Rotación!$O:$O,0,0,-1),"")))),"")</f>
        <v>9021000</v>
      </c>
      <c r="I6460" s="13">
        <f>IFERROR(IF($F6460="ALTA",$D6460*0.97,
IF($F6460="MEDIA",$D6460*0.94,
IF($F6460="BAJA",$D6460*0.87,
IF($F6460="LIQUIDAR",_xlfn.XLOOKUP(A6460,Rotación!$A:$A,Rotación!$O:$O,0,0,-1),"")))),"")</f>
        <v>8742000</v>
      </c>
      <c r="J6460" s="13">
        <f>IFERROR(IF($F6460="ALTA",$D6460*0.94,
IF($F6460="MEDIA",$D6460*0.9,
IF($F6460="BAJA",$D6460*0.85,
IF($F6460="LIQUIDAR",_xlfn.XLOOKUP(A6460,Rotación!$A:$A,Rotación!$O:$O,0,0,-1),"")))),"")</f>
        <v>8370000</v>
      </c>
      <c r="K6460">
        <v>8990000</v>
      </c>
    </row>
    <row r="6461" spans="1:11" x14ac:dyDescent="0.3">
      <c r="A6461" t="s">
        <v>10900</v>
      </c>
      <c r="B6461" t="s">
        <v>313</v>
      </c>
      <c r="C6461" t="s">
        <v>313</v>
      </c>
      <c r="D6461">
        <v>20000000</v>
      </c>
      <c r="E6461">
        <v>17000000</v>
      </c>
      <c r="F6461" t="s">
        <v>4033</v>
      </c>
      <c r="G6461" s="13">
        <f>IFERROR(IF($F6461="ALTA",$D6461*1.03,
IF($F6461="MEDIA",$D6461*1,
IF($F6461="BAJA",$D6461*0.92,
IF($F6461="LIQUIDAR",_xlfn.XLOOKUP(A6461,Rotación!$A:$A,Rotación!$O:$O,0,0,-1),"")))),"")</f>
        <v>20000000</v>
      </c>
      <c r="H6461" s="13">
        <f>IFERROR(IF($F6461="ALTA",$D6461*1,
IF($F6461="MEDIA",$D6461*0.97,
IF($F6461="BAJA",$D6461*0.9,
IF($F6461="LIQUIDAR",_xlfn.XLOOKUP(A6461,Rotación!$A:$A,Rotación!$O:$O,0,0,-1),"")))),"")</f>
        <v>19400000</v>
      </c>
      <c r="I6461" s="13">
        <f>IFERROR(IF($F6461="ALTA",$D6461*0.97,
IF($F6461="MEDIA",$D6461*0.94,
IF($F6461="BAJA",$D6461*0.87,
IF($F6461="LIQUIDAR",_xlfn.XLOOKUP(A6461,Rotación!$A:$A,Rotación!$O:$O,0,0,-1),"")))),"")</f>
        <v>18800000</v>
      </c>
      <c r="J6461" s="13">
        <f>IFERROR(IF($F6461="ALTA",$D6461*0.94,
IF($F6461="MEDIA",$D6461*0.9,
IF($F6461="BAJA",$D6461*0.85,
IF($F6461="LIQUIDAR",_xlfn.XLOOKUP(A6461,Rotación!$A:$A,Rotación!$O:$O,0,0,-1),"")))),"")</f>
        <v>18000000</v>
      </c>
      <c r="K6461">
        <v>19290000</v>
      </c>
    </row>
    <row r="6462" spans="1:11" x14ac:dyDescent="0.3">
      <c r="A6462" t="s">
        <v>11411</v>
      </c>
      <c r="B6462" t="s">
        <v>313</v>
      </c>
      <c r="C6462" t="s">
        <v>313</v>
      </c>
      <c r="D6462">
        <v>14200000</v>
      </c>
      <c r="E6462">
        <v>11000000</v>
      </c>
      <c r="F6462" t="s">
        <v>4033</v>
      </c>
      <c r="G6462" s="13">
        <f>IFERROR(IF($F6462="ALTA",$D6462*1.03,
IF($F6462="MEDIA",$D6462*1,
IF($F6462="BAJA",$D6462*0.92,
IF($F6462="LIQUIDAR",_xlfn.XLOOKUP(A6462,Rotación!$A:$A,Rotación!$O:$O,0,0,-1),"")))),"")</f>
        <v>14200000</v>
      </c>
      <c r="H6462" s="13">
        <f>IFERROR(IF($F6462="ALTA",$D6462*1,
IF($F6462="MEDIA",$D6462*0.97,
IF($F6462="BAJA",$D6462*0.9,
IF($F6462="LIQUIDAR",_xlfn.XLOOKUP(A6462,Rotación!$A:$A,Rotación!$O:$O,0,0,-1),"")))),"")</f>
        <v>13774000</v>
      </c>
      <c r="I6462" s="13">
        <f>IFERROR(IF($F6462="ALTA",$D6462*0.97,
IF($F6462="MEDIA",$D6462*0.94,
IF($F6462="BAJA",$D6462*0.87,
IF($F6462="LIQUIDAR",_xlfn.XLOOKUP(A6462,Rotación!$A:$A,Rotación!$O:$O,0,0,-1),"")))),"")</f>
        <v>13348000</v>
      </c>
      <c r="J6462" s="13">
        <f>IFERROR(IF($F6462="ALTA",$D6462*0.94,
IF($F6462="MEDIA",$D6462*0.9,
IF($F6462="BAJA",$D6462*0.85,
IF($F6462="LIQUIDAR",_xlfn.XLOOKUP(A6462,Rotación!$A:$A,Rotación!$O:$O,0,0,-1),"")))),"")</f>
        <v>12780000</v>
      </c>
      <c r="K6462">
        <v>13290000</v>
      </c>
    </row>
    <row r="6463" spans="1:11" x14ac:dyDescent="0.3">
      <c r="A6463" t="s">
        <v>10969</v>
      </c>
      <c r="B6463" t="s">
        <v>313</v>
      </c>
      <c r="C6463" t="s">
        <v>313</v>
      </c>
      <c r="D6463">
        <v>10900000</v>
      </c>
      <c r="E6463">
        <v>8000000</v>
      </c>
      <c r="F6463" t="s">
        <v>4033</v>
      </c>
      <c r="G6463" s="13">
        <f>IFERROR(IF($F6463="ALTA",$D6463*1.03,
IF($F6463="MEDIA",$D6463*1,
IF($F6463="BAJA",$D6463*0.92,
IF($F6463="LIQUIDAR",_xlfn.XLOOKUP(A6463,Rotación!$A:$A,Rotación!$O:$O,0,0,-1),"")))),"")</f>
        <v>10900000</v>
      </c>
      <c r="H6463" s="13">
        <f>IFERROR(IF($F6463="ALTA",$D6463*1,
IF($F6463="MEDIA",$D6463*0.97,
IF($F6463="BAJA",$D6463*0.9,
IF($F6463="LIQUIDAR",_xlfn.XLOOKUP(A6463,Rotación!$A:$A,Rotación!$O:$O,0,0,-1),"")))),"")</f>
        <v>10573000</v>
      </c>
      <c r="I6463" s="13">
        <f>IFERROR(IF($F6463="ALTA",$D6463*0.97,
IF($F6463="MEDIA",$D6463*0.94,
IF($F6463="BAJA",$D6463*0.87,
IF($F6463="LIQUIDAR",_xlfn.XLOOKUP(A6463,Rotación!$A:$A,Rotación!$O:$O,0,0,-1),"")))),"")</f>
        <v>10246000</v>
      </c>
      <c r="J6463" s="13">
        <f>IFERROR(IF($F6463="ALTA",$D6463*0.94,
IF($F6463="MEDIA",$D6463*0.9,
IF($F6463="BAJA",$D6463*0.85,
IF($F6463="LIQUIDAR",_xlfn.XLOOKUP(A6463,Rotación!$A:$A,Rotación!$O:$O,0,0,-1),"")))),"")</f>
        <v>9810000</v>
      </c>
      <c r="K6463">
        <v>10290000</v>
      </c>
    </row>
    <row r="6464" spans="1:11" x14ac:dyDescent="0.3">
      <c r="A6464" t="s">
        <v>10688</v>
      </c>
      <c r="B6464" t="s">
        <v>313</v>
      </c>
      <c r="C6464" t="s">
        <v>313</v>
      </c>
      <c r="D6464">
        <v>10900000</v>
      </c>
      <c r="E6464">
        <v>6600000</v>
      </c>
      <c r="F6464" t="s">
        <v>4033</v>
      </c>
      <c r="G6464" s="13">
        <f>IFERROR(IF($F6464="ALTA",$D6464*1.03,
IF($F6464="MEDIA",$D6464*1,
IF($F6464="BAJA",$D6464*0.92,
IF($F6464="LIQUIDAR",_xlfn.XLOOKUP(A6464,Rotación!$A:$A,Rotación!$O:$O,0,0,-1),"")))),"")</f>
        <v>10900000</v>
      </c>
      <c r="H6464" s="13">
        <f>IFERROR(IF($F6464="ALTA",$D6464*1,
IF($F6464="MEDIA",$D6464*0.97,
IF($F6464="BAJA",$D6464*0.9,
IF($F6464="LIQUIDAR",_xlfn.XLOOKUP(A6464,Rotación!$A:$A,Rotación!$O:$O,0,0,-1),"")))),"")</f>
        <v>10573000</v>
      </c>
      <c r="I6464" s="13">
        <f>IFERROR(IF($F6464="ALTA",$D6464*0.97,
IF($F6464="MEDIA",$D6464*0.94,
IF($F6464="BAJA",$D6464*0.87,
IF($F6464="LIQUIDAR",_xlfn.XLOOKUP(A6464,Rotación!$A:$A,Rotación!$O:$O,0,0,-1),"")))),"")</f>
        <v>10246000</v>
      </c>
      <c r="J6464" s="13">
        <f>IFERROR(IF($F6464="ALTA",$D6464*0.94,
IF($F6464="MEDIA",$D6464*0.9,
IF($F6464="BAJA",$D6464*0.85,
IF($F6464="LIQUIDAR",_xlfn.XLOOKUP(A6464,Rotación!$A:$A,Rotación!$O:$O,0,0,-1),"")))),"")</f>
        <v>9810000</v>
      </c>
      <c r="K6464">
        <v>8990000</v>
      </c>
    </row>
    <row r="6465" spans="1:11" x14ac:dyDescent="0.3">
      <c r="A6465" t="s">
        <v>11572</v>
      </c>
      <c r="B6465" t="s">
        <v>313</v>
      </c>
      <c r="C6465" t="s">
        <v>313</v>
      </c>
      <c r="D6465">
        <v>13000000</v>
      </c>
      <c r="E6465">
        <v>10500000</v>
      </c>
      <c r="F6465" t="s">
        <v>4033</v>
      </c>
      <c r="G6465" s="13">
        <f>IFERROR(IF($F6465="ALTA",$D6465*1.03,
IF($F6465="MEDIA",$D6465*1,
IF($F6465="BAJA",$D6465*0.92,
IF($F6465="LIQUIDAR",_xlfn.XLOOKUP(A6465,Rotación!$A:$A,Rotación!$O:$O,0,0,-1),"")))),"")</f>
        <v>13000000</v>
      </c>
      <c r="H6465" s="13">
        <f>IFERROR(IF($F6465="ALTA",$D6465*1,
IF($F6465="MEDIA",$D6465*0.97,
IF($F6465="BAJA",$D6465*0.9,
IF($F6465="LIQUIDAR",_xlfn.XLOOKUP(A6465,Rotación!$A:$A,Rotación!$O:$O,0,0,-1),"")))),"")</f>
        <v>12610000</v>
      </c>
      <c r="I6465" s="13">
        <f>IFERROR(IF($F6465="ALTA",$D6465*0.97,
IF($F6465="MEDIA",$D6465*0.94,
IF($F6465="BAJA",$D6465*0.87,
IF($F6465="LIQUIDAR",_xlfn.XLOOKUP(A6465,Rotación!$A:$A,Rotación!$O:$O,0,0,-1),"")))),"")</f>
        <v>12220000</v>
      </c>
      <c r="J6465" s="13">
        <f>IFERROR(IF($F6465="ALTA",$D6465*0.94,
IF($F6465="MEDIA",$D6465*0.9,
IF($F6465="BAJA",$D6465*0.85,
IF($F6465="LIQUIDAR",_xlfn.XLOOKUP(A6465,Rotación!$A:$A,Rotación!$O:$O,0,0,-1),"")))),"")</f>
        <v>11700000</v>
      </c>
      <c r="K6465">
        <v>12490000</v>
      </c>
    </row>
    <row r="6466" spans="1:11" x14ac:dyDescent="0.3">
      <c r="A6466" t="s">
        <v>11573</v>
      </c>
      <c r="B6466" t="s">
        <v>313</v>
      </c>
      <c r="C6466" t="s">
        <v>313</v>
      </c>
      <c r="D6466">
        <v>12400000</v>
      </c>
      <c r="E6466">
        <v>10000000</v>
      </c>
      <c r="F6466" t="s">
        <v>4033</v>
      </c>
      <c r="G6466" s="13">
        <f>IFERROR(IF($F6466="ALTA",$D6466*1.03,
IF($F6466="MEDIA",$D6466*1,
IF($F6466="BAJA",$D6466*0.92,
IF($F6466="LIQUIDAR",_xlfn.XLOOKUP(A6466,Rotación!$A:$A,Rotación!$O:$O,0,0,-1),"")))),"")</f>
        <v>12400000</v>
      </c>
      <c r="H6466" s="13">
        <f>IFERROR(IF($F6466="ALTA",$D6466*1,
IF($F6466="MEDIA",$D6466*0.97,
IF($F6466="BAJA",$D6466*0.9,
IF($F6466="LIQUIDAR",_xlfn.XLOOKUP(A6466,Rotación!$A:$A,Rotación!$O:$O,0,0,-1),"")))),"")</f>
        <v>12028000</v>
      </c>
      <c r="I6466" s="13">
        <f>IFERROR(IF($F6466="ALTA",$D6466*0.97,
IF($F6466="MEDIA",$D6466*0.94,
IF($F6466="BAJA",$D6466*0.87,
IF($F6466="LIQUIDAR",_xlfn.XLOOKUP(A6466,Rotación!$A:$A,Rotación!$O:$O,0,0,-1),"")))),"")</f>
        <v>11656000</v>
      </c>
      <c r="J6466" s="13">
        <f>IFERROR(IF($F6466="ALTA",$D6466*0.94,
IF($F6466="MEDIA",$D6466*0.9,
IF($F6466="BAJA",$D6466*0.85,
IF($F6466="LIQUIDAR",_xlfn.XLOOKUP(A6466,Rotación!$A:$A,Rotación!$O:$O,0,0,-1),"")))),"")</f>
        <v>11160000</v>
      </c>
      <c r="K6466">
        <v>11990000</v>
      </c>
    </row>
    <row r="6467" spans="1:11" x14ac:dyDescent="0.3">
      <c r="A6467" t="s">
        <v>11574</v>
      </c>
      <c r="B6467" t="s">
        <v>313</v>
      </c>
      <c r="C6467" t="s">
        <v>313</v>
      </c>
      <c r="D6467">
        <v>13400000</v>
      </c>
      <c r="E6467">
        <v>9500000</v>
      </c>
      <c r="F6467" t="s">
        <v>5391</v>
      </c>
      <c r="G6467" s="13">
        <f>IFERROR(IF($F6467="ALTA",$D6467*1.03,
IF($F6467="MEDIA",$D6467*1,
IF($F6467="BAJA",$D6467*0.92,
IF($F6467="LIQUIDAR",_xlfn.XLOOKUP(A6467,Rotación!$A:$A,Rotación!$O:$O,0,0,-1),"")))),"")</f>
        <v>12328000</v>
      </c>
      <c r="H6467" s="13">
        <f>IFERROR(IF($F6467="ALTA",$D6467*1,
IF($F6467="MEDIA",$D6467*0.97,
IF($F6467="BAJA",$D6467*0.9,
IF($F6467="LIQUIDAR",_xlfn.XLOOKUP(A6467,Rotación!$A:$A,Rotación!$O:$O,0,0,-1),"")))),"")</f>
        <v>12060000</v>
      </c>
      <c r="I6467" s="13">
        <f>IFERROR(IF($F6467="ALTA",$D6467*0.97,
IF($F6467="MEDIA",$D6467*0.94,
IF($F6467="BAJA",$D6467*0.87,
IF($F6467="LIQUIDAR",_xlfn.XLOOKUP(A6467,Rotación!$A:$A,Rotación!$O:$O,0,0,-1),"")))),"")</f>
        <v>11658000</v>
      </c>
      <c r="J6467" s="13">
        <f>IFERROR(IF($F6467="ALTA",$D6467*0.94,
IF($F6467="MEDIA",$D6467*0.9,
IF($F6467="BAJA",$D6467*0.85,
IF($F6467="LIQUIDAR",_xlfn.XLOOKUP(A6467,Rotación!$A:$A,Rotación!$O:$O,0,0,-1),"")))),"")</f>
        <v>11390000</v>
      </c>
      <c r="K6467">
        <v>12390000</v>
      </c>
    </row>
    <row r="6468" spans="1:11" x14ac:dyDescent="0.3">
      <c r="A6468" t="s">
        <v>11575</v>
      </c>
      <c r="B6468" t="s">
        <v>313</v>
      </c>
      <c r="C6468" t="s">
        <v>313</v>
      </c>
      <c r="D6468">
        <v>12500000</v>
      </c>
      <c r="E6468">
        <v>10000000</v>
      </c>
      <c r="F6468" t="s">
        <v>4033</v>
      </c>
      <c r="G6468" s="13">
        <f>IFERROR(IF($F6468="ALTA",$D6468*1.03,
IF($F6468="MEDIA",$D6468*1,
IF($F6468="BAJA",$D6468*0.92,
IF($F6468="LIQUIDAR",_xlfn.XLOOKUP(A6468,Rotación!$A:$A,Rotación!$O:$O,0,0,-1),"")))),"")</f>
        <v>12500000</v>
      </c>
      <c r="H6468" s="13">
        <f>IFERROR(IF($F6468="ALTA",$D6468*1,
IF($F6468="MEDIA",$D6468*0.97,
IF($F6468="BAJA",$D6468*0.9,
IF($F6468="LIQUIDAR",_xlfn.XLOOKUP(A6468,Rotación!$A:$A,Rotación!$O:$O,0,0,-1),"")))),"")</f>
        <v>12125000</v>
      </c>
      <c r="I6468" s="13">
        <f>IFERROR(IF($F6468="ALTA",$D6468*0.97,
IF($F6468="MEDIA",$D6468*0.94,
IF($F6468="BAJA",$D6468*0.87,
IF($F6468="LIQUIDAR",_xlfn.XLOOKUP(A6468,Rotación!$A:$A,Rotación!$O:$O,0,0,-1),"")))),"")</f>
        <v>11750000</v>
      </c>
      <c r="J6468" s="13">
        <f>IFERROR(IF($F6468="ALTA",$D6468*0.94,
IF($F6468="MEDIA",$D6468*0.9,
IF($F6468="BAJA",$D6468*0.85,
IF($F6468="LIQUIDAR",_xlfn.XLOOKUP(A6468,Rotación!$A:$A,Rotación!$O:$O,0,0,-1),"")))),"")</f>
        <v>11250000</v>
      </c>
      <c r="K6468">
        <v>11990000</v>
      </c>
    </row>
    <row r="6469" spans="1:11" x14ac:dyDescent="0.3">
      <c r="A6469" t="s">
        <v>11576</v>
      </c>
      <c r="B6469" t="s">
        <v>313</v>
      </c>
      <c r="C6469" t="s">
        <v>313</v>
      </c>
      <c r="D6469">
        <v>14200000</v>
      </c>
      <c r="E6469">
        <v>11500000</v>
      </c>
      <c r="F6469" t="s">
        <v>4033</v>
      </c>
      <c r="G6469" s="13">
        <f>IFERROR(IF($F6469="ALTA",$D6469*1.03,
IF($F6469="MEDIA",$D6469*1,
IF($F6469="BAJA",$D6469*0.92,
IF($F6469="LIQUIDAR",_xlfn.XLOOKUP(A6469,Rotación!$A:$A,Rotación!$O:$O,0,0,-1),"")))),"")</f>
        <v>14200000</v>
      </c>
      <c r="H6469" s="13">
        <f>IFERROR(IF($F6469="ALTA",$D6469*1,
IF($F6469="MEDIA",$D6469*0.97,
IF($F6469="BAJA",$D6469*0.9,
IF($F6469="LIQUIDAR",_xlfn.XLOOKUP(A6469,Rotación!$A:$A,Rotación!$O:$O,0,0,-1),"")))),"")</f>
        <v>13774000</v>
      </c>
      <c r="I6469" s="13">
        <f>IFERROR(IF($F6469="ALTA",$D6469*0.97,
IF($F6469="MEDIA",$D6469*0.94,
IF($F6469="BAJA",$D6469*0.87,
IF($F6469="LIQUIDAR",_xlfn.XLOOKUP(A6469,Rotación!$A:$A,Rotación!$O:$O,0,0,-1),"")))),"")</f>
        <v>13348000</v>
      </c>
      <c r="J6469" s="13">
        <f>IFERROR(IF($F6469="ALTA",$D6469*0.94,
IF($F6469="MEDIA",$D6469*0.9,
IF($F6469="BAJA",$D6469*0.85,
IF($F6469="LIQUIDAR",_xlfn.XLOOKUP(A6469,Rotación!$A:$A,Rotación!$O:$O,0,0,-1),"")))),"")</f>
        <v>12780000</v>
      </c>
      <c r="K6469">
        <v>13990000</v>
      </c>
    </row>
    <row r="6470" spans="1:11" x14ac:dyDescent="0.3">
      <c r="A6470" t="s">
        <v>11577</v>
      </c>
      <c r="B6470" t="s">
        <v>313</v>
      </c>
      <c r="C6470" t="s">
        <v>313</v>
      </c>
      <c r="D6470">
        <v>20300000</v>
      </c>
      <c r="E6470">
        <v>17000000</v>
      </c>
      <c r="F6470" t="s">
        <v>4033</v>
      </c>
      <c r="G6470" s="13">
        <f>IFERROR(IF($F6470="ALTA",$D6470*1.03,
IF($F6470="MEDIA",$D6470*1,
IF($F6470="BAJA",$D6470*0.92,
IF($F6470="LIQUIDAR",_xlfn.XLOOKUP(A6470,Rotación!$A:$A,Rotación!$O:$O,0,0,-1),"")))),"")</f>
        <v>20300000</v>
      </c>
      <c r="H6470" s="13">
        <f>IFERROR(IF($F6470="ALTA",$D6470*1,
IF($F6470="MEDIA",$D6470*0.97,
IF($F6470="BAJA",$D6470*0.9,
IF($F6470="LIQUIDAR",_xlfn.XLOOKUP(A6470,Rotación!$A:$A,Rotación!$O:$O,0,0,-1),"")))),"")</f>
        <v>19691000</v>
      </c>
      <c r="I6470" s="13">
        <f>IFERROR(IF($F6470="ALTA",$D6470*0.97,
IF($F6470="MEDIA",$D6470*0.94,
IF($F6470="BAJA",$D6470*0.87,
IF($F6470="LIQUIDAR",_xlfn.XLOOKUP(A6470,Rotación!$A:$A,Rotación!$O:$O,0,0,-1),"")))),"")</f>
        <v>19082000</v>
      </c>
      <c r="J6470" s="13">
        <f>IFERROR(IF($F6470="ALTA",$D6470*0.94,
IF($F6470="MEDIA",$D6470*0.9,
IF($F6470="BAJA",$D6470*0.85,
IF($F6470="LIQUIDAR",_xlfn.XLOOKUP(A6470,Rotación!$A:$A,Rotación!$O:$O,0,0,-1),"")))),"")</f>
        <v>18270000</v>
      </c>
      <c r="K6470">
        <v>19990000</v>
      </c>
    </row>
    <row r="6471" spans="1:11" x14ac:dyDescent="0.3">
      <c r="A6471" t="s">
        <v>4665</v>
      </c>
      <c r="B6471" t="s">
        <v>89</v>
      </c>
      <c r="C6471" t="s">
        <v>4422</v>
      </c>
      <c r="D6471">
        <v>7390000</v>
      </c>
      <c r="E6471">
        <v>5800000</v>
      </c>
      <c r="F6471" t="s">
        <v>4033</v>
      </c>
      <c r="G6471" s="13">
        <f>IFERROR(IF($F6471="ALTA",$D6471*1.03,
IF($F6471="MEDIA",$D6471*1,
IF($F6471="BAJA",$D6471*0.92,
IF($F6471="LIQUIDAR",_xlfn.XLOOKUP(A6471,Rotación!$A:$A,Rotación!$O:$O,0,0,-1),"")))),"")</f>
        <v>7390000</v>
      </c>
      <c r="H6471" s="13">
        <f>IFERROR(IF($F6471="ALTA",$D6471*1,
IF($F6471="MEDIA",$D6471*0.97,
IF($F6471="BAJA",$D6471*0.9,
IF($F6471="LIQUIDAR",_xlfn.XLOOKUP(A6471,Rotación!$A:$A,Rotación!$O:$O,0,0,-1),"")))),"")</f>
        <v>7168300</v>
      </c>
      <c r="I6471" s="13">
        <f>IFERROR(IF($F6471="ALTA",$D6471*0.97,
IF($F6471="MEDIA",$D6471*0.94,
IF($F6471="BAJA",$D6471*0.87,
IF($F6471="LIQUIDAR",_xlfn.XLOOKUP(A6471,Rotación!$A:$A,Rotación!$O:$O,0,0,-1),"")))),"")</f>
        <v>6946600</v>
      </c>
      <c r="J6471" s="13">
        <f>IFERROR(IF($F6471="ALTA",$D6471*0.94,
IF($F6471="MEDIA",$D6471*0.9,
IF($F6471="BAJA",$D6471*0.85,
IF($F6471="LIQUIDAR",_xlfn.XLOOKUP(A6471,Rotación!$A:$A,Rotación!$O:$O,0,0,-1),"")))),"")</f>
        <v>6651000</v>
      </c>
      <c r="K6471">
        <v>7190000</v>
      </c>
    </row>
    <row r="6472" spans="1:11" x14ac:dyDescent="0.3">
      <c r="A6472" t="s">
        <v>11578</v>
      </c>
      <c r="B6472" t="s">
        <v>313</v>
      </c>
      <c r="C6472" t="s">
        <v>313</v>
      </c>
      <c r="D6472">
        <v>11800000</v>
      </c>
      <c r="E6472">
        <v>9700000</v>
      </c>
      <c r="F6472" t="s">
        <v>4033</v>
      </c>
      <c r="G6472" s="13">
        <f>IFERROR(IF($F6472="ALTA",$D6472*1.03,
IF($F6472="MEDIA",$D6472*1,
IF($F6472="BAJA",$D6472*0.92,
IF($F6472="LIQUIDAR",_xlfn.XLOOKUP(A6472,Rotación!$A:$A,Rotación!$O:$O,0,0,-1),"")))),"")</f>
        <v>11800000</v>
      </c>
      <c r="H6472" s="13">
        <f>IFERROR(IF($F6472="ALTA",$D6472*1,
IF($F6472="MEDIA",$D6472*0.97,
IF($F6472="BAJA",$D6472*0.9,
IF($F6472="LIQUIDAR",_xlfn.XLOOKUP(A6472,Rotación!$A:$A,Rotación!$O:$O,0,0,-1),"")))),"")</f>
        <v>11446000</v>
      </c>
      <c r="I6472" s="13">
        <f>IFERROR(IF($F6472="ALTA",$D6472*0.97,
IF($F6472="MEDIA",$D6472*0.94,
IF($F6472="BAJA",$D6472*0.87,
IF($F6472="LIQUIDAR",_xlfn.XLOOKUP(A6472,Rotación!$A:$A,Rotación!$O:$O,0,0,-1),"")))),"")</f>
        <v>11092000</v>
      </c>
      <c r="J6472" s="13">
        <f>IFERROR(IF($F6472="ALTA",$D6472*0.94,
IF($F6472="MEDIA",$D6472*0.9,
IF($F6472="BAJA",$D6472*0.85,
IF($F6472="LIQUIDAR",_xlfn.XLOOKUP(A6472,Rotación!$A:$A,Rotación!$O:$O,0,0,-1),"")))),"")</f>
        <v>10620000</v>
      </c>
      <c r="K6472">
        <v>11790000</v>
      </c>
    </row>
    <row r="6473" spans="1:11" x14ac:dyDescent="0.3">
      <c r="A6473" t="s">
        <v>11579</v>
      </c>
      <c r="B6473" t="s">
        <v>313</v>
      </c>
      <c r="C6473" t="s">
        <v>313</v>
      </c>
      <c r="D6473">
        <v>14800000</v>
      </c>
      <c r="E6473">
        <v>12000000</v>
      </c>
      <c r="F6473" t="s">
        <v>4033</v>
      </c>
      <c r="G6473" s="13">
        <f>IFERROR(IF($F6473="ALTA",$D6473*1.03,
IF($F6473="MEDIA",$D6473*1,
IF($F6473="BAJA",$D6473*0.92,
IF($F6473="LIQUIDAR",_xlfn.XLOOKUP(A6473,Rotación!$A:$A,Rotación!$O:$O,0,0,-1),"")))),"")</f>
        <v>14800000</v>
      </c>
      <c r="H6473" s="13">
        <f>IFERROR(IF($F6473="ALTA",$D6473*1,
IF($F6473="MEDIA",$D6473*0.97,
IF($F6473="BAJA",$D6473*0.9,
IF($F6473="LIQUIDAR",_xlfn.XLOOKUP(A6473,Rotación!$A:$A,Rotación!$O:$O,0,0,-1),"")))),"")</f>
        <v>14356000</v>
      </c>
      <c r="I6473" s="13">
        <f>IFERROR(IF($F6473="ALTA",$D6473*0.97,
IF($F6473="MEDIA",$D6473*0.94,
IF($F6473="BAJA",$D6473*0.87,
IF($F6473="LIQUIDAR",_xlfn.XLOOKUP(A6473,Rotación!$A:$A,Rotación!$O:$O,0,0,-1),"")))),"")</f>
        <v>13912000</v>
      </c>
      <c r="J6473" s="13">
        <f>IFERROR(IF($F6473="ALTA",$D6473*0.94,
IF($F6473="MEDIA",$D6473*0.9,
IF($F6473="BAJA",$D6473*0.85,
IF($F6473="LIQUIDAR",_xlfn.XLOOKUP(A6473,Rotación!$A:$A,Rotación!$O:$O,0,0,-1),"")))),"")</f>
        <v>13320000</v>
      </c>
      <c r="K6473">
        <v>14290000</v>
      </c>
    </row>
    <row r="6474" spans="1:11" x14ac:dyDescent="0.3">
      <c r="A6474" t="s">
        <v>11006</v>
      </c>
      <c r="B6474" t="s">
        <v>313</v>
      </c>
      <c r="C6474" t="s">
        <v>313</v>
      </c>
      <c r="D6474">
        <v>21100000</v>
      </c>
      <c r="E6474">
        <v>16000000</v>
      </c>
      <c r="F6474" t="s">
        <v>5391</v>
      </c>
      <c r="G6474" s="13">
        <f>IFERROR(IF($F6474="ALTA",$D6474*1.03,
IF($F6474="MEDIA",$D6474*1,
IF($F6474="BAJA",$D6474*0.92,
IF($F6474="LIQUIDAR",_xlfn.XLOOKUP(A6474,Rotación!$A:$A,Rotación!$O:$O,0,0,-1),"")))),"")</f>
        <v>19412000</v>
      </c>
      <c r="H6474" s="13">
        <f>IFERROR(IF($F6474="ALTA",$D6474*1,
IF($F6474="MEDIA",$D6474*0.97,
IF($F6474="BAJA",$D6474*0.9,
IF($F6474="LIQUIDAR",_xlfn.XLOOKUP(A6474,Rotación!$A:$A,Rotación!$O:$O,0,0,-1),"")))),"")</f>
        <v>18990000</v>
      </c>
      <c r="I6474" s="13">
        <f>IFERROR(IF($F6474="ALTA",$D6474*0.97,
IF($F6474="MEDIA",$D6474*0.94,
IF($F6474="BAJA",$D6474*0.87,
IF($F6474="LIQUIDAR",_xlfn.XLOOKUP(A6474,Rotación!$A:$A,Rotación!$O:$O,0,0,-1),"")))),"")</f>
        <v>18357000</v>
      </c>
      <c r="J6474" s="13">
        <f>IFERROR(IF($F6474="ALTA",$D6474*0.94,
IF($F6474="MEDIA",$D6474*0.9,
IF($F6474="BAJA",$D6474*0.85,
IF($F6474="LIQUIDAR",_xlfn.XLOOKUP(A6474,Rotación!$A:$A,Rotación!$O:$O,0,0,-1),"")))),"")</f>
        <v>17935000</v>
      </c>
      <c r="K6474">
        <v>18990000</v>
      </c>
    </row>
    <row r="6475" spans="1:11" x14ac:dyDescent="0.3">
      <c r="A6475" t="s">
        <v>11297</v>
      </c>
      <c r="B6475" t="s">
        <v>313</v>
      </c>
      <c r="C6475" t="s">
        <v>313</v>
      </c>
      <c r="D6475">
        <v>23600000</v>
      </c>
      <c r="E6475">
        <v>18200000</v>
      </c>
      <c r="F6475" t="s">
        <v>5391</v>
      </c>
      <c r="G6475" s="13">
        <f>IFERROR(IF($F6475="ALTA",$D6475*1.03,
IF($F6475="MEDIA",$D6475*1,
IF($F6475="BAJA",$D6475*0.92,
IF($F6475="LIQUIDAR",_xlfn.XLOOKUP(A6475,Rotación!$A:$A,Rotación!$O:$O,0,0,-1),"")))),"")</f>
        <v>21712000</v>
      </c>
      <c r="H6475" s="13">
        <f>IFERROR(IF($F6475="ALTA",$D6475*1,
IF($F6475="MEDIA",$D6475*0.97,
IF($F6475="BAJA",$D6475*0.9,
IF($F6475="LIQUIDAR",_xlfn.XLOOKUP(A6475,Rotación!$A:$A,Rotación!$O:$O,0,0,-1),"")))),"")</f>
        <v>21240000</v>
      </c>
      <c r="I6475" s="13">
        <f>IFERROR(IF($F6475="ALTA",$D6475*0.97,
IF($F6475="MEDIA",$D6475*0.94,
IF($F6475="BAJA",$D6475*0.87,
IF($F6475="LIQUIDAR",_xlfn.XLOOKUP(A6475,Rotación!$A:$A,Rotación!$O:$O,0,0,-1),"")))),"")</f>
        <v>20532000</v>
      </c>
      <c r="J6475" s="13">
        <f>IFERROR(IF($F6475="ALTA",$D6475*0.94,
IF($F6475="MEDIA",$D6475*0.9,
IF($F6475="BAJA",$D6475*0.85,
IF($F6475="LIQUIDAR",_xlfn.XLOOKUP(A6475,Rotación!$A:$A,Rotación!$O:$O,0,0,-1),"")))),"")</f>
        <v>20060000</v>
      </c>
      <c r="K6475">
        <v>21990000</v>
      </c>
    </row>
    <row r="6476" spans="1:11" x14ac:dyDescent="0.3">
      <c r="A6476" t="s">
        <v>11580</v>
      </c>
      <c r="B6476" t="s">
        <v>313</v>
      </c>
      <c r="C6476" t="s">
        <v>313</v>
      </c>
      <c r="D6476">
        <v>17100000</v>
      </c>
      <c r="E6476">
        <v>15000000</v>
      </c>
      <c r="F6476" t="s">
        <v>4033</v>
      </c>
      <c r="G6476" s="13">
        <f>IFERROR(IF($F6476="ALTA",$D6476*1.03,
IF($F6476="MEDIA",$D6476*1,
IF($F6476="BAJA",$D6476*0.92,
IF($F6476="LIQUIDAR",_xlfn.XLOOKUP(A6476,Rotación!$A:$A,Rotación!$O:$O,0,0,-1),"")))),"")</f>
        <v>17100000</v>
      </c>
      <c r="H6476" s="13">
        <f>IFERROR(IF($F6476="ALTA",$D6476*1,
IF($F6476="MEDIA",$D6476*0.97,
IF($F6476="BAJA",$D6476*0.9,
IF($F6476="LIQUIDAR",_xlfn.XLOOKUP(A6476,Rotación!$A:$A,Rotación!$O:$O,0,0,-1),"")))),"")</f>
        <v>16587000</v>
      </c>
      <c r="I6476" s="13">
        <f>IFERROR(IF($F6476="ALTA",$D6476*0.97,
IF($F6476="MEDIA",$D6476*0.94,
IF($F6476="BAJA",$D6476*0.87,
IF($F6476="LIQUIDAR",_xlfn.XLOOKUP(A6476,Rotación!$A:$A,Rotación!$O:$O,0,0,-1),"")))),"")</f>
        <v>16074000</v>
      </c>
      <c r="J6476" s="13">
        <f>IFERROR(IF($F6476="ALTA",$D6476*0.94,
IF($F6476="MEDIA",$D6476*0.9,
IF($F6476="BAJA",$D6476*0.85,
IF($F6476="LIQUIDAR",_xlfn.XLOOKUP(A6476,Rotación!$A:$A,Rotación!$O:$O,0,0,-1),"")))),"")</f>
        <v>15390000</v>
      </c>
      <c r="K6476">
        <v>17390000</v>
      </c>
    </row>
    <row r="6477" spans="1:11" x14ac:dyDescent="0.3">
      <c r="A6477" t="s">
        <v>10845</v>
      </c>
      <c r="B6477" t="s">
        <v>313</v>
      </c>
      <c r="C6477" t="s">
        <v>313</v>
      </c>
      <c r="D6477">
        <v>17100000</v>
      </c>
      <c r="E6477">
        <v>9200000</v>
      </c>
      <c r="F6477" t="s">
        <v>4033</v>
      </c>
      <c r="G6477" s="13">
        <f>IFERROR(IF($F6477="ALTA",$D6477*1.03,
IF($F6477="MEDIA",$D6477*1,
IF($F6477="BAJA",$D6477*0.92,
IF($F6477="LIQUIDAR",_xlfn.XLOOKUP(A6477,Rotación!$A:$A,Rotación!$O:$O,0,0,-1),"")))),"")</f>
        <v>17100000</v>
      </c>
      <c r="H6477" s="13">
        <f>IFERROR(IF($F6477="ALTA",$D6477*1,
IF($F6477="MEDIA",$D6477*0.97,
IF($F6477="BAJA",$D6477*0.9,
IF($F6477="LIQUIDAR",_xlfn.XLOOKUP(A6477,Rotación!$A:$A,Rotación!$O:$O,0,0,-1),"")))),"")</f>
        <v>16587000</v>
      </c>
      <c r="I6477" s="13">
        <f>IFERROR(IF($F6477="ALTA",$D6477*0.97,
IF($F6477="MEDIA",$D6477*0.94,
IF($F6477="BAJA",$D6477*0.87,
IF($F6477="LIQUIDAR",_xlfn.XLOOKUP(A6477,Rotación!$A:$A,Rotación!$O:$O,0,0,-1),"")))),"")</f>
        <v>16074000</v>
      </c>
      <c r="J6477" s="13">
        <f>IFERROR(IF($F6477="ALTA",$D6477*0.94,
IF($F6477="MEDIA",$D6477*0.9,
IF($F6477="BAJA",$D6477*0.85,
IF($F6477="LIQUIDAR",_xlfn.XLOOKUP(A6477,Rotación!$A:$A,Rotación!$O:$O,0,0,-1),"")))),"")</f>
        <v>15390000</v>
      </c>
      <c r="K6477">
        <v>10790000</v>
      </c>
    </row>
    <row r="6478" spans="1:11" x14ac:dyDescent="0.3">
      <c r="A6478" t="s">
        <v>11581</v>
      </c>
      <c r="B6478" t="s">
        <v>313</v>
      </c>
      <c r="C6478" t="s">
        <v>313</v>
      </c>
      <c r="D6478">
        <v>29100000</v>
      </c>
      <c r="E6478">
        <v>23000000</v>
      </c>
      <c r="F6478" t="s">
        <v>5391</v>
      </c>
      <c r="G6478" s="13">
        <f>IFERROR(IF($F6478="ALTA",$D6478*1.03,
IF($F6478="MEDIA",$D6478*1,
IF($F6478="BAJA",$D6478*0.92,
IF($F6478="LIQUIDAR",_xlfn.XLOOKUP(A6478,Rotación!$A:$A,Rotación!$O:$O,0,0,-1),"")))),"")</f>
        <v>26772000</v>
      </c>
      <c r="H6478" s="13">
        <f>IFERROR(IF($F6478="ALTA",$D6478*1,
IF($F6478="MEDIA",$D6478*0.97,
IF($F6478="BAJA",$D6478*0.9,
IF($F6478="LIQUIDAR",_xlfn.XLOOKUP(A6478,Rotación!$A:$A,Rotación!$O:$O,0,0,-1),"")))),"")</f>
        <v>26190000</v>
      </c>
      <c r="I6478" s="13">
        <f>IFERROR(IF($F6478="ALTA",$D6478*0.97,
IF($F6478="MEDIA",$D6478*0.94,
IF($F6478="BAJA",$D6478*0.87,
IF($F6478="LIQUIDAR",_xlfn.XLOOKUP(A6478,Rotación!$A:$A,Rotación!$O:$O,0,0,-1),"")))),"")</f>
        <v>25317000</v>
      </c>
      <c r="J6478" s="13">
        <f>IFERROR(IF($F6478="ALTA",$D6478*0.94,
IF($F6478="MEDIA",$D6478*0.9,
IF($F6478="BAJA",$D6478*0.85,
IF($F6478="LIQUIDAR",_xlfn.XLOOKUP(A6478,Rotación!$A:$A,Rotación!$O:$O,0,0,-1),"")))),"")</f>
        <v>24735000</v>
      </c>
      <c r="K6478">
        <v>29190000</v>
      </c>
    </row>
    <row r="6479" spans="1:11" x14ac:dyDescent="0.3">
      <c r="A6479" t="s">
        <v>11582</v>
      </c>
      <c r="B6479" t="s">
        <v>313</v>
      </c>
      <c r="C6479" t="s">
        <v>313</v>
      </c>
      <c r="D6479">
        <v>11200000</v>
      </c>
      <c r="E6479">
        <v>8700000</v>
      </c>
      <c r="F6479" t="s">
        <v>5391</v>
      </c>
      <c r="G6479" s="13">
        <f>IFERROR(IF($F6479="ALTA",$D6479*1.03,
IF($F6479="MEDIA",$D6479*1,
IF($F6479="BAJA",$D6479*0.92,
IF($F6479="LIQUIDAR",_xlfn.XLOOKUP(A6479,Rotación!$A:$A,Rotación!$O:$O,0,0,-1),"")))),"")</f>
        <v>10304000</v>
      </c>
      <c r="H6479" s="13">
        <f>IFERROR(IF($F6479="ALTA",$D6479*1,
IF($F6479="MEDIA",$D6479*0.97,
IF($F6479="BAJA",$D6479*0.9,
IF($F6479="LIQUIDAR",_xlfn.XLOOKUP(A6479,Rotación!$A:$A,Rotación!$O:$O,0,0,-1),"")))),"")</f>
        <v>10080000</v>
      </c>
      <c r="I6479" s="13">
        <f>IFERROR(IF($F6479="ALTA",$D6479*0.97,
IF($F6479="MEDIA",$D6479*0.94,
IF($F6479="BAJA",$D6479*0.87,
IF($F6479="LIQUIDAR",_xlfn.XLOOKUP(A6479,Rotación!$A:$A,Rotación!$O:$O,0,0,-1),"")))),"")</f>
        <v>9744000</v>
      </c>
      <c r="J6479" s="13">
        <f>IFERROR(IF($F6479="ALTA",$D6479*0.94,
IF($F6479="MEDIA",$D6479*0.9,
IF($F6479="BAJA",$D6479*0.85,
IF($F6479="LIQUIDAR",_xlfn.XLOOKUP(A6479,Rotación!$A:$A,Rotación!$O:$O,0,0,-1),"")))),"")</f>
        <v>9520000</v>
      </c>
      <c r="K6479">
        <v>10390000</v>
      </c>
    </row>
    <row r="6480" spans="1:11" x14ac:dyDescent="0.3">
      <c r="A6480" t="s">
        <v>11583</v>
      </c>
      <c r="B6480" t="s">
        <v>313</v>
      </c>
      <c r="C6480" t="s">
        <v>313</v>
      </c>
      <c r="D6480">
        <v>11200000</v>
      </c>
      <c r="E6480">
        <v>9000000</v>
      </c>
      <c r="F6480" t="s">
        <v>5391</v>
      </c>
      <c r="G6480" s="13">
        <f>IFERROR(IF($F6480="ALTA",$D6480*1.03,
IF($F6480="MEDIA",$D6480*1,
IF($F6480="BAJA",$D6480*0.92,
IF($F6480="LIQUIDAR",_xlfn.XLOOKUP(A6480,Rotación!$A:$A,Rotación!$O:$O,0,0,-1),"")))),"")</f>
        <v>10304000</v>
      </c>
      <c r="H6480" s="13">
        <f>IFERROR(IF($F6480="ALTA",$D6480*1,
IF($F6480="MEDIA",$D6480*0.97,
IF($F6480="BAJA",$D6480*0.9,
IF($F6480="LIQUIDAR",_xlfn.XLOOKUP(A6480,Rotación!$A:$A,Rotación!$O:$O,0,0,-1),"")))),"")</f>
        <v>10080000</v>
      </c>
      <c r="I6480" s="13">
        <f>IFERROR(IF($F6480="ALTA",$D6480*0.97,
IF($F6480="MEDIA",$D6480*0.94,
IF($F6480="BAJA",$D6480*0.87,
IF($F6480="LIQUIDAR",_xlfn.XLOOKUP(A6480,Rotación!$A:$A,Rotación!$O:$O,0,0,-1),"")))),"")</f>
        <v>9744000</v>
      </c>
      <c r="J6480" s="13">
        <f>IFERROR(IF($F6480="ALTA",$D6480*0.94,
IF($F6480="MEDIA",$D6480*0.9,
IF($F6480="BAJA",$D6480*0.85,
IF($F6480="LIQUIDAR",_xlfn.XLOOKUP(A6480,Rotación!$A:$A,Rotación!$O:$O,0,0,-1),"")))),"")</f>
        <v>9520000</v>
      </c>
      <c r="K6480">
        <v>10790000</v>
      </c>
    </row>
    <row r="6481" spans="1:11" x14ac:dyDescent="0.3">
      <c r="A6481" t="s">
        <v>11584</v>
      </c>
      <c r="B6481" t="s">
        <v>313</v>
      </c>
      <c r="C6481" t="s">
        <v>313</v>
      </c>
      <c r="D6481">
        <v>17100000</v>
      </c>
      <c r="E6481">
        <v>12000000</v>
      </c>
      <c r="F6481" t="s">
        <v>5391</v>
      </c>
      <c r="G6481" s="13">
        <f>IFERROR(IF($F6481="ALTA",$D6481*1.03,
IF($F6481="MEDIA",$D6481*1,
IF($F6481="BAJA",$D6481*0.92,
IF($F6481="LIQUIDAR",_xlfn.XLOOKUP(A6481,Rotación!$A:$A,Rotación!$O:$O,0,0,-1),"")))),"")</f>
        <v>15732000</v>
      </c>
      <c r="H6481" s="13">
        <f>IFERROR(IF($F6481="ALTA",$D6481*1,
IF($F6481="MEDIA",$D6481*0.97,
IF($F6481="BAJA",$D6481*0.9,
IF($F6481="LIQUIDAR",_xlfn.XLOOKUP(A6481,Rotación!$A:$A,Rotación!$O:$O,0,0,-1),"")))),"")</f>
        <v>15390000</v>
      </c>
      <c r="I6481" s="13">
        <f>IFERROR(IF($F6481="ALTA",$D6481*0.97,
IF($F6481="MEDIA",$D6481*0.94,
IF($F6481="BAJA",$D6481*0.87,
IF($F6481="LIQUIDAR",_xlfn.XLOOKUP(A6481,Rotación!$A:$A,Rotación!$O:$O,0,0,-1),"")))),"")</f>
        <v>14877000</v>
      </c>
      <c r="J6481" s="13">
        <f>IFERROR(IF($F6481="ALTA",$D6481*0.94,
IF($F6481="MEDIA",$D6481*0.9,
IF($F6481="BAJA",$D6481*0.85,
IF($F6481="LIQUIDAR",_xlfn.XLOOKUP(A6481,Rotación!$A:$A,Rotación!$O:$O,0,0,-1),"")))),"")</f>
        <v>14535000</v>
      </c>
      <c r="K6481">
        <v>14990000</v>
      </c>
    </row>
    <row r="6482" spans="1:11" x14ac:dyDescent="0.3">
      <c r="A6482" t="s">
        <v>11585</v>
      </c>
      <c r="B6482" t="s">
        <v>313</v>
      </c>
      <c r="C6482" t="s">
        <v>313</v>
      </c>
      <c r="D6482">
        <v>18600000</v>
      </c>
      <c r="E6482">
        <v>14500000</v>
      </c>
      <c r="F6482" t="s">
        <v>5391</v>
      </c>
      <c r="G6482" s="13">
        <f>IFERROR(IF($F6482="ALTA",$D6482*1.03,
IF($F6482="MEDIA",$D6482*1,
IF($F6482="BAJA",$D6482*0.92,
IF($F6482="LIQUIDAR",_xlfn.XLOOKUP(A6482,Rotación!$A:$A,Rotación!$O:$O,0,0,-1),"")))),"")</f>
        <v>17112000</v>
      </c>
      <c r="H6482" s="13">
        <f>IFERROR(IF($F6482="ALTA",$D6482*1,
IF($F6482="MEDIA",$D6482*0.97,
IF($F6482="BAJA",$D6482*0.9,
IF($F6482="LIQUIDAR",_xlfn.XLOOKUP(A6482,Rotación!$A:$A,Rotación!$O:$O,0,0,-1),"")))),"")</f>
        <v>16740000</v>
      </c>
      <c r="I6482" s="13">
        <f>IFERROR(IF($F6482="ALTA",$D6482*0.97,
IF($F6482="MEDIA",$D6482*0.94,
IF($F6482="BAJA",$D6482*0.87,
IF($F6482="LIQUIDAR",_xlfn.XLOOKUP(A6482,Rotación!$A:$A,Rotación!$O:$O,0,0,-1),"")))),"")</f>
        <v>16182000</v>
      </c>
      <c r="J6482" s="13">
        <f>IFERROR(IF($F6482="ALTA",$D6482*0.94,
IF($F6482="MEDIA",$D6482*0.9,
IF($F6482="BAJA",$D6482*0.85,
IF($F6482="LIQUIDAR",_xlfn.XLOOKUP(A6482,Rotación!$A:$A,Rotación!$O:$O,0,0,-1),"")))),"")</f>
        <v>15810000</v>
      </c>
      <c r="K6482">
        <v>17290000</v>
      </c>
    </row>
    <row r="6483" spans="1:11" x14ac:dyDescent="0.3">
      <c r="A6483" t="s">
        <v>11586</v>
      </c>
      <c r="B6483" t="s">
        <v>313</v>
      </c>
      <c r="C6483" t="s">
        <v>313</v>
      </c>
      <c r="D6483">
        <v>20900000</v>
      </c>
      <c r="E6483">
        <v>16800000</v>
      </c>
      <c r="F6483" t="s">
        <v>4033</v>
      </c>
      <c r="G6483" s="13">
        <f>IFERROR(IF($F6483="ALTA",$D6483*1.03,
IF($F6483="MEDIA",$D6483*1,
IF($F6483="BAJA",$D6483*0.92,
IF($F6483="LIQUIDAR",_xlfn.XLOOKUP(A6483,Rotación!$A:$A,Rotación!$O:$O,0,0,-1),"")))),"")</f>
        <v>20900000</v>
      </c>
      <c r="H6483" s="13">
        <f>IFERROR(IF($F6483="ALTA",$D6483*1,
IF($F6483="MEDIA",$D6483*0.97,
IF($F6483="BAJA",$D6483*0.9,
IF($F6483="LIQUIDAR",_xlfn.XLOOKUP(A6483,Rotación!$A:$A,Rotación!$O:$O,0,0,-1),"")))),"")</f>
        <v>20273000</v>
      </c>
      <c r="I6483" s="13">
        <f>IFERROR(IF($F6483="ALTA",$D6483*0.97,
IF($F6483="MEDIA",$D6483*0.94,
IF($F6483="BAJA",$D6483*0.87,
IF($F6483="LIQUIDAR",_xlfn.XLOOKUP(A6483,Rotación!$A:$A,Rotación!$O:$O,0,0,-1),"")))),"")</f>
        <v>19646000</v>
      </c>
      <c r="J6483" s="13">
        <f>IFERROR(IF($F6483="ALTA",$D6483*0.94,
IF($F6483="MEDIA",$D6483*0.9,
IF($F6483="BAJA",$D6483*0.85,
IF($F6483="LIQUIDAR",_xlfn.XLOOKUP(A6483,Rotación!$A:$A,Rotación!$O:$O,0,0,-1),"")))),"")</f>
        <v>18810000</v>
      </c>
      <c r="K6483">
        <v>19990000</v>
      </c>
    </row>
    <row r="6484" spans="1:11" x14ac:dyDescent="0.3">
      <c r="A6484" t="s">
        <v>11587</v>
      </c>
      <c r="B6484" t="s">
        <v>313</v>
      </c>
      <c r="C6484" t="s">
        <v>313</v>
      </c>
      <c r="D6484">
        <v>14800000</v>
      </c>
      <c r="E6484">
        <v>12300000</v>
      </c>
      <c r="F6484" t="s">
        <v>4033</v>
      </c>
      <c r="G6484" s="13">
        <f>IFERROR(IF($F6484="ALTA",$D6484*1.03,
IF($F6484="MEDIA",$D6484*1,
IF($F6484="BAJA",$D6484*0.92,
IF($F6484="LIQUIDAR",_xlfn.XLOOKUP(A6484,Rotación!$A:$A,Rotación!$O:$O,0,0,-1),"")))),"")</f>
        <v>14800000</v>
      </c>
      <c r="H6484" s="13">
        <f>IFERROR(IF($F6484="ALTA",$D6484*1,
IF($F6484="MEDIA",$D6484*0.97,
IF($F6484="BAJA",$D6484*0.9,
IF($F6484="LIQUIDAR",_xlfn.XLOOKUP(A6484,Rotación!$A:$A,Rotación!$O:$O,0,0,-1),"")))),"")</f>
        <v>14356000</v>
      </c>
      <c r="I6484" s="13">
        <f>IFERROR(IF($F6484="ALTA",$D6484*0.97,
IF($F6484="MEDIA",$D6484*0.94,
IF($F6484="BAJA",$D6484*0.87,
IF($F6484="LIQUIDAR",_xlfn.XLOOKUP(A6484,Rotación!$A:$A,Rotación!$O:$O,0,0,-1),"")))),"")</f>
        <v>13912000</v>
      </c>
      <c r="J6484" s="13">
        <f>IFERROR(IF($F6484="ALTA",$D6484*0.94,
IF($F6484="MEDIA",$D6484*0.9,
IF($F6484="BAJA",$D6484*0.85,
IF($F6484="LIQUIDAR",_xlfn.XLOOKUP(A6484,Rotación!$A:$A,Rotación!$O:$O,0,0,-1),"")))),"")</f>
        <v>13320000</v>
      </c>
      <c r="K6484">
        <v>14790000</v>
      </c>
    </row>
    <row r="6485" spans="1:11" x14ac:dyDescent="0.3">
      <c r="A6485" t="s">
        <v>11588</v>
      </c>
      <c r="B6485" t="s">
        <v>313</v>
      </c>
      <c r="C6485" t="s">
        <v>313</v>
      </c>
      <c r="D6485">
        <v>7880000</v>
      </c>
      <c r="E6485">
        <v>6300000</v>
      </c>
      <c r="F6485" t="s">
        <v>4033</v>
      </c>
      <c r="G6485" s="13">
        <f>IFERROR(IF($F6485="ALTA",$D6485*1.03,
IF($F6485="MEDIA",$D6485*1,
IF($F6485="BAJA",$D6485*0.92,
IF($F6485="LIQUIDAR",_xlfn.XLOOKUP(A6485,Rotación!$A:$A,Rotación!$O:$O,0,0,-1),"")))),"")</f>
        <v>7880000</v>
      </c>
      <c r="H6485" s="13">
        <f>IFERROR(IF($F6485="ALTA",$D6485*1,
IF($F6485="MEDIA",$D6485*0.97,
IF($F6485="BAJA",$D6485*0.9,
IF($F6485="LIQUIDAR",_xlfn.XLOOKUP(A6485,Rotación!$A:$A,Rotación!$O:$O,0,0,-1),"")))),"")</f>
        <v>7643600</v>
      </c>
      <c r="I6485" s="13">
        <f>IFERROR(IF($F6485="ALTA",$D6485*0.97,
IF($F6485="MEDIA",$D6485*0.94,
IF($F6485="BAJA",$D6485*0.87,
IF($F6485="LIQUIDAR",_xlfn.XLOOKUP(A6485,Rotación!$A:$A,Rotación!$O:$O,0,0,-1),"")))),"")</f>
        <v>7407200</v>
      </c>
      <c r="J6485" s="13">
        <f>IFERROR(IF($F6485="ALTA",$D6485*0.94,
IF($F6485="MEDIA",$D6485*0.9,
IF($F6485="BAJA",$D6485*0.85,
IF($F6485="LIQUIDAR",_xlfn.XLOOKUP(A6485,Rotación!$A:$A,Rotación!$O:$O,0,0,-1),"")))),"")</f>
        <v>7092000</v>
      </c>
      <c r="K6485">
        <v>7690000</v>
      </c>
    </row>
    <row r="6486" spans="1:11" x14ac:dyDescent="0.3">
      <c r="A6486" t="s">
        <v>11589</v>
      </c>
      <c r="B6486" t="s">
        <v>313</v>
      </c>
      <c r="C6486" t="s">
        <v>313</v>
      </c>
      <c r="D6486">
        <v>10300000</v>
      </c>
      <c r="E6486">
        <v>8500000</v>
      </c>
      <c r="F6486" t="s">
        <v>4033</v>
      </c>
      <c r="G6486" s="13">
        <f>IFERROR(IF($F6486="ALTA",$D6486*1.03,
IF($F6486="MEDIA",$D6486*1,
IF($F6486="BAJA",$D6486*0.92,
IF($F6486="LIQUIDAR",_xlfn.XLOOKUP(A6486,Rotación!$A:$A,Rotación!$O:$O,0,0,-1),"")))),"")</f>
        <v>10300000</v>
      </c>
      <c r="H6486" s="13">
        <f>IFERROR(IF($F6486="ALTA",$D6486*1,
IF($F6486="MEDIA",$D6486*0.97,
IF($F6486="BAJA",$D6486*0.9,
IF($F6486="LIQUIDAR",_xlfn.XLOOKUP(A6486,Rotación!$A:$A,Rotación!$O:$O,0,0,-1),"")))),"")</f>
        <v>9991000</v>
      </c>
      <c r="I6486" s="13">
        <f>IFERROR(IF($F6486="ALTA",$D6486*0.97,
IF($F6486="MEDIA",$D6486*0.94,
IF($F6486="BAJA",$D6486*0.87,
IF($F6486="LIQUIDAR",_xlfn.XLOOKUP(A6486,Rotación!$A:$A,Rotación!$O:$O,0,0,-1),"")))),"")</f>
        <v>9682000</v>
      </c>
      <c r="J6486" s="13">
        <f>IFERROR(IF($F6486="ALTA",$D6486*0.94,
IF($F6486="MEDIA",$D6486*0.9,
IF($F6486="BAJA",$D6486*0.85,
IF($F6486="LIQUIDAR",_xlfn.XLOOKUP(A6486,Rotación!$A:$A,Rotación!$O:$O,0,0,-1),"")))),"")</f>
        <v>9270000</v>
      </c>
      <c r="K6486">
        <v>10290000</v>
      </c>
    </row>
    <row r="6487" spans="1:11" x14ac:dyDescent="0.3">
      <c r="A6487" t="s">
        <v>11590</v>
      </c>
      <c r="B6487" t="s">
        <v>313</v>
      </c>
      <c r="C6487" t="s">
        <v>313</v>
      </c>
      <c r="D6487">
        <v>12800000</v>
      </c>
      <c r="E6487">
        <v>9500000</v>
      </c>
      <c r="F6487" t="s">
        <v>4033</v>
      </c>
      <c r="G6487" s="13">
        <f>IFERROR(IF($F6487="ALTA",$D6487*1.03,
IF($F6487="MEDIA",$D6487*1,
IF($F6487="BAJA",$D6487*0.92,
IF($F6487="LIQUIDAR",_xlfn.XLOOKUP(A6487,Rotación!$A:$A,Rotación!$O:$O,0,0,-1),"")))),"")</f>
        <v>12800000</v>
      </c>
      <c r="H6487" s="13">
        <f>IFERROR(IF($F6487="ALTA",$D6487*1,
IF($F6487="MEDIA",$D6487*0.97,
IF($F6487="BAJA",$D6487*0.9,
IF($F6487="LIQUIDAR",_xlfn.XLOOKUP(A6487,Rotación!$A:$A,Rotación!$O:$O,0,0,-1),"")))),"")</f>
        <v>12416000</v>
      </c>
      <c r="I6487" s="13">
        <f>IFERROR(IF($F6487="ALTA",$D6487*0.97,
IF($F6487="MEDIA",$D6487*0.94,
IF($F6487="BAJA",$D6487*0.87,
IF($F6487="LIQUIDAR",_xlfn.XLOOKUP(A6487,Rotación!$A:$A,Rotación!$O:$O,0,0,-1),"")))),"")</f>
        <v>12032000</v>
      </c>
      <c r="J6487" s="13">
        <f>IFERROR(IF($F6487="ALTA",$D6487*0.94,
IF($F6487="MEDIA",$D6487*0.9,
IF($F6487="BAJA",$D6487*0.85,
IF($F6487="LIQUIDAR",_xlfn.XLOOKUP(A6487,Rotación!$A:$A,Rotación!$O:$O,0,0,-1),"")))),"")</f>
        <v>11520000</v>
      </c>
      <c r="K6487">
        <v>11490000</v>
      </c>
    </row>
    <row r="6488" spans="1:11" x14ac:dyDescent="0.3">
      <c r="A6488" t="s">
        <v>11591</v>
      </c>
      <c r="B6488" t="s">
        <v>313</v>
      </c>
      <c r="C6488" t="s">
        <v>313</v>
      </c>
      <c r="D6488">
        <v>8300000</v>
      </c>
      <c r="E6488">
        <v>6500000</v>
      </c>
      <c r="F6488" t="s">
        <v>4033</v>
      </c>
      <c r="G6488" s="13">
        <f>IFERROR(IF($F6488="ALTA",$D6488*1.03,
IF($F6488="MEDIA",$D6488*1,
IF($F6488="BAJA",$D6488*0.92,
IF($F6488="LIQUIDAR",_xlfn.XLOOKUP(A6488,Rotación!$A:$A,Rotación!$O:$O,0,0,-1),"")))),"")</f>
        <v>8300000</v>
      </c>
      <c r="H6488" s="13">
        <f>IFERROR(IF($F6488="ALTA",$D6488*1,
IF($F6488="MEDIA",$D6488*0.97,
IF($F6488="BAJA",$D6488*0.9,
IF($F6488="LIQUIDAR",_xlfn.XLOOKUP(A6488,Rotación!$A:$A,Rotación!$O:$O,0,0,-1),"")))),"")</f>
        <v>8051000</v>
      </c>
      <c r="I6488" s="13">
        <f>IFERROR(IF($F6488="ALTA",$D6488*0.97,
IF($F6488="MEDIA",$D6488*0.94,
IF($F6488="BAJA",$D6488*0.87,
IF($F6488="LIQUIDAR",_xlfn.XLOOKUP(A6488,Rotación!$A:$A,Rotación!$O:$O,0,0,-1),"")))),"")</f>
        <v>7802000</v>
      </c>
      <c r="J6488" s="13">
        <f>IFERROR(IF($F6488="ALTA",$D6488*0.94,
IF($F6488="MEDIA",$D6488*0.9,
IF($F6488="BAJA",$D6488*0.85,
IF($F6488="LIQUIDAR",_xlfn.XLOOKUP(A6488,Rotación!$A:$A,Rotación!$O:$O,0,0,-1),"")))),"")</f>
        <v>7470000</v>
      </c>
      <c r="K6488">
        <v>7990000</v>
      </c>
    </row>
    <row r="6489" spans="1:11" x14ac:dyDescent="0.3">
      <c r="A6489" t="s">
        <v>11592</v>
      </c>
      <c r="B6489" t="s">
        <v>313</v>
      </c>
      <c r="C6489" t="s">
        <v>313</v>
      </c>
      <c r="D6489">
        <v>7200000</v>
      </c>
      <c r="E6489">
        <v>5800000</v>
      </c>
      <c r="F6489" t="s">
        <v>4033</v>
      </c>
      <c r="G6489" s="13">
        <f>IFERROR(IF($F6489="ALTA",$D6489*1.03,
IF($F6489="MEDIA",$D6489*1,
IF($F6489="BAJA",$D6489*0.92,
IF($F6489="LIQUIDAR",_xlfn.XLOOKUP(A6489,Rotación!$A:$A,Rotación!$O:$O,0,0,-1),"")))),"")</f>
        <v>7200000</v>
      </c>
      <c r="H6489" s="13">
        <f>IFERROR(IF($F6489="ALTA",$D6489*1,
IF($F6489="MEDIA",$D6489*0.97,
IF($F6489="BAJA",$D6489*0.9,
IF($F6489="LIQUIDAR",_xlfn.XLOOKUP(A6489,Rotación!$A:$A,Rotación!$O:$O,0,0,-1),"")))),"")</f>
        <v>6984000</v>
      </c>
      <c r="I6489" s="13">
        <f>IFERROR(IF($F6489="ALTA",$D6489*0.97,
IF($F6489="MEDIA",$D6489*0.94,
IF($F6489="BAJA",$D6489*0.87,
IF($F6489="LIQUIDAR",_xlfn.XLOOKUP(A6489,Rotación!$A:$A,Rotación!$O:$O,0,0,-1),"")))),"")</f>
        <v>6768000</v>
      </c>
      <c r="J6489" s="13">
        <f>IFERROR(IF($F6489="ALTA",$D6489*0.94,
IF($F6489="MEDIA",$D6489*0.9,
IF($F6489="BAJA",$D6489*0.85,
IF($F6489="LIQUIDAR",_xlfn.XLOOKUP(A6489,Rotación!$A:$A,Rotación!$O:$O,0,0,-1),"")))),"")</f>
        <v>6480000</v>
      </c>
      <c r="K6489">
        <v>7190000</v>
      </c>
    </row>
    <row r="6490" spans="1:11" x14ac:dyDescent="0.3">
      <c r="A6490" t="s">
        <v>11593</v>
      </c>
      <c r="B6490" t="s">
        <v>313</v>
      </c>
      <c r="C6490" t="s">
        <v>313</v>
      </c>
      <c r="D6490">
        <v>13100000</v>
      </c>
      <c r="E6490">
        <v>10300000</v>
      </c>
      <c r="F6490" t="s">
        <v>4033</v>
      </c>
      <c r="G6490" s="13">
        <f>IFERROR(IF($F6490="ALTA",$D6490*1.03,
IF($F6490="MEDIA",$D6490*1,
IF($F6490="BAJA",$D6490*0.92,
IF($F6490="LIQUIDAR",_xlfn.XLOOKUP(A6490,Rotación!$A:$A,Rotación!$O:$O,0,0,-1),"")))),"")</f>
        <v>13100000</v>
      </c>
      <c r="H6490" s="13">
        <f>IFERROR(IF($F6490="ALTA",$D6490*1,
IF($F6490="MEDIA",$D6490*0.97,
IF($F6490="BAJA",$D6490*0.9,
IF($F6490="LIQUIDAR",_xlfn.XLOOKUP(A6490,Rotación!$A:$A,Rotación!$O:$O,0,0,-1),"")))),"")</f>
        <v>12707000</v>
      </c>
      <c r="I6490" s="13">
        <f>IFERROR(IF($F6490="ALTA",$D6490*0.97,
IF($F6490="MEDIA",$D6490*0.94,
IF($F6490="BAJA",$D6490*0.87,
IF($F6490="LIQUIDAR",_xlfn.XLOOKUP(A6490,Rotación!$A:$A,Rotación!$O:$O,0,0,-1),"")))),"")</f>
        <v>12314000</v>
      </c>
      <c r="J6490" s="13">
        <f>IFERROR(IF($F6490="ALTA",$D6490*0.94,
IF($F6490="MEDIA",$D6490*0.9,
IF($F6490="BAJA",$D6490*0.85,
IF($F6490="LIQUIDAR",_xlfn.XLOOKUP(A6490,Rotación!$A:$A,Rotación!$O:$O,0,0,-1),"")))),"")</f>
        <v>11790000</v>
      </c>
      <c r="K6490">
        <v>12490000</v>
      </c>
    </row>
    <row r="6491" spans="1:11" x14ac:dyDescent="0.3">
      <c r="A6491" t="s">
        <v>11594</v>
      </c>
      <c r="B6491" t="s">
        <v>313</v>
      </c>
      <c r="C6491" t="s">
        <v>313</v>
      </c>
      <c r="D6491">
        <v>7250000</v>
      </c>
      <c r="E6491">
        <v>5600000</v>
      </c>
      <c r="F6491" t="s">
        <v>4033</v>
      </c>
      <c r="G6491" s="13">
        <f>IFERROR(IF($F6491="ALTA",$D6491*1.03,
IF($F6491="MEDIA",$D6491*1,
IF($F6491="BAJA",$D6491*0.92,
IF($F6491="LIQUIDAR",_xlfn.XLOOKUP(A6491,Rotación!$A:$A,Rotación!$O:$O,0,0,-1),"")))),"")</f>
        <v>7250000</v>
      </c>
      <c r="H6491" s="13">
        <f>IFERROR(IF($F6491="ALTA",$D6491*1,
IF($F6491="MEDIA",$D6491*0.97,
IF($F6491="BAJA",$D6491*0.9,
IF($F6491="LIQUIDAR",_xlfn.XLOOKUP(A6491,Rotación!$A:$A,Rotación!$O:$O,0,0,-1),"")))),"")</f>
        <v>7032500</v>
      </c>
      <c r="I6491" s="13">
        <f>IFERROR(IF($F6491="ALTA",$D6491*0.97,
IF($F6491="MEDIA",$D6491*0.94,
IF($F6491="BAJA",$D6491*0.87,
IF($F6491="LIQUIDAR",_xlfn.XLOOKUP(A6491,Rotación!$A:$A,Rotación!$O:$O,0,0,-1),"")))),"")</f>
        <v>6815000</v>
      </c>
      <c r="J6491" s="13">
        <f>IFERROR(IF($F6491="ALTA",$D6491*0.94,
IF($F6491="MEDIA",$D6491*0.9,
IF($F6491="BAJA",$D6491*0.85,
IF($F6491="LIQUIDAR",_xlfn.XLOOKUP(A6491,Rotación!$A:$A,Rotación!$O:$O,0,0,-1),"")))),"")</f>
        <v>6525000</v>
      </c>
      <c r="K6491">
        <v>6990000</v>
      </c>
    </row>
    <row r="6492" spans="1:11" x14ac:dyDescent="0.3">
      <c r="A6492" t="s">
        <v>11595</v>
      </c>
      <c r="B6492" t="s">
        <v>313</v>
      </c>
      <c r="C6492" t="s">
        <v>313</v>
      </c>
      <c r="D6492">
        <v>14000000</v>
      </c>
      <c r="E6492">
        <v>12000000</v>
      </c>
      <c r="F6492" t="s">
        <v>4033</v>
      </c>
      <c r="G6492" s="13">
        <f>IFERROR(IF($F6492="ALTA",$D6492*1.03,
IF($F6492="MEDIA",$D6492*1,
IF($F6492="BAJA",$D6492*0.92,
IF($F6492="LIQUIDAR",_xlfn.XLOOKUP(A6492,Rotación!$A:$A,Rotación!$O:$O,0,0,-1),"")))),"")</f>
        <v>14000000</v>
      </c>
      <c r="H6492" s="13">
        <f>IFERROR(IF($F6492="ALTA",$D6492*1,
IF($F6492="MEDIA",$D6492*0.97,
IF($F6492="BAJA",$D6492*0.9,
IF($F6492="LIQUIDAR",_xlfn.XLOOKUP(A6492,Rotación!$A:$A,Rotación!$O:$O,0,0,-1),"")))),"")</f>
        <v>13580000</v>
      </c>
      <c r="I6492" s="13">
        <f>IFERROR(IF($F6492="ALTA",$D6492*0.97,
IF($F6492="MEDIA",$D6492*0.94,
IF($F6492="BAJA",$D6492*0.87,
IF($F6492="LIQUIDAR",_xlfn.XLOOKUP(A6492,Rotación!$A:$A,Rotación!$O:$O,0,0,-1),"")))),"")</f>
        <v>13160000</v>
      </c>
      <c r="J6492" s="13">
        <f>IFERROR(IF($F6492="ALTA",$D6492*0.94,
IF($F6492="MEDIA",$D6492*0.9,
IF($F6492="BAJA",$D6492*0.85,
IF($F6492="LIQUIDAR",_xlfn.XLOOKUP(A6492,Rotación!$A:$A,Rotación!$O:$O,0,0,-1),"")))),"")</f>
        <v>12600000</v>
      </c>
      <c r="K6492">
        <v>13990000</v>
      </c>
    </row>
    <row r="6493" spans="1:11" x14ac:dyDescent="0.3">
      <c r="A6493" t="s">
        <v>11596</v>
      </c>
      <c r="B6493" t="s">
        <v>313</v>
      </c>
      <c r="C6493" t="s">
        <v>313</v>
      </c>
      <c r="D6493">
        <v>7900000</v>
      </c>
      <c r="E6493">
        <v>6400000</v>
      </c>
      <c r="F6493" t="s">
        <v>4033</v>
      </c>
      <c r="G6493" s="13">
        <f>IFERROR(IF($F6493="ALTA",$D6493*1.03,
IF($F6493="MEDIA",$D6493*1,
IF($F6493="BAJA",$D6493*0.92,
IF($F6493="LIQUIDAR",_xlfn.XLOOKUP(A6493,Rotación!$A:$A,Rotación!$O:$O,0,0,-1),"")))),"")</f>
        <v>7900000</v>
      </c>
      <c r="H6493" s="13">
        <f>IFERROR(IF($F6493="ALTA",$D6493*1,
IF($F6493="MEDIA",$D6493*0.97,
IF($F6493="BAJA",$D6493*0.9,
IF($F6493="LIQUIDAR",_xlfn.XLOOKUP(A6493,Rotación!$A:$A,Rotación!$O:$O,0,0,-1),"")))),"")</f>
        <v>7663000</v>
      </c>
      <c r="I6493" s="13">
        <f>IFERROR(IF($F6493="ALTA",$D6493*0.97,
IF($F6493="MEDIA",$D6493*0.94,
IF($F6493="BAJA",$D6493*0.87,
IF($F6493="LIQUIDAR",_xlfn.XLOOKUP(A6493,Rotación!$A:$A,Rotación!$O:$O,0,0,-1),"")))),"")</f>
        <v>7426000</v>
      </c>
      <c r="J6493" s="13">
        <f>IFERROR(IF($F6493="ALTA",$D6493*0.94,
IF($F6493="MEDIA",$D6493*0.9,
IF($F6493="BAJA",$D6493*0.85,
IF($F6493="LIQUIDAR",_xlfn.XLOOKUP(A6493,Rotación!$A:$A,Rotación!$O:$O,0,0,-1),"")))),"")</f>
        <v>7110000</v>
      </c>
      <c r="K6493">
        <v>7790000</v>
      </c>
    </row>
    <row r="6494" spans="1:11" x14ac:dyDescent="0.3">
      <c r="A6494" t="s">
        <v>11597</v>
      </c>
      <c r="B6494" t="s">
        <v>313</v>
      </c>
      <c r="C6494" t="s">
        <v>313</v>
      </c>
      <c r="D6494">
        <v>22900000</v>
      </c>
      <c r="E6494">
        <v>18400000</v>
      </c>
      <c r="F6494" t="s">
        <v>5391</v>
      </c>
      <c r="G6494" s="13">
        <f>IFERROR(IF($F6494="ALTA",$D6494*1.03,
IF($F6494="MEDIA",$D6494*1,
IF($F6494="BAJA",$D6494*0.92,
IF($F6494="LIQUIDAR",_xlfn.XLOOKUP(A6494,Rotación!$A:$A,Rotación!$O:$O,0,0,-1),"")))),"")</f>
        <v>21068000</v>
      </c>
      <c r="H6494" s="13">
        <f>IFERROR(IF($F6494="ALTA",$D6494*1,
IF($F6494="MEDIA",$D6494*0.97,
IF($F6494="BAJA",$D6494*0.9,
IF($F6494="LIQUIDAR",_xlfn.XLOOKUP(A6494,Rotación!$A:$A,Rotación!$O:$O,0,0,-1),"")))),"")</f>
        <v>20610000</v>
      </c>
      <c r="I6494" s="13">
        <f>IFERROR(IF($F6494="ALTA",$D6494*0.97,
IF($F6494="MEDIA",$D6494*0.94,
IF($F6494="BAJA",$D6494*0.87,
IF($F6494="LIQUIDAR",_xlfn.XLOOKUP(A6494,Rotación!$A:$A,Rotación!$O:$O,0,0,-1),"")))),"")</f>
        <v>19923000</v>
      </c>
      <c r="J6494" s="13">
        <f>IFERROR(IF($F6494="ALTA",$D6494*0.94,
IF($F6494="MEDIA",$D6494*0.9,
IF($F6494="BAJA",$D6494*0.85,
IF($F6494="LIQUIDAR",_xlfn.XLOOKUP(A6494,Rotación!$A:$A,Rotación!$O:$O,0,0,-1),"")))),"")</f>
        <v>19465000</v>
      </c>
      <c r="K6494">
        <v>21390000</v>
      </c>
    </row>
    <row r="6495" spans="1:11" x14ac:dyDescent="0.3">
      <c r="A6495" t="s">
        <v>11598</v>
      </c>
      <c r="B6495" t="s">
        <v>313</v>
      </c>
      <c r="C6495" t="s">
        <v>313</v>
      </c>
      <c r="D6495">
        <v>15600000</v>
      </c>
      <c r="E6495">
        <v>12500000</v>
      </c>
      <c r="F6495" t="s">
        <v>5391</v>
      </c>
      <c r="G6495" s="13">
        <f>IFERROR(IF($F6495="ALTA",$D6495*1.03,
IF($F6495="MEDIA",$D6495*1,
IF($F6495="BAJA",$D6495*0.92,
IF($F6495="LIQUIDAR",_xlfn.XLOOKUP(A6495,Rotación!$A:$A,Rotación!$O:$O,0,0,-1),"")))),"")</f>
        <v>14352000</v>
      </c>
      <c r="H6495" s="13">
        <f>IFERROR(IF($F6495="ALTA",$D6495*1,
IF($F6495="MEDIA",$D6495*0.97,
IF($F6495="BAJA",$D6495*0.9,
IF($F6495="LIQUIDAR",_xlfn.XLOOKUP(A6495,Rotación!$A:$A,Rotación!$O:$O,0,0,-1),"")))),"")</f>
        <v>14040000</v>
      </c>
      <c r="I6495" s="13">
        <f>IFERROR(IF($F6495="ALTA",$D6495*0.97,
IF($F6495="MEDIA",$D6495*0.94,
IF($F6495="BAJA",$D6495*0.87,
IF($F6495="LIQUIDAR",_xlfn.XLOOKUP(A6495,Rotación!$A:$A,Rotación!$O:$O,0,0,-1),"")))),"")</f>
        <v>13572000</v>
      </c>
      <c r="J6495" s="13">
        <f>IFERROR(IF($F6495="ALTA",$D6495*0.94,
IF($F6495="MEDIA",$D6495*0.9,
IF($F6495="BAJA",$D6495*0.85,
IF($F6495="LIQUIDAR",_xlfn.XLOOKUP(A6495,Rotación!$A:$A,Rotación!$O:$O,0,0,-1),"")))),"")</f>
        <v>13260000</v>
      </c>
      <c r="K6495">
        <v>14990000</v>
      </c>
    </row>
    <row r="6496" spans="1:11" x14ac:dyDescent="0.3">
      <c r="A6496" t="s">
        <v>11599</v>
      </c>
      <c r="B6496" t="s">
        <v>313</v>
      </c>
      <c r="C6496" t="s">
        <v>313</v>
      </c>
      <c r="D6496">
        <v>15900000</v>
      </c>
      <c r="E6496">
        <v>12900000</v>
      </c>
      <c r="F6496" t="s">
        <v>5391</v>
      </c>
      <c r="G6496" s="13">
        <f>IFERROR(IF($F6496="ALTA",$D6496*1.03,
IF($F6496="MEDIA",$D6496*1,
IF($F6496="BAJA",$D6496*0.92,
IF($F6496="LIQUIDAR",_xlfn.XLOOKUP(A6496,Rotación!$A:$A,Rotación!$O:$O,0,0,-1),"")))),"")</f>
        <v>14628000</v>
      </c>
      <c r="H6496" s="13">
        <f>IFERROR(IF($F6496="ALTA",$D6496*1,
IF($F6496="MEDIA",$D6496*0.97,
IF($F6496="BAJA",$D6496*0.9,
IF($F6496="LIQUIDAR",_xlfn.XLOOKUP(A6496,Rotación!$A:$A,Rotación!$O:$O,0,0,-1),"")))),"")</f>
        <v>14310000</v>
      </c>
      <c r="I6496" s="13">
        <f>IFERROR(IF($F6496="ALTA",$D6496*0.97,
IF($F6496="MEDIA",$D6496*0.94,
IF($F6496="BAJA",$D6496*0.87,
IF($F6496="LIQUIDAR",_xlfn.XLOOKUP(A6496,Rotación!$A:$A,Rotación!$O:$O,0,0,-1),"")))),"")</f>
        <v>13833000</v>
      </c>
      <c r="J6496" s="13">
        <f>IFERROR(IF($F6496="ALTA",$D6496*0.94,
IF($F6496="MEDIA",$D6496*0.9,
IF($F6496="BAJA",$D6496*0.85,
IF($F6496="LIQUIDAR",_xlfn.XLOOKUP(A6496,Rotación!$A:$A,Rotación!$O:$O,0,0,-1),"")))),"")</f>
        <v>13515000</v>
      </c>
      <c r="K6496">
        <v>15790000</v>
      </c>
    </row>
    <row r="6497" spans="1:11" x14ac:dyDescent="0.3">
      <c r="A6497" t="s">
        <v>11600</v>
      </c>
      <c r="B6497" t="s">
        <v>313</v>
      </c>
      <c r="C6497" t="s">
        <v>313</v>
      </c>
      <c r="D6497">
        <v>16200000</v>
      </c>
      <c r="E6497">
        <v>11900000</v>
      </c>
      <c r="F6497" t="s">
        <v>5391</v>
      </c>
      <c r="G6497" s="13">
        <f>IFERROR(IF($F6497="ALTA",$D6497*1.03,
IF($F6497="MEDIA",$D6497*1,
IF($F6497="BAJA",$D6497*0.92,
IF($F6497="LIQUIDAR",_xlfn.XLOOKUP(A6497,Rotación!$A:$A,Rotación!$O:$O,0,0,-1),"")))),"")</f>
        <v>14904000</v>
      </c>
      <c r="H6497" s="13">
        <f>IFERROR(IF($F6497="ALTA",$D6497*1,
IF($F6497="MEDIA",$D6497*0.97,
IF($F6497="BAJA",$D6497*0.9,
IF($F6497="LIQUIDAR",_xlfn.XLOOKUP(A6497,Rotación!$A:$A,Rotación!$O:$O,0,0,-1),"")))),"")</f>
        <v>14580000</v>
      </c>
      <c r="I6497" s="13">
        <f>IFERROR(IF($F6497="ALTA",$D6497*0.97,
IF($F6497="MEDIA",$D6497*0.94,
IF($F6497="BAJA",$D6497*0.87,
IF($F6497="LIQUIDAR",_xlfn.XLOOKUP(A6497,Rotación!$A:$A,Rotación!$O:$O,0,0,-1),"")))),"")</f>
        <v>14094000</v>
      </c>
      <c r="J6497" s="13">
        <f>IFERROR(IF($F6497="ALTA",$D6497*0.94,
IF($F6497="MEDIA",$D6497*0.9,
IF($F6497="BAJA",$D6497*0.85,
IF($F6497="LIQUIDAR",_xlfn.XLOOKUP(A6497,Rotación!$A:$A,Rotación!$O:$O,0,0,-1),"")))),"")</f>
        <v>13770000</v>
      </c>
      <c r="K6497">
        <v>14290000</v>
      </c>
    </row>
    <row r="6498" spans="1:11" x14ac:dyDescent="0.3">
      <c r="A6498" t="s">
        <v>11601</v>
      </c>
      <c r="B6498" t="s">
        <v>313</v>
      </c>
      <c r="C6498" t="s">
        <v>313</v>
      </c>
      <c r="D6498">
        <v>6450000</v>
      </c>
      <c r="E6498">
        <v>5150000</v>
      </c>
      <c r="F6498" t="s">
        <v>5391</v>
      </c>
      <c r="G6498" s="13">
        <f>IFERROR(IF($F6498="ALTA",$D6498*1.03,
IF($F6498="MEDIA",$D6498*1,
IF($F6498="BAJA",$D6498*0.92,
IF($F6498="LIQUIDAR",_xlfn.XLOOKUP(A6498,Rotación!$A:$A,Rotación!$O:$O,0,0,-1),"")))),"")</f>
        <v>5934000</v>
      </c>
      <c r="H6498" s="13">
        <f>IFERROR(IF($F6498="ALTA",$D6498*1,
IF($F6498="MEDIA",$D6498*0.97,
IF($F6498="BAJA",$D6498*0.9,
IF($F6498="LIQUIDAR",_xlfn.XLOOKUP(A6498,Rotación!$A:$A,Rotación!$O:$O,0,0,-1),"")))),"")</f>
        <v>5805000</v>
      </c>
      <c r="I6498" s="13">
        <f>IFERROR(IF($F6498="ALTA",$D6498*0.97,
IF($F6498="MEDIA",$D6498*0.94,
IF($F6498="BAJA",$D6498*0.87,
IF($F6498="LIQUIDAR",_xlfn.XLOOKUP(A6498,Rotación!$A:$A,Rotación!$O:$O,0,0,-1),"")))),"")</f>
        <v>5611500</v>
      </c>
      <c r="J6498" s="13">
        <f>IFERROR(IF($F6498="ALTA",$D6498*0.94,
IF($F6498="MEDIA",$D6498*0.9,
IF($F6498="BAJA",$D6498*0.85,
IF($F6498="LIQUIDAR",_xlfn.XLOOKUP(A6498,Rotación!$A:$A,Rotación!$O:$O,0,0,-1),"")))),"")</f>
        <v>5482500</v>
      </c>
      <c r="K6498">
        <v>6390000</v>
      </c>
    </row>
    <row r="6499" spans="1:11" x14ac:dyDescent="0.3">
      <c r="A6499" t="s">
        <v>11602</v>
      </c>
      <c r="B6499" t="s">
        <v>313</v>
      </c>
      <c r="C6499" t="s">
        <v>313</v>
      </c>
      <c r="D6499">
        <v>9700000</v>
      </c>
      <c r="E6499">
        <v>7600000</v>
      </c>
      <c r="F6499" t="s">
        <v>5391</v>
      </c>
      <c r="G6499" s="13">
        <f>IFERROR(IF($F6499="ALTA",$D6499*1.03,
IF($F6499="MEDIA",$D6499*1,
IF($F6499="BAJA",$D6499*0.92,
IF($F6499="LIQUIDAR",_xlfn.XLOOKUP(A6499,Rotación!$A:$A,Rotación!$O:$O,0,0,-1),"")))),"")</f>
        <v>8924000</v>
      </c>
      <c r="H6499" s="13">
        <f>IFERROR(IF($F6499="ALTA",$D6499*1,
IF($F6499="MEDIA",$D6499*0.97,
IF($F6499="BAJA",$D6499*0.9,
IF($F6499="LIQUIDAR",_xlfn.XLOOKUP(A6499,Rotación!$A:$A,Rotación!$O:$O,0,0,-1),"")))),"")</f>
        <v>8730000</v>
      </c>
      <c r="I6499" s="13">
        <f>IFERROR(IF($F6499="ALTA",$D6499*0.97,
IF($F6499="MEDIA",$D6499*0.94,
IF($F6499="BAJA",$D6499*0.87,
IF($F6499="LIQUIDAR",_xlfn.XLOOKUP(A6499,Rotación!$A:$A,Rotación!$O:$O,0,0,-1),"")))),"")</f>
        <v>8439000</v>
      </c>
      <c r="J6499" s="13">
        <f>IFERROR(IF($F6499="ALTA",$D6499*0.94,
IF($F6499="MEDIA",$D6499*0.9,
IF($F6499="BAJA",$D6499*0.85,
IF($F6499="LIQUIDAR",_xlfn.XLOOKUP(A6499,Rotación!$A:$A,Rotación!$O:$O,0,0,-1),"")))),"")</f>
        <v>8245000</v>
      </c>
      <c r="K6499">
        <v>9290000</v>
      </c>
    </row>
    <row r="6500" spans="1:11" x14ac:dyDescent="0.3">
      <c r="A6500" t="s">
        <v>11603</v>
      </c>
      <c r="B6500" t="s">
        <v>313</v>
      </c>
      <c r="C6500" t="s">
        <v>313</v>
      </c>
      <c r="D6500">
        <v>19700000</v>
      </c>
      <c r="E6500">
        <v>15300000</v>
      </c>
      <c r="F6500" t="s">
        <v>5391</v>
      </c>
      <c r="G6500" s="13">
        <f>IFERROR(IF($F6500="ALTA",$D6500*1.03,
IF($F6500="MEDIA",$D6500*1,
IF($F6500="BAJA",$D6500*0.92,
IF($F6500="LIQUIDAR",_xlfn.XLOOKUP(A6500,Rotación!$A:$A,Rotación!$O:$O,0,0,-1),"")))),"")</f>
        <v>18124000</v>
      </c>
      <c r="H6500" s="13">
        <f>IFERROR(IF($F6500="ALTA",$D6500*1,
IF($F6500="MEDIA",$D6500*0.97,
IF($F6500="BAJA",$D6500*0.9,
IF($F6500="LIQUIDAR",_xlfn.XLOOKUP(A6500,Rotación!$A:$A,Rotación!$O:$O,0,0,-1),"")))),"")</f>
        <v>17730000</v>
      </c>
      <c r="I6500" s="13">
        <f>IFERROR(IF($F6500="ALTA",$D6500*0.97,
IF($F6500="MEDIA",$D6500*0.94,
IF($F6500="BAJA",$D6500*0.87,
IF($F6500="LIQUIDAR",_xlfn.XLOOKUP(A6500,Rotación!$A:$A,Rotación!$O:$O,0,0,-1),"")))),"")</f>
        <v>17139000</v>
      </c>
      <c r="J6500" s="13">
        <f>IFERROR(IF($F6500="ALTA",$D6500*0.94,
IF($F6500="MEDIA",$D6500*0.9,
IF($F6500="BAJA",$D6500*0.85,
IF($F6500="LIQUIDAR",_xlfn.XLOOKUP(A6500,Rotación!$A:$A,Rotación!$O:$O,0,0,-1),"")))),"")</f>
        <v>16745000</v>
      </c>
      <c r="K6500">
        <v>18290000</v>
      </c>
    </row>
    <row r="6501" spans="1:11" x14ac:dyDescent="0.3">
      <c r="A6501" t="s">
        <v>11604</v>
      </c>
      <c r="B6501" t="s">
        <v>313</v>
      </c>
      <c r="C6501" t="s">
        <v>313</v>
      </c>
      <c r="D6501">
        <v>9700000</v>
      </c>
      <c r="E6501">
        <v>7150000</v>
      </c>
      <c r="F6501" t="s">
        <v>5391</v>
      </c>
      <c r="G6501" s="13">
        <f>IFERROR(IF($F6501="ALTA",$D6501*1.03,
IF($F6501="MEDIA",$D6501*1,
IF($F6501="BAJA",$D6501*0.92,
IF($F6501="LIQUIDAR",_xlfn.XLOOKUP(A6501,Rotación!$A:$A,Rotación!$O:$O,0,0,-1),"")))),"")</f>
        <v>8924000</v>
      </c>
      <c r="H6501" s="13">
        <f>IFERROR(IF($F6501="ALTA",$D6501*1,
IF($F6501="MEDIA",$D6501*0.97,
IF($F6501="BAJA",$D6501*0.9,
IF($F6501="LIQUIDAR",_xlfn.XLOOKUP(A6501,Rotación!$A:$A,Rotación!$O:$O,0,0,-1),"")))),"")</f>
        <v>8730000</v>
      </c>
      <c r="I6501" s="13">
        <f>IFERROR(IF($F6501="ALTA",$D6501*0.97,
IF($F6501="MEDIA",$D6501*0.94,
IF($F6501="BAJA",$D6501*0.87,
IF($F6501="LIQUIDAR",_xlfn.XLOOKUP(A6501,Rotación!$A:$A,Rotación!$O:$O,0,0,-1),"")))),"")</f>
        <v>8439000</v>
      </c>
      <c r="J6501" s="13">
        <f>IFERROR(IF($F6501="ALTA",$D6501*0.94,
IF($F6501="MEDIA",$D6501*0.9,
IF($F6501="BAJA",$D6501*0.85,
IF($F6501="LIQUIDAR",_xlfn.XLOOKUP(A6501,Rotación!$A:$A,Rotación!$O:$O,0,0,-1),"")))),"")</f>
        <v>8245000</v>
      </c>
      <c r="K6501">
        <v>8490000</v>
      </c>
    </row>
    <row r="6502" spans="1:11" x14ac:dyDescent="0.3">
      <c r="A6502" t="s">
        <v>11605</v>
      </c>
      <c r="B6502" t="s">
        <v>313</v>
      </c>
      <c r="C6502" t="s">
        <v>313</v>
      </c>
      <c r="D6502">
        <v>21800000</v>
      </c>
      <c r="E6502">
        <v>17000000</v>
      </c>
      <c r="F6502" t="s">
        <v>5391</v>
      </c>
      <c r="G6502" s="13">
        <f>IFERROR(IF($F6502="ALTA",$D6502*1.03,
IF($F6502="MEDIA",$D6502*1,
IF($F6502="BAJA",$D6502*0.92,
IF($F6502="LIQUIDAR",_xlfn.XLOOKUP(A6502,Rotación!$A:$A,Rotación!$O:$O,0,0,-1),"")))),"")</f>
        <v>20056000</v>
      </c>
      <c r="H6502" s="13">
        <f>IFERROR(IF($F6502="ALTA",$D6502*1,
IF($F6502="MEDIA",$D6502*0.97,
IF($F6502="BAJA",$D6502*0.9,
IF($F6502="LIQUIDAR",_xlfn.XLOOKUP(A6502,Rotación!$A:$A,Rotación!$O:$O,0,0,-1),"")))),"")</f>
        <v>19620000</v>
      </c>
      <c r="I6502" s="13">
        <f>IFERROR(IF($F6502="ALTA",$D6502*0.97,
IF($F6502="MEDIA",$D6502*0.94,
IF($F6502="BAJA",$D6502*0.87,
IF($F6502="LIQUIDAR",_xlfn.XLOOKUP(A6502,Rotación!$A:$A,Rotación!$O:$O,0,0,-1),"")))),"")</f>
        <v>18966000</v>
      </c>
      <c r="J6502" s="13">
        <f>IFERROR(IF($F6502="ALTA",$D6502*0.94,
IF($F6502="MEDIA",$D6502*0.9,
IF($F6502="BAJA",$D6502*0.85,
IF($F6502="LIQUIDAR",_xlfn.XLOOKUP(A6502,Rotación!$A:$A,Rotación!$O:$O,0,0,-1),"")))),"")</f>
        <v>18530000</v>
      </c>
      <c r="K6502">
        <v>20490000</v>
      </c>
    </row>
    <row r="6503" spans="1:11" x14ac:dyDescent="0.3">
      <c r="A6503" t="s">
        <v>11395</v>
      </c>
      <c r="B6503" t="s">
        <v>313</v>
      </c>
      <c r="C6503" t="s">
        <v>313</v>
      </c>
      <c r="D6503">
        <v>28000000</v>
      </c>
      <c r="E6503">
        <v>33784100</v>
      </c>
      <c r="F6503" t="s">
        <v>5391</v>
      </c>
      <c r="G6503" s="13">
        <f>IFERROR(IF($F6503="ALTA",$D6503*1.03,
IF($F6503="MEDIA",$D6503*1,
IF($F6503="BAJA",$D6503*0.92,
IF($F6503="LIQUIDAR",_xlfn.XLOOKUP(A6503,Rotación!$A:$A,Rotación!$O:$O,0,0,-1),"")))),"")</f>
        <v>25760000</v>
      </c>
      <c r="H6503" s="13">
        <f>IFERROR(IF($F6503="ALTA",$D6503*1,
IF($F6503="MEDIA",$D6503*0.97,
IF($F6503="BAJA",$D6503*0.9,
IF($F6503="LIQUIDAR",_xlfn.XLOOKUP(A6503,Rotación!$A:$A,Rotación!$O:$O,0,0,-1),"")))),"")</f>
        <v>25200000</v>
      </c>
      <c r="I6503" s="13">
        <f>IFERROR(IF($F6503="ALTA",$D6503*0.97,
IF($F6503="MEDIA",$D6503*0.94,
IF($F6503="BAJA",$D6503*0.87,
IF($F6503="LIQUIDAR",_xlfn.XLOOKUP(A6503,Rotación!$A:$A,Rotación!$O:$O,0,0,-1),"")))),"")</f>
        <v>24360000</v>
      </c>
      <c r="J6503" s="13">
        <f>IFERROR(IF($F6503="ALTA",$D6503*0.94,
IF($F6503="MEDIA",$D6503*0.9,
IF($F6503="BAJA",$D6503*0.85,
IF($F6503="LIQUIDAR",_xlfn.XLOOKUP(A6503,Rotación!$A:$A,Rotación!$O:$O,0,0,-1),"")))),"")</f>
        <v>23800000</v>
      </c>
      <c r="K6503">
        <v>27990000</v>
      </c>
    </row>
    <row r="6504" spans="1:11" x14ac:dyDescent="0.3">
      <c r="A6504" t="s">
        <v>11606</v>
      </c>
      <c r="B6504" t="s">
        <v>313</v>
      </c>
      <c r="C6504" t="s">
        <v>313</v>
      </c>
      <c r="D6504">
        <v>16000000</v>
      </c>
      <c r="E6504">
        <v>13000000</v>
      </c>
      <c r="F6504" t="s">
        <v>5391</v>
      </c>
      <c r="G6504" s="13">
        <f>IFERROR(IF($F6504="ALTA",$D6504*1.03,
IF($F6504="MEDIA",$D6504*1,
IF($F6504="BAJA",$D6504*0.92,
IF($F6504="LIQUIDAR",_xlfn.XLOOKUP(A6504,Rotación!$A:$A,Rotación!$O:$O,0,0,-1),"")))),"")</f>
        <v>14720000</v>
      </c>
      <c r="H6504" s="13">
        <f>IFERROR(IF($F6504="ALTA",$D6504*1,
IF($F6504="MEDIA",$D6504*0.97,
IF($F6504="BAJA",$D6504*0.9,
IF($F6504="LIQUIDAR",_xlfn.XLOOKUP(A6504,Rotación!$A:$A,Rotación!$O:$O,0,0,-1),"")))),"")</f>
        <v>14400000</v>
      </c>
      <c r="I6504" s="13">
        <f>IFERROR(IF($F6504="ALTA",$D6504*0.97,
IF($F6504="MEDIA",$D6504*0.94,
IF($F6504="BAJA",$D6504*0.87,
IF($F6504="LIQUIDAR",_xlfn.XLOOKUP(A6504,Rotación!$A:$A,Rotación!$O:$O,0,0,-1),"")))),"")</f>
        <v>13920000</v>
      </c>
      <c r="J6504" s="13">
        <f>IFERROR(IF($F6504="ALTA",$D6504*0.94,
IF($F6504="MEDIA",$D6504*0.9,
IF($F6504="BAJA",$D6504*0.85,
IF($F6504="LIQUIDAR",_xlfn.XLOOKUP(A6504,Rotación!$A:$A,Rotación!$O:$O,0,0,-1),"")))),"")</f>
        <v>13600000</v>
      </c>
      <c r="K6504">
        <v>15490000</v>
      </c>
    </row>
    <row r="6505" spans="1:11" x14ac:dyDescent="0.3">
      <c r="A6505" t="s">
        <v>11607</v>
      </c>
      <c r="B6505" t="s">
        <v>313</v>
      </c>
      <c r="C6505" t="s">
        <v>313</v>
      </c>
      <c r="D6505">
        <v>10800000</v>
      </c>
      <c r="E6505">
        <v>8300000</v>
      </c>
      <c r="F6505" t="s">
        <v>5391</v>
      </c>
      <c r="G6505" s="13">
        <f>IFERROR(IF($F6505="ALTA",$D6505*1.03,
IF($F6505="MEDIA",$D6505*1,
IF($F6505="BAJA",$D6505*0.92,
IF($F6505="LIQUIDAR",_xlfn.XLOOKUP(A6505,Rotación!$A:$A,Rotación!$O:$O,0,0,-1),"")))),"")</f>
        <v>9936000</v>
      </c>
      <c r="H6505" s="13">
        <f>IFERROR(IF($F6505="ALTA",$D6505*1,
IF($F6505="MEDIA",$D6505*0.97,
IF($F6505="BAJA",$D6505*0.9,
IF($F6505="LIQUIDAR",_xlfn.XLOOKUP(A6505,Rotación!$A:$A,Rotación!$O:$O,0,0,-1),"")))),"")</f>
        <v>9720000</v>
      </c>
      <c r="I6505" s="13">
        <f>IFERROR(IF($F6505="ALTA",$D6505*0.97,
IF($F6505="MEDIA",$D6505*0.94,
IF($F6505="BAJA",$D6505*0.87,
IF($F6505="LIQUIDAR",_xlfn.XLOOKUP(A6505,Rotación!$A:$A,Rotación!$O:$O,0,0,-1),"")))),"")</f>
        <v>9396000</v>
      </c>
      <c r="J6505" s="13">
        <f>IFERROR(IF($F6505="ALTA",$D6505*0.94,
IF($F6505="MEDIA",$D6505*0.9,
IF($F6505="BAJA",$D6505*0.85,
IF($F6505="LIQUIDAR",_xlfn.XLOOKUP(A6505,Rotación!$A:$A,Rotación!$O:$O,0,0,-1),"")))),"")</f>
        <v>9180000</v>
      </c>
      <c r="K6505">
        <v>10290000</v>
      </c>
    </row>
    <row r="6506" spans="1:11" x14ac:dyDescent="0.3">
      <c r="A6506" t="s">
        <v>11608</v>
      </c>
      <c r="B6506" t="s">
        <v>313</v>
      </c>
      <c r="C6506" t="s">
        <v>313</v>
      </c>
      <c r="D6506">
        <v>8800000</v>
      </c>
      <c r="E6506">
        <v>7300000</v>
      </c>
      <c r="F6506" t="s">
        <v>5390</v>
      </c>
      <c r="G6506" s="13">
        <f>IFERROR(IF($F6506="ALTA",$D6506*1.03,
IF($F6506="MEDIA",$D6506*1,
IF($F6506="BAJA",$D6506*0.92,
IF($F6506="LIQUIDAR",_xlfn.XLOOKUP(A6506,Rotación!$A:$A,Rotación!$O:$O,0,0,-1),"")))),"")</f>
        <v>9064000</v>
      </c>
      <c r="H6506" s="13">
        <f>IFERROR(IF($F6506="ALTA",$D6506*1,
IF($F6506="MEDIA",$D6506*0.97,
IF($F6506="BAJA",$D6506*0.9,
IF($F6506="LIQUIDAR",_xlfn.XLOOKUP(A6506,Rotación!$A:$A,Rotación!$O:$O,0,0,-1),"")))),"")</f>
        <v>8800000</v>
      </c>
      <c r="I6506" s="13">
        <f>IFERROR(IF($F6506="ALTA",$D6506*0.97,
IF($F6506="MEDIA",$D6506*0.94,
IF($F6506="BAJA",$D6506*0.87,
IF($F6506="LIQUIDAR",_xlfn.XLOOKUP(A6506,Rotación!$A:$A,Rotación!$O:$O,0,0,-1),"")))),"")</f>
        <v>8536000</v>
      </c>
      <c r="J6506" s="13">
        <f>IFERROR(IF($F6506="ALTA",$D6506*0.94,
IF($F6506="MEDIA",$D6506*0.9,
IF($F6506="BAJA",$D6506*0.85,
IF($F6506="LIQUIDAR",_xlfn.XLOOKUP(A6506,Rotación!$A:$A,Rotación!$O:$O,0,0,-1),"")))),"")</f>
        <v>8271999.9999999991</v>
      </c>
      <c r="K6506">
        <v>8790000</v>
      </c>
    </row>
    <row r="6507" spans="1:11" x14ac:dyDescent="0.3">
      <c r="A6507" t="s">
        <v>11577</v>
      </c>
      <c r="B6507" t="s">
        <v>313</v>
      </c>
      <c r="C6507" t="s">
        <v>313</v>
      </c>
      <c r="D6507">
        <v>20300000</v>
      </c>
      <c r="E6507">
        <v>17500000</v>
      </c>
      <c r="F6507" t="s">
        <v>5390</v>
      </c>
      <c r="G6507" s="13">
        <f>IFERROR(IF($F6507="ALTA",$D6507*1.03,
IF($F6507="MEDIA",$D6507*1,
IF($F6507="BAJA",$D6507*0.92,
IF($F6507="LIQUIDAR",_xlfn.XLOOKUP(A6507,Rotación!$A:$A,Rotación!$O:$O,0,0,-1),"")))),"")</f>
        <v>20909000</v>
      </c>
      <c r="H6507" s="13">
        <f>IFERROR(IF($F6507="ALTA",$D6507*1,
IF($F6507="MEDIA",$D6507*0.97,
IF($F6507="BAJA",$D6507*0.9,
IF($F6507="LIQUIDAR",_xlfn.XLOOKUP(A6507,Rotación!$A:$A,Rotación!$O:$O,0,0,-1),"")))),"")</f>
        <v>20300000</v>
      </c>
      <c r="I6507" s="13">
        <f>IFERROR(IF($F6507="ALTA",$D6507*0.97,
IF($F6507="MEDIA",$D6507*0.94,
IF($F6507="BAJA",$D6507*0.87,
IF($F6507="LIQUIDAR",_xlfn.XLOOKUP(A6507,Rotación!$A:$A,Rotación!$O:$O,0,0,-1),"")))),"")</f>
        <v>19691000</v>
      </c>
      <c r="J6507" s="13">
        <f>IFERROR(IF($F6507="ALTA",$D6507*0.94,
IF($F6507="MEDIA",$D6507*0.9,
IF($F6507="BAJA",$D6507*0.85,
IF($F6507="LIQUIDAR",_xlfn.XLOOKUP(A6507,Rotación!$A:$A,Rotación!$O:$O,0,0,-1),"")))),"")</f>
        <v>19082000</v>
      </c>
      <c r="K6507">
        <v>19990000</v>
      </c>
    </row>
    <row r="6508" spans="1:11" x14ac:dyDescent="0.3">
      <c r="A6508" t="s">
        <v>11280</v>
      </c>
      <c r="B6508" t="s">
        <v>313</v>
      </c>
      <c r="C6508" t="s">
        <v>313</v>
      </c>
      <c r="D6508">
        <v>8900000</v>
      </c>
      <c r="E6508">
        <v>7400000</v>
      </c>
      <c r="F6508" t="s">
        <v>5390</v>
      </c>
      <c r="G6508" s="13">
        <f>IFERROR(IF($F6508="ALTA",$D6508*1.03,
IF($F6508="MEDIA",$D6508*1,
IF($F6508="BAJA",$D6508*0.92,
IF($F6508="LIQUIDAR",_xlfn.XLOOKUP(A6508,Rotación!$A:$A,Rotación!$O:$O,0,0,-1),"")))),"")</f>
        <v>9167000</v>
      </c>
      <c r="H6508" s="13">
        <f>IFERROR(IF($F6508="ALTA",$D6508*1,
IF($F6508="MEDIA",$D6508*0.97,
IF($F6508="BAJA",$D6508*0.9,
IF($F6508="LIQUIDAR",_xlfn.XLOOKUP(A6508,Rotación!$A:$A,Rotación!$O:$O,0,0,-1),"")))),"")</f>
        <v>8900000</v>
      </c>
      <c r="I6508" s="13">
        <f>IFERROR(IF($F6508="ALTA",$D6508*0.97,
IF($F6508="MEDIA",$D6508*0.94,
IF($F6508="BAJA",$D6508*0.87,
IF($F6508="LIQUIDAR",_xlfn.XLOOKUP(A6508,Rotación!$A:$A,Rotación!$O:$O,0,0,-1),"")))),"")</f>
        <v>8633000</v>
      </c>
      <c r="J6508" s="13">
        <f>IFERROR(IF($F6508="ALTA",$D6508*0.94,
IF($F6508="MEDIA",$D6508*0.9,
IF($F6508="BAJA",$D6508*0.85,
IF($F6508="LIQUIDAR",_xlfn.XLOOKUP(A6508,Rotación!$A:$A,Rotación!$O:$O,0,0,-1),"")))),"")</f>
        <v>8365999.9999999991</v>
      </c>
      <c r="K6508">
        <v>8890000</v>
      </c>
    </row>
    <row r="6509" spans="1:11" x14ac:dyDescent="0.3">
      <c r="A6509" t="s">
        <v>11609</v>
      </c>
      <c r="B6509" t="s">
        <v>313</v>
      </c>
      <c r="C6509" t="s">
        <v>313</v>
      </c>
      <c r="D6509">
        <v>14400000</v>
      </c>
      <c r="E6509">
        <v>11700000</v>
      </c>
      <c r="F6509" t="s">
        <v>4033</v>
      </c>
      <c r="G6509" s="13">
        <f>IFERROR(IF($F6509="ALTA",$D6509*1.03,
IF($F6509="MEDIA",$D6509*1,
IF($F6509="BAJA",$D6509*0.92,
IF($F6509="LIQUIDAR",_xlfn.XLOOKUP(A6509,Rotación!$A:$A,Rotación!$O:$O,0,0,-1),"")))),"")</f>
        <v>14400000</v>
      </c>
      <c r="H6509" s="13">
        <f>IFERROR(IF($F6509="ALTA",$D6509*1,
IF($F6509="MEDIA",$D6509*0.97,
IF($F6509="BAJA",$D6509*0.9,
IF($F6509="LIQUIDAR",_xlfn.XLOOKUP(A6509,Rotación!$A:$A,Rotación!$O:$O,0,0,-1),"")))),"")</f>
        <v>13968000</v>
      </c>
      <c r="I6509" s="13">
        <f>IFERROR(IF($F6509="ALTA",$D6509*0.97,
IF($F6509="MEDIA",$D6509*0.94,
IF($F6509="BAJA",$D6509*0.87,
IF($F6509="LIQUIDAR",_xlfn.XLOOKUP(A6509,Rotación!$A:$A,Rotación!$O:$O,0,0,-1),"")))),"")</f>
        <v>13536000</v>
      </c>
      <c r="J6509" s="13">
        <f>IFERROR(IF($F6509="ALTA",$D6509*0.94,
IF($F6509="MEDIA",$D6509*0.9,
IF($F6509="BAJA",$D6509*0.85,
IF($F6509="LIQUIDAR",_xlfn.XLOOKUP(A6509,Rotación!$A:$A,Rotación!$O:$O,0,0,-1),"")))),"")</f>
        <v>12960000</v>
      </c>
      <c r="K6509">
        <v>14190000</v>
      </c>
    </row>
    <row r="6510" spans="1:11" x14ac:dyDescent="0.3">
      <c r="A6510" t="s">
        <v>1034</v>
      </c>
      <c r="B6510" t="s">
        <v>313</v>
      </c>
      <c r="C6510" t="s">
        <v>313</v>
      </c>
      <c r="D6510">
        <v>8100000</v>
      </c>
      <c r="E6510">
        <v>6500000</v>
      </c>
      <c r="F6510" t="s">
        <v>4033</v>
      </c>
      <c r="G6510" s="13">
        <f>IFERROR(IF($F6510="ALTA",$D6510*1.03,
IF($F6510="MEDIA",$D6510*1,
IF($F6510="BAJA",$D6510*0.92,
IF($F6510="LIQUIDAR",_xlfn.XLOOKUP(A6510,Rotación!$A:$A,Rotación!$O:$O,0,0,-1),"")))),"")</f>
        <v>8100000</v>
      </c>
      <c r="H6510" s="13">
        <f>IFERROR(IF($F6510="ALTA",$D6510*1,
IF($F6510="MEDIA",$D6510*0.97,
IF($F6510="BAJA",$D6510*0.9,
IF($F6510="LIQUIDAR",_xlfn.XLOOKUP(A6510,Rotación!$A:$A,Rotación!$O:$O,0,0,-1),"")))),"")</f>
        <v>7857000</v>
      </c>
      <c r="I6510" s="13">
        <f>IFERROR(IF($F6510="ALTA",$D6510*0.97,
IF($F6510="MEDIA",$D6510*0.94,
IF($F6510="BAJA",$D6510*0.87,
IF($F6510="LIQUIDAR",_xlfn.XLOOKUP(A6510,Rotación!$A:$A,Rotación!$O:$O,0,0,-1),"")))),"")</f>
        <v>7614000</v>
      </c>
      <c r="J6510" s="13">
        <f>IFERROR(IF($F6510="ALTA",$D6510*0.94,
IF($F6510="MEDIA",$D6510*0.9,
IF($F6510="BAJA",$D6510*0.85,
IF($F6510="LIQUIDAR",_xlfn.XLOOKUP(A6510,Rotación!$A:$A,Rotación!$O:$O,0,0,-1),"")))),"")</f>
        <v>7290000</v>
      </c>
      <c r="K6510">
        <v>7990000</v>
      </c>
    </row>
    <row r="6511" spans="1:11" x14ac:dyDescent="0.3">
      <c r="A6511" t="s">
        <v>11610</v>
      </c>
      <c r="B6511" t="s">
        <v>313</v>
      </c>
      <c r="C6511" t="s">
        <v>313</v>
      </c>
      <c r="D6511">
        <v>12600000</v>
      </c>
      <c r="E6511">
        <v>9800000</v>
      </c>
      <c r="F6511" t="s">
        <v>4033</v>
      </c>
      <c r="G6511" s="13">
        <f>IFERROR(IF($F6511="ALTA",$D6511*1.03,
IF($F6511="MEDIA",$D6511*1,
IF($F6511="BAJA",$D6511*0.92,
IF($F6511="LIQUIDAR",_xlfn.XLOOKUP(A6511,Rotación!$A:$A,Rotación!$O:$O,0,0,-1),"")))),"")</f>
        <v>12600000</v>
      </c>
      <c r="H6511" s="13">
        <f>IFERROR(IF($F6511="ALTA",$D6511*1,
IF($F6511="MEDIA",$D6511*0.97,
IF($F6511="BAJA",$D6511*0.9,
IF($F6511="LIQUIDAR",_xlfn.XLOOKUP(A6511,Rotación!$A:$A,Rotación!$O:$O,0,0,-1),"")))),"")</f>
        <v>12222000</v>
      </c>
      <c r="I6511" s="13">
        <f>IFERROR(IF($F6511="ALTA",$D6511*0.97,
IF($F6511="MEDIA",$D6511*0.94,
IF($F6511="BAJA",$D6511*0.87,
IF($F6511="LIQUIDAR",_xlfn.XLOOKUP(A6511,Rotación!$A:$A,Rotación!$O:$O,0,0,-1),"")))),"")</f>
        <v>11844000</v>
      </c>
      <c r="J6511" s="13">
        <f>IFERROR(IF($F6511="ALTA",$D6511*0.94,
IF($F6511="MEDIA",$D6511*0.9,
IF($F6511="BAJA",$D6511*0.85,
IF($F6511="LIQUIDAR",_xlfn.XLOOKUP(A6511,Rotación!$A:$A,Rotación!$O:$O,0,0,-1),"")))),"")</f>
        <v>11340000</v>
      </c>
      <c r="K6511">
        <v>11990000</v>
      </c>
    </row>
    <row r="6512" spans="1:11" x14ac:dyDescent="0.3">
      <c r="A6512" t="s">
        <v>11611</v>
      </c>
      <c r="B6512" t="s">
        <v>313</v>
      </c>
      <c r="C6512" t="s">
        <v>313</v>
      </c>
      <c r="D6512">
        <v>12600000</v>
      </c>
      <c r="E6512">
        <v>10000000</v>
      </c>
      <c r="F6512" t="s">
        <v>4033</v>
      </c>
      <c r="G6512" s="13">
        <f>IFERROR(IF($F6512="ALTA",$D6512*1.03,
IF($F6512="MEDIA",$D6512*1,
IF($F6512="BAJA",$D6512*0.92,
IF($F6512="LIQUIDAR",_xlfn.XLOOKUP(A6512,Rotación!$A:$A,Rotación!$O:$O,0,0,-1),"")))),"")</f>
        <v>12600000</v>
      </c>
      <c r="H6512" s="13">
        <f>IFERROR(IF($F6512="ALTA",$D6512*1,
IF($F6512="MEDIA",$D6512*0.97,
IF($F6512="BAJA",$D6512*0.9,
IF($F6512="LIQUIDAR",_xlfn.XLOOKUP(A6512,Rotación!$A:$A,Rotación!$O:$O,0,0,-1),"")))),"")</f>
        <v>12222000</v>
      </c>
      <c r="I6512" s="13">
        <f>IFERROR(IF($F6512="ALTA",$D6512*0.97,
IF($F6512="MEDIA",$D6512*0.94,
IF($F6512="BAJA",$D6512*0.87,
IF($F6512="LIQUIDAR",_xlfn.XLOOKUP(A6512,Rotación!$A:$A,Rotación!$O:$O,0,0,-1),"")))),"")</f>
        <v>11844000</v>
      </c>
      <c r="J6512" s="13">
        <f>IFERROR(IF($F6512="ALTA",$D6512*0.94,
IF($F6512="MEDIA",$D6512*0.9,
IF($F6512="BAJA",$D6512*0.85,
IF($F6512="LIQUIDAR",_xlfn.XLOOKUP(A6512,Rotación!$A:$A,Rotación!$O:$O,0,0,-1),"")))),"")</f>
        <v>11340000</v>
      </c>
      <c r="K6512">
        <v>11990000</v>
      </c>
    </row>
    <row r="6513" spans="1:11" x14ac:dyDescent="0.3">
      <c r="A6513" t="s">
        <v>11612</v>
      </c>
      <c r="B6513" t="s">
        <v>313</v>
      </c>
      <c r="C6513" t="s">
        <v>313</v>
      </c>
      <c r="D6513">
        <v>16400000</v>
      </c>
      <c r="E6513">
        <v>12000000</v>
      </c>
      <c r="F6513" t="s">
        <v>4033</v>
      </c>
      <c r="G6513" s="13">
        <f>IFERROR(IF($F6513="ALTA",$D6513*1.03,
IF($F6513="MEDIA",$D6513*1,
IF($F6513="BAJA",$D6513*0.92,
IF($F6513="LIQUIDAR",_xlfn.XLOOKUP(A6513,Rotación!$A:$A,Rotación!$O:$O,0,0,-1),"")))),"")</f>
        <v>16400000</v>
      </c>
      <c r="H6513" s="13">
        <f>IFERROR(IF($F6513="ALTA",$D6513*1,
IF($F6513="MEDIA",$D6513*0.97,
IF($F6513="BAJA",$D6513*0.9,
IF($F6513="LIQUIDAR",_xlfn.XLOOKUP(A6513,Rotación!$A:$A,Rotación!$O:$O,0,0,-1),"")))),"")</f>
        <v>15908000</v>
      </c>
      <c r="I6513" s="13">
        <f>IFERROR(IF($F6513="ALTA",$D6513*0.97,
IF($F6513="MEDIA",$D6513*0.94,
IF($F6513="BAJA",$D6513*0.87,
IF($F6513="LIQUIDAR",_xlfn.XLOOKUP(A6513,Rotación!$A:$A,Rotación!$O:$O,0,0,-1),"")))),"")</f>
        <v>15416000</v>
      </c>
      <c r="J6513" s="13">
        <f>IFERROR(IF($F6513="ALTA",$D6513*0.94,
IF($F6513="MEDIA",$D6513*0.9,
IF($F6513="BAJA",$D6513*0.85,
IF($F6513="LIQUIDAR",_xlfn.XLOOKUP(A6513,Rotación!$A:$A,Rotación!$O:$O,0,0,-1),"")))),"")</f>
        <v>14760000</v>
      </c>
      <c r="K6513">
        <v>13990000</v>
      </c>
    </row>
    <row r="6514" spans="1:11" x14ac:dyDescent="0.3">
      <c r="A6514" t="s">
        <v>11613</v>
      </c>
      <c r="B6514" t="s">
        <v>313</v>
      </c>
      <c r="C6514" t="s">
        <v>313</v>
      </c>
      <c r="D6514">
        <v>9900000</v>
      </c>
      <c r="E6514">
        <v>7700000</v>
      </c>
      <c r="F6514" t="s">
        <v>5391</v>
      </c>
      <c r="G6514" s="13">
        <f>IFERROR(IF($F6514="ALTA",$D6514*1.03,
IF($F6514="MEDIA",$D6514*1,
IF($F6514="BAJA",$D6514*0.92,
IF($F6514="LIQUIDAR",_xlfn.XLOOKUP(A6514,Rotación!$A:$A,Rotación!$O:$O,0,0,-1),"")))),"")</f>
        <v>9108000</v>
      </c>
      <c r="H6514" s="13">
        <f>IFERROR(IF($F6514="ALTA",$D6514*1,
IF($F6514="MEDIA",$D6514*0.97,
IF($F6514="BAJA",$D6514*0.9,
IF($F6514="LIQUIDAR",_xlfn.XLOOKUP(A6514,Rotación!$A:$A,Rotación!$O:$O,0,0,-1),"")))),"")</f>
        <v>8910000</v>
      </c>
      <c r="I6514" s="13">
        <f>IFERROR(IF($F6514="ALTA",$D6514*0.97,
IF($F6514="MEDIA",$D6514*0.94,
IF($F6514="BAJA",$D6514*0.87,
IF($F6514="LIQUIDAR",_xlfn.XLOOKUP(A6514,Rotación!$A:$A,Rotación!$O:$O,0,0,-1),"")))),"")</f>
        <v>8613000</v>
      </c>
      <c r="J6514" s="13">
        <f>IFERROR(IF($F6514="ALTA",$D6514*0.94,
IF($F6514="MEDIA",$D6514*0.9,
IF($F6514="BAJA",$D6514*0.85,
IF($F6514="LIQUIDAR",_xlfn.XLOOKUP(A6514,Rotación!$A:$A,Rotación!$O:$O,0,0,-1),"")))),"")</f>
        <v>8415000</v>
      </c>
      <c r="K6514">
        <v>9290000</v>
      </c>
    </row>
    <row r="6515" spans="1:11" x14ac:dyDescent="0.3">
      <c r="A6515" t="s">
        <v>11614</v>
      </c>
      <c r="B6515" t="s">
        <v>313</v>
      </c>
      <c r="C6515" t="s">
        <v>313</v>
      </c>
      <c r="D6515">
        <v>12300000</v>
      </c>
      <c r="E6515">
        <v>10200000</v>
      </c>
      <c r="F6515" t="s">
        <v>5391</v>
      </c>
      <c r="G6515" s="13">
        <f>IFERROR(IF($F6515="ALTA",$D6515*1.03,
IF($F6515="MEDIA",$D6515*1,
IF($F6515="BAJA",$D6515*0.92,
IF($F6515="LIQUIDAR",_xlfn.XLOOKUP(A6515,Rotación!$A:$A,Rotación!$O:$O,0,0,-1),"")))),"")</f>
        <v>11316000</v>
      </c>
      <c r="H6515" s="13">
        <f>IFERROR(IF($F6515="ALTA",$D6515*1,
IF($F6515="MEDIA",$D6515*0.97,
IF($F6515="BAJA",$D6515*0.9,
IF($F6515="LIQUIDAR",_xlfn.XLOOKUP(A6515,Rotación!$A:$A,Rotación!$O:$O,0,0,-1),"")))),"")</f>
        <v>11070000</v>
      </c>
      <c r="I6515" s="13">
        <f>IFERROR(IF($F6515="ALTA",$D6515*0.97,
IF($F6515="MEDIA",$D6515*0.94,
IF($F6515="BAJA",$D6515*0.87,
IF($F6515="LIQUIDAR",_xlfn.XLOOKUP(A6515,Rotación!$A:$A,Rotación!$O:$O,0,0,-1),"")))),"")</f>
        <v>10701000</v>
      </c>
      <c r="J6515" s="13">
        <f>IFERROR(IF($F6515="ALTA",$D6515*0.94,
IF($F6515="MEDIA",$D6515*0.9,
IF($F6515="BAJA",$D6515*0.85,
IF($F6515="LIQUIDAR",_xlfn.XLOOKUP(A6515,Rotación!$A:$A,Rotación!$O:$O,0,0,-1),"")))),"")</f>
        <v>10455000</v>
      </c>
      <c r="K6515">
        <v>11990000</v>
      </c>
    </row>
    <row r="6516" spans="1:11" x14ac:dyDescent="0.3">
      <c r="A6516" t="s">
        <v>11615</v>
      </c>
      <c r="B6516" t="s">
        <v>313</v>
      </c>
      <c r="C6516" t="s">
        <v>313</v>
      </c>
      <c r="D6516">
        <v>14500000</v>
      </c>
      <c r="E6516">
        <v>12000000</v>
      </c>
      <c r="F6516" t="s">
        <v>5391</v>
      </c>
      <c r="G6516" s="13">
        <f>IFERROR(IF($F6516="ALTA",$D6516*1.03,
IF($F6516="MEDIA",$D6516*1,
IF($F6516="BAJA",$D6516*0.92,
IF($F6516="LIQUIDAR",_xlfn.XLOOKUP(A6516,Rotación!$A:$A,Rotación!$O:$O,0,0,-1),"")))),"")</f>
        <v>13340000</v>
      </c>
      <c r="H6516" s="13">
        <f>IFERROR(IF($F6516="ALTA",$D6516*1,
IF($F6516="MEDIA",$D6516*0.97,
IF($F6516="BAJA",$D6516*0.9,
IF($F6516="LIQUIDAR",_xlfn.XLOOKUP(A6516,Rotación!$A:$A,Rotación!$O:$O,0,0,-1),"")))),"")</f>
        <v>13050000</v>
      </c>
      <c r="I6516" s="13">
        <f>IFERROR(IF($F6516="ALTA",$D6516*0.97,
IF($F6516="MEDIA",$D6516*0.94,
IF($F6516="BAJA",$D6516*0.87,
IF($F6516="LIQUIDAR",_xlfn.XLOOKUP(A6516,Rotación!$A:$A,Rotación!$O:$O,0,0,-1),"")))),"")</f>
        <v>12615000</v>
      </c>
      <c r="J6516" s="13">
        <f>IFERROR(IF($F6516="ALTA",$D6516*0.94,
IF($F6516="MEDIA",$D6516*0.9,
IF($F6516="BAJA",$D6516*0.85,
IF($F6516="LIQUIDAR",_xlfn.XLOOKUP(A6516,Rotación!$A:$A,Rotación!$O:$O,0,0,-1),"")))),"")</f>
        <v>12325000</v>
      </c>
      <c r="K6516">
        <v>14290000</v>
      </c>
    </row>
    <row r="6517" spans="1:11" x14ac:dyDescent="0.3">
      <c r="A6517" t="s">
        <v>11616</v>
      </c>
      <c r="B6517" t="s">
        <v>313</v>
      </c>
      <c r="C6517" t="s">
        <v>313</v>
      </c>
      <c r="D6517">
        <v>17400000</v>
      </c>
      <c r="E6517">
        <v>14300000</v>
      </c>
      <c r="F6517" t="s">
        <v>5391</v>
      </c>
      <c r="G6517" s="13">
        <f>IFERROR(IF($F6517="ALTA",$D6517*1.03,
IF($F6517="MEDIA",$D6517*1,
IF($F6517="BAJA",$D6517*0.92,
IF($F6517="LIQUIDAR",_xlfn.XLOOKUP(A6517,Rotación!$A:$A,Rotación!$O:$O,0,0,-1),"")))),"")</f>
        <v>16008000</v>
      </c>
      <c r="H6517" s="13">
        <f>IFERROR(IF($F6517="ALTA",$D6517*1,
IF($F6517="MEDIA",$D6517*0.97,
IF($F6517="BAJA",$D6517*0.9,
IF($F6517="LIQUIDAR",_xlfn.XLOOKUP(A6517,Rotación!$A:$A,Rotación!$O:$O,0,0,-1),"")))),"")</f>
        <v>15660000</v>
      </c>
      <c r="I6517" s="13">
        <f>IFERROR(IF($F6517="ALTA",$D6517*0.97,
IF($F6517="MEDIA",$D6517*0.94,
IF($F6517="BAJA",$D6517*0.87,
IF($F6517="LIQUIDAR",_xlfn.XLOOKUP(A6517,Rotación!$A:$A,Rotación!$O:$O,0,0,-1),"")))),"")</f>
        <v>15138000</v>
      </c>
      <c r="J6517" s="13">
        <f>IFERROR(IF($F6517="ALTA",$D6517*0.94,
IF($F6517="MEDIA",$D6517*0.9,
IF($F6517="BAJA",$D6517*0.85,
IF($F6517="LIQUIDAR",_xlfn.XLOOKUP(A6517,Rotación!$A:$A,Rotación!$O:$O,0,0,-1),"")))),"")</f>
        <v>14790000</v>
      </c>
      <c r="K6517">
        <v>16990000</v>
      </c>
    </row>
    <row r="6518" spans="1:11" x14ac:dyDescent="0.3">
      <c r="A6518" t="s">
        <v>11617</v>
      </c>
      <c r="B6518" t="s">
        <v>313</v>
      </c>
      <c r="C6518" t="s">
        <v>313</v>
      </c>
      <c r="D6518">
        <v>8700000</v>
      </c>
      <c r="E6518">
        <v>7000000</v>
      </c>
      <c r="F6518" t="s">
        <v>4033</v>
      </c>
      <c r="G6518" s="13">
        <f>IFERROR(IF($F6518="ALTA",$D6518*1.03,
IF($F6518="MEDIA",$D6518*1,
IF($F6518="BAJA",$D6518*0.92,
IF($F6518="LIQUIDAR",_xlfn.XLOOKUP(A6518,Rotación!$A:$A,Rotación!$O:$O,0,0,-1),"")))),"")</f>
        <v>8700000</v>
      </c>
      <c r="H6518" s="13">
        <f>IFERROR(IF($F6518="ALTA",$D6518*1,
IF($F6518="MEDIA",$D6518*0.97,
IF($F6518="BAJA",$D6518*0.9,
IF($F6518="LIQUIDAR",_xlfn.XLOOKUP(A6518,Rotación!$A:$A,Rotación!$O:$O,0,0,-1),"")))),"")</f>
        <v>8439000</v>
      </c>
      <c r="I6518" s="13">
        <f>IFERROR(IF($F6518="ALTA",$D6518*0.97,
IF($F6518="MEDIA",$D6518*0.94,
IF($F6518="BAJA",$D6518*0.87,
IF($F6518="LIQUIDAR",_xlfn.XLOOKUP(A6518,Rotación!$A:$A,Rotación!$O:$O,0,0,-1),"")))),"")</f>
        <v>8178000</v>
      </c>
      <c r="J6518" s="13">
        <f>IFERROR(IF($F6518="ALTA",$D6518*0.94,
IF($F6518="MEDIA",$D6518*0.9,
IF($F6518="BAJA",$D6518*0.85,
IF($F6518="LIQUIDAR",_xlfn.XLOOKUP(A6518,Rotación!$A:$A,Rotación!$O:$O,0,0,-1),"")))),"")</f>
        <v>7830000</v>
      </c>
      <c r="K6518">
        <v>8690000</v>
      </c>
    </row>
    <row r="6519" spans="1:11" x14ac:dyDescent="0.3">
      <c r="A6519" t="s">
        <v>11618</v>
      </c>
      <c r="B6519" t="s">
        <v>313</v>
      </c>
      <c r="C6519" t="s">
        <v>313</v>
      </c>
      <c r="D6519">
        <v>9900000</v>
      </c>
      <c r="E6519">
        <v>7600000</v>
      </c>
      <c r="F6519" t="s">
        <v>4033</v>
      </c>
      <c r="G6519" s="13">
        <f>IFERROR(IF($F6519="ALTA",$D6519*1.03,
IF($F6519="MEDIA",$D6519*1,
IF($F6519="BAJA",$D6519*0.92,
IF($F6519="LIQUIDAR",_xlfn.XLOOKUP(A6519,Rotación!$A:$A,Rotación!$O:$O,0,0,-1),"")))),"")</f>
        <v>9900000</v>
      </c>
      <c r="H6519" s="13">
        <f>IFERROR(IF($F6519="ALTA",$D6519*1,
IF($F6519="MEDIA",$D6519*0.97,
IF($F6519="BAJA",$D6519*0.9,
IF($F6519="LIQUIDAR",_xlfn.XLOOKUP(A6519,Rotación!$A:$A,Rotación!$O:$O,0,0,-1),"")))),"")</f>
        <v>9603000</v>
      </c>
      <c r="I6519" s="13">
        <f>IFERROR(IF($F6519="ALTA",$D6519*0.97,
IF($F6519="MEDIA",$D6519*0.94,
IF($F6519="BAJA",$D6519*0.87,
IF($F6519="LIQUIDAR",_xlfn.XLOOKUP(A6519,Rotación!$A:$A,Rotación!$O:$O,0,0,-1),"")))),"")</f>
        <v>9306000</v>
      </c>
      <c r="J6519" s="13">
        <f>IFERROR(IF($F6519="ALTA",$D6519*0.94,
IF($F6519="MEDIA",$D6519*0.9,
IF($F6519="BAJA",$D6519*0.85,
IF($F6519="LIQUIDAR",_xlfn.XLOOKUP(A6519,Rotación!$A:$A,Rotación!$O:$O,0,0,-1),"")))),"")</f>
        <v>8910000</v>
      </c>
      <c r="K6519">
        <v>9390000</v>
      </c>
    </row>
    <row r="6520" spans="1:11" x14ac:dyDescent="0.3">
      <c r="A6520" t="s">
        <v>11619</v>
      </c>
      <c r="B6520" t="s">
        <v>313</v>
      </c>
      <c r="C6520" t="s">
        <v>313</v>
      </c>
      <c r="D6520">
        <v>16800000</v>
      </c>
      <c r="E6520">
        <v>13100000</v>
      </c>
      <c r="F6520" t="s">
        <v>5391</v>
      </c>
      <c r="G6520" s="13">
        <f>IFERROR(IF($F6520="ALTA",$D6520*1.03,
IF($F6520="MEDIA",$D6520*1,
IF($F6520="BAJA",$D6520*0.92,
IF($F6520="LIQUIDAR",_xlfn.XLOOKUP(A6520,Rotación!$A:$A,Rotación!$O:$O,0,0,-1),"")))),"")</f>
        <v>15456000</v>
      </c>
      <c r="H6520" s="13">
        <f>IFERROR(IF($F6520="ALTA",$D6520*1,
IF($F6520="MEDIA",$D6520*0.97,
IF($F6520="BAJA",$D6520*0.9,
IF($F6520="LIQUIDAR",_xlfn.XLOOKUP(A6520,Rotación!$A:$A,Rotación!$O:$O,0,0,-1),"")))),"")</f>
        <v>15120000</v>
      </c>
      <c r="I6520" s="13">
        <f>IFERROR(IF($F6520="ALTA",$D6520*0.97,
IF($F6520="MEDIA",$D6520*0.94,
IF($F6520="BAJA",$D6520*0.87,
IF($F6520="LIQUIDAR",_xlfn.XLOOKUP(A6520,Rotación!$A:$A,Rotación!$O:$O,0,0,-1),"")))),"")</f>
        <v>14616000</v>
      </c>
      <c r="J6520" s="13">
        <f>IFERROR(IF($F6520="ALTA",$D6520*0.94,
IF($F6520="MEDIA",$D6520*0.9,
IF($F6520="BAJA",$D6520*0.85,
IF($F6520="LIQUIDAR",_xlfn.XLOOKUP(A6520,Rotación!$A:$A,Rotación!$O:$O,0,0,-1),"")))),"")</f>
        <v>14280000</v>
      </c>
      <c r="K6520">
        <v>15590000</v>
      </c>
    </row>
    <row r="6521" spans="1:11" x14ac:dyDescent="0.3">
      <c r="A6521" t="s">
        <v>11620</v>
      </c>
      <c r="B6521" t="s">
        <v>313</v>
      </c>
      <c r="C6521" t="s">
        <v>313</v>
      </c>
      <c r="D6521">
        <v>12600000</v>
      </c>
      <c r="E6521">
        <v>10000000</v>
      </c>
      <c r="F6521" t="s">
        <v>5391</v>
      </c>
      <c r="G6521" s="13">
        <f>IFERROR(IF($F6521="ALTA",$D6521*1.03,
IF($F6521="MEDIA",$D6521*1,
IF($F6521="BAJA",$D6521*0.92,
IF($F6521="LIQUIDAR",_xlfn.XLOOKUP(A6521,Rotación!$A:$A,Rotación!$O:$O,0,0,-1),"")))),"")</f>
        <v>11592000</v>
      </c>
      <c r="H6521" s="13">
        <f>IFERROR(IF($F6521="ALTA",$D6521*1,
IF($F6521="MEDIA",$D6521*0.97,
IF($F6521="BAJA",$D6521*0.9,
IF($F6521="LIQUIDAR",_xlfn.XLOOKUP(A6521,Rotación!$A:$A,Rotación!$O:$O,0,0,-1),"")))),"")</f>
        <v>11340000</v>
      </c>
      <c r="I6521" s="13">
        <f>IFERROR(IF($F6521="ALTA",$D6521*0.97,
IF($F6521="MEDIA",$D6521*0.94,
IF($F6521="BAJA",$D6521*0.87,
IF($F6521="LIQUIDAR",_xlfn.XLOOKUP(A6521,Rotación!$A:$A,Rotación!$O:$O,0,0,-1),"")))),"")</f>
        <v>10962000</v>
      </c>
      <c r="J6521" s="13">
        <f>IFERROR(IF($F6521="ALTA",$D6521*0.94,
IF($F6521="MEDIA",$D6521*0.9,
IF($F6521="BAJA",$D6521*0.85,
IF($F6521="LIQUIDAR",_xlfn.XLOOKUP(A6521,Rotación!$A:$A,Rotación!$O:$O,0,0,-1),"")))),"")</f>
        <v>10710000</v>
      </c>
      <c r="K6521">
        <v>11990000</v>
      </c>
    </row>
    <row r="6522" spans="1:11" x14ac:dyDescent="0.3">
      <c r="A6522" t="s">
        <v>11621</v>
      </c>
      <c r="B6522" t="s">
        <v>313</v>
      </c>
      <c r="C6522" t="s">
        <v>313</v>
      </c>
      <c r="D6522">
        <v>43800000</v>
      </c>
      <c r="E6522">
        <v>35000000</v>
      </c>
      <c r="F6522" t="s">
        <v>5391</v>
      </c>
      <c r="G6522" s="13">
        <f>IFERROR(IF($F6522="ALTA",$D6522*1.03,
IF($F6522="MEDIA",$D6522*1,
IF($F6522="BAJA",$D6522*0.92,
IF($F6522="LIQUIDAR",_xlfn.XLOOKUP(A6522,Rotación!$A:$A,Rotación!$O:$O,0,0,-1),"")))),"")</f>
        <v>40296000</v>
      </c>
      <c r="H6522" s="13">
        <f>IFERROR(IF($F6522="ALTA",$D6522*1,
IF($F6522="MEDIA",$D6522*0.97,
IF($F6522="BAJA",$D6522*0.9,
IF($F6522="LIQUIDAR",_xlfn.XLOOKUP(A6522,Rotación!$A:$A,Rotación!$O:$O,0,0,-1),"")))),"")</f>
        <v>39420000</v>
      </c>
      <c r="I6522" s="13">
        <f>IFERROR(IF($F6522="ALTA",$D6522*0.97,
IF($F6522="MEDIA",$D6522*0.94,
IF($F6522="BAJA",$D6522*0.87,
IF($F6522="LIQUIDAR",_xlfn.XLOOKUP(A6522,Rotación!$A:$A,Rotación!$O:$O,0,0,-1),"")))),"")</f>
        <v>38106000</v>
      </c>
      <c r="J6522" s="13">
        <f>IFERROR(IF($F6522="ALTA",$D6522*0.94,
IF($F6522="MEDIA",$D6522*0.9,
IF($F6522="BAJA",$D6522*0.85,
IF($F6522="LIQUIDAR",_xlfn.XLOOKUP(A6522,Rotación!$A:$A,Rotación!$O:$O,0,0,-1),"")))),"")</f>
        <v>37230000</v>
      </c>
      <c r="K6522">
        <v>41990000</v>
      </c>
    </row>
    <row r="6523" spans="1:11" x14ac:dyDescent="0.3">
      <c r="A6523" t="s">
        <v>11622</v>
      </c>
      <c r="B6523" t="s">
        <v>313</v>
      </c>
      <c r="C6523" t="s">
        <v>313</v>
      </c>
      <c r="D6523">
        <v>9100000</v>
      </c>
      <c r="E6523">
        <v>7300000</v>
      </c>
      <c r="F6523" t="s">
        <v>4033</v>
      </c>
      <c r="G6523" s="13">
        <f>IFERROR(IF($F6523="ALTA",$D6523*1.03,
IF($F6523="MEDIA",$D6523*1,
IF($F6523="BAJA",$D6523*0.92,
IF($F6523="LIQUIDAR",_xlfn.XLOOKUP(A6523,Rotación!$A:$A,Rotación!$O:$O,0,0,-1),"")))),"")</f>
        <v>9100000</v>
      </c>
      <c r="H6523" s="13">
        <f>IFERROR(IF($F6523="ALTA",$D6523*1,
IF($F6523="MEDIA",$D6523*0.97,
IF($F6523="BAJA",$D6523*0.9,
IF($F6523="LIQUIDAR",_xlfn.XLOOKUP(A6523,Rotación!$A:$A,Rotación!$O:$O,0,0,-1),"")))),"")</f>
        <v>8827000</v>
      </c>
      <c r="I6523" s="13">
        <f>IFERROR(IF($F6523="ALTA",$D6523*0.97,
IF($F6523="MEDIA",$D6523*0.94,
IF($F6523="BAJA",$D6523*0.87,
IF($F6523="LIQUIDAR",_xlfn.XLOOKUP(A6523,Rotación!$A:$A,Rotación!$O:$O,0,0,-1),"")))),"")</f>
        <v>8554000</v>
      </c>
      <c r="J6523" s="13">
        <f>IFERROR(IF($F6523="ALTA",$D6523*0.94,
IF($F6523="MEDIA",$D6523*0.9,
IF($F6523="BAJA",$D6523*0.85,
IF($F6523="LIQUIDAR",_xlfn.XLOOKUP(A6523,Rotación!$A:$A,Rotación!$O:$O,0,0,-1),"")))),"")</f>
        <v>8190000</v>
      </c>
      <c r="K6523">
        <v>8990000</v>
      </c>
    </row>
    <row r="6524" spans="1:11" x14ac:dyDescent="0.3">
      <c r="A6524" t="s">
        <v>11623</v>
      </c>
      <c r="B6524" t="s">
        <v>313</v>
      </c>
      <c r="C6524" t="s">
        <v>313</v>
      </c>
      <c r="D6524">
        <v>15500000</v>
      </c>
      <c r="E6524">
        <v>12000000</v>
      </c>
      <c r="F6524" t="s">
        <v>4033</v>
      </c>
      <c r="G6524" s="13">
        <f>IFERROR(IF($F6524="ALTA",$D6524*1.03,
IF($F6524="MEDIA",$D6524*1,
IF($F6524="BAJA",$D6524*0.92,
IF($F6524="LIQUIDAR",_xlfn.XLOOKUP(A6524,Rotación!$A:$A,Rotación!$O:$O,0,0,-1),"")))),"")</f>
        <v>15500000</v>
      </c>
      <c r="H6524" s="13">
        <f>IFERROR(IF($F6524="ALTA",$D6524*1,
IF($F6524="MEDIA",$D6524*0.97,
IF($F6524="BAJA",$D6524*0.9,
IF($F6524="LIQUIDAR",_xlfn.XLOOKUP(A6524,Rotación!$A:$A,Rotación!$O:$O,0,0,-1),"")))),"")</f>
        <v>15035000</v>
      </c>
      <c r="I6524" s="13">
        <f>IFERROR(IF($F6524="ALTA",$D6524*0.97,
IF($F6524="MEDIA",$D6524*0.94,
IF($F6524="BAJA",$D6524*0.87,
IF($F6524="LIQUIDAR",_xlfn.XLOOKUP(A6524,Rotación!$A:$A,Rotación!$O:$O,0,0,-1),"")))),"")</f>
        <v>14570000</v>
      </c>
      <c r="J6524" s="13">
        <f>IFERROR(IF($F6524="ALTA",$D6524*0.94,
IF($F6524="MEDIA",$D6524*0.9,
IF($F6524="BAJA",$D6524*0.85,
IF($F6524="LIQUIDAR",_xlfn.XLOOKUP(A6524,Rotación!$A:$A,Rotación!$O:$O,0,0,-1),"")))),"")</f>
        <v>13950000</v>
      </c>
      <c r="K6524">
        <v>14490000</v>
      </c>
    </row>
    <row r="6525" spans="1:11" x14ac:dyDescent="0.3">
      <c r="A6525" t="s">
        <v>11624</v>
      </c>
      <c r="B6525" t="s">
        <v>313</v>
      </c>
      <c r="C6525" t="s">
        <v>313</v>
      </c>
      <c r="D6525">
        <v>11200000</v>
      </c>
      <c r="E6525">
        <v>8800000</v>
      </c>
      <c r="F6525" t="s">
        <v>5391</v>
      </c>
      <c r="G6525" s="13">
        <f>IFERROR(IF($F6525="ALTA",$D6525*1.03,
IF($F6525="MEDIA",$D6525*1,
IF($F6525="BAJA",$D6525*0.92,
IF($F6525="LIQUIDAR",_xlfn.XLOOKUP(A6525,Rotación!$A:$A,Rotación!$O:$O,0,0,-1),"")))),"")</f>
        <v>10304000</v>
      </c>
      <c r="H6525" s="13">
        <f>IFERROR(IF($F6525="ALTA",$D6525*1,
IF($F6525="MEDIA",$D6525*0.97,
IF($F6525="BAJA",$D6525*0.9,
IF($F6525="LIQUIDAR",_xlfn.XLOOKUP(A6525,Rotación!$A:$A,Rotación!$O:$O,0,0,-1),"")))),"")</f>
        <v>10080000</v>
      </c>
      <c r="I6525" s="13">
        <f>IFERROR(IF($F6525="ALTA",$D6525*0.97,
IF($F6525="MEDIA",$D6525*0.94,
IF($F6525="BAJA",$D6525*0.87,
IF($F6525="LIQUIDAR",_xlfn.XLOOKUP(A6525,Rotación!$A:$A,Rotación!$O:$O,0,0,-1),"")))),"")</f>
        <v>9744000</v>
      </c>
      <c r="J6525" s="13">
        <f>IFERROR(IF($F6525="ALTA",$D6525*0.94,
IF($F6525="MEDIA",$D6525*0.9,
IF($F6525="BAJA",$D6525*0.85,
IF($F6525="LIQUIDAR",_xlfn.XLOOKUP(A6525,Rotación!$A:$A,Rotación!$O:$O,0,0,-1),"")))),"")</f>
        <v>9520000</v>
      </c>
      <c r="K6525">
        <v>10490000</v>
      </c>
    </row>
    <row r="6526" spans="1:11" x14ac:dyDescent="0.3">
      <c r="A6526" t="s">
        <v>11600</v>
      </c>
      <c r="B6526" t="s">
        <v>313</v>
      </c>
      <c r="C6526" t="s">
        <v>313</v>
      </c>
      <c r="D6526">
        <v>11200000</v>
      </c>
      <c r="E6526">
        <v>12200000</v>
      </c>
      <c r="F6526" t="s">
        <v>5391</v>
      </c>
      <c r="G6526" s="13">
        <f>IFERROR(IF($F6526="ALTA",$D6526*1.03,
IF($F6526="MEDIA",$D6526*1,
IF($F6526="BAJA",$D6526*0.92,
IF($F6526="LIQUIDAR",_xlfn.XLOOKUP(A6526,Rotación!$A:$A,Rotación!$O:$O,0,0,-1),"")))),"")</f>
        <v>10304000</v>
      </c>
      <c r="H6526" s="13">
        <f>IFERROR(IF($F6526="ALTA",$D6526*1,
IF($F6526="MEDIA",$D6526*0.97,
IF($F6526="BAJA",$D6526*0.9,
IF($F6526="LIQUIDAR",_xlfn.XLOOKUP(A6526,Rotación!$A:$A,Rotación!$O:$O,0,0,-1),"")))),"")</f>
        <v>10080000</v>
      </c>
      <c r="I6526" s="13">
        <f>IFERROR(IF($F6526="ALTA",$D6526*0.97,
IF($F6526="MEDIA",$D6526*0.94,
IF($F6526="BAJA",$D6526*0.87,
IF($F6526="LIQUIDAR",_xlfn.XLOOKUP(A6526,Rotación!$A:$A,Rotación!$O:$O,0,0,-1),"")))),"")</f>
        <v>9744000</v>
      </c>
      <c r="J6526" s="13">
        <f>IFERROR(IF($F6526="ALTA",$D6526*0.94,
IF($F6526="MEDIA",$D6526*0.9,
IF($F6526="BAJA",$D6526*0.85,
IF($F6526="LIQUIDAR",_xlfn.XLOOKUP(A6526,Rotación!$A:$A,Rotación!$O:$O,0,0,-1),"")))),"")</f>
        <v>9520000</v>
      </c>
      <c r="K6526">
        <v>14290000</v>
      </c>
    </row>
    <row r="6527" spans="1:11" x14ac:dyDescent="0.3">
      <c r="A6527" t="s">
        <v>11375</v>
      </c>
      <c r="B6527" t="s">
        <v>313</v>
      </c>
      <c r="C6527" t="s">
        <v>313</v>
      </c>
      <c r="D6527">
        <v>9800000</v>
      </c>
      <c r="E6527">
        <v>7800000</v>
      </c>
      <c r="F6527" t="s">
        <v>4033</v>
      </c>
      <c r="G6527" s="13">
        <f>IFERROR(IF($F6527="ALTA",$D6527*1.03,
IF($F6527="MEDIA",$D6527*1,
IF($F6527="BAJA",$D6527*0.92,
IF($F6527="LIQUIDAR",_xlfn.XLOOKUP(A6527,Rotación!$A:$A,Rotación!$O:$O,0,0,-1),"")))),"")</f>
        <v>9800000</v>
      </c>
      <c r="H6527" s="13">
        <f>IFERROR(IF($F6527="ALTA",$D6527*1,
IF($F6527="MEDIA",$D6527*0.97,
IF($F6527="BAJA",$D6527*0.9,
IF($F6527="LIQUIDAR",_xlfn.XLOOKUP(A6527,Rotación!$A:$A,Rotación!$O:$O,0,0,-1),"")))),"")</f>
        <v>9506000</v>
      </c>
      <c r="I6527" s="13">
        <f>IFERROR(IF($F6527="ALTA",$D6527*0.97,
IF($F6527="MEDIA",$D6527*0.94,
IF($F6527="BAJA",$D6527*0.87,
IF($F6527="LIQUIDAR",_xlfn.XLOOKUP(A6527,Rotación!$A:$A,Rotación!$O:$O,0,0,-1),"")))),"")</f>
        <v>9212000</v>
      </c>
      <c r="J6527" s="13">
        <f>IFERROR(IF($F6527="ALTA",$D6527*0.94,
IF($F6527="MEDIA",$D6527*0.9,
IF($F6527="BAJA",$D6527*0.85,
IF($F6527="LIQUIDAR",_xlfn.XLOOKUP(A6527,Rotación!$A:$A,Rotación!$O:$O,0,0,-1),"")))),"")</f>
        <v>8820000</v>
      </c>
      <c r="K6527">
        <v>9290000</v>
      </c>
    </row>
    <row r="6528" spans="1:11" x14ac:dyDescent="0.3">
      <c r="A6528" t="s">
        <v>5128</v>
      </c>
      <c r="B6528" t="s">
        <v>313</v>
      </c>
      <c r="C6528" t="s">
        <v>313</v>
      </c>
      <c r="D6528">
        <v>11300000</v>
      </c>
      <c r="E6528">
        <v>9150000</v>
      </c>
      <c r="F6528" t="s">
        <v>4033</v>
      </c>
      <c r="G6528" s="13">
        <f>IFERROR(IF($F6528="ALTA",$D6528*1.03,
IF($F6528="MEDIA",$D6528*1,
IF($F6528="BAJA",$D6528*0.92,
IF($F6528="LIQUIDAR",_xlfn.XLOOKUP(A6528,Rotación!$A:$A,Rotación!$O:$O,0,0,-1),"")))),"")</f>
        <v>11300000</v>
      </c>
      <c r="H6528" s="13">
        <f>IFERROR(IF($F6528="ALTA",$D6528*1,
IF($F6528="MEDIA",$D6528*0.97,
IF($F6528="BAJA",$D6528*0.9,
IF($F6528="LIQUIDAR",_xlfn.XLOOKUP(A6528,Rotación!$A:$A,Rotación!$O:$O,0,0,-1),"")))),"")</f>
        <v>10961000</v>
      </c>
      <c r="I6528" s="13">
        <f>IFERROR(IF($F6528="ALTA",$D6528*0.97,
IF($F6528="MEDIA",$D6528*0.94,
IF($F6528="BAJA",$D6528*0.87,
IF($F6528="LIQUIDAR",_xlfn.XLOOKUP(A6528,Rotación!$A:$A,Rotación!$O:$O,0,0,-1),"")))),"")</f>
        <v>10622000</v>
      </c>
      <c r="J6528" s="13">
        <f>IFERROR(IF($F6528="ALTA",$D6528*0.94,
IF($F6528="MEDIA",$D6528*0.9,
IF($F6528="BAJA",$D6528*0.85,
IF($F6528="LIQUIDAR",_xlfn.XLOOKUP(A6528,Rotación!$A:$A,Rotación!$O:$O,0,0,-1),"")))),"")</f>
        <v>10170000</v>
      </c>
      <c r="K6528">
        <v>10990000</v>
      </c>
    </row>
    <row r="6529" spans="1:11" x14ac:dyDescent="0.3">
      <c r="A6529" t="s">
        <v>11911</v>
      </c>
      <c r="B6529" t="s">
        <v>313</v>
      </c>
      <c r="C6529" t="s">
        <v>313</v>
      </c>
      <c r="D6529">
        <v>8200000</v>
      </c>
      <c r="E6529">
        <v>6300000</v>
      </c>
      <c r="F6529" t="s">
        <v>4033</v>
      </c>
      <c r="G6529" s="13">
        <f>IFERROR(IF($F6529="ALTA",$D6529*1.03,
IF($F6529="MEDIA",$D6529*1,
IF($F6529="BAJA",$D6529*0.92,
IF($F6529="LIQUIDAR",_xlfn.XLOOKUP(A6529,Rotación!$A:$A,Rotación!$O:$O,0,0,-1),"")))),"")</f>
        <v>8200000</v>
      </c>
      <c r="H6529" s="13">
        <f>IFERROR(IF($F6529="ALTA",$D6529*1,
IF($F6529="MEDIA",$D6529*0.97,
IF($F6529="BAJA",$D6529*0.9,
IF($F6529="LIQUIDAR",_xlfn.XLOOKUP(A6529,Rotación!$A:$A,Rotación!$O:$O,0,0,-1),"")))),"")</f>
        <v>7954000</v>
      </c>
      <c r="I6529" s="13">
        <f>IFERROR(IF($F6529="ALTA",$D6529*0.97,
IF($F6529="MEDIA",$D6529*0.94,
IF($F6529="BAJA",$D6529*0.87,
IF($F6529="LIQUIDAR",_xlfn.XLOOKUP(A6529,Rotación!$A:$A,Rotación!$O:$O,0,0,-1),"")))),"")</f>
        <v>7708000</v>
      </c>
      <c r="J6529" s="13">
        <f>IFERROR(IF($F6529="ALTA",$D6529*0.94,
IF($F6529="MEDIA",$D6529*0.9,
IF($F6529="BAJA",$D6529*0.85,
IF($F6529="LIQUIDAR",_xlfn.XLOOKUP(A6529,Rotación!$A:$A,Rotación!$O:$O,0,0,-1),"")))),"")</f>
        <v>7380000</v>
      </c>
      <c r="K6529">
        <v>7690000</v>
      </c>
    </row>
    <row r="6530" spans="1:11" x14ac:dyDescent="0.3">
      <c r="A6530" t="s">
        <v>12053</v>
      </c>
      <c r="B6530" t="s">
        <v>313</v>
      </c>
      <c r="C6530" t="s">
        <v>313</v>
      </c>
      <c r="D6530">
        <v>15500000</v>
      </c>
      <c r="E6530">
        <v>12600000</v>
      </c>
      <c r="F6530" t="s">
        <v>4033</v>
      </c>
      <c r="G6530" s="13">
        <f>IFERROR(IF($F6530="ALTA",$D6530*1.03,
IF($F6530="MEDIA",$D6530*1,
IF($F6530="BAJA",$D6530*0.92,
IF($F6530="LIQUIDAR",_xlfn.XLOOKUP(A6530,Rotación!$A:$A,Rotación!$O:$O,0,0,-1),"")))),"")</f>
        <v>15500000</v>
      </c>
      <c r="H6530" s="13">
        <f>IFERROR(IF($F6530="ALTA",$D6530*1,
IF($F6530="MEDIA",$D6530*0.97,
IF($F6530="BAJA",$D6530*0.9,
IF($F6530="LIQUIDAR",_xlfn.XLOOKUP(A6530,Rotación!$A:$A,Rotación!$O:$O,0,0,-1),"")))),"")</f>
        <v>15035000</v>
      </c>
      <c r="I6530" s="13">
        <f>IFERROR(IF($F6530="ALTA",$D6530*0.97,
IF($F6530="MEDIA",$D6530*0.94,
IF($F6530="BAJA",$D6530*0.87,
IF($F6530="LIQUIDAR",_xlfn.XLOOKUP(A6530,Rotación!$A:$A,Rotación!$O:$O,0,0,-1),"")))),"")</f>
        <v>14570000</v>
      </c>
      <c r="J6530" s="13">
        <f>IFERROR(IF($F6530="ALTA",$D6530*0.94,
IF($F6530="MEDIA",$D6530*0.9,
IF($F6530="BAJA",$D6530*0.85,
IF($F6530="LIQUIDAR",_xlfn.XLOOKUP(A6530,Rotación!$A:$A,Rotación!$O:$O,0,0,-1),"")))),"")</f>
        <v>13950000</v>
      </c>
      <c r="K6530">
        <v>14990000</v>
      </c>
    </row>
    <row r="6531" spans="1:11" x14ac:dyDescent="0.3">
      <c r="A6531" t="s">
        <v>12006</v>
      </c>
      <c r="B6531" t="s">
        <v>313</v>
      </c>
      <c r="C6531" t="s">
        <v>313</v>
      </c>
      <c r="D6531">
        <v>8900000</v>
      </c>
      <c r="E6531">
        <v>7000000</v>
      </c>
      <c r="F6531" t="s">
        <v>4033</v>
      </c>
      <c r="G6531" s="13">
        <f>IFERROR(IF($F6531="ALTA",$D6531*1.03,
IF($F6531="MEDIA",$D6531*1,
IF($F6531="BAJA",$D6531*0.92,
IF($F6531="LIQUIDAR",_xlfn.XLOOKUP(A6531,Rotación!$A:$A,Rotación!$O:$O,0,0,-1),"")))),"")</f>
        <v>8900000</v>
      </c>
      <c r="H6531" s="13">
        <f>IFERROR(IF($F6531="ALTA",$D6531*1,
IF($F6531="MEDIA",$D6531*0.97,
IF($F6531="BAJA",$D6531*0.9,
IF($F6531="LIQUIDAR",_xlfn.XLOOKUP(A6531,Rotación!$A:$A,Rotación!$O:$O,0,0,-1),"")))),"")</f>
        <v>8633000</v>
      </c>
      <c r="I6531" s="13">
        <f>IFERROR(IF($F6531="ALTA",$D6531*0.97,
IF($F6531="MEDIA",$D6531*0.94,
IF($F6531="BAJA",$D6531*0.87,
IF($F6531="LIQUIDAR",_xlfn.XLOOKUP(A6531,Rotación!$A:$A,Rotación!$O:$O,0,0,-1),"")))),"")</f>
        <v>8365999.9999999991</v>
      </c>
      <c r="J6531" s="13">
        <f>IFERROR(IF($F6531="ALTA",$D6531*0.94,
IF($F6531="MEDIA",$D6531*0.9,
IF($F6531="BAJA",$D6531*0.85,
IF($F6531="LIQUIDAR",_xlfn.XLOOKUP(A6531,Rotación!$A:$A,Rotación!$O:$O,0,0,-1),"")))),"")</f>
        <v>8010000</v>
      </c>
      <c r="K6531">
        <v>8490000</v>
      </c>
    </row>
    <row r="6532" spans="1:11" x14ac:dyDescent="0.3">
      <c r="A6532" t="s">
        <v>12091</v>
      </c>
      <c r="B6532" t="s">
        <v>313</v>
      </c>
      <c r="C6532" t="s">
        <v>313</v>
      </c>
      <c r="D6532">
        <v>7170000</v>
      </c>
      <c r="E6532">
        <v>6000000</v>
      </c>
      <c r="F6532" t="s">
        <v>5390</v>
      </c>
      <c r="G6532" s="13">
        <f>IFERROR(IF($F6532="ALTA",$D6532*1.03,
IF($F6532="MEDIA",$D6532*1,
IF($F6532="BAJA",$D6532*0.92,
IF($F6532="LIQUIDAR",_xlfn.XLOOKUP(A6532,Rotación!$A:$A,Rotación!$O:$O,0,0,-1),"")))),"")</f>
        <v>7385100</v>
      </c>
      <c r="H6532" s="13">
        <f>IFERROR(IF($F6532="ALTA",$D6532*1,
IF($F6532="MEDIA",$D6532*0.97,
IF($F6532="BAJA",$D6532*0.9,
IF($F6532="LIQUIDAR",_xlfn.XLOOKUP(A6532,Rotación!$A:$A,Rotación!$O:$O,0,0,-1),"")))),"")</f>
        <v>7170000</v>
      </c>
      <c r="I6532" s="13">
        <f>IFERROR(IF($F6532="ALTA",$D6532*0.97,
IF($F6532="MEDIA",$D6532*0.94,
IF($F6532="BAJA",$D6532*0.87,
IF($F6532="LIQUIDAR",_xlfn.XLOOKUP(A6532,Rotación!$A:$A,Rotación!$O:$O,0,0,-1),"")))),"")</f>
        <v>6954900</v>
      </c>
      <c r="J6532" s="13">
        <f>IFERROR(IF($F6532="ALTA",$D6532*0.94,
IF($F6532="MEDIA",$D6532*0.9,
IF($F6532="BAJA",$D6532*0.85,
IF($F6532="LIQUIDAR",_xlfn.XLOOKUP(A6532,Rotación!$A:$A,Rotación!$O:$O,0,0,-1),"")))),"")</f>
        <v>6739800</v>
      </c>
      <c r="K6532">
        <v>7290000</v>
      </c>
    </row>
    <row r="6533" spans="1:11" x14ac:dyDescent="0.3">
      <c r="A6533" t="s">
        <v>1483</v>
      </c>
      <c r="B6533" t="s">
        <v>313</v>
      </c>
      <c r="C6533" t="s">
        <v>313</v>
      </c>
      <c r="D6533">
        <v>17700000</v>
      </c>
      <c r="E6533">
        <v>13200000</v>
      </c>
      <c r="F6533" t="s">
        <v>5390</v>
      </c>
      <c r="G6533" s="13">
        <f>IFERROR(IF($F6533="ALTA",$D6533*1.03,
IF($F6533="MEDIA",$D6533*1,
IF($F6533="BAJA",$D6533*0.92,
IF($F6533="LIQUIDAR",_xlfn.XLOOKUP(A6533,Rotación!$A:$A,Rotación!$O:$O,0,0,-1),"")))),"")</f>
        <v>18231000</v>
      </c>
      <c r="H6533" s="13">
        <f>IFERROR(IF($F6533="ALTA",$D6533*1,
IF($F6533="MEDIA",$D6533*0.97,
IF($F6533="BAJA",$D6533*0.9,
IF($F6533="LIQUIDAR",_xlfn.XLOOKUP(A6533,Rotación!$A:$A,Rotación!$O:$O,0,0,-1),"")))),"")</f>
        <v>17700000</v>
      </c>
      <c r="I6533" s="13">
        <f>IFERROR(IF($F6533="ALTA",$D6533*0.97,
IF($F6533="MEDIA",$D6533*0.94,
IF($F6533="BAJA",$D6533*0.87,
IF($F6533="LIQUIDAR",_xlfn.XLOOKUP(A6533,Rotación!$A:$A,Rotación!$O:$O,0,0,-1),"")))),"")</f>
        <v>17169000</v>
      </c>
      <c r="J6533" s="13">
        <f>IFERROR(IF($F6533="ALTA",$D6533*0.94,
IF($F6533="MEDIA",$D6533*0.9,
IF($F6533="BAJA",$D6533*0.85,
IF($F6533="LIQUIDAR",_xlfn.XLOOKUP(A6533,Rotación!$A:$A,Rotación!$O:$O,0,0,-1),"")))),"")</f>
        <v>16637999.999999998</v>
      </c>
      <c r="K6533">
        <v>15990000</v>
      </c>
    </row>
    <row r="6534" spans="1:11" x14ac:dyDescent="0.3">
      <c r="A6534" t="s">
        <v>12112</v>
      </c>
      <c r="B6534" t="s">
        <v>313</v>
      </c>
      <c r="C6534" t="s">
        <v>313</v>
      </c>
      <c r="D6534">
        <v>9400000</v>
      </c>
      <c r="E6534">
        <v>7500000</v>
      </c>
      <c r="F6534" t="s">
        <v>5390</v>
      </c>
      <c r="G6534" s="13">
        <f>IFERROR(IF($F6534="ALTA",$D6534*1.03,
IF($F6534="MEDIA",$D6534*1,
IF($F6534="BAJA",$D6534*0.92,
IF($F6534="LIQUIDAR",_xlfn.XLOOKUP(A6534,Rotación!$A:$A,Rotación!$O:$O,0,0,-1),"")))),"")</f>
        <v>9682000</v>
      </c>
      <c r="H6534" s="13">
        <f>IFERROR(IF($F6534="ALTA",$D6534*1,
IF($F6534="MEDIA",$D6534*0.97,
IF($F6534="BAJA",$D6534*0.9,
IF($F6534="LIQUIDAR",_xlfn.XLOOKUP(A6534,Rotación!$A:$A,Rotación!$O:$O,0,0,-1),"")))),"")</f>
        <v>9400000</v>
      </c>
      <c r="I6534" s="13">
        <f>IFERROR(IF($F6534="ALTA",$D6534*0.97,
IF($F6534="MEDIA",$D6534*0.94,
IF($F6534="BAJA",$D6534*0.87,
IF($F6534="LIQUIDAR",_xlfn.XLOOKUP(A6534,Rotación!$A:$A,Rotación!$O:$O,0,0,-1),"")))),"")</f>
        <v>9118000</v>
      </c>
      <c r="J6534" s="13">
        <f>IFERROR(IF($F6534="ALTA",$D6534*0.94,
IF($F6534="MEDIA",$D6534*0.9,
IF($F6534="BAJA",$D6534*0.85,
IF($F6534="LIQUIDAR",_xlfn.XLOOKUP(A6534,Rotación!$A:$A,Rotación!$O:$O,0,0,-1),"")))),"")</f>
        <v>8836000</v>
      </c>
      <c r="K6534">
        <v>8990000</v>
      </c>
    </row>
    <row r="6535" spans="1:11" x14ac:dyDescent="0.3">
      <c r="A6535" t="s">
        <v>4980</v>
      </c>
      <c r="B6535" t="s">
        <v>313</v>
      </c>
      <c r="C6535" t="s">
        <v>313</v>
      </c>
      <c r="D6535">
        <v>12700000</v>
      </c>
      <c r="E6535">
        <v>9600000</v>
      </c>
      <c r="F6535" t="s">
        <v>5391</v>
      </c>
      <c r="G6535" s="13">
        <f>IFERROR(IF($F6535="ALTA",$D6535*1.03,
IF($F6535="MEDIA",$D6535*1,
IF($F6535="BAJA",$D6535*0.92,
IF($F6535="LIQUIDAR",_xlfn.XLOOKUP(A6535,Rotación!$A:$A,Rotación!$O:$O,0,0,-1),"")))),"")</f>
        <v>11684000</v>
      </c>
      <c r="H6535" s="13">
        <f>IFERROR(IF($F6535="ALTA",$D6535*1,
IF($F6535="MEDIA",$D6535*0.97,
IF($F6535="BAJA",$D6535*0.9,
IF($F6535="LIQUIDAR",_xlfn.XLOOKUP(A6535,Rotación!$A:$A,Rotación!$O:$O,0,0,-1),"")))),"")</f>
        <v>11430000</v>
      </c>
      <c r="I6535" s="13">
        <f>IFERROR(IF($F6535="ALTA",$D6535*0.97,
IF($F6535="MEDIA",$D6535*0.94,
IF($F6535="BAJA",$D6535*0.87,
IF($F6535="LIQUIDAR",_xlfn.XLOOKUP(A6535,Rotación!$A:$A,Rotación!$O:$O,0,0,-1),"")))),"")</f>
        <v>11049000</v>
      </c>
      <c r="J6535" s="13">
        <f>IFERROR(IF($F6535="ALTA",$D6535*0.94,
IF($F6535="MEDIA",$D6535*0.9,
IF($F6535="BAJA",$D6535*0.85,
IF($F6535="LIQUIDAR",_xlfn.XLOOKUP(A6535,Rotación!$A:$A,Rotación!$O:$O,0,0,-1),"")))),"")</f>
        <v>10795000</v>
      </c>
      <c r="K6535">
        <v>11490000</v>
      </c>
    </row>
    <row r="6536" spans="1:11" x14ac:dyDescent="0.3">
      <c r="A6536" t="s">
        <v>11956</v>
      </c>
      <c r="B6536" t="s">
        <v>313</v>
      </c>
      <c r="C6536" t="s">
        <v>313</v>
      </c>
      <c r="D6536">
        <v>11700000</v>
      </c>
      <c r="E6536">
        <v>9000000</v>
      </c>
      <c r="F6536" t="s">
        <v>5391</v>
      </c>
      <c r="G6536" s="13">
        <f>IFERROR(IF($F6536="ALTA",$D6536*1.03,
IF($F6536="MEDIA",$D6536*1,
IF($F6536="BAJA",$D6536*0.92,
IF($F6536="LIQUIDAR",_xlfn.XLOOKUP(A6536,Rotación!$A:$A,Rotación!$O:$O,0,0,-1),"")))),"")</f>
        <v>10764000</v>
      </c>
      <c r="H6536" s="13">
        <f>IFERROR(IF($F6536="ALTA",$D6536*1,
IF($F6536="MEDIA",$D6536*0.97,
IF($F6536="BAJA",$D6536*0.9,
IF($F6536="LIQUIDAR",_xlfn.XLOOKUP(A6536,Rotación!$A:$A,Rotación!$O:$O,0,0,-1),"")))),"")</f>
        <v>10530000</v>
      </c>
      <c r="I6536" s="13">
        <f>IFERROR(IF($F6536="ALTA",$D6536*0.97,
IF($F6536="MEDIA",$D6536*0.94,
IF($F6536="BAJA",$D6536*0.87,
IF($F6536="LIQUIDAR",_xlfn.XLOOKUP(A6536,Rotación!$A:$A,Rotación!$O:$O,0,0,-1),"")))),"")</f>
        <v>10179000</v>
      </c>
      <c r="J6536" s="13">
        <f>IFERROR(IF($F6536="ALTA",$D6536*0.94,
IF($F6536="MEDIA",$D6536*0.9,
IF($F6536="BAJA",$D6536*0.85,
IF($F6536="LIQUIDAR",_xlfn.XLOOKUP(A6536,Rotación!$A:$A,Rotación!$O:$O,0,0,-1),"")))),"")</f>
        <v>9945000</v>
      </c>
      <c r="K6536">
        <v>10790000</v>
      </c>
    </row>
    <row r="6537" spans="1:11" x14ac:dyDescent="0.3">
      <c r="A6537" t="s">
        <v>5057</v>
      </c>
      <c r="B6537" t="s">
        <v>313</v>
      </c>
      <c r="C6537" t="s">
        <v>313</v>
      </c>
      <c r="D6537">
        <v>26700000</v>
      </c>
      <c r="E6537">
        <v>22000000</v>
      </c>
      <c r="F6537" t="s">
        <v>5391</v>
      </c>
      <c r="G6537" s="13">
        <f>IFERROR(IF($F6537="ALTA",$D6537*1.03,
IF($F6537="MEDIA",$D6537*1,
IF($F6537="BAJA",$D6537*0.92,
IF($F6537="LIQUIDAR",_xlfn.XLOOKUP(A6537,Rotación!$A:$A,Rotación!$O:$O,0,0,-1),"")))),"")</f>
        <v>24564000</v>
      </c>
      <c r="H6537" s="13">
        <f>IFERROR(IF($F6537="ALTA",$D6537*1,
IF($F6537="MEDIA",$D6537*0.97,
IF($F6537="BAJA",$D6537*0.9,
IF($F6537="LIQUIDAR",_xlfn.XLOOKUP(A6537,Rotación!$A:$A,Rotación!$O:$O,0,0,-1),"")))),"")</f>
        <v>24030000</v>
      </c>
      <c r="I6537" s="13">
        <f>IFERROR(IF($F6537="ALTA",$D6537*0.97,
IF($F6537="MEDIA",$D6537*0.94,
IF($F6537="BAJA",$D6537*0.87,
IF($F6537="LIQUIDAR",_xlfn.XLOOKUP(A6537,Rotación!$A:$A,Rotación!$O:$O,0,0,-1),"")))),"")</f>
        <v>23229000</v>
      </c>
      <c r="J6537" s="13">
        <f>IFERROR(IF($F6537="ALTA",$D6537*0.94,
IF($F6537="MEDIA",$D6537*0.9,
IF($F6537="BAJA",$D6537*0.85,
IF($F6537="LIQUIDAR",_xlfn.XLOOKUP(A6537,Rotación!$A:$A,Rotación!$O:$O,0,0,-1),"")))),"")</f>
        <v>22695000</v>
      </c>
      <c r="K6537">
        <v>25990000</v>
      </c>
    </row>
    <row r="6538" spans="1:11" x14ac:dyDescent="0.3">
      <c r="A6538" t="s">
        <v>9504</v>
      </c>
      <c r="B6538" t="s">
        <v>313</v>
      </c>
      <c r="C6538" t="s">
        <v>313</v>
      </c>
      <c r="D6538">
        <v>23200000</v>
      </c>
      <c r="E6538">
        <v>18000000</v>
      </c>
      <c r="F6538" t="s">
        <v>5391</v>
      </c>
      <c r="G6538" s="13">
        <f>IFERROR(IF($F6538="ALTA",$D6538*1.03,
IF($F6538="MEDIA",$D6538*1,
IF($F6538="BAJA",$D6538*0.92,
IF($F6538="LIQUIDAR",_xlfn.XLOOKUP(A6538,Rotación!$A:$A,Rotación!$O:$O,0,0,-1),"")))),"")</f>
        <v>21344000</v>
      </c>
      <c r="H6538" s="13">
        <f>IFERROR(IF($F6538="ALTA",$D6538*1,
IF($F6538="MEDIA",$D6538*0.97,
IF($F6538="BAJA",$D6538*0.9,
IF($F6538="LIQUIDAR",_xlfn.XLOOKUP(A6538,Rotación!$A:$A,Rotación!$O:$O,0,0,-1),"")))),"")</f>
        <v>20880000</v>
      </c>
      <c r="I6538" s="13">
        <f>IFERROR(IF($F6538="ALTA",$D6538*0.97,
IF($F6538="MEDIA",$D6538*0.94,
IF($F6538="BAJA",$D6538*0.87,
IF($F6538="LIQUIDAR",_xlfn.XLOOKUP(A6538,Rotación!$A:$A,Rotación!$O:$O,0,0,-1),"")))),"")</f>
        <v>20184000</v>
      </c>
      <c r="J6538" s="13">
        <f>IFERROR(IF($F6538="ALTA",$D6538*0.94,
IF($F6538="MEDIA",$D6538*0.9,
IF($F6538="BAJA",$D6538*0.85,
IF($F6538="LIQUIDAR",_xlfn.XLOOKUP(A6538,Rotación!$A:$A,Rotación!$O:$O,0,0,-1),"")))),"")</f>
        <v>19720000</v>
      </c>
      <c r="K6538">
        <v>21690000</v>
      </c>
    </row>
    <row r="6539" spans="1:11" x14ac:dyDescent="0.3">
      <c r="A6539" t="s">
        <v>12073</v>
      </c>
      <c r="B6539" t="s">
        <v>313</v>
      </c>
      <c r="C6539" t="s">
        <v>313</v>
      </c>
      <c r="D6539">
        <v>23200000</v>
      </c>
      <c r="E6539">
        <v>18000000</v>
      </c>
      <c r="F6539" t="s">
        <v>5391</v>
      </c>
      <c r="G6539" s="13">
        <f>IFERROR(IF($F6539="ALTA",$D6539*1.03,
IF($F6539="MEDIA",$D6539*1,
IF($F6539="BAJA",$D6539*0.92,
IF($F6539="LIQUIDAR",_xlfn.XLOOKUP(A6539,Rotación!$A:$A,Rotación!$O:$O,0,0,-1),"")))),"")</f>
        <v>21344000</v>
      </c>
      <c r="H6539" s="13">
        <f>IFERROR(IF($F6539="ALTA",$D6539*1,
IF($F6539="MEDIA",$D6539*0.97,
IF($F6539="BAJA",$D6539*0.9,
IF($F6539="LIQUIDAR",_xlfn.XLOOKUP(A6539,Rotación!$A:$A,Rotación!$O:$O,0,0,-1),"")))),"")</f>
        <v>20880000</v>
      </c>
      <c r="I6539" s="13">
        <f>IFERROR(IF($F6539="ALTA",$D6539*0.97,
IF($F6539="MEDIA",$D6539*0.94,
IF($F6539="BAJA",$D6539*0.87,
IF($F6539="LIQUIDAR",_xlfn.XLOOKUP(A6539,Rotación!$A:$A,Rotación!$O:$O,0,0,-1),"")))),"")</f>
        <v>20184000</v>
      </c>
      <c r="J6539" s="13">
        <f>IFERROR(IF($F6539="ALTA",$D6539*0.94,
IF($F6539="MEDIA",$D6539*0.9,
IF($F6539="BAJA",$D6539*0.85,
IF($F6539="LIQUIDAR",_xlfn.XLOOKUP(A6539,Rotación!$A:$A,Rotación!$O:$O,0,0,-1),"")))),"")</f>
        <v>19720000</v>
      </c>
      <c r="K6539">
        <v>21690000</v>
      </c>
    </row>
    <row r="6540" spans="1:11" x14ac:dyDescent="0.3">
      <c r="A6540" t="s">
        <v>11974</v>
      </c>
      <c r="B6540" t="s">
        <v>313</v>
      </c>
      <c r="C6540" t="s">
        <v>313</v>
      </c>
      <c r="D6540">
        <v>18100000</v>
      </c>
      <c r="E6540">
        <v>14000000</v>
      </c>
      <c r="F6540" t="s">
        <v>5391</v>
      </c>
      <c r="G6540" s="13">
        <f>IFERROR(IF($F6540="ALTA",$D6540*1.03,
IF($F6540="MEDIA",$D6540*1,
IF($F6540="BAJA",$D6540*0.92,
IF($F6540="LIQUIDAR",_xlfn.XLOOKUP(A6540,Rotación!$A:$A,Rotación!$O:$O,0,0,-1),"")))),"")</f>
        <v>16652000</v>
      </c>
      <c r="H6540" s="13">
        <f>IFERROR(IF($F6540="ALTA",$D6540*1,
IF($F6540="MEDIA",$D6540*0.97,
IF($F6540="BAJA",$D6540*0.9,
IF($F6540="LIQUIDAR",_xlfn.XLOOKUP(A6540,Rotación!$A:$A,Rotación!$O:$O,0,0,-1),"")))),"")</f>
        <v>16290000</v>
      </c>
      <c r="I6540" s="13">
        <f>IFERROR(IF($F6540="ALTA",$D6540*0.97,
IF($F6540="MEDIA",$D6540*0.94,
IF($F6540="BAJA",$D6540*0.87,
IF($F6540="LIQUIDAR",_xlfn.XLOOKUP(A6540,Rotación!$A:$A,Rotación!$O:$O,0,0,-1),"")))),"")</f>
        <v>15747000</v>
      </c>
      <c r="J6540" s="13">
        <f>IFERROR(IF($F6540="ALTA",$D6540*0.94,
IF($F6540="MEDIA",$D6540*0.9,
IF($F6540="BAJA",$D6540*0.85,
IF($F6540="LIQUIDAR",_xlfn.XLOOKUP(A6540,Rotación!$A:$A,Rotación!$O:$O,0,0,-1),"")))),"")</f>
        <v>15385000</v>
      </c>
      <c r="K6540">
        <v>16990000</v>
      </c>
    </row>
    <row r="6541" spans="1:11" x14ac:dyDescent="0.3">
      <c r="A6541" t="s">
        <v>11997</v>
      </c>
      <c r="B6541" t="s">
        <v>313</v>
      </c>
      <c r="C6541" t="s">
        <v>313</v>
      </c>
      <c r="D6541">
        <v>11600000</v>
      </c>
      <c r="E6541">
        <v>9500000</v>
      </c>
      <c r="F6541" t="s">
        <v>5391</v>
      </c>
      <c r="G6541" s="13">
        <f>IFERROR(IF($F6541="ALTA",$D6541*1.03,
IF($F6541="MEDIA",$D6541*1,
IF($F6541="BAJA",$D6541*0.92,
IF($F6541="LIQUIDAR",_xlfn.XLOOKUP(A6541,Rotación!$A:$A,Rotación!$O:$O,0,0,-1),"")))),"")</f>
        <v>10672000</v>
      </c>
      <c r="H6541" s="13">
        <f>IFERROR(IF($F6541="ALTA",$D6541*1,
IF($F6541="MEDIA",$D6541*0.97,
IF($F6541="BAJA",$D6541*0.9,
IF($F6541="LIQUIDAR",_xlfn.XLOOKUP(A6541,Rotación!$A:$A,Rotación!$O:$O,0,0,-1),"")))),"")</f>
        <v>10440000</v>
      </c>
      <c r="I6541" s="13">
        <f>IFERROR(IF($F6541="ALTA",$D6541*0.97,
IF($F6541="MEDIA",$D6541*0.94,
IF($F6541="BAJA",$D6541*0.87,
IF($F6541="LIQUIDAR",_xlfn.XLOOKUP(A6541,Rotación!$A:$A,Rotación!$O:$O,0,0,-1),"")))),"")</f>
        <v>10092000</v>
      </c>
      <c r="J6541" s="13">
        <f>IFERROR(IF($F6541="ALTA",$D6541*0.94,
IF($F6541="MEDIA",$D6541*0.9,
IF($F6541="BAJA",$D6541*0.85,
IF($F6541="LIQUIDAR",_xlfn.XLOOKUP(A6541,Rotación!$A:$A,Rotación!$O:$O,0,0,-1),"")))),"")</f>
        <v>9860000</v>
      </c>
      <c r="K6541">
        <v>11590000</v>
      </c>
    </row>
    <row r="6542" spans="1:11" x14ac:dyDescent="0.3">
      <c r="A6542" t="s">
        <v>12024</v>
      </c>
      <c r="B6542" t="s">
        <v>313</v>
      </c>
      <c r="C6542" t="s">
        <v>313</v>
      </c>
      <c r="D6542">
        <v>9200000</v>
      </c>
      <c r="E6542">
        <v>7400000</v>
      </c>
      <c r="F6542" t="s">
        <v>5391</v>
      </c>
      <c r="G6542" s="13">
        <f>IFERROR(IF($F6542="ALTA",$D6542*1.03,
IF($F6542="MEDIA",$D6542*1,
IF($F6542="BAJA",$D6542*0.92,
IF($F6542="LIQUIDAR",_xlfn.XLOOKUP(A6542,Rotación!$A:$A,Rotación!$O:$O,0,0,-1),"")))),"")</f>
        <v>8464000</v>
      </c>
      <c r="H6542" s="13">
        <f>IFERROR(IF($F6542="ALTA",$D6542*1,
IF($F6542="MEDIA",$D6542*0.97,
IF($F6542="BAJA",$D6542*0.9,
IF($F6542="LIQUIDAR",_xlfn.XLOOKUP(A6542,Rotación!$A:$A,Rotación!$O:$O,0,0,-1),"")))),"")</f>
        <v>8280000</v>
      </c>
      <c r="I6542" s="13">
        <f>IFERROR(IF($F6542="ALTA",$D6542*0.97,
IF($F6542="MEDIA",$D6542*0.94,
IF($F6542="BAJA",$D6542*0.87,
IF($F6542="LIQUIDAR",_xlfn.XLOOKUP(A6542,Rotación!$A:$A,Rotación!$O:$O,0,0,-1),"")))),"")</f>
        <v>8004000</v>
      </c>
      <c r="J6542" s="13">
        <f>IFERROR(IF($F6542="ALTA",$D6542*0.94,
IF($F6542="MEDIA",$D6542*0.9,
IF($F6542="BAJA",$D6542*0.85,
IF($F6542="LIQUIDAR",_xlfn.XLOOKUP(A6542,Rotación!$A:$A,Rotación!$O:$O,0,0,-1),"")))),"")</f>
        <v>7820000</v>
      </c>
      <c r="K6542">
        <v>8990000</v>
      </c>
    </row>
    <row r="6543" spans="1:11" x14ac:dyDescent="0.3">
      <c r="A6543" t="s">
        <v>12010</v>
      </c>
      <c r="B6543" t="s">
        <v>313</v>
      </c>
      <c r="C6543" t="s">
        <v>313</v>
      </c>
      <c r="D6543">
        <v>16600000</v>
      </c>
      <c r="E6543">
        <v>13000000</v>
      </c>
      <c r="F6543" t="s">
        <v>5391</v>
      </c>
      <c r="G6543" s="13">
        <f>IFERROR(IF($F6543="ALTA",$D6543*1.03,
IF($F6543="MEDIA",$D6543*1,
IF($F6543="BAJA",$D6543*0.92,
IF($F6543="LIQUIDAR",_xlfn.XLOOKUP(A6543,Rotación!$A:$A,Rotación!$O:$O,0,0,-1),"")))),"")</f>
        <v>15272000</v>
      </c>
      <c r="H6543" s="13">
        <f>IFERROR(IF($F6543="ALTA",$D6543*1,
IF($F6543="MEDIA",$D6543*0.97,
IF($F6543="BAJA",$D6543*0.9,
IF($F6543="LIQUIDAR",_xlfn.XLOOKUP(A6543,Rotación!$A:$A,Rotación!$O:$O,0,0,-1),"")))),"")</f>
        <v>14940000</v>
      </c>
      <c r="I6543" s="13">
        <f>IFERROR(IF($F6543="ALTA",$D6543*0.97,
IF($F6543="MEDIA",$D6543*0.94,
IF($F6543="BAJA",$D6543*0.87,
IF($F6543="LIQUIDAR",_xlfn.XLOOKUP(A6543,Rotación!$A:$A,Rotación!$O:$O,0,0,-1),"")))),"")</f>
        <v>14442000</v>
      </c>
      <c r="J6543" s="13">
        <f>IFERROR(IF($F6543="ALTA",$D6543*0.94,
IF($F6543="MEDIA",$D6543*0.9,
IF($F6543="BAJA",$D6543*0.85,
IF($F6543="LIQUIDAR",_xlfn.XLOOKUP(A6543,Rotación!$A:$A,Rotación!$O:$O,0,0,-1),"")))),"")</f>
        <v>14110000</v>
      </c>
      <c r="K6543">
        <v>15490000</v>
      </c>
    </row>
    <row r="6544" spans="1:11" x14ac:dyDescent="0.3">
      <c r="A6544" t="s">
        <v>12032</v>
      </c>
      <c r="B6544" t="s">
        <v>313</v>
      </c>
      <c r="C6544" t="s">
        <v>313</v>
      </c>
      <c r="D6544">
        <v>20700000</v>
      </c>
      <c r="E6544">
        <v>16000000</v>
      </c>
      <c r="F6544" t="s">
        <v>4033</v>
      </c>
      <c r="G6544" s="13">
        <f>IFERROR(IF($F6544="ALTA",$D6544*1.03,
IF($F6544="MEDIA",$D6544*1,
IF($F6544="BAJA",$D6544*0.92,
IF($F6544="LIQUIDAR",_xlfn.XLOOKUP(A6544,Rotación!$A:$A,Rotación!$O:$O,0,0,-1),"")))),"")</f>
        <v>20700000</v>
      </c>
      <c r="H6544" s="13">
        <f>IFERROR(IF($F6544="ALTA",$D6544*1,
IF($F6544="MEDIA",$D6544*0.97,
IF($F6544="BAJA",$D6544*0.9,
IF($F6544="LIQUIDAR",_xlfn.XLOOKUP(A6544,Rotación!$A:$A,Rotación!$O:$O,0,0,-1),"")))),"")</f>
        <v>20079000</v>
      </c>
      <c r="I6544" s="13">
        <f>IFERROR(IF($F6544="ALTA",$D6544*0.97,
IF($F6544="MEDIA",$D6544*0.94,
IF($F6544="BAJA",$D6544*0.87,
IF($F6544="LIQUIDAR",_xlfn.XLOOKUP(A6544,Rotación!$A:$A,Rotación!$O:$O,0,0,-1),"")))),"")</f>
        <v>19458000</v>
      </c>
      <c r="J6544" s="13">
        <f>IFERROR(IF($F6544="ALTA",$D6544*0.94,
IF($F6544="MEDIA",$D6544*0.9,
IF($F6544="BAJA",$D6544*0.85,
IF($F6544="LIQUIDAR",_xlfn.XLOOKUP(A6544,Rotación!$A:$A,Rotación!$O:$O,0,0,-1),"")))),"")</f>
        <v>18630000</v>
      </c>
      <c r="K6544">
        <v>19290000</v>
      </c>
    </row>
    <row r="6545" spans="1:11" x14ac:dyDescent="0.3">
      <c r="A6545" t="s">
        <v>12125</v>
      </c>
      <c r="B6545" t="s">
        <v>313</v>
      </c>
      <c r="C6545" t="s">
        <v>313</v>
      </c>
      <c r="D6545">
        <v>16500000</v>
      </c>
      <c r="E6545">
        <v>13300000</v>
      </c>
      <c r="F6545" t="s">
        <v>4033</v>
      </c>
      <c r="G6545" s="13">
        <f>IFERROR(IF($F6545="ALTA",$D6545*1.03,
IF($F6545="MEDIA",$D6545*1,
IF($F6545="BAJA",$D6545*0.92,
IF($F6545="LIQUIDAR",_xlfn.XLOOKUP(A6545,Rotación!$A:$A,Rotación!$O:$O,0,0,-1),"")))),"")</f>
        <v>16500000</v>
      </c>
      <c r="H6545" s="13">
        <f>IFERROR(IF($F6545="ALTA",$D6545*1,
IF($F6545="MEDIA",$D6545*0.97,
IF($F6545="BAJA",$D6545*0.9,
IF($F6545="LIQUIDAR",_xlfn.XLOOKUP(A6545,Rotación!$A:$A,Rotación!$O:$O,0,0,-1),"")))),"")</f>
        <v>16005000</v>
      </c>
      <c r="I6545" s="13">
        <f>IFERROR(IF($F6545="ALTA",$D6545*0.97,
IF($F6545="MEDIA",$D6545*0.94,
IF($F6545="BAJA",$D6545*0.87,
IF($F6545="LIQUIDAR",_xlfn.XLOOKUP(A6545,Rotación!$A:$A,Rotación!$O:$O,0,0,-1),"")))),"")</f>
        <v>15510000</v>
      </c>
      <c r="J6545" s="13">
        <f>IFERROR(IF($F6545="ALTA",$D6545*0.94,
IF($F6545="MEDIA",$D6545*0.9,
IF($F6545="BAJA",$D6545*0.85,
IF($F6545="LIQUIDAR",_xlfn.XLOOKUP(A6545,Rotación!$A:$A,Rotación!$O:$O,0,0,-1),"")))),"")</f>
        <v>14850000</v>
      </c>
      <c r="K6545">
        <v>15990000</v>
      </c>
    </row>
    <row r="6546" spans="1:11" x14ac:dyDescent="0.3">
      <c r="A6546" t="s">
        <v>11919</v>
      </c>
      <c r="B6546" t="s">
        <v>313</v>
      </c>
      <c r="C6546" t="s">
        <v>313</v>
      </c>
      <c r="D6546">
        <v>9700000</v>
      </c>
      <c r="E6546">
        <v>7500000</v>
      </c>
      <c r="F6546" t="s">
        <v>4033</v>
      </c>
      <c r="G6546" s="13">
        <f>IFERROR(IF($F6546="ALTA",$D6546*1.03,
IF($F6546="MEDIA",$D6546*1,
IF($F6546="BAJA",$D6546*0.92,
IF($F6546="LIQUIDAR",_xlfn.XLOOKUP(A6546,Rotación!$A:$A,Rotación!$O:$O,0,0,-1),"")))),"")</f>
        <v>9700000</v>
      </c>
      <c r="H6546" s="13">
        <f>IFERROR(IF($F6546="ALTA",$D6546*1,
IF($F6546="MEDIA",$D6546*0.97,
IF($F6546="BAJA",$D6546*0.9,
IF($F6546="LIQUIDAR",_xlfn.XLOOKUP(A6546,Rotación!$A:$A,Rotación!$O:$O,0,0,-1),"")))),"")</f>
        <v>9409000</v>
      </c>
      <c r="I6546" s="13">
        <f>IFERROR(IF($F6546="ALTA",$D6546*0.97,
IF($F6546="MEDIA",$D6546*0.94,
IF($F6546="BAJA",$D6546*0.87,
IF($F6546="LIQUIDAR",_xlfn.XLOOKUP(A6546,Rotación!$A:$A,Rotación!$O:$O,0,0,-1),"")))),"")</f>
        <v>9118000</v>
      </c>
      <c r="J6546" s="13">
        <f>IFERROR(IF($F6546="ALTA",$D6546*0.94,
IF($F6546="MEDIA",$D6546*0.9,
IF($F6546="BAJA",$D6546*0.85,
IF($F6546="LIQUIDAR",_xlfn.XLOOKUP(A6546,Rotación!$A:$A,Rotación!$O:$O,0,0,-1),"")))),"")</f>
        <v>8730000</v>
      </c>
      <c r="K6546">
        <v>8990000</v>
      </c>
    </row>
    <row r="6547" spans="1:11" x14ac:dyDescent="0.3">
      <c r="A6547" t="s">
        <v>12082</v>
      </c>
      <c r="B6547" t="s">
        <v>313</v>
      </c>
      <c r="C6547" t="s">
        <v>313</v>
      </c>
      <c r="D6547">
        <v>7840000</v>
      </c>
      <c r="E6547">
        <v>6400000</v>
      </c>
      <c r="F6547" t="s">
        <v>4033</v>
      </c>
      <c r="G6547" s="13">
        <f>IFERROR(IF($F6547="ALTA",$D6547*1.03,
IF($F6547="MEDIA",$D6547*1,
IF($F6547="BAJA",$D6547*0.92,
IF($F6547="LIQUIDAR",_xlfn.XLOOKUP(A6547,Rotación!$A:$A,Rotación!$O:$O,0,0,-1),"")))),"")</f>
        <v>7840000</v>
      </c>
      <c r="H6547" s="13">
        <f>IFERROR(IF($F6547="ALTA",$D6547*1,
IF($F6547="MEDIA",$D6547*0.97,
IF($F6547="BAJA",$D6547*0.9,
IF($F6547="LIQUIDAR",_xlfn.XLOOKUP(A6547,Rotación!$A:$A,Rotación!$O:$O,0,0,-1),"")))),"")</f>
        <v>7604800</v>
      </c>
      <c r="I6547" s="13">
        <f>IFERROR(IF($F6547="ALTA",$D6547*0.97,
IF($F6547="MEDIA",$D6547*0.94,
IF($F6547="BAJA",$D6547*0.87,
IF($F6547="LIQUIDAR",_xlfn.XLOOKUP(A6547,Rotación!$A:$A,Rotación!$O:$O,0,0,-1),"")))),"")</f>
        <v>7369600</v>
      </c>
      <c r="J6547" s="13">
        <f>IFERROR(IF($F6547="ALTA",$D6547*0.94,
IF($F6547="MEDIA",$D6547*0.9,
IF($F6547="BAJA",$D6547*0.85,
IF($F6547="LIQUIDAR",_xlfn.XLOOKUP(A6547,Rotación!$A:$A,Rotación!$O:$O,0,0,-1),"")))),"")</f>
        <v>7056000</v>
      </c>
      <c r="K6547">
        <v>7790000</v>
      </c>
    </row>
    <row r="6548" spans="1:11" x14ac:dyDescent="0.3">
      <c r="A6548" t="s">
        <v>12064</v>
      </c>
      <c r="B6548" t="s">
        <v>313</v>
      </c>
      <c r="C6548" t="s">
        <v>313</v>
      </c>
      <c r="D6548">
        <v>22100000</v>
      </c>
      <c r="E6548">
        <v>17000000</v>
      </c>
      <c r="F6548" t="s">
        <v>5391</v>
      </c>
      <c r="G6548" s="13">
        <f>IFERROR(IF($F6548="ALTA",$D6548*1.03,
IF($F6548="MEDIA",$D6548*1,
IF($F6548="BAJA",$D6548*0.92,
IF($F6548="LIQUIDAR",_xlfn.XLOOKUP(A6548,Rotación!$A:$A,Rotación!$O:$O,0,0,-1),"")))),"")</f>
        <v>20332000</v>
      </c>
      <c r="H6548" s="13">
        <f>IFERROR(IF($F6548="ALTA",$D6548*1,
IF($F6548="MEDIA",$D6548*0.97,
IF($F6548="BAJA",$D6548*0.9,
IF($F6548="LIQUIDAR",_xlfn.XLOOKUP(A6548,Rotación!$A:$A,Rotación!$O:$O,0,0,-1),"")))),"")</f>
        <v>19890000</v>
      </c>
      <c r="I6548" s="13">
        <f>IFERROR(IF($F6548="ALTA",$D6548*0.97,
IF($F6548="MEDIA",$D6548*0.94,
IF($F6548="BAJA",$D6548*0.87,
IF($F6548="LIQUIDAR",_xlfn.XLOOKUP(A6548,Rotación!$A:$A,Rotación!$O:$O,0,0,-1),"")))),"")</f>
        <v>19227000</v>
      </c>
      <c r="J6548" s="13">
        <f>IFERROR(IF($F6548="ALTA",$D6548*0.94,
IF($F6548="MEDIA",$D6548*0.9,
IF($F6548="BAJA",$D6548*0.85,
IF($F6548="LIQUIDAR",_xlfn.XLOOKUP(A6548,Rotación!$A:$A,Rotación!$O:$O,0,0,-1),"")))),"")</f>
        <v>18785000</v>
      </c>
      <c r="K6548">
        <v>20490000</v>
      </c>
    </row>
    <row r="6549" spans="1:11" x14ac:dyDescent="0.3">
      <c r="A6549" t="s">
        <v>12133</v>
      </c>
      <c r="B6549" t="s">
        <v>313</v>
      </c>
      <c r="C6549" t="s">
        <v>313</v>
      </c>
      <c r="D6549">
        <v>31700000</v>
      </c>
      <c r="E6549">
        <v>25500000</v>
      </c>
      <c r="F6549" t="s">
        <v>4033</v>
      </c>
      <c r="G6549" s="13">
        <f>IFERROR(IF($F6549="ALTA",$D6549*1.03,
IF($F6549="MEDIA",$D6549*1,
IF($F6549="BAJA",$D6549*0.92,
IF($F6549="LIQUIDAR",_xlfn.XLOOKUP(A6549,Rotación!$A:$A,Rotación!$O:$O,0,0,-1),"")))),"")</f>
        <v>31700000</v>
      </c>
      <c r="H6549" s="13">
        <f>IFERROR(IF($F6549="ALTA",$D6549*1,
IF($F6549="MEDIA",$D6549*0.97,
IF($F6549="BAJA",$D6549*0.9,
IF($F6549="LIQUIDAR",_xlfn.XLOOKUP(A6549,Rotación!$A:$A,Rotación!$O:$O,0,0,-1),"")))),"")</f>
        <v>30749000</v>
      </c>
      <c r="I6549" s="13">
        <f>IFERROR(IF($F6549="ALTA",$D6549*0.97,
IF($F6549="MEDIA",$D6549*0.94,
IF($F6549="BAJA",$D6549*0.87,
IF($F6549="LIQUIDAR",_xlfn.XLOOKUP(A6549,Rotación!$A:$A,Rotación!$O:$O,0,0,-1),"")))),"")</f>
        <v>29798000</v>
      </c>
      <c r="J6549" s="13">
        <f>IFERROR(IF($F6549="ALTA",$D6549*0.94,
IF($F6549="MEDIA",$D6549*0.9,
IF($F6549="BAJA",$D6549*0.85,
IF($F6549="LIQUIDAR",_xlfn.XLOOKUP(A6549,Rotación!$A:$A,Rotación!$O:$O,0,0,-1),"")))),"")</f>
        <v>28530000</v>
      </c>
      <c r="K6549">
        <v>30990000</v>
      </c>
    </row>
    <row r="6550" spans="1:11" x14ac:dyDescent="0.3">
      <c r="A6550" t="s">
        <v>12026</v>
      </c>
      <c r="B6550" t="s">
        <v>313</v>
      </c>
      <c r="C6550" t="s">
        <v>313</v>
      </c>
      <c r="D6550">
        <v>7650000</v>
      </c>
      <c r="E6550">
        <v>6000000</v>
      </c>
      <c r="F6550" t="s">
        <v>4033</v>
      </c>
      <c r="G6550" s="13">
        <f>IFERROR(IF($F6550="ALTA",$D6550*1.03,
IF($F6550="MEDIA",$D6550*1,
IF($F6550="BAJA",$D6550*0.92,
IF($F6550="LIQUIDAR",_xlfn.XLOOKUP(A6550,Rotación!$A:$A,Rotación!$O:$O,0,0,-1),"")))),"")</f>
        <v>7650000</v>
      </c>
      <c r="H6550" s="13">
        <f>IFERROR(IF($F6550="ALTA",$D6550*1,
IF($F6550="MEDIA",$D6550*0.97,
IF($F6550="BAJA",$D6550*0.9,
IF($F6550="LIQUIDAR",_xlfn.XLOOKUP(A6550,Rotación!$A:$A,Rotación!$O:$O,0,0,-1),"")))),"")</f>
        <v>7420500</v>
      </c>
      <c r="I6550" s="13">
        <f>IFERROR(IF($F6550="ALTA",$D6550*0.97,
IF($F6550="MEDIA",$D6550*0.94,
IF($F6550="BAJA",$D6550*0.87,
IF($F6550="LIQUIDAR",_xlfn.XLOOKUP(A6550,Rotación!$A:$A,Rotación!$O:$O,0,0,-1),"")))),"")</f>
        <v>7191000</v>
      </c>
      <c r="J6550" s="13">
        <f>IFERROR(IF($F6550="ALTA",$D6550*0.94,
IF($F6550="MEDIA",$D6550*0.9,
IF($F6550="BAJA",$D6550*0.85,
IF($F6550="LIQUIDAR",_xlfn.XLOOKUP(A6550,Rotación!$A:$A,Rotación!$O:$O,0,0,-1),"")))),"")</f>
        <v>6885000</v>
      </c>
      <c r="K6550">
        <v>7290000</v>
      </c>
    </row>
    <row r="6551" spans="1:11" x14ac:dyDescent="0.3">
      <c r="A6551" t="s">
        <v>5286</v>
      </c>
      <c r="B6551" t="s">
        <v>313</v>
      </c>
      <c r="C6551" t="s">
        <v>313</v>
      </c>
      <c r="D6551">
        <v>14600000</v>
      </c>
      <c r="E6551">
        <v>11700000</v>
      </c>
      <c r="F6551" t="s">
        <v>4033</v>
      </c>
      <c r="G6551" s="13">
        <f>IFERROR(IF($F6551="ALTA",$D6551*1.03,
IF($F6551="MEDIA",$D6551*1,
IF($F6551="BAJA",$D6551*0.92,
IF($F6551="LIQUIDAR",_xlfn.XLOOKUP(A6551,Rotación!$A:$A,Rotación!$O:$O,0,0,-1),"")))),"")</f>
        <v>14600000</v>
      </c>
      <c r="H6551" s="13">
        <f>IFERROR(IF($F6551="ALTA",$D6551*1,
IF($F6551="MEDIA",$D6551*0.97,
IF($F6551="BAJA",$D6551*0.9,
IF($F6551="LIQUIDAR",_xlfn.XLOOKUP(A6551,Rotación!$A:$A,Rotación!$O:$O,0,0,-1),"")))),"")</f>
        <v>14162000</v>
      </c>
      <c r="I6551" s="13">
        <f>IFERROR(IF($F6551="ALTA",$D6551*0.97,
IF($F6551="MEDIA",$D6551*0.94,
IF($F6551="BAJA",$D6551*0.87,
IF($F6551="LIQUIDAR",_xlfn.XLOOKUP(A6551,Rotación!$A:$A,Rotación!$O:$O,0,0,-1),"")))),"")</f>
        <v>13724000</v>
      </c>
      <c r="J6551" s="13">
        <f>IFERROR(IF($F6551="ALTA",$D6551*0.94,
IF($F6551="MEDIA",$D6551*0.9,
IF($F6551="BAJA",$D6551*0.85,
IF($F6551="LIQUIDAR",_xlfn.XLOOKUP(A6551,Rotación!$A:$A,Rotación!$O:$O,0,0,-1),"")))),"")</f>
        <v>13140000</v>
      </c>
      <c r="K6551">
        <v>13990000</v>
      </c>
    </row>
    <row r="6552" spans="1:11" x14ac:dyDescent="0.3">
      <c r="A6552" t="s">
        <v>11931</v>
      </c>
      <c r="B6552" t="s">
        <v>313</v>
      </c>
      <c r="C6552" t="s">
        <v>313</v>
      </c>
      <c r="D6552">
        <v>7300000</v>
      </c>
      <c r="E6552">
        <v>5600000</v>
      </c>
      <c r="F6552" t="s">
        <v>4033</v>
      </c>
      <c r="G6552" s="13">
        <f>IFERROR(IF($F6552="ALTA",$D6552*1.03,
IF($F6552="MEDIA",$D6552*1,
IF($F6552="BAJA",$D6552*0.92,
IF($F6552="LIQUIDAR",_xlfn.XLOOKUP(A6552,Rotación!$A:$A,Rotación!$O:$O,0,0,-1),"")))),"")</f>
        <v>7300000</v>
      </c>
      <c r="H6552" s="13">
        <f>IFERROR(IF($F6552="ALTA",$D6552*1,
IF($F6552="MEDIA",$D6552*0.97,
IF($F6552="BAJA",$D6552*0.9,
IF($F6552="LIQUIDAR",_xlfn.XLOOKUP(A6552,Rotación!$A:$A,Rotación!$O:$O,0,0,-1),"")))),"")</f>
        <v>7081000</v>
      </c>
      <c r="I6552" s="13">
        <f>IFERROR(IF($F6552="ALTA",$D6552*0.97,
IF($F6552="MEDIA",$D6552*0.94,
IF($F6552="BAJA",$D6552*0.87,
IF($F6552="LIQUIDAR",_xlfn.XLOOKUP(A6552,Rotación!$A:$A,Rotación!$O:$O,0,0,-1),"")))),"")</f>
        <v>6862000</v>
      </c>
      <c r="J6552" s="13">
        <f>IFERROR(IF($F6552="ALTA",$D6552*0.94,
IF($F6552="MEDIA",$D6552*0.9,
IF($F6552="BAJA",$D6552*0.85,
IF($F6552="LIQUIDAR",_xlfn.XLOOKUP(A6552,Rotación!$A:$A,Rotación!$O:$O,0,0,-1),"")))),"")</f>
        <v>6570000</v>
      </c>
      <c r="K6552">
        <v>6990000</v>
      </c>
    </row>
    <row r="6553" spans="1:11" x14ac:dyDescent="0.3">
      <c r="A6553" t="s">
        <v>12114</v>
      </c>
      <c r="B6553" t="s">
        <v>313</v>
      </c>
      <c r="C6553" t="s">
        <v>313</v>
      </c>
      <c r="D6553">
        <v>10400000</v>
      </c>
      <c r="E6553">
        <v>8400000</v>
      </c>
      <c r="F6553" t="s">
        <v>5390</v>
      </c>
      <c r="G6553" s="13">
        <f>IFERROR(IF($F6553="ALTA",$D6553*1.03,
IF($F6553="MEDIA",$D6553*1,
IF($F6553="BAJA",$D6553*0.92,
IF($F6553="LIQUIDAR",_xlfn.XLOOKUP(A6553,Rotación!$A:$A,Rotación!$O:$O,0,0,-1),"")))),"")</f>
        <v>10712000</v>
      </c>
      <c r="H6553" s="13">
        <f>IFERROR(IF($F6553="ALTA",$D6553*1,
IF($F6553="MEDIA",$D6553*0.97,
IF($F6553="BAJA",$D6553*0.9,
IF($F6553="LIQUIDAR",_xlfn.XLOOKUP(A6553,Rotación!$A:$A,Rotación!$O:$O,0,0,-1),"")))),"")</f>
        <v>10400000</v>
      </c>
      <c r="I6553" s="13">
        <f>IFERROR(IF($F6553="ALTA",$D6553*0.97,
IF($F6553="MEDIA",$D6553*0.94,
IF($F6553="BAJA",$D6553*0.87,
IF($F6553="LIQUIDAR",_xlfn.XLOOKUP(A6553,Rotación!$A:$A,Rotación!$O:$O,0,0,-1),"")))),"")</f>
        <v>10088000</v>
      </c>
      <c r="J6553" s="13">
        <f>IFERROR(IF($F6553="ALTA",$D6553*0.94,
IF($F6553="MEDIA",$D6553*0.9,
IF($F6553="BAJA",$D6553*0.85,
IF($F6553="LIQUIDAR",_xlfn.XLOOKUP(A6553,Rotación!$A:$A,Rotación!$O:$O,0,0,-1),"")))),"")</f>
        <v>9776000</v>
      </c>
      <c r="K6553">
        <v>9990000</v>
      </c>
    </row>
    <row r="6554" spans="1:11" x14ac:dyDescent="0.3">
      <c r="A6554" t="s">
        <v>12120</v>
      </c>
      <c r="B6554" t="s">
        <v>313</v>
      </c>
      <c r="C6554" t="s">
        <v>313</v>
      </c>
      <c r="D6554">
        <v>13600000</v>
      </c>
      <c r="E6554">
        <v>10900000</v>
      </c>
      <c r="F6554" t="s">
        <v>5391</v>
      </c>
      <c r="G6554" s="13">
        <f>IFERROR(IF($F6554="ALTA",$D6554*1.03,
IF($F6554="MEDIA",$D6554*1,
IF($F6554="BAJA",$D6554*0.92,
IF($F6554="LIQUIDAR",_xlfn.XLOOKUP(A6554,Rotación!$A:$A,Rotación!$O:$O,0,0,-1),"")))),"")</f>
        <v>12512000</v>
      </c>
      <c r="H6554" s="13">
        <f>IFERROR(IF($F6554="ALTA",$D6554*1,
IF($F6554="MEDIA",$D6554*0.97,
IF($F6554="BAJA",$D6554*0.9,
IF($F6554="LIQUIDAR",_xlfn.XLOOKUP(A6554,Rotación!$A:$A,Rotación!$O:$O,0,0,-1),"")))),"")</f>
        <v>12240000</v>
      </c>
      <c r="I6554" s="13">
        <f>IFERROR(IF($F6554="ALTA",$D6554*0.97,
IF($F6554="MEDIA",$D6554*0.94,
IF($F6554="BAJA",$D6554*0.87,
IF($F6554="LIQUIDAR",_xlfn.XLOOKUP(A6554,Rotación!$A:$A,Rotación!$O:$O,0,0,-1),"")))),"")</f>
        <v>11832000</v>
      </c>
      <c r="J6554" s="13">
        <f>IFERROR(IF($F6554="ALTA",$D6554*0.94,
IF($F6554="MEDIA",$D6554*0.9,
IF($F6554="BAJA",$D6554*0.85,
IF($F6554="LIQUIDAR",_xlfn.XLOOKUP(A6554,Rotación!$A:$A,Rotación!$O:$O,0,0,-1),"")))),"")</f>
        <v>11560000</v>
      </c>
      <c r="K6554">
        <v>12990000</v>
      </c>
    </row>
    <row r="6555" spans="1:11" x14ac:dyDescent="0.3">
      <c r="A6555" t="s">
        <v>12136</v>
      </c>
      <c r="B6555" t="s">
        <v>313</v>
      </c>
      <c r="C6555" t="s">
        <v>313</v>
      </c>
      <c r="D6555">
        <v>25600000</v>
      </c>
      <c r="E6555">
        <v>21000000</v>
      </c>
      <c r="F6555" t="s">
        <v>4033</v>
      </c>
      <c r="G6555" s="13">
        <f>IFERROR(IF($F6555="ALTA",$D6555*1.03,
IF($F6555="MEDIA",$D6555*1,
IF($F6555="BAJA",$D6555*0.92,
IF($F6555="LIQUIDAR",_xlfn.XLOOKUP(A6555,Rotación!$A:$A,Rotación!$O:$O,0,0,-1),"")))),"")</f>
        <v>25600000</v>
      </c>
      <c r="H6555" s="13">
        <f>IFERROR(IF($F6555="ALTA",$D6555*1,
IF($F6555="MEDIA",$D6555*0.97,
IF($F6555="BAJA",$D6555*0.9,
IF($F6555="LIQUIDAR",_xlfn.XLOOKUP(A6555,Rotación!$A:$A,Rotación!$O:$O,0,0,-1),"")))),"")</f>
        <v>24832000</v>
      </c>
      <c r="I6555" s="13">
        <f>IFERROR(IF($F6555="ALTA",$D6555*0.97,
IF($F6555="MEDIA",$D6555*0.94,
IF($F6555="BAJA",$D6555*0.87,
IF($F6555="LIQUIDAR",_xlfn.XLOOKUP(A6555,Rotación!$A:$A,Rotación!$O:$O,0,0,-1),"")))),"")</f>
        <v>24064000</v>
      </c>
      <c r="J6555" s="13">
        <f>IFERROR(IF($F6555="ALTA",$D6555*0.94,
IF($F6555="MEDIA",$D6555*0.9,
IF($F6555="BAJA",$D6555*0.85,
IF($F6555="LIQUIDAR",_xlfn.XLOOKUP(A6555,Rotación!$A:$A,Rotación!$O:$O,0,0,-1),"")))),"")</f>
        <v>23040000</v>
      </c>
      <c r="K6555">
        <v>24990000</v>
      </c>
    </row>
    <row r="6556" spans="1:11" x14ac:dyDescent="0.3">
      <c r="A6556" t="s">
        <v>12084</v>
      </c>
      <c r="B6556" t="s">
        <v>313</v>
      </c>
      <c r="C6556" t="s">
        <v>313</v>
      </c>
      <c r="D6556">
        <v>32900000</v>
      </c>
      <c r="E6556">
        <v>26000000</v>
      </c>
      <c r="F6556" t="s">
        <v>5391</v>
      </c>
      <c r="G6556" s="13">
        <f>IFERROR(IF($F6556="ALTA",$D6556*1.03,
IF($F6556="MEDIA",$D6556*1,
IF($F6556="BAJA",$D6556*0.92,
IF($F6556="LIQUIDAR",_xlfn.XLOOKUP(A6556,Rotación!$A:$A,Rotación!$O:$O,0,0,-1),"")))),"")</f>
        <v>30268000</v>
      </c>
      <c r="H6556" s="13">
        <f>IFERROR(IF($F6556="ALTA",$D6556*1,
IF($F6556="MEDIA",$D6556*0.97,
IF($F6556="BAJA",$D6556*0.9,
IF($F6556="LIQUIDAR",_xlfn.XLOOKUP(A6556,Rotación!$A:$A,Rotación!$O:$O,0,0,-1),"")))),"")</f>
        <v>29610000</v>
      </c>
      <c r="I6556" s="13">
        <f>IFERROR(IF($F6556="ALTA",$D6556*0.97,
IF($F6556="MEDIA",$D6556*0.94,
IF($F6556="BAJA",$D6556*0.87,
IF($F6556="LIQUIDAR",_xlfn.XLOOKUP(A6556,Rotación!$A:$A,Rotación!$O:$O,0,0,-1),"")))),"")</f>
        <v>28623000</v>
      </c>
      <c r="J6556" s="13">
        <f>IFERROR(IF($F6556="ALTA",$D6556*0.94,
IF($F6556="MEDIA",$D6556*0.9,
IF($F6556="BAJA",$D6556*0.85,
IF($F6556="LIQUIDAR",_xlfn.XLOOKUP(A6556,Rotación!$A:$A,Rotación!$O:$O,0,0,-1),"")))),"")</f>
        <v>27965000</v>
      </c>
      <c r="K6556">
        <v>30990000</v>
      </c>
    </row>
    <row r="6557" spans="1:11" x14ac:dyDescent="0.3">
      <c r="A6557" t="s">
        <v>10852</v>
      </c>
      <c r="B6557" t="s">
        <v>313</v>
      </c>
      <c r="C6557" t="s">
        <v>313</v>
      </c>
      <c r="D6557">
        <v>17800000</v>
      </c>
      <c r="E6557">
        <v>15000000</v>
      </c>
      <c r="F6557" t="s">
        <v>5391</v>
      </c>
      <c r="G6557" s="13">
        <f>IFERROR(IF($F6557="ALTA",$D6557*1.03,
IF($F6557="MEDIA",$D6557*1,
IF($F6557="BAJA",$D6557*0.92,
IF($F6557="LIQUIDAR",_xlfn.XLOOKUP(A6557,Rotación!$A:$A,Rotación!$O:$O,0,0,-1),"")))),"")</f>
        <v>16376000</v>
      </c>
      <c r="H6557" s="13">
        <f>IFERROR(IF($F6557="ALTA",$D6557*1,
IF($F6557="MEDIA",$D6557*0.97,
IF($F6557="BAJA",$D6557*0.9,
IF($F6557="LIQUIDAR",_xlfn.XLOOKUP(A6557,Rotación!$A:$A,Rotación!$O:$O,0,0,-1),"")))),"")</f>
        <v>16020000</v>
      </c>
      <c r="I6557" s="13">
        <f>IFERROR(IF($F6557="ALTA",$D6557*0.97,
IF($F6557="MEDIA",$D6557*0.94,
IF($F6557="BAJA",$D6557*0.87,
IF($F6557="LIQUIDAR",_xlfn.XLOOKUP(A6557,Rotación!$A:$A,Rotación!$O:$O,0,0,-1),"")))),"")</f>
        <v>15486000</v>
      </c>
      <c r="J6557" s="13">
        <f>IFERROR(IF($F6557="ALTA",$D6557*0.94,
IF($F6557="MEDIA",$D6557*0.9,
IF($F6557="BAJA",$D6557*0.85,
IF($F6557="LIQUIDAR",_xlfn.XLOOKUP(A6557,Rotación!$A:$A,Rotación!$O:$O,0,0,-1),"")))),"")</f>
        <v>15130000</v>
      </c>
      <c r="K6557">
        <v>17290000</v>
      </c>
    </row>
    <row r="6558" spans="1:11" x14ac:dyDescent="0.3">
      <c r="A6558" t="s">
        <v>11639</v>
      </c>
      <c r="B6558" t="s">
        <v>313</v>
      </c>
      <c r="C6558" t="s">
        <v>313</v>
      </c>
      <c r="D6558">
        <v>9400000</v>
      </c>
      <c r="E6558">
        <v>7300000</v>
      </c>
      <c r="F6558" t="s">
        <v>5391</v>
      </c>
      <c r="G6558" s="13">
        <f>IFERROR(IF($F6558="ALTA",$D6558*1.03,
IF($F6558="MEDIA",$D6558*1,
IF($F6558="BAJA",$D6558*0.92,
IF($F6558="LIQUIDAR",_xlfn.XLOOKUP(A6558,Rotación!$A:$A,Rotación!$O:$O,0,0,-1),"")))),"")</f>
        <v>8648000</v>
      </c>
      <c r="H6558" s="13">
        <f>IFERROR(IF($F6558="ALTA",$D6558*1,
IF($F6558="MEDIA",$D6558*0.97,
IF($F6558="BAJA",$D6558*0.9,
IF($F6558="LIQUIDAR",_xlfn.XLOOKUP(A6558,Rotación!$A:$A,Rotación!$O:$O,0,0,-1),"")))),"")</f>
        <v>8460000</v>
      </c>
      <c r="I6558" s="13">
        <f>IFERROR(IF($F6558="ALTA",$D6558*0.97,
IF($F6558="MEDIA",$D6558*0.94,
IF($F6558="BAJA",$D6558*0.87,
IF($F6558="LIQUIDAR",_xlfn.XLOOKUP(A6558,Rotación!$A:$A,Rotación!$O:$O,0,0,-1),"")))),"")</f>
        <v>8178000</v>
      </c>
      <c r="J6558" s="13">
        <f>IFERROR(IF($F6558="ALTA",$D6558*0.94,
IF($F6558="MEDIA",$D6558*0.9,
IF($F6558="BAJA",$D6558*0.85,
IF($F6558="LIQUIDAR",_xlfn.XLOOKUP(A6558,Rotación!$A:$A,Rotación!$O:$O,0,0,-1),"")))),"")</f>
        <v>7990000</v>
      </c>
      <c r="K6558">
        <v>8990000</v>
      </c>
    </row>
    <row r="6559" spans="1:11" x14ac:dyDescent="0.3">
      <c r="A6559" t="s">
        <v>11929</v>
      </c>
      <c r="B6559" t="s">
        <v>313</v>
      </c>
      <c r="C6559" t="s">
        <v>313</v>
      </c>
      <c r="D6559">
        <v>8700000</v>
      </c>
      <c r="E6559">
        <v>6900000</v>
      </c>
      <c r="F6559" t="s">
        <v>4033</v>
      </c>
      <c r="G6559" s="13">
        <f>IFERROR(IF($F6559="ALTA",$D6559*1.03,
IF($F6559="MEDIA",$D6559*1,
IF($F6559="BAJA",$D6559*0.92,
IF($F6559="LIQUIDAR",_xlfn.XLOOKUP(A6559,Rotación!$A:$A,Rotación!$O:$O,0,0,-1),"")))),"")</f>
        <v>8700000</v>
      </c>
      <c r="H6559" s="13">
        <f>IFERROR(IF($F6559="ALTA",$D6559*1,
IF($F6559="MEDIA",$D6559*0.97,
IF($F6559="BAJA",$D6559*0.9,
IF($F6559="LIQUIDAR",_xlfn.XLOOKUP(A6559,Rotación!$A:$A,Rotación!$O:$O,0,0,-1),"")))),"")</f>
        <v>8439000</v>
      </c>
      <c r="I6559" s="13">
        <f>IFERROR(IF($F6559="ALTA",$D6559*0.97,
IF($F6559="MEDIA",$D6559*0.94,
IF($F6559="BAJA",$D6559*0.87,
IF($F6559="LIQUIDAR",_xlfn.XLOOKUP(A6559,Rotación!$A:$A,Rotación!$O:$O,0,0,-1),"")))),"")</f>
        <v>8178000</v>
      </c>
      <c r="J6559" s="13">
        <f>IFERROR(IF($F6559="ALTA",$D6559*0.94,
IF($F6559="MEDIA",$D6559*0.9,
IF($F6559="BAJA",$D6559*0.85,
IF($F6559="LIQUIDAR",_xlfn.XLOOKUP(A6559,Rotación!$A:$A,Rotación!$O:$O,0,0,-1),"")))),"")</f>
        <v>7830000</v>
      </c>
      <c r="K6559">
        <v>8490000</v>
      </c>
    </row>
    <row r="6560" spans="1:11" x14ac:dyDescent="0.3">
      <c r="A6560" t="s">
        <v>11984</v>
      </c>
      <c r="B6560" t="s">
        <v>313</v>
      </c>
      <c r="C6560" t="s">
        <v>313</v>
      </c>
      <c r="D6560">
        <v>8200000</v>
      </c>
      <c r="E6560">
        <v>6600000</v>
      </c>
      <c r="F6560" t="s">
        <v>5390</v>
      </c>
      <c r="G6560" s="13">
        <f>IFERROR(IF($F6560="ALTA",$D6560*1.03,
IF($F6560="MEDIA",$D6560*1,
IF($F6560="BAJA",$D6560*0.92,
IF($F6560="LIQUIDAR",_xlfn.XLOOKUP(A6560,Rotación!$A:$A,Rotación!$O:$O,0,0,-1),"")))),"")</f>
        <v>8446000</v>
      </c>
      <c r="H6560" s="13">
        <f>IFERROR(IF($F6560="ALTA",$D6560*1,
IF($F6560="MEDIA",$D6560*0.97,
IF($F6560="BAJA",$D6560*0.9,
IF($F6560="LIQUIDAR",_xlfn.XLOOKUP(A6560,Rotación!$A:$A,Rotación!$O:$O,0,0,-1),"")))),"")</f>
        <v>8200000</v>
      </c>
      <c r="I6560" s="13">
        <f>IFERROR(IF($F6560="ALTA",$D6560*0.97,
IF($F6560="MEDIA",$D6560*0.94,
IF($F6560="BAJA",$D6560*0.87,
IF($F6560="LIQUIDAR",_xlfn.XLOOKUP(A6560,Rotación!$A:$A,Rotación!$O:$O,0,0,-1),"")))),"")</f>
        <v>7954000</v>
      </c>
      <c r="J6560" s="13">
        <f>IFERROR(IF($F6560="ALTA",$D6560*0.94,
IF($F6560="MEDIA",$D6560*0.9,
IF($F6560="BAJA",$D6560*0.85,
IF($F6560="LIQUIDAR",_xlfn.XLOOKUP(A6560,Rotación!$A:$A,Rotación!$O:$O,0,0,-1),"")))),"")</f>
        <v>7708000</v>
      </c>
      <c r="K6560">
        <v>7990000</v>
      </c>
    </row>
    <row r="6561" spans="1:11" x14ac:dyDescent="0.3">
      <c r="A6561" t="s">
        <v>11678</v>
      </c>
      <c r="B6561" t="s">
        <v>313</v>
      </c>
      <c r="C6561" t="s">
        <v>313</v>
      </c>
      <c r="D6561">
        <v>8000000</v>
      </c>
      <c r="E6561">
        <v>6500000</v>
      </c>
      <c r="F6561" t="s">
        <v>5390</v>
      </c>
      <c r="G6561" s="13">
        <f>IFERROR(IF($F6561="ALTA",$D6561*1.03,
IF($F6561="MEDIA",$D6561*1,
IF($F6561="BAJA",$D6561*0.92,
IF($F6561="LIQUIDAR",_xlfn.XLOOKUP(A6561,Rotación!$A:$A,Rotación!$O:$O,0,0,-1),"")))),"")</f>
        <v>8240000</v>
      </c>
      <c r="H6561" s="13">
        <f>IFERROR(IF($F6561="ALTA",$D6561*1,
IF($F6561="MEDIA",$D6561*0.97,
IF($F6561="BAJA",$D6561*0.9,
IF($F6561="LIQUIDAR",_xlfn.XLOOKUP(A6561,Rotación!$A:$A,Rotación!$O:$O,0,0,-1),"")))),"")</f>
        <v>8000000</v>
      </c>
      <c r="I6561" s="13">
        <f>IFERROR(IF($F6561="ALTA",$D6561*0.97,
IF($F6561="MEDIA",$D6561*0.94,
IF($F6561="BAJA",$D6561*0.87,
IF($F6561="LIQUIDAR",_xlfn.XLOOKUP(A6561,Rotación!$A:$A,Rotación!$O:$O,0,0,-1),"")))),"")</f>
        <v>7760000</v>
      </c>
      <c r="J6561" s="13">
        <f>IFERROR(IF($F6561="ALTA",$D6561*0.94,
IF($F6561="MEDIA",$D6561*0.9,
IF($F6561="BAJA",$D6561*0.85,
IF($F6561="LIQUIDAR",_xlfn.XLOOKUP(A6561,Rotación!$A:$A,Rotación!$O:$O,0,0,-1),"")))),"")</f>
        <v>7520000</v>
      </c>
      <c r="K6561">
        <v>7890000</v>
      </c>
    </row>
    <row r="6562" spans="1:11" x14ac:dyDescent="0.3">
      <c r="A6562" t="s">
        <v>2194</v>
      </c>
      <c r="B6562" t="s">
        <v>313</v>
      </c>
      <c r="C6562" t="s">
        <v>313</v>
      </c>
      <c r="D6562">
        <v>10400000</v>
      </c>
      <c r="E6562">
        <v>8000000</v>
      </c>
      <c r="F6562" t="s">
        <v>4033</v>
      </c>
      <c r="G6562" s="13">
        <f>IFERROR(IF($F6562="ALTA",$D6562*1.03,
IF($F6562="MEDIA",$D6562*1,
IF($F6562="BAJA",$D6562*0.92,
IF($F6562="LIQUIDAR",_xlfn.XLOOKUP(A6562,Rotación!$A:$A,Rotación!$O:$O,0,0,-1),"")))),"")</f>
        <v>10400000</v>
      </c>
      <c r="H6562" s="13">
        <f>IFERROR(IF($F6562="ALTA",$D6562*1,
IF($F6562="MEDIA",$D6562*0.97,
IF($F6562="BAJA",$D6562*0.9,
IF($F6562="LIQUIDAR",_xlfn.XLOOKUP(A6562,Rotación!$A:$A,Rotación!$O:$O,0,0,-1),"")))),"")</f>
        <v>10088000</v>
      </c>
      <c r="I6562" s="13">
        <f>IFERROR(IF($F6562="ALTA",$D6562*0.97,
IF($F6562="MEDIA",$D6562*0.94,
IF($F6562="BAJA",$D6562*0.87,
IF($F6562="LIQUIDAR",_xlfn.XLOOKUP(A6562,Rotación!$A:$A,Rotación!$O:$O,0,0,-1),"")))),"")</f>
        <v>9776000</v>
      </c>
      <c r="J6562" s="13">
        <f>IFERROR(IF($F6562="ALTA",$D6562*0.94,
IF($F6562="MEDIA",$D6562*0.9,
IF($F6562="BAJA",$D6562*0.85,
IF($F6562="LIQUIDAR",_xlfn.XLOOKUP(A6562,Rotación!$A:$A,Rotación!$O:$O,0,0,-1),"")))),"")</f>
        <v>9360000</v>
      </c>
      <c r="K6562">
        <v>9690000</v>
      </c>
    </row>
    <row r="6563" spans="1:11" x14ac:dyDescent="0.3">
      <c r="A6563" t="s">
        <v>11994</v>
      </c>
      <c r="B6563" t="s">
        <v>313</v>
      </c>
      <c r="C6563" t="s">
        <v>313</v>
      </c>
      <c r="D6563">
        <v>11900000</v>
      </c>
      <c r="E6563">
        <v>9600000</v>
      </c>
      <c r="F6563" t="s">
        <v>4033</v>
      </c>
      <c r="G6563" s="13">
        <f>IFERROR(IF($F6563="ALTA",$D6563*1.03,
IF($F6563="MEDIA",$D6563*1,
IF($F6563="BAJA",$D6563*0.92,
IF($F6563="LIQUIDAR",_xlfn.XLOOKUP(A6563,Rotación!$A:$A,Rotación!$O:$O,0,0,-1),"")))),"")</f>
        <v>11900000</v>
      </c>
      <c r="H6563" s="13">
        <f>IFERROR(IF($F6563="ALTA",$D6563*1,
IF($F6563="MEDIA",$D6563*0.97,
IF($F6563="BAJA",$D6563*0.9,
IF($F6563="LIQUIDAR",_xlfn.XLOOKUP(A6563,Rotación!$A:$A,Rotación!$O:$O,0,0,-1),"")))),"")</f>
        <v>11543000</v>
      </c>
      <c r="I6563" s="13">
        <f>IFERROR(IF($F6563="ALTA",$D6563*0.97,
IF($F6563="MEDIA",$D6563*0.94,
IF($F6563="BAJA",$D6563*0.87,
IF($F6563="LIQUIDAR",_xlfn.XLOOKUP(A6563,Rotación!$A:$A,Rotación!$O:$O,0,0,-1),"")))),"")</f>
        <v>11186000</v>
      </c>
      <c r="J6563" s="13">
        <f>IFERROR(IF($F6563="ALTA",$D6563*0.94,
IF($F6563="MEDIA",$D6563*0.9,
IF($F6563="BAJA",$D6563*0.85,
IF($F6563="LIQUIDAR",_xlfn.XLOOKUP(A6563,Rotación!$A:$A,Rotación!$O:$O,0,0,-1),"")))),"")</f>
        <v>10710000</v>
      </c>
      <c r="K6563">
        <v>11590000</v>
      </c>
    </row>
    <row r="6564" spans="1:11" x14ac:dyDescent="0.3">
      <c r="A6564" t="s">
        <v>11580</v>
      </c>
      <c r="B6564" t="s">
        <v>313</v>
      </c>
      <c r="C6564" t="s">
        <v>313</v>
      </c>
      <c r="D6564">
        <v>17100000</v>
      </c>
      <c r="E6564">
        <v>14700000</v>
      </c>
      <c r="F6564" t="s">
        <v>4033</v>
      </c>
      <c r="G6564" s="13">
        <f>IFERROR(IF($F6564="ALTA",$D6564*1.03,
IF($F6564="MEDIA",$D6564*1,
IF($F6564="BAJA",$D6564*0.92,
IF($F6564="LIQUIDAR",_xlfn.XLOOKUP(A6564,Rotación!$A:$A,Rotación!$O:$O,0,0,-1),"")))),"")</f>
        <v>17100000</v>
      </c>
      <c r="H6564" s="13">
        <f>IFERROR(IF($F6564="ALTA",$D6564*1,
IF($F6564="MEDIA",$D6564*0.97,
IF($F6564="BAJA",$D6564*0.9,
IF($F6564="LIQUIDAR",_xlfn.XLOOKUP(A6564,Rotación!$A:$A,Rotación!$O:$O,0,0,-1),"")))),"")</f>
        <v>16587000</v>
      </c>
      <c r="I6564" s="13">
        <f>IFERROR(IF($F6564="ALTA",$D6564*0.97,
IF($F6564="MEDIA",$D6564*0.94,
IF($F6564="BAJA",$D6564*0.87,
IF($F6564="LIQUIDAR",_xlfn.XLOOKUP(A6564,Rotación!$A:$A,Rotación!$O:$O,0,0,-1),"")))),"")</f>
        <v>16074000</v>
      </c>
      <c r="J6564" s="13">
        <f>IFERROR(IF($F6564="ALTA",$D6564*0.94,
IF($F6564="MEDIA",$D6564*0.9,
IF($F6564="BAJA",$D6564*0.85,
IF($F6564="LIQUIDAR",_xlfn.XLOOKUP(A6564,Rotación!$A:$A,Rotación!$O:$O,0,0,-1),"")))),"")</f>
        <v>15390000</v>
      </c>
      <c r="K6564">
        <v>17190000</v>
      </c>
    </row>
    <row r="6565" spans="1:11" x14ac:dyDescent="0.3">
      <c r="A6565" t="s">
        <v>11599</v>
      </c>
      <c r="B6565" t="s">
        <v>313</v>
      </c>
      <c r="C6565" t="s">
        <v>313</v>
      </c>
      <c r="D6565">
        <v>15900000</v>
      </c>
      <c r="E6565">
        <v>13000000</v>
      </c>
      <c r="F6565" t="s">
        <v>4033</v>
      </c>
      <c r="G6565" s="13">
        <f>IFERROR(IF($F6565="ALTA",$D6565*1.03,
IF($F6565="MEDIA",$D6565*1,
IF($F6565="BAJA",$D6565*0.92,
IF($F6565="LIQUIDAR",_xlfn.XLOOKUP(A6565,Rotación!$A:$A,Rotación!$O:$O,0,0,-1),"")))),"")</f>
        <v>15900000</v>
      </c>
      <c r="H6565" s="13">
        <f>IFERROR(IF($F6565="ALTA",$D6565*1,
IF($F6565="MEDIA",$D6565*0.97,
IF($F6565="BAJA",$D6565*0.9,
IF($F6565="LIQUIDAR",_xlfn.XLOOKUP(A6565,Rotación!$A:$A,Rotación!$O:$O,0,0,-1),"")))),"")</f>
        <v>15423000</v>
      </c>
      <c r="I6565" s="13">
        <f>IFERROR(IF($F6565="ALTA",$D6565*0.97,
IF($F6565="MEDIA",$D6565*0.94,
IF($F6565="BAJA",$D6565*0.87,
IF($F6565="LIQUIDAR",_xlfn.XLOOKUP(A6565,Rotación!$A:$A,Rotación!$O:$O,0,0,-1),"")))),"")</f>
        <v>14946000</v>
      </c>
      <c r="J6565" s="13">
        <f>IFERROR(IF($F6565="ALTA",$D6565*0.94,
IF($F6565="MEDIA",$D6565*0.9,
IF($F6565="BAJA",$D6565*0.85,
IF($F6565="LIQUIDAR",_xlfn.XLOOKUP(A6565,Rotación!$A:$A,Rotación!$O:$O,0,0,-1),"")))),"")</f>
        <v>14310000</v>
      </c>
      <c r="K6565">
        <v>15190000</v>
      </c>
    </row>
    <row r="6566" spans="1:11" x14ac:dyDescent="0.3">
      <c r="A6566" t="s">
        <v>5016</v>
      </c>
      <c r="B6566" t="s">
        <v>313</v>
      </c>
      <c r="C6566" t="s">
        <v>313</v>
      </c>
      <c r="D6566">
        <v>15400000</v>
      </c>
      <c r="E6566">
        <v>12500000</v>
      </c>
      <c r="F6566" t="s">
        <v>4033</v>
      </c>
      <c r="G6566" s="13">
        <f>IFERROR(IF($F6566="ALTA",$D6566*1.03,
IF($F6566="MEDIA",$D6566*1,
IF($F6566="BAJA",$D6566*0.92,
IF($F6566="LIQUIDAR",_xlfn.XLOOKUP(A6566,Rotación!$A:$A,Rotación!$O:$O,0,0,-1),"")))),"")</f>
        <v>15400000</v>
      </c>
      <c r="H6566" s="13">
        <f>IFERROR(IF($F6566="ALTA",$D6566*1,
IF($F6566="MEDIA",$D6566*0.97,
IF($F6566="BAJA",$D6566*0.9,
IF($F6566="LIQUIDAR",_xlfn.XLOOKUP(A6566,Rotación!$A:$A,Rotación!$O:$O,0,0,-1),"")))),"")</f>
        <v>14938000</v>
      </c>
      <c r="I6566" s="13">
        <f>IFERROR(IF($F6566="ALTA",$D6566*0.97,
IF($F6566="MEDIA",$D6566*0.94,
IF($F6566="BAJA",$D6566*0.87,
IF($F6566="LIQUIDAR",_xlfn.XLOOKUP(A6566,Rotación!$A:$A,Rotación!$O:$O,0,0,-1),"")))),"")</f>
        <v>14476000</v>
      </c>
      <c r="J6566" s="13">
        <f>IFERROR(IF($F6566="ALTA",$D6566*0.94,
IF($F6566="MEDIA",$D6566*0.9,
IF($F6566="BAJA",$D6566*0.85,
IF($F6566="LIQUIDAR",_xlfn.XLOOKUP(A6566,Rotación!$A:$A,Rotación!$O:$O,0,0,-1),"")))),"")</f>
        <v>13860000</v>
      </c>
      <c r="K6566">
        <v>14790000</v>
      </c>
    </row>
    <row r="6567" spans="1:11" x14ac:dyDescent="0.3">
      <c r="A6567" t="s">
        <v>9278</v>
      </c>
      <c r="B6567" t="s">
        <v>313</v>
      </c>
      <c r="C6567" t="s">
        <v>313</v>
      </c>
      <c r="D6567">
        <v>28200000</v>
      </c>
      <c r="E6567">
        <v>22000000</v>
      </c>
      <c r="F6567" t="s">
        <v>4033</v>
      </c>
      <c r="G6567" s="13">
        <f>IFERROR(IF($F6567="ALTA",$D6567*1.03,
IF($F6567="MEDIA",$D6567*1,
IF($F6567="BAJA",$D6567*0.92,
IF($F6567="LIQUIDAR",_xlfn.XLOOKUP(A6567,Rotación!$A:$A,Rotación!$O:$O,0,0,-1),"")))),"")</f>
        <v>28200000</v>
      </c>
      <c r="H6567" s="13">
        <f>IFERROR(IF($F6567="ALTA",$D6567*1,
IF($F6567="MEDIA",$D6567*0.97,
IF($F6567="BAJA",$D6567*0.9,
IF($F6567="LIQUIDAR",_xlfn.XLOOKUP(A6567,Rotación!$A:$A,Rotación!$O:$O,0,0,-1),"")))),"")</f>
        <v>27354000</v>
      </c>
      <c r="I6567" s="13">
        <f>IFERROR(IF($F6567="ALTA",$D6567*0.97,
IF($F6567="MEDIA",$D6567*0.94,
IF($F6567="BAJA",$D6567*0.87,
IF($F6567="LIQUIDAR",_xlfn.XLOOKUP(A6567,Rotación!$A:$A,Rotación!$O:$O,0,0,-1),"")))),"")</f>
        <v>26508000</v>
      </c>
      <c r="J6567" s="13">
        <f>IFERROR(IF($F6567="ALTA",$D6567*0.94,
IF($F6567="MEDIA",$D6567*0.9,
IF($F6567="BAJA",$D6567*0.85,
IF($F6567="LIQUIDAR",_xlfn.XLOOKUP(A6567,Rotación!$A:$A,Rotación!$O:$O,0,0,-1),"")))),"")</f>
        <v>25380000</v>
      </c>
      <c r="K6567">
        <v>27990000</v>
      </c>
    </row>
    <row r="6568" spans="1:11" x14ac:dyDescent="0.3">
      <c r="A6568" t="s">
        <v>11652</v>
      </c>
      <c r="B6568" t="s">
        <v>313</v>
      </c>
      <c r="C6568" t="s">
        <v>313</v>
      </c>
      <c r="D6568">
        <v>11900000</v>
      </c>
      <c r="E6568">
        <v>9100000</v>
      </c>
      <c r="F6568" t="s">
        <v>5391</v>
      </c>
      <c r="G6568" s="13">
        <f>IFERROR(IF($F6568="ALTA",$D6568*1.03,
IF($F6568="MEDIA",$D6568*1,
IF($F6568="BAJA",$D6568*0.92,
IF($F6568="LIQUIDAR",_xlfn.XLOOKUP(A6568,Rotación!$A:$A,Rotación!$O:$O,0,0,-1),"")))),"")</f>
        <v>10948000</v>
      </c>
      <c r="H6568" s="13">
        <f>IFERROR(IF($F6568="ALTA",$D6568*1,
IF($F6568="MEDIA",$D6568*0.97,
IF($F6568="BAJA",$D6568*0.9,
IF($F6568="LIQUIDAR",_xlfn.XLOOKUP(A6568,Rotación!$A:$A,Rotación!$O:$O,0,0,-1),"")))),"")</f>
        <v>10710000</v>
      </c>
      <c r="I6568" s="13">
        <f>IFERROR(IF($F6568="ALTA",$D6568*0.97,
IF($F6568="MEDIA",$D6568*0.94,
IF($F6568="BAJA",$D6568*0.87,
IF($F6568="LIQUIDAR",_xlfn.XLOOKUP(A6568,Rotación!$A:$A,Rotación!$O:$O,0,0,-1),"")))),"")</f>
        <v>10353000</v>
      </c>
      <c r="J6568" s="13">
        <f>IFERROR(IF($F6568="ALTA",$D6568*0.94,
IF($F6568="MEDIA",$D6568*0.9,
IF($F6568="BAJA",$D6568*0.85,
IF($F6568="LIQUIDAR",_xlfn.XLOOKUP(A6568,Rotación!$A:$A,Rotación!$O:$O,0,0,-1),"")))),"")</f>
        <v>10115000</v>
      </c>
      <c r="K6568">
        <v>11290000</v>
      </c>
    </row>
    <row r="6569" spans="1:11" x14ac:dyDescent="0.3">
      <c r="A6569" t="s">
        <v>11964</v>
      </c>
      <c r="B6569" t="s">
        <v>313</v>
      </c>
      <c r="C6569" t="s">
        <v>313</v>
      </c>
      <c r="D6569">
        <v>5900000</v>
      </c>
      <c r="E6569">
        <v>4500000</v>
      </c>
      <c r="F6569" t="s">
        <v>5391</v>
      </c>
      <c r="G6569" s="13">
        <f>IFERROR(IF($F6569="ALTA",$D6569*1.03,
IF($F6569="MEDIA",$D6569*1,
IF($F6569="BAJA",$D6569*0.92,
IF($F6569="LIQUIDAR",_xlfn.XLOOKUP(A6569,Rotación!$A:$A,Rotación!$O:$O,0,0,-1),"")))),"")</f>
        <v>5428000</v>
      </c>
      <c r="H6569" s="13">
        <f>IFERROR(IF($F6569="ALTA",$D6569*1,
IF($F6569="MEDIA",$D6569*0.97,
IF($F6569="BAJA",$D6569*0.9,
IF($F6569="LIQUIDAR",_xlfn.XLOOKUP(A6569,Rotación!$A:$A,Rotación!$O:$O,0,0,-1),"")))),"")</f>
        <v>5310000</v>
      </c>
      <c r="I6569" s="13">
        <f>IFERROR(IF($F6569="ALTA",$D6569*0.97,
IF($F6569="MEDIA",$D6569*0.94,
IF($F6569="BAJA",$D6569*0.87,
IF($F6569="LIQUIDAR",_xlfn.XLOOKUP(A6569,Rotación!$A:$A,Rotación!$O:$O,0,0,-1),"")))),"")</f>
        <v>5133000</v>
      </c>
      <c r="J6569" s="13">
        <f>IFERROR(IF($F6569="ALTA",$D6569*0.94,
IF($F6569="MEDIA",$D6569*0.9,
IF($F6569="BAJA",$D6569*0.85,
IF($F6569="LIQUIDAR",_xlfn.XLOOKUP(A6569,Rotación!$A:$A,Rotación!$O:$O,0,0,-1),"")))),"")</f>
        <v>5015000</v>
      </c>
      <c r="K6569">
        <v>5590000</v>
      </c>
    </row>
    <row r="6570" spans="1:11" x14ac:dyDescent="0.3">
      <c r="A6570" t="s">
        <v>12118</v>
      </c>
      <c r="B6570" t="s">
        <v>313</v>
      </c>
      <c r="C6570" t="s">
        <v>313</v>
      </c>
      <c r="D6570">
        <v>13400000</v>
      </c>
      <c r="E6570">
        <v>10500000</v>
      </c>
      <c r="F6570" t="s">
        <v>5391</v>
      </c>
      <c r="G6570" s="13">
        <f>IFERROR(IF($F6570="ALTA",$D6570*1.03,
IF($F6570="MEDIA",$D6570*1,
IF($F6570="BAJA",$D6570*0.92,
IF($F6570="LIQUIDAR",_xlfn.XLOOKUP(A6570,Rotación!$A:$A,Rotación!$O:$O,0,0,-1),"")))),"")</f>
        <v>12328000</v>
      </c>
      <c r="H6570" s="13">
        <f>IFERROR(IF($F6570="ALTA",$D6570*1,
IF($F6570="MEDIA",$D6570*0.97,
IF($F6570="BAJA",$D6570*0.9,
IF($F6570="LIQUIDAR",_xlfn.XLOOKUP(A6570,Rotación!$A:$A,Rotación!$O:$O,0,0,-1),"")))),"")</f>
        <v>12060000</v>
      </c>
      <c r="I6570" s="13">
        <f>IFERROR(IF($F6570="ALTA",$D6570*0.97,
IF($F6570="MEDIA",$D6570*0.94,
IF($F6570="BAJA",$D6570*0.87,
IF($F6570="LIQUIDAR",_xlfn.XLOOKUP(A6570,Rotación!$A:$A,Rotación!$O:$O,0,0,-1),"")))),"")</f>
        <v>11658000</v>
      </c>
      <c r="J6570" s="13">
        <f>IFERROR(IF($F6570="ALTA",$D6570*0.94,
IF($F6570="MEDIA",$D6570*0.9,
IF($F6570="BAJA",$D6570*0.85,
IF($F6570="LIQUIDAR",_xlfn.XLOOKUP(A6570,Rotación!$A:$A,Rotación!$O:$O,0,0,-1),"")))),"")</f>
        <v>11390000</v>
      </c>
      <c r="K6570">
        <v>12990000</v>
      </c>
    </row>
    <row r="6571" spans="1:11" x14ac:dyDescent="0.3">
      <c r="A6571" t="s">
        <v>11906</v>
      </c>
      <c r="B6571" t="s">
        <v>313</v>
      </c>
      <c r="C6571" t="s">
        <v>313</v>
      </c>
      <c r="D6571">
        <v>25400000</v>
      </c>
      <c r="E6571">
        <v>20300000</v>
      </c>
      <c r="F6571" t="s">
        <v>5391</v>
      </c>
      <c r="G6571" s="13">
        <f>IFERROR(IF($F6571="ALTA",$D6571*1.03,
IF($F6571="MEDIA",$D6571*1,
IF($F6571="BAJA",$D6571*0.92,
IF($F6571="LIQUIDAR",_xlfn.XLOOKUP(A6571,Rotación!$A:$A,Rotación!$O:$O,0,0,-1),"")))),"")</f>
        <v>23368000</v>
      </c>
      <c r="H6571" s="13">
        <f>IFERROR(IF($F6571="ALTA",$D6571*1,
IF($F6571="MEDIA",$D6571*0.97,
IF($F6571="BAJA",$D6571*0.9,
IF($F6571="LIQUIDAR",_xlfn.XLOOKUP(A6571,Rotación!$A:$A,Rotación!$O:$O,0,0,-1),"")))),"")</f>
        <v>22860000</v>
      </c>
      <c r="I6571" s="13">
        <f>IFERROR(IF($F6571="ALTA",$D6571*0.97,
IF($F6571="MEDIA",$D6571*0.94,
IF($F6571="BAJA",$D6571*0.87,
IF($F6571="LIQUIDAR",_xlfn.XLOOKUP(A6571,Rotación!$A:$A,Rotación!$O:$O,0,0,-1),"")))),"")</f>
        <v>22098000</v>
      </c>
      <c r="J6571" s="13">
        <f>IFERROR(IF($F6571="ALTA",$D6571*0.94,
IF($F6571="MEDIA",$D6571*0.9,
IF($F6571="BAJA",$D6571*0.85,
IF($F6571="LIQUIDAR",_xlfn.XLOOKUP(A6571,Rotación!$A:$A,Rotación!$O:$O,0,0,-1),"")))),"")</f>
        <v>21590000</v>
      </c>
      <c r="K6571">
        <v>23790000</v>
      </c>
    </row>
    <row r="6572" spans="1:11" x14ac:dyDescent="0.3">
      <c r="A6572" t="s">
        <v>11951</v>
      </c>
      <c r="B6572" t="s">
        <v>313</v>
      </c>
      <c r="C6572" t="s">
        <v>313</v>
      </c>
      <c r="D6572">
        <v>6500000</v>
      </c>
      <c r="E6572">
        <v>5200000</v>
      </c>
      <c r="F6572" t="s">
        <v>5390</v>
      </c>
      <c r="G6572" s="13">
        <f>IFERROR(IF($F6572="ALTA",$D6572*1.03,
IF($F6572="MEDIA",$D6572*1,
IF($F6572="BAJA",$D6572*0.92,
IF($F6572="LIQUIDAR",_xlfn.XLOOKUP(A6572,Rotación!$A:$A,Rotación!$O:$O,0,0,-1),"")))),"")</f>
        <v>6695000</v>
      </c>
      <c r="H6572" s="13">
        <f>IFERROR(IF($F6572="ALTA",$D6572*1,
IF($F6572="MEDIA",$D6572*0.97,
IF($F6572="BAJA",$D6572*0.9,
IF($F6572="LIQUIDAR",_xlfn.XLOOKUP(A6572,Rotación!$A:$A,Rotación!$O:$O,0,0,-1),"")))),"")</f>
        <v>6500000</v>
      </c>
      <c r="I6572" s="13">
        <f>IFERROR(IF($F6572="ALTA",$D6572*0.97,
IF($F6572="MEDIA",$D6572*0.94,
IF($F6572="BAJA",$D6572*0.87,
IF($F6572="LIQUIDAR",_xlfn.XLOOKUP(A6572,Rotación!$A:$A,Rotación!$O:$O,0,0,-1),"")))),"")</f>
        <v>6305000</v>
      </c>
      <c r="J6572" s="13">
        <f>IFERROR(IF($F6572="ALTA",$D6572*0.94,
IF($F6572="MEDIA",$D6572*0.9,
IF($F6572="BAJA",$D6572*0.85,
IF($F6572="LIQUIDAR",_xlfn.XLOOKUP(A6572,Rotación!$A:$A,Rotación!$O:$O,0,0,-1),"")))),"")</f>
        <v>6110000</v>
      </c>
      <c r="K6572">
        <v>6290000</v>
      </c>
    </row>
    <row r="6573" spans="1:11" x14ac:dyDescent="0.3">
      <c r="A6573" t="s">
        <v>13478</v>
      </c>
      <c r="B6573" t="s">
        <v>313</v>
      </c>
      <c r="C6573" t="s">
        <v>313</v>
      </c>
      <c r="D6573">
        <v>13400000</v>
      </c>
      <c r="E6573">
        <v>11500000</v>
      </c>
      <c r="F6573" t="s">
        <v>4033</v>
      </c>
      <c r="G6573" s="13">
        <f>IFERROR(IF($F6573="ALTA",$D6573*1.03,
IF($F6573="MEDIA",$D6573*1,
IF($F6573="BAJA",$D6573*0.92,
IF($F6573="LIQUIDAR",_xlfn.XLOOKUP(A6573,Rotación!$A:$A,Rotación!$O:$O,0,0,-1),"")))),"")</f>
        <v>13400000</v>
      </c>
      <c r="H6573" s="13">
        <f>IFERROR(IF($F6573="ALTA",$D6573*1,
IF($F6573="MEDIA",$D6573*0.97,
IF($F6573="BAJA",$D6573*0.9,
IF($F6573="LIQUIDAR",_xlfn.XLOOKUP(A6573,Rotación!$A:$A,Rotación!$O:$O,0,0,-1),"")))),"")</f>
        <v>12998000</v>
      </c>
      <c r="I6573" s="13">
        <f>IFERROR(IF($F6573="ALTA",$D6573*0.97,
IF($F6573="MEDIA",$D6573*0.94,
IF($F6573="BAJA",$D6573*0.87,
IF($F6573="LIQUIDAR",_xlfn.XLOOKUP(A6573,Rotación!$A:$A,Rotación!$O:$O,0,0,-1),"")))),"")</f>
        <v>12596000</v>
      </c>
      <c r="J6573" s="13">
        <f>IFERROR(IF($F6573="ALTA",$D6573*0.94,
IF($F6573="MEDIA",$D6573*0.9,
IF($F6573="BAJA",$D6573*0.85,
IF($F6573="LIQUIDAR",_xlfn.XLOOKUP(A6573,Rotación!$A:$A,Rotación!$O:$O,0,0,-1),"")))),"")</f>
        <v>12060000</v>
      </c>
      <c r="K6573">
        <v>13390000</v>
      </c>
    </row>
    <row r="6574" spans="1:11" x14ac:dyDescent="0.3">
      <c r="A6574" t="s">
        <v>9128</v>
      </c>
      <c r="B6574" t="s">
        <v>313</v>
      </c>
      <c r="C6574" t="s">
        <v>313</v>
      </c>
      <c r="D6574">
        <v>7300000</v>
      </c>
      <c r="E6574">
        <v>5700000</v>
      </c>
      <c r="F6574" t="s">
        <v>4033</v>
      </c>
      <c r="G6574" s="13">
        <f>IFERROR(IF($F6574="ALTA",$D6574*1.03,
IF($F6574="MEDIA",$D6574*1,
IF($F6574="BAJA",$D6574*0.92,
IF($F6574="LIQUIDAR",_xlfn.XLOOKUP(A6574,Rotación!$A:$A,Rotación!$O:$O,0,0,-1),"")))),"")</f>
        <v>7300000</v>
      </c>
      <c r="H6574" s="13">
        <f>IFERROR(IF($F6574="ALTA",$D6574*1,
IF($F6574="MEDIA",$D6574*0.97,
IF($F6574="BAJA",$D6574*0.9,
IF($F6574="LIQUIDAR",_xlfn.XLOOKUP(A6574,Rotación!$A:$A,Rotación!$O:$O,0,0,-1),"")))),"")</f>
        <v>7081000</v>
      </c>
      <c r="I6574" s="13">
        <f>IFERROR(IF($F6574="ALTA",$D6574*0.97,
IF($F6574="MEDIA",$D6574*0.94,
IF($F6574="BAJA",$D6574*0.87,
IF($F6574="LIQUIDAR",_xlfn.XLOOKUP(A6574,Rotación!$A:$A,Rotación!$O:$O,0,0,-1),"")))),"")</f>
        <v>6862000</v>
      </c>
      <c r="J6574" s="13">
        <f>IFERROR(IF($F6574="ALTA",$D6574*0.94,
IF($F6574="MEDIA",$D6574*0.9,
IF($F6574="BAJA",$D6574*0.85,
IF($F6574="LIQUIDAR",_xlfn.XLOOKUP(A6574,Rotación!$A:$A,Rotación!$O:$O,0,0,-1),"")))),"")</f>
        <v>6570000</v>
      </c>
      <c r="K6574">
        <v>6990000</v>
      </c>
    </row>
    <row r="6575" spans="1:11" x14ac:dyDescent="0.3">
      <c r="A6575" t="s">
        <v>12143</v>
      </c>
      <c r="B6575" t="s">
        <v>313</v>
      </c>
      <c r="C6575" t="s">
        <v>313</v>
      </c>
      <c r="D6575">
        <v>22700000</v>
      </c>
      <c r="E6575">
        <v>18300000</v>
      </c>
      <c r="F6575" t="s">
        <v>4033</v>
      </c>
      <c r="G6575" s="13">
        <f>IFERROR(IF($F6575="ALTA",$D6575*1.03,
IF($F6575="MEDIA",$D6575*1,
IF($F6575="BAJA",$D6575*0.92,
IF($F6575="LIQUIDAR",_xlfn.XLOOKUP(A6575,Rotación!$A:$A,Rotación!$O:$O,0,0,-1),"")))),"")</f>
        <v>22700000</v>
      </c>
      <c r="H6575" s="13">
        <f>IFERROR(IF($F6575="ALTA",$D6575*1,
IF($F6575="MEDIA",$D6575*0.97,
IF($F6575="BAJA",$D6575*0.9,
IF($F6575="LIQUIDAR",_xlfn.XLOOKUP(A6575,Rotación!$A:$A,Rotación!$O:$O,0,0,-1),"")))),"")</f>
        <v>22019000</v>
      </c>
      <c r="I6575" s="13">
        <f>IFERROR(IF($F6575="ALTA",$D6575*0.97,
IF($F6575="MEDIA",$D6575*0.94,
IF($F6575="BAJA",$D6575*0.87,
IF($F6575="LIQUIDAR",_xlfn.XLOOKUP(A6575,Rotación!$A:$A,Rotación!$O:$O,0,0,-1),"")))),"")</f>
        <v>21338000</v>
      </c>
      <c r="J6575" s="13">
        <f>IFERROR(IF($F6575="ALTA",$D6575*0.94,
IF($F6575="MEDIA",$D6575*0.9,
IF($F6575="BAJA",$D6575*0.85,
IF($F6575="LIQUIDAR",_xlfn.XLOOKUP(A6575,Rotación!$A:$A,Rotación!$O:$O,0,0,-1),"")))),"")</f>
        <v>20430000</v>
      </c>
      <c r="K6575">
        <v>21990000</v>
      </c>
    </row>
    <row r="6576" spans="1:11" x14ac:dyDescent="0.3">
      <c r="A6576" t="s">
        <v>11924</v>
      </c>
      <c r="B6576" t="s">
        <v>313</v>
      </c>
      <c r="C6576" t="s">
        <v>313</v>
      </c>
      <c r="D6576">
        <v>12100000</v>
      </c>
      <c r="E6576">
        <v>9900000</v>
      </c>
      <c r="F6576" t="s">
        <v>4033</v>
      </c>
      <c r="G6576" s="13">
        <f>IFERROR(IF($F6576="ALTA",$D6576*1.03,
IF($F6576="MEDIA",$D6576*1,
IF($F6576="BAJA",$D6576*0.92,
IF($F6576="LIQUIDAR",_xlfn.XLOOKUP(A6576,Rotación!$A:$A,Rotación!$O:$O,0,0,-1),"")))),"")</f>
        <v>12100000</v>
      </c>
      <c r="H6576" s="13">
        <f>IFERROR(IF($F6576="ALTA",$D6576*1,
IF($F6576="MEDIA",$D6576*0.97,
IF($F6576="BAJA",$D6576*0.9,
IF($F6576="LIQUIDAR",_xlfn.XLOOKUP(A6576,Rotación!$A:$A,Rotación!$O:$O,0,0,-1),"")))),"")</f>
        <v>11737000</v>
      </c>
      <c r="I6576" s="13">
        <f>IFERROR(IF($F6576="ALTA",$D6576*0.97,
IF($F6576="MEDIA",$D6576*0.94,
IF($F6576="BAJA",$D6576*0.87,
IF($F6576="LIQUIDAR",_xlfn.XLOOKUP(A6576,Rotación!$A:$A,Rotación!$O:$O,0,0,-1),"")))),"")</f>
        <v>11374000</v>
      </c>
      <c r="J6576" s="13">
        <f>IFERROR(IF($F6576="ALTA",$D6576*0.94,
IF($F6576="MEDIA",$D6576*0.9,
IF($F6576="BAJA",$D6576*0.85,
IF($F6576="LIQUIDAR",_xlfn.XLOOKUP(A6576,Rotación!$A:$A,Rotación!$O:$O,0,0,-1),"")))),"")</f>
        <v>10890000</v>
      </c>
      <c r="K6576">
        <v>11990000</v>
      </c>
    </row>
    <row r="6577" spans="1:11" x14ac:dyDescent="0.3">
      <c r="A6577" t="s">
        <v>12015</v>
      </c>
      <c r="B6577" t="s">
        <v>313</v>
      </c>
      <c r="C6577" t="s">
        <v>313</v>
      </c>
      <c r="D6577">
        <v>13800000</v>
      </c>
      <c r="E6577">
        <v>11000000</v>
      </c>
      <c r="F6577" t="s">
        <v>4033</v>
      </c>
      <c r="G6577" s="13">
        <f>IFERROR(IF($F6577="ALTA",$D6577*1.03,
IF($F6577="MEDIA",$D6577*1,
IF($F6577="BAJA",$D6577*0.92,
IF($F6577="LIQUIDAR",_xlfn.XLOOKUP(A6577,Rotación!$A:$A,Rotación!$O:$O,0,0,-1),"")))),"")</f>
        <v>13800000</v>
      </c>
      <c r="H6577" s="13">
        <f>IFERROR(IF($F6577="ALTA",$D6577*1,
IF($F6577="MEDIA",$D6577*0.97,
IF($F6577="BAJA",$D6577*0.9,
IF($F6577="LIQUIDAR",_xlfn.XLOOKUP(A6577,Rotación!$A:$A,Rotación!$O:$O,0,0,-1),"")))),"")</f>
        <v>13386000</v>
      </c>
      <c r="I6577" s="13">
        <f>IFERROR(IF($F6577="ALTA",$D6577*0.97,
IF($F6577="MEDIA",$D6577*0.94,
IF($F6577="BAJA",$D6577*0.87,
IF($F6577="LIQUIDAR",_xlfn.XLOOKUP(A6577,Rotación!$A:$A,Rotación!$O:$O,0,0,-1),"")))),"")</f>
        <v>12972000</v>
      </c>
      <c r="J6577" s="13">
        <f>IFERROR(IF($F6577="ALTA",$D6577*0.94,
IF($F6577="MEDIA",$D6577*0.9,
IF($F6577="BAJA",$D6577*0.85,
IF($F6577="LIQUIDAR",_xlfn.XLOOKUP(A6577,Rotación!$A:$A,Rotación!$O:$O,0,0,-1),"")))),"")</f>
        <v>12420000</v>
      </c>
      <c r="K6577">
        <v>13290000</v>
      </c>
    </row>
    <row r="6578" spans="1:11" x14ac:dyDescent="0.3">
      <c r="A6578" t="s">
        <v>12044</v>
      </c>
      <c r="B6578" t="s">
        <v>313</v>
      </c>
      <c r="C6578" t="s">
        <v>313</v>
      </c>
      <c r="D6578">
        <v>13600000</v>
      </c>
      <c r="E6578">
        <v>10700000</v>
      </c>
      <c r="F6578" t="s">
        <v>5391</v>
      </c>
      <c r="G6578" s="13">
        <f>IFERROR(IF($F6578="ALTA",$D6578*1.03,
IF($F6578="MEDIA",$D6578*1,
IF($F6578="BAJA",$D6578*0.92,
IF($F6578="LIQUIDAR",_xlfn.XLOOKUP(A6578,Rotación!$A:$A,Rotación!$O:$O,0,0,-1),"")))),"")</f>
        <v>12512000</v>
      </c>
      <c r="H6578" s="13">
        <f>IFERROR(IF($F6578="ALTA",$D6578*1,
IF($F6578="MEDIA",$D6578*0.97,
IF($F6578="BAJA",$D6578*0.9,
IF($F6578="LIQUIDAR",_xlfn.XLOOKUP(A6578,Rotación!$A:$A,Rotación!$O:$O,0,0,-1),"")))),"")</f>
        <v>12240000</v>
      </c>
      <c r="I6578" s="13">
        <f>IFERROR(IF($F6578="ALTA",$D6578*0.97,
IF($F6578="MEDIA",$D6578*0.94,
IF($F6578="BAJA",$D6578*0.87,
IF($F6578="LIQUIDAR",_xlfn.XLOOKUP(A6578,Rotación!$A:$A,Rotación!$O:$O,0,0,-1),"")))),"")</f>
        <v>11832000</v>
      </c>
      <c r="J6578" s="13">
        <f>IFERROR(IF($F6578="ALTA",$D6578*0.94,
IF($F6578="MEDIA",$D6578*0.9,
IF($F6578="BAJA",$D6578*0.85,
IF($F6578="LIQUIDAR",_xlfn.XLOOKUP(A6578,Rotación!$A:$A,Rotación!$O:$O,0,0,-1),"")))),"")</f>
        <v>11560000</v>
      </c>
      <c r="K6578">
        <v>12690000</v>
      </c>
    </row>
    <row r="6579" spans="1:11" x14ac:dyDescent="0.3">
      <c r="A6579" t="s">
        <v>11949</v>
      </c>
      <c r="B6579" t="s">
        <v>313</v>
      </c>
      <c r="C6579" t="s">
        <v>313</v>
      </c>
      <c r="D6579">
        <v>8100000</v>
      </c>
      <c r="E6579">
        <v>6500000</v>
      </c>
      <c r="F6579" t="s">
        <v>5390</v>
      </c>
      <c r="G6579" s="13">
        <f>IFERROR(IF($F6579="ALTA",$D6579*1.03,
IF($F6579="MEDIA",$D6579*1,
IF($F6579="BAJA",$D6579*0.92,
IF($F6579="LIQUIDAR",_xlfn.XLOOKUP(A6579,Rotación!$A:$A,Rotación!$O:$O,0,0,-1),"")))),"")</f>
        <v>8343000</v>
      </c>
      <c r="H6579" s="13">
        <f>IFERROR(IF($F6579="ALTA",$D6579*1,
IF($F6579="MEDIA",$D6579*0.97,
IF($F6579="BAJA",$D6579*0.9,
IF($F6579="LIQUIDAR",_xlfn.XLOOKUP(A6579,Rotación!$A:$A,Rotación!$O:$O,0,0,-1),"")))),"")</f>
        <v>8100000</v>
      </c>
      <c r="I6579" s="13">
        <f>IFERROR(IF($F6579="ALTA",$D6579*0.97,
IF($F6579="MEDIA",$D6579*0.94,
IF($F6579="BAJA",$D6579*0.87,
IF($F6579="LIQUIDAR",_xlfn.XLOOKUP(A6579,Rotación!$A:$A,Rotación!$O:$O,0,0,-1),"")))),"")</f>
        <v>7857000</v>
      </c>
      <c r="J6579" s="13">
        <f>IFERROR(IF($F6579="ALTA",$D6579*0.94,
IF($F6579="MEDIA",$D6579*0.9,
IF($F6579="BAJA",$D6579*0.85,
IF($F6579="LIQUIDAR",_xlfn.XLOOKUP(A6579,Rotación!$A:$A,Rotación!$O:$O,0,0,-1),"")))),"")</f>
        <v>7614000</v>
      </c>
      <c r="K6579">
        <v>7790000</v>
      </c>
    </row>
    <row r="6580" spans="1:11" x14ac:dyDescent="0.3">
      <c r="A6580" t="s">
        <v>11937</v>
      </c>
      <c r="B6580" t="s">
        <v>313</v>
      </c>
      <c r="C6580" t="s">
        <v>313</v>
      </c>
      <c r="D6580">
        <v>7100000</v>
      </c>
      <c r="E6580">
        <v>5700000</v>
      </c>
      <c r="F6580" t="s">
        <v>5390</v>
      </c>
      <c r="G6580" s="13">
        <f>IFERROR(IF($F6580="ALTA",$D6580*1.03,
IF($F6580="MEDIA",$D6580*1,
IF($F6580="BAJA",$D6580*0.92,
IF($F6580="LIQUIDAR",_xlfn.XLOOKUP(A6580,Rotación!$A:$A,Rotación!$O:$O,0,0,-1),"")))),"")</f>
        <v>7313000</v>
      </c>
      <c r="H6580" s="13">
        <f>IFERROR(IF($F6580="ALTA",$D6580*1,
IF($F6580="MEDIA",$D6580*0.97,
IF($F6580="BAJA",$D6580*0.9,
IF($F6580="LIQUIDAR",_xlfn.XLOOKUP(A6580,Rotación!$A:$A,Rotación!$O:$O,0,0,-1),"")))),"")</f>
        <v>7100000</v>
      </c>
      <c r="I6580" s="13">
        <f>IFERROR(IF($F6580="ALTA",$D6580*0.97,
IF($F6580="MEDIA",$D6580*0.94,
IF($F6580="BAJA",$D6580*0.87,
IF($F6580="LIQUIDAR",_xlfn.XLOOKUP(A6580,Rotación!$A:$A,Rotación!$O:$O,0,0,-1),"")))),"")</f>
        <v>6887000</v>
      </c>
      <c r="J6580" s="13">
        <f>IFERROR(IF($F6580="ALTA",$D6580*0.94,
IF($F6580="MEDIA",$D6580*0.9,
IF($F6580="BAJA",$D6580*0.85,
IF($F6580="LIQUIDAR",_xlfn.XLOOKUP(A6580,Rotación!$A:$A,Rotación!$O:$O,0,0,-1),"")))),"")</f>
        <v>6674000</v>
      </c>
      <c r="K6580">
        <v>6990000</v>
      </c>
    </row>
    <row r="6581" spans="1:11" x14ac:dyDescent="0.3">
      <c r="A6581" t="s">
        <v>11922</v>
      </c>
      <c r="B6581" t="s">
        <v>313</v>
      </c>
      <c r="C6581" t="s">
        <v>313</v>
      </c>
      <c r="D6581">
        <v>14700000</v>
      </c>
      <c r="E6581">
        <v>12500000</v>
      </c>
      <c r="F6581" t="s">
        <v>5390</v>
      </c>
      <c r="G6581" s="13">
        <f>IFERROR(IF($F6581="ALTA",$D6581*1.03,
IF($F6581="MEDIA",$D6581*1,
IF($F6581="BAJA",$D6581*0.92,
IF($F6581="LIQUIDAR",_xlfn.XLOOKUP(A6581,Rotación!$A:$A,Rotación!$O:$O,0,0,-1),"")))),"")</f>
        <v>15141000</v>
      </c>
      <c r="H6581" s="13">
        <f>IFERROR(IF($F6581="ALTA",$D6581*1,
IF($F6581="MEDIA",$D6581*0.97,
IF($F6581="BAJA",$D6581*0.9,
IF($F6581="LIQUIDAR",_xlfn.XLOOKUP(A6581,Rotación!$A:$A,Rotación!$O:$O,0,0,-1),"")))),"")</f>
        <v>14700000</v>
      </c>
      <c r="I6581" s="13">
        <f>IFERROR(IF($F6581="ALTA",$D6581*0.97,
IF($F6581="MEDIA",$D6581*0.94,
IF($F6581="BAJA",$D6581*0.87,
IF($F6581="LIQUIDAR",_xlfn.XLOOKUP(A6581,Rotación!$A:$A,Rotación!$O:$O,0,0,-1),"")))),"")</f>
        <v>14259000</v>
      </c>
      <c r="J6581" s="13">
        <f>IFERROR(IF($F6581="ALTA",$D6581*0.94,
IF($F6581="MEDIA",$D6581*0.9,
IF($F6581="BAJA",$D6581*0.85,
IF($F6581="LIQUIDAR",_xlfn.XLOOKUP(A6581,Rotación!$A:$A,Rotación!$O:$O,0,0,-1),"")))),"")</f>
        <v>13818000</v>
      </c>
      <c r="K6581">
        <v>14690000</v>
      </c>
    </row>
    <row r="6582" spans="1:11" x14ac:dyDescent="0.3">
      <c r="A6582" t="s">
        <v>12138</v>
      </c>
      <c r="B6582" t="s">
        <v>313</v>
      </c>
      <c r="C6582" t="s">
        <v>313</v>
      </c>
      <c r="D6582">
        <v>18000000</v>
      </c>
      <c r="E6582">
        <v>14500000</v>
      </c>
      <c r="F6582" t="s">
        <v>5390</v>
      </c>
      <c r="G6582" s="13">
        <f>IFERROR(IF($F6582="ALTA",$D6582*1.03,
IF($F6582="MEDIA",$D6582*1,
IF($F6582="BAJA",$D6582*0.92,
IF($F6582="LIQUIDAR",_xlfn.XLOOKUP(A6582,Rotación!$A:$A,Rotación!$O:$O,0,0,-1),"")))),"")</f>
        <v>18540000</v>
      </c>
      <c r="H6582" s="13">
        <f>IFERROR(IF($F6582="ALTA",$D6582*1,
IF($F6582="MEDIA",$D6582*0.97,
IF($F6582="BAJA",$D6582*0.9,
IF($F6582="LIQUIDAR",_xlfn.XLOOKUP(A6582,Rotación!$A:$A,Rotación!$O:$O,0,0,-1),"")))),"")</f>
        <v>18000000</v>
      </c>
      <c r="I6582" s="13">
        <f>IFERROR(IF($F6582="ALTA",$D6582*0.97,
IF($F6582="MEDIA",$D6582*0.94,
IF($F6582="BAJA",$D6582*0.87,
IF($F6582="LIQUIDAR",_xlfn.XLOOKUP(A6582,Rotación!$A:$A,Rotación!$O:$O,0,0,-1),"")))),"")</f>
        <v>17460000</v>
      </c>
      <c r="J6582" s="13">
        <f>IFERROR(IF($F6582="ALTA",$D6582*0.94,
IF($F6582="MEDIA",$D6582*0.9,
IF($F6582="BAJA",$D6582*0.85,
IF($F6582="LIQUIDAR",_xlfn.XLOOKUP(A6582,Rotación!$A:$A,Rotación!$O:$O,0,0,-1),"")))),"")</f>
        <v>16920000</v>
      </c>
      <c r="K6582">
        <v>17290000</v>
      </c>
    </row>
    <row r="6583" spans="1:11" x14ac:dyDescent="0.3">
      <c r="A6583" t="s">
        <v>11942</v>
      </c>
      <c r="B6583" t="s">
        <v>313</v>
      </c>
      <c r="C6583" t="s">
        <v>313</v>
      </c>
      <c r="D6583">
        <v>13300000</v>
      </c>
      <c r="E6583">
        <v>10800000</v>
      </c>
      <c r="F6583" t="s">
        <v>4033</v>
      </c>
      <c r="G6583" s="13">
        <f>IFERROR(IF($F6583="ALTA",$D6583*1.03,
IF($F6583="MEDIA",$D6583*1,
IF($F6583="BAJA",$D6583*0.92,
IF($F6583="LIQUIDAR",_xlfn.XLOOKUP(A6583,Rotación!$A:$A,Rotación!$O:$O,0,0,-1),"")))),"")</f>
        <v>13300000</v>
      </c>
      <c r="H6583" s="13">
        <f>IFERROR(IF($F6583="ALTA",$D6583*1,
IF($F6583="MEDIA",$D6583*0.97,
IF($F6583="BAJA",$D6583*0.9,
IF($F6583="LIQUIDAR",_xlfn.XLOOKUP(A6583,Rotación!$A:$A,Rotación!$O:$O,0,0,-1),"")))),"")</f>
        <v>12901000</v>
      </c>
      <c r="I6583" s="13">
        <f>IFERROR(IF($F6583="ALTA",$D6583*0.97,
IF($F6583="MEDIA",$D6583*0.94,
IF($F6583="BAJA",$D6583*0.87,
IF($F6583="LIQUIDAR",_xlfn.XLOOKUP(A6583,Rotación!$A:$A,Rotación!$O:$O,0,0,-1),"")))),"")</f>
        <v>12502000</v>
      </c>
      <c r="J6583" s="13">
        <f>IFERROR(IF($F6583="ALTA",$D6583*0.94,
IF($F6583="MEDIA",$D6583*0.9,
IF($F6583="BAJA",$D6583*0.85,
IF($F6583="LIQUIDAR",_xlfn.XLOOKUP(A6583,Rotación!$A:$A,Rotación!$O:$O,0,0,-1),"")))),"")</f>
        <v>11970000</v>
      </c>
      <c r="K6583">
        <v>12990000</v>
      </c>
    </row>
    <row r="6584" spans="1:11" x14ac:dyDescent="0.3">
      <c r="A6584" t="s">
        <v>11986</v>
      </c>
      <c r="B6584" t="s">
        <v>313</v>
      </c>
      <c r="C6584" t="s">
        <v>313</v>
      </c>
      <c r="D6584">
        <v>12900000</v>
      </c>
      <c r="E6584">
        <v>10800000</v>
      </c>
      <c r="F6584" t="s">
        <v>4033</v>
      </c>
      <c r="G6584" s="13">
        <f>IFERROR(IF($F6584="ALTA",$D6584*1.03,
IF($F6584="MEDIA",$D6584*1,
IF($F6584="BAJA",$D6584*0.92,
IF($F6584="LIQUIDAR",_xlfn.XLOOKUP(A6584,Rotación!$A:$A,Rotación!$O:$O,0,0,-1),"")))),"")</f>
        <v>12900000</v>
      </c>
      <c r="H6584" s="13">
        <f>IFERROR(IF($F6584="ALTA",$D6584*1,
IF($F6584="MEDIA",$D6584*0.97,
IF($F6584="BAJA",$D6584*0.9,
IF($F6584="LIQUIDAR",_xlfn.XLOOKUP(A6584,Rotación!$A:$A,Rotación!$O:$O,0,0,-1),"")))),"")</f>
        <v>12513000</v>
      </c>
      <c r="I6584" s="13">
        <f>IFERROR(IF($F6584="ALTA",$D6584*0.97,
IF($F6584="MEDIA",$D6584*0.94,
IF($F6584="BAJA",$D6584*0.87,
IF($F6584="LIQUIDAR",_xlfn.XLOOKUP(A6584,Rotación!$A:$A,Rotación!$O:$O,0,0,-1),"")))),"")</f>
        <v>12126000</v>
      </c>
      <c r="J6584" s="13">
        <f>IFERROR(IF($F6584="ALTA",$D6584*0.94,
IF($F6584="MEDIA",$D6584*0.9,
IF($F6584="BAJA",$D6584*0.85,
IF($F6584="LIQUIDAR",_xlfn.XLOOKUP(A6584,Rotación!$A:$A,Rotación!$O:$O,0,0,-1),"")))),"")</f>
        <v>11610000</v>
      </c>
      <c r="K6584">
        <v>12890000</v>
      </c>
    </row>
    <row r="6585" spans="1:11" x14ac:dyDescent="0.3">
      <c r="A6585" t="s">
        <v>11977</v>
      </c>
      <c r="B6585" t="s">
        <v>313</v>
      </c>
      <c r="C6585" t="s">
        <v>313</v>
      </c>
      <c r="D6585">
        <v>14800000</v>
      </c>
      <c r="E6585">
        <v>12000000</v>
      </c>
      <c r="F6585" t="s">
        <v>4033</v>
      </c>
      <c r="G6585" s="13">
        <f>IFERROR(IF($F6585="ALTA",$D6585*1.03,
IF($F6585="MEDIA",$D6585*1,
IF($F6585="BAJA",$D6585*0.92,
IF($F6585="LIQUIDAR",_xlfn.XLOOKUP(A6585,Rotación!$A:$A,Rotación!$O:$O,0,0,-1),"")))),"")</f>
        <v>14800000</v>
      </c>
      <c r="H6585" s="13">
        <f>IFERROR(IF($F6585="ALTA",$D6585*1,
IF($F6585="MEDIA",$D6585*0.97,
IF($F6585="BAJA",$D6585*0.9,
IF($F6585="LIQUIDAR",_xlfn.XLOOKUP(A6585,Rotación!$A:$A,Rotación!$O:$O,0,0,-1),"")))),"")</f>
        <v>14356000</v>
      </c>
      <c r="I6585" s="13">
        <f>IFERROR(IF($F6585="ALTA",$D6585*0.97,
IF($F6585="MEDIA",$D6585*0.94,
IF($F6585="BAJA",$D6585*0.87,
IF($F6585="LIQUIDAR",_xlfn.XLOOKUP(A6585,Rotación!$A:$A,Rotación!$O:$O,0,0,-1),"")))),"")</f>
        <v>13912000</v>
      </c>
      <c r="J6585" s="13">
        <f>IFERROR(IF($F6585="ALTA",$D6585*0.94,
IF($F6585="MEDIA",$D6585*0.9,
IF($F6585="BAJA",$D6585*0.85,
IF($F6585="LIQUIDAR",_xlfn.XLOOKUP(A6585,Rotación!$A:$A,Rotación!$O:$O,0,0,-1),"")))),"")</f>
        <v>13320000</v>
      </c>
      <c r="K6585">
        <v>14290000</v>
      </c>
    </row>
    <row r="6586" spans="1:11" x14ac:dyDescent="0.3">
      <c r="A6586" t="s">
        <v>12108</v>
      </c>
      <c r="B6586" t="s">
        <v>313</v>
      </c>
      <c r="C6586" t="s">
        <v>313</v>
      </c>
      <c r="D6586">
        <v>43500000</v>
      </c>
      <c r="E6586">
        <v>12000000</v>
      </c>
      <c r="F6586" t="s">
        <v>4033</v>
      </c>
      <c r="G6586" s="13">
        <f>IFERROR(IF($F6586="ALTA",$D6586*1.03,
IF($F6586="MEDIA",$D6586*1,
IF($F6586="BAJA",$D6586*0.92,
IF($F6586="LIQUIDAR",_xlfn.XLOOKUP(A6586,Rotación!$A:$A,Rotación!$O:$O,0,0,-1),"")))),"")</f>
        <v>43500000</v>
      </c>
      <c r="H6586" s="13">
        <f>IFERROR(IF($F6586="ALTA",$D6586*1,
IF($F6586="MEDIA",$D6586*0.97,
IF($F6586="BAJA",$D6586*0.9,
IF($F6586="LIQUIDAR",_xlfn.XLOOKUP(A6586,Rotación!$A:$A,Rotación!$O:$O,0,0,-1),"")))),"")</f>
        <v>42195000</v>
      </c>
      <c r="I6586" s="13">
        <f>IFERROR(IF($F6586="ALTA",$D6586*0.97,
IF($F6586="MEDIA",$D6586*0.94,
IF($F6586="BAJA",$D6586*0.87,
IF($F6586="LIQUIDAR",_xlfn.XLOOKUP(A6586,Rotación!$A:$A,Rotación!$O:$O,0,0,-1),"")))),"")</f>
        <v>40890000</v>
      </c>
      <c r="J6586" s="13">
        <f>IFERROR(IF($F6586="ALTA",$D6586*0.94,
IF($F6586="MEDIA",$D6586*0.9,
IF($F6586="BAJA",$D6586*0.85,
IF($F6586="LIQUIDAR",_xlfn.XLOOKUP(A6586,Rotación!$A:$A,Rotación!$O:$O,0,0,-1),"")))),"")</f>
        <v>39150000</v>
      </c>
      <c r="K6586">
        <v>14290000</v>
      </c>
    </row>
    <row r="6587" spans="1:11" x14ac:dyDescent="0.3">
      <c r="A6587" t="s">
        <v>469</v>
      </c>
      <c r="B6587" t="s">
        <v>313</v>
      </c>
      <c r="C6587" t="s">
        <v>313</v>
      </c>
      <c r="D6587">
        <v>17700000</v>
      </c>
      <c r="E6587">
        <v>14000000</v>
      </c>
      <c r="F6587" t="s">
        <v>5391</v>
      </c>
      <c r="G6587" s="13">
        <f>IFERROR(IF($F6587="ALTA",$D6587*1.03,
IF($F6587="MEDIA",$D6587*1,
IF($F6587="BAJA",$D6587*0.92,
IF($F6587="LIQUIDAR",_xlfn.XLOOKUP(A6587,Rotación!$A:$A,Rotación!$O:$O,0,0,-1),"")))),"")</f>
        <v>16284000</v>
      </c>
      <c r="H6587" s="13">
        <f>IFERROR(IF($F6587="ALTA",$D6587*1,
IF($F6587="MEDIA",$D6587*0.97,
IF($F6587="BAJA",$D6587*0.9,
IF($F6587="LIQUIDAR",_xlfn.XLOOKUP(A6587,Rotación!$A:$A,Rotación!$O:$O,0,0,-1),"")))),"")</f>
        <v>15930000</v>
      </c>
      <c r="I6587" s="13">
        <f>IFERROR(IF($F6587="ALTA",$D6587*0.97,
IF($F6587="MEDIA",$D6587*0.94,
IF($F6587="BAJA",$D6587*0.87,
IF($F6587="LIQUIDAR",_xlfn.XLOOKUP(A6587,Rotación!$A:$A,Rotación!$O:$O,0,0,-1),"")))),"")</f>
        <v>15399000</v>
      </c>
      <c r="J6587" s="13">
        <f>IFERROR(IF($F6587="ALTA",$D6587*0.94,
IF($F6587="MEDIA",$D6587*0.9,
IF($F6587="BAJA",$D6587*0.85,
IF($F6587="LIQUIDAR",_xlfn.XLOOKUP(A6587,Rotación!$A:$A,Rotación!$O:$O,0,0,-1),"")))),"")</f>
        <v>15045000</v>
      </c>
      <c r="K6587">
        <v>16490000</v>
      </c>
    </row>
    <row r="6588" spans="1:11" x14ac:dyDescent="0.3">
      <c r="A6588" t="s">
        <v>12008</v>
      </c>
      <c r="B6588" t="s">
        <v>313</v>
      </c>
      <c r="C6588" t="s">
        <v>313</v>
      </c>
      <c r="D6588">
        <v>12900000</v>
      </c>
      <c r="E6588">
        <v>10100000</v>
      </c>
      <c r="F6588" t="s">
        <v>5391</v>
      </c>
      <c r="G6588" s="13">
        <f>IFERROR(IF($F6588="ALTA",$D6588*1.03,
IF($F6588="MEDIA",$D6588*1,
IF($F6588="BAJA",$D6588*0.92,
IF($F6588="LIQUIDAR",_xlfn.XLOOKUP(A6588,Rotación!$A:$A,Rotación!$O:$O,0,0,-1),"")))),"")</f>
        <v>11868000</v>
      </c>
      <c r="H6588" s="13">
        <f>IFERROR(IF($F6588="ALTA",$D6588*1,
IF($F6588="MEDIA",$D6588*0.97,
IF($F6588="BAJA",$D6588*0.9,
IF($F6588="LIQUIDAR",_xlfn.XLOOKUP(A6588,Rotación!$A:$A,Rotación!$O:$O,0,0,-1),"")))),"")</f>
        <v>11610000</v>
      </c>
      <c r="I6588" s="13">
        <f>IFERROR(IF($F6588="ALTA",$D6588*0.97,
IF($F6588="MEDIA",$D6588*0.94,
IF($F6588="BAJA",$D6588*0.87,
IF($F6588="LIQUIDAR",_xlfn.XLOOKUP(A6588,Rotación!$A:$A,Rotación!$O:$O,0,0,-1),"")))),"")</f>
        <v>11223000</v>
      </c>
      <c r="J6588" s="13">
        <f>IFERROR(IF($F6588="ALTA",$D6588*0.94,
IF($F6588="MEDIA",$D6588*0.9,
IF($F6588="BAJA",$D6588*0.85,
IF($F6588="LIQUIDAR",_xlfn.XLOOKUP(A6588,Rotación!$A:$A,Rotación!$O:$O,0,0,-1),"")))),"")</f>
        <v>10965000</v>
      </c>
      <c r="K6588">
        <v>12190000</v>
      </c>
    </row>
    <row r="6589" spans="1:11" x14ac:dyDescent="0.3">
      <c r="A6589" t="s">
        <v>11992</v>
      </c>
      <c r="B6589" t="s">
        <v>313</v>
      </c>
      <c r="C6589" t="s">
        <v>313</v>
      </c>
      <c r="D6589">
        <v>7970000</v>
      </c>
      <c r="E6589">
        <v>6500000</v>
      </c>
      <c r="F6589" t="s">
        <v>4033</v>
      </c>
      <c r="G6589" s="13">
        <f>IFERROR(IF($F6589="ALTA",$D6589*1.03,
IF($F6589="MEDIA",$D6589*1,
IF($F6589="BAJA",$D6589*0.92,
IF($F6589="LIQUIDAR",_xlfn.XLOOKUP(A6589,Rotación!$A:$A,Rotación!$O:$O,0,0,-1),"")))),"")</f>
        <v>7970000</v>
      </c>
      <c r="H6589" s="13">
        <f>IFERROR(IF($F6589="ALTA",$D6589*1,
IF($F6589="MEDIA",$D6589*0.97,
IF($F6589="BAJA",$D6589*0.9,
IF($F6589="LIQUIDAR",_xlfn.XLOOKUP(A6589,Rotación!$A:$A,Rotación!$O:$O,0,0,-1),"")))),"")</f>
        <v>7730900</v>
      </c>
      <c r="I6589" s="13">
        <f>IFERROR(IF($F6589="ALTA",$D6589*0.97,
IF($F6589="MEDIA",$D6589*0.94,
IF($F6589="BAJA",$D6589*0.87,
IF($F6589="LIQUIDAR",_xlfn.XLOOKUP(A6589,Rotación!$A:$A,Rotación!$O:$O,0,0,-1),"")))),"")</f>
        <v>7491800</v>
      </c>
      <c r="J6589" s="13">
        <f>IFERROR(IF($F6589="ALTA",$D6589*0.94,
IF($F6589="MEDIA",$D6589*0.9,
IF($F6589="BAJA",$D6589*0.85,
IF($F6589="LIQUIDAR",_xlfn.XLOOKUP(A6589,Rotación!$A:$A,Rotación!$O:$O,0,0,-1),"")))),"")</f>
        <v>7173000</v>
      </c>
      <c r="K6589">
        <v>7890000</v>
      </c>
    </row>
    <row r="6590" spans="1:11" x14ac:dyDescent="0.3">
      <c r="A6590" t="s">
        <v>11662</v>
      </c>
      <c r="B6590" t="s">
        <v>313</v>
      </c>
      <c r="C6590" t="s">
        <v>313</v>
      </c>
      <c r="D6590">
        <v>13400000</v>
      </c>
      <c r="E6590">
        <v>11000000</v>
      </c>
      <c r="F6590" t="s">
        <v>4033</v>
      </c>
      <c r="G6590" s="13">
        <f>IFERROR(IF($F6590="ALTA",$D6590*1.03,
IF($F6590="MEDIA",$D6590*1,
IF($F6590="BAJA",$D6590*0.92,
IF($F6590="LIQUIDAR",_xlfn.XLOOKUP(A6590,Rotación!$A:$A,Rotación!$O:$O,0,0,-1),"")))),"")</f>
        <v>13400000</v>
      </c>
      <c r="H6590" s="13">
        <f>IFERROR(IF($F6590="ALTA",$D6590*1,
IF($F6590="MEDIA",$D6590*0.97,
IF($F6590="BAJA",$D6590*0.9,
IF($F6590="LIQUIDAR",_xlfn.XLOOKUP(A6590,Rotación!$A:$A,Rotación!$O:$O,0,0,-1),"")))),"")</f>
        <v>12998000</v>
      </c>
      <c r="I6590" s="13">
        <f>IFERROR(IF($F6590="ALTA",$D6590*0.97,
IF($F6590="MEDIA",$D6590*0.94,
IF($F6590="BAJA",$D6590*0.87,
IF($F6590="LIQUIDAR",_xlfn.XLOOKUP(A6590,Rotación!$A:$A,Rotación!$O:$O,0,0,-1),"")))),"")</f>
        <v>12596000</v>
      </c>
      <c r="J6590" s="13">
        <f>IFERROR(IF($F6590="ALTA",$D6590*0.94,
IF($F6590="MEDIA",$D6590*0.9,
IF($F6590="BAJA",$D6590*0.85,
IF($F6590="LIQUIDAR",_xlfn.XLOOKUP(A6590,Rotación!$A:$A,Rotación!$O:$O,0,0,-1),"")))),"")</f>
        <v>12060000</v>
      </c>
      <c r="K6590">
        <v>12990000</v>
      </c>
    </row>
    <row r="6591" spans="1:11" x14ac:dyDescent="0.3">
      <c r="A6591" t="s">
        <v>12055</v>
      </c>
      <c r="B6591" t="s">
        <v>313</v>
      </c>
      <c r="C6591" t="s">
        <v>313</v>
      </c>
      <c r="D6591">
        <v>18400000</v>
      </c>
      <c r="E6591">
        <v>14500000</v>
      </c>
      <c r="F6591" t="s">
        <v>5391</v>
      </c>
      <c r="G6591" s="13">
        <f>IFERROR(IF($F6591="ALTA",$D6591*1.03,
IF($F6591="MEDIA",$D6591*1,
IF($F6591="BAJA",$D6591*0.92,
IF($F6591="LIQUIDAR",_xlfn.XLOOKUP(A6591,Rotación!$A:$A,Rotación!$O:$O,0,0,-1),"")))),"")</f>
        <v>16928000</v>
      </c>
      <c r="H6591" s="13">
        <f>IFERROR(IF($F6591="ALTA",$D6591*1,
IF($F6591="MEDIA",$D6591*0.97,
IF($F6591="BAJA",$D6591*0.9,
IF($F6591="LIQUIDAR",_xlfn.XLOOKUP(A6591,Rotación!$A:$A,Rotación!$O:$O,0,0,-1),"")))),"")</f>
        <v>16560000</v>
      </c>
      <c r="I6591" s="13">
        <f>IFERROR(IF($F6591="ALTA",$D6591*0.97,
IF($F6591="MEDIA",$D6591*0.94,
IF($F6591="BAJA",$D6591*0.87,
IF($F6591="LIQUIDAR",_xlfn.XLOOKUP(A6591,Rotación!$A:$A,Rotación!$O:$O,0,0,-1),"")))),"")</f>
        <v>16008000</v>
      </c>
      <c r="J6591" s="13">
        <f>IFERROR(IF($F6591="ALTA",$D6591*0.94,
IF($F6591="MEDIA",$D6591*0.9,
IF($F6591="BAJA",$D6591*0.85,
IF($F6591="LIQUIDAR",_xlfn.XLOOKUP(A6591,Rotación!$A:$A,Rotación!$O:$O,0,0,-1),"")))),"")</f>
        <v>15640000</v>
      </c>
      <c r="K6591">
        <v>17190000</v>
      </c>
    </row>
    <row r="6592" spans="1:11" x14ac:dyDescent="0.3">
      <c r="A6592" t="s">
        <v>4147</v>
      </c>
      <c r="B6592" t="s">
        <v>313</v>
      </c>
      <c r="C6592" t="s">
        <v>313</v>
      </c>
      <c r="D6592">
        <v>18600000</v>
      </c>
      <c r="E6592">
        <v>14500000</v>
      </c>
      <c r="F6592" t="s">
        <v>5391</v>
      </c>
      <c r="G6592" s="13">
        <f>IFERROR(IF($F6592="ALTA",$D6592*1.03,
IF($F6592="MEDIA",$D6592*1,
IF($F6592="BAJA",$D6592*0.92,
IF($F6592="LIQUIDAR",_xlfn.XLOOKUP(A6592,Rotación!$A:$A,Rotación!$O:$O,0,0,-1),"")))),"")</f>
        <v>17112000</v>
      </c>
      <c r="H6592" s="13">
        <f>IFERROR(IF($F6592="ALTA",$D6592*1,
IF($F6592="MEDIA",$D6592*0.97,
IF($F6592="BAJA",$D6592*0.9,
IF($F6592="LIQUIDAR",_xlfn.XLOOKUP(A6592,Rotación!$A:$A,Rotación!$O:$O,0,0,-1),"")))),"")</f>
        <v>16740000</v>
      </c>
      <c r="I6592" s="13">
        <f>IFERROR(IF($F6592="ALTA",$D6592*0.97,
IF($F6592="MEDIA",$D6592*0.94,
IF($F6592="BAJA",$D6592*0.87,
IF($F6592="LIQUIDAR",_xlfn.XLOOKUP(A6592,Rotación!$A:$A,Rotación!$O:$O,0,0,-1),"")))),"")</f>
        <v>16182000</v>
      </c>
      <c r="J6592" s="13">
        <f>IFERROR(IF($F6592="ALTA",$D6592*0.94,
IF($F6592="MEDIA",$D6592*0.9,
IF($F6592="BAJA",$D6592*0.85,
IF($F6592="LIQUIDAR",_xlfn.XLOOKUP(A6592,Rotación!$A:$A,Rotación!$O:$O,0,0,-1),"")))),"")</f>
        <v>15810000</v>
      </c>
      <c r="K6592">
        <v>17290000</v>
      </c>
    </row>
    <row r="6593" spans="1:11" x14ac:dyDescent="0.3">
      <c r="A6593" t="s">
        <v>12410</v>
      </c>
      <c r="B6593" t="s">
        <v>313</v>
      </c>
      <c r="C6593" t="s">
        <v>313</v>
      </c>
      <c r="D6593">
        <v>14100000</v>
      </c>
      <c r="E6593">
        <v>11800000</v>
      </c>
      <c r="F6593" t="s">
        <v>5391</v>
      </c>
      <c r="G6593" s="13">
        <f>IFERROR(IF($F6593="ALTA",$D6593*1.03,
IF($F6593="MEDIA",$D6593*1,
IF($F6593="BAJA",$D6593*0.92,
IF($F6593="LIQUIDAR",_xlfn.XLOOKUP(A6593,Rotación!$A:$A,Rotación!$O:$O,0,0,-1),"")))),"")</f>
        <v>12972000</v>
      </c>
      <c r="H6593" s="13">
        <f>IFERROR(IF($F6593="ALTA",$D6593*1,
IF($F6593="MEDIA",$D6593*0.97,
IF($F6593="BAJA",$D6593*0.9,
IF($F6593="LIQUIDAR",_xlfn.XLOOKUP(A6593,Rotación!$A:$A,Rotación!$O:$O,0,0,-1),"")))),"")</f>
        <v>12690000</v>
      </c>
      <c r="I6593" s="13">
        <f>IFERROR(IF($F6593="ALTA",$D6593*0.97,
IF($F6593="MEDIA",$D6593*0.94,
IF($F6593="BAJA",$D6593*0.87,
IF($F6593="LIQUIDAR",_xlfn.XLOOKUP(A6593,Rotación!$A:$A,Rotación!$O:$O,0,0,-1),"")))),"")</f>
        <v>12267000</v>
      </c>
      <c r="J6593" s="13">
        <f>IFERROR(IF($F6593="ALTA",$D6593*0.94,
IF($F6593="MEDIA",$D6593*0.9,
IF($F6593="BAJA",$D6593*0.85,
IF($F6593="LIQUIDAR",_xlfn.XLOOKUP(A6593,Rotación!$A:$A,Rotación!$O:$O,0,0,-1),"")))),"")</f>
        <v>11985000</v>
      </c>
      <c r="K6593">
        <v>13990000</v>
      </c>
    </row>
    <row r="6594" spans="1:11" x14ac:dyDescent="0.3">
      <c r="A6594" t="s">
        <v>10711</v>
      </c>
      <c r="B6594" t="s">
        <v>313</v>
      </c>
      <c r="C6594" t="s">
        <v>313</v>
      </c>
      <c r="D6594">
        <v>17300000</v>
      </c>
      <c r="E6594">
        <v>14200000</v>
      </c>
      <c r="F6594" t="s">
        <v>5391</v>
      </c>
      <c r="G6594" s="13">
        <f>IFERROR(IF($F6594="ALTA",$D6594*1.03,
IF($F6594="MEDIA",$D6594*1,
IF($F6594="BAJA",$D6594*0.92,
IF($F6594="LIQUIDAR",_xlfn.XLOOKUP(A6594,Rotación!$A:$A,Rotación!$O:$O,0,0,-1),"")))),"")</f>
        <v>15916000</v>
      </c>
      <c r="H6594" s="13">
        <f>IFERROR(IF($F6594="ALTA",$D6594*1,
IF($F6594="MEDIA",$D6594*0.97,
IF($F6594="BAJA",$D6594*0.9,
IF($F6594="LIQUIDAR",_xlfn.XLOOKUP(A6594,Rotación!$A:$A,Rotación!$O:$O,0,0,-1),"")))),"")</f>
        <v>15570000</v>
      </c>
      <c r="I6594" s="13">
        <f>IFERROR(IF($F6594="ALTA",$D6594*0.97,
IF($F6594="MEDIA",$D6594*0.94,
IF($F6594="BAJA",$D6594*0.87,
IF($F6594="LIQUIDAR",_xlfn.XLOOKUP(A6594,Rotación!$A:$A,Rotación!$O:$O,0,0,-1),"")))),"")</f>
        <v>15051000</v>
      </c>
      <c r="J6594" s="13">
        <f>IFERROR(IF($F6594="ALTA",$D6594*0.94,
IF($F6594="MEDIA",$D6594*0.9,
IF($F6594="BAJA",$D6594*0.85,
IF($F6594="LIQUIDAR",_xlfn.XLOOKUP(A6594,Rotación!$A:$A,Rotación!$O:$O,0,0,-1),"")))),"")</f>
        <v>14705000</v>
      </c>
      <c r="K6594">
        <v>16990000</v>
      </c>
    </row>
    <row r="6595" spans="1:11" x14ac:dyDescent="0.3">
      <c r="A6595" t="s">
        <v>299</v>
      </c>
      <c r="B6595" t="s">
        <v>24</v>
      </c>
      <c r="C6595" t="s">
        <v>4404</v>
      </c>
      <c r="D6595">
        <v>34500000</v>
      </c>
      <c r="E6595">
        <v>28500000</v>
      </c>
      <c r="F6595" t="s">
        <v>5391</v>
      </c>
      <c r="G6595" s="13">
        <f>IFERROR(IF($F6595="ALTA",$D6595*1.03,
IF($F6595="MEDIA",$D6595*1,
IF($F6595="BAJA",$D6595*0.92,
IF($F6595="LIQUIDAR",_xlfn.XLOOKUP(A6595,Rotación!$A:$A,Rotación!$O:$O,0,0,-1),"")))),"")</f>
        <v>31740000</v>
      </c>
      <c r="H6595" s="13">
        <f>IFERROR(IF($F6595="ALTA",$D6595*1,
IF($F6595="MEDIA",$D6595*0.97,
IF($F6595="BAJA",$D6595*0.9,
IF($F6595="LIQUIDAR",_xlfn.XLOOKUP(A6595,Rotación!$A:$A,Rotación!$O:$O,0,0,-1),"")))),"")</f>
        <v>31050000</v>
      </c>
      <c r="I6595" s="13">
        <f>IFERROR(IF($F6595="ALTA",$D6595*0.97,
IF($F6595="MEDIA",$D6595*0.94,
IF($F6595="BAJA",$D6595*0.87,
IF($F6595="LIQUIDAR",_xlfn.XLOOKUP(A6595,Rotación!$A:$A,Rotación!$O:$O,0,0,-1),"")))),"")</f>
        <v>30015000</v>
      </c>
      <c r="J6595" s="13">
        <f>IFERROR(IF($F6595="ALTA",$D6595*0.94,
IF($F6595="MEDIA",$D6595*0.9,
IF($F6595="BAJA",$D6595*0.85,
IF($F6595="LIQUIDAR",_xlfn.XLOOKUP(A6595,Rotación!$A:$A,Rotación!$O:$O,0,0,-1),"")))),"")</f>
        <v>29325000</v>
      </c>
      <c r="K6595">
        <v>33990000</v>
      </c>
    </row>
    <row r="6596" spans="1:11" x14ac:dyDescent="0.3">
      <c r="A6596" t="s">
        <v>12235</v>
      </c>
      <c r="B6596" t="s">
        <v>313</v>
      </c>
      <c r="C6596" t="s">
        <v>313</v>
      </c>
      <c r="D6596">
        <v>6500000</v>
      </c>
      <c r="E6596">
        <v>5200000</v>
      </c>
      <c r="F6596" t="s">
        <v>5390</v>
      </c>
      <c r="G6596" s="13">
        <f>IFERROR(IF($F6596="ALTA",$D6596*1.03,
IF($F6596="MEDIA",$D6596*1,
IF($F6596="BAJA",$D6596*0.92,
IF($F6596="LIQUIDAR",_xlfn.XLOOKUP(A6596,Rotación!$A:$A,Rotación!$O:$O,0,0,-1),"")))),"")</f>
        <v>6695000</v>
      </c>
      <c r="H6596" s="13">
        <f>IFERROR(IF($F6596="ALTA",$D6596*1,
IF($F6596="MEDIA",$D6596*0.97,
IF($F6596="BAJA",$D6596*0.9,
IF($F6596="LIQUIDAR",_xlfn.XLOOKUP(A6596,Rotación!$A:$A,Rotación!$O:$O,0,0,-1),"")))),"")</f>
        <v>6500000</v>
      </c>
      <c r="I6596" s="13">
        <f>IFERROR(IF($F6596="ALTA",$D6596*0.97,
IF($F6596="MEDIA",$D6596*0.94,
IF($F6596="BAJA",$D6596*0.87,
IF($F6596="LIQUIDAR",_xlfn.XLOOKUP(A6596,Rotación!$A:$A,Rotación!$O:$O,0,0,-1),"")))),"")</f>
        <v>6305000</v>
      </c>
      <c r="J6596" s="13">
        <f>IFERROR(IF($F6596="ALTA",$D6596*0.94,
IF($F6596="MEDIA",$D6596*0.9,
IF($F6596="BAJA",$D6596*0.85,
IF($F6596="LIQUIDAR",_xlfn.XLOOKUP(A6596,Rotación!$A:$A,Rotación!$O:$O,0,0,-1),"")))),"")</f>
        <v>6110000</v>
      </c>
      <c r="K6596">
        <v>6290000</v>
      </c>
    </row>
    <row r="6597" spans="1:11" x14ac:dyDescent="0.3">
      <c r="A6597" t="s">
        <v>12407</v>
      </c>
      <c r="B6597" t="s">
        <v>313</v>
      </c>
      <c r="C6597" t="s">
        <v>313</v>
      </c>
      <c r="D6597">
        <v>12000000</v>
      </c>
      <c r="E6597">
        <v>10000000</v>
      </c>
      <c r="F6597" t="s">
        <v>5390</v>
      </c>
      <c r="G6597" s="13">
        <f>IFERROR(IF($F6597="ALTA",$D6597*1.03,
IF($F6597="MEDIA",$D6597*1,
IF($F6597="BAJA",$D6597*0.92,
IF($F6597="LIQUIDAR",_xlfn.XLOOKUP(A6597,Rotación!$A:$A,Rotación!$O:$O,0,0,-1),"")))),"")</f>
        <v>12360000</v>
      </c>
      <c r="H6597" s="13">
        <f>IFERROR(IF($F6597="ALTA",$D6597*1,
IF($F6597="MEDIA",$D6597*0.97,
IF($F6597="BAJA",$D6597*0.9,
IF($F6597="LIQUIDAR",_xlfn.XLOOKUP(A6597,Rotación!$A:$A,Rotación!$O:$O,0,0,-1),"")))),"")</f>
        <v>12000000</v>
      </c>
      <c r="I6597" s="13">
        <f>IFERROR(IF($F6597="ALTA",$D6597*0.97,
IF($F6597="MEDIA",$D6597*0.94,
IF($F6597="BAJA",$D6597*0.87,
IF($F6597="LIQUIDAR",_xlfn.XLOOKUP(A6597,Rotación!$A:$A,Rotación!$O:$O,0,0,-1),"")))),"")</f>
        <v>11640000</v>
      </c>
      <c r="J6597" s="13">
        <f>IFERROR(IF($F6597="ALTA",$D6597*0.94,
IF($F6597="MEDIA",$D6597*0.9,
IF($F6597="BAJA",$D6597*0.85,
IF($F6597="LIQUIDAR",_xlfn.XLOOKUP(A6597,Rotación!$A:$A,Rotación!$O:$O,0,0,-1),"")))),"")</f>
        <v>11280000</v>
      </c>
      <c r="K6597">
        <v>11790000</v>
      </c>
    </row>
    <row r="6598" spans="1:11" x14ac:dyDescent="0.3">
      <c r="A6598" t="s">
        <v>12441</v>
      </c>
      <c r="B6598" t="s">
        <v>313</v>
      </c>
      <c r="C6598" t="s">
        <v>313</v>
      </c>
      <c r="D6598">
        <v>23000000</v>
      </c>
      <c r="E6598">
        <v>18500000</v>
      </c>
      <c r="F6598" t="s">
        <v>4033</v>
      </c>
      <c r="G6598" s="13">
        <f>IFERROR(IF($F6598="ALTA",$D6598*1.03,
IF($F6598="MEDIA",$D6598*1,
IF($F6598="BAJA",$D6598*0.92,
IF($F6598="LIQUIDAR",_xlfn.XLOOKUP(A6598,Rotación!$A:$A,Rotación!$O:$O,0,0,-1),"")))),"")</f>
        <v>23000000</v>
      </c>
      <c r="H6598" s="13">
        <f>IFERROR(IF($F6598="ALTA",$D6598*1,
IF($F6598="MEDIA",$D6598*0.97,
IF($F6598="BAJA",$D6598*0.9,
IF($F6598="LIQUIDAR",_xlfn.XLOOKUP(A6598,Rotación!$A:$A,Rotación!$O:$O,0,0,-1),"")))),"")</f>
        <v>22310000</v>
      </c>
      <c r="I6598" s="13">
        <f>IFERROR(IF($F6598="ALTA",$D6598*0.97,
IF($F6598="MEDIA",$D6598*0.94,
IF($F6598="BAJA",$D6598*0.87,
IF($F6598="LIQUIDAR",_xlfn.XLOOKUP(A6598,Rotación!$A:$A,Rotación!$O:$O,0,0,-1),"")))),"")</f>
        <v>21620000</v>
      </c>
      <c r="J6598" s="13">
        <f>IFERROR(IF($F6598="ALTA",$D6598*0.94,
IF($F6598="MEDIA",$D6598*0.9,
IF($F6598="BAJA",$D6598*0.85,
IF($F6598="LIQUIDAR",_xlfn.XLOOKUP(A6598,Rotación!$A:$A,Rotación!$O:$O,0,0,-1),"")))),"")</f>
        <v>20700000</v>
      </c>
      <c r="K6598">
        <v>22190000</v>
      </c>
    </row>
    <row r="6599" spans="1:11" x14ac:dyDescent="0.3">
      <c r="A6599" t="s">
        <v>12288</v>
      </c>
      <c r="B6599" t="s">
        <v>313</v>
      </c>
      <c r="C6599" t="s">
        <v>313</v>
      </c>
      <c r="D6599">
        <v>11300000</v>
      </c>
      <c r="E6599">
        <v>9200000</v>
      </c>
      <c r="F6599" t="s">
        <v>4033</v>
      </c>
      <c r="G6599" s="13">
        <f>IFERROR(IF($F6599="ALTA",$D6599*1.03,
IF($F6599="MEDIA",$D6599*1,
IF($F6599="BAJA",$D6599*0.92,
IF($F6599="LIQUIDAR",_xlfn.XLOOKUP(A6599,Rotación!$A:$A,Rotación!$O:$O,0,0,-1),"")))),"")</f>
        <v>11300000</v>
      </c>
      <c r="H6599" s="13">
        <f>IFERROR(IF($F6599="ALTA",$D6599*1,
IF($F6599="MEDIA",$D6599*0.97,
IF($F6599="BAJA",$D6599*0.9,
IF($F6599="LIQUIDAR",_xlfn.XLOOKUP(A6599,Rotación!$A:$A,Rotación!$O:$O,0,0,-1),"")))),"")</f>
        <v>10961000</v>
      </c>
      <c r="I6599" s="13">
        <f>IFERROR(IF($F6599="ALTA",$D6599*0.97,
IF($F6599="MEDIA",$D6599*0.94,
IF($F6599="BAJA",$D6599*0.87,
IF($F6599="LIQUIDAR",_xlfn.XLOOKUP(A6599,Rotación!$A:$A,Rotación!$O:$O,0,0,-1),"")))),"")</f>
        <v>10622000</v>
      </c>
      <c r="J6599" s="13">
        <f>IFERROR(IF($F6599="ALTA",$D6599*0.94,
IF($F6599="MEDIA",$D6599*0.9,
IF($F6599="BAJA",$D6599*0.85,
IF($F6599="LIQUIDAR",_xlfn.XLOOKUP(A6599,Rotación!$A:$A,Rotación!$O:$O,0,0,-1),"")))),"")</f>
        <v>10170000</v>
      </c>
      <c r="K6599">
        <v>10990000</v>
      </c>
    </row>
    <row r="6600" spans="1:11" x14ac:dyDescent="0.3">
      <c r="A6600" t="s">
        <v>12217</v>
      </c>
      <c r="B6600" t="s">
        <v>313</v>
      </c>
      <c r="C6600" t="s">
        <v>313</v>
      </c>
      <c r="D6600">
        <v>8900000</v>
      </c>
      <c r="E6600">
        <v>6800000</v>
      </c>
      <c r="F6600" t="s">
        <v>4033</v>
      </c>
      <c r="G6600" s="13">
        <f>IFERROR(IF($F6600="ALTA",$D6600*1.03,
IF($F6600="MEDIA",$D6600*1,
IF($F6600="BAJA",$D6600*0.92,
IF($F6600="LIQUIDAR",_xlfn.XLOOKUP(A6600,Rotación!$A:$A,Rotación!$O:$O,0,0,-1),"")))),"")</f>
        <v>8900000</v>
      </c>
      <c r="H6600" s="13">
        <f>IFERROR(IF($F6600="ALTA",$D6600*1,
IF($F6600="MEDIA",$D6600*0.97,
IF($F6600="BAJA",$D6600*0.9,
IF($F6600="LIQUIDAR",_xlfn.XLOOKUP(A6600,Rotación!$A:$A,Rotación!$O:$O,0,0,-1),"")))),"")</f>
        <v>8633000</v>
      </c>
      <c r="I6600" s="13">
        <f>IFERROR(IF($F6600="ALTA",$D6600*0.97,
IF($F6600="MEDIA",$D6600*0.94,
IF($F6600="BAJA",$D6600*0.87,
IF($F6600="LIQUIDAR",_xlfn.XLOOKUP(A6600,Rotación!$A:$A,Rotación!$O:$O,0,0,-1),"")))),"")</f>
        <v>8365999.9999999991</v>
      </c>
      <c r="J6600" s="13">
        <f>IFERROR(IF($F6600="ALTA",$D6600*0.94,
IF($F6600="MEDIA",$D6600*0.9,
IF($F6600="BAJA",$D6600*0.85,
IF($F6600="LIQUIDAR",_xlfn.XLOOKUP(A6600,Rotación!$A:$A,Rotación!$O:$O,0,0,-1),"")))),"")</f>
        <v>8010000</v>
      </c>
      <c r="K6600">
        <v>8290000</v>
      </c>
    </row>
    <row r="6601" spans="1:11" x14ac:dyDescent="0.3">
      <c r="A6601" t="s">
        <v>8154</v>
      </c>
      <c r="B6601" t="s">
        <v>313</v>
      </c>
      <c r="C6601" t="s">
        <v>313</v>
      </c>
      <c r="D6601">
        <v>31900000</v>
      </c>
      <c r="E6601">
        <v>24000000</v>
      </c>
      <c r="F6601" t="s">
        <v>5391</v>
      </c>
      <c r="G6601" s="13">
        <f>IFERROR(IF($F6601="ALTA",$D6601*1.03,
IF($F6601="MEDIA",$D6601*1,
IF($F6601="BAJA",$D6601*0.92,
IF($F6601="LIQUIDAR",_xlfn.XLOOKUP(A6601,Rotación!$A:$A,Rotación!$O:$O,0,0,-1),"")))),"")</f>
        <v>29348000</v>
      </c>
      <c r="H6601" s="13">
        <f>IFERROR(IF($F6601="ALTA",$D6601*1,
IF($F6601="MEDIA",$D6601*0.97,
IF($F6601="BAJA",$D6601*0.9,
IF($F6601="LIQUIDAR",_xlfn.XLOOKUP(A6601,Rotación!$A:$A,Rotación!$O:$O,0,0,-1),"")))),"")</f>
        <v>28710000</v>
      </c>
      <c r="I6601" s="13">
        <f>IFERROR(IF($F6601="ALTA",$D6601*0.97,
IF($F6601="MEDIA",$D6601*0.94,
IF($F6601="BAJA",$D6601*0.87,
IF($F6601="LIQUIDAR",_xlfn.XLOOKUP(A6601,Rotación!$A:$A,Rotación!$O:$O,0,0,-1),"")))),"")</f>
        <v>27753000</v>
      </c>
      <c r="J6601" s="13">
        <f>IFERROR(IF($F6601="ALTA",$D6601*0.94,
IF($F6601="MEDIA",$D6601*0.9,
IF($F6601="BAJA",$D6601*0.85,
IF($F6601="LIQUIDAR",_xlfn.XLOOKUP(A6601,Rotación!$A:$A,Rotación!$O:$O,0,0,-1),"")))),"")</f>
        <v>27115000</v>
      </c>
      <c r="K6601">
        <v>28990000</v>
      </c>
    </row>
    <row r="6602" spans="1:11" x14ac:dyDescent="0.3">
      <c r="A6602" t="s">
        <v>6360</v>
      </c>
      <c r="B6602" t="s">
        <v>313</v>
      </c>
      <c r="C6602" t="s">
        <v>313</v>
      </c>
      <c r="D6602">
        <v>31900000</v>
      </c>
      <c r="E6602">
        <v>24000000</v>
      </c>
      <c r="F6602" t="s">
        <v>5391</v>
      </c>
      <c r="G6602" s="13">
        <f>IFERROR(IF($F6602="ALTA",$D6602*1.03,
IF($F6602="MEDIA",$D6602*1,
IF($F6602="BAJA",$D6602*0.92,
IF($F6602="LIQUIDAR",_xlfn.XLOOKUP(A6602,Rotación!$A:$A,Rotación!$O:$O,0,0,-1),"")))),"")</f>
        <v>29348000</v>
      </c>
      <c r="H6602" s="13">
        <f>IFERROR(IF($F6602="ALTA",$D6602*1,
IF($F6602="MEDIA",$D6602*0.97,
IF($F6602="BAJA",$D6602*0.9,
IF($F6602="LIQUIDAR",_xlfn.XLOOKUP(A6602,Rotación!$A:$A,Rotación!$O:$O,0,0,-1),"")))),"")</f>
        <v>28710000</v>
      </c>
      <c r="I6602" s="13">
        <f>IFERROR(IF($F6602="ALTA",$D6602*0.97,
IF($F6602="MEDIA",$D6602*0.94,
IF($F6602="BAJA",$D6602*0.87,
IF($F6602="LIQUIDAR",_xlfn.XLOOKUP(A6602,Rotación!$A:$A,Rotación!$O:$O,0,0,-1),"")))),"")</f>
        <v>27753000</v>
      </c>
      <c r="J6602" s="13">
        <f>IFERROR(IF($F6602="ALTA",$D6602*0.94,
IF($F6602="MEDIA",$D6602*0.9,
IF($F6602="BAJA",$D6602*0.85,
IF($F6602="LIQUIDAR",_xlfn.XLOOKUP(A6602,Rotación!$A:$A,Rotación!$O:$O,0,0,-1),"")))),"")</f>
        <v>27115000</v>
      </c>
      <c r="K6602">
        <v>28990000</v>
      </c>
    </row>
    <row r="6603" spans="1:11" x14ac:dyDescent="0.3">
      <c r="A6603" t="s">
        <v>12376</v>
      </c>
      <c r="B6603" t="s">
        <v>313</v>
      </c>
      <c r="C6603" t="s">
        <v>313</v>
      </c>
      <c r="D6603">
        <v>17200000</v>
      </c>
      <c r="E6603">
        <v>14000000</v>
      </c>
      <c r="F6603" t="s">
        <v>5391</v>
      </c>
      <c r="G6603" s="13">
        <f>IFERROR(IF($F6603="ALTA",$D6603*1.03,
IF($F6603="MEDIA",$D6603*1,
IF($F6603="BAJA",$D6603*0.92,
IF($F6603="LIQUIDAR",_xlfn.XLOOKUP(A6603,Rotación!$A:$A,Rotación!$O:$O,0,0,-1),"")))),"")</f>
        <v>15824000</v>
      </c>
      <c r="H6603" s="13">
        <f>IFERROR(IF($F6603="ALTA",$D6603*1,
IF($F6603="MEDIA",$D6603*0.97,
IF($F6603="BAJA",$D6603*0.9,
IF($F6603="LIQUIDAR",_xlfn.XLOOKUP(A6603,Rotación!$A:$A,Rotación!$O:$O,0,0,-1),"")))),"")</f>
        <v>15480000</v>
      </c>
      <c r="I6603" s="13">
        <f>IFERROR(IF($F6603="ALTA",$D6603*0.97,
IF($F6603="MEDIA",$D6603*0.94,
IF($F6603="BAJA",$D6603*0.87,
IF($F6603="LIQUIDAR",_xlfn.XLOOKUP(A6603,Rotación!$A:$A,Rotación!$O:$O,0,0,-1),"")))),"")</f>
        <v>14964000</v>
      </c>
      <c r="J6603" s="13">
        <f>IFERROR(IF($F6603="ALTA",$D6603*0.94,
IF($F6603="MEDIA",$D6603*0.9,
IF($F6603="BAJA",$D6603*0.85,
IF($F6603="LIQUIDAR",_xlfn.XLOOKUP(A6603,Rotación!$A:$A,Rotación!$O:$O,0,0,-1),"")))),"")</f>
        <v>14620000</v>
      </c>
      <c r="K6603">
        <v>16990000</v>
      </c>
    </row>
    <row r="6604" spans="1:11" x14ac:dyDescent="0.3">
      <c r="A6604" t="s">
        <v>12359</v>
      </c>
      <c r="B6604" t="s">
        <v>313</v>
      </c>
      <c r="C6604" t="s">
        <v>313</v>
      </c>
      <c r="D6604">
        <v>16900000</v>
      </c>
      <c r="E6604">
        <v>14000000</v>
      </c>
      <c r="F6604" t="s">
        <v>4033</v>
      </c>
      <c r="G6604" s="13">
        <f>IFERROR(IF($F6604="ALTA",$D6604*1.03,
IF($F6604="MEDIA",$D6604*1,
IF($F6604="BAJA",$D6604*0.92,
IF($F6604="LIQUIDAR",_xlfn.XLOOKUP(A6604,Rotación!$A:$A,Rotación!$O:$O,0,0,-1),"")))),"")</f>
        <v>16900000</v>
      </c>
      <c r="H6604" s="13">
        <f>IFERROR(IF($F6604="ALTA",$D6604*1,
IF($F6604="MEDIA",$D6604*0.97,
IF($F6604="BAJA",$D6604*0.9,
IF($F6604="LIQUIDAR",_xlfn.XLOOKUP(A6604,Rotación!$A:$A,Rotación!$O:$O,0,0,-1),"")))),"")</f>
        <v>16393000</v>
      </c>
      <c r="I6604" s="13">
        <f>IFERROR(IF($F6604="ALTA",$D6604*0.97,
IF($F6604="MEDIA",$D6604*0.94,
IF($F6604="BAJA",$D6604*0.87,
IF($F6604="LIQUIDAR",_xlfn.XLOOKUP(A6604,Rotación!$A:$A,Rotación!$O:$O,0,0,-1),"")))),"")</f>
        <v>15886000</v>
      </c>
      <c r="J6604" s="13">
        <f>IFERROR(IF($F6604="ALTA",$D6604*0.94,
IF($F6604="MEDIA",$D6604*0.9,
IF($F6604="BAJA",$D6604*0.85,
IF($F6604="LIQUIDAR",_xlfn.XLOOKUP(A6604,Rotación!$A:$A,Rotación!$O:$O,0,0,-1),"")))),"")</f>
        <v>15210000</v>
      </c>
      <c r="K6604">
        <v>16390000</v>
      </c>
    </row>
    <row r="6605" spans="1:11" x14ac:dyDescent="0.3">
      <c r="A6605" t="s">
        <v>522</v>
      </c>
      <c r="B6605" t="s">
        <v>313</v>
      </c>
      <c r="C6605" t="s">
        <v>313</v>
      </c>
      <c r="D6605">
        <v>18100000</v>
      </c>
      <c r="E6605">
        <v>13500000</v>
      </c>
      <c r="F6605" t="s">
        <v>4033</v>
      </c>
      <c r="G6605" s="13">
        <f>IFERROR(IF($F6605="ALTA",$D6605*1.03,
IF($F6605="MEDIA",$D6605*1,
IF($F6605="BAJA",$D6605*0.92,
IF($F6605="LIQUIDAR",_xlfn.XLOOKUP(A6605,Rotación!$A:$A,Rotación!$O:$O,0,0,-1),"")))),"")</f>
        <v>18100000</v>
      </c>
      <c r="H6605" s="13">
        <f>IFERROR(IF($F6605="ALTA",$D6605*1,
IF($F6605="MEDIA",$D6605*0.97,
IF($F6605="BAJA",$D6605*0.9,
IF($F6605="LIQUIDAR",_xlfn.XLOOKUP(A6605,Rotación!$A:$A,Rotación!$O:$O,0,0,-1),"")))),"")</f>
        <v>17557000</v>
      </c>
      <c r="I6605" s="13">
        <f>IFERROR(IF($F6605="ALTA",$D6605*0.97,
IF($F6605="MEDIA",$D6605*0.94,
IF($F6605="BAJA",$D6605*0.87,
IF($F6605="LIQUIDAR",_xlfn.XLOOKUP(A6605,Rotación!$A:$A,Rotación!$O:$O,0,0,-1),"")))),"")</f>
        <v>17014000</v>
      </c>
      <c r="J6605" s="13">
        <f>IFERROR(IF($F6605="ALTA",$D6605*0.94,
IF($F6605="MEDIA",$D6605*0.9,
IF($F6605="BAJA",$D6605*0.85,
IF($F6605="LIQUIDAR",_xlfn.XLOOKUP(A6605,Rotación!$A:$A,Rotación!$O:$O,0,0,-1),"")))),"")</f>
        <v>16290000</v>
      </c>
      <c r="K6605">
        <v>15990000</v>
      </c>
    </row>
    <row r="6606" spans="1:11" x14ac:dyDescent="0.3">
      <c r="A6606" t="s">
        <v>12328</v>
      </c>
      <c r="B6606" t="s">
        <v>313</v>
      </c>
      <c r="C6606" t="s">
        <v>313</v>
      </c>
      <c r="D6606">
        <v>21400000</v>
      </c>
      <c r="E6606">
        <v>17500000</v>
      </c>
      <c r="F6606" t="s">
        <v>4033</v>
      </c>
      <c r="G6606" s="13">
        <f>IFERROR(IF($F6606="ALTA",$D6606*1.03,
IF($F6606="MEDIA",$D6606*1,
IF($F6606="BAJA",$D6606*0.92,
IF($F6606="LIQUIDAR",_xlfn.XLOOKUP(A6606,Rotación!$A:$A,Rotación!$O:$O,0,0,-1),"")))),"")</f>
        <v>21400000</v>
      </c>
      <c r="H6606" s="13">
        <f>IFERROR(IF($F6606="ALTA",$D6606*1,
IF($F6606="MEDIA",$D6606*0.97,
IF($F6606="BAJA",$D6606*0.9,
IF($F6606="LIQUIDAR",_xlfn.XLOOKUP(A6606,Rotación!$A:$A,Rotación!$O:$O,0,0,-1),"")))),"")</f>
        <v>20758000</v>
      </c>
      <c r="I6606" s="13">
        <f>IFERROR(IF($F6606="ALTA",$D6606*0.97,
IF($F6606="MEDIA",$D6606*0.94,
IF($F6606="BAJA",$D6606*0.87,
IF($F6606="LIQUIDAR",_xlfn.XLOOKUP(A6606,Rotación!$A:$A,Rotación!$O:$O,0,0,-1),"")))),"")</f>
        <v>20116000</v>
      </c>
      <c r="J6606" s="13">
        <f>IFERROR(IF($F6606="ALTA",$D6606*0.94,
IF($F6606="MEDIA",$D6606*0.9,
IF($F6606="BAJA",$D6606*0.85,
IF($F6606="LIQUIDAR",_xlfn.XLOOKUP(A6606,Rotación!$A:$A,Rotación!$O:$O,0,0,-1),"")))),"")</f>
        <v>19260000</v>
      </c>
      <c r="K6606">
        <v>20490000</v>
      </c>
    </row>
    <row r="6607" spans="1:11" x14ac:dyDescent="0.3">
      <c r="A6607" t="s">
        <v>314</v>
      </c>
      <c r="B6607" t="s">
        <v>137</v>
      </c>
      <c r="C6607" t="s">
        <v>4335</v>
      </c>
      <c r="D6607">
        <v>19800000</v>
      </c>
      <c r="E6607">
        <v>16700000</v>
      </c>
      <c r="F6607" t="s">
        <v>4033</v>
      </c>
      <c r="G6607" s="13">
        <f>IFERROR(IF($F6607="ALTA",$D6607*1.03,
IF($F6607="MEDIA",$D6607*1,
IF($F6607="BAJA",$D6607*0.92,
IF($F6607="LIQUIDAR",_xlfn.XLOOKUP(A6607,Rotación!$A:$A,Rotación!$O:$O,0,0,-1),"")))),"")</f>
        <v>19800000</v>
      </c>
      <c r="H6607" s="13">
        <f>IFERROR(IF($F6607="ALTA",$D6607*1,
IF($F6607="MEDIA",$D6607*0.97,
IF($F6607="BAJA",$D6607*0.9,
IF($F6607="LIQUIDAR",_xlfn.XLOOKUP(A6607,Rotación!$A:$A,Rotación!$O:$O,0,0,-1),"")))),"")</f>
        <v>19206000</v>
      </c>
      <c r="I6607" s="13">
        <f>IFERROR(IF($F6607="ALTA",$D6607*0.97,
IF($F6607="MEDIA",$D6607*0.94,
IF($F6607="BAJA",$D6607*0.87,
IF($F6607="LIQUIDAR",_xlfn.XLOOKUP(A6607,Rotación!$A:$A,Rotación!$O:$O,0,0,-1),"")))),"")</f>
        <v>18612000</v>
      </c>
      <c r="J6607" s="13">
        <f>IFERROR(IF($F6607="ALTA",$D6607*0.94,
IF($F6607="MEDIA",$D6607*0.9,
IF($F6607="BAJA",$D6607*0.85,
IF($F6607="LIQUIDAR",_xlfn.XLOOKUP(A6607,Rotación!$A:$A,Rotación!$O:$O,0,0,-1),"")))),"")</f>
        <v>17820000</v>
      </c>
      <c r="K6607">
        <v>19790000</v>
      </c>
    </row>
    <row r="6608" spans="1:11" x14ac:dyDescent="0.3">
      <c r="A6608" t="s">
        <v>12464</v>
      </c>
      <c r="B6608" t="s">
        <v>313</v>
      </c>
      <c r="C6608" t="s">
        <v>313</v>
      </c>
      <c r="D6608">
        <v>28400000</v>
      </c>
      <c r="E6608">
        <v>22800000</v>
      </c>
      <c r="F6608" t="s">
        <v>5391</v>
      </c>
      <c r="G6608" s="13">
        <f>IFERROR(IF($F6608="ALTA",$D6608*1.03,
IF($F6608="MEDIA",$D6608*1,
IF($F6608="BAJA",$D6608*0.92,
IF($F6608="LIQUIDAR",_xlfn.XLOOKUP(A6608,Rotación!$A:$A,Rotación!$O:$O,0,0,-1),"")))),"")</f>
        <v>26128000</v>
      </c>
      <c r="H6608" s="13">
        <f>IFERROR(IF($F6608="ALTA",$D6608*1,
IF($F6608="MEDIA",$D6608*0.97,
IF($F6608="BAJA",$D6608*0.9,
IF($F6608="LIQUIDAR",_xlfn.XLOOKUP(A6608,Rotación!$A:$A,Rotación!$O:$O,0,0,-1),"")))),"")</f>
        <v>25560000</v>
      </c>
      <c r="I6608" s="13">
        <f>IFERROR(IF($F6608="ALTA",$D6608*0.97,
IF($F6608="MEDIA",$D6608*0.94,
IF($F6608="BAJA",$D6608*0.87,
IF($F6608="LIQUIDAR",_xlfn.XLOOKUP(A6608,Rotación!$A:$A,Rotación!$O:$O,0,0,-1),"")))),"")</f>
        <v>24708000</v>
      </c>
      <c r="J6608" s="13">
        <f>IFERROR(IF($F6608="ALTA",$D6608*0.94,
IF($F6608="MEDIA",$D6608*0.9,
IF($F6608="BAJA",$D6608*0.85,
IF($F6608="LIQUIDAR",_xlfn.XLOOKUP(A6608,Rotación!$A:$A,Rotación!$O:$O,0,0,-1),"")))),"")</f>
        <v>24140000</v>
      </c>
      <c r="K6608">
        <v>26790000</v>
      </c>
    </row>
    <row r="6609" spans="1:11" x14ac:dyDescent="0.3">
      <c r="A6609" t="s">
        <v>12294</v>
      </c>
      <c r="B6609" t="s">
        <v>313</v>
      </c>
      <c r="C6609" t="s">
        <v>313</v>
      </c>
      <c r="D6609">
        <v>19300000</v>
      </c>
      <c r="E6609">
        <v>15500000</v>
      </c>
      <c r="F6609" t="s">
        <v>5391</v>
      </c>
      <c r="G6609" s="13">
        <f>IFERROR(IF($F6609="ALTA",$D6609*1.03,
IF($F6609="MEDIA",$D6609*1,
IF($F6609="BAJA",$D6609*0.92,
IF($F6609="LIQUIDAR",_xlfn.XLOOKUP(A6609,Rotación!$A:$A,Rotación!$O:$O,0,0,-1),"")))),"")</f>
        <v>17756000</v>
      </c>
      <c r="H6609" s="13">
        <f>IFERROR(IF($F6609="ALTA",$D6609*1,
IF($F6609="MEDIA",$D6609*0.97,
IF($F6609="BAJA",$D6609*0.9,
IF($F6609="LIQUIDAR",_xlfn.XLOOKUP(A6609,Rotación!$A:$A,Rotación!$O:$O,0,0,-1),"")))),"")</f>
        <v>17370000</v>
      </c>
      <c r="I6609" s="13">
        <f>IFERROR(IF($F6609="ALTA",$D6609*0.97,
IF($F6609="MEDIA",$D6609*0.94,
IF($F6609="BAJA",$D6609*0.87,
IF($F6609="LIQUIDAR",_xlfn.XLOOKUP(A6609,Rotación!$A:$A,Rotación!$O:$O,0,0,-1),"")))),"")</f>
        <v>16791000</v>
      </c>
      <c r="J6609" s="13">
        <f>IFERROR(IF($F6609="ALTA",$D6609*0.94,
IF($F6609="MEDIA",$D6609*0.9,
IF($F6609="BAJA",$D6609*0.85,
IF($F6609="LIQUIDAR",_xlfn.XLOOKUP(A6609,Rotación!$A:$A,Rotación!$O:$O,0,0,-1),"")))),"")</f>
        <v>16405000</v>
      </c>
      <c r="K6609">
        <v>18590000</v>
      </c>
    </row>
    <row r="6610" spans="1:11" x14ac:dyDescent="0.3">
      <c r="A6610" t="s">
        <v>12326</v>
      </c>
      <c r="B6610" t="s">
        <v>313</v>
      </c>
      <c r="C6610" t="s">
        <v>313</v>
      </c>
      <c r="D6610">
        <v>8800000</v>
      </c>
      <c r="E6610">
        <v>7300000</v>
      </c>
      <c r="F6610" t="s">
        <v>5390</v>
      </c>
      <c r="G6610" s="13">
        <f>IFERROR(IF($F6610="ALTA",$D6610*1.03,
IF($F6610="MEDIA",$D6610*1,
IF($F6610="BAJA",$D6610*0.92,
IF($F6610="LIQUIDAR",_xlfn.XLOOKUP(A6610,Rotación!$A:$A,Rotación!$O:$O,0,0,-1),"")))),"")</f>
        <v>9064000</v>
      </c>
      <c r="H6610" s="13">
        <f>IFERROR(IF($F6610="ALTA",$D6610*1,
IF($F6610="MEDIA",$D6610*0.97,
IF($F6610="BAJA",$D6610*0.9,
IF($F6610="LIQUIDAR",_xlfn.XLOOKUP(A6610,Rotación!$A:$A,Rotación!$O:$O,0,0,-1),"")))),"")</f>
        <v>8800000</v>
      </c>
      <c r="I6610" s="13">
        <f>IFERROR(IF($F6610="ALTA",$D6610*0.97,
IF($F6610="MEDIA",$D6610*0.94,
IF($F6610="BAJA",$D6610*0.87,
IF($F6610="LIQUIDAR",_xlfn.XLOOKUP(A6610,Rotación!$A:$A,Rotación!$O:$O,0,0,-1),"")))),"")</f>
        <v>8536000</v>
      </c>
      <c r="J6610" s="13">
        <f>IFERROR(IF($F6610="ALTA",$D6610*0.94,
IF($F6610="MEDIA",$D6610*0.9,
IF($F6610="BAJA",$D6610*0.85,
IF($F6610="LIQUIDAR",_xlfn.XLOOKUP(A6610,Rotación!$A:$A,Rotación!$O:$O,0,0,-1),"")))),"")</f>
        <v>8271999.9999999991</v>
      </c>
      <c r="K6610">
        <v>8790000</v>
      </c>
    </row>
    <row r="6611" spans="1:11" x14ac:dyDescent="0.3">
      <c r="A6611" t="s">
        <v>12376</v>
      </c>
      <c r="B6611" t="s">
        <v>313</v>
      </c>
      <c r="C6611" t="s">
        <v>313</v>
      </c>
      <c r="D6611">
        <v>17200000</v>
      </c>
      <c r="E6611">
        <v>14600000</v>
      </c>
      <c r="F6611" t="s">
        <v>5390</v>
      </c>
      <c r="G6611" s="13">
        <f>IFERROR(IF($F6611="ALTA",$D6611*1.03,
IF($F6611="MEDIA",$D6611*1,
IF($F6611="BAJA",$D6611*0.92,
IF($F6611="LIQUIDAR",_xlfn.XLOOKUP(A6611,Rotación!$A:$A,Rotación!$O:$O,0,0,-1),"")))),"")</f>
        <v>17716000</v>
      </c>
      <c r="H6611" s="13">
        <f>IFERROR(IF($F6611="ALTA",$D6611*1,
IF($F6611="MEDIA",$D6611*0.97,
IF($F6611="BAJA",$D6611*0.9,
IF($F6611="LIQUIDAR",_xlfn.XLOOKUP(A6611,Rotación!$A:$A,Rotación!$O:$O,0,0,-1),"")))),"")</f>
        <v>17200000</v>
      </c>
      <c r="I6611" s="13">
        <f>IFERROR(IF($F6611="ALTA",$D6611*0.97,
IF($F6611="MEDIA",$D6611*0.94,
IF($F6611="BAJA",$D6611*0.87,
IF($F6611="LIQUIDAR",_xlfn.XLOOKUP(A6611,Rotación!$A:$A,Rotación!$O:$O,0,0,-1),"")))),"")</f>
        <v>16684000</v>
      </c>
      <c r="J6611" s="13">
        <f>IFERROR(IF($F6611="ALTA",$D6611*0.94,
IF($F6611="MEDIA",$D6611*0.9,
IF($F6611="BAJA",$D6611*0.85,
IF($F6611="LIQUIDAR",_xlfn.XLOOKUP(A6611,Rotación!$A:$A,Rotación!$O:$O,0,0,-1),"")))),"")</f>
        <v>16168000</v>
      </c>
      <c r="K6611">
        <v>16990000</v>
      </c>
    </row>
    <row r="6612" spans="1:11" x14ac:dyDescent="0.3">
      <c r="A6612" t="s">
        <v>12284</v>
      </c>
      <c r="B6612" t="s">
        <v>313</v>
      </c>
      <c r="C6612" t="s">
        <v>313</v>
      </c>
      <c r="D6612">
        <v>6600000</v>
      </c>
      <c r="E6612">
        <v>4800000</v>
      </c>
      <c r="F6612" t="s">
        <v>5390</v>
      </c>
      <c r="G6612" s="13">
        <f>IFERROR(IF($F6612="ALTA",$D6612*1.03,
IF($F6612="MEDIA",$D6612*1,
IF($F6612="BAJA",$D6612*0.92,
IF($F6612="LIQUIDAR",_xlfn.XLOOKUP(A6612,Rotación!$A:$A,Rotación!$O:$O,0,0,-1),"")))),"")</f>
        <v>6798000</v>
      </c>
      <c r="H6612" s="13">
        <f>IFERROR(IF($F6612="ALTA",$D6612*1,
IF($F6612="MEDIA",$D6612*0.97,
IF($F6612="BAJA",$D6612*0.9,
IF($F6612="LIQUIDAR",_xlfn.XLOOKUP(A6612,Rotación!$A:$A,Rotación!$O:$O,0,0,-1),"")))),"")</f>
        <v>6600000</v>
      </c>
      <c r="I6612" s="13">
        <f>IFERROR(IF($F6612="ALTA",$D6612*0.97,
IF($F6612="MEDIA",$D6612*0.94,
IF($F6612="BAJA",$D6612*0.87,
IF($F6612="LIQUIDAR",_xlfn.XLOOKUP(A6612,Rotación!$A:$A,Rotación!$O:$O,0,0,-1),"")))),"")</f>
        <v>6402000</v>
      </c>
      <c r="J6612" s="13">
        <f>IFERROR(IF($F6612="ALTA",$D6612*0.94,
IF($F6612="MEDIA",$D6612*0.9,
IF($F6612="BAJA",$D6612*0.85,
IF($F6612="LIQUIDAR",_xlfn.XLOOKUP(A6612,Rotación!$A:$A,Rotación!$O:$O,0,0,-1),"")))),"")</f>
        <v>6204000</v>
      </c>
      <c r="K6612">
        <v>6490000</v>
      </c>
    </row>
    <row r="6613" spans="1:11" x14ac:dyDescent="0.3">
      <c r="A6613" t="s">
        <v>12454</v>
      </c>
      <c r="B6613" t="s">
        <v>313</v>
      </c>
      <c r="C6613" t="s">
        <v>313</v>
      </c>
      <c r="D6613">
        <v>8800000</v>
      </c>
      <c r="E6613">
        <v>6900000</v>
      </c>
      <c r="F6613" t="s">
        <v>5390</v>
      </c>
      <c r="G6613" s="13">
        <f>IFERROR(IF($F6613="ALTA",$D6613*1.03,
IF($F6613="MEDIA",$D6613*1,
IF($F6613="BAJA",$D6613*0.92,
IF($F6613="LIQUIDAR",_xlfn.XLOOKUP(A6613,Rotación!$A:$A,Rotación!$O:$O,0,0,-1),"")))),"")</f>
        <v>9064000</v>
      </c>
      <c r="H6613" s="13">
        <f>IFERROR(IF($F6613="ALTA",$D6613*1,
IF($F6613="MEDIA",$D6613*0.97,
IF($F6613="BAJA",$D6613*0.9,
IF($F6613="LIQUIDAR",_xlfn.XLOOKUP(A6613,Rotación!$A:$A,Rotación!$O:$O,0,0,-1),"")))),"")</f>
        <v>8800000</v>
      </c>
      <c r="I6613" s="13">
        <f>IFERROR(IF($F6613="ALTA",$D6613*0.97,
IF($F6613="MEDIA",$D6613*0.94,
IF($F6613="BAJA",$D6613*0.87,
IF($F6613="LIQUIDAR",_xlfn.XLOOKUP(A6613,Rotación!$A:$A,Rotación!$O:$O,0,0,-1),"")))),"")</f>
        <v>8536000</v>
      </c>
      <c r="J6613" s="13">
        <f>IFERROR(IF($F6613="ALTA",$D6613*0.94,
IF($F6613="MEDIA",$D6613*0.9,
IF($F6613="BAJA",$D6613*0.85,
IF($F6613="LIQUIDAR",_xlfn.XLOOKUP(A6613,Rotación!$A:$A,Rotación!$O:$O,0,0,-1),"")))),"")</f>
        <v>8271999.9999999991</v>
      </c>
      <c r="K6613">
        <v>7990000</v>
      </c>
    </row>
    <row r="6614" spans="1:11" x14ac:dyDescent="0.3">
      <c r="A6614" t="s">
        <v>12235</v>
      </c>
      <c r="B6614" t="s">
        <v>313</v>
      </c>
      <c r="C6614" t="s">
        <v>313</v>
      </c>
      <c r="D6614">
        <v>6600000</v>
      </c>
      <c r="E6614">
        <v>5000000</v>
      </c>
      <c r="F6614" t="s">
        <v>5390</v>
      </c>
      <c r="G6614" s="13">
        <f>IFERROR(IF($F6614="ALTA",$D6614*1.03,
IF($F6614="MEDIA",$D6614*1,
IF($F6614="BAJA",$D6614*0.92,
IF($F6614="LIQUIDAR",_xlfn.XLOOKUP(A6614,Rotación!$A:$A,Rotación!$O:$O,0,0,-1),"")))),"")</f>
        <v>6798000</v>
      </c>
      <c r="H6614" s="13">
        <f>IFERROR(IF($F6614="ALTA",$D6614*1,
IF($F6614="MEDIA",$D6614*0.97,
IF($F6614="BAJA",$D6614*0.9,
IF($F6614="LIQUIDAR",_xlfn.XLOOKUP(A6614,Rotación!$A:$A,Rotación!$O:$O,0,0,-1),"")))),"")</f>
        <v>6600000</v>
      </c>
      <c r="I6614" s="13">
        <f>IFERROR(IF($F6614="ALTA",$D6614*0.97,
IF($F6614="MEDIA",$D6614*0.94,
IF($F6614="BAJA",$D6614*0.87,
IF($F6614="LIQUIDAR",_xlfn.XLOOKUP(A6614,Rotación!$A:$A,Rotación!$O:$O,0,0,-1),"")))),"")</f>
        <v>6402000</v>
      </c>
      <c r="J6614" s="13">
        <f>IFERROR(IF($F6614="ALTA",$D6614*0.94,
IF($F6614="MEDIA",$D6614*0.9,
IF($F6614="BAJA",$D6614*0.85,
IF($F6614="LIQUIDAR",_xlfn.XLOOKUP(A6614,Rotación!$A:$A,Rotación!$O:$O,0,0,-1),"")))),"")</f>
        <v>6204000</v>
      </c>
      <c r="K6614">
        <v>6390000</v>
      </c>
    </row>
    <row r="6615" spans="1:11" x14ac:dyDescent="0.3">
      <c r="A6615" t="s">
        <v>12286</v>
      </c>
      <c r="B6615" t="s">
        <v>313</v>
      </c>
      <c r="C6615" t="s">
        <v>313</v>
      </c>
      <c r="D6615">
        <v>10200000</v>
      </c>
      <c r="E6615">
        <v>8500000</v>
      </c>
      <c r="F6615" t="s">
        <v>5390</v>
      </c>
      <c r="G6615" s="13">
        <f>IFERROR(IF($F6615="ALTA",$D6615*1.03,
IF($F6615="MEDIA",$D6615*1,
IF($F6615="BAJA",$D6615*0.92,
IF($F6615="LIQUIDAR",_xlfn.XLOOKUP(A6615,Rotación!$A:$A,Rotación!$O:$O,0,0,-1),"")))),"")</f>
        <v>10506000</v>
      </c>
      <c r="H6615" s="13">
        <f>IFERROR(IF($F6615="ALTA",$D6615*1,
IF($F6615="MEDIA",$D6615*0.97,
IF($F6615="BAJA",$D6615*0.9,
IF($F6615="LIQUIDAR",_xlfn.XLOOKUP(A6615,Rotación!$A:$A,Rotación!$O:$O,0,0,-1),"")))),"")</f>
        <v>10200000</v>
      </c>
      <c r="I6615" s="13">
        <f>IFERROR(IF($F6615="ALTA",$D6615*0.97,
IF($F6615="MEDIA",$D6615*0.94,
IF($F6615="BAJA",$D6615*0.87,
IF($F6615="LIQUIDAR",_xlfn.XLOOKUP(A6615,Rotación!$A:$A,Rotación!$O:$O,0,0,-1),"")))),"")</f>
        <v>9894000</v>
      </c>
      <c r="J6615" s="13">
        <f>IFERROR(IF($F6615="ALTA",$D6615*0.94,
IF($F6615="MEDIA",$D6615*0.9,
IF($F6615="BAJA",$D6615*0.85,
IF($F6615="LIQUIDAR",_xlfn.XLOOKUP(A6615,Rotación!$A:$A,Rotación!$O:$O,0,0,-1),"")))),"")</f>
        <v>9588000</v>
      </c>
      <c r="K6615">
        <v>10190000</v>
      </c>
    </row>
    <row r="6616" spans="1:11" x14ac:dyDescent="0.3">
      <c r="A6616" t="s">
        <v>12057</v>
      </c>
      <c r="B6616" t="s">
        <v>313</v>
      </c>
      <c r="C6616" t="s">
        <v>313</v>
      </c>
      <c r="D6616">
        <v>5000000</v>
      </c>
      <c r="E6616">
        <v>3700000</v>
      </c>
      <c r="F6616" t="s">
        <v>5391</v>
      </c>
      <c r="G6616" s="13">
        <f>IFERROR(IF($F6616="ALTA",$D6616*1.03,
IF($F6616="MEDIA",$D6616*1,
IF($F6616="BAJA",$D6616*0.92,
IF($F6616="LIQUIDAR",_xlfn.XLOOKUP(A6616,Rotación!$A:$A,Rotación!$O:$O,0,0,-1),"")))),"")</f>
        <v>4600000</v>
      </c>
      <c r="H6616" s="13">
        <f>IFERROR(IF($F6616="ALTA",$D6616*1,
IF($F6616="MEDIA",$D6616*0.97,
IF($F6616="BAJA",$D6616*0.9,
IF($F6616="LIQUIDAR",_xlfn.XLOOKUP(A6616,Rotación!$A:$A,Rotación!$O:$O,0,0,-1),"")))),"")</f>
        <v>4500000</v>
      </c>
      <c r="I6616" s="13">
        <f>IFERROR(IF($F6616="ALTA",$D6616*0.97,
IF($F6616="MEDIA",$D6616*0.94,
IF($F6616="BAJA",$D6616*0.87,
IF($F6616="LIQUIDAR",_xlfn.XLOOKUP(A6616,Rotación!$A:$A,Rotación!$O:$O,0,0,-1),"")))),"")</f>
        <v>4350000</v>
      </c>
      <c r="J6616" s="13">
        <f>IFERROR(IF($F6616="ALTA",$D6616*0.94,
IF($F6616="MEDIA",$D6616*0.9,
IF($F6616="BAJA",$D6616*0.85,
IF($F6616="LIQUIDAR",_xlfn.XLOOKUP(A6616,Rotación!$A:$A,Rotación!$O:$O,0,0,-1),"")))),"")</f>
        <v>4250000</v>
      </c>
      <c r="K6616">
        <v>4690000</v>
      </c>
    </row>
    <row r="6617" spans="1:11" x14ac:dyDescent="0.3">
      <c r="A6617" t="s">
        <v>12402</v>
      </c>
      <c r="B6617" t="s">
        <v>313</v>
      </c>
      <c r="C6617" t="s">
        <v>313</v>
      </c>
      <c r="D6617">
        <v>9600000</v>
      </c>
      <c r="E6617">
        <v>7900000</v>
      </c>
      <c r="F6617" t="s">
        <v>4033</v>
      </c>
      <c r="G6617" s="13">
        <f>IFERROR(IF($F6617="ALTA",$D6617*1.03,
IF($F6617="MEDIA",$D6617*1,
IF($F6617="BAJA",$D6617*0.92,
IF($F6617="LIQUIDAR",_xlfn.XLOOKUP(A6617,Rotación!$A:$A,Rotación!$O:$O,0,0,-1),"")))),"")</f>
        <v>9600000</v>
      </c>
      <c r="H6617" s="13">
        <f>IFERROR(IF($F6617="ALTA",$D6617*1,
IF($F6617="MEDIA",$D6617*0.97,
IF($F6617="BAJA",$D6617*0.9,
IF($F6617="LIQUIDAR",_xlfn.XLOOKUP(A6617,Rotación!$A:$A,Rotación!$O:$O,0,0,-1),"")))),"")</f>
        <v>9312000</v>
      </c>
      <c r="I6617" s="13">
        <f>IFERROR(IF($F6617="ALTA",$D6617*0.97,
IF($F6617="MEDIA",$D6617*0.94,
IF($F6617="BAJA",$D6617*0.87,
IF($F6617="LIQUIDAR",_xlfn.XLOOKUP(A6617,Rotación!$A:$A,Rotación!$O:$O,0,0,-1),"")))),"")</f>
        <v>9024000</v>
      </c>
      <c r="J6617" s="13">
        <f>IFERROR(IF($F6617="ALTA",$D6617*0.94,
IF($F6617="MEDIA",$D6617*0.9,
IF($F6617="BAJA",$D6617*0.85,
IF($F6617="LIQUIDAR",_xlfn.XLOOKUP(A6617,Rotación!$A:$A,Rotación!$O:$O,0,0,-1),"")))),"")</f>
        <v>8640000</v>
      </c>
      <c r="K6617">
        <v>9590000</v>
      </c>
    </row>
    <row r="6618" spans="1:11" x14ac:dyDescent="0.3">
      <c r="A6618" t="s">
        <v>12279</v>
      </c>
      <c r="B6618" t="s">
        <v>313</v>
      </c>
      <c r="C6618" t="s">
        <v>313</v>
      </c>
      <c r="D6618">
        <v>9900000</v>
      </c>
      <c r="E6618">
        <v>7700000</v>
      </c>
      <c r="F6618" t="s">
        <v>4033</v>
      </c>
      <c r="G6618" s="13">
        <f>IFERROR(IF($F6618="ALTA",$D6618*1.03,
IF($F6618="MEDIA",$D6618*1,
IF($F6618="BAJA",$D6618*0.92,
IF($F6618="LIQUIDAR",_xlfn.XLOOKUP(A6618,Rotación!$A:$A,Rotación!$O:$O,0,0,-1),"")))),"")</f>
        <v>9900000</v>
      </c>
      <c r="H6618" s="13">
        <f>IFERROR(IF($F6618="ALTA",$D6618*1,
IF($F6618="MEDIA",$D6618*0.97,
IF($F6618="BAJA",$D6618*0.9,
IF($F6618="LIQUIDAR",_xlfn.XLOOKUP(A6618,Rotación!$A:$A,Rotación!$O:$O,0,0,-1),"")))),"")</f>
        <v>9603000</v>
      </c>
      <c r="I6618" s="13">
        <f>IFERROR(IF($F6618="ALTA",$D6618*0.97,
IF($F6618="MEDIA",$D6618*0.94,
IF($F6618="BAJA",$D6618*0.87,
IF($F6618="LIQUIDAR",_xlfn.XLOOKUP(A6618,Rotación!$A:$A,Rotación!$O:$O,0,0,-1),"")))),"")</f>
        <v>9306000</v>
      </c>
      <c r="J6618" s="13">
        <f>IFERROR(IF($F6618="ALTA",$D6618*0.94,
IF($F6618="MEDIA",$D6618*0.9,
IF($F6618="BAJA",$D6618*0.85,
IF($F6618="LIQUIDAR",_xlfn.XLOOKUP(A6618,Rotación!$A:$A,Rotación!$O:$O,0,0,-1),"")))),"")</f>
        <v>8910000</v>
      </c>
      <c r="K6618">
        <v>9290000</v>
      </c>
    </row>
    <row r="6619" spans="1:11" x14ac:dyDescent="0.3">
      <c r="A6619" t="s">
        <v>482</v>
      </c>
      <c r="B6619" t="s">
        <v>313</v>
      </c>
      <c r="C6619" t="s">
        <v>313</v>
      </c>
      <c r="D6619">
        <v>22300000</v>
      </c>
      <c r="E6619">
        <v>17000000</v>
      </c>
      <c r="F6619" t="s">
        <v>4033</v>
      </c>
      <c r="G6619" s="13">
        <f>IFERROR(IF($F6619="ALTA",$D6619*1.03,
IF($F6619="MEDIA",$D6619*1,
IF($F6619="BAJA",$D6619*0.92,
IF($F6619="LIQUIDAR",_xlfn.XLOOKUP(A6619,Rotación!$A:$A,Rotación!$O:$O,0,0,-1),"")))),"")</f>
        <v>22300000</v>
      </c>
      <c r="H6619" s="13">
        <f>IFERROR(IF($F6619="ALTA",$D6619*1,
IF($F6619="MEDIA",$D6619*0.97,
IF($F6619="BAJA",$D6619*0.9,
IF($F6619="LIQUIDAR",_xlfn.XLOOKUP(A6619,Rotación!$A:$A,Rotación!$O:$O,0,0,-1),"")))),"")</f>
        <v>21631000</v>
      </c>
      <c r="I6619" s="13">
        <f>IFERROR(IF($F6619="ALTA",$D6619*0.97,
IF($F6619="MEDIA",$D6619*0.94,
IF($F6619="BAJA",$D6619*0.87,
IF($F6619="LIQUIDAR",_xlfn.XLOOKUP(A6619,Rotación!$A:$A,Rotación!$O:$O,0,0,-1),"")))),"")</f>
        <v>20962000</v>
      </c>
      <c r="J6619" s="13">
        <f>IFERROR(IF($F6619="ALTA",$D6619*0.94,
IF($F6619="MEDIA",$D6619*0.9,
IF($F6619="BAJA",$D6619*0.85,
IF($F6619="LIQUIDAR",_xlfn.XLOOKUP(A6619,Rotación!$A:$A,Rotación!$O:$O,0,0,-1),"")))),"")</f>
        <v>20070000</v>
      </c>
      <c r="K6619">
        <v>20290000</v>
      </c>
    </row>
    <row r="6620" spans="1:11" x14ac:dyDescent="0.3">
      <c r="A6620" t="s">
        <v>12398</v>
      </c>
      <c r="B6620" t="s">
        <v>313</v>
      </c>
      <c r="C6620" t="s">
        <v>313</v>
      </c>
      <c r="D6620">
        <v>14100000</v>
      </c>
      <c r="E6620">
        <v>10800000</v>
      </c>
      <c r="F6620" t="s">
        <v>4033</v>
      </c>
      <c r="G6620" s="13">
        <f>IFERROR(IF($F6620="ALTA",$D6620*1.03,
IF($F6620="MEDIA",$D6620*1,
IF($F6620="BAJA",$D6620*0.92,
IF($F6620="LIQUIDAR",_xlfn.XLOOKUP(A6620,Rotación!$A:$A,Rotación!$O:$O,0,0,-1),"")))),"")</f>
        <v>14100000</v>
      </c>
      <c r="H6620" s="13">
        <f>IFERROR(IF($F6620="ALTA",$D6620*1,
IF($F6620="MEDIA",$D6620*0.97,
IF($F6620="BAJA",$D6620*0.9,
IF($F6620="LIQUIDAR",_xlfn.XLOOKUP(A6620,Rotación!$A:$A,Rotación!$O:$O,0,0,-1),"")))),"")</f>
        <v>13677000</v>
      </c>
      <c r="I6620" s="13">
        <f>IFERROR(IF($F6620="ALTA",$D6620*0.97,
IF($F6620="MEDIA",$D6620*0.94,
IF($F6620="BAJA",$D6620*0.87,
IF($F6620="LIQUIDAR",_xlfn.XLOOKUP(A6620,Rotación!$A:$A,Rotación!$O:$O,0,0,-1),"")))),"")</f>
        <v>13254000</v>
      </c>
      <c r="J6620" s="13">
        <f>IFERROR(IF($F6620="ALTA",$D6620*0.94,
IF($F6620="MEDIA",$D6620*0.9,
IF($F6620="BAJA",$D6620*0.85,
IF($F6620="LIQUIDAR",_xlfn.XLOOKUP(A6620,Rotación!$A:$A,Rotación!$O:$O,0,0,-1),"")))),"")</f>
        <v>12690000</v>
      </c>
      <c r="K6620">
        <v>12990000</v>
      </c>
    </row>
    <row r="6621" spans="1:11" x14ac:dyDescent="0.3">
      <c r="A6621" t="s">
        <v>12436</v>
      </c>
      <c r="B6621" t="s">
        <v>313</v>
      </c>
      <c r="C6621" t="s">
        <v>313</v>
      </c>
      <c r="D6621">
        <v>10100000</v>
      </c>
      <c r="E6621">
        <v>7800000</v>
      </c>
      <c r="F6621" t="s">
        <v>4033</v>
      </c>
      <c r="G6621" s="13">
        <f>IFERROR(IF($F6621="ALTA",$D6621*1.03,
IF($F6621="MEDIA",$D6621*1,
IF($F6621="BAJA",$D6621*0.92,
IF($F6621="LIQUIDAR",_xlfn.XLOOKUP(A6621,Rotación!$A:$A,Rotación!$O:$O,0,0,-1),"")))),"")</f>
        <v>10100000</v>
      </c>
      <c r="H6621" s="13">
        <f>IFERROR(IF($F6621="ALTA",$D6621*1,
IF($F6621="MEDIA",$D6621*0.97,
IF($F6621="BAJA",$D6621*0.9,
IF($F6621="LIQUIDAR",_xlfn.XLOOKUP(A6621,Rotación!$A:$A,Rotación!$O:$O,0,0,-1),"")))),"")</f>
        <v>9797000</v>
      </c>
      <c r="I6621" s="13">
        <f>IFERROR(IF($F6621="ALTA",$D6621*0.97,
IF($F6621="MEDIA",$D6621*0.94,
IF($F6621="BAJA",$D6621*0.87,
IF($F6621="LIQUIDAR",_xlfn.XLOOKUP(A6621,Rotación!$A:$A,Rotación!$O:$O,0,0,-1),"")))),"")</f>
        <v>9494000</v>
      </c>
      <c r="J6621" s="13">
        <f>IFERROR(IF($F6621="ALTA",$D6621*0.94,
IF($F6621="MEDIA",$D6621*0.9,
IF($F6621="BAJA",$D6621*0.85,
IF($F6621="LIQUIDAR",_xlfn.XLOOKUP(A6621,Rotación!$A:$A,Rotación!$O:$O,0,0,-1),"")))),"")</f>
        <v>9090000</v>
      </c>
      <c r="K6621">
        <v>12990000</v>
      </c>
    </row>
    <row r="6622" spans="1:11" x14ac:dyDescent="0.3">
      <c r="A6622" t="s">
        <v>12346</v>
      </c>
      <c r="B6622" t="s">
        <v>313</v>
      </c>
      <c r="C6622" t="s">
        <v>313</v>
      </c>
      <c r="D6622">
        <v>13400000</v>
      </c>
      <c r="E6622">
        <v>10900000</v>
      </c>
      <c r="F6622" t="s">
        <v>4033</v>
      </c>
      <c r="G6622" s="13">
        <f>IFERROR(IF($F6622="ALTA",$D6622*1.03,
IF($F6622="MEDIA",$D6622*1,
IF($F6622="BAJA",$D6622*0.92,
IF($F6622="LIQUIDAR",_xlfn.XLOOKUP(A6622,Rotación!$A:$A,Rotación!$O:$O,0,0,-1),"")))),"")</f>
        <v>13400000</v>
      </c>
      <c r="H6622" s="13">
        <f>IFERROR(IF($F6622="ALTA",$D6622*1,
IF($F6622="MEDIA",$D6622*0.97,
IF($F6622="BAJA",$D6622*0.9,
IF($F6622="LIQUIDAR",_xlfn.XLOOKUP(A6622,Rotación!$A:$A,Rotación!$O:$O,0,0,-1),"")))),"")</f>
        <v>12998000</v>
      </c>
      <c r="I6622" s="13">
        <f>IFERROR(IF($F6622="ALTA",$D6622*0.97,
IF($F6622="MEDIA",$D6622*0.94,
IF($F6622="BAJA",$D6622*0.87,
IF($F6622="LIQUIDAR",_xlfn.XLOOKUP(A6622,Rotación!$A:$A,Rotación!$O:$O,0,0,-1),"")))),"")</f>
        <v>12596000</v>
      </c>
      <c r="J6622" s="13">
        <f>IFERROR(IF($F6622="ALTA",$D6622*0.94,
IF($F6622="MEDIA",$D6622*0.9,
IF($F6622="BAJA",$D6622*0.85,
IF($F6622="LIQUIDAR",_xlfn.XLOOKUP(A6622,Rotación!$A:$A,Rotación!$O:$O,0,0,-1),"")))),"")</f>
        <v>12060000</v>
      </c>
      <c r="K6622">
        <v>12990000</v>
      </c>
    </row>
    <row r="6623" spans="1:11" x14ac:dyDescent="0.3">
      <c r="A6623" t="s">
        <v>12390</v>
      </c>
      <c r="B6623" t="s">
        <v>313</v>
      </c>
      <c r="C6623" t="s">
        <v>313</v>
      </c>
      <c r="D6623">
        <v>23500000</v>
      </c>
      <c r="E6623">
        <v>18800000</v>
      </c>
      <c r="F6623" t="s">
        <v>4033</v>
      </c>
      <c r="G6623" s="13">
        <f>IFERROR(IF($F6623="ALTA",$D6623*1.03,
IF($F6623="MEDIA",$D6623*1,
IF($F6623="BAJA",$D6623*0.92,
IF($F6623="LIQUIDAR",_xlfn.XLOOKUP(A6623,Rotación!$A:$A,Rotación!$O:$O,0,0,-1),"")))),"")</f>
        <v>23500000</v>
      </c>
      <c r="H6623" s="13">
        <f>IFERROR(IF($F6623="ALTA",$D6623*1,
IF($F6623="MEDIA",$D6623*0.97,
IF($F6623="BAJA",$D6623*0.9,
IF($F6623="LIQUIDAR",_xlfn.XLOOKUP(A6623,Rotación!$A:$A,Rotación!$O:$O,0,0,-1),"")))),"")</f>
        <v>22795000</v>
      </c>
      <c r="I6623" s="13">
        <f>IFERROR(IF($F6623="ALTA",$D6623*0.97,
IF($F6623="MEDIA",$D6623*0.94,
IF($F6623="BAJA",$D6623*0.87,
IF($F6623="LIQUIDAR",_xlfn.XLOOKUP(A6623,Rotación!$A:$A,Rotación!$O:$O,0,0,-1),"")))),"")</f>
        <v>22090000</v>
      </c>
      <c r="J6623" s="13">
        <f>IFERROR(IF($F6623="ALTA",$D6623*0.94,
IF($F6623="MEDIA",$D6623*0.9,
IF($F6623="BAJA",$D6623*0.85,
IF($F6623="LIQUIDAR",_xlfn.XLOOKUP(A6623,Rotación!$A:$A,Rotación!$O:$O,0,0,-1),"")))),"")</f>
        <v>21150000</v>
      </c>
      <c r="K6623">
        <v>21990000</v>
      </c>
    </row>
    <row r="6624" spans="1:11" x14ac:dyDescent="0.3">
      <c r="A6624" t="s">
        <v>12436</v>
      </c>
      <c r="B6624" t="s">
        <v>313</v>
      </c>
      <c r="C6624" t="s">
        <v>313</v>
      </c>
      <c r="D6624">
        <v>10100000</v>
      </c>
      <c r="E6624">
        <v>8500000</v>
      </c>
      <c r="F6624" t="s">
        <v>5390</v>
      </c>
      <c r="G6624" s="13">
        <f>IFERROR(IF($F6624="ALTA",$D6624*1.03,
IF($F6624="MEDIA",$D6624*1,
IF($F6624="BAJA",$D6624*0.92,
IF($F6624="LIQUIDAR",_xlfn.XLOOKUP(A6624,Rotación!$A:$A,Rotación!$O:$O,0,0,-1),"")))),"")</f>
        <v>10403000</v>
      </c>
      <c r="H6624" s="13">
        <f>IFERROR(IF($F6624="ALTA",$D6624*1,
IF($F6624="MEDIA",$D6624*0.97,
IF($F6624="BAJA",$D6624*0.9,
IF($F6624="LIQUIDAR",_xlfn.XLOOKUP(A6624,Rotación!$A:$A,Rotación!$O:$O,0,0,-1),"")))),"")</f>
        <v>10100000</v>
      </c>
      <c r="I6624" s="13">
        <f>IFERROR(IF($F6624="ALTA",$D6624*0.97,
IF($F6624="MEDIA",$D6624*0.94,
IF($F6624="BAJA",$D6624*0.87,
IF($F6624="LIQUIDAR",_xlfn.XLOOKUP(A6624,Rotación!$A:$A,Rotación!$O:$O,0,0,-1),"")))),"")</f>
        <v>9797000</v>
      </c>
      <c r="J6624" s="13">
        <f>IFERROR(IF($F6624="ALTA",$D6624*0.94,
IF($F6624="MEDIA",$D6624*0.9,
IF($F6624="BAJA",$D6624*0.85,
IF($F6624="LIQUIDAR",_xlfn.XLOOKUP(A6624,Rotación!$A:$A,Rotación!$O:$O,0,0,-1),"")))),"")</f>
        <v>9494000</v>
      </c>
      <c r="K6624">
        <v>9990000</v>
      </c>
    </row>
    <row r="6625" spans="1:11" x14ac:dyDescent="0.3">
      <c r="A6625" t="s">
        <v>11648</v>
      </c>
      <c r="B6625" t="s">
        <v>313</v>
      </c>
      <c r="C6625" t="s">
        <v>313</v>
      </c>
      <c r="D6625">
        <v>12000000</v>
      </c>
      <c r="E6625">
        <v>9700000</v>
      </c>
      <c r="F6625" t="s">
        <v>4033</v>
      </c>
      <c r="G6625" s="13">
        <f>IFERROR(IF($F6625="ALTA",$D6625*1.03,
IF($F6625="MEDIA",$D6625*1,
IF($F6625="BAJA",$D6625*0.92,
IF($F6625="LIQUIDAR",_xlfn.XLOOKUP(A6625,Rotación!$A:$A,Rotación!$O:$O,0,0,-1),"")))),"")</f>
        <v>12000000</v>
      </c>
      <c r="H6625" s="13">
        <f>IFERROR(IF($F6625="ALTA",$D6625*1,
IF($F6625="MEDIA",$D6625*0.97,
IF($F6625="BAJA",$D6625*0.9,
IF($F6625="LIQUIDAR",_xlfn.XLOOKUP(A6625,Rotación!$A:$A,Rotación!$O:$O,0,0,-1),"")))),"")</f>
        <v>11640000</v>
      </c>
      <c r="I6625" s="13">
        <f>IFERROR(IF($F6625="ALTA",$D6625*0.97,
IF($F6625="MEDIA",$D6625*0.94,
IF($F6625="BAJA",$D6625*0.87,
IF($F6625="LIQUIDAR",_xlfn.XLOOKUP(A6625,Rotación!$A:$A,Rotación!$O:$O,0,0,-1),"")))),"")</f>
        <v>11280000</v>
      </c>
      <c r="J6625" s="13">
        <f>IFERROR(IF($F6625="ALTA",$D6625*0.94,
IF($F6625="MEDIA",$D6625*0.9,
IF($F6625="BAJA",$D6625*0.85,
IF($F6625="LIQUIDAR",_xlfn.XLOOKUP(A6625,Rotación!$A:$A,Rotación!$O:$O,0,0,-1),"")))),"")</f>
        <v>10800000</v>
      </c>
      <c r="K6625">
        <v>11690000</v>
      </c>
    </row>
    <row r="6626" spans="1:11" x14ac:dyDescent="0.3">
      <c r="A6626" t="s">
        <v>12454</v>
      </c>
      <c r="B6626" t="s">
        <v>313</v>
      </c>
      <c r="C6626" t="s">
        <v>313</v>
      </c>
      <c r="D6626">
        <v>10400000</v>
      </c>
      <c r="E6626">
        <v>8500000</v>
      </c>
      <c r="F6626" t="s">
        <v>5390</v>
      </c>
      <c r="G6626" s="13">
        <f>IFERROR(IF($F6626="ALTA",$D6626*1.03,
IF($F6626="MEDIA",$D6626*1,
IF($F6626="BAJA",$D6626*0.92,
IF($F6626="LIQUIDAR",_xlfn.XLOOKUP(A6626,Rotación!$A:$A,Rotación!$O:$O,0,0,-1),"")))),"")</f>
        <v>10712000</v>
      </c>
      <c r="H6626" s="13">
        <f>IFERROR(IF($F6626="ALTA",$D6626*1,
IF($F6626="MEDIA",$D6626*0.97,
IF($F6626="BAJA",$D6626*0.9,
IF($F6626="LIQUIDAR",_xlfn.XLOOKUP(A6626,Rotación!$A:$A,Rotación!$O:$O,0,0,-1),"")))),"")</f>
        <v>10400000</v>
      </c>
      <c r="I6626" s="13">
        <f>IFERROR(IF($F6626="ALTA",$D6626*0.97,
IF($F6626="MEDIA",$D6626*0.94,
IF($F6626="BAJA",$D6626*0.87,
IF($F6626="LIQUIDAR",_xlfn.XLOOKUP(A6626,Rotación!$A:$A,Rotación!$O:$O,0,0,-1),"")))),"")</f>
        <v>10088000</v>
      </c>
      <c r="J6626" s="13">
        <f>IFERROR(IF($F6626="ALTA",$D6626*0.94,
IF($F6626="MEDIA",$D6626*0.9,
IF($F6626="BAJA",$D6626*0.85,
IF($F6626="LIQUIDAR",_xlfn.XLOOKUP(A6626,Rotación!$A:$A,Rotación!$O:$O,0,0,-1),"")))),"")</f>
        <v>9776000</v>
      </c>
      <c r="K6626">
        <v>9990000</v>
      </c>
    </row>
    <row r="6627" spans="1:11" x14ac:dyDescent="0.3">
      <c r="A6627" t="s">
        <v>12433</v>
      </c>
      <c r="B6627" t="s">
        <v>313</v>
      </c>
      <c r="C6627" t="s">
        <v>313</v>
      </c>
      <c r="D6627">
        <v>15600000</v>
      </c>
      <c r="E6627">
        <v>12000000</v>
      </c>
      <c r="F6627" t="s">
        <v>5390</v>
      </c>
      <c r="G6627" s="13">
        <f>IFERROR(IF($F6627="ALTA",$D6627*1.03,
IF($F6627="MEDIA",$D6627*1,
IF($F6627="BAJA",$D6627*0.92,
IF($F6627="LIQUIDAR",_xlfn.XLOOKUP(A6627,Rotación!$A:$A,Rotación!$O:$O,0,0,-1),"")))),"")</f>
        <v>16068000</v>
      </c>
      <c r="H6627" s="13">
        <f>IFERROR(IF($F6627="ALTA",$D6627*1,
IF($F6627="MEDIA",$D6627*0.97,
IF($F6627="BAJA",$D6627*0.9,
IF($F6627="LIQUIDAR",_xlfn.XLOOKUP(A6627,Rotación!$A:$A,Rotación!$O:$O,0,0,-1),"")))),"")</f>
        <v>15600000</v>
      </c>
      <c r="I6627" s="13">
        <f>IFERROR(IF($F6627="ALTA",$D6627*0.97,
IF($F6627="MEDIA",$D6627*0.94,
IF($F6627="BAJA",$D6627*0.87,
IF($F6627="LIQUIDAR",_xlfn.XLOOKUP(A6627,Rotación!$A:$A,Rotación!$O:$O,0,0,-1),"")))),"")</f>
        <v>15132000</v>
      </c>
      <c r="J6627" s="13">
        <f>IFERROR(IF($F6627="ALTA",$D6627*0.94,
IF($F6627="MEDIA",$D6627*0.9,
IF($F6627="BAJA",$D6627*0.85,
IF($F6627="LIQUIDAR",_xlfn.XLOOKUP(A6627,Rotación!$A:$A,Rotación!$O:$O,0,0,-1),"")))),"")</f>
        <v>14664000</v>
      </c>
      <c r="K6627">
        <v>14290000</v>
      </c>
    </row>
    <row r="6628" spans="1:11" x14ac:dyDescent="0.3">
      <c r="A6628" t="s">
        <v>12209</v>
      </c>
      <c r="B6628" t="s">
        <v>313</v>
      </c>
      <c r="C6628" t="s">
        <v>313</v>
      </c>
      <c r="D6628">
        <v>15000000</v>
      </c>
      <c r="E6628">
        <v>12000000</v>
      </c>
      <c r="F6628" t="s">
        <v>5390</v>
      </c>
      <c r="G6628" s="13">
        <f>IFERROR(IF($F6628="ALTA",$D6628*1.03,
IF($F6628="MEDIA",$D6628*1,
IF($F6628="BAJA",$D6628*0.92,
IF($F6628="LIQUIDAR",_xlfn.XLOOKUP(A6628,Rotación!$A:$A,Rotación!$O:$O,0,0,-1),"")))),"")</f>
        <v>15450000</v>
      </c>
      <c r="H6628" s="13">
        <f>IFERROR(IF($F6628="ALTA",$D6628*1,
IF($F6628="MEDIA",$D6628*0.97,
IF($F6628="BAJA",$D6628*0.9,
IF($F6628="LIQUIDAR",_xlfn.XLOOKUP(A6628,Rotación!$A:$A,Rotación!$O:$O,0,0,-1),"")))),"")</f>
        <v>15000000</v>
      </c>
      <c r="I6628" s="13">
        <f>IFERROR(IF($F6628="ALTA",$D6628*0.97,
IF($F6628="MEDIA",$D6628*0.94,
IF($F6628="BAJA",$D6628*0.87,
IF($F6628="LIQUIDAR",_xlfn.XLOOKUP(A6628,Rotación!$A:$A,Rotación!$O:$O,0,0,-1),"")))),"")</f>
        <v>14550000</v>
      </c>
      <c r="J6628" s="13">
        <f>IFERROR(IF($F6628="ALTA",$D6628*0.94,
IF($F6628="MEDIA",$D6628*0.9,
IF($F6628="BAJA",$D6628*0.85,
IF($F6628="LIQUIDAR",_xlfn.XLOOKUP(A6628,Rotación!$A:$A,Rotación!$O:$O,0,0,-1),"")))),"")</f>
        <v>14100000</v>
      </c>
      <c r="K6628">
        <v>14290000</v>
      </c>
    </row>
    <row r="6629" spans="1:11" x14ac:dyDescent="0.3">
      <c r="A6629" t="s">
        <v>5956</v>
      </c>
      <c r="B6629" t="s">
        <v>313</v>
      </c>
      <c r="C6629" t="s">
        <v>313</v>
      </c>
      <c r="D6629">
        <v>11400000</v>
      </c>
      <c r="E6629">
        <v>9000000</v>
      </c>
      <c r="F6629" t="s">
        <v>5390</v>
      </c>
      <c r="G6629" s="13">
        <f>IFERROR(IF($F6629="ALTA",$D6629*1.03,
IF($F6629="MEDIA",$D6629*1,
IF($F6629="BAJA",$D6629*0.92,
IF($F6629="LIQUIDAR",_xlfn.XLOOKUP(A6629,Rotación!$A:$A,Rotación!$O:$O,0,0,-1),"")))),"")</f>
        <v>11742000</v>
      </c>
      <c r="H6629" s="13">
        <f>IFERROR(IF($F6629="ALTA",$D6629*1,
IF($F6629="MEDIA",$D6629*0.97,
IF($F6629="BAJA",$D6629*0.9,
IF($F6629="LIQUIDAR",_xlfn.XLOOKUP(A6629,Rotación!$A:$A,Rotación!$O:$O,0,0,-1),"")))),"")</f>
        <v>11400000</v>
      </c>
      <c r="I6629" s="13">
        <f>IFERROR(IF($F6629="ALTA",$D6629*0.97,
IF($F6629="MEDIA",$D6629*0.94,
IF($F6629="BAJA",$D6629*0.87,
IF($F6629="LIQUIDAR",_xlfn.XLOOKUP(A6629,Rotación!$A:$A,Rotación!$O:$O,0,0,-1),"")))),"")</f>
        <v>11058000</v>
      </c>
      <c r="J6629" s="13">
        <f>IFERROR(IF($F6629="ALTA",$D6629*0.94,
IF($F6629="MEDIA",$D6629*0.9,
IF($F6629="BAJA",$D6629*0.85,
IF($F6629="LIQUIDAR",_xlfn.XLOOKUP(A6629,Rotación!$A:$A,Rotación!$O:$O,0,0,-1),"")))),"")</f>
        <v>10716000</v>
      </c>
      <c r="K6629">
        <v>10990000</v>
      </c>
    </row>
    <row r="6630" spans="1:11" x14ac:dyDescent="0.3">
      <c r="A6630" t="s">
        <v>12461</v>
      </c>
      <c r="B6630" t="s">
        <v>313</v>
      </c>
      <c r="C6630" t="s">
        <v>313</v>
      </c>
      <c r="D6630">
        <v>29800000</v>
      </c>
      <c r="E6630">
        <v>23700000</v>
      </c>
      <c r="F6630" t="s">
        <v>5391</v>
      </c>
      <c r="G6630" s="13">
        <f>IFERROR(IF($F6630="ALTA",$D6630*1.03,
IF($F6630="MEDIA",$D6630*1,
IF($F6630="BAJA",$D6630*0.92,
IF($F6630="LIQUIDAR",_xlfn.XLOOKUP(A6630,Rotación!$A:$A,Rotación!$O:$O,0,0,-1),"")))),"")</f>
        <v>27416000</v>
      </c>
      <c r="H6630" s="13">
        <f>IFERROR(IF($F6630="ALTA",$D6630*1,
IF($F6630="MEDIA",$D6630*0.97,
IF($F6630="BAJA",$D6630*0.9,
IF($F6630="LIQUIDAR",_xlfn.XLOOKUP(A6630,Rotación!$A:$A,Rotación!$O:$O,0,0,-1),"")))),"")</f>
        <v>26820000</v>
      </c>
      <c r="I6630" s="13">
        <f>IFERROR(IF($F6630="ALTA",$D6630*0.97,
IF($F6630="MEDIA",$D6630*0.94,
IF($F6630="BAJA",$D6630*0.87,
IF($F6630="LIQUIDAR",_xlfn.XLOOKUP(A6630,Rotación!$A:$A,Rotación!$O:$O,0,0,-1),"")))),"")</f>
        <v>25926000</v>
      </c>
      <c r="J6630" s="13">
        <f>IFERROR(IF($F6630="ALTA",$D6630*0.94,
IF($F6630="MEDIA",$D6630*0.9,
IF($F6630="BAJA",$D6630*0.85,
IF($F6630="LIQUIDAR",_xlfn.XLOOKUP(A6630,Rotación!$A:$A,Rotación!$O:$O,0,0,-1),"")))),"")</f>
        <v>25330000</v>
      </c>
      <c r="K6630">
        <v>27990000</v>
      </c>
    </row>
    <row r="6631" spans="1:11" x14ac:dyDescent="0.3">
      <c r="A6631" t="s">
        <v>12267</v>
      </c>
      <c r="B6631" t="s">
        <v>313</v>
      </c>
      <c r="C6631" t="s">
        <v>313</v>
      </c>
      <c r="D6631">
        <v>10700000</v>
      </c>
      <c r="E6631">
        <v>8800000</v>
      </c>
      <c r="F6631" t="s">
        <v>5391</v>
      </c>
      <c r="G6631" s="13">
        <f>IFERROR(IF($F6631="ALTA",$D6631*1.03,
IF($F6631="MEDIA",$D6631*1,
IF($F6631="BAJA",$D6631*0.92,
IF($F6631="LIQUIDAR",_xlfn.XLOOKUP(A6631,Rotación!$A:$A,Rotación!$O:$O,0,0,-1),"")))),"")</f>
        <v>9844000</v>
      </c>
      <c r="H6631" s="13">
        <f>IFERROR(IF($F6631="ALTA",$D6631*1,
IF($F6631="MEDIA",$D6631*0.97,
IF($F6631="BAJA",$D6631*0.9,
IF($F6631="LIQUIDAR",_xlfn.XLOOKUP(A6631,Rotación!$A:$A,Rotación!$O:$O,0,0,-1),"")))),"")</f>
        <v>9630000</v>
      </c>
      <c r="I6631" s="13">
        <f>IFERROR(IF($F6631="ALTA",$D6631*0.97,
IF($F6631="MEDIA",$D6631*0.94,
IF($F6631="BAJA",$D6631*0.87,
IF($F6631="LIQUIDAR",_xlfn.XLOOKUP(A6631,Rotación!$A:$A,Rotación!$O:$O,0,0,-1),"")))),"")</f>
        <v>9309000</v>
      </c>
      <c r="J6631" s="13">
        <f>IFERROR(IF($F6631="ALTA",$D6631*0.94,
IF($F6631="MEDIA",$D6631*0.9,
IF($F6631="BAJA",$D6631*0.85,
IF($F6631="LIQUIDAR",_xlfn.XLOOKUP(A6631,Rotación!$A:$A,Rotación!$O:$O,0,0,-1),"")))),"")</f>
        <v>9095000</v>
      </c>
      <c r="K6631">
        <v>10690000</v>
      </c>
    </row>
    <row r="6632" spans="1:11" x14ac:dyDescent="0.3">
      <c r="A6632" t="s">
        <v>4188</v>
      </c>
      <c r="B6632" t="s">
        <v>24</v>
      </c>
      <c r="C6632" t="s">
        <v>4189</v>
      </c>
      <c r="D6632">
        <v>15400000</v>
      </c>
      <c r="E6632">
        <v>12500000</v>
      </c>
      <c r="F6632" t="s">
        <v>4033</v>
      </c>
      <c r="G6632" s="13">
        <f>IFERROR(IF($F6632="ALTA",$D6632*1.03,
IF($F6632="MEDIA",$D6632*1,
IF($F6632="BAJA",$D6632*0.92,
IF($F6632="LIQUIDAR",_xlfn.XLOOKUP(A6632,Rotación!$A:$A,Rotación!$O:$O,0,0,-1),"")))),"")</f>
        <v>15400000</v>
      </c>
      <c r="H6632" s="13">
        <f>IFERROR(IF($F6632="ALTA",$D6632*1,
IF($F6632="MEDIA",$D6632*0.97,
IF($F6632="BAJA",$D6632*0.9,
IF($F6632="LIQUIDAR",_xlfn.XLOOKUP(A6632,Rotación!$A:$A,Rotación!$O:$O,0,0,-1),"")))),"")</f>
        <v>14938000</v>
      </c>
      <c r="I6632" s="13">
        <f>IFERROR(IF($F6632="ALTA",$D6632*0.97,
IF($F6632="MEDIA",$D6632*0.94,
IF($F6632="BAJA",$D6632*0.87,
IF($F6632="LIQUIDAR",_xlfn.XLOOKUP(A6632,Rotación!$A:$A,Rotación!$O:$O,0,0,-1),"")))),"")</f>
        <v>14476000</v>
      </c>
      <c r="J6632" s="13">
        <f>IFERROR(IF($F6632="ALTA",$D6632*0.94,
IF($F6632="MEDIA",$D6632*0.9,
IF($F6632="BAJA",$D6632*0.85,
IF($F6632="LIQUIDAR",_xlfn.XLOOKUP(A6632,Rotación!$A:$A,Rotación!$O:$O,0,0,-1),"")))),"")</f>
        <v>13860000</v>
      </c>
      <c r="K6632">
        <v>14990000</v>
      </c>
    </row>
    <row r="6633" spans="1:11" x14ac:dyDescent="0.3">
      <c r="A6633" t="s">
        <v>12414</v>
      </c>
      <c r="B6633" t="s">
        <v>313</v>
      </c>
      <c r="C6633" t="s">
        <v>313</v>
      </c>
      <c r="D6633">
        <v>28900000</v>
      </c>
      <c r="E6633">
        <v>21000000</v>
      </c>
      <c r="F6633" t="s">
        <v>5391</v>
      </c>
      <c r="G6633" s="13">
        <f>IFERROR(IF($F6633="ALTA",$D6633*1.03,
IF($F6633="MEDIA",$D6633*1,
IF($F6633="BAJA",$D6633*0.92,
IF($F6633="LIQUIDAR",_xlfn.XLOOKUP(A6633,Rotación!$A:$A,Rotación!$O:$O,0,0,-1),"")))),"")</f>
        <v>26588000</v>
      </c>
      <c r="H6633" s="13">
        <f>IFERROR(IF($F6633="ALTA",$D6633*1,
IF($F6633="MEDIA",$D6633*0.97,
IF($F6633="BAJA",$D6633*0.9,
IF($F6633="LIQUIDAR",_xlfn.XLOOKUP(A6633,Rotación!$A:$A,Rotación!$O:$O,0,0,-1),"")))),"")</f>
        <v>26010000</v>
      </c>
      <c r="I6633" s="13">
        <f>IFERROR(IF($F6633="ALTA",$D6633*0.97,
IF($F6633="MEDIA",$D6633*0.94,
IF($F6633="BAJA",$D6633*0.87,
IF($F6633="LIQUIDAR",_xlfn.XLOOKUP(A6633,Rotación!$A:$A,Rotación!$O:$O,0,0,-1),"")))),"")</f>
        <v>25143000</v>
      </c>
      <c r="J6633" s="13">
        <f>IFERROR(IF($F6633="ALTA",$D6633*0.94,
IF($F6633="MEDIA",$D6633*0.9,
IF($F6633="BAJA",$D6633*0.85,
IF($F6633="LIQUIDAR",_xlfn.XLOOKUP(A6633,Rotación!$A:$A,Rotación!$O:$O,0,0,-1),"")))),"")</f>
        <v>24565000</v>
      </c>
      <c r="K6633">
        <v>26890000</v>
      </c>
    </row>
    <row r="6634" spans="1:11" x14ac:dyDescent="0.3">
      <c r="A6634" t="s">
        <v>9489</v>
      </c>
      <c r="B6634" t="s">
        <v>313</v>
      </c>
      <c r="C6634" t="s">
        <v>313</v>
      </c>
      <c r="D6634">
        <v>12600000</v>
      </c>
      <c r="E6634">
        <v>10000000</v>
      </c>
      <c r="F6634" t="s">
        <v>5391</v>
      </c>
      <c r="G6634" s="13">
        <f>IFERROR(IF($F6634="ALTA",$D6634*1.03,
IF($F6634="MEDIA",$D6634*1,
IF($F6634="BAJA",$D6634*0.92,
IF($F6634="LIQUIDAR",_xlfn.XLOOKUP(A6634,Rotación!$A:$A,Rotación!$O:$O,0,0,-1),"")))),"")</f>
        <v>11592000</v>
      </c>
      <c r="H6634" s="13">
        <f>IFERROR(IF($F6634="ALTA",$D6634*1,
IF($F6634="MEDIA",$D6634*0.97,
IF($F6634="BAJA",$D6634*0.9,
IF($F6634="LIQUIDAR",_xlfn.XLOOKUP(A6634,Rotación!$A:$A,Rotación!$O:$O,0,0,-1),"")))),"")</f>
        <v>11340000</v>
      </c>
      <c r="I6634" s="13">
        <f>IFERROR(IF($F6634="ALTA",$D6634*0.97,
IF($F6634="MEDIA",$D6634*0.94,
IF($F6634="BAJA",$D6634*0.87,
IF($F6634="LIQUIDAR",_xlfn.XLOOKUP(A6634,Rotación!$A:$A,Rotación!$O:$O,0,0,-1),"")))),"")</f>
        <v>10962000</v>
      </c>
      <c r="J6634" s="13">
        <f>IFERROR(IF($F6634="ALTA",$D6634*0.94,
IF($F6634="MEDIA",$D6634*0.9,
IF($F6634="BAJA",$D6634*0.85,
IF($F6634="LIQUIDAR",_xlfn.XLOOKUP(A6634,Rotación!$A:$A,Rotación!$O:$O,0,0,-1),"")))),"")</f>
        <v>10710000</v>
      </c>
      <c r="K6634">
        <v>11990000</v>
      </c>
    </row>
    <row r="6635" spans="1:11" x14ac:dyDescent="0.3">
      <c r="A6635" t="s">
        <v>9128</v>
      </c>
      <c r="B6635" t="s">
        <v>313</v>
      </c>
      <c r="C6635" t="s">
        <v>313</v>
      </c>
      <c r="D6635">
        <v>7300000</v>
      </c>
      <c r="E6635">
        <v>5500000</v>
      </c>
      <c r="F6635" t="s">
        <v>5391</v>
      </c>
      <c r="G6635" s="13">
        <f>IFERROR(IF($F6635="ALTA",$D6635*1.03,
IF($F6635="MEDIA",$D6635*1,
IF($F6635="BAJA",$D6635*0.92,
IF($F6635="LIQUIDAR",_xlfn.XLOOKUP(A6635,Rotación!$A:$A,Rotación!$O:$O,0,0,-1),"")))),"")</f>
        <v>6716000</v>
      </c>
      <c r="H6635" s="13">
        <f>IFERROR(IF($F6635="ALTA",$D6635*1,
IF($F6635="MEDIA",$D6635*0.97,
IF($F6635="BAJA",$D6635*0.9,
IF($F6635="LIQUIDAR",_xlfn.XLOOKUP(A6635,Rotación!$A:$A,Rotación!$O:$O,0,0,-1),"")))),"")</f>
        <v>6570000</v>
      </c>
      <c r="I6635" s="13">
        <f>IFERROR(IF($F6635="ALTA",$D6635*0.97,
IF($F6635="MEDIA",$D6635*0.94,
IF($F6635="BAJA",$D6635*0.87,
IF($F6635="LIQUIDAR",_xlfn.XLOOKUP(A6635,Rotación!$A:$A,Rotación!$O:$O,0,0,-1),"")))),"")</f>
        <v>6351000</v>
      </c>
      <c r="J6635" s="13">
        <f>IFERROR(IF($F6635="ALTA",$D6635*0.94,
IF($F6635="MEDIA",$D6635*0.9,
IF($F6635="BAJA",$D6635*0.85,
IF($F6635="LIQUIDAR",_xlfn.XLOOKUP(A6635,Rotación!$A:$A,Rotación!$O:$O,0,0,-1),"")))),"")</f>
        <v>6205000</v>
      </c>
      <c r="K6635">
        <v>6990000</v>
      </c>
    </row>
    <row r="6636" spans="1:11" x14ac:dyDescent="0.3">
      <c r="A6636" t="s">
        <v>12405</v>
      </c>
      <c r="B6636" t="s">
        <v>313</v>
      </c>
      <c r="C6636" t="s">
        <v>313</v>
      </c>
      <c r="D6636">
        <v>14600000</v>
      </c>
      <c r="E6636">
        <v>11800000</v>
      </c>
      <c r="F6636" t="s">
        <v>5391</v>
      </c>
      <c r="G6636" s="13">
        <f>IFERROR(IF($F6636="ALTA",$D6636*1.03,
IF($F6636="MEDIA",$D6636*1,
IF($F6636="BAJA",$D6636*0.92,
IF($F6636="LIQUIDAR",_xlfn.XLOOKUP(A6636,Rotación!$A:$A,Rotación!$O:$O,0,0,-1),"")))),"")</f>
        <v>13432000</v>
      </c>
      <c r="H6636" s="13">
        <f>IFERROR(IF($F6636="ALTA",$D6636*1,
IF($F6636="MEDIA",$D6636*0.97,
IF($F6636="BAJA",$D6636*0.9,
IF($F6636="LIQUIDAR",_xlfn.XLOOKUP(A6636,Rotación!$A:$A,Rotación!$O:$O,0,0,-1),"")))),"")</f>
        <v>13140000</v>
      </c>
      <c r="I6636" s="13">
        <f>IFERROR(IF($F6636="ALTA",$D6636*0.97,
IF($F6636="MEDIA",$D6636*0.94,
IF($F6636="BAJA",$D6636*0.87,
IF($F6636="LIQUIDAR",_xlfn.XLOOKUP(A6636,Rotación!$A:$A,Rotación!$O:$O,0,0,-1),"")))),"")</f>
        <v>12702000</v>
      </c>
      <c r="J6636" s="13">
        <f>IFERROR(IF($F6636="ALTA",$D6636*0.94,
IF($F6636="MEDIA",$D6636*0.9,
IF($F6636="BAJA",$D6636*0.85,
IF($F6636="LIQUIDAR",_xlfn.XLOOKUP(A6636,Rotación!$A:$A,Rotación!$O:$O,0,0,-1),"")))),"")</f>
        <v>12410000</v>
      </c>
      <c r="K6636">
        <v>14490000</v>
      </c>
    </row>
    <row r="6637" spans="1:11" x14ac:dyDescent="0.3">
      <c r="A6637" t="s">
        <v>6626</v>
      </c>
      <c r="B6637" t="s">
        <v>313</v>
      </c>
      <c r="C6637" t="s">
        <v>313</v>
      </c>
      <c r="D6637">
        <v>16600000</v>
      </c>
      <c r="E6637">
        <v>14000000</v>
      </c>
      <c r="F6637" t="s">
        <v>4033</v>
      </c>
      <c r="G6637" s="13">
        <f>IFERROR(IF($F6637="ALTA",$D6637*1.03,
IF($F6637="MEDIA",$D6637*1,
IF($F6637="BAJA",$D6637*0.92,
IF($F6637="LIQUIDAR",_xlfn.XLOOKUP(A6637,Rotación!$A:$A,Rotación!$O:$O,0,0,-1),"")))),"")</f>
        <v>16600000</v>
      </c>
      <c r="H6637" s="13">
        <f>IFERROR(IF($F6637="ALTA",$D6637*1,
IF($F6637="MEDIA",$D6637*0.97,
IF($F6637="BAJA",$D6637*0.9,
IF($F6637="LIQUIDAR",_xlfn.XLOOKUP(A6637,Rotación!$A:$A,Rotación!$O:$O,0,0,-1),"")))),"")</f>
        <v>16102000</v>
      </c>
      <c r="I6637" s="13">
        <f>IFERROR(IF($F6637="ALTA",$D6637*0.97,
IF($F6637="MEDIA",$D6637*0.94,
IF($F6637="BAJA",$D6637*0.87,
IF($F6637="LIQUIDAR",_xlfn.XLOOKUP(A6637,Rotación!$A:$A,Rotación!$O:$O,0,0,-1),"")))),"")</f>
        <v>15604000</v>
      </c>
      <c r="J6637" s="13">
        <f>IFERROR(IF($F6637="ALTA",$D6637*0.94,
IF($F6637="MEDIA",$D6637*0.9,
IF($F6637="BAJA",$D6637*0.85,
IF($F6637="LIQUIDAR",_xlfn.XLOOKUP(A6637,Rotación!$A:$A,Rotación!$O:$O,0,0,-1),"")))),"")</f>
        <v>14940000</v>
      </c>
      <c r="K6637">
        <v>16590000</v>
      </c>
    </row>
    <row r="6638" spans="1:11" x14ac:dyDescent="0.3">
      <c r="A6638" t="s">
        <v>12380</v>
      </c>
      <c r="B6638" t="s">
        <v>313</v>
      </c>
      <c r="C6638" t="s">
        <v>313</v>
      </c>
      <c r="D6638">
        <v>9200000</v>
      </c>
      <c r="E6638">
        <v>7600000</v>
      </c>
      <c r="F6638" t="s">
        <v>5390</v>
      </c>
      <c r="G6638" s="13">
        <f>IFERROR(IF($F6638="ALTA",$D6638*1.03,
IF($F6638="MEDIA",$D6638*1,
IF($F6638="BAJA",$D6638*0.92,
IF($F6638="LIQUIDAR",_xlfn.XLOOKUP(A6638,Rotación!$A:$A,Rotación!$O:$O,0,0,-1),"")))),"")</f>
        <v>9476000</v>
      </c>
      <c r="H6638" s="13">
        <f>IFERROR(IF($F6638="ALTA",$D6638*1,
IF($F6638="MEDIA",$D6638*0.97,
IF($F6638="BAJA",$D6638*0.9,
IF($F6638="LIQUIDAR",_xlfn.XLOOKUP(A6638,Rotación!$A:$A,Rotación!$O:$O,0,0,-1),"")))),"")</f>
        <v>9200000</v>
      </c>
      <c r="I6638" s="13">
        <f>IFERROR(IF($F6638="ALTA",$D6638*0.97,
IF($F6638="MEDIA",$D6638*0.94,
IF($F6638="BAJA",$D6638*0.87,
IF($F6638="LIQUIDAR",_xlfn.XLOOKUP(A6638,Rotación!$A:$A,Rotación!$O:$O,0,0,-1),"")))),"")</f>
        <v>8924000</v>
      </c>
      <c r="J6638" s="13">
        <f>IFERROR(IF($F6638="ALTA",$D6638*0.94,
IF($F6638="MEDIA",$D6638*0.9,
IF($F6638="BAJA",$D6638*0.85,
IF($F6638="LIQUIDAR",_xlfn.XLOOKUP(A6638,Rotación!$A:$A,Rotación!$O:$O,0,0,-1),"")))),"")</f>
        <v>8648000</v>
      </c>
      <c r="K6638">
        <v>9190000</v>
      </c>
    </row>
    <row r="6639" spans="1:11" x14ac:dyDescent="0.3">
      <c r="A6639" t="s">
        <v>12302</v>
      </c>
      <c r="B6639" t="s">
        <v>313</v>
      </c>
      <c r="C6639" t="s">
        <v>313</v>
      </c>
      <c r="D6639">
        <v>16700000</v>
      </c>
      <c r="E6639">
        <v>13000000</v>
      </c>
      <c r="F6639" t="s">
        <v>5391</v>
      </c>
      <c r="G6639" s="13">
        <f>IFERROR(IF($F6639="ALTA",$D6639*1.03,
IF($F6639="MEDIA",$D6639*1,
IF($F6639="BAJA",$D6639*0.92,
IF($F6639="LIQUIDAR",_xlfn.XLOOKUP(A6639,Rotación!$A:$A,Rotación!$O:$O,0,0,-1),"")))),"")</f>
        <v>15364000</v>
      </c>
      <c r="H6639" s="13">
        <f>IFERROR(IF($F6639="ALTA",$D6639*1,
IF($F6639="MEDIA",$D6639*0.97,
IF($F6639="BAJA",$D6639*0.9,
IF($F6639="LIQUIDAR",_xlfn.XLOOKUP(A6639,Rotación!$A:$A,Rotación!$O:$O,0,0,-1),"")))),"")</f>
        <v>15030000</v>
      </c>
      <c r="I6639" s="13">
        <f>IFERROR(IF($F6639="ALTA",$D6639*0.97,
IF($F6639="MEDIA",$D6639*0.94,
IF($F6639="BAJA",$D6639*0.87,
IF($F6639="LIQUIDAR",_xlfn.XLOOKUP(A6639,Rotación!$A:$A,Rotación!$O:$O,0,0,-1),"")))),"")</f>
        <v>14529000</v>
      </c>
      <c r="J6639" s="13">
        <f>IFERROR(IF($F6639="ALTA",$D6639*0.94,
IF($F6639="MEDIA",$D6639*0.9,
IF($F6639="BAJA",$D6639*0.85,
IF($F6639="LIQUIDAR",_xlfn.XLOOKUP(A6639,Rotación!$A:$A,Rotación!$O:$O,0,0,-1),"")))),"")</f>
        <v>14195000</v>
      </c>
      <c r="K6639">
        <v>15490000</v>
      </c>
    </row>
    <row r="6640" spans="1:11" x14ac:dyDescent="0.3">
      <c r="A6640" t="s">
        <v>11643</v>
      </c>
      <c r="B6640" t="s">
        <v>313</v>
      </c>
      <c r="C6640" t="s">
        <v>313</v>
      </c>
      <c r="D6640">
        <v>13200000</v>
      </c>
      <c r="E6640">
        <v>10300000</v>
      </c>
      <c r="F6640" t="s">
        <v>5391</v>
      </c>
      <c r="G6640" s="13">
        <f>IFERROR(IF($F6640="ALTA",$D6640*1.03,
IF($F6640="MEDIA",$D6640*1,
IF($F6640="BAJA",$D6640*0.92,
IF($F6640="LIQUIDAR",_xlfn.XLOOKUP(A6640,Rotación!$A:$A,Rotación!$O:$O,0,0,-1),"")))),"")</f>
        <v>12144000</v>
      </c>
      <c r="H6640" s="13">
        <f>IFERROR(IF($F6640="ALTA",$D6640*1,
IF($F6640="MEDIA",$D6640*0.97,
IF($F6640="BAJA",$D6640*0.9,
IF($F6640="LIQUIDAR",_xlfn.XLOOKUP(A6640,Rotación!$A:$A,Rotación!$O:$O,0,0,-1),"")))),"")</f>
        <v>11880000</v>
      </c>
      <c r="I6640" s="13">
        <f>IFERROR(IF($F6640="ALTA",$D6640*0.97,
IF($F6640="MEDIA",$D6640*0.94,
IF($F6640="BAJA",$D6640*0.87,
IF($F6640="LIQUIDAR",_xlfn.XLOOKUP(A6640,Rotación!$A:$A,Rotación!$O:$O,0,0,-1),"")))),"")</f>
        <v>11484000</v>
      </c>
      <c r="J6640" s="13">
        <f>IFERROR(IF($F6640="ALTA",$D6640*0.94,
IF($F6640="MEDIA",$D6640*0.9,
IF($F6640="BAJA",$D6640*0.85,
IF($F6640="LIQUIDAR",_xlfn.XLOOKUP(A6640,Rotación!$A:$A,Rotación!$O:$O,0,0,-1),"")))),"")</f>
        <v>11220000</v>
      </c>
      <c r="K6640">
        <v>12290000</v>
      </c>
    </row>
    <row r="6641" spans="1:11" x14ac:dyDescent="0.3">
      <c r="A6641" t="s">
        <v>1560</v>
      </c>
      <c r="B6641" t="s">
        <v>313</v>
      </c>
      <c r="C6641" t="s">
        <v>313</v>
      </c>
      <c r="D6641">
        <v>20300000</v>
      </c>
      <c r="E6641">
        <v>15000000</v>
      </c>
      <c r="F6641" t="s">
        <v>5391</v>
      </c>
      <c r="G6641" s="13">
        <f>IFERROR(IF($F6641="ALTA",$D6641*1.03,
IF($F6641="MEDIA",$D6641*1,
IF($F6641="BAJA",$D6641*0.92,
IF($F6641="LIQUIDAR",_xlfn.XLOOKUP(A6641,Rotación!$A:$A,Rotación!$O:$O,0,0,-1),"")))),"")</f>
        <v>18676000</v>
      </c>
      <c r="H6641" s="13">
        <f>IFERROR(IF($F6641="ALTA",$D6641*1,
IF($F6641="MEDIA",$D6641*0.97,
IF($F6641="BAJA",$D6641*0.9,
IF($F6641="LIQUIDAR",_xlfn.XLOOKUP(A6641,Rotación!$A:$A,Rotación!$O:$O,0,0,-1),"")))),"")</f>
        <v>18270000</v>
      </c>
      <c r="I6641" s="13">
        <f>IFERROR(IF($F6641="ALTA",$D6641*0.97,
IF($F6641="MEDIA",$D6641*0.94,
IF($F6641="BAJA",$D6641*0.87,
IF($F6641="LIQUIDAR",_xlfn.XLOOKUP(A6641,Rotación!$A:$A,Rotación!$O:$O,0,0,-1),"")))),"")</f>
        <v>17661000</v>
      </c>
      <c r="J6641" s="13">
        <f>IFERROR(IF($F6641="ALTA",$D6641*0.94,
IF($F6641="MEDIA",$D6641*0.9,
IF($F6641="BAJA",$D6641*0.85,
IF($F6641="LIQUIDAR",_xlfn.XLOOKUP(A6641,Rotación!$A:$A,Rotación!$O:$O,0,0,-1),"")))),"")</f>
        <v>17255000</v>
      </c>
      <c r="K6641">
        <v>17690000</v>
      </c>
    </row>
    <row r="6642" spans="1:11" x14ac:dyDescent="0.3">
      <c r="A6642" t="s">
        <v>11641</v>
      </c>
      <c r="B6642" t="s">
        <v>313</v>
      </c>
      <c r="C6642" t="s">
        <v>313</v>
      </c>
      <c r="D6642">
        <v>18800000</v>
      </c>
      <c r="E6642">
        <v>15000000</v>
      </c>
      <c r="F6642" t="s">
        <v>5391</v>
      </c>
      <c r="G6642" s="13">
        <f>IFERROR(IF($F6642="ALTA",$D6642*1.03,
IF($F6642="MEDIA",$D6642*1,
IF($F6642="BAJA",$D6642*0.92,
IF($F6642="LIQUIDAR",_xlfn.XLOOKUP(A6642,Rotación!$A:$A,Rotación!$O:$O,0,0,-1),"")))),"")</f>
        <v>17296000</v>
      </c>
      <c r="H6642" s="13">
        <f>IFERROR(IF($F6642="ALTA",$D6642*1,
IF($F6642="MEDIA",$D6642*0.97,
IF($F6642="BAJA",$D6642*0.9,
IF($F6642="LIQUIDAR",_xlfn.XLOOKUP(A6642,Rotación!$A:$A,Rotación!$O:$O,0,0,-1),"")))),"")</f>
        <v>16920000</v>
      </c>
      <c r="I6642" s="13">
        <f>IFERROR(IF($F6642="ALTA",$D6642*0.97,
IF($F6642="MEDIA",$D6642*0.94,
IF($F6642="BAJA",$D6642*0.87,
IF($F6642="LIQUIDAR",_xlfn.XLOOKUP(A6642,Rotación!$A:$A,Rotación!$O:$O,0,0,-1),"")))),"")</f>
        <v>16356000</v>
      </c>
      <c r="J6642" s="13">
        <f>IFERROR(IF($F6642="ALTA",$D6642*0.94,
IF($F6642="MEDIA",$D6642*0.9,
IF($F6642="BAJA",$D6642*0.85,
IF($F6642="LIQUIDAR",_xlfn.XLOOKUP(A6642,Rotación!$A:$A,Rotación!$O:$O,0,0,-1),"")))),"")</f>
        <v>15980000</v>
      </c>
      <c r="K6642">
        <v>17990000</v>
      </c>
    </row>
    <row r="6643" spans="1:11" x14ac:dyDescent="0.3">
      <c r="A6643" t="s">
        <v>3460</v>
      </c>
      <c r="B6643" t="s">
        <v>313</v>
      </c>
      <c r="C6643" t="s">
        <v>313</v>
      </c>
      <c r="D6643">
        <v>10300000</v>
      </c>
      <c r="E6643">
        <v>8300000</v>
      </c>
      <c r="F6643" t="s">
        <v>4033</v>
      </c>
      <c r="G6643" s="13">
        <f>IFERROR(IF($F6643="ALTA",$D6643*1.03,
IF($F6643="MEDIA",$D6643*1,
IF($F6643="BAJA",$D6643*0.92,
IF($F6643="LIQUIDAR",_xlfn.XLOOKUP(A6643,Rotación!$A:$A,Rotación!$O:$O,0,0,-1),"")))),"")</f>
        <v>10300000</v>
      </c>
      <c r="H6643" s="13">
        <f>IFERROR(IF($F6643="ALTA",$D6643*1,
IF($F6643="MEDIA",$D6643*0.97,
IF($F6643="BAJA",$D6643*0.9,
IF($F6643="LIQUIDAR",_xlfn.XLOOKUP(A6643,Rotación!$A:$A,Rotación!$O:$O,0,0,-1),"")))),"")</f>
        <v>9991000</v>
      </c>
      <c r="I6643" s="13">
        <f>IFERROR(IF($F6643="ALTA",$D6643*0.97,
IF($F6643="MEDIA",$D6643*0.94,
IF($F6643="BAJA",$D6643*0.87,
IF($F6643="LIQUIDAR",_xlfn.XLOOKUP(A6643,Rotación!$A:$A,Rotación!$O:$O,0,0,-1),"")))),"")</f>
        <v>9682000</v>
      </c>
      <c r="J6643" s="13">
        <f>IFERROR(IF($F6643="ALTA",$D6643*0.94,
IF($F6643="MEDIA",$D6643*0.9,
IF($F6643="BAJA",$D6643*0.85,
IF($F6643="LIQUIDAR",_xlfn.XLOOKUP(A6643,Rotación!$A:$A,Rotación!$O:$O,0,0,-1),"")))),"")</f>
        <v>9270000</v>
      </c>
      <c r="K6643">
        <v>9990000</v>
      </c>
    </row>
    <row r="6644" spans="1:11" x14ac:dyDescent="0.3">
      <c r="A6644" t="s">
        <v>11632</v>
      </c>
      <c r="B6644" t="s">
        <v>313</v>
      </c>
      <c r="C6644" t="s">
        <v>313</v>
      </c>
      <c r="D6644">
        <v>7300000</v>
      </c>
      <c r="E6644">
        <v>5700000</v>
      </c>
      <c r="F6644" t="s">
        <v>4033</v>
      </c>
      <c r="G6644" s="13">
        <f>IFERROR(IF($F6644="ALTA",$D6644*1.03,
IF($F6644="MEDIA",$D6644*1,
IF($F6644="BAJA",$D6644*0.92,
IF($F6644="LIQUIDAR",_xlfn.XLOOKUP(A6644,Rotación!$A:$A,Rotación!$O:$O,0,0,-1),"")))),"")</f>
        <v>7300000</v>
      </c>
      <c r="H6644" s="13">
        <f>IFERROR(IF($F6644="ALTA",$D6644*1,
IF($F6644="MEDIA",$D6644*0.97,
IF($F6644="BAJA",$D6644*0.9,
IF($F6644="LIQUIDAR",_xlfn.XLOOKUP(A6644,Rotación!$A:$A,Rotación!$O:$O,0,0,-1),"")))),"")</f>
        <v>7081000</v>
      </c>
      <c r="I6644" s="13">
        <f>IFERROR(IF($F6644="ALTA",$D6644*0.97,
IF($F6644="MEDIA",$D6644*0.94,
IF($F6644="BAJA",$D6644*0.87,
IF($F6644="LIQUIDAR",_xlfn.XLOOKUP(A6644,Rotación!$A:$A,Rotación!$O:$O,0,0,-1),"")))),"")</f>
        <v>6862000</v>
      </c>
      <c r="J6644" s="13">
        <f>IFERROR(IF($F6644="ALTA",$D6644*0.94,
IF($F6644="MEDIA",$D6644*0.9,
IF($F6644="BAJA",$D6644*0.85,
IF($F6644="LIQUIDAR",_xlfn.XLOOKUP(A6644,Rotación!$A:$A,Rotación!$O:$O,0,0,-1),"")))),"")</f>
        <v>6570000</v>
      </c>
      <c r="K6644">
        <v>6990000</v>
      </c>
    </row>
    <row r="6645" spans="1:11" x14ac:dyDescent="0.3">
      <c r="A6645" t="s">
        <v>5998</v>
      </c>
      <c r="B6645" t="s">
        <v>313</v>
      </c>
      <c r="C6645" t="s">
        <v>313</v>
      </c>
      <c r="D6645">
        <v>16100000</v>
      </c>
      <c r="E6645">
        <v>12700000</v>
      </c>
      <c r="F6645" t="s">
        <v>5391</v>
      </c>
      <c r="G6645" s="13">
        <f>IFERROR(IF($F6645="ALTA",$D6645*1.03,
IF($F6645="MEDIA",$D6645*1,
IF($F6645="BAJA",$D6645*0.92,
IF($F6645="LIQUIDAR",_xlfn.XLOOKUP(A6645,Rotación!$A:$A,Rotación!$O:$O,0,0,-1),"")))),"")</f>
        <v>14812000</v>
      </c>
      <c r="H6645" s="13">
        <f>IFERROR(IF($F6645="ALTA",$D6645*1,
IF($F6645="MEDIA",$D6645*0.97,
IF($F6645="BAJA",$D6645*0.9,
IF($F6645="LIQUIDAR",_xlfn.XLOOKUP(A6645,Rotación!$A:$A,Rotación!$O:$O,0,0,-1),"")))),"")</f>
        <v>14490000</v>
      </c>
      <c r="I6645" s="13">
        <f>IFERROR(IF($F6645="ALTA",$D6645*0.97,
IF($F6645="MEDIA",$D6645*0.94,
IF($F6645="BAJA",$D6645*0.87,
IF($F6645="LIQUIDAR",_xlfn.XLOOKUP(A6645,Rotación!$A:$A,Rotación!$O:$O,0,0,-1),"")))),"")</f>
        <v>14007000</v>
      </c>
      <c r="J6645" s="13">
        <f>IFERROR(IF($F6645="ALTA",$D6645*0.94,
IF($F6645="MEDIA",$D6645*0.9,
IF($F6645="BAJA",$D6645*0.85,
IF($F6645="LIQUIDAR",_xlfn.XLOOKUP(A6645,Rotación!$A:$A,Rotación!$O:$O,0,0,-1),"")))),"")</f>
        <v>13685000</v>
      </c>
      <c r="K6645">
        <v>14990000</v>
      </c>
    </row>
    <row r="6646" spans="1:11" x14ac:dyDescent="0.3">
      <c r="A6646" t="s">
        <v>12274</v>
      </c>
      <c r="B6646" t="s">
        <v>313</v>
      </c>
      <c r="C6646" t="s">
        <v>313</v>
      </c>
      <c r="D6646">
        <v>17600000</v>
      </c>
      <c r="E6646">
        <v>14200000</v>
      </c>
      <c r="F6646" t="s">
        <v>5391</v>
      </c>
      <c r="G6646" s="13">
        <f>IFERROR(IF($F6646="ALTA",$D6646*1.03,
IF($F6646="MEDIA",$D6646*1,
IF($F6646="BAJA",$D6646*0.92,
IF($F6646="LIQUIDAR",_xlfn.XLOOKUP(A6646,Rotación!$A:$A,Rotación!$O:$O,0,0,-1),"")))),"")</f>
        <v>16192000</v>
      </c>
      <c r="H6646" s="13">
        <f>IFERROR(IF($F6646="ALTA",$D6646*1,
IF($F6646="MEDIA",$D6646*0.97,
IF($F6646="BAJA",$D6646*0.9,
IF($F6646="LIQUIDAR",_xlfn.XLOOKUP(A6646,Rotación!$A:$A,Rotación!$O:$O,0,0,-1),"")))),"")</f>
        <v>15840000</v>
      </c>
      <c r="I6646" s="13">
        <f>IFERROR(IF($F6646="ALTA",$D6646*0.97,
IF($F6646="MEDIA",$D6646*0.94,
IF($F6646="BAJA",$D6646*0.87,
IF($F6646="LIQUIDAR",_xlfn.XLOOKUP(A6646,Rotación!$A:$A,Rotación!$O:$O,0,0,-1),"")))),"")</f>
        <v>15312000</v>
      </c>
      <c r="J6646" s="13">
        <f>IFERROR(IF($F6646="ALTA",$D6646*0.94,
IF($F6646="MEDIA",$D6646*0.9,
IF($F6646="BAJA",$D6646*0.85,
IF($F6646="LIQUIDAR",_xlfn.XLOOKUP(A6646,Rotación!$A:$A,Rotación!$O:$O,0,0,-1),"")))),"")</f>
        <v>14960000</v>
      </c>
      <c r="K6646">
        <v>17190000</v>
      </c>
    </row>
    <row r="6647" spans="1:11" x14ac:dyDescent="0.3">
      <c r="A6647" t="s">
        <v>12222</v>
      </c>
      <c r="B6647" t="s">
        <v>313</v>
      </c>
      <c r="C6647" t="s">
        <v>313</v>
      </c>
      <c r="D6647">
        <v>13000000</v>
      </c>
      <c r="E6647">
        <v>10500000</v>
      </c>
      <c r="F6647" t="s">
        <v>5391</v>
      </c>
      <c r="G6647" s="13">
        <f>IFERROR(IF($F6647="ALTA",$D6647*1.03,
IF($F6647="MEDIA",$D6647*1,
IF($F6647="BAJA",$D6647*0.92,
IF($F6647="LIQUIDAR",_xlfn.XLOOKUP(A6647,Rotación!$A:$A,Rotación!$O:$O,0,0,-1),"")))),"")</f>
        <v>11960000</v>
      </c>
      <c r="H6647" s="13">
        <f>IFERROR(IF($F6647="ALTA",$D6647*1,
IF($F6647="MEDIA",$D6647*0.97,
IF($F6647="BAJA",$D6647*0.9,
IF($F6647="LIQUIDAR",_xlfn.XLOOKUP(A6647,Rotación!$A:$A,Rotación!$O:$O,0,0,-1),"")))),"")</f>
        <v>11700000</v>
      </c>
      <c r="I6647" s="13">
        <f>IFERROR(IF($F6647="ALTA",$D6647*0.97,
IF($F6647="MEDIA",$D6647*0.94,
IF($F6647="BAJA",$D6647*0.87,
IF($F6647="LIQUIDAR",_xlfn.XLOOKUP(A6647,Rotación!$A:$A,Rotación!$O:$O,0,0,-1),"")))),"")</f>
        <v>11310000</v>
      </c>
      <c r="J6647" s="13">
        <f>IFERROR(IF($F6647="ALTA",$D6647*0.94,
IF($F6647="MEDIA",$D6647*0.9,
IF($F6647="BAJA",$D6647*0.85,
IF($F6647="LIQUIDAR",_xlfn.XLOOKUP(A6647,Rotación!$A:$A,Rotación!$O:$O,0,0,-1),"")))),"")</f>
        <v>11050000</v>
      </c>
      <c r="K6647">
        <v>12590000</v>
      </c>
    </row>
    <row r="6648" spans="1:11" x14ac:dyDescent="0.3">
      <c r="A6648" t="s">
        <v>12469</v>
      </c>
      <c r="B6648" t="s">
        <v>313</v>
      </c>
      <c r="C6648" t="s">
        <v>313</v>
      </c>
      <c r="D6648">
        <v>13500000</v>
      </c>
      <c r="E6648">
        <v>8800000</v>
      </c>
      <c r="F6648" t="s">
        <v>5391</v>
      </c>
      <c r="G6648" s="13">
        <f>IFERROR(IF($F6648="ALTA",$D6648*1.03,
IF($F6648="MEDIA",$D6648*1,
IF($F6648="BAJA",$D6648*0.92,
IF($F6648="LIQUIDAR",_xlfn.XLOOKUP(A6648,Rotación!$A:$A,Rotación!$O:$O,0,0,-1),"")))),"")</f>
        <v>12420000</v>
      </c>
      <c r="H6648" s="13">
        <f>IFERROR(IF($F6648="ALTA",$D6648*1,
IF($F6648="MEDIA",$D6648*0.97,
IF($F6648="BAJA",$D6648*0.9,
IF($F6648="LIQUIDAR",_xlfn.XLOOKUP(A6648,Rotación!$A:$A,Rotación!$O:$O,0,0,-1),"")))),"")</f>
        <v>12150000</v>
      </c>
      <c r="I6648" s="13">
        <f>IFERROR(IF($F6648="ALTA",$D6648*0.97,
IF($F6648="MEDIA",$D6648*0.94,
IF($F6648="BAJA",$D6648*0.87,
IF($F6648="LIQUIDAR",_xlfn.XLOOKUP(A6648,Rotación!$A:$A,Rotación!$O:$O,0,0,-1),"")))),"")</f>
        <v>11745000</v>
      </c>
      <c r="J6648" s="13">
        <f>IFERROR(IF($F6648="ALTA",$D6648*0.94,
IF($F6648="MEDIA",$D6648*0.9,
IF($F6648="BAJA",$D6648*0.85,
IF($F6648="LIQUIDAR",_xlfn.XLOOKUP(A6648,Rotación!$A:$A,Rotación!$O:$O,0,0,-1),"")))),"")</f>
        <v>11475000</v>
      </c>
      <c r="K6648">
        <v>10290000</v>
      </c>
    </row>
    <row r="6649" spans="1:11" x14ac:dyDescent="0.3">
      <c r="A6649" t="s">
        <v>12443</v>
      </c>
      <c r="B6649" t="s">
        <v>313</v>
      </c>
      <c r="C6649" t="s">
        <v>313</v>
      </c>
      <c r="D6649">
        <v>11000000</v>
      </c>
      <c r="E6649">
        <v>9000000</v>
      </c>
      <c r="F6649" t="s">
        <v>5391</v>
      </c>
      <c r="G6649" s="13">
        <f>IFERROR(IF($F6649="ALTA",$D6649*1.03,
IF($F6649="MEDIA",$D6649*1,
IF($F6649="BAJA",$D6649*0.92,
IF($F6649="LIQUIDAR",_xlfn.XLOOKUP(A6649,Rotación!$A:$A,Rotación!$O:$O,0,0,-1),"")))),"")</f>
        <v>10120000</v>
      </c>
      <c r="H6649" s="13">
        <f>IFERROR(IF($F6649="ALTA",$D6649*1,
IF($F6649="MEDIA",$D6649*0.97,
IF($F6649="BAJA",$D6649*0.9,
IF($F6649="LIQUIDAR",_xlfn.XLOOKUP(A6649,Rotación!$A:$A,Rotación!$O:$O,0,0,-1),"")))),"")</f>
        <v>9900000</v>
      </c>
      <c r="I6649" s="13">
        <f>IFERROR(IF($F6649="ALTA",$D6649*0.97,
IF($F6649="MEDIA",$D6649*0.94,
IF($F6649="BAJA",$D6649*0.87,
IF($F6649="LIQUIDAR",_xlfn.XLOOKUP(A6649,Rotación!$A:$A,Rotación!$O:$O,0,0,-1),"")))),"")</f>
        <v>9570000</v>
      </c>
      <c r="J6649" s="13">
        <f>IFERROR(IF($F6649="ALTA",$D6649*0.94,
IF($F6649="MEDIA",$D6649*0.9,
IF($F6649="BAJA",$D6649*0.85,
IF($F6649="LIQUIDAR",_xlfn.XLOOKUP(A6649,Rotación!$A:$A,Rotación!$O:$O,0,0,-1),"")))),"")</f>
        <v>9350000</v>
      </c>
      <c r="K6649">
        <v>10690000</v>
      </c>
    </row>
    <row r="6650" spans="1:11" x14ac:dyDescent="0.3">
      <c r="A6650" t="s">
        <v>12655</v>
      </c>
      <c r="B6650" t="s">
        <v>313</v>
      </c>
      <c r="C6650" t="s">
        <v>313</v>
      </c>
      <c r="D6650">
        <v>25000000</v>
      </c>
      <c r="E6650">
        <v>20000000</v>
      </c>
      <c r="F6650" t="s">
        <v>5391</v>
      </c>
      <c r="G6650" s="13">
        <f>IFERROR(IF($F6650="ALTA",$D6650*1.03,
IF($F6650="MEDIA",$D6650*1,
IF($F6650="BAJA",$D6650*0.92,
IF($F6650="LIQUIDAR",_xlfn.XLOOKUP(A6650,Rotación!$A:$A,Rotación!$O:$O,0,0,-1),"")))),"")</f>
        <v>23000000</v>
      </c>
      <c r="H6650" s="13">
        <f>IFERROR(IF($F6650="ALTA",$D6650*1,
IF($F6650="MEDIA",$D6650*0.97,
IF($F6650="BAJA",$D6650*0.9,
IF($F6650="LIQUIDAR",_xlfn.XLOOKUP(A6650,Rotación!$A:$A,Rotación!$O:$O,0,0,-1),"")))),"")</f>
        <v>22500000</v>
      </c>
      <c r="I6650" s="13">
        <f>IFERROR(IF($F6650="ALTA",$D6650*0.97,
IF($F6650="MEDIA",$D6650*0.94,
IF($F6650="BAJA",$D6650*0.87,
IF($F6650="LIQUIDAR",_xlfn.XLOOKUP(A6650,Rotación!$A:$A,Rotación!$O:$O,0,0,-1),"")))),"")</f>
        <v>21750000</v>
      </c>
      <c r="J6650" s="13">
        <f>IFERROR(IF($F6650="ALTA",$D6650*0.94,
IF($F6650="MEDIA",$D6650*0.9,
IF($F6650="BAJA",$D6650*0.85,
IF($F6650="LIQUIDAR",_xlfn.XLOOKUP(A6650,Rotación!$A:$A,Rotación!$O:$O,0,0,-1),"")))),"")</f>
        <v>21250000</v>
      </c>
      <c r="K6650">
        <v>24290000</v>
      </c>
    </row>
    <row r="6651" spans="1:11" x14ac:dyDescent="0.3">
      <c r="A6651" t="s">
        <v>12607</v>
      </c>
      <c r="B6651" t="s">
        <v>313</v>
      </c>
      <c r="C6651" t="s">
        <v>313</v>
      </c>
      <c r="D6651">
        <v>12300000</v>
      </c>
      <c r="E6651">
        <v>10000000</v>
      </c>
      <c r="F6651" t="s">
        <v>5391</v>
      </c>
      <c r="G6651" s="13">
        <f>IFERROR(IF($F6651="ALTA",$D6651*1.03,
IF($F6651="MEDIA",$D6651*1,
IF($F6651="BAJA",$D6651*0.92,
IF($F6651="LIQUIDAR",_xlfn.XLOOKUP(A6651,Rotación!$A:$A,Rotación!$O:$O,0,0,-1),"")))),"")</f>
        <v>11316000</v>
      </c>
      <c r="H6651" s="13">
        <f>IFERROR(IF($F6651="ALTA",$D6651*1,
IF($F6651="MEDIA",$D6651*0.97,
IF($F6651="BAJA",$D6651*0.9,
IF($F6651="LIQUIDAR",_xlfn.XLOOKUP(A6651,Rotación!$A:$A,Rotación!$O:$O,0,0,-1),"")))),"")</f>
        <v>11070000</v>
      </c>
      <c r="I6651" s="13">
        <f>IFERROR(IF($F6651="ALTA",$D6651*0.97,
IF($F6651="MEDIA",$D6651*0.94,
IF($F6651="BAJA",$D6651*0.87,
IF($F6651="LIQUIDAR",_xlfn.XLOOKUP(A6651,Rotación!$A:$A,Rotación!$O:$O,0,0,-1),"")))),"")</f>
        <v>10701000</v>
      </c>
      <c r="J6651" s="13">
        <f>IFERROR(IF($F6651="ALTA",$D6651*0.94,
IF($F6651="MEDIA",$D6651*0.9,
IF($F6651="BAJA",$D6651*0.85,
IF($F6651="LIQUIDAR",_xlfn.XLOOKUP(A6651,Rotación!$A:$A,Rotación!$O:$O,0,0,-1),"")))),"")</f>
        <v>10455000</v>
      </c>
      <c r="K6651">
        <v>11990000</v>
      </c>
    </row>
    <row r="6652" spans="1:11" x14ac:dyDescent="0.3">
      <c r="A6652" t="s">
        <v>12685</v>
      </c>
      <c r="B6652" t="s">
        <v>313</v>
      </c>
      <c r="C6652" t="s">
        <v>313</v>
      </c>
      <c r="D6652">
        <v>17300000</v>
      </c>
      <c r="E6652">
        <v>13500000</v>
      </c>
      <c r="F6652" t="s">
        <v>5391</v>
      </c>
      <c r="G6652" s="13">
        <f>IFERROR(IF($F6652="ALTA",$D6652*1.03,
IF($F6652="MEDIA",$D6652*1,
IF($F6652="BAJA",$D6652*0.92,
IF($F6652="LIQUIDAR",_xlfn.XLOOKUP(A6652,Rotación!$A:$A,Rotación!$O:$O,0,0,-1),"")))),"")</f>
        <v>15916000</v>
      </c>
      <c r="H6652" s="13">
        <f>IFERROR(IF($F6652="ALTA",$D6652*1,
IF($F6652="MEDIA",$D6652*0.97,
IF($F6652="BAJA",$D6652*0.9,
IF($F6652="LIQUIDAR",_xlfn.XLOOKUP(A6652,Rotación!$A:$A,Rotación!$O:$O,0,0,-1),"")))),"")</f>
        <v>15570000</v>
      </c>
      <c r="I6652" s="13">
        <f>IFERROR(IF($F6652="ALTA",$D6652*0.97,
IF($F6652="MEDIA",$D6652*0.94,
IF($F6652="BAJA",$D6652*0.87,
IF($F6652="LIQUIDAR",_xlfn.XLOOKUP(A6652,Rotación!$A:$A,Rotación!$O:$O,0,0,-1),"")))),"")</f>
        <v>15051000</v>
      </c>
      <c r="J6652" s="13">
        <f>IFERROR(IF($F6652="ALTA",$D6652*0.94,
IF($F6652="MEDIA",$D6652*0.9,
IF($F6652="BAJA",$D6652*0.85,
IF($F6652="LIQUIDAR",_xlfn.XLOOKUP(A6652,Rotación!$A:$A,Rotación!$O:$O,0,0,-1),"")))),"")</f>
        <v>14705000</v>
      </c>
      <c r="K6652">
        <v>15990000</v>
      </c>
    </row>
    <row r="6653" spans="1:11" x14ac:dyDescent="0.3">
      <c r="A6653" t="s">
        <v>1399</v>
      </c>
      <c r="B6653" t="s">
        <v>313</v>
      </c>
      <c r="C6653" t="s">
        <v>313</v>
      </c>
      <c r="D6653">
        <v>12200000</v>
      </c>
      <c r="E6653">
        <v>9600000</v>
      </c>
      <c r="F6653" t="s">
        <v>4033</v>
      </c>
      <c r="G6653" s="13">
        <f>IFERROR(IF($F6653="ALTA",$D6653*1.03,
IF($F6653="MEDIA",$D6653*1,
IF($F6653="BAJA",$D6653*0.92,
IF($F6653="LIQUIDAR",_xlfn.XLOOKUP(A6653,Rotación!$A:$A,Rotación!$O:$O,0,0,-1),"")))),"")</f>
        <v>12200000</v>
      </c>
      <c r="H6653" s="13">
        <f>IFERROR(IF($F6653="ALTA",$D6653*1,
IF($F6653="MEDIA",$D6653*0.97,
IF($F6653="BAJA",$D6653*0.9,
IF($F6653="LIQUIDAR",_xlfn.XLOOKUP(A6653,Rotación!$A:$A,Rotación!$O:$O,0,0,-1),"")))),"")</f>
        <v>11834000</v>
      </c>
      <c r="I6653" s="13">
        <f>IFERROR(IF($F6653="ALTA",$D6653*0.97,
IF($F6653="MEDIA",$D6653*0.94,
IF($F6653="BAJA",$D6653*0.87,
IF($F6653="LIQUIDAR",_xlfn.XLOOKUP(A6653,Rotación!$A:$A,Rotación!$O:$O,0,0,-1),"")))),"")</f>
        <v>11468000</v>
      </c>
      <c r="J6653" s="13">
        <f>IFERROR(IF($F6653="ALTA",$D6653*0.94,
IF($F6653="MEDIA",$D6653*0.9,
IF($F6653="BAJA",$D6653*0.85,
IF($F6653="LIQUIDAR",_xlfn.XLOOKUP(A6653,Rotación!$A:$A,Rotación!$O:$O,0,0,-1),"")))),"")</f>
        <v>10980000</v>
      </c>
      <c r="K6653">
        <v>11490000</v>
      </c>
    </row>
    <row r="6654" spans="1:11" x14ac:dyDescent="0.3">
      <c r="A6654" t="s">
        <v>12667</v>
      </c>
      <c r="B6654" t="s">
        <v>313</v>
      </c>
      <c r="C6654" t="s">
        <v>313</v>
      </c>
      <c r="D6654">
        <v>14600000</v>
      </c>
      <c r="E6654">
        <v>11200000</v>
      </c>
      <c r="F6654" t="s">
        <v>4033</v>
      </c>
      <c r="G6654" s="13">
        <f>IFERROR(IF($F6654="ALTA",$D6654*1.03,
IF($F6654="MEDIA",$D6654*1,
IF($F6654="BAJA",$D6654*0.92,
IF($F6654="LIQUIDAR",_xlfn.XLOOKUP(A6654,Rotación!$A:$A,Rotación!$O:$O,0,0,-1),"")))),"")</f>
        <v>14600000</v>
      </c>
      <c r="H6654" s="13">
        <f>IFERROR(IF($F6654="ALTA",$D6654*1,
IF($F6654="MEDIA",$D6654*0.97,
IF($F6654="BAJA",$D6654*0.9,
IF($F6654="LIQUIDAR",_xlfn.XLOOKUP(A6654,Rotación!$A:$A,Rotación!$O:$O,0,0,-1),"")))),"")</f>
        <v>14162000</v>
      </c>
      <c r="I6654" s="13">
        <f>IFERROR(IF($F6654="ALTA",$D6654*0.97,
IF($F6654="MEDIA",$D6654*0.94,
IF($F6654="BAJA",$D6654*0.87,
IF($F6654="LIQUIDAR",_xlfn.XLOOKUP(A6654,Rotación!$A:$A,Rotación!$O:$O,0,0,-1),"")))),"")</f>
        <v>13724000</v>
      </c>
      <c r="J6654" s="13">
        <f>IFERROR(IF($F6654="ALTA",$D6654*0.94,
IF($F6654="MEDIA",$D6654*0.9,
IF($F6654="BAJA",$D6654*0.85,
IF($F6654="LIQUIDAR",_xlfn.XLOOKUP(A6654,Rotación!$A:$A,Rotación!$O:$O,0,0,-1),"")))),"")</f>
        <v>13140000</v>
      </c>
      <c r="K6654">
        <v>13290000</v>
      </c>
    </row>
    <row r="6655" spans="1:11" x14ac:dyDescent="0.3">
      <c r="A6655" t="s">
        <v>13479</v>
      </c>
      <c r="B6655" t="s">
        <v>313</v>
      </c>
      <c r="C6655" t="s">
        <v>313</v>
      </c>
      <c r="D6655">
        <v>14600000</v>
      </c>
      <c r="E6655">
        <v>9000000</v>
      </c>
      <c r="F6655" t="s">
        <v>4033</v>
      </c>
      <c r="G6655" s="13">
        <f>IFERROR(IF($F6655="ALTA",$D6655*1.03,
IF($F6655="MEDIA",$D6655*1,
IF($F6655="BAJA",$D6655*0.92,
IF($F6655="LIQUIDAR",_xlfn.XLOOKUP(A6655,Rotación!$A:$A,Rotación!$O:$O,0,0,-1),"")))),"")</f>
        <v>14600000</v>
      </c>
      <c r="H6655" s="13">
        <f>IFERROR(IF($F6655="ALTA",$D6655*1,
IF($F6655="MEDIA",$D6655*0.97,
IF($F6655="BAJA",$D6655*0.9,
IF($F6655="LIQUIDAR",_xlfn.XLOOKUP(A6655,Rotación!$A:$A,Rotación!$O:$O,0,0,-1),"")))),"")</f>
        <v>14162000</v>
      </c>
      <c r="I6655" s="13">
        <f>IFERROR(IF($F6655="ALTA",$D6655*0.97,
IF($F6655="MEDIA",$D6655*0.94,
IF($F6655="BAJA",$D6655*0.87,
IF($F6655="LIQUIDAR",_xlfn.XLOOKUP(A6655,Rotación!$A:$A,Rotación!$O:$O,0,0,-1),"")))),"")</f>
        <v>13724000</v>
      </c>
      <c r="J6655" s="13">
        <f>IFERROR(IF($F6655="ALTA",$D6655*0.94,
IF($F6655="MEDIA",$D6655*0.9,
IF($F6655="BAJA",$D6655*0.85,
IF($F6655="LIQUIDAR",_xlfn.XLOOKUP(A6655,Rotación!$A:$A,Rotación!$O:$O,0,0,-1),"")))),"")</f>
        <v>13140000</v>
      </c>
      <c r="K6655">
        <v>10990000</v>
      </c>
    </row>
    <row r="6656" spans="1:11" x14ac:dyDescent="0.3">
      <c r="A6656" t="s">
        <v>12537</v>
      </c>
      <c r="B6656" t="s">
        <v>313</v>
      </c>
      <c r="C6656" t="s">
        <v>313</v>
      </c>
      <c r="D6656">
        <v>9900000</v>
      </c>
      <c r="E6656">
        <v>8200000</v>
      </c>
      <c r="F6656" t="s">
        <v>4033</v>
      </c>
      <c r="G6656" s="13">
        <f>IFERROR(IF($F6656="ALTA",$D6656*1.03,
IF($F6656="MEDIA",$D6656*1,
IF($F6656="BAJA",$D6656*0.92,
IF($F6656="LIQUIDAR",_xlfn.XLOOKUP(A6656,Rotación!$A:$A,Rotación!$O:$O,0,0,-1),"")))),"")</f>
        <v>9900000</v>
      </c>
      <c r="H6656" s="13">
        <f>IFERROR(IF($F6656="ALTA",$D6656*1,
IF($F6656="MEDIA",$D6656*0.97,
IF($F6656="BAJA",$D6656*0.9,
IF($F6656="LIQUIDAR",_xlfn.XLOOKUP(A6656,Rotación!$A:$A,Rotación!$O:$O,0,0,-1),"")))),"")</f>
        <v>9603000</v>
      </c>
      <c r="I6656" s="13">
        <f>IFERROR(IF($F6656="ALTA",$D6656*0.97,
IF($F6656="MEDIA",$D6656*0.94,
IF($F6656="BAJA",$D6656*0.87,
IF($F6656="LIQUIDAR",_xlfn.XLOOKUP(A6656,Rotación!$A:$A,Rotación!$O:$O,0,0,-1),"")))),"")</f>
        <v>9306000</v>
      </c>
      <c r="J6656" s="13">
        <f>IFERROR(IF($F6656="ALTA",$D6656*0.94,
IF($F6656="MEDIA",$D6656*0.9,
IF($F6656="BAJA",$D6656*0.85,
IF($F6656="LIQUIDAR",_xlfn.XLOOKUP(A6656,Rotación!$A:$A,Rotación!$O:$O,0,0,-1),"")))),"")</f>
        <v>8910000</v>
      </c>
      <c r="K6656">
        <v>9890000</v>
      </c>
    </row>
    <row r="6657" spans="1:11" x14ac:dyDescent="0.3">
      <c r="A6657" t="s">
        <v>12535</v>
      </c>
      <c r="B6657" t="s">
        <v>313</v>
      </c>
      <c r="C6657" t="s">
        <v>313</v>
      </c>
      <c r="D6657">
        <v>10400000</v>
      </c>
      <c r="E6657">
        <v>8300000</v>
      </c>
      <c r="F6657" t="s">
        <v>5391</v>
      </c>
      <c r="G6657" s="13">
        <f>IFERROR(IF($F6657="ALTA",$D6657*1.03,
IF($F6657="MEDIA",$D6657*1,
IF($F6657="BAJA",$D6657*0.92,
IF($F6657="LIQUIDAR",_xlfn.XLOOKUP(A6657,Rotación!$A:$A,Rotación!$O:$O,0,0,-1),"")))),"")</f>
        <v>9568000</v>
      </c>
      <c r="H6657" s="13">
        <f>IFERROR(IF($F6657="ALTA",$D6657*1,
IF($F6657="MEDIA",$D6657*0.97,
IF($F6657="BAJA",$D6657*0.9,
IF($F6657="LIQUIDAR",_xlfn.XLOOKUP(A6657,Rotación!$A:$A,Rotación!$O:$O,0,0,-1),"")))),"")</f>
        <v>9360000</v>
      </c>
      <c r="I6657" s="13">
        <f>IFERROR(IF($F6657="ALTA",$D6657*0.97,
IF($F6657="MEDIA",$D6657*0.94,
IF($F6657="BAJA",$D6657*0.87,
IF($F6657="LIQUIDAR",_xlfn.XLOOKUP(A6657,Rotación!$A:$A,Rotación!$O:$O,0,0,-1),"")))),"")</f>
        <v>9048000</v>
      </c>
      <c r="J6657" s="13">
        <f>IFERROR(IF($F6657="ALTA",$D6657*0.94,
IF($F6657="MEDIA",$D6657*0.9,
IF($F6657="BAJA",$D6657*0.85,
IF($F6657="LIQUIDAR",_xlfn.XLOOKUP(A6657,Rotación!$A:$A,Rotación!$O:$O,0,0,-1),"")))),"")</f>
        <v>8840000</v>
      </c>
      <c r="K6657">
        <v>9990000</v>
      </c>
    </row>
    <row r="6658" spans="1:11" x14ac:dyDescent="0.3">
      <c r="A6658" t="s">
        <v>12613</v>
      </c>
      <c r="B6658" t="s">
        <v>313</v>
      </c>
      <c r="C6658" t="s">
        <v>313</v>
      </c>
      <c r="D6658">
        <v>25100000</v>
      </c>
      <c r="E6658">
        <v>17800000</v>
      </c>
      <c r="F6658" t="s">
        <v>4033</v>
      </c>
      <c r="G6658" s="13">
        <f>IFERROR(IF($F6658="ALTA",$D6658*1.03,
IF($F6658="MEDIA",$D6658*1,
IF($F6658="BAJA",$D6658*0.92,
IF($F6658="LIQUIDAR",_xlfn.XLOOKUP(A6658,Rotación!$A:$A,Rotación!$O:$O,0,0,-1),"")))),"")</f>
        <v>25100000</v>
      </c>
      <c r="H6658" s="13">
        <f>IFERROR(IF($F6658="ALTA",$D6658*1,
IF($F6658="MEDIA",$D6658*0.97,
IF($F6658="BAJA",$D6658*0.9,
IF($F6658="LIQUIDAR",_xlfn.XLOOKUP(A6658,Rotación!$A:$A,Rotación!$O:$O,0,0,-1),"")))),"")</f>
        <v>24347000</v>
      </c>
      <c r="I6658" s="13">
        <f>IFERROR(IF($F6658="ALTA",$D6658*0.97,
IF($F6658="MEDIA",$D6658*0.94,
IF($F6658="BAJA",$D6658*0.87,
IF($F6658="LIQUIDAR",_xlfn.XLOOKUP(A6658,Rotación!$A:$A,Rotación!$O:$O,0,0,-1),"")))),"")</f>
        <v>23594000</v>
      </c>
      <c r="J6658" s="13">
        <f>IFERROR(IF($F6658="ALTA",$D6658*0.94,
IF($F6658="MEDIA",$D6658*0.9,
IF($F6658="BAJA",$D6658*0.85,
IF($F6658="LIQUIDAR",_xlfn.XLOOKUP(A6658,Rotación!$A:$A,Rotación!$O:$O,0,0,-1),"")))),"")</f>
        <v>22590000</v>
      </c>
      <c r="K6658">
        <v>20990000</v>
      </c>
    </row>
    <row r="6659" spans="1:11" x14ac:dyDescent="0.3">
      <c r="A6659" t="s">
        <v>622</v>
      </c>
      <c r="B6659" t="s">
        <v>313</v>
      </c>
      <c r="C6659" t="s">
        <v>313</v>
      </c>
      <c r="D6659">
        <v>7800000</v>
      </c>
      <c r="E6659">
        <v>6600000</v>
      </c>
      <c r="F6659" t="s">
        <v>4033</v>
      </c>
      <c r="G6659" s="13">
        <f>IFERROR(IF($F6659="ALTA",$D6659*1.03,
IF($F6659="MEDIA",$D6659*1,
IF($F6659="BAJA",$D6659*0.92,
IF($F6659="LIQUIDAR",_xlfn.XLOOKUP(A6659,Rotación!$A:$A,Rotación!$O:$O,0,0,-1),"")))),"")</f>
        <v>7800000</v>
      </c>
      <c r="H6659" s="13">
        <f>IFERROR(IF($F6659="ALTA",$D6659*1,
IF($F6659="MEDIA",$D6659*0.97,
IF($F6659="BAJA",$D6659*0.9,
IF($F6659="LIQUIDAR",_xlfn.XLOOKUP(A6659,Rotación!$A:$A,Rotación!$O:$O,0,0,-1),"")))),"")</f>
        <v>7566000</v>
      </c>
      <c r="I6659" s="13">
        <f>IFERROR(IF($F6659="ALTA",$D6659*0.97,
IF($F6659="MEDIA",$D6659*0.94,
IF($F6659="BAJA",$D6659*0.87,
IF($F6659="LIQUIDAR",_xlfn.XLOOKUP(A6659,Rotación!$A:$A,Rotación!$O:$O,0,0,-1),"")))),"")</f>
        <v>7332000</v>
      </c>
      <c r="J6659" s="13">
        <f>IFERROR(IF($F6659="ALTA",$D6659*0.94,
IF($F6659="MEDIA",$D6659*0.9,
IF($F6659="BAJA",$D6659*0.85,
IF($F6659="LIQUIDAR",_xlfn.XLOOKUP(A6659,Rotación!$A:$A,Rotación!$O:$O,0,0,-1),"")))),"")</f>
        <v>7020000</v>
      </c>
      <c r="K6659">
        <v>7990000</v>
      </c>
    </row>
    <row r="6660" spans="1:11" x14ac:dyDescent="0.3">
      <c r="A6660" t="s">
        <v>12717</v>
      </c>
      <c r="B6660" t="s">
        <v>313</v>
      </c>
      <c r="C6660" t="s">
        <v>313</v>
      </c>
      <c r="D6660">
        <v>18200000</v>
      </c>
      <c r="E6660">
        <v>14500000</v>
      </c>
      <c r="F6660" t="s">
        <v>4033</v>
      </c>
      <c r="G6660" s="13">
        <f>IFERROR(IF($F6660="ALTA",$D6660*1.03,
IF($F6660="MEDIA",$D6660*1,
IF($F6660="BAJA",$D6660*0.92,
IF($F6660="LIQUIDAR",_xlfn.XLOOKUP(A6660,Rotación!$A:$A,Rotación!$O:$O,0,0,-1),"")))),"")</f>
        <v>18200000</v>
      </c>
      <c r="H6660" s="13">
        <f>IFERROR(IF($F6660="ALTA",$D6660*1,
IF($F6660="MEDIA",$D6660*0.97,
IF($F6660="BAJA",$D6660*0.9,
IF($F6660="LIQUIDAR",_xlfn.XLOOKUP(A6660,Rotación!$A:$A,Rotación!$O:$O,0,0,-1),"")))),"")</f>
        <v>17654000</v>
      </c>
      <c r="I6660" s="13">
        <f>IFERROR(IF($F6660="ALTA",$D6660*0.97,
IF($F6660="MEDIA",$D6660*0.94,
IF($F6660="BAJA",$D6660*0.87,
IF($F6660="LIQUIDAR",_xlfn.XLOOKUP(A6660,Rotación!$A:$A,Rotación!$O:$O,0,0,-1),"")))),"")</f>
        <v>17108000</v>
      </c>
      <c r="J6660" s="13">
        <f>IFERROR(IF($F6660="ALTA",$D6660*0.94,
IF($F6660="MEDIA",$D6660*0.9,
IF($F6660="BAJA",$D6660*0.85,
IF($F6660="LIQUIDAR",_xlfn.XLOOKUP(A6660,Rotación!$A:$A,Rotación!$O:$O,0,0,-1),"")))),"")</f>
        <v>16380000</v>
      </c>
      <c r="K6660">
        <v>17290000</v>
      </c>
    </row>
    <row r="6661" spans="1:11" x14ac:dyDescent="0.3">
      <c r="A6661" t="s">
        <v>12724</v>
      </c>
      <c r="B6661" t="s">
        <v>313</v>
      </c>
      <c r="C6661" t="s">
        <v>313</v>
      </c>
      <c r="D6661">
        <v>9000000</v>
      </c>
      <c r="E6661">
        <v>7400000</v>
      </c>
      <c r="F6661" t="s">
        <v>4033</v>
      </c>
      <c r="G6661" s="13">
        <f>IFERROR(IF($F6661="ALTA",$D6661*1.03,
IF($F6661="MEDIA",$D6661*1,
IF($F6661="BAJA",$D6661*0.92,
IF($F6661="LIQUIDAR",_xlfn.XLOOKUP(A6661,Rotación!$A:$A,Rotación!$O:$O,0,0,-1),"")))),"")</f>
        <v>9000000</v>
      </c>
      <c r="H6661" s="13">
        <f>IFERROR(IF($F6661="ALTA",$D6661*1,
IF($F6661="MEDIA",$D6661*0.97,
IF($F6661="BAJA",$D6661*0.9,
IF($F6661="LIQUIDAR",_xlfn.XLOOKUP(A6661,Rotación!$A:$A,Rotación!$O:$O,0,0,-1),"")))),"")</f>
        <v>8730000</v>
      </c>
      <c r="I6661" s="13">
        <f>IFERROR(IF($F6661="ALTA",$D6661*0.97,
IF($F6661="MEDIA",$D6661*0.94,
IF($F6661="BAJA",$D6661*0.87,
IF($F6661="LIQUIDAR",_xlfn.XLOOKUP(A6661,Rotación!$A:$A,Rotación!$O:$O,0,0,-1),"")))),"")</f>
        <v>8460000</v>
      </c>
      <c r="J6661" s="13">
        <f>IFERROR(IF($F6661="ALTA",$D6661*0.94,
IF($F6661="MEDIA",$D6661*0.9,
IF($F6661="BAJA",$D6661*0.85,
IF($F6661="LIQUIDAR",_xlfn.XLOOKUP(A6661,Rotación!$A:$A,Rotación!$O:$O,0,0,-1),"")))),"")</f>
        <v>8100000</v>
      </c>
      <c r="K6661">
        <v>8990000</v>
      </c>
    </row>
    <row r="6662" spans="1:11" x14ac:dyDescent="0.3">
      <c r="A6662" t="s">
        <v>988</v>
      </c>
      <c r="B6662" t="s">
        <v>313</v>
      </c>
      <c r="C6662" t="s">
        <v>313</v>
      </c>
      <c r="D6662">
        <v>30400000</v>
      </c>
      <c r="E6662">
        <v>25000000</v>
      </c>
      <c r="F6662" t="s">
        <v>4033</v>
      </c>
      <c r="G6662" s="13">
        <f>IFERROR(IF($F6662="ALTA",$D6662*1.03,
IF($F6662="MEDIA",$D6662*1,
IF($F6662="BAJA",$D6662*0.92,
IF($F6662="LIQUIDAR",_xlfn.XLOOKUP(A6662,Rotación!$A:$A,Rotación!$O:$O,0,0,-1),"")))),"")</f>
        <v>30400000</v>
      </c>
      <c r="H6662" s="13">
        <f>IFERROR(IF($F6662="ALTA",$D6662*1,
IF($F6662="MEDIA",$D6662*0.97,
IF($F6662="BAJA",$D6662*0.9,
IF($F6662="LIQUIDAR",_xlfn.XLOOKUP(A6662,Rotación!$A:$A,Rotación!$O:$O,0,0,-1),"")))),"")</f>
        <v>29488000</v>
      </c>
      <c r="I6662" s="13">
        <f>IFERROR(IF($F6662="ALTA",$D6662*0.97,
IF($F6662="MEDIA",$D6662*0.94,
IF($F6662="BAJA",$D6662*0.87,
IF($F6662="LIQUIDAR",_xlfn.XLOOKUP(A6662,Rotación!$A:$A,Rotación!$O:$O,0,0,-1),"")))),"")</f>
        <v>28576000</v>
      </c>
      <c r="J6662" s="13">
        <f>IFERROR(IF($F6662="ALTA",$D6662*0.94,
IF($F6662="MEDIA",$D6662*0.9,
IF($F6662="BAJA",$D6662*0.85,
IF($F6662="LIQUIDAR",_xlfn.XLOOKUP(A6662,Rotación!$A:$A,Rotación!$O:$O,0,0,-1),"")))),"")</f>
        <v>27360000</v>
      </c>
      <c r="K6662">
        <v>29590000</v>
      </c>
    </row>
    <row r="6663" spans="1:11" x14ac:dyDescent="0.3">
      <c r="A6663" t="s">
        <v>11667</v>
      </c>
      <c r="B6663" t="s">
        <v>313</v>
      </c>
      <c r="C6663" t="s">
        <v>313</v>
      </c>
      <c r="D6663">
        <v>13500000</v>
      </c>
      <c r="E6663">
        <v>10000000</v>
      </c>
      <c r="F6663" t="s">
        <v>4033</v>
      </c>
      <c r="G6663" s="13">
        <f>IFERROR(IF($F6663="ALTA",$D6663*1.03,
IF($F6663="MEDIA",$D6663*1,
IF($F6663="BAJA",$D6663*0.92,
IF($F6663="LIQUIDAR",_xlfn.XLOOKUP(A6663,Rotación!$A:$A,Rotación!$O:$O,0,0,-1),"")))),"")</f>
        <v>13500000</v>
      </c>
      <c r="H6663" s="13">
        <f>IFERROR(IF($F6663="ALTA",$D6663*1,
IF($F6663="MEDIA",$D6663*0.97,
IF($F6663="BAJA",$D6663*0.9,
IF($F6663="LIQUIDAR",_xlfn.XLOOKUP(A6663,Rotación!$A:$A,Rotación!$O:$O,0,0,-1),"")))),"")</f>
        <v>13095000</v>
      </c>
      <c r="I6663" s="13">
        <f>IFERROR(IF($F6663="ALTA",$D6663*0.97,
IF($F6663="MEDIA",$D6663*0.94,
IF($F6663="BAJA",$D6663*0.87,
IF($F6663="LIQUIDAR",_xlfn.XLOOKUP(A6663,Rotación!$A:$A,Rotación!$O:$O,0,0,-1),"")))),"")</f>
        <v>12690000</v>
      </c>
      <c r="J6663" s="13">
        <f>IFERROR(IF($F6663="ALTA",$D6663*0.94,
IF($F6663="MEDIA",$D6663*0.9,
IF($F6663="BAJA",$D6663*0.85,
IF($F6663="LIQUIDAR",_xlfn.XLOOKUP(A6663,Rotación!$A:$A,Rotación!$O:$O,0,0,-1),"")))),"")</f>
        <v>12150000</v>
      </c>
      <c r="K6663">
        <v>11990000</v>
      </c>
    </row>
    <row r="6664" spans="1:11" x14ac:dyDescent="0.3">
      <c r="A6664" t="s">
        <v>11417</v>
      </c>
      <c r="B6664" t="s">
        <v>313</v>
      </c>
      <c r="C6664" t="s">
        <v>313</v>
      </c>
      <c r="D6664">
        <v>13200000</v>
      </c>
      <c r="E6664">
        <v>10500000</v>
      </c>
      <c r="F6664" t="s">
        <v>4033</v>
      </c>
      <c r="G6664" s="13">
        <f>IFERROR(IF($F6664="ALTA",$D6664*1.03,
IF($F6664="MEDIA",$D6664*1,
IF($F6664="BAJA",$D6664*0.92,
IF($F6664="LIQUIDAR",_xlfn.XLOOKUP(A6664,Rotación!$A:$A,Rotación!$O:$O,0,0,-1),"")))),"")</f>
        <v>13200000</v>
      </c>
      <c r="H6664" s="13">
        <f>IFERROR(IF($F6664="ALTA",$D6664*1,
IF($F6664="MEDIA",$D6664*0.97,
IF($F6664="BAJA",$D6664*0.9,
IF($F6664="LIQUIDAR",_xlfn.XLOOKUP(A6664,Rotación!$A:$A,Rotación!$O:$O,0,0,-1),"")))),"")</f>
        <v>12804000</v>
      </c>
      <c r="I6664" s="13">
        <f>IFERROR(IF($F6664="ALTA",$D6664*0.97,
IF($F6664="MEDIA",$D6664*0.94,
IF($F6664="BAJA",$D6664*0.87,
IF($F6664="LIQUIDAR",_xlfn.XLOOKUP(A6664,Rotación!$A:$A,Rotación!$O:$O,0,0,-1),"")))),"")</f>
        <v>12408000</v>
      </c>
      <c r="J6664" s="13">
        <f>IFERROR(IF($F6664="ALTA",$D6664*0.94,
IF($F6664="MEDIA",$D6664*0.9,
IF($F6664="BAJA",$D6664*0.85,
IF($F6664="LIQUIDAR",_xlfn.XLOOKUP(A6664,Rotación!$A:$A,Rotación!$O:$O,0,0,-1),"")))),"")</f>
        <v>11880000</v>
      </c>
      <c r="K6664">
        <v>12290000</v>
      </c>
    </row>
    <row r="6665" spans="1:11" x14ac:dyDescent="0.3">
      <c r="A6665" t="s">
        <v>12648</v>
      </c>
      <c r="B6665" t="s">
        <v>313</v>
      </c>
      <c r="C6665" t="s">
        <v>313</v>
      </c>
      <c r="D6665">
        <v>13000000</v>
      </c>
      <c r="E6665">
        <v>10700000</v>
      </c>
      <c r="F6665" t="s">
        <v>4033</v>
      </c>
      <c r="G6665" s="13">
        <f>IFERROR(IF($F6665="ALTA",$D6665*1.03,
IF($F6665="MEDIA",$D6665*1,
IF($F6665="BAJA",$D6665*0.92,
IF($F6665="LIQUIDAR",_xlfn.XLOOKUP(A6665,Rotación!$A:$A,Rotación!$O:$O,0,0,-1),"")))),"")</f>
        <v>13000000</v>
      </c>
      <c r="H6665" s="13">
        <f>IFERROR(IF($F6665="ALTA",$D6665*1,
IF($F6665="MEDIA",$D6665*0.97,
IF($F6665="BAJA",$D6665*0.9,
IF($F6665="LIQUIDAR",_xlfn.XLOOKUP(A6665,Rotación!$A:$A,Rotación!$O:$O,0,0,-1),"")))),"")</f>
        <v>12610000</v>
      </c>
      <c r="I6665" s="13">
        <f>IFERROR(IF($F6665="ALTA",$D6665*0.97,
IF($F6665="MEDIA",$D6665*0.94,
IF($F6665="BAJA",$D6665*0.87,
IF($F6665="LIQUIDAR",_xlfn.XLOOKUP(A6665,Rotación!$A:$A,Rotación!$O:$O,0,0,-1),"")))),"")</f>
        <v>12220000</v>
      </c>
      <c r="J6665" s="13">
        <f>IFERROR(IF($F6665="ALTA",$D6665*0.94,
IF($F6665="MEDIA",$D6665*0.9,
IF($F6665="BAJA",$D6665*0.85,
IF($F6665="LIQUIDAR",_xlfn.XLOOKUP(A6665,Rotación!$A:$A,Rotación!$O:$O,0,0,-1),"")))),"")</f>
        <v>11700000</v>
      </c>
      <c r="K6665">
        <v>12590000</v>
      </c>
    </row>
    <row r="6666" spans="1:11" x14ac:dyDescent="0.3">
      <c r="A6666" t="s">
        <v>11641</v>
      </c>
      <c r="B6666" t="s">
        <v>313</v>
      </c>
      <c r="C6666" t="s">
        <v>313</v>
      </c>
      <c r="D6666">
        <v>18800000</v>
      </c>
      <c r="E6666">
        <v>15700000</v>
      </c>
      <c r="F6666" t="s">
        <v>4033</v>
      </c>
      <c r="G6666" s="13">
        <f>IFERROR(IF($F6666="ALTA",$D6666*1.03,
IF($F6666="MEDIA",$D6666*1,
IF($F6666="BAJA",$D6666*0.92,
IF($F6666="LIQUIDAR",_xlfn.XLOOKUP(A6666,Rotación!$A:$A,Rotación!$O:$O,0,0,-1),"")))),"")</f>
        <v>18800000</v>
      </c>
      <c r="H6666" s="13">
        <f>IFERROR(IF($F6666="ALTA",$D6666*1,
IF($F6666="MEDIA",$D6666*0.97,
IF($F6666="BAJA",$D6666*0.9,
IF($F6666="LIQUIDAR",_xlfn.XLOOKUP(A6666,Rotación!$A:$A,Rotación!$O:$O,0,0,-1),"")))),"")</f>
        <v>18236000</v>
      </c>
      <c r="I6666" s="13">
        <f>IFERROR(IF($F6666="ALTA",$D6666*0.97,
IF($F6666="MEDIA",$D6666*0.94,
IF($F6666="BAJA",$D6666*0.87,
IF($F6666="LIQUIDAR",_xlfn.XLOOKUP(A6666,Rotación!$A:$A,Rotación!$O:$O,0,0,-1),"")))),"")</f>
        <v>17672000</v>
      </c>
      <c r="J6666" s="13">
        <f>IFERROR(IF($F6666="ALTA",$D6666*0.94,
IF($F6666="MEDIA",$D6666*0.9,
IF($F6666="BAJA",$D6666*0.85,
IF($F6666="LIQUIDAR",_xlfn.XLOOKUP(A6666,Rotación!$A:$A,Rotación!$O:$O,0,0,-1),"")))),"")</f>
        <v>16920000</v>
      </c>
      <c r="K6666">
        <v>18290000</v>
      </c>
    </row>
    <row r="6667" spans="1:11" x14ac:dyDescent="0.3">
      <c r="A6667" t="s">
        <v>12670</v>
      </c>
      <c r="B6667" t="s">
        <v>313</v>
      </c>
      <c r="C6667" t="s">
        <v>313</v>
      </c>
      <c r="D6667">
        <v>13800000</v>
      </c>
      <c r="E6667">
        <v>11000000</v>
      </c>
      <c r="F6667" t="s">
        <v>4033</v>
      </c>
      <c r="G6667" s="13">
        <f>IFERROR(IF($F6667="ALTA",$D6667*1.03,
IF($F6667="MEDIA",$D6667*1,
IF($F6667="BAJA",$D6667*0.92,
IF($F6667="LIQUIDAR",_xlfn.XLOOKUP(A6667,Rotación!$A:$A,Rotación!$O:$O,0,0,-1),"")))),"")</f>
        <v>13800000</v>
      </c>
      <c r="H6667" s="13">
        <f>IFERROR(IF($F6667="ALTA",$D6667*1,
IF($F6667="MEDIA",$D6667*0.97,
IF($F6667="BAJA",$D6667*0.9,
IF($F6667="LIQUIDAR",_xlfn.XLOOKUP(A6667,Rotación!$A:$A,Rotación!$O:$O,0,0,-1),"")))),"")</f>
        <v>13386000</v>
      </c>
      <c r="I6667" s="13">
        <f>IFERROR(IF($F6667="ALTA",$D6667*0.97,
IF($F6667="MEDIA",$D6667*0.94,
IF($F6667="BAJA",$D6667*0.87,
IF($F6667="LIQUIDAR",_xlfn.XLOOKUP(A6667,Rotación!$A:$A,Rotación!$O:$O,0,0,-1),"")))),"")</f>
        <v>12972000</v>
      </c>
      <c r="J6667" s="13">
        <f>IFERROR(IF($F6667="ALTA",$D6667*0.94,
IF($F6667="MEDIA",$D6667*0.9,
IF($F6667="BAJA",$D6667*0.85,
IF($F6667="LIQUIDAR",_xlfn.XLOOKUP(A6667,Rotación!$A:$A,Rotación!$O:$O,0,0,-1),"")))),"")</f>
        <v>12420000</v>
      </c>
      <c r="K6667">
        <v>13490000</v>
      </c>
    </row>
    <row r="6668" spans="1:11" x14ac:dyDescent="0.3">
      <c r="A6668" t="s">
        <v>12685</v>
      </c>
      <c r="B6668" t="s">
        <v>313</v>
      </c>
      <c r="C6668" t="s">
        <v>313</v>
      </c>
      <c r="D6668">
        <v>17300000</v>
      </c>
      <c r="E6668">
        <v>14500000</v>
      </c>
      <c r="F6668" t="s">
        <v>4033</v>
      </c>
      <c r="G6668" s="13">
        <f>IFERROR(IF($F6668="ALTA",$D6668*1.03,
IF($F6668="MEDIA",$D6668*1,
IF($F6668="BAJA",$D6668*0.92,
IF($F6668="LIQUIDAR",_xlfn.XLOOKUP(A6668,Rotación!$A:$A,Rotación!$O:$O,0,0,-1),"")))),"")</f>
        <v>17300000</v>
      </c>
      <c r="H6668" s="13">
        <f>IFERROR(IF($F6668="ALTA",$D6668*1,
IF($F6668="MEDIA",$D6668*0.97,
IF($F6668="BAJA",$D6668*0.9,
IF($F6668="LIQUIDAR",_xlfn.XLOOKUP(A6668,Rotación!$A:$A,Rotación!$O:$O,0,0,-1),"")))),"")</f>
        <v>16781000</v>
      </c>
      <c r="I6668" s="13">
        <f>IFERROR(IF($F6668="ALTA",$D6668*0.97,
IF($F6668="MEDIA",$D6668*0.94,
IF($F6668="BAJA",$D6668*0.87,
IF($F6668="LIQUIDAR",_xlfn.XLOOKUP(A6668,Rotación!$A:$A,Rotación!$O:$O,0,0,-1),"")))),"")</f>
        <v>16262000</v>
      </c>
      <c r="J6668" s="13">
        <f>IFERROR(IF($F6668="ALTA",$D6668*0.94,
IF($F6668="MEDIA",$D6668*0.9,
IF($F6668="BAJA",$D6668*0.85,
IF($F6668="LIQUIDAR",_xlfn.XLOOKUP(A6668,Rotación!$A:$A,Rotación!$O:$O,0,0,-1),"")))),"")</f>
        <v>15570000</v>
      </c>
      <c r="K6668">
        <v>16990000</v>
      </c>
    </row>
    <row r="6669" spans="1:11" x14ac:dyDescent="0.3">
      <c r="A6669" t="s">
        <v>6011</v>
      </c>
      <c r="B6669" t="s">
        <v>313</v>
      </c>
      <c r="C6669" t="s">
        <v>313</v>
      </c>
      <c r="D6669">
        <v>21700000</v>
      </c>
      <c r="E6669">
        <v>17000000</v>
      </c>
      <c r="F6669" t="s">
        <v>5391</v>
      </c>
      <c r="G6669" s="13">
        <f>IFERROR(IF($F6669="ALTA",$D6669*1.03,
IF($F6669="MEDIA",$D6669*1,
IF($F6669="BAJA",$D6669*0.92,
IF($F6669="LIQUIDAR",_xlfn.XLOOKUP(A6669,Rotación!$A:$A,Rotación!$O:$O,0,0,-1),"")))),"")</f>
        <v>19964000</v>
      </c>
      <c r="H6669" s="13">
        <f>IFERROR(IF($F6669="ALTA",$D6669*1,
IF($F6669="MEDIA",$D6669*0.97,
IF($F6669="BAJA",$D6669*0.9,
IF($F6669="LIQUIDAR",_xlfn.XLOOKUP(A6669,Rotación!$A:$A,Rotación!$O:$O,0,0,-1),"")))),"")</f>
        <v>19530000</v>
      </c>
      <c r="I6669" s="13">
        <f>IFERROR(IF($F6669="ALTA",$D6669*0.97,
IF($F6669="MEDIA",$D6669*0.94,
IF($F6669="BAJA",$D6669*0.87,
IF($F6669="LIQUIDAR",_xlfn.XLOOKUP(A6669,Rotación!$A:$A,Rotación!$O:$O,0,0,-1),"")))),"")</f>
        <v>18879000</v>
      </c>
      <c r="J6669" s="13">
        <f>IFERROR(IF($F6669="ALTA",$D6669*0.94,
IF($F6669="MEDIA",$D6669*0.9,
IF($F6669="BAJA",$D6669*0.85,
IF($F6669="LIQUIDAR",_xlfn.XLOOKUP(A6669,Rotación!$A:$A,Rotación!$O:$O,0,0,-1),"")))),"")</f>
        <v>18445000</v>
      </c>
      <c r="K6669">
        <v>20190000</v>
      </c>
    </row>
    <row r="6670" spans="1:11" x14ac:dyDescent="0.3">
      <c r="A6670" t="s">
        <v>12619</v>
      </c>
      <c r="B6670" t="s">
        <v>313</v>
      </c>
      <c r="C6670" t="s">
        <v>313</v>
      </c>
      <c r="D6670">
        <v>11300000</v>
      </c>
      <c r="E6670">
        <v>9300000</v>
      </c>
      <c r="F6670" t="s">
        <v>4033</v>
      </c>
      <c r="G6670" s="13">
        <f>IFERROR(IF($F6670="ALTA",$D6670*1.03,
IF($F6670="MEDIA",$D6670*1,
IF($F6670="BAJA",$D6670*0.92,
IF($F6670="LIQUIDAR",_xlfn.XLOOKUP(A6670,Rotación!$A:$A,Rotación!$O:$O,0,0,-1),"")))),"")</f>
        <v>11300000</v>
      </c>
      <c r="H6670" s="13">
        <f>IFERROR(IF($F6670="ALTA",$D6670*1,
IF($F6670="MEDIA",$D6670*0.97,
IF($F6670="BAJA",$D6670*0.9,
IF($F6670="LIQUIDAR",_xlfn.XLOOKUP(A6670,Rotación!$A:$A,Rotación!$O:$O,0,0,-1),"")))),"")</f>
        <v>10961000</v>
      </c>
      <c r="I6670" s="13">
        <f>IFERROR(IF($F6670="ALTA",$D6670*0.97,
IF($F6670="MEDIA",$D6670*0.94,
IF($F6670="BAJA",$D6670*0.87,
IF($F6670="LIQUIDAR",_xlfn.XLOOKUP(A6670,Rotación!$A:$A,Rotación!$O:$O,0,0,-1),"")))),"")</f>
        <v>10622000</v>
      </c>
      <c r="J6670" s="13">
        <f>IFERROR(IF($F6670="ALTA",$D6670*0.94,
IF($F6670="MEDIA",$D6670*0.9,
IF($F6670="BAJA",$D6670*0.85,
IF($F6670="LIQUIDAR",_xlfn.XLOOKUP(A6670,Rotación!$A:$A,Rotación!$O:$O,0,0,-1),"")))),"")</f>
        <v>10170000</v>
      </c>
      <c r="K6670">
        <v>11190000</v>
      </c>
    </row>
    <row r="6671" spans="1:11" x14ac:dyDescent="0.3">
      <c r="A6671" t="s">
        <v>6360</v>
      </c>
      <c r="B6671" t="s">
        <v>313</v>
      </c>
      <c r="C6671" t="s">
        <v>313</v>
      </c>
      <c r="D6671">
        <v>36100000</v>
      </c>
      <c r="E6671">
        <v>29000000</v>
      </c>
      <c r="F6671" t="s">
        <v>5391</v>
      </c>
      <c r="G6671" s="13">
        <f>IFERROR(IF($F6671="ALTA",$D6671*1.03,
IF($F6671="MEDIA",$D6671*1,
IF($F6671="BAJA",$D6671*0.92,
IF($F6671="LIQUIDAR",_xlfn.XLOOKUP(A6671,Rotación!$A:$A,Rotación!$O:$O,0,0,-1),"")))),"")</f>
        <v>33212000</v>
      </c>
      <c r="H6671" s="13">
        <f>IFERROR(IF($F6671="ALTA",$D6671*1,
IF($F6671="MEDIA",$D6671*0.97,
IF($F6671="BAJA",$D6671*0.9,
IF($F6671="LIQUIDAR",_xlfn.XLOOKUP(A6671,Rotación!$A:$A,Rotación!$O:$O,0,0,-1),"")))),"")</f>
        <v>32490000</v>
      </c>
      <c r="I6671" s="13">
        <f>IFERROR(IF($F6671="ALTA",$D6671*0.97,
IF($F6671="MEDIA",$D6671*0.94,
IF($F6671="BAJA",$D6671*0.87,
IF($F6671="LIQUIDAR",_xlfn.XLOOKUP(A6671,Rotación!$A:$A,Rotación!$O:$O,0,0,-1),"")))),"")</f>
        <v>31407000</v>
      </c>
      <c r="J6671" s="13">
        <f>IFERROR(IF($F6671="ALTA",$D6671*0.94,
IF($F6671="MEDIA",$D6671*0.9,
IF($F6671="BAJA",$D6671*0.85,
IF($F6671="LIQUIDAR",_xlfn.XLOOKUP(A6671,Rotación!$A:$A,Rotación!$O:$O,0,0,-1),"")))),"")</f>
        <v>30685000</v>
      </c>
      <c r="K6671">
        <v>34990000</v>
      </c>
    </row>
    <row r="6672" spans="1:11" x14ac:dyDescent="0.3">
      <c r="A6672" t="s">
        <v>12214</v>
      </c>
      <c r="B6672" t="s">
        <v>313</v>
      </c>
      <c r="C6672" t="s">
        <v>313</v>
      </c>
      <c r="D6672">
        <v>18600000</v>
      </c>
      <c r="E6672">
        <v>15500000</v>
      </c>
      <c r="F6672" t="s">
        <v>5391</v>
      </c>
      <c r="G6672" s="13">
        <f>IFERROR(IF($F6672="ALTA",$D6672*1.03,
IF($F6672="MEDIA",$D6672*1,
IF($F6672="BAJA",$D6672*0.92,
IF($F6672="LIQUIDAR",_xlfn.XLOOKUP(A6672,Rotación!$A:$A,Rotación!$O:$O,0,0,-1),"")))),"")</f>
        <v>17112000</v>
      </c>
      <c r="H6672" s="13">
        <f>IFERROR(IF($F6672="ALTA",$D6672*1,
IF($F6672="MEDIA",$D6672*0.97,
IF($F6672="BAJA",$D6672*0.9,
IF($F6672="LIQUIDAR",_xlfn.XLOOKUP(A6672,Rotación!$A:$A,Rotación!$O:$O,0,0,-1),"")))),"")</f>
        <v>16740000</v>
      </c>
      <c r="I6672" s="13">
        <f>IFERROR(IF($F6672="ALTA",$D6672*0.97,
IF($F6672="MEDIA",$D6672*0.94,
IF($F6672="BAJA",$D6672*0.87,
IF($F6672="LIQUIDAR",_xlfn.XLOOKUP(A6672,Rotación!$A:$A,Rotación!$O:$O,0,0,-1),"")))),"")</f>
        <v>16182000</v>
      </c>
      <c r="J6672" s="13">
        <f>IFERROR(IF($F6672="ALTA",$D6672*0.94,
IF($F6672="MEDIA",$D6672*0.9,
IF($F6672="BAJA",$D6672*0.85,
IF($F6672="LIQUIDAR",_xlfn.XLOOKUP(A6672,Rotación!$A:$A,Rotación!$O:$O,0,0,-1),"")))),"")</f>
        <v>15810000</v>
      </c>
      <c r="K6672">
        <v>17990000</v>
      </c>
    </row>
    <row r="6673" spans="1:11" x14ac:dyDescent="0.3">
      <c r="A6673" t="s">
        <v>11179</v>
      </c>
      <c r="B6673" t="s">
        <v>313</v>
      </c>
      <c r="C6673" t="s">
        <v>313</v>
      </c>
      <c r="D6673">
        <v>19000000</v>
      </c>
      <c r="E6673">
        <v>15300000</v>
      </c>
      <c r="F6673" t="s">
        <v>5391</v>
      </c>
      <c r="G6673" s="13">
        <f>IFERROR(IF($F6673="ALTA",$D6673*1.03,
IF($F6673="MEDIA",$D6673*1,
IF($F6673="BAJA",$D6673*0.92,
IF($F6673="LIQUIDAR",_xlfn.XLOOKUP(A6673,Rotación!$A:$A,Rotación!$O:$O,0,0,-1),"")))),"")</f>
        <v>17480000</v>
      </c>
      <c r="H6673" s="13">
        <f>IFERROR(IF($F6673="ALTA",$D6673*1,
IF($F6673="MEDIA",$D6673*0.97,
IF($F6673="BAJA",$D6673*0.9,
IF($F6673="LIQUIDAR",_xlfn.XLOOKUP(A6673,Rotación!$A:$A,Rotación!$O:$O,0,0,-1),"")))),"")</f>
        <v>17100000</v>
      </c>
      <c r="I6673" s="13">
        <f>IFERROR(IF($F6673="ALTA",$D6673*0.97,
IF($F6673="MEDIA",$D6673*0.94,
IF($F6673="BAJA",$D6673*0.87,
IF($F6673="LIQUIDAR",_xlfn.XLOOKUP(A6673,Rotación!$A:$A,Rotación!$O:$O,0,0,-1),"")))),"")</f>
        <v>16530000</v>
      </c>
      <c r="J6673" s="13">
        <f>IFERROR(IF($F6673="ALTA",$D6673*0.94,
IF($F6673="MEDIA",$D6673*0.9,
IF($F6673="BAJA",$D6673*0.85,
IF($F6673="LIQUIDAR",_xlfn.XLOOKUP(A6673,Rotación!$A:$A,Rotación!$O:$O,0,0,-1),"")))),"")</f>
        <v>16150000</v>
      </c>
      <c r="K6673">
        <v>18290000</v>
      </c>
    </row>
    <row r="6674" spans="1:11" x14ac:dyDescent="0.3">
      <c r="A6674" t="s">
        <v>12582</v>
      </c>
      <c r="B6674" t="s">
        <v>313</v>
      </c>
      <c r="C6674" t="s">
        <v>313</v>
      </c>
      <c r="D6674">
        <v>8200000</v>
      </c>
      <c r="E6674">
        <v>6750000</v>
      </c>
      <c r="F6674" t="s">
        <v>4033</v>
      </c>
      <c r="G6674" s="13">
        <f>IFERROR(IF($F6674="ALTA",$D6674*1.03,
IF($F6674="MEDIA",$D6674*1,
IF($F6674="BAJA",$D6674*0.92,
IF($F6674="LIQUIDAR",_xlfn.XLOOKUP(A6674,Rotación!$A:$A,Rotación!$O:$O,0,0,-1),"")))),"")</f>
        <v>8200000</v>
      </c>
      <c r="H6674" s="13">
        <f>IFERROR(IF($F6674="ALTA",$D6674*1,
IF($F6674="MEDIA",$D6674*0.97,
IF($F6674="BAJA",$D6674*0.9,
IF($F6674="LIQUIDAR",_xlfn.XLOOKUP(A6674,Rotación!$A:$A,Rotación!$O:$O,0,0,-1),"")))),"")</f>
        <v>7954000</v>
      </c>
      <c r="I6674" s="13">
        <f>IFERROR(IF($F6674="ALTA",$D6674*0.97,
IF($F6674="MEDIA",$D6674*0.94,
IF($F6674="BAJA",$D6674*0.87,
IF($F6674="LIQUIDAR",_xlfn.XLOOKUP(A6674,Rotación!$A:$A,Rotación!$O:$O,0,0,-1),"")))),"")</f>
        <v>7708000</v>
      </c>
      <c r="J6674" s="13">
        <f>IFERROR(IF($F6674="ALTA",$D6674*0.94,
IF($F6674="MEDIA",$D6674*0.9,
IF($F6674="BAJA",$D6674*0.85,
IF($F6674="LIQUIDAR",_xlfn.XLOOKUP(A6674,Rotación!$A:$A,Rotación!$O:$O,0,0,-1),"")))),"")</f>
        <v>7380000</v>
      </c>
      <c r="K6674">
        <v>8190000</v>
      </c>
    </row>
    <row r="6675" spans="1:11" x14ac:dyDescent="0.3">
      <c r="A6675" t="s">
        <v>413</v>
      </c>
      <c r="B6675" t="s">
        <v>191</v>
      </c>
      <c r="C6675" t="s">
        <v>4684</v>
      </c>
      <c r="D6675">
        <v>18800000</v>
      </c>
      <c r="E6675">
        <v>14800000</v>
      </c>
      <c r="F6675" t="s">
        <v>5391</v>
      </c>
      <c r="G6675" s="13">
        <f>IFERROR(IF($F6675="ALTA",$D6675*1.03,
IF($F6675="MEDIA",$D6675*1,
IF($F6675="BAJA",$D6675*0.92,
IF($F6675="LIQUIDAR",_xlfn.XLOOKUP(A6675,Rotación!$A:$A,Rotación!$O:$O,0,0,-1),"")))),"")</f>
        <v>17296000</v>
      </c>
      <c r="H6675" s="13">
        <f>IFERROR(IF($F6675="ALTA",$D6675*1,
IF($F6675="MEDIA",$D6675*0.97,
IF($F6675="BAJA",$D6675*0.9,
IF($F6675="LIQUIDAR",_xlfn.XLOOKUP(A6675,Rotación!$A:$A,Rotación!$O:$O,0,0,-1),"")))),"")</f>
        <v>16920000</v>
      </c>
      <c r="I6675" s="13">
        <f>IFERROR(IF($F6675="ALTA",$D6675*0.97,
IF($F6675="MEDIA",$D6675*0.94,
IF($F6675="BAJA",$D6675*0.87,
IF($F6675="LIQUIDAR",_xlfn.XLOOKUP(A6675,Rotación!$A:$A,Rotación!$O:$O,0,0,-1),"")))),"")</f>
        <v>16356000</v>
      </c>
      <c r="J6675" s="13">
        <f>IFERROR(IF($F6675="ALTA",$D6675*0.94,
IF($F6675="MEDIA",$D6675*0.9,
IF($F6675="BAJA",$D6675*0.85,
IF($F6675="LIQUIDAR",_xlfn.XLOOKUP(A6675,Rotación!$A:$A,Rotación!$O:$O,0,0,-1),"")))),"")</f>
        <v>15980000</v>
      </c>
      <c r="K6675">
        <v>17890000</v>
      </c>
    </row>
    <row r="6676" spans="1:11" x14ac:dyDescent="0.3">
      <c r="A6676" t="s">
        <v>12712</v>
      </c>
      <c r="B6676" t="s">
        <v>313</v>
      </c>
      <c r="C6676" t="s">
        <v>313</v>
      </c>
      <c r="D6676">
        <v>16000000</v>
      </c>
      <c r="E6676">
        <v>12600000</v>
      </c>
      <c r="F6676" t="s">
        <v>4033</v>
      </c>
      <c r="G6676" s="13">
        <f>IFERROR(IF($F6676="ALTA",$D6676*1.03,
IF($F6676="MEDIA",$D6676*1,
IF($F6676="BAJA",$D6676*0.92,
IF($F6676="LIQUIDAR",_xlfn.XLOOKUP(A6676,Rotación!$A:$A,Rotación!$O:$O,0,0,-1),"")))),"")</f>
        <v>16000000</v>
      </c>
      <c r="H6676" s="13">
        <f>IFERROR(IF($F6676="ALTA",$D6676*1,
IF($F6676="MEDIA",$D6676*0.97,
IF($F6676="BAJA",$D6676*0.9,
IF($F6676="LIQUIDAR",_xlfn.XLOOKUP(A6676,Rotación!$A:$A,Rotación!$O:$O,0,0,-1),"")))),"")</f>
        <v>15520000</v>
      </c>
      <c r="I6676" s="13">
        <f>IFERROR(IF($F6676="ALTA",$D6676*0.97,
IF($F6676="MEDIA",$D6676*0.94,
IF($F6676="BAJA",$D6676*0.87,
IF($F6676="LIQUIDAR",_xlfn.XLOOKUP(A6676,Rotación!$A:$A,Rotación!$O:$O,0,0,-1),"")))),"")</f>
        <v>15040000</v>
      </c>
      <c r="J6676" s="13">
        <f>IFERROR(IF($F6676="ALTA",$D6676*0.94,
IF($F6676="MEDIA",$D6676*0.9,
IF($F6676="BAJA",$D6676*0.85,
IF($F6676="LIQUIDAR",_xlfn.XLOOKUP(A6676,Rotación!$A:$A,Rotación!$O:$O,0,0,-1),"")))),"")</f>
        <v>14400000</v>
      </c>
      <c r="K6676">
        <v>15290000</v>
      </c>
    </row>
    <row r="6677" spans="1:11" x14ac:dyDescent="0.3">
      <c r="A6677" t="s">
        <v>7178</v>
      </c>
      <c r="B6677" t="s">
        <v>313</v>
      </c>
      <c r="C6677" t="s">
        <v>313</v>
      </c>
      <c r="D6677">
        <v>12700000</v>
      </c>
      <c r="E6677">
        <v>10500000</v>
      </c>
      <c r="F6677" t="s">
        <v>5391</v>
      </c>
      <c r="G6677" s="13">
        <f>IFERROR(IF($F6677="ALTA",$D6677*1.03,
IF($F6677="MEDIA",$D6677*1,
IF($F6677="BAJA",$D6677*0.92,
IF($F6677="LIQUIDAR",_xlfn.XLOOKUP(A6677,Rotación!$A:$A,Rotación!$O:$O,0,0,-1),"")))),"")</f>
        <v>11684000</v>
      </c>
      <c r="H6677" s="13">
        <f>IFERROR(IF($F6677="ALTA",$D6677*1,
IF($F6677="MEDIA",$D6677*0.97,
IF($F6677="BAJA",$D6677*0.9,
IF($F6677="LIQUIDAR",_xlfn.XLOOKUP(A6677,Rotación!$A:$A,Rotación!$O:$O,0,0,-1),"")))),"")</f>
        <v>11430000</v>
      </c>
      <c r="I6677" s="13">
        <f>IFERROR(IF($F6677="ALTA",$D6677*0.97,
IF($F6677="MEDIA",$D6677*0.94,
IF($F6677="BAJA",$D6677*0.87,
IF($F6677="LIQUIDAR",_xlfn.XLOOKUP(A6677,Rotación!$A:$A,Rotación!$O:$O,0,0,-1),"")))),"")</f>
        <v>11049000</v>
      </c>
      <c r="J6677" s="13">
        <f>IFERROR(IF($F6677="ALTA",$D6677*0.94,
IF($F6677="MEDIA",$D6677*0.9,
IF($F6677="BAJA",$D6677*0.85,
IF($F6677="LIQUIDAR",_xlfn.XLOOKUP(A6677,Rotación!$A:$A,Rotación!$O:$O,0,0,-1),"")))),"")</f>
        <v>10795000</v>
      </c>
      <c r="K6677">
        <v>12290000</v>
      </c>
    </row>
    <row r="6678" spans="1:11" x14ac:dyDescent="0.3">
      <c r="A6678" t="s">
        <v>12696</v>
      </c>
      <c r="B6678" t="s">
        <v>313</v>
      </c>
      <c r="C6678" t="s">
        <v>313</v>
      </c>
      <c r="D6678">
        <v>9800000</v>
      </c>
      <c r="E6678">
        <v>8500000</v>
      </c>
      <c r="F6678" t="s">
        <v>5390</v>
      </c>
      <c r="G6678" s="13">
        <f>IFERROR(IF($F6678="ALTA",$D6678*1.03,
IF($F6678="MEDIA",$D6678*1,
IF($F6678="BAJA",$D6678*0.92,
IF($F6678="LIQUIDAR",_xlfn.XLOOKUP(A6678,Rotación!$A:$A,Rotación!$O:$O,0,0,-1),"")))),"")</f>
        <v>10094000</v>
      </c>
      <c r="H6678" s="13">
        <f>IFERROR(IF($F6678="ALTA",$D6678*1,
IF($F6678="MEDIA",$D6678*0.97,
IF($F6678="BAJA",$D6678*0.9,
IF($F6678="LIQUIDAR",_xlfn.XLOOKUP(A6678,Rotación!$A:$A,Rotación!$O:$O,0,0,-1),"")))),"")</f>
        <v>9800000</v>
      </c>
      <c r="I6678" s="13">
        <f>IFERROR(IF($F6678="ALTA",$D6678*0.97,
IF($F6678="MEDIA",$D6678*0.94,
IF($F6678="BAJA",$D6678*0.87,
IF($F6678="LIQUIDAR",_xlfn.XLOOKUP(A6678,Rotación!$A:$A,Rotación!$O:$O,0,0,-1),"")))),"")</f>
        <v>9506000</v>
      </c>
      <c r="J6678" s="13">
        <f>IFERROR(IF($F6678="ALTA",$D6678*0.94,
IF($F6678="MEDIA",$D6678*0.9,
IF($F6678="BAJA",$D6678*0.85,
IF($F6678="LIQUIDAR",_xlfn.XLOOKUP(A6678,Rotación!$A:$A,Rotación!$O:$O,0,0,-1),"")))),"")</f>
        <v>9212000</v>
      </c>
      <c r="K6678">
        <v>10190000</v>
      </c>
    </row>
    <row r="6679" spans="1:11" x14ac:dyDescent="0.3">
      <c r="A6679" t="s">
        <v>12594</v>
      </c>
      <c r="B6679" t="s">
        <v>313</v>
      </c>
      <c r="C6679" t="s">
        <v>313</v>
      </c>
      <c r="D6679">
        <v>7000000</v>
      </c>
      <c r="E6679">
        <v>5700000</v>
      </c>
      <c r="F6679" t="s">
        <v>4033</v>
      </c>
      <c r="G6679" s="13">
        <f>IFERROR(IF($F6679="ALTA",$D6679*1.03,
IF($F6679="MEDIA",$D6679*1,
IF($F6679="BAJA",$D6679*0.92,
IF($F6679="LIQUIDAR",_xlfn.XLOOKUP(A6679,Rotación!$A:$A,Rotación!$O:$O,0,0,-1),"")))),"")</f>
        <v>7000000</v>
      </c>
      <c r="H6679" s="13">
        <f>IFERROR(IF($F6679="ALTA",$D6679*1,
IF($F6679="MEDIA",$D6679*0.97,
IF($F6679="BAJA",$D6679*0.9,
IF($F6679="LIQUIDAR",_xlfn.XLOOKUP(A6679,Rotación!$A:$A,Rotación!$O:$O,0,0,-1),"")))),"")</f>
        <v>6790000</v>
      </c>
      <c r="I6679" s="13">
        <f>IFERROR(IF($F6679="ALTA",$D6679*0.97,
IF($F6679="MEDIA",$D6679*0.94,
IF($F6679="BAJA",$D6679*0.87,
IF($F6679="LIQUIDAR",_xlfn.XLOOKUP(A6679,Rotación!$A:$A,Rotación!$O:$O,0,0,-1),"")))),"")</f>
        <v>6580000</v>
      </c>
      <c r="J6679" s="13">
        <f>IFERROR(IF($F6679="ALTA",$D6679*0.94,
IF($F6679="MEDIA",$D6679*0.9,
IF($F6679="BAJA",$D6679*0.85,
IF($F6679="LIQUIDAR",_xlfn.XLOOKUP(A6679,Rotación!$A:$A,Rotación!$O:$O,0,0,-1),"")))),"")</f>
        <v>6300000</v>
      </c>
      <c r="K6679">
        <v>6990000</v>
      </c>
    </row>
    <row r="6680" spans="1:11" x14ac:dyDescent="0.3">
      <c r="A6680" t="s">
        <v>12615</v>
      </c>
      <c r="D6680">
        <v>13000000</v>
      </c>
      <c r="E6680">
        <v>9500000</v>
      </c>
      <c r="F6680" t="s">
        <v>5391</v>
      </c>
      <c r="G6680" s="13">
        <f>IFERROR(IF($F6680="ALTA",$D6680*1.03,
IF($F6680="MEDIA",$D6680*1,
IF($F6680="BAJA",$D6680*0.92,
IF($F6680="LIQUIDAR",_xlfn.XLOOKUP(A6680,Rotación!$A:$A,Rotación!$O:$O,0,0,-1),"")))),"")</f>
        <v>11960000</v>
      </c>
      <c r="H6680" s="13">
        <f>IFERROR(IF($F6680="ALTA",$D6680*1,
IF($F6680="MEDIA",$D6680*0.97,
IF($F6680="BAJA",$D6680*0.9,
IF($F6680="LIQUIDAR",_xlfn.XLOOKUP(A6680,Rotación!$A:$A,Rotación!$O:$O,0,0,-1),"")))),"")</f>
        <v>11700000</v>
      </c>
      <c r="I6680" s="13">
        <f>IFERROR(IF($F6680="ALTA",$D6680*0.97,
IF($F6680="MEDIA",$D6680*0.94,
IF($F6680="BAJA",$D6680*0.87,
IF($F6680="LIQUIDAR",_xlfn.XLOOKUP(A6680,Rotación!$A:$A,Rotación!$O:$O,0,0,-1),"")))),"")</f>
        <v>11310000</v>
      </c>
      <c r="J6680" s="13">
        <f>IFERROR(IF($F6680="ALTA",$D6680*0.94,
IF($F6680="MEDIA",$D6680*0.9,
IF($F6680="BAJA",$D6680*0.85,
IF($F6680="LIQUIDAR",_xlfn.XLOOKUP(A6680,Rotación!$A:$A,Rotación!$O:$O,0,0,-1),"")))),"")</f>
        <v>11050000</v>
      </c>
      <c r="K6680">
        <v>11490000</v>
      </c>
    </row>
    <row r="6681" spans="1:11" x14ac:dyDescent="0.3">
      <c r="A6681" t="s">
        <v>12645</v>
      </c>
      <c r="D6681">
        <v>8100000</v>
      </c>
      <c r="E6681">
        <v>6500000</v>
      </c>
      <c r="F6681" t="s">
        <v>4033</v>
      </c>
      <c r="G6681" s="13">
        <f>IFERROR(IF($F6681="ALTA",$D6681*1.03,
IF($F6681="MEDIA",$D6681*1,
IF($F6681="BAJA",$D6681*0.92,
IF($F6681="LIQUIDAR",_xlfn.XLOOKUP(A6681,Rotación!$A:$A,Rotación!$O:$O,0,0,-1),"")))),"")</f>
        <v>8100000</v>
      </c>
      <c r="H6681" s="13">
        <f>IFERROR(IF($F6681="ALTA",$D6681*1,
IF($F6681="MEDIA",$D6681*0.97,
IF($F6681="BAJA",$D6681*0.9,
IF($F6681="LIQUIDAR",_xlfn.XLOOKUP(A6681,Rotación!$A:$A,Rotación!$O:$O,0,0,-1),"")))),"")</f>
        <v>7857000</v>
      </c>
      <c r="I6681" s="13">
        <f>IFERROR(IF($F6681="ALTA",$D6681*0.97,
IF($F6681="MEDIA",$D6681*0.94,
IF($F6681="BAJA",$D6681*0.87,
IF($F6681="LIQUIDAR",_xlfn.XLOOKUP(A6681,Rotación!$A:$A,Rotación!$O:$O,0,0,-1),"")))),"")</f>
        <v>7614000</v>
      </c>
      <c r="J6681" s="13">
        <f>IFERROR(IF($F6681="ALTA",$D6681*0.94,
IF($F6681="MEDIA",$D6681*0.9,
IF($F6681="BAJA",$D6681*0.85,
IF($F6681="LIQUIDAR",_xlfn.XLOOKUP(A6681,Rotación!$A:$A,Rotación!$O:$O,0,0,-1),"")))),"")</f>
        <v>7290000</v>
      </c>
      <c r="K6681">
        <v>7990000</v>
      </c>
    </row>
    <row r="6682" spans="1:11" x14ac:dyDescent="0.3">
      <c r="A6682" t="s">
        <v>1841</v>
      </c>
      <c r="D6682">
        <v>8600000</v>
      </c>
      <c r="E6682">
        <v>6800000</v>
      </c>
      <c r="F6682" t="s">
        <v>4033</v>
      </c>
      <c r="G6682" s="13">
        <f>IFERROR(IF($F6682="ALTA",$D6682*1.03,
IF($F6682="MEDIA",$D6682*1,
IF($F6682="BAJA",$D6682*0.92,
IF($F6682="LIQUIDAR",_xlfn.XLOOKUP(A6682,Rotación!$A:$A,Rotación!$O:$O,0,0,-1),"")))),"")</f>
        <v>8600000</v>
      </c>
      <c r="H6682" s="13">
        <f>IFERROR(IF($F6682="ALTA",$D6682*1,
IF($F6682="MEDIA",$D6682*0.97,
IF($F6682="BAJA",$D6682*0.9,
IF($F6682="LIQUIDAR",_xlfn.XLOOKUP(A6682,Rotación!$A:$A,Rotación!$O:$O,0,0,-1),"")))),"")</f>
        <v>8342000</v>
      </c>
      <c r="I6682" s="13">
        <f>IFERROR(IF($F6682="ALTA",$D6682*0.97,
IF($F6682="MEDIA",$D6682*0.94,
IF($F6682="BAJA",$D6682*0.87,
IF($F6682="LIQUIDAR",_xlfn.XLOOKUP(A6682,Rotación!$A:$A,Rotación!$O:$O,0,0,-1),"")))),"")</f>
        <v>8084000</v>
      </c>
      <c r="J6682" s="13">
        <f>IFERROR(IF($F6682="ALTA",$D6682*0.94,
IF($F6682="MEDIA",$D6682*0.9,
IF($F6682="BAJA",$D6682*0.85,
IF($F6682="LIQUIDAR",_xlfn.XLOOKUP(A6682,Rotación!$A:$A,Rotación!$O:$O,0,0,-1),"")))),"")</f>
        <v>7740000</v>
      </c>
      <c r="K6682">
        <v>8290000</v>
      </c>
    </row>
    <row r="6683" spans="1:11" x14ac:dyDescent="0.3">
      <c r="A6683" t="s">
        <v>12653</v>
      </c>
      <c r="D6683">
        <v>22600000</v>
      </c>
      <c r="E6683">
        <v>17500000</v>
      </c>
      <c r="F6683" t="s">
        <v>4033</v>
      </c>
      <c r="G6683" s="13">
        <f>IFERROR(IF($F6683="ALTA",$D6683*1.03,
IF($F6683="MEDIA",$D6683*1,
IF($F6683="BAJA",$D6683*0.92,
IF($F6683="LIQUIDAR",_xlfn.XLOOKUP(A6683,Rotación!$A:$A,Rotación!$O:$O,0,0,-1),"")))),"")</f>
        <v>22600000</v>
      </c>
      <c r="H6683" s="13">
        <f>IFERROR(IF($F6683="ALTA",$D6683*1,
IF($F6683="MEDIA",$D6683*0.97,
IF($F6683="BAJA",$D6683*0.9,
IF($F6683="LIQUIDAR",_xlfn.XLOOKUP(A6683,Rotación!$A:$A,Rotación!$O:$O,0,0,-1),"")))),"")</f>
        <v>21922000</v>
      </c>
      <c r="I6683" s="13">
        <f>IFERROR(IF($F6683="ALTA",$D6683*0.97,
IF($F6683="MEDIA",$D6683*0.94,
IF($F6683="BAJA",$D6683*0.87,
IF($F6683="LIQUIDAR",_xlfn.XLOOKUP(A6683,Rotación!$A:$A,Rotación!$O:$O,0,0,-1),"")))),"")</f>
        <v>21244000</v>
      </c>
      <c r="J6683" s="13">
        <f>IFERROR(IF($F6683="ALTA",$D6683*0.94,
IF($F6683="MEDIA",$D6683*0.9,
IF($F6683="BAJA",$D6683*0.85,
IF($F6683="LIQUIDAR",_xlfn.XLOOKUP(A6683,Rotación!$A:$A,Rotación!$O:$O,0,0,-1),"")))),"")</f>
        <v>20340000</v>
      </c>
      <c r="K6683">
        <v>20990000</v>
      </c>
    </row>
    <row r="6684" spans="1:11" x14ac:dyDescent="0.3">
      <c r="A6684" t="s">
        <v>12573</v>
      </c>
      <c r="D6684">
        <v>13200000</v>
      </c>
      <c r="E6684">
        <v>10200000</v>
      </c>
      <c r="F6684" t="s">
        <v>4033</v>
      </c>
      <c r="G6684" s="13">
        <f>IFERROR(IF($F6684="ALTA",$D6684*1.03,
IF($F6684="MEDIA",$D6684*1,
IF($F6684="BAJA",$D6684*0.92,
IF($F6684="LIQUIDAR",_xlfn.XLOOKUP(A6684,Rotación!$A:$A,Rotación!$O:$O,0,0,-1),"")))),"")</f>
        <v>13200000</v>
      </c>
      <c r="H6684" s="13">
        <f>IFERROR(IF($F6684="ALTA",$D6684*1,
IF($F6684="MEDIA",$D6684*0.97,
IF($F6684="BAJA",$D6684*0.9,
IF($F6684="LIQUIDAR",_xlfn.XLOOKUP(A6684,Rotación!$A:$A,Rotación!$O:$O,0,0,-1),"")))),"")</f>
        <v>12804000</v>
      </c>
      <c r="I6684" s="13">
        <f>IFERROR(IF($F6684="ALTA",$D6684*0.97,
IF($F6684="MEDIA",$D6684*0.94,
IF($F6684="BAJA",$D6684*0.87,
IF($F6684="LIQUIDAR",_xlfn.XLOOKUP(A6684,Rotación!$A:$A,Rotación!$O:$O,0,0,-1),"")))),"")</f>
        <v>12408000</v>
      </c>
      <c r="J6684" s="13">
        <f>IFERROR(IF($F6684="ALTA",$D6684*0.94,
IF($F6684="MEDIA",$D6684*0.9,
IF($F6684="BAJA",$D6684*0.85,
IF($F6684="LIQUIDAR",_xlfn.XLOOKUP(A6684,Rotación!$A:$A,Rotación!$O:$O,0,0,-1),"")))),"")</f>
        <v>11880000</v>
      </c>
      <c r="K6684">
        <v>12290000</v>
      </c>
    </row>
    <row r="6685" spans="1:11" x14ac:dyDescent="0.3">
      <c r="A6685" t="s">
        <v>12611</v>
      </c>
      <c r="D6685">
        <v>6700000</v>
      </c>
      <c r="E6685">
        <v>5200000</v>
      </c>
      <c r="F6685" t="s">
        <v>4033</v>
      </c>
      <c r="G6685" s="13">
        <f>IFERROR(IF($F6685="ALTA",$D6685*1.03,
IF($F6685="MEDIA",$D6685*1,
IF($F6685="BAJA",$D6685*0.92,
IF($F6685="LIQUIDAR",_xlfn.XLOOKUP(A6685,Rotación!$A:$A,Rotación!$O:$O,0,0,-1),"")))),"")</f>
        <v>6700000</v>
      </c>
      <c r="H6685" s="13">
        <f>IFERROR(IF($F6685="ALTA",$D6685*1,
IF($F6685="MEDIA",$D6685*0.97,
IF($F6685="BAJA",$D6685*0.9,
IF($F6685="LIQUIDAR",_xlfn.XLOOKUP(A6685,Rotación!$A:$A,Rotación!$O:$O,0,0,-1),"")))),"")</f>
        <v>6499000</v>
      </c>
      <c r="I6685" s="13">
        <f>IFERROR(IF($F6685="ALTA",$D6685*0.97,
IF($F6685="MEDIA",$D6685*0.94,
IF($F6685="BAJA",$D6685*0.87,
IF($F6685="LIQUIDAR",_xlfn.XLOOKUP(A6685,Rotación!$A:$A,Rotación!$O:$O,0,0,-1),"")))),"")</f>
        <v>6298000</v>
      </c>
      <c r="J6685" s="13">
        <f>IFERROR(IF($F6685="ALTA",$D6685*0.94,
IF($F6685="MEDIA",$D6685*0.9,
IF($F6685="BAJA",$D6685*0.85,
IF($F6685="LIQUIDAR",_xlfn.XLOOKUP(A6685,Rotación!$A:$A,Rotación!$O:$O,0,0,-1),"")))),"")</f>
        <v>6030000</v>
      </c>
      <c r="K6685">
        <v>6490000</v>
      </c>
    </row>
    <row r="6686" spans="1:11" x14ac:dyDescent="0.3">
      <c r="A6686" t="s">
        <v>12739</v>
      </c>
      <c r="D6686">
        <v>27100000</v>
      </c>
      <c r="E6686">
        <v>21000000</v>
      </c>
      <c r="F6686" t="s">
        <v>5391</v>
      </c>
      <c r="G6686" s="13">
        <f>IFERROR(IF($F6686="ALTA",$D6686*1.03,
IF($F6686="MEDIA",$D6686*1,
IF($F6686="BAJA",$D6686*0.92,
IF($F6686="LIQUIDAR",_xlfn.XLOOKUP(A6686,Rotación!$A:$A,Rotación!$O:$O,0,0,-1),"")))),"")</f>
        <v>24932000</v>
      </c>
      <c r="H6686" s="13">
        <f>IFERROR(IF($F6686="ALTA",$D6686*1,
IF($F6686="MEDIA",$D6686*0.97,
IF($F6686="BAJA",$D6686*0.9,
IF($F6686="LIQUIDAR",_xlfn.XLOOKUP(A6686,Rotación!$A:$A,Rotación!$O:$O,0,0,-1),"")))),"")</f>
        <v>24390000</v>
      </c>
      <c r="I6686" s="13">
        <f>IFERROR(IF($F6686="ALTA",$D6686*0.97,
IF($F6686="MEDIA",$D6686*0.94,
IF($F6686="BAJA",$D6686*0.87,
IF($F6686="LIQUIDAR",_xlfn.XLOOKUP(A6686,Rotación!$A:$A,Rotación!$O:$O,0,0,-1),"")))),"")</f>
        <v>23577000</v>
      </c>
      <c r="J6686" s="13">
        <f>IFERROR(IF($F6686="ALTA",$D6686*0.94,
IF($F6686="MEDIA",$D6686*0.9,
IF($F6686="BAJA",$D6686*0.85,
IF($F6686="LIQUIDAR",_xlfn.XLOOKUP(A6686,Rotación!$A:$A,Rotación!$O:$O,0,0,-1),"")))),"")</f>
        <v>23035000</v>
      </c>
      <c r="K6686">
        <v>25190000</v>
      </c>
    </row>
    <row r="6687" spans="1:11" x14ac:dyDescent="0.3">
      <c r="A6687" t="s">
        <v>11653</v>
      </c>
      <c r="D6687">
        <v>7650000</v>
      </c>
      <c r="E6687">
        <v>6200000</v>
      </c>
      <c r="F6687" t="s">
        <v>5390</v>
      </c>
      <c r="G6687" s="13">
        <f>IFERROR(IF($F6687="ALTA",$D6687*1.03,
IF($F6687="MEDIA",$D6687*1,
IF($F6687="BAJA",$D6687*0.92,
IF($F6687="LIQUIDAR",_xlfn.XLOOKUP(A6687,Rotación!$A:$A,Rotación!$O:$O,0,0,-1),"")))),"")</f>
        <v>7879500</v>
      </c>
      <c r="H6687" s="13">
        <f>IFERROR(IF($F6687="ALTA",$D6687*1,
IF($F6687="MEDIA",$D6687*0.97,
IF($F6687="BAJA",$D6687*0.9,
IF($F6687="LIQUIDAR",_xlfn.XLOOKUP(A6687,Rotación!$A:$A,Rotación!$O:$O,0,0,-1),"")))),"")</f>
        <v>7650000</v>
      </c>
      <c r="I6687" s="13">
        <f>IFERROR(IF($F6687="ALTA",$D6687*0.97,
IF($F6687="MEDIA",$D6687*0.94,
IF($F6687="BAJA",$D6687*0.87,
IF($F6687="LIQUIDAR",_xlfn.XLOOKUP(A6687,Rotación!$A:$A,Rotación!$O:$O,0,0,-1),"")))),"")</f>
        <v>7420500</v>
      </c>
      <c r="J6687" s="13">
        <f>IFERROR(IF($F6687="ALTA",$D6687*0.94,
IF($F6687="MEDIA",$D6687*0.9,
IF($F6687="BAJA",$D6687*0.85,
IF($F6687="LIQUIDAR",_xlfn.XLOOKUP(A6687,Rotación!$A:$A,Rotación!$O:$O,0,0,-1),"")))),"")</f>
        <v>7191000</v>
      </c>
      <c r="K6687">
        <v>7390000</v>
      </c>
    </row>
    <row r="6688" spans="1:11" x14ac:dyDescent="0.3">
      <c r="A6688" t="s">
        <v>12731</v>
      </c>
      <c r="D6688">
        <v>11400000</v>
      </c>
      <c r="E6688">
        <v>9000000</v>
      </c>
      <c r="F6688" t="s">
        <v>5390</v>
      </c>
      <c r="G6688" s="13">
        <f>IFERROR(IF($F6688="ALTA",$D6688*1.03,
IF($F6688="MEDIA",$D6688*1,
IF($F6688="BAJA",$D6688*0.92,
IF($F6688="LIQUIDAR",_xlfn.XLOOKUP(A6688,Rotación!$A:$A,Rotación!$O:$O,0,0,-1),"")))),"")</f>
        <v>11742000</v>
      </c>
      <c r="H6688" s="13">
        <f>IFERROR(IF($F6688="ALTA",$D6688*1,
IF($F6688="MEDIA",$D6688*0.97,
IF($F6688="BAJA",$D6688*0.9,
IF($F6688="LIQUIDAR",_xlfn.XLOOKUP(A6688,Rotación!$A:$A,Rotación!$O:$O,0,0,-1),"")))),"")</f>
        <v>11400000</v>
      </c>
      <c r="I6688" s="13">
        <f>IFERROR(IF($F6688="ALTA",$D6688*0.97,
IF($F6688="MEDIA",$D6688*0.94,
IF($F6688="BAJA",$D6688*0.87,
IF($F6688="LIQUIDAR",_xlfn.XLOOKUP(A6688,Rotación!$A:$A,Rotación!$O:$O,0,0,-1),"")))),"")</f>
        <v>11058000</v>
      </c>
      <c r="J6688" s="13">
        <f>IFERROR(IF($F6688="ALTA",$D6688*0.94,
IF($F6688="MEDIA",$D6688*0.9,
IF($F6688="BAJA",$D6688*0.85,
IF($F6688="LIQUIDAR",_xlfn.XLOOKUP(A6688,Rotación!$A:$A,Rotación!$O:$O,0,0,-1),"")))),"")</f>
        <v>10716000</v>
      </c>
      <c r="K6688">
        <v>10490000</v>
      </c>
    </row>
    <row r="6689" spans="1:11" x14ac:dyDescent="0.3">
      <c r="A6689" t="s">
        <v>12719</v>
      </c>
      <c r="D6689">
        <v>14500000</v>
      </c>
      <c r="E6689">
        <v>11900000</v>
      </c>
      <c r="F6689" t="s">
        <v>5390</v>
      </c>
      <c r="G6689" s="13">
        <f>IFERROR(IF($F6689="ALTA",$D6689*1.03,
IF($F6689="MEDIA",$D6689*1,
IF($F6689="BAJA",$D6689*0.92,
IF($F6689="LIQUIDAR",_xlfn.XLOOKUP(A6689,Rotación!$A:$A,Rotación!$O:$O,0,0,-1),"")))),"")</f>
        <v>14935000</v>
      </c>
      <c r="H6689" s="13">
        <f>IFERROR(IF($F6689="ALTA",$D6689*1,
IF($F6689="MEDIA",$D6689*0.97,
IF($F6689="BAJA",$D6689*0.9,
IF($F6689="LIQUIDAR",_xlfn.XLOOKUP(A6689,Rotación!$A:$A,Rotación!$O:$O,0,0,-1),"")))),"")</f>
        <v>14500000</v>
      </c>
      <c r="I6689" s="13">
        <f>IFERROR(IF($F6689="ALTA",$D6689*0.97,
IF($F6689="MEDIA",$D6689*0.94,
IF($F6689="BAJA",$D6689*0.87,
IF($F6689="LIQUIDAR",_xlfn.XLOOKUP(A6689,Rotación!$A:$A,Rotación!$O:$O,0,0,-1),"")))),"")</f>
        <v>14065000</v>
      </c>
      <c r="J6689" s="13">
        <f>IFERROR(IF($F6689="ALTA",$D6689*0.94,
IF($F6689="MEDIA",$D6689*0.9,
IF($F6689="BAJA",$D6689*0.85,
IF($F6689="LIQUIDAR",_xlfn.XLOOKUP(A6689,Rotación!$A:$A,Rotación!$O:$O,0,0,-1),"")))),"")</f>
        <v>13630000</v>
      </c>
      <c r="K6689">
        <v>13990000</v>
      </c>
    </row>
    <row r="6690" spans="1:11" x14ac:dyDescent="0.3">
      <c r="A6690" t="s">
        <v>12500</v>
      </c>
      <c r="D6690">
        <v>7800000</v>
      </c>
      <c r="E6690">
        <v>6300000</v>
      </c>
      <c r="F6690" t="s">
        <v>4033</v>
      </c>
      <c r="G6690" s="13">
        <f>IFERROR(IF($F6690="ALTA",$D6690*1.03,
IF($F6690="MEDIA",$D6690*1,
IF($F6690="BAJA",$D6690*0.92,
IF($F6690="LIQUIDAR",_xlfn.XLOOKUP(A6690,Rotación!$A:$A,Rotación!$O:$O,0,0,-1),"")))),"")</f>
        <v>7800000</v>
      </c>
      <c r="H6690" s="13">
        <f>IFERROR(IF($F6690="ALTA",$D6690*1,
IF($F6690="MEDIA",$D6690*0.97,
IF($F6690="BAJA",$D6690*0.9,
IF($F6690="LIQUIDAR",_xlfn.XLOOKUP(A6690,Rotación!$A:$A,Rotación!$O:$O,0,0,-1),"")))),"")</f>
        <v>7566000</v>
      </c>
      <c r="I6690" s="13">
        <f>IFERROR(IF($F6690="ALTA",$D6690*0.97,
IF($F6690="MEDIA",$D6690*0.94,
IF($F6690="BAJA",$D6690*0.87,
IF($F6690="LIQUIDAR",_xlfn.XLOOKUP(A6690,Rotación!$A:$A,Rotación!$O:$O,0,0,-1),"")))),"")</f>
        <v>7332000</v>
      </c>
      <c r="J6690" s="13">
        <f>IFERROR(IF($F6690="ALTA",$D6690*0.94,
IF($F6690="MEDIA",$D6690*0.9,
IF($F6690="BAJA",$D6690*0.85,
IF($F6690="LIQUIDAR",_xlfn.XLOOKUP(A6690,Rotación!$A:$A,Rotación!$O:$O,0,0,-1),"")))),"")</f>
        <v>7020000</v>
      </c>
      <c r="K6690">
        <v>7690000</v>
      </c>
    </row>
    <row r="6691" spans="1:11" x14ac:dyDescent="0.3">
      <c r="A6691" t="s">
        <v>413</v>
      </c>
      <c r="D6691">
        <v>18800000</v>
      </c>
      <c r="E6691">
        <v>14800000</v>
      </c>
      <c r="F6691" t="s">
        <v>4033</v>
      </c>
      <c r="G6691" s="13">
        <f>IFERROR(IF($F6691="ALTA",$D6691*1.03,
IF($F6691="MEDIA",$D6691*1,
IF($F6691="BAJA",$D6691*0.92,
IF($F6691="LIQUIDAR",_xlfn.XLOOKUP(A6691,Rotación!$A:$A,Rotación!$O:$O,0,0,-1),"")))),"")</f>
        <v>18800000</v>
      </c>
      <c r="H6691" s="13">
        <f>IFERROR(IF($F6691="ALTA",$D6691*1,
IF($F6691="MEDIA",$D6691*0.97,
IF($F6691="BAJA",$D6691*0.9,
IF($F6691="LIQUIDAR",_xlfn.XLOOKUP(A6691,Rotación!$A:$A,Rotación!$O:$O,0,0,-1),"")))),"")</f>
        <v>18236000</v>
      </c>
      <c r="I6691" s="13">
        <f>IFERROR(IF($F6691="ALTA",$D6691*0.97,
IF($F6691="MEDIA",$D6691*0.94,
IF($F6691="BAJA",$D6691*0.87,
IF($F6691="LIQUIDAR",_xlfn.XLOOKUP(A6691,Rotación!$A:$A,Rotación!$O:$O,0,0,-1),"")))),"")</f>
        <v>17672000</v>
      </c>
      <c r="J6691" s="13">
        <f>IFERROR(IF($F6691="ALTA",$D6691*0.94,
IF($F6691="MEDIA",$D6691*0.9,
IF($F6691="BAJA",$D6691*0.85,
IF($F6691="LIQUIDAR",_xlfn.XLOOKUP(A6691,Rotación!$A:$A,Rotación!$O:$O,0,0,-1),"")))),"")</f>
        <v>16920000</v>
      </c>
      <c r="K6691">
        <v>17490000</v>
      </c>
    </row>
    <row r="6692" spans="1:11" x14ac:dyDescent="0.3">
      <c r="A6692" t="s">
        <v>12636</v>
      </c>
      <c r="D6692">
        <v>10900000</v>
      </c>
      <c r="E6692">
        <v>8000000</v>
      </c>
      <c r="F6692" t="s">
        <v>4033</v>
      </c>
      <c r="G6692" s="13">
        <f>IFERROR(IF($F6692="ALTA",$D6692*1.03,
IF($F6692="MEDIA",$D6692*1,
IF($F6692="BAJA",$D6692*0.92,
IF($F6692="LIQUIDAR",_xlfn.XLOOKUP(A6692,Rotación!$A:$A,Rotación!$O:$O,0,0,-1),"")))),"")</f>
        <v>10900000</v>
      </c>
      <c r="H6692" s="13">
        <f>IFERROR(IF($F6692="ALTA",$D6692*1,
IF($F6692="MEDIA",$D6692*0.97,
IF($F6692="BAJA",$D6692*0.9,
IF($F6692="LIQUIDAR",_xlfn.XLOOKUP(A6692,Rotación!$A:$A,Rotación!$O:$O,0,0,-1),"")))),"")</f>
        <v>10573000</v>
      </c>
      <c r="I6692" s="13">
        <f>IFERROR(IF($F6692="ALTA",$D6692*0.97,
IF($F6692="MEDIA",$D6692*0.94,
IF($F6692="BAJA",$D6692*0.87,
IF($F6692="LIQUIDAR",_xlfn.XLOOKUP(A6692,Rotación!$A:$A,Rotación!$O:$O,0,0,-1),"")))),"")</f>
        <v>10246000</v>
      </c>
      <c r="J6692" s="13">
        <f>IFERROR(IF($F6692="ALTA",$D6692*0.94,
IF($F6692="MEDIA",$D6692*0.9,
IF($F6692="BAJA",$D6692*0.85,
IF($F6692="LIQUIDAR",_xlfn.XLOOKUP(A6692,Rotación!$A:$A,Rotación!$O:$O,0,0,-1),"")))),"")</f>
        <v>9810000</v>
      </c>
      <c r="K6692">
        <v>9490000</v>
      </c>
    </row>
    <row r="6693" spans="1:11" x14ac:dyDescent="0.3">
      <c r="A6693" t="s">
        <v>12688</v>
      </c>
      <c r="D6693">
        <v>20400000</v>
      </c>
      <c r="E6693">
        <v>15500000</v>
      </c>
      <c r="F6693" t="s">
        <v>4033</v>
      </c>
      <c r="G6693" s="13">
        <f>IFERROR(IF($F6693="ALTA",$D6693*1.03,
IF($F6693="MEDIA",$D6693*1,
IF($F6693="BAJA",$D6693*0.92,
IF($F6693="LIQUIDAR",_xlfn.XLOOKUP(A6693,Rotación!$A:$A,Rotación!$O:$O,0,0,-1),"")))),"")</f>
        <v>20400000</v>
      </c>
      <c r="H6693" s="13">
        <f>IFERROR(IF($F6693="ALTA",$D6693*1,
IF($F6693="MEDIA",$D6693*0.97,
IF($F6693="BAJA",$D6693*0.9,
IF($F6693="LIQUIDAR",_xlfn.XLOOKUP(A6693,Rotación!$A:$A,Rotación!$O:$O,0,0,-1),"")))),"")</f>
        <v>19788000</v>
      </c>
      <c r="I6693" s="13">
        <f>IFERROR(IF($F6693="ALTA",$D6693*0.97,
IF($F6693="MEDIA",$D6693*0.94,
IF($F6693="BAJA",$D6693*0.87,
IF($F6693="LIQUIDAR",_xlfn.XLOOKUP(A6693,Rotación!$A:$A,Rotación!$O:$O,0,0,-1),"")))),"")</f>
        <v>19176000</v>
      </c>
      <c r="J6693" s="13">
        <f>IFERROR(IF($F6693="ALTA",$D6693*0.94,
IF($F6693="MEDIA",$D6693*0.9,
IF($F6693="BAJA",$D6693*0.85,
IF($F6693="LIQUIDAR",_xlfn.XLOOKUP(A6693,Rotación!$A:$A,Rotación!$O:$O,0,0,-1),"")))),"")</f>
        <v>18360000</v>
      </c>
      <c r="K6693">
        <v>18390000</v>
      </c>
    </row>
    <row r="6694" spans="1:11" x14ac:dyDescent="0.3">
      <c r="A6694" t="s">
        <v>11705</v>
      </c>
      <c r="D6694">
        <v>37700000</v>
      </c>
      <c r="E6694">
        <v>29000000</v>
      </c>
      <c r="F6694" t="s">
        <v>5391</v>
      </c>
      <c r="G6694" s="13">
        <f>IFERROR(IF($F6694="ALTA",$D6694*1.03,
IF($F6694="MEDIA",$D6694*1,
IF($F6694="BAJA",$D6694*0.92,
IF($F6694="LIQUIDAR",_xlfn.XLOOKUP(A6694,Rotación!$A:$A,Rotación!$O:$O,0,0,-1),"")))),"")</f>
        <v>34684000</v>
      </c>
      <c r="H6694" s="13">
        <f>IFERROR(IF($F6694="ALTA",$D6694*1,
IF($F6694="MEDIA",$D6694*0.97,
IF($F6694="BAJA",$D6694*0.9,
IF($F6694="LIQUIDAR",_xlfn.XLOOKUP(A6694,Rotación!$A:$A,Rotación!$O:$O,0,0,-1),"")))),"")</f>
        <v>33930000</v>
      </c>
      <c r="I6694" s="13">
        <f>IFERROR(IF($F6694="ALTA",$D6694*0.97,
IF($F6694="MEDIA",$D6694*0.94,
IF($F6694="BAJA",$D6694*0.87,
IF($F6694="LIQUIDAR",_xlfn.XLOOKUP(A6694,Rotación!$A:$A,Rotación!$O:$O,0,0,-1),"")))),"")</f>
        <v>32799000</v>
      </c>
      <c r="J6694" s="13">
        <f>IFERROR(IF($F6694="ALTA",$D6694*0.94,
IF($F6694="MEDIA",$D6694*0.9,
IF($F6694="BAJA",$D6694*0.85,
IF($F6694="LIQUIDAR",_xlfn.XLOOKUP(A6694,Rotación!$A:$A,Rotación!$O:$O,0,0,-1),"")))),"")</f>
        <v>32045000</v>
      </c>
      <c r="K6694">
        <v>34990000</v>
      </c>
    </row>
    <row r="6695" spans="1:11" x14ac:dyDescent="0.3">
      <c r="A6695" t="s">
        <v>12503</v>
      </c>
      <c r="D6695">
        <v>15800000</v>
      </c>
      <c r="E6695">
        <v>11700000</v>
      </c>
      <c r="F6695" t="s">
        <v>5391</v>
      </c>
      <c r="G6695" s="13">
        <f>IFERROR(IF($F6695="ALTA",$D6695*1.03,
IF($F6695="MEDIA",$D6695*1,
IF($F6695="BAJA",$D6695*0.92,
IF($F6695="LIQUIDAR",_xlfn.XLOOKUP(A6695,Rotación!$A:$A,Rotación!$O:$O,0,0,-1),"")))),"")</f>
        <v>14536000</v>
      </c>
      <c r="H6695" s="13">
        <f>IFERROR(IF($F6695="ALTA",$D6695*1,
IF($F6695="MEDIA",$D6695*0.97,
IF($F6695="BAJA",$D6695*0.9,
IF($F6695="LIQUIDAR",_xlfn.XLOOKUP(A6695,Rotación!$A:$A,Rotación!$O:$O,0,0,-1),"")))),"")</f>
        <v>14220000</v>
      </c>
      <c r="I6695" s="13">
        <f>IFERROR(IF($F6695="ALTA",$D6695*0.97,
IF($F6695="MEDIA",$D6695*0.94,
IF($F6695="BAJA",$D6695*0.87,
IF($F6695="LIQUIDAR",_xlfn.XLOOKUP(A6695,Rotación!$A:$A,Rotación!$O:$O,0,0,-1),"")))),"")</f>
        <v>13746000</v>
      </c>
      <c r="J6695" s="13">
        <f>IFERROR(IF($F6695="ALTA",$D6695*0.94,
IF($F6695="MEDIA",$D6695*0.9,
IF($F6695="BAJA",$D6695*0.85,
IF($F6695="LIQUIDAR",_xlfn.XLOOKUP(A6695,Rotación!$A:$A,Rotación!$O:$O,0,0,-1),"")))),"")</f>
        <v>13430000</v>
      </c>
      <c r="K6695">
        <v>14790000</v>
      </c>
    </row>
    <row r="6696" spans="1:11" x14ac:dyDescent="0.3">
      <c r="A6696" t="s">
        <v>12621</v>
      </c>
      <c r="D6696">
        <v>8700000</v>
      </c>
      <c r="E6696">
        <v>6800000</v>
      </c>
      <c r="F6696" t="s">
        <v>5391</v>
      </c>
      <c r="G6696" s="13">
        <f>IFERROR(IF($F6696="ALTA",$D6696*1.03,
IF($F6696="MEDIA",$D6696*1,
IF($F6696="BAJA",$D6696*0.92,
IF($F6696="LIQUIDAR",_xlfn.XLOOKUP(A6696,Rotación!$A:$A,Rotación!$O:$O,0,0,-1),"")))),"")</f>
        <v>8004000</v>
      </c>
      <c r="H6696" s="13">
        <f>IFERROR(IF($F6696="ALTA",$D6696*1,
IF($F6696="MEDIA",$D6696*0.97,
IF($F6696="BAJA",$D6696*0.9,
IF($F6696="LIQUIDAR",_xlfn.XLOOKUP(A6696,Rotación!$A:$A,Rotación!$O:$O,0,0,-1),"")))),"")</f>
        <v>7830000</v>
      </c>
      <c r="I6696" s="13">
        <f>IFERROR(IF($F6696="ALTA",$D6696*0.97,
IF($F6696="MEDIA",$D6696*0.94,
IF($F6696="BAJA",$D6696*0.87,
IF($F6696="LIQUIDAR",_xlfn.XLOOKUP(A6696,Rotación!$A:$A,Rotación!$O:$O,0,0,-1),"")))),"")</f>
        <v>7569000</v>
      </c>
      <c r="J6696" s="13">
        <f>IFERROR(IF($F6696="ALTA",$D6696*0.94,
IF($F6696="MEDIA",$D6696*0.9,
IF($F6696="BAJA",$D6696*0.85,
IF($F6696="LIQUIDAR",_xlfn.XLOOKUP(A6696,Rotación!$A:$A,Rotación!$O:$O,0,0,-1),"")))),"")</f>
        <v>7395000</v>
      </c>
      <c r="K6696">
        <v>8290000</v>
      </c>
    </row>
    <row r="6697" spans="1:11" x14ac:dyDescent="0.3">
      <c r="A6697" t="s">
        <v>12702</v>
      </c>
      <c r="D6697">
        <v>8500000</v>
      </c>
      <c r="E6697">
        <v>6800000</v>
      </c>
      <c r="F6697" t="s">
        <v>5391</v>
      </c>
      <c r="G6697" s="13">
        <f>IFERROR(IF($F6697="ALTA",$D6697*1.03,
IF($F6697="MEDIA",$D6697*1,
IF($F6697="BAJA",$D6697*0.92,
IF($F6697="LIQUIDAR",_xlfn.XLOOKUP(A6697,Rotación!$A:$A,Rotación!$O:$O,0,0,-1),"")))),"")</f>
        <v>7820000</v>
      </c>
      <c r="H6697" s="13">
        <f>IFERROR(IF($F6697="ALTA",$D6697*1,
IF($F6697="MEDIA",$D6697*0.97,
IF($F6697="BAJA",$D6697*0.9,
IF($F6697="LIQUIDAR",_xlfn.XLOOKUP(A6697,Rotación!$A:$A,Rotación!$O:$O,0,0,-1),"")))),"")</f>
        <v>7650000</v>
      </c>
      <c r="I6697" s="13">
        <f>IFERROR(IF($F6697="ALTA",$D6697*0.97,
IF($F6697="MEDIA",$D6697*0.94,
IF($F6697="BAJA",$D6697*0.87,
IF($F6697="LIQUIDAR",_xlfn.XLOOKUP(A6697,Rotación!$A:$A,Rotación!$O:$O,0,0,-1),"")))),"")</f>
        <v>7395000</v>
      </c>
      <c r="J6697" s="13">
        <f>IFERROR(IF($F6697="ALTA",$D6697*0.94,
IF($F6697="MEDIA",$D6697*0.9,
IF($F6697="BAJA",$D6697*0.85,
IF($F6697="LIQUIDAR",_xlfn.XLOOKUP(A6697,Rotación!$A:$A,Rotación!$O:$O,0,0,-1),"")))),"")</f>
        <v>7225000</v>
      </c>
      <c r="K6697">
        <v>8290000</v>
      </c>
    </row>
    <row r="6698" spans="1:11" x14ac:dyDescent="0.3">
      <c r="A6698" t="s">
        <v>12528</v>
      </c>
      <c r="D6698">
        <v>5600000</v>
      </c>
      <c r="E6698">
        <v>4300000</v>
      </c>
      <c r="F6698" t="s">
        <v>5391</v>
      </c>
      <c r="G6698" s="13">
        <f>IFERROR(IF($F6698="ALTA",$D6698*1.03,
IF($F6698="MEDIA",$D6698*1,
IF($F6698="BAJA",$D6698*0.92,
IF($F6698="LIQUIDAR",_xlfn.XLOOKUP(A6698,Rotación!$A:$A,Rotación!$O:$O,0,0,-1),"")))),"")</f>
        <v>5152000</v>
      </c>
      <c r="H6698" s="13">
        <f>IFERROR(IF($F6698="ALTA",$D6698*1,
IF($F6698="MEDIA",$D6698*0.97,
IF($F6698="BAJA",$D6698*0.9,
IF($F6698="LIQUIDAR",_xlfn.XLOOKUP(A6698,Rotación!$A:$A,Rotación!$O:$O,0,0,-1),"")))),"")</f>
        <v>5040000</v>
      </c>
      <c r="I6698" s="13">
        <f>IFERROR(IF($F6698="ALTA",$D6698*0.97,
IF($F6698="MEDIA",$D6698*0.94,
IF($F6698="BAJA",$D6698*0.87,
IF($F6698="LIQUIDAR",_xlfn.XLOOKUP(A6698,Rotación!$A:$A,Rotación!$O:$O,0,0,-1),"")))),"")</f>
        <v>4872000</v>
      </c>
      <c r="J6698" s="13">
        <f>IFERROR(IF($F6698="ALTA",$D6698*0.94,
IF($F6698="MEDIA",$D6698*0.9,
IF($F6698="BAJA",$D6698*0.85,
IF($F6698="LIQUIDAR",_xlfn.XLOOKUP(A6698,Rotación!$A:$A,Rotación!$O:$O,0,0,-1),"")))),"")</f>
        <v>4760000</v>
      </c>
      <c r="K6698">
        <v>5290000</v>
      </c>
    </row>
    <row r="6699" spans="1:11" x14ac:dyDescent="0.3">
      <c r="A6699" t="s">
        <v>12543</v>
      </c>
      <c r="D6699">
        <v>6600000</v>
      </c>
      <c r="E6699">
        <v>5000000</v>
      </c>
      <c r="F6699" t="s">
        <v>5391</v>
      </c>
      <c r="G6699" s="13">
        <f>IFERROR(IF($F6699="ALTA",$D6699*1.03,
IF($F6699="MEDIA",$D6699*1,
IF($F6699="BAJA",$D6699*0.92,
IF($F6699="LIQUIDAR",_xlfn.XLOOKUP(A6699,Rotación!$A:$A,Rotación!$O:$O,0,0,-1),"")))),"")</f>
        <v>6072000</v>
      </c>
      <c r="H6699" s="13">
        <f>IFERROR(IF($F6699="ALTA",$D6699*1,
IF($F6699="MEDIA",$D6699*0.97,
IF($F6699="BAJA",$D6699*0.9,
IF($F6699="LIQUIDAR",_xlfn.XLOOKUP(A6699,Rotación!$A:$A,Rotación!$O:$O,0,0,-1),"")))),"")</f>
        <v>5940000</v>
      </c>
      <c r="I6699" s="13">
        <f>IFERROR(IF($F6699="ALTA",$D6699*0.97,
IF($F6699="MEDIA",$D6699*0.94,
IF($F6699="BAJA",$D6699*0.87,
IF($F6699="LIQUIDAR",_xlfn.XLOOKUP(A6699,Rotación!$A:$A,Rotación!$O:$O,0,0,-1),"")))),"")</f>
        <v>5742000</v>
      </c>
      <c r="J6699" s="13">
        <f>IFERROR(IF($F6699="ALTA",$D6699*0.94,
IF($F6699="MEDIA",$D6699*0.9,
IF($F6699="BAJA",$D6699*0.85,
IF($F6699="LIQUIDAR",_xlfn.XLOOKUP(A6699,Rotación!$A:$A,Rotación!$O:$O,0,0,-1),"")))),"")</f>
        <v>5610000</v>
      </c>
      <c r="K6699">
        <v>6190000</v>
      </c>
    </row>
    <row r="6700" spans="1:11" x14ac:dyDescent="0.3">
      <c r="A6700" t="s">
        <v>12692</v>
      </c>
      <c r="D6700">
        <v>12300000</v>
      </c>
      <c r="E6700">
        <v>9500000</v>
      </c>
      <c r="F6700" t="s">
        <v>5391</v>
      </c>
      <c r="G6700" s="13">
        <f>IFERROR(IF($F6700="ALTA",$D6700*1.03,
IF($F6700="MEDIA",$D6700*1,
IF($F6700="BAJA",$D6700*0.92,
IF($F6700="LIQUIDAR",_xlfn.XLOOKUP(A6700,Rotación!$A:$A,Rotación!$O:$O,0,0,-1),"")))),"")</f>
        <v>11316000</v>
      </c>
      <c r="H6700" s="13">
        <f>IFERROR(IF($F6700="ALTA",$D6700*1,
IF($F6700="MEDIA",$D6700*0.97,
IF($F6700="BAJA",$D6700*0.9,
IF($F6700="LIQUIDAR",_xlfn.XLOOKUP(A6700,Rotación!$A:$A,Rotación!$O:$O,0,0,-1),"")))),"")</f>
        <v>11070000</v>
      </c>
      <c r="I6700" s="13">
        <f>IFERROR(IF($F6700="ALTA",$D6700*0.97,
IF($F6700="MEDIA",$D6700*0.94,
IF($F6700="BAJA",$D6700*0.87,
IF($F6700="LIQUIDAR",_xlfn.XLOOKUP(A6700,Rotación!$A:$A,Rotación!$O:$O,0,0,-1),"")))),"")</f>
        <v>10701000</v>
      </c>
      <c r="J6700" s="13">
        <f>IFERROR(IF($F6700="ALTA",$D6700*0.94,
IF($F6700="MEDIA",$D6700*0.9,
IF($F6700="BAJA",$D6700*0.85,
IF($F6700="LIQUIDAR",_xlfn.XLOOKUP(A6700,Rotación!$A:$A,Rotación!$O:$O,0,0,-1),"")))),"")</f>
        <v>10455000</v>
      </c>
      <c r="K6700">
        <v>11590000</v>
      </c>
    </row>
    <row r="6701" spans="1:11" x14ac:dyDescent="0.3">
      <c r="A6701" t="s">
        <v>12263</v>
      </c>
      <c r="D6701">
        <v>11700000</v>
      </c>
      <c r="E6701">
        <v>8700000</v>
      </c>
      <c r="F6701" t="s">
        <v>5391</v>
      </c>
      <c r="G6701" s="13">
        <f>IFERROR(IF($F6701="ALTA",$D6701*1.03,
IF($F6701="MEDIA",$D6701*1,
IF($F6701="BAJA",$D6701*0.92,
IF($F6701="LIQUIDAR",_xlfn.XLOOKUP(A6701,Rotación!$A:$A,Rotación!$O:$O,0,0,-1),"")))),"")</f>
        <v>10764000</v>
      </c>
      <c r="H6701" s="13">
        <f>IFERROR(IF($F6701="ALTA",$D6701*1,
IF($F6701="MEDIA",$D6701*0.97,
IF($F6701="BAJA",$D6701*0.9,
IF($F6701="LIQUIDAR",_xlfn.XLOOKUP(A6701,Rotación!$A:$A,Rotación!$O:$O,0,0,-1),"")))),"")</f>
        <v>10530000</v>
      </c>
      <c r="I6701" s="13">
        <f>IFERROR(IF($F6701="ALTA",$D6701*0.97,
IF($F6701="MEDIA",$D6701*0.94,
IF($F6701="BAJA",$D6701*0.87,
IF($F6701="LIQUIDAR",_xlfn.XLOOKUP(A6701,Rotación!$A:$A,Rotación!$O:$O,0,0,-1),"")))),"")</f>
        <v>10179000</v>
      </c>
      <c r="J6701" s="13">
        <f>IFERROR(IF($F6701="ALTA",$D6701*0.94,
IF($F6701="MEDIA",$D6701*0.9,
IF($F6701="BAJA",$D6701*0.85,
IF($F6701="LIQUIDAR",_xlfn.XLOOKUP(A6701,Rotación!$A:$A,Rotación!$O:$O,0,0,-1),"")))),"")</f>
        <v>9945000</v>
      </c>
      <c r="K6701">
        <v>10990000</v>
      </c>
    </row>
    <row r="6702" spans="1:11" x14ac:dyDescent="0.3">
      <c r="A6702" t="s">
        <v>12624</v>
      </c>
      <c r="D6702">
        <v>7100000</v>
      </c>
      <c r="E6702">
        <v>5600000</v>
      </c>
      <c r="F6702" t="s">
        <v>4033</v>
      </c>
      <c r="G6702" s="13">
        <f>IFERROR(IF($F6702="ALTA",$D6702*1.03,
IF($F6702="MEDIA",$D6702*1,
IF($F6702="BAJA",$D6702*0.92,
IF($F6702="LIQUIDAR",_xlfn.XLOOKUP(A6702,Rotación!$A:$A,Rotación!$O:$O,0,0,-1),"")))),"")</f>
        <v>7100000</v>
      </c>
      <c r="H6702" s="13">
        <f>IFERROR(IF($F6702="ALTA",$D6702*1,
IF($F6702="MEDIA",$D6702*0.97,
IF($F6702="BAJA",$D6702*0.9,
IF($F6702="LIQUIDAR",_xlfn.XLOOKUP(A6702,Rotación!$A:$A,Rotación!$O:$O,0,0,-1),"")))),"")</f>
        <v>6887000</v>
      </c>
      <c r="I6702" s="13">
        <f>IFERROR(IF($F6702="ALTA",$D6702*0.97,
IF($F6702="MEDIA",$D6702*0.94,
IF($F6702="BAJA",$D6702*0.87,
IF($F6702="LIQUIDAR",_xlfn.XLOOKUP(A6702,Rotación!$A:$A,Rotación!$O:$O,0,0,-1),"")))),"")</f>
        <v>6674000</v>
      </c>
      <c r="J6702" s="13">
        <f>IFERROR(IF($F6702="ALTA",$D6702*0.94,
IF($F6702="MEDIA",$D6702*0.9,
IF($F6702="BAJA",$D6702*0.85,
IF($F6702="LIQUIDAR",_xlfn.XLOOKUP(A6702,Rotación!$A:$A,Rotación!$O:$O,0,0,-1),"")))),"")</f>
        <v>6390000</v>
      </c>
      <c r="K6702">
        <v>7100000</v>
      </c>
    </row>
    <row r="6703" spans="1:11" x14ac:dyDescent="0.3">
      <c r="A6703" t="s">
        <v>12628</v>
      </c>
      <c r="D6703">
        <v>13400000</v>
      </c>
      <c r="E6703">
        <v>10500000</v>
      </c>
      <c r="F6703" t="s">
        <v>4033</v>
      </c>
      <c r="G6703" s="13">
        <f>IFERROR(IF($F6703="ALTA",$D6703*1.03,
IF($F6703="MEDIA",$D6703*1,
IF($F6703="BAJA",$D6703*0.92,
IF($F6703="LIQUIDAR",_xlfn.XLOOKUP(A6703,Rotación!$A:$A,Rotación!$O:$O,0,0,-1),"")))),"")</f>
        <v>13400000</v>
      </c>
      <c r="H6703" s="13">
        <f>IFERROR(IF($F6703="ALTA",$D6703*1,
IF($F6703="MEDIA",$D6703*0.97,
IF($F6703="BAJA",$D6703*0.9,
IF($F6703="LIQUIDAR",_xlfn.XLOOKUP(A6703,Rotación!$A:$A,Rotación!$O:$O,0,0,-1),"")))),"")</f>
        <v>12998000</v>
      </c>
      <c r="I6703" s="13">
        <f>IFERROR(IF($F6703="ALTA",$D6703*0.97,
IF($F6703="MEDIA",$D6703*0.94,
IF($F6703="BAJA",$D6703*0.87,
IF($F6703="LIQUIDAR",_xlfn.XLOOKUP(A6703,Rotación!$A:$A,Rotación!$O:$O,0,0,-1),"")))),"")</f>
        <v>12596000</v>
      </c>
      <c r="J6703" s="13">
        <f>IFERROR(IF($F6703="ALTA",$D6703*0.94,
IF($F6703="MEDIA",$D6703*0.9,
IF($F6703="BAJA",$D6703*0.85,
IF($F6703="LIQUIDAR",_xlfn.XLOOKUP(A6703,Rotación!$A:$A,Rotación!$O:$O,0,0,-1),"")))),"")</f>
        <v>12060000</v>
      </c>
      <c r="K6703">
        <v>12390000</v>
      </c>
    </row>
    <row r="6704" spans="1:11" x14ac:dyDescent="0.3">
      <c r="A6704" t="s">
        <v>6350</v>
      </c>
      <c r="D6704">
        <v>14700000</v>
      </c>
      <c r="E6704">
        <v>12300000</v>
      </c>
      <c r="F6704" t="s">
        <v>4033</v>
      </c>
      <c r="G6704" s="13">
        <f>IFERROR(IF($F6704="ALTA",$D6704*1.03,
IF($F6704="MEDIA",$D6704*1,
IF($F6704="BAJA",$D6704*0.92,
IF($F6704="LIQUIDAR",_xlfn.XLOOKUP(A6704,Rotación!$A:$A,Rotación!$O:$O,0,0,-1),"")))),"")</f>
        <v>14700000</v>
      </c>
      <c r="H6704" s="13">
        <f>IFERROR(IF($F6704="ALTA",$D6704*1,
IF($F6704="MEDIA",$D6704*0.97,
IF($F6704="BAJA",$D6704*0.9,
IF($F6704="LIQUIDAR",_xlfn.XLOOKUP(A6704,Rotación!$A:$A,Rotación!$O:$O,0,0,-1),"")))),"")</f>
        <v>14259000</v>
      </c>
      <c r="I6704" s="13">
        <f>IFERROR(IF($F6704="ALTA",$D6704*0.97,
IF($F6704="MEDIA",$D6704*0.94,
IF($F6704="BAJA",$D6704*0.87,
IF($F6704="LIQUIDAR",_xlfn.XLOOKUP(A6704,Rotación!$A:$A,Rotación!$O:$O,0,0,-1),"")))),"")</f>
        <v>13818000</v>
      </c>
      <c r="J6704" s="13">
        <f>IFERROR(IF($F6704="ALTA",$D6704*0.94,
IF($F6704="MEDIA",$D6704*0.9,
IF($F6704="BAJA",$D6704*0.85,
IF($F6704="LIQUIDAR",_xlfn.XLOOKUP(A6704,Rotación!$A:$A,Rotación!$O:$O,0,0,-1),"")))),"")</f>
        <v>13230000</v>
      </c>
      <c r="K6704">
        <v>14490000</v>
      </c>
    </row>
    <row r="6705" spans="1:11" x14ac:dyDescent="0.3">
      <c r="A6705" t="s">
        <v>6352</v>
      </c>
      <c r="D6705">
        <v>10900000</v>
      </c>
      <c r="E6705">
        <v>9000000</v>
      </c>
      <c r="F6705" t="s">
        <v>4033</v>
      </c>
      <c r="G6705" s="13">
        <f>IFERROR(IF($F6705="ALTA",$D6705*1.03,
IF($F6705="MEDIA",$D6705*1,
IF($F6705="BAJA",$D6705*0.92,
IF($F6705="LIQUIDAR",_xlfn.XLOOKUP(A6705,Rotación!$A:$A,Rotación!$O:$O,0,0,-1),"")))),"")</f>
        <v>10900000</v>
      </c>
      <c r="H6705" s="13">
        <f>IFERROR(IF($F6705="ALTA",$D6705*1,
IF($F6705="MEDIA",$D6705*0.97,
IF($F6705="BAJA",$D6705*0.9,
IF($F6705="LIQUIDAR",_xlfn.XLOOKUP(A6705,Rotación!$A:$A,Rotación!$O:$O,0,0,-1),"")))),"")</f>
        <v>10573000</v>
      </c>
      <c r="I6705" s="13">
        <f>IFERROR(IF($F6705="ALTA",$D6705*0.97,
IF($F6705="MEDIA",$D6705*0.94,
IF($F6705="BAJA",$D6705*0.87,
IF($F6705="LIQUIDAR",_xlfn.XLOOKUP(A6705,Rotación!$A:$A,Rotación!$O:$O,0,0,-1),"")))),"")</f>
        <v>10246000</v>
      </c>
      <c r="J6705" s="13">
        <f>IFERROR(IF($F6705="ALTA",$D6705*0.94,
IF($F6705="MEDIA",$D6705*0.9,
IF($F6705="BAJA",$D6705*0.85,
IF($F6705="LIQUIDAR",_xlfn.XLOOKUP(A6705,Rotación!$A:$A,Rotación!$O:$O,0,0,-1),"")))),"")</f>
        <v>9810000</v>
      </c>
      <c r="K6705">
        <v>10790000</v>
      </c>
    </row>
    <row r="6706" spans="1:11" x14ac:dyDescent="0.3">
      <c r="A6706" t="s">
        <v>12420</v>
      </c>
      <c r="D6706">
        <v>13800000</v>
      </c>
      <c r="E6706">
        <v>10500000</v>
      </c>
      <c r="F6706" t="s">
        <v>4033</v>
      </c>
      <c r="G6706" s="13">
        <f>IFERROR(IF($F6706="ALTA",$D6706*1.03,
IF($F6706="MEDIA",$D6706*1,
IF($F6706="BAJA",$D6706*0.92,
IF($F6706="LIQUIDAR",_xlfn.XLOOKUP(A6706,Rotación!$A:$A,Rotación!$O:$O,0,0,-1),"")))),"")</f>
        <v>13800000</v>
      </c>
      <c r="H6706" s="13">
        <f>IFERROR(IF($F6706="ALTA",$D6706*1,
IF($F6706="MEDIA",$D6706*0.97,
IF($F6706="BAJA",$D6706*0.9,
IF($F6706="LIQUIDAR",_xlfn.XLOOKUP(A6706,Rotación!$A:$A,Rotación!$O:$O,0,0,-1),"")))),"")</f>
        <v>13386000</v>
      </c>
      <c r="I6706" s="13">
        <f>IFERROR(IF($F6706="ALTA",$D6706*0.97,
IF($F6706="MEDIA",$D6706*0.94,
IF($F6706="BAJA",$D6706*0.87,
IF($F6706="LIQUIDAR",_xlfn.XLOOKUP(A6706,Rotación!$A:$A,Rotación!$O:$O,0,0,-1),"")))),"")</f>
        <v>12972000</v>
      </c>
      <c r="J6706" s="13">
        <f>IFERROR(IF($F6706="ALTA",$D6706*0.94,
IF($F6706="MEDIA",$D6706*0.9,
IF($F6706="BAJA",$D6706*0.85,
IF($F6706="LIQUIDAR",_xlfn.XLOOKUP(A6706,Rotación!$A:$A,Rotación!$O:$O,0,0,-1),"")))),"")</f>
        <v>12420000</v>
      </c>
      <c r="K6706">
        <v>12490000</v>
      </c>
    </row>
    <row r="6707" spans="1:11" x14ac:dyDescent="0.3">
      <c r="A6707" t="s">
        <v>12628</v>
      </c>
      <c r="D6707">
        <v>13400000</v>
      </c>
      <c r="E6707">
        <v>10500000</v>
      </c>
      <c r="F6707" t="s">
        <v>4033</v>
      </c>
      <c r="G6707" s="13">
        <f>IFERROR(IF($F6707="ALTA",$D6707*1.03,
IF($F6707="MEDIA",$D6707*1,
IF($F6707="BAJA",$D6707*0.92,
IF($F6707="LIQUIDAR",_xlfn.XLOOKUP(A6707,Rotación!$A:$A,Rotación!$O:$O,0,0,-1),"")))),"")</f>
        <v>13400000</v>
      </c>
      <c r="H6707" s="13">
        <f>IFERROR(IF($F6707="ALTA",$D6707*1,
IF($F6707="MEDIA",$D6707*0.97,
IF($F6707="BAJA",$D6707*0.9,
IF($F6707="LIQUIDAR",_xlfn.XLOOKUP(A6707,Rotación!$A:$A,Rotación!$O:$O,0,0,-1),"")))),"")</f>
        <v>12998000</v>
      </c>
      <c r="I6707" s="13">
        <f>IFERROR(IF($F6707="ALTA",$D6707*0.97,
IF($F6707="MEDIA",$D6707*0.94,
IF($F6707="BAJA",$D6707*0.87,
IF($F6707="LIQUIDAR",_xlfn.XLOOKUP(A6707,Rotación!$A:$A,Rotación!$O:$O,0,0,-1),"")))),"")</f>
        <v>12596000</v>
      </c>
      <c r="J6707" s="13">
        <f>IFERROR(IF($F6707="ALTA",$D6707*0.94,
IF($F6707="MEDIA",$D6707*0.9,
IF($F6707="BAJA",$D6707*0.85,
IF($F6707="LIQUIDAR",_xlfn.XLOOKUP(A6707,Rotación!$A:$A,Rotación!$O:$O,0,0,-1),"")))),"")</f>
        <v>12060000</v>
      </c>
      <c r="K6707">
        <v>12590000</v>
      </c>
    </row>
    <row r="6708" spans="1:11" x14ac:dyDescent="0.3">
      <c r="A6708" t="s">
        <v>12640</v>
      </c>
      <c r="D6708">
        <v>9000000</v>
      </c>
      <c r="E6708">
        <v>7700000</v>
      </c>
      <c r="F6708" t="s">
        <v>5390</v>
      </c>
      <c r="G6708" s="13">
        <f>IFERROR(IF($F6708="ALTA",$D6708*1.03,
IF($F6708="MEDIA",$D6708*1,
IF($F6708="BAJA",$D6708*0.92,
IF($F6708="LIQUIDAR",_xlfn.XLOOKUP(A6708,Rotación!$A:$A,Rotación!$O:$O,0,0,-1),"")))),"")</f>
        <v>9270000</v>
      </c>
      <c r="H6708" s="13">
        <f>IFERROR(IF($F6708="ALTA",$D6708*1,
IF($F6708="MEDIA",$D6708*0.97,
IF($F6708="BAJA",$D6708*0.9,
IF($F6708="LIQUIDAR",_xlfn.XLOOKUP(A6708,Rotación!$A:$A,Rotación!$O:$O,0,0,-1),"")))),"")</f>
        <v>9000000</v>
      </c>
      <c r="I6708" s="13">
        <f>IFERROR(IF($F6708="ALTA",$D6708*0.97,
IF($F6708="MEDIA",$D6708*0.94,
IF($F6708="BAJA",$D6708*0.87,
IF($F6708="LIQUIDAR",_xlfn.XLOOKUP(A6708,Rotación!$A:$A,Rotación!$O:$O,0,0,-1),"")))),"")</f>
        <v>8730000</v>
      </c>
      <c r="J6708" s="13">
        <f>IFERROR(IF($F6708="ALTA",$D6708*0.94,
IF($F6708="MEDIA",$D6708*0.9,
IF($F6708="BAJA",$D6708*0.85,
IF($F6708="LIQUIDAR",_xlfn.XLOOKUP(A6708,Rotación!$A:$A,Rotación!$O:$O,0,0,-1),"")))),"")</f>
        <v>8460000</v>
      </c>
      <c r="K6708">
        <v>9190000</v>
      </c>
    </row>
    <row r="6709" spans="1:11" x14ac:dyDescent="0.3">
      <c r="A6709" t="s">
        <v>12699</v>
      </c>
      <c r="D6709">
        <v>10500000</v>
      </c>
      <c r="E6709">
        <v>8300000</v>
      </c>
      <c r="F6709" t="s">
        <v>4033</v>
      </c>
      <c r="G6709" s="13">
        <f>IFERROR(IF($F6709="ALTA",$D6709*1.03,
IF($F6709="MEDIA",$D6709*1,
IF($F6709="BAJA",$D6709*0.92,
IF($F6709="LIQUIDAR",_xlfn.XLOOKUP(A6709,Rotación!$A:$A,Rotación!$O:$O,0,0,-1),"")))),"")</f>
        <v>10500000</v>
      </c>
      <c r="H6709" s="13">
        <f>IFERROR(IF($F6709="ALTA",$D6709*1,
IF($F6709="MEDIA",$D6709*0.97,
IF($F6709="BAJA",$D6709*0.9,
IF($F6709="LIQUIDAR",_xlfn.XLOOKUP(A6709,Rotación!$A:$A,Rotación!$O:$O,0,0,-1),"")))),"")</f>
        <v>10185000</v>
      </c>
      <c r="I6709" s="13">
        <f>IFERROR(IF($F6709="ALTA",$D6709*0.97,
IF($F6709="MEDIA",$D6709*0.94,
IF($F6709="BAJA",$D6709*0.87,
IF($F6709="LIQUIDAR",_xlfn.XLOOKUP(A6709,Rotación!$A:$A,Rotación!$O:$O,0,0,-1),"")))),"")</f>
        <v>9870000</v>
      </c>
      <c r="J6709" s="13">
        <f>IFERROR(IF($F6709="ALTA",$D6709*0.94,
IF($F6709="MEDIA",$D6709*0.9,
IF($F6709="BAJA",$D6709*0.85,
IF($F6709="LIQUIDAR",_xlfn.XLOOKUP(A6709,Rotación!$A:$A,Rotación!$O:$O,0,0,-1),"")))),"")</f>
        <v>9450000</v>
      </c>
      <c r="K6709">
        <v>9990000</v>
      </c>
    </row>
    <row r="6710" spans="1:11" x14ac:dyDescent="0.3">
      <c r="A6710" t="s">
        <v>12678</v>
      </c>
      <c r="D6710">
        <v>14500000</v>
      </c>
      <c r="E6710">
        <v>12000000</v>
      </c>
      <c r="F6710" t="s">
        <v>4033</v>
      </c>
      <c r="G6710" s="13">
        <f>IFERROR(IF($F6710="ALTA",$D6710*1.03,
IF($F6710="MEDIA",$D6710*1,
IF($F6710="BAJA",$D6710*0.92,
IF($F6710="LIQUIDAR",_xlfn.XLOOKUP(A6710,Rotación!$A:$A,Rotación!$O:$O,0,0,-1),"")))),"")</f>
        <v>14500000</v>
      </c>
      <c r="H6710" s="13">
        <f>IFERROR(IF($F6710="ALTA",$D6710*1,
IF($F6710="MEDIA",$D6710*0.97,
IF($F6710="BAJA",$D6710*0.9,
IF($F6710="LIQUIDAR",_xlfn.XLOOKUP(A6710,Rotación!$A:$A,Rotación!$O:$O,0,0,-1),"")))),"")</f>
        <v>14065000</v>
      </c>
      <c r="I6710" s="13">
        <f>IFERROR(IF($F6710="ALTA",$D6710*0.97,
IF($F6710="MEDIA",$D6710*0.94,
IF($F6710="BAJA",$D6710*0.87,
IF($F6710="LIQUIDAR",_xlfn.XLOOKUP(A6710,Rotación!$A:$A,Rotación!$O:$O,0,0,-1),"")))),"")</f>
        <v>13630000</v>
      </c>
      <c r="J6710" s="13">
        <f>IFERROR(IF($F6710="ALTA",$D6710*0.94,
IF($F6710="MEDIA",$D6710*0.9,
IF($F6710="BAJA",$D6710*0.85,
IF($F6710="LIQUIDAR",_xlfn.XLOOKUP(A6710,Rotación!$A:$A,Rotación!$O:$O,0,0,-1),"")))),"")</f>
        <v>13050000</v>
      </c>
      <c r="K6710">
        <v>14290000</v>
      </c>
    </row>
    <row r="6711" spans="1:11" x14ac:dyDescent="0.3">
      <c r="A6711" t="s">
        <v>12363</v>
      </c>
      <c r="D6711">
        <v>16400000</v>
      </c>
      <c r="E6711">
        <v>13600000</v>
      </c>
      <c r="F6711" t="s">
        <v>4033</v>
      </c>
      <c r="G6711" s="13">
        <f>IFERROR(IF($F6711="ALTA",$D6711*1.03,
IF($F6711="MEDIA",$D6711*1,
IF($F6711="BAJA",$D6711*0.92,
IF($F6711="LIQUIDAR",_xlfn.XLOOKUP(A6711,Rotación!$A:$A,Rotación!$O:$O,0,0,-1),"")))),"")</f>
        <v>16400000</v>
      </c>
      <c r="H6711" s="13">
        <f>IFERROR(IF($F6711="ALTA",$D6711*1,
IF($F6711="MEDIA",$D6711*0.97,
IF($F6711="BAJA",$D6711*0.9,
IF($F6711="LIQUIDAR",_xlfn.XLOOKUP(A6711,Rotación!$A:$A,Rotación!$O:$O,0,0,-1),"")))),"")</f>
        <v>15908000</v>
      </c>
      <c r="I6711" s="13">
        <f>IFERROR(IF($F6711="ALTA",$D6711*0.97,
IF($F6711="MEDIA",$D6711*0.94,
IF($F6711="BAJA",$D6711*0.87,
IF($F6711="LIQUIDAR",_xlfn.XLOOKUP(A6711,Rotación!$A:$A,Rotación!$O:$O,0,0,-1),"")))),"")</f>
        <v>15416000</v>
      </c>
      <c r="J6711" s="13">
        <f>IFERROR(IF($F6711="ALTA",$D6711*0.94,
IF($F6711="MEDIA",$D6711*0.9,
IF($F6711="BAJA",$D6711*0.85,
IF($F6711="LIQUIDAR",_xlfn.XLOOKUP(A6711,Rotación!$A:$A,Rotación!$O:$O,0,0,-1),"")))),"")</f>
        <v>14760000</v>
      </c>
      <c r="K6711">
        <v>16190000</v>
      </c>
    </row>
    <row r="6712" spans="1:11" x14ac:dyDescent="0.3">
      <c r="A6712" t="s">
        <v>11646</v>
      </c>
      <c r="D6712">
        <v>7300000</v>
      </c>
      <c r="E6712">
        <v>5850000</v>
      </c>
      <c r="F6712" t="s">
        <v>4033</v>
      </c>
      <c r="G6712" s="13">
        <f>IFERROR(IF($F6712="ALTA",$D6712*1.03,
IF($F6712="MEDIA",$D6712*1,
IF($F6712="BAJA",$D6712*0.92,
IF($F6712="LIQUIDAR",_xlfn.XLOOKUP(A6712,Rotación!$A:$A,Rotación!$O:$O,0,0,-1),"")))),"")</f>
        <v>7300000</v>
      </c>
      <c r="H6712" s="13">
        <f>IFERROR(IF($F6712="ALTA",$D6712*1,
IF($F6712="MEDIA",$D6712*0.97,
IF($F6712="BAJA",$D6712*0.9,
IF($F6712="LIQUIDAR",_xlfn.XLOOKUP(A6712,Rotación!$A:$A,Rotación!$O:$O,0,0,-1),"")))),"")</f>
        <v>7081000</v>
      </c>
      <c r="I6712" s="13">
        <f>IFERROR(IF($F6712="ALTA",$D6712*0.97,
IF($F6712="MEDIA",$D6712*0.94,
IF($F6712="BAJA",$D6712*0.87,
IF($F6712="LIQUIDAR",_xlfn.XLOOKUP(A6712,Rotación!$A:$A,Rotación!$O:$O,0,0,-1),"")))),"")</f>
        <v>6862000</v>
      </c>
      <c r="J6712" s="13">
        <f>IFERROR(IF($F6712="ALTA",$D6712*0.94,
IF($F6712="MEDIA",$D6712*0.9,
IF($F6712="BAJA",$D6712*0.85,
IF($F6712="LIQUIDAR",_xlfn.XLOOKUP(A6712,Rotación!$A:$A,Rotación!$O:$O,0,0,-1),"")))),"")</f>
        <v>6570000</v>
      </c>
      <c r="K6712">
        <v>7190000</v>
      </c>
    </row>
    <row r="6713" spans="1:11" x14ac:dyDescent="0.3">
      <c r="A6713" t="s">
        <v>12736</v>
      </c>
      <c r="D6713">
        <v>23400000</v>
      </c>
      <c r="E6713">
        <v>20250000</v>
      </c>
      <c r="F6713" t="s">
        <v>4033</v>
      </c>
      <c r="G6713" s="13">
        <f>IFERROR(IF($F6713="ALTA",$D6713*1.03,
IF($F6713="MEDIA",$D6713*1,
IF($F6713="BAJA",$D6713*0.92,
IF($F6713="LIQUIDAR",_xlfn.XLOOKUP(A6713,Rotación!$A:$A,Rotación!$O:$O,0,0,-1),"")))),"")</f>
        <v>23400000</v>
      </c>
      <c r="H6713" s="13">
        <f>IFERROR(IF($F6713="ALTA",$D6713*1,
IF($F6713="MEDIA",$D6713*0.97,
IF($F6713="BAJA",$D6713*0.9,
IF($F6713="LIQUIDAR",_xlfn.XLOOKUP(A6713,Rotación!$A:$A,Rotación!$O:$O,0,0,-1),"")))),"")</f>
        <v>22698000</v>
      </c>
      <c r="I6713" s="13">
        <f>IFERROR(IF($F6713="ALTA",$D6713*0.97,
IF($F6713="MEDIA",$D6713*0.94,
IF($F6713="BAJA",$D6713*0.87,
IF($F6713="LIQUIDAR",_xlfn.XLOOKUP(A6713,Rotación!$A:$A,Rotación!$O:$O,0,0,-1),"")))),"")</f>
        <v>21996000</v>
      </c>
      <c r="J6713" s="13">
        <f>IFERROR(IF($F6713="ALTA",$D6713*0.94,
IF($F6713="MEDIA",$D6713*0.9,
IF($F6713="BAJA",$D6713*0.85,
IF($F6713="LIQUIDAR",_xlfn.XLOOKUP(A6713,Rotación!$A:$A,Rotación!$O:$O,0,0,-1),"")))),"")</f>
        <v>21060000</v>
      </c>
      <c r="K6713">
        <v>23390000</v>
      </c>
    </row>
    <row r="6714" spans="1:11" x14ac:dyDescent="0.3">
      <c r="A6714" t="s">
        <v>12709</v>
      </c>
      <c r="D6714">
        <v>11900000</v>
      </c>
      <c r="E6714">
        <v>9200000</v>
      </c>
      <c r="F6714" t="s">
        <v>4033</v>
      </c>
      <c r="G6714" s="13">
        <f>IFERROR(IF($F6714="ALTA",$D6714*1.03,
IF($F6714="MEDIA",$D6714*1,
IF($F6714="BAJA",$D6714*0.92,
IF($F6714="LIQUIDAR",_xlfn.XLOOKUP(A6714,Rotación!$A:$A,Rotación!$O:$O,0,0,-1),"")))),"")</f>
        <v>11900000</v>
      </c>
      <c r="H6714" s="13">
        <f>IFERROR(IF($F6714="ALTA",$D6714*1,
IF($F6714="MEDIA",$D6714*0.97,
IF($F6714="BAJA",$D6714*0.9,
IF($F6714="LIQUIDAR",_xlfn.XLOOKUP(A6714,Rotación!$A:$A,Rotación!$O:$O,0,0,-1),"")))),"")</f>
        <v>11543000</v>
      </c>
      <c r="I6714" s="13">
        <f>IFERROR(IF($F6714="ALTA",$D6714*0.97,
IF($F6714="MEDIA",$D6714*0.94,
IF($F6714="BAJA",$D6714*0.87,
IF($F6714="LIQUIDAR",_xlfn.XLOOKUP(A6714,Rotación!$A:$A,Rotación!$O:$O,0,0,-1),"")))),"")</f>
        <v>11186000</v>
      </c>
      <c r="J6714" s="13">
        <f>IFERROR(IF($F6714="ALTA",$D6714*0.94,
IF($F6714="MEDIA",$D6714*0.9,
IF($F6714="BAJA",$D6714*0.85,
IF($F6714="LIQUIDAR",_xlfn.XLOOKUP(A6714,Rotación!$A:$A,Rotación!$O:$O,0,0,-1),"")))),"")</f>
        <v>10710000</v>
      </c>
      <c r="K6714">
        <v>10990000</v>
      </c>
    </row>
    <row r="6715" spans="1:11" x14ac:dyDescent="0.3">
      <c r="A6715" t="s">
        <v>5420</v>
      </c>
      <c r="D6715">
        <v>21300000</v>
      </c>
      <c r="E6715">
        <v>17000000</v>
      </c>
      <c r="F6715" t="s">
        <v>5391</v>
      </c>
      <c r="G6715" s="13">
        <f>IFERROR(IF($F6715="ALTA",$D6715*1.03,
IF($F6715="MEDIA",$D6715*1,
IF($F6715="BAJA",$D6715*0.92,
IF($F6715="LIQUIDAR",_xlfn.XLOOKUP(A6715,Rotación!$A:$A,Rotación!$O:$O,0,0,-1),"")))),"")</f>
        <v>19596000</v>
      </c>
      <c r="H6715" s="13">
        <f>IFERROR(IF($F6715="ALTA",$D6715*1,
IF($F6715="MEDIA",$D6715*0.97,
IF($F6715="BAJA",$D6715*0.9,
IF($F6715="LIQUIDAR",_xlfn.XLOOKUP(A6715,Rotación!$A:$A,Rotación!$O:$O,0,0,-1),"")))),"")</f>
        <v>19170000</v>
      </c>
      <c r="I6715" s="13">
        <f>IFERROR(IF($F6715="ALTA",$D6715*0.97,
IF($F6715="MEDIA",$D6715*0.94,
IF($F6715="BAJA",$D6715*0.87,
IF($F6715="LIQUIDAR",_xlfn.XLOOKUP(A6715,Rotación!$A:$A,Rotación!$O:$O,0,0,-1),"")))),"")</f>
        <v>18531000</v>
      </c>
      <c r="J6715" s="13">
        <f>IFERROR(IF($F6715="ALTA",$D6715*0.94,
IF($F6715="MEDIA",$D6715*0.9,
IF($F6715="BAJA",$D6715*0.85,
IF($F6715="LIQUIDAR",_xlfn.XLOOKUP(A6715,Rotación!$A:$A,Rotación!$O:$O,0,0,-1),"")))),"")</f>
        <v>18105000</v>
      </c>
      <c r="K6715">
        <v>19990000</v>
      </c>
    </row>
    <row r="6716" spans="1:11" x14ac:dyDescent="0.3">
      <c r="A6716" t="s">
        <v>12736</v>
      </c>
      <c r="D6716">
        <v>29800000</v>
      </c>
      <c r="E6716">
        <v>24000000</v>
      </c>
      <c r="F6716" t="s">
        <v>5391</v>
      </c>
      <c r="G6716" s="13">
        <f>IFERROR(IF($F6716="ALTA",$D6716*1.03,
IF($F6716="MEDIA",$D6716*1,
IF($F6716="BAJA",$D6716*0.92,
IF($F6716="LIQUIDAR",_xlfn.XLOOKUP(A6716,Rotación!$A:$A,Rotación!$O:$O,0,0,-1),"")))),"")</f>
        <v>27416000</v>
      </c>
      <c r="H6716" s="13">
        <f>IFERROR(IF($F6716="ALTA",$D6716*1,
IF($F6716="MEDIA",$D6716*0.97,
IF($F6716="BAJA",$D6716*0.9,
IF($F6716="LIQUIDAR",_xlfn.XLOOKUP(A6716,Rotación!$A:$A,Rotación!$O:$O,0,0,-1),"")))),"")</f>
        <v>26820000</v>
      </c>
      <c r="I6716" s="13">
        <f>IFERROR(IF($F6716="ALTA",$D6716*0.97,
IF($F6716="MEDIA",$D6716*0.94,
IF($F6716="BAJA",$D6716*0.87,
IF($F6716="LIQUIDAR",_xlfn.XLOOKUP(A6716,Rotación!$A:$A,Rotación!$O:$O,0,0,-1),"")))),"")</f>
        <v>25926000</v>
      </c>
      <c r="J6716" s="13">
        <f>IFERROR(IF($F6716="ALTA",$D6716*0.94,
IF($F6716="MEDIA",$D6716*0.9,
IF($F6716="BAJA",$D6716*0.85,
IF($F6716="LIQUIDAR",_xlfn.XLOOKUP(A6716,Rotación!$A:$A,Rotación!$O:$O,0,0,-1),"")))),"")</f>
        <v>25330000</v>
      </c>
      <c r="K6716">
        <v>28990000</v>
      </c>
    </row>
    <row r="6717" spans="1:11" x14ac:dyDescent="0.3">
      <c r="A6717" t="s">
        <v>12588</v>
      </c>
      <c r="D6717">
        <v>7600000</v>
      </c>
      <c r="E6717">
        <v>5900000</v>
      </c>
      <c r="F6717" t="s">
        <v>5391</v>
      </c>
      <c r="G6717" s="13">
        <f>IFERROR(IF($F6717="ALTA",$D6717*1.03,
IF($F6717="MEDIA",$D6717*1,
IF($F6717="BAJA",$D6717*0.92,
IF($F6717="LIQUIDAR",_xlfn.XLOOKUP(A6717,Rotación!$A:$A,Rotación!$O:$O,0,0,-1),"")))),"")</f>
        <v>6992000</v>
      </c>
      <c r="H6717" s="13">
        <f>IFERROR(IF($F6717="ALTA",$D6717*1,
IF($F6717="MEDIA",$D6717*0.97,
IF($F6717="BAJA",$D6717*0.9,
IF($F6717="LIQUIDAR",_xlfn.XLOOKUP(A6717,Rotación!$A:$A,Rotación!$O:$O,0,0,-1),"")))),"")</f>
        <v>6840000</v>
      </c>
      <c r="I6717" s="13">
        <f>IFERROR(IF($F6717="ALTA",$D6717*0.97,
IF($F6717="MEDIA",$D6717*0.94,
IF($F6717="BAJA",$D6717*0.87,
IF($F6717="LIQUIDAR",_xlfn.XLOOKUP(A6717,Rotación!$A:$A,Rotación!$O:$O,0,0,-1),"")))),"")</f>
        <v>6612000</v>
      </c>
      <c r="J6717" s="13">
        <f>IFERROR(IF($F6717="ALTA",$D6717*0.94,
IF($F6717="MEDIA",$D6717*0.9,
IF($F6717="BAJA",$D6717*0.85,
IF($F6717="LIQUIDAR",_xlfn.XLOOKUP(A6717,Rotación!$A:$A,Rotación!$O:$O,0,0,-1),"")))),"")</f>
        <v>6460000</v>
      </c>
      <c r="K6717">
        <v>34990000</v>
      </c>
    </row>
    <row r="6718" spans="1:11" x14ac:dyDescent="0.3">
      <c r="A6718" t="s">
        <v>12676</v>
      </c>
      <c r="D6718">
        <v>16800000</v>
      </c>
      <c r="E6718">
        <v>13500000</v>
      </c>
      <c r="F6718" t="s">
        <v>4033</v>
      </c>
      <c r="G6718" s="13">
        <f>IFERROR(IF($F6718="ALTA",$D6718*1.03,
IF($F6718="MEDIA",$D6718*1,
IF($F6718="BAJA",$D6718*0.92,
IF($F6718="LIQUIDAR",_xlfn.XLOOKUP(A6718,Rotación!$A:$A,Rotación!$O:$O,0,0,-1),"")))),"")</f>
        <v>16800000</v>
      </c>
      <c r="H6718" s="13">
        <f>IFERROR(IF($F6718="ALTA",$D6718*1,
IF($F6718="MEDIA",$D6718*0.97,
IF($F6718="BAJA",$D6718*0.9,
IF($F6718="LIQUIDAR",_xlfn.XLOOKUP(A6718,Rotación!$A:$A,Rotación!$O:$O,0,0,-1),"")))),"")</f>
        <v>16296000</v>
      </c>
      <c r="I6718" s="13">
        <f>IFERROR(IF($F6718="ALTA",$D6718*0.97,
IF($F6718="MEDIA",$D6718*0.94,
IF($F6718="BAJA",$D6718*0.87,
IF($F6718="LIQUIDAR",_xlfn.XLOOKUP(A6718,Rotación!$A:$A,Rotación!$O:$O,0,0,-1),"")))),"")</f>
        <v>15792000</v>
      </c>
      <c r="J6718" s="13">
        <f>IFERROR(IF($F6718="ALTA",$D6718*0.94,
IF($F6718="MEDIA",$D6718*0.9,
IF($F6718="BAJA",$D6718*0.85,
IF($F6718="LIQUIDAR",_xlfn.XLOOKUP(A6718,Rotación!$A:$A,Rotación!$O:$O,0,0,-1),"")))),"")</f>
        <v>15120000</v>
      </c>
      <c r="K6718">
        <v>15990000</v>
      </c>
    </row>
    <row r="6719" spans="1:11" x14ac:dyDescent="0.3">
      <c r="A6719" t="s">
        <v>12642</v>
      </c>
      <c r="D6719">
        <v>10400000</v>
      </c>
      <c r="E6719">
        <v>8500000</v>
      </c>
      <c r="F6719" t="s">
        <v>4033</v>
      </c>
      <c r="G6719" s="13">
        <f>IFERROR(IF($F6719="ALTA",$D6719*1.03,
IF($F6719="MEDIA",$D6719*1,
IF($F6719="BAJA",$D6719*0.92,
IF($F6719="LIQUIDAR",_xlfn.XLOOKUP(A6719,Rotación!$A:$A,Rotación!$O:$O,0,0,-1),"")))),"")</f>
        <v>10400000</v>
      </c>
      <c r="H6719" s="13">
        <f>IFERROR(IF($F6719="ALTA",$D6719*1,
IF($F6719="MEDIA",$D6719*0.97,
IF($F6719="BAJA",$D6719*0.9,
IF($F6719="LIQUIDAR",_xlfn.XLOOKUP(A6719,Rotación!$A:$A,Rotación!$O:$O,0,0,-1),"")))),"")</f>
        <v>10088000</v>
      </c>
      <c r="I6719" s="13">
        <f>IFERROR(IF($F6719="ALTA",$D6719*0.97,
IF($F6719="MEDIA",$D6719*0.94,
IF($F6719="BAJA",$D6719*0.87,
IF($F6719="LIQUIDAR",_xlfn.XLOOKUP(A6719,Rotación!$A:$A,Rotación!$O:$O,0,0,-1),"")))),"")</f>
        <v>9776000</v>
      </c>
      <c r="J6719" s="13">
        <f>IFERROR(IF($F6719="ALTA",$D6719*0.94,
IF($F6719="MEDIA",$D6719*0.9,
IF($F6719="BAJA",$D6719*0.85,
IF($F6719="LIQUIDAR",_xlfn.XLOOKUP(A6719,Rotación!$A:$A,Rotación!$O:$O,0,0,-1),"")))),"")</f>
        <v>9360000</v>
      </c>
      <c r="K6719">
        <v>10290000</v>
      </c>
    </row>
    <row r="6720" spans="1:11" x14ac:dyDescent="0.3">
      <c r="A6720" t="s">
        <v>9770</v>
      </c>
      <c r="D6720">
        <v>25500000</v>
      </c>
      <c r="E6720">
        <v>20000000</v>
      </c>
      <c r="F6720" t="s">
        <v>5391</v>
      </c>
      <c r="G6720" s="13">
        <f>IFERROR(IF($F6720="ALTA",$D6720*1.03,
IF($F6720="MEDIA",$D6720*1,
IF($F6720="BAJA",$D6720*0.92,
IF($F6720="LIQUIDAR",_xlfn.XLOOKUP(A6720,Rotación!$A:$A,Rotación!$O:$O,0,0,-1),"")))),"")</f>
        <v>23460000</v>
      </c>
      <c r="H6720" s="13">
        <f>IFERROR(IF($F6720="ALTA",$D6720*1,
IF($F6720="MEDIA",$D6720*0.97,
IF($F6720="BAJA",$D6720*0.9,
IF($F6720="LIQUIDAR",_xlfn.XLOOKUP(A6720,Rotación!$A:$A,Rotación!$O:$O,0,0,-1),"")))),"")</f>
        <v>22950000</v>
      </c>
      <c r="I6720" s="13">
        <f>IFERROR(IF($F6720="ALTA",$D6720*0.97,
IF($F6720="MEDIA",$D6720*0.94,
IF($F6720="BAJA",$D6720*0.87,
IF($F6720="LIQUIDAR",_xlfn.XLOOKUP(A6720,Rotación!$A:$A,Rotación!$O:$O,0,0,-1),"")))),"")</f>
        <v>22185000</v>
      </c>
      <c r="J6720" s="13">
        <f>IFERROR(IF($F6720="ALTA",$D6720*0.94,
IF($F6720="MEDIA",$D6720*0.9,
IF($F6720="BAJA",$D6720*0.85,
IF($F6720="LIQUIDAR",_xlfn.XLOOKUP(A6720,Rotación!$A:$A,Rotación!$O:$O,0,0,-1),"")))),"")</f>
        <v>21675000</v>
      </c>
      <c r="K6720">
        <v>24290000</v>
      </c>
    </row>
    <row r="6721" spans="1:11" x14ac:dyDescent="0.3">
      <c r="A6721" t="s">
        <v>12553</v>
      </c>
      <c r="D6721">
        <v>10600000</v>
      </c>
      <c r="E6721">
        <v>9000000</v>
      </c>
      <c r="F6721" t="s">
        <v>5391</v>
      </c>
      <c r="G6721" s="13">
        <f>IFERROR(IF($F6721="ALTA",$D6721*1.03,
IF($F6721="MEDIA",$D6721*1,
IF($F6721="BAJA",$D6721*0.92,
IF($F6721="LIQUIDAR",_xlfn.XLOOKUP(A6721,Rotación!$A:$A,Rotación!$O:$O,0,0,-1),"")))),"")</f>
        <v>9752000</v>
      </c>
      <c r="H6721" s="13">
        <f>IFERROR(IF($F6721="ALTA",$D6721*1,
IF($F6721="MEDIA",$D6721*0.97,
IF($F6721="BAJA",$D6721*0.9,
IF($F6721="LIQUIDAR",_xlfn.XLOOKUP(A6721,Rotación!$A:$A,Rotación!$O:$O,0,0,-1),"")))),"")</f>
        <v>9540000</v>
      </c>
      <c r="I6721" s="13">
        <f>IFERROR(IF($F6721="ALTA",$D6721*0.97,
IF($F6721="MEDIA",$D6721*0.94,
IF($F6721="BAJA",$D6721*0.87,
IF($F6721="LIQUIDAR",_xlfn.XLOOKUP(A6721,Rotación!$A:$A,Rotación!$O:$O,0,0,-1),"")))),"")</f>
        <v>9222000</v>
      </c>
      <c r="J6721" s="13">
        <f>IFERROR(IF($F6721="ALTA",$D6721*0.94,
IF($F6721="MEDIA",$D6721*0.9,
IF($F6721="BAJA",$D6721*0.85,
IF($F6721="LIQUIDAR",_xlfn.XLOOKUP(A6721,Rotación!$A:$A,Rotación!$O:$O,0,0,-1),"")))),"")</f>
        <v>9010000</v>
      </c>
      <c r="K6721">
        <v>10990000</v>
      </c>
    </row>
    <row r="6722" spans="1:11" x14ac:dyDescent="0.3">
      <c r="A6722" t="s">
        <v>12598</v>
      </c>
      <c r="D6722">
        <v>8200000</v>
      </c>
      <c r="E6722">
        <v>7000000</v>
      </c>
      <c r="F6722" t="s">
        <v>5390</v>
      </c>
      <c r="G6722" s="13">
        <f>IFERROR(IF($F6722="ALTA",$D6722*1.03,
IF($F6722="MEDIA",$D6722*1,
IF($F6722="BAJA",$D6722*0.92,
IF($F6722="LIQUIDAR",_xlfn.XLOOKUP(A6722,Rotación!$A:$A,Rotación!$O:$O,0,0,-1),"")))),"")</f>
        <v>8446000</v>
      </c>
      <c r="H6722" s="13">
        <f>IFERROR(IF($F6722="ALTA",$D6722*1,
IF($F6722="MEDIA",$D6722*0.97,
IF($F6722="BAJA",$D6722*0.9,
IF($F6722="LIQUIDAR",_xlfn.XLOOKUP(A6722,Rotación!$A:$A,Rotación!$O:$O,0,0,-1),"")))),"")</f>
        <v>8200000</v>
      </c>
      <c r="I6722" s="13">
        <f>IFERROR(IF($F6722="ALTA",$D6722*0.97,
IF($F6722="MEDIA",$D6722*0.94,
IF($F6722="BAJA",$D6722*0.87,
IF($F6722="LIQUIDAR",_xlfn.XLOOKUP(A6722,Rotación!$A:$A,Rotación!$O:$O,0,0,-1),"")))),"")</f>
        <v>7954000</v>
      </c>
      <c r="J6722" s="13">
        <f>IFERROR(IF($F6722="ALTA",$D6722*0.94,
IF($F6722="MEDIA",$D6722*0.9,
IF($F6722="BAJA",$D6722*0.85,
IF($F6722="LIQUIDAR",_xlfn.XLOOKUP(A6722,Rotación!$A:$A,Rotación!$O:$O,0,0,-1),"")))),"")</f>
        <v>7708000</v>
      </c>
      <c r="K6722">
        <v>8390000</v>
      </c>
    </row>
    <row r="6723" spans="1:11" x14ac:dyDescent="0.3">
      <c r="A6723" t="s">
        <v>12420</v>
      </c>
      <c r="D6723">
        <v>13800000</v>
      </c>
      <c r="E6723">
        <v>10500000</v>
      </c>
      <c r="F6723" t="s">
        <v>4033</v>
      </c>
      <c r="G6723" s="13">
        <f>IFERROR(IF($F6723="ALTA",$D6723*1.03,
IF($F6723="MEDIA",$D6723*1,
IF($F6723="BAJA",$D6723*0.92,
IF($F6723="LIQUIDAR",_xlfn.XLOOKUP(A6723,Rotación!$A:$A,Rotación!$O:$O,0,0,-1),"")))),"")</f>
        <v>13800000</v>
      </c>
      <c r="H6723" s="13">
        <f>IFERROR(IF($F6723="ALTA",$D6723*1,
IF($F6723="MEDIA",$D6723*0.97,
IF($F6723="BAJA",$D6723*0.9,
IF($F6723="LIQUIDAR",_xlfn.XLOOKUP(A6723,Rotación!$A:$A,Rotación!$O:$O,0,0,-1),"")))),"")</f>
        <v>13386000</v>
      </c>
      <c r="I6723" s="13">
        <f>IFERROR(IF($F6723="ALTA",$D6723*0.97,
IF($F6723="MEDIA",$D6723*0.94,
IF($F6723="BAJA",$D6723*0.87,
IF($F6723="LIQUIDAR",_xlfn.XLOOKUP(A6723,Rotación!$A:$A,Rotación!$O:$O,0,0,-1),"")))),"")</f>
        <v>12972000</v>
      </c>
      <c r="J6723" s="13">
        <f>IFERROR(IF($F6723="ALTA",$D6723*0.94,
IF($F6723="MEDIA",$D6723*0.9,
IF($F6723="BAJA",$D6723*0.85,
IF($F6723="LIQUIDAR",_xlfn.XLOOKUP(A6723,Rotación!$A:$A,Rotación!$O:$O,0,0,-1),"")))),"")</f>
        <v>12420000</v>
      </c>
      <c r="K6723">
        <v>12490000</v>
      </c>
    </row>
    <row r="6724" spans="1:11" x14ac:dyDescent="0.3">
      <c r="A6724" t="s">
        <v>9756</v>
      </c>
      <c r="D6724">
        <v>27000000</v>
      </c>
      <c r="E6724">
        <v>21500000</v>
      </c>
      <c r="F6724" t="s">
        <v>4033</v>
      </c>
      <c r="G6724" s="13">
        <f>IFERROR(IF($F6724="ALTA",$D6724*1.03,
IF($F6724="MEDIA",$D6724*1,
IF($F6724="BAJA",$D6724*0.92,
IF($F6724="LIQUIDAR",_xlfn.XLOOKUP(A6724,Rotación!$A:$A,Rotación!$O:$O,0,0,-1),"")))),"")</f>
        <v>27000000</v>
      </c>
      <c r="H6724" s="13">
        <f>IFERROR(IF($F6724="ALTA",$D6724*1,
IF($F6724="MEDIA",$D6724*0.97,
IF($F6724="BAJA",$D6724*0.9,
IF($F6724="LIQUIDAR",_xlfn.XLOOKUP(A6724,Rotación!$A:$A,Rotación!$O:$O,0,0,-1),"")))),"")</f>
        <v>26190000</v>
      </c>
      <c r="I6724" s="13">
        <f>IFERROR(IF($F6724="ALTA",$D6724*0.97,
IF($F6724="MEDIA",$D6724*0.94,
IF($F6724="BAJA",$D6724*0.87,
IF($F6724="LIQUIDAR",_xlfn.XLOOKUP(A6724,Rotación!$A:$A,Rotación!$O:$O,0,0,-1),"")))),"")</f>
        <v>25380000</v>
      </c>
      <c r="J6724" s="13">
        <f>IFERROR(IF($F6724="ALTA",$D6724*0.94,
IF($F6724="MEDIA",$D6724*0.9,
IF($F6724="BAJA",$D6724*0.85,
IF($F6724="LIQUIDAR",_xlfn.XLOOKUP(A6724,Rotación!$A:$A,Rotación!$O:$O,0,0,-1),"")))),"")</f>
        <v>24300000</v>
      </c>
      <c r="K6724">
        <v>25990000</v>
      </c>
    </row>
    <row r="6725" spans="1:11" x14ac:dyDescent="0.3">
      <c r="A6725" t="s">
        <v>12545</v>
      </c>
      <c r="D6725">
        <v>9800000</v>
      </c>
      <c r="E6725">
        <v>7400000</v>
      </c>
      <c r="F6725" t="s">
        <v>4033</v>
      </c>
      <c r="G6725" s="13">
        <f>IFERROR(IF($F6725="ALTA",$D6725*1.03,
IF($F6725="MEDIA",$D6725*1,
IF($F6725="BAJA",$D6725*0.92,
IF($F6725="LIQUIDAR",_xlfn.XLOOKUP(A6725,Rotación!$A:$A,Rotación!$O:$O,0,0,-1),"")))),"")</f>
        <v>9800000</v>
      </c>
      <c r="H6725" s="13">
        <f>IFERROR(IF($F6725="ALTA",$D6725*1,
IF($F6725="MEDIA",$D6725*0.97,
IF($F6725="BAJA",$D6725*0.9,
IF($F6725="LIQUIDAR",_xlfn.XLOOKUP(A6725,Rotación!$A:$A,Rotación!$O:$O,0,0,-1),"")))),"")</f>
        <v>9506000</v>
      </c>
      <c r="I6725" s="13">
        <f>IFERROR(IF($F6725="ALTA",$D6725*0.97,
IF($F6725="MEDIA",$D6725*0.94,
IF($F6725="BAJA",$D6725*0.87,
IF($F6725="LIQUIDAR",_xlfn.XLOOKUP(A6725,Rotación!$A:$A,Rotación!$O:$O,0,0,-1),"")))),"")</f>
        <v>9212000</v>
      </c>
      <c r="J6725" s="13">
        <f>IFERROR(IF($F6725="ALTA",$D6725*0.94,
IF($F6725="MEDIA",$D6725*0.9,
IF($F6725="BAJA",$D6725*0.85,
IF($F6725="LIQUIDAR",_xlfn.XLOOKUP(A6725,Rotación!$A:$A,Rotación!$O:$O,0,0,-1),"")))),"")</f>
        <v>8820000</v>
      </c>
      <c r="K6725">
        <v>8990000</v>
      </c>
    </row>
    <row r="6726" spans="1:11" x14ac:dyDescent="0.3">
      <c r="A6726" t="s">
        <v>11654</v>
      </c>
      <c r="D6726">
        <v>16000000</v>
      </c>
      <c r="E6726">
        <v>12600000</v>
      </c>
      <c r="F6726" t="s">
        <v>5391</v>
      </c>
      <c r="G6726" s="13">
        <f>IFERROR(IF($F6726="ALTA",$D6726*1.03,
IF($F6726="MEDIA",$D6726*1,
IF($F6726="BAJA",$D6726*0.92,
IF($F6726="LIQUIDAR",_xlfn.XLOOKUP(A6726,Rotación!$A:$A,Rotación!$O:$O,0,0,-1),"")))),"")</f>
        <v>14720000</v>
      </c>
      <c r="H6726" s="13">
        <f>IFERROR(IF($F6726="ALTA",$D6726*1,
IF($F6726="MEDIA",$D6726*0.97,
IF($F6726="BAJA",$D6726*0.9,
IF($F6726="LIQUIDAR",_xlfn.XLOOKUP(A6726,Rotación!$A:$A,Rotación!$O:$O,0,0,-1),"")))),"")</f>
        <v>14400000</v>
      </c>
      <c r="I6726" s="13">
        <f>IFERROR(IF($F6726="ALTA",$D6726*0.97,
IF($F6726="MEDIA",$D6726*0.94,
IF($F6726="BAJA",$D6726*0.87,
IF($F6726="LIQUIDAR",_xlfn.XLOOKUP(A6726,Rotación!$A:$A,Rotación!$O:$O,0,0,-1),"")))),"")</f>
        <v>13920000</v>
      </c>
      <c r="J6726" s="13">
        <f>IFERROR(IF($F6726="ALTA",$D6726*0.94,
IF($F6726="MEDIA",$D6726*0.9,
IF($F6726="BAJA",$D6726*0.85,
IF($F6726="LIQUIDAR",_xlfn.XLOOKUP(A6726,Rotación!$A:$A,Rotación!$O:$O,0,0,-1),"")))),"")</f>
        <v>13600000</v>
      </c>
      <c r="K6726">
        <v>14990000</v>
      </c>
    </row>
    <row r="6727" spans="1:11" x14ac:dyDescent="0.3">
      <c r="A6727" t="s">
        <v>12495</v>
      </c>
      <c r="D6727">
        <v>6000000</v>
      </c>
      <c r="E6727">
        <v>4400000</v>
      </c>
      <c r="F6727" t="s">
        <v>5391</v>
      </c>
      <c r="G6727" s="13">
        <f>IFERROR(IF($F6727="ALTA",$D6727*1.03,
IF($F6727="MEDIA",$D6727*1,
IF($F6727="BAJA",$D6727*0.92,
IF($F6727="LIQUIDAR",_xlfn.XLOOKUP(A6727,Rotación!$A:$A,Rotación!$O:$O,0,0,-1),"")))),"")</f>
        <v>5520000</v>
      </c>
      <c r="H6727" s="13">
        <f>IFERROR(IF($F6727="ALTA",$D6727*1,
IF($F6727="MEDIA",$D6727*0.97,
IF($F6727="BAJA",$D6727*0.9,
IF($F6727="LIQUIDAR",_xlfn.XLOOKUP(A6727,Rotación!$A:$A,Rotación!$O:$O,0,0,-1),"")))),"")</f>
        <v>5400000</v>
      </c>
      <c r="I6727" s="13">
        <f>IFERROR(IF($F6727="ALTA",$D6727*0.97,
IF($F6727="MEDIA",$D6727*0.94,
IF($F6727="BAJA",$D6727*0.87,
IF($F6727="LIQUIDAR",_xlfn.XLOOKUP(A6727,Rotación!$A:$A,Rotación!$O:$O,0,0,-1),"")))),"")</f>
        <v>5220000</v>
      </c>
      <c r="J6727" s="13">
        <f>IFERROR(IF($F6727="ALTA",$D6727*0.94,
IF($F6727="MEDIA",$D6727*0.9,
IF($F6727="BAJA",$D6727*0.85,
IF($F6727="LIQUIDAR",_xlfn.XLOOKUP(A6727,Rotación!$A:$A,Rotación!$O:$O,0,0,-1),"")))),"")</f>
        <v>5100000</v>
      </c>
      <c r="K6727">
        <v>5490000</v>
      </c>
    </row>
    <row r="6728" spans="1:11" x14ac:dyDescent="0.3">
      <c r="A6728" t="s">
        <v>12570</v>
      </c>
      <c r="D6728">
        <v>9200000</v>
      </c>
      <c r="E6728">
        <v>7500000</v>
      </c>
      <c r="F6728" t="s">
        <v>4033</v>
      </c>
      <c r="G6728" s="13">
        <f>IFERROR(IF($F6728="ALTA",$D6728*1.03,
IF($F6728="MEDIA",$D6728*1,
IF($F6728="BAJA",$D6728*0.92,
IF($F6728="LIQUIDAR",_xlfn.XLOOKUP(A6728,Rotación!$A:$A,Rotación!$O:$O,0,0,-1),"")))),"")</f>
        <v>9200000</v>
      </c>
      <c r="H6728" s="13">
        <f>IFERROR(IF($F6728="ALTA",$D6728*1,
IF($F6728="MEDIA",$D6728*0.97,
IF($F6728="BAJA",$D6728*0.9,
IF($F6728="LIQUIDAR",_xlfn.XLOOKUP(A6728,Rotación!$A:$A,Rotación!$O:$O,0,0,-1),"")))),"")</f>
        <v>8924000</v>
      </c>
      <c r="I6728" s="13">
        <f>IFERROR(IF($F6728="ALTA",$D6728*0.97,
IF($F6728="MEDIA",$D6728*0.94,
IF($F6728="BAJA",$D6728*0.87,
IF($F6728="LIQUIDAR",_xlfn.XLOOKUP(A6728,Rotación!$A:$A,Rotación!$O:$O,0,0,-1),"")))),"")</f>
        <v>8648000</v>
      </c>
      <c r="J6728" s="13">
        <f>IFERROR(IF($F6728="ALTA",$D6728*0.94,
IF($F6728="MEDIA",$D6728*0.9,
IF($F6728="BAJA",$D6728*0.85,
IF($F6728="LIQUIDAR",_xlfn.XLOOKUP(A6728,Rotación!$A:$A,Rotación!$O:$O,0,0,-1),"")))),"")</f>
        <v>8280000</v>
      </c>
      <c r="K6728">
        <v>8990000</v>
      </c>
    </row>
    <row r="6729" spans="1:11" x14ac:dyDescent="0.3">
      <c r="A6729" t="s">
        <v>12592</v>
      </c>
      <c r="D6729">
        <v>11800000</v>
      </c>
      <c r="E6729">
        <v>9200000</v>
      </c>
      <c r="F6729" t="s">
        <v>5391</v>
      </c>
      <c r="G6729" s="13">
        <f>IFERROR(IF($F6729="ALTA",$D6729*1.03,
IF($F6729="MEDIA",$D6729*1,
IF($F6729="BAJA",$D6729*0.92,
IF($F6729="LIQUIDAR",_xlfn.XLOOKUP(A6729,Rotación!$A:$A,Rotación!$O:$O,0,0,-1),"")))),"")</f>
        <v>10856000</v>
      </c>
      <c r="H6729" s="13">
        <f>IFERROR(IF($F6729="ALTA",$D6729*1,
IF($F6729="MEDIA",$D6729*0.97,
IF($F6729="BAJA",$D6729*0.9,
IF($F6729="LIQUIDAR",_xlfn.XLOOKUP(A6729,Rotación!$A:$A,Rotación!$O:$O,0,0,-1),"")))),"")</f>
        <v>10620000</v>
      </c>
      <c r="I6729" s="13">
        <f>IFERROR(IF($F6729="ALTA",$D6729*0.97,
IF($F6729="MEDIA",$D6729*0.94,
IF($F6729="BAJA",$D6729*0.87,
IF($F6729="LIQUIDAR",_xlfn.XLOOKUP(A6729,Rotación!$A:$A,Rotación!$O:$O,0,0,-1),"")))),"")</f>
        <v>10266000</v>
      </c>
      <c r="J6729" s="13">
        <f>IFERROR(IF($F6729="ALTA",$D6729*0.94,
IF($F6729="MEDIA",$D6729*0.9,
IF($F6729="BAJA",$D6729*0.85,
IF($F6729="LIQUIDAR",_xlfn.XLOOKUP(A6729,Rotación!$A:$A,Rotación!$O:$O,0,0,-1),"")))),"")</f>
        <v>10030000</v>
      </c>
      <c r="K6729">
        <v>10990000</v>
      </c>
    </row>
    <row r="6730" spans="1:11" x14ac:dyDescent="0.3">
      <c r="A6730" t="s">
        <v>12665</v>
      </c>
      <c r="D6730">
        <v>12300000</v>
      </c>
      <c r="E6730">
        <v>10000000</v>
      </c>
      <c r="F6730" t="s">
        <v>5390</v>
      </c>
      <c r="G6730" s="13">
        <f>IFERROR(IF($F6730="ALTA",$D6730*1.03,
IF($F6730="MEDIA",$D6730*1,
IF($F6730="BAJA",$D6730*0.92,
IF($F6730="LIQUIDAR",_xlfn.XLOOKUP(A6730,Rotación!$A:$A,Rotación!$O:$O,0,0,-1),"")))),"")</f>
        <v>12669000</v>
      </c>
      <c r="H6730" s="13">
        <f>IFERROR(IF($F6730="ALTA",$D6730*1,
IF($F6730="MEDIA",$D6730*0.97,
IF($F6730="BAJA",$D6730*0.9,
IF($F6730="LIQUIDAR",_xlfn.XLOOKUP(A6730,Rotación!$A:$A,Rotación!$O:$O,0,0,-1),"")))),"")</f>
        <v>12300000</v>
      </c>
      <c r="I6730" s="13">
        <f>IFERROR(IF($F6730="ALTA",$D6730*0.97,
IF($F6730="MEDIA",$D6730*0.94,
IF($F6730="BAJA",$D6730*0.87,
IF($F6730="LIQUIDAR",_xlfn.XLOOKUP(A6730,Rotación!$A:$A,Rotación!$O:$O,0,0,-1),"")))),"")</f>
        <v>11931000</v>
      </c>
      <c r="J6730" s="13">
        <f>IFERROR(IF($F6730="ALTA",$D6730*0.94,
IF($F6730="MEDIA",$D6730*0.9,
IF($F6730="BAJA",$D6730*0.85,
IF($F6730="LIQUIDAR",_xlfn.XLOOKUP(A6730,Rotación!$A:$A,Rotación!$O:$O,0,0,-1),"")))),"")</f>
        <v>11562000</v>
      </c>
      <c r="K6730">
        <v>11900000</v>
      </c>
    </row>
    <row r="6731" spans="1:11" x14ac:dyDescent="0.3">
      <c r="A6731" t="s">
        <v>11681</v>
      </c>
      <c r="D6731">
        <v>19400000</v>
      </c>
      <c r="E6731">
        <v>14500000</v>
      </c>
      <c r="F6731" t="s">
        <v>4033</v>
      </c>
      <c r="G6731" s="13">
        <f>IFERROR(IF($F6731="ALTA",$D6731*1.03,
IF($F6731="MEDIA",$D6731*1,
IF($F6731="BAJA",$D6731*0.92,
IF($F6731="LIQUIDAR",_xlfn.XLOOKUP(A6731,Rotación!$A:$A,Rotación!$O:$O,0,0,-1),"")))),"")</f>
        <v>19400000</v>
      </c>
      <c r="H6731" s="13">
        <f>IFERROR(IF($F6731="ALTA",$D6731*1,
IF($F6731="MEDIA",$D6731*0.97,
IF($F6731="BAJA",$D6731*0.9,
IF($F6731="LIQUIDAR",_xlfn.XLOOKUP(A6731,Rotación!$A:$A,Rotación!$O:$O,0,0,-1),"")))),"")</f>
        <v>18818000</v>
      </c>
      <c r="I6731" s="13">
        <f>IFERROR(IF($F6731="ALTA",$D6731*0.97,
IF($F6731="MEDIA",$D6731*0.94,
IF($F6731="BAJA",$D6731*0.87,
IF($F6731="LIQUIDAR",_xlfn.XLOOKUP(A6731,Rotación!$A:$A,Rotación!$O:$O,0,0,-1),"")))),"")</f>
        <v>18236000</v>
      </c>
      <c r="J6731" s="13">
        <f>IFERROR(IF($F6731="ALTA",$D6731*0.94,
IF($F6731="MEDIA",$D6731*0.9,
IF($F6731="BAJA",$D6731*0.85,
IF($F6731="LIQUIDAR",_xlfn.XLOOKUP(A6731,Rotación!$A:$A,Rotación!$O:$O,0,0,-1),"")))),"")</f>
        <v>17460000</v>
      </c>
      <c r="K6731">
        <v>16990000</v>
      </c>
    </row>
    <row r="6732" spans="1:11" x14ac:dyDescent="0.3">
      <c r="A6732" t="s">
        <v>9609</v>
      </c>
      <c r="D6732">
        <v>11900000</v>
      </c>
      <c r="E6732">
        <v>10000000</v>
      </c>
      <c r="F6732" t="s">
        <v>4033</v>
      </c>
      <c r="G6732" s="13">
        <f>IFERROR(IF($F6732="ALTA",$D6732*1.03,
IF($F6732="MEDIA",$D6732*1,
IF($F6732="BAJA",$D6732*0.92,
IF($F6732="LIQUIDAR",_xlfn.XLOOKUP(A6732,Rotación!$A:$A,Rotación!$O:$O,0,0,-1),"")))),"")</f>
        <v>11900000</v>
      </c>
      <c r="H6732" s="13">
        <f>IFERROR(IF($F6732="ALTA",$D6732*1,
IF($F6732="MEDIA",$D6732*0.97,
IF($F6732="BAJA",$D6732*0.9,
IF($F6732="LIQUIDAR",_xlfn.XLOOKUP(A6732,Rotación!$A:$A,Rotación!$O:$O,0,0,-1),"")))),"")</f>
        <v>11543000</v>
      </c>
      <c r="I6732" s="13">
        <f>IFERROR(IF($F6732="ALTA",$D6732*0.97,
IF($F6732="MEDIA",$D6732*0.94,
IF($F6732="BAJA",$D6732*0.87,
IF($F6732="LIQUIDAR",_xlfn.XLOOKUP(A6732,Rotación!$A:$A,Rotación!$O:$O,0,0,-1),"")))),"")</f>
        <v>11186000</v>
      </c>
      <c r="J6732" s="13">
        <f>IFERROR(IF($F6732="ALTA",$D6732*0.94,
IF($F6732="MEDIA",$D6732*0.9,
IF($F6732="BAJA",$D6732*0.85,
IF($F6732="LIQUIDAR",_xlfn.XLOOKUP(A6732,Rotación!$A:$A,Rotación!$O:$O,0,0,-1),"")))),"")</f>
        <v>10710000</v>
      </c>
      <c r="K6732">
        <v>11</v>
      </c>
    </row>
    <row r="6733" spans="1:11" x14ac:dyDescent="0.3">
      <c r="A6733" t="s">
        <v>12578</v>
      </c>
      <c r="D6733">
        <v>11300000</v>
      </c>
      <c r="E6733">
        <v>9200000</v>
      </c>
      <c r="F6733" t="s">
        <v>4033</v>
      </c>
      <c r="G6733" s="13">
        <f>IFERROR(IF($F6733="ALTA",$D6733*1.03,
IF($F6733="MEDIA",$D6733*1,
IF($F6733="BAJA",$D6733*0.92,
IF($F6733="LIQUIDAR",_xlfn.XLOOKUP(A6733,Rotación!$A:$A,Rotación!$O:$O,0,0,-1),"")))),"")</f>
        <v>11300000</v>
      </c>
      <c r="H6733" s="13">
        <f>IFERROR(IF($F6733="ALTA",$D6733*1,
IF($F6733="MEDIA",$D6733*0.97,
IF($F6733="BAJA",$D6733*0.9,
IF($F6733="LIQUIDAR",_xlfn.XLOOKUP(A6733,Rotación!$A:$A,Rotación!$O:$O,0,0,-1),"")))),"")</f>
        <v>10961000</v>
      </c>
      <c r="I6733" s="13">
        <f>IFERROR(IF($F6733="ALTA",$D6733*0.97,
IF($F6733="MEDIA",$D6733*0.94,
IF($F6733="BAJA",$D6733*0.87,
IF($F6733="LIQUIDAR",_xlfn.XLOOKUP(A6733,Rotación!$A:$A,Rotación!$O:$O,0,0,-1),"")))),"")</f>
        <v>10622000</v>
      </c>
      <c r="J6733" s="13">
        <f>IFERROR(IF($F6733="ALTA",$D6733*0.94,
IF($F6733="MEDIA",$D6733*0.9,
IF($F6733="BAJA",$D6733*0.85,
IF($F6733="LIQUIDAR",_xlfn.XLOOKUP(A6733,Rotación!$A:$A,Rotación!$O:$O,0,0,-1),"")))),"")</f>
        <v>10170000</v>
      </c>
      <c r="K6733">
        <v>10990000</v>
      </c>
    </row>
    <row r="6734" spans="1:11" x14ac:dyDescent="0.3">
      <c r="A6734" t="s">
        <v>11646</v>
      </c>
      <c r="D6734">
        <v>7300000</v>
      </c>
      <c r="E6734">
        <v>6000000</v>
      </c>
      <c r="F6734" t="s">
        <v>4033</v>
      </c>
      <c r="G6734" s="13">
        <f>IFERROR(IF($F6734="ALTA",$D6734*1.03,
IF($F6734="MEDIA",$D6734*1,
IF($F6734="BAJA",$D6734*0.92,
IF($F6734="LIQUIDAR",_xlfn.XLOOKUP(A6734,Rotación!$A:$A,Rotación!$O:$O,0,0,-1),"")))),"")</f>
        <v>7300000</v>
      </c>
      <c r="H6734" s="13">
        <f>IFERROR(IF($F6734="ALTA",$D6734*1,
IF($F6734="MEDIA",$D6734*0.97,
IF($F6734="BAJA",$D6734*0.9,
IF($F6734="LIQUIDAR",_xlfn.XLOOKUP(A6734,Rotación!$A:$A,Rotación!$O:$O,0,0,-1),"")))),"")</f>
        <v>7081000</v>
      </c>
      <c r="I6734" s="13">
        <f>IFERROR(IF($F6734="ALTA",$D6734*0.97,
IF($F6734="MEDIA",$D6734*0.94,
IF($F6734="BAJA",$D6734*0.87,
IF($F6734="LIQUIDAR",_xlfn.XLOOKUP(A6734,Rotación!$A:$A,Rotación!$O:$O,0,0,-1),"")))),"")</f>
        <v>6862000</v>
      </c>
      <c r="J6734" s="13">
        <f>IFERROR(IF($F6734="ALTA",$D6734*0.94,
IF($F6734="MEDIA",$D6734*0.9,
IF($F6734="BAJA",$D6734*0.85,
IF($F6734="LIQUIDAR",_xlfn.XLOOKUP(A6734,Rotación!$A:$A,Rotación!$O:$O,0,0,-1),"")))),"")</f>
        <v>6570000</v>
      </c>
      <c r="K6734">
        <v>7290000</v>
      </c>
    </row>
    <row r="6735" spans="1:11" x14ac:dyDescent="0.3">
      <c r="A6735" t="s">
        <v>12662</v>
      </c>
      <c r="D6735">
        <v>21100000</v>
      </c>
      <c r="E6735">
        <v>16200000</v>
      </c>
      <c r="F6735" t="s">
        <v>4033</v>
      </c>
      <c r="G6735" s="13">
        <f>IFERROR(IF($F6735="ALTA",$D6735*1.03,
IF($F6735="MEDIA",$D6735*1,
IF($F6735="BAJA",$D6735*0.92,
IF($F6735="LIQUIDAR",_xlfn.XLOOKUP(A6735,Rotación!$A:$A,Rotación!$O:$O,0,0,-1),"")))),"")</f>
        <v>21100000</v>
      </c>
      <c r="H6735" s="13">
        <f>IFERROR(IF($F6735="ALTA",$D6735*1,
IF($F6735="MEDIA",$D6735*0.97,
IF($F6735="BAJA",$D6735*0.9,
IF($F6735="LIQUIDAR",_xlfn.XLOOKUP(A6735,Rotación!$A:$A,Rotación!$O:$O,0,0,-1),"")))),"")</f>
        <v>20467000</v>
      </c>
      <c r="I6735" s="13">
        <f>IFERROR(IF($F6735="ALTA",$D6735*0.97,
IF($F6735="MEDIA",$D6735*0.94,
IF($F6735="BAJA",$D6735*0.87,
IF($F6735="LIQUIDAR",_xlfn.XLOOKUP(A6735,Rotación!$A:$A,Rotación!$O:$O,0,0,-1),"")))),"")</f>
        <v>19834000</v>
      </c>
      <c r="J6735" s="13">
        <f>IFERROR(IF($F6735="ALTA",$D6735*0.94,
IF($F6735="MEDIA",$D6735*0.9,
IF($F6735="BAJA",$D6735*0.85,
IF($F6735="LIQUIDAR",_xlfn.XLOOKUP(A6735,Rotación!$A:$A,Rotación!$O:$O,0,0,-1),"")))),"")</f>
        <v>18990000</v>
      </c>
      <c r="K6735">
        <v>18990000</v>
      </c>
    </row>
    <row r="6736" spans="1:11" x14ac:dyDescent="0.3">
      <c r="A6736" t="s">
        <v>11656</v>
      </c>
      <c r="D6736">
        <v>7580000</v>
      </c>
      <c r="E6736">
        <v>6000000</v>
      </c>
      <c r="F6736" t="s">
        <v>4033</v>
      </c>
      <c r="G6736" s="13">
        <f>IFERROR(IF($F6736="ALTA",$D6736*1.03,
IF($F6736="MEDIA",$D6736*1,
IF($F6736="BAJA",$D6736*0.92,
IF($F6736="LIQUIDAR",_xlfn.XLOOKUP(A6736,Rotación!$A:$A,Rotación!$O:$O,0,0,-1),"")))),"")</f>
        <v>7580000</v>
      </c>
      <c r="H6736" s="13">
        <f>IFERROR(IF($F6736="ALTA",$D6736*1,
IF($F6736="MEDIA",$D6736*0.97,
IF($F6736="BAJA",$D6736*0.9,
IF($F6736="LIQUIDAR",_xlfn.XLOOKUP(A6736,Rotación!$A:$A,Rotación!$O:$O,0,0,-1),"")))),"")</f>
        <v>7352600</v>
      </c>
      <c r="I6736" s="13">
        <f>IFERROR(IF($F6736="ALTA",$D6736*0.97,
IF($F6736="MEDIA",$D6736*0.94,
IF($F6736="BAJA",$D6736*0.87,
IF($F6736="LIQUIDAR",_xlfn.XLOOKUP(A6736,Rotación!$A:$A,Rotación!$O:$O,0,0,-1),"")))),"")</f>
        <v>7125200</v>
      </c>
      <c r="J6736" s="13">
        <f>IFERROR(IF($F6736="ALTA",$D6736*0.94,
IF($F6736="MEDIA",$D6736*0.9,
IF($F6736="BAJA",$D6736*0.85,
IF($F6736="LIQUIDAR",_xlfn.XLOOKUP(A6736,Rotación!$A:$A,Rotación!$O:$O,0,0,-1),"")))),"")</f>
        <v>6822000</v>
      </c>
      <c r="K6736">
        <v>7290000</v>
      </c>
    </row>
    <row r="6737" spans="1:11" x14ac:dyDescent="0.3">
      <c r="A6737" t="s">
        <v>11639</v>
      </c>
      <c r="D6737">
        <v>9800000</v>
      </c>
      <c r="E6737">
        <v>8000000</v>
      </c>
      <c r="F6737" t="s">
        <v>4033</v>
      </c>
      <c r="G6737" s="13">
        <f>IFERROR(IF($F6737="ALTA",$D6737*1.03,
IF($F6737="MEDIA",$D6737*1,
IF($F6737="BAJA",$D6737*0.92,
IF($F6737="LIQUIDAR",_xlfn.XLOOKUP(A6737,Rotación!$A:$A,Rotación!$O:$O,0,0,-1),"")))),"")</f>
        <v>9800000</v>
      </c>
      <c r="H6737" s="13">
        <f>IFERROR(IF($F6737="ALTA",$D6737*1,
IF($F6737="MEDIA",$D6737*0.97,
IF($F6737="BAJA",$D6737*0.9,
IF($F6737="LIQUIDAR",_xlfn.XLOOKUP(A6737,Rotación!$A:$A,Rotación!$O:$O,0,0,-1),"")))),"")</f>
        <v>9506000</v>
      </c>
      <c r="I6737" s="13">
        <f>IFERROR(IF($F6737="ALTA",$D6737*0.97,
IF($F6737="MEDIA",$D6737*0.94,
IF($F6737="BAJA",$D6737*0.87,
IF($F6737="LIQUIDAR",_xlfn.XLOOKUP(A6737,Rotación!$A:$A,Rotación!$O:$O,0,0,-1),"")))),"")</f>
        <v>9212000</v>
      </c>
      <c r="J6737" s="13">
        <f>IFERROR(IF($F6737="ALTA",$D6737*0.94,
IF($F6737="MEDIA",$D6737*0.9,
IF($F6737="BAJA",$D6737*0.85,
IF($F6737="LIQUIDAR",_xlfn.XLOOKUP(A6737,Rotación!$A:$A,Rotación!$O:$O,0,0,-1),"")))),"")</f>
        <v>8820000</v>
      </c>
      <c r="K6737">
        <v>9690000</v>
      </c>
    </row>
    <row r="6738" spans="1:11" x14ac:dyDescent="0.3">
      <c r="A6738" t="s">
        <v>12920</v>
      </c>
      <c r="D6738">
        <v>7400000</v>
      </c>
      <c r="E6738">
        <v>6000000</v>
      </c>
      <c r="F6738" t="s">
        <v>4033</v>
      </c>
      <c r="G6738" s="13">
        <f>IFERROR(IF($F6738="ALTA",$D6738*1.03,
IF($F6738="MEDIA",$D6738*1,
IF($F6738="BAJA",$D6738*0.92,
IF($F6738="LIQUIDAR",_xlfn.XLOOKUP(A6738,Rotación!$A:$A,Rotación!$O:$O,0,0,-1),"")))),"")</f>
        <v>7400000</v>
      </c>
      <c r="H6738" s="13">
        <f>IFERROR(IF($F6738="ALTA",$D6738*1,
IF($F6738="MEDIA",$D6738*0.97,
IF($F6738="BAJA",$D6738*0.9,
IF($F6738="LIQUIDAR",_xlfn.XLOOKUP(A6738,Rotación!$A:$A,Rotación!$O:$O,0,0,-1),"")))),"")</f>
        <v>7178000</v>
      </c>
      <c r="I6738" s="13">
        <f>IFERROR(IF($F6738="ALTA",$D6738*0.97,
IF($F6738="MEDIA",$D6738*0.94,
IF($F6738="BAJA",$D6738*0.87,
IF($F6738="LIQUIDAR",_xlfn.XLOOKUP(A6738,Rotación!$A:$A,Rotación!$O:$O,0,0,-1),"")))),"")</f>
        <v>6956000</v>
      </c>
      <c r="J6738" s="13">
        <f>IFERROR(IF($F6738="ALTA",$D6738*0.94,
IF($F6738="MEDIA",$D6738*0.9,
IF($F6738="BAJA",$D6738*0.85,
IF($F6738="LIQUIDAR",_xlfn.XLOOKUP(A6738,Rotación!$A:$A,Rotación!$O:$O,0,0,-1),"")))),"")</f>
        <v>6660000</v>
      </c>
      <c r="K6738">
        <v>7290000</v>
      </c>
    </row>
    <row r="6739" spans="1:11" x14ac:dyDescent="0.3">
      <c r="A6739" t="s">
        <v>525</v>
      </c>
      <c r="D6739">
        <v>11000000</v>
      </c>
      <c r="E6739">
        <v>8500000</v>
      </c>
      <c r="F6739" t="s">
        <v>4033</v>
      </c>
      <c r="G6739" s="13">
        <f>IFERROR(IF($F6739="ALTA",$D6739*1.03,
IF($F6739="MEDIA",$D6739*1,
IF($F6739="BAJA",$D6739*0.92,
IF($F6739="LIQUIDAR",_xlfn.XLOOKUP(A6739,Rotación!$A:$A,Rotación!$O:$O,0,0,-1),"")))),"")</f>
        <v>11000000</v>
      </c>
      <c r="H6739" s="13">
        <f>IFERROR(IF($F6739="ALTA",$D6739*1,
IF($F6739="MEDIA",$D6739*0.97,
IF($F6739="BAJA",$D6739*0.9,
IF($F6739="LIQUIDAR",_xlfn.XLOOKUP(A6739,Rotación!$A:$A,Rotación!$O:$O,0,0,-1),"")))),"")</f>
        <v>10670000</v>
      </c>
      <c r="I6739" s="13">
        <f>IFERROR(IF($F6739="ALTA",$D6739*0.97,
IF($F6739="MEDIA",$D6739*0.94,
IF($F6739="BAJA",$D6739*0.87,
IF($F6739="LIQUIDAR",_xlfn.XLOOKUP(A6739,Rotación!$A:$A,Rotación!$O:$O,0,0,-1),"")))),"")</f>
        <v>10340000</v>
      </c>
      <c r="J6739" s="13">
        <f>IFERROR(IF($F6739="ALTA",$D6739*0.94,
IF($F6739="MEDIA",$D6739*0.9,
IF($F6739="BAJA",$D6739*0.85,
IF($F6739="LIQUIDAR",_xlfn.XLOOKUP(A6739,Rotación!$A:$A,Rotación!$O:$O,0,0,-1),"")))),"")</f>
        <v>9900000</v>
      </c>
      <c r="K6739">
        <v>10990000</v>
      </c>
    </row>
    <row r="6740" spans="1:11" x14ac:dyDescent="0.3">
      <c r="A6740" t="s">
        <v>12937</v>
      </c>
      <c r="D6740">
        <v>13900000</v>
      </c>
      <c r="E6740">
        <v>10600000</v>
      </c>
      <c r="F6740" t="s">
        <v>4033</v>
      </c>
      <c r="G6740" s="13">
        <f>IFERROR(IF($F6740="ALTA",$D6740*1.03,
IF($F6740="MEDIA",$D6740*1,
IF($F6740="BAJA",$D6740*0.92,
IF($F6740="LIQUIDAR",_xlfn.XLOOKUP(A6740,Rotación!$A:$A,Rotación!$O:$O,0,0,-1),"")))),"")</f>
        <v>13900000</v>
      </c>
      <c r="H6740" s="13">
        <f>IFERROR(IF($F6740="ALTA",$D6740*1,
IF($F6740="MEDIA",$D6740*0.97,
IF($F6740="BAJA",$D6740*0.9,
IF($F6740="LIQUIDAR",_xlfn.XLOOKUP(A6740,Rotación!$A:$A,Rotación!$O:$O,0,0,-1),"")))),"")</f>
        <v>13483000</v>
      </c>
      <c r="I6740" s="13">
        <f>IFERROR(IF($F6740="ALTA",$D6740*0.97,
IF($F6740="MEDIA",$D6740*0.94,
IF($F6740="BAJA",$D6740*0.87,
IF($F6740="LIQUIDAR",_xlfn.XLOOKUP(A6740,Rotación!$A:$A,Rotación!$O:$O,0,0,-1),"")))),"")</f>
        <v>13066000</v>
      </c>
      <c r="J6740" s="13">
        <f>IFERROR(IF($F6740="ALTA",$D6740*0.94,
IF($F6740="MEDIA",$D6740*0.9,
IF($F6740="BAJA",$D6740*0.85,
IF($F6740="LIQUIDAR",_xlfn.XLOOKUP(A6740,Rotación!$A:$A,Rotación!$O:$O,0,0,-1),"")))),"")</f>
        <v>12510000</v>
      </c>
      <c r="K6740">
        <v>12490000</v>
      </c>
    </row>
    <row r="6741" spans="1:11" x14ac:dyDescent="0.3">
      <c r="A6741" t="s">
        <v>12986</v>
      </c>
      <c r="D6741">
        <v>12200000</v>
      </c>
      <c r="E6741">
        <v>9500000</v>
      </c>
      <c r="F6741" t="s">
        <v>4033</v>
      </c>
      <c r="G6741" s="13">
        <f>IFERROR(IF($F6741="ALTA",$D6741*1.03,
IF($F6741="MEDIA",$D6741*1,
IF($F6741="BAJA",$D6741*0.92,
IF($F6741="LIQUIDAR",_xlfn.XLOOKUP(A6741,Rotación!$A:$A,Rotación!$O:$O,0,0,-1),"")))),"")</f>
        <v>12200000</v>
      </c>
      <c r="H6741" s="13">
        <f>IFERROR(IF($F6741="ALTA",$D6741*1,
IF($F6741="MEDIA",$D6741*0.97,
IF($F6741="BAJA",$D6741*0.9,
IF($F6741="LIQUIDAR",_xlfn.XLOOKUP(A6741,Rotación!$A:$A,Rotación!$O:$O,0,0,-1),"")))),"")</f>
        <v>11834000</v>
      </c>
      <c r="I6741" s="13">
        <f>IFERROR(IF($F6741="ALTA",$D6741*0.97,
IF($F6741="MEDIA",$D6741*0.94,
IF($F6741="BAJA",$D6741*0.87,
IF($F6741="LIQUIDAR",_xlfn.XLOOKUP(A6741,Rotación!$A:$A,Rotación!$O:$O,0,0,-1),"")))),"")</f>
        <v>11468000</v>
      </c>
      <c r="J6741" s="13">
        <f>IFERROR(IF($F6741="ALTA",$D6741*0.94,
IF($F6741="MEDIA",$D6741*0.9,
IF($F6741="BAJA",$D6741*0.85,
IF($F6741="LIQUIDAR",_xlfn.XLOOKUP(A6741,Rotación!$A:$A,Rotación!$O:$O,0,0,-1),"")))),"")</f>
        <v>10980000</v>
      </c>
      <c r="K6741">
        <v>11290000</v>
      </c>
    </row>
    <row r="6742" spans="1:11" x14ac:dyDescent="0.3">
      <c r="A6742" t="s">
        <v>9397</v>
      </c>
      <c r="D6742">
        <v>16100000</v>
      </c>
      <c r="E6742">
        <v>12500000</v>
      </c>
      <c r="F6742" t="s">
        <v>5391</v>
      </c>
      <c r="G6742" s="13">
        <f>IFERROR(IF($F6742="ALTA",$D6742*1.03,
IF($F6742="MEDIA",$D6742*1,
IF($F6742="BAJA",$D6742*0.92,
IF($F6742="LIQUIDAR",_xlfn.XLOOKUP(A6742,Rotación!$A:$A,Rotación!$O:$O,0,0,-1),"")))),"")</f>
        <v>14812000</v>
      </c>
      <c r="H6742" s="13">
        <f>IFERROR(IF($F6742="ALTA",$D6742*1,
IF($F6742="MEDIA",$D6742*0.97,
IF($F6742="BAJA",$D6742*0.9,
IF($F6742="LIQUIDAR",_xlfn.XLOOKUP(A6742,Rotación!$A:$A,Rotación!$O:$O,0,0,-1),"")))),"")</f>
        <v>14490000</v>
      </c>
      <c r="I6742" s="13">
        <f>IFERROR(IF($F6742="ALTA",$D6742*0.97,
IF($F6742="MEDIA",$D6742*0.94,
IF($F6742="BAJA",$D6742*0.87,
IF($F6742="LIQUIDAR",_xlfn.XLOOKUP(A6742,Rotación!$A:$A,Rotación!$O:$O,0,0,-1),"")))),"")</f>
        <v>14007000</v>
      </c>
      <c r="J6742" s="13">
        <f>IFERROR(IF($F6742="ALTA",$D6742*0.94,
IF($F6742="MEDIA",$D6742*0.9,
IF($F6742="BAJA",$D6742*0.85,
IF($F6742="LIQUIDAR",_xlfn.XLOOKUP(A6742,Rotación!$A:$A,Rotación!$O:$O,0,0,-1),"")))),"")</f>
        <v>13685000</v>
      </c>
      <c r="K6742">
        <v>14990000</v>
      </c>
    </row>
    <row r="6743" spans="1:11" x14ac:dyDescent="0.3">
      <c r="A6743" t="s">
        <v>12972</v>
      </c>
      <c r="D6743">
        <v>15500000</v>
      </c>
      <c r="E6743">
        <v>11800000</v>
      </c>
      <c r="F6743" t="s">
        <v>5391</v>
      </c>
      <c r="G6743" s="13">
        <f>IFERROR(IF($F6743="ALTA",$D6743*1.03,
IF($F6743="MEDIA",$D6743*1,
IF($F6743="BAJA",$D6743*0.92,
IF($F6743="LIQUIDAR",_xlfn.XLOOKUP(A6743,Rotación!$A:$A,Rotación!$O:$O,0,0,-1),"")))),"")</f>
        <v>14260000</v>
      </c>
      <c r="H6743" s="13">
        <f>IFERROR(IF($F6743="ALTA",$D6743*1,
IF($F6743="MEDIA",$D6743*0.97,
IF($F6743="BAJA",$D6743*0.9,
IF($F6743="LIQUIDAR",_xlfn.XLOOKUP(A6743,Rotación!$A:$A,Rotación!$O:$O,0,0,-1),"")))),"")</f>
        <v>13950000</v>
      </c>
      <c r="I6743" s="13">
        <f>IFERROR(IF($F6743="ALTA",$D6743*0.97,
IF($F6743="MEDIA",$D6743*0.94,
IF($F6743="BAJA",$D6743*0.87,
IF($F6743="LIQUIDAR",_xlfn.XLOOKUP(A6743,Rotación!$A:$A,Rotación!$O:$O,0,0,-1),"")))),"")</f>
        <v>13485000</v>
      </c>
      <c r="J6743" s="13">
        <f>IFERROR(IF($F6743="ALTA",$D6743*0.94,
IF($F6743="MEDIA",$D6743*0.9,
IF($F6743="BAJA",$D6743*0.85,
IF($F6743="LIQUIDAR",_xlfn.XLOOKUP(A6743,Rotación!$A:$A,Rotación!$O:$O,0,0,-1),"")))),"")</f>
        <v>13175000</v>
      </c>
      <c r="K6743">
        <v>13990000</v>
      </c>
    </row>
    <row r="6744" spans="1:11" x14ac:dyDescent="0.3">
      <c r="A6744" t="s">
        <v>12950</v>
      </c>
      <c r="D6744">
        <v>9900000</v>
      </c>
      <c r="E6744">
        <v>7500000</v>
      </c>
      <c r="F6744" t="s">
        <v>5390</v>
      </c>
      <c r="G6744" s="13">
        <f>IFERROR(IF($F6744="ALTA",$D6744*1.03,
IF($F6744="MEDIA",$D6744*1,
IF($F6744="BAJA",$D6744*0.92,
IF($F6744="LIQUIDAR",_xlfn.XLOOKUP(A6744,Rotación!$A:$A,Rotación!$O:$O,0,0,-1),"")))),"")</f>
        <v>10197000</v>
      </c>
      <c r="H6744" s="13">
        <f>IFERROR(IF($F6744="ALTA",$D6744*1,
IF($F6744="MEDIA",$D6744*0.97,
IF($F6744="BAJA",$D6744*0.9,
IF($F6744="LIQUIDAR",_xlfn.XLOOKUP(A6744,Rotación!$A:$A,Rotación!$O:$O,0,0,-1),"")))),"")</f>
        <v>9900000</v>
      </c>
      <c r="I6744" s="13">
        <f>IFERROR(IF($F6744="ALTA",$D6744*0.97,
IF($F6744="MEDIA",$D6744*0.94,
IF($F6744="BAJA",$D6744*0.87,
IF($F6744="LIQUIDAR",_xlfn.XLOOKUP(A6744,Rotación!$A:$A,Rotación!$O:$O,0,0,-1),"")))),"")</f>
        <v>9603000</v>
      </c>
      <c r="J6744" s="13">
        <f>IFERROR(IF($F6744="ALTA",$D6744*0.94,
IF($F6744="MEDIA",$D6744*0.9,
IF($F6744="BAJA",$D6744*0.85,
IF($F6744="LIQUIDAR",_xlfn.XLOOKUP(A6744,Rotación!$A:$A,Rotación!$O:$O,0,0,-1),"")))),"")</f>
        <v>9306000</v>
      </c>
      <c r="K6744">
        <v>8990000</v>
      </c>
    </row>
    <row r="6745" spans="1:11" x14ac:dyDescent="0.3">
      <c r="A6745" t="s">
        <v>12793</v>
      </c>
      <c r="D6745">
        <v>7100000</v>
      </c>
      <c r="E6745">
        <v>6000000</v>
      </c>
      <c r="F6745" t="s">
        <v>5390</v>
      </c>
      <c r="G6745" s="13">
        <f>IFERROR(IF($F6745="ALTA",$D6745*1.03,
IF($F6745="MEDIA",$D6745*1,
IF($F6745="BAJA",$D6745*0.92,
IF($F6745="LIQUIDAR",_xlfn.XLOOKUP(A6745,Rotación!$A:$A,Rotación!$O:$O,0,0,-1),"")))),"")</f>
        <v>7313000</v>
      </c>
      <c r="H6745" s="13">
        <f>IFERROR(IF($F6745="ALTA",$D6745*1,
IF($F6745="MEDIA",$D6745*0.97,
IF($F6745="BAJA",$D6745*0.9,
IF($F6745="LIQUIDAR",_xlfn.XLOOKUP(A6745,Rotación!$A:$A,Rotación!$O:$O,0,0,-1),"")))),"")</f>
        <v>7100000</v>
      </c>
      <c r="I6745" s="13">
        <f>IFERROR(IF($F6745="ALTA",$D6745*0.97,
IF($F6745="MEDIA",$D6745*0.94,
IF($F6745="BAJA",$D6745*0.87,
IF($F6745="LIQUIDAR",_xlfn.XLOOKUP(A6745,Rotación!$A:$A,Rotación!$O:$O,0,0,-1),"")))),"")</f>
        <v>6887000</v>
      </c>
      <c r="J6745" s="13">
        <f>IFERROR(IF($F6745="ALTA",$D6745*0.94,
IF($F6745="MEDIA",$D6745*0.9,
IF($F6745="BAJA",$D6745*0.85,
IF($F6745="LIQUIDAR",_xlfn.XLOOKUP(A6745,Rotación!$A:$A,Rotación!$O:$O,0,0,-1),"")))),"")</f>
        <v>6674000</v>
      </c>
      <c r="K6745">
        <v>7190000</v>
      </c>
    </row>
    <row r="6746" spans="1:11" x14ac:dyDescent="0.3">
      <c r="A6746" t="s">
        <v>11179</v>
      </c>
      <c r="D6746">
        <v>7100000</v>
      </c>
      <c r="E6746">
        <v>15500000</v>
      </c>
      <c r="F6746" t="s">
        <v>5390</v>
      </c>
      <c r="G6746" s="13">
        <f>IFERROR(IF($F6746="ALTA",$D6746*1.03,
IF($F6746="MEDIA",$D6746*1,
IF($F6746="BAJA",$D6746*0.92,
IF($F6746="LIQUIDAR",_xlfn.XLOOKUP(A6746,Rotación!$A:$A,Rotación!$O:$O,0,0,-1),"")))),"")</f>
        <v>7313000</v>
      </c>
      <c r="H6746" s="13">
        <f>IFERROR(IF($F6746="ALTA",$D6746*1,
IF($F6746="MEDIA",$D6746*0.97,
IF($F6746="BAJA",$D6746*0.9,
IF($F6746="LIQUIDAR",_xlfn.XLOOKUP(A6746,Rotación!$A:$A,Rotación!$O:$O,0,0,-1),"")))),"")</f>
        <v>7100000</v>
      </c>
      <c r="I6746" s="13">
        <f>IFERROR(IF($F6746="ALTA",$D6746*0.97,
IF($F6746="MEDIA",$D6746*0.94,
IF($F6746="BAJA",$D6746*0.87,
IF($F6746="LIQUIDAR",_xlfn.XLOOKUP(A6746,Rotación!$A:$A,Rotación!$O:$O,0,0,-1),"")))),"")</f>
        <v>6887000</v>
      </c>
      <c r="J6746" s="13">
        <f>IFERROR(IF($F6746="ALTA",$D6746*0.94,
IF($F6746="MEDIA",$D6746*0.9,
IF($F6746="BAJA",$D6746*0.85,
IF($F6746="LIQUIDAR",_xlfn.XLOOKUP(A6746,Rotación!$A:$A,Rotación!$O:$O,0,0,-1),"")))),"")</f>
        <v>6674000</v>
      </c>
      <c r="K6746">
        <v>18290000</v>
      </c>
    </row>
    <row r="6747" spans="1:11" x14ac:dyDescent="0.3">
      <c r="A6747" t="s">
        <v>11700</v>
      </c>
      <c r="D6747">
        <v>12500000</v>
      </c>
      <c r="E6747">
        <v>9600000</v>
      </c>
      <c r="F6747" t="s">
        <v>4033</v>
      </c>
      <c r="G6747" s="13">
        <f>IFERROR(IF($F6747="ALTA",$D6747*1.03,
IF($F6747="MEDIA",$D6747*1,
IF($F6747="BAJA",$D6747*0.92,
IF($F6747="LIQUIDAR",_xlfn.XLOOKUP(A6747,Rotación!$A:$A,Rotación!$O:$O,0,0,-1),"")))),"")</f>
        <v>12500000</v>
      </c>
      <c r="H6747" s="13">
        <f>IFERROR(IF($F6747="ALTA",$D6747*1,
IF($F6747="MEDIA",$D6747*0.97,
IF($F6747="BAJA",$D6747*0.9,
IF($F6747="LIQUIDAR",_xlfn.XLOOKUP(A6747,Rotación!$A:$A,Rotación!$O:$O,0,0,-1),"")))),"")</f>
        <v>12125000</v>
      </c>
      <c r="I6747" s="13">
        <f>IFERROR(IF($F6747="ALTA",$D6747*0.97,
IF($F6747="MEDIA",$D6747*0.94,
IF($F6747="BAJA",$D6747*0.87,
IF($F6747="LIQUIDAR",_xlfn.XLOOKUP(A6747,Rotación!$A:$A,Rotación!$O:$O,0,0,-1),"")))),"")</f>
        <v>11750000</v>
      </c>
      <c r="J6747" s="13">
        <f>IFERROR(IF($F6747="ALTA",$D6747*0.94,
IF($F6747="MEDIA",$D6747*0.9,
IF($F6747="BAJA",$D6747*0.85,
IF($F6747="LIQUIDAR",_xlfn.XLOOKUP(A6747,Rotación!$A:$A,Rotación!$O:$O,0,0,-1),"")))),"")</f>
        <v>11250000</v>
      </c>
      <c r="K6747">
        <v>11290000</v>
      </c>
    </row>
    <row r="6748" spans="1:11" x14ac:dyDescent="0.3">
      <c r="A6748" t="s">
        <v>525</v>
      </c>
      <c r="D6748">
        <v>9900000</v>
      </c>
      <c r="E6748">
        <v>7500000</v>
      </c>
      <c r="F6748" t="s">
        <v>5390</v>
      </c>
      <c r="G6748" s="13">
        <f>IFERROR(IF($F6748="ALTA",$D6748*1.03,
IF($F6748="MEDIA",$D6748*1,
IF($F6748="BAJA",$D6748*0.92,
IF($F6748="LIQUIDAR",_xlfn.XLOOKUP(A6748,Rotación!$A:$A,Rotación!$O:$O,0,0,-1),"")))),"")</f>
        <v>10197000</v>
      </c>
      <c r="H6748" s="13">
        <f>IFERROR(IF($F6748="ALTA",$D6748*1,
IF($F6748="MEDIA",$D6748*0.97,
IF($F6748="BAJA",$D6748*0.9,
IF($F6748="LIQUIDAR",_xlfn.XLOOKUP(A6748,Rotación!$A:$A,Rotación!$O:$O,0,0,-1),"")))),"")</f>
        <v>9900000</v>
      </c>
      <c r="I6748" s="13">
        <f>IFERROR(IF($F6748="ALTA",$D6748*0.97,
IF($F6748="MEDIA",$D6748*0.94,
IF($F6748="BAJA",$D6748*0.87,
IF($F6748="LIQUIDAR",_xlfn.XLOOKUP(A6748,Rotación!$A:$A,Rotación!$O:$O,0,0,-1),"")))),"")</f>
        <v>9603000</v>
      </c>
      <c r="J6748" s="13">
        <f>IFERROR(IF($F6748="ALTA",$D6748*0.94,
IF($F6748="MEDIA",$D6748*0.9,
IF($F6748="BAJA",$D6748*0.85,
IF($F6748="LIQUIDAR",_xlfn.XLOOKUP(A6748,Rotación!$A:$A,Rotación!$O:$O,0,0,-1),"")))),"")</f>
        <v>9306000</v>
      </c>
      <c r="K6748">
        <v>8990000</v>
      </c>
    </row>
    <row r="6749" spans="1:11" x14ac:dyDescent="0.3">
      <c r="A6749" t="s">
        <v>1245</v>
      </c>
      <c r="D6749">
        <v>21000000</v>
      </c>
      <c r="E6749">
        <v>16000000</v>
      </c>
      <c r="F6749" t="s">
        <v>5391</v>
      </c>
      <c r="G6749" s="13">
        <f>IFERROR(IF($F6749="ALTA",$D6749*1.03,
IF($F6749="MEDIA",$D6749*1,
IF($F6749="BAJA",$D6749*0.92,
IF($F6749="LIQUIDAR",_xlfn.XLOOKUP(A6749,Rotación!$A:$A,Rotación!$O:$O,0,0,-1),"")))),"")</f>
        <v>19320000</v>
      </c>
      <c r="H6749" s="13">
        <f>IFERROR(IF($F6749="ALTA",$D6749*1,
IF($F6749="MEDIA",$D6749*0.97,
IF($F6749="BAJA",$D6749*0.9,
IF($F6749="LIQUIDAR",_xlfn.XLOOKUP(A6749,Rotación!$A:$A,Rotación!$O:$O,0,0,-1),"")))),"")</f>
        <v>18900000</v>
      </c>
      <c r="I6749" s="13">
        <f>IFERROR(IF($F6749="ALTA",$D6749*0.97,
IF($F6749="MEDIA",$D6749*0.94,
IF($F6749="BAJA",$D6749*0.87,
IF($F6749="LIQUIDAR",_xlfn.XLOOKUP(A6749,Rotación!$A:$A,Rotación!$O:$O,0,0,-1),"")))),"")</f>
        <v>18270000</v>
      </c>
      <c r="J6749" s="13">
        <f>IFERROR(IF($F6749="ALTA",$D6749*0.94,
IF($F6749="MEDIA",$D6749*0.9,
IF($F6749="BAJA",$D6749*0.85,
IF($F6749="LIQUIDAR",_xlfn.XLOOKUP(A6749,Rotación!$A:$A,Rotación!$O:$O,0,0,-1),"")))),"")</f>
        <v>17850000</v>
      </c>
      <c r="K6749">
        <v>18990000</v>
      </c>
    </row>
    <row r="6750" spans="1:11" x14ac:dyDescent="0.3">
      <c r="A6750" t="s">
        <v>12791</v>
      </c>
      <c r="D6750">
        <v>8400000</v>
      </c>
      <c r="E6750">
        <v>6700000</v>
      </c>
      <c r="F6750" t="s">
        <v>5390</v>
      </c>
      <c r="G6750" s="13">
        <f>IFERROR(IF($F6750="ALTA",$D6750*1.03,
IF($F6750="MEDIA",$D6750*1,
IF($F6750="BAJA",$D6750*0.92,
IF($F6750="LIQUIDAR",_xlfn.XLOOKUP(A6750,Rotación!$A:$A,Rotación!$O:$O,0,0,-1),"")))),"")</f>
        <v>8652000</v>
      </c>
      <c r="H6750" s="13">
        <f>IFERROR(IF($F6750="ALTA",$D6750*1,
IF($F6750="MEDIA",$D6750*0.97,
IF($F6750="BAJA",$D6750*0.9,
IF($F6750="LIQUIDAR",_xlfn.XLOOKUP(A6750,Rotación!$A:$A,Rotación!$O:$O,0,0,-1),"")))),"")</f>
        <v>8400000</v>
      </c>
      <c r="I6750" s="13">
        <f>IFERROR(IF($F6750="ALTA",$D6750*0.97,
IF($F6750="MEDIA",$D6750*0.94,
IF($F6750="BAJA",$D6750*0.87,
IF($F6750="LIQUIDAR",_xlfn.XLOOKUP(A6750,Rotación!$A:$A,Rotación!$O:$O,0,0,-1),"")))),"")</f>
        <v>8148000</v>
      </c>
      <c r="J6750" s="13">
        <f>IFERROR(IF($F6750="ALTA",$D6750*0.94,
IF($F6750="MEDIA",$D6750*0.9,
IF($F6750="BAJA",$D6750*0.85,
IF($F6750="LIQUIDAR",_xlfn.XLOOKUP(A6750,Rotación!$A:$A,Rotación!$O:$O,0,0,-1),"")))),"")</f>
        <v>7896000</v>
      </c>
      <c r="K6750">
        <v>7990000</v>
      </c>
    </row>
    <row r="6751" spans="1:11" x14ac:dyDescent="0.3">
      <c r="A6751" t="s">
        <v>11672</v>
      </c>
      <c r="D6751">
        <v>20700000</v>
      </c>
      <c r="E6751">
        <v>15800000</v>
      </c>
      <c r="F6751" t="s">
        <v>5391</v>
      </c>
      <c r="G6751" s="13">
        <f>IFERROR(IF($F6751="ALTA",$D6751*1.03,
IF($F6751="MEDIA",$D6751*1,
IF($F6751="BAJA",$D6751*0.92,
IF($F6751="LIQUIDAR",_xlfn.XLOOKUP(A6751,Rotación!$A:$A,Rotación!$O:$O,0,0,-1),"")))),"")</f>
        <v>19044000</v>
      </c>
      <c r="H6751" s="13">
        <f>IFERROR(IF($F6751="ALTA",$D6751*1,
IF($F6751="MEDIA",$D6751*0.97,
IF($F6751="BAJA",$D6751*0.9,
IF($F6751="LIQUIDAR",_xlfn.XLOOKUP(A6751,Rotación!$A:$A,Rotación!$O:$O,0,0,-1),"")))),"")</f>
        <v>18630000</v>
      </c>
      <c r="I6751" s="13">
        <f>IFERROR(IF($F6751="ALTA",$D6751*0.97,
IF($F6751="MEDIA",$D6751*0.94,
IF($F6751="BAJA",$D6751*0.87,
IF($F6751="LIQUIDAR",_xlfn.XLOOKUP(A6751,Rotación!$A:$A,Rotación!$O:$O,0,0,-1),"")))),"")</f>
        <v>18009000</v>
      </c>
      <c r="J6751" s="13">
        <f>IFERROR(IF($F6751="ALTA",$D6751*0.94,
IF($F6751="MEDIA",$D6751*0.9,
IF($F6751="BAJA",$D6751*0.85,
IF($F6751="LIQUIDAR",_xlfn.XLOOKUP(A6751,Rotación!$A:$A,Rotación!$O:$O,0,0,-1),"")))),"")</f>
        <v>17595000</v>
      </c>
      <c r="K6751">
        <v>18990000</v>
      </c>
    </row>
    <row r="6752" spans="1:11" x14ac:dyDescent="0.3">
      <c r="A6752" t="s">
        <v>1399</v>
      </c>
      <c r="D6752">
        <v>12200000</v>
      </c>
      <c r="E6752">
        <v>9600000</v>
      </c>
      <c r="F6752" t="s">
        <v>5391</v>
      </c>
      <c r="G6752" s="13">
        <f>IFERROR(IF($F6752="ALTA",$D6752*1.03,
IF($F6752="MEDIA",$D6752*1,
IF($F6752="BAJA",$D6752*0.92,
IF($F6752="LIQUIDAR",_xlfn.XLOOKUP(A6752,Rotación!$A:$A,Rotación!$O:$O,0,0,-1),"")))),"")</f>
        <v>11224000</v>
      </c>
      <c r="H6752" s="13">
        <f>IFERROR(IF($F6752="ALTA",$D6752*1,
IF($F6752="MEDIA",$D6752*0.97,
IF($F6752="BAJA",$D6752*0.9,
IF($F6752="LIQUIDAR",_xlfn.XLOOKUP(A6752,Rotación!$A:$A,Rotación!$O:$O,0,0,-1),"")))),"")</f>
        <v>10980000</v>
      </c>
      <c r="I6752" s="13">
        <f>IFERROR(IF($F6752="ALTA",$D6752*0.97,
IF($F6752="MEDIA",$D6752*0.94,
IF($F6752="BAJA",$D6752*0.87,
IF($F6752="LIQUIDAR",_xlfn.XLOOKUP(A6752,Rotación!$A:$A,Rotación!$O:$O,0,0,-1),"")))),"")</f>
        <v>10614000</v>
      </c>
      <c r="J6752" s="13">
        <f>IFERROR(IF($F6752="ALTA",$D6752*0.94,
IF($F6752="MEDIA",$D6752*0.9,
IF($F6752="BAJA",$D6752*0.85,
IF($F6752="LIQUIDAR",_xlfn.XLOOKUP(A6752,Rotación!$A:$A,Rotación!$O:$O,0,0,-1),"")))),"")</f>
        <v>10370000</v>
      </c>
      <c r="K6752">
        <v>11690000</v>
      </c>
    </row>
    <row r="6753" spans="1:11" x14ac:dyDescent="0.3">
      <c r="A6753" t="s">
        <v>12855</v>
      </c>
      <c r="D6753">
        <v>11400000</v>
      </c>
      <c r="E6753">
        <v>9000000</v>
      </c>
      <c r="F6753" t="s">
        <v>4033</v>
      </c>
      <c r="G6753" s="13">
        <f>IFERROR(IF($F6753="ALTA",$D6753*1.03,
IF($F6753="MEDIA",$D6753*1,
IF($F6753="BAJA",$D6753*0.92,
IF($F6753="LIQUIDAR",_xlfn.XLOOKUP(A6753,Rotación!$A:$A,Rotación!$O:$O,0,0,-1),"")))),"")</f>
        <v>11400000</v>
      </c>
      <c r="H6753" s="13">
        <f>IFERROR(IF($F6753="ALTA",$D6753*1,
IF($F6753="MEDIA",$D6753*0.97,
IF($F6753="BAJA",$D6753*0.9,
IF($F6753="LIQUIDAR",_xlfn.XLOOKUP(A6753,Rotación!$A:$A,Rotación!$O:$O,0,0,-1),"")))),"")</f>
        <v>11058000</v>
      </c>
      <c r="I6753" s="13">
        <f>IFERROR(IF($F6753="ALTA",$D6753*0.97,
IF($F6753="MEDIA",$D6753*0.94,
IF($F6753="BAJA",$D6753*0.87,
IF($F6753="LIQUIDAR",_xlfn.XLOOKUP(A6753,Rotación!$A:$A,Rotación!$O:$O,0,0,-1),"")))),"")</f>
        <v>10716000</v>
      </c>
      <c r="J6753" s="13">
        <f>IFERROR(IF($F6753="ALTA",$D6753*0.94,
IF($F6753="MEDIA",$D6753*0.9,
IF($F6753="BAJA",$D6753*0.85,
IF($F6753="LIQUIDAR",_xlfn.XLOOKUP(A6753,Rotación!$A:$A,Rotación!$O:$O,0,0,-1),"")))),"")</f>
        <v>10260000</v>
      </c>
      <c r="K6753">
        <v>10790000</v>
      </c>
    </row>
    <row r="6754" spans="1:11" x14ac:dyDescent="0.3">
      <c r="A6754" t="s">
        <v>5597</v>
      </c>
      <c r="D6754">
        <v>10900000</v>
      </c>
      <c r="E6754">
        <v>9000000</v>
      </c>
      <c r="F6754" t="s">
        <v>4033</v>
      </c>
      <c r="G6754" s="13">
        <f>IFERROR(IF($F6754="ALTA",$D6754*1.03,
IF($F6754="MEDIA",$D6754*1,
IF($F6754="BAJA",$D6754*0.92,
IF($F6754="LIQUIDAR",_xlfn.XLOOKUP(A6754,Rotación!$A:$A,Rotación!$O:$O,0,0,-1),"")))),"")</f>
        <v>10900000</v>
      </c>
      <c r="H6754" s="13">
        <f>IFERROR(IF($F6754="ALTA",$D6754*1,
IF($F6754="MEDIA",$D6754*0.97,
IF($F6754="BAJA",$D6754*0.9,
IF($F6754="LIQUIDAR",_xlfn.XLOOKUP(A6754,Rotación!$A:$A,Rotación!$O:$O,0,0,-1),"")))),"")</f>
        <v>10573000</v>
      </c>
      <c r="I6754" s="13">
        <f>IFERROR(IF($F6754="ALTA",$D6754*0.97,
IF($F6754="MEDIA",$D6754*0.94,
IF($F6754="BAJA",$D6754*0.87,
IF($F6754="LIQUIDAR",_xlfn.XLOOKUP(A6754,Rotación!$A:$A,Rotación!$O:$O,0,0,-1),"")))),"")</f>
        <v>10246000</v>
      </c>
      <c r="J6754" s="13">
        <f>IFERROR(IF($F6754="ALTA",$D6754*0.94,
IF($F6754="MEDIA",$D6754*0.9,
IF($F6754="BAJA",$D6754*0.85,
IF($F6754="LIQUIDAR",_xlfn.XLOOKUP(A6754,Rotación!$A:$A,Rotación!$O:$O,0,0,-1),"")))),"")</f>
        <v>9810000</v>
      </c>
      <c r="K6754">
        <v>10790000</v>
      </c>
    </row>
    <row r="6755" spans="1:11" x14ac:dyDescent="0.3">
      <c r="A6755" t="s">
        <v>11654</v>
      </c>
      <c r="D6755">
        <v>16000000</v>
      </c>
      <c r="E6755">
        <v>12850000</v>
      </c>
      <c r="F6755" t="s">
        <v>4033</v>
      </c>
      <c r="G6755" s="13">
        <f>IFERROR(IF($F6755="ALTA",$D6755*1.03,
IF($F6755="MEDIA",$D6755*1,
IF($F6755="BAJA",$D6755*0.92,
IF($F6755="LIQUIDAR",_xlfn.XLOOKUP(A6755,Rotación!$A:$A,Rotación!$O:$O,0,0,-1),"")))),"")</f>
        <v>16000000</v>
      </c>
      <c r="H6755" s="13">
        <f>IFERROR(IF($F6755="ALTA",$D6755*1,
IF($F6755="MEDIA",$D6755*0.97,
IF($F6755="BAJA",$D6755*0.9,
IF($F6755="LIQUIDAR",_xlfn.XLOOKUP(A6755,Rotación!$A:$A,Rotación!$O:$O,0,0,-1),"")))),"")</f>
        <v>15520000</v>
      </c>
      <c r="I6755" s="13">
        <f>IFERROR(IF($F6755="ALTA",$D6755*0.97,
IF($F6755="MEDIA",$D6755*0.94,
IF($F6755="BAJA",$D6755*0.87,
IF($F6755="LIQUIDAR",_xlfn.XLOOKUP(A6755,Rotación!$A:$A,Rotación!$O:$O,0,0,-1),"")))),"")</f>
        <v>15040000</v>
      </c>
      <c r="J6755" s="13">
        <f>IFERROR(IF($F6755="ALTA",$D6755*0.94,
IF($F6755="MEDIA",$D6755*0.9,
IF($F6755="BAJA",$D6755*0.85,
IF($F6755="LIQUIDAR",_xlfn.XLOOKUP(A6755,Rotación!$A:$A,Rotación!$O:$O,0,0,-1),"")))),"")</f>
        <v>14400000</v>
      </c>
      <c r="K6755">
        <v>14990000</v>
      </c>
    </row>
    <row r="6756" spans="1:11" x14ac:dyDescent="0.3">
      <c r="A6756" t="s">
        <v>12992</v>
      </c>
      <c r="D6756">
        <v>14500000</v>
      </c>
      <c r="E6756">
        <v>11500000</v>
      </c>
      <c r="F6756" t="s">
        <v>4033</v>
      </c>
      <c r="G6756" s="13">
        <f>IFERROR(IF($F6756="ALTA",$D6756*1.03,
IF($F6756="MEDIA",$D6756*1,
IF($F6756="BAJA",$D6756*0.92,
IF($F6756="LIQUIDAR",_xlfn.XLOOKUP(A6756,Rotación!$A:$A,Rotación!$O:$O,0,0,-1),"")))),"")</f>
        <v>14500000</v>
      </c>
      <c r="H6756" s="13">
        <f>IFERROR(IF($F6756="ALTA",$D6756*1,
IF($F6756="MEDIA",$D6756*0.97,
IF($F6756="BAJA",$D6756*0.9,
IF($F6756="LIQUIDAR",_xlfn.XLOOKUP(A6756,Rotación!$A:$A,Rotación!$O:$O,0,0,-1),"")))),"")</f>
        <v>14065000</v>
      </c>
      <c r="I6756" s="13">
        <f>IFERROR(IF($F6756="ALTA",$D6756*0.97,
IF($F6756="MEDIA",$D6756*0.94,
IF($F6756="BAJA",$D6756*0.87,
IF($F6756="LIQUIDAR",_xlfn.XLOOKUP(A6756,Rotación!$A:$A,Rotación!$O:$O,0,0,-1),"")))),"")</f>
        <v>13630000</v>
      </c>
      <c r="J6756" s="13">
        <f>IFERROR(IF($F6756="ALTA",$D6756*0.94,
IF($F6756="MEDIA",$D6756*0.9,
IF($F6756="BAJA",$D6756*0.85,
IF($F6756="LIQUIDAR",_xlfn.XLOOKUP(A6756,Rotación!$A:$A,Rotación!$O:$O,0,0,-1),"")))),"")</f>
        <v>13050000</v>
      </c>
      <c r="K6756">
        <v>13690000</v>
      </c>
    </row>
    <row r="6757" spans="1:11" x14ac:dyDescent="0.3">
      <c r="A6757" t="s">
        <v>12961</v>
      </c>
      <c r="D6757">
        <v>17400000</v>
      </c>
      <c r="E6757">
        <v>14000000</v>
      </c>
      <c r="F6757" t="s">
        <v>4033</v>
      </c>
      <c r="G6757" s="13">
        <f>IFERROR(IF($F6757="ALTA",$D6757*1.03,
IF($F6757="MEDIA",$D6757*1,
IF($F6757="BAJA",$D6757*0.92,
IF($F6757="LIQUIDAR",_xlfn.XLOOKUP(A6757,Rotación!$A:$A,Rotación!$O:$O,0,0,-1),"")))),"")</f>
        <v>17400000</v>
      </c>
      <c r="H6757" s="13">
        <f>IFERROR(IF($F6757="ALTA",$D6757*1,
IF($F6757="MEDIA",$D6757*0.97,
IF($F6757="BAJA",$D6757*0.9,
IF($F6757="LIQUIDAR",_xlfn.XLOOKUP(A6757,Rotación!$A:$A,Rotación!$O:$O,0,0,-1),"")))),"")</f>
        <v>16878000</v>
      </c>
      <c r="I6757" s="13">
        <f>IFERROR(IF($F6757="ALTA",$D6757*0.97,
IF($F6757="MEDIA",$D6757*0.94,
IF($F6757="BAJA",$D6757*0.87,
IF($F6757="LIQUIDAR",_xlfn.XLOOKUP(A6757,Rotación!$A:$A,Rotación!$O:$O,0,0,-1),"")))),"")</f>
        <v>16356000</v>
      </c>
      <c r="J6757" s="13">
        <f>IFERROR(IF($F6757="ALTA",$D6757*0.94,
IF($F6757="MEDIA",$D6757*0.9,
IF($F6757="BAJA",$D6757*0.85,
IF($F6757="LIQUIDAR",_xlfn.XLOOKUP(A6757,Rotación!$A:$A,Rotación!$O:$O,0,0,-1),"")))),"")</f>
        <v>15660000</v>
      </c>
      <c r="K6757">
        <v>16490000</v>
      </c>
    </row>
    <row r="6758" spans="1:11" x14ac:dyDescent="0.3">
      <c r="A6758" t="s">
        <v>12838</v>
      </c>
      <c r="D6758">
        <v>8300000</v>
      </c>
      <c r="E6758">
        <v>6700000</v>
      </c>
      <c r="F6758" t="s">
        <v>4033</v>
      </c>
      <c r="G6758" s="13">
        <f>IFERROR(IF($F6758="ALTA",$D6758*1.03,
IF($F6758="MEDIA",$D6758*1,
IF($F6758="BAJA",$D6758*0.92,
IF($F6758="LIQUIDAR",_xlfn.XLOOKUP(A6758,Rotación!$A:$A,Rotación!$O:$O,0,0,-1),"")))),"")</f>
        <v>8300000</v>
      </c>
      <c r="H6758" s="13">
        <f>IFERROR(IF($F6758="ALTA",$D6758*1,
IF($F6758="MEDIA",$D6758*0.97,
IF($F6758="BAJA",$D6758*0.9,
IF($F6758="LIQUIDAR",_xlfn.XLOOKUP(A6758,Rotación!$A:$A,Rotación!$O:$O,0,0,-1),"")))),"")</f>
        <v>8051000</v>
      </c>
      <c r="I6758" s="13">
        <f>IFERROR(IF($F6758="ALTA",$D6758*0.97,
IF($F6758="MEDIA",$D6758*0.94,
IF($F6758="BAJA",$D6758*0.87,
IF($F6758="LIQUIDAR",_xlfn.XLOOKUP(A6758,Rotación!$A:$A,Rotación!$O:$O,0,0,-1),"")))),"")</f>
        <v>7802000</v>
      </c>
      <c r="J6758" s="13">
        <f>IFERROR(IF($F6758="ALTA",$D6758*0.94,
IF($F6758="MEDIA",$D6758*0.9,
IF($F6758="BAJA",$D6758*0.85,
IF($F6758="LIQUIDAR",_xlfn.XLOOKUP(A6758,Rotación!$A:$A,Rotación!$O:$O,0,0,-1),"")))),"")</f>
        <v>7470000</v>
      </c>
      <c r="K6758">
        <v>8190000</v>
      </c>
    </row>
    <row r="6759" spans="1:11" x14ac:dyDescent="0.3">
      <c r="A6759" t="s">
        <v>12955</v>
      </c>
      <c r="D6759">
        <v>16300000</v>
      </c>
      <c r="E6759">
        <v>13000000</v>
      </c>
      <c r="F6759" t="s">
        <v>4033</v>
      </c>
      <c r="G6759" s="13">
        <f>IFERROR(IF($F6759="ALTA",$D6759*1.03,
IF($F6759="MEDIA",$D6759*1,
IF($F6759="BAJA",$D6759*0.92,
IF($F6759="LIQUIDAR",_xlfn.XLOOKUP(A6759,Rotación!$A:$A,Rotación!$O:$O,0,0,-1),"")))),"")</f>
        <v>16300000</v>
      </c>
      <c r="H6759" s="13">
        <f>IFERROR(IF($F6759="ALTA",$D6759*1,
IF($F6759="MEDIA",$D6759*0.97,
IF($F6759="BAJA",$D6759*0.9,
IF($F6759="LIQUIDAR",_xlfn.XLOOKUP(A6759,Rotación!$A:$A,Rotación!$O:$O,0,0,-1),"")))),"")</f>
        <v>15811000</v>
      </c>
      <c r="I6759" s="13">
        <f>IFERROR(IF($F6759="ALTA",$D6759*0.97,
IF($F6759="MEDIA",$D6759*0.94,
IF($F6759="BAJA",$D6759*0.87,
IF($F6759="LIQUIDAR",_xlfn.XLOOKUP(A6759,Rotación!$A:$A,Rotación!$O:$O,0,0,-1),"")))),"")</f>
        <v>15322000</v>
      </c>
      <c r="J6759" s="13">
        <f>IFERROR(IF($F6759="ALTA",$D6759*0.94,
IF($F6759="MEDIA",$D6759*0.9,
IF($F6759="BAJA",$D6759*0.85,
IF($F6759="LIQUIDAR",_xlfn.XLOOKUP(A6759,Rotación!$A:$A,Rotación!$O:$O,0,0,-1),"")))),"")</f>
        <v>14670000</v>
      </c>
      <c r="K6759">
        <v>15690000</v>
      </c>
    </row>
    <row r="6760" spans="1:11" x14ac:dyDescent="0.3">
      <c r="A6760" t="s">
        <v>12947</v>
      </c>
      <c r="D6760">
        <v>8700000</v>
      </c>
      <c r="E6760">
        <v>6700000</v>
      </c>
      <c r="F6760" t="s">
        <v>4033</v>
      </c>
      <c r="G6760" s="13">
        <f>IFERROR(IF($F6760="ALTA",$D6760*1.03,
IF($F6760="MEDIA",$D6760*1,
IF($F6760="BAJA",$D6760*0.92,
IF($F6760="LIQUIDAR",_xlfn.XLOOKUP(A6760,Rotación!$A:$A,Rotación!$O:$O,0,0,-1),"")))),"")</f>
        <v>8700000</v>
      </c>
      <c r="H6760" s="13">
        <f>IFERROR(IF($F6760="ALTA",$D6760*1,
IF($F6760="MEDIA",$D6760*0.97,
IF($F6760="BAJA",$D6760*0.9,
IF($F6760="LIQUIDAR",_xlfn.XLOOKUP(A6760,Rotación!$A:$A,Rotación!$O:$O,0,0,-1),"")))),"")</f>
        <v>8439000</v>
      </c>
      <c r="I6760" s="13">
        <f>IFERROR(IF($F6760="ALTA",$D6760*0.97,
IF($F6760="MEDIA",$D6760*0.94,
IF($F6760="BAJA",$D6760*0.87,
IF($F6760="LIQUIDAR",_xlfn.XLOOKUP(A6760,Rotación!$A:$A,Rotación!$O:$O,0,0,-1),"")))),"")</f>
        <v>8178000</v>
      </c>
      <c r="J6760" s="13">
        <f>IFERROR(IF($F6760="ALTA",$D6760*0.94,
IF($F6760="MEDIA",$D6760*0.9,
IF($F6760="BAJA",$D6760*0.85,
IF($F6760="LIQUIDAR",_xlfn.XLOOKUP(A6760,Rotación!$A:$A,Rotación!$O:$O,0,0,-1),"")))),"")</f>
        <v>7830000</v>
      </c>
      <c r="K6760">
        <v>8290000</v>
      </c>
    </row>
    <row r="6761" spans="1:11" x14ac:dyDescent="0.3">
      <c r="A6761" t="s">
        <v>12957</v>
      </c>
      <c r="D6761">
        <v>19400000</v>
      </c>
      <c r="E6761">
        <v>15500000</v>
      </c>
      <c r="F6761" t="s">
        <v>4033</v>
      </c>
      <c r="G6761" s="13">
        <f>IFERROR(IF($F6761="ALTA",$D6761*1.03,
IF($F6761="MEDIA",$D6761*1,
IF($F6761="BAJA",$D6761*0.92,
IF($F6761="LIQUIDAR",_xlfn.XLOOKUP(A6761,Rotación!$A:$A,Rotación!$O:$O,0,0,-1),"")))),"")</f>
        <v>19400000</v>
      </c>
      <c r="H6761" s="13">
        <f>IFERROR(IF($F6761="ALTA",$D6761*1,
IF($F6761="MEDIA",$D6761*0.97,
IF($F6761="BAJA",$D6761*0.9,
IF($F6761="LIQUIDAR",_xlfn.XLOOKUP(A6761,Rotación!$A:$A,Rotación!$O:$O,0,0,-1),"")))),"")</f>
        <v>18818000</v>
      </c>
      <c r="I6761" s="13">
        <f>IFERROR(IF($F6761="ALTA",$D6761*0.97,
IF($F6761="MEDIA",$D6761*0.94,
IF($F6761="BAJA",$D6761*0.87,
IF($F6761="LIQUIDAR",_xlfn.XLOOKUP(A6761,Rotación!$A:$A,Rotación!$O:$O,0,0,-1),"")))),"")</f>
        <v>18236000</v>
      </c>
      <c r="J6761" s="13">
        <f>IFERROR(IF($F6761="ALTA",$D6761*0.94,
IF($F6761="MEDIA",$D6761*0.9,
IF($F6761="BAJA",$D6761*0.85,
IF($F6761="LIQUIDAR",_xlfn.XLOOKUP(A6761,Rotación!$A:$A,Rotación!$O:$O,0,0,-1),"")))),"")</f>
        <v>17460000</v>
      </c>
      <c r="K6761">
        <v>18990000</v>
      </c>
    </row>
    <row r="6762" spans="1:11" x14ac:dyDescent="0.3">
      <c r="A6762" t="s">
        <v>12814</v>
      </c>
      <c r="D6762">
        <v>16100000</v>
      </c>
      <c r="E6762">
        <v>12800000</v>
      </c>
      <c r="F6762" t="s">
        <v>4033</v>
      </c>
      <c r="G6762" s="13">
        <f>IFERROR(IF($F6762="ALTA",$D6762*1.03,
IF($F6762="MEDIA",$D6762*1,
IF($F6762="BAJA",$D6762*0.92,
IF($F6762="LIQUIDAR",_xlfn.XLOOKUP(A6762,Rotación!$A:$A,Rotación!$O:$O,0,0,-1),"")))),"")</f>
        <v>16100000</v>
      </c>
      <c r="H6762" s="13">
        <f>IFERROR(IF($F6762="ALTA",$D6762*1,
IF($F6762="MEDIA",$D6762*0.97,
IF($F6762="BAJA",$D6762*0.9,
IF($F6762="LIQUIDAR",_xlfn.XLOOKUP(A6762,Rotación!$A:$A,Rotación!$O:$O,0,0,-1),"")))),"")</f>
        <v>15617000</v>
      </c>
      <c r="I6762" s="13">
        <f>IFERROR(IF($F6762="ALTA",$D6762*0.97,
IF($F6762="MEDIA",$D6762*0.94,
IF($F6762="BAJA",$D6762*0.87,
IF($F6762="LIQUIDAR",_xlfn.XLOOKUP(A6762,Rotación!$A:$A,Rotación!$O:$O,0,0,-1),"")))),"")</f>
        <v>15134000</v>
      </c>
      <c r="J6762" s="13">
        <f>IFERROR(IF($F6762="ALTA",$D6762*0.94,
IF($F6762="MEDIA",$D6762*0.9,
IF($F6762="BAJA",$D6762*0.85,
IF($F6762="LIQUIDAR",_xlfn.XLOOKUP(A6762,Rotación!$A:$A,Rotación!$O:$O,0,0,-1),"")))),"")</f>
        <v>14490000</v>
      </c>
      <c r="K6762">
        <v>15290000</v>
      </c>
    </row>
    <row r="6763" spans="1:11" x14ac:dyDescent="0.3">
      <c r="A6763" t="s">
        <v>12807</v>
      </c>
      <c r="D6763">
        <v>26800000</v>
      </c>
      <c r="E6763">
        <v>20000000</v>
      </c>
      <c r="F6763" t="s">
        <v>5391</v>
      </c>
      <c r="G6763" s="13">
        <f>IFERROR(IF($F6763="ALTA",$D6763*1.03,
IF($F6763="MEDIA",$D6763*1,
IF($F6763="BAJA",$D6763*0.92,
IF($F6763="LIQUIDAR",_xlfn.XLOOKUP(A6763,Rotación!$A:$A,Rotación!$O:$O,0,0,-1),"")))),"")</f>
        <v>24656000</v>
      </c>
      <c r="H6763" s="13">
        <f>IFERROR(IF($F6763="ALTA",$D6763*1,
IF($F6763="MEDIA",$D6763*0.97,
IF($F6763="BAJA",$D6763*0.9,
IF($F6763="LIQUIDAR",_xlfn.XLOOKUP(A6763,Rotación!$A:$A,Rotación!$O:$O,0,0,-1),"")))),"")</f>
        <v>24120000</v>
      </c>
      <c r="I6763" s="13">
        <f>IFERROR(IF($F6763="ALTA",$D6763*0.97,
IF($F6763="MEDIA",$D6763*0.94,
IF($F6763="BAJA",$D6763*0.87,
IF($F6763="LIQUIDAR",_xlfn.XLOOKUP(A6763,Rotación!$A:$A,Rotación!$O:$O,0,0,-1),"")))),"")</f>
        <v>23316000</v>
      </c>
      <c r="J6763" s="13">
        <f>IFERROR(IF($F6763="ALTA",$D6763*0.94,
IF($F6763="MEDIA",$D6763*0.9,
IF($F6763="BAJA",$D6763*0.85,
IF($F6763="LIQUIDAR",_xlfn.XLOOKUP(A6763,Rotación!$A:$A,Rotación!$O:$O,0,0,-1),"")))),"")</f>
        <v>22780000</v>
      </c>
      <c r="K6763">
        <v>24790000</v>
      </c>
    </row>
    <row r="6764" spans="1:11" x14ac:dyDescent="0.3">
      <c r="A6764" t="s">
        <v>12939</v>
      </c>
      <c r="D6764">
        <v>12800000</v>
      </c>
      <c r="E6764">
        <v>10000000</v>
      </c>
      <c r="F6764" t="s">
        <v>5391</v>
      </c>
      <c r="G6764" s="13">
        <f>IFERROR(IF($F6764="ALTA",$D6764*1.03,
IF($F6764="MEDIA",$D6764*1,
IF($F6764="BAJA",$D6764*0.92,
IF($F6764="LIQUIDAR",_xlfn.XLOOKUP(A6764,Rotación!$A:$A,Rotación!$O:$O,0,0,-1),"")))),"")</f>
        <v>11776000</v>
      </c>
      <c r="H6764" s="13">
        <f>IFERROR(IF($F6764="ALTA",$D6764*1,
IF($F6764="MEDIA",$D6764*0.97,
IF($F6764="BAJA",$D6764*0.9,
IF($F6764="LIQUIDAR",_xlfn.XLOOKUP(A6764,Rotación!$A:$A,Rotación!$O:$O,0,0,-1),"")))),"")</f>
        <v>11520000</v>
      </c>
      <c r="I6764" s="13">
        <f>IFERROR(IF($F6764="ALTA",$D6764*0.97,
IF($F6764="MEDIA",$D6764*0.94,
IF($F6764="BAJA",$D6764*0.87,
IF($F6764="LIQUIDAR",_xlfn.XLOOKUP(A6764,Rotación!$A:$A,Rotación!$O:$O,0,0,-1),"")))),"")</f>
        <v>11136000</v>
      </c>
      <c r="J6764" s="13">
        <f>IFERROR(IF($F6764="ALTA",$D6764*0.94,
IF($F6764="MEDIA",$D6764*0.9,
IF($F6764="BAJA",$D6764*0.85,
IF($F6764="LIQUIDAR",_xlfn.XLOOKUP(A6764,Rotación!$A:$A,Rotación!$O:$O,0,0,-1),"")))),"")</f>
        <v>10880000</v>
      </c>
      <c r="K6764">
        <v>11990000</v>
      </c>
    </row>
    <row r="6765" spans="1:11" x14ac:dyDescent="0.3">
      <c r="A6765" t="s">
        <v>12905</v>
      </c>
      <c r="D6765">
        <v>17300000</v>
      </c>
      <c r="E6765">
        <v>14000000</v>
      </c>
      <c r="F6765" t="s">
        <v>4033</v>
      </c>
      <c r="G6765" s="13">
        <f>IFERROR(IF($F6765="ALTA",$D6765*1.03,
IF($F6765="MEDIA",$D6765*1,
IF($F6765="BAJA",$D6765*0.92,
IF($F6765="LIQUIDAR",_xlfn.XLOOKUP(A6765,Rotación!$A:$A,Rotación!$O:$O,0,0,-1),"")))),"")</f>
        <v>17300000</v>
      </c>
      <c r="H6765" s="13">
        <f>IFERROR(IF($F6765="ALTA",$D6765*1,
IF($F6765="MEDIA",$D6765*0.97,
IF($F6765="BAJA",$D6765*0.9,
IF($F6765="LIQUIDAR",_xlfn.XLOOKUP(A6765,Rotación!$A:$A,Rotación!$O:$O,0,0,-1),"")))),"")</f>
        <v>16781000</v>
      </c>
      <c r="I6765" s="13">
        <f>IFERROR(IF($F6765="ALTA",$D6765*0.97,
IF($F6765="MEDIA",$D6765*0.94,
IF($F6765="BAJA",$D6765*0.87,
IF($F6765="LIQUIDAR",_xlfn.XLOOKUP(A6765,Rotación!$A:$A,Rotación!$O:$O,0,0,-1),"")))),"")</f>
        <v>16262000</v>
      </c>
      <c r="J6765" s="13">
        <f>IFERROR(IF($F6765="ALTA",$D6765*0.94,
IF($F6765="MEDIA",$D6765*0.9,
IF($F6765="BAJA",$D6765*0.85,
IF($F6765="LIQUIDAR",_xlfn.XLOOKUP(A6765,Rotación!$A:$A,Rotación!$O:$O,0,0,-1),"")))),"")</f>
        <v>15570000</v>
      </c>
      <c r="K6765">
        <v>16490000</v>
      </c>
    </row>
    <row r="6766" spans="1:11" x14ac:dyDescent="0.3">
      <c r="A6766" t="s">
        <v>11599</v>
      </c>
      <c r="D6766">
        <v>15900000</v>
      </c>
      <c r="E6766">
        <v>12500000</v>
      </c>
      <c r="F6766" t="s">
        <v>4033</v>
      </c>
      <c r="G6766" s="13">
        <f>IFERROR(IF($F6766="ALTA",$D6766*1.03,
IF($F6766="MEDIA",$D6766*1,
IF($F6766="BAJA",$D6766*0.92,
IF($F6766="LIQUIDAR",_xlfn.XLOOKUP(A6766,Rotación!$A:$A,Rotación!$O:$O,0,0,-1),"")))),"")</f>
        <v>15900000</v>
      </c>
      <c r="H6766" s="13">
        <f>IFERROR(IF($F6766="ALTA",$D6766*1,
IF($F6766="MEDIA",$D6766*0.97,
IF($F6766="BAJA",$D6766*0.9,
IF($F6766="LIQUIDAR",_xlfn.XLOOKUP(A6766,Rotación!$A:$A,Rotación!$O:$O,0,0,-1),"")))),"")</f>
        <v>15423000</v>
      </c>
      <c r="I6766" s="13">
        <f>IFERROR(IF($F6766="ALTA",$D6766*0.97,
IF($F6766="MEDIA",$D6766*0.94,
IF($F6766="BAJA",$D6766*0.87,
IF($F6766="LIQUIDAR",_xlfn.XLOOKUP(A6766,Rotación!$A:$A,Rotación!$O:$O,0,0,-1),"")))),"")</f>
        <v>14946000</v>
      </c>
      <c r="J6766" s="13">
        <f>IFERROR(IF($F6766="ALTA",$D6766*0.94,
IF($F6766="MEDIA",$D6766*0.9,
IF($F6766="BAJA",$D6766*0.85,
IF($F6766="LIQUIDAR",_xlfn.XLOOKUP(A6766,Rotación!$A:$A,Rotación!$O:$O,0,0,-1),"")))),"")</f>
        <v>14310000</v>
      </c>
      <c r="K6766">
        <v>15690000</v>
      </c>
    </row>
    <row r="6767" spans="1:11" x14ac:dyDescent="0.3">
      <c r="A6767" t="s">
        <v>12887</v>
      </c>
      <c r="D6767">
        <v>8200000</v>
      </c>
      <c r="E6767">
        <v>6700000</v>
      </c>
      <c r="F6767" t="s">
        <v>4033</v>
      </c>
      <c r="G6767" s="13">
        <f>IFERROR(IF($F6767="ALTA",$D6767*1.03,
IF($F6767="MEDIA",$D6767*1,
IF($F6767="BAJA",$D6767*0.92,
IF($F6767="LIQUIDAR",_xlfn.XLOOKUP(A6767,Rotación!$A:$A,Rotación!$O:$O,0,0,-1),"")))),"")</f>
        <v>8200000</v>
      </c>
      <c r="H6767" s="13">
        <f>IFERROR(IF($F6767="ALTA",$D6767*1,
IF($F6767="MEDIA",$D6767*0.97,
IF($F6767="BAJA",$D6767*0.9,
IF($F6767="LIQUIDAR",_xlfn.XLOOKUP(A6767,Rotación!$A:$A,Rotación!$O:$O,0,0,-1),"")))),"")</f>
        <v>7954000</v>
      </c>
      <c r="I6767" s="13">
        <f>IFERROR(IF($F6767="ALTA",$D6767*0.97,
IF($F6767="MEDIA",$D6767*0.94,
IF($F6767="BAJA",$D6767*0.87,
IF($F6767="LIQUIDAR",_xlfn.XLOOKUP(A6767,Rotación!$A:$A,Rotación!$O:$O,0,0,-1),"")))),"")</f>
        <v>7708000</v>
      </c>
      <c r="J6767" s="13">
        <f>IFERROR(IF($F6767="ALTA",$D6767*0.94,
IF($F6767="MEDIA",$D6767*0.9,
IF($F6767="BAJA",$D6767*0.85,
IF($F6767="LIQUIDAR",_xlfn.XLOOKUP(A6767,Rotación!$A:$A,Rotación!$O:$O,0,0,-1),"")))),"")</f>
        <v>7380000</v>
      </c>
      <c r="K6767">
        <v>8190000</v>
      </c>
    </row>
    <row r="6768" spans="1:11" x14ac:dyDescent="0.3">
      <c r="A6768" t="s">
        <v>11665</v>
      </c>
      <c r="D6768">
        <v>12200000</v>
      </c>
      <c r="E6768">
        <v>8800000</v>
      </c>
      <c r="F6768" t="s">
        <v>4033</v>
      </c>
      <c r="G6768" s="13">
        <f>IFERROR(IF($F6768="ALTA",$D6768*1.03,
IF($F6768="MEDIA",$D6768*1,
IF($F6768="BAJA",$D6768*0.92,
IF($F6768="LIQUIDAR",_xlfn.XLOOKUP(A6768,Rotación!$A:$A,Rotación!$O:$O,0,0,-1),"")))),"")</f>
        <v>12200000</v>
      </c>
      <c r="H6768" s="13">
        <f>IFERROR(IF($F6768="ALTA",$D6768*1,
IF($F6768="MEDIA",$D6768*0.97,
IF($F6768="BAJA",$D6768*0.9,
IF($F6768="LIQUIDAR",_xlfn.XLOOKUP(A6768,Rotación!$A:$A,Rotación!$O:$O,0,0,-1),"")))),"")</f>
        <v>11834000</v>
      </c>
      <c r="I6768" s="13">
        <f>IFERROR(IF($F6768="ALTA",$D6768*0.97,
IF($F6768="MEDIA",$D6768*0.94,
IF($F6768="BAJA",$D6768*0.87,
IF($F6768="LIQUIDAR",_xlfn.XLOOKUP(A6768,Rotación!$A:$A,Rotación!$O:$O,0,0,-1),"")))),"")</f>
        <v>11468000</v>
      </c>
      <c r="J6768" s="13">
        <f>IFERROR(IF($F6768="ALTA",$D6768*0.94,
IF($F6768="MEDIA",$D6768*0.9,
IF($F6768="BAJA",$D6768*0.85,
IF($F6768="LIQUIDAR",_xlfn.XLOOKUP(A6768,Rotación!$A:$A,Rotación!$O:$O,0,0,-1),"")))),"")</f>
        <v>10980000</v>
      </c>
      <c r="K6768">
        <v>10590000</v>
      </c>
    </row>
    <row r="6769" spans="1:11" x14ac:dyDescent="0.3">
      <c r="A6769" t="s">
        <v>11701</v>
      </c>
      <c r="D6769">
        <v>13200000</v>
      </c>
      <c r="E6769">
        <v>11200000</v>
      </c>
      <c r="F6769" t="s">
        <v>4033</v>
      </c>
      <c r="G6769" s="13">
        <f>IFERROR(IF($F6769="ALTA",$D6769*1.03,
IF($F6769="MEDIA",$D6769*1,
IF($F6769="BAJA",$D6769*0.92,
IF($F6769="LIQUIDAR",_xlfn.XLOOKUP(A6769,Rotación!$A:$A,Rotación!$O:$O,0,0,-1),"")))),"")</f>
        <v>13200000</v>
      </c>
      <c r="H6769" s="13">
        <f>IFERROR(IF($F6769="ALTA",$D6769*1,
IF($F6769="MEDIA",$D6769*0.97,
IF($F6769="BAJA",$D6769*0.9,
IF($F6769="LIQUIDAR",_xlfn.XLOOKUP(A6769,Rotación!$A:$A,Rotación!$O:$O,0,0,-1),"")))),"")</f>
        <v>12804000</v>
      </c>
      <c r="I6769" s="13">
        <f>IFERROR(IF($F6769="ALTA",$D6769*0.97,
IF($F6769="MEDIA",$D6769*0.94,
IF($F6769="BAJA",$D6769*0.87,
IF($F6769="LIQUIDAR",_xlfn.XLOOKUP(A6769,Rotación!$A:$A,Rotación!$O:$O,0,0,-1),"")))),"")</f>
        <v>12408000</v>
      </c>
      <c r="J6769" s="13">
        <f>IFERROR(IF($F6769="ALTA",$D6769*0.94,
IF($F6769="MEDIA",$D6769*0.9,
IF($F6769="BAJA",$D6769*0.85,
IF($F6769="LIQUIDAR",_xlfn.XLOOKUP(A6769,Rotación!$A:$A,Rotación!$O:$O,0,0,-1),"")))),"")</f>
        <v>11880000</v>
      </c>
      <c r="K6769">
        <v>13490000</v>
      </c>
    </row>
    <row r="6770" spans="1:11" x14ac:dyDescent="0.3">
      <c r="A6770" t="s">
        <v>12781</v>
      </c>
      <c r="D6770">
        <v>11900000</v>
      </c>
      <c r="E6770">
        <v>8800000</v>
      </c>
      <c r="F6770" t="s">
        <v>4033</v>
      </c>
      <c r="G6770" s="13">
        <f>IFERROR(IF($F6770="ALTA",$D6770*1.03,
IF($F6770="MEDIA",$D6770*1,
IF($F6770="BAJA",$D6770*0.92,
IF($F6770="LIQUIDAR",_xlfn.XLOOKUP(A6770,Rotación!$A:$A,Rotación!$O:$O,0,0,-1),"")))),"")</f>
        <v>11900000</v>
      </c>
      <c r="H6770" s="13">
        <f>IFERROR(IF($F6770="ALTA",$D6770*1,
IF($F6770="MEDIA",$D6770*0.97,
IF($F6770="BAJA",$D6770*0.9,
IF($F6770="LIQUIDAR",_xlfn.XLOOKUP(A6770,Rotación!$A:$A,Rotación!$O:$O,0,0,-1),"")))),"")</f>
        <v>11543000</v>
      </c>
      <c r="I6770" s="13">
        <f>IFERROR(IF($F6770="ALTA",$D6770*0.97,
IF($F6770="MEDIA",$D6770*0.94,
IF($F6770="BAJA",$D6770*0.87,
IF($F6770="LIQUIDAR",_xlfn.XLOOKUP(A6770,Rotación!$A:$A,Rotación!$O:$O,0,0,-1),"")))),"")</f>
        <v>11186000</v>
      </c>
      <c r="J6770" s="13">
        <f>IFERROR(IF($F6770="ALTA",$D6770*0.94,
IF($F6770="MEDIA",$D6770*0.9,
IF($F6770="BAJA",$D6770*0.85,
IF($F6770="LIQUIDAR",_xlfn.XLOOKUP(A6770,Rotación!$A:$A,Rotación!$O:$O,0,0,-1),"")))),"")</f>
        <v>10710000</v>
      </c>
      <c r="K6770">
        <v>10490000</v>
      </c>
    </row>
    <row r="6771" spans="1:11" x14ac:dyDescent="0.3">
      <c r="A6771" t="s">
        <v>13002</v>
      </c>
      <c r="D6771">
        <v>11900000</v>
      </c>
      <c r="E6771">
        <v>9800000</v>
      </c>
      <c r="F6771" t="s">
        <v>4033</v>
      </c>
      <c r="G6771" s="13">
        <f>IFERROR(IF($F6771="ALTA",$D6771*1.03,
IF($F6771="MEDIA",$D6771*1,
IF($F6771="BAJA",$D6771*0.92,
IF($F6771="LIQUIDAR",_xlfn.XLOOKUP(A6771,Rotación!$A:$A,Rotación!$O:$O,0,0,-1),"")))),"")</f>
        <v>11900000</v>
      </c>
      <c r="H6771" s="13">
        <f>IFERROR(IF($F6771="ALTA",$D6771*1,
IF($F6771="MEDIA",$D6771*0.97,
IF($F6771="BAJA",$D6771*0.9,
IF($F6771="LIQUIDAR",_xlfn.XLOOKUP(A6771,Rotación!$A:$A,Rotación!$O:$O,0,0,-1),"")))),"")</f>
        <v>11543000</v>
      </c>
      <c r="I6771" s="13">
        <f>IFERROR(IF($F6771="ALTA",$D6771*0.97,
IF($F6771="MEDIA",$D6771*0.94,
IF($F6771="BAJA",$D6771*0.87,
IF($F6771="LIQUIDAR",_xlfn.XLOOKUP(A6771,Rotación!$A:$A,Rotación!$O:$O,0,0,-1),"")))),"")</f>
        <v>11186000</v>
      </c>
      <c r="J6771" s="13">
        <f>IFERROR(IF($F6771="ALTA",$D6771*0.94,
IF($F6771="MEDIA",$D6771*0.9,
IF($F6771="BAJA",$D6771*0.85,
IF($F6771="LIQUIDAR",_xlfn.XLOOKUP(A6771,Rotación!$A:$A,Rotación!$O:$O,0,0,-1),"")))),"")</f>
        <v>10710000</v>
      </c>
      <c r="K6771">
        <v>11490000</v>
      </c>
    </row>
    <row r="6772" spans="1:11" x14ac:dyDescent="0.3">
      <c r="A6772" t="s">
        <v>11533</v>
      </c>
      <c r="D6772">
        <v>12400000</v>
      </c>
      <c r="E6772">
        <v>9700000</v>
      </c>
      <c r="F6772" t="s">
        <v>4033</v>
      </c>
      <c r="G6772" s="13">
        <f>IFERROR(IF($F6772="ALTA",$D6772*1.03,
IF($F6772="MEDIA",$D6772*1,
IF($F6772="BAJA",$D6772*0.92,
IF($F6772="LIQUIDAR",_xlfn.XLOOKUP(A6772,Rotación!$A:$A,Rotación!$O:$O,0,0,-1),"")))),"")</f>
        <v>12400000</v>
      </c>
      <c r="H6772" s="13">
        <f>IFERROR(IF($F6772="ALTA",$D6772*1,
IF($F6772="MEDIA",$D6772*0.97,
IF($F6772="BAJA",$D6772*0.9,
IF($F6772="LIQUIDAR",_xlfn.XLOOKUP(A6772,Rotación!$A:$A,Rotación!$O:$O,0,0,-1),"")))),"")</f>
        <v>12028000</v>
      </c>
      <c r="I6772" s="13">
        <f>IFERROR(IF($F6772="ALTA",$D6772*0.97,
IF($F6772="MEDIA",$D6772*0.94,
IF($F6772="BAJA",$D6772*0.87,
IF($F6772="LIQUIDAR",_xlfn.XLOOKUP(A6772,Rotación!$A:$A,Rotación!$O:$O,0,0,-1),"")))),"")</f>
        <v>11656000</v>
      </c>
      <c r="J6772" s="13">
        <f>IFERROR(IF($F6772="ALTA",$D6772*0.94,
IF($F6772="MEDIA",$D6772*0.9,
IF($F6772="BAJA",$D6772*0.85,
IF($F6772="LIQUIDAR",_xlfn.XLOOKUP(A6772,Rotación!$A:$A,Rotación!$O:$O,0,0,-1),"")))),"")</f>
        <v>11160000</v>
      </c>
      <c r="K6772">
        <v>11390000</v>
      </c>
    </row>
    <row r="6773" spans="1:11" x14ac:dyDescent="0.3">
      <c r="A6773" t="s">
        <v>12824</v>
      </c>
      <c r="D6773">
        <v>14200000</v>
      </c>
      <c r="E6773">
        <v>11300000</v>
      </c>
      <c r="F6773" t="s">
        <v>4033</v>
      </c>
      <c r="G6773" s="13">
        <f>IFERROR(IF($F6773="ALTA",$D6773*1.03,
IF($F6773="MEDIA",$D6773*1,
IF($F6773="BAJA",$D6773*0.92,
IF($F6773="LIQUIDAR",_xlfn.XLOOKUP(A6773,Rotación!$A:$A,Rotación!$O:$O,0,0,-1),"")))),"")</f>
        <v>14200000</v>
      </c>
      <c r="H6773" s="13">
        <f>IFERROR(IF($F6773="ALTA",$D6773*1,
IF($F6773="MEDIA",$D6773*0.97,
IF($F6773="BAJA",$D6773*0.9,
IF($F6773="LIQUIDAR",_xlfn.XLOOKUP(A6773,Rotación!$A:$A,Rotación!$O:$O,0,0,-1),"")))),"")</f>
        <v>13774000</v>
      </c>
      <c r="I6773" s="13">
        <f>IFERROR(IF($F6773="ALTA",$D6773*0.97,
IF($F6773="MEDIA",$D6773*0.94,
IF($F6773="BAJA",$D6773*0.87,
IF($F6773="LIQUIDAR",_xlfn.XLOOKUP(A6773,Rotación!$A:$A,Rotación!$O:$O,0,0,-1),"")))),"")</f>
        <v>13348000</v>
      </c>
      <c r="J6773" s="13">
        <f>IFERROR(IF($F6773="ALTA",$D6773*0.94,
IF($F6773="MEDIA",$D6773*0.9,
IF($F6773="BAJA",$D6773*0.85,
IF($F6773="LIQUIDAR",_xlfn.XLOOKUP(A6773,Rotación!$A:$A,Rotación!$O:$O,0,0,-1),"")))),"")</f>
        <v>12780000</v>
      </c>
      <c r="K6773">
        <v>13290000</v>
      </c>
    </row>
    <row r="6774" spans="1:11" x14ac:dyDescent="0.3">
      <c r="A6774" t="s">
        <v>12945</v>
      </c>
      <c r="D6774">
        <v>14700000</v>
      </c>
      <c r="E6774">
        <v>12000000</v>
      </c>
      <c r="F6774" t="s">
        <v>4033</v>
      </c>
      <c r="G6774" s="13">
        <f>IFERROR(IF($F6774="ALTA",$D6774*1.03,
IF($F6774="MEDIA",$D6774*1,
IF($F6774="BAJA",$D6774*0.92,
IF($F6774="LIQUIDAR",_xlfn.XLOOKUP(A6774,Rotación!$A:$A,Rotación!$O:$O,0,0,-1),"")))),"")</f>
        <v>14700000</v>
      </c>
      <c r="H6774" s="13">
        <f>IFERROR(IF($F6774="ALTA",$D6774*1,
IF($F6774="MEDIA",$D6774*0.97,
IF($F6774="BAJA",$D6774*0.9,
IF($F6774="LIQUIDAR",_xlfn.XLOOKUP(A6774,Rotación!$A:$A,Rotación!$O:$O,0,0,-1),"")))),"")</f>
        <v>14259000</v>
      </c>
      <c r="I6774" s="13">
        <f>IFERROR(IF($F6774="ALTA",$D6774*0.97,
IF($F6774="MEDIA",$D6774*0.94,
IF($F6774="BAJA",$D6774*0.87,
IF($F6774="LIQUIDAR",_xlfn.XLOOKUP(A6774,Rotación!$A:$A,Rotación!$O:$O,0,0,-1),"")))),"")</f>
        <v>13818000</v>
      </c>
      <c r="J6774" s="13">
        <f>IFERROR(IF($F6774="ALTA",$D6774*0.94,
IF($F6774="MEDIA",$D6774*0.9,
IF($F6774="BAJA",$D6774*0.85,
IF($F6774="LIQUIDAR",_xlfn.XLOOKUP(A6774,Rotación!$A:$A,Rotación!$O:$O,0,0,-1),"")))),"")</f>
        <v>13230000</v>
      </c>
      <c r="K6774">
        <v>14290000</v>
      </c>
    </row>
    <row r="6775" spans="1:11" x14ac:dyDescent="0.3">
      <c r="A6775" t="s">
        <v>4018</v>
      </c>
      <c r="D6775">
        <v>13700000</v>
      </c>
      <c r="E6775">
        <v>11000000</v>
      </c>
      <c r="F6775" t="s">
        <v>5391</v>
      </c>
      <c r="G6775" s="13">
        <f>IFERROR(IF($F6775="ALTA",$D6775*1.03,
IF($F6775="MEDIA",$D6775*1,
IF($F6775="BAJA",$D6775*0.92,
IF($F6775="LIQUIDAR",_xlfn.XLOOKUP(A6775,Rotación!$A:$A,Rotación!$O:$O,0,0,-1),"")))),"")</f>
        <v>12604000</v>
      </c>
      <c r="H6775" s="13">
        <f>IFERROR(IF($F6775="ALTA",$D6775*1,
IF($F6775="MEDIA",$D6775*0.97,
IF($F6775="BAJA",$D6775*0.9,
IF($F6775="LIQUIDAR",_xlfn.XLOOKUP(A6775,Rotación!$A:$A,Rotación!$O:$O,0,0,-1),"")))),"")</f>
        <v>12330000</v>
      </c>
      <c r="I6775" s="13">
        <f>IFERROR(IF($F6775="ALTA",$D6775*0.97,
IF($F6775="MEDIA",$D6775*0.94,
IF($F6775="BAJA",$D6775*0.87,
IF($F6775="LIQUIDAR",_xlfn.XLOOKUP(A6775,Rotación!$A:$A,Rotación!$O:$O,0,0,-1),"")))),"")</f>
        <v>11919000</v>
      </c>
      <c r="J6775" s="13">
        <f>IFERROR(IF($F6775="ALTA",$D6775*0.94,
IF($F6775="MEDIA",$D6775*0.9,
IF($F6775="BAJA",$D6775*0.85,
IF($F6775="LIQUIDAR",_xlfn.XLOOKUP(A6775,Rotación!$A:$A,Rotación!$O:$O,0,0,-1),"")))),"")</f>
        <v>11645000</v>
      </c>
      <c r="K6775">
        <v>12890000</v>
      </c>
    </row>
    <row r="6776" spans="1:11" x14ac:dyDescent="0.3">
      <c r="A6776" t="s">
        <v>12809</v>
      </c>
      <c r="D6776">
        <v>18700000</v>
      </c>
      <c r="E6776">
        <v>14500000</v>
      </c>
      <c r="F6776" t="s">
        <v>4033</v>
      </c>
      <c r="G6776" s="13">
        <f>IFERROR(IF($F6776="ALTA",$D6776*1.03,
IF($F6776="MEDIA",$D6776*1,
IF($F6776="BAJA",$D6776*0.92,
IF($F6776="LIQUIDAR",_xlfn.XLOOKUP(A6776,Rotación!$A:$A,Rotación!$O:$O,0,0,-1),"")))),"")</f>
        <v>18700000</v>
      </c>
      <c r="H6776" s="13">
        <f>IFERROR(IF($F6776="ALTA",$D6776*1,
IF($F6776="MEDIA",$D6776*0.97,
IF($F6776="BAJA",$D6776*0.9,
IF($F6776="LIQUIDAR",_xlfn.XLOOKUP(A6776,Rotación!$A:$A,Rotación!$O:$O,0,0,-1),"")))),"")</f>
        <v>18139000</v>
      </c>
      <c r="I6776" s="13">
        <f>IFERROR(IF($F6776="ALTA",$D6776*0.97,
IF($F6776="MEDIA",$D6776*0.94,
IF($F6776="BAJA",$D6776*0.87,
IF($F6776="LIQUIDAR",_xlfn.XLOOKUP(A6776,Rotación!$A:$A,Rotación!$O:$O,0,0,-1),"")))),"")</f>
        <v>17578000</v>
      </c>
      <c r="J6776" s="13">
        <f>IFERROR(IF($F6776="ALTA",$D6776*0.94,
IF($F6776="MEDIA",$D6776*0.9,
IF($F6776="BAJA",$D6776*0.85,
IF($F6776="LIQUIDAR",_xlfn.XLOOKUP(A6776,Rotación!$A:$A,Rotación!$O:$O,0,0,-1),"")))),"")</f>
        <v>16830000</v>
      </c>
      <c r="K6776">
        <v>17290000</v>
      </c>
    </row>
    <row r="6777" spans="1:11" x14ac:dyDescent="0.3">
      <c r="A6777" t="s">
        <v>6576</v>
      </c>
      <c r="D6777">
        <v>14600000</v>
      </c>
      <c r="E6777">
        <v>12000000</v>
      </c>
      <c r="F6777" t="s">
        <v>4033</v>
      </c>
      <c r="G6777" s="13">
        <f>IFERROR(IF($F6777="ALTA",$D6777*1.03,
IF($F6777="MEDIA",$D6777*1,
IF($F6777="BAJA",$D6777*0.92,
IF($F6777="LIQUIDAR",_xlfn.XLOOKUP(A6777,Rotación!$A:$A,Rotación!$O:$O,0,0,-1),"")))),"")</f>
        <v>14600000</v>
      </c>
      <c r="H6777" s="13">
        <f>IFERROR(IF($F6777="ALTA",$D6777*1,
IF($F6777="MEDIA",$D6777*0.97,
IF($F6777="BAJA",$D6777*0.9,
IF($F6777="LIQUIDAR",_xlfn.XLOOKUP(A6777,Rotación!$A:$A,Rotación!$O:$O,0,0,-1),"")))),"")</f>
        <v>14162000</v>
      </c>
      <c r="I6777" s="13">
        <f>IFERROR(IF($F6777="ALTA",$D6777*0.97,
IF($F6777="MEDIA",$D6777*0.94,
IF($F6777="BAJA",$D6777*0.87,
IF($F6777="LIQUIDAR",_xlfn.XLOOKUP(A6777,Rotación!$A:$A,Rotación!$O:$O,0,0,-1),"")))),"")</f>
        <v>13724000</v>
      </c>
      <c r="J6777" s="13">
        <f>IFERROR(IF($F6777="ALTA",$D6777*0.94,
IF($F6777="MEDIA",$D6777*0.9,
IF($F6777="BAJA",$D6777*0.85,
IF($F6777="LIQUIDAR",_xlfn.XLOOKUP(A6777,Rotación!$A:$A,Rotación!$O:$O,0,0,-1),"")))),"")</f>
        <v>13140000</v>
      </c>
      <c r="K6777">
        <v>13990000</v>
      </c>
    </row>
    <row r="6778" spans="1:11" x14ac:dyDescent="0.3">
      <c r="A6778" t="s">
        <v>12778</v>
      </c>
      <c r="D6778">
        <v>16700000</v>
      </c>
      <c r="E6778">
        <v>12400000</v>
      </c>
      <c r="F6778" t="s">
        <v>4033</v>
      </c>
      <c r="G6778" s="13">
        <f>IFERROR(IF($F6778="ALTA",$D6778*1.03,
IF($F6778="MEDIA",$D6778*1,
IF($F6778="BAJA",$D6778*0.92,
IF($F6778="LIQUIDAR",_xlfn.XLOOKUP(A6778,Rotación!$A:$A,Rotación!$O:$O,0,0,-1),"")))),"")</f>
        <v>16700000</v>
      </c>
      <c r="H6778" s="13">
        <f>IFERROR(IF($F6778="ALTA",$D6778*1,
IF($F6778="MEDIA",$D6778*0.97,
IF($F6778="BAJA",$D6778*0.9,
IF($F6778="LIQUIDAR",_xlfn.XLOOKUP(A6778,Rotación!$A:$A,Rotación!$O:$O,0,0,-1),"")))),"")</f>
        <v>16199000</v>
      </c>
      <c r="I6778" s="13">
        <f>IFERROR(IF($F6778="ALTA",$D6778*0.97,
IF($F6778="MEDIA",$D6778*0.94,
IF($F6778="BAJA",$D6778*0.87,
IF($F6778="LIQUIDAR",_xlfn.XLOOKUP(A6778,Rotación!$A:$A,Rotación!$O:$O,0,0,-1),"")))),"")</f>
        <v>15698000</v>
      </c>
      <c r="J6778" s="13">
        <f>IFERROR(IF($F6778="ALTA",$D6778*0.94,
IF($F6778="MEDIA",$D6778*0.9,
IF($F6778="BAJA",$D6778*0.85,
IF($F6778="LIQUIDAR",_xlfn.XLOOKUP(A6778,Rotación!$A:$A,Rotación!$O:$O,0,0,-1),"")))),"")</f>
        <v>15030000</v>
      </c>
      <c r="K6778">
        <v>14990000</v>
      </c>
    </row>
    <row r="6779" spans="1:11" x14ac:dyDescent="0.3">
      <c r="A6779" t="s">
        <v>11673</v>
      </c>
      <c r="D6779">
        <v>10900000</v>
      </c>
      <c r="E6779">
        <v>8900000</v>
      </c>
      <c r="F6779" t="s">
        <v>4033</v>
      </c>
      <c r="G6779" s="13">
        <f>IFERROR(IF($F6779="ALTA",$D6779*1.03,
IF($F6779="MEDIA",$D6779*1,
IF($F6779="BAJA",$D6779*0.92,
IF($F6779="LIQUIDAR",_xlfn.XLOOKUP(A6779,Rotación!$A:$A,Rotación!$O:$O,0,0,-1),"")))),"")</f>
        <v>10900000</v>
      </c>
      <c r="H6779" s="13">
        <f>IFERROR(IF($F6779="ALTA",$D6779*1,
IF($F6779="MEDIA",$D6779*0.97,
IF($F6779="BAJA",$D6779*0.9,
IF($F6779="LIQUIDAR",_xlfn.XLOOKUP(A6779,Rotación!$A:$A,Rotación!$O:$O,0,0,-1),"")))),"")</f>
        <v>10573000</v>
      </c>
      <c r="I6779" s="13">
        <f>IFERROR(IF($F6779="ALTA",$D6779*0.97,
IF($F6779="MEDIA",$D6779*0.94,
IF($F6779="BAJA",$D6779*0.87,
IF($F6779="LIQUIDAR",_xlfn.XLOOKUP(A6779,Rotación!$A:$A,Rotación!$O:$O,0,0,-1),"")))),"")</f>
        <v>10246000</v>
      </c>
      <c r="J6779" s="13">
        <f>IFERROR(IF($F6779="ALTA",$D6779*0.94,
IF($F6779="MEDIA",$D6779*0.9,
IF($F6779="BAJA",$D6779*0.85,
IF($F6779="LIQUIDAR",_xlfn.XLOOKUP(A6779,Rotación!$A:$A,Rotación!$O:$O,0,0,-1),"")))),"")</f>
        <v>9810000</v>
      </c>
      <c r="K6779">
        <v>10690000</v>
      </c>
    </row>
    <row r="6780" spans="1:11" x14ac:dyDescent="0.3">
      <c r="A6780" t="s">
        <v>12995</v>
      </c>
      <c r="D6780">
        <v>26300000</v>
      </c>
      <c r="E6780">
        <v>21000000</v>
      </c>
      <c r="F6780" t="s">
        <v>5391</v>
      </c>
      <c r="G6780" s="13">
        <f>IFERROR(IF($F6780="ALTA",$D6780*1.03,
IF($F6780="MEDIA",$D6780*1,
IF($F6780="BAJA",$D6780*0.92,
IF($F6780="LIQUIDAR",_xlfn.XLOOKUP(A6780,Rotación!$A:$A,Rotación!$O:$O,0,0,-1),"")))),"")</f>
        <v>24196000</v>
      </c>
      <c r="H6780" s="13">
        <f>IFERROR(IF($F6780="ALTA",$D6780*1,
IF($F6780="MEDIA",$D6780*0.97,
IF($F6780="BAJA",$D6780*0.9,
IF($F6780="LIQUIDAR",_xlfn.XLOOKUP(A6780,Rotación!$A:$A,Rotación!$O:$O,0,0,-1),"")))),"")</f>
        <v>23670000</v>
      </c>
      <c r="I6780" s="13">
        <f>IFERROR(IF($F6780="ALTA",$D6780*0.97,
IF($F6780="MEDIA",$D6780*0.94,
IF($F6780="BAJA",$D6780*0.87,
IF($F6780="LIQUIDAR",_xlfn.XLOOKUP(A6780,Rotación!$A:$A,Rotación!$O:$O,0,0,-1),"")))),"")</f>
        <v>22881000</v>
      </c>
      <c r="J6780" s="13">
        <f>IFERROR(IF($F6780="ALTA",$D6780*0.94,
IF($F6780="MEDIA",$D6780*0.9,
IF($F6780="BAJA",$D6780*0.85,
IF($F6780="LIQUIDAR",_xlfn.XLOOKUP(A6780,Rotación!$A:$A,Rotación!$O:$O,0,0,-1),"")))),"")</f>
        <v>22355000</v>
      </c>
      <c r="K6780">
        <v>24990000</v>
      </c>
    </row>
    <row r="6781" spans="1:11" x14ac:dyDescent="0.3">
      <c r="A6781" t="s">
        <v>12943</v>
      </c>
      <c r="D6781">
        <v>14000000</v>
      </c>
      <c r="E6781">
        <v>11000000</v>
      </c>
      <c r="F6781" t="s">
        <v>5391</v>
      </c>
      <c r="G6781" s="13">
        <f>IFERROR(IF($F6781="ALTA",$D6781*1.03,
IF($F6781="MEDIA",$D6781*1,
IF($F6781="BAJA",$D6781*0.92,
IF($F6781="LIQUIDAR",_xlfn.XLOOKUP(A6781,Rotación!$A:$A,Rotación!$O:$O,0,0,-1),"")))),"")</f>
        <v>12880000</v>
      </c>
      <c r="H6781" s="13">
        <f>IFERROR(IF($F6781="ALTA",$D6781*1,
IF($F6781="MEDIA",$D6781*0.97,
IF($F6781="BAJA",$D6781*0.9,
IF($F6781="LIQUIDAR",_xlfn.XLOOKUP(A6781,Rotación!$A:$A,Rotación!$O:$O,0,0,-1),"")))),"")</f>
        <v>12600000</v>
      </c>
      <c r="I6781" s="13">
        <f>IFERROR(IF($F6781="ALTA",$D6781*0.97,
IF($F6781="MEDIA",$D6781*0.94,
IF($F6781="BAJA",$D6781*0.87,
IF($F6781="LIQUIDAR",_xlfn.XLOOKUP(A6781,Rotación!$A:$A,Rotación!$O:$O,0,0,-1),"")))),"")</f>
        <v>12180000</v>
      </c>
      <c r="J6781" s="13">
        <f>IFERROR(IF($F6781="ALTA",$D6781*0.94,
IF($F6781="MEDIA",$D6781*0.9,
IF($F6781="BAJA",$D6781*0.85,
IF($F6781="LIQUIDAR",_xlfn.XLOOKUP(A6781,Rotación!$A:$A,Rotación!$O:$O,0,0,-1),"")))),"")</f>
        <v>11900000</v>
      </c>
      <c r="K6781">
        <v>13190000</v>
      </c>
    </row>
    <row r="6782" spans="1:11" x14ac:dyDescent="0.3">
      <c r="A6782" t="s">
        <v>1304</v>
      </c>
      <c r="D6782">
        <v>15800000</v>
      </c>
      <c r="E6782">
        <v>11000000</v>
      </c>
      <c r="F6782" t="s">
        <v>5391</v>
      </c>
      <c r="G6782" s="13">
        <f>IFERROR(IF($F6782="ALTA",$D6782*1.03,
IF($F6782="MEDIA",$D6782*1,
IF($F6782="BAJA",$D6782*0.92,
IF($F6782="LIQUIDAR",_xlfn.XLOOKUP(A6782,Rotación!$A:$A,Rotación!$O:$O,0,0,-1),"")))),"")</f>
        <v>14536000</v>
      </c>
      <c r="H6782" s="13">
        <f>IFERROR(IF($F6782="ALTA",$D6782*1,
IF($F6782="MEDIA",$D6782*0.97,
IF($F6782="BAJA",$D6782*0.9,
IF($F6782="LIQUIDAR",_xlfn.XLOOKUP(A6782,Rotación!$A:$A,Rotación!$O:$O,0,0,-1),"")))),"")</f>
        <v>14220000</v>
      </c>
      <c r="I6782" s="13">
        <f>IFERROR(IF($F6782="ALTA",$D6782*0.97,
IF($F6782="MEDIA",$D6782*0.94,
IF($F6782="BAJA",$D6782*0.87,
IF($F6782="LIQUIDAR",_xlfn.XLOOKUP(A6782,Rotación!$A:$A,Rotación!$O:$O,0,0,-1),"")))),"")</f>
        <v>13746000</v>
      </c>
      <c r="J6782" s="13">
        <f>IFERROR(IF($F6782="ALTA",$D6782*0.94,
IF($F6782="MEDIA",$D6782*0.9,
IF($F6782="BAJA",$D6782*0.85,
IF($F6782="LIQUIDAR",_xlfn.XLOOKUP(A6782,Rotación!$A:$A,Rotación!$O:$O,0,0,-1),"")))),"")</f>
        <v>13430000</v>
      </c>
      <c r="K6782">
        <v>13190000</v>
      </c>
    </row>
    <row r="6783" spans="1:11" x14ac:dyDescent="0.3">
      <c r="A6783" t="s">
        <v>12995</v>
      </c>
      <c r="D6783">
        <v>26300000</v>
      </c>
      <c r="E6783">
        <v>21000000</v>
      </c>
      <c r="F6783" t="s">
        <v>5391</v>
      </c>
      <c r="G6783" s="13">
        <f>IFERROR(IF($F6783="ALTA",$D6783*1.03,
IF($F6783="MEDIA",$D6783*1,
IF($F6783="BAJA",$D6783*0.92,
IF($F6783="LIQUIDAR",_xlfn.XLOOKUP(A6783,Rotación!$A:$A,Rotación!$O:$O,0,0,-1),"")))),"")</f>
        <v>24196000</v>
      </c>
      <c r="H6783" s="13">
        <f>IFERROR(IF($F6783="ALTA",$D6783*1,
IF($F6783="MEDIA",$D6783*0.97,
IF($F6783="BAJA",$D6783*0.9,
IF($F6783="LIQUIDAR",_xlfn.XLOOKUP(A6783,Rotación!$A:$A,Rotación!$O:$O,0,0,-1),"")))),"")</f>
        <v>23670000</v>
      </c>
      <c r="I6783" s="13">
        <f>IFERROR(IF($F6783="ALTA",$D6783*0.97,
IF($F6783="MEDIA",$D6783*0.94,
IF($F6783="BAJA",$D6783*0.87,
IF($F6783="LIQUIDAR",_xlfn.XLOOKUP(A6783,Rotación!$A:$A,Rotación!$O:$O,0,0,-1),"")))),"")</f>
        <v>22881000</v>
      </c>
      <c r="J6783" s="13">
        <f>IFERROR(IF($F6783="ALTA",$D6783*0.94,
IF($F6783="MEDIA",$D6783*0.9,
IF($F6783="BAJA",$D6783*0.85,
IF($F6783="LIQUIDAR",_xlfn.XLOOKUP(A6783,Rotación!$A:$A,Rotación!$O:$O,0,0,-1),"")))),"")</f>
        <v>22355000</v>
      </c>
      <c r="K6783">
        <v>24490000</v>
      </c>
    </row>
    <row r="6784" spans="1:11" x14ac:dyDescent="0.3">
      <c r="A6784" t="s">
        <v>12896</v>
      </c>
      <c r="D6784">
        <v>12500000</v>
      </c>
      <c r="E6784">
        <v>10200000</v>
      </c>
      <c r="F6784" t="s">
        <v>5391</v>
      </c>
      <c r="G6784" s="13">
        <f>IFERROR(IF($F6784="ALTA",$D6784*1.03,
IF($F6784="MEDIA",$D6784*1,
IF($F6784="BAJA",$D6784*0.92,
IF($F6784="LIQUIDAR",_xlfn.XLOOKUP(A6784,Rotación!$A:$A,Rotación!$O:$O,0,0,-1),"")))),"")</f>
        <v>11500000</v>
      </c>
      <c r="H6784" s="13">
        <f>IFERROR(IF($F6784="ALTA",$D6784*1,
IF($F6784="MEDIA",$D6784*0.97,
IF($F6784="BAJA",$D6784*0.9,
IF($F6784="LIQUIDAR",_xlfn.XLOOKUP(A6784,Rotación!$A:$A,Rotación!$O:$O,0,0,-1),"")))),"")</f>
        <v>11250000</v>
      </c>
      <c r="I6784" s="13">
        <f>IFERROR(IF($F6784="ALTA",$D6784*0.97,
IF($F6784="MEDIA",$D6784*0.94,
IF($F6784="BAJA",$D6784*0.87,
IF($F6784="LIQUIDAR",_xlfn.XLOOKUP(A6784,Rotación!$A:$A,Rotación!$O:$O,0,0,-1),"")))),"")</f>
        <v>10875000</v>
      </c>
      <c r="J6784" s="13">
        <f>IFERROR(IF($F6784="ALTA",$D6784*0.94,
IF($F6784="MEDIA",$D6784*0.9,
IF($F6784="BAJA",$D6784*0.85,
IF($F6784="LIQUIDAR",_xlfn.XLOOKUP(A6784,Rotación!$A:$A,Rotación!$O:$O,0,0,-1),"")))),"")</f>
        <v>10625000</v>
      </c>
      <c r="K6784">
        <v>12190000</v>
      </c>
    </row>
    <row r="6785" spans="1:11" x14ac:dyDescent="0.3">
      <c r="A6785" t="s">
        <v>12899</v>
      </c>
      <c r="D6785">
        <v>10400000</v>
      </c>
      <c r="E6785">
        <v>8500000</v>
      </c>
      <c r="F6785" t="s">
        <v>5391</v>
      </c>
      <c r="G6785" s="13">
        <f>IFERROR(IF($F6785="ALTA",$D6785*1.03,
IF($F6785="MEDIA",$D6785*1,
IF($F6785="BAJA",$D6785*0.92,
IF($F6785="LIQUIDAR",_xlfn.XLOOKUP(A6785,Rotación!$A:$A,Rotación!$O:$O,0,0,-1),"")))),"")</f>
        <v>9568000</v>
      </c>
      <c r="H6785" s="13">
        <f>IFERROR(IF($F6785="ALTA",$D6785*1,
IF($F6785="MEDIA",$D6785*0.97,
IF($F6785="BAJA",$D6785*0.9,
IF($F6785="LIQUIDAR",_xlfn.XLOOKUP(A6785,Rotación!$A:$A,Rotación!$O:$O,0,0,-1),"")))),"")</f>
        <v>9360000</v>
      </c>
      <c r="I6785" s="13">
        <f>IFERROR(IF($F6785="ALTA",$D6785*0.97,
IF($F6785="MEDIA",$D6785*0.94,
IF($F6785="BAJA",$D6785*0.87,
IF($F6785="LIQUIDAR",_xlfn.XLOOKUP(A6785,Rotación!$A:$A,Rotación!$O:$O,0,0,-1),"")))),"")</f>
        <v>9048000</v>
      </c>
      <c r="J6785" s="13">
        <f>IFERROR(IF($F6785="ALTA",$D6785*0.94,
IF($F6785="MEDIA",$D6785*0.9,
IF($F6785="BAJA",$D6785*0.85,
IF($F6785="LIQUIDAR",_xlfn.XLOOKUP(A6785,Rotación!$A:$A,Rotación!$O:$O,0,0,-1),"")))),"")</f>
        <v>8840000</v>
      </c>
      <c r="K6785">
        <v>10290000</v>
      </c>
    </row>
    <row r="6786" spans="1:11" x14ac:dyDescent="0.3">
      <c r="A6786" t="s">
        <v>12857</v>
      </c>
      <c r="D6786">
        <v>10300000</v>
      </c>
      <c r="E6786">
        <v>8300000</v>
      </c>
      <c r="F6786" t="s">
        <v>5391</v>
      </c>
      <c r="G6786" s="13">
        <f>IFERROR(IF($F6786="ALTA",$D6786*1.03,
IF($F6786="MEDIA",$D6786*1,
IF($F6786="BAJA",$D6786*0.92,
IF($F6786="LIQUIDAR",_xlfn.XLOOKUP(A6786,Rotación!$A:$A,Rotación!$O:$O,0,0,-1),"")))),"")</f>
        <v>9476000</v>
      </c>
      <c r="H6786" s="13">
        <f>IFERROR(IF($F6786="ALTA",$D6786*1,
IF($F6786="MEDIA",$D6786*0.97,
IF($F6786="BAJA",$D6786*0.9,
IF($F6786="LIQUIDAR",_xlfn.XLOOKUP(A6786,Rotación!$A:$A,Rotación!$O:$O,0,0,-1),"")))),"")</f>
        <v>9270000</v>
      </c>
      <c r="I6786" s="13">
        <f>IFERROR(IF($F6786="ALTA",$D6786*0.97,
IF($F6786="MEDIA",$D6786*0.94,
IF($F6786="BAJA",$D6786*0.87,
IF($F6786="LIQUIDAR",_xlfn.XLOOKUP(A6786,Rotación!$A:$A,Rotación!$O:$O,0,0,-1),"")))),"")</f>
        <v>8961000</v>
      </c>
      <c r="J6786" s="13">
        <f>IFERROR(IF($F6786="ALTA",$D6786*0.94,
IF($F6786="MEDIA",$D6786*0.9,
IF($F6786="BAJA",$D6786*0.85,
IF($F6786="LIQUIDAR",_xlfn.XLOOKUP(A6786,Rotación!$A:$A,Rotación!$O:$O,0,0,-1),"")))),"")</f>
        <v>8755000</v>
      </c>
      <c r="K6786">
        <v>9990000</v>
      </c>
    </row>
    <row r="6787" spans="1:11" x14ac:dyDescent="0.3">
      <c r="A6787" t="s">
        <v>5121</v>
      </c>
      <c r="D6787">
        <v>16700000</v>
      </c>
      <c r="E6787">
        <v>12700000</v>
      </c>
      <c r="F6787" t="s">
        <v>5391</v>
      </c>
      <c r="G6787" s="13">
        <f>IFERROR(IF($F6787="ALTA",$D6787*1.03,
IF($F6787="MEDIA",$D6787*1,
IF($F6787="BAJA",$D6787*0.92,
IF($F6787="LIQUIDAR",_xlfn.XLOOKUP(A6787,Rotación!$A:$A,Rotación!$O:$O,0,0,-1),"")))),"")</f>
        <v>15364000</v>
      </c>
      <c r="H6787" s="13">
        <f>IFERROR(IF($F6787="ALTA",$D6787*1,
IF($F6787="MEDIA",$D6787*0.97,
IF($F6787="BAJA",$D6787*0.9,
IF($F6787="LIQUIDAR",_xlfn.XLOOKUP(A6787,Rotación!$A:$A,Rotación!$O:$O,0,0,-1),"")))),"")</f>
        <v>15030000</v>
      </c>
      <c r="I6787" s="13">
        <f>IFERROR(IF($F6787="ALTA",$D6787*0.97,
IF($F6787="MEDIA",$D6787*0.94,
IF($F6787="BAJA",$D6787*0.87,
IF($F6787="LIQUIDAR",_xlfn.XLOOKUP(A6787,Rotación!$A:$A,Rotación!$O:$O,0,0,-1),"")))),"")</f>
        <v>14529000</v>
      </c>
      <c r="J6787" s="13">
        <f>IFERROR(IF($F6787="ALTA",$D6787*0.94,
IF($F6787="MEDIA",$D6787*0.9,
IF($F6787="BAJA",$D6787*0.85,
IF($F6787="LIQUIDAR",_xlfn.XLOOKUP(A6787,Rotación!$A:$A,Rotación!$O:$O,0,0,-1),"")))),"")</f>
        <v>14195000</v>
      </c>
      <c r="K6787">
        <v>15190000</v>
      </c>
    </row>
    <row r="6788" spans="1:11" x14ac:dyDescent="0.3">
      <c r="A6788" t="s">
        <v>622</v>
      </c>
      <c r="D6788">
        <v>7830000</v>
      </c>
      <c r="E6788">
        <v>6600000</v>
      </c>
      <c r="F6788" t="s">
        <v>5391</v>
      </c>
      <c r="G6788" s="13">
        <f>IFERROR(IF($F6788="ALTA",$D6788*1.03,
IF($F6788="MEDIA",$D6788*1,
IF($F6788="BAJA",$D6788*0.92,
IF($F6788="LIQUIDAR",_xlfn.XLOOKUP(A6788,Rotación!$A:$A,Rotación!$O:$O,0,0,-1),"")))),"")</f>
        <v>7203600</v>
      </c>
      <c r="H6788" s="13">
        <f>IFERROR(IF($F6788="ALTA",$D6788*1,
IF($F6788="MEDIA",$D6788*0.97,
IF($F6788="BAJA",$D6788*0.9,
IF($F6788="LIQUIDAR",_xlfn.XLOOKUP(A6788,Rotación!$A:$A,Rotación!$O:$O,0,0,-1),"")))),"")</f>
        <v>7047000</v>
      </c>
      <c r="I6788" s="13">
        <f>IFERROR(IF($F6788="ALTA",$D6788*0.97,
IF($F6788="MEDIA",$D6788*0.94,
IF($F6788="BAJA",$D6788*0.87,
IF($F6788="LIQUIDAR",_xlfn.XLOOKUP(A6788,Rotación!$A:$A,Rotación!$O:$O,0,0,-1),"")))),"")</f>
        <v>6812100</v>
      </c>
      <c r="J6788" s="13">
        <f>IFERROR(IF($F6788="ALTA",$D6788*0.94,
IF($F6788="MEDIA",$D6788*0.9,
IF($F6788="BAJA",$D6788*0.85,
IF($F6788="LIQUIDAR",_xlfn.XLOOKUP(A6788,Rotación!$A:$A,Rotación!$O:$O,0,0,-1),"")))),"")</f>
        <v>6655500</v>
      </c>
      <c r="K6788">
        <v>7890000</v>
      </c>
    </row>
    <row r="6789" spans="1:11" x14ac:dyDescent="0.3">
      <c r="A6789" t="s">
        <v>12981</v>
      </c>
      <c r="D6789">
        <v>15200000</v>
      </c>
      <c r="E6789">
        <v>11500000</v>
      </c>
      <c r="F6789" t="s">
        <v>5391</v>
      </c>
      <c r="G6789" s="13">
        <f>IFERROR(IF($F6789="ALTA",$D6789*1.03,
IF($F6789="MEDIA",$D6789*1,
IF($F6789="BAJA",$D6789*0.92,
IF($F6789="LIQUIDAR",_xlfn.XLOOKUP(A6789,Rotación!$A:$A,Rotación!$O:$O,0,0,-1),"")))),"")</f>
        <v>13984000</v>
      </c>
      <c r="H6789" s="13">
        <f>IFERROR(IF($F6789="ALTA",$D6789*1,
IF($F6789="MEDIA",$D6789*0.97,
IF($F6789="BAJA",$D6789*0.9,
IF($F6789="LIQUIDAR",_xlfn.XLOOKUP(A6789,Rotación!$A:$A,Rotación!$O:$O,0,0,-1),"")))),"")</f>
        <v>13680000</v>
      </c>
      <c r="I6789" s="13">
        <f>IFERROR(IF($F6789="ALTA",$D6789*0.97,
IF($F6789="MEDIA",$D6789*0.94,
IF($F6789="BAJA",$D6789*0.87,
IF($F6789="LIQUIDAR",_xlfn.XLOOKUP(A6789,Rotación!$A:$A,Rotación!$O:$O,0,0,-1),"")))),"")</f>
        <v>13224000</v>
      </c>
      <c r="J6789" s="13">
        <f>IFERROR(IF($F6789="ALTA",$D6789*0.94,
IF($F6789="MEDIA",$D6789*0.9,
IF($F6789="BAJA",$D6789*0.85,
IF($F6789="LIQUIDAR",_xlfn.XLOOKUP(A6789,Rotación!$A:$A,Rotación!$O:$O,0,0,-1),"")))),"")</f>
        <v>12920000</v>
      </c>
      <c r="K6789">
        <v>13990000</v>
      </c>
    </row>
    <row r="6790" spans="1:11" x14ac:dyDescent="0.3">
      <c r="A6790" t="s">
        <v>1304</v>
      </c>
      <c r="D6790">
        <v>15800000</v>
      </c>
      <c r="E6790">
        <v>11800000</v>
      </c>
      <c r="F6790" t="s">
        <v>5391</v>
      </c>
      <c r="G6790" s="13">
        <f>IFERROR(IF($F6790="ALTA",$D6790*1.03,
IF($F6790="MEDIA",$D6790*1,
IF($F6790="BAJA",$D6790*0.92,
IF($F6790="LIQUIDAR",_xlfn.XLOOKUP(A6790,Rotación!$A:$A,Rotación!$O:$O,0,0,-1),"")))),"")</f>
        <v>14536000</v>
      </c>
      <c r="H6790" s="13">
        <f>IFERROR(IF($F6790="ALTA",$D6790*1,
IF($F6790="MEDIA",$D6790*0.97,
IF($F6790="BAJA",$D6790*0.9,
IF($F6790="LIQUIDAR",_xlfn.XLOOKUP(A6790,Rotación!$A:$A,Rotación!$O:$O,0,0,-1),"")))),"")</f>
        <v>14220000</v>
      </c>
      <c r="I6790" s="13">
        <f>IFERROR(IF($F6790="ALTA",$D6790*0.97,
IF($F6790="MEDIA",$D6790*0.94,
IF($F6790="BAJA",$D6790*0.87,
IF($F6790="LIQUIDAR",_xlfn.XLOOKUP(A6790,Rotación!$A:$A,Rotación!$O:$O,0,0,-1),"")))),"")</f>
        <v>13746000</v>
      </c>
      <c r="J6790" s="13">
        <f>IFERROR(IF($F6790="ALTA",$D6790*0.94,
IF($F6790="MEDIA",$D6790*0.9,
IF($F6790="BAJA",$D6790*0.85,
IF($F6790="LIQUIDAR",_xlfn.XLOOKUP(A6790,Rotación!$A:$A,Rotación!$O:$O,0,0,-1),"")))),"")</f>
        <v>13430000</v>
      </c>
      <c r="K6790">
        <v>14290000</v>
      </c>
    </row>
    <row r="6791" spans="1:11" x14ac:dyDescent="0.3">
      <c r="A6791" t="s">
        <v>12642</v>
      </c>
      <c r="D6791">
        <v>15800000</v>
      </c>
      <c r="E6791">
        <v>7100000</v>
      </c>
      <c r="F6791" t="s">
        <v>5391</v>
      </c>
      <c r="G6791" s="13">
        <f>IFERROR(IF($F6791="ALTA",$D6791*1.03,
IF($F6791="MEDIA",$D6791*1,
IF($F6791="BAJA",$D6791*0.92,
IF($F6791="LIQUIDAR",_xlfn.XLOOKUP(A6791,Rotación!$A:$A,Rotación!$O:$O,0,0,-1),"")))),"")</f>
        <v>14536000</v>
      </c>
      <c r="H6791" s="13">
        <f>IFERROR(IF($F6791="ALTA",$D6791*1,
IF($F6791="MEDIA",$D6791*0.97,
IF($F6791="BAJA",$D6791*0.9,
IF($F6791="LIQUIDAR",_xlfn.XLOOKUP(A6791,Rotación!$A:$A,Rotación!$O:$O,0,0,-1),"")))),"")</f>
        <v>14220000</v>
      </c>
      <c r="I6791" s="13">
        <f>IFERROR(IF($F6791="ALTA",$D6791*0.97,
IF($F6791="MEDIA",$D6791*0.94,
IF($F6791="BAJA",$D6791*0.87,
IF($F6791="LIQUIDAR",_xlfn.XLOOKUP(A6791,Rotación!$A:$A,Rotación!$O:$O,0,0,-1),"")))),"")</f>
        <v>13746000</v>
      </c>
      <c r="J6791" s="13">
        <f>IFERROR(IF($F6791="ALTA",$D6791*0.94,
IF($F6791="MEDIA",$D6791*0.9,
IF($F6791="BAJA",$D6791*0.85,
IF($F6791="LIQUIDAR",_xlfn.XLOOKUP(A6791,Rotación!$A:$A,Rotación!$O:$O,0,0,-1),"")))),"")</f>
        <v>13430000</v>
      </c>
      <c r="K6791">
        <v>8990000</v>
      </c>
    </row>
    <row r="6792" spans="1:11" x14ac:dyDescent="0.3">
      <c r="A6792" t="s">
        <v>12910</v>
      </c>
      <c r="D6792">
        <v>26300000</v>
      </c>
      <c r="E6792">
        <v>20500000</v>
      </c>
      <c r="F6792" t="s">
        <v>5391</v>
      </c>
      <c r="G6792" s="13">
        <f>IFERROR(IF($F6792="ALTA",$D6792*1.03,
IF($F6792="MEDIA",$D6792*1,
IF($F6792="BAJA",$D6792*0.92,
IF($F6792="LIQUIDAR",_xlfn.XLOOKUP(A6792,Rotación!$A:$A,Rotación!$O:$O,0,0,-1),"")))),"")</f>
        <v>24196000</v>
      </c>
      <c r="H6792" s="13">
        <f>IFERROR(IF($F6792="ALTA",$D6792*1,
IF($F6792="MEDIA",$D6792*0.97,
IF($F6792="BAJA",$D6792*0.9,
IF($F6792="LIQUIDAR",_xlfn.XLOOKUP(A6792,Rotación!$A:$A,Rotación!$O:$O,0,0,-1),"")))),"")</f>
        <v>23670000</v>
      </c>
      <c r="I6792" s="13">
        <f>IFERROR(IF($F6792="ALTA",$D6792*0.97,
IF($F6792="MEDIA",$D6792*0.94,
IF($F6792="BAJA",$D6792*0.87,
IF($F6792="LIQUIDAR",_xlfn.XLOOKUP(A6792,Rotación!$A:$A,Rotación!$O:$O,0,0,-1),"")))),"")</f>
        <v>22881000</v>
      </c>
      <c r="J6792" s="13">
        <f>IFERROR(IF($F6792="ALTA",$D6792*0.94,
IF($F6792="MEDIA",$D6792*0.9,
IF($F6792="BAJA",$D6792*0.85,
IF($F6792="LIQUIDAR",_xlfn.XLOOKUP(A6792,Rotación!$A:$A,Rotación!$O:$O,0,0,-1),"")))),"")</f>
        <v>22355000</v>
      </c>
      <c r="K6792">
        <v>24290000</v>
      </c>
    </row>
    <row r="6793" spans="1:11" x14ac:dyDescent="0.3">
      <c r="A6793" t="s">
        <v>12851</v>
      </c>
      <c r="D6793">
        <v>12500000</v>
      </c>
      <c r="E6793">
        <v>10000000</v>
      </c>
      <c r="F6793" t="s">
        <v>5391</v>
      </c>
      <c r="G6793" s="13">
        <f>IFERROR(IF($F6793="ALTA",$D6793*1.03,
IF($F6793="MEDIA",$D6793*1,
IF($F6793="BAJA",$D6793*0.92,
IF($F6793="LIQUIDAR",_xlfn.XLOOKUP(A6793,Rotación!$A:$A,Rotación!$O:$O,0,0,-1),"")))),"")</f>
        <v>11500000</v>
      </c>
      <c r="H6793" s="13">
        <f>IFERROR(IF($F6793="ALTA",$D6793*1,
IF($F6793="MEDIA",$D6793*0.97,
IF($F6793="BAJA",$D6793*0.9,
IF($F6793="LIQUIDAR",_xlfn.XLOOKUP(A6793,Rotación!$A:$A,Rotación!$O:$O,0,0,-1),"")))),"")</f>
        <v>11250000</v>
      </c>
      <c r="I6793" s="13">
        <f>IFERROR(IF($F6793="ALTA",$D6793*0.97,
IF($F6793="MEDIA",$D6793*0.94,
IF($F6793="BAJA",$D6793*0.87,
IF($F6793="LIQUIDAR",_xlfn.XLOOKUP(A6793,Rotación!$A:$A,Rotación!$O:$O,0,0,-1),"")))),"")</f>
        <v>10875000</v>
      </c>
      <c r="J6793" s="13">
        <f>IFERROR(IF($F6793="ALTA",$D6793*0.94,
IF($F6793="MEDIA",$D6793*0.9,
IF($F6793="BAJA",$D6793*0.85,
IF($F6793="LIQUIDAR",_xlfn.XLOOKUP(A6793,Rotación!$A:$A,Rotación!$O:$O,0,0,-1),"")))),"")</f>
        <v>10625000</v>
      </c>
      <c r="K6793">
        <v>11990000</v>
      </c>
    </row>
    <row r="6794" spans="1:11" x14ac:dyDescent="0.3">
      <c r="A6794" t="s">
        <v>11636</v>
      </c>
      <c r="D6794">
        <v>16600000</v>
      </c>
      <c r="E6794">
        <v>12200000</v>
      </c>
      <c r="F6794" t="s">
        <v>5391</v>
      </c>
      <c r="G6794" s="13">
        <f>IFERROR(IF($F6794="ALTA",$D6794*1.03,
IF($F6794="MEDIA",$D6794*1,
IF($F6794="BAJA",$D6794*0.92,
IF($F6794="LIQUIDAR",_xlfn.XLOOKUP(A6794,Rotación!$A:$A,Rotación!$O:$O,0,0,-1),"")))),"")</f>
        <v>15272000</v>
      </c>
      <c r="H6794" s="13">
        <f>IFERROR(IF($F6794="ALTA",$D6794*1,
IF($F6794="MEDIA",$D6794*0.97,
IF($F6794="BAJA",$D6794*0.9,
IF($F6794="LIQUIDAR",_xlfn.XLOOKUP(A6794,Rotación!$A:$A,Rotación!$O:$O,0,0,-1),"")))),"")</f>
        <v>14940000</v>
      </c>
      <c r="I6794" s="13">
        <f>IFERROR(IF($F6794="ALTA",$D6794*0.97,
IF($F6794="MEDIA",$D6794*0.94,
IF($F6794="BAJA",$D6794*0.87,
IF($F6794="LIQUIDAR",_xlfn.XLOOKUP(A6794,Rotación!$A:$A,Rotación!$O:$O,0,0,-1),"")))),"")</f>
        <v>14442000</v>
      </c>
      <c r="J6794" s="13">
        <f>IFERROR(IF($F6794="ALTA",$D6794*0.94,
IF($F6794="MEDIA",$D6794*0.9,
IF($F6794="BAJA",$D6794*0.85,
IF($F6794="LIQUIDAR",_xlfn.XLOOKUP(A6794,Rotación!$A:$A,Rotación!$O:$O,0,0,-1),"")))),"")</f>
        <v>14110000</v>
      </c>
      <c r="K6794">
        <v>14590000</v>
      </c>
    </row>
    <row r="6795" spans="1:11" x14ac:dyDescent="0.3">
      <c r="A6795" t="s">
        <v>9130</v>
      </c>
      <c r="D6795">
        <v>11000000</v>
      </c>
      <c r="E6795">
        <v>9000000</v>
      </c>
      <c r="F6795" t="s">
        <v>5391</v>
      </c>
      <c r="G6795" s="13">
        <f>IFERROR(IF($F6795="ALTA",$D6795*1.03,
IF($F6795="MEDIA",$D6795*1,
IF($F6795="BAJA",$D6795*0.92,
IF($F6795="LIQUIDAR",_xlfn.XLOOKUP(A6795,Rotación!$A:$A,Rotación!$O:$O,0,0,-1),"")))),"")</f>
        <v>10120000</v>
      </c>
      <c r="H6795" s="13">
        <f>IFERROR(IF($F6795="ALTA",$D6795*1,
IF($F6795="MEDIA",$D6795*0.97,
IF($F6795="BAJA",$D6795*0.9,
IF($F6795="LIQUIDAR",_xlfn.XLOOKUP(A6795,Rotación!$A:$A,Rotación!$O:$O,0,0,-1),"")))),"")</f>
        <v>9900000</v>
      </c>
      <c r="I6795" s="13">
        <f>IFERROR(IF($F6795="ALTA",$D6795*0.97,
IF($F6795="MEDIA",$D6795*0.94,
IF($F6795="BAJA",$D6795*0.87,
IF($F6795="LIQUIDAR",_xlfn.XLOOKUP(A6795,Rotación!$A:$A,Rotación!$O:$O,0,0,-1),"")))),"")</f>
        <v>9570000</v>
      </c>
      <c r="J6795" s="13">
        <f>IFERROR(IF($F6795="ALTA",$D6795*0.94,
IF($F6795="MEDIA",$D6795*0.9,
IF($F6795="BAJA",$D6795*0.85,
IF($F6795="LIQUIDAR",_xlfn.XLOOKUP(A6795,Rotación!$A:$A,Rotación!$O:$O,0,0,-1),"")))),"")</f>
        <v>9350000</v>
      </c>
      <c r="K6795">
        <v>10990000</v>
      </c>
    </row>
    <row r="6796" spans="1:11" x14ac:dyDescent="0.3">
      <c r="A6796" t="s">
        <v>12804</v>
      </c>
      <c r="D6796">
        <v>17900000</v>
      </c>
      <c r="E6796">
        <v>14000000</v>
      </c>
      <c r="F6796" t="s">
        <v>5391</v>
      </c>
      <c r="G6796" s="13">
        <f>IFERROR(IF($F6796="ALTA",$D6796*1.03,
IF($F6796="MEDIA",$D6796*1,
IF($F6796="BAJA",$D6796*0.92,
IF($F6796="LIQUIDAR",_xlfn.XLOOKUP(A6796,Rotación!$A:$A,Rotación!$O:$O,0,0,-1),"")))),"")</f>
        <v>16468000</v>
      </c>
      <c r="H6796" s="13">
        <f>IFERROR(IF($F6796="ALTA",$D6796*1,
IF($F6796="MEDIA",$D6796*0.97,
IF($F6796="BAJA",$D6796*0.9,
IF($F6796="LIQUIDAR",_xlfn.XLOOKUP(A6796,Rotación!$A:$A,Rotación!$O:$O,0,0,-1),"")))),"")</f>
        <v>16110000</v>
      </c>
      <c r="I6796" s="13">
        <f>IFERROR(IF($F6796="ALTA",$D6796*0.97,
IF($F6796="MEDIA",$D6796*0.94,
IF($F6796="BAJA",$D6796*0.87,
IF($F6796="LIQUIDAR",_xlfn.XLOOKUP(A6796,Rotación!$A:$A,Rotación!$O:$O,0,0,-1),"")))),"")</f>
        <v>15573000</v>
      </c>
      <c r="J6796" s="13">
        <f>IFERROR(IF($F6796="ALTA",$D6796*0.94,
IF($F6796="MEDIA",$D6796*0.9,
IF($F6796="BAJA",$D6796*0.85,
IF($F6796="LIQUIDAR",_xlfn.XLOOKUP(A6796,Rotación!$A:$A,Rotación!$O:$O,0,0,-1),"")))),"")</f>
        <v>15215000</v>
      </c>
      <c r="K6796">
        <v>16590000</v>
      </c>
    </row>
    <row r="6797" spans="1:11" x14ac:dyDescent="0.3">
      <c r="A6797" t="s">
        <v>12811</v>
      </c>
      <c r="D6797">
        <v>11300000</v>
      </c>
      <c r="E6797">
        <v>9200000</v>
      </c>
      <c r="F6797" t="s">
        <v>5391</v>
      </c>
      <c r="G6797" s="13">
        <f>IFERROR(IF($F6797="ALTA",$D6797*1.03,
IF($F6797="MEDIA",$D6797*1,
IF($F6797="BAJA",$D6797*0.92,
IF($F6797="LIQUIDAR",_xlfn.XLOOKUP(A6797,Rotación!$A:$A,Rotación!$O:$O,0,0,-1),"")))),"")</f>
        <v>10396000</v>
      </c>
      <c r="H6797" s="13">
        <f>IFERROR(IF($F6797="ALTA",$D6797*1,
IF($F6797="MEDIA",$D6797*0.97,
IF($F6797="BAJA",$D6797*0.9,
IF($F6797="LIQUIDAR",_xlfn.XLOOKUP(A6797,Rotación!$A:$A,Rotación!$O:$O,0,0,-1),"")))),"")</f>
        <v>10170000</v>
      </c>
      <c r="I6797" s="13">
        <f>IFERROR(IF($F6797="ALTA",$D6797*0.97,
IF($F6797="MEDIA",$D6797*0.94,
IF($F6797="BAJA",$D6797*0.87,
IF($F6797="LIQUIDAR",_xlfn.XLOOKUP(A6797,Rotación!$A:$A,Rotación!$O:$O,0,0,-1),"")))),"")</f>
        <v>9831000</v>
      </c>
      <c r="J6797" s="13">
        <f>IFERROR(IF($F6797="ALTA",$D6797*0.94,
IF($F6797="MEDIA",$D6797*0.9,
IF($F6797="BAJA",$D6797*0.85,
IF($F6797="LIQUIDAR",_xlfn.XLOOKUP(A6797,Rotación!$A:$A,Rotación!$O:$O,0,0,-1),"")))),"")</f>
        <v>9605000</v>
      </c>
      <c r="K6797">
        <v>10990000</v>
      </c>
    </row>
    <row r="6798" spans="1:11" x14ac:dyDescent="0.3">
      <c r="A6798" t="s">
        <v>12953</v>
      </c>
      <c r="D6798">
        <v>9100000</v>
      </c>
      <c r="E6798">
        <v>6800000</v>
      </c>
      <c r="F6798" t="s">
        <v>5390</v>
      </c>
      <c r="G6798" s="13">
        <f>IFERROR(IF($F6798="ALTA",$D6798*1.03,
IF($F6798="MEDIA",$D6798*1,
IF($F6798="BAJA",$D6798*0.92,
IF($F6798="LIQUIDAR",_xlfn.XLOOKUP(A6798,Rotación!$A:$A,Rotación!$O:$O,0,0,-1),"")))),"")</f>
        <v>9373000</v>
      </c>
      <c r="H6798" s="13">
        <f>IFERROR(IF($F6798="ALTA",$D6798*1,
IF($F6798="MEDIA",$D6798*0.97,
IF($F6798="BAJA",$D6798*0.9,
IF($F6798="LIQUIDAR",_xlfn.XLOOKUP(A6798,Rotación!$A:$A,Rotación!$O:$O,0,0,-1),"")))),"")</f>
        <v>9100000</v>
      </c>
      <c r="I6798" s="13">
        <f>IFERROR(IF($F6798="ALTA",$D6798*0.97,
IF($F6798="MEDIA",$D6798*0.94,
IF($F6798="BAJA",$D6798*0.87,
IF($F6798="LIQUIDAR",_xlfn.XLOOKUP(A6798,Rotación!$A:$A,Rotación!$O:$O,0,0,-1),"")))),"")</f>
        <v>8827000</v>
      </c>
      <c r="J6798" s="13">
        <f>IFERROR(IF($F6798="ALTA",$D6798*0.94,
IF($F6798="MEDIA",$D6798*0.9,
IF($F6798="BAJA",$D6798*0.85,
IF($F6798="LIQUIDAR",_xlfn.XLOOKUP(A6798,Rotación!$A:$A,Rotación!$O:$O,0,0,-1),"")))),"")</f>
        <v>8554000</v>
      </c>
      <c r="K6798">
        <v>8090000</v>
      </c>
    </row>
    <row r="6799" spans="1:11" x14ac:dyDescent="0.3">
      <c r="A6799" t="s">
        <v>12981</v>
      </c>
      <c r="D6799">
        <v>9100000</v>
      </c>
      <c r="E6799">
        <v>12000000</v>
      </c>
      <c r="F6799" t="s">
        <v>5390</v>
      </c>
      <c r="G6799" s="13">
        <f>IFERROR(IF($F6799="ALTA",$D6799*1.03,
IF($F6799="MEDIA",$D6799*1,
IF($F6799="BAJA",$D6799*0.92,
IF($F6799="LIQUIDAR",_xlfn.XLOOKUP(A6799,Rotación!$A:$A,Rotación!$O:$O,0,0,-1),"")))),"")</f>
        <v>9373000</v>
      </c>
      <c r="H6799" s="13">
        <f>IFERROR(IF($F6799="ALTA",$D6799*1,
IF($F6799="MEDIA",$D6799*0.97,
IF($F6799="BAJA",$D6799*0.9,
IF($F6799="LIQUIDAR",_xlfn.XLOOKUP(A6799,Rotación!$A:$A,Rotación!$O:$O,0,0,-1),"")))),"")</f>
        <v>9100000</v>
      </c>
      <c r="I6799" s="13">
        <f>IFERROR(IF($F6799="ALTA",$D6799*0.97,
IF($F6799="MEDIA",$D6799*0.94,
IF($F6799="BAJA",$D6799*0.87,
IF($F6799="LIQUIDAR",_xlfn.XLOOKUP(A6799,Rotación!$A:$A,Rotación!$O:$O,0,0,-1),"")))),"")</f>
        <v>8827000</v>
      </c>
      <c r="J6799" s="13">
        <f>IFERROR(IF($F6799="ALTA",$D6799*0.94,
IF($F6799="MEDIA",$D6799*0.9,
IF($F6799="BAJA",$D6799*0.85,
IF($F6799="LIQUIDAR",_xlfn.XLOOKUP(A6799,Rotación!$A:$A,Rotación!$O:$O,0,0,-1),"")))),"")</f>
        <v>8554000</v>
      </c>
      <c r="K6799">
        <v>13990000</v>
      </c>
    </row>
    <row r="6800" spans="1:11" x14ac:dyDescent="0.3">
      <c r="A6800" t="s">
        <v>12933</v>
      </c>
      <c r="D6800">
        <v>13800000</v>
      </c>
      <c r="E6800">
        <v>11000000</v>
      </c>
      <c r="F6800" t="s">
        <v>5390</v>
      </c>
      <c r="G6800" s="13">
        <f>IFERROR(IF($F6800="ALTA",$D6800*1.03,
IF($F6800="MEDIA",$D6800*1,
IF($F6800="BAJA",$D6800*0.92,
IF($F6800="LIQUIDAR",_xlfn.XLOOKUP(A6800,Rotación!$A:$A,Rotación!$O:$O,0,0,-1),"")))),"")</f>
        <v>14214000</v>
      </c>
      <c r="H6800" s="13">
        <f>IFERROR(IF($F6800="ALTA",$D6800*1,
IF($F6800="MEDIA",$D6800*0.97,
IF($F6800="BAJA",$D6800*0.9,
IF($F6800="LIQUIDAR",_xlfn.XLOOKUP(A6800,Rotación!$A:$A,Rotación!$O:$O,0,0,-1),"")))),"")</f>
        <v>13800000</v>
      </c>
      <c r="I6800" s="13">
        <f>IFERROR(IF($F6800="ALTA",$D6800*0.97,
IF($F6800="MEDIA",$D6800*0.94,
IF($F6800="BAJA",$D6800*0.87,
IF($F6800="LIQUIDAR",_xlfn.XLOOKUP(A6800,Rotación!$A:$A,Rotación!$O:$O,0,0,-1),"")))),"")</f>
        <v>13386000</v>
      </c>
      <c r="J6800" s="13">
        <f>IFERROR(IF($F6800="ALTA",$D6800*0.94,
IF($F6800="MEDIA",$D6800*0.9,
IF($F6800="BAJA",$D6800*0.85,
IF($F6800="LIQUIDAR",_xlfn.XLOOKUP(A6800,Rotación!$A:$A,Rotación!$O:$O,0,0,-1),"")))),"")</f>
        <v>12972000</v>
      </c>
      <c r="K6800">
        <v>12990000</v>
      </c>
    </row>
    <row r="6801" spans="1:11" x14ac:dyDescent="0.3">
      <c r="A6801" t="s">
        <v>12832</v>
      </c>
      <c r="D6801">
        <v>10800000</v>
      </c>
      <c r="E6801">
        <v>8100000</v>
      </c>
      <c r="F6801" t="s">
        <v>5390</v>
      </c>
      <c r="G6801" s="13">
        <f>IFERROR(IF($F6801="ALTA",$D6801*1.03,
IF($F6801="MEDIA",$D6801*1,
IF($F6801="BAJA",$D6801*0.92,
IF($F6801="LIQUIDAR",_xlfn.XLOOKUP(A6801,Rotación!$A:$A,Rotación!$O:$O,0,0,-1),"")))),"")</f>
        <v>11124000</v>
      </c>
      <c r="H6801" s="13">
        <f>IFERROR(IF($F6801="ALTA",$D6801*1,
IF($F6801="MEDIA",$D6801*0.97,
IF($F6801="BAJA",$D6801*0.9,
IF($F6801="LIQUIDAR",_xlfn.XLOOKUP(A6801,Rotación!$A:$A,Rotación!$O:$O,0,0,-1),"")))),"")</f>
        <v>10800000</v>
      </c>
      <c r="I6801" s="13">
        <f>IFERROR(IF($F6801="ALTA",$D6801*0.97,
IF($F6801="MEDIA",$D6801*0.94,
IF($F6801="BAJA",$D6801*0.87,
IF($F6801="LIQUIDAR",_xlfn.XLOOKUP(A6801,Rotación!$A:$A,Rotación!$O:$O,0,0,-1),"")))),"")</f>
        <v>10476000</v>
      </c>
      <c r="J6801" s="13">
        <f>IFERROR(IF($F6801="ALTA",$D6801*0.94,
IF($F6801="MEDIA",$D6801*0.9,
IF($F6801="BAJA",$D6801*0.85,
IF($F6801="LIQUIDAR",_xlfn.XLOOKUP(A6801,Rotación!$A:$A,Rotación!$O:$O,0,0,-1),"")))),"")</f>
        <v>10152000</v>
      </c>
      <c r="K6801">
        <v>9690000</v>
      </c>
    </row>
    <row r="6802" spans="1:11" x14ac:dyDescent="0.3">
      <c r="A6802" t="s">
        <v>12997</v>
      </c>
      <c r="D6802">
        <v>42900000</v>
      </c>
      <c r="E6802">
        <v>34000000</v>
      </c>
      <c r="F6802" t="s">
        <v>5391</v>
      </c>
      <c r="G6802" s="13">
        <f>IFERROR(IF($F6802="ALTA",$D6802*1.03,
IF($F6802="MEDIA",$D6802*1,
IF($F6802="BAJA",$D6802*0.92,
IF($F6802="LIQUIDAR",_xlfn.XLOOKUP(A6802,Rotación!$A:$A,Rotación!$O:$O,0,0,-1),"")))),"")</f>
        <v>39468000</v>
      </c>
      <c r="H6802" s="13">
        <f>IFERROR(IF($F6802="ALTA",$D6802*1,
IF($F6802="MEDIA",$D6802*0.97,
IF($F6802="BAJA",$D6802*0.9,
IF($F6802="LIQUIDAR",_xlfn.XLOOKUP(A6802,Rotación!$A:$A,Rotación!$O:$O,0,0,-1),"")))),"")</f>
        <v>38610000</v>
      </c>
      <c r="I6802" s="13">
        <f>IFERROR(IF($F6802="ALTA",$D6802*0.97,
IF($F6802="MEDIA",$D6802*0.94,
IF($F6802="BAJA",$D6802*0.87,
IF($F6802="LIQUIDAR",_xlfn.XLOOKUP(A6802,Rotación!$A:$A,Rotación!$O:$O,0,0,-1),"")))),"")</f>
        <v>37323000</v>
      </c>
      <c r="J6802" s="13">
        <f>IFERROR(IF($F6802="ALTA",$D6802*0.94,
IF($F6802="MEDIA",$D6802*0.9,
IF($F6802="BAJA",$D6802*0.85,
IF($F6802="LIQUIDAR",_xlfn.XLOOKUP(A6802,Rotación!$A:$A,Rotación!$O:$O,0,0,-1),"")))),"")</f>
        <v>36465000</v>
      </c>
      <c r="K6802">
        <v>39690000</v>
      </c>
    </row>
    <row r="6803" spans="1:11" x14ac:dyDescent="0.3">
      <c r="A6803" t="s">
        <v>10884</v>
      </c>
      <c r="D6803">
        <v>22400000</v>
      </c>
      <c r="E6803">
        <v>19000000</v>
      </c>
      <c r="F6803" t="s">
        <v>5391</v>
      </c>
      <c r="G6803" s="13">
        <f>IFERROR(IF($F6803="ALTA",$D6803*1.03,
IF($F6803="MEDIA",$D6803*1,
IF($F6803="BAJA",$D6803*0.92,
IF($F6803="LIQUIDAR",_xlfn.XLOOKUP(A6803,Rotación!$A:$A,Rotación!$O:$O,0,0,-1),"")))),"")</f>
        <v>20608000</v>
      </c>
      <c r="H6803" s="13">
        <f>IFERROR(IF($F6803="ALTA",$D6803*1,
IF($F6803="MEDIA",$D6803*0.97,
IF($F6803="BAJA",$D6803*0.9,
IF($F6803="LIQUIDAR",_xlfn.XLOOKUP(A6803,Rotación!$A:$A,Rotación!$O:$O,0,0,-1),"")))),"")</f>
        <v>20160000</v>
      </c>
      <c r="I6803" s="13">
        <f>IFERROR(IF($F6803="ALTA",$D6803*0.97,
IF($F6803="MEDIA",$D6803*0.94,
IF($F6803="BAJA",$D6803*0.87,
IF($F6803="LIQUIDAR",_xlfn.XLOOKUP(A6803,Rotación!$A:$A,Rotación!$O:$O,0,0,-1),"")))),"")</f>
        <v>19488000</v>
      </c>
      <c r="J6803" s="13">
        <f>IFERROR(IF($F6803="ALTA",$D6803*0.94,
IF($F6803="MEDIA",$D6803*0.9,
IF($F6803="BAJA",$D6803*0.85,
IF($F6803="LIQUIDAR",_xlfn.XLOOKUP(A6803,Rotación!$A:$A,Rotación!$O:$O,0,0,-1),"")))),"")</f>
        <v>19040000</v>
      </c>
      <c r="K6803">
        <v>22390000</v>
      </c>
    </row>
    <row r="6804" spans="1:11" x14ac:dyDescent="0.3">
      <c r="A6804" t="s">
        <v>12843</v>
      </c>
      <c r="D6804">
        <v>7680000</v>
      </c>
      <c r="E6804">
        <v>6200000</v>
      </c>
      <c r="F6804" t="s">
        <v>4033</v>
      </c>
      <c r="G6804" s="13">
        <f>IFERROR(IF($F6804="ALTA",$D6804*1.03,
IF($F6804="MEDIA",$D6804*1,
IF($F6804="BAJA",$D6804*0.92,
IF($F6804="LIQUIDAR",_xlfn.XLOOKUP(A6804,Rotación!$A:$A,Rotación!$O:$O,0,0,-1),"")))),"")</f>
        <v>7680000</v>
      </c>
      <c r="H6804" s="13">
        <f>IFERROR(IF($F6804="ALTA",$D6804*1,
IF($F6804="MEDIA",$D6804*0.97,
IF($F6804="BAJA",$D6804*0.9,
IF($F6804="LIQUIDAR",_xlfn.XLOOKUP(A6804,Rotación!$A:$A,Rotación!$O:$O,0,0,-1),"")))),"")</f>
        <v>7449600</v>
      </c>
      <c r="I6804" s="13">
        <f>IFERROR(IF($F6804="ALTA",$D6804*0.97,
IF($F6804="MEDIA",$D6804*0.94,
IF($F6804="BAJA",$D6804*0.87,
IF($F6804="LIQUIDAR",_xlfn.XLOOKUP(A6804,Rotación!$A:$A,Rotación!$O:$O,0,0,-1),"")))),"")</f>
        <v>7219200</v>
      </c>
      <c r="J6804" s="13">
        <f>IFERROR(IF($F6804="ALTA",$D6804*0.94,
IF($F6804="MEDIA",$D6804*0.9,
IF($F6804="BAJA",$D6804*0.85,
IF($F6804="LIQUIDAR",_xlfn.XLOOKUP(A6804,Rotación!$A:$A,Rotación!$O:$O,0,0,-1),"")))),"")</f>
        <v>6912000</v>
      </c>
      <c r="K6804">
        <v>7590000</v>
      </c>
    </row>
    <row r="6805" spans="1:11" x14ac:dyDescent="0.3">
      <c r="A6805" t="s">
        <v>12990</v>
      </c>
      <c r="D6805">
        <v>21900000</v>
      </c>
      <c r="E6805">
        <v>17000000</v>
      </c>
      <c r="F6805" t="s">
        <v>5391</v>
      </c>
      <c r="G6805" s="13">
        <f>IFERROR(IF($F6805="ALTA",$D6805*1.03,
IF($F6805="MEDIA",$D6805*1,
IF($F6805="BAJA",$D6805*0.92,
IF($F6805="LIQUIDAR",_xlfn.XLOOKUP(A6805,Rotación!$A:$A,Rotación!$O:$O,0,0,-1),"")))),"")</f>
        <v>20148000</v>
      </c>
      <c r="H6805" s="13">
        <f>IFERROR(IF($F6805="ALTA",$D6805*1,
IF($F6805="MEDIA",$D6805*0.97,
IF($F6805="BAJA",$D6805*0.9,
IF($F6805="LIQUIDAR",_xlfn.XLOOKUP(A6805,Rotación!$A:$A,Rotación!$O:$O,0,0,-1),"")))),"")</f>
        <v>19710000</v>
      </c>
      <c r="I6805" s="13">
        <f>IFERROR(IF($F6805="ALTA",$D6805*0.97,
IF($F6805="MEDIA",$D6805*0.94,
IF($F6805="BAJA",$D6805*0.87,
IF($F6805="LIQUIDAR",_xlfn.XLOOKUP(A6805,Rotación!$A:$A,Rotación!$O:$O,0,0,-1),"")))),"")</f>
        <v>19053000</v>
      </c>
      <c r="J6805" s="13">
        <f>IFERROR(IF($F6805="ALTA",$D6805*0.94,
IF($F6805="MEDIA",$D6805*0.9,
IF($F6805="BAJA",$D6805*0.85,
IF($F6805="LIQUIDAR",_xlfn.XLOOKUP(A6805,Rotación!$A:$A,Rotación!$O:$O,0,0,-1),"")))),"")</f>
        <v>18615000</v>
      </c>
      <c r="K6805">
        <v>20490000</v>
      </c>
    </row>
    <row r="6806" spans="1:11" x14ac:dyDescent="0.3">
      <c r="A6806" t="s">
        <v>12849</v>
      </c>
      <c r="D6806">
        <v>11800000</v>
      </c>
      <c r="E6806">
        <v>9500000</v>
      </c>
      <c r="F6806" t="s">
        <v>5391</v>
      </c>
      <c r="G6806" s="13">
        <f>IFERROR(IF($F6806="ALTA",$D6806*1.03,
IF($F6806="MEDIA",$D6806*1,
IF($F6806="BAJA",$D6806*0.92,
IF($F6806="LIQUIDAR",_xlfn.XLOOKUP(A6806,Rotación!$A:$A,Rotación!$O:$O,0,0,-1),"")))),"")</f>
        <v>10856000</v>
      </c>
      <c r="H6806" s="13">
        <f>IFERROR(IF($F6806="ALTA",$D6806*1,
IF($F6806="MEDIA",$D6806*0.97,
IF($F6806="BAJA",$D6806*0.9,
IF($F6806="LIQUIDAR",_xlfn.XLOOKUP(A6806,Rotación!$A:$A,Rotación!$O:$O,0,0,-1),"")))),"")</f>
        <v>10620000</v>
      </c>
      <c r="I6806" s="13">
        <f>IFERROR(IF($F6806="ALTA",$D6806*0.97,
IF($F6806="MEDIA",$D6806*0.94,
IF($F6806="BAJA",$D6806*0.87,
IF($F6806="LIQUIDAR",_xlfn.XLOOKUP(A6806,Rotación!$A:$A,Rotación!$O:$O,0,0,-1),"")))),"")</f>
        <v>10266000</v>
      </c>
      <c r="J6806" s="13">
        <f>IFERROR(IF($F6806="ALTA",$D6806*0.94,
IF($F6806="MEDIA",$D6806*0.9,
IF($F6806="BAJA",$D6806*0.85,
IF($F6806="LIQUIDAR",_xlfn.XLOOKUP(A6806,Rotación!$A:$A,Rotación!$O:$O,0,0,-1),"")))),"")</f>
        <v>10030000</v>
      </c>
      <c r="K6806">
        <v>11490000</v>
      </c>
    </row>
    <row r="6807" spans="1:11" x14ac:dyDescent="0.3">
      <c r="A6807" t="s">
        <v>12841</v>
      </c>
      <c r="D6807">
        <v>9700000</v>
      </c>
      <c r="E6807">
        <v>7000000</v>
      </c>
      <c r="F6807" t="s">
        <v>5391</v>
      </c>
      <c r="G6807" s="13">
        <f>IFERROR(IF($F6807="ALTA",$D6807*1.03,
IF($F6807="MEDIA",$D6807*1,
IF($F6807="BAJA",$D6807*0.92,
IF($F6807="LIQUIDAR",_xlfn.XLOOKUP(A6807,Rotación!$A:$A,Rotación!$O:$O,0,0,-1),"")))),"")</f>
        <v>8924000</v>
      </c>
      <c r="H6807" s="13">
        <f>IFERROR(IF($F6807="ALTA",$D6807*1,
IF($F6807="MEDIA",$D6807*0.97,
IF($F6807="BAJA",$D6807*0.9,
IF($F6807="LIQUIDAR",_xlfn.XLOOKUP(A6807,Rotación!$A:$A,Rotación!$O:$O,0,0,-1),"")))),"")</f>
        <v>8730000</v>
      </c>
      <c r="I6807" s="13">
        <f>IFERROR(IF($F6807="ALTA",$D6807*0.97,
IF($F6807="MEDIA",$D6807*0.94,
IF($F6807="BAJA",$D6807*0.87,
IF($F6807="LIQUIDAR",_xlfn.XLOOKUP(A6807,Rotación!$A:$A,Rotación!$O:$O,0,0,-1),"")))),"")</f>
        <v>8439000</v>
      </c>
      <c r="J6807" s="13">
        <f>IFERROR(IF($F6807="ALTA",$D6807*0.94,
IF($F6807="MEDIA",$D6807*0.9,
IF($F6807="BAJA",$D6807*0.85,
IF($F6807="LIQUIDAR",_xlfn.XLOOKUP(A6807,Rotación!$A:$A,Rotación!$O:$O,0,0,-1),"")))),"")</f>
        <v>8245000</v>
      </c>
      <c r="K6807">
        <v>8490000</v>
      </c>
    </row>
    <row r="6808" spans="1:11" x14ac:dyDescent="0.3">
      <c r="A6808" t="s">
        <v>12860</v>
      </c>
      <c r="D6808">
        <v>7200000</v>
      </c>
      <c r="E6808">
        <v>5700000</v>
      </c>
      <c r="F6808" t="s">
        <v>5391</v>
      </c>
      <c r="G6808" s="13">
        <f>IFERROR(IF($F6808="ALTA",$D6808*1.03,
IF($F6808="MEDIA",$D6808*1,
IF($F6808="BAJA",$D6808*0.92,
IF($F6808="LIQUIDAR",_xlfn.XLOOKUP(A6808,Rotación!$A:$A,Rotación!$O:$O,0,0,-1),"")))),"")</f>
        <v>6624000</v>
      </c>
      <c r="H6808" s="13">
        <f>IFERROR(IF($F6808="ALTA",$D6808*1,
IF($F6808="MEDIA",$D6808*0.97,
IF($F6808="BAJA",$D6808*0.9,
IF($F6808="LIQUIDAR",_xlfn.XLOOKUP(A6808,Rotación!$A:$A,Rotación!$O:$O,0,0,-1),"")))),"")</f>
        <v>6480000</v>
      </c>
      <c r="I6808" s="13">
        <f>IFERROR(IF($F6808="ALTA",$D6808*0.97,
IF($F6808="MEDIA",$D6808*0.94,
IF($F6808="BAJA",$D6808*0.87,
IF($F6808="LIQUIDAR",_xlfn.XLOOKUP(A6808,Rotación!$A:$A,Rotación!$O:$O,0,0,-1),"")))),"")</f>
        <v>6264000</v>
      </c>
      <c r="J6808" s="13">
        <f>IFERROR(IF($F6808="ALTA",$D6808*0.94,
IF($F6808="MEDIA",$D6808*0.9,
IF($F6808="BAJA",$D6808*0.85,
IF($F6808="LIQUIDAR",_xlfn.XLOOKUP(A6808,Rotación!$A:$A,Rotación!$O:$O,0,0,-1),"")))),"")</f>
        <v>6120000</v>
      </c>
      <c r="K6808">
        <v>7190000</v>
      </c>
    </row>
    <row r="6809" spans="1:11" x14ac:dyDescent="0.3">
      <c r="A6809" t="s">
        <v>11634</v>
      </c>
      <c r="D6809">
        <v>6800000</v>
      </c>
      <c r="E6809">
        <v>5200000</v>
      </c>
      <c r="F6809" t="s">
        <v>5391</v>
      </c>
      <c r="G6809" s="13">
        <f>IFERROR(IF($F6809="ALTA",$D6809*1.03,
IF($F6809="MEDIA",$D6809*1,
IF($F6809="BAJA",$D6809*0.92,
IF($F6809="LIQUIDAR",_xlfn.XLOOKUP(A6809,Rotación!$A:$A,Rotación!$O:$O,0,0,-1),"")))),"")</f>
        <v>6256000</v>
      </c>
      <c r="H6809" s="13">
        <f>IFERROR(IF($F6809="ALTA",$D6809*1,
IF($F6809="MEDIA",$D6809*0.97,
IF($F6809="BAJA",$D6809*0.9,
IF($F6809="LIQUIDAR",_xlfn.XLOOKUP(A6809,Rotación!$A:$A,Rotación!$O:$O,0,0,-1),"")))),"")</f>
        <v>6120000</v>
      </c>
      <c r="I6809" s="13">
        <f>IFERROR(IF($F6809="ALTA",$D6809*0.97,
IF($F6809="MEDIA",$D6809*0.94,
IF($F6809="BAJA",$D6809*0.87,
IF($F6809="LIQUIDAR",_xlfn.XLOOKUP(A6809,Rotación!$A:$A,Rotación!$O:$O,0,0,-1),"")))),"")</f>
        <v>5916000</v>
      </c>
      <c r="J6809" s="13">
        <f>IFERROR(IF($F6809="ALTA",$D6809*0.94,
IF($F6809="MEDIA",$D6809*0.9,
IF($F6809="BAJA",$D6809*0.85,
IF($F6809="LIQUIDAR",_xlfn.XLOOKUP(A6809,Rotación!$A:$A,Rotación!$O:$O,0,0,-1),"")))),"")</f>
        <v>5780000</v>
      </c>
      <c r="K6809">
        <v>6390000</v>
      </c>
    </row>
    <row r="6810" spans="1:11" x14ac:dyDescent="0.3">
      <c r="A6810" t="s">
        <v>12964</v>
      </c>
      <c r="D6810">
        <v>6800000</v>
      </c>
      <c r="E6810">
        <v>5200000</v>
      </c>
      <c r="F6810" t="s">
        <v>5391</v>
      </c>
      <c r="G6810" s="13">
        <f>IFERROR(IF($F6810="ALTA",$D6810*1.03,
IF($F6810="MEDIA",$D6810*1,
IF($F6810="BAJA",$D6810*0.92,
IF($F6810="LIQUIDAR",_xlfn.XLOOKUP(A6810,Rotación!$A:$A,Rotación!$O:$O,0,0,-1),"")))),"")</f>
        <v>6256000</v>
      </c>
      <c r="H6810" s="13">
        <f>IFERROR(IF($F6810="ALTA",$D6810*1,
IF($F6810="MEDIA",$D6810*0.97,
IF($F6810="BAJA",$D6810*0.9,
IF($F6810="LIQUIDAR",_xlfn.XLOOKUP(A6810,Rotación!$A:$A,Rotación!$O:$O,0,0,-1),"")))),"")</f>
        <v>6120000</v>
      </c>
      <c r="I6810" s="13">
        <f>IFERROR(IF($F6810="ALTA",$D6810*0.97,
IF($F6810="MEDIA",$D6810*0.94,
IF($F6810="BAJA",$D6810*0.87,
IF($F6810="LIQUIDAR",_xlfn.XLOOKUP(A6810,Rotación!$A:$A,Rotación!$O:$O,0,0,-1),"")))),"")</f>
        <v>5916000</v>
      </c>
      <c r="J6810" s="13">
        <f>IFERROR(IF($F6810="ALTA",$D6810*0.94,
IF($F6810="MEDIA",$D6810*0.9,
IF($F6810="BAJA",$D6810*0.85,
IF($F6810="LIQUIDAR",_xlfn.XLOOKUP(A6810,Rotación!$A:$A,Rotación!$O:$O,0,0,-1),"")))),"")</f>
        <v>5780000</v>
      </c>
      <c r="K6810">
        <v>6390000</v>
      </c>
    </row>
    <row r="6811" spans="1:11" x14ac:dyDescent="0.3">
      <c r="A6811" t="s">
        <v>12970</v>
      </c>
      <c r="D6811">
        <v>31700000</v>
      </c>
      <c r="E6811">
        <v>25000000</v>
      </c>
      <c r="F6811" t="s">
        <v>5391</v>
      </c>
      <c r="G6811" s="13">
        <f>IFERROR(IF($F6811="ALTA",$D6811*1.03,
IF($F6811="MEDIA",$D6811*1,
IF($F6811="BAJA",$D6811*0.92,
IF($F6811="LIQUIDAR",_xlfn.XLOOKUP(A6811,Rotación!$A:$A,Rotación!$O:$O,0,0,-1),"")))),"")</f>
        <v>29164000</v>
      </c>
      <c r="H6811" s="13">
        <f>IFERROR(IF($F6811="ALTA",$D6811*1,
IF($F6811="MEDIA",$D6811*0.97,
IF($F6811="BAJA",$D6811*0.9,
IF($F6811="LIQUIDAR",_xlfn.XLOOKUP(A6811,Rotación!$A:$A,Rotación!$O:$O,0,0,-1),"")))),"")</f>
        <v>28530000</v>
      </c>
      <c r="I6811" s="13">
        <f>IFERROR(IF($F6811="ALTA",$D6811*0.97,
IF($F6811="MEDIA",$D6811*0.94,
IF($F6811="BAJA",$D6811*0.87,
IF($F6811="LIQUIDAR",_xlfn.XLOOKUP(A6811,Rotación!$A:$A,Rotación!$O:$O,0,0,-1),"")))),"")</f>
        <v>27579000</v>
      </c>
      <c r="J6811" s="13">
        <f>IFERROR(IF($F6811="ALTA",$D6811*0.94,
IF($F6811="MEDIA",$D6811*0.9,
IF($F6811="BAJA",$D6811*0.85,
IF($F6811="LIQUIDAR",_xlfn.XLOOKUP(A6811,Rotación!$A:$A,Rotación!$O:$O,0,0,-1),"")))),"")</f>
        <v>26945000</v>
      </c>
      <c r="K6811">
        <v>29490000</v>
      </c>
    </row>
    <row r="6812" spans="1:11" x14ac:dyDescent="0.3">
      <c r="A6812" t="s">
        <v>12845</v>
      </c>
      <c r="D6812">
        <v>8600000</v>
      </c>
      <c r="E6812">
        <v>7000000</v>
      </c>
      <c r="F6812" t="s">
        <v>5391</v>
      </c>
      <c r="G6812" s="13">
        <f>IFERROR(IF($F6812="ALTA",$D6812*1.03,
IF($F6812="MEDIA",$D6812*1,
IF($F6812="BAJA",$D6812*0.92,
IF($F6812="LIQUIDAR",_xlfn.XLOOKUP(A6812,Rotación!$A:$A,Rotación!$O:$O,0,0,-1),"")))),"")</f>
        <v>7912000</v>
      </c>
      <c r="H6812" s="13">
        <f>IFERROR(IF($F6812="ALTA",$D6812*1,
IF($F6812="MEDIA",$D6812*0.97,
IF($F6812="BAJA",$D6812*0.9,
IF($F6812="LIQUIDAR",_xlfn.XLOOKUP(A6812,Rotación!$A:$A,Rotación!$O:$O,0,0,-1),"")))),"")</f>
        <v>7740000</v>
      </c>
      <c r="I6812" s="13">
        <f>IFERROR(IF($F6812="ALTA",$D6812*0.97,
IF($F6812="MEDIA",$D6812*0.94,
IF($F6812="BAJA",$D6812*0.87,
IF($F6812="LIQUIDAR",_xlfn.XLOOKUP(A6812,Rotación!$A:$A,Rotación!$O:$O,0,0,-1),"")))),"")</f>
        <v>7482000</v>
      </c>
      <c r="J6812" s="13">
        <f>IFERROR(IF($F6812="ALTA",$D6812*0.94,
IF($F6812="MEDIA",$D6812*0.9,
IF($F6812="BAJA",$D6812*0.85,
IF($F6812="LIQUIDAR",_xlfn.XLOOKUP(A6812,Rotación!$A:$A,Rotación!$O:$O,0,0,-1),"")))),"")</f>
        <v>7310000</v>
      </c>
      <c r="K6812">
        <v>8490000</v>
      </c>
    </row>
    <row r="6813" spans="1:11" x14ac:dyDescent="0.3">
      <c r="A6813" t="s">
        <v>12997</v>
      </c>
      <c r="D6813">
        <v>42900000</v>
      </c>
      <c r="E6813">
        <v>33000000</v>
      </c>
      <c r="F6813" t="s">
        <v>5391</v>
      </c>
      <c r="G6813" s="13">
        <f>IFERROR(IF($F6813="ALTA",$D6813*1.03,
IF($F6813="MEDIA",$D6813*1,
IF($F6813="BAJA",$D6813*0.92,
IF($F6813="LIQUIDAR",_xlfn.XLOOKUP(A6813,Rotación!$A:$A,Rotación!$O:$O,0,0,-1),"")))),"")</f>
        <v>39468000</v>
      </c>
      <c r="H6813" s="13">
        <f>IFERROR(IF($F6813="ALTA",$D6813*1,
IF($F6813="MEDIA",$D6813*0.97,
IF($F6813="BAJA",$D6813*0.9,
IF($F6813="LIQUIDAR",_xlfn.XLOOKUP(A6813,Rotación!$A:$A,Rotación!$O:$O,0,0,-1),"")))),"")</f>
        <v>38610000</v>
      </c>
      <c r="I6813" s="13">
        <f>IFERROR(IF($F6813="ALTA",$D6813*0.97,
IF($F6813="MEDIA",$D6813*0.94,
IF($F6813="BAJA",$D6813*0.87,
IF($F6813="LIQUIDAR",_xlfn.XLOOKUP(A6813,Rotación!$A:$A,Rotación!$O:$O,0,0,-1),"")))),"")</f>
        <v>37323000</v>
      </c>
      <c r="J6813" s="13">
        <f>IFERROR(IF($F6813="ALTA",$D6813*0.94,
IF($F6813="MEDIA",$D6813*0.9,
IF($F6813="BAJA",$D6813*0.85,
IF($F6813="LIQUIDAR",_xlfn.XLOOKUP(A6813,Rotación!$A:$A,Rotación!$O:$O,0,0,-1),"")))),"")</f>
        <v>36465000</v>
      </c>
      <c r="K6813">
        <v>39990000</v>
      </c>
    </row>
    <row r="6814" spans="1:11" x14ac:dyDescent="0.3">
      <c r="A6814" t="s">
        <v>12830</v>
      </c>
      <c r="D6814">
        <v>7900000</v>
      </c>
      <c r="E6814">
        <v>6500000</v>
      </c>
      <c r="F6814" t="s">
        <v>4033</v>
      </c>
      <c r="G6814" s="13">
        <f>IFERROR(IF($F6814="ALTA",$D6814*1.03,
IF($F6814="MEDIA",$D6814*1,
IF($F6814="BAJA",$D6814*0.92,
IF($F6814="LIQUIDAR",_xlfn.XLOOKUP(A6814,Rotación!$A:$A,Rotación!$O:$O,0,0,-1),"")))),"")</f>
        <v>7900000</v>
      </c>
      <c r="H6814" s="13">
        <f>IFERROR(IF($F6814="ALTA",$D6814*1,
IF($F6814="MEDIA",$D6814*0.97,
IF($F6814="BAJA",$D6814*0.9,
IF($F6814="LIQUIDAR",_xlfn.XLOOKUP(A6814,Rotación!$A:$A,Rotación!$O:$O,0,0,-1),"")))),"")</f>
        <v>7663000</v>
      </c>
      <c r="I6814" s="13">
        <f>IFERROR(IF($F6814="ALTA",$D6814*0.97,
IF($F6814="MEDIA",$D6814*0.94,
IF($F6814="BAJA",$D6814*0.87,
IF($F6814="LIQUIDAR",_xlfn.XLOOKUP(A6814,Rotación!$A:$A,Rotación!$O:$O,0,0,-1),"")))),"")</f>
        <v>7426000</v>
      </c>
      <c r="J6814" s="13">
        <f>IFERROR(IF($F6814="ALTA",$D6814*0.94,
IF($F6814="MEDIA",$D6814*0.9,
IF($F6814="BAJA",$D6814*0.85,
IF($F6814="LIQUIDAR",_xlfn.XLOOKUP(A6814,Rotación!$A:$A,Rotación!$O:$O,0,0,-1),"")))),"")</f>
        <v>7110000</v>
      </c>
      <c r="K6814">
        <v>7890000</v>
      </c>
    </row>
    <row r="6815" spans="1:11" x14ac:dyDescent="0.3">
      <c r="A6815" t="s">
        <v>11671</v>
      </c>
      <c r="D6815">
        <v>16900000</v>
      </c>
      <c r="E6815">
        <v>13200000</v>
      </c>
      <c r="F6815" t="s">
        <v>5391</v>
      </c>
      <c r="G6815" s="13">
        <f>IFERROR(IF($F6815="ALTA",$D6815*1.03,
IF($F6815="MEDIA",$D6815*1,
IF($F6815="BAJA",$D6815*0.92,
IF($F6815="LIQUIDAR",_xlfn.XLOOKUP(A6815,Rotación!$A:$A,Rotación!$O:$O,0,0,-1),"")))),"")</f>
        <v>15548000</v>
      </c>
      <c r="H6815" s="13">
        <f>IFERROR(IF($F6815="ALTA",$D6815*1,
IF($F6815="MEDIA",$D6815*0.97,
IF($F6815="BAJA",$D6815*0.9,
IF($F6815="LIQUIDAR",_xlfn.XLOOKUP(A6815,Rotación!$A:$A,Rotación!$O:$O,0,0,-1),"")))),"")</f>
        <v>15210000</v>
      </c>
      <c r="I6815" s="13">
        <f>IFERROR(IF($F6815="ALTA",$D6815*0.97,
IF($F6815="MEDIA",$D6815*0.94,
IF($F6815="BAJA",$D6815*0.87,
IF($F6815="LIQUIDAR",_xlfn.XLOOKUP(A6815,Rotación!$A:$A,Rotación!$O:$O,0,0,-1),"")))),"")</f>
        <v>14703000</v>
      </c>
      <c r="J6815" s="13">
        <f>IFERROR(IF($F6815="ALTA",$D6815*0.94,
IF($F6815="MEDIA",$D6815*0.9,
IF($F6815="BAJA",$D6815*0.85,
IF($F6815="LIQUIDAR",_xlfn.XLOOKUP(A6815,Rotación!$A:$A,Rotación!$O:$O,0,0,-1),"")))),"")</f>
        <v>14365000</v>
      </c>
      <c r="K6815">
        <v>15790000</v>
      </c>
    </row>
    <row r="6816" spans="1:11" x14ac:dyDescent="0.3">
      <c r="A6816" t="s">
        <v>12874</v>
      </c>
      <c r="D6816">
        <v>13900000</v>
      </c>
      <c r="E6816">
        <v>10300000</v>
      </c>
      <c r="F6816" t="s">
        <v>4033</v>
      </c>
      <c r="G6816" s="13">
        <f>IFERROR(IF($F6816="ALTA",$D6816*1.03,
IF($F6816="MEDIA",$D6816*1,
IF($F6816="BAJA",$D6816*0.92,
IF($F6816="LIQUIDAR",_xlfn.XLOOKUP(A6816,Rotación!$A:$A,Rotación!$O:$O,0,0,-1),"")))),"")</f>
        <v>13900000</v>
      </c>
      <c r="H6816" s="13">
        <f>IFERROR(IF($F6816="ALTA",$D6816*1,
IF($F6816="MEDIA",$D6816*0.97,
IF($F6816="BAJA",$D6816*0.9,
IF($F6816="LIQUIDAR",_xlfn.XLOOKUP(A6816,Rotación!$A:$A,Rotación!$O:$O,0,0,-1),"")))),"")</f>
        <v>13483000</v>
      </c>
      <c r="I6816" s="13">
        <f>IFERROR(IF($F6816="ALTA",$D6816*0.97,
IF($F6816="MEDIA",$D6816*0.94,
IF($F6816="BAJA",$D6816*0.87,
IF($F6816="LIQUIDAR",_xlfn.XLOOKUP(A6816,Rotación!$A:$A,Rotación!$O:$O,0,0,-1),"")))),"")</f>
        <v>13066000</v>
      </c>
      <c r="J6816" s="13">
        <f>IFERROR(IF($F6816="ALTA",$D6816*0.94,
IF($F6816="MEDIA",$D6816*0.9,
IF($F6816="BAJA",$D6816*0.85,
IF($F6816="LIQUIDAR",_xlfn.XLOOKUP(A6816,Rotación!$A:$A,Rotación!$O:$O,0,0,-1),"")))),"")</f>
        <v>12510000</v>
      </c>
      <c r="K6816">
        <v>12190000</v>
      </c>
    </row>
    <row r="6817" spans="1:11" x14ac:dyDescent="0.3">
      <c r="A6817" t="s">
        <v>12878</v>
      </c>
      <c r="D6817">
        <v>17400000</v>
      </c>
      <c r="E6817">
        <v>13400000</v>
      </c>
      <c r="F6817" t="s">
        <v>4033</v>
      </c>
      <c r="G6817" s="13">
        <f>IFERROR(IF($F6817="ALTA",$D6817*1.03,
IF($F6817="MEDIA",$D6817*1,
IF($F6817="BAJA",$D6817*0.92,
IF($F6817="LIQUIDAR",_xlfn.XLOOKUP(A6817,Rotación!$A:$A,Rotación!$O:$O,0,0,-1),"")))),"")</f>
        <v>17400000</v>
      </c>
      <c r="H6817" s="13">
        <f>IFERROR(IF($F6817="ALTA",$D6817*1,
IF($F6817="MEDIA",$D6817*0.97,
IF($F6817="BAJA",$D6817*0.9,
IF($F6817="LIQUIDAR",_xlfn.XLOOKUP(A6817,Rotación!$A:$A,Rotación!$O:$O,0,0,-1),"")))),"")</f>
        <v>16878000</v>
      </c>
      <c r="I6817" s="13">
        <f>IFERROR(IF($F6817="ALTA",$D6817*0.97,
IF($F6817="MEDIA",$D6817*0.94,
IF($F6817="BAJA",$D6817*0.87,
IF($F6817="LIQUIDAR",_xlfn.XLOOKUP(A6817,Rotación!$A:$A,Rotación!$O:$O,0,0,-1),"")))),"")</f>
        <v>16356000</v>
      </c>
      <c r="J6817" s="13">
        <f>IFERROR(IF($F6817="ALTA",$D6817*0.94,
IF($F6817="MEDIA",$D6817*0.9,
IF($F6817="BAJA",$D6817*0.85,
IF($F6817="LIQUIDAR",_xlfn.XLOOKUP(A6817,Rotación!$A:$A,Rotación!$O:$O,0,0,-1),"")))),"")</f>
        <v>15660000</v>
      </c>
      <c r="K6817">
        <v>15990000</v>
      </c>
    </row>
    <row r="6818" spans="1:11" x14ac:dyDescent="0.3">
      <c r="A6818" t="s">
        <v>12241</v>
      </c>
      <c r="D6818">
        <v>8400000</v>
      </c>
      <c r="E6818">
        <v>6500000</v>
      </c>
      <c r="F6818" t="s">
        <v>4033</v>
      </c>
      <c r="G6818" s="13">
        <f>IFERROR(IF($F6818="ALTA",$D6818*1.03,
IF($F6818="MEDIA",$D6818*1,
IF($F6818="BAJA",$D6818*0.92,
IF($F6818="LIQUIDAR",_xlfn.XLOOKUP(A6818,Rotación!$A:$A,Rotación!$O:$O,0,0,-1),"")))),"")</f>
        <v>8400000</v>
      </c>
      <c r="H6818" s="13">
        <f>IFERROR(IF($F6818="ALTA",$D6818*1,
IF($F6818="MEDIA",$D6818*0.97,
IF($F6818="BAJA",$D6818*0.9,
IF($F6818="LIQUIDAR",_xlfn.XLOOKUP(A6818,Rotación!$A:$A,Rotación!$O:$O,0,0,-1),"")))),"")</f>
        <v>8148000</v>
      </c>
      <c r="I6818" s="13">
        <f>IFERROR(IF($F6818="ALTA",$D6818*0.97,
IF($F6818="MEDIA",$D6818*0.94,
IF($F6818="BAJA",$D6818*0.87,
IF($F6818="LIQUIDAR",_xlfn.XLOOKUP(A6818,Rotación!$A:$A,Rotación!$O:$O,0,0,-1),"")))),"")</f>
        <v>7896000</v>
      </c>
      <c r="J6818" s="13">
        <f>IFERROR(IF($F6818="ALTA",$D6818*0.94,
IF($F6818="MEDIA",$D6818*0.9,
IF($F6818="BAJA",$D6818*0.85,
IF($F6818="LIQUIDAR",_xlfn.XLOOKUP(A6818,Rotación!$A:$A,Rotación!$O:$O,0,0,-1),"")))),"")</f>
        <v>7560000</v>
      </c>
      <c r="K6818">
        <v>8090000</v>
      </c>
    </row>
    <row r="6819" spans="1:11" x14ac:dyDescent="0.3">
      <c r="A6819" t="s">
        <v>13480</v>
      </c>
      <c r="D6819">
        <v>31400000</v>
      </c>
      <c r="E6819">
        <v>19000000</v>
      </c>
      <c r="F6819" t="s">
        <v>5391</v>
      </c>
      <c r="G6819" s="13">
        <f>IFERROR(IF($F6819="ALTA",$D6819*1.03,
IF($F6819="MEDIA",$D6819*1,
IF($F6819="BAJA",$D6819*0.92,
IF($F6819="LIQUIDAR",_xlfn.XLOOKUP(A6819,Rotación!$A:$A,Rotación!$O:$O,0,0,-1),"")))),"")</f>
        <v>28888000</v>
      </c>
      <c r="H6819" s="13">
        <f>IFERROR(IF($F6819="ALTA",$D6819*1,
IF($F6819="MEDIA",$D6819*0.97,
IF($F6819="BAJA",$D6819*0.9,
IF($F6819="LIQUIDAR",_xlfn.XLOOKUP(A6819,Rotación!$A:$A,Rotación!$O:$O,0,0,-1),"")))),"")</f>
        <v>28260000</v>
      </c>
      <c r="I6819" s="13">
        <f>IFERROR(IF($F6819="ALTA",$D6819*0.97,
IF($F6819="MEDIA",$D6819*0.94,
IF($F6819="BAJA",$D6819*0.87,
IF($F6819="LIQUIDAR",_xlfn.XLOOKUP(A6819,Rotación!$A:$A,Rotación!$O:$O,0,0,-1),"")))),"")</f>
        <v>27318000</v>
      </c>
      <c r="J6819" s="13">
        <f>IFERROR(IF($F6819="ALTA",$D6819*0.94,
IF($F6819="MEDIA",$D6819*0.9,
IF($F6819="BAJA",$D6819*0.85,
IF($F6819="LIQUIDAR",_xlfn.XLOOKUP(A6819,Rotación!$A:$A,Rotación!$O:$O,0,0,-1),"")))),"")</f>
        <v>26690000</v>
      </c>
      <c r="K6819">
        <v>23490000</v>
      </c>
    </row>
    <row r="6820" spans="1:11" x14ac:dyDescent="0.3">
      <c r="A6820" t="s">
        <v>11681</v>
      </c>
      <c r="D6820">
        <v>19400000</v>
      </c>
      <c r="E6820">
        <v>15500000</v>
      </c>
      <c r="F6820" t="s">
        <v>5391</v>
      </c>
      <c r="G6820" s="13">
        <f>IFERROR(IF($F6820="ALTA",$D6820*1.03,
IF($F6820="MEDIA",$D6820*1,
IF($F6820="BAJA",$D6820*0.92,
IF($F6820="LIQUIDAR",_xlfn.XLOOKUP(A6820,Rotación!$A:$A,Rotación!$O:$O,0,0,-1),"")))),"")</f>
        <v>17848000</v>
      </c>
      <c r="H6820" s="13">
        <f>IFERROR(IF($F6820="ALTA",$D6820*1,
IF($F6820="MEDIA",$D6820*0.97,
IF($F6820="BAJA",$D6820*0.9,
IF($F6820="LIQUIDAR",_xlfn.XLOOKUP(A6820,Rotación!$A:$A,Rotación!$O:$O,0,0,-1),"")))),"")</f>
        <v>17460000</v>
      </c>
      <c r="I6820" s="13">
        <f>IFERROR(IF($F6820="ALTA",$D6820*0.97,
IF($F6820="MEDIA",$D6820*0.94,
IF($F6820="BAJA",$D6820*0.87,
IF($F6820="LIQUIDAR",_xlfn.XLOOKUP(A6820,Rotación!$A:$A,Rotación!$O:$O,0,0,-1),"")))),"")</f>
        <v>16878000</v>
      </c>
      <c r="J6820" s="13">
        <f>IFERROR(IF($F6820="ALTA",$D6820*0.94,
IF($F6820="MEDIA",$D6820*0.9,
IF($F6820="BAJA",$D6820*0.85,
IF($F6820="LIQUIDAR",_xlfn.XLOOKUP(A6820,Rotación!$A:$A,Rotación!$O:$O,0,0,-1),"")))),"")</f>
        <v>16490000</v>
      </c>
      <c r="K6820">
        <v>17990000</v>
      </c>
    </row>
    <row r="6821" spans="1:11" x14ac:dyDescent="0.3">
      <c r="A6821" t="s">
        <v>10760</v>
      </c>
      <c r="D6821">
        <v>14500000</v>
      </c>
      <c r="E6821">
        <v>11800000</v>
      </c>
      <c r="F6821" t="s">
        <v>5391</v>
      </c>
      <c r="G6821" s="13">
        <f>IFERROR(IF($F6821="ALTA",$D6821*1.03,
IF($F6821="MEDIA",$D6821*1,
IF($F6821="BAJA",$D6821*0.92,
IF($F6821="LIQUIDAR",_xlfn.XLOOKUP(A6821,Rotación!$A:$A,Rotación!$O:$O,0,0,-1),"")))),"")</f>
        <v>13340000</v>
      </c>
      <c r="H6821" s="13">
        <f>IFERROR(IF($F6821="ALTA",$D6821*1,
IF($F6821="MEDIA",$D6821*0.97,
IF($F6821="BAJA",$D6821*0.9,
IF($F6821="LIQUIDAR",_xlfn.XLOOKUP(A6821,Rotación!$A:$A,Rotación!$O:$O,0,0,-1),"")))),"")</f>
        <v>13050000</v>
      </c>
      <c r="I6821" s="13">
        <f>IFERROR(IF($F6821="ALTA",$D6821*0.97,
IF($F6821="MEDIA",$D6821*0.94,
IF($F6821="BAJA",$D6821*0.87,
IF($F6821="LIQUIDAR",_xlfn.XLOOKUP(A6821,Rotación!$A:$A,Rotación!$O:$O,0,0,-1),"")))),"")</f>
        <v>12615000</v>
      </c>
      <c r="J6821" s="13">
        <f>IFERROR(IF($F6821="ALTA",$D6821*0.94,
IF($F6821="MEDIA",$D6821*0.9,
IF($F6821="BAJA",$D6821*0.85,
IF($F6821="LIQUIDAR",_xlfn.XLOOKUP(A6821,Rotación!$A:$A,Rotación!$O:$O,0,0,-1),"")))),"")</f>
        <v>12325000</v>
      </c>
      <c r="K6821">
        <v>13990000</v>
      </c>
    </row>
    <row r="6822" spans="1:11" x14ac:dyDescent="0.3">
      <c r="A6822" t="s">
        <v>11599</v>
      </c>
      <c r="D6822">
        <v>15900000</v>
      </c>
      <c r="E6822">
        <v>12500000</v>
      </c>
      <c r="F6822" t="s">
        <v>5391</v>
      </c>
      <c r="G6822" s="13">
        <f>IFERROR(IF($F6822="ALTA",$D6822*1.03,
IF($F6822="MEDIA",$D6822*1,
IF($F6822="BAJA",$D6822*0.92,
IF($F6822="LIQUIDAR",_xlfn.XLOOKUP(A6822,Rotación!$A:$A,Rotación!$O:$O,0,0,-1),"")))),"")</f>
        <v>14628000</v>
      </c>
      <c r="H6822" s="13">
        <f>IFERROR(IF($F6822="ALTA",$D6822*1,
IF($F6822="MEDIA",$D6822*0.97,
IF($F6822="BAJA",$D6822*0.9,
IF($F6822="LIQUIDAR",_xlfn.XLOOKUP(A6822,Rotación!$A:$A,Rotación!$O:$O,0,0,-1),"")))),"")</f>
        <v>14310000</v>
      </c>
      <c r="I6822" s="13">
        <f>IFERROR(IF($F6822="ALTA",$D6822*0.97,
IF($F6822="MEDIA",$D6822*0.94,
IF($F6822="BAJA",$D6822*0.87,
IF($F6822="LIQUIDAR",_xlfn.XLOOKUP(A6822,Rotación!$A:$A,Rotación!$O:$O,0,0,-1),"")))),"")</f>
        <v>13833000</v>
      </c>
      <c r="J6822" s="13">
        <f>IFERROR(IF($F6822="ALTA",$D6822*0.94,
IF($F6822="MEDIA",$D6822*0.9,
IF($F6822="BAJA",$D6822*0.85,
IF($F6822="LIQUIDAR",_xlfn.XLOOKUP(A6822,Rotación!$A:$A,Rotación!$O:$O,0,0,-1),"")))),"")</f>
        <v>13515000</v>
      </c>
      <c r="K6822">
        <v>15390000</v>
      </c>
    </row>
    <row r="6823" spans="1:11" x14ac:dyDescent="0.3">
      <c r="A6823" t="s">
        <v>12395</v>
      </c>
      <c r="D6823">
        <v>12700000</v>
      </c>
      <c r="E6823">
        <v>10500000</v>
      </c>
      <c r="F6823" t="s">
        <v>5391</v>
      </c>
      <c r="G6823" s="13">
        <f>IFERROR(IF($F6823="ALTA",$D6823*1.03,
IF($F6823="MEDIA",$D6823*1,
IF($F6823="BAJA",$D6823*0.92,
IF($F6823="LIQUIDAR",_xlfn.XLOOKUP(A6823,Rotación!$A:$A,Rotación!$O:$O,0,0,-1),"")))),"")</f>
        <v>11684000</v>
      </c>
      <c r="H6823" s="13">
        <f>IFERROR(IF($F6823="ALTA",$D6823*1,
IF($F6823="MEDIA",$D6823*0.97,
IF($F6823="BAJA",$D6823*0.9,
IF($F6823="LIQUIDAR",_xlfn.XLOOKUP(A6823,Rotación!$A:$A,Rotación!$O:$O,0,0,-1),"")))),"")</f>
        <v>11430000</v>
      </c>
      <c r="I6823" s="13">
        <f>IFERROR(IF($F6823="ALTA",$D6823*0.97,
IF($F6823="MEDIA",$D6823*0.94,
IF($F6823="BAJA",$D6823*0.87,
IF($F6823="LIQUIDAR",_xlfn.XLOOKUP(A6823,Rotación!$A:$A,Rotación!$O:$O,0,0,-1),"")))),"")</f>
        <v>11049000</v>
      </c>
      <c r="J6823" s="13">
        <f>IFERROR(IF($F6823="ALTA",$D6823*0.94,
IF($F6823="MEDIA",$D6823*0.9,
IF($F6823="BAJA",$D6823*0.85,
IF($F6823="LIQUIDAR",_xlfn.XLOOKUP(A6823,Rotación!$A:$A,Rotación!$O:$O,0,0,-1),"")))),"")</f>
        <v>10795000</v>
      </c>
      <c r="K6823">
        <v>12190000</v>
      </c>
    </row>
    <row r="6824" spans="1:11" x14ac:dyDescent="0.3">
      <c r="A6824" t="s">
        <v>11702</v>
      </c>
      <c r="D6824">
        <v>10900000</v>
      </c>
      <c r="E6824">
        <v>8400000</v>
      </c>
      <c r="F6824" t="s">
        <v>5391</v>
      </c>
      <c r="G6824" s="13">
        <f>IFERROR(IF($F6824="ALTA",$D6824*1.03,
IF($F6824="MEDIA",$D6824*1,
IF($F6824="BAJA",$D6824*0.92,
IF($F6824="LIQUIDAR",_xlfn.XLOOKUP(A6824,Rotación!$A:$A,Rotación!$O:$O,0,0,-1),"")))),"")</f>
        <v>10028000</v>
      </c>
      <c r="H6824" s="13">
        <f>IFERROR(IF($F6824="ALTA",$D6824*1,
IF($F6824="MEDIA",$D6824*0.97,
IF($F6824="BAJA",$D6824*0.9,
IF($F6824="LIQUIDAR",_xlfn.XLOOKUP(A6824,Rotación!$A:$A,Rotación!$O:$O,0,0,-1),"")))),"")</f>
        <v>9810000</v>
      </c>
      <c r="I6824" s="13">
        <f>IFERROR(IF($F6824="ALTA",$D6824*0.97,
IF($F6824="MEDIA",$D6824*0.94,
IF($F6824="BAJA",$D6824*0.87,
IF($F6824="LIQUIDAR",_xlfn.XLOOKUP(A6824,Rotación!$A:$A,Rotación!$O:$O,0,0,-1),"")))),"")</f>
        <v>9483000</v>
      </c>
      <c r="J6824" s="13">
        <f>IFERROR(IF($F6824="ALTA",$D6824*0.94,
IF($F6824="MEDIA",$D6824*0.9,
IF($F6824="BAJA",$D6824*0.85,
IF($F6824="LIQUIDAR",_xlfn.XLOOKUP(A6824,Rotación!$A:$A,Rotación!$O:$O,0,0,-1),"")))),"")</f>
        <v>9265000</v>
      </c>
      <c r="K6824">
        <v>10190000</v>
      </c>
    </row>
    <row r="6825" spans="1:11" x14ac:dyDescent="0.3">
      <c r="A6825" t="s">
        <v>12913</v>
      </c>
      <c r="D6825">
        <v>6900000</v>
      </c>
      <c r="E6825">
        <v>5650000</v>
      </c>
      <c r="F6825" t="s">
        <v>5390</v>
      </c>
      <c r="G6825" s="13">
        <f>IFERROR(IF($F6825="ALTA",$D6825*1.03,
IF($F6825="MEDIA",$D6825*1,
IF($F6825="BAJA",$D6825*0.92,
IF($F6825="LIQUIDAR",_xlfn.XLOOKUP(A6825,Rotación!$A:$A,Rotación!$O:$O,0,0,-1),"")))),"")</f>
        <v>7107000</v>
      </c>
      <c r="H6825" s="13">
        <f>IFERROR(IF($F6825="ALTA",$D6825*1,
IF($F6825="MEDIA",$D6825*0.97,
IF($F6825="BAJA",$D6825*0.9,
IF($F6825="LIQUIDAR",_xlfn.XLOOKUP(A6825,Rotación!$A:$A,Rotación!$O:$O,0,0,-1),"")))),"")</f>
        <v>6900000</v>
      </c>
      <c r="I6825" s="13">
        <f>IFERROR(IF($F6825="ALTA",$D6825*0.97,
IF($F6825="MEDIA",$D6825*0.94,
IF($F6825="BAJA",$D6825*0.87,
IF($F6825="LIQUIDAR",_xlfn.XLOOKUP(A6825,Rotación!$A:$A,Rotación!$O:$O,0,0,-1),"")))),"")</f>
        <v>6693000</v>
      </c>
      <c r="J6825" s="13">
        <f>IFERROR(IF($F6825="ALTA",$D6825*0.94,
IF($F6825="MEDIA",$D6825*0.9,
IF($F6825="BAJA",$D6825*0.85,
IF($F6825="LIQUIDAR",_xlfn.XLOOKUP(A6825,Rotación!$A:$A,Rotación!$O:$O,0,0,-1),"")))),"")</f>
        <v>6486000</v>
      </c>
      <c r="K6825">
        <v>6890000</v>
      </c>
    </row>
    <row r="6826" spans="1:11" x14ac:dyDescent="0.3">
      <c r="A6826" t="s">
        <v>12907</v>
      </c>
      <c r="D6826">
        <v>43900000</v>
      </c>
      <c r="E6826">
        <v>34000000</v>
      </c>
      <c r="F6826" t="s">
        <v>5391</v>
      </c>
      <c r="G6826" s="13">
        <f>IFERROR(IF($F6826="ALTA",$D6826*1.03,
IF($F6826="MEDIA",$D6826*1,
IF($F6826="BAJA",$D6826*0.92,
IF($F6826="LIQUIDAR",_xlfn.XLOOKUP(A6826,Rotación!$A:$A,Rotación!$O:$O,0,0,-1),"")))),"")</f>
        <v>40388000</v>
      </c>
      <c r="H6826" s="13">
        <f>IFERROR(IF($F6826="ALTA",$D6826*1,
IF($F6826="MEDIA",$D6826*0.97,
IF($F6826="BAJA",$D6826*0.9,
IF($F6826="LIQUIDAR",_xlfn.XLOOKUP(A6826,Rotación!$A:$A,Rotación!$O:$O,0,0,-1),"")))),"")</f>
        <v>39510000</v>
      </c>
      <c r="I6826" s="13">
        <f>IFERROR(IF($F6826="ALTA",$D6826*0.97,
IF($F6826="MEDIA",$D6826*0.94,
IF($F6826="BAJA",$D6826*0.87,
IF($F6826="LIQUIDAR",_xlfn.XLOOKUP(A6826,Rotación!$A:$A,Rotación!$O:$O,0,0,-1),"")))),"")</f>
        <v>38193000</v>
      </c>
      <c r="J6826" s="13">
        <f>IFERROR(IF($F6826="ALTA",$D6826*0.94,
IF($F6826="MEDIA",$D6826*0.9,
IF($F6826="BAJA",$D6826*0.85,
IF($F6826="LIQUIDAR",_xlfn.XLOOKUP(A6826,Rotación!$A:$A,Rotación!$O:$O,0,0,-1),"")))),"")</f>
        <v>37315000</v>
      </c>
      <c r="K6826">
        <v>40990000</v>
      </c>
    </row>
    <row r="6827" spans="1:11" x14ac:dyDescent="0.3">
      <c r="A6827" t="s">
        <v>11703</v>
      </c>
      <c r="D6827">
        <v>10100000</v>
      </c>
      <c r="E6827">
        <v>8300000</v>
      </c>
      <c r="F6827" t="s">
        <v>5391</v>
      </c>
      <c r="G6827" s="13">
        <f>IFERROR(IF($F6827="ALTA",$D6827*1.03,
IF($F6827="MEDIA",$D6827*1,
IF($F6827="BAJA",$D6827*0.92,
IF($F6827="LIQUIDAR",_xlfn.XLOOKUP(A6827,Rotación!$A:$A,Rotación!$O:$O,0,0,-1),"")))),"")</f>
        <v>9292000</v>
      </c>
      <c r="H6827" s="13">
        <f>IFERROR(IF($F6827="ALTA",$D6827*1,
IF($F6827="MEDIA",$D6827*0.97,
IF($F6827="BAJA",$D6827*0.9,
IF($F6827="LIQUIDAR",_xlfn.XLOOKUP(A6827,Rotación!$A:$A,Rotación!$O:$O,0,0,-1),"")))),"")</f>
        <v>9090000</v>
      </c>
      <c r="I6827" s="13">
        <f>IFERROR(IF($F6827="ALTA",$D6827*0.97,
IF($F6827="MEDIA",$D6827*0.94,
IF($F6827="BAJA",$D6827*0.87,
IF($F6827="LIQUIDAR",_xlfn.XLOOKUP(A6827,Rotación!$A:$A,Rotación!$O:$O,0,0,-1),"")))),"")</f>
        <v>8787000</v>
      </c>
      <c r="J6827" s="13">
        <f>IFERROR(IF($F6827="ALTA",$D6827*0.94,
IF($F6827="MEDIA",$D6827*0.9,
IF($F6827="BAJA",$D6827*0.85,
IF($F6827="LIQUIDAR",_xlfn.XLOOKUP(A6827,Rotación!$A:$A,Rotación!$O:$O,0,0,-1),"")))),"")</f>
        <v>8585000</v>
      </c>
      <c r="K6827">
        <v>9990000</v>
      </c>
    </row>
    <row r="6828" spans="1:11" x14ac:dyDescent="0.3">
      <c r="A6828" t="s">
        <v>1058</v>
      </c>
      <c r="D6828">
        <v>10000000</v>
      </c>
      <c r="E6828">
        <v>7500000</v>
      </c>
      <c r="F6828" t="s">
        <v>4033</v>
      </c>
      <c r="G6828" s="13">
        <f>IFERROR(IF($F6828="ALTA",$D6828*1.03,
IF($F6828="MEDIA",$D6828*1,
IF($F6828="BAJA",$D6828*0.92,
IF($F6828="LIQUIDAR",_xlfn.XLOOKUP(A6828,Rotación!$A:$A,Rotación!$O:$O,0,0,-1),"")))),"")</f>
        <v>10000000</v>
      </c>
      <c r="H6828" s="13">
        <f>IFERROR(IF($F6828="ALTA",$D6828*1,
IF($F6828="MEDIA",$D6828*0.97,
IF($F6828="BAJA",$D6828*0.9,
IF($F6828="LIQUIDAR",_xlfn.XLOOKUP(A6828,Rotación!$A:$A,Rotación!$O:$O,0,0,-1),"")))),"")</f>
        <v>9700000</v>
      </c>
      <c r="I6828" s="13">
        <f>IFERROR(IF($F6828="ALTA",$D6828*0.97,
IF($F6828="MEDIA",$D6828*0.94,
IF($F6828="BAJA",$D6828*0.87,
IF($F6828="LIQUIDAR",_xlfn.XLOOKUP(A6828,Rotación!$A:$A,Rotación!$O:$O,0,0,-1),"")))),"")</f>
        <v>9400000</v>
      </c>
      <c r="J6828" s="13">
        <f>IFERROR(IF($F6828="ALTA",$D6828*0.94,
IF($F6828="MEDIA",$D6828*0.9,
IF($F6828="BAJA",$D6828*0.85,
IF($F6828="LIQUIDAR",_xlfn.XLOOKUP(A6828,Rotación!$A:$A,Rotación!$O:$O,0,0,-1),"")))),"")</f>
        <v>9000000</v>
      </c>
      <c r="K6828">
        <v>9190000</v>
      </c>
    </row>
    <row r="6829" spans="1:11" x14ac:dyDescent="0.3">
      <c r="A6829" t="s">
        <v>9722</v>
      </c>
      <c r="D6829">
        <v>16400000</v>
      </c>
      <c r="E6829">
        <v>13000000</v>
      </c>
      <c r="F6829" t="s">
        <v>5391</v>
      </c>
      <c r="G6829" s="13">
        <f>IFERROR(IF($F6829="ALTA",$D6829*1.03,
IF($F6829="MEDIA",$D6829*1,
IF($F6829="BAJA",$D6829*0.92,
IF($F6829="LIQUIDAR",_xlfn.XLOOKUP(A6829,Rotación!$A:$A,Rotación!$O:$O,0,0,-1),"")))),"")</f>
        <v>15088000</v>
      </c>
      <c r="H6829" s="13">
        <f>IFERROR(IF($F6829="ALTA",$D6829*1,
IF($F6829="MEDIA",$D6829*0.97,
IF($F6829="BAJA",$D6829*0.9,
IF($F6829="LIQUIDAR",_xlfn.XLOOKUP(A6829,Rotación!$A:$A,Rotación!$O:$O,0,0,-1),"")))),"")</f>
        <v>14760000</v>
      </c>
      <c r="I6829" s="13">
        <f>IFERROR(IF($F6829="ALTA",$D6829*0.97,
IF($F6829="MEDIA",$D6829*0.94,
IF($F6829="BAJA",$D6829*0.87,
IF($F6829="LIQUIDAR",_xlfn.XLOOKUP(A6829,Rotación!$A:$A,Rotación!$O:$O,0,0,-1),"")))),"")</f>
        <v>14268000</v>
      </c>
      <c r="J6829" s="13">
        <f>IFERROR(IF($F6829="ALTA",$D6829*0.94,
IF($F6829="MEDIA",$D6829*0.9,
IF($F6829="BAJA",$D6829*0.85,
IF($F6829="LIQUIDAR",_xlfn.XLOOKUP(A6829,Rotación!$A:$A,Rotación!$O:$O,0,0,-1),"")))),"")</f>
        <v>13940000</v>
      </c>
      <c r="K6829">
        <v>15290000</v>
      </c>
    </row>
    <row r="6830" spans="1:11" x14ac:dyDescent="0.3">
      <c r="A6830" t="s">
        <v>12821</v>
      </c>
      <c r="D6830">
        <v>13500000</v>
      </c>
      <c r="E6830">
        <v>9000000</v>
      </c>
      <c r="F6830" t="s">
        <v>4033</v>
      </c>
      <c r="G6830" s="13">
        <f>IFERROR(IF($F6830="ALTA",$D6830*1.03,
IF($F6830="MEDIA",$D6830*1,
IF($F6830="BAJA",$D6830*0.92,
IF($F6830="LIQUIDAR",_xlfn.XLOOKUP(A6830,Rotación!$A:$A,Rotación!$O:$O,0,0,-1),"")))),"")</f>
        <v>13500000</v>
      </c>
      <c r="H6830" s="13">
        <f>IFERROR(IF($F6830="ALTA",$D6830*1,
IF($F6830="MEDIA",$D6830*0.97,
IF($F6830="BAJA",$D6830*0.9,
IF($F6830="LIQUIDAR",_xlfn.XLOOKUP(A6830,Rotación!$A:$A,Rotación!$O:$O,0,0,-1),"")))),"")</f>
        <v>13095000</v>
      </c>
      <c r="I6830" s="13">
        <f>IFERROR(IF($F6830="ALTA",$D6830*0.97,
IF($F6830="MEDIA",$D6830*0.94,
IF($F6830="BAJA",$D6830*0.87,
IF($F6830="LIQUIDAR",_xlfn.XLOOKUP(A6830,Rotación!$A:$A,Rotación!$O:$O,0,0,-1),"")))),"")</f>
        <v>12690000</v>
      </c>
      <c r="J6830" s="13">
        <f>IFERROR(IF($F6830="ALTA",$D6830*0.94,
IF($F6830="MEDIA",$D6830*0.9,
IF($F6830="BAJA",$D6830*0.85,
IF($F6830="LIQUIDAR",_xlfn.XLOOKUP(A6830,Rotación!$A:$A,Rotación!$O:$O,0,0,-1),"")))),"")</f>
        <v>12150000</v>
      </c>
      <c r="K6830">
        <v>10590000</v>
      </c>
    </row>
    <row r="6831" spans="1:11" x14ac:dyDescent="0.3">
      <c r="A6831" t="s">
        <v>12935</v>
      </c>
      <c r="D6831">
        <v>13500000</v>
      </c>
      <c r="E6831">
        <v>10000000</v>
      </c>
      <c r="F6831" t="s">
        <v>4033</v>
      </c>
      <c r="G6831" s="13">
        <f>IFERROR(IF($F6831="ALTA",$D6831*1.03,
IF($F6831="MEDIA",$D6831*1,
IF($F6831="BAJA",$D6831*0.92,
IF($F6831="LIQUIDAR",_xlfn.XLOOKUP(A6831,Rotación!$A:$A,Rotación!$O:$O,0,0,-1),"")))),"")</f>
        <v>13500000</v>
      </c>
      <c r="H6831" s="13">
        <f>IFERROR(IF($F6831="ALTA",$D6831*1,
IF($F6831="MEDIA",$D6831*0.97,
IF($F6831="BAJA",$D6831*0.9,
IF($F6831="LIQUIDAR",_xlfn.XLOOKUP(A6831,Rotación!$A:$A,Rotación!$O:$O,0,0,-1),"")))),"")</f>
        <v>13095000</v>
      </c>
      <c r="I6831" s="13">
        <f>IFERROR(IF($F6831="ALTA",$D6831*0.97,
IF($F6831="MEDIA",$D6831*0.94,
IF($F6831="BAJA",$D6831*0.87,
IF($F6831="LIQUIDAR",_xlfn.XLOOKUP(A6831,Rotación!$A:$A,Rotación!$O:$O,0,0,-1),"")))),"")</f>
        <v>12690000</v>
      </c>
      <c r="J6831" s="13">
        <f>IFERROR(IF($F6831="ALTA",$D6831*0.94,
IF($F6831="MEDIA",$D6831*0.9,
IF($F6831="BAJA",$D6831*0.85,
IF($F6831="LIQUIDAR",_xlfn.XLOOKUP(A6831,Rotación!$A:$A,Rotación!$O:$O,0,0,-1),"")))),"")</f>
        <v>12150000</v>
      </c>
      <c r="K6831">
        <v>11990000</v>
      </c>
    </row>
    <row r="6832" spans="1:11" x14ac:dyDescent="0.3">
      <c r="A6832" t="s">
        <v>12883</v>
      </c>
      <c r="D6832">
        <v>18400000</v>
      </c>
      <c r="E6832">
        <v>14500000</v>
      </c>
      <c r="F6832" t="s">
        <v>4033</v>
      </c>
      <c r="G6832" s="13">
        <f>IFERROR(IF($F6832="ALTA",$D6832*1.03,
IF($F6832="MEDIA",$D6832*1,
IF($F6832="BAJA",$D6832*0.92,
IF($F6832="LIQUIDAR",_xlfn.XLOOKUP(A6832,Rotación!$A:$A,Rotación!$O:$O,0,0,-1),"")))),"")</f>
        <v>18400000</v>
      </c>
      <c r="H6832" s="13">
        <f>IFERROR(IF($F6832="ALTA",$D6832*1,
IF($F6832="MEDIA",$D6832*0.97,
IF($F6832="BAJA",$D6832*0.9,
IF($F6832="LIQUIDAR",_xlfn.XLOOKUP(A6832,Rotación!$A:$A,Rotación!$O:$O,0,0,-1),"")))),"")</f>
        <v>17848000</v>
      </c>
      <c r="I6832" s="13">
        <f>IFERROR(IF($F6832="ALTA",$D6832*0.97,
IF($F6832="MEDIA",$D6832*0.94,
IF($F6832="BAJA",$D6832*0.87,
IF($F6832="LIQUIDAR",_xlfn.XLOOKUP(A6832,Rotación!$A:$A,Rotación!$O:$O,0,0,-1),"")))),"")</f>
        <v>17296000</v>
      </c>
      <c r="J6832" s="13">
        <f>IFERROR(IF($F6832="ALTA",$D6832*0.94,
IF($F6832="MEDIA",$D6832*0.9,
IF($F6832="BAJA",$D6832*0.85,
IF($F6832="LIQUIDAR",_xlfn.XLOOKUP(A6832,Rotación!$A:$A,Rotación!$O:$O,0,0,-1),"")))),"")</f>
        <v>16560000</v>
      </c>
      <c r="K6832">
        <v>17690000</v>
      </c>
    </row>
    <row r="6833" spans="1:11" x14ac:dyDescent="0.3">
      <c r="A6833" t="s">
        <v>1913</v>
      </c>
      <c r="D6833">
        <v>10700000</v>
      </c>
      <c r="E6833">
        <v>8300000</v>
      </c>
      <c r="F6833" t="s">
        <v>4033</v>
      </c>
      <c r="G6833" s="13">
        <f>IFERROR(IF($F6833="ALTA",$D6833*1.03,
IF($F6833="MEDIA",$D6833*1,
IF($F6833="BAJA",$D6833*0.92,
IF($F6833="LIQUIDAR",_xlfn.XLOOKUP(A6833,Rotación!$A:$A,Rotación!$O:$O,0,0,-1),"")))),"")</f>
        <v>10700000</v>
      </c>
      <c r="H6833" s="13">
        <f>IFERROR(IF($F6833="ALTA",$D6833*1,
IF($F6833="MEDIA",$D6833*0.97,
IF($F6833="BAJA",$D6833*0.9,
IF($F6833="LIQUIDAR",_xlfn.XLOOKUP(A6833,Rotación!$A:$A,Rotación!$O:$O,0,0,-1),"")))),"")</f>
        <v>10379000</v>
      </c>
      <c r="I6833" s="13">
        <f>IFERROR(IF($F6833="ALTA",$D6833*0.97,
IF($F6833="MEDIA",$D6833*0.94,
IF($F6833="BAJA",$D6833*0.87,
IF($F6833="LIQUIDAR",_xlfn.XLOOKUP(A6833,Rotación!$A:$A,Rotación!$O:$O,0,0,-1),"")))),"")</f>
        <v>10058000</v>
      </c>
      <c r="J6833" s="13">
        <f>IFERROR(IF($F6833="ALTA",$D6833*0.94,
IF($F6833="MEDIA",$D6833*0.9,
IF($F6833="BAJA",$D6833*0.85,
IF($F6833="LIQUIDAR",_xlfn.XLOOKUP(A6833,Rotación!$A:$A,Rotación!$O:$O,0,0,-1),"")))),"")</f>
        <v>9630000</v>
      </c>
      <c r="K6833">
        <v>9990000</v>
      </c>
    </row>
    <row r="6834" spans="1:11" x14ac:dyDescent="0.3">
      <c r="A6834" t="s">
        <v>12817</v>
      </c>
      <c r="D6834">
        <v>9000000</v>
      </c>
      <c r="E6834">
        <v>6800000</v>
      </c>
      <c r="F6834" t="s">
        <v>4033</v>
      </c>
      <c r="G6834" s="13">
        <f>IFERROR(IF($F6834="ALTA",$D6834*1.03,
IF($F6834="MEDIA",$D6834*1,
IF($F6834="BAJA",$D6834*0.92,
IF($F6834="LIQUIDAR",_xlfn.XLOOKUP(A6834,Rotación!$A:$A,Rotación!$O:$O,0,0,-1),"")))),"")</f>
        <v>9000000</v>
      </c>
      <c r="H6834" s="13">
        <f>IFERROR(IF($F6834="ALTA",$D6834*1,
IF($F6834="MEDIA",$D6834*0.97,
IF($F6834="BAJA",$D6834*0.9,
IF($F6834="LIQUIDAR",_xlfn.XLOOKUP(A6834,Rotación!$A:$A,Rotación!$O:$O,0,0,-1),"")))),"")</f>
        <v>8730000</v>
      </c>
      <c r="I6834" s="13">
        <f>IFERROR(IF($F6834="ALTA",$D6834*0.97,
IF($F6834="MEDIA",$D6834*0.94,
IF($F6834="BAJA",$D6834*0.87,
IF($F6834="LIQUIDAR",_xlfn.XLOOKUP(A6834,Rotación!$A:$A,Rotación!$O:$O,0,0,-1),"")))),"")</f>
        <v>8460000</v>
      </c>
      <c r="J6834" s="13">
        <f>IFERROR(IF($F6834="ALTA",$D6834*0.94,
IF($F6834="MEDIA",$D6834*0.9,
IF($F6834="BAJA",$D6834*0.85,
IF($F6834="LIQUIDAR",_xlfn.XLOOKUP(A6834,Rotación!$A:$A,Rotación!$O:$O,0,0,-1),"")))),"")</f>
        <v>8100000</v>
      </c>
      <c r="K6834">
        <v>8290000</v>
      </c>
    </row>
    <row r="6835" spans="1:11" x14ac:dyDescent="0.3">
      <c r="A6835" t="s">
        <v>12881</v>
      </c>
      <c r="D6835">
        <v>21600000</v>
      </c>
      <c r="E6835">
        <v>17000000</v>
      </c>
      <c r="F6835" t="s">
        <v>5391</v>
      </c>
      <c r="G6835" s="13">
        <f>IFERROR(IF($F6835="ALTA",$D6835*1.03,
IF($F6835="MEDIA",$D6835*1,
IF($F6835="BAJA",$D6835*0.92,
IF($F6835="LIQUIDAR",_xlfn.XLOOKUP(A6835,Rotación!$A:$A,Rotación!$O:$O,0,0,-1),"")))),"")</f>
        <v>19872000</v>
      </c>
      <c r="H6835" s="13">
        <f>IFERROR(IF($F6835="ALTA",$D6835*1,
IF($F6835="MEDIA",$D6835*0.97,
IF($F6835="BAJA",$D6835*0.9,
IF($F6835="LIQUIDAR",_xlfn.XLOOKUP(A6835,Rotación!$A:$A,Rotación!$O:$O,0,0,-1),"")))),"")</f>
        <v>19440000</v>
      </c>
      <c r="I6835" s="13">
        <f>IFERROR(IF($F6835="ALTA",$D6835*0.97,
IF($F6835="MEDIA",$D6835*0.94,
IF($F6835="BAJA",$D6835*0.87,
IF($F6835="LIQUIDAR",_xlfn.XLOOKUP(A6835,Rotación!$A:$A,Rotación!$O:$O,0,0,-1),"")))),"")</f>
        <v>18792000</v>
      </c>
      <c r="J6835" s="13">
        <f>IFERROR(IF($F6835="ALTA",$D6835*0.94,
IF($F6835="MEDIA",$D6835*0.9,
IF($F6835="BAJA",$D6835*0.85,
IF($F6835="LIQUIDAR",_xlfn.XLOOKUP(A6835,Rotación!$A:$A,Rotación!$O:$O,0,0,-1),"")))),"")</f>
        <v>18360000</v>
      </c>
      <c r="K6835">
        <v>20190000</v>
      </c>
    </row>
    <row r="6836" spans="1:11" x14ac:dyDescent="0.3">
      <c r="A6836" t="s">
        <v>12975</v>
      </c>
      <c r="D6836">
        <v>25100000</v>
      </c>
      <c r="E6836">
        <v>18000000</v>
      </c>
      <c r="F6836" t="s">
        <v>5391</v>
      </c>
      <c r="G6836" s="13">
        <f>IFERROR(IF($F6836="ALTA",$D6836*1.03,
IF($F6836="MEDIA",$D6836*1,
IF($F6836="BAJA",$D6836*0.92,
IF($F6836="LIQUIDAR",_xlfn.XLOOKUP(A6836,Rotación!$A:$A,Rotación!$O:$O,0,0,-1),"")))),"")</f>
        <v>23092000</v>
      </c>
      <c r="H6836" s="13">
        <f>IFERROR(IF($F6836="ALTA",$D6836*1,
IF($F6836="MEDIA",$D6836*0.97,
IF($F6836="BAJA",$D6836*0.9,
IF($F6836="LIQUIDAR",_xlfn.XLOOKUP(A6836,Rotación!$A:$A,Rotación!$O:$O,0,0,-1),"")))),"")</f>
        <v>22590000</v>
      </c>
      <c r="I6836" s="13">
        <f>IFERROR(IF($F6836="ALTA",$D6836*0.97,
IF($F6836="MEDIA",$D6836*0.94,
IF($F6836="BAJA",$D6836*0.87,
IF($F6836="LIQUIDAR",_xlfn.XLOOKUP(A6836,Rotación!$A:$A,Rotación!$O:$O,0,0,-1),"")))),"")</f>
        <v>21837000</v>
      </c>
      <c r="J6836" s="13">
        <f>IFERROR(IF($F6836="ALTA",$D6836*0.94,
IF($F6836="MEDIA",$D6836*0.9,
IF($F6836="BAJA",$D6836*0.85,
IF($F6836="LIQUIDAR",_xlfn.XLOOKUP(A6836,Rotación!$A:$A,Rotación!$O:$O,0,0,-1),"")))),"")</f>
        <v>21335000</v>
      </c>
      <c r="K6836">
        <v>22990000</v>
      </c>
    </row>
    <row r="6837" spans="1:11" x14ac:dyDescent="0.3">
      <c r="A6837" t="s">
        <v>12931</v>
      </c>
      <c r="D6837">
        <v>8900000</v>
      </c>
      <c r="E6837">
        <v>6900000</v>
      </c>
      <c r="F6837" t="s">
        <v>5390</v>
      </c>
      <c r="G6837" s="13">
        <f>IFERROR(IF($F6837="ALTA",$D6837*1.03,
IF($F6837="MEDIA",$D6837*1,
IF($F6837="BAJA",$D6837*0.92,
IF($F6837="LIQUIDAR",_xlfn.XLOOKUP(A6837,Rotación!$A:$A,Rotación!$O:$O,0,0,-1),"")))),"")</f>
        <v>9167000</v>
      </c>
      <c r="H6837" s="13">
        <f>IFERROR(IF($F6837="ALTA",$D6837*1,
IF($F6837="MEDIA",$D6837*0.97,
IF($F6837="BAJA",$D6837*0.9,
IF($F6837="LIQUIDAR",_xlfn.XLOOKUP(A6837,Rotación!$A:$A,Rotación!$O:$O,0,0,-1),"")))),"")</f>
        <v>8900000</v>
      </c>
      <c r="I6837" s="13">
        <f>IFERROR(IF($F6837="ALTA",$D6837*0.97,
IF($F6837="MEDIA",$D6837*0.94,
IF($F6837="BAJA",$D6837*0.87,
IF($F6837="LIQUIDAR",_xlfn.XLOOKUP(A6837,Rotación!$A:$A,Rotación!$O:$O,0,0,-1),"")))),"")</f>
        <v>8633000</v>
      </c>
      <c r="J6837" s="13">
        <f>IFERROR(IF($F6837="ALTA",$D6837*0.94,
IF($F6837="MEDIA",$D6837*0.9,
IF($F6837="BAJA",$D6837*0.85,
IF($F6837="LIQUIDAR",_xlfn.XLOOKUP(A6837,Rotación!$A:$A,Rotación!$O:$O,0,0,-1),"")))),"")</f>
        <v>8365999.9999999991</v>
      </c>
      <c r="K6837">
        <v>8190000</v>
      </c>
    </row>
    <row r="6838" spans="1:11" x14ac:dyDescent="0.3">
      <c r="A6838" t="s">
        <v>13132</v>
      </c>
      <c r="D6838">
        <v>19400000</v>
      </c>
      <c r="E6838">
        <v>15000000</v>
      </c>
      <c r="F6838" t="s">
        <v>4033</v>
      </c>
      <c r="G6838" s="13">
        <f>IFERROR(IF($F6838="ALTA",$D6838*1.03,
IF($F6838="MEDIA",$D6838*1,
IF($F6838="BAJA",$D6838*0.92,
IF($F6838="LIQUIDAR",_xlfn.XLOOKUP(A6838,Rotación!$A:$A,Rotación!$O:$O,0,0,-1),"")))),"")</f>
        <v>19400000</v>
      </c>
      <c r="H6838" s="13">
        <f>IFERROR(IF($F6838="ALTA",$D6838*1,
IF($F6838="MEDIA",$D6838*0.97,
IF($F6838="BAJA",$D6838*0.9,
IF($F6838="LIQUIDAR",_xlfn.XLOOKUP(A6838,Rotación!$A:$A,Rotación!$O:$O,0,0,-1),"")))),"")</f>
        <v>18818000</v>
      </c>
      <c r="I6838" s="13">
        <f>IFERROR(IF($F6838="ALTA",$D6838*0.97,
IF($F6838="MEDIA",$D6838*0.94,
IF($F6838="BAJA",$D6838*0.87,
IF($F6838="LIQUIDAR",_xlfn.XLOOKUP(A6838,Rotación!$A:$A,Rotación!$O:$O,0,0,-1),"")))),"")</f>
        <v>18236000</v>
      </c>
      <c r="J6838" s="13">
        <f>IFERROR(IF($F6838="ALTA",$D6838*0.94,
IF($F6838="MEDIA",$D6838*0.9,
IF($F6838="BAJA",$D6838*0.85,
IF($F6838="LIQUIDAR",_xlfn.XLOOKUP(A6838,Rotación!$A:$A,Rotación!$O:$O,0,0,-1),"")))),"")</f>
        <v>17460000</v>
      </c>
      <c r="K6838">
        <v>17990000</v>
      </c>
    </row>
    <row r="6839" spans="1:11" x14ac:dyDescent="0.3">
      <c r="A6839" t="s">
        <v>13173</v>
      </c>
      <c r="D6839">
        <v>23400000</v>
      </c>
      <c r="E6839">
        <v>18000000</v>
      </c>
      <c r="F6839" t="s">
        <v>4033</v>
      </c>
      <c r="G6839" s="13">
        <f>IFERROR(IF($F6839="ALTA",$D6839*1.03,
IF($F6839="MEDIA",$D6839*1,
IF($F6839="BAJA",$D6839*0.92,
IF($F6839="LIQUIDAR",_xlfn.XLOOKUP(A6839,Rotación!$A:$A,Rotación!$O:$O,0,0,-1),"")))),"")</f>
        <v>23400000</v>
      </c>
      <c r="H6839" s="13">
        <f>IFERROR(IF($F6839="ALTA",$D6839*1,
IF($F6839="MEDIA",$D6839*0.97,
IF($F6839="BAJA",$D6839*0.9,
IF($F6839="LIQUIDAR",_xlfn.XLOOKUP(A6839,Rotación!$A:$A,Rotación!$O:$O,0,0,-1),"")))),"")</f>
        <v>22698000</v>
      </c>
      <c r="I6839" s="13">
        <f>IFERROR(IF($F6839="ALTA",$D6839*0.97,
IF($F6839="MEDIA",$D6839*0.94,
IF($F6839="BAJA",$D6839*0.87,
IF($F6839="LIQUIDAR",_xlfn.XLOOKUP(A6839,Rotación!$A:$A,Rotación!$O:$O,0,0,-1),"")))),"")</f>
        <v>21996000</v>
      </c>
      <c r="J6839" s="13">
        <f>IFERROR(IF($F6839="ALTA",$D6839*0.94,
IF($F6839="MEDIA",$D6839*0.9,
IF($F6839="BAJA",$D6839*0.85,
IF($F6839="LIQUIDAR",_xlfn.XLOOKUP(A6839,Rotación!$A:$A,Rotación!$O:$O,0,0,-1),"")))),"")</f>
        <v>21060000</v>
      </c>
      <c r="K6839">
        <v>21490000</v>
      </c>
    </row>
    <row r="6840" spans="1:11" x14ac:dyDescent="0.3">
      <c r="A6840" t="s">
        <v>12784</v>
      </c>
      <c r="D6840">
        <v>20100000</v>
      </c>
      <c r="E6840">
        <v>15800000</v>
      </c>
      <c r="F6840" t="s">
        <v>4033</v>
      </c>
      <c r="G6840" s="13">
        <f>IFERROR(IF($F6840="ALTA",$D6840*1.03,
IF($F6840="MEDIA",$D6840*1,
IF($F6840="BAJA",$D6840*0.92,
IF($F6840="LIQUIDAR",_xlfn.XLOOKUP(A6840,Rotación!$A:$A,Rotación!$O:$O,0,0,-1),"")))),"")</f>
        <v>20100000</v>
      </c>
      <c r="H6840" s="13">
        <f>IFERROR(IF($F6840="ALTA",$D6840*1,
IF($F6840="MEDIA",$D6840*0.97,
IF($F6840="BAJA",$D6840*0.9,
IF($F6840="LIQUIDAR",_xlfn.XLOOKUP(A6840,Rotación!$A:$A,Rotación!$O:$O,0,0,-1),"")))),"")</f>
        <v>19497000</v>
      </c>
      <c r="I6840" s="13">
        <f>IFERROR(IF($F6840="ALTA",$D6840*0.97,
IF($F6840="MEDIA",$D6840*0.94,
IF($F6840="BAJA",$D6840*0.87,
IF($F6840="LIQUIDAR",_xlfn.XLOOKUP(A6840,Rotación!$A:$A,Rotación!$O:$O,0,0,-1),"")))),"")</f>
        <v>18894000</v>
      </c>
      <c r="J6840" s="13">
        <f>IFERROR(IF($F6840="ALTA",$D6840*0.94,
IF($F6840="MEDIA",$D6840*0.9,
IF($F6840="BAJA",$D6840*0.85,
IF($F6840="LIQUIDAR",_xlfn.XLOOKUP(A6840,Rotación!$A:$A,Rotación!$O:$O,0,0,-1),"")))),"")</f>
        <v>18090000</v>
      </c>
      <c r="K6840">
        <v>19290000</v>
      </c>
    </row>
    <row r="6841" spans="1:11" x14ac:dyDescent="0.3">
      <c r="A6841" t="s">
        <v>12876</v>
      </c>
      <c r="D6841">
        <v>32000000</v>
      </c>
      <c r="E6841">
        <v>24000000</v>
      </c>
      <c r="F6841" t="s">
        <v>5391</v>
      </c>
      <c r="G6841" s="13">
        <f>IFERROR(IF($F6841="ALTA",$D6841*1.03,
IF($F6841="MEDIA",$D6841*1,
IF($F6841="BAJA",$D6841*0.92,
IF($F6841="LIQUIDAR",_xlfn.XLOOKUP(A6841,Rotación!$A:$A,Rotación!$O:$O,0,0,-1),"")))),"")</f>
        <v>29440000</v>
      </c>
      <c r="H6841" s="13">
        <f>IFERROR(IF($F6841="ALTA",$D6841*1,
IF($F6841="MEDIA",$D6841*0.97,
IF($F6841="BAJA",$D6841*0.9,
IF($F6841="LIQUIDAR",_xlfn.XLOOKUP(A6841,Rotación!$A:$A,Rotación!$O:$O,0,0,-1),"")))),"")</f>
        <v>28800000</v>
      </c>
      <c r="I6841" s="13">
        <f>IFERROR(IF($F6841="ALTA",$D6841*0.97,
IF($F6841="MEDIA",$D6841*0.94,
IF($F6841="BAJA",$D6841*0.87,
IF($F6841="LIQUIDAR",_xlfn.XLOOKUP(A6841,Rotación!$A:$A,Rotación!$O:$O,0,0,-1),"")))),"")</f>
        <v>27840000</v>
      </c>
      <c r="J6841" s="13">
        <f>IFERROR(IF($F6841="ALTA",$D6841*0.94,
IF($F6841="MEDIA",$D6841*0.9,
IF($F6841="BAJA",$D6841*0.85,
IF($F6841="LIQUIDAR",_xlfn.XLOOKUP(A6841,Rotación!$A:$A,Rotación!$O:$O,0,0,-1),"")))),"")</f>
        <v>27200000</v>
      </c>
      <c r="K6841">
        <v>28990000</v>
      </c>
    </row>
    <row r="6842" spans="1:11" x14ac:dyDescent="0.3">
      <c r="A6842" t="s">
        <v>8611</v>
      </c>
      <c r="D6842">
        <v>13200000</v>
      </c>
      <c r="E6842">
        <v>9500000</v>
      </c>
      <c r="F6842" t="s">
        <v>4033</v>
      </c>
      <c r="G6842" s="13">
        <f>IFERROR(IF($F6842="ALTA",$D6842*1.03,
IF($F6842="MEDIA",$D6842*1,
IF($F6842="BAJA",$D6842*0.92,
IF($F6842="LIQUIDAR",_xlfn.XLOOKUP(A6842,Rotación!$A:$A,Rotación!$O:$O,0,0,-1),"")))),"")</f>
        <v>13200000</v>
      </c>
      <c r="H6842" s="13">
        <f>IFERROR(IF($F6842="ALTA",$D6842*1,
IF($F6842="MEDIA",$D6842*0.97,
IF($F6842="BAJA",$D6842*0.9,
IF($F6842="LIQUIDAR",_xlfn.XLOOKUP(A6842,Rotación!$A:$A,Rotación!$O:$O,0,0,-1),"")))),"")</f>
        <v>12804000</v>
      </c>
      <c r="I6842" s="13">
        <f>IFERROR(IF($F6842="ALTA",$D6842*0.97,
IF($F6842="MEDIA",$D6842*0.94,
IF($F6842="BAJA",$D6842*0.87,
IF($F6842="LIQUIDAR",_xlfn.XLOOKUP(A6842,Rotación!$A:$A,Rotación!$O:$O,0,0,-1),"")))),"")</f>
        <v>12408000</v>
      </c>
      <c r="J6842" s="13">
        <f>IFERROR(IF($F6842="ALTA",$D6842*0.94,
IF($F6842="MEDIA",$D6842*0.9,
IF($F6842="BAJA",$D6842*0.85,
IF($F6842="LIQUIDAR",_xlfn.XLOOKUP(A6842,Rotación!$A:$A,Rotación!$O:$O,0,0,-1),"")))),"")</f>
        <v>11880000</v>
      </c>
      <c r="K6842">
        <v>11290000</v>
      </c>
    </row>
    <row r="6843" spans="1:11" x14ac:dyDescent="0.3">
      <c r="A6843" t="s">
        <v>11319</v>
      </c>
      <c r="D6843">
        <v>19300000</v>
      </c>
      <c r="E6843">
        <v>15500000</v>
      </c>
      <c r="F6843" t="s">
        <v>5391</v>
      </c>
      <c r="G6843" s="13">
        <f>IFERROR(IF($F6843="ALTA",$D6843*1.03,
IF($F6843="MEDIA",$D6843*1,
IF($F6843="BAJA",$D6843*0.92,
IF($F6843="LIQUIDAR",_xlfn.XLOOKUP(A6843,Rotación!$A:$A,Rotación!$O:$O,0,0,-1),"")))),"")</f>
        <v>17756000</v>
      </c>
      <c r="H6843" s="13">
        <f>IFERROR(IF($F6843="ALTA",$D6843*1,
IF($F6843="MEDIA",$D6843*0.97,
IF($F6843="BAJA",$D6843*0.9,
IF($F6843="LIQUIDAR",_xlfn.XLOOKUP(A6843,Rotación!$A:$A,Rotación!$O:$O,0,0,-1),"")))),"")</f>
        <v>17370000</v>
      </c>
      <c r="I6843" s="13">
        <f>IFERROR(IF($F6843="ALTA",$D6843*0.97,
IF($F6843="MEDIA",$D6843*0.94,
IF($F6843="BAJA",$D6843*0.87,
IF($F6843="LIQUIDAR",_xlfn.XLOOKUP(A6843,Rotación!$A:$A,Rotación!$O:$O,0,0,-1),"")))),"")</f>
        <v>16791000</v>
      </c>
      <c r="J6843" s="13">
        <f>IFERROR(IF($F6843="ALTA",$D6843*0.94,
IF($F6843="MEDIA",$D6843*0.9,
IF($F6843="BAJA",$D6843*0.85,
IF($F6843="LIQUIDAR",_xlfn.XLOOKUP(A6843,Rotación!$A:$A,Rotación!$O:$O,0,0,-1),"")))),"")</f>
        <v>16405000</v>
      </c>
      <c r="K6843">
        <v>18290000</v>
      </c>
    </row>
    <row r="6844" spans="1:11" x14ac:dyDescent="0.3">
      <c r="A6844" t="s">
        <v>13154</v>
      </c>
      <c r="D6844">
        <v>21100000</v>
      </c>
      <c r="E6844">
        <v>16000000</v>
      </c>
      <c r="F6844" t="s">
        <v>5391</v>
      </c>
      <c r="G6844" s="13">
        <f>IFERROR(IF($F6844="ALTA",$D6844*1.03,
IF($F6844="MEDIA",$D6844*1,
IF($F6844="BAJA",$D6844*0.92,
IF($F6844="LIQUIDAR",_xlfn.XLOOKUP(A6844,Rotación!$A:$A,Rotación!$O:$O,0,0,-1),"")))),"")</f>
        <v>19412000</v>
      </c>
      <c r="H6844" s="13">
        <f>IFERROR(IF($F6844="ALTA",$D6844*1,
IF($F6844="MEDIA",$D6844*0.97,
IF($F6844="BAJA",$D6844*0.9,
IF($F6844="LIQUIDAR",_xlfn.XLOOKUP(A6844,Rotación!$A:$A,Rotación!$O:$O,0,0,-1),"")))),"")</f>
        <v>18990000</v>
      </c>
      <c r="I6844" s="13">
        <f>IFERROR(IF($F6844="ALTA",$D6844*0.97,
IF($F6844="MEDIA",$D6844*0.94,
IF($F6844="BAJA",$D6844*0.87,
IF($F6844="LIQUIDAR",_xlfn.XLOOKUP(A6844,Rotación!$A:$A,Rotación!$O:$O,0,0,-1),"")))),"")</f>
        <v>18357000</v>
      </c>
      <c r="J6844" s="13">
        <f>IFERROR(IF($F6844="ALTA",$D6844*0.94,
IF($F6844="MEDIA",$D6844*0.9,
IF($F6844="BAJA",$D6844*0.85,
IF($F6844="LIQUIDAR",_xlfn.XLOOKUP(A6844,Rotación!$A:$A,Rotación!$O:$O,0,0,-1),"")))),"")</f>
        <v>17935000</v>
      </c>
      <c r="K6844">
        <v>19690000</v>
      </c>
    </row>
    <row r="6845" spans="1:11" x14ac:dyDescent="0.3">
      <c r="A6845" t="s">
        <v>13140</v>
      </c>
      <c r="D6845">
        <v>17000000</v>
      </c>
      <c r="E6845">
        <v>13500000</v>
      </c>
      <c r="F6845" t="s">
        <v>5391</v>
      </c>
      <c r="G6845" s="13">
        <f>IFERROR(IF($F6845="ALTA",$D6845*1.03,
IF($F6845="MEDIA",$D6845*1,
IF($F6845="BAJA",$D6845*0.92,
IF($F6845="LIQUIDAR",_xlfn.XLOOKUP(A6845,Rotación!$A:$A,Rotación!$O:$O,0,0,-1),"")))),"")</f>
        <v>15640000</v>
      </c>
      <c r="H6845" s="13">
        <f>IFERROR(IF($F6845="ALTA",$D6845*1,
IF($F6845="MEDIA",$D6845*0.97,
IF($F6845="BAJA",$D6845*0.9,
IF($F6845="LIQUIDAR",_xlfn.XLOOKUP(A6845,Rotación!$A:$A,Rotación!$O:$O,0,0,-1),"")))),"")</f>
        <v>15300000</v>
      </c>
      <c r="I6845" s="13">
        <f>IFERROR(IF($F6845="ALTA",$D6845*0.97,
IF($F6845="MEDIA",$D6845*0.94,
IF($F6845="BAJA",$D6845*0.87,
IF($F6845="LIQUIDAR",_xlfn.XLOOKUP(A6845,Rotación!$A:$A,Rotación!$O:$O,0,0,-1),"")))),"")</f>
        <v>14790000</v>
      </c>
      <c r="J6845" s="13">
        <f>IFERROR(IF($F6845="ALTA",$D6845*0.94,
IF($F6845="MEDIA",$D6845*0.9,
IF($F6845="BAJA",$D6845*0.85,
IF($F6845="LIQUIDAR",_xlfn.XLOOKUP(A6845,Rotación!$A:$A,Rotación!$O:$O,0,0,-1),"")))),"")</f>
        <v>14450000</v>
      </c>
      <c r="K6845">
        <v>16290000</v>
      </c>
    </row>
    <row r="6846" spans="1:11" x14ac:dyDescent="0.3">
      <c r="A6846" t="s">
        <v>13142</v>
      </c>
      <c r="D6846">
        <v>14100000</v>
      </c>
      <c r="E6846">
        <v>11000000</v>
      </c>
      <c r="F6846" t="s">
        <v>5391</v>
      </c>
      <c r="G6846" s="13">
        <f>IFERROR(IF($F6846="ALTA",$D6846*1.03,
IF($F6846="MEDIA",$D6846*1,
IF($F6846="BAJA",$D6846*0.92,
IF($F6846="LIQUIDAR",_xlfn.XLOOKUP(A6846,Rotación!$A:$A,Rotación!$O:$O,0,0,-1),"")))),"")</f>
        <v>12972000</v>
      </c>
      <c r="H6846" s="13">
        <f>IFERROR(IF($F6846="ALTA",$D6846*1,
IF($F6846="MEDIA",$D6846*0.97,
IF($F6846="BAJA",$D6846*0.9,
IF($F6846="LIQUIDAR",_xlfn.XLOOKUP(A6846,Rotación!$A:$A,Rotación!$O:$O,0,0,-1),"")))),"")</f>
        <v>12690000</v>
      </c>
      <c r="I6846" s="13">
        <f>IFERROR(IF($F6846="ALTA",$D6846*0.97,
IF($F6846="MEDIA",$D6846*0.94,
IF($F6846="BAJA",$D6846*0.87,
IF($F6846="LIQUIDAR",_xlfn.XLOOKUP(A6846,Rotación!$A:$A,Rotación!$O:$O,0,0,-1),"")))),"")</f>
        <v>12267000</v>
      </c>
      <c r="J6846" s="13">
        <f>IFERROR(IF($F6846="ALTA",$D6846*0.94,
IF($F6846="MEDIA",$D6846*0.9,
IF($F6846="BAJA",$D6846*0.85,
IF($F6846="LIQUIDAR",_xlfn.XLOOKUP(A6846,Rotación!$A:$A,Rotación!$O:$O,0,0,-1),"")))),"")</f>
        <v>11985000</v>
      </c>
      <c r="K6846">
        <v>13190000</v>
      </c>
    </row>
    <row r="6847" spans="1:11" x14ac:dyDescent="0.3">
      <c r="A6847" t="s">
        <v>13032</v>
      </c>
      <c r="D6847">
        <v>7800000</v>
      </c>
      <c r="E6847">
        <v>6000000</v>
      </c>
      <c r="F6847" t="s">
        <v>5391</v>
      </c>
      <c r="G6847" s="13">
        <f>IFERROR(IF($F6847="ALTA",$D6847*1.03,
IF($F6847="MEDIA",$D6847*1,
IF($F6847="BAJA",$D6847*0.92,
IF($F6847="LIQUIDAR",_xlfn.XLOOKUP(A6847,Rotación!$A:$A,Rotación!$O:$O,0,0,-1),"")))),"")</f>
        <v>7176000</v>
      </c>
      <c r="H6847" s="13">
        <f>IFERROR(IF($F6847="ALTA",$D6847*1,
IF($F6847="MEDIA",$D6847*0.97,
IF($F6847="BAJA",$D6847*0.9,
IF($F6847="LIQUIDAR",_xlfn.XLOOKUP(A6847,Rotación!$A:$A,Rotación!$O:$O,0,0,-1),"")))),"")</f>
        <v>7020000</v>
      </c>
      <c r="I6847" s="13">
        <f>IFERROR(IF($F6847="ALTA",$D6847*0.97,
IF($F6847="MEDIA",$D6847*0.94,
IF($F6847="BAJA",$D6847*0.87,
IF($F6847="LIQUIDAR",_xlfn.XLOOKUP(A6847,Rotación!$A:$A,Rotación!$O:$O,0,0,-1),"")))),"")</f>
        <v>6786000</v>
      </c>
      <c r="J6847" s="13">
        <f>IFERROR(IF($F6847="ALTA",$D6847*0.94,
IF($F6847="MEDIA",$D6847*0.9,
IF($F6847="BAJA",$D6847*0.85,
IF($F6847="LIQUIDAR",_xlfn.XLOOKUP(A6847,Rotación!$A:$A,Rotación!$O:$O,0,0,-1),"")))),"")</f>
        <v>6630000</v>
      </c>
      <c r="K6847">
        <v>7290000</v>
      </c>
    </row>
    <row r="6848" spans="1:11" x14ac:dyDescent="0.3">
      <c r="A6848" t="s">
        <v>13094</v>
      </c>
      <c r="D6848">
        <v>16200000</v>
      </c>
      <c r="E6848">
        <v>12500000</v>
      </c>
      <c r="F6848" t="s">
        <v>4033</v>
      </c>
      <c r="G6848" s="13">
        <f>IFERROR(IF($F6848="ALTA",$D6848*1.03,
IF($F6848="MEDIA",$D6848*1,
IF($F6848="BAJA",$D6848*0.92,
IF($F6848="LIQUIDAR",_xlfn.XLOOKUP(A6848,Rotación!$A:$A,Rotación!$O:$O,0,0,-1),"")))),"")</f>
        <v>16200000</v>
      </c>
      <c r="H6848" s="13">
        <f>IFERROR(IF($F6848="ALTA",$D6848*1,
IF($F6848="MEDIA",$D6848*0.97,
IF($F6848="BAJA",$D6848*0.9,
IF($F6848="LIQUIDAR",_xlfn.XLOOKUP(A6848,Rotación!$A:$A,Rotación!$O:$O,0,0,-1),"")))),"")</f>
        <v>15714000</v>
      </c>
      <c r="I6848" s="13">
        <f>IFERROR(IF($F6848="ALTA",$D6848*0.97,
IF($F6848="MEDIA",$D6848*0.94,
IF($F6848="BAJA",$D6848*0.87,
IF($F6848="LIQUIDAR",_xlfn.XLOOKUP(A6848,Rotación!$A:$A,Rotación!$O:$O,0,0,-1),"")))),"")</f>
        <v>15228000</v>
      </c>
      <c r="J6848" s="13">
        <f>IFERROR(IF($F6848="ALTA",$D6848*0.94,
IF($F6848="MEDIA",$D6848*0.9,
IF($F6848="BAJA",$D6848*0.85,
IF($F6848="LIQUIDAR",_xlfn.XLOOKUP(A6848,Rotación!$A:$A,Rotación!$O:$O,0,0,-1),"")))),"")</f>
        <v>14580000</v>
      </c>
      <c r="K6848">
        <v>15290000</v>
      </c>
    </row>
    <row r="6849" spans="1:11" x14ac:dyDescent="0.3">
      <c r="A6849" t="s">
        <v>13101</v>
      </c>
      <c r="D6849">
        <v>8400000</v>
      </c>
      <c r="E6849">
        <v>6800000</v>
      </c>
      <c r="F6849" t="s">
        <v>4033</v>
      </c>
      <c r="G6849" s="13">
        <f>IFERROR(IF($F6849="ALTA",$D6849*1.03,
IF($F6849="MEDIA",$D6849*1,
IF($F6849="BAJA",$D6849*0.92,
IF($F6849="LIQUIDAR",_xlfn.XLOOKUP(A6849,Rotación!$A:$A,Rotación!$O:$O,0,0,-1),"")))),"")</f>
        <v>8400000</v>
      </c>
      <c r="H6849" s="13">
        <f>IFERROR(IF($F6849="ALTA",$D6849*1,
IF($F6849="MEDIA",$D6849*0.97,
IF($F6849="BAJA",$D6849*0.9,
IF($F6849="LIQUIDAR",_xlfn.XLOOKUP(A6849,Rotación!$A:$A,Rotación!$O:$O,0,0,-1),"")))),"")</f>
        <v>8148000</v>
      </c>
      <c r="I6849" s="13">
        <f>IFERROR(IF($F6849="ALTA",$D6849*0.97,
IF($F6849="MEDIA",$D6849*0.94,
IF($F6849="BAJA",$D6849*0.87,
IF($F6849="LIQUIDAR",_xlfn.XLOOKUP(A6849,Rotación!$A:$A,Rotación!$O:$O,0,0,-1),"")))),"")</f>
        <v>7896000</v>
      </c>
      <c r="J6849" s="13">
        <f>IFERROR(IF($F6849="ALTA",$D6849*0.94,
IF($F6849="MEDIA",$D6849*0.9,
IF($F6849="BAJA",$D6849*0.85,
IF($F6849="LIQUIDAR",_xlfn.XLOOKUP(A6849,Rotación!$A:$A,Rotación!$O:$O,0,0,-1),"")))),"")</f>
        <v>7560000</v>
      </c>
      <c r="K6849">
        <v>8190000</v>
      </c>
    </row>
    <row r="6850" spans="1:11" x14ac:dyDescent="0.3">
      <c r="A6850" t="s">
        <v>13040</v>
      </c>
      <c r="D6850">
        <v>7500000</v>
      </c>
      <c r="E6850">
        <v>5700000</v>
      </c>
      <c r="F6850" t="s">
        <v>4033</v>
      </c>
      <c r="G6850" s="13">
        <f>IFERROR(IF($F6850="ALTA",$D6850*1.03,
IF($F6850="MEDIA",$D6850*1,
IF($F6850="BAJA",$D6850*0.92,
IF($F6850="LIQUIDAR",_xlfn.XLOOKUP(A6850,Rotación!$A:$A,Rotación!$O:$O,0,0,-1),"")))),"")</f>
        <v>7500000</v>
      </c>
      <c r="H6850" s="13">
        <f>IFERROR(IF($F6850="ALTA",$D6850*1,
IF($F6850="MEDIA",$D6850*0.97,
IF($F6850="BAJA",$D6850*0.9,
IF($F6850="LIQUIDAR",_xlfn.XLOOKUP(A6850,Rotación!$A:$A,Rotación!$O:$O,0,0,-1),"")))),"")</f>
        <v>7275000</v>
      </c>
      <c r="I6850" s="13">
        <f>IFERROR(IF($F6850="ALTA",$D6850*0.97,
IF($F6850="MEDIA",$D6850*0.94,
IF($F6850="BAJA",$D6850*0.87,
IF($F6850="LIQUIDAR",_xlfn.XLOOKUP(A6850,Rotación!$A:$A,Rotación!$O:$O,0,0,-1),"")))),"")</f>
        <v>7050000</v>
      </c>
      <c r="J6850" s="13">
        <f>IFERROR(IF($F6850="ALTA",$D6850*0.94,
IF($F6850="MEDIA",$D6850*0.9,
IF($F6850="BAJA",$D6850*0.85,
IF($F6850="LIQUIDAR",_xlfn.XLOOKUP(A6850,Rotación!$A:$A,Rotación!$O:$O,0,0,-1),"")))),"")</f>
        <v>6750000</v>
      </c>
      <c r="K6850">
        <v>6990000</v>
      </c>
    </row>
    <row r="6851" spans="1:11" x14ac:dyDescent="0.3">
      <c r="A6851" t="s">
        <v>13103</v>
      </c>
      <c r="D6851">
        <v>8300000</v>
      </c>
      <c r="E6851">
        <v>6500000</v>
      </c>
      <c r="F6851" t="s">
        <v>5391</v>
      </c>
      <c r="G6851" s="13">
        <f>IFERROR(IF($F6851="ALTA",$D6851*1.03,
IF($F6851="MEDIA",$D6851*1,
IF($F6851="BAJA",$D6851*0.92,
IF($F6851="LIQUIDAR",_xlfn.XLOOKUP(A6851,Rotación!$A:$A,Rotación!$O:$O,0,0,-1),"")))),"")</f>
        <v>7636000</v>
      </c>
      <c r="H6851" s="13">
        <f>IFERROR(IF($F6851="ALTA",$D6851*1,
IF($F6851="MEDIA",$D6851*0.97,
IF($F6851="BAJA",$D6851*0.9,
IF($F6851="LIQUIDAR",_xlfn.XLOOKUP(A6851,Rotación!$A:$A,Rotación!$O:$O,0,0,-1),"")))),"")</f>
        <v>7470000</v>
      </c>
      <c r="I6851" s="13">
        <f>IFERROR(IF($F6851="ALTA",$D6851*0.97,
IF($F6851="MEDIA",$D6851*0.94,
IF($F6851="BAJA",$D6851*0.87,
IF($F6851="LIQUIDAR",_xlfn.XLOOKUP(A6851,Rotación!$A:$A,Rotación!$O:$O,0,0,-1),"")))),"")</f>
        <v>7221000</v>
      </c>
      <c r="J6851" s="13">
        <f>IFERROR(IF($F6851="ALTA",$D6851*0.94,
IF($F6851="MEDIA",$D6851*0.9,
IF($F6851="BAJA",$D6851*0.85,
IF($F6851="LIQUIDAR",_xlfn.XLOOKUP(A6851,Rotación!$A:$A,Rotación!$O:$O,0,0,-1),"")))),"")</f>
        <v>7055000</v>
      </c>
      <c r="K6851">
        <v>7990000</v>
      </c>
    </row>
    <row r="6852" spans="1:11" x14ac:dyDescent="0.3">
      <c r="A6852" t="s">
        <v>11354</v>
      </c>
      <c r="D6852">
        <v>13000000</v>
      </c>
      <c r="E6852">
        <v>10100000</v>
      </c>
      <c r="F6852" t="s">
        <v>5391</v>
      </c>
      <c r="G6852" s="13">
        <f>IFERROR(IF($F6852="ALTA",$D6852*1.03,
IF($F6852="MEDIA",$D6852*1,
IF($F6852="BAJA",$D6852*0.92,
IF($F6852="LIQUIDAR",_xlfn.XLOOKUP(A6852,Rotación!$A:$A,Rotación!$O:$O,0,0,-1),"")))),"")</f>
        <v>11960000</v>
      </c>
      <c r="H6852" s="13">
        <f>IFERROR(IF($F6852="ALTA",$D6852*1,
IF($F6852="MEDIA",$D6852*0.97,
IF($F6852="BAJA",$D6852*0.9,
IF($F6852="LIQUIDAR",_xlfn.XLOOKUP(A6852,Rotación!$A:$A,Rotación!$O:$O,0,0,-1),"")))),"")</f>
        <v>11700000</v>
      </c>
      <c r="I6852" s="13">
        <f>IFERROR(IF($F6852="ALTA",$D6852*0.97,
IF($F6852="MEDIA",$D6852*0.94,
IF($F6852="BAJA",$D6852*0.87,
IF($F6852="LIQUIDAR",_xlfn.XLOOKUP(A6852,Rotación!$A:$A,Rotación!$O:$O,0,0,-1),"")))),"")</f>
        <v>11310000</v>
      </c>
      <c r="J6852" s="13">
        <f>IFERROR(IF($F6852="ALTA",$D6852*0.94,
IF($F6852="MEDIA",$D6852*0.9,
IF($F6852="BAJA",$D6852*0.85,
IF($F6852="LIQUIDAR",_xlfn.XLOOKUP(A6852,Rotación!$A:$A,Rotación!$O:$O,0,0,-1),"")))),"")</f>
        <v>11050000</v>
      </c>
      <c r="K6852">
        <v>12190000</v>
      </c>
    </row>
    <row r="6853" spans="1:11" x14ac:dyDescent="0.3">
      <c r="A6853" t="s">
        <v>13228</v>
      </c>
      <c r="D6853">
        <v>19900000</v>
      </c>
      <c r="E6853">
        <v>15500000</v>
      </c>
      <c r="F6853" t="s">
        <v>4033</v>
      </c>
      <c r="G6853" s="13">
        <f>IFERROR(IF($F6853="ALTA",$D6853*1.03,
IF($F6853="MEDIA",$D6853*1,
IF($F6853="BAJA",$D6853*0.92,
IF($F6853="LIQUIDAR",_xlfn.XLOOKUP(A6853,Rotación!$A:$A,Rotación!$O:$O,0,0,-1),"")))),"")</f>
        <v>19900000</v>
      </c>
      <c r="H6853" s="13">
        <f>IFERROR(IF($F6853="ALTA",$D6853*1,
IF($F6853="MEDIA",$D6853*0.97,
IF($F6853="BAJA",$D6853*0.9,
IF($F6853="LIQUIDAR",_xlfn.XLOOKUP(A6853,Rotación!$A:$A,Rotación!$O:$O,0,0,-1),"")))),"")</f>
        <v>19303000</v>
      </c>
      <c r="I6853" s="13">
        <f>IFERROR(IF($F6853="ALTA",$D6853*0.97,
IF($F6853="MEDIA",$D6853*0.94,
IF($F6853="BAJA",$D6853*0.87,
IF($F6853="LIQUIDAR",_xlfn.XLOOKUP(A6853,Rotación!$A:$A,Rotación!$O:$O,0,0,-1),"")))),"")</f>
        <v>18706000</v>
      </c>
      <c r="J6853" s="13">
        <f>IFERROR(IF($F6853="ALTA",$D6853*0.94,
IF($F6853="MEDIA",$D6853*0.9,
IF($F6853="BAJA",$D6853*0.85,
IF($F6853="LIQUIDAR",_xlfn.XLOOKUP(A6853,Rotación!$A:$A,Rotación!$O:$O,0,0,-1),"")))),"")</f>
        <v>17910000</v>
      </c>
      <c r="K6853">
        <v>18490000</v>
      </c>
    </row>
    <row r="6854" spans="1:11" x14ac:dyDescent="0.3">
      <c r="A6854" t="s">
        <v>13149</v>
      </c>
      <c r="D6854">
        <v>12400000</v>
      </c>
      <c r="E6854">
        <v>9200000</v>
      </c>
      <c r="F6854" t="s">
        <v>4033</v>
      </c>
      <c r="G6854" s="13">
        <f>IFERROR(IF($F6854="ALTA",$D6854*1.03,
IF($F6854="MEDIA",$D6854*1,
IF($F6854="BAJA",$D6854*0.92,
IF($F6854="LIQUIDAR",_xlfn.XLOOKUP(A6854,Rotación!$A:$A,Rotación!$O:$O,0,0,-1),"")))),"")</f>
        <v>12400000</v>
      </c>
      <c r="H6854" s="13">
        <f>IFERROR(IF($F6854="ALTA",$D6854*1,
IF($F6854="MEDIA",$D6854*0.97,
IF($F6854="BAJA",$D6854*0.9,
IF($F6854="LIQUIDAR",_xlfn.XLOOKUP(A6854,Rotación!$A:$A,Rotación!$O:$O,0,0,-1),"")))),"")</f>
        <v>12028000</v>
      </c>
      <c r="I6854" s="13">
        <f>IFERROR(IF($F6854="ALTA",$D6854*0.97,
IF($F6854="MEDIA",$D6854*0.94,
IF($F6854="BAJA",$D6854*0.87,
IF($F6854="LIQUIDAR",_xlfn.XLOOKUP(A6854,Rotación!$A:$A,Rotación!$O:$O,0,0,-1),"")))),"")</f>
        <v>11656000</v>
      </c>
      <c r="J6854" s="13">
        <f>IFERROR(IF($F6854="ALTA",$D6854*0.94,
IF($F6854="MEDIA",$D6854*0.9,
IF($F6854="BAJA",$D6854*0.85,
IF($F6854="LIQUIDAR",_xlfn.XLOOKUP(A6854,Rotación!$A:$A,Rotación!$O:$O,0,0,-1),"")))),"")</f>
        <v>11160000</v>
      </c>
      <c r="K6854">
        <v>11290000</v>
      </c>
    </row>
    <row r="6855" spans="1:11" x14ac:dyDescent="0.3">
      <c r="A6855" t="s">
        <v>13175</v>
      </c>
      <c r="D6855">
        <v>6850000</v>
      </c>
      <c r="E6855">
        <v>5300000</v>
      </c>
      <c r="F6855" t="s">
        <v>4033</v>
      </c>
      <c r="G6855" s="13">
        <f>IFERROR(IF($F6855="ALTA",$D6855*1.03,
IF($F6855="MEDIA",$D6855*1,
IF($F6855="BAJA",$D6855*0.92,
IF($F6855="LIQUIDAR",_xlfn.XLOOKUP(A6855,Rotación!$A:$A,Rotación!$O:$O,0,0,-1),"")))),"")</f>
        <v>6850000</v>
      </c>
      <c r="H6855" s="13">
        <f>IFERROR(IF($F6855="ALTA",$D6855*1,
IF($F6855="MEDIA",$D6855*0.97,
IF($F6855="BAJA",$D6855*0.9,
IF($F6855="LIQUIDAR",_xlfn.XLOOKUP(A6855,Rotación!$A:$A,Rotación!$O:$O,0,0,-1),"")))),"")</f>
        <v>6644500</v>
      </c>
      <c r="I6855" s="13">
        <f>IFERROR(IF($F6855="ALTA",$D6855*0.97,
IF($F6855="MEDIA",$D6855*0.94,
IF($F6855="BAJA",$D6855*0.87,
IF($F6855="LIQUIDAR",_xlfn.XLOOKUP(A6855,Rotación!$A:$A,Rotación!$O:$O,0,0,-1),"")))),"")</f>
        <v>6439000</v>
      </c>
      <c r="J6855" s="13">
        <f>IFERROR(IF($F6855="ALTA",$D6855*0.94,
IF($F6855="MEDIA",$D6855*0.9,
IF($F6855="BAJA",$D6855*0.85,
IF($F6855="LIQUIDAR",_xlfn.XLOOKUP(A6855,Rotación!$A:$A,Rotación!$O:$O,0,0,-1),"")))),"")</f>
        <v>6165000</v>
      </c>
      <c r="K6855">
        <v>6490000</v>
      </c>
    </row>
    <row r="6856" spans="1:11" x14ac:dyDescent="0.3">
      <c r="A6856" t="s">
        <v>9722</v>
      </c>
      <c r="D6856">
        <v>16200000</v>
      </c>
      <c r="E6856">
        <v>12700000</v>
      </c>
      <c r="F6856" t="s">
        <v>4033</v>
      </c>
      <c r="G6856" s="13">
        <f>IFERROR(IF($F6856="ALTA",$D6856*1.03,
IF($F6856="MEDIA",$D6856*1,
IF($F6856="BAJA",$D6856*0.92,
IF($F6856="LIQUIDAR",_xlfn.XLOOKUP(A6856,Rotación!$A:$A,Rotación!$O:$O,0,0,-1),"")))),"")</f>
        <v>16200000</v>
      </c>
      <c r="H6856" s="13">
        <f>IFERROR(IF($F6856="ALTA",$D6856*1,
IF($F6856="MEDIA",$D6856*0.97,
IF($F6856="BAJA",$D6856*0.9,
IF($F6856="LIQUIDAR",_xlfn.XLOOKUP(A6856,Rotación!$A:$A,Rotación!$O:$O,0,0,-1),"")))),"")</f>
        <v>15714000</v>
      </c>
      <c r="I6856" s="13">
        <f>IFERROR(IF($F6856="ALTA",$D6856*0.97,
IF($F6856="MEDIA",$D6856*0.94,
IF($F6856="BAJA",$D6856*0.87,
IF($F6856="LIQUIDAR",_xlfn.XLOOKUP(A6856,Rotación!$A:$A,Rotación!$O:$O,0,0,-1),"")))),"")</f>
        <v>15228000</v>
      </c>
      <c r="J6856" s="13">
        <f>IFERROR(IF($F6856="ALTA",$D6856*0.94,
IF($F6856="MEDIA",$D6856*0.9,
IF($F6856="BAJA",$D6856*0.85,
IF($F6856="LIQUIDAR",_xlfn.XLOOKUP(A6856,Rotación!$A:$A,Rotación!$O:$O,0,0,-1),"")))),"")</f>
        <v>14580000</v>
      </c>
      <c r="K6856">
        <v>14990000</v>
      </c>
    </row>
    <row r="6857" spans="1:11" x14ac:dyDescent="0.3">
      <c r="A6857" t="s">
        <v>11659</v>
      </c>
      <c r="D6857">
        <v>7000000</v>
      </c>
      <c r="E6857">
        <v>5100000</v>
      </c>
      <c r="F6857" t="s">
        <v>4033</v>
      </c>
      <c r="G6857" s="13">
        <f>IFERROR(IF($F6857="ALTA",$D6857*1.03,
IF($F6857="MEDIA",$D6857*1,
IF($F6857="BAJA",$D6857*0.92,
IF($F6857="LIQUIDAR",_xlfn.XLOOKUP(A6857,Rotación!$A:$A,Rotación!$O:$O,0,0,-1),"")))),"")</f>
        <v>7000000</v>
      </c>
      <c r="H6857" s="13">
        <f>IFERROR(IF($F6857="ALTA",$D6857*1,
IF($F6857="MEDIA",$D6857*0.97,
IF($F6857="BAJA",$D6857*0.9,
IF($F6857="LIQUIDAR",_xlfn.XLOOKUP(A6857,Rotación!$A:$A,Rotación!$O:$O,0,0,-1),"")))),"")</f>
        <v>6790000</v>
      </c>
      <c r="I6857" s="13">
        <f>IFERROR(IF($F6857="ALTA",$D6857*0.97,
IF($F6857="MEDIA",$D6857*0.94,
IF($F6857="BAJA",$D6857*0.87,
IF($F6857="LIQUIDAR",_xlfn.XLOOKUP(A6857,Rotación!$A:$A,Rotación!$O:$O,0,0,-1),"")))),"")</f>
        <v>6580000</v>
      </c>
      <c r="J6857" s="13">
        <f>IFERROR(IF($F6857="ALTA",$D6857*0.94,
IF($F6857="MEDIA",$D6857*0.9,
IF($F6857="BAJA",$D6857*0.85,
IF($F6857="LIQUIDAR",_xlfn.XLOOKUP(A6857,Rotación!$A:$A,Rotación!$O:$O,0,0,-1),"")))),"")</f>
        <v>6300000</v>
      </c>
      <c r="K6857">
        <v>6290000</v>
      </c>
    </row>
    <row r="6858" spans="1:11" x14ac:dyDescent="0.3">
      <c r="A6858" t="s">
        <v>13177</v>
      </c>
      <c r="D6858">
        <v>17800000</v>
      </c>
      <c r="E6858">
        <v>14000000</v>
      </c>
      <c r="F6858" t="s">
        <v>4033</v>
      </c>
      <c r="G6858" s="13">
        <f>IFERROR(IF($F6858="ALTA",$D6858*1.03,
IF($F6858="MEDIA",$D6858*1,
IF($F6858="BAJA",$D6858*0.92,
IF($F6858="LIQUIDAR",_xlfn.XLOOKUP(A6858,Rotación!$A:$A,Rotación!$O:$O,0,0,-1),"")))),"")</f>
        <v>17800000</v>
      </c>
      <c r="H6858" s="13">
        <f>IFERROR(IF($F6858="ALTA",$D6858*1,
IF($F6858="MEDIA",$D6858*0.97,
IF($F6858="BAJA",$D6858*0.9,
IF($F6858="LIQUIDAR",_xlfn.XLOOKUP(A6858,Rotación!$A:$A,Rotación!$O:$O,0,0,-1),"")))),"")</f>
        <v>17266000</v>
      </c>
      <c r="I6858" s="13">
        <f>IFERROR(IF($F6858="ALTA",$D6858*0.97,
IF($F6858="MEDIA",$D6858*0.94,
IF($F6858="BAJA",$D6858*0.87,
IF($F6858="LIQUIDAR",_xlfn.XLOOKUP(A6858,Rotación!$A:$A,Rotación!$O:$O,0,0,-1),"")))),"")</f>
        <v>16731999.999999998</v>
      </c>
      <c r="J6858" s="13">
        <f>IFERROR(IF($F6858="ALTA",$D6858*0.94,
IF($F6858="MEDIA",$D6858*0.9,
IF($F6858="BAJA",$D6858*0.85,
IF($F6858="LIQUIDAR",_xlfn.XLOOKUP(A6858,Rotación!$A:$A,Rotación!$O:$O,0,0,-1),"")))),"")</f>
        <v>16020000</v>
      </c>
      <c r="K6858">
        <v>16790000</v>
      </c>
    </row>
    <row r="6859" spans="1:11" x14ac:dyDescent="0.3">
      <c r="A6859" t="s">
        <v>13210</v>
      </c>
      <c r="D6859">
        <v>78000000</v>
      </c>
      <c r="E6859">
        <v>55000000</v>
      </c>
      <c r="F6859" t="s">
        <v>5391</v>
      </c>
      <c r="G6859" s="13">
        <f>IFERROR(IF($F6859="ALTA",$D6859*1.03,
IF($F6859="MEDIA",$D6859*1,
IF($F6859="BAJA",$D6859*0.92,
IF($F6859="LIQUIDAR",_xlfn.XLOOKUP(A6859,Rotación!$A:$A,Rotación!$O:$O,0,0,-1),"")))),"")</f>
        <v>71760000</v>
      </c>
      <c r="H6859" s="13">
        <f>IFERROR(IF($F6859="ALTA",$D6859*1,
IF($F6859="MEDIA",$D6859*0.97,
IF($F6859="BAJA",$D6859*0.9,
IF($F6859="LIQUIDAR",_xlfn.XLOOKUP(A6859,Rotación!$A:$A,Rotación!$O:$O,0,0,-1),"")))),"")</f>
        <v>70200000</v>
      </c>
      <c r="I6859" s="13">
        <f>IFERROR(IF($F6859="ALTA",$D6859*0.97,
IF($F6859="MEDIA",$D6859*0.94,
IF($F6859="BAJA",$D6859*0.87,
IF($F6859="LIQUIDAR",_xlfn.XLOOKUP(A6859,Rotación!$A:$A,Rotación!$O:$O,0,0,-1),"")))),"")</f>
        <v>67860000</v>
      </c>
      <c r="J6859" s="13">
        <f>IFERROR(IF($F6859="ALTA",$D6859*0.94,
IF($F6859="MEDIA",$D6859*0.9,
IF($F6859="BAJA",$D6859*0.85,
IF($F6859="LIQUIDAR",_xlfn.XLOOKUP(A6859,Rotación!$A:$A,Rotación!$O:$O,0,0,-1),"")))),"")</f>
        <v>66300000</v>
      </c>
      <c r="K6859">
        <v>76990000</v>
      </c>
    </row>
    <row r="6860" spans="1:11" x14ac:dyDescent="0.3">
      <c r="A6860" t="s">
        <v>13187</v>
      </c>
      <c r="D6860">
        <v>17800000</v>
      </c>
      <c r="E6860">
        <v>14000000</v>
      </c>
      <c r="F6860" t="s">
        <v>4033</v>
      </c>
      <c r="G6860" s="13">
        <f>IFERROR(IF($F6860="ALTA",$D6860*1.03,
IF($F6860="MEDIA",$D6860*1,
IF($F6860="BAJA",$D6860*0.92,
IF($F6860="LIQUIDAR",_xlfn.XLOOKUP(A6860,Rotación!$A:$A,Rotación!$O:$O,0,0,-1),"")))),"")</f>
        <v>17800000</v>
      </c>
      <c r="H6860" s="13">
        <f>IFERROR(IF($F6860="ALTA",$D6860*1,
IF($F6860="MEDIA",$D6860*0.97,
IF($F6860="BAJA",$D6860*0.9,
IF($F6860="LIQUIDAR",_xlfn.XLOOKUP(A6860,Rotación!$A:$A,Rotación!$O:$O,0,0,-1),"")))),"")</f>
        <v>17266000</v>
      </c>
      <c r="I6860" s="13">
        <f>IFERROR(IF($F6860="ALTA",$D6860*0.97,
IF($F6860="MEDIA",$D6860*0.94,
IF($F6860="BAJA",$D6860*0.87,
IF($F6860="LIQUIDAR",_xlfn.XLOOKUP(A6860,Rotación!$A:$A,Rotación!$O:$O,0,0,-1),"")))),"")</f>
        <v>16731999.999999998</v>
      </c>
      <c r="J6860" s="13">
        <f>IFERROR(IF($F6860="ALTA",$D6860*0.94,
IF($F6860="MEDIA",$D6860*0.9,
IF($F6860="BAJA",$D6860*0.85,
IF($F6860="LIQUIDAR",_xlfn.XLOOKUP(A6860,Rotación!$A:$A,Rotación!$O:$O,0,0,-1),"")))),"")</f>
        <v>16020000</v>
      </c>
      <c r="K6860">
        <v>16490000</v>
      </c>
    </row>
    <row r="6861" spans="1:11" x14ac:dyDescent="0.3">
      <c r="A6861" t="s">
        <v>13151</v>
      </c>
      <c r="D6861">
        <v>20800000</v>
      </c>
      <c r="E6861">
        <v>15000000</v>
      </c>
      <c r="F6861" t="s">
        <v>5391</v>
      </c>
      <c r="G6861" s="13">
        <f>IFERROR(IF($F6861="ALTA",$D6861*1.03,
IF($F6861="MEDIA",$D6861*1,
IF($F6861="BAJA",$D6861*0.92,
IF($F6861="LIQUIDAR",_xlfn.XLOOKUP(A6861,Rotación!$A:$A,Rotación!$O:$O,0,0,-1),"")))),"")</f>
        <v>19136000</v>
      </c>
      <c r="H6861" s="13">
        <f>IFERROR(IF($F6861="ALTA",$D6861*1,
IF($F6861="MEDIA",$D6861*0.97,
IF($F6861="BAJA",$D6861*0.9,
IF($F6861="LIQUIDAR",_xlfn.XLOOKUP(A6861,Rotación!$A:$A,Rotación!$O:$O,0,0,-1),"")))),"")</f>
        <v>18720000</v>
      </c>
      <c r="I6861" s="13">
        <f>IFERROR(IF($F6861="ALTA",$D6861*0.97,
IF($F6861="MEDIA",$D6861*0.94,
IF($F6861="BAJA",$D6861*0.87,
IF($F6861="LIQUIDAR",_xlfn.XLOOKUP(A6861,Rotación!$A:$A,Rotación!$O:$O,0,0,-1),"")))),"")</f>
        <v>18096000</v>
      </c>
      <c r="J6861" s="13">
        <f>IFERROR(IF($F6861="ALTA",$D6861*0.94,
IF($F6861="MEDIA",$D6861*0.9,
IF($F6861="BAJA",$D6861*0.85,
IF($F6861="LIQUIDAR",_xlfn.XLOOKUP(A6861,Rotación!$A:$A,Rotación!$O:$O,0,0,-1),"")))),"")</f>
        <v>17680000</v>
      </c>
      <c r="K6861">
        <v>18290000</v>
      </c>
    </row>
    <row r="6862" spans="1:11" x14ac:dyDescent="0.3">
      <c r="A6862" t="s">
        <v>9299</v>
      </c>
      <c r="D6862">
        <v>36100000</v>
      </c>
      <c r="E6862">
        <v>27500000</v>
      </c>
      <c r="F6862" t="s">
        <v>5391</v>
      </c>
      <c r="G6862" s="13">
        <f>IFERROR(IF($F6862="ALTA",$D6862*1.03,
IF($F6862="MEDIA",$D6862*1,
IF($F6862="BAJA",$D6862*0.92,
IF($F6862="LIQUIDAR",_xlfn.XLOOKUP(A6862,Rotación!$A:$A,Rotación!$O:$O,0,0,-1),"")))),"")</f>
        <v>33212000</v>
      </c>
      <c r="H6862" s="13">
        <f>IFERROR(IF($F6862="ALTA",$D6862*1,
IF($F6862="MEDIA",$D6862*0.97,
IF($F6862="BAJA",$D6862*0.9,
IF($F6862="LIQUIDAR",_xlfn.XLOOKUP(A6862,Rotación!$A:$A,Rotación!$O:$O,0,0,-1),"")))),"")</f>
        <v>32490000</v>
      </c>
      <c r="I6862" s="13">
        <f>IFERROR(IF($F6862="ALTA",$D6862*0.97,
IF($F6862="MEDIA",$D6862*0.94,
IF($F6862="BAJA",$D6862*0.87,
IF($F6862="LIQUIDAR",_xlfn.XLOOKUP(A6862,Rotación!$A:$A,Rotación!$O:$O,0,0,-1),"")))),"")</f>
        <v>31407000</v>
      </c>
      <c r="J6862" s="13">
        <f>IFERROR(IF($F6862="ALTA",$D6862*0.94,
IF($F6862="MEDIA",$D6862*0.9,
IF($F6862="BAJA",$D6862*0.85,
IF($F6862="LIQUIDAR",_xlfn.XLOOKUP(A6862,Rotación!$A:$A,Rotación!$O:$O,0,0,-1),"")))),"")</f>
        <v>30685000</v>
      </c>
      <c r="K6862">
        <v>33590000</v>
      </c>
    </row>
    <row r="6863" spans="1:11" x14ac:dyDescent="0.3">
      <c r="A6863" t="s">
        <v>13166</v>
      </c>
      <c r="D6863">
        <v>9200000</v>
      </c>
      <c r="E6863">
        <v>7400000</v>
      </c>
      <c r="F6863" t="s">
        <v>4033</v>
      </c>
      <c r="G6863" s="13">
        <f>IFERROR(IF($F6863="ALTA",$D6863*1.03,
IF($F6863="MEDIA",$D6863*1,
IF($F6863="BAJA",$D6863*0.92,
IF($F6863="LIQUIDAR",_xlfn.XLOOKUP(A6863,Rotación!$A:$A,Rotación!$O:$O,0,0,-1),"")))),"")</f>
        <v>9200000</v>
      </c>
      <c r="H6863" s="13">
        <f>IFERROR(IF($F6863="ALTA",$D6863*1,
IF($F6863="MEDIA",$D6863*0.97,
IF($F6863="BAJA",$D6863*0.9,
IF($F6863="LIQUIDAR",_xlfn.XLOOKUP(A6863,Rotación!$A:$A,Rotación!$O:$O,0,0,-1),"")))),"")</f>
        <v>8924000</v>
      </c>
      <c r="I6863" s="13">
        <f>IFERROR(IF($F6863="ALTA",$D6863*0.97,
IF($F6863="MEDIA",$D6863*0.94,
IF($F6863="BAJA",$D6863*0.87,
IF($F6863="LIQUIDAR",_xlfn.XLOOKUP(A6863,Rotación!$A:$A,Rotación!$O:$O,0,0,-1),"")))),"")</f>
        <v>8648000</v>
      </c>
      <c r="J6863" s="13">
        <f>IFERROR(IF($F6863="ALTA",$D6863*0.94,
IF($F6863="MEDIA",$D6863*0.9,
IF($F6863="BAJA",$D6863*0.85,
IF($F6863="LIQUIDAR",_xlfn.XLOOKUP(A6863,Rotación!$A:$A,Rotación!$O:$O,0,0,-1),"")))),"")</f>
        <v>8280000</v>
      </c>
      <c r="K6863">
        <v>8990000</v>
      </c>
    </row>
    <row r="6864" spans="1:11" x14ac:dyDescent="0.3">
      <c r="A6864" t="s">
        <v>13035</v>
      </c>
      <c r="D6864">
        <v>11200000</v>
      </c>
      <c r="E6864">
        <v>9000000</v>
      </c>
      <c r="F6864" t="s">
        <v>4033</v>
      </c>
      <c r="G6864" s="13">
        <f>IFERROR(IF($F6864="ALTA",$D6864*1.03,
IF($F6864="MEDIA",$D6864*1,
IF($F6864="BAJA",$D6864*0.92,
IF($F6864="LIQUIDAR",_xlfn.XLOOKUP(A6864,Rotación!$A:$A,Rotación!$O:$O,0,0,-1),"")))),"")</f>
        <v>11200000</v>
      </c>
      <c r="H6864" s="13">
        <f>IFERROR(IF($F6864="ALTA",$D6864*1,
IF($F6864="MEDIA",$D6864*0.97,
IF($F6864="BAJA",$D6864*0.9,
IF($F6864="LIQUIDAR",_xlfn.XLOOKUP(A6864,Rotación!$A:$A,Rotación!$O:$O,0,0,-1),"")))),"")</f>
        <v>10864000</v>
      </c>
      <c r="I6864" s="13">
        <f>IFERROR(IF($F6864="ALTA",$D6864*0.97,
IF($F6864="MEDIA",$D6864*0.94,
IF($F6864="BAJA",$D6864*0.87,
IF($F6864="LIQUIDAR",_xlfn.XLOOKUP(A6864,Rotación!$A:$A,Rotación!$O:$O,0,0,-1),"")))),"")</f>
        <v>10528000</v>
      </c>
      <c r="J6864" s="13">
        <f>IFERROR(IF($F6864="ALTA",$D6864*0.94,
IF($F6864="MEDIA",$D6864*0.9,
IF($F6864="BAJA",$D6864*0.85,
IF($F6864="LIQUIDAR",_xlfn.XLOOKUP(A6864,Rotación!$A:$A,Rotación!$O:$O,0,0,-1),"")))),"")</f>
        <v>10080000</v>
      </c>
      <c r="K6864">
        <v>10790000</v>
      </c>
    </row>
    <row r="6865" spans="1:11" x14ac:dyDescent="0.3">
      <c r="A6865" t="s">
        <v>11354</v>
      </c>
      <c r="D6865">
        <v>13000000</v>
      </c>
      <c r="E6865">
        <v>10100000</v>
      </c>
      <c r="F6865" t="s">
        <v>4033</v>
      </c>
      <c r="G6865" s="13">
        <f>IFERROR(IF($F6865="ALTA",$D6865*1.03,
IF($F6865="MEDIA",$D6865*1,
IF($F6865="BAJA",$D6865*0.92,
IF($F6865="LIQUIDAR",_xlfn.XLOOKUP(A6865,Rotación!$A:$A,Rotación!$O:$O,0,0,-1),"")))),"")</f>
        <v>13000000</v>
      </c>
      <c r="H6865" s="13">
        <f>IFERROR(IF($F6865="ALTA",$D6865*1,
IF($F6865="MEDIA",$D6865*0.97,
IF($F6865="BAJA",$D6865*0.9,
IF($F6865="LIQUIDAR",_xlfn.XLOOKUP(A6865,Rotación!$A:$A,Rotación!$O:$O,0,0,-1),"")))),"")</f>
        <v>12610000</v>
      </c>
      <c r="I6865" s="13">
        <f>IFERROR(IF($F6865="ALTA",$D6865*0.97,
IF($F6865="MEDIA",$D6865*0.94,
IF($F6865="BAJA",$D6865*0.87,
IF($F6865="LIQUIDAR",_xlfn.XLOOKUP(A6865,Rotación!$A:$A,Rotación!$O:$O,0,0,-1),"")))),"")</f>
        <v>12220000</v>
      </c>
      <c r="J6865" s="13">
        <f>IFERROR(IF($F6865="ALTA",$D6865*0.94,
IF($F6865="MEDIA",$D6865*0.9,
IF($F6865="BAJA",$D6865*0.85,
IF($F6865="LIQUIDAR",_xlfn.XLOOKUP(A6865,Rotación!$A:$A,Rotación!$O:$O,0,0,-1),"")))),"")</f>
        <v>11700000</v>
      </c>
      <c r="K6865">
        <v>12190000</v>
      </c>
    </row>
    <row r="6866" spans="1:11" x14ac:dyDescent="0.3">
      <c r="A6866" t="s">
        <v>13181</v>
      </c>
      <c r="D6866">
        <v>7950000</v>
      </c>
      <c r="E6866">
        <v>6300000</v>
      </c>
      <c r="F6866" t="s">
        <v>4033</v>
      </c>
      <c r="G6866" s="13">
        <f>IFERROR(IF($F6866="ALTA",$D6866*1.03,
IF($F6866="MEDIA",$D6866*1,
IF($F6866="BAJA",$D6866*0.92,
IF($F6866="LIQUIDAR",_xlfn.XLOOKUP(A6866,Rotación!$A:$A,Rotación!$O:$O,0,0,-1),"")))),"")</f>
        <v>7950000</v>
      </c>
      <c r="H6866" s="13">
        <f>IFERROR(IF($F6866="ALTA",$D6866*1,
IF($F6866="MEDIA",$D6866*0.97,
IF($F6866="BAJA",$D6866*0.9,
IF($F6866="LIQUIDAR",_xlfn.XLOOKUP(A6866,Rotación!$A:$A,Rotación!$O:$O,0,0,-1),"")))),"")</f>
        <v>7711500</v>
      </c>
      <c r="I6866" s="13">
        <f>IFERROR(IF($F6866="ALTA",$D6866*0.97,
IF($F6866="MEDIA",$D6866*0.94,
IF($F6866="BAJA",$D6866*0.87,
IF($F6866="LIQUIDAR",_xlfn.XLOOKUP(A6866,Rotación!$A:$A,Rotación!$O:$O,0,0,-1),"")))),"")</f>
        <v>7473000</v>
      </c>
      <c r="J6866" s="13">
        <f>IFERROR(IF($F6866="ALTA",$D6866*0.94,
IF($F6866="MEDIA",$D6866*0.9,
IF($F6866="BAJA",$D6866*0.85,
IF($F6866="LIQUIDAR",_xlfn.XLOOKUP(A6866,Rotación!$A:$A,Rotación!$O:$O,0,0,-1),"")))),"")</f>
        <v>7155000</v>
      </c>
      <c r="K6866">
        <v>7690000</v>
      </c>
    </row>
    <row r="6867" spans="1:11" x14ac:dyDescent="0.3">
      <c r="A6867" t="s">
        <v>13239</v>
      </c>
      <c r="D6867">
        <v>44100000</v>
      </c>
      <c r="E6867">
        <v>36000000</v>
      </c>
      <c r="F6867" t="s">
        <v>5391</v>
      </c>
      <c r="G6867" s="13">
        <f>IFERROR(IF($F6867="ALTA",$D6867*1.03,
IF($F6867="MEDIA",$D6867*1,
IF($F6867="BAJA",$D6867*0.92,
IF($F6867="LIQUIDAR",_xlfn.XLOOKUP(A6867,Rotación!$A:$A,Rotación!$O:$O,0,0,-1),"")))),"")</f>
        <v>40572000</v>
      </c>
      <c r="H6867" s="13">
        <f>IFERROR(IF($F6867="ALTA",$D6867*1,
IF($F6867="MEDIA",$D6867*0.97,
IF($F6867="BAJA",$D6867*0.9,
IF($F6867="LIQUIDAR",_xlfn.XLOOKUP(A6867,Rotación!$A:$A,Rotación!$O:$O,0,0,-1),"")))),"")</f>
        <v>39690000</v>
      </c>
      <c r="I6867" s="13">
        <f>IFERROR(IF($F6867="ALTA",$D6867*0.97,
IF($F6867="MEDIA",$D6867*0.94,
IF($F6867="BAJA",$D6867*0.87,
IF($F6867="LIQUIDAR",_xlfn.XLOOKUP(A6867,Rotación!$A:$A,Rotación!$O:$O,0,0,-1),"")))),"")</f>
        <v>38367000</v>
      </c>
      <c r="J6867" s="13">
        <f>IFERROR(IF($F6867="ALTA",$D6867*0.94,
IF($F6867="MEDIA",$D6867*0.9,
IF($F6867="BAJA",$D6867*0.85,
IF($F6867="LIQUIDAR",_xlfn.XLOOKUP(A6867,Rotación!$A:$A,Rotación!$O:$O,0,0,-1),"")))),"")</f>
        <v>37485000</v>
      </c>
      <c r="K6867">
        <v>42990000</v>
      </c>
    </row>
    <row r="6868" spans="1:11" x14ac:dyDescent="0.3">
      <c r="A6868" t="s">
        <v>12692</v>
      </c>
      <c r="D6868">
        <v>12200000</v>
      </c>
      <c r="E6868">
        <v>9800000</v>
      </c>
      <c r="F6868" t="s">
        <v>5391</v>
      </c>
      <c r="G6868" s="13">
        <f>IFERROR(IF($F6868="ALTA",$D6868*1.03,
IF($F6868="MEDIA",$D6868*1,
IF($F6868="BAJA",$D6868*0.92,
IF($F6868="LIQUIDAR",_xlfn.XLOOKUP(A6868,Rotación!$A:$A,Rotación!$O:$O,0,0,-1),"")))),"")</f>
        <v>11224000</v>
      </c>
      <c r="H6868" s="13">
        <f>IFERROR(IF($F6868="ALTA",$D6868*1,
IF($F6868="MEDIA",$D6868*0.97,
IF($F6868="BAJA",$D6868*0.9,
IF($F6868="LIQUIDAR",_xlfn.XLOOKUP(A6868,Rotación!$A:$A,Rotación!$O:$O,0,0,-1),"")))),"")</f>
        <v>10980000</v>
      </c>
      <c r="I6868" s="13">
        <f>IFERROR(IF($F6868="ALTA",$D6868*0.97,
IF($F6868="MEDIA",$D6868*0.94,
IF($F6868="BAJA",$D6868*0.87,
IF($F6868="LIQUIDAR",_xlfn.XLOOKUP(A6868,Rotación!$A:$A,Rotación!$O:$O,0,0,-1),"")))),"")</f>
        <v>10614000</v>
      </c>
      <c r="J6868" s="13">
        <f>IFERROR(IF($F6868="ALTA",$D6868*0.94,
IF($F6868="MEDIA",$D6868*0.9,
IF($F6868="BAJA",$D6868*0.85,
IF($F6868="LIQUIDAR",_xlfn.XLOOKUP(A6868,Rotación!$A:$A,Rotación!$O:$O,0,0,-1),"")))),"")</f>
        <v>10370000</v>
      </c>
      <c r="K6868">
        <v>11990000</v>
      </c>
    </row>
    <row r="6869" spans="1:11" x14ac:dyDescent="0.3">
      <c r="A6869" t="s">
        <v>5361</v>
      </c>
      <c r="D6869">
        <v>11300000</v>
      </c>
      <c r="E6869">
        <v>8900000</v>
      </c>
      <c r="F6869" t="s">
        <v>5391</v>
      </c>
      <c r="G6869" s="13">
        <f>IFERROR(IF($F6869="ALTA",$D6869*1.03,
IF($F6869="MEDIA",$D6869*1,
IF($F6869="BAJA",$D6869*0.92,
IF($F6869="LIQUIDAR",_xlfn.XLOOKUP(A6869,Rotación!$A:$A,Rotación!$O:$O,0,0,-1),"")))),"")</f>
        <v>10396000</v>
      </c>
      <c r="H6869" s="13">
        <f>IFERROR(IF($F6869="ALTA",$D6869*1,
IF($F6869="MEDIA",$D6869*0.97,
IF($F6869="BAJA",$D6869*0.9,
IF($F6869="LIQUIDAR",_xlfn.XLOOKUP(A6869,Rotación!$A:$A,Rotación!$O:$O,0,0,-1),"")))),"")</f>
        <v>10170000</v>
      </c>
      <c r="I6869" s="13">
        <f>IFERROR(IF($F6869="ALTA",$D6869*0.97,
IF($F6869="MEDIA",$D6869*0.94,
IF($F6869="BAJA",$D6869*0.87,
IF($F6869="LIQUIDAR",_xlfn.XLOOKUP(A6869,Rotación!$A:$A,Rotación!$O:$O,0,0,-1),"")))),"")</f>
        <v>9831000</v>
      </c>
      <c r="J6869" s="13">
        <f>IFERROR(IF($F6869="ALTA",$D6869*0.94,
IF($F6869="MEDIA",$D6869*0.9,
IF($F6869="BAJA",$D6869*0.85,
IF($F6869="LIQUIDAR",_xlfn.XLOOKUP(A6869,Rotación!$A:$A,Rotación!$O:$O,0,0,-1),"")))),"")</f>
        <v>9605000</v>
      </c>
      <c r="K6869">
        <v>10790000</v>
      </c>
    </row>
    <row r="6870" spans="1:11" x14ac:dyDescent="0.3">
      <c r="A6870" t="s">
        <v>13037</v>
      </c>
      <c r="D6870">
        <v>6000000</v>
      </c>
      <c r="E6870">
        <v>4700000</v>
      </c>
      <c r="F6870" t="s">
        <v>5391</v>
      </c>
      <c r="G6870" s="13">
        <f>IFERROR(IF($F6870="ALTA",$D6870*1.03,
IF($F6870="MEDIA",$D6870*1,
IF($F6870="BAJA",$D6870*0.92,
IF($F6870="LIQUIDAR",_xlfn.XLOOKUP(A6870,Rotación!$A:$A,Rotación!$O:$O,0,0,-1),"")))),"")</f>
        <v>5520000</v>
      </c>
      <c r="H6870" s="13">
        <f>IFERROR(IF($F6870="ALTA",$D6870*1,
IF($F6870="MEDIA",$D6870*0.97,
IF($F6870="BAJA",$D6870*0.9,
IF($F6870="LIQUIDAR",_xlfn.XLOOKUP(A6870,Rotación!$A:$A,Rotación!$O:$O,0,0,-1),"")))),"")</f>
        <v>5400000</v>
      </c>
      <c r="I6870" s="13">
        <f>IFERROR(IF($F6870="ALTA",$D6870*0.97,
IF($F6870="MEDIA",$D6870*0.94,
IF($F6870="BAJA",$D6870*0.87,
IF($F6870="LIQUIDAR",_xlfn.XLOOKUP(A6870,Rotación!$A:$A,Rotación!$O:$O,0,0,-1),"")))),"")</f>
        <v>5220000</v>
      </c>
      <c r="J6870" s="13">
        <f>IFERROR(IF($F6870="ALTA",$D6870*0.94,
IF($F6870="MEDIA",$D6870*0.9,
IF($F6870="BAJA",$D6870*0.85,
IF($F6870="LIQUIDAR",_xlfn.XLOOKUP(A6870,Rotación!$A:$A,Rotación!$O:$O,0,0,-1),"")))),"")</f>
        <v>5100000</v>
      </c>
      <c r="K6870">
        <v>5790000</v>
      </c>
    </row>
    <row r="6871" spans="1:11" x14ac:dyDescent="0.3">
      <c r="A6871" t="s">
        <v>8397</v>
      </c>
      <c r="D6871">
        <v>43100000</v>
      </c>
      <c r="E6871">
        <v>33500000</v>
      </c>
      <c r="F6871" t="s">
        <v>5391</v>
      </c>
      <c r="G6871" s="13">
        <f>IFERROR(IF($F6871="ALTA",$D6871*1.03,
IF($F6871="MEDIA",$D6871*1,
IF($F6871="BAJA",$D6871*0.92,
IF($F6871="LIQUIDAR",_xlfn.XLOOKUP(A6871,Rotación!$A:$A,Rotación!$O:$O,0,0,-1),"")))),"")</f>
        <v>39652000</v>
      </c>
      <c r="H6871" s="13">
        <f>IFERROR(IF($F6871="ALTA",$D6871*1,
IF($F6871="MEDIA",$D6871*0.97,
IF($F6871="BAJA",$D6871*0.9,
IF($F6871="LIQUIDAR",_xlfn.XLOOKUP(A6871,Rotación!$A:$A,Rotación!$O:$O,0,0,-1),"")))),"")</f>
        <v>38790000</v>
      </c>
      <c r="I6871" s="13">
        <f>IFERROR(IF($F6871="ALTA",$D6871*0.97,
IF($F6871="MEDIA",$D6871*0.94,
IF($F6871="BAJA",$D6871*0.87,
IF($F6871="LIQUIDAR",_xlfn.XLOOKUP(A6871,Rotación!$A:$A,Rotación!$O:$O,0,0,-1),"")))),"")</f>
        <v>37497000</v>
      </c>
      <c r="J6871" s="13">
        <f>IFERROR(IF($F6871="ALTA",$D6871*0.94,
IF($F6871="MEDIA",$D6871*0.9,
IF($F6871="BAJA",$D6871*0.85,
IF($F6871="LIQUIDAR",_xlfn.XLOOKUP(A6871,Rotación!$A:$A,Rotación!$O:$O,0,0,-1),"")))),"")</f>
        <v>36635000</v>
      </c>
      <c r="K6871">
        <v>40290000</v>
      </c>
    </row>
    <row r="6872" spans="1:11" x14ac:dyDescent="0.3">
      <c r="A6872" t="s">
        <v>6647</v>
      </c>
      <c r="D6872">
        <v>46200000</v>
      </c>
      <c r="E6872">
        <v>37000000</v>
      </c>
      <c r="F6872" t="s">
        <v>5391</v>
      </c>
      <c r="G6872" s="13">
        <f>IFERROR(IF($F6872="ALTA",$D6872*1.03,
IF($F6872="MEDIA",$D6872*1,
IF($F6872="BAJA",$D6872*0.92,
IF($F6872="LIQUIDAR",_xlfn.XLOOKUP(A6872,Rotación!$A:$A,Rotación!$O:$O,0,0,-1),"")))),"")</f>
        <v>42504000</v>
      </c>
      <c r="H6872" s="13">
        <f>IFERROR(IF($F6872="ALTA",$D6872*1,
IF($F6872="MEDIA",$D6872*0.97,
IF($F6872="BAJA",$D6872*0.9,
IF($F6872="LIQUIDAR",_xlfn.XLOOKUP(A6872,Rotación!$A:$A,Rotación!$O:$O,0,0,-1),"")))),"")</f>
        <v>41580000</v>
      </c>
      <c r="I6872" s="13">
        <f>IFERROR(IF($F6872="ALTA",$D6872*0.97,
IF($F6872="MEDIA",$D6872*0.94,
IF($F6872="BAJA",$D6872*0.87,
IF($F6872="LIQUIDAR",_xlfn.XLOOKUP(A6872,Rotación!$A:$A,Rotación!$O:$O,0,0,-1),"")))),"")</f>
        <v>40194000</v>
      </c>
      <c r="J6872" s="13">
        <f>IFERROR(IF($F6872="ALTA",$D6872*0.94,
IF($F6872="MEDIA",$D6872*0.9,
IF($F6872="BAJA",$D6872*0.85,
IF($F6872="LIQUIDAR",_xlfn.XLOOKUP(A6872,Rotación!$A:$A,Rotación!$O:$O,0,0,-1),"")))),"")</f>
        <v>39270000</v>
      </c>
      <c r="K6872">
        <v>44990000</v>
      </c>
    </row>
    <row r="6873" spans="1:11" x14ac:dyDescent="0.3">
      <c r="A6873" t="s">
        <v>13201</v>
      </c>
      <c r="D6873">
        <v>15800000</v>
      </c>
      <c r="E6873">
        <v>12150000</v>
      </c>
      <c r="F6873" t="s">
        <v>5391</v>
      </c>
      <c r="G6873" s="13">
        <f>IFERROR(IF($F6873="ALTA",$D6873*1.03,
IF($F6873="MEDIA",$D6873*1,
IF($F6873="BAJA",$D6873*0.92,
IF($F6873="LIQUIDAR",_xlfn.XLOOKUP(A6873,Rotación!$A:$A,Rotación!$O:$O,0,0,-1),"")))),"")</f>
        <v>14536000</v>
      </c>
      <c r="H6873" s="13">
        <f>IFERROR(IF($F6873="ALTA",$D6873*1,
IF($F6873="MEDIA",$D6873*0.97,
IF($F6873="BAJA",$D6873*0.9,
IF($F6873="LIQUIDAR",_xlfn.XLOOKUP(A6873,Rotación!$A:$A,Rotación!$O:$O,0,0,-1),"")))),"")</f>
        <v>14220000</v>
      </c>
      <c r="I6873" s="13">
        <f>IFERROR(IF($F6873="ALTA",$D6873*0.97,
IF($F6873="MEDIA",$D6873*0.94,
IF($F6873="BAJA",$D6873*0.87,
IF($F6873="LIQUIDAR",_xlfn.XLOOKUP(A6873,Rotación!$A:$A,Rotación!$O:$O,0,0,-1),"")))),"")</f>
        <v>13746000</v>
      </c>
      <c r="J6873" s="13">
        <f>IFERROR(IF($F6873="ALTA",$D6873*0.94,
IF($F6873="MEDIA",$D6873*0.9,
IF($F6873="BAJA",$D6873*0.85,
IF($F6873="LIQUIDAR",_xlfn.XLOOKUP(A6873,Rotación!$A:$A,Rotación!$O:$O,0,0,-1),"")))),"")</f>
        <v>13430000</v>
      </c>
      <c r="K6873">
        <v>14690000</v>
      </c>
    </row>
    <row r="6874" spans="1:11" x14ac:dyDescent="0.3">
      <c r="A6874" t="s">
        <v>13171</v>
      </c>
      <c r="D6874">
        <v>14300000</v>
      </c>
      <c r="E6874">
        <v>11300000</v>
      </c>
      <c r="F6874" t="s">
        <v>5391</v>
      </c>
      <c r="G6874" s="13">
        <f>IFERROR(IF($F6874="ALTA",$D6874*1.03,
IF($F6874="MEDIA",$D6874*1,
IF($F6874="BAJA",$D6874*0.92,
IF($F6874="LIQUIDAR",_xlfn.XLOOKUP(A6874,Rotación!$A:$A,Rotación!$O:$O,0,0,-1),"")))),"")</f>
        <v>13156000</v>
      </c>
      <c r="H6874" s="13">
        <f>IFERROR(IF($F6874="ALTA",$D6874*1,
IF($F6874="MEDIA",$D6874*0.97,
IF($F6874="BAJA",$D6874*0.9,
IF($F6874="LIQUIDAR",_xlfn.XLOOKUP(A6874,Rotación!$A:$A,Rotación!$O:$O,0,0,-1),"")))),"")</f>
        <v>12870000</v>
      </c>
      <c r="I6874" s="13">
        <f>IFERROR(IF($F6874="ALTA",$D6874*0.97,
IF($F6874="MEDIA",$D6874*0.94,
IF($F6874="BAJA",$D6874*0.87,
IF($F6874="LIQUIDAR",_xlfn.XLOOKUP(A6874,Rotación!$A:$A,Rotación!$O:$O,0,0,-1),"")))),"")</f>
        <v>12441000</v>
      </c>
      <c r="J6874" s="13">
        <f>IFERROR(IF($F6874="ALTA",$D6874*0.94,
IF($F6874="MEDIA",$D6874*0.9,
IF($F6874="BAJA",$D6874*0.85,
IF($F6874="LIQUIDAR",_xlfn.XLOOKUP(A6874,Rotación!$A:$A,Rotación!$O:$O,0,0,-1),"")))),"")</f>
        <v>12155000</v>
      </c>
      <c r="K6874">
        <v>13490000</v>
      </c>
    </row>
    <row r="6875" spans="1:11" x14ac:dyDescent="0.3">
      <c r="A6875" t="s">
        <v>13099</v>
      </c>
      <c r="D6875">
        <v>18300000</v>
      </c>
      <c r="E6875">
        <v>14000000</v>
      </c>
      <c r="F6875" t="s">
        <v>5391</v>
      </c>
      <c r="G6875" s="13">
        <f>IFERROR(IF($F6875="ALTA",$D6875*1.03,
IF($F6875="MEDIA",$D6875*1,
IF($F6875="BAJA",$D6875*0.92,
IF($F6875="LIQUIDAR",_xlfn.XLOOKUP(A6875,Rotación!$A:$A,Rotación!$O:$O,0,0,-1),"")))),"")</f>
        <v>16836000</v>
      </c>
      <c r="H6875" s="13">
        <f>IFERROR(IF($F6875="ALTA",$D6875*1,
IF($F6875="MEDIA",$D6875*0.97,
IF($F6875="BAJA",$D6875*0.9,
IF($F6875="LIQUIDAR",_xlfn.XLOOKUP(A6875,Rotación!$A:$A,Rotación!$O:$O,0,0,-1),"")))),"")</f>
        <v>16470000</v>
      </c>
      <c r="I6875" s="13">
        <f>IFERROR(IF($F6875="ALTA",$D6875*0.97,
IF($F6875="MEDIA",$D6875*0.94,
IF($F6875="BAJA",$D6875*0.87,
IF($F6875="LIQUIDAR",_xlfn.XLOOKUP(A6875,Rotación!$A:$A,Rotación!$O:$O,0,0,-1),"")))),"")</f>
        <v>15921000</v>
      </c>
      <c r="J6875" s="13">
        <f>IFERROR(IF($F6875="ALTA",$D6875*0.94,
IF($F6875="MEDIA",$D6875*0.9,
IF($F6875="BAJA",$D6875*0.85,
IF($F6875="LIQUIDAR",_xlfn.XLOOKUP(A6875,Rotación!$A:$A,Rotación!$O:$O,0,0,-1),"")))),"")</f>
        <v>15555000</v>
      </c>
      <c r="K6875">
        <v>16990000</v>
      </c>
    </row>
    <row r="6876" spans="1:11" x14ac:dyDescent="0.3">
      <c r="A6876" t="s">
        <v>13260</v>
      </c>
      <c r="D6876">
        <v>14300000</v>
      </c>
      <c r="E6876">
        <v>11300000</v>
      </c>
      <c r="F6876" t="s">
        <v>4033</v>
      </c>
      <c r="G6876" s="13">
        <f>IFERROR(IF($F6876="ALTA",$D6876*1.03,
IF($F6876="MEDIA",$D6876*1,
IF($F6876="BAJA",$D6876*0.92,
IF($F6876="LIQUIDAR",_xlfn.XLOOKUP(A6876,Rotación!$A:$A,Rotación!$O:$O,0,0,-1),"")))),"")</f>
        <v>14300000</v>
      </c>
      <c r="H6876" s="13">
        <f>IFERROR(IF($F6876="ALTA",$D6876*1,
IF($F6876="MEDIA",$D6876*0.97,
IF($F6876="BAJA",$D6876*0.9,
IF($F6876="LIQUIDAR",_xlfn.XLOOKUP(A6876,Rotación!$A:$A,Rotación!$O:$O,0,0,-1),"")))),"")</f>
        <v>13871000</v>
      </c>
      <c r="I6876" s="13">
        <f>IFERROR(IF($F6876="ALTA",$D6876*0.97,
IF($F6876="MEDIA",$D6876*0.94,
IF($F6876="BAJA",$D6876*0.87,
IF($F6876="LIQUIDAR",_xlfn.XLOOKUP(A6876,Rotación!$A:$A,Rotación!$O:$O,0,0,-1),"")))),"")</f>
        <v>13442000</v>
      </c>
      <c r="J6876" s="13">
        <f>IFERROR(IF($F6876="ALTA",$D6876*0.94,
IF($F6876="MEDIA",$D6876*0.9,
IF($F6876="BAJA",$D6876*0.85,
IF($F6876="LIQUIDAR",_xlfn.XLOOKUP(A6876,Rotación!$A:$A,Rotación!$O:$O,0,0,-1),"")))),"")</f>
        <v>12870000</v>
      </c>
      <c r="K6876">
        <v>13190000</v>
      </c>
    </row>
    <row r="6877" spans="1:11" x14ac:dyDescent="0.3">
      <c r="A6877" t="s">
        <v>13129</v>
      </c>
      <c r="D6877">
        <v>7300000</v>
      </c>
      <c r="E6877">
        <v>6000000</v>
      </c>
      <c r="F6877" t="s">
        <v>4033</v>
      </c>
      <c r="G6877" s="13">
        <f>IFERROR(IF($F6877="ALTA",$D6877*1.03,
IF($F6877="MEDIA",$D6877*1,
IF($F6877="BAJA",$D6877*0.92,
IF($F6877="LIQUIDAR",_xlfn.XLOOKUP(A6877,Rotación!$A:$A,Rotación!$O:$O,0,0,-1),"")))),"")</f>
        <v>7300000</v>
      </c>
      <c r="H6877" s="13">
        <f>IFERROR(IF($F6877="ALTA",$D6877*1,
IF($F6877="MEDIA",$D6877*0.97,
IF($F6877="BAJA",$D6877*0.9,
IF($F6877="LIQUIDAR",_xlfn.XLOOKUP(A6877,Rotación!$A:$A,Rotación!$O:$O,0,0,-1),"")))),"")</f>
        <v>7081000</v>
      </c>
      <c r="I6877" s="13">
        <f>IFERROR(IF($F6877="ALTA",$D6877*0.97,
IF($F6877="MEDIA",$D6877*0.94,
IF($F6877="BAJA",$D6877*0.87,
IF($F6877="LIQUIDAR",_xlfn.XLOOKUP(A6877,Rotación!$A:$A,Rotación!$O:$O,0,0,-1),"")))),"")</f>
        <v>6862000</v>
      </c>
      <c r="J6877" s="13">
        <f>IFERROR(IF($F6877="ALTA",$D6877*0.94,
IF($F6877="MEDIA",$D6877*0.9,
IF($F6877="BAJA",$D6877*0.85,
IF($F6877="LIQUIDAR",_xlfn.XLOOKUP(A6877,Rotación!$A:$A,Rotación!$O:$O,0,0,-1),"")))),"")</f>
        <v>6570000</v>
      </c>
      <c r="K6877">
        <v>7290000</v>
      </c>
    </row>
    <row r="6878" spans="1:11" x14ac:dyDescent="0.3">
      <c r="A6878" t="s">
        <v>13090</v>
      </c>
      <c r="D6878">
        <v>7300000</v>
      </c>
      <c r="E6878">
        <v>5800000</v>
      </c>
      <c r="F6878" t="s">
        <v>5390</v>
      </c>
      <c r="G6878" s="13">
        <f>IFERROR(IF($F6878="ALTA",$D6878*1.03,
IF($F6878="MEDIA",$D6878*1,
IF($F6878="BAJA",$D6878*0.92,
IF($F6878="LIQUIDAR",_xlfn.XLOOKUP(A6878,Rotación!$A:$A,Rotación!$O:$O,0,0,-1),"")))),"")</f>
        <v>7519000</v>
      </c>
      <c r="H6878" s="13">
        <f>IFERROR(IF($F6878="ALTA",$D6878*1,
IF($F6878="MEDIA",$D6878*0.97,
IF($F6878="BAJA",$D6878*0.9,
IF($F6878="LIQUIDAR",_xlfn.XLOOKUP(A6878,Rotación!$A:$A,Rotación!$O:$O,0,0,-1),"")))),"")</f>
        <v>7300000</v>
      </c>
      <c r="I6878" s="13">
        <f>IFERROR(IF($F6878="ALTA",$D6878*0.97,
IF($F6878="MEDIA",$D6878*0.94,
IF($F6878="BAJA",$D6878*0.87,
IF($F6878="LIQUIDAR",_xlfn.XLOOKUP(A6878,Rotación!$A:$A,Rotación!$O:$O,0,0,-1),"")))),"")</f>
        <v>7081000</v>
      </c>
      <c r="J6878" s="13">
        <f>IFERROR(IF($F6878="ALTA",$D6878*0.94,
IF($F6878="MEDIA",$D6878*0.9,
IF($F6878="BAJA",$D6878*0.85,
IF($F6878="LIQUIDAR",_xlfn.XLOOKUP(A6878,Rotación!$A:$A,Rotación!$O:$O,0,0,-1),"")))),"")</f>
        <v>6862000</v>
      </c>
      <c r="K6878">
        <v>7090000</v>
      </c>
    </row>
    <row r="6879" spans="1:11" x14ac:dyDescent="0.3">
      <c r="A6879" t="s">
        <v>13183</v>
      </c>
      <c r="D6879">
        <v>11600000</v>
      </c>
      <c r="E6879">
        <v>9300000</v>
      </c>
      <c r="F6879" t="s">
        <v>5390</v>
      </c>
      <c r="G6879" s="13">
        <f>IFERROR(IF($F6879="ALTA",$D6879*1.03,
IF($F6879="MEDIA",$D6879*1,
IF($F6879="BAJA",$D6879*0.92,
IF($F6879="LIQUIDAR",_xlfn.XLOOKUP(A6879,Rotación!$A:$A,Rotación!$O:$O,0,0,-1),"")))),"")</f>
        <v>11948000</v>
      </c>
      <c r="H6879" s="13">
        <f>IFERROR(IF($F6879="ALTA",$D6879*1,
IF($F6879="MEDIA",$D6879*0.97,
IF($F6879="BAJA",$D6879*0.9,
IF($F6879="LIQUIDAR",_xlfn.XLOOKUP(A6879,Rotación!$A:$A,Rotación!$O:$O,0,0,-1),"")))),"")</f>
        <v>11600000</v>
      </c>
      <c r="I6879" s="13">
        <f>IFERROR(IF($F6879="ALTA",$D6879*0.97,
IF($F6879="MEDIA",$D6879*0.94,
IF($F6879="BAJA",$D6879*0.87,
IF($F6879="LIQUIDAR",_xlfn.XLOOKUP(A6879,Rotación!$A:$A,Rotación!$O:$O,0,0,-1),"")))),"")</f>
        <v>11252000</v>
      </c>
      <c r="J6879" s="13">
        <f>IFERROR(IF($F6879="ALTA",$D6879*0.94,
IF($F6879="MEDIA",$D6879*0.9,
IF($F6879="BAJA",$D6879*0.85,
IF($F6879="LIQUIDAR",_xlfn.XLOOKUP(A6879,Rotación!$A:$A,Rotación!$O:$O,0,0,-1),"")))),"")</f>
        <v>10904000</v>
      </c>
      <c r="K6879">
        <v>11290000</v>
      </c>
    </row>
    <row r="6880" spans="1:11" x14ac:dyDescent="0.3">
      <c r="A6880" t="s">
        <v>13107</v>
      </c>
      <c r="D6880">
        <v>8700000</v>
      </c>
      <c r="E6880">
        <v>7200000</v>
      </c>
      <c r="F6880" t="s">
        <v>5390</v>
      </c>
      <c r="G6880" s="13">
        <f>IFERROR(IF($F6880="ALTA",$D6880*1.03,
IF($F6880="MEDIA",$D6880*1,
IF($F6880="BAJA",$D6880*0.92,
IF($F6880="LIQUIDAR",_xlfn.XLOOKUP(A6880,Rotación!$A:$A,Rotación!$O:$O,0,0,-1),"")))),"")</f>
        <v>8961000</v>
      </c>
      <c r="H6880" s="13">
        <f>IFERROR(IF($F6880="ALTA",$D6880*1,
IF($F6880="MEDIA",$D6880*0.97,
IF($F6880="BAJA",$D6880*0.9,
IF($F6880="LIQUIDAR",_xlfn.XLOOKUP(A6880,Rotación!$A:$A,Rotación!$O:$O,0,0,-1),"")))),"")</f>
        <v>8700000</v>
      </c>
      <c r="I6880" s="13">
        <f>IFERROR(IF($F6880="ALTA",$D6880*0.97,
IF($F6880="MEDIA",$D6880*0.94,
IF($F6880="BAJA",$D6880*0.87,
IF($F6880="LIQUIDAR",_xlfn.XLOOKUP(A6880,Rotación!$A:$A,Rotación!$O:$O,0,0,-1),"")))),"")</f>
        <v>8439000</v>
      </c>
      <c r="J6880" s="13">
        <f>IFERROR(IF($F6880="ALTA",$D6880*0.94,
IF($F6880="MEDIA",$D6880*0.9,
IF($F6880="BAJA",$D6880*0.85,
IF($F6880="LIQUIDAR",_xlfn.XLOOKUP(A6880,Rotación!$A:$A,Rotación!$O:$O,0,0,-1),"")))),"")</f>
        <v>8178000</v>
      </c>
      <c r="K6880">
        <v>8690000</v>
      </c>
    </row>
    <row r="6881" spans="1:11" x14ac:dyDescent="0.3">
      <c r="A6881" t="s">
        <v>13071</v>
      </c>
      <c r="D6881">
        <v>8700000</v>
      </c>
      <c r="E6881">
        <v>6800000</v>
      </c>
      <c r="F6881" t="s">
        <v>5390</v>
      </c>
      <c r="G6881" s="13">
        <f>IFERROR(IF($F6881="ALTA",$D6881*1.03,
IF($F6881="MEDIA",$D6881*1,
IF($F6881="BAJA",$D6881*0.92,
IF($F6881="LIQUIDAR",_xlfn.XLOOKUP(A6881,Rotación!$A:$A,Rotación!$O:$O,0,0,-1),"")))),"")</f>
        <v>8961000</v>
      </c>
      <c r="H6881" s="13">
        <f>IFERROR(IF($F6881="ALTA",$D6881*1,
IF($F6881="MEDIA",$D6881*0.97,
IF($F6881="BAJA",$D6881*0.9,
IF($F6881="LIQUIDAR",_xlfn.XLOOKUP(A6881,Rotación!$A:$A,Rotación!$O:$O,0,0,-1),"")))),"")</f>
        <v>8700000</v>
      </c>
      <c r="I6881" s="13">
        <f>IFERROR(IF($F6881="ALTA",$D6881*0.97,
IF($F6881="MEDIA",$D6881*0.94,
IF($F6881="BAJA",$D6881*0.87,
IF($F6881="LIQUIDAR",_xlfn.XLOOKUP(A6881,Rotación!$A:$A,Rotación!$O:$O,0,0,-1),"")))),"")</f>
        <v>8439000</v>
      </c>
      <c r="J6881" s="13">
        <f>IFERROR(IF($F6881="ALTA",$D6881*0.94,
IF($F6881="MEDIA",$D6881*0.9,
IF($F6881="BAJA",$D6881*0.85,
IF($F6881="LIQUIDAR",_xlfn.XLOOKUP(A6881,Rotación!$A:$A,Rotación!$O:$O,0,0,-1),"")))),"")</f>
        <v>8178000</v>
      </c>
      <c r="K6881">
        <v>8190000</v>
      </c>
    </row>
    <row r="6882" spans="1:11" x14ac:dyDescent="0.3">
      <c r="A6882" t="s">
        <v>13085</v>
      </c>
      <c r="D6882">
        <v>10300000</v>
      </c>
      <c r="E6882">
        <v>8700000</v>
      </c>
      <c r="F6882" t="s">
        <v>5390</v>
      </c>
      <c r="G6882" s="13">
        <f>IFERROR(IF($F6882="ALTA",$D6882*1.03,
IF($F6882="MEDIA",$D6882*1,
IF($F6882="BAJA",$D6882*0.92,
IF($F6882="LIQUIDAR",_xlfn.XLOOKUP(A6882,Rotación!$A:$A,Rotación!$O:$O,0,0,-1),"")))),"")</f>
        <v>10609000</v>
      </c>
      <c r="H6882" s="13">
        <f>IFERROR(IF($F6882="ALTA",$D6882*1,
IF($F6882="MEDIA",$D6882*0.97,
IF($F6882="BAJA",$D6882*0.9,
IF($F6882="LIQUIDAR",_xlfn.XLOOKUP(A6882,Rotación!$A:$A,Rotación!$O:$O,0,0,-1),"")))),"")</f>
        <v>10300000</v>
      </c>
      <c r="I6882" s="13">
        <f>IFERROR(IF($F6882="ALTA",$D6882*0.97,
IF($F6882="MEDIA",$D6882*0.94,
IF($F6882="BAJA",$D6882*0.87,
IF($F6882="LIQUIDAR",_xlfn.XLOOKUP(A6882,Rotación!$A:$A,Rotación!$O:$O,0,0,-1),"")))),"")</f>
        <v>9991000</v>
      </c>
      <c r="J6882" s="13">
        <f>IFERROR(IF($F6882="ALTA",$D6882*0.94,
IF($F6882="MEDIA",$D6882*0.9,
IF($F6882="BAJA",$D6882*0.85,
IF($F6882="LIQUIDAR",_xlfn.XLOOKUP(A6882,Rotación!$A:$A,Rotación!$O:$O,0,0,-1),"")))),"")</f>
        <v>9682000</v>
      </c>
      <c r="K6882">
        <v>10290000</v>
      </c>
    </row>
    <row r="6883" spans="1:11" x14ac:dyDescent="0.3">
      <c r="A6883" t="s">
        <v>13096</v>
      </c>
      <c r="D6883">
        <v>12300000</v>
      </c>
      <c r="E6883">
        <v>10000000</v>
      </c>
      <c r="F6883" t="s">
        <v>5390</v>
      </c>
      <c r="G6883" s="13">
        <f>IFERROR(IF($F6883="ALTA",$D6883*1.03,
IF($F6883="MEDIA",$D6883*1,
IF($F6883="BAJA",$D6883*0.92,
IF($F6883="LIQUIDAR",_xlfn.XLOOKUP(A6883,Rotación!$A:$A,Rotación!$O:$O,0,0,-1),"")))),"")</f>
        <v>12669000</v>
      </c>
      <c r="H6883" s="13">
        <f>IFERROR(IF($F6883="ALTA",$D6883*1,
IF($F6883="MEDIA",$D6883*0.97,
IF($F6883="BAJA",$D6883*0.9,
IF($F6883="LIQUIDAR",_xlfn.XLOOKUP(A6883,Rotación!$A:$A,Rotación!$O:$O,0,0,-1),"")))),"")</f>
        <v>12300000</v>
      </c>
      <c r="I6883" s="13">
        <f>IFERROR(IF($F6883="ALTA",$D6883*0.97,
IF($F6883="MEDIA",$D6883*0.94,
IF($F6883="BAJA",$D6883*0.87,
IF($F6883="LIQUIDAR",_xlfn.XLOOKUP(A6883,Rotación!$A:$A,Rotación!$O:$O,0,0,-1),"")))),"")</f>
        <v>11931000</v>
      </c>
      <c r="J6883" s="13">
        <f>IFERROR(IF($F6883="ALTA",$D6883*0.94,
IF($F6883="MEDIA",$D6883*0.9,
IF($F6883="BAJA",$D6883*0.85,
IF($F6883="LIQUIDAR",_xlfn.XLOOKUP(A6883,Rotación!$A:$A,Rotación!$O:$O,0,0,-1),"")))),"")</f>
        <v>11562000</v>
      </c>
      <c r="K6883">
        <v>11990000</v>
      </c>
    </row>
    <row r="6884" spans="1:11" x14ac:dyDescent="0.3">
      <c r="A6884" t="s">
        <v>13074</v>
      </c>
      <c r="D6884">
        <v>11800000</v>
      </c>
      <c r="E6884">
        <v>9200000</v>
      </c>
      <c r="F6884" t="s">
        <v>5390</v>
      </c>
      <c r="G6884" s="13">
        <f>IFERROR(IF($F6884="ALTA",$D6884*1.03,
IF($F6884="MEDIA",$D6884*1,
IF($F6884="BAJA",$D6884*0.92,
IF($F6884="LIQUIDAR",_xlfn.XLOOKUP(A6884,Rotación!$A:$A,Rotación!$O:$O,0,0,-1),"")))),"")</f>
        <v>12154000</v>
      </c>
      <c r="H6884" s="13">
        <f>IFERROR(IF($F6884="ALTA",$D6884*1,
IF($F6884="MEDIA",$D6884*0.97,
IF($F6884="BAJA",$D6884*0.9,
IF($F6884="LIQUIDAR",_xlfn.XLOOKUP(A6884,Rotación!$A:$A,Rotación!$O:$O,0,0,-1),"")))),"")</f>
        <v>11800000</v>
      </c>
      <c r="I6884" s="13">
        <f>IFERROR(IF($F6884="ALTA",$D6884*0.97,
IF($F6884="MEDIA",$D6884*0.94,
IF($F6884="BAJA",$D6884*0.87,
IF($F6884="LIQUIDAR",_xlfn.XLOOKUP(A6884,Rotación!$A:$A,Rotación!$O:$O,0,0,-1),"")))),"")</f>
        <v>11446000</v>
      </c>
      <c r="J6884" s="13">
        <f>IFERROR(IF($F6884="ALTA",$D6884*0.94,
IF($F6884="MEDIA",$D6884*0.9,
IF($F6884="BAJA",$D6884*0.85,
IF($F6884="LIQUIDAR",_xlfn.XLOOKUP(A6884,Rotación!$A:$A,Rotación!$O:$O,0,0,-1),"")))),"")</f>
        <v>11092000</v>
      </c>
      <c r="K6884">
        <v>10990000</v>
      </c>
    </row>
    <row r="6885" spans="1:11" x14ac:dyDescent="0.3">
      <c r="A6885" t="s">
        <v>13246</v>
      </c>
      <c r="D6885">
        <v>26300000</v>
      </c>
      <c r="E6885">
        <v>20000000</v>
      </c>
      <c r="F6885" t="s">
        <v>5391</v>
      </c>
      <c r="G6885" s="13">
        <f>IFERROR(IF($F6885="ALTA",$D6885*1.03,
IF($F6885="MEDIA",$D6885*1,
IF($F6885="BAJA",$D6885*0.92,
IF($F6885="LIQUIDAR",_xlfn.XLOOKUP(A6885,Rotación!$A:$A,Rotación!$O:$O,0,0,-1),"")))),"")</f>
        <v>24196000</v>
      </c>
      <c r="H6885" s="13">
        <f>IFERROR(IF($F6885="ALTA",$D6885*1,
IF($F6885="MEDIA",$D6885*0.97,
IF($F6885="BAJA",$D6885*0.9,
IF($F6885="LIQUIDAR",_xlfn.XLOOKUP(A6885,Rotación!$A:$A,Rotación!$O:$O,0,0,-1),"")))),"")</f>
        <v>23670000</v>
      </c>
      <c r="I6885" s="13">
        <f>IFERROR(IF($F6885="ALTA",$D6885*0.97,
IF($F6885="MEDIA",$D6885*0.94,
IF($F6885="BAJA",$D6885*0.87,
IF($F6885="LIQUIDAR",_xlfn.XLOOKUP(A6885,Rotación!$A:$A,Rotación!$O:$O,0,0,-1),"")))),"")</f>
        <v>22881000</v>
      </c>
      <c r="J6885" s="13">
        <f>IFERROR(IF($F6885="ALTA",$D6885*0.94,
IF($F6885="MEDIA",$D6885*0.9,
IF($F6885="BAJA",$D6885*0.85,
IF($F6885="LIQUIDAR",_xlfn.XLOOKUP(A6885,Rotación!$A:$A,Rotación!$O:$O,0,0,-1),"")))),"")</f>
        <v>22355000</v>
      </c>
      <c r="K6885">
        <v>23490000</v>
      </c>
    </row>
    <row r="6886" spans="1:11" x14ac:dyDescent="0.3">
      <c r="A6886" t="s">
        <v>13246</v>
      </c>
      <c r="D6886">
        <v>21900000</v>
      </c>
      <c r="E6886">
        <v>17000000</v>
      </c>
      <c r="F6886" t="s">
        <v>5391</v>
      </c>
      <c r="G6886" s="13">
        <f>IFERROR(IF($F6886="ALTA",$D6886*1.03,
IF($F6886="MEDIA",$D6886*1,
IF($F6886="BAJA",$D6886*0.92,
IF($F6886="LIQUIDAR",_xlfn.XLOOKUP(A6886,Rotación!$A:$A,Rotación!$O:$O,0,0,-1),"")))),"")</f>
        <v>20148000</v>
      </c>
      <c r="H6886" s="13">
        <f>IFERROR(IF($F6886="ALTA",$D6886*1,
IF($F6886="MEDIA",$D6886*0.97,
IF($F6886="BAJA",$D6886*0.9,
IF($F6886="LIQUIDAR",_xlfn.XLOOKUP(A6886,Rotación!$A:$A,Rotación!$O:$O,0,0,-1),"")))),"")</f>
        <v>19710000</v>
      </c>
      <c r="I6886" s="13">
        <f>IFERROR(IF($F6886="ALTA",$D6886*0.97,
IF($F6886="MEDIA",$D6886*0.94,
IF($F6886="BAJA",$D6886*0.87,
IF($F6886="LIQUIDAR",_xlfn.XLOOKUP(A6886,Rotación!$A:$A,Rotación!$O:$O,0,0,-1),"")))),"")</f>
        <v>19053000</v>
      </c>
      <c r="J6886" s="13">
        <f>IFERROR(IF($F6886="ALTA",$D6886*0.94,
IF($F6886="MEDIA",$D6886*0.9,
IF($F6886="BAJA",$D6886*0.85,
IF($F6886="LIQUIDAR",_xlfn.XLOOKUP(A6886,Rotación!$A:$A,Rotación!$O:$O,0,0,-1),"")))),"")</f>
        <v>18615000</v>
      </c>
      <c r="K6886">
        <v>20490000</v>
      </c>
    </row>
    <row r="6887" spans="1:11" x14ac:dyDescent="0.3">
      <c r="A6887" t="s">
        <v>13018</v>
      </c>
      <c r="D6887">
        <v>5900000</v>
      </c>
      <c r="E6887">
        <v>4300000</v>
      </c>
      <c r="F6887" t="s">
        <v>5391</v>
      </c>
      <c r="G6887" s="13">
        <f>IFERROR(IF($F6887="ALTA",$D6887*1.03,
IF($F6887="MEDIA",$D6887*1,
IF($F6887="BAJA",$D6887*0.92,
IF($F6887="LIQUIDAR",_xlfn.XLOOKUP(A6887,Rotación!$A:$A,Rotación!$O:$O,0,0,-1),"")))),"")</f>
        <v>5428000</v>
      </c>
      <c r="H6887" s="13">
        <f>IFERROR(IF($F6887="ALTA",$D6887*1,
IF($F6887="MEDIA",$D6887*0.97,
IF($F6887="BAJA",$D6887*0.9,
IF($F6887="LIQUIDAR",_xlfn.XLOOKUP(A6887,Rotación!$A:$A,Rotación!$O:$O,0,0,-1),"")))),"")</f>
        <v>5310000</v>
      </c>
      <c r="I6887" s="13">
        <f>IFERROR(IF($F6887="ALTA",$D6887*0.97,
IF($F6887="MEDIA",$D6887*0.94,
IF($F6887="BAJA",$D6887*0.87,
IF($F6887="LIQUIDAR",_xlfn.XLOOKUP(A6887,Rotación!$A:$A,Rotación!$O:$O,0,0,-1),"")))),"")</f>
        <v>5133000</v>
      </c>
      <c r="J6887" s="13">
        <f>IFERROR(IF($F6887="ALTA",$D6887*0.94,
IF($F6887="MEDIA",$D6887*0.9,
IF($F6887="BAJA",$D6887*0.85,
IF($F6887="LIQUIDAR",_xlfn.XLOOKUP(A6887,Rotación!$A:$A,Rotación!$O:$O,0,0,-1),"")))),"")</f>
        <v>5015000</v>
      </c>
      <c r="K6887">
        <v>5590000</v>
      </c>
    </row>
    <row r="6888" spans="1:11" x14ac:dyDescent="0.3">
      <c r="A6888" t="s">
        <v>6291</v>
      </c>
      <c r="D6888">
        <v>15200000</v>
      </c>
      <c r="E6888">
        <v>11700000</v>
      </c>
      <c r="F6888" t="s">
        <v>5391</v>
      </c>
      <c r="G6888" s="13">
        <f>IFERROR(IF($F6888="ALTA",$D6888*1.03,
IF($F6888="MEDIA",$D6888*1,
IF($F6888="BAJA",$D6888*0.92,
IF($F6888="LIQUIDAR",_xlfn.XLOOKUP(A6888,Rotación!$A:$A,Rotación!$O:$O,0,0,-1),"")))),"")</f>
        <v>13984000</v>
      </c>
      <c r="H6888" s="13">
        <f>IFERROR(IF($F6888="ALTA",$D6888*1,
IF($F6888="MEDIA",$D6888*0.97,
IF($F6888="BAJA",$D6888*0.9,
IF($F6888="LIQUIDAR",_xlfn.XLOOKUP(A6888,Rotación!$A:$A,Rotación!$O:$O,0,0,-1),"")))),"")</f>
        <v>13680000</v>
      </c>
      <c r="I6888" s="13">
        <f>IFERROR(IF($F6888="ALTA",$D6888*0.97,
IF($F6888="MEDIA",$D6888*0.94,
IF($F6888="BAJA",$D6888*0.87,
IF($F6888="LIQUIDAR",_xlfn.XLOOKUP(A6888,Rotación!$A:$A,Rotación!$O:$O,0,0,-1),"")))),"")</f>
        <v>13224000</v>
      </c>
      <c r="J6888" s="13">
        <f>IFERROR(IF($F6888="ALTA",$D6888*0.94,
IF($F6888="MEDIA",$D6888*0.9,
IF($F6888="BAJA",$D6888*0.85,
IF($F6888="LIQUIDAR",_xlfn.XLOOKUP(A6888,Rotación!$A:$A,Rotación!$O:$O,0,0,-1),"")))),"")</f>
        <v>12920000</v>
      </c>
      <c r="K6888">
        <v>13990000</v>
      </c>
    </row>
    <row r="6889" spans="1:11" x14ac:dyDescent="0.3">
      <c r="A6889" t="s">
        <v>13199</v>
      </c>
      <c r="D6889">
        <v>11600000</v>
      </c>
      <c r="E6889">
        <v>8800000</v>
      </c>
      <c r="F6889" t="s">
        <v>5391</v>
      </c>
      <c r="G6889" s="13">
        <f>IFERROR(IF($F6889="ALTA",$D6889*1.03,
IF($F6889="MEDIA",$D6889*1,
IF($F6889="BAJA",$D6889*0.92,
IF($F6889="LIQUIDAR",_xlfn.XLOOKUP(A6889,Rotación!$A:$A,Rotación!$O:$O,0,0,-1),"")))),"")</f>
        <v>10672000</v>
      </c>
      <c r="H6889" s="13">
        <f>IFERROR(IF($F6889="ALTA",$D6889*1,
IF($F6889="MEDIA",$D6889*0.97,
IF($F6889="BAJA",$D6889*0.9,
IF($F6889="LIQUIDAR",_xlfn.XLOOKUP(A6889,Rotación!$A:$A,Rotación!$O:$O,0,0,-1),"")))),"")</f>
        <v>10440000</v>
      </c>
      <c r="I6889" s="13">
        <f>IFERROR(IF($F6889="ALTA",$D6889*0.97,
IF($F6889="MEDIA",$D6889*0.94,
IF($F6889="BAJA",$D6889*0.87,
IF($F6889="LIQUIDAR",_xlfn.XLOOKUP(A6889,Rotación!$A:$A,Rotación!$O:$O,0,0,-1),"")))),"")</f>
        <v>10092000</v>
      </c>
      <c r="J6889" s="13">
        <f>IFERROR(IF($F6889="ALTA",$D6889*0.94,
IF($F6889="MEDIA",$D6889*0.9,
IF($F6889="BAJA",$D6889*0.85,
IF($F6889="LIQUIDAR",_xlfn.XLOOKUP(A6889,Rotación!$A:$A,Rotación!$O:$O,0,0,-1),"")))),"")</f>
        <v>9860000</v>
      </c>
      <c r="K6889">
        <v>10590000</v>
      </c>
    </row>
    <row r="6890" spans="1:11" x14ac:dyDescent="0.3">
      <c r="A6890" t="s">
        <v>11006</v>
      </c>
      <c r="D6890">
        <v>22900000</v>
      </c>
      <c r="E6890">
        <v>16500000</v>
      </c>
      <c r="F6890" t="s">
        <v>5391</v>
      </c>
      <c r="G6890" s="13">
        <f>IFERROR(IF($F6890="ALTA",$D6890*1.03,
IF($F6890="MEDIA",$D6890*1,
IF($F6890="BAJA",$D6890*0.92,
IF($F6890="LIQUIDAR",_xlfn.XLOOKUP(A6890,Rotación!$A:$A,Rotación!$O:$O,0,0,-1),"")))),"")</f>
        <v>21068000</v>
      </c>
      <c r="H6890" s="13">
        <f>IFERROR(IF($F6890="ALTA",$D6890*1,
IF($F6890="MEDIA",$D6890*0.97,
IF($F6890="BAJA",$D6890*0.9,
IF($F6890="LIQUIDAR",_xlfn.XLOOKUP(A6890,Rotación!$A:$A,Rotación!$O:$O,0,0,-1),"")))),"")</f>
        <v>20610000</v>
      </c>
      <c r="I6890" s="13">
        <f>IFERROR(IF($F6890="ALTA",$D6890*0.97,
IF($F6890="MEDIA",$D6890*0.94,
IF($F6890="BAJA",$D6890*0.87,
IF($F6890="LIQUIDAR",_xlfn.XLOOKUP(A6890,Rotación!$A:$A,Rotación!$O:$O,0,0,-1),"")))),"")</f>
        <v>19923000</v>
      </c>
      <c r="J6890" s="13">
        <f>IFERROR(IF($F6890="ALTA",$D6890*0.94,
IF($F6890="MEDIA",$D6890*0.9,
IF($F6890="BAJA",$D6890*0.85,
IF($F6890="LIQUIDAR",_xlfn.XLOOKUP(A6890,Rotación!$A:$A,Rotación!$O:$O,0,0,-1),"")))),"")</f>
        <v>19465000</v>
      </c>
      <c r="K6890">
        <v>20290000</v>
      </c>
    </row>
    <row r="6891" spans="1:11" x14ac:dyDescent="0.3">
      <c r="A6891" t="s">
        <v>13218</v>
      </c>
      <c r="D6891">
        <v>12200000</v>
      </c>
      <c r="E6891">
        <v>9500000</v>
      </c>
      <c r="F6891" t="s">
        <v>4033</v>
      </c>
      <c r="G6891" s="13">
        <f>IFERROR(IF($F6891="ALTA",$D6891*1.03,
IF($F6891="MEDIA",$D6891*1,
IF($F6891="BAJA",$D6891*0.92,
IF($F6891="LIQUIDAR",_xlfn.XLOOKUP(A6891,Rotación!$A:$A,Rotación!$O:$O,0,0,-1),"")))),"")</f>
        <v>12200000</v>
      </c>
      <c r="H6891" s="13">
        <f>IFERROR(IF($F6891="ALTA",$D6891*1,
IF($F6891="MEDIA",$D6891*0.97,
IF($F6891="BAJA",$D6891*0.9,
IF($F6891="LIQUIDAR",_xlfn.XLOOKUP(A6891,Rotación!$A:$A,Rotación!$O:$O,0,0,-1),"")))),"")</f>
        <v>11834000</v>
      </c>
      <c r="I6891" s="13">
        <f>IFERROR(IF($F6891="ALTA",$D6891*0.97,
IF($F6891="MEDIA",$D6891*0.94,
IF($F6891="BAJA",$D6891*0.87,
IF($F6891="LIQUIDAR",_xlfn.XLOOKUP(A6891,Rotación!$A:$A,Rotación!$O:$O,0,0,-1),"")))),"")</f>
        <v>11468000</v>
      </c>
      <c r="J6891" s="13">
        <f>IFERROR(IF($F6891="ALTA",$D6891*0.94,
IF($F6891="MEDIA",$D6891*0.9,
IF($F6891="BAJA",$D6891*0.85,
IF($F6891="LIQUIDAR",_xlfn.XLOOKUP(A6891,Rotación!$A:$A,Rotación!$O:$O,0,0,-1),"")))),"")</f>
        <v>10980000</v>
      </c>
      <c r="K6891">
        <v>11290000</v>
      </c>
    </row>
    <row r="6892" spans="1:11" x14ac:dyDescent="0.3">
      <c r="A6892" t="s">
        <v>13161</v>
      </c>
      <c r="D6892">
        <v>9100000</v>
      </c>
      <c r="E6892">
        <v>7600000</v>
      </c>
      <c r="F6892" t="s">
        <v>5390</v>
      </c>
      <c r="G6892" s="13">
        <f>IFERROR(IF($F6892="ALTA",$D6892*1.03,
IF($F6892="MEDIA",$D6892*1,
IF($F6892="BAJA",$D6892*0.92,
IF($F6892="LIQUIDAR",_xlfn.XLOOKUP(A6892,Rotación!$A:$A,Rotación!$O:$O,0,0,-1),"")))),"")</f>
        <v>9373000</v>
      </c>
      <c r="H6892" s="13">
        <f>IFERROR(IF($F6892="ALTA",$D6892*1,
IF($F6892="MEDIA",$D6892*0.97,
IF($F6892="BAJA",$D6892*0.9,
IF($F6892="LIQUIDAR",_xlfn.XLOOKUP(A6892,Rotación!$A:$A,Rotación!$O:$O,0,0,-1),"")))),"")</f>
        <v>9100000</v>
      </c>
      <c r="I6892" s="13">
        <f>IFERROR(IF($F6892="ALTA",$D6892*0.97,
IF($F6892="MEDIA",$D6892*0.94,
IF($F6892="BAJA",$D6892*0.87,
IF($F6892="LIQUIDAR",_xlfn.XLOOKUP(A6892,Rotación!$A:$A,Rotación!$O:$O,0,0,-1),"")))),"")</f>
        <v>8827000</v>
      </c>
      <c r="J6892" s="13">
        <f>IFERROR(IF($F6892="ALTA",$D6892*0.94,
IF($F6892="MEDIA",$D6892*0.9,
IF($F6892="BAJA",$D6892*0.85,
IF($F6892="LIQUIDAR",_xlfn.XLOOKUP(A6892,Rotación!$A:$A,Rotación!$O:$O,0,0,-1),"")))),"")</f>
        <v>8554000</v>
      </c>
      <c r="K6892">
        <v>9190000</v>
      </c>
    </row>
    <row r="6893" spans="1:11" x14ac:dyDescent="0.3">
      <c r="A6893" t="s">
        <v>1175</v>
      </c>
      <c r="D6893">
        <v>6600000</v>
      </c>
      <c r="E6893">
        <v>5100000</v>
      </c>
      <c r="F6893" t="s">
        <v>5390</v>
      </c>
      <c r="G6893" s="13">
        <f>IFERROR(IF($F6893="ALTA",$D6893*1.03,
IF($F6893="MEDIA",$D6893*1,
IF($F6893="BAJA",$D6893*0.92,
IF($F6893="LIQUIDAR",_xlfn.XLOOKUP(A6893,Rotación!$A:$A,Rotación!$O:$O,0,0,-1),"")))),"")</f>
        <v>6798000</v>
      </c>
      <c r="H6893" s="13">
        <f>IFERROR(IF($F6893="ALTA",$D6893*1,
IF($F6893="MEDIA",$D6893*0.97,
IF($F6893="BAJA",$D6893*0.9,
IF($F6893="LIQUIDAR",_xlfn.XLOOKUP(A6893,Rotación!$A:$A,Rotación!$O:$O,0,0,-1),"")))),"")</f>
        <v>6600000</v>
      </c>
      <c r="I6893" s="13">
        <f>IFERROR(IF($F6893="ALTA",$D6893*0.97,
IF($F6893="MEDIA",$D6893*0.94,
IF($F6893="BAJA",$D6893*0.87,
IF($F6893="LIQUIDAR",_xlfn.XLOOKUP(A6893,Rotación!$A:$A,Rotación!$O:$O,0,0,-1),"")))),"")</f>
        <v>6402000</v>
      </c>
      <c r="J6893" s="13">
        <f>IFERROR(IF($F6893="ALTA",$D6893*0.94,
IF($F6893="MEDIA",$D6893*0.9,
IF($F6893="BAJA",$D6893*0.85,
IF($F6893="LIQUIDAR",_xlfn.XLOOKUP(A6893,Rotación!$A:$A,Rotación!$O:$O,0,0,-1),"")))),"")</f>
        <v>6204000</v>
      </c>
      <c r="K6893">
        <v>6290000</v>
      </c>
    </row>
    <row r="6894" spans="1:11" x14ac:dyDescent="0.3">
      <c r="A6894" t="s">
        <v>13053</v>
      </c>
      <c r="D6894">
        <v>9800000</v>
      </c>
      <c r="E6894">
        <v>8000000</v>
      </c>
      <c r="F6894" t="s">
        <v>5390</v>
      </c>
      <c r="G6894" s="13">
        <f>IFERROR(IF($F6894="ALTA",$D6894*1.03,
IF($F6894="MEDIA",$D6894*1,
IF($F6894="BAJA",$D6894*0.92,
IF($F6894="LIQUIDAR",_xlfn.XLOOKUP(A6894,Rotación!$A:$A,Rotación!$O:$O,0,0,-1),"")))),"")</f>
        <v>10094000</v>
      </c>
      <c r="H6894" s="13">
        <f>IFERROR(IF($F6894="ALTA",$D6894*1,
IF($F6894="MEDIA",$D6894*0.97,
IF($F6894="BAJA",$D6894*0.9,
IF($F6894="LIQUIDAR",_xlfn.XLOOKUP(A6894,Rotación!$A:$A,Rotación!$O:$O,0,0,-1),"")))),"")</f>
        <v>9800000</v>
      </c>
      <c r="I6894" s="13">
        <f>IFERROR(IF($F6894="ALTA",$D6894*0.97,
IF($F6894="MEDIA",$D6894*0.94,
IF($F6894="BAJA",$D6894*0.87,
IF($F6894="LIQUIDAR",_xlfn.XLOOKUP(A6894,Rotación!$A:$A,Rotación!$O:$O,0,0,-1),"")))),"")</f>
        <v>9506000</v>
      </c>
      <c r="J6894" s="13">
        <f>IFERROR(IF($F6894="ALTA",$D6894*0.94,
IF($F6894="MEDIA",$D6894*0.9,
IF($F6894="BAJA",$D6894*0.85,
IF($F6894="LIQUIDAR",_xlfn.XLOOKUP(A6894,Rotación!$A:$A,Rotación!$O:$O,0,0,-1),"")))),"")</f>
        <v>9212000</v>
      </c>
      <c r="K6894">
        <v>9590000</v>
      </c>
    </row>
    <row r="6895" spans="1:11" x14ac:dyDescent="0.3">
      <c r="A6895" t="s">
        <v>13226</v>
      </c>
      <c r="D6895">
        <v>8400000</v>
      </c>
      <c r="E6895">
        <v>7000000</v>
      </c>
      <c r="F6895" t="s">
        <v>5390</v>
      </c>
      <c r="G6895" s="13">
        <f>IFERROR(IF($F6895="ALTA",$D6895*1.03,
IF($F6895="MEDIA",$D6895*1,
IF($F6895="BAJA",$D6895*0.92,
IF($F6895="LIQUIDAR",_xlfn.XLOOKUP(A6895,Rotación!$A:$A,Rotación!$O:$O,0,0,-1),"")))),"")</f>
        <v>8652000</v>
      </c>
      <c r="H6895" s="13">
        <f>IFERROR(IF($F6895="ALTA",$D6895*1,
IF($F6895="MEDIA",$D6895*0.97,
IF($F6895="BAJA",$D6895*0.9,
IF($F6895="LIQUIDAR",_xlfn.XLOOKUP(A6895,Rotación!$A:$A,Rotación!$O:$O,0,0,-1),"")))),"")</f>
        <v>8400000</v>
      </c>
      <c r="I6895" s="13">
        <f>IFERROR(IF($F6895="ALTA",$D6895*0.97,
IF($F6895="MEDIA",$D6895*0.94,
IF($F6895="BAJA",$D6895*0.87,
IF($F6895="LIQUIDAR",_xlfn.XLOOKUP(A6895,Rotación!$A:$A,Rotación!$O:$O,0,0,-1),"")))),"")</f>
        <v>8148000</v>
      </c>
      <c r="J6895" s="13">
        <f>IFERROR(IF($F6895="ALTA",$D6895*0.94,
IF($F6895="MEDIA",$D6895*0.9,
IF($F6895="BAJA",$D6895*0.85,
IF($F6895="LIQUIDAR",_xlfn.XLOOKUP(A6895,Rotación!$A:$A,Rotación!$O:$O,0,0,-1),"")))),"")</f>
        <v>7896000</v>
      </c>
      <c r="K6895">
        <v>8290000</v>
      </c>
    </row>
    <row r="6896" spans="1:11" x14ac:dyDescent="0.3">
      <c r="A6896" t="s">
        <v>714</v>
      </c>
      <c r="D6896">
        <v>9700000</v>
      </c>
      <c r="E6896">
        <v>7650000</v>
      </c>
      <c r="F6896" t="s">
        <v>5390</v>
      </c>
      <c r="G6896" s="13">
        <f>IFERROR(IF($F6896="ALTA",$D6896*1.03,
IF($F6896="MEDIA",$D6896*1,
IF($F6896="BAJA",$D6896*0.92,
IF($F6896="LIQUIDAR",_xlfn.XLOOKUP(A6896,Rotación!$A:$A,Rotación!$O:$O,0,0,-1),"")))),"")</f>
        <v>9991000</v>
      </c>
      <c r="H6896" s="13">
        <f>IFERROR(IF($F6896="ALTA",$D6896*1,
IF($F6896="MEDIA",$D6896*0.97,
IF($F6896="BAJA",$D6896*0.9,
IF($F6896="LIQUIDAR",_xlfn.XLOOKUP(A6896,Rotación!$A:$A,Rotación!$O:$O,0,0,-1),"")))),"")</f>
        <v>9700000</v>
      </c>
      <c r="I6896" s="13">
        <f>IFERROR(IF($F6896="ALTA",$D6896*0.97,
IF($F6896="MEDIA",$D6896*0.94,
IF($F6896="BAJA",$D6896*0.87,
IF($F6896="LIQUIDAR",_xlfn.XLOOKUP(A6896,Rotación!$A:$A,Rotación!$O:$O,0,0,-1),"")))),"")</f>
        <v>9409000</v>
      </c>
      <c r="J6896" s="13">
        <f>IFERROR(IF($F6896="ALTA",$D6896*0.94,
IF($F6896="MEDIA",$D6896*0.9,
IF($F6896="BAJA",$D6896*0.85,
IF($F6896="LIQUIDAR",_xlfn.XLOOKUP(A6896,Rotación!$A:$A,Rotación!$O:$O,0,0,-1),"")))),"")</f>
        <v>9118000</v>
      </c>
      <c r="K6896">
        <v>8990000</v>
      </c>
    </row>
    <row r="6897" spans="1:11" x14ac:dyDescent="0.3">
      <c r="A6897" t="s">
        <v>10847</v>
      </c>
      <c r="D6897">
        <v>16800000</v>
      </c>
      <c r="E6897">
        <v>13000000</v>
      </c>
      <c r="F6897" t="s">
        <v>5390</v>
      </c>
      <c r="G6897" s="13">
        <f>IFERROR(IF($F6897="ALTA",$D6897*1.03,
IF($F6897="MEDIA",$D6897*1,
IF($F6897="BAJA",$D6897*0.92,
IF($F6897="LIQUIDAR",_xlfn.XLOOKUP(A6897,Rotación!$A:$A,Rotación!$O:$O,0,0,-1),"")))),"")</f>
        <v>17304000</v>
      </c>
      <c r="H6897" s="13">
        <f>IFERROR(IF($F6897="ALTA",$D6897*1,
IF($F6897="MEDIA",$D6897*0.97,
IF($F6897="BAJA",$D6897*0.9,
IF($F6897="LIQUIDAR",_xlfn.XLOOKUP(A6897,Rotación!$A:$A,Rotación!$O:$O,0,0,-1),"")))),"")</f>
        <v>16800000</v>
      </c>
      <c r="I6897" s="13">
        <f>IFERROR(IF($F6897="ALTA",$D6897*0.97,
IF($F6897="MEDIA",$D6897*0.94,
IF($F6897="BAJA",$D6897*0.87,
IF($F6897="LIQUIDAR",_xlfn.XLOOKUP(A6897,Rotación!$A:$A,Rotación!$O:$O,0,0,-1),"")))),"")</f>
        <v>16296000</v>
      </c>
      <c r="J6897" s="13">
        <f>IFERROR(IF($F6897="ALTA",$D6897*0.94,
IF($F6897="MEDIA",$D6897*0.9,
IF($F6897="BAJA",$D6897*0.85,
IF($F6897="LIQUIDAR",_xlfn.XLOOKUP(A6897,Rotación!$A:$A,Rotación!$O:$O,0,0,-1),"")))),"")</f>
        <v>15792000</v>
      </c>
      <c r="K6897">
        <v>14990000</v>
      </c>
    </row>
    <row r="6898" spans="1:11" x14ac:dyDescent="0.3">
      <c r="A6898" t="s">
        <v>13204</v>
      </c>
      <c r="D6898">
        <v>25300000</v>
      </c>
      <c r="E6898">
        <v>20000000</v>
      </c>
      <c r="F6898" t="s">
        <v>5391</v>
      </c>
      <c r="G6898" s="13">
        <f>IFERROR(IF($F6898="ALTA",$D6898*1.03,
IF($F6898="MEDIA",$D6898*1,
IF($F6898="BAJA",$D6898*0.92,
IF($F6898="LIQUIDAR",_xlfn.XLOOKUP(A6898,Rotación!$A:$A,Rotación!$O:$O,0,0,-1),"")))),"")</f>
        <v>23276000</v>
      </c>
      <c r="H6898" s="13">
        <f>IFERROR(IF($F6898="ALTA",$D6898*1,
IF($F6898="MEDIA",$D6898*0.97,
IF($F6898="BAJA",$D6898*0.9,
IF($F6898="LIQUIDAR",_xlfn.XLOOKUP(A6898,Rotación!$A:$A,Rotación!$O:$O,0,0,-1),"")))),"")</f>
        <v>22770000</v>
      </c>
      <c r="I6898" s="13">
        <f>IFERROR(IF($F6898="ALTA",$D6898*0.97,
IF($F6898="MEDIA",$D6898*0.94,
IF($F6898="BAJA",$D6898*0.87,
IF($F6898="LIQUIDAR",_xlfn.XLOOKUP(A6898,Rotación!$A:$A,Rotación!$O:$O,0,0,-1),"")))),"")</f>
        <v>22011000</v>
      </c>
      <c r="J6898" s="13">
        <f>IFERROR(IF($F6898="ALTA",$D6898*0.94,
IF($F6898="MEDIA",$D6898*0.9,
IF($F6898="BAJA",$D6898*0.85,
IF($F6898="LIQUIDAR",_xlfn.XLOOKUP(A6898,Rotación!$A:$A,Rotación!$O:$O,0,0,-1),"")))),"")</f>
        <v>21505000</v>
      </c>
      <c r="K6898">
        <v>24990000</v>
      </c>
    </row>
    <row r="6899" spans="1:11" x14ac:dyDescent="0.3">
      <c r="A6899" t="s">
        <v>13027</v>
      </c>
      <c r="D6899">
        <v>11200000</v>
      </c>
      <c r="E6899">
        <v>8200000</v>
      </c>
      <c r="F6899" t="s">
        <v>5391</v>
      </c>
      <c r="G6899" s="13">
        <f>IFERROR(IF($F6899="ALTA",$D6899*1.03,
IF($F6899="MEDIA",$D6899*1,
IF($F6899="BAJA",$D6899*0.92,
IF($F6899="LIQUIDAR",_xlfn.XLOOKUP(A6899,Rotación!$A:$A,Rotación!$O:$O,0,0,-1),"")))),"")</f>
        <v>10304000</v>
      </c>
      <c r="H6899" s="13">
        <f>IFERROR(IF($F6899="ALTA",$D6899*1,
IF($F6899="MEDIA",$D6899*0.97,
IF($F6899="BAJA",$D6899*0.9,
IF($F6899="LIQUIDAR",_xlfn.XLOOKUP(A6899,Rotación!$A:$A,Rotación!$O:$O,0,0,-1),"")))),"")</f>
        <v>10080000</v>
      </c>
      <c r="I6899" s="13">
        <f>IFERROR(IF($F6899="ALTA",$D6899*0.97,
IF($F6899="MEDIA",$D6899*0.94,
IF($F6899="BAJA",$D6899*0.87,
IF($F6899="LIQUIDAR",_xlfn.XLOOKUP(A6899,Rotación!$A:$A,Rotación!$O:$O,0,0,-1),"")))),"")</f>
        <v>9744000</v>
      </c>
      <c r="J6899" s="13">
        <f>IFERROR(IF($F6899="ALTA",$D6899*0.94,
IF($F6899="MEDIA",$D6899*0.9,
IF($F6899="BAJA",$D6899*0.85,
IF($F6899="LIQUIDAR",_xlfn.XLOOKUP(A6899,Rotación!$A:$A,Rotación!$O:$O,0,0,-1),"")))),"")</f>
        <v>9520000</v>
      </c>
      <c r="K6899">
        <v>10290000</v>
      </c>
    </row>
    <row r="6900" spans="1:11" x14ac:dyDescent="0.3">
      <c r="A6900" t="s">
        <v>3829</v>
      </c>
      <c r="D6900">
        <v>10800000</v>
      </c>
      <c r="E6900">
        <v>9000000</v>
      </c>
      <c r="F6900" t="s">
        <v>5391</v>
      </c>
      <c r="G6900" s="13">
        <f>IFERROR(IF($F6900="ALTA",$D6900*1.03,
IF($F6900="MEDIA",$D6900*1,
IF($F6900="BAJA",$D6900*0.92,
IF($F6900="LIQUIDAR",_xlfn.XLOOKUP(A6900,Rotación!$A:$A,Rotación!$O:$O,0,0,-1),"")))),"")</f>
        <v>9936000</v>
      </c>
      <c r="H6900" s="13">
        <f>IFERROR(IF($F6900="ALTA",$D6900*1,
IF($F6900="MEDIA",$D6900*0.97,
IF($F6900="BAJA",$D6900*0.9,
IF($F6900="LIQUIDAR",_xlfn.XLOOKUP(A6900,Rotación!$A:$A,Rotación!$O:$O,0,0,-1),"")))),"")</f>
        <v>9720000</v>
      </c>
      <c r="I6900" s="13">
        <f>IFERROR(IF($F6900="ALTA",$D6900*0.97,
IF($F6900="MEDIA",$D6900*0.94,
IF($F6900="BAJA",$D6900*0.87,
IF($F6900="LIQUIDAR",_xlfn.XLOOKUP(A6900,Rotación!$A:$A,Rotación!$O:$O,0,0,-1),"")))),"")</f>
        <v>9396000</v>
      </c>
      <c r="J6900" s="13">
        <f>IFERROR(IF($F6900="ALTA",$D6900*0.94,
IF($F6900="MEDIA",$D6900*0.9,
IF($F6900="BAJA",$D6900*0.85,
IF($F6900="LIQUIDAR",_xlfn.XLOOKUP(A6900,Rotación!$A:$A,Rotación!$O:$O,0,0,-1),"")))),"")</f>
        <v>9180000</v>
      </c>
      <c r="K6900">
        <v>10690000</v>
      </c>
    </row>
    <row r="6901" spans="1:11" x14ac:dyDescent="0.3">
      <c r="A6901" t="s">
        <v>13138</v>
      </c>
      <c r="D6901">
        <v>22400000</v>
      </c>
      <c r="E6901">
        <v>18000000</v>
      </c>
      <c r="F6901" t="s">
        <v>4033</v>
      </c>
      <c r="G6901" s="13">
        <f>IFERROR(IF($F6901="ALTA",$D6901*1.03,
IF($F6901="MEDIA",$D6901*1,
IF($F6901="BAJA",$D6901*0.92,
IF($F6901="LIQUIDAR",_xlfn.XLOOKUP(A6901,Rotación!$A:$A,Rotación!$O:$O,0,0,-1),"")))),"")</f>
        <v>22400000</v>
      </c>
      <c r="H6901" s="13">
        <f>IFERROR(IF($F6901="ALTA",$D6901*1,
IF($F6901="MEDIA",$D6901*0.97,
IF($F6901="BAJA",$D6901*0.9,
IF($F6901="LIQUIDAR",_xlfn.XLOOKUP(A6901,Rotación!$A:$A,Rotación!$O:$O,0,0,-1),"")))),"")</f>
        <v>21728000</v>
      </c>
      <c r="I6901" s="13">
        <f>IFERROR(IF($F6901="ALTA",$D6901*0.97,
IF($F6901="MEDIA",$D6901*0.94,
IF($F6901="BAJA",$D6901*0.87,
IF($F6901="LIQUIDAR",_xlfn.XLOOKUP(A6901,Rotación!$A:$A,Rotación!$O:$O,0,0,-1),"")))),"")</f>
        <v>21056000</v>
      </c>
      <c r="J6901" s="13">
        <f>IFERROR(IF($F6901="ALTA",$D6901*0.94,
IF($F6901="MEDIA",$D6901*0.9,
IF($F6901="BAJA",$D6901*0.85,
IF($F6901="LIQUIDAR",_xlfn.XLOOKUP(A6901,Rotación!$A:$A,Rotación!$O:$O,0,0,-1),"")))),"")</f>
        <v>20160000</v>
      </c>
      <c r="K6901">
        <v>20990000</v>
      </c>
    </row>
    <row r="6902" spans="1:11" x14ac:dyDescent="0.3">
      <c r="A6902" t="s">
        <v>13228</v>
      </c>
      <c r="D6902">
        <v>19900000</v>
      </c>
      <c r="E6902">
        <v>15200000</v>
      </c>
      <c r="F6902" t="s">
        <v>4033</v>
      </c>
      <c r="G6902" s="13">
        <f>IFERROR(IF($F6902="ALTA",$D6902*1.03,
IF($F6902="MEDIA",$D6902*1,
IF($F6902="BAJA",$D6902*0.92,
IF($F6902="LIQUIDAR",_xlfn.XLOOKUP(A6902,Rotación!$A:$A,Rotación!$O:$O,0,0,-1),"")))),"")</f>
        <v>19900000</v>
      </c>
      <c r="H6902" s="13">
        <f>IFERROR(IF($F6902="ALTA",$D6902*1,
IF($F6902="MEDIA",$D6902*0.97,
IF($F6902="BAJA",$D6902*0.9,
IF($F6902="LIQUIDAR",_xlfn.XLOOKUP(A6902,Rotación!$A:$A,Rotación!$O:$O,0,0,-1),"")))),"")</f>
        <v>19303000</v>
      </c>
      <c r="I6902" s="13">
        <f>IFERROR(IF($F6902="ALTA",$D6902*0.97,
IF($F6902="MEDIA",$D6902*0.94,
IF($F6902="BAJA",$D6902*0.87,
IF($F6902="LIQUIDAR",_xlfn.XLOOKUP(A6902,Rotación!$A:$A,Rotación!$O:$O,0,0,-1),"")))),"")</f>
        <v>18706000</v>
      </c>
      <c r="J6902" s="13">
        <f>IFERROR(IF($F6902="ALTA",$D6902*0.94,
IF($F6902="MEDIA",$D6902*0.9,
IF($F6902="BAJA",$D6902*0.85,
IF($F6902="LIQUIDAR",_xlfn.XLOOKUP(A6902,Rotación!$A:$A,Rotación!$O:$O,0,0,-1),"")))),"")</f>
        <v>17910000</v>
      </c>
      <c r="K6902">
        <v>17690000</v>
      </c>
    </row>
    <row r="6903" spans="1:11" x14ac:dyDescent="0.3">
      <c r="A6903" t="s">
        <v>13124</v>
      </c>
      <c r="D6903">
        <v>10200000</v>
      </c>
      <c r="E6903">
        <v>8000000</v>
      </c>
      <c r="F6903" t="s">
        <v>4033</v>
      </c>
      <c r="G6903" s="13">
        <f>IFERROR(IF($F6903="ALTA",$D6903*1.03,
IF($F6903="MEDIA",$D6903*1,
IF($F6903="BAJA",$D6903*0.92,
IF($F6903="LIQUIDAR",_xlfn.XLOOKUP(A6903,Rotación!$A:$A,Rotación!$O:$O,0,0,-1),"")))),"")</f>
        <v>10200000</v>
      </c>
      <c r="H6903" s="13">
        <f>IFERROR(IF($F6903="ALTA",$D6903*1,
IF($F6903="MEDIA",$D6903*0.97,
IF($F6903="BAJA",$D6903*0.9,
IF($F6903="LIQUIDAR",_xlfn.XLOOKUP(A6903,Rotación!$A:$A,Rotación!$O:$O,0,0,-1),"")))),"")</f>
        <v>9894000</v>
      </c>
      <c r="I6903" s="13">
        <f>IFERROR(IF($F6903="ALTA",$D6903*0.97,
IF($F6903="MEDIA",$D6903*0.94,
IF($F6903="BAJA",$D6903*0.87,
IF($F6903="LIQUIDAR",_xlfn.XLOOKUP(A6903,Rotación!$A:$A,Rotación!$O:$O,0,0,-1),"")))),"")</f>
        <v>9588000</v>
      </c>
      <c r="J6903" s="13">
        <f>IFERROR(IF($F6903="ALTA",$D6903*0.94,
IF($F6903="MEDIA",$D6903*0.9,
IF($F6903="BAJA",$D6903*0.85,
IF($F6903="LIQUIDAR",_xlfn.XLOOKUP(A6903,Rotación!$A:$A,Rotación!$O:$O,0,0,-1),"")))),"")</f>
        <v>9180000</v>
      </c>
      <c r="K6903">
        <v>9490000</v>
      </c>
    </row>
    <row r="6904" spans="1:11" x14ac:dyDescent="0.3">
      <c r="A6904" t="s">
        <v>13214</v>
      </c>
      <c r="D6904">
        <v>8900000</v>
      </c>
      <c r="E6904">
        <v>6500000</v>
      </c>
      <c r="F6904" t="s">
        <v>4033</v>
      </c>
      <c r="G6904" s="13">
        <f>IFERROR(IF($F6904="ALTA",$D6904*1.03,
IF($F6904="MEDIA",$D6904*1,
IF($F6904="BAJA",$D6904*0.92,
IF($F6904="LIQUIDAR",_xlfn.XLOOKUP(A6904,Rotación!$A:$A,Rotación!$O:$O,0,0,-1),"")))),"")</f>
        <v>8900000</v>
      </c>
      <c r="H6904" s="13">
        <f>IFERROR(IF($F6904="ALTA",$D6904*1,
IF($F6904="MEDIA",$D6904*0.97,
IF($F6904="BAJA",$D6904*0.9,
IF($F6904="LIQUIDAR",_xlfn.XLOOKUP(A6904,Rotación!$A:$A,Rotación!$O:$O,0,0,-1),"")))),"")</f>
        <v>8633000</v>
      </c>
      <c r="I6904" s="13">
        <f>IFERROR(IF($F6904="ALTA",$D6904*0.97,
IF($F6904="MEDIA",$D6904*0.94,
IF($F6904="BAJA",$D6904*0.87,
IF($F6904="LIQUIDAR",_xlfn.XLOOKUP(A6904,Rotación!$A:$A,Rotación!$O:$O,0,0,-1),"")))),"")</f>
        <v>8365999.9999999991</v>
      </c>
      <c r="J6904" s="13">
        <f>IFERROR(IF($F6904="ALTA",$D6904*0.94,
IF($F6904="MEDIA",$D6904*0.9,
IF($F6904="BAJA",$D6904*0.85,
IF($F6904="LIQUIDAR",_xlfn.XLOOKUP(A6904,Rotación!$A:$A,Rotación!$O:$O,0,0,-1),"")))),"")</f>
        <v>8010000</v>
      </c>
      <c r="K6904">
        <v>7790000</v>
      </c>
    </row>
    <row r="6905" spans="1:11" x14ac:dyDescent="0.3">
      <c r="A6905" t="s">
        <v>13237</v>
      </c>
      <c r="D6905">
        <v>8200000</v>
      </c>
      <c r="E6905">
        <v>7000000</v>
      </c>
      <c r="F6905" t="s">
        <v>4033</v>
      </c>
      <c r="G6905" s="13">
        <f>IFERROR(IF($F6905="ALTA",$D6905*1.03,
IF($F6905="MEDIA",$D6905*1,
IF($F6905="BAJA",$D6905*0.92,
IF($F6905="LIQUIDAR",_xlfn.XLOOKUP(A6905,Rotación!$A:$A,Rotación!$O:$O,0,0,-1),"")))),"")</f>
        <v>8200000</v>
      </c>
      <c r="H6905" s="13">
        <f>IFERROR(IF($F6905="ALTA",$D6905*1,
IF($F6905="MEDIA",$D6905*0.97,
IF($F6905="BAJA",$D6905*0.9,
IF($F6905="LIQUIDAR",_xlfn.XLOOKUP(A6905,Rotación!$A:$A,Rotación!$O:$O,0,0,-1),"")))),"")</f>
        <v>7954000</v>
      </c>
      <c r="I6905" s="13">
        <f>IFERROR(IF($F6905="ALTA",$D6905*0.97,
IF($F6905="MEDIA",$D6905*0.94,
IF($F6905="BAJA",$D6905*0.87,
IF($F6905="LIQUIDAR",_xlfn.XLOOKUP(A6905,Rotación!$A:$A,Rotación!$O:$O,0,0,-1),"")))),"")</f>
        <v>7708000</v>
      </c>
      <c r="J6905" s="13">
        <f>IFERROR(IF($F6905="ALTA",$D6905*0.94,
IF($F6905="MEDIA",$D6905*0.9,
IF($F6905="BAJA",$D6905*0.85,
IF($F6905="LIQUIDAR",_xlfn.XLOOKUP(A6905,Rotación!$A:$A,Rotación!$O:$O,0,0,-1),"")))),"")</f>
        <v>7380000</v>
      </c>
      <c r="K6905">
        <v>8290000</v>
      </c>
    </row>
    <row r="6906" spans="1:11" x14ac:dyDescent="0.3">
      <c r="A6906" t="s">
        <v>10369</v>
      </c>
      <c r="D6906">
        <v>17500000</v>
      </c>
      <c r="E6906">
        <v>14100000</v>
      </c>
      <c r="F6906" t="s">
        <v>4033</v>
      </c>
      <c r="G6906" s="13">
        <f>IFERROR(IF($F6906="ALTA",$D6906*1.03,
IF($F6906="MEDIA",$D6906*1,
IF($F6906="BAJA",$D6906*0.92,
IF($F6906="LIQUIDAR",_xlfn.XLOOKUP(A6906,Rotación!$A:$A,Rotación!$O:$O,0,0,-1),"")))),"")</f>
        <v>17500000</v>
      </c>
      <c r="H6906" s="13">
        <f>IFERROR(IF($F6906="ALTA",$D6906*1,
IF($F6906="MEDIA",$D6906*0.97,
IF($F6906="BAJA",$D6906*0.9,
IF($F6906="LIQUIDAR",_xlfn.XLOOKUP(A6906,Rotación!$A:$A,Rotación!$O:$O,0,0,-1),"")))),"")</f>
        <v>16975000</v>
      </c>
      <c r="I6906" s="13">
        <f>IFERROR(IF($F6906="ALTA",$D6906*0.97,
IF($F6906="MEDIA",$D6906*0.94,
IF($F6906="BAJA",$D6906*0.87,
IF($F6906="LIQUIDAR",_xlfn.XLOOKUP(A6906,Rotación!$A:$A,Rotación!$O:$O,0,0,-1),"")))),"")</f>
        <v>16449999.999999998</v>
      </c>
      <c r="J6906" s="13">
        <f>IFERROR(IF($F6906="ALTA",$D6906*0.94,
IF($F6906="MEDIA",$D6906*0.9,
IF($F6906="BAJA",$D6906*0.85,
IF($F6906="LIQUIDAR",_xlfn.XLOOKUP(A6906,Rotación!$A:$A,Rotación!$O:$O,0,0,-1),"")))),"")</f>
        <v>15750000</v>
      </c>
      <c r="K6906">
        <v>16990000</v>
      </c>
    </row>
    <row r="6907" spans="1:11" x14ac:dyDescent="0.3">
      <c r="A6907" t="s">
        <v>13116</v>
      </c>
      <c r="D6907">
        <v>16000000</v>
      </c>
      <c r="E6907">
        <v>13000000</v>
      </c>
      <c r="F6907" t="s">
        <v>4033</v>
      </c>
      <c r="G6907" s="13">
        <f>IFERROR(IF($F6907="ALTA",$D6907*1.03,
IF($F6907="MEDIA",$D6907*1,
IF($F6907="BAJA",$D6907*0.92,
IF($F6907="LIQUIDAR",_xlfn.XLOOKUP(A6907,Rotación!$A:$A,Rotación!$O:$O,0,0,-1),"")))),"")</f>
        <v>16000000</v>
      </c>
      <c r="H6907" s="13">
        <f>IFERROR(IF($F6907="ALTA",$D6907*1,
IF($F6907="MEDIA",$D6907*0.97,
IF($F6907="BAJA",$D6907*0.9,
IF($F6907="LIQUIDAR",_xlfn.XLOOKUP(A6907,Rotación!$A:$A,Rotación!$O:$O,0,0,-1),"")))),"")</f>
        <v>15520000</v>
      </c>
      <c r="I6907" s="13">
        <f>IFERROR(IF($F6907="ALTA",$D6907*0.97,
IF($F6907="MEDIA",$D6907*0.94,
IF($F6907="BAJA",$D6907*0.87,
IF($F6907="LIQUIDAR",_xlfn.XLOOKUP(A6907,Rotación!$A:$A,Rotación!$O:$O,0,0,-1),"")))),"")</f>
        <v>15040000</v>
      </c>
      <c r="J6907" s="13">
        <f>IFERROR(IF($F6907="ALTA",$D6907*0.94,
IF($F6907="MEDIA",$D6907*0.9,
IF($F6907="BAJA",$D6907*0.85,
IF($F6907="LIQUIDAR",_xlfn.XLOOKUP(A6907,Rotación!$A:$A,Rotación!$O:$O,0,0,-1),"")))),"")</f>
        <v>14400000</v>
      </c>
      <c r="K6907">
        <v>15490000</v>
      </c>
    </row>
    <row r="6908" spans="1:11" x14ac:dyDescent="0.3">
      <c r="A6908" t="s">
        <v>11650</v>
      </c>
      <c r="D6908">
        <v>9900000</v>
      </c>
      <c r="E6908">
        <v>8000000</v>
      </c>
      <c r="F6908" t="s">
        <v>5390</v>
      </c>
      <c r="G6908" s="13">
        <f>IFERROR(IF($F6908="ALTA",$D6908*1.03,
IF($F6908="MEDIA",$D6908*1,
IF($F6908="BAJA",$D6908*0.92,
IF($F6908="LIQUIDAR",_xlfn.XLOOKUP(A6908,Rotación!$A:$A,Rotación!$O:$O,0,0,-1),"")))),"")</f>
        <v>10197000</v>
      </c>
      <c r="H6908" s="13">
        <f>IFERROR(IF($F6908="ALTA",$D6908*1,
IF($F6908="MEDIA",$D6908*0.97,
IF($F6908="BAJA",$D6908*0.9,
IF($F6908="LIQUIDAR",_xlfn.XLOOKUP(A6908,Rotación!$A:$A,Rotación!$O:$O,0,0,-1),"")))),"")</f>
        <v>9900000</v>
      </c>
      <c r="I6908" s="13">
        <f>IFERROR(IF($F6908="ALTA",$D6908*0.97,
IF($F6908="MEDIA",$D6908*0.94,
IF($F6908="BAJA",$D6908*0.87,
IF($F6908="LIQUIDAR",_xlfn.XLOOKUP(A6908,Rotación!$A:$A,Rotación!$O:$O,0,0,-1),"")))),"")</f>
        <v>9603000</v>
      </c>
      <c r="J6908" s="13">
        <f>IFERROR(IF($F6908="ALTA",$D6908*0.94,
IF($F6908="MEDIA",$D6908*0.9,
IF($F6908="BAJA",$D6908*0.85,
IF($F6908="LIQUIDAR",_xlfn.XLOOKUP(A6908,Rotación!$A:$A,Rotación!$O:$O,0,0,-1),"")))),"")</f>
        <v>9306000</v>
      </c>
      <c r="K6908">
        <v>9590000</v>
      </c>
    </row>
    <row r="6909" spans="1:11" x14ac:dyDescent="0.3">
      <c r="A6909" t="s">
        <v>6032</v>
      </c>
      <c r="D6909">
        <v>7700000</v>
      </c>
      <c r="E6909">
        <v>5900000</v>
      </c>
      <c r="F6909" t="s">
        <v>5391</v>
      </c>
      <c r="G6909" s="13">
        <f>IFERROR(IF($F6909="ALTA",$D6909*1.03,
IF($F6909="MEDIA",$D6909*1,
IF($F6909="BAJA",$D6909*0.92,
IF($F6909="LIQUIDAR",_xlfn.XLOOKUP(A6909,Rotación!$A:$A,Rotación!$O:$O,0,0,-1),"")))),"")</f>
        <v>7084000</v>
      </c>
      <c r="H6909" s="13">
        <f>IFERROR(IF($F6909="ALTA",$D6909*1,
IF($F6909="MEDIA",$D6909*0.97,
IF($F6909="BAJA",$D6909*0.9,
IF($F6909="LIQUIDAR",_xlfn.XLOOKUP(A6909,Rotación!$A:$A,Rotación!$O:$O,0,0,-1),"")))),"")</f>
        <v>6930000</v>
      </c>
      <c r="I6909" s="13">
        <f>IFERROR(IF($F6909="ALTA",$D6909*0.97,
IF($F6909="MEDIA",$D6909*0.94,
IF($F6909="BAJA",$D6909*0.87,
IF($F6909="LIQUIDAR",_xlfn.XLOOKUP(A6909,Rotación!$A:$A,Rotación!$O:$O,0,0,-1),"")))),"")</f>
        <v>6699000</v>
      </c>
      <c r="J6909" s="13">
        <f>IFERROR(IF($F6909="ALTA",$D6909*0.94,
IF($F6909="MEDIA",$D6909*0.9,
IF($F6909="BAJA",$D6909*0.85,
IF($F6909="LIQUIDAR",_xlfn.XLOOKUP(A6909,Rotación!$A:$A,Rotación!$O:$O,0,0,-1),"")))),"")</f>
        <v>6545000</v>
      </c>
      <c r="K6909">
        <v>7290000</v>
      </c>
    </row>
    <row r="6910" spans="1:11" x14ac:dyDescent="0.3">
      <c r="A6910" t="s">
        <v>6032</v>
      </c>
      <c r="D6910">
        <v>7700000</v>
      </c>
      <c r="E6910">
        <v>5800000</v>
      </c>
      <c r="F6910" t="s">
        <v>5391</v>
      </c>
      <c r="G6910" s="13">
        <f>IFERROR(IF($F6910="ALTA",$D6910*1.03,
IF($F6910="MEDIA",$D6910*1,
IF($F6910="BAJA",$D6910*0.92,
IF($F6910="LIQUIDAR",_xlfn.XLOOKUP(A6910,Rotación!$A:$A,Rotación!$O:$O,0,0,-1),"")))),"")</f>
        <v>7084000</v>
      </c>
      <c r="H6910" s="13">
        <f>IFERROR(IF($F6910="ALTA",$D6910*1,
IF($F6910="MEDIA",$D6910*0.97,
IF($F6910="BAJA",$D6910*0.9,
IF($F6910="LIQUIDAR",_xlfn.XLOOKUP(A6910,Rotación!$A:$A,Rotación!$O:$O,0,0,-1),"")))),"")</f>
        <v>6930000</v>
      </c>
      <c r="I6910" s="13">
        <f>IFERROR(IF($F6910="ALTA",$D6910*0.97,
IF($F6910="MEDIA",$D6910*0.94,
IF($F6910="BAJA",$D6910*0.87,
IF($F6910="LIQUIDAR",_xlfn.XLOOKUP(A6910,Rotación!$A:$A,Rotación!$O:$O,0,0,-1),"")))),"")</f>
        <v>6699000</v>
      </c>
      <c r="J6910" s="13">
        <f>IFERROR(IF($F6910="ALTA",$D6910*0.94,
IF($F6910="MEDIA",$D6910*0.9,
IF($F6910="BAJA",$D6910*0.85,
IF($F6910="LIQUIDAR",_xlfn.XLOOKUP(A6910,Rotación!$A:$A,Rotación!$O:$O,0,0,-1),"")))),"")</f>
        <v>6545000</v>
      </c>
      <c r="K6910">
        <v>7090000</v>
      </c>
    </row>
    <row r="6911" spans="1:11" x14ac:dyDescent="0.3">
      <c r="A6911" t="s">
        <v>13220</v>
      </c>
      <c r="D6911">
        <v>22700000</v>
      </c>
      <c r="E6911">
        <v>18000000</v>
      </c>
      <c r="F6911" t="s">
        <v>5391</v>
      </c>
      <c r="G6911" s="13">
        <f>IFERROR(IF($F6911="ALTA",$D6911*1.03,
IF($F6911="MEDIA",$D6911*1,
IF($F6911="BAJA",$D6911*0.92,
IF($F6911="LIQUIDAR",_xlfn.XLOOKUP(A6911,Rotación!$A:$A,Rotación!$O:$O,0,0,-1),"")))),"")</f>
        <v>20884000</v>
      </c>
      <c r="H6911" s="13">
        <f>IFERROR(IF($F6911="ALTA",$D6911*1,
IF($F6911="MEDIA",$D6911*0.97,
IF($F6911="BAJA",$D6911*0.9,
IF($F6911="LIQUIDAR",_xlfn.XLOOKUP(A6911,Rotación!$A:$A,Rotación!$O:$O,0,0,-1),"")))),"")</f>
        <v>20430000</v>
      </c>
      <c r="I6911" s="13">
        <f>IFERROR(IF($F6911="ALTA",$D6911*0.97,
IF($F6911="MEDIA",$D6911*0.94,
IF($F6911="BAJA",$D6911*0.87,
IF($F6911="LIQUIDAR",_xlfn.XLOOKUP(A6911,Rotación!$A:$A,Rotación!$O:$O,0,0,-1),"")))),"")</f>
        <v>19749000</v>
      </c>
      <c r="J6911" s="13">
        <f>IFERROR(IF($F6911="ALTA",$D6911*0.94,
IF($F6911="MEDIA",$D6911*0.9,
IF($F6911="BAJA",$D6911*0.85,
IF($F6911="LIQUIDAR",_xlfn.XLOOKUP(A6911,Rotación!$A:$A,Rotación!$O:$O,0,0,-1),"")))),"")</f>
        <v>19295000</v>
      </c>
      <c r="K6911">
        <v>21390000</v>
      </c>
    </row>
    <row r="6912" spans="1:11" x14ac:dyDescent="0.3">
      <c r="A6912" t="s">
        <v>13116</v>
      </c>
      <c r="D6912">
        <v>17800000</v>
      </c>
      <c r="E6912">
        <v>14200000</v>
      </c>
      <c r="F6912" t="s">
        <v>4033</v>
      </c>
      <c r="G6912" s="13">
        <f>IFERROR(IF($F6912="ALTA",$D6912*1.03,
IF($F6912="MEDIA",$D6912*1,
IF($F6912="BAJA",$D6912*0.92,
IF($F6912="LIQUIDAR",_xlfn.XLOOKUP(A6912,Rotación!$A:$A,Rotación!$O:$O,0,0,-1),"")))),"")</f>
        <v>17800000</v>
      </c>
      <c r="H6912" s="13">
        <f>IFERROR(IF($F6912="ALTA",$D6912*1,
IF($F6912="MEDIA",$D6912*0.97,
IF($F6912="BAJA",$D6912*0.9,
IF($F6912="LIQUIDAR",_xlfn.XLOOKUP(A6912,Rotación!$A:$A,Rotación!$O:$O,0,0,-1),"")))),"")</f>
        <v>17266000</v>
      </c>
      <c r="I6912" s="13">
        <f>IFERROR(IF($F6912="ALTA",$D6912*0.97,
IF($F6912="MEDIA",$D6912*0.94,
IF($F6912="BAJA",$D6912*0.87,
IF($F6912="LIQUIDAR",_xlfn.XLOOKUP(A6912,Rotación!$A:$A,Rotación!$O:$O,0,0,-1),"")))),"")</f>
        <v>16731999.999999998</v>
      </c>
      <c r="J6912" s="13">
        <f>IFERROR(IF($F6912="ALTA",$D6912*0.94,
IF($F6912="MEDIA",$D6912*0.9,
IF($F6912="BAJA",$D6912*0.85,
IF($F6912="LIQUIDAR",_xlfn.XLOOKUP(A6912,Rotación!$A:$A,Rotación!$O:$O,0,0,-1),"")))),"")</f>
        <v>16020000</v>
      </c>
      <c r="K6912">
        <v>16990000</v>
      </c>
    </row>
    <row r="6913" spans="1:11" x14ac:dyDescent="0.3">
      <c r="A6913" t="s">
        <v>13265</v>
      </c>
      <c r="D6913">
        <v>53000000</v>
      </c>
      <c r="E6913">
        <v>43000000</v>
      </c>
      <c r="F6913" t="s">
        <v>4033</v>
      </c>
      <c r="G6913" s="13">
        <f>IFERROR(IF($F6913="ALTA",$D6913*1.03,
IF($F6913="MEDIA",$D6913*1,
IF($F6913="BAJA",$D6913*0.92,
IF($F6913="LIQUIDAR",_xlfn.XLOOKUP(A6913,Rotación!$A:$A,Rotación!$O:$O,0,0,-1),"")))),"")</f>
        <v>53000000</v>
      </c>
      <c r="H6913" s="13">
        <f>IFERROR(IF($F6913="ALTA",$D6913*1,
IF($F6913="MEDIA",$D6913*0.97,
IF($F6913="BAJA",$D6913*0.9,
IF($F6913="LIQUIDAR",_xlfn.XLOOKUP(A6913,Rotación!$A:$A,Rotación!$O:$O,0,0,-1),"")))),"")</f>
        <v>51410000</v>
      </c>
      <c r="I6913" s="13">
        <f>IFERROR(IF($F6913="ALTA",$D6913*0.97,
IF($F6913="MEDIA",$D6913*0.94,
IF($F6913="BAJA",$D6913*0.87,
IF($F6913="LIQUIDAR",_xlfn.XLOOKUP(A6913,Rotación!$A:$A,Rotación!$O:$O,0,0,-1),"")))),"")</f>
        <v>49820000</v>
      </c>
      <c r="J6913" s="13">
        <f>IFERROR(IF($F6913="ALTA",$D6913*0.94,
IF($F6913="MEDIA",$D6913*0.9,
IF($F6913="BAJA",$D6913*0.85,
IF($F6913="LIQUIDAR",_xlfn.XLOOKUP(A6913,Rotación!$A:$A,Rotación!$O:$O,0,0,-1),"")))),"")</f>
        <v>47700000</v>
      </c>
      <c r="K6913">
        <v>51990000</v>
      </c>
    </row>
    <row r="6914" spans="1:11" x14ac:dyDescent="0.3">
      <c r="A6914" t="s">
        <v>13047</v>
      </c>
      <c r="D6914">
        <v>6600000</v>
      </c>
      <c r="E6914">
        <v>5300000</v>
      </c>
      <c r="F6914" t="s">
        <v>4033</v>
      </c>
      <c r="G6914" s="13">
        <f>IFERROR(IF($F6914="ALTA",$D6914*1.03,
IF($F6914="MEDIA",$D6914*1,
IF($F6914="BAJA",$D6914*0.92,
IF($F6914="LIQUIDAR",_xlfn.XLOOKUP(A6914,Rotación!$A:$A,Rotación!$O:$O,0,0,-1),"")))),"")</f>
        <v>6600000</v>
      </c>
      <c r="H6914" s="13">
        <f>IFERROR(IF($F6914="ALTA",$D6914*1,
IF($F6914="MEDIA",$D6914*0.97,
IF($F6914="BAJA",$D6914*0.9,
IF($F6914="LIQUIDAR",_xlfn.XLOOKUP(A6914,Rotación!$A:$A,Rotación!$O:$O,0,0,-1),"")))),"")</f>
        <v>6402000</v>
      </c>
      <c r="I6914" s="13">
        <f>IFERROR(IF($F6914="ALTA",$D6914*0.97,
IF($F6914="MEDIA",$D6914*0.94,
IF($F6914="BAJA",$D6914*0.87,
IF($F6914="LIQUIDAR",_xlfn.XLOOKUP(A6914,Rotación!$A:$A,Rotación!$O:$O,0,0,-1),"")))),"")</f>
        <v>6204000</v>
      </c>
      <c r="J6914" s="13">
        <f>IFERROR(IF($F6914="ALTA",$D6914*0.94,
IF($F6914="MEDIA",$D6914*0.9,
IF($F6914="BAJA",$D6914*0.85,
IF($F6914="LIQUIDAR",_xlfn.XLOOKUP(A6914,Rotación!$A:$A,Rotación!$O:$O,0,0,-1),"")))),"")</f>
        <v>5940000</v>
      </c>
      <c r="K6914">
        <v>6390000</v>
      </c>
    </row>
    <row r="6915" spans="1:11" x14ac:dyDescent="0.3">
      <c r="A6915" t="s">
        <v>13244</v>
      </c>
      <c r="D6915">
        <v>12600000</v>
      </c>
      <c r="E6915">
        <v>10000000</v>
      </c>
      <c r="F6915" t="s">
        <v>4033</v>
      </c>
      <c r="G6915" s="13">
        <f>IFERROR(IF($F6915="ALTA",$D6915*1.03,
IF($F6915="MEDIA",$D6915*1,
IF($F6915="BAJA",$D6915*0.92,
IF($F6915="LIQUIDAR",_xlfn.XLOOKUP(A6915,Rotación!$A:$A,Rotación!$O:$O,0,0,-1),"")))),"")</f>
        <v>12600000</v>
      </c>
      <c r="H6915" s="13">
        <f>IFERROR(IF($F6915="ALTA",$D6915*1,
IF($F6915="MEDIA",$D6915*0.97,
IF($F6915="BAJA",$D6915*0.9,
IF($F6915="LIQUIDAR",_xlfn.XLOOKUP(A6915,Rotación!$A:$A,Rotación!$O:$O,0,0,-1),"")))),"")</f>
        <v>12222000</v>
      </c>
      <c r="I6915" s="13">
        <f>IFERROR(IF($F6915="ALTA",$D6915*0.97,
IF($F6915="MEDIA",$D6915*0.94,
IF($F6915="BAJA",$D6915*0.87,
IF($F6915="LIQUIDAR",_xlfn.XLOOKUP(A6915,Rotación!$A:$A,Rotación!$O:$O,0,0,-1),"")))),"")</f>
        <v>11844000</v>
      </c>
      <c r="J6915" s="13">
        <f>IFERROR(IF($F6915="ALTA",$D6915*0.94,
IF($F6915="MEDIA",$D6915*0.9,
IF($F6915="BAJA",$D6915*0.85,
IF($F6915="LIQUIDAR",_xlfn.XLOOKUP(A6915,Rotación!$A:$A,Rotación!$O:$O,0,0,-1),"")))),"")</f>
        <v>11340000</v>
      </c>
      <c r="K6915">
        <v>11690000</v>
      </c>
    </row>
    <row r="6916" spans="1:11" x14ac:dyDescent="0.3">
      <c r="A6916" t="s">
        <v>2092</v>
      </c>
      <c r="D6916">
        <v>11200000</v>
      </c>
      <c r="E6916">
        <v>9100000</v>
      </c>
      <c r="F6916" t="s">
        <v>5391</v>
      </c>
      <c r="G6916" s="13">
        <f>IFERROR(IF($F6916="ALTA",$D6916*1.03,
IF($F6916="MEDIA",$D6916*1,
IF($F6916="BAJA",$D6916*0.92,
IF($F6916="LIQUIDAR",_xlfn.XLOOKUP(A6916,Rotación!$A:$A,Rotación!$O:$O,0,0,-1),"")))),"")</f>
        <v>10304000</v>
      </c>
      <c r="H6916" s="13">
        <f>IFERROR(IF($F6916="ALTA",$D6916*1,
IF($F6916="MEDIA",$D6916*0.97,
IF($F6916="BAJA",$D6916*0.9,
IF($F6916="LIQUIDAR",_xlfn.XLOOKUP(A6916,Rotación!$A:$A,Rotación!$O:$O,0,0,-1),"")))),"")</f>
        <v>10080000</v>
      </c>
      <c r="I6916" s="13">
        <f>IFERROR(IF($F6916="ALTA",$D6916*0.97,
IF($F6916="MEDIA",$D6916*0.94,
IF($F6916="BAJA",$D6916*0.87,
IF($F6916="LIQUIDAR",_xlfn.XLOOKUP(A6916,Rotación!$A:$A,Rotación!$O:$O,0,0,-1),"")))),"")</f>
        <v>9744000</v>
      </c>
      <c r="J6916" s="13">
        <f>IFERROR(IF($F6916="ALTA",$D6916*0.94,
IF($F6916="MEDIA",$D6916*0.9,
IF($F6916="BAJA",$D6916*0.85,
IF($F6916="LIQUIDAR",_xlfn.XLOOKUP(A6916,Rotación!$A:$A,Rotación!$O:$O,0,0,-1),"")))),"")</f>
        <v>9520000</v>
      </c>
      <c r="K6916">
        <v>10790000</v>
      </c>
    </row>
    <row r="6917" spans="1:11" x14ac:dyDescent="0.3">
      <c r="A6917" t="s">
        <v>1560</v>
      </c>
      <c r="D6917">
        <v>18700000</v>
      </c>
      <c r="E6917">
        <v>14500000</v>
      </c>
      <c r="F6917" t="s">
        <v>5391</v>
      </c>
      <c r="G6917" s="13">
        <f>IFERROR(IF($F6917="ALTA",$D6917*1.03,
IF($F6917="MEDIA",$D6917*1,
IF($F6917="BAJA",$D6917*0.92,
IF($F6917="LIQUIDAR",_xlfn.XLOOKUP(A6917,Rotación!$A:$A,Rotación!$O:$O,0,0,-1),"")))),"")</f>
        <v>17204000</v>
      </c>
      <c r="H6917" s="13">
        <f>IFERROR(IF($F6917="ALTA",$D6917*1,
IF($F6917="MEDIA",$D6917*0.97,
IF($F6917="BAJA",$D6917*0.9,
IF($F6917="LIQUIDAR",_xlfn.XLOOKUP(A6917,Rotación!$A:$A,Rotación!$O:$O,0,0,-1),"")))),"")</f>
        <v>16830000</v>
      </c>
      <c r="I6917" s="13">
        <f>IFERROR(IF($F6917="ALTA",$D6917*0.97,
IF($F6917="MEDIA",$D6917*0.94,
IF($F6917="BAJA",$D6917*0.87,
IF($F6917="LIQUIDAR",_xlfn.XLOOKUP(A6917,Rotación!$A:$A,Rotación!$O:$O,0,0,-1),"")))),"")</f>
        <v>16269000</v>
      </c>
      <c r="J6917" s="13">
        <f>IFERROR(IF($F6917="ALTA",$D6917*0.94,
IF($F6917="MEDIA",$D6917*0.9,
IF($F6917="BAJA",$D6917*0.85,
IF($F6917="LIQUIDAR",_xlfn.XLOOKUP(A6917,Rotación!$A:$A,Rotación!$O:$O,0,0,-1),"")))),"")</f>
        <v>15895000</v>
      </c>
      <c r="K6917">
        <v>17190000</v>
      </c>
    </row>
    <row r="6918" spans="1:11" x14ac:dyDescent="0.3">
      <c r="A6918" t="s">
        <v>9658</v>
      </c>
      <c r="D6918">
        <v>36800000</v>
      </c>
      <c r="E6918">
        <v>28500000</v>
      </c>
      <c r="F6918" t="s">
        <v>4033</v>
      </c>
      <c r="G6918" s="13">
        <f>IFERROR(IF($F6918="ALTA",$D6918*1.03,
IF($F6918="MEDIA",$D6918*1,
IF($F6918="BAJA",$D6918*0.92,
IF($F6918="LIQUIDAR",_xlfn.XLOOKUP(A6918,Rotación!$A:$A,Rotación!$O:$O,0,0,-1),"")))),"")</f>
        <v>36800000</v>
      </c>
      <c r="H6918" s="13">
        <f>IFERROR(IF($F6918="ALTA",$D6918*1,
IF($F6918="MEDIA",$D6918*0.97,
IF($F6918="BAJA",$D6918*0.9,
IF($F6918="LIQUIDAR",_xlfn.XLOOKUP(A6918,Rotación!$A:$A,Rotación!$O:$O,0,0,-1),"")))),"")</f>
        <v>35696000</v>
      </c>
      <c r="I6918" s="13">
        <f>IFERROR(IF($F6918="ALTA",$D6918*0.97,
IF($F6918="MEDIA",$D6918*0.94,
IF($F6918="BAJA",$D6918*0.87,
IF($F6918="LIQUIDAR",_xlfn.XLOOKUP(A6918,Rotación!$A:$A,Rotación!$O:$O,0,0,-1),"")))),"")</f>
        <v>34592000</v>
      </c>
      <c r="J6918" s="13">
        <f>IFERROR(IF($F6918="ALTA",$D6918*0.94,
IF($F6918="MEDIA",$D6918*0.9,
IF($F6918="BAJA",$D6918*0.85,
IF($F6918="LIQUIDAR",_xlfn.XLOOKUP(A6918,Rotación!$A:$A,Rotación!$O:$O,0,0,-1),"")))),"")</f>
        <v>33120000</v>
      </c>
      <c r="K6918">
        <v>33890000</v>
      </c>
    </row>
    <row r="6919" spans="1:11" x14ac:dyDescent="0.3">
      <c r="A6919" t="s">
        <v>13110</v>
      </c>
      <c r="D6919">
        <v>21000000</v>
      </c>
      <c r="E6919">
        <v>16000000</v>
      </c>
      <c r="F6919" t="s">
        <v>4033</v>
      </c>
      <c r="G6919" s="13">
        <f>IFERROR(IF($F6919="ALTA",$D6919*1.03,
IF($F6919="MEDIA",$D6919*1,
IF($F6919="BAJA",$D6919*0.92,
IF($F6919="LIQUIDAR",_xlfn.XLOOKUP(A6919,Rotación!$A:$A,Rotación!$O:$O,0,0,-1),"")))),"")</f>
        <v>21000000</v>
      </c>
      <c r="H6919" s="13">
        <f>IFERROR(IF($F6919="ALTA",$D6919*1,
IF($F6919="MEDIA",$D6919*0.97,
IF($F6919="BAJA",$D6919*0.9,
IF($F6919="LIQUIDAR",_xlfn.XLOOKUP(A6919,Rotación!$A:$A,Rotación!$O:$O,0,0,-1),"")))),"")</f>
        <v>20370000</v>
      </c>
      <c r="I6919" s="13">
        <f>IFERROR(IF($F6919="ALTA",$D6919*0.97,
IF($F6919="MEDIA",$D6919*0.94,
IF($F6919="BAJA",$D6919*0.87,
IF($F6919="LIQUIDAR",_xlfn.XLOOKUP(A6919,Rotación!$A:$A,Rotación!$O:$O,0,0,-1),"")))),"")</f>
        <v>19740000</v>
      </c>
      <c r="J6919" s="13">
        <f>IFERROR(IF($F6919="ALTA",$D6919*0.94,
IF($F6919="MEDIA",$D6919*0.9,
IF($F6919="BAJA",$D6919*0.85,
IF($F6919="LIQUIDAR",_xlfn.XLOOKUP(A6919,Rotación!$A:$A,Rotación!$O:$O,0,0,-1),"")))),"")</f>
        <v>18900000</v>
      </c>
      <c r="K6919">
        <v>18990000</v>
      </c>
    </row>
    <row r="6920" spans="1:11" x14ac:dyDescent="0.3">
      <c r="A6920" t="s">
        <v>5538</v>
      </c>
      <c r="D6920">
        <v>13100000</v>
      </c>
      <c r="E6920">
        <v>7500000</v>
      </c>
      <c r="F6920" t="s">
        <v>4033</v>
      </c>
      <c r="G6920" s="13">
        <f>IFERROR(IF($F6920="ALTA",$D6920*1.03,
IF($F6920="MEDIA",$D6920*1,
IF($F6920="BAJA",$D6920*0.92,
IF($F6920="LIQUIDAR",_xlfn.XLOOKUP(A6920,Rotación!$A:$A,Rotación!$O:$O,0,0,-1),"")))),"")</f>
        <v>13100000</v>
      </c>
      <c r="H6920" s="13">
        <f>IFERROR(IF($F6920="ALTA",$D6920*1,
IF($F6920="MEDIA",$D6920*0.97,
IF($F6920="BAJA",$D6920*0.9,
IF($F6920="LIQUIDAR",_xlfn.XLOOKUP(A6920,Rotación!$A:$A,Rotación!$O:$O,0,0,-1),"")))),"")</f>
        <v>12707000</v>
      </c>
      <c r="I6920" s="13">
        <f>IFERROR(IF($F6920="ALTA",$D6920*0.97,
IF($F6920="MEDIA",$D6920*0.94,
IF($F6920="BAJA",$D6920*0.87,
IF($F6920="LIQUIDAR",_xlfn.XLOOKUP(A6920,Rotación!$A:$A,Rotación!$O:$O,0,0,-1),"")))),"")</f>
        <v>12314000</v>
      </c>
      <c r="J6920" s="13">
        <f>IFERROR(IF($F6920="ALTA",$D6920*0.94,
IF($F6920="MEDIA",$D6920*0.9,
IF($F6920="BAJA",$D6920*0.85,
IF($F6920="LIQUIDAR",_xlfn.XLOOKUP(A6920,Rotación!$A:$A,Rotación!$O:$O,0,0,-1),"")))),"")</f>
        <v>11790000</v>
      </c>
      <c r="K6920">
        <v>9190000</v>
      </c>
    </row>
    <row r="6921" spans="1:11" x14ac:dyDescent="0.3">
      <c r="A6921" t="s">
        <v>10632</v>
      </c>
      <c r="D6921">
        <v>10100000</v>
      </c>
      <c r="E6921">
        <v>8000000</v>
      </c>
      <c r="F6921" t="s">
        <v>4033</v>
      </c>
      <c r="G6921" s="13">
        <f>IFERROR(IF($F6921="ALTA",$D6921*1.03,
IF($F6921="MEDIA",$D6921*1,
IF($F6921="BAJA",$D6921*0.92,
IF($F6921="LIQUIDAR",_xlfn.XLOOKUP(A6921,Rotación!$A:$A,Rotación!$O:$O,0,0,-1),"")))),"")</f>
        <v>10100000</v>
      </c>
      <c r="H6921" s="13">
        <f>IFERROR(IF($F6921="ALTA",$D6921*1,
IF($F6921="MEDIA",$D6921*0.97,
IF($F6921="BAJA",$D6921*0.9,
IF($F6921="LIQUIDAR",_xlfn.XLOOKUP(A6921,Rotación!$A:$A,Rotación!$O:$O,0,0,-1),"")))),"")</f>
        <v>9797000</v>
      </c>
      <c r="I6921" s="13">
        <f>IFERROR(IF($F6921="ALTA",$D6921*0.97,
IF($F6921="MEDIA",$D6921*0.94,
IF($F6921="BAJA",$D6921*0.87,
IF($F6921="LIQUIDAR",_xlfn.XLOOKUP(A6921,Rotación!$A:$A,Rotación!$O:$O,0,0,-1),"")))),"")</f>
        <v>9494000</v>
      </c>
      <c r="J6921" s="13">
        <f>IFERROR(IF($F6921="ALTA",$D6921*0.94,
IF($F6921="MEDIA",$D6921*0.9,
IF($F6921="BAJA",$D6921*0.85,
IF($F6921="LIQUIDAR",_xlfn.XLOOKUP(A6921,Rotación!$A:$A,Rotación!$O:$O,0,0,-1),"")))),"")</f>
        <v>9090000</v>
      </c>
      <c r="K6921">
        <v>9690000</v>
      </c>
    </row>
    <row r="6922" spans="1:11" x14ac:dyDescent="0.3">
      <c r="A6922" t="s">
        <v>13452</v>
      </c>
      <c r="D6922">
        <v>15400000</v>
      </c>
      <c r="E6922">
        <v>11800000</v>
      </c>
      <c r="F6922" t="s">
        <v>4033</v>
      </c>
      <c r="G6922" s="13">
        <f>IFERROR(IF($F6922="ALTA",$D6922*1.03,
IF($F6922="MEDIA",$D6922*1,
IF($F6922="BAJA",$D6922*0.92,
IF($F6922="LIQUIDAR",_xlfn.XLOOKUP(A6922,Rotación!$A:$A,Rotación!$O:$O,0,0,-1),"")))),"")</f>
        <v>15400000</v>
      </c>
      <c r="H6922" s="13">
        <f>IFERROR(IF($F6922="ALTA",$D6922*1,
IF($F6922="MEDIA",$D6922*0.97,
IF($F6922="BAJA",$D6922*0.9,
IF($F6922="LIQUIDAR",_xlfn.XLOOKUP(A6922,Rotación!$A:$A,Rotación!$O:$O,0,0,-1),"")))),"")</f>
        <v>14938000</v>
      </c>
      <c r="I6922" s="13">
        <f>IFERROR(IF($F6922="ALTA",$D6922*0.97,
IF($F6922="MEDIA",$D6922*0.94,
IF($F6922="BAJA",$D6922*0.87,
IF($F6922="LIQUIDAR",_xlfn.XLOOKUP(A6922,Rotación!$A:$A,Rotación!$O:$O,0,0,-1),"")))),"")</f>
        <v>14476000</v>
      </c>
      <c r="J6922" s="13">
        <f>IFERROR(IF($F6922="ALTA",$D6922*0.94,
IF($F6922="MEDIA",$D6922*0.9,
IF($F6922="BAJA",$D6922*0.85,
IF($F6922="LIQUIDAR",_xlfn.XLOOKUP(A6922,Rotación!$A:$A,Rotación!$O:$O,0,0,-1),"")))),"")</f>
        <v>13860000</v>
      </c>
      <c r="K6922">
        <v>13990000</v>
      </c>
    </row>
    <row r="6923" spans="1:11" x14ac:dyDescent="0.3">
      <c r="A6923" t="s">
        <v>5583</v>
      </c>
      <c r="D6923">
        <v>14200000</v>
      </c>
      <c r="E6923">
        <v>11000000</v>
      </c>
      <c r="F6923" t="s">
        <v>4033</v>
      </c>
      <c r="G6923" s="13">
        <f>IFERROR(IF($F6923="ALTA",$D6923*1.03,
IF($F6923="MEDIA",$D6923*1,
IF($F6923="BAJA",$D6923*0.92,
IF($F6923="LIQUIDAR",_xlfn.XLOOKUP(A6923,Rotación!$A:$A,Rotación!$O:$O,0,0,-1),"")))),"")</f>
        <v>14200000</v>
      </c>
      <c r="H6923" s="13">
        <f>IFERROR(IF($F6923="ALTA",$D6923*1,
IF($F6923="MEDIA",$D6923*0.97,
IF($F6923="BAJA",$D6923*0.9,
IF($F6923="LIQUIDAR",_xlfn.XLOOKUP(A6923,Rotación!$A:$A,Rotación!$O:$O,0,0,-1),"")))),"")</f>
        <v>13774000</v>
      </c>
      <c r="I6923" s="13">
        <f>IFERROR(IF($F6923="ALTA",$D6923*0.97,
IF($F6923="MEDIA",$D6923*0.94,
IF($F6923="BAJA",$D6923*0.87,
IF($F6923="LIQUIDAR",_xlfn.XLOOKUP(A6923,Rotación!$A:$A,Rotación!$O:$O,0,0,-1),"")))),"")</f>
        <v>13348000</v>
      </c>
      <c r="J6923" s="13">
        <f>IFERROR(IF($F6923="ALTA",$D6923*0.94,
IF($F6923="MEDIA",$D6923*0.9,
IF($F6923="BAJA",$D6923*0.85,
IF($F6923="LIQUIDAR",_xlfn.XLOOKUP(A6923,Rotación!$A:$A,Rotación!$O:$O,0,0,-1),"")))),"")</f>
        <v>12780000</v>
      </c>
      <c r="K6923">
        <v>13190000</v>
      </c>
    </row>
    <row r="6924" spans="1:11" x14ac:dyDescent="0.3">
      <c r="A6924" t="s">
        <v>13284</v>
      </c>
      <c r="D6924">
        <v>14200000</v>
      </c>
      <c r="E6924">
        <v>11000000</v>
      </c>
      <c r="F6924" t="s">
        <v>4033</v>
      </c>
      <c r="G6924" s="13">
        <f>IFERROR(IF($F6924="ALTA",$D6924*1.03,
IF($F6924="MEDIA",$D6924*1,
IF($F6924="BAJA",$D6924*0.92,
IF($F6924="LIQUIDAR",_xlfn.XLOOKUP(A6924,Rotación!$A:$A,Rotación!$O:$O,0,0,-1),"")))),"")</f>
        <v>14200000</v>
      </c>
      <c r="H6924" s="13">
        <f>IFERROR(IF($F6924="ALTA",$D6924*1,
IF($F6924="MEDIA",$D6924*0.97,
IF($F6924="BAJA",$D6924*0.9,
IF($F6924="LIQUIDAR",_xlfn.XLOOKUP(A6924,Rotación!$A:$A,Rotación!$O:$O,0,0,-1),"")))),"")</f>
        <v>13774000</v>
      </c>
      <c r="I6924" s="13">
        <f>IFERROR(IF($F6924="ALTA",$D6924*0.97,
IF($F6924="MEDIA",$D6924*0.94,
IF($F6924="BAJA",$D6924*0.87,
IF($F6924="LIQUIDAR",_xlfn.XLOOKUP(A6924,Rotación!$A:$A,Rotación!$O:$O,0,0,-1),"")))),"")</f>
        <v>13348000</v>
      </c>
      <c r="J6924" s="13">
        <f>IFERROR(IF($F6924="ALTA",$D6924*0.94,
IF($F6924="MEDIA",$D6924*0.9,
IF($F6924="BAJA",$D6924*0.85,
IF($F6924="LIQUIDAR",_xlfn.XLOOKUP(A6924,Rotación!$A:$A,Rotación!$O:$O,0,0,-1),"")))),"")</f>
        <v>12780000</v>
      </c>
      <c r="K6924">
        <v>12990000</v>
      </c>
    </row>
    <row r="6925" spans="1:11" x14ac:dyDescent="0.3">
      <c r="A6925" t="s">
        <v>13440</v>
      </c>
      <c r="D6925">
        <v>20000000</v>
      </c>
      <c r="E6925">
        <v>15500000</v>
      </c>
      <c r="F6925" t="s">
        <v>4033</v>
      </c>
      <c r="G6925" s="13">
        <f>IFERROR(IF($F6925="ALTA",$D6925*1.03,
IF($F6925="MEDIA",$D6925*1,
IF($F6925="BAJA",$D6925*0.92,
IF($F6925="LIQUIDAR",_xlfn.XLOOKUP(A6925,Rotación!$A:$A,Rotación!$O:$O,0,0,-1),"")))),"")</f>
        <v>20000000</v>
      </c>
      <c r="H6925" s="13">
        <f>IFERROR(IF($F6925="ALTA",$D6925*1,
IF($F6925="MEDIA",$D6925*0.97,
IF($F6925="BAJA",$D6925*0.9,
IF($F6925="LIQUIDAR",_xlfn.XLOOKUP(A6925,Rotación!$A:$A,Rotación!$O:$O,0,0,-1),"")))),"")</f>
        <v>19400000</v>
      </c>
      <c r="I6925" s="13">
        <f>IFERROR(IF($F6925="ALTA",$D6925*0.97,
IF($F6925="MEDIA",$D6925*0.94,
IF($F6925="BAJA",$D6925*0.87,
IF($F6925="LIQUIDAR",_xlfn.XLOOKUP(A6925,Rotación!$A:$A,Rotación!$O:$O,0,0,-1),"")))),"")</f>
        <v>18800000</v>
      </c>
      <c r="J6925" s="13">
        <f>IFERROR(IF($F6925="ALTA",$D6925*0.94,
IF($F6925="MEDIA",$D6925*0.9,
IF($F6925="BAJA",$D6925*0.85,
IF($F6925="LIQUIDAR",_xlfn.XLOOKUP(A6925,Rotación!$A:$A,Rotación!$O:$O,0,0,-1),"")))),"")</f>
        <v>18000000</v>
      </c>
      <c r="K6925">
        <v>18990000</v>
      </c>
    </row>
    <row r="6926" spans="1:11" x14ac:dyDescent="0.3">
      <c r="A6926" t="s">
        <v>13190</v>
      </c>
      <c r="D6926">
        <v>24200000</v>
      </c>
      <c r="E6926">
        <v>18700000</v>
      </c>
      <c r="F6926" t="s">
        <v>4033</v>
      </c>
      <c r="G6926" s="13">
        <f>IFERROR(IF($F6926="ALTA",$D6926*1.03,
IF($F6926="MEDIA",$D6926*1,
IF($F6926="BAJA",$D6926*0.92,
IF($F6926="LIQUIDAR",_xlfn.XLOOKUP(A6926,Rotación!$A:$A,Rotación!$O:$O,0,0,-1),"")))),"")</f>
        <v>24200000</v>
      </c>
      <c r="H6926" s="13">
        <f>IFERROR(IF($F6926="ALTA",$D6926*1,
IF($F6926="MEDIA",$D6926*0.97,
IF($F6926="BAJA",$D6926*0.9,
IF($F6926="LIQUIDAR",_xlfn.XLOOKUP(A6926,Rotación!$A:$A,Rotación!$O:$O,0,0,-1),"")))),"")</f>
        <v>23474000</v>
      </c>
      <c r="I6926" s="13">
        <f>IFERROR(IF($F6926="ALTA",$D6926*0.97,
IF($F6926="MEDIA",$D6926*0.94,
IF($F6926="BAJA",$D6926*0.87,
IF($F6926="LIQUIDAR",_xlfn.XLOOKUP(A6926,Rotación!$A:$A,Rotación!$O:$O,0,0,-1),"")))),"")</f>
        <v>22748000</v>
      </c>
      <c r="J6926" s="13">
        <f>IFERROR(IF($F6926="ALTA",$D6926*0.94,
IF($F6926="MEDIA",$D6926*0.9,
IF($F6926="BAJA",$D6926*0.85,
IF($F6926="LIQUIDAR",_xlfn.XLOOKUP(A6926,Rotación!$A:$A,Rotación!$O:$O,0,0,-1),"")))),"")</f>
        <v>21780000</v>
      </c>
      <c r="K6926">
        <v>21990000</v>
      </c>
    </row>
    <row r="6927" spans="1:11" x14ac:dyDescent="0.3">
      <c r="A6927" t="s">
        <v>11630</v>
      </c>
      <c r="D6927">
        <v>12200000</v>
      </c>
      <c r="E6927">
        <v>9400000</v>
      </c>
      <c r="F6927" t="s">
        <v>4033</v>
      </c>
      <c r="G6927" s="13">
        <f>IFERROR(IF($F6927="ALTA",$D6927*1.03,
IF($F6927="MEDIA",$D6927*1,
IF($F6927="BAJA",$D6927*0.92,
IF($F6927="LIQUIDAR",_xlfn.XLOOKUP(A6927,Rotación!$A:$A,Rotación!$O:$O,0,0,-1),"")))),"")</f>
        <v>12200000</v>
      </c>
      <c r="H6927" s="13">
        <f>IFERROR(IF($F6927="ALTA",$D6927*1,
IF($F6927="MEDIA",$D6927*0.97,
IF($F6927="BAJA",$D6927*0.9,
IF($F6927="LIQUIDAR",_xlfn.XLOOKUP(A6927,Rotación!$A:$A,Rotación!$O:$O,0,0,-1),"")))),"")</f>
        <v>11834000</v>
      </c>
      <c r="I6927" s="13">
        <f>IFERROR(IF($F6927="ALTA",$D6927*0.97,
IF($F6927="MEDIA",$D6927*0.94,
IF($F6927="BAJA",$D6927*0.87,
IF($F6927="LIQUIDAR",_xlfn.XLOOKUP(A6927,Rotación!$A:$A,Rotación!$O:$O,0,0,-1),"")))),"")</f>
        <v>11468000</v>
      </c>
      <c r="J6927" s="13">
        <f>IFERROR(IF($F6927="ALTA",$D6927*0.94,
IF($F6927="MEDIA",$D6927*0.9,
IF($F6927="BAJA",$D6927*0.85,
IF($F6927="LIQUIDAR",_xlfn.XLOOKUP(A6927,Rotación!$A:$A,Rotación!$O:$O,0,0,-1),"")))),"")</f>
        <v>10980000</v>
      </c>
      <c r="K6927">
        <v>11290000</v>
      </c>
    </row>
    <row r="6928" spans="1:11" x14ac:dyDescent="0.3">
      <c r="A6928" t="s">
        <v>13362</v>
      </c>
      <c r="D6928">
        <v>8600000</v>
      </c>
      <c r="E6928">
        <v>6800000</v>
      </c>
      <c r="F6928" t="s">
        <v>4033</v>
      </c>
      <c r="G6928" s="13">
        <f>IFERROR(IF($F6928="ALTA",$D6928*1.03,
IF($F6928="MEDIA",$D6928*1,
IF($F6928="BAJA",$D6928*0.92,
IF($F6928="LIQUIDAR",_xlfn.XLOOKUP(A6928,Rotación!$A:$A,Rotación!$O:$O,0,0,-1),"")))),"")</f>
        <v>8600000</v>
      </c>
      <c r="H6928" s="13">
        <f>IFERROR(IF($F6928="ALTA",$D6928*1,
IF($F6928="MEDIA",$D6928*0.97,
IF($F6928="BAJA",$D6928*0.9,
IF($F6928="LIQUIDAR",_xlfn.XLOOKUP(A6928,Rotación!$A:$A,Rotación!$O:$O,0,0,-1),"")))),"")</f>
        <v>8342000</v>
      </c>
      <c r="I6928" s="13">
        <f>IFERROR(IF($F6928="ALTA",$D6928*0.97,
IF($F6928="MEDIA",$D6928*0.94,
IF($F6928="BAJA",$D6928*0.87,
IF($F6928="LIQUIDAR",_xlfn.XLOOKUP(A6928,Rotación!$A:$A,Rotación!$O:$O,0,0,-1),"")))),"")</f>
        <v>8084000</v>
      </c>
      <c r="J6928" s="13">
        <f>IFERROR(IF($F6928="ALTA",$D6928*0.94,
IF($F6928="MEDIA",$D6928*0.9,
IF($F6928="BAJA",$D6928*0.85,
IF($F6928="LIQUIDAR",_xlfn.XLOOKUP(A6928,Rotación!$A:$A,Rotación!$O:$O,0,0,-1),"")))),"")</f>
        <v>7740000</v>
      </c>
      <c r="K6928">
        <v>8190000</v>
      </c>
    </row>
    <row r="6929" spans="1:11" x14ac:dyDescent="0.3">
      <c r="A6929" t="s">
        <v>728</v>
      </c>
      <c r="D6929">
        <v>19400000</v>
      </c>
      <c r="E6929">
        <v>14500000</v>
      </c>
      <c r="F6929" t="s">
        <v>5391</v>
      </c>
      <c r="G6929" s="13">
        <f>IFERROR(IF($F6929="ALTA",$D6929*1.03,
IF($F6929="MEDIA",$D6929*1,
IF($F6929="BAJA",$D6929*0.92,
IF($F6929="LIQUIDAR",_xlfn.XLOOKUP(A6929,Rotación!$A:$A,Rotación!$O:$O,0,0,-1),"")))),"")</f>
        <v>17848000</v>
      </c>
      <c r="H6929" s="13">
        <f>IFERROR(IF($F6929="ALTA",$D6929*1,
IF($F6929="MEDIA",$D6929*0.97,
IF($F6929="BAJA",$D6929*0.9,
IF($F6929="LIQUIDAR",_xlfn.XLOOKUP(A6929,Rotación!$A:$A,Rotación!$O:$O,0,0,-1),"")))),"")</f>
        <v>17460000</v>
      </c>
      <c r="I6929" s="13">
        <f>IFERROR(IF($F6929="ALTA",$D6929*0.97,
IF($F6929="MEDIA",$D6929*0.94,
IF($F6929="BAJA",$D6929*0.87,
IF($F6929="LIQUIDAR",_xlfn.XLOOKUP(A6929,Rotación!$A:$A,Rotación!$O:$O,0,0,-1),"")))),"")</f>
        <v>16878000</v>
      </c>
      <c r="J6929" s="13">
        <f>IFERROR(IF($F6929="ALTA",$D6929*0.94,
IF($F6929="MEDIA",$D6929*0.9,
IF($F6929="BAJA",$D6929*0.85,
IF($F6929="LIQUIDAR",_xlfn.XLOOKUP(A6929,Rotación!$A:$A,Rotación!$O:$O,0,0,-1),"")))),"")</f>
        <v>16490000</v>
      </c>
      <c r="K6929">
        <v>17490000</v>
      </c>
    </row>
    <row r="6930" spans="1:11" x14ac:dyDescent="0.3">
      <c r="A6930" t="s">
        <v>8397</v>
      </c>
      <c r="D6930">
        <v>43100000</v>
      </c>
      <c r="E6930">
        <v>34000000</v>
      </c>
      <c r="F6930" t="s">
        <v>5391</v>
      </c>
      <c r="G6930" s="13">
        <f>IFERROR(IF($F6930="ALTA",$D6930*1.03,
IF($F6930="MEDIA",$D6930*1,
IF($F6930="BAJA",$D6930*0.92,
IF($F6930="LIQUIDAR",_xlfn.XLOOKUP(A6930,Rotación!$A:$A,Rotación!$O:$O,0,0,-1),"")))),"")</f>
        <v>39652000</v>
      </c>
      <c r="H6930" s="13">
        <f>IFERROR(IF($F6930="ALTA",$D6930*1,
IF($F6930="MEDIA",$D6930*0.97,
IF($F6930="BAJA",$D6930*0.9,
IF($F6930="LIQUIDAR",_xlfn.XLOOKUP(A6930,Rotación!$A:$A,Rotación!$O:$O,0,0,-1),"")))),"")</f>
        <v>38790000</v>
      </c>
      <c r="I6930" s="13">
        <f>IFERROR(IF($F6930="ALTA",$D6930*0.97,
IF($F6930="MEDIA",$D6930*0.94,
IF($F6930="BAJA",$D6930*0.87,
IF($F6930="LIQUIDAR",_xlfn.XLOOKUP(A6930,Rotación!$A:$A,Rotación!$O:$O,0,0,-1),"")))),"")</f>
        <v>37497000</v>
      </c>
      <c r="J6930" s="13">
        <f>IFERROR(IF($F6930="ALTA",$D6930*0.94,
IF($F6930="MEDIA",$D6930*0.9,
IF($F6930="BAJA",$D6930*0.85,
IF($F6930="LIQUIDAR",_xlfn.XLOOKUP(A6930,Rotación!$A:$A,Rotación!$O:$O,0,0,-1),"")))),"")</f>
        <v>36635000</v>
      </c>
      <c r="K6930">
        <v>41490000</v>
      </c>
    </row>
    <row r="6931" spans="1:11" x14ac:dyDescent="0.3">
      <c r="A6931" t="s">
        <v>13331</v>
      </c>
      <c r="D6931">
        <v>11000000</v>
      </c>
      <c r="E6931">
        <v>8600000</v>
      </c>
      <c r="F6931" t="s">
        <v>5391</v>
      </c>
      <c r="G6931" s="13">
        <f>IFERROR(IF($F6931="ALTA",$D6931*1.03,
IF($F6931="MEDIA",$D6931*1,
IF($F6931="BAJA",$D6931*0.92,
IF($F6931="LIQUIDAR",_xlfn.XLOOKUP(A6931,Rotación!$A:$A,Rotación!$O:$O,0,0,-1),"")))),"")</f>
        <v>10120000</v>
      </c>
      <c r="H6931" s="13">
        <f>IFERROR(IF($F6931="ALTA",$D6931*1,
IF($F6931="MEDIA",$D6931*0.97,
IF($F6931="BAJA",$D6931*0.9,
IF($F6931="LIQUIDAR",_xlfn.XLOOKUP(A6931,Rotación!$A:$A,Rotación!$O:$O,0,0,-1),"")))),"")</f>
        <v>9900000</v>
      </c>
      <c r="I6931" s="13">
        <f>IFERROR(IF($F6931="ALTA",$D6931*0.97,
IF($F6931="MEDIA",$D6931*0.94,
IF($F6931="BAJA",$D6931*0.87,
IF($F6931="LIQUIDAR",_xlfn.XLOOKUP(A6931,Rotación!$A:$A,Rotación!$O:$O,0,0,-1),"")))),"")</f>
        <v>9570000</v>
      </c>
      <c r="J6931" s="13">
        <f>IFERROR(IF($F6931="ALTA",$D6931*0.94,
IF($F6931="MEDIA",$D6931*0.9,
IF($F6931="BAJA",$D6931*0.85,
IF($F6931="LIQUIDAR",_xlfn.XLOOKUP(A6931,Rotación!$A:$A,Rotación!$O:$O,0,0,-1),"")))),"")</f>
        <v>9350000</v>
      </c>
      <c r="K6931">
        <v>10290000</v>
      </c>
    </row>
    <row r="6932" spans="1:11" x14ac:dyDescent="0.3">
      <c r="A6932" t="s">
        <v>13047</v>
      </c>
      <c r="D6932">
        <v>6600000</v>
      </c>
      <c r="E6932">
        <v>5500000</v>
      </c>
      <c r="F6932" t="s">
        <v>5391</v>
      </c>
      <c r="G6932" s="13">
        <f>IFERROR(IF($F6932="ALTA",$D6932*1.03,
IF($F6932="MEDIA",$D6932*1,
IF($F6932="BAJA",$D6932*0.92,
IF($F6932="LIQUIDAR",_xlfn.XLOOKUP(A6932,Rotación!$A:$A,Rotación!$O:$O,0,0,-1),"")))),"")</f>
        <v>6072000</v>
      </c>
      <c r="H6932" s="13">
        <f>IFERROR(IF($F6932="ALTA",$D6932*1,
IF($F6932="MEDIA",$D6932*0.97,
IF($F6932="BAJA",$D6932*0.9,
IF($F6932="LIQUIDAR",_xlfn.XLOOKUP(A6932,Rotación!$A:$A,Rotación!$O:$O,0,0,-1),"")))),"")</f>
        <v>5940000</v>
      </c>
      <c r="I6932" s="13">
        <f>IFERROR(IF($F6932="ALTA",$D6932*0.97,
IF($F6932="MEDIA",$D6932*0.94,
IF($F6932="BAJA",$D6932*0.87,
IF($F6932="LIQUIDAR",_xlfn.XLOOKUP(A6932,Rotación!$A:$A,Rotación!$O:$O,0,0,-1),"")))),"")</f>
        <v>5742000</v>
      </c>
      <c r="J6932" s="13">
        <f>IFERROR(IF($F6932="ALTA",$D6932*0.94,
IF($F6932="MEDIA",$D6932*0.9,
IF($F6932="BAJA",$D6932*0.85,
IF($F6932="LIQUIDAR",_xlfn.XLOOKUP(A6932,Rotación!$A:$A,Rotación!$O:$O,0,0,-1),"")))),"")</f>
        <v>5610000</v>
      </c>
      <c r="K6932">
        <v>6590000</v>
      </c>
    </row>
    <row r="6933" spans="1:11" x14ac:dyDescent="0.3">
      <c r="A6933" t="s">
        <v>13421</v>
      </c>
      <c r="D6933">
        <v>21100000</v>
      </c>
      <c r="E6933">
        <v>16700000</v>
      </c>
      <c r="F6933" t="s">
        <v>5391</v>
      </c>
      <c r="G6933" s="13">
        <f>IFERROR(IF($F6933="ALTA",$D6933*1.03,
IF($F6933="MEDIA",$D6933*1,
IF($F6933="BAJA",$D6933*0.92,
IF($F6933="LIQUIDAR",_xlfn.XLOOKUP(A6933,Rotación!$A:$A,Rotación!$O:$O,0,0,-1),"")))),"")</f>
        <v>19412000</v>
      </c>
      <c r="H6933" s="13">
        <f>IFERROR(IF($F6933="ALTA",$D6933*1,
IF($F6933="MEDIA",$D6933*0.97,
IF($F6933="BAJA",$D6933*0.9,
IF($F6933="LIQUIDAR",_xlfn.XLOOKUP(A6933,Rotación!$A:$A,Rotación!$O:$O,0,0,-1),"")))),"")</f>
        <v>18990000</v>
      </c>
      <c r="I6933" s="13">
        <f>IFERROR(IF($F6933="ALTA",$D6933*0.97,
IF($F6933="MEDIA",$D6933*0.94,
IF($F6933="BAJA",$D6933*0.87,
IF($F6933="LIQUIDAR",_xlfn.XLOOKUP(A6933,Rotación!$A:$A,Rotación!$O:$O,0,0,-1),"")))),"")</f>
        <v>18357000</v>
      </c>
      <c r="J6933" s="13">
        <f>IFERROR(IF($F6933="ALTA",$D6933*0.94,
IF($F6933="MEDIA",$D6933*0.9,
IF($F6933="BAJA",$D6933*0.85,
IF($F6933="LIQUIDAR",_xlfn.XLOOKUP(A6933,Rotación!$A:$A,Rotación!$O:$O,0,0,-1),"")))),"")</f>
        <v>17935000</v>
      </c>
      <c r="K6933">
        <v>19990000</v>
      </c>
    </row>
    <row r="6934" spans="1:11" x14ac:dyDescent="0.3">
      <c r="A6934" t="s">
        <v>13446</v>
      </c>
      <c r="D6934">
        <v>21900000</v>
      </c>
      <c r="E6934">
        <v>17000000</v>
      </c>
      <c r="F6934" t="s">
        <v>5391</v>
      </c>
      <c r="G6934" s="13">
        <f>IFERROR(IF($F6934="ALTA",$D6934*1.03,
IF($F6934="MEDIA",$D6934*1,
IF($F6934="BAJA",$D6934*0.92,
IF($F6934="LIQUIDAR",_xlfn.XLOOKUP(A6934,Rotación!$A:$A,Rotación!$O:$O,0,0,-1),"")))),"")</f>
        <v>20148000</v>
      </c>
      <c r="H6934" s="13">
        <f>IFERROR(IF($F6934="ALTA",$D6934*1,
IF($F6934="MEDIA",$D6934*0.97,
IF($F6934="BAJA",$D6934*0.9,
IF($F6934="LIQUIDAR",_xlfn.XLOOKUP(A6934,Rotación!$A:$A,Rotación!$O:$O,0,0,-1),"")))),"")</f>
        <v>19710000</v>
      </c>
      <c r="I6934" s="13">
        <f>IFERROR(IF($F6934="ALTA",$D6934*0.97,
IF($F6934="MEDIA",$D6934*0.94,
IF($F6934="BAJA",$D6934*0.87,
IF($F6934="LIQUIDAR",_xlfn.XLOOKUP(A6934,Rotación!$A:$A,Rotación!$O:$O,0,0,-1),"")))),"")</f>
        <v>19053000</v>
      </c>
      <c r="J6934" s="13">
        <f>IFERROR(IF($F6934="ALTA",$D6934*0.94,
IF($F6934="MEDIA",$D6934*0.9,
IF($F6934="BAJA",$D6934*0.85,
IF($F6934="LIQUIDAR",_xlfn.XLOOKUP(A6934,Rotación!$A:$A,Rotación!$O:$O,0,0,-1),"")))),"")</f>
        <v>18615000</v>
      </c>
      <c r="K6934">
        <v>20290000</v>
      </c>
    </row>
    <row r="6935" spans="1:11" x14ac:dyDescent="0.3">
      <c r="A6935" t="s">
        <v>13390</v>
      </c>
      <c r="D6935">
        <v>12200000</v>
      </c>
      <c r="E6935">
        <v>10200000</v>
      </c>
      <c r="F6935" t="s">
        <v>5391</v>
      </c>
      <c r="G6935" s="13">
        <f>IFERROR(IF($F6935="ALTA",$D6935*1.03,
IF($F6935="MEDIA",$D6935*1,
IF($F6935="BAJA",$D6935*0.92,
IF($F6935="LIQUIDAR",_xlfn.XLOOKUP(A6935,Rotación!$A:$A,Rotación!$O:$O,0,0,-1),"")))),"")</f>
        <v>11224000</v>
      </c>
      <c r="H6935" s="13">
        <f>IFERROR(IF($F6935="ALTA",$D6935*1,
IF($F6935="MEDIA",$D6935*0.97,
IF($F6935="BAJA",$D6935*0.9,
IF($F6935="LIQUIDAR",_xlfn.XLOOKUP(A6935,Rotación!$A:$A,Rotación!$O:$O,0,0,-1),"")))),"")</f>
        <v>10980000</v>
      </c>
      <c r="I6935" s="13">
        <f>IFERROR(IF($F6935="ALTA",$D6935*0.97,
IF($F6935="MEDIA",$D6935*0.94,
IF($F6935="BAJA",$D6935*0.87,
IF($F6935="LIQUIDAR",_xlfn.XLOOKUP(A6935,Rotación!$A:$A,Rotación!$O:$O,0,0,-1),"")))),"")</f>
        <v>10614000</v>
      </c>
      <c r="J6935" s="13">
        <f>IFERROR(IF($F6935="ALTA",$D6935*0.94,
IF($F6935="MEDIA",$D6935*0.9,
IF($F6935="BAJA",$D6935*0.85,
IF($F6935="LIQUIDAR",_xlfn.XLOOKUP(A6935,Rotación!$A:$A,Rotación!$O:$O,0,0,-1),"")))),"")</f>
        <v>10370000</v>
      </c>
      <c r="K6935">
        <v>12190000</v>
      </c>
    </row>
    <row r="6936" spans="1:11" x14ac:dyDescent="0.3">
      <c r="A6936" t="s">
        <v>13468</v>
      </c>
      <c r="D6936">
        <v>15800000</v>
      </c>
      <c r="E6936">
        <v>13500000</v>
      </c>
      <c r="F6936" t="s">
        <v>5391</v>
      </c>
      <c r="G6936" s="13">
        <f>IFERROR(IF($F6936="ALTA",$D6936*1.03,
IF($F6936="MEDIA",$D6936*1,
IF($F6936="BAJA",$D6936*0.92,
IF($F6936="LIQUIDAR",_xlfn.XLOOKUP(A6936,Rotación!$A:$A,Rotación!$O:$O,0,0,-1),"")))),"")</f>
        <v>14536000</v>
      </c>
      <c r="H6936" s="13">
        <f>IFERROR(IF($F6936="ALTA",$D6936*1,
IF($F6936="MEDIA",$D6936*0.97,
IF($F6936="BAJA",$D6936*0.9,
IF($F6936="LIQUIDAR",_xlfn.XLOOKUP(A6936,Rotación!$A:$A,Rotación!$O:$O,0,0,-1),"")))),"")</f>
        <v>14220000</v>
      </c>
      <c r="I6936" s="13">
        <f>IFERROR(IF($F6936="ALTA",$D6936*0.97,
IF($F6936="MEDIA",$D6936*0.94,
IF($F6936="BAJA",$D6936*0.87,
IF($F6936="LIQUIDAR",_xlfn.XLOOKUP(A6936,Rotación!$A:$A,Rotación!$O:$O,0,0,-1),"")))),"")</f>
        <v>13746000</v>
      </c>
      <c r="J6936" s="13">
        <f>IFERROR(IF($F6936="ALTA",$D6936*0.94,
IF($F6936="MEDIA",$D6936*0.9,
IF($F6936="BAJA",$D6936*0.85,
IF($F6936="LIQUIDAR",_xlfn.XLOOKUP(A6936,Rotación!$A:$A,Rotación!$O:$O,0,0,-1),"")))),"")</f>
        <v>13430000</v>
      </c>
      <c r="K6936">
        <v>15790000</v>
      </c>
    </row>
    <row r="6937" spans="1:11" x14ac:dyDescent="0.3">
      <c r="A6937" t="s">
        <v>13336</v>
      </c>
      <c r="D6937">
        <v>8000000</v>
      </c>
      <c r="E6937">
        <v>6200000</v>
      </c>
      <c r="F6937" t="s">
        <v>5391</v>
      </c>
      <c r="G6937" s="13">
        <f>IFERROR(IF($F6937="ALTA",$D6937*1.03,
IF($F6937="MEDIA",$D6937*1,
IF($F6937="BAJA",$D6937*0.92,
IF($F6937="LIQUIDAR",_xlfn.XLOOKUP(A6937,Rotación!$A:$A,Rotación!$O:$O,0,0,-1),"")))),"")</f>
        <v>7360000</v>
      </c>
      <c r="H6937" s="13">
        <f>IFERROR(IF($F6937="ALTA",$D6937*1,
IF($F6937="MEDIA",$D6937*0.97,
IF($F6937="BAJA",$D6937*0.9,
IF($F6937="LIQUIDAR",_xlfn.XLOOKUP(A6937,Rotación!$A:$A,Rotación!$O:$O,0,0,-1),"")))),"")</f>
        <v>7200000</v>
      </c>
      <c r="I6937" s="13">
        <f>IFERROR(IF($F6937="ALTA",$D6937*0.97,
IF($F6937="MEDIA",$D6937*0.94,
IF($F6937="BAJA",$D6937*0.87,
IF($F6937="LIQUIDAR",_xlfn.XLOOKUP(A6937,Rotación!$A:$A,Rotación!$O:$O,0,0,-1),"")))),"")</f>
        <v>6960000</v>
      </c>
      <c r="J6937" s="13">
        <f>IFERROR(IF($F6937="ALTA",$D6937*0.94,
IF($F6937="MEDIA",$D6937*0.9,
IF($F6937="BAJA",$D6937*0.85,
IF($F6937="LIQUIDAR",_xlfn.XLOOKUP(A6937,Rotación!$A:$A,Rotación!$O:$O,0,0,-1),"")))),"")</f>
        <v>6800000</v>
      </c>
      <c r="K6937">
        <v>7990000</v>
      </c>
    </row>
    <row r="6938" spans="1:11" x14ac:dyDescent="0.3">
      <c r="A6938" t="s">
        <v>13339</v>
      </c>
      <c r="D6938">
        <v>8200000</v>
      </c>
      <c r="E6938">
        <v>6300000</v>
      </c>
      <c r="F6938" t="s">
        <v>5391</v>
      </c>
      <c r="G6938" s="13">
        <f>IFERROR(IF($F6938="ALTA",$D6938*1.03,
IF($F6938="MEDIA",$D6938*1,
IF($F6938="BAJA",$D6938*0.92,
IF($F6938="LIQUIDAR",_xlfn.XLOOKUP(A6938,Rotación!$A:$A,Rotación!$O:$O,0,0,-1),"")))),"")</f>
        <v>7544000</v>
      </c>
      <c r="H6938" s="13">
        <f>IFERROR(IF($F6938="ALTA",$D6938*1,
IF($F6938="MEDIA",$D6938*0.97,
IF($F6938="BAJA",$D6938*0.9,
IF($F6938="LIQUIDAR",_xlfn.XLOOKUP(A6938,Rotación!$A:$A,Rotación!$O:$O,0,0,-1),"")))),"")</f>
        <v>7380000</v>
      </c>
      <c r="I6938" s="13">
        <f>IFERROR(IF($F6938="ALTA",$D6938*0.97,
IF($F6938="MEDIA",$D6938*0.94,
IF($F6938="BAJA",$D6938*0.87,
IF($F6938="LIQUIDAR",_xlfn.XLOOKUP(A6938,Rotación!$A:$A,Rotación!$O:$O,0,0,-1),"")))),"")</f>
        <v>7134000</v>
      </c>
      <c r="J6938" s="13">
        <f>IFERROR(IF($F6938="ALTA",$D6938*0.94,
IF($F6938="MEDIA",$D6938*0.9,
IF($F6938="BAJA",$D6938*0.85,
IF($F6938="LIQUIDAR",_xlfn.XLOOKUP(A6938,Rotación!$A:$A,Rotación!$O:$O,0,0,-1),"")))),"")</f>
        <v>6970000</v>
      </c>
      <c r="K6938">
        <v>7990000</v>
      </c>
    </row>
    <row r="6939" spans="1:11" x14ac:dyDescent="0.3">
      <c r="A6939" t="s">
        <v>13419</v>
      </c>
      <c r="D6939">
        <v>22100000</v>
      </c>
      <c r="E6939">
        <v>16000000</v>
      </c>
      <c r="F6939" t="s">
        <v>5391</v>
      </c>
      <c r="G6939" s="13">
        <f>IFERROR(IF($F6939="ALTA",$D6939*1.03,
IF($F6939="MEDIA",$D6939*1,
IF($F6939="BAJA",$D6939*0.92,
IF($F6939="LIQUIDAR",_xlfn.XLOOKUP(A6939,Rotación!$A:$A,Rotación!$O:$O,0,0,-1),"")))),"")</f>
        <v>20332000</v>
      </c>
      <c r="H6939" s="13">
        <f>IFERROR(IF($F6939="ALTA",$D6939*1,
IF($F6939="MEDIA",$D6939*0.97,
IF($F6939="BAJA",$D6939*0.9,
IF($F6939="LIQUIDAR",_xlfn.XLOOKUP(A6939,Rotación!$A:$A,Rotación!$O:$O,0,0,-1),"")))),"")</f>
        <v>19890000</v>
      </c>
      <c r="I6939" s="13">
        <f>IFERROR(IF($F6939="ALTA",$D6939*0.97,
IF($F6939="MEDIA",$D6939*0.94,
IF($F6939="BAJA",$D6939*0.87,
IF($F6939="LIQUIDAR",_xlfn.XLOOKUP(A6939,Rotación!$A:$A,Rotación!$O:$O,0,0,-1),"")))),"")</f>
        <v>19227000</v>
      </c>
      <c r="J6939" s="13">
        <f>IFERROR(IF($F6939="ALTA",$D6939*0.94,
IF($F6939="MEDIA",$D6939*0.9,
IF($F6939="BAJA",$D6939*0.85,
IF($F6939="LIQUIDAR",_xlfn.XLOOKUP(A6939,Rotación!$A:$A,Rotación!$O:$O,0,0,-1),"")))),"")</f>
        <v>18785000</v>
      </c>
      <c r="K6939">
        <v>19290000</v>
      </c>
    </row>
    <row r="6940" spans="1:11" x14ac:dyDescent="0.3">
      <c r="A6940" t="s">
        <v>13302</v>
      </c>
      <c r="D6940">
        <v>7900000</v>
      </c>
      <c r="E6940">
        <v>6300000</v>
      </c>
      <c r="F6940" t="s">
        <v>5391</v>
      </c>
      <c r="G6940" s="13">
        <f>IFERROR(IF($F6940="ALTA",$D6940*1.03,
IF($F6940="MEDIA",$D6940*1,
IF($F6940="BAJA",$D6940*0.92,
IF($F6940="LIQUIDAR",_xlfn.XLOOKUP(A6940,Rotación!$A:$A,Rotación!$O:$O,0,0,-1),"")))),"")</f>
        <v>7268000</v>
      </c>
      <c r="H6940" s="13">
        <f>IFERROR(IF($F6940="ALTA",$D6940*1,
IF($F6940="MEDIA",$D6940*0.97,
IF($F6940="BAJA",$D6940*0.9,
IF($F6940="LIQUIDAR",_xlfn.XLOOKUP(A6940,Rotación!$A:$A,Rotación!$O:$O,0,0,-1),"")))),"")</f>
        <v>7110000</v>
      </c>
      <c r="I6940" s="13">
        <f>IFERROR(IF($F6940="ALTA",$D6940*0.97,
IF($F6940="MEDIA",$D6940*0.94,
IF($F6940="BAJA",$D6940*0.87,
IF($F6940="LIQUIDAR",_xlfn.XLOOKUP(A6940,Rotación!$A:$A,Rotación!$O:$O,0,0,-1),"")))),"")</f>
        <v>6873000</v>
      </c>
      <c r="J6940" s="13">
        <f>IFERROR(IF($F6940="ALTA",$D6940*0.94,
IF($F6940="MEDIA",$D6940*0.9,
IF($F6940="BAJA",$D6940*0.85,
IF($F6940="LIQUIDAR",_xlfn.XLOOKUP(A6940,Rotación!$A:$A,Rotación!$O:$O,0,0,-1),"")))),"")</f>
        <v>6715000</v>
      </c>
      <c r="K6940">
        <v>7690000</v>
      </c>
    </row>
    <row r="6941" spans="1:11" x14ac:dyDescent="0.3">
      <c r="A6941" t="s">
        <v>13345</v>
      </c>
      <c r="D6941">
        <v>19500000</v>
      </c>
      <c r="E6941">
        <v>15500000</v>
      </c>
      <c r="F6941" t="s">
        <v>5391</v>
      </c>
      <c r="G6941" s="13">
        <f>IFERROR(IF($F6941="ALTA",$D6941*1.03,
IF($F6941="MEDIA",$D6941*1,
IF($F6941="BAJA",$D6941*0.92,
IF($F6941="LIQUIDAR",_xlfn.XLOOKUP(A6941,Rotación!$A:$A,Rotación!$O:$O,0,0,-1),"")))),"")</f>
        <v>17940000</v>
      </c>
      <c r="H6941" s="13">
        <f>IFERROR(IF($F6941="ALTA",$D6941*1,
IF($F6941="MEDIA",$D6941*0.97,
IF($F6941="BAJA",$D6941*0.9,
IF($F6941="LIQUIDAR",_xlfn.XLOOKUP(A6941,Rotación!$A:$A,Rotación!$O:$O,0,0,-1),"")))),"")</f>
        <v>17550000</v>
      </c>
      <c r="I6941" s="13">
        <f>IFERROR(IF($F6941="ALTA",$D6941*0.97,
IF($F6941="MEDIA",$D6941*0.94,
IF($F6941="BAJA",$D6941*0.87,
IF($F6941="LIQUIDAR",_xlfn.XLOOKUP(A6941,Rotación!$A:$A,Rotación!$O:$O,0,0,-1),"")))),"")</f>
        <v>16965000</v>
      </c>
      <c r="J6941" s="13">
        <f>IFERROR(IF($F6941="ALTA",$D6941*0.94,
IF($F6941="MEDIA",$D6941*0.9,
IF($F6941="BAJA",$D6941*0.85,
IF($F6941="LIQUIDAR",_xlfn.XLOOKUP(A6941,Rotación!$A:$A,Rotación!$O:$O,0,0,-1),"")))),"")</f>
        <v>16575000</v>
      </c>
      <c r="K6941">
        <v>18490000</v>
      </c>
    </row>
    <row r="6942" spans="1:11" x14ac:dyDescent="0.3">
      <c r="A6942" t="s">
        <v>13386</v>
      </c>
      <c r="D6942">
        <v>13100000</v>
      </c>
      <c r="E6942">
        <v>9500000</v>
      </c>
      <c r="F6942" t="s">
        <v>5391</v>
      </c>
      <c r="G6942" s="13">
        <f>IFERROR(IF($F6942="ALTA",$D6942*1.03,
IF($F6942="MEDIA",$D6942*1,
IF($F6942="BAJA",$D6942*0.92,
IF($F6942="LIQUIDAR",_xlfn.XLOOKUP(A6942,Rotación!$A:$A,Rotación!$O:$O,0,0,-1),"")))),"")</f>
        <v>12052000</v>
      </c>
      <c r="H6942" s="13">
        <f>IFERROR(IF($F6942="ALTA",$D6942*1,
IF($F6942="MEDIA",$D6942*0.97,
IF($F6942="BAJA",$D6942*0.9,
IF($F6942="LIQUIDAR",_xlfn.XLOOKUP(A6942,Rotación!$A:$A,Rotación!$O:$O,0,0,-1),"")))),"")</f>
        <v>11790000</v>
      </c>
      <c r="I6942" s="13">
        <f>IFERROR(IF($F6942="ALTA",$D6942*0.97,
IF($F6942="MEDIA",$D6942*0.94,
IF($F6942="BAJA",$D6942*0.87,
IF($F6942="LIQUIDAR",_xlfn.XLOOKUP(A6942,Rotación!$A:$A,Rotación!$O:$O,0,0,-1),"")))),"")</f>
        <v>11397000</v>
      </c>
      <c r="J6942" s="13">
        <f>IFERROR(IF($F6942="ALTA",$D6942*0.94,
IF($F6942="MEDIA",$D6942*0.9,
IF($F6942="BAJA",$D6942*0.85,
IF($F6942="LIQUIDAR",_xlfn.XLOOKUP(A6942,Rotación!$A:$A,Rotación!$O:$O,0,0,-1),"")))),"")</f>
        <v>11135000</v>
      </c>
      <c r="K6942">
        <v>11490000</v>
      </c>
    </row>
    <row r="6943" spans="1:11" x14ac:dyDescent="0.3">
      <c r="A6943" t="s">
        <v>13407</v>
      </c>
      <c r="D6943">
        <v>11600000</v>
      </c>
      <c r="E6943">
        <v>8900000</v>
      </c>
      <c r="F6943" t="s">
        <v>5391</v>
      </c>
      <c r="G6943" s="13">
        <f>IFERROR(IF($F6943="ALTA",$D6943*1.03,
IF($F6943="MEDIA",$D6943*1,
IF($F6943="BAJA",$D6943*0.92,
IF($F6943="LIQUIDAR",_xlfn.XLOOKUP(A6943,Rotación!$A:$A,Rotación!$O:$O,0,0,-1),"")))),"")</f>
        <v>10672000</v>
      </c>
      <c r="H6943" s="13">
        <f>IFERROR(IF($F6943="ALTA",$D6943*1,
IF($F6943="MEDIA",$D6943*0.97,
IF($F6943="BAJA",$D6943*0.9,
IF($F6943="LIQUIDAR",_xlfn.XLOOKUP(A6943,Rotación!$A:$A,Rotación!$O:$O,0,0,-1),"")))),"")</f>
        <v>10440000</v>
      </c>
      <c r="I6943" s="13">
        <f>IFERROR(IF($F6943="ALTA",$D6943*0.97,
IF($F6943="MEDIA",$D6943*0.94,
IF($F6943="BAJA",$D6943*0.87,
IF($F6943="LIQUIDAR",_xlfn.XLOOKUP(A6943,Rotación!$A:$A,Rotación!$O:$O,0,0,-1),"")))),"")</f>
        <v>10092000</v>
      </c>
      <c r="J6943" s="13">
        <f>IFERROR(IF($F6943="ALTA",$D6943*0.94,
IF($F6943="MEDIA",$D6943*0.9,
IF($F6943="BAJA",$D6943*0.85,
IF($F6943="LIQUIDAR",_xlfn.XLOOKUP(A6943,Rotación!$A:$A,Rotación!$O:$O,0,0,-1),"")))),"")</f>
        <v>9860000</v>
      </c>
      <c r="K6943">
        <v>10690000</v>
      </c>
    </row>
    <row r="6944" spans="1:11" x14ac:dyDescent="0.3">
      <c r="A6944" t="s">
        <v>13078</v>
      </c>
      <c r="D6944">
        <v>7100000</v>
      </c>
      <c r="E6944">
        <v>6000000</v>
      </c>
      <c r="F6944" t="s">
        <v>5391</v>
      </c>
      <c r="G6944" s="13">
        <f>IFERROR(IF($F6944="ALTA",$D6944*1.03,
IF($F6944="MEDIA",$D6944*1,
IF($F6944="BAJA",$D6944*0.92,
IF($F6944="LIQUIDAR",_xlfn.XLOOKUP(A6944,Rotación!$A:$A,Rotación!$O:$O,0,0,-1),"")))),"")</f>
        <v>6532000</v>
      </c>
      <c r="H6944" s="13">
        <f>IFERROR(IF($F6944="ALTA",$D6944*1,
IF($F6944="MEDIA",$D6944*0.97,
IF($F6944="BAJA",$D6944*0.9,
IF($F6944="LIQUIDAR",_xlfn.XLOOKUP(A6944,Rotación!$A:$A,Rotación!$O:$O,0,0,-1),"")))),"")</f>
        <v>6390000</v>
      </c>
      <c r="I6944" s="13">
        <f>IFERROR(IF($F6944="ALTA",$D6944*0.97,
IF($F6944="MEDIA",$D6944*0.94,
IF($F6944="BAJA",$D6944*0.87,
IF($F6944="LIQUIDAR",_xlfn.XLOOKUP(A6944,Rotación!$A:$A,Rotación!$O:$O,0,0,-1),"")))),"")</f>
        <v>6177000</v>
      </c>
      <c r="J6944" s="13">
        <f>IFERROR(IF($F6944="ALTA",$D6944*0.94,
IF($F6944="MEDIA",$D6944*0.9,
IF($F6944="BAJA",$D6944*0.85,
IF($F6944="LIQUIDAR",_xlfn.XLOOKUP(A6944,Rotación!$A:$A,Rotación!$O:$O,0,0,-1),"")))),"")</f>
        <v>6035000</v>
      </c>
      <c r="K6944">
        <v>7290000</v>
      </c>
    </row>
    <row r="6945" spans="1:11" x14ac:dyDescent="0.3">
      <c r="A6945" t="s">
        <v>9681</v>
      </c>
      <c r="D6945">
        <v>12700000</v>
      </c>
      <c r="E6945">
        <v>10000000</v>
      </c>
      <c r="F6945" t="s">
        <v>5391</v>
      </c>
      <c r="G6945" s="13">
        <f>IFERROR(IF($F6945="ALTA",$D6945*1.03,
IF($F6945="MEDIA",$D6945*1,
IF($F6945="BAJA",$D6945*0.92,
IF($F6945="LIQUIDAR",_xlfn.XLOOKUP(A6945,Rotación!$A:$A,Rotación!$O:$O,0,0,-1),"")))),"")</f>
        <v>11684000</v>
      </c>
      <c r="H6945" s="13">
        <f>IFERROR(IF($F6945="ALTA",$D6945*1,
IF($F6945="MEDIA",$D6945*0.97,
IF($F6945="BAJA",$D6945*0.9,
IF($F6945="LIQUIDAR",_xlfn.XLOOKUP(A6945,Rotación!$A:$A,Rotación!$O:$O,0,0,-1),"")))),"")</f>
        <v>11430000</v>
      </c>
      <c r="I6945" s="13">
        <f>IFERROR(IF($F6945="ALTA",$D6945*0.97,
IF($F6945="MEDIA",$D6945*0.94,
IF($F6945="BAJA",$D6945*0.87,
IF($F6945="LIQUIDAR",_xlfn.XLOOKUP(A6945,Rotación!$A:$A,Rotación!$O:$O,0,0,-1),"")))),"")</f>
        <v>11049000</v>
      </c>
      <c r="J6945" s="13">
        <f>IFERROR(IF($F6945="ALTA",$D6945*0.94,
IF($F6945="MEDIA",$D6945*0.9,
IF($F6945="BAJA",$D6945*0.85,
IF($F6945="LIQUIDAR",_xlfn.XLOOKUP(A6945,Rotación!$A:$A,Rotación!$O:$O,0,0,-1),"")))),"")</f>
        <v>10795000</v>
      </c>
      <c r="K6945">
        <v>11990000</v>
      </c>
    </row>
    <row r="6946" spans="1:11" x14ac:dyDescent="0.3">
      <c r="A6946" t="s">
        <v>13323</v>
      </c>
      <c r="D6946">
        <v>8900000</v>
      </c>
      <c r="E6946">
        <v>7100000</v>
      </c>
      <c r="F6946" t="s">
        <v>4033</v>
      </c>
      <c r="G6946" s="13">
        <f>IFERROR(IF($F6946="ALTA",$D6946*1.03,
IF($F6946="MEDIA",$D6946*1,
IF($F6946="BAJA",$D6946*0.92,
IF($F6946="LIQUIDAR",_xlfn.XLOOKUP(A6946,Rotación!$A:$A,Rotación!$O:$O,0,0,-1),"")))),"")</f>
        <v>8900000</v>
      </c>
      <c r="H6946" s="13">
        <f>IFERROR(IF($F6946="ALTA",$D6946*1,
IF($F6946="MEDIA",$D6946*0.97,
IF($F6946="BAJA",$D6946*0.9,
IF($F6946="LIQUIDAR",_xlfn.XLOOKUP(A6946,Rotación!$A:$A,Rotación!$O:$O,0,0,-1),"")))),"")</f>
        <v>8633000</v>
      </c>
      <c r="I6946" s="13">
        <f>IFERROR(IF($F6946="ALTA",$D6946*0.97,
IF($F6946="MEDIA",$D6946*0.94,
IF($F6946="BAJA",$D6946*0.87,
IF($F6946="LIQUIDAR",_xlfn.XLOOKUP(A6946,Rotación!$A:$A,Rotación!$O:$O,0,0,-1),"")))),"")</f>
        <v>8365999.9999999991</v>
      </c>
      <c r="J6946" s="13">
        <f>IFERROR(IF($F6946="ALTA",$D6946*0.94,
IF($F6946="MEDIA",$D6946*0.9,
IF($F6946="BAJA",$D6946*0.85,
IF($F6946="LIQUIDAR",_xlfn.XLOOKUP(A6946,Rotación!$A:$A,Rotación!$O:$O,0,0,-1),"")))),"")</f>
        <v>8010000</v>
      </c>
      <c r="K6946">
        <v>8590000</v>
      </c>
    </row>
    <row r="6947" spans="1:11" x14ac:dyDescent="0.3">
      <c r="A6947" t="s">
        <v>13414</v>
      </c>
      <c r="D6947">
        <v>15500000</v>
      </c>
      <c r="E6947">
        <v>12800000</v>
      </c>
      <c r="F6947" t="s">
        <v>4033</v>
      </c>
      <c r="G6947" s="13">
        <f>IFERROR(IF($F6947="ALTA",$D6947*1.03,
IF($F6947="MEDIA",$D6947*1,
IF($F6947="BAJA",$D6947*0.92,
IF($F6947="LIQUIDAR",_xlfn.XLOOKUP(A6947,Rotación!$A:$A,Rotación!$O:$O,0,0,-1),"")))),"")</f>
        <v>15500000</v>
      </c>
      <c r="H6947" s="13">
        <f>IFERROR(IF($F6947="ALTA",$D6947*1,
IF($F6947="MEDIA",$D6947*0.97,
IF($F6947="BAJA",$D6947*0.9,
IF($F6947="LIQUIDAR",_xlfn.XLOOKUP(A6947,Rotación!$A:$A,Rotación!$O:$O,0,0,-1),"")))),"")</f>
        <v>15035000</v>
      </c>
      <c r="I6947" s="13">
        <f>IFERROR(IF($F6947="ALTA",$D6947*0.97,
IF($F6947="MEDIA",$D6947*0.94,
IF($F6947="BAJA",$D6947*0.87,
IF($F6947="LIQUIDAR",_xlfn.XLOOKUP(A6947,Rotación!$A:$A,Rotación!$O:$O,0,0,-1),"")))),"")</f>
        <v>14570000</v>
      </c>
      <c r="J6947" s="13">
        <f>IFERROR(IF($F6947="ALTA",$D6947*0.94,
IF($F6947="MEDIA",$D6947*0.9,
IF($F6947="BAJA",$D6947*0.85,
IF($F6947="LIQUIDAR",_xlfn.XLOOKUP(A6947,Rotación!$A:$A,Rotación!$O:$O,0,0,-1),"")))),"")</f>
        <v>13950000</v>
      </c>
      <c r="K6947">
        <v>14990000</v>
      </c>
    </row>
    <row r="6948" spans="1:11" x14ac:dyDescent="0.3">
      <c r="A6948" t="s">
        <v>13323</v>
      </c>
      <c r="D6948">
        <v>8500000</v>
      </c>
      <c r="E6948">
        <v>6600000</v>
      </c>
      <c r="F6948" t="s">
        <v>5391</v>
      </c>
      <c r="G6948" s="13">
        <f>IFERROR(IF($F6948="ALTA",$D6948*1.03,
IF($F6948="MEDIA",$D6948*1,
IF($F6948="BAJA",$D6948*0.92,
IF($F6948="LIQUIDAR",_xlfn.XLOOKUP(A6948,Rotación!$A:$A,Rotación!$O:$O,0,0,-1),"")))),"")</f>
        <v>7820000</v>
      </c>
      <c r="H6948" s="13">
        <f>IFERROR(IF($F6948="ALTA",$D6948*1,
IF($F6948="MEDIA",$D6948*0.97,
IF($F6948="BAJA",$D6948*0.9,
IF($F6948="LIQUIDAR",_xlfn.XLOOKUP(A6948,Rotación!$A:$A,Rotación!$O:$O,0,0,-1),"")))),"")</f>
        <v>7650000</v>
      </c>
      <c r="I6948" s="13">
        <f>IFERROR(IF($F6948="ALTA",$D6948*0.97,
IF($F6948="MEDIA",$D6948*0.94,
IF($F6948="BAJA",$D6948*0.87,
IF($F6948="LIQUIDAR",_xlfn.XLOOKUP(A6948,Rotación!$A:$A,Rotación!$O:$O,0,0,-1),"")))),"")</f>
        <v>7395000</v>
      </c>
      <c r="J6948" s="13">
        <f>IFERROR(IF($F6948="ALTA",$D6948*0.94,
IF($F6948="MEDIA",$D6948*0.9,
IF($F6948="BAJA",$D6948*0.85,
IF($F6948="LIQUIDAR",_xlfn.XLOOKUP(A6948,Rotación!$A:$A,Rotación!$O:$O,0,0,-1),"")))),"")</f>
        <v>7225000</v>
      </c>
      <c r="K6948">
        <v>7990000</v>
      </c>
    </row>
    <row r="6949" spans="1:11" x14ac:dyDescent="0.3">
      <c r="A6949" t="s">
        <v>13370</v>
      </c>
      <c r="D6949">
        <v>14300000</v>
      </c>
      <c r="E6949">
        <v>11000000</v>
      </c>
      <c r="F6949" t="s">
        <v>5391</v>
      </c>
      <c r="G6949" s="13">
        <f>IFERROR(IF($F6949="ALTA",$D6949*1.03,
IF($F6949="MEDIA",$D6949*1,
IF($F6949="BAJA",$D6949*0.92,
IF($F6949="LIQUIDAR",_xlfn.XLOOKUP(A6949,Rotación!$A:$A,Rotación!$O:$O,0,0,-1),"")))),"")</f>
        <v>13156000</v>
      </c>
      <c r="H6949" s="13">
        <f>IFERROR(IF($F6949="ALTA",$D6949*1,
IF($F6949="MEDIA",$D6949*0.97,
IF($F6949="BAJA",$D6949*0.9,
IF($F6949="LIQUIDAR",_xlfn.XLOOKUP(A6949,Rotación!$A:$A,Rotación!$O:$O,0,0,-1),"")))),"")</f>
        <v>12870000</v>
      </c>
      <c r="I6949" s="13">
        <f>IFERROR(IF($F6949="ALTA",$D6949*0.97,
IF($F6949="MEDIA",$D6949*0.94,
IF($F6949="BAJA",$D6949*0.87,
IF($F6949="LIQUIDAR",_xlfn.XLOOKUP(A6949,Rotación!$A:$A,Rotación!$O:$O,0,0,-1),"")))),"")</f>
        <v>12441000</v>
      </c>
      <c r="J6949" s="13">
        <f>IFERROR(IF($F6949="ALTA",$D6949*0.94,
IF($F6949="MEDIA",$D6949*0.9,
IF($F6949="BAJA",$D6949*0.85,
IF($F6949="LIQUIDAR",_xlfn.XLOOKUP(A6949,Rotación!$A:$A,Rotación!$O:$O,0,0,-1),"")))),"")</f>
        <v>12155000</v>
      </c>
      <c r="K6949">
        <v>13290000</v>
      </c>
    </row>
    <row r="6950" spans="1:11" x14ac:dyDescent="0.3">
      <c r="A6950" t="s">
        <v>13458</v>
      </c>
      <c r="D6950">
        <v>12600000</v>
      </c>
      <c r="E6950">
        <v>10200000</v>
      </c>
      <c r="F6950" t="s">
        <v>4033</v>
      </c>
      <c r="G6950" s="13">
        <f>IFERROR(IF($F6950="ALTA",$D6950*1.03,
IF($F6950="MEDIA",$D6950*1,
IF($F6950="BAJA",$D6950*0.92,
IF($F6950="LIQUIDAR",_xlfn.XLOOKUP(A6950,Rotación!$A:$A,Rotación!$O:$O,0,0,-1),"")))),"")</f>
        <v>12600000</v>
      </c>
      <c r="H6950" s="13">
        <f>IFERROR(IF($F6950="ALTA",$D6950*1,
IF($F6950="MEDIA",$D6950*0.97,
IF($F6950="BAJA",$D6950*0.9,
IF($F6950="LIQUIDAR",_xlfn.XLOOKUP(A6950,Rotación!$A:$A,Rotación!$O:$O,0,0,-1),"")))),"")</f>
        <v>12222000</v>
      </c>
      <c r="I6950" s="13">
        <f>IFERROR(IF($F6950="ALTA",$D6950*0.97,
IF($F6950="MEDIA",$D6950*0.94,
IF($F6950="BAJA",$D6950*0.87,
IF($F6950="LIQUIDAR",_xlfn.XLOOKUP(A6950,Rotación!$A:$A,Rotación!$O:$O,0,0,-1),"")))),"")</f>
        <v>11844000</v>
      </c>
      <c r="J6950" s="13">
        <f>IFERROR(IF($F6950="ALTA",$D6950*0.94,
IF($F6950="MEDIA",$D6950*0.9,
IF($F6950="BAJA",$D6950*0.85,
IF($F6950="LIQUIDAR",_xlfn.XLOOKUP(A6950,Rotación!$A:$A,Rotación!$O:$O,0,0,-1),"")))),"")</f>
        <v>11340000</v>
      </c>
      <c r="K6950">
        <v>11990000</v>
      </c>
    </row>
    <row r="6951" spans="1:11" x14ac:dyDescent="0.3">
      <c r="A6951" t="s">
        <v>13341</v>
      </c>
      <c r="D6951">
        <v>11400000</v>
      </c>
      <c r="E6951">
        <v>8700000</v>
      </c>
      <c r="F6951" t="s">
        <v>4033</v>
      </c>
      <c r="G6951" s="13">
        <f>IFERROR(IF($F6951="ALTA",$D6951*1.03,
IF($F6951="MEDIA",$D6951*1,
IF($F6951="BAJA",$D6951*0.92,
IF($F6951="LIQUIDAR",_xlfn.XLOOKUP(A6951,Rotación!$A:$A,Rotación!$O:$O,0,0,-1),"")))),"")</f>
        <v>11400000</v>
      </c>
      <c r="H6951" s="13">
        <f>IFERROR(IF($F6951="ALTA",$D6951*1,
IF($F6951="MEDIA",$D6951*0.97,
IF($F6951="BAJA",$D6951*0.9,
IF($F6951="LIQUIDAR",_xlfn.XLOOKUP(A6951,Rotación!$A:$A,Rotación!$O:$O,0,0,-1),"")))),"")</f>
        <v>11058000</v>
      </c>
      <c r="I6951" s="13">
        <f>IFERROR(IF($F6951="ALTA",$D6951*0.97,
IF($F6951="MEDIA",$D6951*0.94,
IF($F6951="BAJA",$D6951*0.87,
IF($F6951="LIQUIDAR",_xlfn.XLOOKUP(A6951,Rotación!$A:$A,Rotación!$O:$O,0,0,-1),"")))),"")</f>
        <v>10716000</v>
      </c>
      <c r="J6951" s="13">
        <f>IFERROR(IF($F6951="ALTA",$D6951*0.94,
IF($F6951="MEDIA",$D6951*0.9,
IF($F6951="BAJA",$D6951*0.85,
IF($F6951="LIQUIDAR",_xlfn.XLOOKUP(A6951,Rotación!$A:$A,Rotación!$O:$O,0,0,-1),"")))),"")</f>
        <v>10260000</v>
      </c>
      <c r="K6951">
        <v>10490000</v>
      </c>
    </row>
    <row r="6952" spans="1:11" x14ac:dyDescent="0.3">
      <c r="A6952" t="s">
        <v>13299</v>
      </c>
      <c r="D6952">
        <v>11800000</v>
      </c>
      <c r="E6952">
        <v>8800000</v>
      </c>
      <c r="F6952" t="s">
        <v>4033</v>
      </c>
      <c r="G6952" s="13">
        <f>IFERROR(IF($F6952="ALTA",$D6952*1.03,
IF($F6952="MEDIA",$D6952*1,
IF($F6952="BAJA",$D6952*0.92,
IF($F6952="LIQUIDAR",_xlfn.XLOOKUP(A6952,Rotación!$A:$A,Rotación!$O:$O,0,0,-1),"")))),"")</f>
        <v>11800000</v>
      </c>
      <c r="H6952" s="13">
        <f>IFERROR(IF($F6952="ALTA",$D6952*1,
IF($F6952="MEDIA",$D6952*0.97,
IF($F6952="BAJA",$D6952*0.9,
IF($F6952="LIQUIDAR",_xlfn.XLOOKUP(A6952,Rotación!$A:$A,Rotación!$O:$O,0,0,-1),"")))),"")</f>
        <v>11446000</v>
      </c>
      <c r="I6952" s="13">
        <f>IFERROR(IF($F6952="ALTA",$D6952*0.97,
IF($F6952="MEDIA",$D6952*0.94,
IF($F6952="BAJA",$D6952*0.87,
IF($F6952="LIQUIDAR",_xlfn.XLOOKUP(A6952,Rotación!$A:$A,Rotación!$O:$O,0,0,-1),"")))),"")</f>
        <v>11092000</v>
      </c>
      <c r="J6952" s="13">
        <f>IFERROR(IF($F6952="ALTA",$D6952*0.94,
IF($F6952="MEDIA",$D6952*0.9,
IF($F6952="BAJA",$D6952*0.85,
IF($F6952="LIQUIDAR",_xlfn.XLOOKUP(A6952,Rotación!$A:$A,Rotación!$O:$O,0,0,-1),"")))),"")</f>
        <v>10620000</v>
      </c>
      <c r="K6952">
        <v>10490000</v>
      </c>
    </row>
    <row r="6953" spans="1:11" x14ac:dyDescent="0.3">
      <c r="A6953" t="s">
        <v>13402</v>
      </c>
      <c r="D6953">
        <v>8100000</v>
      </c>
      <c r="E6953">
        <v>6000000</v>
      </c>
      <c r="F6953" t="s">
        <v>4033</v>
      </c>
      <c r="G6953" s="13">
        <f>IFERROR(IF($F6953="ALTA",$D6953*1.03,
IF($F6953="MEDIA",$D6953*1,
IF($F6953="BAJA",$D6953*0.92,
IF($F6953="LIQUIDAR",_xlfn.XLOOKUP(A6953,Rotación!$A:$A,Rotación!$O:$O,0,0,-1),"")))),"")</f>
        <v>8100000</v>
      </c>
      <c r="H6953" s="13">
        <f>IFERROR(IF($F6953="ALTA",$D6953*1,
IF($F6953="MEDIA",$D6953*0.97,
IF($F6953="BAJA",$D6953*0.9,
IF($F6953="LIQUIDAR",_xlfn.XLOOKUP(A6953,Rotación!$A:$A,Rotación!$O:$O,0,0,-1),"")))),"")</f>
        <v>7857000</v>
      </c>
      <c r="I6953" s="13">
        <f>IFERROR(IF($F6953="ALTA",$D6953*0.97,
IF($F6953="MEDIA",$D6953*0.94,
IF($F6953="BAJA",$D6953*0.87,
IF($F6953="LIQUIDAR",_xlfn.XLOOKUP(A6953,Rotación!$A:$A,Rotación!$O:$O,0,0,-1),"")))),"")</f>
        <v>7614000</v>
      </c>
      <c r="J6953" s="13">
        <f>IFERROR(IF($F6953="ALTA",$D6953*0.94,
IF($F6953="MEDIA",$D6953*0.9,
IF($F6953="BAJA",$D6953*0.85,
IF($F6953="LIQUIDAR",_xlfn.XLOOKUP(A6953,Rotación!$A:$A,Rotación!$O:$O,0,0,-1),"")))),"")</f>
        <v>7290000</v>
      </c>
      <c r="K6953">
        <v>7390000</v>
      </c>
    </row>
    <row r="6954" spans="1:11" x14ac:dyDescent="0.3">
      <c r="A6954" t="s">
        <v>13380</v>
      </c>
      <c r="D6954">
        <v>12700000</v>
      </c>
      <c r="E6954">
        <v>9800000</v>
      </c>
      <c r="F6954" t="s">
        <v>5391</v>
      </c>
      <c r="G6954" s="13">
        <f>IFERROR(IF($F6954="ALTA",$D6954*1.03,
IF($F6954="MEDIA",$D6954*1,
IF($F6954="BAJA",$D6954*0.92,
IF($F6954="LIQUIDAR",_xlfn.XLOOKUP(A6954,Rotación!$A:$A,Rotación!$O:$O,0,0,-1),"")))),"")</f>
        <v>11684000</v>
      </c>
      <c r="H6954" s="13">
        <f>IFERROR(IF($F6954="ALTA",$D6954*1,
IF($F6954="MEDIA",$D6954*0.97,
IF($F6954="BAJA",$D6954*0.9,
IF($F6954="LIQUIDAR",_xlfn.XLOOKUP(A6954,Rotación!$A:$A,Rotación!$O:$O,0,0,-1),"")))),"")</f>
        <v>11430000</v>
      </c>
      <c r="I6954" s="13">
        <f>IFERROR(IF($F6954="ALTA",$D6954*0.97,
IF($F6954="MEDIA",$D6954*0.94,
IF($F6954="BAJA",$D6954*0.87,
IF($F6954="LIQUIDAR",_xlfn.XLOOKUP(A6954,Rotación!$A:$A,Rotación!$O:$O,0,0,-1),"")))),"")</f>
        <v>11049000</v>
      </c>
      <c r="J6954" s="13">
        <f>IFERROR(IF($F6954="ALTA",$D6954*0.94,
IF($F6954="MEDIA",$D6954*0.9,
IF($F6954="BAJA",$D6954*0.85,
IF($F6954="LIQUIDAR",_xlfn.XLOOKUP(A6954,Rotación!$A:$A,Rotación!$O:$O,0,0,-1),"")))),"")</f>
        <v>10795000</v>
      </c>
      <c r="K6954">
        <v>11790000</v>
      </c>
    </row>
    <row r="6955" spans="1:11" x14ac:dyDescent="0.3">
      <c r="A6955" t="s">
        <v>13454</v>
      </c>
      <c r="D6955">
        <v>10500000</v>
      </c>
      <c r="E6955">
        <v>8300000</v>
      </c>
      <c r="F6955" t="s">
        <v>5391</v>
      </c>
      <c r="G6955" s="13">
        <f>IFERROR(IF($F6955="ALTA",$D6955*1.03,
IF($F6955="MEDIA",$D6955*1,
IF($F6955="BAJA",$D6955*0.92,
IF($F6955="LIQUIDAR",_xlfn.XLOOKUP(A6955,Rotación!$A:$A,Rotación!$O:$O,0,0,-1),"")))),"")</f>
        <v>9660000</v>
      </c>
      <c r="H6955" s="13">
        <f>IFERROR(IF($F6955="ALTA",$D6955*1,
IF($F6955="MEDIA",$D6955*0.97,
IF($F6955="BAJA",$D6955*0.9,
IF($F6955="LIQUIDAR",_xlfn.XLOOKUP(A6955,Rotación!$A:$A,Rotación!$O:$O,0,0,-1),"")))),"")</f>
        <v>9450000</v>
      </c>
      <c r="I6955" s="13">
        <f>IFERROR(IF($F6955="ALTA",$D6955*0.97,
IF($F6955="MEDIA",$D6955*0.94,
IF($F6955="BAJA",$D6955*0.87,
IF($F6955="LIQUIDAR",_xlfn.XLOOKUP(A6955,Rotación!$A:$A,Rotación!$O:$O,0,0,-1),"")))),"")</f>
        <v>9135000</v>
      </c>
      <c r="J6955" s="13">
        <f>IFERROR(IF($F6955="ALTA",$D6955*0.94,
IF($F6955="MEDIA",$D6955*0.9,
IF($F6955="BAJA",$D6955*0.85,
IF($F6955="LIQUIDAR",_xlfn.XLOOKUP(A6955,Rotación!$A:$A,Rotación!$O:$O,0,0,-1),"")))),"")</f>
        <v>8925000</v>
      </c>
      <c r="K6955">
        <v>9990000</v>
      </c>
    </row>
    <row r="6956" spans="1:11" x14ac:dyDescent="0.3">
      <c r="A6956" t="s">
        <v>13305</v>
      </c>
      <c r="D6956">
        <v>7000000</v>
      </c>
      <c r="E6956">
        <v>5200000</v>
      </c>
      <c r="F6956" t="s">
        <v>5391</v>
      </c>
      <c r="G6956" s="13">
        <f>IFERROR(IF($F6956="ALTA",$D6956*1.03,
IF($F6956="MEDIA",$D6956*1,
IF($F6956="BAJA",$D6956*0.92,
IF($F6956="LIQUIDAR",_xlfn.XLOOKUP(A6956,Rotación!$A:$A,Rotación!$O:$O,0,0,-1),"")))),"")</f>
        <v>6440000</v>
      </c>
      <c r="H6956" s="13">
        <f>IFERROR(IF($F6956="ALTA",$D6956*1,
IF($F6956="MEDIA",$D6956*0.97,
IF($F6956="BAJA",$D6956*0.9,
IF($F6956="LIQUIDAR",_xlfn.XLOOKUP(A6956,Rotación!$A:$A,Rotación!$O:$O,0,0,-1),"")))),"")</f>
        <v>6300000</v>
      </c>
      <c r="I6956" s="13">
        <f>IFERROR(IF($F6956="ALTA",$D6956*0.97,
IF($F6956="MEDIA",$D6956*0.94,
IF($F6956="BAJA",$D6956*0.87,
IF($F6956="LIQUIDAR",_xlfn.XLOOKUP(A6956,Rotación!$A:$A,Rotación!$O:$O,0,0,-1),"")))),"")</f>
        <v>6090000</v>
      </c>
      <c r="J6956" s="13">
        <f>IFERROR(IF($F6956="ALTA",$D6956*0.94,
IF($F6956="MEDIA",$D6956*0.9,
IF($F6956="BAJA",$D6956*0.85,
IF($F6956="LIQUIDAR",_xlfn.XLOOKUP(A6956,Rotación!$A:$A,Rotación!$O:$O,0,0,-1),"")))),"")</f>
        <v>5950000</v>
      </c>
      <c r="K6956">
        <v>6490000</v>
      </c>
    </row>
    <row r="6957" spans="1:11" x14ac:dyDescent="0.3">
      <c r="A6957" t="s">
        <v>13318</v>
      </c>
      <c r="D6957">
        <v>13000000</v>
      </c>
      <c r="E6957">
        <v>9800000</v>
      </c>
      <c r="F6957" t="s">
        <v>4033</v>
      </c>
      <c r="G6957" s="13">
        <f>IFERROR(IF($F6957="ALTA",$D6957*1.03,
IF($F6957="MEDIA",$D6957*1,
IF($F6957="BAJA",$D6957*0.92,
IF($F6957="LIQUIDAR",_xlfn.XLOOKUP(A6957,Rotación!$A:$A,Rotación!$O:$O,0,0,-1),"")))),"")</f>
        <v>13000000</v>
      </c>
      <c r="H6957" s="13">
        <f>IFERROR(IF($F6957="ALTA",$D6957*1,
IF($F6957="MEDIA",$D6957*0.97,
IF($F6957="BAJA",$D6957*0.9,
IF($F6957="LIQUIDAR",_xlfn.XLOOKUP(A6957,Rotación!$A:$A,Rotación!$O:$O,0,0,-1),"")))),"")</f>
        <v>12610000</v>
      </c>
      <c r="I6957" s="13">
        <f>IFERROR(IF($F6957="ALTA",$D6957*0.97,
IF($F6957="MEDIA",$D6957*0.94,
IF($F6957="BAJA",$D6957*0.87,
IF($F6957="LIQUIDAR",_xlfn.XLOOKUP(A6957,Rotación!$A:$A,Rotación!$O:$O,0,0,-1),"")))),"")</f>
        <v>12220000</v>
      </c>
      <c r="J6957" s="13">
        <f>IFERROR(IF($F6957="ALTA",$D6957*0.94,
IF($F6957="MEDIA",$D6957*0.9,
IF($F6957="BAJA",$D6957*0.85,
IF($F6957="LIQUIDAR",_xlfn.XLOOKUP(A6957,Rotación!$A:$A,Rotación!$O:$O,0,0,-1),"")))),"")</f>
        <v>11700000</v>
      </c>
      <c r="K6957">
        <v>11690000</v>
      </c>
    </row>
    <row r="6958" spans="1:11" x14ac:dyDescent="0.3">
      <c r="A6958" t="s">
        <v>10518</v>
      </c>
      <c r="D6958">
        <v>21100000</v>
      </c>
      <c r="E6958">
        <v>17000000</v>
      </c>
      <c r="F6958" t="s">
        <v>4033</v>
      </c>
      <c r="G6958" s="13">
        <f>IFERROR(IF($F6958="ALTA",$D6958*1.03,
IF($F6958="MEDIA",$D6958*1,
IF($F6958="BAJA",$D6958*0.92,
IF($F6958="LIQUIDAR",_xlfn.XLOOKUP(A6958,Rotación!$A:$A,Rotación!$O:$O,0,0,-1),"")))),"")</f>
        <v>21100000</v>
      </c>
      <c r="H6958" s="13">
        <f>IFERROR(IF($F6958="ALTA",$D6958*1,
IF($F6958="MEDIA",$D6958*0.97,
IF($F6958="BAJA",$D6958*0.9,
IF($F6958="LIQUIDAR",_xlfn.XLOOKUP(A6958,Rotación!$A:$A,Rotación!$O:$O,0,0,-1),"")))),"")</f>
        <v>20467000</v>
      </c>
      <c r="I6958" s="13">
        <f>IFERROR(IF($F6958="ALTA",$D6958*0.97,
IF($F6958="MEDIA",$D6958*0.94,
IF($F6958="BAJA",$D6958*0.87,
IF($F6958="LIQUIDAR",_xlfn.XLOOKUP(A6958,Rotación!$A:$A,Rotación!$O:$O,0,0,-1),"")))),"")</f>
        <v>19834000</v>
      </c>
      <c r="J6958" s="13">
        <f>IFERROR(IF($F6958="ALTA",$D6958*0.94,
IF($F6958="MEDIA",$D6958*0.9,
IF($F6958="BAJA",$D6958*0.85,
IF($F6958="LIQUIDAR",_xlfn.XLOOKUP(A6958,Rotación!$A:$A,Rotación!$O:$O,0,0,-1),"")))),"")</f>
        <v>18990000</v>
      </c>
      <c r="K6958">
        <v>19990000</v>
      </c>
    </row>
    <row r="6959" spans="1:11" x14ac:dyDescent="0.3">
      <c r="A6959" t="s">
        <v>13421</v>
      </c>
      <c r="D6959">
        <v>21100000</v>
      </c>
      <c r="E6959">
        <v>17500000</v>
      </c>
      <c r="F6959" t="s">
        <v>4033</v>
      </c>
      <c r="G6959" s="13">
        <f>IFERROR(IF($F6959="ALTA",$D6959*1.03,
IF($F6959="MEDIA",$D6959*1,
IF($F6959="BAJA",$D6959*0.92,
IF($F6959="LIQUIDAR",_xlfn.XLOOKUP(A6959,Rotación!$A:$A,Rotación!$O:$O,0,0,-1),"")))),"")</f>
        <v>21100000</v>
      </c>
      <c r="H6959" s="13">
        <f>IFERROR(IF($F6959="ALTA",$D6959*1,
IF($F6959="MEDIA",$D6959*0.97,
IF($F6959="BAJA",$D6959*0.9,
IF($F6959="LIQUIDAR",_xlfn.XLOOKUP(A6959,Rotación!$A:$A,Rotación!$O:$O,0,0,-1),"")))),"")</f>
        <v>20467000</v>
      </c>
      <c r="I6959" s="13">
        <f>IFERROR(IF($F6959="ALTA",$D6959*0.97,
IF($F6959="MEDIA",$D6959*0.94,
IF($F6959="BAJA",$D6959*0.87,
IF($F6959="LIQUIDAR",_xlfn.XLOOKUP(A6959,Rotación!$A:$A,Rotación!$O:$O,0,0,-1),"")))),"")</f>
        <v>19834000</v>
      </c>
      <c r="J6959" s="13">
        <f>IFERROR(IF($F6959="ALTA",$D6959*0.94,
IF($F6959="MEDIA",$D6959*0.9,
IF($F6959="BAJA",$D6959*0.85,
IF($F6959="LIQUIDAR",_xlfn.XLOOKUP(A6959,Rotación!$A:$A,Rotación!$O:$O,0,0,-1),"")))),"")</f>
        <v>18990000</v>
      </c>
      <c r="K6959">
        <v>20490000</v>
      </c>
    </row>
    <row r="6960" spans="1:11" x14ac:dyDescent="0.3">
      <c r="A6960" t="s">
        <v>13360</v>
      </c>
      <c r="D6960">
        <v>10800000</v>
      </c>
      <c r="E6960">
        <v>8300000</v>
      </c>
      <c r="F6960" t="s">
        <v>4033</v>
      </c>
      <c r="G6960" s="13">
        <f>IFERROR(IF($F6960="ALTA",$D6960*1.03,
IF($F6960="MEDIA",$D6960*1,
IF($F6960="BAJA",$D6960*0.92,
IF($F6960="LIQUIDAR",_xlfn.XLOOKUP(A6960,Rotación!$A:$A,Rotación!$O:$O,0,0,-1),"")))),"")</f>
        <v>10800000</v>
      </c>
      <c r="H6960" s="13">
        <f>IFERROR(IF($F6960="ALTA",$D6960*1,
IF($F6960="MEDIA",$D6960*0.97,
IF($F6960="BAJA",$D6960*0.9,
IF($F6960="LIQUIDAR",_xlfn.XLOOKUP(A6960,Rotación!$A:$A,Rotación!$O:$O,0,0,-1),"")))),"")</f>
        <v>10476000</v>
      </c>
      <c r="I6960" s="13">
        <f>IFERROR(IF($F6960="ALTA",$D6960*0.97,
IF($F6960="MEDIA",$D6960*0.94,
IF($F6960="BAJA",$D6960*0.87,
IF($F6960="LIQUIDAR",_xlfn.XLOOKUP(A6960,Rotación!$A:$A,Rotación!$O:$O,0,0,-1),"")))),"")</f>
        <v>10152000</v>
      </c>
      <c r="J6960" s="13">
        <f>IFERROR(IF($F6960="ALTA",$D6960*0.94,
IF($F6960="MEDIA",$D6960*0.9,
IF($F6960="BAJA",$D6960*0.85,
IF($F6960="LIQUIDAR",_xlfn.XLOOKUP(A6960,Rotación!$A:$A,Rotación!$O:$O,0,0,-1),"")))),"")</f>
        <v>9720000</v>
      </c>
      <c r="K6960">
        <v>9990000</v>
      </c>
    </row>
    <row r="6961" spans="1:11" x14ac:dyDescent="0.3">
      <c r="A6961" t="s">
        <v>13368</v>
      </c>
      <c r="D6961">
        <v>13600000</v>
      </c>
      <c r="E6961">
        <v>10800000</v>
      </c>
      <c r="F6961" t="s">
        <v>4033</v>
      </c>
      <c r="G6961" s="13">
        <f>IFERROR(IF($F6961="ALTA",$D6961*1.03,
IF($F6961="MEDIA",$D6961*1,
IF($F6961="BAJA",$D6961*0.92,
IF($F6961="LIQUIDAR",_xlfn.XLOOKUP(A6961,Rotación!$A:$A,Rotación!$O:$O,0,0,-1),"")))),"")</f>
        <v>13600000</v>
      </c>
      <c r="H6961" s="13">
        <f>IFERROR(IF($F6961="ALTA",$D6961*1,
IF($F6961="MEDIA",$D6961*0.97,
IF($F6961="BAJA",$D6961*0.9,
IF($F6961="LIQUIDAR",_xlfn.XLOOKUP(A6961,Rotación!$A:$A,Rotación!$O:$O,0,0,-1),"")))),"")</f>
        <v>13192000</v>
      </c>
      <c r="I6961" s="13">
        <f>IFERROR(IF($F6961="ALTA",$D6961*0.97,
IF($F6961="MEDIA",$D6961*0.94,
IF($F6961="BAJA",$D6961*0.87,
IF($F6961="LIQUIDAR",_xlfn.XLOOKUP(A6961,Rotación!$A:$A,Rotación!$O:$O,0,0,-1),"")))),"")</f>
        <v>12784000</v>
      </c>
      <c r="J6961" s="13">
        <f>IFERROR(IF($F6961="ALTA",$D6961*0.94,
IF($F6961="MEDIA",$D6961*0.9,
IF($F6961="BAJA",$D6961*0.85,
IF($F6961="LIQUIDAR",_xlfn.XLOOKUP(A6961,Rotación!$A:$A,Rotación!$O:$O,0,0,-1),"")))),"")</f>
        <v>12240000</v>
      </c>
      <c r="K6961">
        <v>12990000</v>
      </c>
    </row>
    <row r="6962" spans="1:11" x14ac:dyDescent="0.3">
      <c r="A6962" t="s">
        <v>13368</v>
      </c>
      <c r="D6962">
        <v>13600000</v>
      </c>
      <c r="E6962">
        <v>10800000</v>
      </c>
      <c r="F6962" t="s">
        <v>4033</v>
      </c>
      <c r="G6962" s="13">
        <f>IFERROR(IF($F6962="ALTA",$D6962*1.03,
IF($F6962="MEDIA",$D6962*1,
IF($F6962="BAJA",$D6962*0.92,
IF($F6962="LIQUIDAR",_xlfn.XLOOKUP(A6962,Rotación!$A:$A,Rotación!$O:$O,0,0,-1),"")))),"")</f>
        <v>13600000</v>
      </c>
      <c r="H6962" s="13">
        <f>IFERROR(IF($F6962="ALTA",$D6962*1,
IF($F6962="MEDIA",$D6962*0.97,
IF($F6962="BAJA",$D6962*0.9,
IF($F6962="LIQUIDAR",_xlfn.XLOOKUP(A6962,Rotación!$A:$A,Rotación!$O:$O,0,0,-1),"")))),"")</f>
        <v>13192000</v>
      </c>
      <c r="I6962" s="13">
        <f>IFERROR(IF($F6962="ALTA",$D6962*0.97,
IF($F6962="MEDIA",$D6962*0.94,
IF($F6962="BAJA",$D6962*0.87,
IF($F6962="LIQUIDAR",_xlfn.XLOOKUP(A6962,Rotación!$A:$A,Rotación!$O:$O,0,0,-1),"")))),"")</f>
        <v>12784000</v>
      </c>
      <c r="J6962" s="13">
        <f>IFERROR(IF($F6962="ALTA",$D6962*0.94,
IF($F6962="MEDIA",$D6962*0.9,
IF($F6962="BAJA",$D6962*0.85,
IF($F6962="LIQUIDAR",_xlfn.XLOOKUP(A6962,Rotación!$A:$A,Rotación!$O:$O,0,0,-1),"")))),"")</f>
        <v>12240000</v>
      </c>
      <c r="K6962">
        <v>12990000</v>
      </c>
    </row>
    <row r="6963" spans="1:11" x14ac:dyDescent="0.3">
      <c r="A6963" t="s">
        <v>13397</v>
      </c>
      <c r="D6963">
        <v>13200000</v>
      </c>
      <c r="E6963">
        <v>10700000</v>
      </c>
      <c r="F6963" t="s">
        <v>4033</v>
      </c>
      <c r="G6963" s="13">
        <f>IFERROR(IF($F6963="ALTA",$D6963*1.03,
IF($F6963="MEDIA",$D6963*1,
IF($F6963="BAJA",$D6963*0.92,
IF($F6963="LIQUIDAR",_xlfn.XLOOKUP(A6963,Rotación!$A:$A,Rotación!$O:$O,0,0,-1),"")))),"")</f>
        <v>13200000</v>
      </c>
      <c r="H6963" s="13">
        <f>IFERROR(IF($F6963="ALTA",$D6963*1,
IF($F6963="MEDIA",$D6963*0.97,
IF($F6963="BAJA",$D6963*0.9,
IF($F6963="LIQUIDAR",_xlfn.XLOOKUP(A6963,Rotación!$A:$A,Rotación!$O:$O,0,0,-1),"")))),"")</f>
        <v>12804000</v>
      </c>
      <c r="I6963" s="13">
        <f>IFERROR(IF($F6963="ALTA",$D6963*0.97,
IF($F6963="MEDIA",$D6963*0.94,
IF($F6963="BAJA",$D6963*0.87,
IF($F6963="LIQUIDAR",_xlfn.XLOOKUP(A6963,Rotación!$A:$A,Rotación!$O:$O,0,0,-1),"")))),"")</f>
        <v>12408000</v>
      </c>
      <c r="J6963" s="13">
        <f>IFERROR(IF($F6963="ALTA",$D6963*0.94,
IF($F6963="MEDIA",$D6963*0.9,
IF($F6963="BAJA",$D6963*0.85,
IF($F6963="LIQUIDAR",_xlfn.XLOOKUP(A6963,Rotación!$A:$A,Rotación!$O:$O,0,0,-1),"")))),"")</f>
        <v>11880000</v>
      </c>
      <c r="K6963">
        <v>12690000</v>
      </c>
    </row>
    <row r="6964" spans="1:11" x14ac:dyDescent="0.3">
      <c r="A6964" t="s">
        <v>13450</v>
      </c>
      <c r="D6964">
        <v>23300000</v>
      </c>
      <c r="E6964">
        <v>18000000</v>
      </c>
      <c r="F6964" t="s">
        <v>5391</v>
      </c>
      <c r="G6964" s="13">
        <f>IFERROR(IF($F6964="ALTA",$D6964*1.03,
IF($F6964="MEDIA",$D6964*1,
IF($F6964="BAJA",$D6964*0.92,
IF($F6964="LIQUIDAR",_xlfn.XLOOKUP(A6964,Rotación!$A:$A,Rotación!$O:$O,0,0,-1),"")))),"")</f>
        <v>21436000</v>
      </c>
      <c r="H6964" s="13">
        <f>IFERROR(IF($F6964="ALTA",$D6964*1,
IF($F6964="MEDIA",$D6964*0.97,
IF($F6964="BAJA",$D6964*0.9,
IF($F6964="LIQUIDAR",_xlfn.XLOOKUP(A6964,Rotación!$A:$A,Rotación!$O:$O,0,0,-1),"")))),"")</f>
        <v>20970000</v>
      </c>
      <c r="I6964" s="13">
        <f>IFERROR(IF($F6964="ALTA",$D6964*0.97,
IF($F6964="MEDIA",$D6964*0.94,
IF($F6964="BAJA",$D6964*0.87,
IF($F6964="LIQUIDAR",_xlfn.XLOOKUP(A6964,Rotación!$A:$A,Rotación!$O:$O,0,0,-1),"")))),"")</f>
        <v>20271000</v>
      </c>
      <c r="J6964" s="13">
        <f>IFERROR(IF($F6964="ALTA",$D6964*0.94,
IF($F6964="MEDIA",$D6964*0.9,
IF($F6964="BAJA",$D6964*0.85,
IF($F6964="LIQUIDAR",_xlfn.XLOOKUP(A6964,Rotación!$A:$A,Rotación!$O:$O,0,0,-1),"")))),"")</f>
        <v>19805000</v>
      </c>
      <c r="K6964">
        <v>21490000</v>
      </c>
    </row>
    <row r="6965" spans="1:11" x14ac:dyDescent="0.3">
      <c r="A6965" t="s">
        <v>13388</v>
      </c>
      <c r="D6965">
        <v>8700000</v>
      </c>
      <c r="E6965">
        <v>7400000</v>
      </c>
      <c r="F6965" t="s">
        <v>5390</v>
      </c>
      <c r="G6965" s="13">
        <f>IFERROR(IF($F6965="ALTA",$D6965*1.03,
IF($F6965="MEDIA",$D6965*1,
IF($F6965="BAJA",$D6965*0.92,
IF($F6965="LIQUIDAR",_xlfn.XLOOKUP(A6965,Rotación!$A:$A,Rotación!$O:$O,0,0,-1),"")))),"")</f>
        <v>8961000</v>
      </c>
      <c r="H6965" s="13">
        <f>IFERROR(IF($F6965="ALTA",$D6965*1,
IF($F6965="MEDIA",$D6965*0.97,
IF($F6965="BAJA",$D6965*0.9,
IF($F6965="LIQUIDAR",_xlfn.XLOOKUP(A6965,Rotación!$A:$A,Rotación!$O:$O,0,0,-1),"")))),"")</f>
        <v>8700000</v>
      </c>
      <c r="I6965" s="13">
        <f>IFERROR(IF($F6965="ALTA",$D6965*0.97,
IF($F6965="MEDIA",$D6965*0.94,
IF($F6965="BAJA",$D6965*0.87,
IF($F6965="LIQUIDAR",_xlfn.XLOOKUP(A6965,Rotación!$A:$A,Rotación!$O:$O,0,0,-1),"")))),"")</f>
        <v>8439000</v>
      </c>
      <c r="J6965" s="13">
        <f>IFERROR(IF($F6965="ALTA",$D6965*0.94,
IF($F6965="MEDIA",$D6965*0.9,
IF($F6965="BAJA",$D6965*0.85,
IF($F6965="LIQUIDAR",_xlfn.XLOOKUP(A6965,Rotación!$A:$A,Rotación!$O:$O,0,0,-1),"")))),"")</f>
        <v>8178000</v>
      </c>
      <c r="K6965">
        <v>8690000</v>
      </c>
    </row>
    <row r="6966" spans="1:11" x14ac:dyDescent="0.3">
      <c r="A6966" t="s">
        <v>13388</v>
      </c>
      <c r="D6966">
        <v>8700000</v>
      </c>
      <c r="E6966">
        <v>7400000</v>
      </c>
      <c r="F6966" t="s">
        <v>5390</v>
      </c>
      <c r="G6966" s="13">
        <f>IFERROR(IF($F6966="ALTA",$D6966*1.03,
IF($F6966="MEDIA",$D6966*1,
IF($F6966="BAJA",$D6966*0.92,
IF($F6966="LIQUIDAR",_xlfn.XLOOKUP(A6966,Rotación!$A:$A,Rotación!$O:$O,0,0,-1),"")))),"")</f>
        <v>8961000</v>
      </c>
      <c r="H6966" s="13">
        <f>IFERROR(IF($F6966="ALTA",$D6966*1,
IF($F6966="MEDIA",$D6966*0.97,
IF($F6966="BAJA",$D6966*0.9,
IF($F6966="LIQUIDAR",_xlfn.XLOOKUP(A6966,Rotación!$A:$A,Rotación!$O:$O,0,0,-1),"")))),"")</f>
        <v>8700000</v>
      </c>
      <c r="I6966" s="13">
        <f>IFERROR(IF($F6966="ALTA",$D6966*0.97,
IF($F6966="MEDIA",$D6966*0.94,
IF($F6966="BAJA",$D6966*0.87,
IF($F6966="LIQUIDAR",_xlfn.XLOOKUP(A6966,Rotación!$A:$A,Rotación!$O:$O,0,0,-1),"")))),"")</f>
        <v>8439000</v>
      </c>
      <c r="J6966" s="13">
        <f>IFERROR(IF($F6966="ALTA",$D6966*0.94,
IF($F6966="MEDIA",$D6966*0.9,
IF($F6966="BAJA",$D6966*0.85,
IF($F6966="LIQUIDAR",_xlfn.XLOOKUP(A6966,Rotación!$A:$A,Rotación!$O:$O,0,0,-1),"")))),"")</f>
        <v>8178000</v>
      </c>
      <c r="K6966">
        <v>8790000</v>
      </c>
    </row>
    <row r="6967" spans="1:11" x14ac:dyDescent="0.3">
      <c r="A6967" t="s">
        <v>13350</v>
      </c>
      <c r="D6967">
        <v>8000000</v>
      </c>
      <c r="E6967">
        <v>6000000</v>
      </c>
      <c r="F6967" t="s">
        <v>5390</v>
      </c>
      <c r="G6967" s="13">
        <f>IFERROR(IF($F6967="ALTA",$D6967*1.03,
IF($F6967="MEDIA",$D6967*1,
IF($F6967="BAJA",$D6967*0.92,
IF($F6967="LIQUIDAR",_xlfn.XLOOKUP(A6967,Rotación!$A:$A,Rotación!$O:$O,0,0,-1),"")))),"")</f>
        <v>8240000</v>
      </c>
      <c r="H6967" s="13">
        <f>IFERROR(IF($F6967="ALTA",$D6967*1,
IF($F6967="MEDIA",$D6967*0.97,
IF($F6967="BAJA",$D6967*0.9,
IF($F6967="LIQUIDAR",_xlfn.XLOOKUP(A6967,Rotación!$A:$A,Rotación!$O:$O,0,0,-1),"")))),"")</f>
        <v>8000000</v>
      </c>
      <c r="I6967" s="13">
        <f>IFERROR(IF($F6967="ALTA",$D6967*0.97,
IF($F6967="MEDIA",$D6967*0.94,
IF($F6967="BAJA",$D6967*0.87,
IF($F6967="LIQUIDAR",_xlfn.XLOOKUP(A6967,Rotación!$A:$A,Rotación!$O:$O,0,0,-1),"")))),"")</f>
        <v>7760000</v>
      </c>
      <c r="J6967" s="13">
        <f>IFERROR(IF($F6967="ALTA",$D6967*0.94,
IF($F6967="MEDIA",$D6967*0.9,
IF($F6967="BAJA",$D6967*0.85,
IF($F6967="LIQUIDAR",_xlfn.XLOOKUP(A6967,Rotación!$A:$A,Rotación!$O:$O,0,0,-1),"")))),"")</f>
        <v>7520000</v>
      </c>
      <c r="K6967">
        <v>7290000</v>
      </c>
    </row>
    <row r="6968" spans="1:11" x14ac:dyDescent="0.3">
      <c r="A6968" t="s">
        <v>13416</v>
      </c>
      <c r="D6968">
        <v>18200000</v>
      </c>
      <c r="E6968">
        <v>15000000</v>
      </c>
      <c r="F6968" t="s">
        <v>5390</v>
      </c>
      <c r="G6968" s="13">
        <f>IFERROR(IF($F6968="ALTA",$D6968*1.03,
IF($F6968="MEDIA",$D6968*1,
IF($F6968="BAJA",$D6968*0.92,
IF($F6968="LIQUIDAR",_xlfn.XLOOKUP(A6968,Rotación!$A:$A,Rotación!$O:$O,0,0,-1),"")))),"")</f>
        <v>18746000</v>
      </c>
      <c r="H6968" s="13">
        <f>IFERROR(IF($F6968="ALTA",$D6968*1,
IF($F6968="MEDIA",$D6968*0.97,
IF($F6968="BAJA",$D6968*0.9,
IF($F6968="LIQUIDAR",_xlfn.XLOOKUP(A6968,Rotación!$A:$A,Rotación!$O:$O,0,0,-1),"")))),"")</f>
        <v>18200000</v>
      </c>
      <c r="I6968" s="13">
        <f>IFERROR(IF($F6968="ALTA",$D6968*0.97,
IF($F6968="MEDIA",$D6968*0.94,
IF($F6968="BAJA",$D6968*0.87,
IF($F6968="LIQUIDAR",_xlfn.XLOOKUP(A6968,Rotación!$A:$A,Rotación!$O:$O,0,0,-1),"")))),"")</f>
        <v>17654000</v>
      </c>
      <c r="J6968" s="13">
        <f>IFERROR(IF($F6968="ALTA",$D6968*0.94,
IF($F6968="MEDIA",$D6968*0.9,
IF($F6968="BAJA",$D6968*0.85,
IF($F6968="LIQUIDAR",_xlfn.XLOOKUP(A6968,Rotación!$A:$A,Rotación!$O:$O,0,0,-1),"")))),"")</f>
        <v>17108000</v>
      </c>
      <c r="K6968">
        <v>17390000</v>
      </c>
    </row>
    <row r="6969" spans="1:11" x14ac:dyDescent="0.3">
      <c r="A6969" t="s">
        <v>13444</v>
      </c>
      <c r="D6969">
        <v>22400000</v>
      </c>
      <c r="E6969">
        <v>16500000</v>
      </c>
      <c r="F6969" t="s">
        <v>5391</v>
      </c>
      <c r="G6969" s="13">
        <f>IFERROR(IF($F6969="ALTA",$D6969*1.03,
IF($F6969="MEDIA",$D6969*1,
IF($F6969="BAJA",$D6969*0.92,
IF($F6969="LIQUIDAR",_xlfn.XLOOKUP(A6969,Rotación!$A:$A,Rotación!$O:$O,0,0,-1),"")))),"")</f>
        <v>20608000</v>
      </c>
      <c r="H6969" s="13">
        <f>IFERROR(IF($F6969="ALTA",$D6969*1,
IF($F6969="MEDIA",$D6969*0.97,
IF($F6969="BAJA",$D6969*0.9,
IF($F6969="LIQUIDAR",_xlfn.XLOOKUP(A6969,Rotación!$A:$A,Rotación!$O:$O,0,0,-1),"")))),"")</f>
        <v>20160000</v>
      </c>
      <c r="I6969" s="13">
        <f>IFERROR(IF($F6969="ALTA",$D6969*0.97,
IF($F6969="MEDIA",$D6969*0.94,
IF($F6969="BAJA",$D6969*0.87,
IF($F6969="LIQUIDAR",_xlfn.XLOOKUP(A6969,Rotación!$A:$A,Rotación!$O:$O,0,0,-1),"")))),"")</f>
        <v>19488000</v>
      </c>
      <c r="J6969" s="13">
        <f>IFERROR(IF($F6969="ALTA",$D6969*0.94,
IF($F6969="MEDIA",$D6969*0.9,
IF($F6969="BAJA",$D6969*0.85,
IF($F6969="LIQUIDAR",_xlfn.XLOOKUP(A6969,Rotación!$A:$A,Rotación!$O:$O,0,0,-1),"")))),"")</f>
        <v>19040000</v>
      </c>
      <c r="K6969">
        <v>20790000</v>
      </c>
    </row>
    <row r="6970" spans="1:11" x14ac:dyDescent="0.3">
      <c r="A6970" t="s">
        <v>13352</v>
      </c>
      <c r="D6970">
        <v>10200000</v>
      </c>
      <c r="E6970">
        <v>8200000</v>
      </c>
      <c r="F6970" t="s">
        <v>4033</v>
      </c>
      <c r="G6970" s="13">
        <f>IFERROR(IF($F6970="ALTA",$D6970*1.03,
IF($F6970="MEDIA",$D6970*1,
IF($F6970="BAJA",$D6970*0.92,
IF($F6970="LIQUIDAR",_xlfn.XLOOKUP(A6970,Rotación!$A:$A,Rotación!$O:$O,0,0,-1),"")))),"")</f>
        <v>10200000</v>
      </c>
      <c r="H6970" s="13">
        <f>IFERROR(IF($F6970="ALTA",$D6970*1,
IF($F6970="MEDIA",$D6970*0.97,
IF($F6970="BAJA",$D6970*0.9,
IF($F6970="LIQUIDAR",_xlfn.XLOOKUP(A6970,Rotación!$A:$A,Rotación!$O:$O,0,0,-1),"")))),"")</f>
        <v>9894000</v>
      </c>
      <c r="I6970" s="13">
        <f>IFERROR(IF($F6970="ALTA",$D6970*0.97,
IF($F6970="MEDIA",$D6970*0.94,
IF($F6970="BAJA",$D6970*0.87,
IF($F6970="LIQUIDAR",_xlfn.XLOOKUP(A6970,Rotación!$A:$A,Rotación!$O:$O,0,0,-1),"")))),"")</f>
        <v>9588000</v>
      </c>
      <c r="J6970" s="13">
        <f>IFERROR(IF($F6970="ALTA",$D6970*0.94,
IF($F6970="MEDIA",$D6970*0.9,
IF($F6970="BAJA",$D6970*0.85,
IF($F6970="LIQUIDAR",_xlfn.XLOOKUP(A6970,Rotación!$A:$A,Rotación!$O:$O,0,0,-1),"")))),"")</f>
        <v>9180000</v>
      </c>
      <c r="K6970">
        <v>9890000</v>
      </c>
    </row>
    <row r="6971" spans="1:11" x14ac:dyDescent="0.3">
      <c r="A6971" t="s">
        <v>13448</v>
      </c>
      <c r="D6971">
        <v>8200000</v>
      </c>
      <c r="E6971">
        <v>6200000</v>
      </c>
      <c r="F6971" t="s">
        <v>4033</v>
      </c>
      <c r="G6971" s="13">
        <f>IFERROR(IF($F6971="ALTA",$D6971*1.03,
IF($F6971="MEDIA",$D6971*1,
IF($F6971="BAJA",$D6971*0.92,
IF($F6971="LIQUIDAR",_xlfn.XLOOKUP(A6971,Rotación!$A:$A,Rotación!$O:$O,0,0,-1),"")))),"")</f>
        <v>8200000</v>
      </c>
      <c r="H6971" s="13">
        <f>IFERROR(IF($F6971="ALTA",$D6971*1,
IF($F6971="MEDIA",$D6971*0.97,
IF($F6971="BAJA",$D6971*0.9,
IF($F6971="LIQUIDAR",_xlfn.XLOOKUP(A6971,Rotación!$A:$A,Rotación!$O:$O,0,0,-1),"")))),"")</f>
        <v>7954000</v>
      </c>
      <c r="I6971" s="13">
        <f>IFERROR(IF($F6971="ALTA",$D6971*0.97,
IF($F6971="MEDIA",$D6971*0.94,
IF($F6971="BAJA",$D6971*0.87,
IF($F6971="LIQUIDAR",_xlfn.XLOOKUP(A6971,Rotación!$A:$A,Rotación!$O:$O,0,0,-1),"")))),"")</f>
        <v>7708000</v>
      </c>
      <c r="J6971" s="13">
        <f>IFERROR(IF($F6971="ALTA",$D6971*0.94,
IF($F6971="MEDIA",$D6971*0.9,
IF($F6971="BAJA",$D6971*0.85,
IF($F6971="LIQUIDAR",_xlfn.XLOOKUP(A6971,Rotación!$A:$A,Rotación!$O:$O,0,0,-1),"")))),"")</f>
        <v>7380000</v>
      </c>
      <c r="K6971">
        <v>7490000</v>
      </c>
    </row>
    <row r="6972" spans="1:11" x14ac:dyDescent="0.3">
      <c r="A6972" t="s">
        <v>13493</v>
      </c>
      <c r="D6972">
        <v>9900000</v>
      </c>
      <c r="E6972">
        <v>7400000</v>
      </c>
      <c r="F6972" t="s">
        <v>4033</v>
      </c>
      <c r="G6972" s="13">
        <f>IFERROR(IF($F6972="ALTA",$D6972*1.03,
IF($F6972="MEDIA",$D6972*1,
IF($F6972="BAJA",$D6972*0.92,
IF($F6972="LIQUIDAR",_xlfn.XLOOKUP(A6972,Rotación!$A:$A,Rotación!$O:$O,0,0,-1),"")))),"")</f>
        <v>9900000</v>
      </c>
      <c r="H6972" s="13">
        <f>IFERROR(IF($F6972="ALTA",$D6972*1,
IF($F6972="MEDIA",$D6972*0.97,
IF($F6972="BAJA",$D6972*0.9,
IF($F6972="LIQUIDAR",_xlfn.XLOOKUP(A6972,Rotación!$A:$A,Rotación!$O:$O,0,0,-1),"")))),"")</f>
        <v>9603000</v>
      </c>
      <c r="I6972" s="13">
        <f>IFERROR(IF($F6972="ALTA",$D6972*0.97,
IF($F6972="MEDIA",$D6972*0.94,
IF($F6972="BAJA",$D6972*0.87,
IF($F6972="LIQUIDAR",_xlfn.XLOOKUP(A6972,Rotación!$A:$A,Rotación!$O:$O,0,0,-1),"")))),"")</f>
        <v>9306000</v>
      </c>
      <c r="J6972" s="13">
        <f>IFERROR(IF($F6972="ALTA",$D6972*0.94,
IF($F6972="MEDIA",$D6972*0.9,
IF($F6972="BAJA",$D6972*0.85,
IF($F6972="LIQUIDAR",_xlfn.XLOOKUP(A6972,Rotación!$A:$A,Rotación!$O:$O,0,0,-1),"")))),"")</f>
        <v>8910000</v>
      </c>
      <c r="K6972">
        <v>8990000</v>
      </c>
    </row>
    <row r="6973" spans="1:11" x14ac:dyDescent="0.3">
      <c r="A6973" t="s">
        <v>12907</v>
      </c>
      <c r="D6973">
        <v>43500000</v>
      </c>
      <c r="E6973">
        <v>38000000</v>
      </c>
      <c r="F6973" t="s">
        <v>5391</v>
      </c>
      <c r="G6973" s="13">
        <f>IFERROR(IF($F6973="ALTA",$D6973*1.03,
IF($F6973="MEDIA",$D6973*1,
IF($F6973="BAJA",$D6973*0.92,
IF($F6973="LIQUIDAR",_xlfn.XLOOKUP(A6973,Rotación!$A:$A,Rotación!$O:$O,0,0,-1),"")))),"")</f>
        <v>40020000</v>
      </c>
      <c r="H6973" s="13">
        <f>IFERROR(IF($F6973="ALTA",$D6973*1,
IF($F6973="MEDIA",$D6973*0.97,
IF($F6973="BAJA",$D6973*0.9,
IF($F6973="LIQUIDAR",_xlfn.XLOOKUP(A6973,Rotación!$A:$A,Rotación!$O:$O,0,0,-1),"")))),"")</f>
        <v>39150000</v>
      </c>
      <c r="I6973" s="13">
        <f>IFERROR(IF($F6973="ALTA",$D6973*0.97,
IF($F6973="MEDIA",$D6973*0.94,
IF($F6973="BAJA",$D6973*0.87,
IF($F6973="LIQUIDAR",_xlfn.XLOOKUP(A6973,Rotación!$A:$A,Rotación!$O:$O,0,0,-1),"")))),"")</f>
        <v>37845000</v>
      </c>
      <c r="J6973" s="13">
        <f>IFERROR(IF($F6973="ALTA",$D6973*0.94,
IF($F6973="MEDIA",$D6973*0.9,
IF($F6973="BAJA",$D6973*0.85,
IF($F6973="LIQUIDAR",_xlfn.XLOOKUP(A6973,Rotación!$A:$A,Rotación!$O:$O,0,0,-1),"")))),"")</f>
        <v>36975000</v>
      </c>
      <c r="K6973">
        <v>42990000</v>
      </c>
    </row>
    <row r="6974" spans="1:11" x14ac:dyDescent="0.3">
      <c r="A6974" t="s">
        <v>8826</v>
      </c>
      <c r="D6974">
        <v>5500000</v>
      </c>
      <c r="E6974">
        <v>4300000</v>
      </c>
      <c r="F6974" t="s">
        <v>5391</v>
      </c>
      <c r="G6974" s="13">
        <f>IFERROR(IF($F6974="ALTA",$D6974*1.03,
IF($F6974="MEDIA",$D6974*1,
IF($F6974="BAJA",$D6974*0.92,
IF($F6974="LIQUIDAR",_xlfn.XLOOKUP(A6974,Rotación!$A:$A,Rotación!$O:$O,0,0,-1),"")))),"")</f>
        <v>5060000</v>
      </c>
      <c r="H6974" s="13">
        <f>IFERROR(IF($F6974="ALTA",$D6974*1,
IF($F6974="MEDIA",$D6974*0.97,
IF($F6974="BAJA",$D6974*0.9,
IF($F6974="LIQUIDAR",_xlfn.XLOOKUP(A6974,Rotación!$A:$A,Rotación!$O:$O,0,0,-1),"")))),"")</f>
        <v>4950000</v>
      </c>
      <c r="I6974" s="13">
        <f>IFERROR(IF($F6974="ALTA",$D6974*0.97,
IF($F6974="MEDIA",$D6974*0.94,
IF($F6974="BAJA",$D6974*0.87,
IF($F6974="LIQUIDAR",_xlfn.XLOOKUP(A6974,Rotación!$A:$A,Rotación!$O:$O,0,0,-1),"")))),"")</f>
        <v>4785000</v>
      </c>
      <c r="J6974" s="13">
        <f>IFERROR(IF($F6974="ALTA",$D6974*0.94,
IF($F6974="MEDIA",$D6974*0.9,
IF($F6974="BAJA",$D6974*0.85,
IF($F6974="LIQUIDAR",_xlfn.XLOOKUP(A6974,Rotación!$A:$A,Rotación!$O:$O,0,0,-1),"")))),"")</f>
        <v>4675000</v>
      </c>
      <c r="K6974">
        <v>5290000</v>
      </c>
    </row>
    <row r="6975" spans="1:11" x14ac:dyDescent="0.3">
      <c r="A6975" t="s">
        <v>13452</v>
      </c>
      <c r="D6975">
        <v>15400000</v>
      </c>
      <c r="E6975">
        <v>12000000</v>
      </c>
      <c r="F6975" t="s">
        <v>5391</v>
      </c>
      <c r="G6975" s="13">
        <f>IFERROR(IF($F6975="ALTA",$D6975*1.03,
IF($F6975="MEDIA",$D6975*1,
IF($F6975="BAJA",$D6975*0.92,
IF($F6975="LIQUIDAR",_xlfn.XLOOKUP(A6975,Rotación!$A:$A,Rotación!$O:$O,0,0,-1),"")))),"")</f>
        <v>14168000</v>
      </c>
      <c r="H6975" s="13">
        <f>IFERROR(IF($F6975="ALTA",$D6975*1,
IF($F6975="MEDIA",$D6975*0.97,
IF($F6975="BAJA",$D6975*0.9,
IF($F6975="LIQUIDAR",_xlfn.XLOOKUP(A6975,Rotación!$A:$A,Rotación!$O:$O,0,0,-1),"")))),"")</f>
        <v>13860000</v>
      </c>
      <c r="I6975" s="13">
        <f>IFERROR(IF($F6975="ALTA",$D6975*0.97,
IF($F6975="MEDIA",$D6975*0.94,
IF($F6975="BAJA",$D6975*0.87,
IF($F6975="LIQUIDAR",_xlfn.XLOOKUP(A6975,Rotación!$A:$A,Rotación!$O:$O,0,0,-1),"")))),"")</f>
        <v>13398000</v>
      </c>
      <c r="J6975" s="13">
        <f>IFERROR(IF($F6975="ALTA",$D6975*0.94,
IF($F6975="MEDIA",$D6975*0.9,
IF($F6975="BAJA",$D6975*0.85,
IF($F6975="LIQUIDAR",_xlfn.XLOOKUP(A6975,Rotación!$A:$A,Rotación!$O:$O,0,0,-1),"")))),"")</f>
        <v>13090000</v>
      </c>
      <c r="K6975">
        <v>14190000</v>
      </c>
    </row>
    <row r="6976" spans="1:11" x14ac:dyDescent="0.3">
      <c r="A6976" t="s">
        <v>13494</v>
      </c>
      <c r="D6976">
        <v>13600000</v>
      </c>
      <c r="E6976">
        <v>10500000</v>
      </c>
      <c r="F6976" t="s">
        <v>5391</v>
      </c>
      <c r="G6976" s="13">
        <f>IFERROR(IF($F6976="ALTA",$D6976*1.03,
IF($F6976="MEDIA",$D6976*1,
IF($F6976="BAJA",$D6976*0.92,
IF($F6976="LIQUIDAR",_xlfn.XLOOKUP(A6976,Rotación!$A:$A,Rotación!$O:$O,0,0,-1),"")))),"")</f>
        <v>12512000</v>
      </c>
      <c r="H6976" s="13">
        <f>IFERROR(IF($F6976="ALTA",$D6976*1,
IF($F6976="MEDIA",$D6976*0.97,
IF($F6976="BAJA",$D6976*0.9,
IF($F6976="LIQUIDAR",_xlfn.XLOOKUP(A6976,Rotación!$A:$A,Rotación!$O:$O,0,0,-1),"")))),"")</f>
        <v>12240000</v>
      </c>
      <c r="I6976" s="13">
        <f>IFERROR(IF($F6976="ALTA",$D6976*0.97,
IF($F6976="MEDIA",$D6976*0.94,
IF($F6976="BAJA",$D6976*0.87,
IF($F6976="LIQUIDAR",_xlfn.XLOOKUP(A6976,Rotación!$A:$A,Rotación!$O:$O,0,0,-1),"")))),"")</f>
        <v>11832000</v>
      </c>
      <c r="J6976" s="13">
        <f>IFERROR(IF($F6976="ALTA",$D6976*0.94,
IF($F6976="MEDIA",$D6976*0.9,
IF($F6976="BAJA",$D6976*0.85,
IF($F6976="LIQUIDAR",_xlfn.XLOOKUP(A6976,Rotación!$A:$A,Rotación!$O:$O,0,0,-1),"")))),"")</f>
        <v>11560000</v>
      </c>
      <c r="K6976">
        <v>14190000</v>
      </c>
    </row>
    <row r="6977" spans="1:11" x14ac:dyDescent="0.3">
      <c r="A6977" t="s">
        <v>12832</v>
      </c>
      <c r="D6977">
        <v>10800000</v>
      </c>
      <c r="E6977">
        <v>9000000</v>
      </c>
      <c r="F6977" t="s">
        <v>5391</v>
      </c>
      <c r="G6977" s="13">
        <f>IFERROR(IF($F6977="ALTA",$D6977*1.03,
IF($F6977="MEDIA",$D6977*1,
IF($F6977="BAJA",$D6977*0.92,
IF($F6977="LIQUIDAR",_xlfn.XLOOKUP(A6977,Rotación!$A:$A,Rotación!$O:$O,0,0,-1),"")))),"")</f>
        <v>9936000</v>
      </c>
      <c r="H6977" s="13">
        <f>IFERROR(IF($F6977="ALTA",$D6977*1,
IF($F6977="MEDIA",$D6977*0.97,
IF($F6977="BAJA",$D6977*0.9,
IF($F6977="LIQUIDAR",_xlfn.XLOOKUP(A6977,Rotación!$A:$A,Rotación!$O:$O,0,0,-1),"")))),"")</f>
        <v>9720000</v>
      </c>
      <c r="I6977" s="13">
        <f>IFERROR(IF($F6977="ALTA",$D6977*0.97,
IF($F6977="MEDIA",$D6977*0.94,
IF($F6977="BAJA",$D6977*0.87,
IF($F6977="LIQUIDAR",_xlfn.XLOOKUP(A6977,Rotación!$A:$A,Rotación!$O:$O,0,0,-1),"")))),"")</f>
        <v>9396000</v>
      </c>
      <c r="J6977" s="13">
        <f>IFERROR(IF($F6977="ALTA",$D6977*0.94,
IF($F6977="MEDIA",$D6977*0.9,
IF($F6977="BAJA",$D6977*0.85,
IF($F6977="LIQUIDAR",_xlfn.XLOOKUP(A6977,Rotación!$A:$A,Rotación!$O:$O,0,0,-1),"")))),"")</f>
        <v>9180000</v>
      </c>
      <c r="K6977">
        <v>10590000</v>
      </c>
    </row>
    <row r="6978" spans="1:11" x14ac:dyDescent="0.3">
      <c r="A6978" t="s">
        <v>12821</v>
      </c>
      <c r="D6978">
        <v>13500000</v>
      </c>
      <c r="E6978">
        <v>9300000</v>
      </c>
      <c r="F6978" t="s">
        <v>5391</v>
      </c>
      <c r="G6978" s="13">
        <f>IFERROR(IF($F6978="ALTA",$D6978*1.03,
IF($F6978="MEDIA",$D6978*1,
IF($F6978="BAJA",$D6978*0.92,
IF($F6978="LIQUIDAR",_xlfn.XLOOKUP(A6978,Rotación!$A:$A,Rotación!$O:$O,0,0,-1),"")))),"")</f>
        <v>12420000</v>
      </c>
      <c r="H6978" s="13">
        <f>IFERROR(IF($F6978="ALTA",$D6978*1,
IF($F6978="MEDIA",$D6978*0.97,
IF($F6978="BAJA",$D6978*0.9,
IF($F6978="LIQUIDAR",_xlfn.XLOOKUP(A6978,Rotación!$A:$A,Rotación!$O:$O,0,0,-1),"")))),"")</f>
        <v>12150000</v>
      </c>
      <c r="I6978" s="13">
        <f>IFERROR(IF($F6978="ALTA",$D6978*0.97,
IF($F6978="MEDIA",$D6978*0.94,
IF($F6978="BAJA",$D6978*0.87,
IF($F6978="LIQUIDAR",_xlfn.XLOOKUP(A6978,Rotación!$A:$A,Rotación!$O:$O,0,0,-1),"")))),"")</f>
        <v>11745000</v>
      </c>
      <c r="J6978" s="13">
        <f>IFERROR(IF($F6978="ALTA",$D6978*0.94,
IF($F6978="MEDIA",$D6978*0.9,
IF($F6978="BAJA",$D6978*0.85,
IF($F6978="LIQUIDAR",_xlfn.XLOOKUP(A6978,Rotación!$A:$A,Rotación!$O:$O,0,0,-1),"")))),"")</f>
        <v>11475000</v>
      </c>
      <c r="K6978">
        <v>11990000</v>
      </c>
    </row>
    <row r="6979" spans="1:11" x14ac:dyDescent="0.3">
      <c r="A6979" t="s">
        <v>10518</v>
      </c>
      <c r="D6979">
        <v>21110000</v>
      </c>
      <c r="E6979">
        <v>19000000</v>
      </c>
      <c r="F6979" t="s">
        <v>5391</v>
      </c>
      <c r="G6979" s="13">
        <f>IFERROR(IF($F6979="ALTA",$D6979*1.03,
IF($F6979="MEDIA",$D6979*1,
IF($F6979="BAJA",$D6979*0.92,
IF($F6979="LIQUIDAR",_xlfn.XLOOKUP(A6979,Rotación!$A:$A,Rotación!$O:$O,0,0,-1),"")))),"")</f>
        <v>19421200</v>
      </c>
      <c r="H6979" s="13">
        <f>IFERROR(IF($F6979="ALTA",$D6979*1,
IF($F6979="MEDIA",$D6979*0.97,
IF($F6979="BAJA",$D6979*0.9,
IF($F6979="LIQUIDAR",_xlfn.XLOOKUP(A6979,Rotación!$A:$A,Rotación!$O:$O,0,0,-1),"")))),"")</f>
        <v>18999000</v>
      </c>
      <c r="I6979" s="13">
        <f>IFERROR(IF($F6979="ALTA",$D6979*0.97,
IF($F6979="MEDIA",$D6979*0.94,
IF($F6979="BAJA",$D6979*0.87,
IF($F6979="LIQUIDAR",_xlfn.XLOOKUP(A6979,Rotación!$A:$A,Rotación!$O:$O,0,0,-1),"")))),"")</f>
        <v>18365700</v>
      </c>
      <c r="J6979" s="13">
        <f>IFERROR(IF($F6979="ALTA",$D6979*0.94,
IF($F6979="MEDIA",$D6979*0.9,
IF($F6979="BAJA",$D6979*0.85,
IF($F6979="LIQUIDAR",_xlfn.XLOOKUP(A6979,Rotación!$A:$A,Rotación!$O:$O,0,0,-1),"")))),"")</f>
        <v>17943500</v>
      </c>
      <c r="K6979">
        <v>21990000</v>
      </c>
    </row>
    <row r="6980" spans="1:11" x14ac:dyDescent="0.3">
      <c r="A6980" t="s">
        <v>13305</v>
      </c>
      <c r="D6980">
        <v>7000000</v>
      </c>
      <c r="E6980">
        <v>5800000</v>
      </c>
      <c r="F6980" t="s">
        <v>5391</v>
      </c>
      <c r="G6980" s="13">
        <f>IFERROR(IF($F6980="ALTA",$D6980*1.03,
IF($F6980="MEDIA",$D6980*1,
IF($F6980="BAJA",$D6980*0.92,
IF($F6980="LIQUIDAR",_xlfn.XLOOKUP(A6980,Rotación!$A:$A,Rotación!$O:$O,0,0,-1),"")))),"")</f>
        <v>6440000</v>
      </c>
      <c r="H6980" s="13">
        <f>IFERROR(IF($F6980="ALTA",$D6980*1,
IF($F6980="MEDIA",$D6980*0.97,
IF($F6980="BAJA",$D6980*0.9,
IF($F6980="LIQUIDAR",_xlfn.XLOOKUP(A6980,Rotación!$A:$A,Rotación!$O:$O,0,0,-1),"")))),"")</f>
        <v>6300000</v>
      </c>
      <c r="I6980" s="13">
        <f>IFERROR(IF($F6980="ALTA",$D6980*0.97,
IF($F6980="MEDIA",$D6980*0.94,
IF($F6980="BAJA",$D6980*0.87,
IF($F6980="LIQUIDAR",_xlfn.XLOOKUP(A6980,Rotación!$A:$A,Rotación!$O:$O,0,0,-1),"")))),"")</f>
        <v>6090000</v>
      </c>
      <c r="J6980" s="13">
        <f>IFERROR(IF($F6980="ALTA",$D6980*0.94,
IF($F6980="MEDIA",$D6980*0.9,
IF($F6980="BAJA",$D6980*0.85,
IF($F6980="LIQUIDAR",_xlfn.XLOOKUP(A6980,Rotación!$A:$A,Rotación!$O:$O,0,0,-1),"")))),"")</f>
        <v>5950000</v>
      </c>
      <c r="K6980">
        <v>6990000</v>
      </c>
    </row>
    <row r="6981" spans="1:11" x14ac:dyDescent="0.3">
      <c r="A6981" t="s">
        <v>13495</v>
      </c>
      <c r="D6981">
        <v>11000000</v>
      </c>
      <c r="E6981">
        <v>9000000</v>
      </c>
      <c r="F6981" t="s">
        <v>5391</v>
      </c>
      <c r="G6981" s="13">
        <f>IFERROR(IF($F6981="ALTA",$D6981*1.03,
IF($F6981="MEDIA",$D6981*1,
IF($F6981="BAJA",$D6981*0.92,
IF($F6981="LIQUIDAR",_xlfn.XLOOKUP(A6981,Rotación!$A:$A,Rotación!$O:$O,0,0,-1),"")))),"")</f>
        <v>10120000</v>
      </c>
      <c r="H6981" s="13">
        <f>IFERROR(IF($F6981="ALTA",$D6981*1,
IF($F6981="MEDIA",$D6981*0.97,
IF($F6981="BAJA",$D6981*0.9,
IF($F6981="LIQUIDAR",_xlfn.XLOOKUP(A6981,Rotación!$A:$A,Rotación!$O:$O,0,0,-1),"")))),"")</f>
        <v>9900000</v>
      </c>
      <c r="I6981" s="13">
        <f>IFERROR(IF($F6981="ALTA",$D6981*0.97,
IF($F6981="MEDIA",$D6981*0.94,
IF($F6981="BAJA",$D6981*0.87,
IF($F6981="LIQUIDAR",_xlfn.XLOOKUP(A6981,Rotación!$A:$A,Rotación!$O:$O,0,0,-1),"")))),"")</f>
        <v>9570000</v>
      </c>
      <c r="J6981" s="13">
        <f>IFERROR(IF($F6981="ALTA",$D6981*0.94,
IF($F6981="MEDIA",$D6981*0.9,
IF($F6981="BAJA",$D6981*0.85,
IF($F6981="LIQUIDAR",_xlfn.XLOOKUP(A6981,Rotación!$A:$A,Rotación!$O:$O,0,0,-1),"")))),"")</f>
        <v>9350000</v>
      </c>
      <c r="K6981">
        <v>10790000</v>
      </c>
    </row>
    <row r="6982" spans="1:11" x14ac:dyDescent="0.3">
      <c r="A6982" t="s">
        <v>13496</v>
      </c>
      <c r="D6982">
        <v>7900000</v>
      </c>
      <c r="E6982">
        <v>5000000</v>
      </c>
      <c r="F6982" t="s">
        <v>5391</v>
      </c>
      <c r="G6982" s="13">
        <f>IFERROR(IF($F6982="ALTA",$D6982*1.03,
IF($F6982="MEDIA",$D6982*1,
IF($F6982="BAJA",$D6982*0.92,
IF($F6982="LIQUIDAR",_xlfn.XLOOKUP(A6982,Rotación!$A:$A,Rotación!$O:$O,0,0,-1),"")))),"")</f>
        <v>7268000</v>
      </c>
      <c r="H6982" s="13">
        <f>IFERROR(IF($F6982="ALTA",$D6982*1,
IF($F6982="MEDIA",$D6982*0.97,
IF($F6982="BAJA",$D6982*0.9,
IF($F6982="LIQUIDAR",_xlfn.XLOOKUP(A6982,Rotación!$A:$A,Rotación!$O:$O,0,0,-1),"")))),"")</f>
        <v>7110000</v>
      </c>
      <c r="I6982" s="13">
        <f>IFERROR(IF($F6982="ALTA",$D6982*0.97,
IF($F6982="MEDIA",$D6982*0.94,
IF($F6982="BAJA",$D6982*0.87,
IF($F6982="LIQUIDAR",_xlfn.XLOOKUP(A6982,Rotación!$A:$A,Rotación!$O:$O,0,0,-1),"")))),"")</f>
        <v>6873000</v>
      </c>
      <c r="J6982" s="13">
        <f>IFERROR(IF($F6982="ALTA",$D6982*0.94,
IF($F6982="MEDIA",$D6982*0.9,
IF($F6982="BAJA",$D6982*0.85,
IF($F6982="LIQUIDAR",_xlfn.XLOOKUP(A6982,Rotación!$A:$A,Rotación!$O:$O,0,0,-1),"")))),"")</f>
        <v>6715000</v>
      </c>
      <c r="K6982">
        <v>6190000</v>
      </c>
    </row>
    <row r="6983" spans="1:11" x14ac:dyDescent="0.3">
      <c r="A6983" t="s">
        <v>12874</v>
      </c>
      <c r="D6983">
        <v>13900000</v>
      </c>
      <c r="E6983">
        <v>11000000</v>
      </c>
      <c r="F6983" t="s">
        <v>5391</v>
      </c>
      <c r="G6983" s="13">
        <f>IFERROR(IF($F6983="ALTA",$D6983*1.03,
IF($F6983="MEDIA",$D6983*1,
IF($F6983="BAJA",$D6983*0.92,
IF($F6983="LIQUIDAR",_xlfn.XLOOKUP(A6983,Rotación!$A:$A,Rotación!$O:$O,0,0,-1),"")))),"")</f>
        <v>12788000</v>
      </c>
      <c r="H6983" s="13">
        <f>IFERROR(IF($F6983="ALTA",$D6983*1,
IF($F6983="MEDIA",$D6983*0.97,
IF($F6983="BAJA",$D6983*0.9,
IF($F6983="LIQUIDAR",_xlfn.XLOOKUP(A6983,Rotación!$A:$A,Rotación!$O:$O,0,0,-1),"")))),"")</f>
        <v>12510000</v>
      </c>
      <c r="I6983" s="13">
        <f>IFERROR(IF($F6983="ALTA",$D6983*0.97,
IF($F6983="MEDIA",$D6983*0.94,
IF($F6983="BAJA",$D6983*0.87,
IF($F6983="LIQUIDAR",_xlfn.XLOOKUP(A6983,Rotación!$A:$A,Rotación!$O:$O,0,0,-1),"")))),"")</f>
        <v>12093000</v>
      </c>
      <c r="J6983" s="13">
        <f>IFERROR(IF($F6983="ALTA",$D6983*0.94,
IF($F6983="MEDIA",$D6983*0.9,
IF($F6983="BAJA",$D6983*0.85,
IF($F6983="LIQUIDAR",_xlfn.XLOOKUP(A6983,Rotación!$A:$A,Rotación!$O:$O,0,0,-1),"")))),"")</f>
        <v>11815000</v>
      </c>
      <c r="K6983">
        <v>12990000</v>
      </c>
    </row>
    <row r="6984" spans="1:11" x14ac:dyDescent="0.3">
      <c r="A6984" t="s">
        <v>13313</v>
      </c>
      <c r="D6984">
        <v>10100000</v>
      </c>
      <c r="E6984">
        <v>8600000</v>
      </c>
      <c r="F6984" t="s">
        <v>5390</v>
      </c>
      <c r="G6984" s="13">
        <f>IFERROR(IF($F6984="ALTA",$D6984*1.03,
IF($F6984="MEDIA",$D6984*1,
IF($F6984="BAJA",$D6984*0.92,
IF($F6984="LIQUIDAR",_xlfn.XLOOKUP(A6984,Rotación!$A:$A,Rotación!$O:$O,0,0,-1),"")))),"")</f>
        <v>10403000</v>
      </c>
      <c r="H6984" s="13">
        <f>IFERROR(IF($F6984="ALTA",$D6984*1,
IF($F6984="MEDIA",$D6984*0.97,
IF($F6984="BAJA",$D6984*0.9,
IF($F6984="LIQUIDAR",_xlfn.XLOOKUP(A6984,Rotación!$A:$A,Rotación!$O:$O,0,0,-1),"")))),"")</f>
        <v>10100000</v>
      </c>
      <c r="I6984" s="13">
        <f>IFERROR(IF($F6984="ALTA",$D6984*0.97,
IF($F6984="MEDIA",$D6984*0.94,
IF($F6984="BAJA",$D6984*0.87,
IF($F6984="LIQUIDAR",_xlfn.XLOOKUP(A6984,Rotación!$A:$A,Rotación!$O:$O,0,0,-1),"")))),"")</f>
        <v>9797000</v>
      </c>
      <c r="J6984" s="13">
        <f>IFERROR(IF($F6984="ALTA",$D6984*0.94,
IF($F6984="MEDIA",$D6984*0.9,
IF($F6984="BAJA",$D6984*0.85,
IF($F6984="LIQUIDAR",_xlfn.XLOOKUP(A6984,Rotación!$A:$A,Rotación!$O:$O,0,0,-1),"")))),"")</f>
        <v>9494000</v>
      </c>
      <c r="K6984">
        <v>10190000</v>
      </c>
    </row>
    <row r="6985" spans="1:11" x14ac:dyDescent="0.3">
      <c r="A6985" t="s">
        <v>12628</v>
      </c>
      <c r="D6985">
        <v>13400000</v>
      </c>
      <c r="E6985">
        <v>11000000</v>
      </c>
      <c r="F6985" t="s">
        <v>5390</v>
      </c>
      <c r="G6985" s="13">
        <f>IFERROR(IF($F6985="ALTA",$D6985*1.03,
IF($F6985="MEDIA",$D6985*1,
IF($F6985="BAJA",$D6985*0.92,
IF($F6985="LIQUIDAR",_xlfn.XLOOKUP(A6985,Rotación!$A:$A,Rotación!$O:$O,0,0,-1),"")))),"")</f>
        <v>13802000</v>
      </c>
      <c r="H6985" s="13">
        <f>IFERROR(IF($F6985="ALTA",$D6985*1,
IF($F6985="MEDIA",$D6985*0.97,
IF($F6985="BAJA",$D6985*0.9,
IF($F6985="LIQUIDAR",_xlfn.XLOOKUP(A6985,Rotación!$A:$A,Rotación!$O:$O,0,0,-1),"")))),"")</f>
        <v>13400000</v>
      </c>
      <c r="I6985" s="13">
        <f>IFERROR(IF($F6985="ALTA",$D6985*0.97,
IF($F6985="MEDIA",$D6985*0.94,
IF($F6985="BAJA",$D6985*0.87,
IF($F6985="LIQUIDAR",_xlfn.XLOOKUP(A6985,Rotación!$A:$A,Rotación!$O:$O,0,0,-1),"")))),"")</f>
        <v>12998000</v>
      </c>
      <c r="J6985" s="13">
        <f>IFERROR(IF($F6985="ALTA",$D6985*0.94,
IF($F6985="MEDIA",$D6985*0.9,
IF($F6985="BAJA",$D6985*0.85,
IF($F6985="LIQUIDAR",_xlfn.XLOOKUP(A6985,Rotación!$A:$A,Rotación!$O:$O,0,0,-1),"")))),"")</f>
        <v>12596000</v>
      </c>
      <c r="K6985">
        <v>12990000</v>
      </c>
    </row>
    <row r="6986" spans="1:11" x14ac:dyDescent="0.3">
      <c r="A6986" t="s">
        <v>8397</v>
      </c>
      <c r="D6986">
        <v>43400000</v>
      </c>
      <c r="E6986">
        <v>34000000</v>
      </c>
      <c r="F6986" t="s">
        <v>5391</v>
      </c>
      <c r="G6986" s="13">
        <f>IFERROR(IF($F6986="ALTA",$D6986*1.03,
IF($F6986="MEDIA",$D6986*1,
IF($F6986="BAJA",$D6986*0.92,
IF($F6986="LIQUIDAR",_xlfn.XLOOKUP(A6986,Rotación!$A:$A,Rotación!$O:$O,0,0,-1),"")))),"")</f>
        <v>39928000</v>
      </c>
      <c r="H6986" s="13">
        <f>IFERROR(IF($F6986="ALTA",$D6986*1,
IF($F6986="MEDIA",$D6986*0.97,
IF($F6986="BAJA",$D6986*0.9,
IF($F6986="LIQUIDAR",_xlfn.XLOOKUP(A6986,Rotación!$A:$A,Rotación!$O:$O,0,0,-1),"")))),"")</f>
        <v>39060000</v>
      </c>
      <c r="I6986" s="13">
        <f>IFERROR(IF($F6986="ALTA",$D6986*0.97,
IF($F6986="MEDIA",$D6986*0.94,
IF($F6986="BAJA",$D6986*0.87,
IF($F6986="LIQUIDAR",_xlfn.XLOOKUP(A6986,Rotación!$A:$A,Rotación!$O:$O,0,0,-1),"")))),"")</f>
        <v>37758000</v>
      </c>
      <c r="J6986" s="13">
        <f>IFERROR(IF($F6986="ALTA",$D6986*0.94,
IF($F6986="MEDIA",$D6986*0.9,
IF($F6986="BAJA",$D6986*0.85,
IF($F6986="LIQUIDAR",_xlfn.XLOOKUP(A6986,Rotación!$A:$A,Rotación!$O:$O,0,0,-1),"")))),"")</f>
        <v>36890000</v>
      </c>
      <c r="K6986">
        <v>39990000</v>
      </c>
    </row>
    <row r="6987" spans="1:11" x14ac:dyDescent="0.3">
      <c r="A6987" t="s">
        <v>13129</v>
      </c>
      <c r="D6987">
        <v>7300000</v>
      </c>
      <c r="E6987">
        <v>6000000</v>
      </c>
      <c r="F6987" t="s">
        <v>5391</v>
      </c>
      <c r="G6987" s="13">
        <f>IFERROR(IF($F6987="ALTA",$D6987*1.03,
IF($F6987="MEDIA",$D6987*1,
IF($F6987="BAJA",$D6987*0.92,
IF($F6987="LIQUIDAR",_xlfn.XLOOKUP(A6987,Rotación!$A:$A,Rotación!$O:$O,0,0,-1),"")))),"")</f>
        <v>6716000</v>
      </c>
      <c r="H6987" s="13">
        <f>IFERROR(IF($F6987="ALTA",$D6987*1,
IF($F6987="MEDIA",$D6987*0.97,
IF($F6987="BAJA",$D6987*0.9,
IF($F6987="LIQUIDAR",_xlfn.XLOOKUP(A6987,Rotación!$A:$A,Rotación!$O:$O,0,0,-1),"")))),"")</f>
        <v>6570000</v>
      </c>
      <c r="I6987" s="13">
        <f>IFERROR(IF($F6987="ALTA",$D6987*0.97,
IF($F6987="MEDIA",$D6987*0.94,
IF($F6987="BAJA",$D6987*0.87,
IF($F6987="LIQUIDAR",_xlfn.XLOOKUP(A6987,Rotación!$A:$A,Rotación!$O:$O,0,0,-1),"")))),"")</f>
        <v>6351000</v>
      </c>
      <c r="J6987" s="13">
        <f>IFERROR(IF($F6987="ALTA",$D6987*0.94,
IF($F6987="MEDIA",$D6987*0.9,
IF($F6987="BAJA",$D6987*0.85,
IF($F6987="LIQUIDAR",_xlfn.XLOOKUP(A6987,Rotación!$A:$A,Rotación!$O:$O,0,0,-1),"")))),"")</f>
        <v>6205000</v>
      </c>
      <c r="K6987">
        <v>7290000</v>
      </c>
    </row>
    <row r="6988" spans="1:11" x14ac:dyDescent="0.3">
      <c r="A6988" t="s">
        <v>13448</v>
      </c>
      <c r="D6988">
        <v>8200000</v>
      </c>
      <c r="E6988">
        <v>6500000</v>
      </c>
      <c r="F6988" t="s">
        <v>5391</v>
      </c>
      <c r="G6988" s="13">
        <f>IFERROR(IF($F6988="ALTA",$D6988*1.03,
IF($F6988="MEDIA",$D6988*1,
IF($F6988="BAJA",$D6988*0.92,
IF($F6988="LIQUIDAR",_xlfn.XLOOKUP(A6988,Rotación!$A:$A,Rotación!$O:$O,0,0,-1),"")))),"")</f>
        <v>7544000</v>
      </c>
      <c r="H6988" s="13">
        <f>IFERROR(IF($F6988="ALTA",$D6988*1,
IF($F6988="MEDIA",$D6988*0.97,
IF($F6988="BAJA",$D6988*0.9,
IF($F6988="LIQUIDAR",_xlfn.XLOOKUP(A6988,Rotación!$A:$A,Rotación!$O:$O,0,0,-1),"")))),"")</f>
        <v>7380000</v>
      </c>
      <c r="I6988" s="13">
        <f>IFERROR(IF($F6988="ALTA",$D6988*0.97,
IF($F6988="MEDIA",$D6988*0.94,
IF($F6988="BAJA",$D6988*0.87,
IF($F6988="LIQUIDAR",_xlfn.XLOOKUP(A6988,Rotación!$A:$A,Rotación!$O:$O,0,0,-1),"")))),"")</f>
        <v>7134000</v>
      </c>
      <c r="J6988" s="13">
        <f>IFERROR(IF($F6988="ALTA",$D6988*0.94,
IF($F6988="MEDIA",$D6988*0.9,
IF($F6988="BAJA",$D6988*0.85,
IF($F6988="LIQUIDAR",_xlfn.XLOOKUP(A6988,Rotación!$A:$A,Rotación!$O:$O,0,0,-1),"")))),"")</f>
        <v>6970000</v>
      </c>
      <c r="K6988">
        <v>7990000</v>
      </c>
    </row>
    <row r="6989" spans="1:11" x14ac:dyDescent="0.3">
      <c r="A6989" t="s">
        <v>12376</v>
      </c>
      <c r="D6989">
        <v>17200000</v>
      </c>
      <c r="E6989">
        <v>15000000</v>
      </c>
      <c r="F6989" t="s">
        <v>5391</v>
      </c>
      <c r="G6989" s="13">
        <f>IFERROR(IF($F6989="ALTA",$D6989*1.03,
IF($F6989="MEDIA",$D6989*1,
IF($F6989="BAJA",$D6989*0.92,
IF($F6989="LIQUIDAR",_xlfn.XLOOKUP(A6989,Rotación!$A:$A,Rotación!$O:$O,0,0,-1),"")))),"")</f>
        <v>15824000</v>
      </c>
      <c r="H6989" s="13">
        <f>IFERROR(IF($F6989="ALTA",$D6989*1,
IF($F6989="MEDIA",$D6989*0.97,
IF($F6989="BAJA",$D6989*0.9,
IF($F6989="LIQUIDAR",_xlfn.XLOOKUP(A6989,Rotación!$A:$A,Rotación!$O:$O,0,0,-1),"")))),"")</f>
        <v>15480000</v>
      </c>
      <c r="I6989" s="13">
        <f>IFERROR(IF($F6989="ALTA",$D6989*0.97,
IF($F6989="MEDIA",$D6989*0.94,
IF($F6989="BAJA",$D6989*0.87,
IF($F6989="LIQUIDAR",_xlfn.XLOOKUP(A6989,Rotación!$A:$A,Rotación!$O:$O,0,0,-1),"")))),"")</f>
        <v>14964000</v>
      </c>
      <c r="J6989" s="13">
        <f>IFERROR(IF($F6989="ALTA",$D6989*0.94,
IF($F6989="MEDIA",$D6989*0.9,
IF($F6989="BAJA",$D6989*0.85,
IF($F6989="LIQUIDAR",_xlfn.XLOOKUP(A6989,Rotación!$A:$A,Rotación!$O:$O,0,0,-1),"")))),"")</f>
        <v>14620000</v>
      </c>
      <c r="K6989">
        <v>17390000</v>
      </c>
    </row>
    <row r="6990" spans="1:11" x14ac:dyDescent="0.3">
      <c r="A6990" t="s">
        <v>13444</v>
      </c>
      <c r="D6990">
        <v>22400000</v>
      </c>
      <c r="E6990">
        <v>17000000</v>
      </c>
      <c r="F6990" t="s">
        <v>5391</v>
      </c>
      <c r="G6990" s="13">
        <f>IFERROR(IF($F6990="ALTA",$D6990*1.03,
IF($F6990="MEDIA",$D6990*1,
IF($F6990="BAJA",$D6990*0.92,
IF($F6990="LIQUIDAR",_xlfn.XLOOKUP(A6990,Rotación!$A:$A,Rotación!$O:$O,0,0,-1),"")))),"")</f>
        <v>20608000</v>
      </c>
      <c r="H6990" s="13">
        <f>IFERROR(IF($F6990="ALTA",$D6990*1,
IF($F6990="MEDIA",$D6990*0.97,
IF($F6990="BAJA",$D6990*0.9,
IF($F6990="LIQUIDAR",_xlfn.XLOOKUP(A6990,Rotación!$A:$A,Rotación!$O:$O,0,0,-1),"")))),"")</f>
        <v>20160000</v>
      </c>
      <c r="I6990" s="13">
        <f>IFERROR(IF($F6990="ALTA",$D6990*0.97,
IF($F6990="MEDIA",$D6990*0.94,
IF($F6990="BAJA",$D6990*0.87,
IF($F6990="LIQUIDAR",_xlfn.XLOOKUP(A6990,Rotación!$A:$A,Rotación!$O:$O,0,0,-1),"")))),"")</f>
        <v>19488000</v>
      </c>
      <c r="J6990" s="13">
        <f>IFERROR(IF($F6990="ALTA",$D6990*0.94,
IF($F6990="MEDIA",$D6990*0.9,
IF($F6990="BAJA",$D6990*0.85,
IF($F6990="LIQUIDAR",_xlfn.XLOOKUP(A6990,Rotación!$A:$A,Rotación!$O:$O,0,0,-1),"")))),"")</f>
        <v>19040000</v>
      </c>
      <c r="K6990">
        <v>21990000</v>
      </c>
    </row>
    <row r="6991" spans="1:11" x14ac:dyDescent="0.3">
      <c r="A6991" t="s">
        <v>13497</v>
      </c>
      <c r="D6991">
        <v>12900000</v>
      </c>
      <c r="E6991">
        <v>10200000</v>
      </c>
      <c r="F6991" t="s">
        <v>5391</v>
      </c>
      <c r="G6991" s="13">
        <f>IFERROR(IF($F6991="ALTA",$D6991*1.03,
IF($F6991="MEDIA",$D6991*1,
IF($F6991="BAJA",$D6991*0.92,
IF($F6991="LIQUIDAR",_xlfn.XLOOKUP(A6991,Rotación!$A:$A,Rotación!$O:$O,0,0,-1),"")))),"")</f>
        <v>11868000</v>
      </c>
      <c r="H6991" s="13">
        <f>IFERROR(IF($F6991="ALTA",$D6991*1,
IF($F6991="MEDIA",$D6991*0.97,
IF($F6991="BAJA",$D6991*0.9,
IF($F6991="LIQUIDAR",_xlfn.XLOOKUP(A6991,Rotación!$A:$A,Rotación!$O:$O,0,0,-1),"")))),"")</f>
        <v>11610000</v>
      </c>
      <c r="I6991" s="13">
        <f>IFERROR(IF($F6991="ALTA",$D6991*0.97,
IF($F6991="MEDIA",$D6991*0.94,
IF($F6991="BAJA",$D6991*0.87,
IF($F6991="LIQUIDAR",_xlfn.XLOOKUP(A6991,Rotación!$A:$A,Rotación!$O:$O,0,0,-1),"")))),"")</f>
        <v>11223000</v>
      </c>
      <c r="J6991" s="13">
        <f>IFERROR(IF($F6991="ALTA",$D6991*0.94,
IF($F6991="MEDIA",$D6991*0.9,
IF($F6991="BAJA",$D6991*0.85,
IF($F6991="LIQUIDAR",_xlfn.XLOOKUP(A6991,Rotación!$A:$A,Rotación!$O:$O,0,0,-1),"")))),"")</f>
        <v>10965000</v>
      </c>
      <c r="K6991">
        <v>11990000</v>
      </c>
    </row>
    <row r="6992" spans="1:11" x14ac:dyDescent="0.3">
      <c r="A6992" t="s">
        <v>13498</v>
      </c>
      <c r="D6992">
        <v>15400000</v>
      </c>
      <c r="E6992">
        <v>11900000</v>
      </c>
      <c r="F6992" t="s">
        <v>5391</v>
      </c>
      <c r="G6992" s="13">
        <f>IFERROR(IF($F6992="ALTA",$D6992*1.03,
IF($F6992="MEDIA",$D6992*1,
IF($F6992="BAJA",$D6992*0.92,
IF($F6992="LIQUIDAR",_xlfn.XLOOKUP(A6992,Rotación!$A:$A,Rotación!$O:$O,0,0,-1),"")))),"")</f>
        <v>14168000</v>
      </c>
      <c r="H6992" s="13">
        <f>IFERROR(IF($F6992="ALTA",$D6992*1,
IF($F6992="MEDIA",$D6992*0.97,
IF($F6992="BAJA",$D6992*0.9,
IF($F6992="LIQUIDAR",_xlfn.XLOOKUP(A6992,Rotación!$A:$A,Rotación!$O:$O,0,0,-1),"")))),"")</f>
        <v>13860000</v>
      </c>
      <c r="I6992" s="13">
        <f>IFERROR(IF($F6992="ALTA",$D6992*0.97,
IF($F6992="MEDIA",$D6992*0.94,
IF($F6992="BAJA",$D6992*0.87,
IF($F6992="LIQUIDAR",_xlfn.XLOOKUP(A6992,Rotación!$A:$A,Rotación!$O:$O,0,0,-1),"")))),"")</f>
        <v>13398000</v>
      </c>
      <c r="J6992" s="13">
        <f>IFERROR(IF($F6992="ALTA",$D6992*0.94,
IF($F6992="MEDIA",$D6992*0.9,
IF($F6992="BAJA",$D6992*0.85,
IF($F6992="LIQUIDAR",_xlfn.XLOOKUP(A6992,Rotación!$A:$A,Rotación!$O:$O,0,0,-1),"")))),"")</f>
        <v>13090000</v>
      </c>
      <c r="K6992">
        <v>14390000</v>
      </c>
    </row>
    <row r="6993" spans="1:11" x14ac:dyDescent="0.3">
      <c r="A6993" t="s">
        <v>4665</v>
      </c>
      <c r="D6993">
        <v>7300000</v>
      </c>
      <c r="E6993">
        <v>6000000</v>
      </c>
      <c r="F6993" t="s">
        <v>5391</v>
      </c>
      <c r="G6993" s="13">
        <f>IFERROR(IF($F6993="ALTA",$D6993*1.03,
IF($F6993="MEDIA",$D6993*1,
IF($F6993="BAJA",$D6993*0.92,
IF($F6993="LIQUIDAR",_xlfn.XLOOKUP(A6993,Rotación!$A:$A,Rotación!$O:$O,0,0,-1),"")))),"")</f>
        <v>6716000</v>
      </c>
      <c r="H6993" s="13">
        <f>IFERROR(IF($F6993="ALTA",$D6993*1,
IF($F6993="MEDIA",$D6993*0.97,
IF($F6993="BAJA",$D6993*0.9,
IF($F6993="LIQUIDAR",_xlfn.XLOOKUP(A6993,Rotación!$A:$A,Rotación!$O:$O,0,0,-1),"")))),"")</f>
        <v>6570000</v>
      </c>
      <c r="I6993" s="13">
        <f>IFERROR(IF($F6993="ALTA",$D6993*0.97,
IF($F6993="MEDIA",$D6993*0.94,
IF($F6993="BAJA",$D6993*0.87,
IF($F6993="LIQUIDAR",_xlfn.XLOOKUP(A6993,Rotación!$A:$A,Rotación!$O:$O,0,0,-1),"")))),"")</f>
        <v>6351000</v>
      </c>
      <c r="J6993" s="13">
        <f>IFERROR(IF($F6993="ALTA",$D6993*0.94,
IF($F6993="MEDIA",$D6993*0.9,
IF($F6993="BAJA",$D6993*0.85,
IF($F6993="LIQUIDAR",_xlfn.XLOOKUP(A6993,Rotación!$A:$A,Rotación!$O:$O,0,0,-1),"")))),"")</f>
        <v>6205000</v>
      </c>
      <c r="K6993">
        <v>7290000</v>
      </c>
    </row>
    <row r="6994" spans="1:11" x14ac:dyDescent="0.3">
      <c r="A6994" t="s">
        <v>11911</v>
      </c>
      <c r="D6994">
        <v>8100000</v>
      </c>
      <c r="E6994">
        <v>6700000</v>
      </c>
      <c r="F6994" t="s">
        <v>5391</v>
      </c>
      <c r="G6994" s="13">
        <f>IFERROR(IF($F6994="ALTA",$D6994*1.03,
IF($F6994="MEDIA",$D6994*1,
IF($F6994="BAJA",$D6994*0.92,
IF($F6994="LIQUIDAR",_xlfn.XLOOKUP(A6994,Rotación!$A:$A,Rotación!$O:$O,0,0,-1),"")))),"")</f>
        <v>7452000</v>
      </c>
      <c r="H6994" s="13">
        <f>IFERROR(IF($F6994="ALTA",$D6994*1,
IF($F6994="MEDIA",$D6994*0.97,
IF($F6994="BAJA",$D6994*0.9,
IF($F6994="LIQUIDAR",_xlfn.XLOOKUP(A6994,Rotación!$A:$A,Rotación!$O:$O,0,0,-1),"")))),"")</f>
        <v>7290000</v>
      </c>
      <c r="I6994" s="13">
        <f>IFERROR(IF($F6994="ALTA",$D6994*0.97,
IF($F6994="MEDIA",$D6994*0.94,
IF($F6994="BAJA",$D6994*0.87,
IF($F6994="LIQUIDAR",_xlfn.XLOOKUP(A6994,Rotación!$A:$A,Rotación!$O:$O,0,0,-1),"")))),"")</f>
        <v>7047000</v>
      </c>
      <c r="J6994" s="13">
        <f>IFERROR(IF($F6994="ALTA",$D6994*0.94,
IF($F6994="MEDIA",$D6994*0.9,
IF($F6994="BAJA",$D6994*0.85,
IF($F6994="LIQUIDAR",_xlfn.XLOOKUP(A6994,Rotación!$A:$A,Rotación!$O:$O,0,0,-1),"")))),"")</f>
        <v>6885000</v>
      </c>
      <c r="K6994">
        <v>7990000</v>
      </c>
    </row>
    <row r="6995" spans="1:11" x14ac:dyDescent="0.3">
      <c r="A6995" t="s">
        <v>12265</v>
      </c>
      <c r="D6995">
        <v>10100000</v>
      </c>
      <c r="E6995">
        <v>8400000</v>
      </c>
      <c r="F6995" t="s">
        <v>5391</v>
      </c>
      <c r="G6995" s="13">
        <f>IFERROR(IF($F6995="ALTA",$D6995*1.03,
IF($F6995="MEDIA",$D6995*1,
IF($F6995="BAJA",$D6995*0.92,
IF($F6995="LIQUIDAR",_xlfn.XLOOKUP(A6995,Rotación!$A:$A,Rotación!$O:$O,0,0,-1),"")))),"")</f>
        <v>9292000</v>
      </c>
      <c r="H6995" s="13">
        <f>IFERROR(IF($F6995="ALTA",$D6995*1,
IF($F6995="MEDIA",$D6995*0.97,
IF($F6995="BAJA",$D6995*0.9,
IF($F6995="LIQUIDAR",_xlfn.XLOOKUP(A6995,Rotación!$A:$A,Rotación!$O:$O,0,0,-1),"")))),"")</f>
        <v>9090000</v>
      </c>
      <c r="I6995" s="13">
        <f>IFERROR(IF($F6995="ALTA",$D6995*0.97,
IF($F6995="MEDIA",$D6995*0.94,
IF($F6995="BAJA",$D6995*0.87,
IF($F6995="LIQUIDAR",_xlfn.XLOOKUP(A6995,Rotación!$A:$A,Rotación!$O:$O,0,0,-1),"")))),"")</f>
        <v>8787000</v>
      </c>
      <c r="J6995" s="13">
        <f>IFERROR(IF($F6995="ALTA",$D6995*0.94,
IF($F6995="MEDIA",$D6995*0.9,
IF($F6995="BAJA",$D6995*0.85,
IF($F6995="LIQUIDAR",_xlfn.XLOOKUP(A6995,Rotación!$A:$A,Rotación!$O:$O,0,0,-1),"")))),"")</f>
        <v>8585000</v>
      </c>
      <c r="K6995">
        <v>9990000</v>
      </c>
    </row>
    <row r="6996" spans="1:11" x14ac:dyDescent="0.3">
      <c r="A6996" t="s">
        <v>12265</v>
      </c>
      <c r="D6996">
        <v>10100000</v>
      </c>
      <c r="E6996">
        <v>8400000</v>
      </c>
      <c r="F6996" t="s">
        <v>5390</v>
      </c>
      <c r="G6996" s="13">
        <f>IFERROR(IF($F6996="ALTA",$D6996*1.03,
IF($F6996="MEDIA",$D6996*1,
IF($F6996="BAJA",$D6996*0.92,
IF($F6996="LIQUIDAR",_xlfn.XLOOKUP(A6996,Rotación!$A:$A,Rotación!$O:$O,0,0,-1),"")))),"")</f>
        <v>10403000</v>
      </c>
      <c r="H6996" s="13">
        <f>IFERROR(IF($F6996="ALTA",$D6996*1,
IF($F6996="MEDIA",$D6996*0.97,
IF($F6996="BAJA",$D6996*0.9,
IF($F6996="LIQUIDAR",_xlfn.XLOOKUP(A6996,Rotación!$A:$A,Rotación!$O:$O,0,0,-1),"")))),"")</f>
        <v>10100000</v>
      </c>
      <c r="I6996" s="13">
        <f>IFERROR(IF($F6996="ALTA",$D6996*0.97,
IF($F6996="MEDIA",$D6996*0.94,
IF($F6996="BAJA",$D6996*0.87,
IF($F6996="LIQUIDAR",_xlfn.XLOOKUP(A6996,Rotación!$A:$A,Rotación!$O:$O,0,0,-1),"")))),"")</f>
        <v>9797000</v>
      </c>
      <c r="J6996" s="13">
        <f>IFERROR(IF($F6996="ALTA",$D6996*0.94,
IF($F6996="MEDIA",$D6996*0.9,
IF($F6996="BAJA",$D6996*0.85,
IF($F6996="LIQUIDAR",_xlfn.XLOOKUP(A6996,Rotación!$A:$A,Rotación!$O:$O,0,0,-1),"")))),"")</f>
        <v>9494000</v>
      </c>
      <c r="K6996">
        <v>9990000</v>
      </c>
    </row>
    <row r="6997" spans="1:11" x14ac:dyDescent="0.3">
      <c r="A6997" t="s">
        <v>12265</v>
      </c>
      <c r="D6997">
        <v>10100000</v>
      </c>
      <c r="E6997">
        <v>8500000</v>
      </c>
      <c r="F6997" t="s">
        <v>5390</v>
      </c>
      <c r="G6997" s="13">
        <f>IFERROR(IF($F6997="ALTA",$D6997*1.03,
IF($F6997="MEDIA",$D6997*1,
IF($F6997="BAJA",$D6997*0.92,
IF($F6997="LIQUIDAR",_xlfn.XLOOKUP(A6997,Rotación!$A:$A,Rotación!$O:$O,0,0,-1),"")))),"")</f>
        <v>10403000</v>
      </c>
      <c r="H6997" s="13">
        <f>IFERROR(IF($F6997="ALTA",$D6997*1,
IF($F6997="MEDIA",$D6997*0.97,
IF($F6997="BAJA",$D6997*0.9,
IF($F6997="LIQUIDAR",_xlfn.XLOOKUP(A6997,Rotación!$A:$A,Rotación!$O:$O,0,0,-1),"")))),"")</f>
        <v>10100000</v>
      </c>
      <c r="I6997" s="13">
        <f>IFERROR(IF($F6997="ALTA",$D6997*0.97,
IF($F6997="MEDIA",$D6997*0.94,
IF($F6997="BAJA",$D6997*0.87,
IF($F6997="LIQUIDAR",_xlfn.XLOOKUP(A6997,Rotación!$A:$A,Rotación!$O:$O,0,0,-1),"")))),"")</f>
        <v>9797000</v>
      </c>
      <c r="J6997" s="13">
        <f>IFERROR(IF($F6997="ALTA",$D6997*0.94,
IF($F6997="MEDIA",$D6997*0.9,
IF($F6997="BAJA",$D6997*0.85,
IF($F6997="LIQUIDAR",_xlfn.XLOOKUP(A6997,Rotación!$A:$A,Rotación!$O:$O,0,0,-1),"")))),"")</f>
        <v>9494000</v>
      </c>
      <c r="K6997">
        <v>10190000</v>
      </c>
    </row>
    <row r="6998" spans="1:11" x14ac:dyDescent="0.3">
      <c r="A6998" t="s">
        <v>413</v>
      </c>
      <c r="D6998">
        <v>18800000</v>
      </c>
      <c r="E6998">
        <v>15400000</v>
      </c>
      <c r="F6998" t="s">
        <v>5390</v>
      </c>
      <c r="G6998" s="13">
        <f>IFERROR(IF($F6998="ALTA",$D6998*1.03,
IF($F6998="MEDIA",$D6998*1,
IF($F6998="BAJA",$D6998*0.92,
IF($F6998="LIQUIDAR",_xlfn.XLOOKUP(A6998,Rotación!$A:$A,Rotación!$O:$O,0,0,-1),"")))),"")</f>
        <v>19364000</v>
      </c>
      <c r="H6998" s="13">
        <f>IFERROR(IF($F6998="ALTA",$D6998*1,
IF($F6998="MEDIA",$D6998*0.97,
IF($F6998="BAJA",$D6998*0.9,
IF($F6998="LIQUIDAR",_xlfn.XLOOKUP(A6998,Rotación!$A:$A,Rotación!$O:$O,0,0,-1),"")))),"")</f>
        <v>18800000</v>
      </c>
      <c r="I6998" s="13">
        <f>IFERROR(IF($F6998="ALTA",$D6998*0.97,
IF($F6998="MEDIA",$D6998*0.94,
IF($F6998="BAJA",$D6998*0.87,
IF($F6998="LIQUIDAR",_xlfn.XLOOKUP(A6998,Rotación!$A:$A,Rotación!$O:$O,0,0,-1),"")))),"")</f>
        <v>18236000</v>
      </c>
      <c r="J6998" s="13">
        <f>IFERROR(IF($F6998="ALTA",$D6998*0.94,
IF($F6998="MEDIA",$D6998*0.9,
IF($F6998="BAJA",$D6998*0.85,
IF($F6998="LIQUIDAR",_xlfn.XLOOKUP(A6998,Rotación!$A:$A,Rotación!$O:$O,0,0,-1),"")))),"")</f>
        <v>17672000</v>
      </c>
      <c r="K6998">
        <v>17990000</v>
      </c>
    </row>
    <row r="6999" spans="1:11" x14ac:dyDescent="0.3">
      <c r="A6999" t="s">
        <v>12573</v>
      </c>
      <c r="D6999">
        <v>13200000</v>
      </c>
      <c r="E6999">
        <v>10500000</v>
      </c>
      <c r="F6999" t="s">
        <v>5390</v>
      </c>
      <c r="G6999" s="13">
        <f>IFERROR(IF($F6999="ALTA",$D6999*1.03,
IF($F6999="MEDIA",$D6999*1,
IF($F6999="BAJA",$D6999*0.92,
IF($F6999="LIQUIDAR",_xlfn.XLOOKUP(A6999,Rotación!$A:$A,Rotación!$O:$O,0,0,-1),"")))),"")</f>
        <v>13596000</v>
      </c>
      <c r="H6999" s="13">
        <f>IFERROR(IF($F6999="ALTA",$D6999*1,
IF($F6999="MEDIA",$D6999*0.97,
IF($F6999="BAJA",$D6999*0.9,
IF($F6999="LIQUIDAR",_xlfn.XLOOKUP(A6999,Rotación!$A:$A,Rotación!$O:$O,0,0,-1),"")))),"")</f>
        <v>13200000</v>
      </c>
      <c r="I6999" s="13">
        <f>IFERROR(IF($F6999="ALTA",$D6999*0.97,
IF($F6999="MEDIA",$D6999*0.94,
IF($F6999="BAJA",$D6999*0.87,
IF($F6999="LIQUIDAR",_xlfn.XLOOKUP(A6999,Rotación!$A:$A,Rotación!$O:$O,0,0,-1),"")))),"")</f>
        <v>12804000</v>
      </c>
      <c r="J6999" s="13">
        <f>IFERROR(IF($F6999="ALTA",$D6999*0.94,
IF($F6999="MEDIA",$D6999*0.9,
IF($F6999="BAJA",$D6999*0.85,
IF($F6999="LIQUIDAR",_xlfn.XLOOKUP(A6999,Rotación!$A:$A,Rotación!$O:$O,0,0,-1),"")))),"")</f>
        <v>12408000</v>
      </c>
      <c r="K6999">
        <v>12229000</v>
      </c>
    </row>
    <row r="7000" spans="1:11" x14ac:dyDescent="0.3">
      <c r="A7000" t="s">
        <v>12528</v>
      </c>
      <c r="D7000">
        <v>5600000</v>
      </c>
      <c r="E7000">
        <v>4900000</v>
      </c>
      <c r="F7000" t="s">
        <v>5390</v>
      </c>
      <c r="G7000" s="13">
        <f>IFERROR(IF($F7000="ALTA",$D7000*1.03,
IF($F7000="MEDIA",$D7000*1,
IF($F7000="BAJA",$D7000*0.92,
IF($F7000="LIQUIDAR",_xlfn.XLOOKUP(A7000,Rotación!$A:$A,Rotación!$O:$O,0,0,-1),"")))),"")</f>
        <v>5768000</v>
      </c>
      <c r="H7000" s="13">
        <f>IFERROR(IF($F7000="ALTA",$D7000*1,
IF($F7000="MEDIA",$D7000*0.97,
IF($F7000="BAJA",$D7000*0.9,
IF($F7000="LIQUIDAR",_xlfn.XLOOKUP(A7000,Rotación!$A:$A,Rotación!$O:$O,0,0,-1),"")))),"")</f>
        <v>5600000</v>
      </c>
      <c r="I7000" s="13">
        <f>IFERROR(IF($F7000="ALTA",$D7000*0.97,
IF($F7000="MEDIA",$D7000*0.94,
IF($F7000="BAJA",$D7000*0.87,
IF($F7000="LIQUIDAR",_xlfn.XLOOKUP(A7000,Rotación!$A:$A,Rotación!$O:$O,0,0,-1),"")))),"")</f>
        <v>5432000</v>
      </c>
      <c r="J7000" s="13">
        <f>IFERROR(IF($F7000="ALTA",$D7000*0.94,
IF($F7000="MEDIA",$D7000*0.9,
IF($F7000="BAJA",$D7000*0.85,
IF($F7000="LIQUIDAR",_xlfn.XLOOKUP(A7000,Rotación!$A:$A,Rotación!$O:$O,0,0,-1),"")))),"")</f>
        <v>5264000</v>
      </c>
      <c r="K7000">
        <v>5890000</v>
      </c>
    </row>
    <row r="7001" spans="1:11" x14ac:dyDescent="0.3">
      <c r="A7001" t="s">
        <v>12841</v>
      </c>
      <c r="D7001">
        <v>9700000</v>
      </c>
      <c r="E7001">
        <v>8000000</v>
      </c>
      <c r="F7001" t="s">
        <v>5390</v>
      </c>
      <c r="G7001" s="13">
        <f>IFERROR(IF($F7001="ALTA",$D7001*1.03,
IF($F7001="MEDIA",$D7001*1,
IF($F7001="BAJA",$D7001*0.92,
IF($F7001="LIQUIDAR",_xlfn.XLOOKUP(A7001,Rotación!$A:$A,Rotación!$O:$O,0,0,-1),"")))),"")</f>
        <v>9991000</v>
      </c>
      <c r="H7001" s="13">
        <f>IFERROR(IF($F7001="ALTA",$D7001*1,
IF($F7001="MEDIA",$D7001*0.97,
IF($F7001="BAJA",$D7001*0.9,
IF($F7001="LIQUIDAR",_xlfn.XLOOKUP(A7001,Rotación!$A:$A,Rotación!$O:$O,0,0,-1),"")))),"")</f>
        <v>9700000</v>
      </c>
      <c r="I7001" s="13">
        <f>IFERROR(IF($F7001="ALTA",$D7001*0.97,
IF($F7001="MEDIA",$D7001*0.94,
IF($F7001="BAJA",$D7001*0.87,
IF($F7001="LIQUIDAR",_xlfn.XLOOKUP(A7001,Rotación!$A:$A,Rotación!$O:$O,0,0,-1),"")))),"")</f>
        <v>9409000</v>
      </c>
      <c r="J7001" s="13">
        <f>IFERROR(IF($F7001="ALTA",$D7001*0.94,
IF($F7001="MEDIA",$D7001*0.9,
IF($F7001="BAJA",$D7001*0.85,
IF($F7001="LIQUIDAR",_xlfn.XLOOKUP(A7001,Rotación!$A:$A,Rotación!$O:$O,0,0,-1),"")))),"")</f>
        <v>9118000</v>
      </c>
      <c r="K7001">
        <v>9490000</v>
      </c>
    </row>
    <row r="7002" spans="1:11" x14ac:dyDescent="0.3">
      <c r="A7002" t="s">
        <v>12841</v>
      </c>
      <c r="D7002">
        <v>9700000</v>
      </c>
      <c r="E7002">
        <v>7800000</v>
      </c>
      <c r="F7002" t="s">
        <v>5390</v>
      </c>
      <c r="G7002" s="13">
        <f>IFERROR(IF($F7002="ALTA",$D7002*1.03,
IF($F7002="MEDIA",$D7002*1,
IF($F7002="BAJA",$D7002*0.92,
IF($F7002="LIQUIDAR",_xlfn.XLOOKUP(A7002,Rotación!$A:$A,Rotación!$O:$O,0,0,-1),"")))),"")</f>
        <v>9991000</v>
      </c>
      <c r="H7002" s="13">
        <f>IFERROR(IF($F7002="ALTA",$D7002*1,
IF($F7002="MEDIA",$D7002*0.97,
IF($F7002="BAJA",$D7002*0.9,
IF($F7002="LIQUIDAR",_xlfn.XLOOKUP(A7002,Rotación!$A:$A,Rotación!$O:$O,0,0,-1),"")))),"")</f>
        <v>9700000</v>
      </c>
      <c r="I7002" s="13">
        <f>IFERROR(IF($F7002="ALTA",$D7002*0.97,
IF($F7002="MEDIA",$D7002*0.94,
IF($F7002="BAJA",$D7002*0.87,
IF($F7002="LIQUIDAR",_xlfn.XLOOKUP(A7002,Rotación!$A:$A,Rotación!$O:$O,0,0,-1),"")))),"")</f>
        <v>9409000</v>
      </c>
      <c r="J7002" s="13">
        <f>IFERROR(IF($F7002="ALTA",$D7002*0.94,
IF($F7002="MEDIA",$D7002*0.9,
IF($F7002="BAJA",$D7002*0.85,
IF($F7002="LIQUIDAR",_xlfn.XLOOKUP(A7002,Rotación!$A:$A,Rotación!$O:$O,0,0,-1),"")))),"")</f>
        <v>9118000</v>
      </c>
      <c r="K7002">
        <v>9290000</v>
      </c>
    </row>
    <row r="7003" spans="1:11" x14ac:dyDescent="0.3">
      <c r="A7003" t="s">
        <v>9681</v>
      </c>
      <c r="D7003">
        <v>12700000</v>
      </c>
      <c r="E7003">
        <v>10800000</v>
      </c>
      <c r="F7003" t="s">
        <v>5390</v>
      </c>
      <c r="G7003" s="13">
        <f>IFERROR(IF($F7003="ALTA",$D7003*1.03,
IF($F7003="MEDIA",$D7003*1,
IF($F7003="BAJA",$D7003*0.92,
IF($F7003="LIQUIDAR",_xlfn.XLOOKUP(A7003,Rotación!$A:$A,Rotación!$O:$O,0,0,-1),"")))),"")</f>
        <v>13081000</v>
      </c>
      <c r="H7003" s="13">
        <f>IFERROR(IF($F7003="ALTA",$D7003*1,
IF($F7003="MEDIA",$D7003*0.97,
IF($F7003="BAJA",$D7003*0.9,
IF($F7003="LIQUIDAR",_xlfn.XLOOKUP(A7003,Rotación!$A:$A,Rotación!$O:$O,0,0,-1),"")))),"")</f>
        <v>12700000</v>
      </c>
      <c r="I7003" s="13">
        <f>IFERROR(IF($F7003="ALTA",$D7003*0.97,
IF($F7003="MEDIA",$D7003*0.94,
IF($F7003="BAJA",$D7003*0.87,
IF($F7003="LIQUIDAR",_xlfn.XLOOKUP(A7003,Rotación!$A:$A,Rotación!$O:$O,0,0,-1),"")))),"")</f>
        <v>12319000</v>
      </c>
      <c r="J7003" s="13">
        <f>IFERROR(IF($F7003="ALTA",$D7003*0.94,
IF($F7003="MEDIA",$D7003*0.9,
IF($F7003="BAJA",$D7003*0.85,
IF($F7003="LIQUIDAR",_xlfn.XLOOKUP(A7003,Rotación!$A:$A,Rotación!$O:$O,0,0,-1),"")))),"")</f>
        <v>11938000</v>
      </c>
      <c r="K7003">
        <v>12490000</v>
      </c>
    </row>
    <row r="7004" spans="1:11" x14ac:dyDescent="0.3">
      <c r="A7004" t="s">
        <v>12400</v>
      </c>
      <c r="D7004">
        <v>19700000</v>
      </c>
      <c r="E7004">
        <v>16500000</v>
      </c>
      <c r="F7004" t="s">
        <v>5390</v>
      </c>
      <c r="G7004" s="13">
        <f>IFERROR(IF($F7004="ALTA",$D7004*1.03,
IF($F7004="MEDIA",$D7004*1,
IF($F7004="BAJA",$D7004*0.92,
IF($F7004="LIQUIDAR",_xlfn.XLOOKUP(A7004,Rotación!$A:$A,Rotación!$O:$O,0,0,-1),"")))),"")</f>
        <v>20291000</v>
      </c>
      <c r="H7004" s="13">
        <f>IFERROR(IF($F7004="ALTA",$D7004*1,
IF($F7004="MEDIA",$D7004*0.97,
IF($F7004="BAJA",$D7004*0.9,
IF($F7004="LIQUIDAR",_xlfn.XLOOKUP(A7004,Rotación!$A:$A,Rotación!$O:$O,0,0,-1),"")))),"")</f>
        <v>19700000</v>
      </c>
      <c r="I7004" s="13">
        <f>IFERROR(IF($F7004="ALTA",$D7004*0.97,
IF($F7004="MEDIA",$D7004*0.94,
IF($F7004="BAJA",$D7004*0.87,
IF($F7004="LIQUIDAR",_xlfn.XLOOKUP(A7004,Rotación!$A:$A,Rotación!$O:$O,0,0,-1),"")))),"")</f>
        <v>19109000</v>
      </c>
      <c r="J7004" s="13">
        <f>IFERROR(IF($F7004="ALTA",$D7004*0.94,
IF($F7004="MEDIA",$D7004*0.9,
IF($F7004="BAJA",$D7004*0.85,
IF($F7004="LIQUIDAR",_xlfn.XLOOKUP(A7004,Rotación!$A:$A,Rotación!$O:$O,0,0,-1),"")))),"")</f>
        <v>18518000</v>
      </c>
      <c r="K7004">
        <v>18990000</v>
      </c>
    </row>
    <row r="7005" spans="1:11" x14ac:dyDescent="0.3">
      <c r="A7005" t="s">
        <v>12717</v>
      </c>
      <c r="D7005">
        <v>18200000</v>
      </c>
      <c r="E7005">
        <v>15000000</v>
      </c>
      <c r="F7005" t="s">
        <v>5390</v>
      </c>
      <c r="G7005" s="13">
        <f>IFERROR(IF($F7005="ALTA",$D7005*1.03,
IF($F7005="MEDIA",$D7005*1,
IF($F7005="BAJA",$D7005*0.92,
IF($F7005="LIQUIDAR",_xlfn.XLOOKUP(A7005,Rotación!$A:$A,Rotación!$O:$O,0,0,-1),"")))),"")</f>
        <v>18746000</v>
      </c>
      <c r="H7005" s="13">
        <f>IFERROR(IF($F7005="ALTA",$D7005*1,
IF($F7005="MEDIA",$D7005*0.97,
IF($F7005="BAJA",$D7005*0.9,
IF($F7005="LIQUIDAR",_xlfn.XLOOKUP(A7005,Rotación!$A:$A,Rotación!$O:$O,0,0,-1),"")))),"")</f>
        <v>18200000</v>
      </c>
      <c r="I7005" s="13">
        <f>IFERROR(IF($F7005="ALTA",$D7005*0.97,
IF($F7005="MEDIA",$D7005*0.94,
IF($F7005="BAJA",$D7005*0.87,
IF($F7005="LIQUIDAR",_xlfn.XLOOKUP(A7005,Rotación!$A:$A,Rotación!$O:$O,0,0,-1),"")))),"")</f>
        <v>17654000</v>
      </c>
      <c r="J7005" s="13">
        <f>IFERROR(IF($F7005="ALTA",$D7005*0.94,
IF($F7005="MEDIA",$D7005*0.9,
IF($F7005="BAJA",$D7005*0.85,
IF($F7005="LIQUIDAR",_xlfn.XLOOKUP(A7005,Rotación!$A:$A,Rotación!$O:$O,0,0,-1),"")))),"")</f>
        <v>17108000</v>
      </c>
      <c r="K7005">
        <v>17590000</v>
      </c>
    </row>
    <row r="7006" spans="1:11" x14ac:dyDescent="0.3">
      <c r="A7006" t="s">
        <v>13246</v>
      </c>
      <c r="D7006">
        <v>26300000</v>
      </c>
      <c r="E7006">
        <v>21500000</v>
      </c>
      <c r="F7006" t="s">
        <v>4033</v>
      </c>
      <c r="G7006" s="13">
        <f>IFERROR(IF($F7006="ALTA",$D7006*1.03,
IF($F7006="MEDIA",$D7006*1,
IF($F7006="BAJA",$D7006*0.92,
IF($F7006="LIQUIDAR",_xlfn.XLOOKUP(A7006,Rotación!$A:$A,Rotación!$O:$O,0,0,-1),"")))),"")</f>
        <v>26300000</v>
      </c>
      <c r="H7006" s="13">
        <f>IFERROR(IF($F7006="ALTA",$D7006*1,
IF($F7006="MEDIA",$D7006*0.97,
IF($F7006="BAJA",$D7006*0.9,
IF($F7006="LIQUIDAR",_xlfn.XLOOKUP(A7006,Rotación!$A:$A,Rotación!$O:$O,0,0,-1),"")))),"")</f>
        <v>25511000</v>
      </c>
      <c r="I7006" s="13">
        <f>IFERROR(IF($F7006="ALTA",$D7006*0.97,
IF($F7006="MEDIA",$D7006*0.94,
IF($F7006="BAJA",$D7006*0.87,
IF($F7006="LIQUIDAR",_xlfn.XLOOKUP(A7006,Rotación!$A:$A,Rotación!$O:$O,0,0,-1),"")))),"")</f>
        <v>24722000</v>
      </c>
      <c r="J7006" s="13">
        <f>IFERROR(IF($F7006="ALTA",$D7006*0.94,
IF($F7006="MEDIA",$D7006*0.9,
IF($F7006="BAJA",$D7006*0.85,
IF($F7006="LIQUIDAR",_xlfn.XLOOKUP(A7006,Rotación!$A:$A,Rotación!$O:$O,0,0,-1),"")))),"")</f>
        <v>23670000</v>
      </c>
      <c r="K7006">
        <v>24990000</v>
      </c>
    </row>
    <row r="7007" spans="1:11" x14ac:dyDescent="0.3">
      <c r="A7007" t="s">
        <v>13405</v>
      </c>
      <c r="D7007">
        <v>14500000</v>
      </c>
      <c r="E7007">
        <v>12100000</v>
      </c>
      <c r="F7007" t="s">
        <v>4033</v>
      </c>
      <c r="G7007" s="13">
        <f>IFERROR(IF($F7007="ALTA",$D7007*1.03,
IF($F7007="MEDIA",$D7007*1,
IF($F7007="BAJA",$D7007*0.92,
IF($F7007="LIQUIDAR",_xlfn.XLOOKUP(A7007,Rotación!$A:$A,Rotación!$O:$O,0,0,-1),"")))),"")</f>
        <v>14500000</v>
      </c>
      <c r="H7007" s="13">
        <f>IFERROR(IF($F7007="ALTA",$D7007*1,
IF($F7007="MEDIA",$D7007*0.97,
IF($F7007="BAJA",$D7007*0.9,
IF($F7007="LIQUIDAR",_xlfn.XLOOKUP(A7007,Rotación!$A:$A,Rotación!$O:$O,0,0,-1),"")))),"")</f>
        <v>14065000</v>
      </c>
      <c r="I7007" s="13">
        <f>IFERROR(IF($F7007="ALTA",$D7007*0.97,
IF($F7007="MEDIA",$D7007*0.94,
IF($F7007="BAJA",$D7007*0.87,
IF($F7007="LIQUIDAR",_xlfn.XLOOKUP(A7007,Rotación!$A:$A,Rotación!$O:$O,0,0,-1),"")))),"")</f>
        <v>13630000</v>
      </c>
      <c r="J7007" s="13">
        <f>IFERROR(IF($F7007="ALTA",$D7007*0.94,
IF($F7007="MEDIA",$D7007*0.9,
IF($F7007="BAJA",$D7007*0.85,
IF($F7007="LIQUIDAR",_xlfn.XLOOKUP(A7007,Rotación!$A:$A,Rotación!$O:$O,0,0,-1),"")))),"")</f>
        <v>13050000</v>
      </c>
      <c r="K7007">
        <v>13990000</v>
      </c>
    </row>
    <row r="7008" spans="1:11" x14ac:dyDescent="0.3">
      <c r="A7008" t="s">
        <v>13493</v>
      </c>
      <c r="D7008">
        <v>9900000</v>
      </c>
      <c r="E7008">
        <v>7800000</v>
      </c>
      <c r="F7008" t="s">
        <v>4033</v>
      </c>
      <c r="G7008" s="13">
        <f>IFERROR(IF($F7008="ALTA",$D7008*1.03,
IF($F7008="MEDIA",$D7008*1,
IF($F7008="BAJA",$D7008*0.92,
IF($F7008="LIQUIDAR",_xlfn.XLOOKUP(A7008,Rotación!$A:$A,Rotación!$O:$O,0,0,-1),"")))),"")</f>
        <v>9900000</v>
      </c>
      <c r="H7008" s="13">
        <f>IFERROR(IF($F7008="ALTA",$D7008*1,
IF($F7008="MEDIA",$D7008*0.97,
IF($F7008="BAJA",$D7008*0.9,
IF($F7008="LIQUIDAR",_xlfn.XLOOKUP(A7008,Rotación!$A:$A,Rotación!$O:$O,0,0,-1),"")))),"")</f>
        <v>9603000</v>
      </c>
      <c r="I7008" s="13">
        <f>IFERROR(IF($F7008="ALTA",$D7008*0.97,
IF($F7008="MEDIA",$D7008*0.94,
IF($F7008="BAJA",$D7008*0.87,
IF($F7008="LIQUIDAR",_xlfn.XLOOKUP(A7008,Rotación!$A:$A,Rotación!$O:$O,0,0,-1),"")))),"")</f>
        <v>9306000</v>
      </c>
      <c r="J7008" s="13">
        <f>IFERROR(IF($F7008="ALTA",$D7008*0.94,
IF($F7008="MEDIA",$D7008*0.9,
IF($F7008="BAJA",$D7008*0.85,
IF($F7008="LIQUIDAR",_xlfn.XLOOKUP(A7008,Rotación!$A:$A,Rotación!$O:$O,0,0,-1),"")))),"")</f>
        <v>8910000</v>
      </c>
      <c r="K7008">
        <v>9290000</v>
      </c>
    </row>
    <row r="7009" spans="1:11" x14ac:dyDescent="0.3">
      <c r="A7009" t="s">
        <v>12118</v>
      </c>
      <c r="D7009">
        <v>13400000</v>
      </c>
      <c r="E7009">
        <v>11000000</v>
      </c>
      <c r="F7009" t="s">
        <v>4033</v>
      </c>
      <c r="G7009" s="13">
        <f>IFERROR(IF($F7009="ALTA",$D7009*1.03,
IF($F7009="MEDIA",$D7009*1,
IF($F7009="BAJA",$D7009*0.92,
IF($F7009="LIQUIDAR",_xlfn.XLOOKUP(A7009,Rotación!$A:$A,Rotación!$O:$O,0,0,-1),"")))),"")</f>
        <v>13400000</v>
      </c>
      <c r="H7009" s="13">
        <f>IFERROR(IF($F7009="ALTA",$D7009*1,
IF($F7009="MEDIA",$D7009*0.97,
IF($F7009="BAJA",$D7009*0.9,
IF($F7009="LIQUIDAR",_xlfn.XLOOKUP(A7009,Rotación!$A:$A,Rotación!$O:$O,0,0,-1),"")))),"")</f>
        <v>12998000</v>
      </c>
      <c r="I7009" s="13">
        <f>IFERROR(IF($F7009="ALTA",$D7009*0.97,
IF($F7009="MEDIA",$D7009*0.94,
IF($F7009="BAJA",$D7009*0.87,
IF($F7009="LIQUIDAR",_xlfn.XLOOKUP(A7009,Rotación!$A:$A,Rotación!$O:$O,0,0,-1),"")))),"")</f>
        <v>12596000</v>
      </c>
      <c r="J7009" s="13">
        <f>IFERROR(IF($F7009="ALTA",$D7009*0.94,
IF($F7009="MEDIA",$D7009*0.9,
IF($F7009="BAJA",$D7009*0.85,
IF($F7009="LIQUIDAR",_xlfn.XLOOKUP(A7009,Rotación!$A:$A,Rotación!$O:$O,0,0,-1),"")))),"")</f>
        <v>12060000</v>
      </c>
      <c r="K7009">
        <v>12990000</v>
      </c>
    </row>
    <row r="7010" spans="1:11" x14ac:dyDescent="0.3">
      <c r="A7010" t="s">
        <v>13448</v>
      </c>
      <c r="D7010">
        <v>8200000</v>
      </c>
      <c r="E7010">
        <v>7000000</v>
      </c>
      <c r="F7010" t="s">
        <v>5390</v>
      </c>
      <c r="G7010" s="13">
        <f>IFERROR(IF($F7010="ALTA",$D7010*1.03,
IF($F7010="MEDIA",$D7010*1,
IF($F7010="BAJA",$D7010*0.92,
IF($F7010="LIQUIDAR",_xlfn.XLOOKUP(A7010,Rotación!$A:$A,Rotación!$O:$O,0,0,-1),"")))),"")</f>
        <v>8446000</v>
      </c>
      <c r="H7010" s="13">
        <f>IFERROR(IF($F7010="ALTA",$D7010*1,
IF($F7010="MEDIA",$D7010*0.97,
IF($F7010="BAJA",$D7010*0.9,
IF($F7010="LIQUIDAR",_xlfn.XLOOKUP(A7010,Rotación!$A:$A,Rotación!$O:$O,0,0,-1),"")))),"")</f>
        <v>8200000</v>
      </c>
      <c r="I7010" s="13">
        <f>IFERROR(IF($F7010="ALTA",$D7010*0.97,
IF($F7010="MEDIA",$D7010*0.94,
IF($F7010="BAJA",$D7010*0.87,
IF($F7010="LIQUIDAR",_xlfn.XLOOKUP(A7010,Rotación!$A:$A,Rotación!$O:$O,0,0,-1),"")))),"")</f>
        <v>7954000</v>
      </c>
      <c r="J7010" s="13">
        <f>IFERROR(IF($F7010="ALTA",$D7010*0.94,
IF($F7010="MEDIA",$D7010*0.9,
IF($F7010="BAJA",$D7010*0.85,
IF($F7010="LIQUIDAR",_xlfn.XLOOKUP(A7010,Rotación!$A:$A,Rotación!$O:$O,0,0,-1),"")))),"")</f>
        <v>7708000</v>
      </c>
      <c r="K7010">
        <v>8190000</v>
      </c>
    </row>
    <row r="7011" spans="1:11" x14ac:dyDescent="0.3">
      <c r="A7011" t="s">
        <v>13499</v>
      </c>
      <c r="D7011">
        <v>19800000</v>
      </c>
      <c r="E7011">
        <v>15800000</v>
      </c>
      <c r="F7011" t="s">
        <v>4033</v>
      </c>
      <c r="G7011" s="13">
        <f>IFERROR(IF($F7011="ALTA",$D7011*1.03,
IF($F7011="MEDIA",$D7011*1,
IF($F7011="BAJA",$D7011*0.92,
IF($F7011="LIQUIDAR",_xlfn.XLOOKUP(A7011,Rotación!$A:$A,Rotación!$O:$O,0,0,-1),"")))),"")</f>
        <v>19800000</v>
      </c>
      <c r="H7011" s="13">
        <f>IFERROR(IF($F7011="ALTA",$D7011*1,
IF($F7011="MEDIA",$D7011*0.97,
IF($F7011="BAJA",$D7011*0.9,
IF($F7011="LIQUIDAR",_xlfn.XLOOKUP(A7011,Rotación!$A:$A,Rotación!$O:$O,0,0,-1),"")))),"")</f>
        <v>19206000</v>
      </c>
      <c r="I7011" s="13">
        <f>IFERROR(IF($F7011="ALTA",$D7011*0.97,
IF($F7011="MEDIA",$D7011*0.94,
IF($F7011="BAJA",$D7011*0.87,
IF($F7011="LIQUIDAR",_xlfn.XLOOKUP(A7011,Rotación!$A:$A,Rotación!$O:$O,0,0,-1),"")))),"")</f>
        <v>18612000</v>
      </c>
      <c r="J7011" s="13">
        <f>IFERROR(IF($F7011="ALTA",$D7011*0.94,
IF($F7011="MEDIA",$D7011*0.9,
IF($F7011="BAJA",$D7011*0.85,
IF($F7011="LIQUIDAR",_xlfn.XLOOKUP(A7011,Rotación!$A:$A,Rotación!$O:$O,0,0,-1),"")))),"")</f>
        <v>17820000</v>
      </c>
      <c r="K7011">
        <v>18690000</v>
      </c>
    </row>
    <row r="7012" spans="1:11" x14ac:dyDescent="0.3">
      <c r="A7012" t="s">
        <v>13500</v>
      </c>
      <c r="D7012">
        <v>19500000</v>
      </c>
      <c r="E7012">
        <v>15000000</v>
      </c>
      <c r="F7012" t="s">
        <v>5391</v>
      </c>
      <c r="G7012" s="13">
        <f>IFERROR(IF($F7012="ALTA",$D7012*1.03,
IF($F7012="MEDIA",$D7012*1,
IF($F7012="BAJA",$D7012*0.92,
IF($F7012="LIQUIDAR",_xlfn.XLOOKUP(A7012,Rotación!$A:$A,Rotación!$O:$O,0,0,-1),"")))),"")</f>
        <v>17940000</v>
      </c>
      <c r="H7012" s="13">
        <f>IFERROR(IF($F7012="ALTA",$D7012*1,
IF($F7012="MEDIA",$D7012*0.97,
IF($F7012="BAJA",$D7012*0.9,
IF($F7012="LIQUIDAR",_xlfn.XLOOKUP(A7012,Rotación!$A:$A,Rotación!$O:$O,0,0,-1),"")))),"")</f>
        <v>17550000</v>
      </c>
      <c r="I7012" s="13">
        <f>IFERROR(IF($F7012="ALTA",$D7012*0.97,
IF($F7012="MEDIA",$D7012*0.94,
IF($F7012="BAJA",$D7012*0.87,
IF($F7012="LIQUIDAR",_xlfn.XLOOKUP(A7012,Rotación!$A:$A,Rotación!$O:$O,0,0,-1),"")))),"")</f>
        <v>16965000</v>
      </c>
      <c r="J7012" s="13">
        <f>IFERROR(IF($F7012="ALTA",$D7012*0.94,
IF($F7012="MEDIA",$D7012*0.9,
IF($F7012="BAJA",$D7012*0.85,
IF($F7012="LIQUIDAR",_xlfn.XLOOKUP(A7012,Rotación!$A:$A,Rotación!$O:$O,0,0,-1),"")))),"")</f>
        <v>16575000</v>
      </c>
      <c r="K7012">
        <v>17990000</v>
      </c>
    </row>
    <row r="7013" spans="1:11" x14ac:dyDescent="0.3">
      <c r="A7013" t="s">
        <v>13081</v>
      </c>
      <c r="D7013">
        <v>21900000</v>
      </c>
      <c r="E7013">
        <v>17600000</v>
      </c>
      <c r="F7013" t="s">
        <v>5391</v>
      </c>
      <c r="G7013" s="13">
        <f>IFERROR(IF($F7013="ALTA",$D7013*1.03,
IF($F7013="MEDIA",$D7013*1,
IF($F7013="BAJA",$D7013*0.92,
IF($F7013="LIQUIDAR",_xlfn.XLOOKUP(A7013,Rotación!$A:$A,Rotación!$O:$O,0,0,-1),"")))),"")</f>
        <v>20148000</v>
      </c>
      <c r="H7013" s="13">
        <f>IFERROR(IF($F7013="ALTA",$D7013*1,
IF($F7013="MEDIA",$D7013*0.97,
IF($F7013="BAJA",$D7013*0.9,
IF($F7013="LIQUIDAR",_xlfn.XLOOKUP(A7013,Rotación!$A:$A,Rotación!$O:$O,0,0,-1),"")))),"")</f>
        <v>19710000</v>
      </c>
      <c r="I7013" s="13">
        <f>IFERROR(IF($F7013="ALTA",$D7013*0.97,
IF($F7013="MEDIA",$D7013*0.94,
IF($F7013="BAJA",$D7013*0.87,
IF($F7013="LIQUIDAR",_xlfn.XLOOKUP(A7013,Rotación!$A:$A,Rotación!$O:$O,0,0,-1),"")))),"")</f>
        <v>19053000</v>
      </c>
      <c r="J7013" s="13">
        <f>IFERROR(IF($F7013="ALTA",$D7013*0.94,
IF($F7013="MEDIA",$D7013*0.9,
IF($F7013="BAJA",$D7013*0.85,
IF($F7013="LIQUIDAR",_xlfn.XLOOKUP(A7013,Rotación!$A:$A,Rotación!$O:$O,0,0,-1),"")))),"")</f>
        <v>18615000</v>
      </c>
      <c r="K7013">
        <v>20990000</v>
      </c>
    </row>
    <row r="7014" spans="1:11" x14ac:dyDescent="0.3">
      <c r="A7014" t="s">
        <v>13347</v>
      </c>
      <c r="D7014">
        <v>15200000</v>
      </c>
      <c r="E7014">
        <v>12800000</v>
      </c>
      <c r="F7014" t="s">
        <v>5391</v>
      </c>
      <c r="G7014" s="13">
        <f>IFERROR(IF($F7014="ALTA",$D7014*1.03,
IF($F7014="MEDIA",$D7014*1,
IF($F7014="BAJA",$D7014*0.92,
IF($F7014="LIQUIDAR",_xlfn.XLOOKUP(A7014,Rotación!$A:$A,Rotación!$O:$O,0,0,-1),"")))),"")</f>
        <v>13984000</v>
      </c>
      <c r="H7014" s="13">
        <f>IFERROR(IF($F7014="ALTA",$D7014*1,
IF($F7014="MEDIA",$D7014*0.97,
IF($F7014="BAJA",$D7014*0.9,
IF($F7014="LIQUIDAR",_xlfn.XLOOKUP(A7014,Rotación!$A:$A,Rotación!$O:$O,0,0,-1),"")))),"")</f>
        <v>13680000</v>
      </c>
      <c r="I7014" s="13">
        <f>IFERROR(IF($F7014="ALTA",$D7014*0.97,
IF($F7014="MEDIA",$D7014*0.94,
IF($F7014="BAJA",$D7014*0.87,
IF($F7014="LIQUIDAR",_xlfn.XLOOKUP(A7014,Rotación!$A:$A,Rotación!$O:$O,0,0,-1),"")))),"")</f>
        <v>13224000</v>
      </c>
      <c r="J7014" s="13">
        <f>IFERROR(IF($F7014="ALTA",$D7014*0.94,
IF($F7014="MEDIA",$D7014*0.9,
IF($F7014="BAJA",$D7014*0.85,
IF($F7014="LIQUIDAR",_xlfn.XLOOKUP(A7014,Rotación!$A:$A,Rotación!$O:$O,0,0,-1),"")))),"")</f>
        <v>12920000</v>
      </c>
      <c r="K7014">
        <v>14790000</v>
      </c>
    </row>
    <row r="7015" spans="1:11" x14ac:dyDescent="0.3">
      <c r="A7015" t="s">
        <v>13501</v>
      </c>
      <c r="D7015">
        <v>13600000</v>
      </c>
      <c r="E7015">
        <v>10000000</v>
      </c>
      <c r="F7015" t="s">
        <v>5390</v>
      </c>
      <c r="G7015" s="13">
        <f>IFERROR(IF($F7015="ALTA",$D7015*1.03,
IF($F7015="MEDIA",$D7015*1,
IF($F7015="BAJA",$D7015*0.92,
IF($F7015="LIQUIDAR",_xlfn.XLOOKUP(A7015,Rotación!$A:$A,Rotación!$O:$O,0,0,-1),"")))),"")</f>
        <v>14008000</v>
      </c>
      <c r="H7015" s="13">
        <f>IFERROR(IF($F7015="ALTA",$D7015*1,
IF($F7015="MEDIA",$D7015*0.97,
IF($F7015="BAJA",$D7015*0.9,
IF($F7015="LIQUIDAR",_xlfn.XLOOKUP(A7015,Rotación!$A:$A,Rotación!$O:$O,0,0,-1),"")))),"")</f>
        <v>13600000</v>
      </c>
      <c r="I7015" s="13">
        <f>IFERROR(IF($F7015="ALTA",$D7015*0.97,
IF($F7015="MEDIA",$D7015*0.94,
IF($F7015="BAJA",$D7015*0.87,
IF($F7015="LIQUIDAR",_xlfn.XLOOKUP(A7015,Rotación!$A:$A,Rotación!$O:$O,0,0,-1),"")))),"")</f>
        <v>13192000</v>
      </c>
      <c r="J7015" s="13">
        <f>IFERROR(IF($F7015="ALTA",$D7015*0.94,
IF($F7015="MEDIA",$D7015*0.9,
IF($F7015="BAJA",$D7015*0.85,
IF($F7015="LIQUIDAR",_xlfn.XLOOKUP(A7015,Rotación!$A:$A,Rotación!$O:$O,0,0,-1),"")))),"")</f>
        <v>12784000</v>
      </c>
      <c r="K7015">
        <v>11790000</v>
      </c>
    </row>
    <row r="7016" spans="1:11" x14ac:dyDescent="0.3">
      <c r="A7016" t="s">
        <v>13502</v>
      </c>
      <c r="D7016">
        <v>8600000</v>
      </c>
      <c r="E7016">
        <v>6900000</v>
      </c>
      <c r="F7016" t="s">
        <v>5390</v>
      </c>
      <c r="G7016" s="13">
        <f>IFERROR(IF($F7016="ALTA",$D7016*1.03,
IF($F7016="MEDIA",$D7016*1,
IF($F7016="BAJA",$D7016*0.92,
IF($F7016="LIQUIDAR",_xlfn.XLOOKUP(A7016,Rotación!$A:$A,Rotación!$O:$O,0,0,-1),"")))),"")</f>
        <v>8858000</v>
      </c>
      <c r="H7016" s="13">
        <f>IFERROR(IF($F7016="ALTA",$D7016*1,
IF($F7016="MEDIA",$D7016*0.97,
IF($F7016="BAJA",$D7016*0.9,
IF($F7016="LIQUIDAR",_xlfn.XLOOKUP(A7016,Rotación!$A:$A,Rotación!$O:$O,0,0,-1),"")))),"")</f>
        <v>8600000</v>
      </c>
      <c r="I7016" s="13">
        <f>IFERROR(IF($F7016="ALTA",$D7016*0.97,
IF($F7016="MEDIA",$D7016*0.94,
IF($F7016="BAJA",$D7016*0.87,
IF($F7016="LIQUIDAR",_xlfn.XLOOKUP(A7016,Rotación!$A:$A,Rotación!$O:$O,0,0,-1),"")))),"")</f>
        <v>8342000</v>
      </c>
      <c r="J7016" s="13">
        <f>IFERROR(IF($F7016="ALTA",$D7016*0.94,
IF($F7016="MEDIA",$D7016*0.9,
IF($F7016="BAJA",$D7016*0.85,
IF($F7016="LIQUIDAR",_xlfn.XLOOKUP(A7016,Rotación!$A:$A,Rotación!$O:$O,0,0,-1),"")))),"")</f>
        <v>8084000</v>
      </c>
      <c r="K7016">
        <v>8290000</v>
      </c>
    </row>
    <row r="7017" spans="1:11" x14ac:dyDescent="0.3">
      <c r="A7017" t="s">
        <v>13503</v>
      </c>
      <c r="D7017">
        <v>11700000</v>
      </c>
      <c r="E7017">
        <v>9900000</v>
      </c>
      <c r="F7017" t="s">
        <v>5390</v>
      </c>
      <c r="G7017" s="13">
        <f>IFERROR(IF($F7017="ALTA",$D7017*1.03,
IF($F7017="MEDIA",$D7017*1,
IF($F7017="BAJA",$D7017*0.92,
IF($F7017="LIQUIDAR",_xlfn.XLOOKUP(A7017,Rotación!$A:$A,Rotación!$O:$O,0,0,-1),"")))),"")</f>
        <v>12051000</v>
      </c>
      <c r="H7017" s="13">
        <f>IFERROR(IF($F7017="ALTA",$D7017*1,
IF($F7017="MEDIA",$D7017*0.97,
IF($F7017="BAJA",$D7017*0.9,
IF($F7017="LIQUIDAR",_xlfn.XLOOKUP(A7017,Rotación!$A:$A,Rotación!$O:$O,0,0,-1),"")))),"")</f>
        <v>11700000</v>
      </c>
      <c r="I7017" s="13">
        <f>IFERROR(IF($F7017="ALTA",$D7017*0.97,
IF($F7017="MEDIA",$D7017*0.94,
IF($F7017="BAJA",$D7017*0.87,
IF($F7017="LIQUIDAR",_xlfn.XLOOKUP(A7017,Rotación!$A:$A,Rotación!$O:$O,0,0,-1),"")))),"")</f>
        <v>11349000</v>
      </c>
      <c r="J7017" s="13">
        <f>IFERROR(IF($F7017="ALTA",$D7017*0.94,
IF($F7017="MEDIA",$D7017*0.9,
IF($F7017="BAJA",$D7017*0.85,
IF($F7017="LIQUIDAR",_xlfn.XLOOKUP(A7017,Rotación!$A:$A,Rotación!$O:$O,0,0,-1),"")))),"")</f>
        <v>10998000</v>
      </c>
      <c r="K7017">
        <v>11490000</v>
      </c>
    </row>
    <row r="7018" spans="1:11" x14ac:dyDescent="0.3">
      <c r="A7018" t="s">
        <v>13504</v>
      </c>
      <c r="D7018">
        <v>11000000</v>
      </c>
      <c r="E7018">
        <v>9000000</v>
      </c>
      <c r="F7018" t="s">
        <v>5390</v>
      </c>
      <c r="G7018" s="13">
        <f>IFERROR(IF($F7018="ALTA",$D7018*1.03,
IF($F7018="MEDIA",$D7018*1,
IF($F7018="BAJA",$D7018*0.92,
IF($F7018="LIQUIDAR",_xlfn.XLOOKUP(A7018,Rotación!$A:$A,Rotación!$O:$O,0,0,-1),"")))),"")</f>
        <v>11330000</v>
      </c>
      <c r="H7018" s="13">
        <f>IFERROR(IF($F7018="ALTA",$D7018*1,
IF($F7018="MEDIA",$D7018*0.97,
IF($F7018="BAJA",$D7018*0.9,
IF($F7018="LIQUIDAR",_xlfn.XLOOKUP(A7018,Rotación!$A:$A,Rotación!$O:$O,0,0,-1),"")))),"")</f>
        <v>11000000</v>
      </c>
      <c r="I7018" s="13">
        <f>IFERROR(IF($F7018="ALTA",$D7018*0.97,
IF($F7018="MEDIA",$D7018*0.94,
IF($F7018="BAJA",$D7018*0.87,
IF($F7018="LIQUIDAR",_xlfn.XLOOKUP(A7018,Rotación!$A:$A,Rotación!$O:$O,0,0,-1),"")))),"")</f>
        <v>10670000</v>
      </c>
      <c r="J7018" s="13">
        <f>IFERROR(IF($F7018="ALTA",$D7018*0.94,
IF($F7018="MEDIA",$D7018*0.9,
IF($F7018="BAJA",$D7018*0.85,
IF($F7018="LIQUIDAR",_xlfn.XLOOKUP(A7018,Rotación!$A:$A,Rotación!$O:$O,0,0,-1),"")))),"")</f>
        <v>10340000</v>
      </c>
      <c r="K7018">
        <v>10590000</v>
      </c>
    </row>
    <row r="7019" spans="1:11" x14ac:dyDescent="0.3">
      <c r="A7019" t="s">
        <v>13505</v>
      </c>
      <c r="D7019">
        <v>6400000</v>
      </c>
      <c r="E7019">
        <v>5200000</v>
      </c>
      <c r="F7019" t="s">
        <v>4033</v>
      </c>
      <c r="G7019" s="13">
        <f>IFERROR(IF($F7019="ALTA",$D7019*1.03,
IF($F7019="MEDIA",$D7019*1,
IF($F7019="BAJA",$D7019*0.92,
IF($F7019="LIQUIDAR",_xlfn.XLOOKUP(A7019,Rotación!$A:$A,Rotación!$O:$O,0,0,-1),"")))),"")</f>
        <v>6400000</v>
      </c>
      <c r="H7019" s="13">
        <f>IFERROR(IF($F7019="ALTA",$D7019*1,
IF($F7019="MEDIA",$D7019*0.97,
IF($F7019="BAJA",$D7019*0.9,
IF($F7019="LIQUIDAR",_xlfn.XLOOKUP(A7019,Rotación!$A:$A,Rotación!$O:$O,0,0,-1),"")))),"")</f>
        <v>6208000</v>
      </c>
      <c r="I7019" s="13">
        <f>IFERROR(IF($F7019="ALTA",$D7019*0.97,
IF($F7019="MEDIA",$D7019*0.94,
IF($F7019="BAJA",$D7019*0.87,
IF($F7019="LIQUIDAR",_xlfn.XLOOKUP(A7019,Rotación!$A:$A,Rotación!$O:$O,0,0,-1),"")))),"")</f>
        <v>6016000</v>
      </c>
      <c r="J7019" s="13">
        <f>IFERROR(IF($F7019="ALTA",$D7019*0.94,
IF($F7019="MEDIA",$D7019*0.9,
IF($F7019="BAJA",$D7019*0.85,
IF($F7019="LIQUIDAR",_xlfn.XLOOKUP(A7019,Rotación!$A:$A,Rotación!$O:$O,0,0,-1),"")))),"")</f>
        <v>5760000</v>
      </c>
      <c r="K7019">
        <v>6290000</v>
      </c>
    </row>
    <row r="7020" spans="1:11" x14ac:dyDescent="0.3">
      <c r="A7020" t="s">
        <v>6380</v>
      </c>
      <c r="D7020">
        <v>9700000</v>
      </c>
      <c r="E7020">
        <v>7400000</v>
      </c>
      <c r="F7020" t="s">
        <v>4033</v>
      </c>
      <c r="G7020" s="13">
        <f>IFERROR(IF($F7020="ALTA",$D7020*1.03,
IF($F7020="MEDIA",$D7020*1,
IF($F7020="BAJA",$D7020*0.92,
IF($F7020="LIQUIDAR",_xlfn.XLOOKUP(A7020,Rotación!$A:$A,Rotación!$O:$O,0,0,-1),"")))),"")</f>
        <v>9700000</v>
      </c>
      <c r="H7020" s="13">
        <f>IFERROR(IF($F7020="ALTA",$D7020*1,
IF($F7020="MEDIA",$D7020*0.97,
IF($F7020="BAJA",$D7020*0.9,
IF($F7020="LIQUIDAR",_xlfn.XLOOKUP(A7020,Rotación!$A:$A,Rotación!$O:$O,0,0,-1),"")))),"")</f>
        <v>9409000</v>
      </c>
      <c r="I7020" s="13">
        <f>IFERROR(IF($F7020="ALTA",$D7020*0.97,
IF($F7020="MEDIA",$D7020*0.94,
IF($F7020="BAJA",$D7020*0.87,
IF($F7020="LIQUIDAR",_xlfn.XLOOKUP(A7020,Rotación!$A:$A,Rotación!$O:$O,0,0,-1),"")))),"")</f>
        <v>9118000</v>
      </c>
      <c r="J7020" s="13">
        <f>IFERROR(IF($F7020="ALTA",$D7020*0.94,
IF($F7020="MEDIA",$D7020*0.9,
IF($F7020="BAJA",$D7020*0.85,
IF($F7020="LIQUIDAR",_xlfn.XLOOKUP(A7020,Rotación!$A:$A,Rotación!$O:$O,0,0,-1),"")))),"")</f>
        <v>8730000</v>
      </c>
      <c r="K7020">
        <v>8990000</v>
      </c>
    </row>
    <row r="7021" spans="1:11" x14ac:dyDescent="0.3">
      <c r="A7021" t="s">
        <v>13440</v>
      </c>
      <c r="D7021">
        <v>20000000</v>
      </c>
      <c r="E7021">
        <v>17000000</v>
      </c>
      <c r="F7021" t="s">
        <v>4033</v>
      </c>
      <c r="G7021" s="13">
        <f>IFERROR(IF($F7021="ALTA",$D7021*1.03,
IF($F7021="MEDIA",$D7021*1,
IF($F7021="BAJA",$D7021*0.92,
IF($F7021="LIQUIDAR",_xlfn.XLOOKUP(A7021,Rotación!$A:$A,Rotación!$O:$O,0,0,-1),"")))),"")</f>
        <v>20000000</v>
      </c>
      <c r="H7021" s="13">
        <f>IFERROR(IF($F7021="ALTA",$D7021*1,
IF($F7021="MEDIA",$D7021*0.97,
IF($F7021="BAJA",$D7021*0.9,
IF($F7021="LIQUIDAR",_xlfn.XLOOKUP(A7021,Rotación!$A:$A,Rotación!$O:$O,0,0,-1),"")))),"")</f>
        <v>19400000</v>
      </c>
      <c r="I7021" s="13">
        <f>IFERROR(IF($F7021="ALTA",$D7021*0.97,
IF($F7021="MEDIA",$D7021*0.94,
IF($F7021="BAJA",$D7021*0.87,
IF($F7021="LIQUIDAR",_xlfn.XLOOKUP(A7021,Rotación!$A:$A,Rotación!$O:$O,0,0,-1),"")))),"")</f>
        <v>18800000</v>
      </c>
      <c r="J7021" s="13">
        <f>IFERROR(IF($F7021="ALTA",$D7021*0.94,
IF($F7021="MEDIA",$D7021*0.9,
IF($F7021="BAJA",$D7021*0.85,
IF($F7021="LIQUIDAR",_xlfn.XLOOKUP(A7021,Rotación!$A:$A,Rotación!$O:$O,0,0,-1),"")))),"")</f>
        <v>18000000</v>
      </c>
      <c r="K7021">
        <v>19590000</v>
      </c>
    </row>
    <row r="7022" spans="1:11" x14ac:dyDescent="0.3">
      <c r="A7022" t="s">
        <v>12340</v>
      </c>
      <c r="D7022">
        <v>12700000</v>
      </c>
      <c r="E7022">
        <v>11000000</v>
      </c>
      <c r="F7022" t="s">
        <v>4033</v>
      </c>
      <c r="G7022" s="13">
        <f>IFERROR(IF($F7022="ALTA",$D7022*1.03,
IF($F7022="MEDIA",$D7022*1,
IF($F7022="BAJA",$D7022*0.92,
IF($F7022="LIQUIDAR",_xlfn.XLOOKUP(A7022,Rotación!$A:$A,Rotación!$O:$O,0,0,-1),"")))),"")</f>
        <v>12700000</v>
      </c>
      <c r="H7022" s="13">
        <f>IFERROR(IF($F7022="ALTA",$D7022*1,
IF($F7022="MEDIA",$D7022*0.97,
IF($F7022="BAJA",$D7022*0.9,
IF($F7022="LIQUIDAR",_xlfn.XLOOKUP(A7022,Rotación!$A:$A,Rotación!$O:$O,0,0,-1),"")))),"")</f>
        <v>12319000</v>
      </c>
      <c r="I7022" s="13">
        <f>IFERROR(IF($F7022="ALTA",$D7022*0.97,
IF($F7022="MEDIA",$D7022*0.94,
IF($F7022="BAJA",$D7022*0.87,
IF($F7022="LIQUIDAR",_xlfn.XLOOKUP(A7022,Rotación!$A:$A,Rotación!$O:$O,0,0,-1),"")))),"")</f>
        <v>11938000</v>
      </c>
      <c r="J7022" s="13">
        <f>IFERROR(IF($F7022="ALTA",$D7022*0.94,
IF($F7022="MEDIA",$D7022*0.9,
IF($F7022="BAJA",$D7022*0.85,
IF($F7022="LIQUIDAR",_xlfn.XLOOKUP(A7022,Rotación!$A:$A,Rotación!$O:$O,0,0,-1),"")))),"")</f>
        <v>11430000</v>
      </c>
      <c r="K7022">
        <v>12790000</v>
      </c>
    </row>
    <row r="7023" spans="1:11" x14ac:dyDescent="0.3">
      <c r="A7023" t="s">
        <v>13500</v>
      </c>
      <c r="D7023">
        <v>19500000</v>
      </c>
      <c r="E7023">
        <v>15500000</v>
      </c>
      <c r="F7023" t="s">
        <v>4033</v>
      </c>
      <c r="G7023" s="13">
        <f>IFERROR(IF($F7023="ALTA",$D7023*1.03,
IF($F7023="MEDIA",$D7023*1,
IF($F7023="BAJA",$D7023*0.92,
IF($F7023="LIQUIDAR",_xlfn.XLOOKUP(A7023,Rotación!$A:$A,Rotación!$O:$O,0,0,-1),"")))),"")</f>
        <v>19500000</v>
      </c>
      <c r="H7023" s="13">
        <f>IFERROR(IF($F7023="ALTA",$D7023*1,
IF($F7023="MEDIA",$D7023*0.97,
IF($F7023="BAJA",$D7023*0.9,
IF($F7023="LIQUIDAR",_xlfn.XLOOKUP(A7023,Rotación!$A:$A,Rotación!$O:$O,0,0,-1),"")))),"")</f>
        <v>18915000</v>
      </c>
      <c r="I7023" s="13">
        <f>IFERROR(IF($F7023="ALTA",$D7023*0.97,
IF($F7023="MEDIA",$D7023*0.94,
IF($F7023="BAJA",$D7023*0.87,
IF($F7023="LIQUIDAR",_xlfn.XLOOKUP(A7023,Rotación!$A:$A,Rotación!$O:$O,0,0,-1),"")))),"")</f>
        <v>18330000</v>
      </c>
      <c r="J7023" s="13">
        <f>IFERROR(IF($F7023="ALTA",$D7023*0.94,
IF($F7023="MEDIA",$D7023*0.9,
IF($F7023="BAJA",$D7023*0.85,
IF($F7023="LIQUIDAR",_xlfn.XLOOKUP(A7023,Rotación!$A:$A,Rotación!$O:$O,0,0,-1),"")))),"")</f>
        <v>17550000</v>
      </c>
      <c r="K7023">
        <v>17990000</v>
      </c>
    </row>
    <row r="7024" spans="1:11" x14ac:dyDescent="0.3">
      <c r="A7024" t="s">
        <v>13446</v>
      </c>
      <c r="D7024">
        <v>21900000</v>
      </c>
      <c r="E7024">
        <v>18000000</v>
      </c>
      <c r="F7024" t="s">
        <v>4033</v>
      </c>
      <c r="G7024" s="13">
        <f>IFERROR(IF($F7024="ALTA",$D7024*1.03,
IF($F7024="MEDIA",$D7024*1,
IF($F7024="BAJA",$D7024*0.92,
IF($F7024="LIQUIDAR",_xlfn.XLOOKUP(A7024,Rotación!$A:$A,Rotación!$O:$O,0,0,-1),"")))),"")</f>
        <v>21900000</v>
      </c>
      <c r="H7024" s="13">
        <f>IFERROR(IF($F7024="ALTA",$D7024*1,
IF($F7024="MEDIA",$D7024*0.97,
IF($F7024="BAJA",$D7024*0.9,
IF($F7024="LIQUIDAR",_xlfn.XLOOKUP(A7024,Rotación!$A:$A,Rotación!$O:$O,0,0,-1),"")))),"")</f>
        <v>21243000</v>
      </c>
      <c r="I7024" s="13">
        <f>IFERROR(IF($F7024="ALTA",$D7024*0.97,
IF($F7024="MEDIA",$D7024*0.94,
IF($F7024="BAJA",$D7024*0.87,
IF($F7024="LIQUIDAR",_xlfn.XLOOKUP(A7024,Rotación!$A:$A,Rotación!$O:$O,0,0,-1),"")))),"")</f>
        <v>20586000</v>
      </c>
      <c r="J7024" s="13">
        <f>IFERROR(IF($F7024="ALTA",$D7024*0.94,
IF($F7024="MEDIA",$D7024*0.9,
IF($F7024="BAJA",$D7024*0.85,
IF($F7024="LIQUIDAR",_xlfn.XLOOKUP(A7024,Rotación!$A:$A,Rotación!$O:$O,0,0,-1),"")))),"")</f>
        <v>19710000</v>
      </c>
      <c r="K7024">
        <v>20690000</v>
      </c>
    </row>
    <row r="7025" spans="1:11" x14ac:dyDescent="0.3">
      <c r="A7025" t="s">
        <v>13260</v>
      </c>
      <c r="D7025">
        <v>14300000</v>
      </c>
      <c r="E7025">
        <v>12000000</v>
      </c>
      <c r="F7025" t="s">
        <v>4033</v>
      </c>
      <c r="G7025" s="13">
        <f>IFERROR(IF($F7025="ALTA",$D7025*1.03,
IF($F7025="MEDIA",$D7025*1,
IF($F7025="BAJA",$D7025*0.92,
IF($F7025="LIQUIDAR",_xlfn.XLOOKUP(A7025,Rotación!$A:$A,Rotación!$O:$O,0,0,-1),"")))),"")</f>
        <v>14300000</v>
      </c>
      <c r="H7025" s="13">
        <f>IFERROR(IF($F7025="ALTA",$D7025*1,
IF($F7025="MEDIA",$D7025*0.97,
IF($F7025="BAJA",$D7025*0.9,
IF($F7025="LIQUIDAR",_xlfn.XLOOKUP(A7025,Rotación!$A:$A,Rotación!$O:$O,0,0,-1),"")))),"")</f>
        <v>13871000</v>
      </c>
      <c r="I7025" s="13">
        <f>IFERROR(IF($F7025="ALTA",$D7025*0.97,
IF($F7025="MEDIA",$D7025*0.94,
IF($F7025="BAJA",$D7025*0.87,
IF($F7025="LIQUIDAR",_xlfn.XLOOKUP(A7025,Rotación!$A:$A,Rotación!$O:$O,0,0,-1),"")))),"")</f>
        <v>13442000</v>
      </c>
      <c r="J7025" s="13">
        <f>IFERROR(IF($F7025="ALTA",$D7025*0.94,
IF($F7025="MEDIA",$D7025*0.9,
IF($F7025="BAJA",$D7025*0.85,
IF($F7025="LIQUIDAR",_xlfn.XLOOKUP(A7025,Rotación!$A:$A,Rotación!$O:$O,0,0,-1),"")))),"")</f>
        <v>12870000</v>
      </c>
      <c r="K7025">
        <v>13990000</v>
      </c>
    </row>
    <row r="7026" spans="1:11" x14ac:dyDescent="0.3">
      <c r="A7026" t="s">
        <v>11725</v>
      </c>
      <c r="D7026">
        <v>21100000</v>
      </c>
      <c r="E7026">
        <v>18211764</v>
      </c>
      <c r="F7026" t="s">
        <v>4033</v>
      </c>
      <c r="G7026" s="13">
        <f>IFERROR(IF($F7026="ALTA",$D7026*1.03,
IF($F7026="MEDIA",$D7026*1,
IF($F7026="BAJA",$D7026*0.92,
IF($F7026="LIQUIDAR",_xlfn.XLOOKUP(A7026,Rotación!$A:$A,Rotación!$O:$O,0,0,-1),"")))),"")</f>
        <v>21100000</v>
      </c>
      <c r="H7026" s="13">
        <f>IFERROR(IF($F7026="ALTA",$D7026*1,
IF($F7026="MEDIA",$D7026*0.97,
IF($F7026="BAJA",$D7026*0.9,
IF($F7026="LIQUIDAR",_xlfn.XLOOKUP(A7026,Rotación!$A:$A,Rotación!$O:$O,0,0,-1),"")))),"")</f>
        <v>20467000</v>
      </c>
      <c r="I7026" s="13">
        <f>IFERROR(IF($F7026="ALTA",$D7026*0.97,
IF($F7026="MEDIA",$D7026*0.94,
IF($F7026="BAJA",$D7026*0.87,
IF($F7026="LIQUIDAR",_xlfn.XLOOKUP(A7026,Rotación!$A:$A,Rotación!$O:$O,0,0,-1),"")))),"")</f>
        <v>19834000</v>
      </c>
      <c r="J7026" s="13">
        <f>IFERROR(IF($F7026="ALTA",$D7026*0.94,
IF($F7026="MEDIA",$D7026*0.9,
IF($F7026="BAJA",$D7026*0.85,
IF($F7026="LIQUIDAR",_xlfn.XLOOKUP(A7026,Rotación!$A:$A,Rotación!$O:$O,0,0,-1),"")))),"")</f>
        <v>18990000</v>
      </c>
    </row>
    <row r="7027" spans="1:11" x14ac:dyDescent="0.3">
      <c r="A7027" t="s">
        <v>10486</v>
      </c>
      <c r="D7027">
        <v>24200000</v>
      </c>
      <c r="E7027">
        <v>24100168</v>
      </c>
      <c r="F7027" t="s">
        <v>4033</v>
      </c>
      <c r="G7027" s="13">
        <f>IFERROR(IF($F7027="ALTA",$D7027*1.03,
IF($F7027="MEDIA",$D7027*1,
IF($F7027="BAJA",$D7027*0.92,
IF($F7027="LIQUIDAR",_xlfn.XLOOKUP(A7027,Rotación!$A:$A,Rotación!$O:$O,0,0,-1),"")))),"")</f>
        <v>24200000</v>
      </c>
      <c r="H7027" s="13">
        <f>IFERROR(IF($F7027="ALTA",$D7027*1,
IF($F7027="MEDIA",$D7027*0.97,
IF($F7027="BAJA",$D7027*0.9,
IF($F7027="LIQUIDAR",_xlfn.XLOOKUP(A7027,Rotación!$A:$A,Rotación!$O:$O,0,0,-1),"")))),"")</f>
        <v>23474000</v>
      </c>
      <c r="I7027" s="13">
        <f>IFERROR(IF($F7027="ALTA",$D7027*0.97,
IF($F7027="MEDIA",$D7027*0.94,
IF($F7027="BAJA",$D7027*0.87,
IF($F7027="LIQUIDAR",_xlfn.XLOOKUP(A7027,Rotación!$A:$A,Rotación!$O:$O,0,0,-1),"")))),"")</f>
        <v>22748000</v>
      </c>
      <c r="J7027" s="13">
        <f>IFERROR(IF($F7027="ALTA",$D7027*0.94,
IF($F7027="MEDIA",$D7027*0.9,
IF($F7027="BAJA",$D7027*0.85,
IF($F7027="LIQUIDAR",_xlfn.XLOOKUP(A7027,Rotación!$A:$A,Rotación!$O:$O,0,0,-1),"")))),"")</f>
        <v>21780000</v>
      </c>
    </row>
    <row r="7028" spans="1:11" x14ac:dyDescent="0.3">
      <c r="A7028" t="s">
        <v>8572</v>
      </c>
      <c r="D7028">
        <v>14500000</v>
      </c>
      <c r="E7028">
        <v>22563664</v>
      </c>
      <c r="F7028" t="s">
        <v>4033</v>
      </c>
      <c r="G7028" s="13">
        <f>IFERROR(IF($F7028="ALTA",$D7028*1.03,
IF($F7028="MEDIA",$D7028*1,
IF($F7028="BAJA",$D7028*0.92,
IF($F7028="LIQUIDAR",_xlfn.XLOOKUP(A7028,Rotación!$A:$A,Rotación!$O:$O,0,0,-1),"")))),"")</f>
        <v>14500000</v>
      </c>
      <c r="H7028" s="13">
        <f>IFERROR(IF($F7028="ALTA",$D7028*1,
IF($F7028="MEDIA",$D7028*0.97,
IF($F7028="BAJA",$D7028*0.9,
IF($F7028="LIQUIDAR",_xlfn.XLOOKUP(A7028,Rotación!$A:$A,Rotación!$O:$O,0,0,-1),"")))),"")</f>
        <v>14065000</v>
      </c>
      <c r="I7028" s="13">
        <f>IFERROR(IF($F7028="ALTA",$D7028*0.97,
IF($F7028="MEDIA",$D7028*0.94,
IF($F7028="BAJA",$D7028*0.87,
IF($F7028="LIQUIDAR",_xlfn.XLOOKUP(A7028,Rotación!$A:$A,Rotación!$O:$O,0,0,-1),"")))),"")</f>
        <v>13630000</v>
      </c>
      <c r="J7028" s="13">
        <f>IFERROR(IF($F7028="ALTA",$D7028*0.94,
IF($F7028="MEDIA",$D7028*0.9,
IF($F7028="BAJA",$D7028*0.85,
IF($F7028="LIQUIDAR",_xlfn.XLOOKUP(A7028,Rotación!$A:$A,Rotación!$O:$O,0,0,-1),"")))),"")</f>
        <v>13050000</v>
      </c>
    </row>
    <row r="7029" spans="1:11" x14ac:dyDescent="0.3">
      <c r="A7029" t="s">
        <v>11547</v>
      </c>
      <c r="D7029">
        <v>21800000</v>
      </c>
      <c r="E7029">
        <v>21210924</v>
      </c>
      <c r="F7029" t="s">
        <v>5391</v>
      </c>
      <c r="G7029" s="13">
        <f>IFERROR(IF($F7029="ALTA",$D7029*1.03,
IF($F7029="MEDIA",$D7029*1,
IF($F7029="BAJA",$D7029*0.92,
IF($F7029="LIQUIDAR",_xlfn.XLOOKUP(A7029,Rotación!$A:$A,Rotación!$O:$O,0,0,-1),"")))),"")</f>
        <v>20056000</v>
      </c>
      <c r="H7029" s="13">
        <f>IFERROR(IF($F7029="ALTA",$D7029*1,
IF($F7029="MEDIA",$D7029*0.97,
IF($F7029="BAJA",$D7029*0.9,
IF($F7029="LIQUIDAR",_xlfn.XLOOKUP(A7029,Rotación!$A:$A,Rotación!$O:$O,0,0,-1),"")))),"")</f>
        <v>19620000</v>
      </c>
      <c r="I7029" s="13">
        <f>IFERROR(IF($F7029="ALTA",$D7029*0.97,
IF($F7029="MEDIA",$D7029*0.94,
IF($F7029="BAJA",$D7029*0.87,
IF($F7029="LIQUIDAR",_xlfn.XLOOKUP(A7029,Rotación!$A:$A,Rotación!$O:$O,0,0,-1),"")))),"")</f>
        <v>18966000</v>
      </c>
      <c r="J7029" s="13">
        <f>IFERROR(IF($F7029="ALTA",$D7029*0.94,
IF($F7029="MEDIA",$D7029*0.9,
IF($F7029="BAJA",$D7029*0.85,
IF($F7029="LIQUIDAR",_xlfn.XLOOKUP(A7029,Rotación!$A:$A,Rotación!$O:$O,0,0,-1),"")))),"")</f>
        <v>18530000</v>
      </c>
    </row>
  </sheetData>
  <autoFilter ref="A1:V7028" xr:uid="{31CE338C-48A3-4B77-8472-52D8183B38F0}"/>
  <conditionalFormatting sqref="A2:P2 L2:M3148 A3:A65 D3:F65 K3:M65 B3:C2009 N3:P3148 G3:J4431 L3149:P3189 L3190:M4431">
    <cfRule type="expression" dxfId="3" priority="2">
      <formula>AND($N2&lt;&gt;"", $M2&gt;0.88, $O2&gt;15)</formula>
    </cfRule>
  </conditionalFormatting>
  <conditionalFormatting sqref="G4542:J7029">
    <cfRule type="expression" dxfId="2" priority="1">
      <formula>AND($N4542&lt;&gt;"", $M4542&gt;0.88, $O4542&gt;15)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workbookViewId="0"/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O4201"/>
  <sheetViews>
    <sheetView topLeftCell="A4176" workbookViewId="0">
      <selection activeCell="A4202" sqref="A4202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5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</row>
    <row r="2" spans="1:15" x14ac:dyDescent="0.3">
      <c r="A2" t="s">
        <v>10683</v>
      </c>
      <c r="B2">
        <v>2010</v>
      </c>
      <c r="C2" t="s">
        <v>4183</v>
      </c>
      <c r="D2" t="s">
        <v>10684</v>
      </c>
      <c r="E2" t="s">
        <v>10685</v>
      </c>
      <c r="F2" t="s">
        <v>161</v>
      </c>
      <c r="G2">
        <v>180000</v>
      </c>
      <c r="H2" t="s">
        <v>4179</v>
      </c>
      <c r="I2">
        <v>5820000</v>
      </c>
      <c r="J2" t="s">
        <v>10686</v>
      </c>
      <c r="K2">
        <v>5450000</v>
      </c>
      <c r="L2">
        <v>6180000</v>
      </c>
      <c r="M2" t="s">
        <v>4174</v>
      </c>
      <c r="N2" t="s">
        <v>4199</v>
      </c>
      <c r="O2" t="s">
        <v>10687</v>
      </c>
    </row>
    <row r="3" spans="1:15" x14ac:dyDescent="0.3">
      <c r="A3" t="s">
        <v>10692</v>
      </c>
      <c r="B3">
        <v>2018</v>
      </c>
      <c r="C3" t="s">
        <v>24</v>
      </c>
      <c r="D3" t="s">
        <v>4368</v>
      </c>
      <c r="E3" t="s">
        <v>5652</v>
      </c>
      <c r="F3" t="s">
        <v>60</v>
      </c>
      <c r="G3">
        <v>125000</v>
      </c>
      <c r="H3" t="s">
        <v>4179</v>
      </c>
      <c r="I3">
        <v>27800000</v>
      </c>
      <c r="J3" t="s">
        <v>10686</v>
      </c>
      <c r="K3">
        <v>26400000</v>
      </c>
      <c r="L3">
        <v>29200000</v>
      </c>
      <c r="M3">
        <v>22</v>
      </c>
      <c r="N3" t="s">
        <v>6079</v>
      </c>
      <c r="O3" t="s">
        <v>10693</v>
      </c>
    </row>
    <row r="4" spans="1:15" x14ac:dyDescent="0.3">
      <c r="A4" t="s">
        <v>4171</v>
      </c>
      <c r="B4">
        <v>2021</v>
      </c>
      <c r="C4" t="s">
        <v>62</v>
      </c>
      <c r="D4">
        <v>3008</v>
      </c>
      <c r="E4" t="s">
        <v>10701</v>
      </c>
      <c r="F4" t="s">
        <v>4171</v>
      </c>
      <c r="G4">
        <v>85000</v>
      </c>
      <c r="H4" t="s">
        <v>4179</v>
      </c>
      <c r="I4">
        <v>15400000</v>
      </c>
      <c r="J4" t="s">
        <v>10686</v>
      </c>
      <c r="K4">
        <v>14800000</v>
      </c>
      <c r="L4">
        <v>16000000</v>
      </c>
      <c r="M4">
        <v>4</v>
      </c>
      <c r="N4" t="s">
        <v>4289</v>
      </c>
      <c r="O4" t="s">
        <v>10702</v>
      </c>
    </row>
    <row r="5" spans="1:15" x14ac:dyDescent="0.3">
      <c r="A5" t="s">
        <v>10713</v>
      </c>
      <c r="B5">
        <v>2022</v>
      </c>
      <c r="C5" t="s">
        <v>182</v>
      </c>
      <c r="D5" t="s">
        <v>5859</v>
      </c>
      <c r="E5" t="s">
        <v>5860</v>
      </c>
      <c r="F5" t="s">
        <v>4171</v>
      </c>
      <c r="G5" t="s">
        <v>4171</v>
      </c>
      <c r="H5" t="s">
        <v>4171</v>
      </c>
      <c r="I5">
        <v>18000000</v>
      </c>
      <c r="J5" t="s">
        <v>10686</v>
      </c>
      <c r="K5">
        <v>17300000</v>
      </c>
      <c r="L5">
        <v>18600000</v>
      </c>
      <c r="M5">
        <v>38</v>
      </c>
      <c r="N5" t="s">
        <v>4289</v>
      </c>
      <c r="O5" t="s">
        <v>10714</v>
      </c>
    </row>
    <row r="6" spans="1:15" x14ac:dyDescent="0.3">
      <c r="A6" t="s">
        <v>10723</v>
      </c>
      <c r="B6">
        <v>2022</v>
      </c>
      <c r="C6" t="s">
        <v>36</v>
      </c>
      <c r="D6" t="s">
        <v>4510</v>
      </c>
      <c r="E6" t="s">
        <v>10724</v>
      </c>
      <c r="F6" t="s">
        <v>4171</v>
      </c>
      <c r="G6" t="s">
        <v>4171</v>
      </c>
      <c r="H6" t="s">
        <v>4171</v>
      </c>
      <c r="I6">
        <v>14100000</v>
      </c>
      <c r="J6" t="s">
        <v>10686</v>
      </c>
      <c r="K6">
        <v>13600000</v>
      </c>
      <c r="L6">
        <v>14500000</v>
      </c>
      <c r="M6">
        <v>9</v>
      </c>
      <c r="N6" t="s">
        <v>4191</v>
      </c>
      <c r="O6" t="s">
        <v>10725</v>
      </c>
    </row>
    <row r="7" spans="1:15" x14ac:dyDescent="0.3">
      <c r="A7" t="s">
        <v>10727</v>
      </c>
      <c r="B7">
        <v>2023</v>
      </c>
      <c r="C7" t="s">
        <v>50</v>
      </c>
      <c r="D7">
        <v>500</v>
      </c>
      <c r="E7" t="s">
        <v>10728</v>
      </c>
      <c r="F7" t="s">
        <v>4171</v>
      </c>
      <c r="G7">
        <v>15000</v>
      </c>
      <c r="H7" t="s">
        <v>4179</v>
      </c>
      <c r="I7">
        <v>8800000</v>
      </c>
      <c r="J7" t="s">
        <v>10686</v>
      </c>
      <c r="K7">
        <v>8500000</v>
      </c>
      <c r="L7">
        <v>9100000</v>
      </c>
      <c r="M7">
        <v>6</v>
      </c>
      <c r="N7" t="s">
        <v>4438</v>
      </c>
      <c r="O7" t="s">
        <v>10729</v>
      </c>
    </row>
    <row r="8" spans="1:15" x14ac:dyDescent="0.3">
      <c r="A8" t="s">
        <v>10732</v>
      </c>
      <c r="B8">
        <v>2023</v>
      </c>
      <c r="C8" t="s">
        <v>24</v>
      </c>
      <c r="D8" t="s">
        <v>4368</v>
      </c>
      <c r="E8" t="s">
        <v>5710</v>
      </c>
      <c r="F8" t="s">
        <v>4171</v>
      </c>
      <c r="G8">
        <v>43000</v>
      </c>
      <c r="H8" t="s">
        <v>4179</v>
      </c>
      <c r="I8">
        <v>43800000</v>
      </c>
      <c r="J8" t="s">
        <v>10686</v>
      </c>
      <c r="K8">
        <v>42200000</v>
      </c>
      <c r="L8">
        <v>45400000</v>
      </c>
      <c r="M8">
        <v>4</v>
      </c>
      <c r="N8" t="s">
        <v>8059</v>
      </c>
      <c r="O8" t="s">
        <v>10733</v>
      </c>
    </row>
    <row r="9" spans="1:15" x14ac:dyDescent="0.3">
      <c r="A9" t="s">
        <v>10734</v>
      </c>
      <c r="B9">
        <v>2023</v>
      </c>
      <c r="C9" t="s">
        <v>24</v>
      </c>
      <c r="D9" t="s">
        <v>4189</v>
      </c>
      <c r="E9" t="s">
        <v>10735</v>
      </c>
      <c r="F9" t="s">
        <v>4171</v>
      </c>
      <c r="G9">
        <v>23000</v>
      </c>
      <c r="H9" t="s">
        <v>4179</v>
      </c>
      <c r="I9">
        <v>16400000</v>
      </c>
      <c r="J9" t="s">
        <v>10686</v>
      </c>
      <c r="K9">
        <v>15800000</v>
      </c>
      <c r="L9">
        <v>16900000</v>
      </c>
      <c r="M9">
        <v>37</v>
      </c>
      <c r="N9" t="s">
        <v>4256</v>
      </c>
      <c r="O9" t="s">
        <v>10736</v>
      </c>
    </row>
    <row r="10" spans="1:15" x14ac:dyDescent="0.3">
      <c r="A10" t="s">
        <v>1401</v>
      </c>
      <c r="B10">
        <v>2023</v>
      </c>
      <c r="C10" t="s">
        <v>137</v>
      </c>
      <c r="D10" t="s">
        <v>4335</v>
      </c>
      <c r="E10" t="s">
        <v>4825</v>
      </c>
      <c r="F10" t="s">
        <v>4171</v>
      </c>
      <c r="G10">
        <v>17500</v>
      </c>
      <c r="H10" t="s">
        <v>4179</v>
      </c>
      <c r="I10">
        <v>21800000</v>
      </c>
      <c r="J10" t="s">
        <v>10686</v>
      </c>
      <c r="K10">
        <v>21100000</v>
      </c>
      <c r="L10">
        <v>22600000</v>
      </c>
      <c r="M10">
        <v>14</v>
      </c>
      <c r="N10" t="s">
        <v>4235</v>
      </c>
      <c r="O10" t="s">
        <v>10737</v>
      </c>
    </row>
    <row r="11" spans="1:15" x14ac:dyDescent="0.3">
      <c r="A11" t="s">
        <v>10741</v>
      </c>
      <c r="B11">
        <v>2023</v>
      </c>
      <c r="C11" t="s">
        <v>50</v>
      </c>
      <c r="D11">
        <v>580</v>
      </c>
      <c r="E11" t="s">
        <v>10742</v>
      </c>
      <c r="F11" t="s">
        <v>4171</v>
      </c>
      <c r="G11">
        <v>12000</v>
      </c>
      <c r="H11" t="s">
        <v>4179</v>
      </c>
      <c r="I11">
        <v>12700000</v>
      </c>
      <c r="J11" t="s">
        <v>10686</v>
      </c>
      <c r="K11">
        <v>12300000</v>
      </c>
      <c r="L11">
        <v>13200000</v>
      </c>
      <c r="M11">
        <v>5</v>
      </c>
      <c r="N11" t="s">
        <v>4191</v>
      </c>
      <c r="O11" t="s">
        <v>10743</v>
      </c>
    </row>
    <row r="12" spans="1:15" x14ac:dyDescent="0.3">
      <c r="A12" t="s">
        <v>10698</v>
      </c>
      <c r="B12">
        <v>2019</v>
      </c>
      <c r="C12" t="s">
        <v>137</v>
      </c>
      <c r="D12" t="s">
        <v>5759</v>
      </c>
      <c r="E12" t="s">
        <v>8055</v>
      </c>
      <c r="F12" t="s">
        <v>43</v>
      </c>
      <c r="G12">
        <v>62000</v>
      </c>
      <c r="H12" t="s">
        <v>4179</v>
      </c>
      <c r="I12">
        <v>11800000</v>
      </c>
      <c r="J12" t="s">
        <v>10699</v>
      </c>
      <c r="K12">
        <v>11300000</v>
      </c>
      <c r="L12">
        <v>12400000</v>
      </c>
      <c r="M12">
        <v>104</v>
      </c>
      <c r="N12" t="s">
        <v>4244</v>
      </c>
      <c r="O12" t="s">
        <v>10700</v>
      </c>
    </row>
    <row r="13" spans="1:15" x14ac:dyDescent="0.3">
      <c r="A13" t="s">
        <v>10721</v>
      </c>
      <c r="B13">
        <v>2022</v>
      </c>
      <c r="C13" t="s">
        <v>92</v>
      </c>
      <c r="D13" t="s">
        <v>4823</v>
      </c>
      <c r="E13" t="s">
        <v>5713</v>
      </c>
      <c r="F13" t="s">
        <v>4171</v>
      </c>
      <c r="G13">
        <v>20000</v>
      </c>
      <c r="H13" t="s">
        <v>4179</v>
      </c>
      <c r="I13">
        <v>13400000</v>
      </c>
      <c r="J13" t="s">
        <v>10699</v>
      </c>
      <c r="K13">
        <v>12900000</v>
      </c>
      <c r="L13">
        <v>13900000</v>
      </c>
      <c r="M13">
        <v>78</v>
      </c>
      <c r="N13" t="s">
        <v>4244</v>
      </c>
      <c r="O13" t="s">
        <v>10722</v>
      </c>
    </row>
    <row r="14" spans="1:15" x14ac:dyDescent="0.3">
      <c r="A14" t="s">
        <v>1519</v>
      </c>
      <c r="B14">
        <v>2021</v>
      </c>
      <c r="C14" t="s">
        <v>4215</v>
      </c>
      <c r="D14" t="s">
        <v>5048</v>
      </c>
      <c r="E14" t="s">
        <v>5049</v>
      </c>
      <c r="F14" t="s">
        <v>4171</v>
      </c>
      <c r="G14">
        <v>87000</v>
      </c>
      <c r="H14" t="s">
        <v>4179</v>
      </c>
      <c r="I14">
        <v>13100000</v>
      </c>
      <c r="J14" t="s">
        <v>8681</v>
      </c>
      <c r="K14">
        <v>12700000</v>
      </c>
      <c r="L14">
        <v>13600000</v>
      </c>
      <c r="M14">
        <v>3</v>
      </c>
      <c r="N14" t="s">
        <v>4438</v>
      </c>
      <c r="O14" t="s">
        <v>8682</v>
      </c>
    </row>
    <row r="15" spans="1:15" x14ac:dyDescent="0.3">
      <c r="A15" t="s">
        <v>107</v>
      </c>
      <c r="B15">
        <v>2018</v>
      </c>
      <c r="C15" t="s">
        <v>108</v>
      </c>
      <c r="D15" t="s">
        <v>4617</v>
      </c>
      <c r="E15" t="s">
        <v>4423</v>
      </c>
      <c r="F15" t="s">
        <v>161</v>
      </c>
      <c r="G15">
        <v>95000</v>
      </c>
      <c r="H15" t="s">
        <v>4179</v>
      </c>
      <c r="I15">
        <v>5850000</v>
      </c>
      <c r="J15" t="s">
        <v>5627</v>
      </c>
      <c r="K15">
        <v>5560000</v>
      </c>
      <c r="L15">
        <v>6130000</v>
      </c>
      <c r="M15">
        <v>4</v>
      </c>
      <c r="N15" t="s">
        <v>4416</v>
      </c>
      <c r="O15" t="s">
        <v>6842</v>
      </c>
    </row>
    <row r="16" spans="1:15" x14ac:dyDescent="0.3">
      <c r="A16" t="s">
        <v>413</v>
      </c>
      <c r="B16">
        <v>2019</v>
      </c>
      <c r="C16" t="s">
        <v>191</v>
      </c>
      <c r="D16" t="s">
        <v>4684</v>
      </c>
      <c r="E16" t="s">
        <v>5715</v>
      </c>
      <c r="F16" t="s">
        <v>43</v>
      </c>
      <c r="G16">
        <v>58000</v>
      </c>
      <c r="H16" t="s">
        <v>4179</v>
      </c>
      <c r="I16">
        <v>20200000</v>
      </c>
      <c r="J16" t="s">
        <v>5627</v>
      </c>
      <c r="K16">
        <v>19500000</v>
      </c>
      <c r="L16">
        <v>20900000</v>
      </c>
      <c r="M16">
        <v>6</v>
      </c>
      <c r="N16" t="s">
        <v>4406</v>
      </c>
      <c r="O16" t="s">
        <v>6828</v>
      </c>
    </row>
    <row r="17" spans="1:15" x14ac:dyDescent="0.3">
      <c r="A17" t="s">
        <v>265</v>
      </c>
      <c r="B17">
        <v>2020</v>
      </c>
      <c r="C17" t="s">
        <v>62</v>
      </c>
      <c r="D17">
        <v>3008</v>
      </c>
      <c r="E17" t="s">
        <v>5714</v>
      </c>
      <c r="F17" t="s">
        <v>43</v>
      </c>
      <c r="G17">
        <v>40000</v>
      </c>
      <c r="H17" t="s">
        <v>4179</v>
      </c>
      <c r="I17">
        <v>15000000</v>
      </c>
      <c r="J17" t="s">
        <v>5627</v>
      </c>
      <c r="K17">
        <v>14400000</v>
      </c>
      <c r="L17">
        <v>15600000</v>
      </c>
      <c r="M17">
        <v>35</v>
      </c>
      <c r="N17" t="s">
        <v>4247</v>
      </c>
      <c r="O17" t="s">
        <v>6827</v>
      </c>
    </row>
    <row r="18" spans="1:15" x14ac:dyDescent="0.3">
      <c r="A18" t="s">
        <v>263</v>
      </c>
      <c r="B18">
        <v>2020</v>
      </c>
      <c r="C18" t="s">
        <v>199</v>
      </c>
      <c r="D18" t="s">
        <v>5646</v>
      </c>
      <c r="E18" t="s">
        <v>5647</v>
      </c>
      <c r="F18" t="s">
        <v>43</v>
      </c>
      <c r="G18">
        <v>96150</v>
      </c>
      <c r="H18" t="s">
        <v>4179</v>
      </c>
      <c r="I18">
        <v>13500000</v>
      </c>
      <c r="J18" t="s">
        <v>5627</v>
      </c>
      <c r="K18">
        <v>12900000</v>
      </c>
      <c r="L18">
        <v>14200000</v>
      </c>
      <c r="M18">
        <v>7</v>
      </c>
      <c r="N18" t="s">
        <v>4212</v>
      </c>
      <c r="O18" t="s">
        <v>6673</v>
      </c>
    </row>
    <row r="19" spans="1:15" x14ac:dyDescent="0.3">
      <c r="A19" t="s">
        <v>140</v>
      </c>
      <c r="B19">
        <v>2020</v>
      </c>
      <c r="C19" t="s">
        <v>62</v>
      </c>
      <c r="D19">
        <v>2008</v>
      </c>
      <c r="E19" t="s">
        <v>5248</v>
      </c>
      <c r="F19" t="s">
        <v>43</v>
      </c>
      <c r="G19">
        <v>10000</v>
      </c>
      <c r="H19" t="s">
        <v>4179</v>
      </c>
      <c r="I19">
        <v>12900000</v>
      </c>
      <c r="J19" t="s">
        <v>5627</v>
      </c>
      <c r="K19">
        <v>12000000</v>
      </c>
      <c r="L19">
        <v>13800000</v>
      </c>
      <c r="M19">
        <v>8</v>
      </c>
      <c r="N19" t="s">
        <v>4387</v>
      </c>
      <c r="O19" t="s">
        <v>6669</v>
      </c>
    </row>
    <row r="20" spans="1:15" x14ac:dyDescent="0.3">
      <c r="A20" t="s">
        <v>118</v>
      </c>
      <c r="B20">
        <v>2020</v>
      </c>
      <c r="C20" t="s">
        <v>24</v>
      </c>
      <c r="D20" t="s">
        <v>4466</v>
      </c>
      <c r="E20" t="s">
        <v>4467</v>
      </c>
      <c r="F20" t="s">
        <v>43</v>
      </c>
      <c r="G20">
        <v>80000</v>
      </c>
      <c r="H20" t="s">
        <v>4179</v>
      </c>
      <c r="I20">
        <v>45300000</v>
      </c>
      <c r="J20" t="s">
        <v>5627</v>
      </c>
      <c r="K20">
        <v>43500000</v>
      </c>
      <c r="L20">
        <v>47100000</v>
      </c>
      <c r="M20">
        <v>23</v>
      </c>
      <c r="N20" t="s">
        <v>5630</v>
      </c>
      <c r="O20" t="s">
        <v>6655</v>
      </c>
    </row>
    <row r="21" spans="1:15" x14ac:dyDescent="0.3">
      <c r="A21" t="s">
        <v>4171</v>
      </c>
      <c r="B21">
        <v>2025</v>
      </c>
      <c r="C21" t="s">
        <v>24</v>
      </c>
      <c r="D21" t="s">
        <v>6820</v>
      </c>
      <c r="E21" t="s">
        <v>6821</v>
      </c>
      <c r="F21" t="s">
        <v>4171</v>
      </c>
      <c r="G21">
        <v>20000</v>
      </c>
      <c r="H21" t="s">
        <v>4179</v>
      </c>
      <c r="I21">
        <v>48700000</v>
      </c>
      <c r="J21" t="s">
        <v>5627</v>
      </c>
      <c r="K21">
        <v>47000000</v>
      </c>
      <c r="L21">
        <v>51000000</v>
      </c>
      <c r="M21">
        <v>12</v>
      </c>
      <c r="N21" t="s">
        <v>6822</v>
      </c>
      <c r="O21" t="s">
        <v>6823</v>
      </c>
    </row>
    <row r="22" spans="1:15" x14ac:dyDescent="0.3">
      <c r="A22" t="s">
        <v>5368</v>
      </c>
      <c r="B22">
        <v>2021</v>
      </c>
      <c r="C22" t="s">
        <v>62</v>
      </c>
      <c r="D22" t="s">
        <v>4206</v>
      </c>
      <c r="E22" t="s">
        <v>5720</v>
      </c>
      <c r="F22" t="s">
        <v>143</v>
      </c>
      <c r="G22">
        <v>66000</v>
      </c>
      <c r="H22" t="s">
        <v>4179</v>
      </c>
      <c r="I22">
        <v>15200000</v>
      </c>
      <c r="J22" t="s">
        <v>5627</v>
      </c>
      <c r="K22">
        <v>14600000</v>
      </c>
      <c r="L22">
        <v>15700000</v>
      </c>
      <c r="M22">
        <v>14</v>
      </c>
      <c r="N22" t="s">
        <v>4346</v>
      </c>
      <c r="O22" t="s">
        <v>6834</v>
      </c>
    </row>
    <row r="23" spans="1:15" x14ac:dyDescent="0.3">
      <c r="A23" t="s">
        <v>34</v>
      </c>
      <c r="B23">
        <v>2021</v>
      </c>
      <c r="C23" t="s">
        <v>36</v>
      </c>
      <c r="D23" t="s">
        <v>4774</v>
      </c>
      <c r="E23" t="s">
        <v>5020</v>
      </c>
      <c r="F23" t="s">
        <v>143</v>
      </c>
      <c r="G23">
        <v>67900</v>
      </c>
      <c r="H23" t="s">
        <v>4179</v>
      </c>
      <c r="I23">
        <v>11500000</v>
      </c>
      <c r="J23" t="s">
        <v>5627</v>
      </c>
      <c r="K23">
        <v>11000000</v>
      </c>
      <c r="L23">
        <v>11900000</v>
      </c>
      <c r="M23">
        <v>22</v>
      </c>
      <c r="N23" t="s">
        <v>4381</v>
      </c>
      <c r="O23" t="s">
        <v>6836</v>
      </c>
    </row>
    <row r="24" spans="1:15" x14ac:dyDescent="0.3">
      <c r="A24" t="s">
        <v>5729</v>
      </c>
      <c r="B24">
        <v>2021</v>
      </c>
      <c r="C24" t="s">
        <v>137</v>
      </c>
      <c r="D24" t="s">
        <v>4335</v>
      </c>
      <c r="E24" t="s">
        <v>4645</v>
      </c>
      <c r="F24" t="s">
        <v>161</v>
      </c>
      <c r="G24">
        <v>89400</v>
      </c>
      <c r="H24" t="s">
        <v>4179</v>
      </c>
      <c r="I24">
        <v>13000000</v>
      </c>
      <c r="J24" t="s">
        <v>5627</v>
      </c>
      <c r="K24">
        <v>12200000</v>
      </c>
      <c r="L24">
        <v>13900000</v>
      </c>
      <c r="M24">
        <v>5</v>
      </c>
      <c r="N24" t="s">
        <v>4218</v>
      </c>
      <c r="O24" t="s">
        <v>6846</v>
      </c>
    </row>
    <row r="25" spans="1:15" x14ac:dyDescent="0.3">
      <c r="A25" t="s">
        <v>324</v>
      </c>
      <c r="B25">
        <v>2021</v>
      </c>
      <c r="C25" t="s">
        <v>36</v>
      </c>
      <c r="D25" t="s">
        <v>5628</v>
      </c>
      <c r="E25" t="s">
        <v>5629</v>
      </c>
      <c r="F25" t="s">
        <v>173</v>
      </c>
      <c r="G25">
        <v>40095</v>
      </c>
      <c r="H25" t="s">
        <v>4179</v>
      </c>
      <c r="I25">
        <v>8400000</v>
      </c>
      <c r="J25" t="s">
        <v>5627</v>
      </c>
      <c r="K25">
        <v>8100000</v>
      </c>
      <c r="L25">
        <v>8600000</v>
      </c>
      <c r="M25">
        <v>24</v>
      </c>
      <c r="N25" t="s">
        <v>4507</v>
      </c>
      <c r="O25" t="s">
        <v>6654</v>
      </c>
    </row>
    <row r="26" spans="1:15" x14ac:dyDescent="0.3">
      <c r="A26" t="s">
        <v>419</v>
      </c>
      <c r="B26">
        <v>2021</v>
      </c>
      <c r="C26" t="s">
        <v>50</v>
      </c>
      <c r="D26">
        <v>560</v>
      </c>
      <c r="E26" t="s">
        <v>5719</v>
      </c>
      <c r="F26" t="s">
        <v>173</v>
      </c>
      <c r="G26">
        <v>58000</v>
      </c>
      <c r="H26" t="s">
        <v>4179</v>
      </c>
      <c r="I26">
        <v>8200000</v>
      </c>
      <c r="J26" t="s">
        <v>5627</v>
      </c>
      <c r="K26">
        <v>7820000</v>
      </c>
      <c r="L26">
        <v>8500000</v>
      </c>
      <c r="M26" t="s">
        <v>4174</v>
      </c>
      <c r="N26" t="s">
        <v>4381</v>
      </c>
      <c r="O26" t="s">
        <v>6833</v>
      </c>
    </row>
    <row r="27" spans="1:15" x14ac:dyDescent="0.3">
      <c r="A27" t="s">
        <v>416</v>
      </c>
      <c r="B27">
        <v>2021</v>
      </c>
      <c r="C27" t="s">
        <v>188</v>
      </c>
      <c r="D27" t="s">
        <v>4677</v>
      </c>
      <c r="E27" t="s">
        <v>5712</v>
      </c>
      <c r="F27" t="s">
        <v>143</v>
      </c>
      <c r="G27">
        <v>41000</v>
      </c>
      <c r="H27" t="s">
        <v>4179</v>
      </c>
      <c r="I27">
        <v>10500000</v>
      </c>
      <c r="J27" t="s">
        <v>5627</v>
      </c>
      <c r="K27">
        <v>10200000</v>
      </c>
      <c r="L27">
        <v>10900000</v>
      </c>
      <c r="M27">
        <v>5</v>
      </c>
      <c r="N27" t="s">
        <v>4507</v>
      </c>
      <c r="O27" t="s">
        <v>6825</v>
      </c>
    </row>
    <row r="28" spans="1:15" x14ac:dyDescent="0.3">
      <c r="A28" t="s">
        <v>206</v>
      </c>
      <c r="B28">
        <v>2022</v>
      </c>
      <c r="C28" t="s">
        <v>62</v>
      </c>
      <c r="D28" t="s">
        <v>4445</v>
      </c>
      <c r="E28" t="s">
        <v>4458</v>
      </c>
      <c r="F28" t="s">
        <v>143</v>
      </c>
      <c r="G28">
        <v>47000</v>
      </c>
      <c r="H28" t="s">
        <v>4179</v>
      </c>
      <c r="I28">
        <v>12400000</v>
      </c>
      <c r="J28" t="s">
        <v>5627</v>
      </c>
      <c r="K28">
        <v>11900000</v>
      </c>
      <c r="L28">
        <v>12800000</v>
      </c>
      <c r="M28">
        <v>25</v>
      </c>
      <c r="N28" t="s">
        <v>4289</v>
      </c>
      <c r="O28" t="s">
        <v>6831</v>
      </c>
    </row>
    <row r="29" spans="1:15" x14ac:dyDescent="0.3">
      <c r="A29" t="s">
        <v>5730</v>
      </c>
      <c r="B29">
        <v>2022</v>
      </c>
      <c r="C29" t="s">
        <v>4529</v>
      </c>
      <c r="D29" t="s">
        <v>5731</v>
      </c>
      <c r="E29" t="s">
        <v>5732</v>
      </c>
      <c r="F29" t="s">
        <v>43</v>
      </c>
      <c r="G29">
        <v>30000</v>
      </c>
      <c r="H29" t="s">
        <v>4179</v>
      </c>
      <c r="I29">
        <v>5270000</v>
      </c>
      <c r="J29" t="s">
        <v>5627</v>
      </c>
      <c r="K29">
        <v>4950000</v>
      </c>
      <c r="L29">
        <v>5600000</v>
      </c>
      <c r="M29" t="s">
        <v>4174</v>
      </c>
      <c r="N29" t="s">
        <v>4175</v>
      </c>
      <c r="O29" t="s">
        <v>6849</v>
      </c>
    </row>
    <row r="30" spans="1:15" x14ac:dyDescent="0.3">
      <c r="A30" t="s">
        <v>309</v>
      </c>
      <c r="B30">
        <v>2022</v>
      </c>
      <c r="C30" t="s">
        <v>24</v>
      </c>
      <c r="D30" t="s">
        <v>4189</v>
      </c>
      <c r="E30" t="s">
        <v>4307</v>
      </c>
      <c r="F30" t="s">
        <v>94</v>
      </c>
      <c r="G30">
        <v>25200</v>
      </c>
      <c r="H30" t="s">
        <v>4179</v>
      </c>
      <c r="I30">
        <v>12800000</v>
      </c>
      <c r="J30" t="s">
        <v>5627</v>
      </c>
      <c r="K30">
        <v>12300000</v>
      </c>
      <c r="L30">
        <v>13400000</v>
      </c>
      <c r="M30">
        <v>57</v>
      </c>
      <c r="N30" t="s">
        <v>4186</v>
      </c>
      <c r="O30" t="s">
        <v>6670</v>
      </c>
    </row>
    <row r="31" spans="1:15" x14ac:dyDescent="0.3">
      <c r="A31" t="s">
        <v>73</v>
      </c>
      <c r="B31">
        <v>2022</v>
      </c>
      <c r="C31" t="s">
        <v>62</v>
      </c>
      <c r="D31" t="s">
        <v>4206</v>
      </c>
      <c r="E31" t="s">
        <v>5636</v>
      </c>
      <c r="F31" t="s">
        <v>43</v>
      </c>
      <c r="G31">
        <v>97000</v>
      </c>
      <c r="H31" t="s">
        <v>4179</v>
      </c>
      <c r="I31">
        <v>18100000</v>
      </c>
      <c r="J31" t="s">
        <v>5627</v>
      </c>
      <c r="K31">
        <v>17400000</v>
      </c>
      <c r="L31">
        <v>18700000</v>
      </c>
      <c r="M31">
        <v>10</v>
      </c>
      <c r="N31" t="s">
        <v>5637</v>
      </c>
      <c r="O31" t="s">
        <v>6660</v>
      </c>
    </row>
    <row r="32" spans="1:15" x14ac:dyDescent="0.3">
      <c r="A32" t="s">
        <v>4045</v>
      </c>
      <c r="B32">
        <v>2022</v>
      </c>
      <c r="C32" t="s">
        <v>62</v>
      </c>
      <c r="D32" t="s">
        <v>4249</v>
      </c>
      <c r="E32" t="s">
        <v>4461</v>
      </c>
      <c r="F32" t="s">
        <v>143</v>
      </c>
      <c r="G32">
        <v>1980</v>
      </c>
      <c r="H32" t="s">
        <v>4179</v>
      </c>
      <c r="I32">
        <v>17200000</v>
      </c>
      <c r="J32" t="s">
        <v>5627</v>
      </c>
      <c r="K32">
        <v>16500000</v>
      </c>
      <c r="L32">
        <v>17800000</v>
      </c>
      <c r="M32">
        <v>6</v>
      </c>
      <c r="N32" t="s">
        <v>4332</v>
      </c>
      <c r="O32" t="s">
        <v>6653</v>
      </c>
    </row>
    <row r="33" spans="1:15" x14ac:dyDescent="0.3">
      <c r="A33" t="s">
        <v>298</v>
      </c>
      <c r="B33">
        <v>2023</v>
      </c>
      <c r="C33" t="s">
        <v>166</v>
      </c>
      <c r="D33" t="s">
        <v>4514</v>
      </c>
      <c r="E33" t="s">
        <v>5724</v>
      </c>
      <c r="F33" t="s">
        <v>43</v>
      </c>
      <c r="G33">
        <v>52000</v>
      </c>
      <c r="H33" t="s">
        <v>4179</v>
      </c>
      <c r="I33">
        <v>23300000</v>
      </c>
      <c r="J33" t="s">
        <v>5627</v>
      </c>
      <c r="K33">
        <v>22500000</v>
      </c>
      <c r="L33">
        <v>24100000</v>
      </c>
      <c r="M33" t="s">
        <v>4174</v>
      </c>
      <c r="N33" t="s">
        <v>4626</v>
      </c>
      <c r="O33" t="s">
        <v>6838</v>
      </c>
    </row>
    <row r="34" spans="1:15" x14ac:dyDescent="0.3">
      <c r="A34" t="s">
        <v>5728</v>
      </c>
      <c r="B34">
        <v>2022</v>
      </c>
      <c r="C34" t="s">
        <v>36</v>
      </c>
      <c r="D34" t="s">
        <v>4426</v>
      </c>
      <c r="E34" t="s">
        <v>4506</v>
      </c>
      <c r="F34" t="s">
        <v>143</v>
      </c>
      <c r="G34">
        <v>28212</v>
      </c>
      <c r="H34" t="s">
        <v>4179</v>
      </c>
      <c r="I34">
        <v>7600000</v>
      </c>
      <c r="J34" t="s">
        <v>5627</v>
      </c>
      <c r="K34">
        <v>7340000</v>
      </c>
      <c r="L34">
        <v>7870000</v>
      </c>
      <c r="M34">
        <v>59</v>
      </c>
      <c r="N34" t="s">
        <v>4507</v>
      </c>
      <c r="O34" t="s">
        <v>6844</v>
      </c>
    </row>
    <row r="35" spans="1:15" x14ac:dyDescent="0.3">
      <c r="A35" t="s">
        <v>209</v>
      </c>
      <c r="B35">
        <v>2022</v>
      </c>
      <c r="C35" t="s">
        <v>92</v>
      </c>
      <c r="D35" t="s">
        <v>4823</v>
      </c>
      <c r="E35" t="s">
        <v>5713</v>
      </c>
      <c r="F35" t="s">
        <v>143</v>
      </c>
      <c r="G35">
        <v>33500</v>
      </c>
      <c r="H35" t="s">
        <v>4179</v>
      </c>
      <c r="I35">
        <v>11000000</v>
      </c>
      <c r="J35" t="s">
        <v>5627</v>
      </c>
      <c r="K35">
        <v>10600000</v>
      </c>
      <c r="L35">
        <v>11400000</v>
      </c>
      <c r="M35">
        <v>61</v>
      </c>
      <c r="N35" t="s">
        <v>4381</v>
      </c>
      <c r="O35" t="s">
        <v>6826</v>
      </c>
    </row>
    <row r="36" spans="1:15" x14ac:dyDescent="0.3">
      <c r="A36" t="s">
        <v>331</v>
      </c>
      <c r="B36">
        <v>2023</v>
      </c>
      <c r="C36" t="s">
        <v>137</v>
      </c>
      <c r="D36" t="s">
        <v>5107</v>
      </c>
      <c r="E36" t="s">
        <v>4597</v>
      </c>
      <c r="F36" t="s">
        <v>161</v>
      </c>
      <c r="G36">
        <v>15000</v>
      </c>
      <c r="H36" t="s">
        <v>4179</v>
      </c>
      <c r="I36">
        <v>20100000</v>
      </c>
      <c r="J36" t="s">
        <v>5627</v>
      </c>
      <c r="K36">
        <v>19400000</v>
      </c>
      <c r="L36">
        <v>20900000</v>
      </c>
      <c r="M36">
        <v>17</v>
      </c>
      <c r="N36" t="s">
        <v>4279</v>
      </c>
      <c r="O36" t="s">
        <v>6840</v>
      </c>
    </row>
    <row r="37" spans="1:15" x14ac:dyDescent="0.3">
      <c r="A37" t="s">
        <v>193</v>
      </c>
      <c r="B37">
        <v>2023</v>
      </c>
      <c r="C37" t="s">
        <v>194</v>
      </c>
      <c r="D37">
        <v>1500</v>
      </c>
      <c r="E37" t="s">
        <v>5725</v>
      </c>
      <c r="F37" t="s">
        <v>43</v>
      </c>
      <c r="G37">
        <v>33892</v>
      </c>
      <c r="H37" t="s">
        <v>4179</v>
      </c>
      <c r="I37">
        <v>31400000</v>
      </c>
      <c r="J37" t="s">
        <v>5627</v>
      </c>
      <c r="K37">
        <v>29000000</v>
      </c>
      <c r="L37">
        <v>33700000</v>
      </c>
      <c r="M37">
        <v>10</v>
      </c>
      <c r="N37" t="s">
        <v>4222</v>
      </c>
      <c r="O37" t="s">
        <v>6839</v>
      </c>
    </row>
    <row r="38" spans="1:15" x14ac:dyDescent="0.3">
      <c r="A38" t="s">
        <v>205</v>
      </c>
      <c r="B38">
        <v>2023</v>
      </c>
      <c r="C38" t="s">
        <v>4097</v>
      </c>
      <c r="D38" t="s">
        <v>5717</v>
      </c>
      <c r="E38" t="s">
        <v>5718</v>
      </c>
      <c r="F38" t="s">
        <v>43</v>
      </c>
      <c r="G38">
        <v>34890</v>
      </c>
      <c r="H38" t="s">
        <v>4179</v>
      </c>
      <c r="I38">
        <v>6780000</v>
      </c>
      <c r="J38" t="s">
        <v>5627</v>
      </c>
      <c r="K38">
        <v>6540000</v>
      </c>
      <c r="L38">
        <v>7010000</v>
      </c>
      <c r="M38">
        <v>8</v>
      </c>
      <c r="N38" t="s">
        <v>4381</v>
      </c>
      <c r="O38" t="s">
        <v>6830</v>
      </c>
    </row>
    <row r="39" spans="1:15" x14ac:dyDescent="0.3">
      <c r="A39" t="s">
        <v>95</v>
      </c>
      <c r="B39">
        <v>2023</v>
      </c>
      <c r="C39" t="s">
        <v>50</v>
      </c>
      <c r="D39">
        <v>580</v>
      </c>
      <c r="E39" t="s">
        <v>4581</v>
      </c>
      <c r="F39" t="s">
        <v>94</v>
      </c>
      <c r="G39">
        <v>24000</v>
      </c>
      <c r="H39" t="s">
        <v>4179</v>
      </c>
      <c r="I39">
        <v>10300000</v>
      </c>
      <c r="J39" t="s">
        <v>5627</v>
      </c>
      <c r="K39">
        <v>9900000</v>
      </c>
      <c r="L39">
        <v>10600000</v>
      </c>
      <c r="M39">
        <v>2</v>
      </c>
      <c r="N39" t="s">
        <v>4507</v>
      </c>
      <c r="O39" t="s">
        <v>6666</v>
      </c>
    </row>
    <row r="40" spans="1:15" x14ac:dyDescent="0.3">
      <c r="A40" t="s">
        <v>275</v>
      </c>
      <c r="B40">
        <v>2023</v>
      </c>
      <c r="C40" t="s">
        <v>137</v>
      </c>
      <c r="D40" t="s">
        <v>4691</v>
      </c>
      <c r="E40" t="s">
        <v>5641</v>
      </c>
      <c r="F40" t="s">
        <v>143</v>
      </c>
      <c r="G40">
        <v>37000</v>
      </c>
      <c r="H40" t="s">
        <v>4179</v>
      </c>
      <c r="I40">
        <v>15600000</v>
      </c>
      <c r="J40" t="s">
        <v>5627</v>
      </c>
      <c r="K40">
        <v>15000000</v>
      </c>
      <c r="L40">
        <v>16200000</v>
      </c>
      <c r="M40" t="s">
        <v>4174</v>
      </c>
      <c r="N40" t="s">
        <v>4212</v>
      </c>
      <c r="O40" t="s">
        <v>6667</v>
      </c>
    </row>
    <row r="41" spans="1:15" x14ac:dyDescent="0.3">
      <c r="A41" t="s">
        <v>5427</v>
      </c>
      <c r="B41">
        <v>2023</v>
      </c>
      <c r="C41" t="s">
        <v>62</v>
      </c>
      <c r="D41" t="s">
        <v>4433</v>
      </c>
      <c r="E41" t="s">
        <v>5658</v>
      </c>
      <c r="F41" t="s">
        <v>43</v>
      </c>
      <c r="G41">
        <v>79079</v>
      </c>
      <c r="H41" t="s">
        <v>4179</v>
      </c>
      <c r="I41">
        <v>23700000</v>
      </c>
      <c r="J41" t="s">
        <v>5627</v>
      </c>
      <c r="K41">
        <v>22900000</v>
      </c>
      <c r="L41">
        <v>24600000</v>
      </c>
      <c r="M41">
        <v>9</v>
      </c>
      <c r="N41" t="s">
        <v>4235</v>
      </c>
      <c r="O41" t="s">
        <v>6847</v>
      </c>
    </row>
    <row r="42" spans="1:15" x14ac:dyDescent="0.3">
      <c r="A42" t="s">
        <v>289</v>
      </c>
      <c r="B42">
        <v>2023</v>
      </c>
      <c r="C42" t="s">
        <v>62</v>
      </c>
      <c r="D42" t="s">
        <v>4291</v>
      </c>
      <c r="E42" t="s">
        <v>4810</v>
      </c>
      <c r="F42" t="s">
        <v>143</v>
      </c>
      <c r="G42">
        <v>13500</v>
      </c>
      <c r="H42" t="s">
        <v>4179</v>
      </c>
      <c r="I42">
        <v>16500000</v>
      </c>
      <c r="J42" t="s">
        <v>5627</v>
      </c>
      <c r="K42">
        <v>16000000</v>
      </c>
      <c r="L42">
        <v>17100000</v>
      </c>
      <c r="M42">
        <v>31</v>
      </c>
      <c r="N42" t="s">
        <v>4271</v>
      </c>
      <c r="O42" t="s">
        <v>6824</v>
      </c>
    </row>
    <row r="43" spans="1:15" x14ac:dyDescent="0.3">
      <c r="A43" t="s">
        <v>269</v>
      </c>
      <c r="B43">
        <v>2023</v>
      </c>
      <c r="C43" t="s">
        <v>137</v>
      </c>
      <c r="D43" t="s">
        <v>4691</v>
      </c>
      <c r="E43" t="s">
        <v>4692</v>
      </c>
      <c r="F43" t="s">
        <v>143</v>
      </c>
      <c r="G43">
        <v>31000</v>
      </c>
      <c r="H43" t="s">
        <v>4179</v>
      </c>
      <c r="I43">
        <v>16000000</v>
      </c>
      <c r="J43" t="s">
        <v>5627</v>
      </c>
      <c r="K43">
        <v>15400000</v>
      </c>
      <c r="L43">
        <v>16700000</v>
      </c>
      <c r="M43">
        <v>8</v>
      </c>
      <c r="N43" t="s">
        <v>4212</v>
      </c>
      <c r="O43" t="s">
        <v>6662</v>
      </c>
    </row>
    <row r="44" spans="1:15" x14ac:dyDescent="0.3">
      <c r="A44" t="s">
        <v>407</v>
      </c>
      <c r="B44">
        <v>2023</v>
      </c>
      <c r="C44" t="s">
        <v>36</v>
      </c>
      <c r="D44" t="s">
        <v>4177</v>
      </c>
      <c r="E44" t="s">
        <v>4178</v>
      </c>
      <c r="F44" t="s">
        <v>173</v>
      </c>
      <c r="G44">
        <v>12500</v>
      </c>
      <c r="H44" t="s">
        <v>4179</v>
      </c>
      <c r="I44">
        <v>14700000</v>
      </c>
      <c r="J44" t="s">
        <v>5627</v>
      </c>
      <c r="K44">
        <v>14200000</v>
      </c>
      <c r="L44">
        <v>15200000</v>
      </c>
      <c r="M44">
        <v>26</v>
      </c>
      <c r="N44" t="s">
        <v>4191</v>
      </c>
      <c r="O44" t="s">
        <v>6837</v>
      </c>
    </row>
    <row r="45" spans="1:15" x14ac:dyDescent="0.3">
      <c r="A45" t="s">
        <v>139</v>
      </c>
      <c r="B45">
        <v>2023</v>
      </c>
      <c r="C45" t="s">
        <v>62</v>
      </c>
      <c r="D45" t="s">
        <v>4445</v>
      </c>
      <c r="E45" t="s">
        <v>5631</v>
      </c>
      <c r="F45" t="s">
        <v>43</v>
      </c>
      <c r="G45">
        <v>50900</v>
      </c>
      <c r="H45" t="s">
        <v>4179</v>
      </c>
      <c r="I45">
        <v>16900000</v>
      </c>
      <c r="J45" t="s">
        <v>5627</v>
      </c>
      <c r="K45">
        <v>16200000</v>
      </c>
      <c r="L45">
        <v>17500000</v>
      </c>
      <c r="M45">
        <v>28</v>
      </c>
      <c r="N45" t="s">
        <v>4256</v>
      </c>
      <c r="O45" t="s">
        <v>6657</v>
      </c>
    </row>
    <row r="46" spans="1:15" x14ac:dyDescent="0.3">
      <c r="A46" t="s">
        <v>241</v>
      </c>
      <c r="B46">
        <v>2025</v>
      </c>
      <c r="C46" t="s">
        <v>24</v>
      </c>
      <c r="D46" t="s">
        <v>4404</v>
      </c>
      <c r="E46" t="s">
        <v>5635</v>
      </c>
      <c r="F46" t="s">
        <v>4171</v>
      </c>
      <c r="G46">
        <v>34500</v>
      </c>
      <c r="H46" t="s">
        <v>4179</v>
      </c>
      <c r="I46">
        <v>26400000</v>
      </c>
      <c r="J46" t="s">
        <v>5627</v>
      </c>
      <c r="K46">
        <v>25400000</v>
      </c>
      <c r="L46">
        <v>27400000</v>
      </c>
      <c r="M46">
        <v>2</v>
      </c>
      <c r="N46" t="s">
        <v>4733</v>
      </c>
      <c r="O46" t="s">
        <v>6659</v>
      </c>
    </row>
    <row r="47" spans="1:15" x14ac:dyDescent="0.3">
      <c r="A47" t="s">
        <v>4029</v>
      </c>
      <c r="B47">
        <v>2024</v>
      </c>
      <c r="C47" t="s">
        <v>4183</v>
      </c>
      <c r="D47" t="s">
        <v>4364</v>
      </c>
      <c r="E47" t="s">
        <v>4707</v>
      </c>
      <c r="F47" t="s">
        <v>173</v>
      </c>
      <c r="G47">
        <v>51000</v>
      </c>
      <c r="H47" t="s">
        <v>4179</v>
      </c>
      <c r="I47">
        <v>8600000</v>
      </c>
      <c r="J47" t="s">
        <v>5627</v>
      </c>
      <c r="K47">
        <v>8300000</v>
      </c>
      <c r="L47">
        <v>8900000</v>
      </c>
      <c r="M47">
        <v>21</v>
      </c>
      <c r="N47" t="s">
        <v>4551</v>
      </c>
      <c r="O47" t="s">
        <v>6845</v>
      </c>
    </row>
    <row r="48" spans="1:15" x14ac:dyDescent="0.3">
      <c r="A48" t="s">
        <v>5253</v>
      </c>
      <c r="B48">
        <v>2024</v>
      </c>
      <c r="C48" t="s">
        <v>4183</v>
      </c>
      <c r="D48" t="s">
        <v>5167</v>
      </c>
      <c r="E48" t="s">
        <v>5168</v>
      </c>
      <c r="F48" t="s">
        <v>143</v>
      </c>
      <c r="G48">
        <v>91424</v>
      </c>
      <c r="H48" t="s">
        <v>4179</v>
      </c>
      <c r="I48">
        <v>12300000</v>
      </c>
      <c r="J48" t="s">
        <v>5627</v>
      </c>
      <c r="K48">
        <v>11900000</v>
      </c>
      <c r="L48">
        <v>12700000</v>
      </c>
      <c r="M48" t="s">
        <v>4174</v>
      </c>
      <c r="N48" t="s">
        <v>4648</v>
      </c>
      <c r="O48" t="s">
        <v>6850</v>
      </c>
    </row>
    <row r="49" spans="1:15" x14ac:dyDescent="0.3">
      <c r="A49" t="s">
        <v>102</v>
      </c>
      <c r="B49">
        <v>2024</v>
      </c>
      <c r="C49" t="s">
        <v>24</v>
      </c>
      <c r="D49" t="s">
        <v>4368</v>
      </c>
      <c r="E49" t="s">
        <v>5710</v>
      </c>
      <c r="F49" t="s">
        <v>43</v>
      </c>
      <c r="G49">
        <v>15400</v>
      </c>
      <c r="H49" t="s">
        <v>4179</v>
      </c>
      <c r="I49">
        <v>43400000</v>
      </c>
      <c r="J49" t="s">
        <v>5627</v>
      </c>
      <c r="K49">
        <v>41900000</v>
      </c>
      <c r="L49">
        <v>44900000</v>
      </c>
      <c r="M49">
        <v>19</v>
      </c>
      <c r="N49" t="s">
        <v>5711</v>
      </c>
      <c r="O49" t="s">
        <v>6819</v>
      </c>
    </row>
    <row r="50" spans="1:15" x14ac:dyDescent="0.3">
      <c r="A50" t="s">
        <v>102</v>
      </c>
      <c r="B50">
        <v>2024</v>
      </c>
      <c r="C50" t="s">
        <v>24</v>
      </c>
      <c r="D50" t="s">
        <v>4368</v>
      </c>
      <c r="E50" t="s">
        <v>5710</v>
      </c>
      <c r="F50" t="s">
        <v>43</v>
      </c>
      <c r="G50">
        <v>15400</v>
      </c>
      <c r="H50" t="s">
        <v>4179</v>
      </c>
      <c r="I50">
        <v>43400000</v>
      </c>
      <c r="J50" t="s">
        <v>5627</v>
      </c>
      <c r="K50">
        <v>41900000</v>
      </c>
      <c r="L50">
        <v>44900000</v>
      </c>
      <c r="M50">
        <v>19</v>
      </c>
      <c r="N50" t="s">
        <v>5711</v>
      </c>
      <c r="O50" t="s">
        <v>6908</v>
      </c>
    </row>
    <row r="51" spans="1:15" x14ac:dyDescent="0.3">
      <c r="A51" t="s">
        <v>300</v>
      </c>
      <c r="B51">
        <v>2024</v>
      </c>
      <c r="C51" t="s">
        <v>24</v>
      </c>
      <c r="D51" t="s">
        <v>4657</v>
      </c>
      <c r="E51" t="s">
        <v>4658</v>
      </c>
      <c r="F51" t="s">
        <v>43</v>
      </c>
      <c r="G51">
        <v>5000</v>
      </c>
      <c r="H51" t="s">
        <v>4179</v>
      </c>
      <c r="I51">
        <v>26100000</v>
      </c>
      <c r="J51" t="s">
        <v>5627</v>
      </c>
      <c r="K51">
        <v>25000000</v>
      </c>
      <c r="L51">
        <v>27200000</v>
      </c>
      <c r="M51">
        <v>6</v>
      </c>
      <c r="N51" t="s">
        <v>4256</v>
      </c>
      <c r="O51" t="s">
        <v>6665</v>
      </c>
    </row>
    <row r="52" spans="1:15" x14ac:dyDescent="0.3">
      <c r="A52" t="s">
        <v>422</v>
      </c>
      <c r="B52">
        <v>2024</v>
      </c>
      <c r="C52" t="s">
        <v>4031</v>
      </c>
      <c r="D52" t="s">
        <v>5017</v>
      </c>
      <c r="E52" t="s">
        <v>5645</v>
      </c>
      <c r="F52" t="s">
        <v>173</v>
      </c>
      <c r="G52">
        <v>16427</v>
      </c>
      <c r="H52" t="s">
        <v>4179</v>
      </c>
      <c r="I52">
        <v>12300000</v>
      </c>
      <c r="J52" t="s">
        <v>5627</v>
      </c>
      <c r="K52">
        <v>11800000</v>
      </c>
      <c r="L52">
        <v>12700000</v>
      </c>
      <c r="M52">
        <v>7</v>
      </c>
      <c r="N52" t="s">
        <v>4381</v>
      </c>
      <c r="O52" t="s">
        <v>6671</v>
      </c>
    </row>
    <row r="53" spans="1:15" x14ac:dyDescent="0.3">
      <c r="A53" t="s">
        <v>4793</v>
      </c>
      <c r="B53">
        <v>2024</v>
      </c>
      <c r="C53" t="s">
        <v>154</v>
      </c>
      <c r="D53" t="s">
        <v>4394</v>
      </c>
      <c r="E53" t="s">
        <v>4794</v>
      </c>
      <c r="F53" t="s">
        <v>43</v>
      </c>
      <c r="G53">
        <v>21500</v>
      </c>
      <c r="H53" t="s">
        <v>4179</v>
      </c>
      <c r="I53">
        <v>43000000</v>
      </c>
      <c r="J53" t="s">
        <v>5627</v>
      </c>
      <c r="K53">
        <v>41500000</v>
      </c>
      <c r="L53">
        <v>44500000</v>
      </c>
      <c r="M53">
        <v>2</v>
      </c>
      <c r="N53" t="s">
        <v>5716</v>
      </c>
      <c r="O53" t="s">
        <v>6829</v>
      </c>
    </row>
    <row r="54" spans="1:15" x14ac:dyDescent="0.3">
      <c r="A54" t="s">
        <v>335</v>
      </c>
      <c r="B54">
        <v>2024</v>
      </c>
      <c r="C54" t="s">
        <v>62</v>
      </c>
      <c r="D54" t="s">
        <v>4291</v>
      </c>
      <c r="E54" t="s">
        <v>4810</v>
      </c>
      <c r="F54" t="s">
        <v>60</v>
      </c>
      <c r="G54">
        <v>273</v>
      </c>
      <c r="H54" t="s">
        <v>4179</v>
      </c>
      <c r="I54">
        <v>17900000</v>
      </c>
      <c r="J54" t="s">
        <v>5627</v>
      </c>
      <c r="K54">
        <v>17300000</v>
      </c>
      <c r="L54">
        <v>18600000</v>
      </c>
      <c r="M54">
        <v>28</v>
      </c>
      <c r="N54" t="s">
        <v>4289</v>
      </c>
      <c r="O54" t="s">
        <v>6672</v>
      </c>
    </row>
    <row r="55" spans="1:15" x14ac:dyDescent="0.3">
      <c r="A55" t="s">
        <v>414</v>
      </c>
      <c r="B55">
        <v>2024</v>
      </c>
      <c r="C55" t="s">
        <v>62</v>
      </c>
      <c r="D55">
        <v>3008</v>
      </c>
      <c r="E55" t="s">
        <v>5727</v>
      </c>
      <c r="F55" t="s">
        <v>143</v>
      </c>
      <c r="G55">
        <v>14989</v>
      </c>
      <c r="H55" t="s">
        <v>4179</v>
      </c>
      <c r="I55">
        <v>25800000</v>
      </c>
      <c r="J55" t="s">
        <v>5627</v>
      </c>
      <c r="K55">
        <v>24900000</v>
      </c>
      <c r="L55">
        <v>26700000</v>
      </c>
      <c r="M55">
        <v>6</v>
      </c>
      <c r="N55" t="s">
        <v>5637</v>
      </c>
      <c r="O55" t="s">
        <v>6843</v>
      </c>
    </row>
    <row r="56" spans="1:15" x14ac:dyDescent="0.3">
      <c r="A56" t="s">
        <v>287</v>
      </c>
      <c r="B56">
        <v>2024</v>
      </c>
      <c r="C56" t="s">
        <v>4268</v>
      </c>
      <c r="D56" t="s">
        <v>4269</v>
      </c>
      <c r="E56" t="s">
        <v>5726</v>
      </c>
      <c r="F56" t="s">
        <v>43</v>
      </c>
      <c r="G56">
        <v>23276</v>
      </c>
      <c r="H56" t="s">
        <v>4179</v>
      </c>
      <c r="I56">
        <v>14700000</v>
      </c>
      <c r="J56" t="s">
        <v>5627</v>
      </c>
      <c r="K56">
        <v>14100000</v>
      </c>
      <c r="L56">
        <v>15200000</v>
      </c>
      <c r="M56">
        <v>20</v>
      </c>
      <c r="N56" t="s">
        <v>4235</v>
      </c>
      <c r="O56" t="s">
        <v>6841</v>
      </c>
    </row>
    <row r="57" spans="1:15" x14ac:dyDescent="0.3">
      <c r="A57" t="s">
        <v>44</v>
      </c>
      <c r="B57">
        <v>2025</v>
      </c>
      <c r="C57" t="s">
        <v>45</v>
      </c>
      <c r="D57" t="s">
        <v>4884</v>
      </c>
      <c r="E57" t="s">
        <v>4885</v>
      </c>
      <c r="F57" t="s">
        <v>43</v>
      </c>
      <c r="G57">
        <v>16000</v>
      </c>
      <c r="H57" t="s">
        <v>4179</v>
      </c>
      <c r="I57">
        <v>21500000</v>
      </c>
      <c r="J57" t="s">
        <v>5627</v>
      </c>
      <c r="K57">
        <v>20700000</v>
      </c>
      <c r="L57">
        <v>22200000</v>
      </c>
      <c r="M57">
        <v>4</v>
      </c>
      <c r="N57" t="s">
        <v>4191</v>
      </c>
      <c r="O57" t="s">
        <v>6674</v>
      </c>
    </row>
    <row r="58" spans="1:15" x14ac:dyDescent="0.3">
      <c r="A58" t="s">
        <v>406</v>
      </c>
      <c r="B58">
        <v>2024</v>
      </c>
      <c r="C58" t="s">
        <v>3991</v>
      </c>
      <c r="D58" t="s">
        <v>4629</v>
      </c>
      <c r="E58" t="s">
        <v>5025</v>
      </c>
      <c r="F58" t="s">
        <v>43</v>
      </c>
      <c r="G58">
        <v>8941</v>
      </c>
      <c r="H58" t="s">
        <v>4179</v>
      </c>
      <c r="I58">
        <v>12000000</v>
      </c>
      <c r="J58" t="s">
        <v>5627</v>
      </c>
      <c r="K58">
        <v>11600000</v>
      </c>
      <c r="L58">
        <v>12400000</v>
      </c>
      <c r="M58">
        <v>2</v>
      </c>
      <c r="N58" t="s">
        <v>4256</v>
      </c>
      <c r="O58" t="s">
        <v>6848</v>
      </c>
    </row>
    <row r="59" spans="1:15" x14ac:dyDescent="0.3">
      <c r="A59" t="s">
        <v>97</v>
      </c>
      <c r="B59">
        <v>2025</v>
      </c>
      <c r="C59" t="s">
        <v>3981</v>
      </c>
      <c r="D59" t="s">
        <v>5639</v>
      </c>
      <c r="E59" t="s">
        <v>5640</v>
      </c>
      <c r="F59" t="s">
        <v>4171</v>
      </c>
      <c r="G59">
        <v>14676</v>
      </c>
      <c r="H59" t="s">
        <v>4179</v>
      </c>
      <c r="I59">
        <v>12700000</v>
      </c>
      <c r="J59" t="s">
        <v>5627</v>
      </c>
      <c r="K59">
        <v>12300000</v>
      </c>
      <c r="L59">
        <v>13100000</v>
      </c>
      <c r="M59" t="s">
        <v>4174</v>
      </c>
      <c r="N59" t="s">
        <v>4222</v>
      </c>
      <c r="O59" t="s">
        <v>6664</v>
      </c>
    </row>
    <row r="60" spans="1:15" x14ac:dyDescent="0.3">
      <c r="A60" t="s">
        <v>69</v>
      </c>
      <c r="B60">
        <v>2025</v>
      </c>
      <c r="C60" t="s">
        <v>62</v>
      </c>
      <c r="D60" t="s">
        <v>4249</v>
      </c>
      <c r="E60" t="s">
        <v>4357</v>
      </c>
      <c r="F60" t="s">
        <v>143</v>
      </c>
      <c r="G60">
        <v>5800</v>
      </c>
      <c r="H60" t="s">
        <v>4179</v>
      </c>
      <c r="I60">
        <v>22900000</v>
      </c>
      <c r="J60" t="s">
        <v>5627</v>
      </c>
      <c r="K60">
        <v>22100000</v>
      </c>
      <c r="L60">
        <v>23600000</v>
      </c>
      <c r="M60">
        <v>7</v>
      </c>
      <c r="N60" t="s">
        <v>4199</v>
      </c>
      <c r="O60" t="s">
        <v>6661</v>
      </c>
    </row>
    <row r="61" spans="1:15" x14ac:dyDescent="0.3">
      <c r="A61" t="s">
        <v>29</v>
      </c>
      <c r="B61">
        <v>2025</v>
      </c>
      <c r="C61" t="s">
        <v>24</v>
      </c>
      <c r="D61" t="s">
        <v>5632</v>
      </c>
      <c r="E61" t="s">
        <v>5633</v>
      </c>
      <c r="F61" t="s">
        <v>4171</v>
      </c>
      <c r="G61">
        <v>9918</v>
      </c>
      <c r="H61" t="s">
        <v>4179</v>
      </c>
      <c r="I61">
        <v>49700000</v>
      </c>
      <c r="J61" t="s">
        <v>5627</v>
      </c>
      <c r="K61">
        <v>48000000</v>
      </c>
      <c r="L61">
        <v>51000000</v>
      </c>
      <c r="M61">
        <v>2</v>
      </c>
      <c r="N61" t="s">
        <v>5634</v>
      </c>
      <c r="O61" t="s">
        <v>6658</v>
      </c>
    </row>
    <row r="62" spans="1:15" x14ac:dyDescent="0.3">
      <c r="A62" t="s">
        <v>5638</v>
      </c>
      <c r="B62">
        <v>2025</v>
      </c>
      <c r="C62" t="s">
        <v>62</v>
      </c>
      <c r="D62" t="s">
        <v>4231</v>
      </c>
      <c r="E62" t="s">
        <v>4232</v>
      </c>
      <c r="F62" t="s">
        <v>4171</v>
      </c>
      <c r="G62">
        <v>10000</v>
      </c>
      <c r="H62" t="s">
        <v>4179</v>
      </c>
      <c r="I62">
        <v>12600000</v>
      </c>
      <c r="J62" t="s">
        <v>5627</v>
      </c>
      <c r="K62">
        <v>12100000</v>
      </c>
      <c r="L62">
        <v>13000000</v>
      </c>
      <c r="M62">
        <v>25</v>
      </c>
      <c r="N62" t="s">
        <v>4218</v>
      </c>
      <c r="O62" t="s">
        <v>6663</v>
      </c>
    </row>
    <row r="63" spans="1:15" x14ac:dyDescent="0.3">
      <c r="A63" t="s">
        <v>5642</v>
      </c>
      <c r="B63">
        <v>2025</v>
      </c>
      <c r="C63" t="s">
        <v>62</v>
      </c>
      <c r="D63" t="s">
        <v>5643</v>
      </c>
      <c r="E63" t="s">
        <v>5644</v>
      </c>
      <c r="F63" t="s">
        <v>4171</v>
      </c>
      <c r="G63">
        <v>10000</v>
      </c>
      <c r="H63" t="s">
        <v>4179</v>
      </c>
      <c r="I63">
        <v>20500000</v>
      </c>
      <c r="J63" t="s">
        <v>5627</v>
      </c>
      <c r="K63">
        <v>19700000</v>
      </c>
      <c r="L63">
        <v>21200000</v>
      </c>
      <c r="M63">
        <v>2</v>
      </c>
      <c r="N63" t="s">
        <v>4191</v>
      </c>
      <c r="O63" t="s">
        <v>6668</v>
      </c>
    </row>
    <row r="64" spans="1:15" x14ac:dyDescent="0.3">
      <c r="A64" t="s">
        <v>256</v>
      </c>
      <c r="B64">
        <v>2025</v>
      </c>
      <c r="C64" t="s">
        <v>62</v>
      </c>
      <c r="D64" t="s">
        <v>4389</v>
      </c>
      <c r="E64" t="s">
        <v>4681</v>
      </c>
      <c r="F64" t="s">
        <v>4171</v>
      </c>
      <c r="G64">
        <v>4687</v>
      </c>
      <c r="H64" t="s">
        <v>4179</v>
      </c>
      <c r="I64">
        <v>23900000</v>
      </c>
      <c r="J64" t="s">
        <v>5627</v>
      </c>
      <c r="K64">
        <v>23100000</v>
      </c>
      <c r="L64">
        <v>24700000</v>
      </c>
      <c r="M64">
        <v>11</v>
      </c>
      <c r="N64" t="s">
        <v>4963</v>
      </c>
      <c r="O64" t="s">
        <v>6656</v>
      </c>
    </row>
    <row r="65" spans="1:15" x14ac:dyDescent="0.3">
      <c r="A65" t="s">
        <v>4112</v>
      </c>
      <c r="B65">
        <v>2025</v>
      </c>
      <c r="C65" t="s">
        <v>62</v>
      </c>
      <c r="D65" t="s">
        <v>4231</v>
      </c>
      <c r="E65" t="s">
        <v>4246</v>
      </c>
      <c r="F65" t="s">
        <v>4171</v>
      </c>
      <c r="G65">
        <v>5300</v>
      </c>
      <c r="H65" t="s">
        <v>4179</v>
      </c>
      <c r="I65">
        <v>19000000</v>
      </c>
      <c r="J65" t="s">
        <v>5627</v>
      </c>
      <c r="K65">
        <v>18400000</v>
      </c>
      <c r="L65">
        <v>19700000</v>
      </c>
      <c r="M65">
        <v>4</v>
      </c>
      <c r="N65" t="s">
        <v>4259</v>
      </c>
      <c r="O65" t="s">
        <v>6832</v>
      </c>
    </row>
    <row r="66" spans="1:15" x14ac:dyDescent="0.3">
      <c r="A66" t="s">
        <v>5262</v>
      </c>
      <c r="B66">
        <v>2025</v>
      </c>
      <c r="C66" t="s">
        <v>24</v>
      </c>
      <c r="D66" t="s">
        <v>5721</v>
      </c>
      <c r="E66" t="s">
        <v>5722</v>
      </c>
      <c r="F66" t="s">
        <v>4171</v>
      </c>
      <c r="G66">
        <v>13430</v>
      </c>
      <c r="H66" t="s">
        <v>4179</v>
      </c>
      <c r="I66">
        <v>45800000</v>
      </c>
      <c r="J66" t="s">
        <v>5627</v>
      </c>
      <c r="K66">
        <v>44100000</v>
      </c>
      <c r="L66">
        <v>47400000</v>
      </c>
      <c r="M66">
        <v>13</v>
      </c>
      <c r="N66" t="s">
        <v>5723</v>
      </c>
      <c r="O66" t="s">
        <v>6835</v>
      </c>
    </row>
    <row r="67" spans="1:15" x14ac:dyDescent="0.3">
      <c r="A67" t="s">
        <v>179</v>
      </c>
      <c r="B67">
        <v>2013</v>
      </c>
      <c r="C67" t="s">
        <v>154</v>
      </c>
      <c r="D67" t="s">
        <v>4394</v>
      </c>
      <c r="E67" t="s">
        <v>4395</v>
      </c>
      <c r="F67" t="s">
        <v>143</v>
      </c>
      <c r="G67">
        <v>160000</v>
      </c>
      <c r="H67" t="s">
        <v>4179</v>
      </c>
      <c r="I67">
        <v>11200000</v>
      </c>
      <c r="J67" t="s">
        <v>5648</v>
      </c>
      <c r="K67">
        <v>10700000</v>
      </c>
      <c r="L67">
        <v>11700000</v>
      </c>
      <c r="M67" t="s">
        <v>4174</v>
      </c>
      <c r="N67" t="s">
        <v>4259</v>
      </c>
      <c r="O67" t="s">
        <v>6762</v>
      </c>
    </row>
    <row r="68" spans="1:15" x14ac:dyDescent="0.3">
      <c r="A68" t="s">
        <v>302</v>
      </c>
      <c r="B68">
        <v>2015</v>
      </c>
      <c r="C68" t="s">
        <v>182</v>
      </c>
      <c r="D68" t="s">
        <v>5686</v>
      </c>
      <c r="E68" t="s">
        <v>5687</v>
      </c>
      <c r="F68" t="s">
        <v>94</v>
      </c>
      <c r="G68">
        <v>169000</v>
      </c>
      <c r="H68" t="s">
        <v>4179</v>
      </c>
      <c r="I68">
        <v>8300000</v>
      </c>
      <c r="J68" t="s">
        <v>5648</v>
      </c>
      <c r="K68">
        <v>7940000</v>
      </c>
      <c r="L68">
        <v>8600000</v>
      </c>
      <c r="M68">
        <v>7</v>
      </c>
      <c r="N68" t="s">
        <v>4199</v>
      </c>
      <c r="O68" t="s">
        <v>6727</v>
      </c>
    </row>
    <row r="69" spans="1:15" x14ac:dyDescent="0.3">
      <c r="A69" t="s">
        <v>5774</v>
      </c>
      <c r="B69">
        <v>2015</v>
      </c>
      <c r="C69" t="s">
        <v>4183</v>
      </c>
      <c r="D69" t="s">
        <v>4184</v>
      </c>
      <c r="E69" t="s">
        <v>5775</v>
      </c>
      <c r="F69" t="s">
        <v>43</v>
      </c>
      <c r="G69">
        <v>54000</v>
      </c>
      <c r="H69" t="s">
        <v>4179</v>
      </c>
      <c r="I69">
        <v>4670000</v>
      </c>
      <c r="J69" t="s">
        <v>5648</v>
      </c>
      <c r="K69">
        <v>4330000</v>
      </c>
      <c r="L69">
        <v>5020000</v>
      </c>
      <c r="M69">
        <v>14</v>
      </c>
      <c r="N69" t="s">
        <v>4551</v>
      </c>
      <c r="O69" t="s">
        <v>6890</v>
      </c>
    </row>
    <row r="70" spans="1:15" x14ac:dyDescent="0.3">
      <c r="A70" t="s">
        <v>5761</v>
      </c>
      <c r="B70">
        <v>2015</v>
      </c>
      <c r="C70" t="s">
        <v>191</v>
      </c>
      <c r="D70" t="s">
        <v>5762</v>
      </c>
      <c r="E70" t="s">
        <v>5746</v>
      </c>
      <c r="F70" t="s">
        <v>143</v>
      </c>
      <c r="G70">
        <v>89000</v>
      </c>
      <c r="H70" t="s">
        <v>4179</v>
      </c>
      <c r="I70">
        <v>8200000</v>
      </c>
      <c r="J70" t="s">
        <v>5648</v>
      </c>
      <c r="K70">
        <v>7820000</v>
      </c>
      <c r="L70">
        <v>8700000</v>
      </c>
      <c r="M70">
        <v>8</v>
      </c>
      <c r="N70" t="s">
        <v>4191</v>
      </c>
      <c r="O70" t="s">
        <v>6877</v>
      </c>
    </row>
    <row r="71" spans="1:15" x14ac:dyDescent="0.3">
      <c r="A71" t="s">
        <v>5747</v>
      </c>
      <c r="B71">
        <v>2017</v>
      </c>
      <c r="C71" t="s">
        <v>89</v>
      </c>
      <c r="D71" t="s">
        <v>5748</v>
      </c>
      <c r="E71" t="s">
        <v>5749</v>
      </c>
      <c r="F71" t="s">
        <v>161</v>
      </c>
      <c r="G71">
        <v>92800</v>
      </c>
      <c r="H71" t="s">
        <v>4179</v>
      </c>
      <c r="I71">
        <v>6600000</v>
      </c>
      <c r="J71" t="s">
        <v>5648</v>
      </c>
      <c r="K71">
        <v>6200000</v>
      </c>
      <c r="L71">
        <v>7010000</v>
      </c>
      <c r="M71" t="s">
        <v>4174</v>
      </c>
      <c r="N71" t="s">
        <v>4381</v>
      </c>
      <c r="O71" t="s">
        <v>6865</v>
      </c>
    </row>
    <row r="72" spans="1:15" x14ac:dyDescent="0.3">
      <c r="A72" t="s">
        <v>223</v>
      </c>
      <c r="B72">
        <v>2017</v>
      </c>
      <c r="C72" t="s">
        <v>24</v>
      </c>
      <c r="D72" t="s">
        <v>4829</v>
      </c>
      <c r="E72" t="s">
        <v>4503</v>
      </c>
      <c r="F72" t="s">
        <v>94</v>
      </c>
      <c r="G72">
        <v>107300</v>
      </c>
      <c r="H72" t="s">
        <v>4179</v>
      </c>
      <c r="I72">
        <v>16300000</v>
      </c>
      <c r="J72" t="s">
        <v>5648</v>
      </c>
      <c r="K72">
        <v>15100000</v>
      </c>
      <c r="L72">
        <v>17600000</v>
      </c>
      <c r="M72">
        <v>4</v>
      </c>
      <c r="N72" t="s">
        <v>4424</v>
      </c>
      <c r="O72" t="s">
        <v>6726</v>
      </c>
    </row>
    <row r="73" spans="1:15" x14ac:dyDescent="0.3">
      <c r="A73" t="s">
        <v>91</v>
      </c>
      <c r="B73">
        <v>2017</v>
      </c>
      <c r="C73" t="s">
        <v>92</v>
      </c>
      <c r="D73" t="s">
        <v>4383</v>
      </c>
      <c r="E73" t="s">
        <v>4384</v>
      </c>
      <c r="F73" t="s">
        <v>94</v>
      </c>
      <c r="G73">
        <v>75000</v>
      </c>
      <c r="H73" t="s">
        <v>4179</v>
      </c>
      <c r="I73">
        <v>9300000</v>
      </c>
      <c r="J73" t="s">
        <v>5648</v>
      </c>
      <c r="K73">
        <v>8600000</v>
      </c>
      <c r="L73">
        <v>10000000</v>
      </c>
      <c r="M73">
        <v>11</v>
      </c>
      <c r="N73" t="s">
        <v>4225</v>
      </c>
      <c r="O73" t="s">
        <v>6766</v>
      </c>
    </row>
    <row r="74" spans="1:15" x14ac:dyDescent="0.3">
      <c r="A74" t="s">
        <v>254</v>
      </c>
      <c r="B74">
        <v>2018</v>
      </c>
      <c r="C74" t="s">
        <v>62</v>
      </c>
      <c r="D74">
        <v>3008</v>
      </c>
      <c r="E74" t="s">
        <v>4374</v>
      </c>
      <c r="F74" t="s">
        <v>143</v>
      </c>
      <c r="G74">
        <v>120000</v>
      </c>
      <c r="H74" t="s">
        <v>4179</v>
      </c>
      <c r="I74">
        <v>12200000</v>
      </c>
      <c r="J74" t="s">
        <v>5648</v>
      </c>
      <c r="K74">
        <v>11500000</v>
      </c>
      <c r="L74">
        <v>12800000</v>
      </c>
      <c r="M74">
        <v>16</v>
      </c>
      <c r="N74" t="s">
        <v>4222</v>
      </c>
      <c r="O74" t="s">
        <v>6769</v>
      </c>
    </row>
    <row r="75" spans="1:15" x14ac:dyDescent="0.3">
      <c r="A75" t="s">
        <v>245</v>
      </c>
      <c r="B75">
        <v>2018</v>
      </c>
      <c r="C75" t="s">
        <v>62</v>
      </c>
      <c r="D75">
        <v>3008</v>
      </c>
      <c r="E75" t="s">
        <v>5754</v>
      </c>
      <c r="F75" t="s">
        <v>60</v>
      </c>
      <c r="G75">
        <v>96000</v>
      </c>
      <c r="H75" t="s">
        <v>4179</v>
      </c>
      <c r="I75">
        <v>12000000</v>
      </c>
      <c r="J75" t="s">
        <v>5648</v>
      </c>
      <c r="K75">
        <v>11400000</v>
      </c>
      <c r="L75">
        <v>12600000</v>
      </c>
      <c r="M75">
        <v>9</v>
      </c>
      <c r="N75" t="s">
        <v>4225</v>
      </c>
      <c r="O75" t="s">
        <v>6869</v>
      </c>
    </row>
    <row r="76" spans="1:15" x14ac:dyDescent="0.3">
      <c r="A76" t="s">
        <v>21</v>
      </c>
      <c r="B76">
        <v>2018</v>
      </c>
      <c r="C76" t="s">
        <v>24</v>
      </c>
      <c r="D76" t="s">
        <v>4368</v>
      </c>
      <c r="E76" t="s">
        <v>4369</v>
      </c>
      <c r="F76" t="s">
        <v>43</v>
      </c>
      <c r="G76">
        <v>65000</v>
      </c>
      <c r="H76" t="s">
        <v>4179</v>
      </c>
      <c r="I76">
        <v>22100000</v>
      </c>
      <c r="J76" t="s">
        <v>5648</v>
      </c>
      <c r="K76">
        <v>21400000</v>
      </c>
      <c r="L76">
        <v>22900000</v>
      </c>
      <c r="M76">
        <v>3</v>
      </c>
      <c r="N76" t="s">
        <v>4256</v>
      </c>
      <c r="O76" t="s">
        <v>6691</v>
      </c>
    </row>
    <row r="77" spans="1:15" x14ac:dyDescent="0.3">
      <c r="A77" t="s">
        <v>411</v>
      </c>
      <c r="B77">
        <v>2018</v>
      </c>
      <c r="C77" t="s">
        <v>166</v>
      </c>
      <c r="D77" t="s">
        <v>4695</v>
      </c>
      <c r="E77" t="s">
        <v>5751</v>
      </c>
      <c r="F77" t="s">
        <v>143</v>
      </c>
      <c r="G77">
        <v>56000</v>
      </c>
      <c r="H77" t="s">
        <v>4179</v>
      </c>
      <c r="I77">
        <v>11200000</v>
      </c>
      <c r="J77" t="s">
        <v>5648</v>
      </c>
      <c r="K77">
        <v>10900000</v>
      </c>
      <c r="L77">
        <v>11600000</v>
      </c>
      <c r="M77">
        <v>6</v>
      </c>
      <c r="N77" t="s">
        <v>4401</v>
      </c>
      <c r="O77" t="s">
        <v>6867</v>
      </c>
    </row>
    <row r="78" spans="1:15" x14ac:dyDescent="0.3">
      <c r="A78" t="s">
        <v>5267</v>
      </c>
      <c r="B78">
        <v>2018</v>
      </c>
      <c r="C78" t="s">
        <v>85</v>
      </c>
      <c r="D78" t="s">
        <v>5764</v>
      </c>
      <c r="E78" t="s">
        <v>5765</v>
      </c>
      <c r="F78" t="s">
        <v>43</v>
      </c>
      <c r="G78">
        <v>82000</v>
      </c>
      <c r="H78" t="s">
        <v>4179</v>
      </c>
      <c r="I78">
        <v>8300000</v>
      </c>
      <c r="J78" t="s">
        <v>5648</v>
      </c>
      <c r="K78">
        <v>7960000</v>
      </c>
      <c r="L78">
        <v>8700000</v>
      </c>
      <c r="M78" t="s">
        <v>4174</v>
      </c>
      <c r="N78" t="s">
        <v>4582</v>
      </c>
      <c r="O78" t="s">
        <v>6880</v>
      </c>
    </row>
    <row r="79" spans="1:15" x14ac:dyDescent="0.3">
      <c r="A79" t="s">
        <v>103</v>
      </c>
      <c r="B79">
        <v>2019</v>
      </c>
      <c r="C79" t="s">
        <v>36</v>
      </c>
      <c r="D79" t="s">
        <v>4426</v>
      </c>
      <c r="E79" t="s">
        <v>4427</v>
      </c>
      <c r="F79" t="s">
        <v>173</v>
      </c>
      <c r="G79">
        <v>67000</v>
      </c>
      <c r="H79" t="s">
        <v>4179</v>
      </c>
      <c r="I79">
        <v>7050000</v>
      </c>
      <c r="J79" t="s">
        <v>5648</v>
      </c>
      <c r="K79">
        <v>6730000</v>
      </c>
      <c r="L79">
        <v>7370000</v>
      </c>
      <c r="M79">
        <v>9</v>
      </c>
      <c r="N79" t="s">
        <v>4582</v>
      </c>
      <c r="O79" t="s">
        <v>6750</v>
      </c>
    </row>
    <row r="80" spans="1:15" x14ac:dyDescent="0.3">
      <c r="A80" t="s">
        <v>428</v>
      </c>
      <c r="B80">
        <v>2020</v>
      </c>
      <c r="C80" t="s">
        <v>4183</v>
      </c>
      <c r="D80" t="s">
        <v>4376</v>
      </c>
      <c r="E80" t="s">
        <v>4377</v>
      </c>
      <c r="F80" t="s">
        <v>43</v>
      </c>
      <c r="G80">
        <v>101000</v>
      </c>
      <c r="H80" t="s">
        <v>4179</v>
      </c>
      <c r="I80">
        <v>18300000</v>
      </c>
      <c r="J80" t="s">
        <v>5648</v>
      </c>
      <c r="K80">
        <v>16900000</v>
      </c>
      <c r="L80">
        <v>19700000</v>
      </c>
      <c r="M80">
        <v>2</v>
      </c>
      <c r="N80" t="s">
        <v>5137</v>
      </c>
      <c r="O80" t="s">
        <v>6768</v>
      </c>
    </row>
    <row r="81" spans="1:15" x14ac:dyDescent="0.3">
      <c r="A81" t="s">
        <v>2250</v>
      </c>
      <c r="B81">
        <v>2019</v>
      </c>
      <c r="C81" t="s">
        <v>191</v>
      </c>
      <c r="D81" t="s">
        <v>5009</v>
      </c>
      <c r="E81" t="s">
        <v>5746</v>
      </c>
      <c r="F81" t="s">
        <v>143</v>
      </c>
      <c r="G81">
        <v>54000</v>
      </c>
      <c r="H81" t="s">
        <v>4179</v>
      </c>
      <c r="I81">
        <v>11700000</v>
      </c>
      <c r="J81" t="s">
        <v>5648</v>
      </c>
      <c r="K81">
        <v>11200000</v>
      </c>
      <c r="L81">
        <v>12300000</v>
      </c>
      <c r="M81">
        <v>17</v>
      </c>
      <c r="N81" t="s">
        <v>4289</v>
      </c>
      <c r="O81" t="s">
        <v>6864</v>
      </c>
    </row>
    <row r="82" spans="1:15" x14ac:dyDescent="0.3">
      <c r="A82" t="s">
        <v>5265</v>
      </c>
      <c r="B82">
        <v>2019</v>
      </c>
      <c r="C82" t="s">
        <v>137</v>
      </c>
      <c r="D82" t="s">
        <v>5759</v>
      </c>
      <c r="E82" t="s">
        <v>5760</v>
      </c>
      <c r="F82" t="s">
        <v>161</v>
      </c>
      <c r="G82">
        <v>96514</v>
      </c>
      <c r="H82" t="s">
        <v>4179</v>
      </c>
      <c r="I82">
        <v>12100000</v>
      </c>
      <c r="J82" t="s">
        <v>5648</v>
      </c>
      <c r="K82">
        <v>11700000</v>
      </c>
      <c r="L82">
        <v>12600000</v>
      </c>
      <c r="M82">
        <v>5</v>
      </c>
      <c r="N82" t="s">
        <v>4381</v>
      </c>
      <c r="O82" t="s">
        <v>6875</v>
      </c>
    </row>
    <row r="83" spans="1:15" x14ac:dyDescent="0.3">
      <c r="A83" t="s">
        <v>66</v>
      </c>
      <c r="B83">
        <v>2019</v>
      </c>
      <c r="C83" t="s">
        <v>62</v>
      </c>
      <c r="D83">
        <v>3008</v>
      </c>
      <c r="E83" t="s">
        <v>4607</v>
      </c>
      <c r="F83" t="s">
        <v>143</v>
      </c>
      <c r="G83">
        <v>103000</v>
      </c>
      <c r="H83" t="s">
        <v>4179</v>
      </c>
      <c r="I83">
        <v>13200000</v>
      </c>
      <c r="J83" t="s">
        <v>5648</v>
      </c>
      <c r="K83">
        <v>12700000</v>
      </c>
      <c r="L83">
        <v>13700000</v>
      </c>
      <c r="M83">
        <v>11</v>
      </c>
      <c r="N83" t="s">
        <v>4218</v>
      </c>
      <c r="O83" t="s">
        <v>6723</v>
      </c>
    </row>
    <row r="84" spans="1:15" x14ac:dyDescent="0.3">
      <c r="A84" t="s">
        <v>5707</v>
      </c>
      <c r="B84">
        <v>2019</v>
      </c>
      <c r="C84" t="s">
        <v>89</v>
      </c>
      <c r="D84" t="s">
        <v>4778</v>
      </c>
      <c r="E84" t="s">
        <v>5708</v>
      </c>
      <c r="F84" t="s">
        <v>43</v>
      </c>
      <c r="G84">
        <v>102000</v>
      </c>
      <c r="H84" t="s">
        <v>4179</v>
      </c>
      <c r="I84">
        <v>7780000</v>
      </c>
      <c r="J84" t="s">
        <v>5648</v>
      </c>
      <c r="K84">
        <v>7450000</v>
      </c>
      <c r="L84">
        <v>8100000</v>
      </c>
      <c r="M84">
        <v>2</v>
      </c>
      <c r="N84" t="s">
        <v>4199</v>
      </c>
      <c r="O84" t="s">
        <v>6892</v>
      </c>
    </row>
    <row r="85" spans="1:15" x14ac:dyDescent="0.3">
      <c r="A85" t="s">
        <v>5260</v>
      </c>
      <c r="B85">
        <v>2019</v>
      </c>
      <c r="C85" t="s">
        <v>4097</v>
      </c>
      <c r="D85" t="s">
        <v>5752</v>
      </c>
      <c r="E85" t="s">
        <v>5753</v>
      </c>
      <c r="F85" t="s">
        <v>4635</v>
      </c>
      <c r="G85">
        <v>53000</v>
      </c>
      <c r="H85" t="s">
        <v>4179</v>
      </c>
      <c r="I85">
        <v>9400000</v>
      </c>
      <c r="J85" t="s">
        <v>5648</v>
      </c>
      <c r="K85">
        <v>9100000</v>
      </c>
      <c r="L85">
        <v>9700000</v>
      </c>
      <c r="M85">
        <v>9</v>
      </c>
      <c r="N85" t="s">
        <v>4247</v>
      </c>
      <c r="O85" t="s">
        <v>6868</v>
      </c>
    </row>
    <row r="86" spans="1:15" x14ac:dyDescent="0.3">
      <c r="A86" t="s">
        <v>238</v>
      </c>
      <c r="B86">
        <v>2019</v>
      </c>
      <c r="C86" t="s">
        <v>137</v>
      </c>
      <c r="D86" t="s">
        <v>4590</v>
      </c>
      <c r="E86" t="s">
        <v>4749</v>
      </c>
      <c r="F86" t="s">
        <v>161</v>
      </c>
      <c r="G86">
        <v>93500</v>
      </c>
      <c r="H86" t="s">
        <v>4179</v>
      </c>
      <c r="I86">
        <v>9200000</v>
      </c>
      <c r="J86" t="s">
        <v>5648</v>
      </c>
      <c r="K86">
        <v>8900000</v>
      </c>
      <c r="L86">
        <v>9600000</v>
      </c>
      <c r="M86">
        <v>20</v>
      </c>
      <c r="N86" t="s">
        <v>4244</v>
      </c>
      <c r="O86" t="s">
        <v>6735</v>
      </c>
    </row>
    <row r="87" spans="1:15" x14ac:dyDescent="0.3">
      <c r="A87" t="s">
        <v>253</v>
      </c>
      <c r="B87">
        <v>2019</v>
      </c>
      <c r="C87" t="s">
        <v>199</v>
      </c>
      <c r="D87" t="s">
        <v>4534</v>
      </c>
      <c r="E87" t="s">
        <v>4535</v>
      </c>
      <c r="F87" t="s">
        <v>143</v>
      </c>
      <c r="G87">
        <v>71615</v>
      </c>
      <c r="H87" t="s">
        <v>4179</v>
      </c>
      <c r="I87">
        <v>10700000</v>
      </c>
      <c r="J87" t="s">
        <v>5648</v>
      </c>
      <c r="K87">
        <v>10400000</v>
      </c>
      <c r="L87">
        <v>11000000</v>
      </c>
      <c r="M87" t="s">
        <v>4174</v>
      </c>
      <c r="N87" t="s">
        <v>4199</v>
      </c>
      <c r="O87" t="s">
        <v>6728</v>
      </c>
    </row>
    <row r="88" spans="1:15" x14ac:dyDescent="0.3">
      <c r="A88" t="s">
        <v>318</v>
      </c>
      <c r="B88">
        <v>2020</v>
      </c>
      <c r="C88" t="s">
        <v>24</v>
      </c>
      <c r="D88" t="s">
        <v>4466</v>
      </c>
      <c r="E88" t="s">
        <v>4467</v>
      </c>
      <c r="F88" t="s">
        <v>43</v>
      </c>
      <c r="G88">
        <v>97261</v>
      </c>
      <c r="H88" t="s">
        <v>4179</v>
      </c>
      <c r="I88">
        <v>42400000</v>
      </c>
      <c r="J88" t="s">
        <v>5648</v>
      </c>
      <c r="K88">
        <v>40600000</v>
      </c>
      <c r="L88">
        <v>44200000</v>
      </c>
      <c r="M88">
        <v>23</v>
      </c>
      <c r="N88" t="s">
        <v>5660</v>
      </c>
      <c r="O88" t="s">
        <v>6693</v>
      </c>
    </row>
    <row r="89" spans="1:15" x14ac:dyDescent="0.3">
      <c r="A89" t="s">
        <v>171</v>
      </c>
      <c r="B89">
        <v>2020</v>
      </c>
      <c r="C89" t="s">
        <v>89</v>
      </c>
      <c r="D89" t="s">
        <v>4422</v>
      </c>
      <c r="E89" t="s">
        <v>4423</v>
      </c>
      <c r="F89" t="s">
        <v>173</v>
      </c>
      <c r="G89">
        <v>60000</v>
      </c>
      <c r="H89" t="s">
        <v>4179</v>
      </c>
      <c r="I89">
        <v>8300000</v>
      </c>
      <c r="J89" t="s">
        <v>5648</v>
      </c>
      <c r="K89">
        <v>7980000</v>
      </c>
      <c r="L89">
        <v>8500000</v>
      </c>
      <c r="M89">
        <v>6</v>
      </c>
      <c r="N89" t="s">
        <v>4648</v>
      </c>
      <c r="O89" t="s">
        <v>6751</v>
      </c>
    </row>
    <row r="90" spans="1:15" x14ac:dyDescent="0.3">
      <c r="A90" t="s">
        <v>279</v>
      </c>
      <c r="B90">
        <v>2020</v>
      </c>
      <c r="C90" t="s">
        <v>24</v>
      </c>
      <c r="D90" t="s">
        <v>4392</v>
      </c>
      <c r="E90" t="s">
        <v>5701</v>
      </c>
      <c r="F90" t="s">
        <v>60</v>
      </c>
      <c r="G90">
        <v>95000</v>
      </c>
      <c r="H90" t="s">
        <v>4179</v>
      </c>
      <c r="I90">
        <v>9500000</v>
      </c>
      <c r="J90" t="s">
        <v>5648</v>
      </c>
      <c r="K90">
        <v>9000000</v>
      </c>
      <c r="L90">
        <v>10100000</v>
      </c>
      <c r="M90">
        <v>2</v>
      </c>
      <c r="N90" t="s">
        <v>4191</v>
      </c>
      <c r="O90" t="s">
        <v>6763</v>
      </c>
    </row>
    <row r="91" spans="1:15" x14ac:dyDescent="0.3">
      <c r="A91" t="s">
        <v>112</v>
      </c>
      <c r="B91">
        <v>2020</v>
      </c>
      <c r="C91" t="s">
        <v>24</v>
      </c>
      <c r="D91" t="s">
        <v>4867</v>
      </c>
      <c r="E91" t="s">
        <v>4658</v>
      </c>
      <c r="F91" t="s">
        <v>143</v>
      </c>
      <c r="G91">
        <v>55000</v>
      </c>
      <c r="H91" t="s">
        <v>4179</v>
      </c>
      <c r="I91">
        <v>19200000</v>
      </c>
      <c r="J91" t="s">
        <v>5648</v>
      </c>
      <c r="K91">
        <v>18400000</v>
      </c>
      <c r="L91">
        <v>19900000</v>
      </c>
      <c r="M91">
        <v>12</v>
      </c>
      <c r="N91" t="s">
        <v>5655</v>
      </c>
      <c r="O91" t="s">
        <v>6724</v>
      </c>
    </row>
    <row r="92" spans="1:15" x14ac:dyDescent="0.3">
      <c r="A92" t="s">
        <v>220</v>
      </c>
      <c r="B92">
        <v>2022</v>
      </c>
      <c r="C92" t="s">
        <v>85</v>
      </c>
      <c r="D92" t="s">
        <v>4410</v>
      </c>
      <c r="E92" t="s">
        <v>4411</v>
      </c>
      <c r="F92" t="s">
        <v>143</v>
      </c>
      <c r="G92">
        <v>39257</v>
      </c>
      <c r="H92" t="s">
        <v>4179</v>
      </c>
      <c r="I92">
        <v>10600000</v>
      </c>
      <c r="J92" t="s">
        <v>5648</v>
      </c>
      <c r="K92">
        <v>10300000</v>
      </c>
      <c r="L92">
        <v>11000000</v>
      </c>
      <c r="M92">
        <v>8</v>
      </c>
      <c r="N92" t="s">
        <v>4262</v>
      </c>
      <c r="O92" t="s">
        <v>6756</v>
      </c>
    </row>
    <row r="93" spans="1:15" x14ac:dyDescent="0.3">
      <c r="A93" t="s">
        <v>463</v>
      </c>
      <c r="B93">
        <v>2021</v>
      </c>
      <c r="C93" t="s">
        <v>24</v>
      </c>
      <c r="D93" t="s">
        <v>4189</v>
      </c>
      <c r="E93" t="s">
        <v>4190</v>
      </c>
      <c r="F93" t="s">
        <v>43</v>
      </c>
      <c r="G93">
        <v>24100</v>
      </c>
      <c r="H93" t="s">
        <v>4179</v>
      </c>
      <c r="I93">
        <v>13000000</v>
      </c>
      <c r="J93" t="s">
        <v>5648</v>
      </c>
      <c r="K93">
        <v>12600000</v>
      </c>
      <c r="L93">
        <v>13500000</v>
      </c>
      <c r="M93">
        <v>23</v>
      </c>
      <c r="N93" t="s">
        <v>4244</v>
      </c>
      <c r="O93" t="s">
        <v>6746</v>
      </c>
    </row>
    <row r="94" spans="1:15" x14ac:dyDescent="0.3">
      <c r="A94" t="s">
        <v>5270</v>
      </c>
      <c r="B94">
        <v>2021</v>
      </c>
      <c r="C94" t="s">
        <v>250</v>
      </c>
      <c r="D94" t="s">
        <v>5776</v>
      </c>
      <c r="E94" t="s">
        <v>5777</v>
      </c>
      <c r="F94" t="s">
        <v>143</v>
      </c>
      <c r="G94">
        <v>89000</v>
      </c>
      <c r="H94" t="s">
        <v>4179</v>
      </c>
      <c r="I94">
        <v>16600000</v>
      </c>
      <c r="J94" t="s">
        <v>5648</v>
      </c>
      <c r="K94">
        <v>16000000</v>
      </c>
      <c r="L94">
        <v>17200000</v>
      </c>
      <c r="M94">
        <v>6</v>
      </c>
      <c r="N94" t="s">
        <v>4218</v>
      </c>
      <c r="O94" t="s">
        <v>6891</v>
      </c>
    </row>
    <row r="95" spans="1:15" x14ac:dyDescent="0.3">
      <c r="A95" t="s">
        <v>212</v>
      </c>
      <c r="B95">
        <v>2021</v>
      </c>
      <c r="C95" t="s">
        <v>24</v>
      </c>
      <c r="D95" t="s">
        <v>4189</v>
      </c>
      <c r="E95" t="s">
        <v>4958</v>
      </c>
      <c r="F95" t="s">
        <v>60</v>
      </c>
      <c r="G95">
        <v>26963</v>
      </c>
      <c r="H95" t="s">
        <v>4179</v>
      </c>
      <c r="I95">
        <v>13200000</v>
      </c>
      <c r="J95" t="s">
        <v>5648</v>
      </c>
      <c r="K95">
        <v>12700000</v>
      </c>
      <c r="L95">
        <v>13600000</v>
      </c>
      <c r="M95">
        <v>2</v>
      </c>
      <c r="N95" t="s">
        <v>4244</v>
      </c>
      <c r="O95" t="s">
        <v>6725</v>
      </c>
    </row>
    <row r="96" spans="1:15" x14ac:dyDescent="0.3">
      <c r="A96" t="s">
        <v>405</v>
      </c>
      <c r="B96">
        <v>2021</v>
      </c>
      <c r="C96" t="s">
        <v>89</v>
      </c>
      <c r="D96" t="s">
        <v>4422</v>
      </c>
      <c r="E96" t="s">
        <v>4423</v>
      </c>
      <c r="F96" t="s">
        <v>60</v>
      </c>
      <c r="G96">
        <v>40252</v>
      </c>
      <c r="H96" t="s">
        <v>4179</v>
      </c>
      <c r="I96">
        <v>8400000</v>
      </c>
      <c r="J96" t="s">
        <v>5648</v>
      </c>
      <c r="K96">
        <v>8100000</v>
      </c>
      <c r="L96">
        <v>8700000</v>
      </c>
      <c r="M96">
        <v>36</v>
      </c>
      <c r="N96" t="s">
        <v>4582</v>
      </c>
      <c r="O96" t="s">
        <v>6871</v>
      </c>
    </row>
    <row r="97" spans="1:15" x14ac:dyDescent="0.3">
      <c r="A97" t="s">
        <v>316</v>
      </c>
      <c r="B97">
        <v>2021</v>
      </c>
      <c r="C97" t="s">
        <v>182</v>
      </c>
      <c r="D97" t="s">
        <v>4517</v>
      </c>
      <c r="E97" t="s">
        <v>4518</v>
      </c>
      <c r="F97" t="s">
        <v>43</v>
      </c>
      <c r="G97">
        <v>75000</v>
      </c>
      <c r="H97" t="s">
        <v>4179</v>
      </c>
      <c r="I97">
        <v>12100000</v>
      </c>
      <c r="J97" t="s">
        <v>5648</v>
      </c>
      <c r="K97">
        <v>11500000</v>
      </c>
      <c r="L97">
        <v>12700000</v>
      </c>
      <c r="M97">
        <v>5</v>
      </c>
      <c r="N97" t="s">
        <v>4648</v>
      </c>
      <c r="O97" t="s">
        <v>6705</v>
      </c>
    </row>
    <row r="98" spans="1:15" x14ac:dyDescent="0.3">
      <c r="A98" t="s">
        <v>81</v>
      </c>
      <c r="B98">
        <v>2021</v>
      </c>
      <c r="C98" t="s">
        <v>24</v>
      </c>
      <c r="D98" t="s">
        <v>4448</v>
      </c>
      <c r="E98" t="s">
        <v>5663</v>
      </c>
      <c r="F98" t="s">
        <v>161</v>
      </c>
      <c r="G98">
        <v>111255</v>
      </c>
      <c r="H98" t="s">
        <v>4179</v>
      </c>
      <c r="I98">
        <v>29800000</v>
      </c>
      <c r="J98" t="s">
        <v>5648</v>
      </c>
      <c r="K98">
        <v>28700000</v>
      </c>
      <c r="L98">
        <v>31000000</v>
      </c>
      <c r="M98">
        <v>12</v>
      </c>
      <c r="N98" t="s">
        <v>4795</v>
      </c>
      <c r="O98" t="s">
        <v>6701</v>
      </c>
    </row>
    <row r="99" spans="1:15" x14ac:dyDescent="0.3">
      <c r="A99" t="s">
        <v>185</v>
      </c>
      <c r="B99">
        <v>2021</v>
      </c>
      <c r="C99" t="s">
        <v>131</v>
      </c>
      <c r="D99" t="s">
        <v>5674</v>
      </c>
      <c r="E99" t="s">
        <v>5757</v>
      </c>
      <c r="F99" t="s">
        <v>43</v>
      </c>
      <c r="G99">
        <v>28500</v>
      </c>
      <c r="H99" t="s">
        <v>4179</v>
      </c>
      <c r="I99">
        <v>18300000</v>
      </c>
      <c r="J99" t="s">
        <v>5648</v>
      </c>
      <c r="K99">
        <v>17700000</v>
      </c>
      <c r="L99">
        <v>19000000</v>
      </c>
      <c r="M99">
        <v>3</v>
      </c>
      <c r="N99" t="s">
        <v>4218</v>
      </c>
      <c r="O99" t="s">
        <v>6873</v>
      </c>
    </row>
    <row r="100" spans="1:15" x14ac:dyDescent="0.3">
      <c r="A100" t="s">
        <v>197</v>
      </c>
      <c r="B100">
        <v>2021</v>
      </c>
      <c r="C100" t="s">
        <v>89</v>
      </c>
      <c r="D100" t="s">
        <v>4379</v>
      </c>
      <c r="E100" t="s">
        <v>5007</v>
      </c>
      <c r="F100" t="s">
        <v>94</v>
      </c>
      <c r="G100">
        <v>56000</v>
      </c>
      <c r="H100" t="s">
        <v>4179</v>
      </c>
      <c r="I100">
        <v>6960000</v>
      </c>
      <c r="J100" t="s">
        <v>5648</v>
      </c>
      <c r="K100">
        <v>6710000</v>
      </c>
      <c r="L100">
        <v>7210000</v>
      </c>
      <c r="M100">
        <v>62</v>
      </c>
      <c r="N100" t="s">
        <v>4438</v>
      </c>
      <c r="O100" t="s">
        <v>6767</v>
      </c>
    </row>
    <row r="101" spans="1:15" x14ac:dyDescent="0.3">
      <c r="A101" t="s">
        <v>236</v>
      </c>
      <c r="B101">
        <v>2021</v>
      </c>
      <c r="C101" t="s">
        <v>89</v>
      </c>
      <c r="D101" t="s">
        <v>4454</v>
      </c>
      <c r="E101" t="s">
        <v>4455</v>
      </c>
      <c r="F101" t="s">
        <v>173</v>
      </c>
      <c r="G101">
        <v>71733</v>
      </c>
      <c r="H101" t="s">
        <v>4179</v>
      </c>
      <c r="I101">
        <v>11600000</v>
      </c>
      <c r="J101" t="s">
        <v>5648</v>
      </c>
      <c r="K101">
        <v>11200000</v>
      </c>
      <c r="L101">
        <v>12000000</v>
      </c>
      <c r="M101">
        <v>8</v>
      </c>
      <c r="N101" t="s">
        <v>4289</v>
      </c>
      <c r="O101" t="s">
        <v>6699</v>
      </c>
    </row>
    <row r="102" spans="1:15" x14ac:dyDescent="0.3">
      <c r="A102" t="s">
        <v>168</v>
      </c>
      <c r="B102">
        <v>2021</v>
      </c>
      <c r="C102" t="s">
        <v>166</v>
      </c>
      <c r="D102" t="s">
        <v>5684</v>
      </c>
      <c r="E102" t="s">
        <v>5685</v>
      </c>
      <c r="F102" t="s">
        <v>161</v>
      </c>
      <c r="G102">
        <v>48014</v>
      </c>
      <c r="H102" t="s">
        <v>4179</v>
      </c>
      <c r="I102">
        <v>19000000</v>
      </c>
      <c r="J102" t="s">
        <v>5648</v>
      </c>
      <c r="K102">
        <v>18300000</v>
      </c>
      <c r="L102">
        <v>19600000</v>
      </c>
      <c r="M102">
        <v>2</v>
      </c>
      <c r="N102" t="s">
        <v>5655</v>
      </c>
      <c r="O102" t="s">
        <v>6722</v>
      </c>
    </row>
    <row r="103" spans="1:15" x14ac:dyDescent="0.3">
      <c r="A103" t="s">
        <v>187</v>
      </c>
      <c r="B103">
        <v>2021</v>
      </c>
      <c r="C103" t="s">
        <v>188</v>
      </c>
      <c r="D103" t="s">
        <v>4970</v>
      </c>
      <c r="E103" t="s">
        <v>4971</v>
      </c>
      <c r="F103" t="s">
        <v>43</v>
      </c>
      <c r="G103">
        <v>61681</v>
      </c>
      <c r="H103" t="s">
        <v>4179</v>
      </c>
      <c r="I103">
        <v>6900000</v>
      </c>
      <c r="J103" t="s">
        <v>5648</v>
      </c>
      <c r="K103">
        <v>6650000</v>
      </c>
      <c r="L103">
        <v>7150000</v>
      </c>
      <c r="M103">
        <v>5</v>
      </c>
      <c r="N103" t="s">
        <v>4438</v>
      </c>
      <c r="O103" t="s">
        <v>6884</v>
      </c>
    </row>
    <row r="104" spans="1:15" x14ac:dyDescent="0.3">
      <c r="A104" t="s">
        <v>292</v>
      </c>
      <c r="B104">
        <v>2021</v>
      </c>
      <c r="C104" t="s">
        <v>62</v>
      </c>
      <c r="D104" t="s">
        <v>4206</v>
      </c>
      <c r="E104" t="s">
        <v>5662</v>
      </c>
      <c r="F104" t="s">
        <v>43</v>
      </c>
      <c r="G104">
        <v>98100</v>
      </c>
      <c r="H104" t="s">
        <v>4179</v>
      </c>
      <c r="I104">
        <v>13800000</v>
      </c>
      <c r="J104" t="s">
        <v>5648</v>
      </c>
      <c r="K104">
        <v>13300000</v>
      </c>
      <c r="L104">
        <v>14300000</v>
      </c>
      <c r="M104">
        <v>10</v>
      </c>
      <c r="N104" t="s">
        <v>4225</v>
      </c>
      <c r="O104" t="s">
        <v>6698</v>
      </c>
    </row>
    <row r="105" spans="1:15" x14ac:dyDescent="0.3">
      <c r="A105" t="s">
        <v>134</v>
      </c>
      <c r="B105">
        <v>2022</v>
      </c>
      <c r="C105" t="s">
        <v>108</v>
      </c>
      <c r="D105" t="s">
        <v>4476</v>
      </c>
      <c r="E105" t="s">
        <v>4477</v>
      </c>
      <c r="F105" t="s">
        <v>60</v>
      </c>
      <c r="G105">
        <v>71500</v>
      </c>
      <c r="H105" t="s">
        <v>4179</v>
      </c>
      <c r="I105">
        <v>9500000</v>
      </c>
      <c r="J105" t="s">
        <v>5648</v>
      </c>
      <c r="K105">
        <v>9000000</v>
      </c>
      <c r="L105">
        <v>10000000</v>
      </c>
      <c r="M105">
        <v>27</v>
      </c>
      <c r="N105" t="s">
        <v>4381</v>
      </c>
      <c r="O105" t="s">
        <v>6689</v>
      </c>
    </row>
    <row r="106" spans="1:15" x14ac:dyDescent="0.3">
      <c r="A106" t="s">
        <v>151</v>
      </c>
      <c r="B106">
        <v>2021</v>
      </c>
      <c r="C106" t="s">
        <v>62</v>
      </c>
      <c r="D106">
        <v>308</v>
      </c>
      <c r="E106" t="s">
        <v>5698</v>
      </c>
      <c r="F106" t="s">
        <v>143</v>
      </c>
      <c r="G106">
        <v>45000</v>
      </c>
      <c r="H106" t="s">
        <v>4179</v>
      </c>
      <c r="I106">
        <v>11100000</v>
      </c>
      <c r="J106" t="s">
        <v>5648</v>
      </c>
      <c r="K106">
        <v>10700000</v>
      </c>
      <c r="L106">
        <v>11400000</v>
      </c>
      <c r="M106">
        <v>2</v>
      </c>
      <c r="N106" t="s">
        <v>4274</v>
      </c>
      <c r="O106" t="s">
        <v>6737</v>
      </c>
    </row>
    <row r="107" spans="1:15" x14ac:dyDescent="0.3">
      <c r="A107" t="s">
        <v>159</v>
      </c>
      <c r="B107">
        <v>2021</v>
      </c>
      <c r="C107" t="s">
        <v>137</v>
      </c>
      <c r="D107" t="s">
        <v>4702</v>
      </c>
      <c r="E107" t="s">
        <v>5127</v>
      </c>
      <c r="F107" t="s">
        <v>161</v>
      </c>
      <c r="G107">
        <v>85390</v>
      </c>
      <c r="H107" t="s">
        <v>4179</v>
      </c>
      <c r="I107">
        <v>9800000</v>
      </c>
      <c r="J107" t="s">
        <v>5648</v>
      </c>
      <c r="K107">
        <v>9400000</v>
      </c>
      <c r="L107">
        <v>10300000</v>
      </c>
      <c r="M107">
        <v>7</v>
      </c>
      <c r="N107" t="s">
        <v>4438</v>
      </c>
      <c r="O107" t="s">
        <v>6686</v>
      </c>
    </row>
    <row r="108" spans="1:15" x14ac:dyDescent="0.3">
      <c r="A108" t="s">
        <v>5259</v>
      </c>
      <c r="B108">
        <v>2021</v>
      </c>
      <c r="C108" t="s">
        <v>4097</v>
      </c>
      <c r="D108" t="s">
        <v>5744</v>
      </c>
      <c r="E108" t="s">
        <v>5745</v>
      </c>
      <c r="F108" t="s">
        <v>143</v>
      </c>
      <c r="G108">
        <v>53400</v>
      </c>
      <c r="H108" t="s">
        <v>4179</v>
      </c>
      <c r="I108">
        <v>8600000</v>
      </c>
      <c r="J108" t="s">
        <v>5648</v>
      </c>
      <c r="K108">
        <v>8300000</v>
      </c>
      <c r="L108">
        <v>8900000</v>
      </c>
      <c r="M108">
        <v>2</v>
      </c>
      <c r="N108" t="s">
        <v>4438</v>
      </c>
      <c r="O108" t="s">
        <v>6863</v>
      </c>
    </row>
    <row r="109" spans="1:15" x14ac:dyDescent="0.3">
      <c r="A109" t="s">
        <v>5266</v>
      </c>
      <c r="B109">
        <v>2022</v>
      </c>
      <c r="C109" t="s">
        <v>166</v>
      </c>
      <c r="D109" t="s">
        <v>5769</v>
      </c>
      <c r="E109" t="s">
        <v>5770</v>
      </c>
      <c r="F109" t="s">
        <v>161</v>
      </c>
      <c r="G109">
        <v>35000</v>
      </c>
      <c r="H109" t="s">
        <v>4179</v>
      </c>
      <c r="I109">
        <v>10700000</v>
      </c>
      <c r="J109" t="s">
        <v>5648</v>
      </c>
      <c r="K109">
        <v>10000000</v>
      </c>
      <c r="L109">
        <v>11400000</v>
      </c>
      <c r="M109">
        <v>13</v>
      </c>
      <c r="N109" t="s">
        <v>4381</v>
      </c>
      <c r="O109" t="s">
        <v>6885</v>
      </c>
    </row>
    <row r="110" spans="1:15" x14ac:dyDescent="0.3">
      <c r="A110" t="s">
        <v>403</v>
      </c>
      <c r="B110">
        <v>2021</v>
      </c>
      <c r="C110" t="s">
        <v>4183</v>
      </c>
      <c r="D110" t="s">
        <v>4184</v>
      </c>
      <c r="E110" t="s">
        <v>4791</v>
      </c>
      <c r="F110" t="s">
        <v>161</v>
      </c>
      <c r="G110">
        <v>47500</v>
      </c>
      <c r="H110" t="s">
        <v>4179</v>
      </c>
      <c r="I110">
        <v>7830000</v>
      </c>
      <c r="J110" t="s">
        <v>5648</v>
      </c>
      <c r="K110">
        <v>7560000</v>
      </c>
      <c r="L110">
        <v>8100000</v>
      </c>
      <c r="M110">
        <v>16</v>
      </c>
      <c r="N110" t="s">
        <v>4582</v>
      </c>
      <c r="O110" t="s">
        <v>6870</v>
      </c>
    </row>
    <row r="111" spans="1:15" x14ac:dyDescent="0.3">
      <c r="A111" t="s">
        <v>409</v>
      </c>
      <c r="B111">
        <v>2022</v>
      </c>
      <c r="C111" t="s">
        <v>92</v>
      </c>
      <c r="D111" t="s">
        <v>5741</v>
      </c>
      <c r="E111" t="s">
        <v>5742</v>
      </c>
      <c r="F111" t="s">
        <v>94</v>
      </c>
      <c r="G111">
        <v>87403</v>
      </c>
      <c r="H111" t="s">
        <v>4179</v>
      </c>
      <c r="I111">
        <v>24600000</v>
      </c>
      <c r="J111" t="s">
        <v>5648</v>
      </c>
      <c r="K111">
        <v>23200000</v>
      </c>
      <c r="L111">
        <v>26000000</v>
      </c>
      <c r="M111">
        <v>2</v>
      </c>
      <c r="N111" t="s">
        <v>5743</v>
      </c>
      <c r="O111" t="s">
        <v>6860</v>
      </c>
    </row>
    <row r="112" spans="1:15" x14ac:dyDescent="0.3">
      <c r="A112" t="s">
        <v>149</v>
      </c>
      <c r="B112">
        <v>2022</v>
      </c>
      <c r="C112" t="s">
        <v>145</v>
      </c>
      <c r="D112" t="s">
        <v>5672</v>
      </c>
      <c r="E112" t="s">
        <v>5706</v>
      </c>
      <c r="F112" t="s">
        <v>43</v>
      </c>
      <c r="G112">
        <v>33000</v>
      </c>
      <c r="H112" t="s">
        <v>4172</v>
      </c>
      <c r="I112">
        <v>6480000</v>
      </c>
      <c r="J112" t="s">
        <v>5648</v>
      </c>
      <c r="K112">
        <v>6220000</v>
      </c>
      <c r="L112">
        <v>6750000</v>
      </c>
      <c r="M112">
        <v>2</v>
      </c>
      <c r="N112" t="s">
        <v>4218</v>
      </c>
      <c r="O112" t="s">
        <v>6780</v>
      </c>
    </row>
    <row r="113" spans="1:15" x14ac:dyDescent="0.3">
      <c r="A113" t="s">
        <v>133</v>
      </c>
      <c r="B113">
        <v>2022</v>
      </c>
      <c r="C113" t="s">
        <v>4183</v>
      </c>
      <c r="D113" t="s">
        <v>4184</v>
      </c>
      <c r="E113" t="s">
        <v>4791</v>
      </c>
      <c r="F113" t="s">
        <v>43</v>
      </c>
      <c r="G113">
        <v>47000</v>
      </c>
      <c r="H113" t="s">
        <v>4179</v>
      </c>
      <c r="I113">
        <v>8200000</v>
      </c>
      <c r="J113" t="s">
        <v>5648</v>
      </c>
      <c r="K113">
        <v>7890000</v>
      </c>
      <c r="L113">
        <v>8500000</v>
      </c>
      <c r="M113">
        <v>20</v>
      </c>
      <c r="N113" t="s">
        <v>4274</v>
      </c>
      <c r="O113" t="s">
        <v>6876</v>
      </c>
    </row>
    <row r="114" spans="1:15" x14ac:dyDescent="0.3">
      <c r="A114" t="s">
        <v>1180</v>
      </c>
      <c r="B114">
        <v>2022</v>
      </c>
      <c r="C114" t="s">
        <v>24</v>
      </c>
      <c r="D114" t="s">
        <v>4368</v>
      </c>
      <c r="E114" t="s">
        <v>5710</v>
      </c>
      <c r="F114" t="s">
        <v>43</v>
      </c>
      <c r="G114">
        <v>83740</v>
      </c>
      <c r="H114" t="s">
        <v>4179</v>
      </c>
      <c r="I114">
        <v>34200000</v>
      </c>
      <c r="J114" t="s">
        <v>5648</v>
      </c>
      <c r="K114">
        <v>32500000</v>
      </c>
      <c r="L114">
        <v>35900000</v>
      </c>
      <c r="M114">
        <v>53</v>
      </c>
      <c r="N114" t="s">
        <v>5767</v>
      </c>
      <c r="O114" t="s">
        <v>6882</v>
      </c>
    </row>
    <row r="115" spans="1:15" x14ac:dyDescent="0.3">
      <c r="A115" t="s">
        <v>5255</v>
      </c>
      <c r="B115">
        <v>2022</v>
      </c>
      <c r="C115" t="s">
        <v>24</v>
      </c>
      <c r="D115" t="s">
        <v>4189</v>
      </c>
      <c r="E115" t="s">
        <v>4307</v>
      </c>
      <c r="F115" t="s">
        <v>94</v>
      </c>
      <c r="G115">
        <v>44000</v>
      </c>
      <c r="H115" t="s">
        <v>4179</v>
      </c>
      <c r="I115">
        <v>12400000</v>
      </c>
      <c r="J115" t="s">
        <v>5648</v>
      </c>
      <c r="K115">
        <v>11800000</v>
      </c>
      <c r="L115">
        <v>12900000</v>
      </c>
      <c r="M115">
        <v>58</v>
      </c>
      <c r="N115" t="s">
        <v>4212</v>
      </c>
      <c r="O115" t="s">
        <v>6856</v>
      </c>
    </row>
    <row r="116" spans="1:15" x14ac:dyDescent="0.3">
      <c r="A116" t="s">
        <v>475</v>
      </c>
      <c r="B116">
        <v>2022</v>
      </c>
      <c r="C116" t="s">
        <v>36</v>
      </c>
      <c r="D116" t="s">
        <v>4371</v>
      </c>
      <c r="E116" t="s">
        <v>4372</v>
      </c>
      <c r="F116" t="s">
        <v>143</v>
      </c>
      <c r="G116">
        <v>56415</v>
      </c>
      <c r="H116" t="s">
        <v>4179</v>
      </c>
      <c r="I116">
        <v>11600000</v>
      </c>
      <c r="J116" t="s">
        <v>5648</v>
      </c>
      <c r="K116">
        <v>11200000</v>
      </c>
      <c r="L116">
        <v>12100000</v>
      </c>
      <c r="M116" t="s">
        <v>4174</v>
      </c>
      <c r="N116" t="s">
        <v>4186</v>
      </c>
      <c r="O116" t="s">
        <v>6770</v>
      </c>
    </row>
    <row r="117" spans="1:15" x14ac:dyDescent="0.3">
      <c r="A117" t="s">
        <v>304</v>
      </c>
      <c r="B117">
        <v>2022</v>
      </c>
      <c r="C117" t="s">
        <v>191</v>
      </c>
      <c r="D117" t="s">
        <v>5690</v>
      </c>
      <c r="E117" t="s">
        <v>5691</v>
      </c>
      <c r="F117" t="s">
        <v>161</v>
      </c>
      <c r="G117">
        <v>61000</v>
      </c>
      <c r="H117" t="s">
        <v>4179</v>
      </c>
      <c r="I117">
        <v>15000000</v>
      </c>
      <c r="J117" t="s">
        <v>5648</v>
      </c>
      <c r="K117">
        <v>14500000</v>
      </c>
      <c r="L117">
        <v>15600000</v>
      </c>
      <c r="M117">
        <v>5</v>
      </c>
      <c r="N117" t="s">
        <v>4222</v>
      </c>
      <c r="O117" t="s">
        <v>6732</v>
      </c>
    </row>
    <row r="118" spans="1:15" x14ac:dyDescent="0.3">
      <c r="A118" t="s">
        <v>77</v>
      </c>
      <c r="B118">
        <v>2022</v>
      </c>
      <c r="C118" t="s">
        <v>62</v>
      </c>
      <c r="D118" t="s">
        <v>4206</v>
      </c>
      <c r="E118" t="s">
        <v>5654</v>
      </c>
      <c r="F118" t="s">
        <v>43</v>
      </c>
      <c r="G118">
        <v>38011</v>
      </c>
      <c r="H118" t="s">
        <v>4179</v>
      </c>
      <c r="I118">
        <v>20700000</v>
      </c>
      <c r="J118" t="s">
        <v>5648</v>
      </c>
      <c r="K118">
        <v>20000000</v>
      </c>
      <c r="L118">
        <v>21500000</v>
      </c>
      <c r="M118">
        <v>4</v>
      </c>
      <c r="N118" t="s">
        <v>5655</v>
      </c>
      <c r="O118" t="s">
        <v>6682</v>
      </c>
    </row>
    <row r="119" spans="1:15" x14ac:dyDescent="0.3">
      <c r="A119" t="s">
        <v>144</v>
      </c>
      <c r="B119">
        <v>2022</v>
      </c>
      <c r="C119" t="s">
        <v>145</v>
      </c>
      <c r="D119" t="s">
        <v>5672</v>
      </c>
      <c r="E119" t="s">
        <v>5673</v>
      </c>
      <c r="F119" t="s">
        <v>161</v>
      </c>
      <c r="G119">
        <v>33300</v>
      </c>
      <c r="H119" t="s">
        <v>4179</v>
      </c>
      <c r="I119">
        <v>6640000</v>
      </c>
      <c r="J119" t="s">
        <v>5648</v>
      </c>
      <c r="K119">
        <v>6410000</v>
      </c>
      <c r="L119">
        <v>6870000</v>
      </c>
      <c r="M119">
        <v>2</v>
      </c>
      <c r="N119" t="s">
        <v>4218</v>
      </c>
      <c r="O119" t="s">
        <v>6712</v>
      </c>
    </row>
    <row r="120" spans="1:15" x14ac:dyDescent="0.3">
      <c r="A120" t="s">
        <v>248</v>
      </c>
      <c r="B120">
        <v>2022</v>
      </c>
      <c r="C120" t="s">
        <v>5321</v>
      </c>
      <c r="D120" t="s">
        <v>5650</v>
      </c>
      <c r="E120" t="s">
        <v>5651</v>
      </c>
      <c r="F120" t="s">
        <v>43</v>
      </c>
      <c r="G120">
        <v>25000</v>
      </c>
      <c r="H120" t="s">
        <v>4179</v>
      </c>
      <c r="I120">
        <v>8800000</v>
      </c>
      <c r="J120" t="s">
        <v>5648</v>
      </c>
      <c r="K120">
        <v>8500000</v>
      </c>
      <c r="L120">
        <v>9100000</v>
      </c>
      <c r="M120">
        <v>2</v>
      </c>
      <c r="N120" t="s">
        <v>4191</v>
      </c>
      <c r="O120" t="s">
        <v>6680</v>
      </c>
    </row>
    <row r="121" spans="1:15" x14ac:dyDescent="0.3">
      <c r="A121" t="s">
        <v>285</v>
      </c>
      <c r="B121">
        <v>2022</v>
      </c>
      <c r="C121" t="s">
        <v>188</v>
      </c>
      <c r="D121" t="s">
        <v>5699</v>
      </c>
      <c r="E121" t="s">
        <v>5700</v>
      </c>
      <c r="F121" t="s">
        <v>43</v>
      </c>
      <c r="G121">
        <v>28000</v>
      </c>
      <c r="H121" t="s">
        <v>4179</v>
      </c>
      <c r="I121">
        <v>23900000</v>
      </c>
      <c r="J121" t="s">
        <v>5648</v>
      </c>
      <c r="K121">
        <v>23100000</v>
      </c>
      <c r="L121">
        <v>24600000</v>
      </c>
      <c r="M121">
        <v>10</v>
      </c>
      <c r="N121" t="s">
        <v>4387</v>
      </c>
      <c r="O121" t="s">
        <v>6745</v>
      </c>
    </row>
    <row r="122" spans="1:15" x14ac:dyDescent="0.3">
      <c r="A122" t="s">
        <v>326</v>
      </c>
      <c r="B122">
        <v>2022</v>
      </c>
      <c r="C122" t="s">
        <v>62</v>
      </c>
      <c r="D122" t="s">
        <v>4231</v>
      </c>
      <c r="E122" t="s">
        <v>4408</v>
      </c>
      <c r="F122" t="s">
        <v>43</v>
      </c>
      <c r="G122">
        <v>43200</v>
      </c>
      <c r="H122" t="s">
        <v>4179</v>
      </c>
      <c r="I122">
        <v>9400000</v>
      </c>
      <c r="J122" t="s">
        <v>5648</v>
      </c>
      <c r="K122">
        <v>8900000</v>
      </c>
      <c r="L122">
        <v>9800000</v>
      </c>
      <c r="M122">
        <v>45</v>
      </c>
      <c r="N122" t="s">
        <v>4218</v>
      </c>
      <c r="O122" t="s">
        <v>6757</v>
      </c>
    </row>
    <row r="123" spans="1:15" x14ac:dyDescent="0.3">
      <c r="A123" t="s">
        <v>328</v>
      </c>
      <c r="B123">
        <v>2022</v>
      </c>
      <c r="C123" t="s">
        <v>92</v>
      </c>
      <c r="D123" t="s">
        <v>4823</v>
      </c>
      <c r="E123" t="s">
        <v>5688</v>
      </c>
      <c r="F123" t="s">
        <v>161</v>
      </c>
      <c r="G123">
        <v>61500</v>
      </c>
      <c r="H123" t="s">
        <v>4179</v>
      </c>
      <c r="I123">
        <v>11800000</v>
      </c>
      <c r="J123" t="s">
        <v>5648</v>
      </c>
      <c r="K123">
        <v>11300000</v>
      </c>
      <c r="L123">
        <v>12200000</v>
      </c>
      <c r="M123">
        <v>72</v>
      </c>
      <c r="N123" t="s">
        <v>4381</v>
      </c>
      <c r="O123" t="s">
        <v>6729</v>
      </c>
    </row>
    <row r="124" spans="1:15" x14ac:dyDescent="0.3">
      <c r="A124" t="s">
        <v>451</v>
      </c>
      <c r="B124">
        <v>2022</v>
      </c>
      <c r="C124" t="s">
        <v>24</v>
      </c>
      <c r="D124" t="s">
        <v>4368</v>
      </c>
      <c r="E124" t="s">
        <v>4369</v>
      </c>
      <c r="F124" t="s">
        <v>60</v>
      </c>
      <c r="G124">
        <v>61000</v>
      </c>
      <c r="H124" t="s">
        <v>4179</v>
      </c>
      <c r="I124">
        <v>30300000</v>
      </c>
      <c r="J124" t="s">
        <v>5648</v>
      </c>
      <c r="K124">
        <v>29100000</v>
      </c>
      <c r="L124">
        <v>31400000</v>
      </c>
      <c r="M124">
        <v>5</v>
      </c>
      <c r="N124" t="s">
        <v>4587</v>
      </c>
      <c r="O124" t="s">
        <v>6771</v>
      </c>
    </row>
    <row r="125" spans="1:15" x14ac:dyDescent="0.3">
      <c r="A125" t="s">
        <v>174</v>
      </c>
      <c r="B125">
        <v>2022</v>
      </c>
      <c r="C125" t="s">
        <v>62</v>
      </c>
      <c r="D125" t="s">
        <v>4206</v>
      </c>
      <c r="E125" t="s">
        <v>4207</v>
      </c>
      <c r="F125" t="s">
        <v>173</v>
      </c>
      <c r="G125">
        <v>55668</v>
      </c>
      <c r="H125" t="s">
        <v>4179</v>
      </c>
      <c r="I125">
        <v>13800000</v>
      </c>
      <c r="J125" t="s">
        <v>5648</v>
      </c>
      <c r="K125">
        <v>13100000</v>
      </c>
      <c r="L125">
        <v>14400000</v>
      </c>
      <c r="M125">
        <v>31</v>
      </c>
      <c r="N125" t="s">
        <v>4251</v>
      </c>
      <c r="O125" t="s">
        <v>6730</v>
      </c>
    </row>
    <row r="126" spans="1:15" x14ac:dyDescent="0.3">
      <c r="A126" t="s">
        <v>306</v>
      </c>
      <c r="B126">
        <v>2022</v>
      </c>
      <c r="C126" t="s">
        <v>194</v>
      </c>
      <c r="D126" t="s">
        <v>4322</v>
      </c>
      <c r="E126" t="s">
        <v>4323</v>
      </c>
      <c r="F126" t="s">
        <v>143</v>
      </c>
      <c r="G126">
        <v>80718</v>
      </c>
      <c r="H126" t="s">
        <v>4179</v>
      </c>
      <c r="I126">
        <v>34300000</v>
      </c>
      <c r="J126" t="s">
        <v>5648</v>
      </c>
      <c r="K126">
        <v>32800000</v>
      </c>
      <c r="L126">
        <v>35700000</v>
      </c>
      <c r="M126">
        <v>5</v>
      </c>
      <c r="N126" t="s">
        <v>4733</v>
      </c>
      <c r="O126" t="s">
        <v>6688</v>
      </c>
    </row>
    <row r="127" spans="1:15" x14ac:dyDescent="0.3">
      <c r="A127" t="s">
        <v>178</v>
      </c>
      <c r="B127">
        <v>2022</v>
      </c>
      <c r="C127" t="s">
        <v>62</v>
      </c>
      <c r="D127" t="s">
        <v>4433</v>
      </c>
      <c r="E127" t="s">
        <v>5636</v>
      </c>
      <c r="F127" t="s">
        <v>43</v>
      </c>
      <c r="G127">
        <v>39330</v>
      </c>
      <c r="H127" t="s">
        <v>4179</v>
      </c>
      <c r="I127">
        <v>22000000</v>
      </c>
      <c r="J127" t="s">
        <v>5648</v>
      </c>
      <c r="K127">
        <v>21200000</v>
      </c>
      <c r="L127">
        <v>22800000</v>
      </c>
      <c r="M127">
        <v>8</v>
      </c>
      <c r="N127" t="s">
        <v>4406</v>
      </c>
      <c r="O127" t="s">
        <v>6707</v>
      </c>
    </row>
    <row r="128" spans="1:15" x14ac:dyDescent="0.3">
      <c r="A128" t="s">
        <v>117</v>
      </c>
      <c r="B128">
        <v>2023</v>
      </c>
      <c r="C128" t="s">
        <v>62</v>
      </c>
      <c r="D128" t="s">
        <v>4206</v>
      </c>
      <c r="E128" t="s">
        <v>4258</v>
      </c>
      <c r="F128" t="s">
        <v>43</v>
      </c>
      <c r="G128">
        <v>45360</v>
      </c>
      <c r="H128" t="s">
        <v>4179</v>
      </c>
      <c r="I128">
        <v>14500000</v>
      </c>
      <c r="J128" t="s">
        <v>5648</v>
      </c>
      <c r="K128">
        <v>14000000</v>
      </c>
      <c r="L128">
        <v>15100000</v>
      </c>
      <c r="M128">
        <v>10</v>
      </c>
      <c r="N128" t="s">
        <v>4279</v>
      </c>
      <c r="O128" t="s">
        <v>6749</v>
      </c>
    </row>
    <row r="129" spans="1:15" x14ac:dyDescent="0.3">
      <c r="A129" t="s">
        <v>509</v>
      </c>
      <c r="B129">
        <v>2023</v>
      </c>
      <c r="C129" t="s">
        <v>62</v>
      </c>
      <c r="D129" t="s">
        <v>4445</v>
      </c>
      <c r="E129" t="s">
        <v>4282</v>
      </c>
      <c r="F129" t="s">
        <v>60</v>
      </c>
      <c r="G129">
        <v>50863</v>
      </c>
      <c r="H129" t="s">
        <v>4179</v>
      </c>
      <c r="I129">
        <v>13200000</v>
      </c>
      <c r="J129" t="s">
        <v>5648</v>
      </c>
      <c r="K129">
        <v>12700000</v>
      </c>
      <c r="L129">
        <v>13700000</v>
      </c>
      <c r="M129">
        <v>7</v>
      </c>
      <c r="N129" t="s">
        <v>4289</v>
      </c>
      <c r="O129" t="s">
        <v>6697</v>
      </c>
    </row>
    <row r="130" spans="1:15" x14ac:dyDescent="0.3">
      <c r="A130" t="s">
        <v>315</v>
      </c>
      <c r="B130">
        <v>2023</v>
      </c>
      <c r="C130" t="s">
        <v>62</v>
      </c>
      <c r="D130" t="s">
        <v>4433</v>
      </c>
      <c r="E130" t="s">
        <v>5658</v>
      </c>
      <c r="F130" t="s">
        <v>43</v>
      </c>
      <c r="G130">
        <v>66999</v>
      </c>
      <c r="H130" t="s">
        <v>4179</v>
      </c>
      <c r="I130">
        <v>23600000</v>
      </c>
      <c r="J130" t="s">
        <v>5648</v>
      </c>
      <c r="K130">
        <v>22800000</v>
      </c>
      <c r="L130">
        <v>24500000</v>
      </c>
      <c r="M130">
        <v>9</v>
      </c>
      <c r="N130" t="s">
        <v>4222</v>
      </c>
      <c r="O130" t="s">
        <v>6690</v>
      </c>
    </row>
    <row r="131" spans="1:15" x14ac:dyDescent="0.3">
      <c r="A131" t="s">
        <v>297</v>
      </c>
      <c r="B131">
        <v>2023</v>
      </c>
      <c r="C131" t="s">
        <v>137</v>
      </c>
      <c r="D131" t="s">
        <v>4335</v>
      </c>
      <c r="E131" t="s">
        <v>5680</v>
      </c>
      <c r="F131" t="s">
        <v>43</v>
      </c>
      <c r="G131">
        <v>45000</v>
      </c>
      <c r="H131" t="s">
        <v>4179</v>
      </c>
      <c r="I131">
        <v>17400000</v>
      </c>
      <c r="J131" t="s">
        <v>5648</v>
      </c>
      <c r="K131">
        <v>16800000</v>
      </c>
      <c r="L131">
        <v>18100000</v>
      </c>
      <c r="M131">
        <v>18</v>
      </c>
      <c r="N131" t="s">
        <v>4191</v>
      </c>
      <c r="O131" t="s">
        <v>6718</v>
      </c>
    </row>
    <row r="132" spans="1:15" x14ac:dyDescent="0.3">
      <c r="A132" t="s">
        <v>5269</v>
      </c>
      <c r="B132">
        <v>2023</v>
      </c>
      <c r="C132" t="s">
        <v>89</v>
      </c>
      <c r="D132" t="s">
        <v>5205</v>
      </c>
      <c r="E132" t="s">
        <v>5206</v>
      </c>
      <c r="F132" t="s">
        <v>143</v>
      </c>
      <c r="G132">
        <v>20000</v>
      </c>
      <c r="H132" t="s">
        <v>4179</v>
      </c>
      <c r="I132">
        <v>9300000</v>
      </c>
      <c r="J132" t="s">
        <v>5648</v>
      </c>
      <c r="K132">
        <v>8900000</v>
      </c>
      <c r="L132">
        <v>9600000</v>
      </c>
      <c r="M132">
        <v>41</v>
      </c>
      <c r="N132" t="s">
        <v>4438</v>
      </c>
      <c r="O132" t="s">
        <v>6888</v>
      </c>
    </row>
    <row r="133" spans="1:15" x14ac:dyDescent="0.3">
      <c r="A133" t="s">
        <v>1007</v>
      </c>
      <c r="B133">
        <v>2023</v>
      </c>
      <c r="C133" t="s">
        <v>62</v>
      </c>
      <c r="D133" t="s">
        <v>4445</v>
      </c>
      <c r="E133" t="s">
        <v>5766</v>
      </c>
      <c r="F133" t="s">
        <v>143</v>
      </c>
      <c r="G133">
        <v>97500</v>
      </c>
      <c r="H133" t="s">
        <v>4179</v>
      </c>
      <c r="I133">
        <v>13800000</v>
      </c>
      <c r="J133" t="s">
        <v>5648</v>
      </c>
      <c r="K133">
        <v>13300000</v>
      </c>
      <c r="L133">
        <v>14400000</v>
      </c>
      <c r="M133">
        <v>2</v>
      </c>
      <c r="N133" t="s">
        <v>4256</v>
      </c>
      <c r="O133" t="s">
        <v>6881</v>
      </c>
    </row>
    <row r="134" spans="1:15" x14ac:dyDescent="0.3">
      <c r="A134" t="s">
        <v>53</v>
      </c>
      <c r="B134">
        <v>2023</v>
      </c>
      <c r="C134" t="s">
        <v>4268</v>
      </c>
      <c r="D134" t="s">
        <v>4418</v>
      </c>
      <c r="E134" t="s">
        <v>4419</v>
      </c>
      <c r="F134" t="s">
        <v>143</v>
      </c>
      <c r="G134">
        <v>49906</v>
      </c>
      <c r="H134" t="s">
        <v>4179</v>
      </c>
      <c r="I134">
        <v>19300000</v>
      </c>
      <c r="J134" t="s">
        <v>5648</v>
      </c>
      <c r="K134">
        <v>18600000</v>
      </c>
      <c r="L134">
        <v>20000000</v>
      </c>
      <c r="M134">
        <v>7</v>
      </c>
      <c r="N134" t="s">
        <v>4963</v>
      </c>
      <c r="O134" t="s">
        <v>6753</v>
      </c>
    </row>
    <row r="135" spans="1:15" x14ac:dyDescent="0.3">
      <c r="A135" t="s">
        <v>434</v>
      </c>
      <c r="B135">
        <v>2023</v>
      </c>
      <c r="C135" t="s">
        <v>36</v>
      </c>
      <c r="D135" t="s">
        <v>4399</v>
      </c>
      <c r="E135" t="s">
        <v>4415</v>
      </c>
      <c r="F135" t="s">
        <v>143</v>
      </c>
      <c r="G135">
        <v>90000</v>
      </c>
      <c r="H135" t="s">
        <v>4179</v>
      </c>
      <c r="I135">
        <v>9000000</v>
      </c>
      <c r="J135" t="s">
        <v>5648</v>
      </c>
      <c r="K135">
        <v>8700000</v>
      </c>
      <c r="L135">
        <v>9300000</v>
      </c>
      <c r="M135">
        <v>13</v>
      </c>
      <c r="N135" t="s">
        <v>4648</v>
      </c>
      <c r="O135" t="s">
        <v>6754</v>
      </c>
    </row>
    <row r="136" spans="1:15" x14ac:dyDescent="0.3">
      <c r="A136" t="s">
        <v>75</v>
      </c>
      <c r="B136">
        <v>2023</v>
      </c>
      <c r="C136" t="s">
        <v>62</v>
      </c>
      <c r="D136" t="s">
        <v>4249</v>
      </c>
      <c r="E136" t="s">
        <v>5661</v>
      </c>
      <c r="F136" t="s">
        <v>43</v>
      </c>
      <c r="G136">
        <v>67000</v>
      </c>
      <c r="H136" t="s">
        <v>4179</v>
      </c>
      <c r="I136">
        <v>15300000</v>
      </c>
      <c r="J136" t="s">
        <v>5648</v>
      </c>
      <c r="K136">
        <v>14500000</v>
      </c>
      <c r="L136">
        <v>16100000</v>
      </c>
      <c r="M136">
        <v>40</v>
      </c>
      <c r="N136" t="s">
        <v>4289</v>
      </c>
      <c r="O136" t="s">
        <v>6695</v>
      </c>
    </row>
    <row r="137" spans="1:15" x14ac:dyDescent="0.3">
      <c r="A137" t="s">
        <v>61</v>
      </c>
      <c r="B137">
        <v>2023</v>
      </c>
      <c r="C137" t="s">
        <v>62</v>
      </c>
      <c r="D137" t="s">
        <v>4291</v>
      </c>
      <c r="E137" t="s">
        <v>4810</v>
      </c>
      <c r="F137" t="s">
        <v>43</v>
      </c>
      <c r="G137">
        <v>54000</v>
      </c>
      <c r="H137" t="s">
        <v>4179</v>
      </c>
      <c r="I137">
        <v>15300000</v>
      </c>
      <c r="J137" t="s">
        <v>5648</v>
      </c>
      <c r="K137">
        <v>14800000</v>
      </c>
      <c r="L137">
        <v>15900000</v>
      </c>
      <c r="M137">
        <v>28</v>
      </c>
      <c r="N137" t="s">
        <v>4222</v>
      </c>
      <c r="O137" t="s">
        <v>6747</v>
      </c>
    </row>
    <row r="138" spans="1:15" x14ac:dyDescent="0.3">
      <c r="A138" t="s">
        <v>274</v>
      </c>
      <c r="B138">
        <v>2023</v>
      </c>
      <c r="C138" t="s">
        <v>131</v>
      </c>
      <c r="D138" t="s">
        <v>5674</v>
      </c>
      <c r="E138" t="s">
        <v>5675</v>
      </c>
      <c r="F138" t="s">
        <v>143</v>
      </c>
      <c r="G138">
        <v>55000</v>
      </c>
      <c r="H138" t="s">
        <v>4179</v>
      </c>
      <c r="I138">
        <v>16800000</v>
      </c>
      <c r="J138" t="s">
        <v>5648</v>
      </c>
      <c r="K138">
        <v>16100000</v>
      </c>
      <c r="L138">
        <v>17400000</v>
      </c>
      <c r="M138">
        <v>19</v>
      </c>
      <c r="N138" t="s">
        <v>4191</v>
      </c>
      <c r="O138" t="s">
        <v>6713</v>
      </c>
    </row>
    <row r="139" spans="1:15" x14ac:dyDescent="0.3">
      <c r="A139" t="s">
        <v>126</v>
      </c>
      <c r="B139">
        <v>2023</v>
      </c>
      <c r="C139" t="s">
        <v>92</v>
      </c>
      <c r="D139" t="s">
        <v>4470</v>
      </c>
      <c r="E139" t="s">
        <v>4471</v>
      </c>
      <c r="F139" t="s">
        <v>94</v>
      </c>
      <c r="G139">
        <v>44495</v>
      </c>
      <c r="H139" t="s">
        <v>4179</v>
      </c>
      <c r="I139">
        <v>47500000</v>
      </c>
      <c r="J139" t="s">
        <v>5648</v>
      </c>
      <c r="K139">
        <v>45800000</v>
      </c>
      <c r="L139">
        <v>49200000</v>
      </c>
      <c r="M139">
        <v>47</v>
      </c>
      <c r="N139" t="s">
        <v>5659</v>
      </c>
      <c r="O139" t="s">
        <v>6692</v>
      </c>
    </row>
    <row r="140" spans="1:15" x14ac:dyDescent="0.3">
      <c r="A140" t="s">
        <v>226</v>
      </c>
      <c r="B140">
        <v>2023</v>
      </c>
      <c r="C140" t="s">
        <v>50</v>
      </c>
      <c r="D140">
        <v>580</v>
      </c>
      <c r="E140" t="s">
        <v>4581</v>
      </c>
      <c r="F140" t="s">
        <v>173</v>
      </c>
      <c r="G140">
        <v>32100</v>
      </c>
      <c r="H140" t="s">
        <v>4179</v>
      </c>
      <c r="I140">
        <v>10000000</v>
      </c>
      <c r="J140" t="s">
        <v>5648</v>
      </c>
      <c r="K140">
        <v>9600000</v>
      </c>
      <c r="L140">
        <v>10300000</v>
      </c>
      <c r="M140">
        <v>3</v>
      </c>
      <c r="N140" t="s">
        <v>4648</v>
      </c>
      <c r="O140" t="s">
        <v>6677</v>
      </c>
    </row>
    <row r="141" spans="1:15" x14ac:dyDescent="0.3">
      <c r="A141" t="s">
        <v>122</v>
      </c>
      <c r="B141">
        <v>2023</v>
      </c>
      <c r="C141" t="s">
        <v>92</v>
      </c>
      <c r="D141" t="s">
        <v>4566</v>
      </c>
      <c r="E141" t="s">
        <v>4834</v>
      </c>
      <c r="F141" t="s">
        <v>161</v>
      </c>
      <c r="G141">
        <v>100000</v>
      </c>
      <c r="H141" t="s">
        <v>4179</v>
      </c>
      <c r="I141">
        <v>23200000</v>
      </c>
      <c r="J141" t="s">
        <v>5648</v>
      </c>
      <c r="K141">
        <v>22300000</v>
      </c>
      <c r="L141">
        <v>24100000</v>
      </c>
      <c r="M141">
        <v>15</v>
      </c>
      <c r="N141" t="s">
        <v>4271</v>
      </c>
      <c r="O141" t="s">
        <v>6675</v>
      </c>
    </row>
    <row r="142" spans="1:15" x14ac:dyDescent="0.3">
      <c r="A142" t="s">
        <v>267</v>
      </c>
      <c r="B142">
        <v>2023</v>
      </c>
      <c r="C142" t="s">
        <v>45</v>
      </c>
      <c r="D142" t="s">
        <v>4933</v>
      </c>
      <c r="E142" t="s">
        <v>4934</v>
      </c>
      <c r="F142" t="s">
        <v>143</v>
      </c>
      <c r="G142">
        <v>24500</v>
      </c>
      <c r="H142" t="s">
        <v>4179</v>
      </c>
      <c r="I142">
        <v>11500000</v>
      </c>
      <c r="J142" t="s">
        <v>5648</v>
      </c>
      <c r="K142">
        <v>10900000</v>
      </c>
      <c r="L142">
        <v>12100000</v>
      </c>
      <c r="M142">
        <v>7</v>
      </c>
      <c r="N142" t="s">
        <v>4191</v>
      </c>
      <c r="O142" t="s">
        <v>6711</v>
      </c>
    </row>
    <row r="143" spans="1:15" x14ac:dyDescent="0.3">
      <c r="A143" t="s">
        <v>329</v>
      </c>
      <c r="B143">
        <v>2023</v>
      </c>
      <c r="C143" t="s">
        <v>62</v>
      </c>
      <c r="D143" t="s">
        <v>4249</v>
      </c>
      <c r="E143" t="s">
        <v>5649</v>
      </c>
      <c r="F143" t="s">
        <v>43</v>
      </c>
      <c r="G143">
        <v>9000</v>
      </c>
      <c r="H143" t="s">
        <v>4179</v>
      </c>
      <c r="I143">
        <v>18400000</v>
      </c>
      <c r="J143" t="s">
        <v>5648</v>
      </c>
      <c r="K143">
        <v>17800000</v>
      </c>
      <c r="L143">
        <v>19100000</v>
      </c>
      <c r="M143">
        <v>10</v>
      </c>
      <c r="N143" t="s">
        <v>4387</v>
      </c>
      <c r="O143" t="s">
        <v>6679</v>
      </c>
    </row>
    <row r="144" spans="1:15" x14ac:dyDescent="0.3">
      <c r="A144" t="s">
        <v>5257</v>
      </c>
      <c r="B144">
        <v>2023</v>
      </c>
      <c r="C144" t="s">
        <v>62</v>
      </c>
      <c r="D144" t="s">
        <v>4445</v>
      </c>
      <c r="E144" t="s">
        <v>4282</v>
      </c>
      <c r="F144" t="s">
        <v>4788</v>
      </c>
      <c r="G144">
        <v>41000</v>
      </c>
      <c r="H144" t="s">
        <v>4179</v>
      </c>
      <c r="I144">
        <v>13400000</v>
      </c>
      <c r="J144" t="s">
        <v>5648</v>
      </c>
      <c r="K144">
        <v>12900000</v>
      </c>
      <c r="L144">
        <v>13900000</v>
      </c>
      <c r="M144">
        <v>7</v>
      </c>
      <c r="N144" t="s">
        <v>4289</v>
      </c>
      <c r="O144" t="s">
        <v>6858</v>
      </c>
    </row>
    <row r="145" spans="1:15" x14ac:dyDescent="0.3">
      <c r="A145" t="s">
        <v>437</v>
      </c>
      <c r="B145">
        <v>2023</v>
      </c>
      <c r="C145" t="s">
        <v>36</v>
      </c>
      <c r="D145" t="s">
        <v>4426</v>
      </c>
      <c r="E145" t="s">
        <v>4506</v>
      </c>
      <c r="F145" t="s">
        <v>43</v>
      </c>
      <c r="G145">
        <v>73330</v>
      </c>
      <c r="H145" t="s">
        <v>4179</v>
      </c>
      <c r="I145">
        <v>7800000</v>
      </c>
      <c r="J145" t="s">
        <v>5648</v>
      </c>
      <c r="K145">
        <v>7510000</v>
      </c>
      <c r="L145">
        <v>8100000</v>
      </c>
      <c r="M145">
        <v>23</v>
      </c>
      <c r="N145" t="s">
        <v>4507</v>
      </c>
      <c r="O145" t="s">
        <v>6744</v>
      </c>
    </row>
    <row r="146" spans="1:15" x14ac:dyDescent="0.3">
      <c r="A146" t="s">
        <v>147</v>
      </c>
      <c r="B146">
        <v>2023</v>
      </c>
      <c r="C146" t="s">
        <v>137</v>
      </c>
      <c r="D146" t="s">
        <v>4702</v>
      </c>
      <c r="E146" t="s">
        <v>4650</v>
      </c>
      <c r="F146" t="s">
        <v>43</v>
      </c>
      <c r="G146">
        <v>46100</v>
      </c>
      <c r="H146" t="s">
        <v>4179</v>
      </c>
      <c r="I146">
        <v>10900000</v>
      </c>
      <c r="J146" t="s">
        <v>5648</v>
      </c>
      <c r="K146">
        <v>10500000</v>
      </c>
      <c r="L146">
        <v>11300000</v>
      </c>
      <c r="M146">
        <v>47</v>
      </c>
      <c r="N146" t="s">
        <v>4244</v>
      </c>
      <c r="O146" t="s">
        <v>6696</v>
      </c>
    </row>
    <row r="147" spans="1:15" x14ac:dyDescent="0.3">
      <c r="A147" t="s">
        <v>219</v>
      </c>
      <c r="B147">
        <v>2023</v>
      </c>
      <c r="C147" t="s">
        <v>62</v>
      </c>
      <c r="D147" t="s">
        <v>4249</v>
      </c>
      <c r="E147" t="s">
        <v>4278</v>
      </c>
      <c r="F147" t="s">
        <v>143</v>
      </c>
      <c r="G147">
        <v>66848</v>
      </c>
      <c r="H147" t="s">
        <v>4179</v>
      </c>
      <c r="I147">
        <v>17700000</v>
      </c>
      <c r="J147" t="s">
        <v>5648</v>
      </c>
      <c r="K147">
        <v>16900000</v>
      </c>
      <c r="L147">
        <v>18500000</v>
      </c>
      <c r="M147">
        <v>8</v>
      </c>
      <c r="N147" t="s">
        <v>4271</v>
      </c>
      <c r="O147" t="s">
        <v>6685</v>
      </c>
    </row>
    <row r="148" spans="1:15" x14ac:dyDescent="0.3">
      <c r="A148" t="s">
        <v>825</v>
      </c>
      <c r="B148">
        <v>2023</v>
      </c>
      <c r="C148" t="s">
        <v>137</v>
      </c>
      <c r="D148" t="s">
        <v>4193</v>
      </c>
      <c r="E148" t="s">
        <v>4413</v>
      </c>
      <c r="F148" t="s">
        <v>143</v>
      </c>
      <c r="G148">
        <v>118000</v>
      </c>
      <c r="H148" t="s">
        <v>4179</v>
      </c>
      <c r="I148">
        <v>24200000</v>
      </c>
      <c r="J148" t="s">
        <v>5648</v>
      </c>
      <c r="K148">
        <v>22600000</v>
      </c>
      <c r="L148">
        <v>25700000</v>
      </c>
      <c r="M148">
        <v>19</v>
      </c>
      <c r="N148" t="s">
        <v>4346</v>
      </c>
      <c r="O148" t="s">
        <v>6755</v>
      </c>
    </row>
    <row r="149" spans="1:15" x14ac:dyDescent="0.3">
      <c r="A149" t="s">
        <v>581</v>
      </c>
      <c r="B149">
        <v>2023</v>
      </c>
      <c r="C149" t="s">
        <v>250</v>
      </c>
      <c r="D149" t="s">
        <v>5696</v>
      </c>
      <c r="E149" t="s">
        <v>5697</v>
      </c>
      <c r="F149" t="s">
        <v>173</v>
      </c>
      <c r="G149">
        <v>38000</v>
      </c>
      <c r="H149" t="s">
        <v>4179</v>
      </c>
      <c r="I149">
        <v>29500000</v>
      </c>
      <c r="J149" t="s">
        <v>5648</v>
      </c>
      <c r="K149">
        <v>28500000</v>
      </c>
      <c r="L149">
        <v>30600000</v>
      </c>
      <c r="M149">
        <v>5</v>
      </c>
      <c r="N149" t="s">
        <v>5671</v>
      </c>
      <c r="O149" t="s">
        <v>6736</v>
      </c>
    </row>
    <row r="150" spans="1:15" x14ac:dyDescent="0.3">
      <c r="A150" t="s">
        <v>124</v>
      </c>
      <c r="B150">
        <v>2023</v>
      </c>
      <c r="C150" t="s">
        <v>62</v>
      </c>
      <c r="D150" t="s">
        <v>4206</v>
      </c>
      <c r="E150" t="s">
        <v>4397</v>
      </c>
      <c r="F150" t="s">
        <v>143</v>
      </c>
      <c r="G150">
        <v>60400</v>
      </c>
      <c r="H150" t="s">
        <v>4179</v>
      </c>
      <c r="I150">
        <v>17800000</v>
      </c>
      <c r="J150" t="s">
        <v>5648</v>
      </c>
      <c r="K150">
        <v>16900000</v>
      </c>
      <c r="L150">
        <v>18700000</v>
      </c>
      <c r="M150">
        <v>25</v>
      </c>
      <c r="N150" t="s">
        <v>4203</v>
      </c>
      <c r="O150" t="s">
        <v>6761</v>
      </c>
    </row>
    <row r="151" spans="1:15" x14ac:dyDescent="0.3">
      <c r="A151" t="s">
        <v>330</v>
      </c>
      <c r="B151">
        <v>2023</v>
      </c>
      <c r="C151" t="s">
        <v>92</v>
      </c>
      <c r="D151" t="s">
        <v>5669</v>
      </c>
      <c r="E151" t="s">
        <v>5670</v>
      </c>
      <c r="F151" t="s">
        <v>60</v>
      </c>
      <c r="G151">
        <v>62213</v>
      </c>
      <c r="H151" t="s">
        <v>4179</v>
      </c>
      <c r="I151">
        <v>9900000</v>
      </c>
      <c r="J151" t="s">
        <v>5648</v>
      </c>
      <c r="K151">
        <v>9600000</v>
      </c>
      <c r="L151">
        <v>10300000</v>
      </c>
      <c r="M151">
        <v>10</v>
      </c>
      <c r="N151" t="s">
        <v>4274</v>
      </c>
      <c r="O151" t="s">
        <v>6709</v>
      </c>
    </row>
    <row r="152" spans="1:15" x14ac:dyDescent="0.3">
      <c r="A152" t="s">
        <v>408</v>
      </c>
      <c r="B152">
        <v>2023</v>
      </c>
      <c r="C152" t="s">
        <v>24</v>
      </c>
      <c r="D152" t="s">
        <v>4571</v>
      </c>
      <c r="E152" t="s">
        <v>5689</v>
      </c>
      <c r="F152" t="s">
        <v>43</v>
      </c>
      <c r="G152">
        <v>20000</v>
      </c>
      <c r="H152" t="s">
        <v>4179</v>
      </c>
      <c r="I152">
        <v>28500000</v>
      </c>
      <c r="J152" t="s">
        <v>5648</v>
      </c>
      <c r="K152">
        <v>27600000</v>
      </c>
      <c r="L152">
        <v>29500000</v>
      </c>
      <c r="M152">
        <v>10</v>
      </c>
      <c r="N152" t="s">
        <v>4733</v>
      </c>
      <c r="O152" t="s">
        <v>6731</v>
      </c>
    </row>
    <row r="153" spans="1:15" x14ac:dyDescent="0.3">
      <c r="A153" t="s">
        <v>408</v>
      </c>
      <c r="B153">
        <v>2023</v>
      </c>
      <c r="C153" t="s">
        <v>24</v>
      </c>
      <c r="D153" t="s">
        <v>4571</v>
      </c>
      <c r="E153" t="s">
        <v>5689</v>
      </c>
      <c r="F153" t="s">
        <v>43</v>
      </c>
      <c r="G153">
        <v>20000</v>
      </c>
      <c r="H153" t="s">
        <v>4179</v>
      </c>
      <c r="I153">
        <v>28500000</v>
      </c>
      <c r="J153" t="s">
        <v>5648</v>
      </c>
      <c r="K153">
        <v>27600000</v>
      </c>
      <c r="L153">
        <v>29500000</v>
      </c>
      <c r="M153">
        <v>10</v>
      </c>
      <c r="N153" t="s">
        <v>4733</v>
      </c>
      <c r="O153" t="s">
        <v>6878</v>
      </c>
    </row>
    <row r="154" spans="1:15" x14ac:dyDescent="0.3">
      <c r="A154" t="s">
        <v>5734</v>
      </c>
      <c r="B154">
        <v>2023</v>
      </c>
      <c r="C154" t="s">
        <v>62</v>
      </c>
      <c r="D154" t="s">
        <v>4206</v>
      </c>
      <c r="E154" t="s">
        <v>4434</v>
      </c>
      <c r="F154" t="s">
        <v>143</v>
      </c>
      <c r="G154">
        <v>3200</v>
      </c>
      <c r="H154" t="s">
        <v>4179</v>
      </c>
      <c r="I154">
        <v>19200000</v>
      </c>
      <c r="J154" t="s">
        <v>5648</v>
      </c>
      <c r="K154">
        <v>18500000</v>
      </c>
      <c r="L154">
        <v>19900000</v>
      </c>
      <c r="M154">
        <v>16</v>
      </c>
      <c r="N154" t="s">
        <v>4203</v>
      </c>
      <c r="O154" t="s">
        <v>6852</v>
      </c>
    </row>
    <row r="155" spans="1:15" x14ac:dyDescent="0.3">
      <c r="A155" t="s">
        <v>290</v>
      </c>
      <c r="B155">
        <v>2023</v>
      </c>
      <c r="C155" t="s">
        <v>62</v>
      </c>
      <c r="D155" t="s">
        <v>4206</v>
      </c>
      <c r="E155" t="s">
        <v>4386</v>
      </c>
      <c r="F155" t="s">
        <v>60</v>
      </c>
      <c r="G155">
        <v>25000</v>
      </c>
      <c r="H155" t="s">
        <v>4179</v>
      </c>
      <c r="I155">
        <v>18200000</v>
      </c>
      <c r="J155" t="s">
        <v>5648</v>
      </c>
      <c r="K155">
        <v>17600000</v>
      </c>
      <c r="L155">
        <v>18900000</v>
      </c>
      <c r="M155">
        <v>23</v>
      </c>
      <c r="N155" t="s">
        <v>4222</v>
      </c>
      <c r="O155" t="s">
        <v>6765</v>
      </c>
    </row>
    <row r="156" spans="1:15" x14ac:dyDescent="0.3">
      <c r="A156" t="s">
        <v>115</v>
      </c>
      <c r="B156">
        <v>2023</v>
      </c>
      <c r="C156" t="s">
        <v>50</v>
      </c>
      <c r="D156">
        <v>580</v>
      </c>
      <c r="E156" t="s">
        <v>4581</v>
      </c>
      <c r="F156" t="s">
        <v>143</v>
      </c>
      <c r="G156">
        <v>42035</v>
      </c>
      <c r="H156" t="s">
        <v>4179</v>
      </c>
      <c r="I156">
        <v>9700000</v>
      </c>
      <c r="J156" t="s">
        <v>5648</v>
      </c>
      <c r="K156">
        <v>9400000</v>
      </c>
      <c r="L156">
        <v>10100000</v>
      </c>
      <c r="M156">
        <v>3</v>
      </c>
      <c r="N156" t="s">
        <v>4648</v>
      </c>
      <c r="O156" t="s">
        <v>6742</v>
      </c>
    </row>
    <row r="157" spans="1:15" x14ac:dyDescent="0.3">
      <c r="A157" t="s">
        <v>84</v>
      </c>
      <c r="B157">
        <v>2023</v>
      </c>
      <c r="C157" t="s">
        <v>85</v>
      </c>
      <c r="D157" t="s">
        <v>4220</v>
      </c>
      <c r="E157" t="s">
        <v>4221</v>
      </c>
      <c r="F157" t="s">
        <v>143</v>
      </c>
      <c r="G157">
        <v>15600</v>
      </c>
      <c r="H157" t="s">
        <v>4179</v>
      </c>
      <c r="I157">
        <v>31500000</v>
      </c>
      <c r="J157" t="s">
        <v>5648</v>
      </c>
      <c r="K157">
        <v>30200000</v>
      </c>
      <c r="L157">
        <v>32800000</v>
      </c>
      <c r="M157">
        <v>6</v>
      </c>
      <c r="N157" t="s">
        <v>4279</v>
      </c>
      <c r="O157" t="s">
        <v>6743</v>
      </c>
    </row>
    <row r="158" spans="1:15" x14ac:dyDescent="0.3">
      <c r="A158" t="s">
        <v>128</v>
      </c>
      <c r="B158">
        <v>2023</v>
      </c>
      <c r="C158" t="s">
        <v>62</v>
      </c>
      <c r="D158" t="s">
        <v>4433</v>
      </c>
      <c r="E158" t="s">
        <v>5070</v>
      </c>
      <c r="F158" t="s">
        <v>143</v>
      </c>
      <c r="G158">
        <v>28000</v>
      </c>
      <c r="H158" t="s">
        <v>4179</v>
      </c>
      <c r="I158">
        <v>24900000</v>
      </c>
      <c r="J158" t="s">
        <v>5648</v>
      </c>
      <c r="K158">
        <v>24000000</v>
      </c>
      <c r="L158">
        <v>25700000</v>
      </c>
      <c r="M158" t="s">
        <v>4174</v>
      </c>
      <c r="N158" t="s">
        <v>4222</v>
      </c>
      <c r="O158" t="s">
        <v>6678</v>
      </c>
    </row>
    <row r="159" spans="1:15" x14ac:dyDescent="0.3">
      <c r="A159" t="s">
        <v>5733</v>
      </c>
      <c r="B159">
        <v>2023</v>
      </c>
      <c r="C159" t="s">
        <v>24</v>
      </c>
      <c r="D159" t="s">
        <v>4189</v>
      </c>
      <c r="E159" t="s">
        <v>4307</v>
      </c>
      <c r="F159" t="s">
        <v>60</v>
      </c>
      <c r="G159">
        <v>30000</v>
      </c>
      <c r="H159" t="s">
        <v>4179</v>
      </c>
      <c r="I159">
        <v>13100000</v>
      </c>
      <c r="J159" t="s">
        <v>5648</v>
      </c>
      <c r="K159">
        <v>12700000</v>
      </c>
      <c r="L159">
        <v>13600000</v>
      </c>
      <c r="M159">
        <v>40</v>
      </c>
      <c r="N159" t="s">
        <v>4212</v>
      </c>
      <c r="O159" t="s">
        <v>6851</v>
      </c>
    </row>
    <row r="160" spans="1:15" x14ac:dyDescent="0.3">
      <c r="A160" t="s">
        <v>40</v>
      </c>
      <c r="B160">
        <v>2023</v>
      </c>
      <c r="C160" t="s">
        <v>41</v>
      </c>
      <c r="D160" t="s">
        <v>4463</v>
      </c>
      <c r="E160" t="s">
        <v>4464</v>
      </c>
      <c r="F160" t="s">
        <v>43</v>
      </c>
      <c r="G160">
        <v>38000</v>
      </c>
      <c r="H160" t="s">
        <v>4179</v>
      </c>
      <c r="I160">
        <v>16600000</v>
      </c>
      <c r="J160" t="s">
        <v>5648</v>
      </c>
      <c r="K160">
        <v>16100000</v>
      </c>
      <c r="L160">
        <v>17200000</v>
      </c>
      <c r="M160">
        <v>4</v>
      </c>
      <c r="N160" t="s">
        <v>4180</v>
      </c>
      <c r="O160" t="s">
        <v>6694</v>
      </c>
    </row>
    <row r="161" spans="1:15" x14ac:dyDescent="0.3">
      <c r="A161" t="s">
        <v>294</v>
      </c>
      <c r="B161">
        <v>2023</v>
      </c>
      <c r="C161" t="s">
        <v>137</v>
      </c>
      <c r="D161" t="s">
        <v>5107</v>
      </c>
      <c r="E161" t="s">
        <v>5683</v>
      </c>
      <c r="F161" t="s">
        <v>43</v>
      </c>
      <c r="G161">
        <v>28000</v>
      </c>
      <c r="H161" t="s">
        <v>4179</v>
      </c>
      <c r="I161">
        <v>27600000</v>
      </c>
      <c r="J161" t="s">
        <v>5648</v>
      </c>
      <c r="K161">
        <v>26600000</v>
      </c>
      <c r="L161">
        <v>28600000</v>
      </c>
      <c r="M161">
        <v>9</v>
      </c>
      <c r="N161" t="s">
        <v>4222</v>
      </c>
      <c r="O161" t="s">
        <v>6721</v>
      </c>
    </row>
    <row r="162" spans="1:15" x14ac:dyDescent="0.3">
      <c r="A162" t="s">
        <v>59</v>
      </c>
      <c r="B162">
        <v>2023</v>
      </c>
      <c r="C162" t="s">
        <v>50</v>
      </c>
      <c r="D162">
        <v>560</v>
      </c>
      <c r="E162" t="s">
        <v>4581</v>
      </c>
      <c r="F162" t="s">
        <v>60</v>
      </c>
      <c r="G162">
        <v>45000</v>
      </c>
      <c r="H162" t="s">
        <v>4179</v>
      </c>
      <c r="I162">
        <v>8900000</v>
      </c>
      <c r="J162" t="s">
        <v>5648</v>
      </c>
      <c r="K162">
        <v>8600000</v>
      </c>
      <c r="L162">
        <v>9300000</v>
      </c>
      <c r="M162">
        <v>22</v>
      </c>
      <c r="N162" t="s">
        <v>4416</v>
      </c>
      <c r="O162" t="s">
        <v>6716</v>
      </c>
    </row>
    <row r="163" spans="1:15" x14ac:dyDescent="0.3">
      <c r="A163" t="s">
        <v>141</v>
      </c>
      <c r="B163">
        <v>2023</v>
      </c>
      <c r="C163" t="s">
        <v>41</v>
      </c>
      <c r="D163" t="s">
        <v>4451</v>
      </c>
      <c r="E163" t="s">
        <v>4452</v>
      </c>
      <c r="F163" t="s">
        <v>143</v>
      </c>
      <c r="G163">
        <v>40695</v>
      </c>
      <c r="H163" t="s">
        <v>4179</v>
      </c>
      <c r="I163">
        <v>15400000</v>
      </c>
      <c r="J163" t="s">
        <v>5648</v>
      </c>
      <c r="K163">
        <v>14800000</v>
      </c>
      <c r="L163">
        <v>15900000</v>
      </c>
      <c r="M163">
        <v>2</v>
      </c>
      <c r="N163" t="s">
        <v>4507</v>
      </c>
      <c r="O163" t="s">
        <v>6700</v>
      </c>
    </row>
    <row r="164" spans="1:15" x14ac:dyDescent="0.3">
      <c r="A164" t="s">
        <v>377</v>
      </c>
      <c r="B164">
        <v>2023</v>
      </c>
      <c r="C164" t="s">
        <v>62</v>
      </c>
      <c r="D164" t="s">
        <v>4206</v>
      </c>
      <c r="E164" t="s">
        <v>4258</v>
      </c>
      <c r="F164" t="s">
        <v>173</v>
      </c>
      <c r="G164">
        <v>3324</v>
      </c>
      <c r="H164" t="s">
        <v>4179</v>
      </c>
      <c r="I164">
        <v>15100000</v>
      </c>
      <c r="J164" t="s">
        <v>5648</v>
      </c>
      <c r="K164">
        <v>14600000</v>
      </c>
      <c r="L164">
        <v>15700000</v>
      </c>
      <c r="M164">
        <v>10</v>
      </c>
      <c r="N164" t="s">
        <v>4279</v>
      </c>
      <c r="O164" t="s">
        <v>6775</v>
      </c>
    </row>
    <row r="165" spans="1:15" x14ac:dyDescent="0.3">
      <c r="A165" t="s">
        <v>243</v>
      </c>
      <c r="B165">
        <v>2023</v>
      </c>
      <c r="C165" t="s">
        <v>62</v>
      </c>
      <c r="D165" t="s">
        <v>4445</v>
      </c>
      <c r="E165" t="s">
        <v>5664</v>
      </c>
      <c r="F165" t="s">
        <v>143</v>
      </c>
      <c r="G165">
        <v>55000</v>
      </c>
      <c r="H165" t="s">
        <v>4179</v>
      </c>
      <c r="I165">
        <v>18800000</v>
      </c>
      <c r="J165" t="s">
        <v>5648</v>
      </c>
      <c r="K165">
        <v>18100000</v>
      </c>
      <c r="L165">
        <v>19500000</v>
      </c>
      <c r="M165">
        <v>6</v>
      </c>
      <c r="N165" t="s">
        <v>4225</v>
      </c>
      <c r="O165" t="s">
        <v>6703</v>
      </c>
    </row>
    <row r="166" spans="1:15" x14ac:dyDescent="0.3">
      <c r="A166" t="s">
        <v>442</v>
      </c>
      <c r="B166">
        <v>2023</v>
      </c>
      <c r="C166" t="s">
        <v>24</v>
      </c>
      <c r="D166" t="s">
        <v>4571</v>
      </c>
      <c r="E166" t="s">
        <v>5668</v>
      </c>
      <c r="F166" t="s">
        <v>143</v>
      </c>
      <c r="G166">
        <v>97500</v>
      </c>
      <c r="H166" t="s">
        <v>4179</v>
      </c>
      <c r="I166">
        <v>18700000</v>
      </c>
      <c r="J166" t="s">
        <v>5648</v>
      </c>
      <c r="K166">
        <v>17600000</v>
      </c>
      <c r="L166">
        <v>19900000</v>
      </c>
      <c r="M166">
        <v>12</v>
      </c>
      <c r="N166" t="s">
        <v>5137</v>
      </c>
      <c r="O166" t="s">
        <v>6708</v>
      </c>
    </row>
    <row r="167" spans="1:15" x14ac:dyDescent="0.3">
      <c r="A167" t="s">
        <v>5263</v>
      </c>
      <c r="B167">
        <v>2023</v>
      </c>
      <c r="C167" t="s">
        <v>188</v>
      </c>
      <c r="D167" t="s">
        <v>5755</v>
      </c>
      <c r="E167" t="s">
        <v>5756</v>
      </c>
      <c r="F167" t="s">
        <v>60</v>
      </c>
      <c r="G167">
        <v>21000</v>
      </c>
      <c r="H167" t="s">
        <v>4179</v>
      </c>
      <c r="I167">
        <v>12400000</v>
      </c>
      <c r="J167" t="s">
        <v>5648</v>
      </c>
      <c r="K167">
        <v>11400000</v>
      </c>
      <c r="L167">
        <v>13300000</v>
      </c>
      <c r="M167" t="s">
        <v>4174</v>
      </c>
      <c r="N167" t="s">
        <v>4218</v>
      </c>
      <c r="O167" t="s">
        <v>6872</v>
      </c>
    </row>
    <row r="168" spans="1:15" x14ac:dyDescent="0.3">
      <c r="A168" t="s">
        <v>338</v>
      </c>
      <c r="B168">
        <v>2024</v>
      </c>
      <c r="C168" t="s">
        <v>24</v>
      </c>
      <c r="D168" t="s">
        <v>4430</v>
      </c>
      <c r="E168" t="s">
        <v>4431</v>
      </c>
      <c r="F168" t="s">
        <v>43</v>
      </c>
      <c r="G168">
        <v>48600</v>
      </c>
      <c r="H168" t="s">
        <v>4179</v>
      </c>
      <c r="I168">
        <v>29800000</v>
      </c>
      <c r="J168" t="s">
        <v>5648</v>
      </c>
      <c r="K168">
        <v>28700000</v>
      </c>
      <c r="L168">
        <v>31000000</v>
      </c>
      <c r="M168">
        <v>5</v>
      </c>
      <c r="N168" t="s">
        <v>4324</v>
      </c>
      <c r="O168" t="s">
        <v>6740</v>
      </c>
    </row>
    <row r="169" spans="1:15" x14ac:dyDescent="0.3">
      <c r="A169" t="s">
        <v>90</v>
      </c>
      <c r="B169">
        <v>2024</v>
      </c>
      <c r="C169" t="s">
        <v>36</v>
      </c>
      <c r="D169" t="s">
        <v>4399</v>
      </c>
      <c r="E169" t="s">
        <v>4400</v>
      </c>
      <c r="F169" t="s">
        <v>43</v>
      </c>
      <c r="G169">
        <v>14000</v>
      </c>
      <c r="H169" t="s">
        <v>4179</v>
      </c>
      <c r="I169">
        <v>8500000</v>
      </c>
      <c r="J169" t="s">
        <v>5648</v>
      </c>
      <c r="K169">
        <v>8200000</v>
      </c>
      <c r="L169">
        <v>8700000</v>
      </c>
      <c r="M169">
        <v>16</v>
      </c>
      <c r="N169" t="s">
        <v>4551</v>
      </c>
      <c r="O169" t="s">
        <v>6760</v>
      </c>
    </row>
    <row r="170" spans="1:15" x14ac:dyDescent="0.3">
      <c r="A170" t="s">
        <v>217</v>
      </c>
      <c r="B170">
        <v>2024</v>
      </c>
      <c r="C170" t="s">
        <v>62</v>
      </c>
      <c r="D170" t="s">
        <v>4433</v>
      </c>
      <c r="E170" t="s">
        <v>4434</v>
      </c>
      <c r="F170" t="s">
        <v>143</v>
      </c>
      <c r="G170">
        <v>35006</v>
      </c>
      <c r="H170" t="s">
        <v>4179</v>
      </c>
      <c r="I170">
        <v>23100000</v>
      </c>
      <c r="J170" t="s">
        <v>5648</v>
      </c>
      <c r="K170">
        <v>22300000</v>
      </c>
      <c r="L170">
        <v>24000000</v>
      </c>
      <c r="M170">
        <v>6</v>
      </c>
      <c r="N170" t="s">
        <v>4573</v>
      </c>
      <c r="O170" t="s">
        <v>6739</v>
      </c>
    </row>
    <row r="171" spans="1:15" x14ac:dyDescent="0.3">
      <c r="A171" t="s">
        <v>234</v>
      </c>
      <c r="B171">
        <v>2023</v>
      </c>
      <c r="C171" t="s">
        <v>137</v>
      </c>
      <c r="D171" t="s">
        <v>4335</v>
      </c>
      <c r="E171" t="s">
        <v>4336</v>
      </c>
      <c r="F171" t="s">
        <v>143</v>
      </c>
      <c r="G171">
        <v>45836</v>
      </c>
      <c r="H171" t="s">
        <v>4179</v>
      </c>
      <c r="I171">
        <v>17300000</v>
      </c>
      <c r="J171" t="s">
        <v>5648</v>
      </c>
      <c r="K171">
        <v>16700000</v>
      </c>
      <c r="L171">
        <v>17900000</v>
      </c>
      <c r="M171">
        <v>12</v>
      </c>
      <c r="N171" t="s">
        <v>4191</v>
      </c>
      <c r="O171" t="s">
        <v>6717</v>
      </c>
    </row>
    <row r="172" spans="1:15" x14ac:dyDescent="0.3">
      <c r="A172" t="s">
        <v>5258</v>
      </c>
      <c r="B172">
        <v>2025</v>
      </c>
      <c r="C172" t="s">
        <v>62</v>
      </c>
      <c r="D172" t="s">
        <v>4231</v>
      </c>
      <c r="E172" t="s">
        <v>6861</v>
      </c>
      <c r="F172" t="s">
        <v>4171</v>
      </c>
      <c r="G172">
        <v>10054</v>
      </c>
      <c r="H172" t="s">
        <v>4179</v>
      </c>
      <c r="I172">
        <v>11800000</v>
      </c>
      <c r="J172" t="s">
        <v>5648</v>
      </c>
      <c r="K172">
        <v>11400000</v>
      </c>
      <c r="L172">
        <v>12200000</v>
      </c>
      <c r="M172">
        <v>19</v>
      </c>
      <c r="N172" t="s">
        <v>4186</v>
      </c>
      <c r="O172" t="s">
        <v>6862</v>
      </c>
    </row>
    <row r="173" spans="1:15" x14ac:dyDescent="0.3">
      <c r="A173" t="s">
        <v>5258</v>
      </c>
      <c r="B173">
        <v>2025</v>
      </c>
      <c r="C173" t="s">
        <v>62</v>
      </c>
      <c r="D173" t="s">
        <v>4231</v>
      </c>
      <c r="E173" t="s">
        <v>4232</v>
      </c>
      <c r="F173" t="s">
        <v>4171</v>
      </c>
      <c r="G173">
        <v>10054</v>
      </c>
      <c r="H173" t="s">
        <v>4179</v>
      </c>
      <c r="I173">
        <v>12400000</v>
      </c>
      <c r="J173" t="s">
        <v>5648</v>
      </c>
      <c r="K173">
        <v>12000000</v>
      </c>
      <c r="L173">
        <v>12800000</v>
      </c>
      <c r="M173">
        <v>19</v>
      </c>
      <c r="N173" t="s">
        <v>4191</v>
      </c>
      <c r="O173" t="s">
        <v>6859</v>
      </c>
    </row>
    <row r="174" spans="1:15" x14ac:dyDescent="0.3">
      <c r="A174" t="s">
        <v>5735</v>
      </c>
      <c r="B174">
        <v>2024</v>
      </c>
      <c r="C174" t="s">
        <v>4640</v>
      </c>
      <c r="D174" t="s">
        <v>4641</v>
      </c>
      <c r="E174" t="s">
        <v>5736</v>
      </c>
      <c r="F174" t="s">
        <v>143</v>
      </c>
      <c r="G174">
        <v>25000</v>
      </c>
      <c r="H174" t="s">
        <v>4179</v>
      </c>
      <c r="I174">
        <v>9800000</v>
      </c>
      <c r="J174" t="s">
        <v>5648</v>
      </c>
      <c r="K174">
        <v>9400000</v>
      </c>
      <c r="L174">
        <v>10100000</v>
      </c>
      <c r="M174">
        <v>23</v>
      </c>
      <c r="N174" t="s">
        <v>4648</v>
      </c>
      <c r="O174" t="s">
        <v>6853</v>
      </c>
    </row>
    <row r="175" spans="1:15" x14ac:dyDescent="0.3">
      <c r="A175" t="s">
        <v>410</v>
      </c>
      <c r="B175">
        <v>2024</v>
      </c>
      <c r="C175" t="s">
        <v>194</v>
      </c>
      <c r="D175">
        <v>700</v>
      </c>
      <c r="E175" t="s">
        <v>4821</v>
      </c>
      <c r="F175" t="s">
        <v>94</v>
      </c>
      <c r="G175">
        <v>29000</v>
      </c>
      <c r="H175" t="s">
        <v>4179</v>
      </c>
      <c r="I175">
        <v>12800000</v>
      </c>
      <c r="J175" t="s">
        <v>5648</v>
      </c>
      <c r="K175">
        <v>12200000</v>
      </c>
      <c r="L175">
        <v>13400000</v>
      </c>
      <c r="M175">
        <v>3</v>
      </c>
      <c r="N175" t="s">
        <v>4218</v>
      </c>
      <c r="O175" t="s">
        <v>6887</v>
      </c>
    </row>
    <row r="176" spans="1:15" x14ac:dyDescent="0.3">
      <c r="A176" t="s">
        <v>337</v>
      </c>
      <c r="B176">
        <v>2024</v>
      </c>
      <c r="C176" t="s">
        <v>62</v>
      </c>
      <c r="D176">
        <v>3008</v>
      </c>
      <c r="E176" t="s">
        <v>4258</v>
      </c>
      <c r="F176" t="s">
        <v>143</v>
      </c>
      <c r="G176">
        <v>53000</v>
      </c>
      <c r="H176" t="s">
        <v>4179</v>
      </c>
      <c r="I176">
        <v>16500000</v>
      </c>
      <c r="J176" t="s">
        <v>5648</v>
      </c>
      <c r="K176">
        <v>15900000</v>
      </c>
      <c r="L176">
        <v>17100000</v>
      </c>
      <c r="M176">
        <v>32</v>
      </c>
      <c r="N176" t="s">
        <v>4251</v>
      </c>
      <c r="O176" t="s">
        <v>6752</v>
      </c>
    </row>
    <row r="177" spans="1:15" x14ac:dyDescent="0.3">
      <c r="A177" t="s">
        <v>412</v>
      </c>
      <c r="B177">
        <v>2024</v>
      </c>
      <c r="C177" t="s">
        <v>4183</v>
      </c>
      <c r="D177" t="s">
        <v>4227</v>
      </c>
      <c r="E177" t="s">
        <v>5750</v>
      </c>
      <c r="F177" t="s">
        <v>60</v>
      </c>
      <c r="G177">
        <v>30000</v>
      </c>
      <c r="H177" t="s">
        <v>4179</v>
      </c>
      <c r="I177">
        <v>14100000</v>
      </c>
      <c r="J177" t="s">
        <v>5648</v>
      </c>
      <c r="K177">
        <v>13600000</v>
      </c>
      <c r="L177">
        <v>14600000</v>
      </c>
      <c r="M177">
        <v>7</v>
      </c>
      <c r="N177" t="s">
        <v>4186</v>
      </c>
      <c r="O177" t="s">
        <v>6866</v>
      </c>
    </row>
    <row r="178" spans="1:15" x14ac:dyDescent="0.3">
      <c r="A178" t="s">
        <v>198</v>
      </c>
      <c r="B178">
        <v>2024</v>
      </c>
      <c r="C178" t="s">
        <v>199</v>
      </c>
      <c r="D178" t="s">
        <v>5646</v>
      </c>
      <c r="E178" t="s">
        <v>5763</v>
      </c>
      <c r="F178" t="s">
        <v>143</v>
      </c>
      <c r="G178">
        <v>21178</v>
      </c>
      <c r="H178" t="s">
        <v>4179</v>
      </c>
      <c r="I178">
        <v>18800000</v>
      </c>
      <c r="J178" t="s">
        <v>5648</v>
      </c>
      <c r="K178">
        <v>18200000</v>
      </c>
      <c r="L178">
        <v>19500000</v>
      </c>
      <c r="M178">
        <v>17</v>
      </c>
      <c r="N178" t="s">
        <v>4186</v>
      </c>
      <c r="O178" t="s">
        <v>6879</v>
      </c>
    </row>
    <row r="179" spans="1:15" x14ac:dyDescent="0.3">
      <c r="A179" t="s">
        <v>311</v>
      </c>
      <c r="B179">
        <v>2024</v>
      </c>
      <c r="C179" t="s">
        <v>36</v>
      </c>
      <c r="D179" t="s">
        <v>4371</v>
      </c>
      <c r="E179" t="s">
        <v>4372</v>
      </c>
      <c r="F179" t="s">
        <v>173</v>
      </c>
      <c r="G179">
        <v>16000</v>
      </c>
      <c r="H179" t="s">
        <v>4179</v>
      </c>
      <c r="I179">
        <v>13900000</v>
      </c>
      <c r="J179" t="s">
        <v>5648</v>
      </c>
      <c r="K179">
        <v>13400000</v>
      </c>
      <c r="L179">
        <v>14400000</v>
      </c>
      <c r="M179">
        <v>16</v>
      </c>
      <c r="N179" t="s">
        <v>4256</v>
      </c>
      <c r="O179" t="s">
        <v>6748</v>
      </c>
    </row>
    <row r="180" spans="1:15" x14ac:dyDescent="0.3">
      <c r="A180" t="s">
        <v>79</v>
      </c>
      <c r="B180">
        <v>2024</v>
      </c>
      <c r="C180" t="s">
        <v>62</v>
      </c>
      <c r="D180">
        <v>3008</v>
      </c>
      <c r="E180" t="s">
        <v>4258</v>
      </c>
      <c r="F180" t="s">
        <v>43</v>
      </c>
      <c r="G180">
        <v>17500</v>
      </c>
      <c r="H180" t="s">
        <v>4179</v>
      </c>
      <c r="I180">
        <v>17100000</v>
      </c>
      <c r="J180" t="s">
        <v>5648</v>
      </c>
      <c r="K180">
        <v>16500000</v>
      </c>
      <c r="L180">
        <v>17800000</v>
      </c>
      <c r="M180">
        <v>32</v>
      </c>
      <c r="N180" t="s">
        <v>4251</v>
      </c>
      <c r="O180" t="s">
        <v>6702</v>
      </c>
    </row>
    <row r="181" spans="1:15" x14ac:dyDescent="0.3">
      <c r="A181" t="s">
        <v>229</v>
      </c>
      <c r="B181">
        <v>2024</v>
      </c>
      <c r="C181" t="s">
        <v>230</v>
      </c>
      <c r="D181" t="s">
        <v>4350</v>
      </c>
      <c r="E181" t="s">
        <v>5679</v>
      </c>
      <c r="F181" t="s">
        <v>43</v>
      </c>
      <c r="G181">
        <v>13000</v>
      </c>
      <c r="H181" t="s">
        <v>4179</v>
      </c>
      <c r="I181">
        <v>17400000</v>
      </c>
      <c r="J181" t="s">
        <v>5648</v>
      </c>
      <c r="K181">
        <v>16200000</v>
      </c>
      <c r="L181">
        <v>18500000</v>
      </c>
      <c r="M181">
        <v>9</v>
      </c>
      <c r="N181" t="s">
        <v>4346</v>
      </c>
      <c r="O181" t="s">
        <v>6715</v>
      </c>
    </row>
    <row r="182" spans="1:15" x14ac:dyDescent="0.3">
      <c r="A182" t="s">
        <v>321</v>
      </c>
      <c r="B182">
        <v>2024</v>
      </c>
      <c r="C182" t="s">
        <v>24</v>
      </c>
      <c r="D182" t="s">
        <v>4404</v>
      </c>
      <c r="E182" t="s">
        <v>5692</v>
      </c>
      <c r="F182" t="s">
        <v>94</v>
      </c>
      <c r="G182">
        <v>44000</v>
      </c>
      <c r="H182" t="s">
        <v>4179</v>
      </c>
      <c r="I182">
        <v>44800000</v>
      </c>
      <c r="J182" t="s">
        <v>5648</v>
      </c>
      <c r="K182">
        <v>43100000</v>
      </c>
      <c r="L182">
        <v>46500000</v>
      </c>
      <c r="M182">
        <v>14</v>
      </c>
      <c r="N182" t="s">
        <v>5693</v>
      </c>
      <c r="O182" t="s">
        <v>6733</v>
      </c>
    </row>
    <row r="183" spans="1:15" x14ac:dyDescent="0.3">
      <c r="A183" t="s">
        <v>136</v>
      </c>
      <c r="B183">
        <v>2024</v>
      </c>
      <c r="C183" t="s">
        <v>137</v>
      </c>
      <c r="D183" t="s">
        <v>4335</v>
      </c>
      <c r="E183" t="s">
        <v>4832</v>
      </c>
      <c r="F183" t="s">
        <v>46</v>
      </c>
      <c r="G183">
        <v>7000</v>
      </c>
      <c r="H183" t="s">
        <v>4179</v>
      </c>
      <c r="I183">
        <v>22700000</v>
      </c>
      <c r="J183" t="s">
        <v>5648</v>
      </c>
      <c r="K183">
        <v>21900000</v>
      </c>
      <c r="L183">
        <v>23500000</v>
      </c>
      <c r="M183">
        <v>16</v>
      </c>
      <c r="N183" t="s">
        <v>4262</v>
      </c>
      <c r="O183" t="s">
        <v>6720</v>
      </c>
    </row>
    <row r="184" spans="1:15" x14ac:dyDescent="0.3">
      <c r="A184" t="s">
        <v>282</v>
      </c>
      <c r="B184">
        <v>2024</v>
      </c>
      <c r="C184" t="s">
        <v>4183</v>
      </c>
      <c r="D184" t="s">
        <v>4441</v>
      </c>
      <c r="E184" t="s">
        <v>4442</v>
      </c>
      <c r="F184" t="s">
        <v>143</v>
      </c>
      <c r="G184">
        <v>15000</v>
      </c>
      <c r="H184" t="s">
        <v>4179</v>
      </c>
      <c r="I184">
        <v>30400000</v>
      </c>
      <c r="J184" t="s">
        <v>5648</v>
      </c>
      <c r="K184">
        <v>29400000</v>
      </c>
      <c r="L184">
        <v>31400000</v>
      </c>
      <c r="M184" t="s">
        <v>4174</v>
      </c>
      <c r="N184" t="s">
        <v>5665</v>
      </c>
      <c r="O184" t="s">
        <v>6704</v>
      </c>
    </row>
    <row r="185" spans="1:15" x14ac:dyDescent="0.3">
      <c r="A185" t="s">
        <v>299</v>
      </c>
      <c r="B185">
        <v>2024</v>
      </c>
      <c r="C185" t="s">
        <v>24</v>
      </c>
      <c r="D185" t="s">
        <v>4404</v>
      </c>
      <c r="E185" t="s">
        <v>4405</v>
      </c>
      <c r="F185" t="s">
        <v>43</v>
      </c>
      <c r="G185">
        <v>54774</v>
      </c>
      <c r="H185" t="s">
        <v>4179</v>
      </c>
      <c r="I185">
        <v>36400000</v>
      </c>
      <c r="J185" t="s">
        <v>5648</v>
      </c>
      <c r="K185">
        <v>35000000</v>
      </c>
      <c r="L185">
        <v>37700000</v>
      </c>
      <c r="M185">
        <v>23</v>
      </c>
      <c r="N185" t="s">
        <v>5671</v>
      </c>
      <c r="O185" t="s">
        <v>6758</v>
      </c>
    </row>
    <row r="186" spans="1:15" x14ac:dyDescent="0.3">
      <c r="A186" t="s">
        <v>203</v>
      </c>
      <c r="B186">
        <v>2025</v>
      </c>
      <c r="C186" t="s">
        <v>163</v>
      </c>
      <c r="D186">
        <v>7</v>
      </c>
      <c r="E186" t="s">
        <v>4276</v>
      </c>
      <c r="F186" t="s">
        <v>4171</v>
      </c>
      <c r="G186">
        <v>6119</v>
      </c>
      <c r="H186" t="s">
        <v>4179</v>
      </c>
      <c r="I186">
        <v>17800000</v>
      </c>
      <c r="J186" t="s">
        <v>5648</v>
      </c>
      <c r="K186">
        <v>17200000</v>
      </c>
      <c r="L186">
        <v>18500000</v>
      </c>
      <c r="M186">
        <v>4</v>
      </c>
      <c r="N186" t="s">
        <v>4256</v>
      </c>
      <c r="O186" t="s">
        <v>6759</v>
      </c>
    </row>
    <row r="187" spans="1:15" x14ac:dyDescent="0.3">
      <c r="A187" t="s">
        <v>314</v>
      </c>
      <c r="B187">
        <v>2024</v>
      </c>
      <c r="C187" t="s">
        <v>137</v>
      </c>
      <c r="D187" t="s">
        <v>4335</v>
      </c>
      <c r="E187" t="s">
        <v>4825</v>
      </c>
      <c r="F187" t="s">
        <v>143</v>
      </c>
      <c r="G187">
        <v>14000</v>
      </c>
      <c r="H187" t="s">
        <v>4179</v>
      </c>
      <c r="I187">
        <v>22000000</v>
      </c>
      <c r="J187" t="s">
        <v>5648</v>
      </c>
      <c r="K187">
        <v>21300000</v>
      </c>
      <c r="L187">
        <v>22800000</v>
      </c>
      <c r="M187">
        <v>20</v>
      </c>
      <c r="N187" t="s">
        <v>4218</v>
      </c>
      <c r="O187" t="s">
        <v>6741</v>
      </c>
    </row>
    <row r="188" spans="1:15" x14ac:dyDescent="0.3">
      <c r="A188" t="s">
        <v>323</v>
      </c>
      <c r="B188">
        <v>2024</v>
      </c>
      <c r="C188" t="s">
        <v>4031</v>
      </c>
      <c r="D188" t="s">
        <v>5656</v>
      </c>
      <c r="E188" t="s">
        <v>5657</v>
      </c>
      <c r="F188" t="s">
        <v>43</v>
      </c>
      <c r="G188">
        <v>42958</v>
      </c>
      <c r="H188" t="s">
        <v>4179</v>
      </c>
      <c r="I188">
        <v>19400000</v>
      </c>
      <c r="J188" t="s">
        <v>5648</v>
      </c>
      <c r="K188">
        <v>18700000</v>
      </c>
      <c r="L188">
        <v>20100000</v>
      </c>
      <c r="M188">
        <v>5</v>
      </c>
      <c r="N188" t="s">
        <v>4191</v>
      </c>
      <c r="O188" t="s">
        <v>6683</v>
      </c>
    </row>
    <row r="189" spans="1:15" x14ac:dyDescent="0.3">
      <c r="A189" t="s">
        <v>3993</v>
      </c>
      <c r="B189">
        <v>2024</v>
      </c>
      <c r="C189" t="s">
        <v>188</v>
      </c>
      <c r="D189" t="s">
        <v>5666</v>
      </c>
      <c r="E189" t="s">
        <v>5768</v>
      </c>
      <c r="F189" t="s">
        <v>161</v>
      </c>
      <c r="G189">
        <v>58500</v>
      </c>
      <c r="H189" t="s">
        <v>4179</v>
      </c>
      <c r="I189">
        <v>28400000</v>
      </c>
      <c r="J189" t="s">
        <v>5648</v>
      </c>
      <c r="K189">
        <v>27300000</v>
      </c>
      <c r="L189">
        <v>29400000</v>
      </c>
      <c r="M189" t="s">
        <v>4174</v>
      </c>
      <c r="N189" t="s">
        <v>4279</v>
      </c>
      <c r="O189" t="s">
        <v>6883</v>
      </c>
    </row>
    <row r="190" spans="1:15" x14ac:dyDescent="0.3">
      <c r="A190" t="s">
        <v>189</v>
      </c>
      <c r="B190">
        <v>2024</v>
      </c>
      <c r="C190" t="s">
        <v>137</v>
      </c>
      <c r="D190" t="s">
        <v>4702</v>
      </c>
      <c r="E190" t="s">
        <v>4437</v>
      </c>
      <c r="F190" t="s">
        <v>143</v>
      </c>
      <c r="G190">
        <v>31700</v>
      </c>
      <c r="H190" t="s">
        <v>4179</v>
      </c>
      <c r="I190">
        <v>11800000</v>
      </c>
      <c r="J190" t="s">
        <v>5648</v>
      </c>
      <c r="K190">
        <v>11400000</v>
      </c>
      <c r="L190">
        <v>12300000</v>
      </c>
      <c r="M190">
        <v>2</v>
      </c>
      <c r="N190" t="s">
        <v>4244</v>
      </c>
      <c r="O190" t="s">
        <v>6738</v>
      </c>
    </row>
    <row r="191" spans="1:15" x14ac:dyDescent="0.3">
      <c r="A191" t="s">
        <v>5771</v>
      </c>
      <c r="B191">
        <v>2024</v>
      </c>
      <c r="C191" t="s">
        <v>36</v>
      </c>
      <c r="D191" t="s">
        <v>4399</v>
      </c>
      <c r="E191" t="s">
        <v>5772</v>
      </c>
      <c r="F191" t="s">
        <v>43</v>
      </c>
      <c r="G191">
        <v>24000</v>
      </c>
      <c r="H191" t="s">
        <v>4179</v>
      </c>
      <c r="I191">
        <v>9200000</v>
      </c>
      <c r="J191" t="s">
        <v>5648</v>
      </c>
      <c r="K191">
        <v>8900000</v>
      </c>
      <c r="L191">
        <v>9500000</v>
      </c>
      <c r="M191">
        <v>16</v>
      </c>
      <c r="N191" t="s">
        <v>4551</v>
      </c>
      <c r="O191" t="s">
        <v>6886</v>
      </c>
    </row>
    <row r="192" spans="1:15" x14ac:dyDescent="0.3">
      <c r="A192" t="s">
        <v>237</v>
      </c>
      <c r="B192">
        <v>2024</v>
      </c>
      <c r="C192" t="s">
        <v>24</v>
      </c>
      <c r="D192" t="s">
        <v>4368</v>
      </c>
      <c r="E192" t="s">
        <v>5652</v>
      </c>
      <c r="F192" t="s">
        <v>143</v>
      </c>
      <c r="G192">
        <v>21000</v>
      </c>
      <c r="H192" t="s">
        <v>4179</v>
      </c>
      <c r="I192">
        <v>49800000</v>
      </c>
      <c r="J192" t="s">
        <v>5648</v>
      </c>
      <c r="K192">
        <v>47900000</v>
      </c>
      <c r="L192">
        <v>52000000</v>
      </c>
      <c r="M192">
        <v>19</v>
      </c>
      <c r="N192" t="s">
        <v>5653</v>
      </c>
      <c r="O192" t="s">
        <v>6681</v>
      </c>
    </row>
    <row r="193" spans="1:15" x14ac:dyDescent="0.3">
      <c r="A193" t="s">
        <v>5256</v>
      </c>
      <c r="B193">
        <v>2024</v>
      </c>
      <c r="C193" t="s">
        <v>166</v>
      </c>
      <c r="D193" t="s">
        <v>4514</v>
      </c>
      <c r="E193" t="s">
        <v>5740</v>
      </c>
      <c r="F193" t="s">
        <v>43</v>
      </c>
      <c r="G193">
        <v>32700</v>
      </c>
      <c r="H193" t="s">
        <v>4179</v>
      </c>
      <c r="I193">
        <v>21900000</v>
      </c>
      <c r="J193" t="s">
        <v>5648</v>
      </c>
      <c r="K193">
        <v>21200000</v>
      </c>
      <c r="L193">
        <v>22700000</v>
      </c>
      <c r="M193">
        <v>8</v>
      </c>
      <c r="N193" t="s">
        <v>4180</v>
      </c>
      <c r="O193" t="s">
        <v>6857</v>
      </c>
    </row>
    <row r="194" spans="1:15" x14ac:dyDescent="0.3">
      <c r="A194" t="s">
        <v>68</v>
      </c>
      <c r="B194">
        <v>2024</v>
      </c>
      <c r="C194" t="s">
        <v>41</v>
      </c>
      <c r="D194" t="s">
        <v>4721</v>
      </c>
      <c r="E194" t="s">
        <v>4618</v>
      </c>
      <c r="F194" t="s">
        <v>60</v>
      </c>
      <c r="G194">
        <v>6147</v>
      </c>
      <c r="H194" t="s">
        <v>4179</v>
      </c>
      <c r="I194">
        <v>9000000</v>
      </c>
      <c r="J194" t="s">
        <v>5648</v>
      </c>
      <c r="K194">
        <v>8600000</v>
      </c>
      <c r="L194">
        <v>9300000</v>
      </c>
      <c r="M194">
        <v>2</v>
      </c>
      <c r="N194" t="s">
        <v>4416</v>
      </c>
      <c r="O194" t="s">
        <v>6687</v>
      </c>
    </row>
    <row r="195" spans="1:15" x14ac:dyDescent="0.3">
      <c r="A195" t="s">
        <v>214</v>
      </c>
      <c r="B195">
        <v>2024</v>
      </c>
      <c r="C195" t="s">
        <v>24</v>
      </c>
      <c r="D195" t="s">
        <v>4404</v>
      </c>
      <c r="E195" t="s">
        <v>4405</v>
      </c>
      <c r="F195" t="s">
        <v>143</v>
      </c>
      <c r="G195">
        <v>69690</v>
      </c>
      <c r="H195" t="s">
        <v>4179</v>
      </c>
      <c r="I195">
        <v>36200000</v>
      </c>
      <c r="J195" t="s">
        <v>5648</v>
      </c>
      <c r="K195">
        <v>34900000</v>
      </c>
      <c r="L195">
        <v>37600000</v>
      </c>
      <c r="M195">
        <v>23</v>
      </c>
      <c r="N195" t="s">
        <v>5671</v>
      </c>
      <c r="O195" t="s">
        <v>6710</v>
      </c>
    </row>
    <row r="196" spans="1:15" x14ac:dyDescent="0.3">
      <c r="A196" t="s">
        <v>376</v>
      </c>
      <c r="B196">
        <v>2025</v>
      </c>
      <c r="C196" t="s">
        <v>62</v>
      </c>
      <c r="D196">
        <v>3008</v>
      </c>
      <c r="E196" t="s">
        <v>4258</v>
      </c>
      <c r="F196" t="s">
        <v>143</v>
      </c>
      <c r="G196">
        <v>8150</v>
      </c>
      <c r="H196" t="s">
        <v>4179</v>
      </c>
      <c r="I196">
        <v>17800000</v>
      </c>
      <c r="J196" t="s">
        <v>5648</v>
      </c>
      <c r="K196">
        <v>17200000</v>
      </c>
      <c r="L196">
        <v>18400000</v>
      </c>
      <c r="M196">
        <v>20</v>
      </c>
      <c r="N196" t="s">
        <v>4341</v>
      </c>
      <c r="O196" t="s">
        <v>6781</v>
      </c>
    </row>
    <row r="197" spans="1:15" x14ac:dyDescent="0.3">
      <c r="A197" t="s">
        <v>345</v>
      </c>
      <c r="B197">
        <v>2025</v>
      </c>
      <c r="C197" t="s">
        <v>62</v>
      </c>
      <c r="D197" t="s">
        <v>5704</v>
      </c>
      <c r="E197" t="s">
        <v>5705</v>
      </c>
      <c r="F197" t="s">
        <v>43</v>
      </c>
      <c r="G197">
        <v>12600</v>
      </c>
      <c r="H197" t="s">
        <v>4179</v>
      </c>
      <c r="I197">
        <v>17200000</v>
      </c>
      <c r="J197" t="s">
        <v>5648</v>
      </c>
      <c r="K197">
        <v>16600000</v>
      </c>
      <c r="L197">
        <v>17800000</v>
      </c>
      <c r="M197">
        <v>21</v>
      </c>
      <c r="N197" t="s">
        <v>4244</v>
      </c>
      <c r="O197" t="s">
        <v>6779</v>
      </c>
    </row>
    <row r="198" spans="1:15" x14ac:dyDescent="0.3">
      <c r="A198" t="s">
        <v>365</v>
      </c>
      <c r="B198">
        <v>2025</v>
      </c>
      <c r="C198" t="s">
        <v>62</v>
      </c>
      <c r="D198" t="s">
        <v>4197</v>
      </c>
      <c r="E198" t="s">
        <v>4198</v>
      </c>
      <c r="F198" t="s">
        <v>43</v>
      </c>
      <c r="G198">
        <v>5874</v>
      </c>
      <c r="H198" t="s">
        <v>4179</v>
      </c>
      <c r="I198">
        <v>18300000</v>
      </c>
      <c r="J198" t="s">
        <v>5648</v>
      </c>
      <c r="K198">
        <v>17700000</v>
      </c>
      <c r="L198">
        <v>19000000</v>
      </c>
      <c r="M198">
        <v>16</v>
      </c>
      <c r="N198" t="s">
        <v>4626</v>
      </c>
      <c r="O198" t="s">
        <v>6772</v>
      </c>
    </row>
    <row r="199" spans="1:15" x14ac:dyDescent="0.3">
      <c r="A199" t="s">
        <v>249</v>
      </c>
      <c r="B199">
        <v>2025</v>
      </c>
      <c r="C199" t="s">
        <v>250</v>
      </c>
      <c r="D199" t="s">
        <v>5676</v>
      </c>
      <c r="E199" t="s">
        <v>5677</v>
      </c>
      <c r="F199" t="s">
        <v>4171</v>
      </c>
      <c r="G199">
        <v>19678</v>
      </c>
      <c r="H199" t="s">
        <v>4179</v>
      </c>
      <c r="I199">
        <v>40700000</v>
      </c>
      <c r="J199" t="s">
        <v>5648</v>
      </c>
      <c r="K199">
        <v>39200000</v>
      </c>
      <c r="L199">
        <v>42100000</v>
      </c>
      <c r="M199">
        <v>4</v>
      </c>
      <c r="N199" t="s">
        <v>5678</v>
      </c>
      <c r="O199" t="s">
        <v>6714</v>
      </c>
    </row>
    <row r="200" spans="1:15" x14ac:dyDescent="0.3">
      <c r="A200" t="s">
        <v>176</v>
      </c>
      <c r="B200">
        <v>2025</v>
      </c>
      <c r="C200" t="s">
        <v>24</v>
      </c>
      <c r="D200" t="s">
        <v>4404</v>
      </c>
      <c r="E200" t="s">
        <v>5692</v>
      </c>
      <c r="F200" t="s">
        <v>143</v>
      </c>
      <c r="G200">
        <v>16000</v>
      </c>
      <c r="H200" t="s">
        <v>4179</v>
      </c>
      <c r="I200">
        <v>49500000</v>
      </c>
      <c r="J200" t="s">
        <v>5648</v>
      </c>
      <c r="K200">
        <v>47700000</v>
      </c>
      <c r="L200">
        <v>51000000</v>
      </c>
      <c r="M200">
        <v>14</v>
      </c>
      <c r="N200" t="s">
        <v>5739</v>
      </c>
      <c r="O200" t="s">
        <v>6855</v>
      </c>
    </row>
    <row r="201" spans="1:15" x14ac:dyDescent="0.3">
      <c r="A201" t="s">
        <v>200</v>
      </c>
      <c r="B201">
        <v>2025</v>
      </c>
      <c r="C201" t="s">
        <v>201</v>
      </c>
      <c r="D201" t="s">
        <v>4668</v>
      </c>
      <c r="E201" t="s">
        <v>4669</v>
      </c>
      <c r="F201" t="s">
        <v>4171</v>
      </c>
      <c r="G201">
        <v>1905</v>
      </c>
      <c r="H201" t="s">
        <v>4179</v>
      </c>
      <c r="I201">
        <v>12800000</v>
      </c>
      <c r="J201" t="s">
        <v>5648</v>
      </c>
      <c r="K201">
        <v>12300000</v>
      </c>
      <c r="L201">
        <v>13200000</v>
      </c>
      <c r="M201">
        <v>2</v>
      </c>
      <c r="N201" t="s">
        <v>4262</v>
      </c>
      <c r="O201" t="s">
        <v>6684</v>
      </c>
    </row>
    <row r="202" spans="1:15" x14ac:dyDescent="0.3">
      <c r="A202" t="s">
        <v>375</v>
      </c>
      <c r="B202">
        <v>2025</v>
      </c>
      <c r="C202" t="s">
        <v>4183</v>
      </c>
      <c r="D202" t="s">
        <v>4287</v>
      </c>
      <c r="E202" t="s">
        <v>4288</v>
      </c>
      <c r="F202" t="s">
        <v>4171</v>
      </c>
      <c r="G202">
        <v>4833</v>
      </c>
      <c r="H202" t="s">
        <v>4179</v>
      </c>
      <c r="I202">
        <v>20000000</v>
      </c>
      <c r="J202" t="s">
        <v>5648</v>
      </c>
      <c r="K202">
        <v>19300000</v>
      </c>
      <c r="L202">
        <v>20700000</v>
      </c>
      <c r="M202">
        <v>13</v>
      </c>
      <c r="N202" t="s">
        <v>4387</v>
      </c>
      <c r="O202" t="s">
        <v>6774</v>
      </c>
    </row>
    <row r="203" spans="1:15" x14ac:dyDescent="0.3">
      <c r="A203" t="s">
        <v>153</v>
      </c>
      <c r="B203">
        <v>2025</v>
      </c>
      <c r="C203" t="s">
        <v>154</v>
      </c>
      <c r="D203" t="s">
        <v>5681</v>
      </c>
      <c r="E203" t="s">
        <v>5682</v>
      </c>
      <c r="F203" t="s">
        <v>4171</v>
      </c>
      <c r="G203">
        <v>7500</v>
      </c>
      <c r="H203" t="s">
        <v>4179</v>
      </c>
      <c r="I203">
        <v>24400000</v>
      </c>
      <c r="J203" t="s">
        <v>5648</v>
      </c>
      <c r="K203">
        <v>23500000</v>
      </c>
      <c r="L203">
        <v>25300000</v>
      </c>
      <c r="M203">
        <v>2</v>
      </c>
      <c r="N203" t="s">
        <v>4626</v>
      </c>
      <c r="O203" t="s">
        <v>6719</v>
      </c>
    </row>
    <row r="204" spans="1:15" x14ac:dyDescent="0.3">
      <c r="A204" t="s">
        <v>319</v>
      </c>
      <c r="B204">
        <v>2025</v>
      </c>
      <c r="C204" t="s">
        <v>188</v>
      </c>
      <c r="D204" t="s">
        <v>5666</v>
      </c>
      <c r="E204" t="s">
        <v>5667</v>
      </c>
      <c r="F204" t="s">
        <v>4171</v>
      </c>
      <c r="G204">
        <v>17000</v>
      </c>
      <c r="H204" t="s">
        <v>4179</v>
      </c>
      <c r="I204">
        <v>32100000</v>
      </c>
      <c r="J204" t="s">
        <v>5648</v>
      </c>
      <c r="K204">
        <v>30900000</v>
      </c>
      <c r="L204">
        <v>33400000</v>
      </c>
      <c r="M204" t="s">
        <v>4174</v>
      </c>
      <c r="N204" t="s">
        <v>4660</v>
      </c>
      <c r="O204" t="s">
        <v>6706</v>
      </c>
    </row>
    <row r="205" spans="1:15" x14ac:dyDescent="0.3">
      <c r="A205" t="s">
        <v>5254</v>
      </c>
      <c r="B205">
        <v>2025</v>
      </c>
      <c r="C205" t="s">
        <v>36</v>
      </c>
      <c r="D205" t="s">
        <v>5737</v>
      </c>
      <c r="E205" t="s">
        <v>5738</v>
      </c>
      <c r="F205" t="s">
        <v>4171</v>
      </c>
      <c r="G205">
        <v>13343</v>
      </c>
      <c r="H205" t="s">
        <v>4179</v>
      </c>
      <c r="I205">
        <v>9100000</v>
      </c>
      <c r="J205" t="s">
        <v>5648</v>
      </c>
      <c r="K205">
        <v>8800000</v>
      </c>
      <c r="L205">
        <v>9500000</v>
      </c>
      <c r="M205">
        <v>4</v>
      </c>
      <c r="N205" t="s">
        <v>4401</v>
      </c>
      <c r="O205" t="s">
        <v>6854</v>
      </c>
    </row>
    <row r="206" spans="1:15" x14ac:dyDescent="0.3">
      <c r="A206" t="s">
        <v>5773</v>
      </c>
      <c r="B206">
        <v>2025</v>
      </c>
      <c r="C206" t="s">
        <v>62</v>
      </c>
      <c r="D206" t="s">
        <v>4197</v>
      </c>
      <c r="E206" t="s">
        <v>4807</v>
      </c>
      <c r="F206" t="s">
        <v>4171</v>
      </c>
      <c r="G206">
        <v>4516</v>
      </c>
      <c r="H206" t="s">
        <v>4179</v>
      </c>
      <c r="I206">
        <v>24400000</v>
      </c>
      <c r="J206" t="s">
        <v>5648</v>
      </c>
      <c r="K206">
        <v>23400000</v>
      </c>
      <c r="L206">
        <v>25400000</v>
      </c>
      <c r="M206" t="s">
        <v>4174</v>
      </c>
      <c r="N206" t="s">
        <v>5137</v>
      </c>
      <c r="O206" t="s">
        <v>6889</v>
      </c>
    </row>
    <row r="207" spans="1:15" x14ac:dyDescent="0.3">
      <c r="A207" t="s">
        <v>65</v>
      </c>
      <c r="B207">
        <v>2025</v>
      </c>
      <c r="C207" t="s">
        <v>62</v>
      </c>
      <c r="D207" t="s">
        <v>5643</v>
      </c>
      <c r="E207" t="s">
        <v>5644</v>
      </c>
      <c r="F207" t="s">
        <v>4171</v>
      </c>
      <c r="G207">
        <v>7651</v>
      </c>
      <c r="H207" t="s">
        <v>4179</v>
      </c>
      <c r="I207">
        <v>20600000</v>
      </c>
      <c r="J207" t="s">
        <v>5648</v>
      </c>
      <c r="K207">
        <v>19800000</v>
      </c>
      <c r="L207">
        <v>21300000</v>
      </c>
      <c r="M207">
        <v>2</v>
      </c>
      <c r="N207" t="s">
        <v>4191</v>
      </c>
      <c r="O207" t="s">
        <v>6676</v>
      </c>
    </row>
    <row r="208" spans="1:15" x14ac:dyDescent="0.3">
      <c r="A208" t="s">
        <v>4003</v>
      </c>
      <c r="B208">
        <v>2025</v>
      </c>
      <c r="C208" t="s">
        <v>62</v>
      </c>
      <c r="D208">
        <v>3008</v>
      </c>
      <c r="E208" t="s">
        <v>4258</v>
      </c>
      <c r="F208" t="s">
        <v>4171</v>
      </c>
      <c r="G208">
        <v>14</v>
      </c>
      <c r="H208" t="s">
        <v>4179</v>
      </c>
      <c r="I208">
        <v>18000000</v>
      </c>
      <c r="J208" t="s">
        <v>5648</v>
      </c>
      <c r="K208">
        <v>17300000</v>
      </c>
      <c r="L208">
        <v>18600000</v>
      </c>
      <c r="M208">
        <v>20</v>
      </c>
      <c r="N208" t="s">
        <v>4341</v>
      </c>
      <c r="O208" t="s">
        <v>6776</v>
      </c>
    </row>
    <row r="209" spans="1:15" x14ac:dyDescent="0.3">
      <c r="A209" t="s">
        <v>48</v>
      </c>
      <c r="B209">
        <v>2025</v>
      </c>
      <c r="C209" t="s">
        <v>50</v>
      </c>
      <c r="D209" t="s">
        <v>5694</v>
      </c>
      <c r="E209" t="s">
        <v>5695</v>
      </c>
      <c r="F209" t="s">
        <v>4171</v>
      </c>
      <c r="G209">
        <v>300</v>
      </c>
      <c r="H209" t="s">
        <v>4179</v>
      </c>
      <c r="I209">
        <v>7280000</v>
      </c>
      <c r="J209" t="s">
        <v>5648</v>
      </c>
      <c r="K209">
        <v>7020000</v>
      </c>
      <c r="L209">
        <v>7530000</v>
      </c>
      <c r="M209" t="s">
        <v>4174</v>
      </c>
      <c r="N209" t="s">
        <v>4416</v>
      </c>
      <c r="O209" t="s">
        <v>6734</v>
      </c>
    </row>
    <row r="210" spans="1:15" x14ac:dyDescent="0.3">
      <c r="A210" t="s">
        <v>277</v>
      </c>
      <c r="B210">
        <v>2025</v>
      </c>
      <c r="C210" t="s">
        <v>62</v>
      </c>
      <c r="D210" t="s">
        <v>4389</v>
      </c>
      <c r="E210" t="s">
        <v>4390</v>
      </c>
      <c r="F210" t="s">
        <v>4171</v>
      </c>
      <c r="G210">
        <v>8500</v>
      </c>
      <c r="H210" t="s">
        <v>4179</v>
      </c>
      <c r="I210">
        <v>29100000</v>
      </c>
      <c r="J210" t="s">
        <v>5648</v>
      </c>
      <c r="K210">
        <v>28100000</v>
      </c>
      <c r="L210">
        <v>30100000</v>
      </c>
      <c r="M210">
        <v>7</v>
      </c>
      <c r="N210" t="s">
        <v>5702</v>
      </c>
      <c r="O210" t="s">
        <v>6764</v>
      </c>
    </row>
    <row r="211" spans="1:15" x14ac:dyDescent="0.3">
      <c r="A211" t="s">
        <v>5264</v>
      </c>
      <c r="B211">
        <v>2025</v>
      </c>
      <c r="C211" t="s">
        <v>50</v>
      </c>
      <c r="D211">
        <v>500</v>
      </c>
      <c r="E211" t="s">
        <v>5758</v>
      </c>
      <c r="F211" t="s">
        <v>4171</v>
      </c>
      <c r="G211">
        <v>5100</v>
      </c>
      <c r="H211" t="s">
        <v>4179</v>
      </c>
      <c r="I211">
        <v>11300000</v>
      </c>
      <c r="J211" t="s">
        <v>5648</v>
      </c>
      <c r="K211">
        <v>10900000</v>
      </c>
      <c r="L211">
        <v>11700000</v>
      </c>
      <c r="M211">
        <v>2</v>
      </c>
      <c r="N211" t="s">
        <v>4186</v>
      </c>
      <c r="O211" t="s">
        <v>6874</v>
      </c>
    </row>
    <row r="212" spans="1:15" x14ac:dyDescent="0.3">
      <c r="A212" t="s">
        <v>4005</v>
      </c>
      <c r="B212">
        <v>2025</v>
      </c>
      <c r="C212" t="s">
        <v>62</v>
      </c>
      <c r="D212" t="s">
        <v>4249</v>
      </c>
      <c r="E212" t="s">
        <v>4278</v>
      </c>
      <c r="F212" t="s">
        <v>4171</v>
      </c>
      <c r="G212" t="s">
        <v>4171</v>
      </c>
      <c r="H212" t="s">
        <v>4179</v>
      </c>
      <c r="I212">
        <v>25900000</v>
      </c>
      <c r="J212" t="s">
        <v>5648</v>
      </c>
      <c r="K212">
        <v>25000000</v>
      </c>
      <c r="L212">
        <v>26900000</v>
      </c>
      <c r="M212" t="s">
        <v>4174</v>
      </c>
      <c r="N212" t="s">
        <v>5137</v>
      </c>
      <c r="O212" t="s">
        <v>6777</v>
      </c>
    </row>
    <row r="213" spans="1:15" x14ac:dyDescent="0.3">
      <c r="A213" t="s">
        <v>3999</v>
      </c>
      <c r="B213">
        <v>2025</v>
      </c>
      <c r="C213" t="s">
        <v>62</v>
      </c>
      <c r="D213" t="s">
        <v>4249</v>
      </c>
      <c r="E213" t="s">
        <v>4357</v>
      </c>
      <c r="F213" t="s">
        <v>4171</v>
      </c>
      <c r="G213" t="s">
        <v>4171</v>
      </c>
      <c r="H213" t="s">
        <v>4179</v>
      </c>
      <c r="I213">
        <v>22700000</v>
      </c>
      <c r="J213" t="s">
        <v>5648</v>
      </c>
      <c r="K213">
        <v>21900000</v>
      </c>
      <c r="L213">
        <v>23500000</v>
      </c>
      <c r="M213">
        <v>8</v>
      </c>
      <c r="N213" t="s">
        <v>4203</v>
      </c>
      <c r="O213" t="s">
        <v>6778</v>
      </c>
    </row>
    <row r="214" spans="1:15" x14ac:dyDescent="0.3">
      <c r="A214" t="s">
        <v>4040</v>
      </c>
      <c r="B214">
        <v>2026</v>
      </c>
      <c r="C214" t="s">
        <v>4183</v>
      </c>
      <c r="D214" t="s">
        <v>4364</v>
      </c>
      <c r="E214" t="s">
        <v>4365</v>
      </c>
      <c r="F214" t="s">
        <v>4171</v>
      </c>
      <c r="G214" t="s">
        <v>4171</v>
      </c>
      <c r="H214" t="s">
        <v>4179</v>
      </c>
      <c r="I214">
        <v>10700000</v>
      </c>
      <c r="J214" t="s">
        <v>5648</v>
      </c>
      <c r="K214">
        <v>10300000</v>
      </c>
      <c r="L214">
        <v>11100000</v>
      </c>
      <c r="M214">
        <v>3</v>
      </c>
      <c r="N214" t="s">
        <v>5703</v>
      </c>
      <c r="O214" t="s">
        <v>6773</v>
      </c>
    </row>
    <row r="215" spans="1:15" x14ac:dyDescent="0.3">
      <c r="A215" t="s">
        <v>100</v>
      </c>
      <c r="B215">
        <v>2018</v>
      </c>
      <c r="C215" t="s">
        <v>50</v>
      </c>
      <c r="D215">
        <v>580</v>
      </c>
      <c r="E215" t="s">
        <v>4618</v>
      </c>
      <c r="F215" t="s">
        <v>43</v>
      </c>
      <c r="G215">
        <v>59981</v>
      </c>
      <c r="H215" t="s">
        <v>4179</v>
      </c>
      <c r="I215">
        <v>10700000</v>
      </c>
      <c r="J215" t="s">
        <v>4173</v>
      </c>
      <c r="K215">
        <v>9900000</v>
      </c>
      <c r="L215">
        <v>11500000</v>
      </c>
      <c r="M215" t="s">
        <v>4174</v>
      </c>
      <c r="N215" t="s">
        <v>4626</v>
      </c>
      <c r="O215" t="s">
        <v>6904</v>
      </c>
    </row>
    <row r="216" spans="1:15" x14ac:dyDescent="0.3">
      <c r="A216" t="s">
        <v>402</v>
      </c>
      <c r="B216">
        <v>2018</v>
      </c>
      <c r="C216" t="s">
        <v>4183</v>
      </c>
      <c r="D216" t="s">
        <v>4485</v>
      </c>
      <c r="E216" t="s">
        <v>4486</v>
      </c>
      <c r="F216" t="s">
        <v>94</v>
      </c>
      <c r="G216">
        <v>97000</v>
      </c>
      <c r="H216" t="s">
        <v>4179</v>
      </c>
      <c r="I216">
        <v>7710000</v>
      </c>
      <c r="J216" t="s">
        <v>4173</v>
      </c>
      <c r="K216">
        <v>7260000</v>
      </c>
      <c r="L216">
        <v>8200000</v>
      </c>
      <c r="M216">
        <v>5</v>
      </c>
      <c r="N216" t="s">
        <v>4416</v>
      </c>
      <c r="O216" t="s">
        <v>4487</v>
      </c>
    </row>
    <row r="217" spans="1:15" x14ac:dyDescent="0.3">
      <c r="A217" t="s">
        <v>404</v>
      </c>
      <c r="B217">
        <v>2018</v>
      </c>
      <c r="C217" t="s">
        <v>250</v>
      </c>
      <c r="D217" t="s">
        <v>4379</v>
      </c>
      <c r="E217" t="s">
        <v>4610</v>
      </c>
      <c r="F217" t="s">
        <v>143</v>
      </c>
      <c r="G217">
        <v>61000</v>
      </c>
      <c r="H217" t="s">
        <v>4179</v>
      </c>
      <c r="I217">
        <v>10000000</v>
      </c>
      <c r="J217" t="s">
        <v>4173</v>
      </c>
      <c r="K217">
        <v>9600000</v>
      </c>
      <c r="L217">
        <v>10300000</v>
      </c>
      <c r="M217">
        <v>10</v>
      </c>
      <c r="N217" t="s">
        <v>4247</v>
      </c>
      <c r="O217" t="s">
        <v>4611</v>
      </c>
    </row>
    <row r="218" spans="1:15" x14ac:dyDescent="0.3">
      <c r="A218" t="s">
        <v>4540</v>
      </c>
      <c r="B218">
        <v>2018</v>
      </c>
      <c r="C218" t="s">
        <v>85</v>
      </c>
      <c r="D218" t="s">
        <v>4541</v>
      </c>
      <c r="E218" t="s">
        <v>4542</v>
      </c>
      <c r="F218" t="s">
        <v>143</v>
      </c>
      <c r="G218">
        <v>94000</v>
      </c>
      <c r="H218" t="s">
        <v>4179</v>
      </c>
      <c r="I218">
        <v>7230000</v>
      </c>
      <c r="J218" t="s">
        <v>4173</v>
      </c>
      <c r="K218">
        <v>6930000</v>
      </c>
      <c r="L218">
        <v>7530000</v>
      </c>
      <c r="M218">
        <v>5</v>
      </c>
      <c r="N218" t="s">
        <v>4199</v>
      </c>
      <c r="O218" t="s">
        <v>4543</v>
      </c>
    </row>
    <row r="219" spans="1:15" x14ac:dyDescent="0.3">
      <c r="A219" t="s">
        <v>4604</v>
      </c>
      <c r="B219">
        <v>2019</v>
      </c>
      <c r="C219" t="s">
        <v>89</v>
      </c>
      <c r="D219" t="s">
        <v>4379</v>
      </c>
      <c r="E219" t="s">
        <v>4380</v>
      </c>
      <c r="F219" t="s">
        <v>43</v>
      </c>
      <c r="G219">
        <v>54500</v>
      </c>
      <c r="H219" t="s">
        <v>4179</v>
      </c>
      <c r="I219">
        <v>6180000</v>
      </c>
      <c r="J219" t="s">
        <v>4173</v>
      </c>
      <c r="K219">
        <v>5630000</v>
      </c>
      <c r="L219">
        <v>6740000</v>
      </c>
      <c r="M219">
        <v>7</v>
      </c>
      <c r="N219" t="s">
        <v>4381</v>
      </c>
      <c r="O219" t="s">
        <v>4605</v>
      </c>
    </row>
    <row r="220" spans="1:15" x14ac:dyDescent="0.3">
      <c r="A220" t="s">
        <v>4502</v>
      </c>
      <c r="B220">
        <v>2019</v>
      </c>
      <c r="C220" t="s">
        <v>24</v>
      </c>
      <c r="D220" t="s">
        <v>4430</v>
      </c>
      <c r="E220" t="s">
        <v>4503</v>
      </c>
      <c r="F220" t="s">
        <v>94</v>
      </c>
      <c r="G220">
        <v>63000</v>
      </c>
      <c r="H220" t="s">
        <v>4179</v>
      </c>
      <c r="I220">
        <v>17400000</v>
      </c>
      <c r="J220" t="s">
        <v>4173</v>
      </c>
      <c r="K220">
        <v>16600000</v>
      </c>
      <c r="L220">
        <v>18200000</v>
      </c>
      <c r="M220">
        <v>16</v>
      </c>
      <c r="N220" t="s">
        <v>4251</v>
      </c>
      <c r="O220" t="s">
        <v>4504</v>
      </c>
    </row>
    <row r="221" spans="1:15" x14ac:dyDescent="0.3">
      <c r="A221" t="s">
        <v>4599</v>
      </c>
      <c r="B221">
        <v>2019</v>
      </c>
      <c r="C221" t="s">
        <v>24</v>
      </c>
      <c r="D221" t="s">
        <v>4571</v>
      </c>
      <c r="E221" t="s">
        <v>4600</v>
      </c>
      <c r="F221" t="s">
        <v>43</v>
      </c>
      <c r="G221">
        <v>118300</v>
      </c>
      <c r="H221" t="s">
        <v>4179</v>
      </c>
      <c r="I221">
        <v>18700000</v>
      </c>
      <c r="J221" t="s">
        <v>4173</v>
      </c>
      <c r="K221">
        <v>18000000</v>
      </c>
      <c r="L221">
        <v>19300000</v>
      </c>
      <c r="M221">
        <v>12</v>
      </c>
      <c r="N221" t="s">
        <v>4212</v>
      </c>
      <c r="O221" t="s">
        <v>4601</v>
      </c>
    </row>
    <row r="222" spans="1:15" x14ac:dyDescent="0.3">
      <c r="A222" t="s">
        <v>4533</v>
      </c>
      <c r="B222">
        <v>2019</v>
      </c>
      <c r="C222" t="s">
        <v>199</v>
      </c>
      <c r="D222" t="s">
        <v>4534</v>
      </c>
      <c r="E222" t="s">
        <v>4535</v>
      </c>
      <c r="F222" t="s">
        <v>143</v>
      </c>
      <c r="G222">
        <v>75217</v>
      </c>
      <c r="H222" t="s">
        <v>4179</v>
      </c>
      <c r="I222">
        <v>10600000</v>
      </c>
      <c r="J222" t="s">
        <v>4173</v>
      </c>
      <c r="K222">
        <v>10300000</v>
      </c>
      <c r="L222">
        <v>10900000</v>
      </c>
      <c r="M222" t="s">
        <v>4174</v>
      </c>
      <c r="N222" t="s">
        <v>4289</v>
      </c>
      <c r="O222" t="s">
        <v>4536</v>
      </c>
    </row>
    <row r="223" spans="1:15" x14ac:dyDescent="0.3">
      <c r="A223" t="s">
        <v>4616</v>
      </c>
      <c r="B223">
        <v>2019</v>
      </c>
      <c r="C223" t="s">
        <v>108</v>
      </c>
      <c r="D223" t="s">
        <v>4617</v>
      </c>
      <c r="E223" t="s">
        <v>4618</v>
      </c>
      <c r="F223" t="s">
        <v>60</v>
      </c>
      <c r="G223">
        <v>65374</v>
      </c>
      <c r="H223" t="s">
        <v>4179</v>
      </c>
      <c r="I223">
        <v>6960000</v>
      </c>
      <c r="J223" t="s">
        <v>4173</v>
      </c>
      <c r="K223">
        <v>6720000</v>
      </c>
      <c r="L223">
        <v>7200000</v>
      </c>
      <c r="M223" t="s">
        <v>4174</v>
      </c>
      <c r="N223" t="s">
        <v>4175</v>
      </c>
      <c r="O223" t="s">
        <v>4619</v>
      </c>
    </row>
    <row r="224" spans="1:15" x14ac:dyDescent="0.3">
      <c r="A224" t="s">
        <v>4589</v>
      </c>
      <c r="B224">
        <v>2019</v>
      </c>
      <c r="C224" t="s">
        <v>137</v>
      </c>
      <c r="D224" t="s">
        <v>4590</v>
      </c>
      <c r="E224" t="s">
        <v>4591</v>
      </c>
      <c r="F224" t="s">
        <v>94</v>
      </c>
      <c r="G224">
        <v>78300</v>
      </c>
      <c r="H224" t="s">
        <v>4179</v>
      </c>
      <c r="I224">
        <v>11000000</v>
      </c>
      <c r="J224" t="s">
        <v>4173</v>
      </c>
      <c r="K224">
        <v>10500000</v>
      </c>
      <c r="L224">
        <v>11500000</v>
      </c>
      <c r="M224">
        <v>26</v>
      </c>
      <c r="N224" t="s">
        <v>4274</v>
      </c>
      <c r="O224" t="s">
        <v>4592</v>
      </c>
    </row>
    <row r="225" spans="1:15" x14ac:dyDescent="0.3">
      <c r="A225" t="s">
        <v>5707</v>
      </c>
      <c r="B225">
        <v>2019</v>
      </c>
      <c r="C225" t="s">
        <v>89</v>
      </c>
      <c r="D225" t="s">
        <v>4778</v>
      </c>
      <c r="E225" t="s">
        <v>5708</v>
      </c>
      <c r="F225" t="s">
        <v>43</v>
      </c>
      <c r="G225">
        <v>103000</v>
      </c>
      <c r="H225" t="s">
        <v>4179</v>
      </c>
      <c r="I225">
        <v>7740000</v>
      </c>
      <c r="J225" t="s">
        <v>4173</v>
      </c>
      <c r="K225">
        <v>7420000</v>
      </c>
      <c r="L225">
        <v>8100000</v>
      </c>
      <c r="M225">
        <v>2</v>
      </c>
      <c r="N225" t="s">
        <v>4244</v>
      </c>
      <c r="O225" t="s">
        <v>6782</v>
      </c>
    </row>
    <row r="226" spans="1:15" x14ac:dyDescent="0.3">
      <c r="A226" t="s">
        <v>5275</v>
      </c>
      <c r="B226">
        <v>2020</v>
      </c>
      <c r="C226" t="s">
        <v>4640</v>
      </c>
      <c r="D226" t="s">
        <v>5786</v>
      </c>
      <c r="E226" t="s">
        <v>5787</v>
      </c>
      <c r="F226" t="s">
        <v>173</v>
      </c>
      <c r="G226">
        <v>75365</v>
      </c>
      <c r="H226" t="s">
        <v>4179</v>
      </c>
      <c r="I226">
        <v>8400000</v>
      </c>
      <c r="J226" t="s">
        <v>4173</v>
      </c>
      <c r="K226">
        <v>8100000</v>
      </c>
      <c r="L226">
        <v>8700000</v>
      </c>
      <c r="M226">
        <v>21</v>
      </c>
      <c r="N226" t="s">
        <v>4424</v>
      </c>
      <c r="O226" t="s">
        <v>6898</v>
      </c>
    </row>
    <row r="227" spans="1:15" x14ac:dyDescent="0.3">
      <c r="A227" t="s">
        <v>4644</v>
      </c>
      <c r="B227">
        <v>2020</v>
      </c>
      <c r="C227" t="s">
        <v>137</v>
      </c>
      <c r="D227" t="s">
        <v>4335</v>
      </c>
      <c r="E227" t="s">
        <v>4645</v>
      </c>
      <c r="F227" t="s">
        <v>143</v>
      </c>
      <c r="G227">
        <v>80000</v>
      </c>
      <c r="H227" t="s">
        <v>4179</v>
      </c>
      <c r="I227">
        <v>12200000</v>
      </c>
      <c r="J227" t="s">
        <v>4173</v>
      </c>
      <c r="K227">
        <v>11800000</v>
      </c>
      <c r="L227">
        <v>12700000</v>
      </c>
      <c r="M227">
        <v>4</v>
      </c>
      <c r="N227" t="s">
        <v>4274</v>
      </c>
      <c r="O227" t="s">
        <v>4646</v>
      </c>
    </row>
    <row r="228" spans="1:15" x14ac:dyDescent="0.3">
      <c r="A228" t="s">
        <v>4171</v>
      </c>
      <c r="B228">
        <v>2023</v>
      </c>
      <c r="C228" t="s">
        <v>131</v>
      </c>
      <c r="D228" t="s">
        <v>5039</v>
      </c>
      <c r="E228" t="s">
        <v>5709</v>
      </c>
      <c r="F228" t="s">
        <v>4171</v>
      </c>
      <c r="G228" t="s">
        <v>4171</v>
      </c>
      <c r="H228" t="s">
        <v>4179</v>
      </c>
      <c r="I228">
        <v>24800000</v>
      </c>
      <c r="J228" t="s">
        <v>4173</v>
      </c>
      <c r="K228">
        <v>23300000</v>
      </c>
      <c r="L228">
        <v>26300000</v>
      </c>
      <c r="M228">
        <v>2</v>
      </c>
      <c r="N228" t="s">
        <v>4626</v>
      </c>
      <c r="O228" t="s">
        <v>6817</v>
      </c>
    </row>
    <row r="229" spans="1:15" x14ac:dyDescent="0.3">
      <c r="A229" t="s">
        <v>4171</v>
      </c>
      <c r="B229">
        <v>2025</v>
      </c>
      <c r="C229" t="s">
        <v>137</v>
      </c>
      <c r="D229" t="s">
        <v>4201</v>
      </c>
      <c r="E229" t="s">
        <v>4202</v>
      </c>
      <c r="F229" t="s">
        <v>4171</v>
      </c>
      <c r="G229">
        <v>10000</v>
      </c>
      <c r="H229" t="s">
        <v>4179</v>
      </c>
      <c r="I229">
        <v>29500000</v>
      </c>
      <c r="J229" t="s">
        <v>4173</v>
      </c>
      <c r="K229">
        <v>28500000</v>
      </c>
      <c r="L229">
        <v>30600000</v>
      </c>
      <c r="M229">
        <v>3</v>
      </c>
      <c r="N229" t="s">
        <v>4203</v>
      </c>
      <c r="O229" t="s">
        <v>4204</v>
      </c>
    </row>
    <row r="230" spans="1:15" x14ac:dyDescent="0.3">
      <c r="A230" t="s">
        <v>4612</v>
      </c>
      <c r="B230">
        <v>2021</v>
      </c>
      <c r="C230" t="s">
        <v>188</v>
      </c>
      <c r="D230" t="s">
        <v>4613</v>
      </c>
      <c r="E230" t="s">
        <v>4614</v>
      </c>
      <c r="F230" t="s">
        <v>161</v>
      </c>
      <c r="G230">
        <v>78700</v>
      </c>
      <c r="H230" t="s">
        <v>4179</v>
      </c>
      <c r="I230">
        <v>8000000</v>
      </c>
      <c r="J230" t="s">
        <v>4173</v>
      </c>
      <c r="K230">
        <v>7710000</v>
      </c>
      <c r="L230">
        <v>8300000</v>
      </c>
      <c r="M230">
        <v>9</v>
      </c>
      <c r="N230" t="s">
        <v>4424</v>
      </c>
      <c r="O230" t="s">
        <v>4615</v>
      </c>
    </row>
    <row r="231" spans="1:15" x14ac:dyDescent="0.3">
      <c r="A231" t="s">
        <v>4509</v>
      </c>
      <c r="B231">
        <v>2021</v>
      </c>
      <c r="C231" t="s">
        <v>36</v>
      </c>
      <c r="D231" t="s">
        <v>4510</v>
      </c>
      <c r="E231" t="s">
        <v>4511</v>
      </c>
      <c r="F231" t="s">
        <v>143</v>
      </c>
      <c r="G231">
        <v>70500</v>
      </c>
      <c r="H231" t="s">
        <v>4179</v>
      </c>
      <c r="I231">
        <v>10400000</v>
      </c>
      <c r="J231" t="s">
        <v>4173</v>
      </c>
      <c r="K231">
        <v>10000000</v>
      </c>
      <c r="L231">
        <v>10800000</v>
      </c>
      <c r="M231" t="s">
        <v>4174</v>
      </c>
      <c r="N231" t="s">
        <v>4175</v>
      </c>
      <c r="O231" t="s">
        <v>4512</v>
      </c>
    </row>
    <row r="232" spans="1:15" x14ac:dyDescent="0.3">
      <c r="A232" t="s">
        <v>4620</v>
      </c>
      <c r="B232">
        <v>2020</v>
      </c>
      <c r="C232" t="s">
        <v>137</v>
      </c>
      <c r="D232" t="s">
        <v>4621</v>
      </c>
      <c r="E232" t="s">
        <v>4622</v>
      </c>
      <c r="F232" t="s">
        <v>161</v>
      </c>
      <c r="G232">
        <v>45000</v>
      </c>
      <c r="H232" t="s">
        <v>4179</v>
      </c>
      <c r="I232">
        <v>15800000</v>
      </c>
      <c r="J232" t="s">
        <v>4173</v>
      </c>
      <c r="K232">
        <v>15100000</v>
      </c>
      <c r="L232">
        <v>16600000</v>
      </c>
      <c r="M232">
        <v>4</v>
      </c>
      <c r="N232" t="s">
        <v>4262</v>
      </c>
      <c r="O232" t="s">
        <v>4623</v>
      </c>
    </row>
    <row r="233" spans="1:15" x14ac:dyDescent="0.3">
      <c r="A233" t="s">
        <v>4596</v>
      </c>
      <c r="B233">
        <v>2021</v>
      </c>
      <c r="C233" t="s">
        <v>137</v>
      </c>
      <c r="D233" t="s">
        <v>4201</v>
      </c>
      <c r="E233" t="s">
        <v>4597</v>
      </c>
      <c r="F233" t="s">
        <v>43</v>
      </c>
      <c r="G233">
        <v>38685</v>
      </c>
      <c r="H233" t="s">
        <v>4179</v>
      </c>
      <c r="I233">
        <v>14600000</v>
      </c>
      <c r="J233" t="s">
        <v>4173</v>
      </c>
      <c r="K233">
        <v>14100000</v>
      </c>
      <c r="L233">
        <v>15100000</v>
      </c>
      <c r="M233">
        <v>14</v>
      </c>
      <c r="N233" t="s">
        <v>4274</v>
      </c>
      <c r="O233" t="s">
        <v>4598</v>
      </c>
    </row>
    <row r="234" spans="1:15" x14ac:dyDescent="0.3">
      <c r="A234" t="s">
        <v>4209</v>
      </c>
      <c r="B234">
        <v>2021</v>
      </c>
      <c r="C234" t="s">
        <v>191</v>
      </c>
      <c r="D234" t="s">
        <v>4210</v>
      </c>
      <c r="E234" t="s">
        <v>4211</v>
      </c>
      <c r="F234" t="s">
        <v>161</v>
      </c>
      <c r="G234">
        <v>57500</v>
      </c>
      <c r="H234" t="s">
        <v>4179</v>
      </c>
      <c r="I234">
        <v>16400000</v>
      </c>
      <c r="J234" t="s">
        <v>4173</v>
      </c>
      <c r="K234">
        <v>15600000</v>
      </c>
      <c r="L234">
        <v>17300000</v>
      </c>
      <c r="M234">
        <v>9</v>
      </c>
      <c r="N234" t="s">
        <v>4212</v>
      </c>
      <c r="O234" t="s">
        <v>4213</v>
      </c>
    </row>
    <row r="235" spans="1:15" x14ac:dyDescent="0.3">
      <c r="A235" t="s">
        <v>4494</v>
      </c>
      <c r="B235">
        <v>2021</v>
      </c>
      <c r="C235" t="s">
        <v>4495</v>
      </c>
      <c r="D235" t="s">
        <v>4496</v>
      </c>
      <c r="E235" t="s">
        <v>4497</v>
      </c>
      <c r="F235" t="s">
        <v>143</v>
      </c>
      <c r="G235">
        <v>47000</v>
      </c>
      <c r="H235" t="s">
        <v>4179</v>
      </c>
      <c r="I235">
        <v>24500000</v>
      </c>
      <c r="J235" t="s">
        <v>4173</v>
      </c>
      <c r="K235">
        <v>23600000</v>
      </c>
      <c r="L235">
        <v>25300000</v>
      </c>
      <c r="M235">
        <v>4</v>
      </c>
      <c r="N235" t="s">
        <v>4468</v>
      </c>
      <c r="O235" t="s">
        <v>4498</v>
      </c>
    </row>
    <row r="236" spans="1:15" x14ac:dyDescent="0.3">
      <c r="A236" t="s">
        <v>3979</v>
      </c>
      <c r="B236">
        <v>2021</v>
      </c>
      <c r="C236" t="s">
        <v>4183</v>
      </c>
      <c r="D236" t="s">
        <v>4184</v>
      </c>
      <c r="E236" t="s">
        <v>4550</v>
      </c>
      <c r="F236" t="s">
        <v>60</v>
      </c>
      <c r="G236">
        <v>27277</v>
      </c>
      <c r="H236" t="s">
        <v>4179</v>
      </c>
      <c r="I236">
        <v>8100000</v>
      </c>
      <c r="J236" t="s">
        <v>4173</v>
      </c>
      <c r="K236">
        <v>7800000</v>
      </c>
      <c r="L236">
        <v>8500000</v>
      </c>
      <c r="M236">
        <v>12</v>
      </c>
      <c r="N236" t="s">
        <v>4551</v>
      </c>
      <c r="O236" t="s">
        <v>4552</v>
      </c>
    </row>
    <row r="237" spans="1:15" x14ac:dyDescent="0.3">
      <c r="A237" t="s">
        <v>4528</v>
      </c>
      <c r="B237">
        <v>2021</v>
      </c>
      <c r="C237" t="s">
        <v>4529</v>
      </c>
      <c r="D237" t="s">
        <v>4530</v>
      </c>
      <c r="E237" t="s">
        <v>4531</v>
      </c>
      <c r="F237" t="s">
        <v>161</v>
      </c>
      <c r="G237">
        <v>93000</v>
      </c>
      <c r="H237" t="s">
        <v>4179</v>
      </c>
      <c r="I237">
        <v>7490000</v>
      </c>
      <c r="J237" t="s">
        <v>4173</v>
      </c>
      <c r="K237">
        <v>7210000</v>
      </c>
      <c r="L237">
        <v>7770000</v>
      </c>
      <c r="M237">
        <v>2</v>
      </c>
      <c r="N237" t="s">
        <v>4507</v>
      </c>
      <c r="O237" t="s">
        <v>4532</v>
      </c>
    </row>
    <row r="238" spans="1:15" x14ac:dyDescent="0.3">
      <c r="A238" t="s">
        <v>4602</v>
      </c>
      <c r="B238">
        <v>2021</v>
      </c>
      <c r="C238" t="s">
        <v>89</v>
      </c>
      <c r="D238" t="s">
        <v>4422</v>
      </c>
      <c r="E238" t="s">
        <v>4423</v>
      </c>
      <c r="F238" t="s">
        <v>173</v>
      </c>
      <c r="G238">
        <v>65700</v>
      </c>
      <c r="H238" t="s">
        <v>4179</v>
      </c>
      <c r="I238">
        <v>8200000</v>
      </c>
      <c r="J238" t="s">
        <v>4173</v>
      </c>
      <c r="K238">
        <v>7870000</v>
      </c>
      <c r="L238">
        <v>8500000</v>
      </c>
      <c r="M238">
        <v>45</v>
      </c>
      <c r="N238" t="s">
        <v>4507</v>
      </c>
      <c r="O238" t="s">
        <v>4603</v>
      </c>
    </row>
    <row r="239" spans="1:15" x14ac:dyDescent="0.3">
      <c r="A239" t="s">
        <v>5792</v>
      </c>
      <c r="B239">
        <v>2021</v>
      </c>
      <c r="C239" t="s">
        <v>62</v>
      </c>
      <c r="D239">
        <v>3008</v>
      </c>
      <c r="E239" t="s">
        <v>5793</v>
      </c>
      <c r="F239" t="s">
        <v>43</v>
      </c>
      <c r="G239">
        <v>45618</v>
      </c>
      <c r="H239" t="s">
        <v>4179</v>
      </c>
      <c r="I239">
        <v>15000000</v>
      </c>
      <c r="J239" t="s">
        <v>4173</v>
      </c>
      <c r="K239">
        <v>14400000</v>
      </c>
      <c r="L239">
        <v>15700000</v>
      </c>
      <c r="M239">
        <v>12</v>
      </c>
      <c r="N239" t="s">
        <v>4259</v>
      </c>
      <c r="O239" t="s">
        <v>6905</v>
      </c>
    </row>
    <row r="240" spans="1:15" x14ac:dyDescent="0.3">
      <c r="A240" t="s">
        <v>4026</v>
      </c>
      <c r="B240">
        <v>2021</v>
      </c>
      <c r="C240" t="s">
        <v>4183</v>
      </c>
      <c r="D240" t="s">
        <v>4491</v>
      </c>
      <c r="E240" t="s">
        <v>4492</v>
      </c>
      <c r="F240" t="s">
        <v>143</v>
      </c>
      <c r="G240">
        <v>12053</v>
      </c>
      <c r="H240" t="s">
        <v>4179</v>
      </c>
      <c r="I240">
        <v>12100000</v>
      </c>
      <c r="J240" t="s">
        <v>4173</v>
      </c>
      <c r="K240">
        <v>11600000</v>
      </c>
      <c r="L240">
        <v>12600000</v>
      </c>
      <c r="M240">
        <v>9</v>
      </c>
      <c r="N240" t="s">
        <v>4438</v>
      </c>
      <c r="O240" t="s">
        <v>4493</v>
      </c>
    </row>
    <row r="241" spans="1:15" x14ac:dyDescent="0.3">
      <c r="A241" t="s">
        <v>3998</v>
      </c>
      <c r="B241">
        <v>2021</v>
      </c>
      <c r="C241" t="s">
        <v>182</v>
      </c>
      <c r="D241" t="s">
        <v>4517</v>
      </c>
      <c r="E241" t="s">
        <v>4518</v>
      </c>
      <c r="F241" t="s">
        <v>143</v>
      </c>
      <c r="G241">
        <v>103000</v>
      </c>
      <c r="H241" t="s">
        <v>4179</v>
      </c>
      <c r="I241">
        <v>11500000</v>
      </c>
      <c r="J241" t="s">
        <v>4173</v>
      </c>
      <c r="K241">
        <v>10800000</v>
      </c>
      <c r="L241">
        <v>12200000</v>
      </c>
      <c r="M241">
        <v>4</v>
      </c>
      <c r="N241" t="s">
        <v>4438</v>
      </c>
      <c r="O241" t="s">
        <v>4519</v>
      </c>
    </row>
    <row r="242" spans="1:15" x14ac:dyDescent="0.3">
      <c r="A242" t="s">
        <v>4624</v>
      </c>
      <c r="B242">
        <v>2021</v>
      </c>
      <c r="C242" t="s">
        <v>137</v>
      </c>
      <c r="D242" t="s">
        <v>4193</v>
      </c>
      <c r="E242" t="s">
        <v>4625</v>
      </c>
      <c r="F242" t="s">
        <v>43</v>
      </c>
      <c r="G242">
        <v>101000</v>
      </c>
      <c r="H242" t="s">
        <v>4179</v>
      </c>
      <c r="I242">
        <v>23600000</v>
      </c>
      <c r="J242" t="s">
        <v>4173</v>
      </c>
      <c r="K242">
        <v>21600000</v>
      </c>
      <c r="L242">
        <v>25600000</v>
      </c>
      <c r="M242">
        <v>4</v>
      </c>
      <c r="N242" t="s">
        <v>4626</v>
      </c>
      <c r="O242" t="s">
        <v>4627</v>
      </c>
    </row>
    <row r="243" spans="1:15" x14ac:dyDescent="0.3">
      <c r="A243" t="s">
        <v>4546</v>
      </c>
      <c r="B243">
        <v>2021</v>
      </c>
      <c r="C243" t="s">
        <v>89</v>
      </c>
      <c r="D243" t="s">
        <v>4547</v>
      </c>
      <c r="E243" t="s">
        <v>4548</v>
      </c>
      <c r="F243" t="s">
        <v>43</v>
      </c>
      <c r="G243">
        <v>36050</v>
      </c>
      <c r="H243" t="s">
        <v>4179</v>
      </c>
      <c r="I243">
        <v>9600000</v>
      </c>
      <c r="J243" t="s">
        <v>4173</v>
      </c>
      <c r="K243">
        <v>9200000</v>
      </c>
      <c r="L243">
        <v>9900000</v>
      </c>
      <c r="M243">
        <v>5</v>
      </c>
      <c r="N243" t="s">
        <v>4381</v>
      </c>
      <c r="O243" t="s">
        <v>4549</v>
      </c>
    </row>
    <row r="244" spans="1:15" x14ac:dyDescent="0.3">
      <c r="A244" t="s">
        <v>5784</v>
      </c>
      <c r="B244">
        <v>2022</v>
      </c>
      <c r="C244" t="s">
        <v>24</v>
      </c>
      <c r="D244" t="s">
        <v>4657</v>
      </c>
      <c r="E244" t="s">
        <v>5785</v>
      </c>
      <c r="F244" t="s">
        <v>43</v>
      </c>
      <c r="G244">
        <v>30500</v>
      </c>
      <c r="H244" t="s">
        <v>4179</v>
      </c>
      <c r="I244">
        <v>28200000</v>
      </c>
      <c r="J244" t="s">
        <v>4173</v>
      </c>
      <c r="K244">
        <v>27200000</v>
      </c>
      <c r="L244">
        <v>29200000</v>
      </c>
      <c r="M244">
        <v>8</v>
      </c>
      <c r="N244" t="s">
        <v>4235</v>
      </c>
      <c r="O244" t="s">
        <v>6896</v>
      </c>
    </row>
    <row r="245" spans="1:15" x14ac:dyDescent="0.3">
      <c r="A245" t="s">
        <v>4639</v>
      </c>
      <c r="B245">
        <v>2022</v>
      </c>
      <c r="C245" t="s">
        <v>4640</v>
      </c>
      <c r="D245" t="s">
        <v>4641</v>
      </c>
      <c r="E245" t="s">
        <v>4642</v>
      </c>
      <c r="F245" t="s">
        <v>60</v>
      </c>
      <c r="G245">
        <v>35600</v>
      </c>
      <c r="H245" t="s">
        <v>4179</v>
      </c>
      <c r="I245">
        <v>10900000</v>
      </c>
      <c r="J245" t="s">
        <v>4173</v>
      </c>
      <c r="K245">
        <v>10500000</v>
      </c>
      <c r="L245">
        <v>11300000</v>
      </c>
      <c r="M245">
        <v>5</v>
      </c>
      <c r="N245" t="s">
        <v>4274</v>
      </c>
      <c r="O245" t="s">
        <v>4643</v>
      </c>
    </row>
    <row r="246" spans="1:15" x14ac:dyDescent="0.3">
      <c r="A246" t="s">
        <v>4499</v>
      </c>
      <c r="B246">
        <v>2022</v>
      </c>
      <c r="C246" t="s">
        <v>36</v>
      </c>
      <c r="D246" t="s">
        <v>4426</v>
      </c>
      <c r="E246" t="s">
        <v>4500</v>
      </c>
      <c r="F246" t="s">
        <v>60</v>
      </c>
      <c r="G246">
        <v>28000</v>
      </c>
      <c r="H246" t="s">
        <v>4179</v>
      </c>
      <c r="I246">
        <v>8500000</v>
      </c>
      <c r="J246" t="s">
        <v>4173</v>
      </c>
      <c r="K246">
        <v>8200000</v>
      </c>
      <c r="L246">
        <v>8800000</v>
      </c>
      <c r="M246">
        <v>63</v>
      </c>
      <c r="N246" t="s">
        <v>4424</v>
      </c>
      <c r="O246" t="s">
        <v>4501</v>
      </c>
    </row>
    <row r="247" spans="1:15" x14ac:dyDescent="0.3">
      <c r="A247" t="s">
        <v>4520</v>
      </c>
      <c r="B247">
        <v>2022</v>
      </c>
      <c r="C247" t="s">
        <v>191</v>
      </c>
      <c r="D247" t="s">
        <v>4210</v>
      </c>
      <c r="E247" t="s">
        <v>4521</v>
      </c>
      <c r="F247" t="s">
        <v>161</v>
      </c>
      <c r="G247">
        <v>59363</v>
      </c>
      <c r="H247" t="s">
        <v>4179</v>
      </c>
      <c r="I247">
        <v>16600000</v>
      </c>
      <c r="J247" t="s">
        <v>4173</v>
      </c>
      <c r="K247">
        <v>16000000</v>
      </c>
      <c r="L247">
        <v>17100000</v>
      </c>
      <c r="M247">
        <v>28</v>
      </c>
      <c r="N247" t="s">
        <v>4262</v>
      </c>
      <c r="O247" t="s">
        <v>4522</v>
      </c>
    </row>
    <row r="248" spans="1:15" x14ac:dyDescent="0.3">
      <c r="A248" t="s">
        <v>4505</v>
      </c>
      <c r="B248">
        <v>2022</v>
      </c>
      <c r="C248" t="s">
        <v>36</v>
      </c>
      <c r="D248" t="s">
        <v>4426</v>
      </c>
      <c r="E248" t="s">
        <v>4506</v>
      </c>
      <c r="F248" t="s">
        <v>60</v>
      </c>
      <c r="G248">
        <v>46000</v>
      </c>
      <c r="H248" t="s">
        <v>4179</v>
      </c>
      <c r="I248">
        <v>7490000</v>
      </c>
      <c r="J248" t="s">
        <v>4173</v>
      </c>
      <c r="K248">
        <v>7220000</v>
      </c>
      <c r="L248">
        <v>7770000</v>
      </c>
      <c r="M248">
        <v>63</v>
      </c>
      <c r="N248" t="s">
        <v>4507</v>
      </c>
      <c r="O248" t="s">
        <v>4508</v>
      </c>
    </row>
    <row r="249" spans="1:15" x14ac:dyDescent="0.3">
      <c r="A249" t="s">
        <v>5277</v>
      </c>
      <c r="B249">
        <v>2022</v>
      </c>
      <c r="C249" t="s">
        <v>154</v>
      </c>
      <c r="D249" t="s">
        <v>4394</v>
      </c>
      <c r="E249" t="s">
        <v>5789</v>
      </c>
      <c r="F249" t="s">
        <v>143</v>
      </c>
      <c r="G249">
        <v>22271</v>
      </c>
      <c r="H249" t="s">
        <v>4179</v>
      </c>
      <c r="I249">
        <v>30300000</v>
      </c>
      <c r="J249" t="s">
        <v>4173</v>
      </c>
      <c r="K249">
        <v>28700000</v>
      </c>
      <c r="L249">
        <v>31800000</v>
      </c>
      <c r="M249">
        <v>17</v>
      </c>
      <c r="N249" t="s">
        <v>4573</v>
      </c>
      <c r="O249" t="s">
        <v>6902</v>
      </c>
    </row>
    <row r="250" spans="1:15" x14ac:dyDescent="0.3">
      <c r="A250" t="s">
        <v>4086</v>
      </c>
      <c r="B250">
        <v>2022</v>
      </c>
      <c r="C250" t="s">
        <v>36</v>
      </c>
      <c r="D250" t="s">
        <v>4426</v>
      </c>
      <c r="E250" t="s">
        <v>4637</v>
      </c>
      <c r="F250" t="s">
        <v>43</v>
      </c>
      <c r="G250">
        <v>29307</v>
      </c>
      <c r="H250" t="s">
        <v>4179</v>
      </c>
      <c r="I250">
        <v>7760000</v>
      </c>
      <c r="J250" t="s">
        <v>4173</v>
      </c>
      <c r="K250">
        <v>7490000</v>
      </c>
      <c r="L250">
        <v>8000000</v>
      </c>
      <c r="M250">
        <v>33</v>
      </c>
      <c r="N250" t="s">
        <v>4507</v>
      </c>
      <c r="O250" t="s">
        <v>4638</v>
      </c>
    </row>
    <row r="251" spans="1:15" x14ac:dyDescent="0.3">
      <c r="A251" t="s">
        <v>4214</v>
      </c>
      <c r="B251">
        <v>2022</v>
      </c>
      <c r="C251" t="s">
        <v>4215</v>
      </c>
      <c r="D251" t="s">
        <v>4216</v>
      </c>
      <c r="E251" t="s">
        <v>4217</v>
      </c>
      <c r="F251" t="s">
        <v>43</v>
      </c>
      <c r="G251">
        <v>79000</v>
      </c>
      <c r="H251" t="s">
        <v>4179</v>
      </c>
      <c r="I251">
        <v>12800000</v>
      </c>
      <c r="J251" t="s">
        <v>4173</v>
      </c>
      <c r="K251">
        <v>12300000</v>
      </c>
      <c r="L251">
        <v>13300000</v>
      </c>
      <c r="M251">
        <v>4</v>
      </c>
      <c r="N251" t="s">
        <v>4218</v>
      </c>
      <c r="O251" t="s">
        <v>4219</v>
      </c>
    </row>
    <row r="252" spans="1:15" x14ac:dyDescent="0.3">
      <c r="A252" t="s">
        <v>4628</v>
      </c>
      <c r="B252">
        <v>2022</v>
      </c>
      <c r="C252" t="s">
        <v>3991</v>
      </c>
      <c r="D252" t="s">
        <v>4629</v>
      </c>
      <c r="E252" t="s">
        <v>4630</v>
      </c>
      <c r="F252" t="s">
        <v>161</v>
      </c>
      <c r="G252">
        <v>40000</v>
      </c>
      <c r="H252" t="s">
        <v>4179</v>
      </c>
      <c r="I252">
        <v>8400000</v>
      </c>
      <c r="J252" t="s">
        <v>4173</v>
      </c>
      <c r="K252">
        <v>8100000</v>
      </c>
      <c r="L252">
        <v>8700000</v>
      </c>
      <c r="M252">
        <v>14</v>
      </c>
      <c r="N252" t="s">
        <v>4381</v>
      </c>
      <c r="O252" t="s">
        <v>4631</v>
      </c>
    </row>
    <row r="253" spans="1:15" x14ac:dyDescent="0.3">
      <c r="A253" t="s">
        <v>1140</v>
      </c>
      <c r="B253">
        <v>2022</v>
      </c>
      <c r="C253" t="s">
        <v>24</v>
      </c>
      <c r="D253" t="s">
        <v>4430</v>
      </c>
      <c r="E253" t="s">
        <v>4431</v>
      </c>
      <c r="F253" t="s">
        <v>43</v>
      </c>
      <c r="G253">
        <v>73000</v>
      </c>
      <c r="H253" t="s">
        <v>4179</v>
      </c>
      <c r="I253">
        <v>25600000</v>
      </c>
      <c r="J253" t="s">
        <v>4173</v>
      </c>
      <c r="K253">
        <v>24600000</v>
      </c>
      <c r="L253">
        <v>26600000</v>
      </c>
      <c r="M253">
        <v>13</v>
      </c>
      <c r="N253" t="s">
        <v>4346</v>
      </c>
      <c r="O253" t="s">
        <v>4609</v>
      </c>
    </row>
    <row r="254" spans="1:15" x14ac:dyDescent="0.3">
      <c r="A254" t="s">
        <v>5376</v>
      </c>
      <c r="B254">
        <v>2022</v>
      </c>
      <c r="C254" t="s">
        <v>36</v>
      </c>
      <c r="D254" t="s">
        <v>4371</v>
      </c>
      <c r="E254" t="s">
        <v>4372</v>
      </c>
      <c r="F254" t="s">
        <v>43</v>
      </c>
      <c r="G254">
        <v>37800</v>
      </c>
      <c r="H254" t="s">
        <v>4179</v>
      </c>
      <c r="I254">
        <v>11900000</v>
      </c>
      <c r="J254" t="s">
        <v>4173</v>
      </c>
      <c r="K254">
        <v>11400000</v>
      </c>
      <c r="L254">
        <v>12300000</v>
      </c>
      <c r="M254" t="s">
        <v>4174</v>
      </c>
      <c r="N254" t="s">
        <v>4274</v>
      </c>
      <c r="O254" t="s">
        <v>6818</v>
      </c>
    </row>
    <row r="255" spans="1:15" x14ac:dyDescent="0.3">
      <c r="A255" t="s">
        <v>4553</v>
      </c>
      <c r="B255">
        <v>2022</v>
      </c>
      <c r="C255" t="s">
        <v>230</v>
      </c>
      <c r="D255" t="s">
        <v>4554</v>
      </c>
      <c r="E255" t="s">
        <v>4555</v>
      </c>
      <c r="F255" t="s">
        <v>43</v>
      </c>
      <c r="G255">
        <v>45306</v>
      </c>
      <c r="H255" t="s">
        <v>4179</v>
      </c>
      <c r="I255">
        <v>12700000</v>
      </c>
      <c r="J255" t="s">
        <v>4173</v>
      </c>
      <c r="K255">
        <v>12200000</v>
      </c>
      <c r="L255">
        <v>13200000</v>
      </c>
      <c r="M255">
        <v>30</v>
      </c>
      <c r="N255" t="s">
        <v>4186</v>
      </c>
      <c r="O255" t="s">
        <v>4556</v>
      </c>
    </row>
    <row r="256" spans="1:15" x14ac:dyDescent="0.3">
      <c r="A256" t="s">
        <v>4578</v>
      </c>
      <c r="B256">
        <v>2022</v>
      </c>
      <c r="C256" t="s">
        <v>62</v>
      </c>
      <c r="D256" t="s">
        <v>4206</v>
      </c>
      <c r="E256" t="s">
        <v>4207</v>
      </c>
      <c r="F256" t="s">
        <v>43</v>
      </c>
      <c r="G256">
        <v>41448</v>
      </c>
      <c r="H256" t="s">
        <v>4179</v>
      </c>
      <c r="I256">
        <v>14100000</v>
      </c>
      <c r="J256" t="s">
        <v>4173</v>
      </c>
      <c r="K256">
        <v>13600000</v>
      </c>
      <c r="L256">
        <v>14700000</v>
      </c>
      <c r="M256">
        <v>37</v>
      </c>
      <c r="N256" t="s">
        <v>4199</v>
      </c>
      <c r="O256" t="s">
        <v>4579</v>
      </c>
    </row>
    <row r="257" spans="1:15" x14ac:dyDescent="0.3">
      <c r="A257" t="s">
        <v>4565</v>
      </c>
      <c r="B257">
        <v>2022</v>
      </c>
      <c r="C257" t="s">
        <v>92</v>
      </c>
      <c r="D257" t="s">
        <v>4566</v>
      </c>
      <c r="E257" t="s">
        <v>4567</v>
      </c>
      <c r="F257" t="s">
        <v>161</v>
      </c>
      <c r="G257">
        <v>101000</v>
      </c>
      <c r="H257" t="s">
        <v>4179</v>
      </c>
      <c r="I257">
        <v>24200000</v>
      </c>
      <c r="J257" t="s">
        <v>4173</v>
      </c>
      <c r="K257">
        <v>22900000</v>
      </c>
      <c r="L257">
        <v>25400000</v>
      </c>
      <c r="M257">
        <v>6</v>
      </c>
      <c r="N257" t="s">
        <v>4387</v>
      </c>
      <c r="O257" t="s">
        <v>4568</v>
      </c>
    </row>
    <row r="258" spans="1:15" x14ac:dyDescent="0.3">
      <c r="A258" t="s">
        <v>4205</v>
      </c>
      <c r="B258">
        <v>2022</v>
      </c>
      <c r="C258" t="s">
        <v>62</v>
      </c>
      <c r="D258" t="s">
        <v>4206</v>
      </c>
      <c r="E258" t="s">
        <v>4207</v>
      </c>
      <c r="F258" t="s">
        <v>43</v>
      </c>
      <c r="G258">
        <v>91700</v>
      </c>
      <c r="H258" t="s">
        <v>4179</v>
      </c>
      <c r="I258">
        <v>13300000</v>
      </c>
      <c r="J258" t="s">
        <v>4173</v>
      </c>
      <c r="K258">
        <v>12800000</v>
      </c>
      <c r="L258">
        <v>13900000</v>
      </c>
      <c r="M258">
        <v>37</v>
      </c>
      <c r="N258" t="s">
        <v>4199</v>
      </c>
      <c r="O258" t="s">
        <v>4208</v>
      </c>
    </row>
    <row r="259" spans="1:15" x14ac:dyDescent="0.3">
      <c r="A259" t="s">
        <v>3997</v>
      </c>
      <c r="B259">
        <v>2022</v>
      </c>
      <c r="C259" t="s">
        <v>62</v>
      </c>
      <c r="D259" t="s">
        <v>4445</v>
      </c>
      <c r="E259" t="s">
        <v>4561</v>
      </c>
      <c r="F259" t="s">
        <v>43</v>
      </c>
      <c r="G259">
        <v>63000</v>
      </c>
      <c r="H259" t="s">
        <v>4179</v>
      </c>
      <c r="I259">
        <v>12900000</v>
      </c>
      <c r="J259" t="s">
        <v>4173</v>
      </c>
      <c r="K259">
        <v>12300000</v>
      </c>
      <c r="L259">
        <v>13500000</v>
      </c>
      <c r="M259">
        <v>24</v>
      </c>
      <c r="N259" t="s">
        <v>4212</v>
      </c>
      <c r="O259" t="s">
        <v>4562</v>
      </c>
    </row>
    <row r="260" spans="1:15" x14ac:dyDescent="0.3">
      <c r="A260" t="s">
        <v>228</v>
      </c>
      <c r="B260">
        <v>2022</v>
      </c>
      <c r="C260" t="s">
        <v>154</v>
      </c>
      <c r="D260" t="s">
        <v>4482</v>
      </c>
      <c r="E260" t="s">
        <v>4483</v>
      </c>
      <c r="F260" t="s">
        <v>43</v>
      </c>
      <c r="G260">
        <v>49906</v>
      </c>
      <c r="H260" t="s">
        <v>4179</v>
      </c>
      <c r="I260">
        <v>11900000</v>
      </c>
      <c r="J260" t="s">
        <v>4173</v>
      </c>
      <c r="K260">
        <v>11300000</v>
      </c>
      <c r="L260">
        <v>12400000</v>
      </c>
      <c r="M260">
        <v>38</v>
      </c>
      <c r="N260" t="s">
        <v>4218</v>
      </c>
      <c r="O260" t="s">
        <v>4484</v>
      </c>
    </row>
    <row r="261" spans="1:15" x14ac:dyDescent="0.3">
      <c r="A261" t="s">
        <v>5274</v>
      </c>
      <c r="B261">
        <v>2022</v>
      </c>
      <c r="C261" t="s">
        <v>50</v>
      </c>
      <c r="D261">
        <v>580</v>
      </c>
      <c r="E261" t="s">
        <v>4581</v>
      </c>
      <c r="F261" t="s">
        <v>143</v>
      </c>
      <c r="G261">
        <v>47000</v>
      </c>
      <c r="H261" t="s">
        <v>4179</v>
      </c>
      <c r="I261">
        <v>9000000</v>
      </c>
      <c r="J261" t="s">
        <v>4173</v>
      </c>
      <c r="K261">
        <v>8500000</v>
      </c>
      <c r="L261">
        <v>9500000</v>
      </c>
      <c r="M261">
        <v>6</v>
      </c>
      <c r="N261" t="s">
        <v>4244</v>
      </c>
      <c r="O261" t="s">
        <v>6897</v>
      </c>
    </row>
    <row r="262" spans="1:15" x14ac:dyDescent="0.3">
      <c r="A262" t="s">
        <v>446</v>
      </c>
      <c r="B262">
        <v>2023</v>
      </c>
      <c r="C262" t="s">
        <v>36</v>
      </c>
      <c r="D262" t="s">
        <v>4177</v>
      </c>
      <c r="E262" t="s">
        <v>4178</v>
      </c>
      <c r="F262" t="s">
        <v>173</v>
      </c>
      <c r="G262">
        <v>60000</v>
      </c>
      <c r="H262" t="s">
        <v>4179</v>
      </c>
      <c r="I262">
        <v>13600000</v>
      </c>
      <c r="J262" t="s">
        <v>4173</v>
      </c>
      <c r="K262">
        <v>13100000</v>
      </c>
      <c r="L262">
        <v>14100000</v>
      </c>
      <c r="M262">
        <v>29</v>
      </c>
      <c r="N262" t="s">
        <v>4180</v>
      </c>
      <c r="O262" t="s">
        <v>4181</v>
      </c>
    </row>
    <row r="263" spans="1:15" x14ac:dyDescent="0.3">
      <c r="A263" t="s">
        <v>4070</v>
      </c>
      <c r="B263">
        <v>2023</v>
      </c>
      <c r="C263" t="s">
        <v>24</v>
      </c>
      <c r="D263" t="s">
        <v>4571</v>
      </c>
      <c r="E263" t="s">
        <v>4572</v>
      </c>
      <c r="F263" t="s">
        <v>94</v>
      </c>
      <c r="G263">
        <v>114000</v>
      </c>
      <c r="H263" t="s">
        <v>4179</v>
      </c>
      <c r="I263">
        <v>33400000</v>
      </c>
      <c r="J263" t="s">
        <v>4173</v>
      </c>
      <c r="K263">
        <v>32200000</v>
      </c>
      <c r="L263">
        <v>34600000</v>
      </c>
      <c r="M263">
        <v>17</v>
      </c>
      <c r="N263" t="s">
        <v>4573</v>
      </c>
      <c r="O263" t="s">
        <v>4574</v>
      </c>
    </row>
    <row r="264" spans="1:15" x14ac:dyDescent="0.3">
      <c r="A264" t="s">
        <v>4537</v>
      </c>
      <c r="B264">
        <v>2023</v>
      </c>
      <c r="C264" t="s">
        <v>24</v>
      </c>
      <c r="D264" t="s">
        <v>4189</v>
      </c>
      <c r="E264" t="s">
        <v>4307</v>
      </c>
      <c r="F264" t="s">
        <v>4538</v>
      </c>
      <c r="G264">
        <v>88000</v>
      </c>
      <c r="H264" t="s">
        <v>4179</v>
      </c>
      <c r="I264">
        <v>12500000</v>
      </c>
      <c r="J264" t="s">
        <v>4173</v>
      </c>
      <c r="K264">
        <v>12000000</v>
      </c>
      <c r="L264">
        <v>13000000</v>
      </c>
      <c r="M264">
        <v>40</v>
      </c>
      <c r="N264" t="s">
        <v>4186</v>
      </c>
      <c r="O264" t="s">
        <v>4539</v>
      </c>
    </row>
    <row r="265" spans="1:15" x14ac:dyDescent="0.3">
      <c r="A265" t="s">
        <v>4523</v>
      </c>
      <c r="B265">
        <v>2023</v>
      </c>
      <c r="C265" t="s">
        <v>4183</v>
      </c>
      <c r="D265" t="s">
        <v>4302</v>
      </c>
      <c r="E265" t="s">
        <v>4310</v>
      </c>
      <c r="F265" t="s">
        <v>143</v>
      </c>
      <c r="G265">
        <v>52000</v>
      </c>
      <c r="H265" t="s">
        <v>4179</v>
      </c>
      <c r="I265">
        <v>20900000</v>
      </c>
      <c r="J265" t="s">
        <v>4173</v>
      </c>
      <c r="K265">
        <v>20100000</v>
      </c>
      <c r="L265">
        <v>21700000</v>
      </c>
      <c r="M265">
        <v>20</v>
      </c>
      <c r="N265" t="s">
        <v>4387</v>
      </c>
      <c r="O265" t="s">
        <v>4524</v>
      </c>
    </row>
    <row r="266" spans="1:15" x14ac:dyDescent="0.3">
      <c r="A266" t="s">
        <v>4580</v>
      </c>
      <c r="B266">
        <v>2023</v>
      </c>
      <c r="C266" t="s">
        <v>50</v>
      </c>
      <c r="D266">
        <v>580</v>
      </c>
      <c r="E266" t="s">
        <v>4581</v>
      </c>
      <c r="F266" t="s">
        <v>94</v>
      </c>
      <c r="G266">
        <v>68000</v>
      </c>
      <c r="H266" t="s">
        <v>4179</v>
      </c>
      <c r="I266">
        <v>9200000</v>
      </c>
      <c r="J266" t="s">
        <v>4173</v>
      </c>
      <c r="K266">
        <v>8900000</v>
      </c>
      <c r="L266">
        <v>9600000</v>
      </c>
      <c r="M266">
        <v>6</v>
      </c>
      <c r="N266" t="s">
        <v>4582</v>
      </c>
      <c r="O266" t="s">
        <v>4583</v>
      </c>
    </row>
    <row r="267" spans="1:15" x14ac:dyDescent="0.3">
      <c r="A267" t="s">
        <v>88</v>
      </c>
      <c r="B267">
        <v>2023</v>
      </c>
      <c r="C267" t="s">
        <v>89</v>
      </c>
      <c r="D267" t="s">
        <v>4379</v>
      </c>
      <c r="E267" t="s">
        <v>5794</v>
      </c>
      <c r="F267" t="s">
        <v>43</v>
      </c>
      <c r="G267">
        <v>62000</v>
      </c>
      <c r="H267" t="s">
        <v>4179</v>
      </c>
      <c r="I267">
        <v>8200000</v>
      </c>
      <c r="J267" t="s">
        <v>4173</v>
      </c>
      <c r="K267">
        <v>7910000</v>
      </c>
      <c r="L267">
        <v>8500000</v>
      </c>
      <c r="M267">
        <v>38</v>
      </c>
      <c r="N267" t="s">
        <v>4381</v>
      </c>
      <c r="O267" t="s">
        <v>6906</v>
      </c>
    </row>
    <row r="268" spans="1:15" x14ac:dyDescent="0.3">
      <c r="A268" t="s">
        <v>4513</v>
      </c>
      <c r="B268">
        <v>2023</v>
      </c>
      <c r="C268" t="s">
        <v>166</v>
      </c>
      <c r="D268" t="s">
        <v>4514</v>
      </c>
      <c r="E268" t="s">
        <v>4515</v>
      </c>
      <c r="F268" t="s">
        <v>161</v>
      </c>
      <c r="G268">
        <v>90000</v>
      </c>
      <c r="H268" t="s">
        <v>4179</v>
      </c>
      <c r="I268">
        <v>19100000</v>
      </c>
      <c r="J268" t="s">
        <v>4173</v>
      </c>
      <c r="K268">
        <v>18400000</v>
      </c>
      <c r="L268">
        <v>19800000</v>
      </c>
      <c r="M268">
        <v>15</v>
      </c>
      <c r="N268" t="s">
        <v>4180</v>
      </c>
      <c r="O268" t="s">
        <v>4516</v>
      </c>
    </row>
    <row r="269" spans="1:15" x14ac:dyDescent="0.3">
      <c r="A269" t="s">
        <v>111</v>
      </c>
      <c r="B269">
        <v>2023</v>
      </c>
      <c r="C269" t="s">
        <v>4183</v>
      </c>
      <c r="D269" t="s">
        <v>4302</v>
      </c>
      <c r="E269" t="s">
        <v>4303</v>
      </c>
      <c r="F269" t="s">
        <v>173</v>
      </c>
      <c r="G269">
        <v>42000</v>
      </c>
      <c r="H269" t="s">
        <v>4179</v>
      </c>
      <c r="I269">
        <v>19500000</v>
      </c>
      <c r="J269" t="s">
        <v>4173</v>
      </c>
      <c r="K269">
        <v>18800000</v>
      </c>
      <c r="L269">
        <v>20200000</v>
      </c>
      <c r="M269">
        <v>28</v>
      </c>
      <c r="N269" t="s">
        <v>4289</v>
      </c>
      <c r="O269" t="s">
        <v>4563</v>
      </c>
    </row>
    <row r="270" spans="1:15" x14ac:dyDescent="0.3">
      <c r="A270" t="s">
        <v>84</v>
      </c>
      <c r="B270">
        <v>2023</v>
      </c>
      <c r="C270" t="s">
        <v>85</v>
      </c>
      <c r="D270" t="s">
        <v>4220</v>
      </c>
      <c r="E270" t="s">
        <v>4221</v>
      </c>
      <c r="F270" t="s">
        <v>143</v>
      </c>
      <c r="G270">
        <v>18000</v>
      </c>
      <c r="H270" t="s">
        <v>4179</v>
      </c>
      <c r="I270">
        <v>31400000</v>
      </c>
      <c r="J270" t="s">
        <v>4173</v>
      </c>
      <c r="K270">
        <v>29900000</v>
      </c>
      <c r="L270">
        <v>32800000</v>
      </c>
      <c r="M270">
        <v>6</v>
      </c>
      <c r="N270" t="s">
        <v>4222</v>
      </c>
      <c r="O270" t="s">
        <v>4223</v>
      </c>
    </row>
    <row r="271" spans="1:15" x14ac:dyDescent="0.3">
      <c r="A271" t="s">
        <v>379</v>
      </c>
      <c r="B271">
        <v>2023</v>
      </c>
      <c r="C271" t="s">
        <v>62</v>
      </c>
      <c r="D271" t="s">
        <v>4231</v>
      </c>
      <c r="E271" t="s">
        <v>4253</v>
      </c>
      <c r="F271" t="s">
        <v>143</v>
      </c>
      <c r="G271">
        <v>100</v>
      </c>
      <c r="H271" t="s">
        <v>4179</v>
      </c>
      <c r="I271">
        <v>13900000</v>
      </c>
      <c r="J271" t="s">
        <v>4173</v>
      </c>
      <c r="K271">
        <v>13400000</v>
      </c>
      <c r="L271">
        <v>14400000</v>
      </c>
      <c r="M271">
        <v>8</v>
      </c>
      <c r="N271" t="s">
        <v>4191</v>
      </c>
      <c r="O271" t="s">
        <v>6806</v>
      </c>
    </row>
    <row r="272" spans="1:15" x14ac:dyDescent="0.3">
      <c r="A272" t="s">
        <v>364</v>
      </c>
      <c r="B272">
        <v>2023</v>
      </c>
      <c r="C272" t="s">
        <v>62</v>
      </c>
      <c r="D272" t="s">
        <v>4291</v>
      </c>
      <c r="E272" t="s">
        <v>4282</v>
      </c>
      <c r="F272" t="s">
        <v>143</v>
      </c>
      <c r="G272">
        <v>685</v>
      </c>
      <c r="H272" t="s">
        <v>4179</v>
      </c>
      <c r="I272">
        <v>16000000</v>
      </c>
      <c r="J272" t="s">
        <v>4173</v>
      </c>
      <c r="K272">
        <v>15400000</v>
      </c>
      <c r="L272">
        <v>16500000</v>
      </c>
      <c r="M272">
        <v>12</v>
      </c>
      <c r="N272" t="s">
        <v>4626</v>
      </c>
      <c r="O272" t="s">
        <v>6784</v>
      </c>
    </row>
    <row r="273" spans="1:15" x14ac:dyDescent="0.3">
      <c r="A273" t="s">
        <v>4606</v>
      </c>
      <c r="B273">
        <v>2023</v>
      </c>
      <c r="C273" t="s">
        <v>62</v>
      </c>
      <c r="D273" t="s">
        <v>4294</v>
      </c>
      <c r="E273" t="s">
        <v>4607</v>
      </c>
      <c r="F273" t="s">
        <v>143</v>
      </c>
      <c r="G273">
        <v>96000</v>
      </c>
      <c r="H273" t="s">
        <v>4179</v>
      </c>
      <c r="I273">
        <v>16800000</v>
      </c>
      <c r="J273" t="s">
        <v>4173</v>
      </c>
      <c r="K273">
        <v>16200000</v>
      </c>
      <c r="L273">
        <v>17400000</v>
      </c>
      <c r="M273">
        <v>17</v>
      </c>
      <c r="N273" t="s">
        <v>4262</v>
      </c>
      <c r="O273" t="s">
        <v>4608</v>
      </c>
    </row>
    <row r="274" spans="1:15" x14ac:dyDescent="0.3">
      <c r="A274" t="s">
        <v>388</v>
      </c>
      <c r="B274">
        <v>2023</v>
      </c>
      <c r="C274" t="s">
        <v>4268</v>
      </c>
      <c r="D274" t="s">
        <v>4269</v>
      </c>
      <c r="E274" t="s">
        <v>4270</v>
      </c>
      <c r="F274" t="s">
        <v>60</v>
      </c>
      <c r="G274">
        <v>14755</v>
      </c>
      <c r="H274" t="s">
        <v>4179</v>
      </c>
      <c r="I274">
        <v>15100000</v>
      </c>
      <c r="J274" t="s">
        <v>4173</v>
      </c>
      <c r="K274">
        <v>14600000</v>
      </c>
      <c r="L274">
        <v>15700000</v>
      </c>
      <c r="M274">
        <v>13</v>
      </c>
      <c r="N274" t="s">
        <v>4186</v>
      </c>
      <c r="O274" t="s">
        <v>6810</v>
      </c>
    </row>
    <row r="275" spans="1:15" x14ac:dyDescent="0.3">
      <c r="A275" t="s">
        <v>4632</v>
      </c>
      <c r="B275">
        <v>2023</v>
      </c>
      <c r="C275" t="s">
        <v>92</v>
      </c>
      <c r="D275" t="s">
        <v>4633</v>
      </c>
      <c r="E275" t="s">
        <v>4634</v>
      </c>
      <c r="F275" t="s">
        <v>4635</v>
      </c>
      <c r="G275">
        <v>27520</v>
      </c>
      <c r="H275" t="s">
        <v>4179</v>
      </c>
      <c r="I275">
        <v>15800000</v>
      </c>
      <c r="J275" t="s">
        <v>4173</v>
      </c>
      <c r="K275">
        <v>15200000</v>
      </c>
      <c r="L275">
        <v>16300000</v>
      </c>
      <c r="M275">
        <v>15</v>
      </c>
      <c r="N275" t="s">
        <v>4218</v>
      </c>
      <c r="O275" t="s">
        <v>4636</v>
      </c>
    </row>
    <row r="276" spans="1:15" x14ac:dyDescent="0.3">
      <c r="A276" t="s">
        <v>384</v>
      </c>
      <c r="B276">
        <v>2024</v>
      </c>
      <c r="C276" t="s">
        <v>163</v>
      </c>
      <c r="D276">
        <v>7</v>
      </c>
      <c r="E276" t="s">
        <v>4261</v>
      </c>
      <c r="F276" t="s">
        <v>60</v>
      </c>
      <c r="G276">
        <v>10100</v>
      </c>
      <c r="H276" t="s">
        <v>4179</v>
      </c>
      <c r="I276">
        <v>15700000</v>
      </c>
      <c r="J276" t="s">
        <v>4173</v>
      </c>
      <c r="K276">
        <v>14900000</v>
      </c>
      <c r="L276">
        <v>16600000</v>
      </c>
      <c r="M276">
        <v>5</v>
      </c>
      <c r="N276" t="s">
        <v>4262</v>
      </c>
      <c r="O276" t="s">
        <v>6812</v>
      </c>
    </row>
    <row r="277" spans="1:15" x14ac:dyDescent="0.3">
      <c r="A277" t="s">
        <v>380</v>
      </c>
      <c r="B277">
        <v>2024</v>
      </c>
      <c r="C277" t="s">
        <v>62</v>
      </c>
      <c r="D277" t="s">
        <v>4330</v>
      </c>
      <c r="E277" t="s">
        <v>4331</v>
      </c>
      <c r="F277" t="s">
        <v>43</v>
      </c>
      <c r="G277">
        <v>2139</v>
      </c>
      <c r="H277" t="s">
        <v>4179</v>
      </c>
      <c r="I277">
        <v>22700000</v>
      </c>
      <c r="J277" t="s">
        <v>4173</v>
      </c>
      <c r="K277">
        <v>21900000</v>
      </c>
      <c r="L277">
        <v>23500000</v>
      </c>
      <c r="M277">
        <v>7</v>
      </c>
      <c r="N277" t="s">
        <v>4332</v>
      </c>
      <c r="O277" t="s">
        <v>6792</v>
      </c>
    </row>
    <row r="278" spans="1:15" x14ac:dyDescent="0.3">
      <c r="A278" t="s">
        <v>382</v>
      </c>
      <c r="B278">
        <v>2024</v>
      </c>
      <c r="C278" t="s">
        <v>62</v>
      </c>
      <c r="D278" t="s">
        <v>4249</v>
      </c>
      <c r="E278" t="s">
        <v>4250</v>
      </c>
      <c r="F278" t="s">
        <v>94</v>
      </c>
      <c r="G278">
        <v>21000</v>
      </c>
      <c r="H278" t="s">
        <v>4179</v>
      </c>
      <c r="I278">
        <v>20800000</v>
      </c>
      <c r="J278" t="s">
        <v>4173</v>
      </c>
      <c r="K278">
        <v>20000000</v>
      </c>
      <c r="L278">
        <v>21600000</v>
      </c>
      <c r="M278">
        <v>33</v>
      </c>
      <c r="N278" t="s">
        <v>4332</v>
      </c>
      <c r="O278" t="s">
        <v>6789</v>
      </c>
    </row>
    <row r="279" spans="1:15" x14ac:dyDescent="0.3">
      <c r="A279" t="s">
        <v>355</v>
      </c>
      <c r="B279">
        <v>2024</v>
      </c>
      <c r="C279" t="s">
        <v>62</v>
      </c>
      <c r="D279">
        <v>2008</v>
      </c>
      <c r="E279" t="s">
        <v>4343</v>
      </c>
      <c r="F279" t="s">
        <v>43</v>
      </c>
      <c r="G279">
        <v>11203</v>
      </c>
      <c r="H279" t="s">
        <v>4179</v>
      </c>
      <c r="I279">
        <v>14800000</v>
      </c>
      <c r="J279" t="s">
        <v>4173</v>
      </c>
      <c r="K279">
        <v>14200000</v>
      </c>
      <c r="L279">
        <v>15400000</v>
      </c>
      <c r="M279">
        <v>48</v>
      </c>
      <c r="N279" t="s">
        <v>4271</v>
      </c>
      <c r="O279" t="s">
        <v>6796</v>
      </c>
    </row>
    <row r="280" spans="1:15" x14ac:dyDescent="0.3">
      <c r="A280" t="s">
        <v>359</v>
      </c>
      <c r="B280">
        <v>2024</v>
      </c>
      <c r="C280" t="s">
        <v>62</v>
      </c>
      <c r="D280" t="s">
        <v>4197</v>
      </c>
      <c r="E280" t="s">
        <v>4284</v>
      </c>
      <c r="F280" t="s">
        <v>43</v>
      </c>
      <c r="G280">
        <v>3000</v>
      </c>
      <c r="H280" t="s">
        <v>4179</v>
      </c>
      <c r="I280">
        <v>16000000</v>
      </c>
      <c r="J280" t="s">
        <v>4173</v>
      </c>
      <c r="K280">
        <v>15400000</v>
      </c>
      <c r="L280">
        <v>16600000</v>
      </c>
      <c r="M280">
        <v>48</v>
      </c>
      <c r="N280" t="s">
        <v>4199</v>
      </c>
      <c r="O280" t="s">
        <v>4564</v>
      </c>
    </row>
    <row r="281" spans="1:15" x14ac:dyDescent="0.3">
      <c r="A281" t="s">
        <v>4557</v>
      </c>
      <c r="B281">
        <v>2024</v>
      </c>
      <c r="C281" t="s">
        <v>194</v>
      </c>
      <c r="D281" t="s">
        <v>4322</v>
      </c>
      <c r="E281" t="s">
        <v>4558</v>
      </c>
      <c r="F281" t="s">
        <v>143</v>
      </c>
      <c r="G281">
        <v>50100</v>
      </c>
      <c r="H281" t="s">
        <v>4179</v>
      </c>
      <c r="I281">
        <v>44200000</v>
      </c>
      <c r="J281" t="s">
        <v>4173</v>
      </c>
      <c r="K281">
        <v>42600000</v>
      </c>
      <c r="L281">
        <v>45800000</v>
      </c>
      <c r="M281">
        <v>4</v>
      </c>
      <c r="N281" t="s">
        <v>4559</v>
      </c>
      <c r="O281" t="s">
        <v>4560</v>
      </c>
    </row>
    <row r="282" spans="1:15" x14ac:dyDescent="0.3">
      <c r="A282" t="s">
        <v>5279</v>
      </c>
      <c r="B282">
        <v>2024</v>
      </c>
      <c r="C282" t="s">
        <v>188</v>
      </c>
      <c r="D282" t="s">
        <v>5790</v>
      </c>
      <c r="E282" t="s">
        <v>5791</v>
      </c>
      <c r="F282" t="s">
        <v>43</v>
      </c>
      <c r="G282">
        <v>25285</v>
      </c>
      <c r="H282" t="s">
        <v>4179</v>
      </c>
      <c r="I282">
        <v>18000000</v>
      </c>
      <c r="J282" t="s">
        <v>4173</v>
      </c>
      <c r="K282">
        <v>17500000</v>
      </c>
      <c r="L282">
        <v>18600000</v>
      </c>
      <c r="M282">
        <v>2</v>
      </c>
      <c r="N282" t="s">
        <v>4186</v>
      </c>
      <c r="O282" t="s">
        <v>6903</v>
      </c>
    </row>
    <row r="283" spans="1:15" x14ac:dyDescent="0.3">
      <c r="A283" t="s">
        <v>371</v>
      </c>
      <c r="B283">
        <v>2024</v>
      </c>
      <c r="C283" t="s">
        <v>137</v>
      </c>
      <c r="D283" t="s">
        <v>4335</v>
      </c>
      <c r="E283" t="s">
        <v>4336</v>
      </c>
      <c r="F283" t="s">
        <v>43</v>
      </c>
      <c r="G283">
        <v>11900</v>
      </c>
      <c r="H283" t="s">
        <v>4179</v>
      </c>
      <c r="I283">
        <v>19900000</v>
      </c>
      <c r="J283" t="s">
        <v>4173</v>
      </c>
      <c r="K283">
        <v>19200000</v>
      </c>
      <c r="L283">
        <v>20600000</v>
      </c>
      <c r="M283">
        <v>24</v>
      </c>
      <c r="N283" t="s">
        <v>4186</v>
      </c>
      <c r="O283" t="s">
        <v>6791</v>
      </c>
    </row>
    <row r="284" spans="1:15" x14ac:dyDescent="0.3">
      <c r="A284" t="s">
        <v>4028</v>
      </c>
      <c r="B284">
        <v>2024</v>
      </c>
      <c r="C284" t="s">
        <v>188</v>
      </c>
      <c r="D284" t="s">
        <v>4593</v>
      </c>
      <c r="E284" t="s">
        <v>4594</v>
      </c>
      <c r="F284" t="s">
        <v>43</v>
      </c>
      <c r="G284">
        <v>60200</v>
      </c>
      <c r="H284" t="s">
        <v>4179</v>
      </c>
      <c r="I284">
        <v>9200000</v>
      </c>
      <c r="J284" t="s">
        <v>4173</v>
      </c>
      <c r="K284">
        <v>8900000</v>
      </c>
      <c r="L284">
        <v>9500000</v>
      </c>
      <c r="M284">
        <v>2</v>
      </c>
      <c r="N284" t="s">
        <v>4424</v>
      </c>
      <c r="O284" t="s">
        <v>4595</v>
      </c>
    </row>
    <row r="285" spans="1:15" x14ac:dyDescent="0.3">
      <c r="A285" t="s">
        <v>157</v>
      </c>
      <c r="B285">
        <v>2024</v>
      </c>
      <c r="C285" t="s">
        <v>92</v>
      </c>
      <c r="D285" t="s">
        <v>4671</v>
      </c>
      <c r="E285" t="s">
        <v>4672</v>
      </c>
      <c r="F285" t="s">
        <v>43</v>
      </c>
      <c r="G285">
        <v>25880</v>
      </c>
      <c r="H285" t="s">
        <v>4179</v>
      </c>
      <c r="I285">
        <v>10100000</v>
      </c>
      <c r="J285" t="s">
        <v>4173</v>
      </c>
      <c r="K285">
        <v>9800000</v>
      </c>
      <c r="L285">
        <v>10500000</v>
      </c>
      <c r="M285">
        <v>17</v>
      </c>
      <c r="N285" t="s">
        <v>4507</v>
      </c>
      <c r="O285" t="s">
        <v>6907</v>
      </c>
    </row>
    <row r="286" spans="1:15" x14ac:dyDescent="0.3">
      <c r="A286" t="s">
        <v>4584</v>
      </c>
      <c r="B286">
        <v>2025</v>
      </c>
      <c r="C286" t="s">
        <v>45</v>
      </c>
      <c r="D286" t="s">
        <v>4585</v>
      </c>
      <c r="E286" t="s">
        <v>4586</v>
      </c>
      <c r="F286" t="s">
        <v>4171</v>
      </c>
      <c r="G286">
        <v>46</v>
      </c>
      <c r="H286" t="s">
        <v>4179</v>
      </c>
      <c r="I286">
        <v>29200000</v>
      </c>
      <c r="J286" t="s">
        <v>4173</v>
      </c>
      <c r="K286">
        <v>28100000</v>
      </c>
      <c r="L286">
        <v>30200000</v>
      </c>
      <c r="M286" t="s">
        <v>4174</v>
      </c>
      <c r="N286" t="s">
        <v>4587</v>
      </c>
      <c r="O286" t="s">
        <v>4588</v>
      </c>
    </row>
    <row r="287" spans="1:15" x14ac:dyDescent="0.3">
      <c r="A287" t="s">
        <v>352</v>
      </c>
      <c r="B287">
        <v>2024</v>
      </c>
      <c r="C287" t="s">
        <v>62</v>
      </c>
      <c r="D287" t="s">
        <v>4291</v>
      </c>
      <c r="E287" t="s">
        <v>4282</v>
      </c>
      <c r="F287" t="s">
        <v>94</v>
      </c>
      <c r="G287">
        <v>89</v>
      </c>
      <c r="H287" t="s">
        <v>4179</v>
      </c>
      <c r="I287">
        <v>16500000</v>
      </c>
      <c r="J287" t="s">
        <v>4173</v>
      </c>
      <c r="K287">
        <v>16000000</v>
      </c>
      <c r="L287">
        <v>17100000</v>
      </c>
      <c r="M287">
        <v>17</v>
      </c>
      <c r="N287" t="s">
        <v>4259</v>
      </c>
      <c r="O287" t="s">
        <v>6795</v>
      </c>
    </row>
    <row r="288" spans="1:15" x14ac:dyDescent="0.3">
      <c r="A288" t="s">
        <v>358</v>
      </c>
      <c r="B288">
        <v>2024</v>
      </c>
      <c r="C288" t="s">
        <v>62</v>
      </c>
      <c r="D288" t="s">
        <v>4291</v>
      </c>
      <c r="E288" t="s">
        <v>4282</v>
      </c>
      <c r="F288" t="s">
        <v>43</v>
      </c>
      <c r="G288">
        <v>55</v>
      </c>
      <c r="H288" t="s">
        <v>4179</v>
      </c>
      <c r="I288">
        <v>16500000</v>
      </c>
      <c r="J288" t="s">
        <v>4173</v>
      </c>
      <c r="K288">
        <v>16000000</v>
      </c>
      <c r="L288">
        <v>17100000</v>
      </c>
      <c r="M288">
        <v>17</v>
      </c>
      <c r="N288" t="s">
        <v>4259</v>
      </c>
      <c r="O288" t="s">
        <v>6801</v>
      </c>
    </row>
    <row r="289" spans="1:15" x14ac:dyDescent="0.3">
      <c r="A289" t="s">
        <v>321</v>
      </c>
      <c r="B289">
        <v>2024</v>
      </c>
      <c r="C289" t="s">
        <v>24</v>
      </c>
      <c r="D289" t="s">
        <v>4404</v>
      </c>
      <c r="E289" t="s">
        <v>5692</v>
      </c>
      <c r="F289" t="s">
        <v>94</v>
      </c>
      <c r="G289">
        <v>45000</v>
      </c>
      <c r="H289" t="s">
        <v>4179</v>
      </c>
      <c r="I289">
        <v>44700000</v>
      </c>
      <c r="J289" t="s">
        <v>4173</v>
      </c>
      <c r="K289">
        <v>43000000</v>
      </c>
      <c r="L289">
        <v>46300000</v>
      </c>
      <c r="M289">
        <v>19</v>
      </c>
      <c r="N289" t="s">
        <v>5778</v>
      </c>
      <c r="O289" t="s">
        <v>6893</v>
      </c>
    </row>
    <row r="290" spans="1:15" x14ac:dyDescent="0.3">
      <c r="A290" t="s">
        <v>5779</v>
      </c>
      <c r="B290">
        <v>2024</v>
      </c>
      <c r="C290" t="s">
        <v>5780</v>
      </c>
      <c r="D290" t="s">
        <v>5781</v>
      </c>
      <c r="E290" t="s">
        <v>5782</v>
      </c>
      <c r="F290" t="s">
        <v>60</v>
      </c>
      <c r="G290">
        <v>21000</v>
      </c>
      <c r="H290" t="s">
        <v>4179</v>
      </c>
      <c r="I290">
        <v>40000000</v>
      </c>
      <c r="J290" t="s">
        <v>4173</v>
      </c>
      <c r="K290">
        <v>37600000</v>
      </c>
      <c r="L290">
        <v>42500000</v>
      </c>
      <c r="M290" t="s">
        <v>4174</v>
      </c>
      <c r="N290" t="s">
        <v>5155</v>
      </c>
      <c r="O290" t="s">
        <v>6894</v>
      </c>
    </row>
    <row r="291" spans="1:15" x14ac:dyDescent="0.3">
      <c r="A291" t="s">
        <v>4044</v>
      </c>
      <c r="B291">
        <v>2026</v>
      </c>
      <c r="C291" t="s">
        <v>41</v>
      </c>
      <c r="D291" t="s">
        <v>4264</v>
      </c>
      <c r="E291" t="s">
        <v>4265</v>
      </c>
      <c r="F291" t="s">
        <v>4171</v>
      </c>
      <c r="G291" t="s">
        <v>4171</v>
      </c>
      <c r="H291" t="s">
        <v>4179</v>
      </c>
      <c r="I291">
        <v>31900000</v>
      </c>
      <c r="J291" t="s">
        <v>4173</v>
      </c>
      <c r="K291">
        <v>30700000</v>
      </c>
      <c r="L291">
        <v>33000000</v>
      </c>
      <c r="M291" t="s">
        <v>4174</v>
      </c>
      <c r="N291" t="s">
        <v>4266</v>
      </c>
      <c r="O291" t="s">
        <v>6811</v>
      </c>
    </row>
    <row r="292" spans="1:15" x14ac:dyDescent="0.3">
      <c r="A292" t="s">
        <v>4525</v>
      </c>
      <c r="B292">
        <v>2024</v>
      </c>
      <c r="C292" t="s">
        <v>191</v>
      </c>
      <c r="D292" t="s">
        <v>4210</v>
      </c>
      <c r="E292" t="s">
        <v>4526</v>
      </c>
      <c r="F292" t="s">
        <v>161</v>
      </c>
      <c r="G292">
        <v>12685</v>
      </c>
      <c r="H292" t="s">
        <v>4179</v>
      </c>
      <c r="I292">
        <v>19300000</v>
      </c>
      <c r="J292" t="s">
        <v>4173</v>
      </c>
      <c r="K292">
        <v>18600000</v>
      </c>
      <c r="L292">
        <v>20000000</v>
      </c>
      <c r="M292">
        <v>8</v>
      </c>
      <c r="N292" t="s">
        <v>4262</v>
      </c>
      <c r="O292" t="s">
        <v>4527</v>
      </c>
    </row>
    <row r="293" spans="1:15" x14ac:dyDescent="0.3">
      <c r="A293" t="s">
        <v>4647</v>
      </c>
      <c r="B293">
        <v>2024</v>
      </c>
      <c r="C293" t="s">
        <v>36</v>
      </c>
      <c r="D293" t="s">
        <v>4426</v>
      </c>
      <c r="E293" t="s">
        <v>4500</v>
      </c>
      <c r="F293" t="s">
        <v>143</v>
      </c>
      <c r="G293">
        <v>22000</v>
      </c>
      <c r="H293" t="s">
        <v>4179</v>
      </c>
      <c r="I293">
        <v>8900000</v>
      </c>
      <c r="J293" t="s">
        <v>4173</v>
      </c>
      <c r="K293">
        <v>8600000</v>
      </c>
      <c r="L293">
        <v>9300000</v>
      </c>
      <c r="M293">
        <v>12</v>
      </c>
      <c r="N293" t="s">
        <v>4648</v>
      </c>
      <c r="O293" t="s">
        <v>4649</v>
      </c>
    </row>
    <row r="294" spans="1:15" x14ac:dyDescent="0.3">
      <c r="A294" t="s">
        <v>4124</v>
      </c>
      <c r="B294">
        <v>2024</v>
      </c>
      <c r="C294" t="s">
        <v>137</v>
      </c>
      <c r="D294" t="s">
        <v>4193</v>
      </c>
      <c r="E294" t="s">
        <v>4194</v>
      </c>
      <c r="F294" t="s">
        <v>143</v>
      </c>
      <c r="G294">
        <v>20000</v>
      </c>
      <c r="H294" t="s">
        <v>4179</v>
      </c>
      <c r="I294">
        <v>24100000</v>
      </c>
      <c r="J294" t="s">
        <v>4173</v>
      </c>
      <c r="K294">
        <v>22500000</v>
      </c>
      <c r="L294">
        <v>25800000</v>
      </c>
      <c r="M294">
        <v>5</v>
      </c>
      <c r="N294" t="s">
        <v>4195</v>
      </c>
      <c r="O294" t="s">
        <v>4196</v>
      </c>
    </row>
    <row r="295" spans="1:15" x14ac:dyDescent="0.3">
      <c r="A295" t="s">
        <v>4127</v>
      </c>
      <c r="B295">
        <v>2024</v>
      </c>
      <c r="C295" t="s">
        <v>62</v>
      </c>
      <c r="D295" t="s">
        <v>4197</v>
      </c>
      <c r="E295" t="s">
        <v>4198</v>
      </c>
      <c r="F295" t="s">
        <v>94</v>
      </c>
      <c r="G295">
        <v>23000</v>
      </c>
      <c r="H295" t="s">
        <v>4179</v>
      </c>
      <c r="I295">
        <v>16200000</v>
      </c>
      <c r="J295" t="s">
        <v>4173</v>
      </c>
      <c r="K295">
        <v>15300000</v>
      </c>
      <c r="L295">
        <v>17000000</v>
      </c>
      <c r="M295">
        <v>48</v>
      </c>
      <c r="N295" t="s">
        <v>4199</v>
      </c>
      <c r="O295" t="s">
        <v>4200</v>
      </c>
    </row>
    <row r="296" spans="1:15" x14ac:dyDescent="0.3">
      <c r="A296" t="s">
        <v>4025</v>
      </c>
      <c r="B296">
        <v>2024</v>
      </c>
      <c r="C296" t="s">
        <v>62</v>
      </c>
      <c r="D296">
        <v>3008</v>
      </c>
      <c r="E296" t="s">
        <v>4258</v>
      </c>
      <c r="F296" t="s">
        <v>43</v>
      </c>
      <c r="G296">
        <v>6300</v>
      </c>
      <c r="H296" t="s">
        <v>4179</v>
      </c>
      <c r="I296">
        <v>17000000</v>
      </c>
      <c r="J296" t="s">
        <v>4173</v>
      </c>
      <c r="K296">
        <v>16400000</v>
      </c>
      <c r="L296">
        <v>17600000</v>
      </c>
      <c r="M296">
        <v>34</v>
      </c>
      <c r="N296" t="s">
        <v>4256</v>
      </c>
      <c r="O296" t="s">
        <v>6813</v>
      </c>
    </row>
    <row r="297" spans="1:15" x14ac:dyDescent="0.3">
      <c r="A297" t="s">
        <v>4023</v>
      </c>
      <c r="B297">
        <v>2024</v>
      </c>
      <c r="C297" t="s">
        <v>62</v>
      </c>
      <c r="D297">
        <v>2008</v>
      </c>
      <c r="E297" t="s">
        <v>4255</v>
      </c>
      <c r="F297" t="s">
        <v>60</v>
      </c>
      <c r="G297">
        <v>12300</v>
      </c>
      <c r="H297" t="s">
        <v>4179</v>
      </c>
      <c r="I297">
        <v>13700000</v>
      </c>
      <c r="J297" t="s">
        <v>4173</v>
      </c>
      <c r="K297">
        <v>13100000</v>
      </c>
      <c r="L297">
        <v>14400000</v>
      </c>
      <c r="M297">
        <v>40</v>
      </c>
      <c r="N297" t="s">
        <v>4387</v>
      </c>
      <c r="O297" t="s">
        <v>6814</v>
      </c>
    </row>
    <row r="298" spans="1:15" x14ac:dyDescent="0.3">
      <c r="A298" t="s">
        <v>4041</v>
      </c>
      <c r="B298">
        <v>2024</v>
      </c>
      <c r="C298" t="s">
        <v>230</v>
      </c>
      <c r="D298" t="s">
        <v>4350</v>
      </c>
      <c r="E298" t="s">
        <v>4351</v>
      </c>
      <c r="F298" t="s">
        <v>143</v>
      </c>
      <c r="G298">
        <v>9230</v>
      </c>
      <c r="H298" t="s">
        <v>4179</v>
      </c>
      <c r="I298">
        <v>19000000</v>
      </c>
      <c r="J298" t="s">
        <v>4173</v>
      </c>
      <c r="K298">
        <v>18300000</v>
      </c>
      <c r="L298">
        <v>19700000</v>
      </c>
      <c r="M298">
        <v>14</v>
      </c>
      <c r="N298" t="s">
        <v>4346</v>
      </c>
      <c r="O298" t="s">
        <v>6783</v>
      </c>
    </row>
    <row r="299" spans="1:15" x14ac:dyDescent="0.3">
      <c r="A299" t="s">
        <v>4018</v>
      </c>
      <c r="B299">
        <v>2024</v>
      </c>
      <c r="C299" t="s">
        <v>62</v>
      </c>
      <c r="D299">
        <v>208</v>
      </c>
      <c r="E299" t="s">
        <v>4253</v>
      </c>
      <c r="F299" t="s">
        <v>43</v>
      </c>
      <c r="G299">
        <v>1800</v>
      </c>
      <c r="H299" t="s">
        <v>4179</v>
      </c>
      <c r="I299">
        <v>14400000</v>
      </c>
      <c r="J299" t="s">
        <v>4173</v>
      </c>
      <c r="K299">
        <v>13900000</v>
      </c>
      <c r="L299">
        <v>14900000</v>
      </c>
      <c r="M299">
        <v>14</v>
      </c>
      <c r="N299" t="s">
        <v>4212</v>
      </c>
      <c r="O299" t="s">
        <v>6815</v>
      </c>
    </row>
    <row r="300" spans="1:15" x14ac:dyDescent="0.3">
      <c r="A300" t="s">
        <v>367</v>
      </c>
      <c r="B300">
        <v>2024</v>
      </c>
      <c r="C300" t="s">
        <v>62</v>
      </c>
      <c r="D300">
        <v>208</v>
      </c>
      <c r="E300" t="s">
        <v>4253</v>
      </c>
      <c r="F300" t="s">
        <v>43</v>
      </c>
      <c r="G300">
        <v>2700</v>
      </c>
      <c r="H300" t="s">
        <v>4179</v>
      </c>
      <c r="I300">
        <v>14400000</v>
      </c>
      <c r="J300" t="s">
        <v>4173</v>
      </c>
      <c r="K300">
        <v>13900000</v>
      </c>
      <c r="L300">
        <v>14900000</v>
      </c>
      <c r="M300">
        <v>14</v>
      </c>
      <c r="N300" t="s">
        <v>4212</v>
      </c>
      <c r="O300" t="s">
        <v>6800</v>
      </c>
    </row>
    <row r="301" spans="1:15" x14ac:dyDescent="0.3">
      <c r="A301" t="s">
        <v>4021</v>
      </c>
      <c r="B301">
        <v>2024</v>
      </c>
      <c r="C301" t="s">
        <v>62</v>
      </c>
      <c r="D301" t="s">
        <v>4249</v>
      </c>
      <c r="E301" t="s">
        <v>4250</v>
      </c>
      <c r="F301" t="s">
        <v>143</v>
      </c>
      <c r="G301">
        <v>11552</v>
      </c>
      <c r="H301" t="s">
        <v>4179</v>
      </c>
      <c r="I301">
        <v>20900000</v>
      </c>
      <c r="J301" t="s">
        <v>4173</v>
      </c>
      <c r="K301">
        <v>20100000</v>
      </c>
      <c r="L301">
        <v>21700000</v>
      </c>
      <c r="M301">
        <v>33</v>
      </c>
      <c r="N301" t="s">
        <v>4332</v>
      </c>
      <c r="O301" t="s">
        <v>6816</v>
      </c>
    </row>
    <row r="302" spans="1:15" x14ac:dyDescent="0.3">
      <c r="A302" t="s">
        <v>4575</v>
      </c>
      <c r="B302">
        <v>2024</v>
      </c>
      <c r="C302" t="s">
        <v>137</v>
      </c>
      <c r="D302" t="s">
        <v>4335</v>
      </c>
      <c r="E302" t="s">
        <v>4576</v>
      </c>
      <c r="F302" t="s">
        <v>143</v>
      </c>
      <c r="G302">
        <v>42000</v>
      </c>
      <c r="H302" t="s">
        <v>4179</v>
      </c>
      <c r="I302">
        <v>24300000</v>
      </c>
      <c r="J302" t="s">
        <v>4173</v>
      </c>
      <c r="K302">
        <v>23400000</v>
      </c>
      <c r="L302">
        <v>25100000</v>
      </c>
      <c r="M302">
        <v>5</v>
      </c>
      <c r="N302" t="s">
        <v>4289</v>
      </c>
      <c r="O302" t="s">
        <v>4577</v>
      </c>
    </row>
    <row r="303" spans="1:15" x14ac:dyDescent="0.3">
      <c r="A303" t="s">
        <v>390</v>
      </c>
      <c r="B303">
        <v>2024</v>
      </c>
      <c r="C303" t="s">
        <v>392</v>
      </c>
      <c r="D303" t="s">
        <v>4242</v>
      </c>
      <c r="E303" t="s">
        <v>4273</v>
      </c>
      <c r="F303" t="s">
        <v>173</v>
      </c>
      <c r="G303">
        <v>19482</v>
      </c>
      <c r="H303" t="s">
        <v>4179</v>
      </c>
      <c r="I303">
        <v>24700000</v>
      </c>
      <c r="J303" t="s">
        <v>4173</v>
      </c>
      <c r="K303">
        <v>23900000</v>
      </c>
      <c r="L303">
        <v>25500000</v>
      </c>
      <c r="M303">
        <v>3</v>
      </c>
      <c r="N303" t="s">
        <v>4212</v>
      </c>
      <c r="O303" t="s">
        <v>6809</v>
      </c>
    </row>
    <row r="304" spans="1:15" x14ac:dyDescent="0.3">
      <c r="A304" t="s">
        <v>4182</v>
      </c>
      <c r="B304">
        <v>2024</v>
      </c>
      <c r="C304" t="s">
        <v>4183</v>
      </c>
      <c r="D304" t="s">
        <v>4184</v>
      </c>
      <c r="E304" t="s">
        <v>4185</v>
      </c>
      <c r="F304" t="s">
        <v>94</v>
      </c>
      <c r="G304">
        <v>11200</v>
      </c>
      <c r="H304" t="s">
        <v>4179</v>
      </c>
      <c r="I304">
        <v>10200000</v>
      </c>
      <c r="J304" t="s">
        <v>4173</v>
      </c>
      <c r="K304">
        <v>9800000</v>
      </c>
      <c r="L304">
        <v>10600000</v>
      </c>
      <c r="M304">
        <v>16</v>
      </c>
      <c r="N304" t="s">
        <v>4186</v>
      </c>
      <c r="O304" t="s">
        <v>4187</v>
      </c>
    </row>
    <row r="305" spans="1:15" x14ac:dyDescent="0.3">
      <c r="A305" t="s">
        <v>181</v>
      </c>
      <c r="B305">
        <v>2024</v>
      </c>
      <c r="C305" t="s">
        <v>182</v>
      </c>
      <c r="D305" t="s">
        <v>4488</v>
      </c>
      <c r="E305" t="s">
        <v>4489</v>
      </c>
      <c r="F305" t="s">
        <v>173</v>
      </c>
      <c r="G305">
        <v>35150</v>
      </c>
      <c r="H305" t="s">
        <v>4179</v>
      </c>
      <c r="I305">
        <v>19300000</v>
      </c>
      <c r="J305" t="s">
        <v>4173</v>
      </c>
      <c r="K305">
        <v>18600000</v>
      </c>
      <c r="L305">
        <v>20000000</v>
      </c>
      <c r="M305">
        <v>9</v>
      </c>
      <c r="N305" t="s">
        <v>4271</v>
      </c>
      <c r="O305" t="s">
        <v>4490</v>
      </c>
    </row>
    <row r="306" spans="1:15" x14ac:dyDescent="0.3">
      <c r="A306" t="s">
        <v>240</v>
      </c>
      <c r="B306">
        <v>2024</v>
      </c>
      <c r="C306" t="s">
        <v>36</v>
      </c>
      <c r="D306" t="s">
        <v>4774</v>
      </c>
      <c r="E306" t="s">
        <v>4813</v>
      </c>
      <c r="F306" t="s">
        <v>173</v>
      </c>
      <c r="G306">
        <v>16000</v>
      </c>
      <c r="H306" t="s">
        <v>4179</v>
      </c>
      <c r="I306">
        <v>13900000</v>
      </c>
      <c r="J306" t="s">
        <v>4173</v>
      </c>
      <c r="K306">
        <v>12800000</v>
      </c>
      <c r="L306">
        <v>14900000</v>
      </c>
      <c r="M306" t="s">
        <v>4174</v>
      </c>
      <c r="N306" t="s">
        <v>4438</v>
      </c>
      <c r="O306" t="s">
        <v>6901</v>
      </c>
    </row>
    <row r="307" spans="1:15" x14ac:dyDescent="0.3">
      <c r="A307" t="s">
        <v>4015</v>
      </c>
      <c r="B307">
        <v>2024</v>
      </c>
      <c r="C307" t="s">
        <v>62</v>
      </c>
      <c r="D307">
        <v>2008</v>
      </c>
      <c r="E307" t="s">
        <v>4328</v>
      </c>
      <c r="F307" t="s">
        <v>43</v>
      </c>
      <c r="G307">
        <v>18</v>
      </c>
      <c r="H307" t="s">
        <v>4179</v>
      </c>
      <c r="I307">
        <v>16200000</v>
      </c>
      <c r="J307" t="s">
        <v>4173</v>
      </c>
      <c r="K307">
        <v>15400000</v>
      </c>
      <c r="L307">
        <v>17100000</v>
      </c>
      <c r="M307">
        <v>48</v>
      </c>
      <c r="N307" t="s">
        <v>4199</v>
      </c>
      <c r="O307" t="s">
        <v>6794</v>
      </c>
    </row>
    <row r="308" spans="1:15" x14ac:dyDescent="0.3">
      <c r="A308" t="s">
        <v>4010</v>
      </c>
      <c r="B308">
        <v>2024</v>
      </c>
      <c r="C308" t="s">
        <v>62</v>
      </c>
      <c r="D308">
        <v>2008</v>
      </c>
      <c r="E308" t="s">
        <v>4343</v>
      </c>
      <c r="F308" t="s">
        <v>94</v>
      </c>
      <c r="G308">
        <v>25</v>
      </c>
      <c r="H308" t="s">
        <v>4179</v>
      </c>
      <c r="I308">
        <v>14800000</v>
      </c>
      <c r="J308" t="s">
        <v>4173</v>
      </c>
      <c r="K308">
        <v>14300000</v>
      </c>
      <c r="L308">
        <v>15400000</v>
      </c>
      <c r="M308">
        <v>48</v>
      </c>
      <c r="N308" t="s">
        <v>4271</v>
      </c>
      <c r="O308" t="s">
        <v>6787</v>
      </c>
    </row>
    <row r="309" spans="1:15" x14ac:dyDescent="0.3">
      <c r="A309" t="s">
        <v>573</v>
      </c>
      <c r="B309">
        <v>2024</v>
      </c>
      <c r="C309" t="s">
        <v>36</v>
      </c>
      <c r="D309" t="s">
        <v>4399</v>
      </c>
      <c r="E309" t="s">
        <v>5772</v>
      </c>
      <c r="F309" t="s">
        <v>43</v>
      </c>
      <c r="G309">
        <v>21000</v>
      </c>
      <c r="H309" t="s">
        <v>4179</v>
      </c>
      <c r="I309">
        <v>9400000</v>
      </c>
      <c r="J309" t="s">
        <v>4173</v>
      </c>
      <c r="K309">
        <v>9100000</v>
      </c>
      <c r="L309">
        <v>9700000</v>
      </c>
      <c r="M309">
        <v>17</v>
      </c>
      <c r="N309" t="s">
        <v>4416</v>
      </c>
      <c r="O309" t="s">
        <v>6899</v>
      </c>
    </row>
    <row r="310" spans="1:15" x14ac:dyDescent="0.3">
      <c r="A310" t="s">
        <v>4569</v>
      </c>
      <c r="B310">
        <v>2024</v>
      </c>
      <c r="C310" t="s">
        <v>36</v>
      </c>
      <c r="D310" t="s">
        <v>4399</v>
      </c>
      <c r="E310" t="s">
        <v>4400</v>
      </c>
      <c r="F310" t="s">
        <v>143</v>
      </c>
      <c r="G310">
        <v>36000</v>
      </c>
      <c r="H310" t="s">
        <v>4179</v>
      </c>
      <c r="I310">
        <v>7990000</v>
      </c>
      <c r="J310" t="s">
        <v>4173</v>
      </c>
      <c r="K310">
        <v>7700000</v>
      </c>
      <c r="L310">
        <v>8300000</v>
      </c>
      <c r="M310">
        <v>17</v>
      </c>
      <c r="N310" t="s">
        <v>4401</v>
      </c>
      <c r="O310" t="s">
        <v>4570</v>
      </c>
    </row>
    <row r="311" spans="1:15" x14ac:dyDescent="0.3">
      <c r="A311" t="s">
        <v>4188</v>
      </c>
      <c r="B311">
        <v>2024</v>
      </c>
      <c r="C311" t="s">
        <v>24</v>
      </c>
      <c r="D311" t="s">
        <v>4189</v>
      </c>
      <c r="E311" t="s">
        <v>4190</v>
      </c>
      <c r="F311" t="s">
        <v>43</v>
      </c>
      <c r="G311">
        <v>42700</v>
      </c>
      <c r="H311" t="s">
        <v>4179</v>
      </c>
      <c r="I311">
        <v>16100000</v>
      </c>
      <c r="J311" t="s">
        <v>4173</v>
      </c>
      <c r="K311">
        <v>15600000</v>
      </c>
      <c r="L311">
        <v>16700000</v>
      </c>
      <c r="M311">
        <v>26</v>
      </c>
      <c r="N311" t="s">
        <v>4191</v>
      </c>
      <c r="O311" t="s">
        <v>4192</v>
      </c>
    </row>
    <row r="312" spans="1:15" x14ac:dyDescent="0.3">
      <c r="A312" t="s">
        <v>348</v>
      </c>
      <c r="B312">
        <v>2025</v>
      </c>
      <c r="C312" t="s">
        <v>62</v>
      </c>
      <c r="D312">
        <v>308</v>
      </c>
      <c r="E312" t="s">
        <v>4282</v>
      </c>
      <c r="F312" t="s">
        <v>173</v>
      </c>
      <c r="G312">
        <v>4385</v>
      </c>
      <c r="H312" t="s">
        <v>4179</v>
      </c>
      <c r="I312">
        <v>18100000</v>
      </c>
      <c r="J312" t="s">
        <v>4173</v>
      </c>
      <c r="K312">
        <v>17500000</v>
      </c>
      <c r="L312">
        <v>18700000</v>
      </c>
      <c r="M312">
        <v>15</v>
      </c>
      <c r="N312" t="s">
        <v>4199</v>
      </c>
      <c r="O312" t="s">
        <v>6805</v>
      </c>
    </row>
    <row r="313" spans="1:15" x14ac:dyDescent="0.3">
      <c r="A313" t="s">
        <v>369</v>
      </c>
      <c r="B313">
        <v>2025</v>
      </c>
      <c r="C313" t="s">
        <v>62</v>
      </c>
      <c r="D313">
        <v>3008</v>
      </c>
      <c r="E313" t="s">
        <v>4258</v>
      </c>
      <c r="F313" t="s">
        <v>43</v>
      </c>
      <c r="G313">
        <v>3150</v>
      </c>
      <c r="H313" t="s">
        <v>4179</v>
      </c>
      <c r="I313">
        <v>17900000</v>
      </c>
      <c r="J313" t="s">
        <v>4173</v>
      </c>
      <c r="K313">
        <v>17300000</v>
      </c>
      <c r="L313">
        <v>18600000</v>
      </c>
      <c r="M313">
        <v>18</v>
      </c>
      <c r="N313" t="s">
        <v>4256</v>
      </c>
      <c r="O313" t="s">
        <v>6790</v>
      </c>
    </row>
    <row r="314" spans="1:15" x14ac:dyDescent="0.3">
      <c r="A314" t="s">
        <v>360</v>
      </c>
      <c r="B314">
        <v>2025</v>
      </c>
      <c r="C314" t="s">
        <v>62</v>
      </c>
      <c r="D314">
        <v>3008</v>
      </c>
      <c r="E314" t="s">
        <v>4340</v>
      </c>
      <c r="F314" t="s">
        <v>43</v>
      </c>
      <c r="G314">
        <v>7735</v>
      </c>
      <c r="H314" t="s">
        <v>4179</v>
      </c>
      <c r="I314">
        <v>29600000</v>
      </c>
      <c r="J314" t="s">
        <v>4173</v>
      </c>
      <c r="K314">
        <v>28500000</v>
      </c>
      <c r="L314">
        <v>30600000</v>
      </c>
      <c r="M314">
        <v>13</v>
      </c>
      <c r="N314" t="s">
        <v>4341</v>
      </c>
      <c r="O314" t="s">
        <v>6788</v>
      </c>
    </row>
    <row r="315" spans="1:15" x14ac:dyDescent="0.3">
      <c r="A315" t="s">
        <v>373</v>
      </c>
      <c r="B315">
        <v>2025</v>
      </c>
      <c r="C315" t="s">
        <v>62</v>
      </c>
      <c r="D315" t="s">
        <v>4197</v>
      </c>
      <c r="E315" t="s">
        <v>4284</v>
      </c>
      <c r="F315" t="s">
        <v>43</v>
      </c>
      <c r="G315">
        <v>1300</v>
      </c>
      <c r="H315" t="s">
        <v>4179</v>
      </c>
      <c r="I315">
        <v>17000000</v>
      </c>
      <c r="J315" t="s">
        <v>4173</v>
      </c>
      <c r="K315">
        <v>16400000</v>
      </c>
      <c r="L315">
        <v>17600000</v>
      </c>
      <c r="M315">
        <v>22</v>
      </c>
      <c r="N315" t="s">
        <v>4289</v>
      </c>
      <c r="O315" t="s">
        <v>6804</v>
      </c>
    </row>
    <row r="316" spans="1:15" x14ac:dyDescent="0.3">
      <c r="A316" t="s">
        <v>362</v>
      </c>
      <c r="B316">
        <v>2025</v>
      </c>
      <c r="C316" t="s">
        <v>62</v>
      </c>
      <c r="D316">
        <v>3008</v>
      </c>
      <c r="E316" t="s">
        <v>4345</v>
      </c>
      <c r="F316" t="s">
        <v>43</v>
      </c>
      <c r="G316">
        <v>9609</v>
      </c>
      <c r="H316" t="s">
        <v>4179</v>
      </c>
      <c r="I316">
        <v>24200000</v>
      </c>
      <c r="J316" t="s">
        <v>4173</v>
      </c>
      <c r="K316">
        <v>23200000</v>
      </c>
      <c r="L316">
        <v>25200000</v>
      </c>
      <c r="M316">
        <v>4</v>
      </c>
      <c r="N316" t="s">
        <v>4225</v>
      </c>
      <c r="O316" t="s">
        <v>6786</v>
      </c>
    </row>
    <row r="317" spans="1:15" x14ac:dyDescent="0.3">
      <c r="A317" t="s">
        <v>4130</v>
      </c>
      <c r="B317">
        <v>2025</v>
      </c>
      <c r="C317" t="s">
        <v>62</v>
      </c>
      <c r="D317">
        <v>308</v>
      </c>
      <c r="E317" t="s">
        <v>4224</v>
      </c>
      <c r="F317" t="s">
        <v>143</v>
      </c>
      <c r="G317">
        <v>20300</v>
      </c>
      <c r="H317" t="s">
        <v>4179</v>
      </c>
      <c r="I317">
        <v>19800000</v>
      </c>
      <c r="J317" t="s">
        <v>4173</v>
      </c>
      <c r="K317">
        <v>19100000</v>
      </c>
      <c r="L317">
        <v>20500000</v>
      </c>
      <c r="M317">
        <v>8</v>
      </c>
      <c r="N317" t="s">
        <v>4225</v>
      </c>
      <c r="O317" t="s">
        <v>4226</v>
      </c>
    </row>
    <row r="318" spans="1:15" x14ac:dyDescent="0.3">
      <c r="A318" t="s">
        <v>4230</v>
      </c>
      <c r="B318">
        <v>2025</v>
      </c>
      <c r="C318" t="s">
        <v>62</v>
      </c>
      <c r="D318" t="s">
        <v>4231</v>
      </c>
      <c r="E318" t="s">
        <v>4232</v>
      </c>
      <c r="F318" t="s">
        <v>143</v>
      </c>
      <c r="G318">
        <v>12000</v>
      </c>
      <c r="H318" t="s">
        <v>4179</v>
      </c>
      <c r="I318">
        <v>12300000</v>
      </c>
      <c r="J318" t="s">
        <v>4173</v>
      </c>
      <c r="K318">
        <v>11900000</v>
      </c>
      <c r="L318">
        <v>12700000</v>
      </c>
      <c r="M318">
        <v>24</v>
      </c>
      <c r="N318" t="s">
        <v>4186</v>
      </c>
      <c r="O318" t="s">
        <v>4233</v>
      </c>
    </row>
    <row r="319" spans="1:15" x14ac:dyDescent="0.3">
      <c r="A319" t="s">
        <v>340</v>
      </c>
      <c r="B319">
        <v>2025</v>
      </c>
      <c r="C319" t="s">
        <v>62</v>
      </c>
      <c r="D319" t="s">
        <v>4294</v>
      </c>
      <c r="E319" t="s">
        <v>4295</v>
      </c>
      <c r="F319" t="s">
        <v>143</v>
      </c>
      <c r="G319">
        <v>2000</v>
      </c>
      <c r="H319" t="s">
        <v>4179</v>
      </c>
      <c r="I319">
        <v>18600000</v>
      </c>
      <c r="J319" t="s">
        <v>4173</v>
      </c>
      <c r="K319">
        <v>18000000</v>
      </c>
      <c r="L319">
        <v>19300000</v>
      </c>
      <c r="M319">
        <v>3</v>
      </c>
      <c r="N319" t="s">
        <v>4244</v>
      </c>
      <c r="O319" t="s">
        <v>6799</v>
      </c>
    </row>
    <row r="320" spans="1:15" x14ac:dyDescent="0.3">
      <c r="A320" t="s">
        <v>4082</v>
      </c>
      <c r="B320">
        <v>2025</v>
      </c>
      <c r="C320" t="s">
        <v>24</v>
      </c>
      <c r="D320" t="s">
        <v>4404</v>
      </c>
      <c r="E320" t="s">
        <v>5783</v>
      </c>
      <c r="F320" t="s">
        <v>43</v>
      </c>
      <c r="G320">
        <v>12000</v>
      </c>
      <c r="H320" t="s">
        <v>4179</v>
      </c>
      <c r="I320">
        <v>34800000</v>
      </c>
      <c r="J320" t="s">
        <v>4173</v>
      </c>
      <c r="K320">
        <v>33600000</v>
      </c>
      <c r="L320">
        <v>36000000</v>
      </c>
      <c r="M320">
        <v>35</v>
      </c>
      <c r="N320" t="s">
        <v>4587</v>
      </c>
      <c r="O320" t="s">
        <v>6895</v>
      </c>
    </row>
    <row r="321" spans="1:15" x14ac:dyDescent="0.3">
      <c r="A321" t="s">
        <v>350</v>
      </c>
      <c r="B321">
        <v>2025</v>
      </c>
      <c r="C321" t="s">
        <v>4183</v>
      </c>
      <c r="D321" t="s">
        <v>4287</v>
      </c>
      <c r="E321" t="s">
        <v>4288</v>
      </c>
      <c r="F321" t="s">
        <v>4171</v>
      </c>
      <c r="G321">
        <v>3639</v>
      </c>
      <c r="H321" t="s">
        <v>4179</v>
      </c>
      <c r="I321">
        <v>20100000</v>
      </c>
      <c r="J321" t="s">
        <v>4173</v>
      </c>
      <c r="K321">
        <v>19400000</v>
      </c>
      <c r="L321">
        <v>20800000</v>
      </c>
      <c r="M321">
        <v>15</v>
      </c>
      <c r="N321" t="s">
        <v>4289</v>
      </c>
      <c r="O321" t="s">
        <v>6802</v>
      </c>
    </row>
    <row r="322" spans="1:15" x14ac:dyDescent="0.3">
      <c r="A322" t="s">
        <v>394</v>
      </c>
      <c r="B322">
        <v>2025</v>
      </c>
      <c r="C322" t="s">
        <v>163</v>
      </c>
      <c r="D322">
        <v>7</v>
      </c>
      <c r="E322" t="s">
        <v>4276</v>
      </c>
      <c r="F322" t="s">
        <v>4171</v>
      </c>
      <c r="G322">
        <v>8508</v>
      </c>
      <c r="H322" t="s">
        <v>4179</v>
      </c>
      <c r="I322">
        <v>17700000</v>
      </c>
      <c r="J322" t="s">
        <v>4173</v>
      </c>
      <c r="K322">
        <v>17100000</v>
      </c>
      <c r="L322">
        <v>18300000</v>
      </c>
      <c r="M322">
        <v>4</v>
      </c>
      <c r="N322" t="s">
        <v>4247</v>
      </c>
      <c r="O322" t="s">
        <v>6808</v>
      </c>
    </row>
    <row r="323" spans="1:15" x14ac:dyDescent="0.3">
      <c r="A323" t="s">
        <v>4103</v>
      </c>
      <c r="B323">
        <v>2025</v>
      </c>
      <c r="C323" t="s">
        <v>62</v>
      </c>
      <c r="D323">
        <v>308</v>
      </c>
      <c r="E323" t="s">
        <v>4234</v>
      </c>
      <c r="F323" t="s">
        <v>4171</v>
      </c>
      <c r="G323">
        <v>20000</v>
      </c>
      <c r="H323" t="s">
        <v>4179</v>
      </c>
      <c r="I323">
        <v>21100000</v>
      </c>
      <c r="J323" t="s">
        <v>4173</v>
      </c>
      <c r="K323">
        <v>20300000</v>
      </c>
      <c r="L323">
        <v>21900000</v>
      </c>
      <c r="M323">
        <v>7</v>
      </c>
      <c r="N323" t="s">
        <v>4235</v>
      </c>
      <c r="O323" t="s">
        <v>4236</v>
      </c>
    </row>
    <row r="324" spans="1:15" x14ac:dyDescent="0.3">
      <c r="A324" t="s">
        <v>4103</v>
      </c>
      <c r="B324">
        <v>2025</v>
      </c>
      <c r="C324" t="s">
        <v>62</v>
      </c>
      <c r="D324">
        <v>308</v>
      </c>
      <c r="E324" t="s">
        <v>4234</v>
      </c>
      <c r="F324" t="s">
        <v>4171</v>
      </c>
      <c r="G324">
        <v>20000</v>
      </c>
      <c r="H324" t="s">
        <v>4179</v>
      </c>
      <c r="I324">
        <v>21100000</v>
      </c>
      <c r="J324" t="s">
        <v>4173</v>
      </c>
      <c r="K324">
        <v>20300000</v>
      </c>
      <c r="L324">
        <v>21900000</v>
      </c>
      <c r="M324">
        <v>7</v>
      </c>
      <c r="N324" t="s">
        <v>4235</v>
      </c>
      <c r="O324" t="s">
        <v>6909</v>
      </c>
    </row>
    <row r="325" spans="1:15" x14ac:dyDescent="0.3">
      <c r="A325" t="s">
        <v>3989</v>
      </c>
      <c r="B325">
        <v>2025</v>
      </c>
      <c r="C325" t="s">
        <v>62</v>
      </c>
      <c r="D325" t="s">
        <v>4231</v>
      </c>
      <c r="E325" t="s">
        <v>4544</v>
      </c>
      <c r="F325" t="s">
        <v>4171</v>
      </c>
      <c r="G325">
        <v>14216</v>
      </c>
      <c r="H325" t="s">
        <v>4172</v>
      </c>
      <c r="I325">
        <v>11200000</v>
      </c>
      <c r="J325" t="s">
        <v>4173</v>
      </c>
      <c r="K325">
        <v>10700000</v>
      </c>
      <c r="L325">
        <v>11700000</v>
      </c>
      <c r="M325">
        <v>4</v>
      </c>
      <c r="N325" t="s">
        <v>4262</v>
      </c>
      <c r="O325" t="s">
        <v>4545</v>
      </c>
    </row>
    <row r="326" spans="1:15" x14ac:dyDescent="0.3">
      <c r="A326" t="s">
        <v>4105</v>
      </c>
      <c r="B326">
        <v>2025</v>
      </c>
      <c r="C326" t="s">
        <v>4183</v>
      </c>
      <c r="D326" t="s">
        <v>4227</v>
      </c>
      <c r="E326" t="s">
        <v>4228</v>
      </c>
      <c r="F326" t="s">
        <v>4171</v>
      </c>
      <c r="G326">
        <v>10000</v>
      </c>
      <c r="H326" t="s">
        <v>4179</v>
      </c>
      <c r="I326">
        <v>15700000</v>
      </c>
      <c r="J326" t="s">
        <v>4173</v>
      </c>
      <c r="K326">
        <v>15100000</v>
      </c>
      <c r="L326">
        <v>16300000</v>
      </c>
      <c r="M326">
        <v>10</v>
      </c>
      <c r="N326" t="s">
        <v>4191</v>
      </c>
      <c r="O326" t="s">
        <v>4229</v>
      </c>
    </row>
    <row r="327" spans="1:15" x14ac:dyDescent="0.3">
      <c r="A327" t="s">
        <v>4012</v>
      </c>
      <c r="B327">
        <v>2025</v>
      </c>
      <c r="C327" t="s">
        <v>62</v>
      </c>
      <c r="D327">
        <v>3008</v>
      </c>
      <c r="E327" t="s">
        <v>4258</v>
      </c>
      <c r="F327" t="s">
        <v>4171</v>
      </c>
      <c r="G327">
        <v>20</v>
      </c>
      <c r="H327" t="s">
        <v>4179</v>
      </c>
      <c r="I327">
        <v>17900000</v>
      </c>
      <c r="J327" t="s">
        <v>4173</v>
      </c>
      <c r="K327">
        <v>17300000</v>
      </c>
      <c r="L327">
        <v>18600000</v>
      </c>
      <c r="M327">
        <v>18</v>
      </c>
      <c r="N327" t="s">
        <v>4256</v>
      </c>
      <c r="O327" t="s">
        <v>6803</v>
      </c>
    </row>
    <row r="328" spans="1:15" x14ac:dyDescent="0.3">
      <c r="A328" t="s">
        <v>5276</v>
      </c>
      <c r="B328">
        <v>2025</v>
      </c>
      <c r="C328" t="s">
        <v>230</v>
      </c>
      <c r="D328" t="s">
        <v>4554</v>
      </c>
      <c r="E328" t="s">
        <v>5788</v>
      </c>
      <c r="F328" t="s">
        <v>4171</v>
      </c>
      <c r="G328">
        <v>6767</v>
      </c>
      <c r="H328" t="s">
        <v>4179</v>
      </c>
      <c r="I328">
        <v>16500000</v>
      </c>
      <c r="J328" t="s">
        <v>4173</v>
      </c>
      <c r="K328">
        <v>15900000</v>
      </c>
      <c r="L328">
        <v>17100000</v>
      </c>
      <c r="M328" t="s">
        <v>4174</v>
      </c>
      <c r="N328" t="s">
        <v>4262</v>
      </c>
      <c r="O328" t="s">
        <v>6900</v>
      </c>
    </row>
    <row r="329" spans="1:15" x14ac:dyDescent="0.3">
      <c r="A329" t="s">
        <v>4042</v>
      </c>
      <c r="B329">
        <v>2025</v>
      </c>
      <c r="C329" t="s">
        <v>191</v>
      </c>
      <c r="D329" t="s">
        <v>4298</v>
      </c>
      <c r="E329" t="s">
        <v>4299</v>
      </c>
      <c r="F329" t="s">
        <v>4171</v>
      </c>
      <c r="G329" t="s">
        <v>4171</v>
      </c>
      <c r="H329" t="s">
        <v>4179</v>
      </c>
      <c r="I329">
        <v>22400000</v>
      </c>
      <c r="J329" t="s">
        <v>4173</v>
      </c>
      <c r="K329">
        <v>21600000</v>
      </c>
      <c r="L329">
        <v>23200000</v>
      </c>
      <c r="M329">
        <v>4</v>
      </c>
      <c r="N329" t="s">
        <v>4256</v>
      </c>
      <c r="O329" t="s">
        <v>6797</v>
      </c>
    </row>
    <row r="330" spans="1:15" x14ac:dyDescent="0.3">
      <c r="A330" t="s">
        <v>4168</v>
      </c>
      <c r="B330">
        <v>2025</v>
      </c>
      <c r="C330" t="s">
        <v>154</v>
      </c>
      <c r="D330" t="s">
        <v>4169</v>
      </c>
      <c r="E330" t="s">
        <v>4170</v>
      </c>
      <c r="F330" t="s">
        <v>4171</v>
      </c>
      <c r="G330">
        <v>500</v>
      </c>
      <c r="H330" t="s">
        <v>4172</v>
      </c>
      <c r="I330">
        <v>13500000</v>
      </c>
      <c r="J330" t="s">
        <v>4173</v>
      </c>
      <c r="K330">
        <v>13000000</v>
      </c>
      <c r="L330">
        <v>13900000</v>
      </c>
      <c r="M330" t="s">
        <v>4174</v>
      </c>
      <c r="N330" t="s">
        <v>4175</v>
      </c>
      <c r="O330" t="s">
        <v>4176</v>
      </c>
    </row>
    <row r="331" spans="1:15" x14ac:dyDescent="0.3">
      <c r="A331" t="s">
        <v>4017</v>
      </c>
      <c r="B331">
        <v>2025</v>
      </c>
      <c r="C331" t="s">
        <v>62</v>
      </c>
      <c r="D331" t="s">
        <v>4249</v>
      </c>
      <c r="E331" t="s">
        <v>4278</v>
      </c>
      <c r="F331" t="s">
        <v>4171</v>
      </c>
      <c r="G331" t="s">
        <v>4171</v>
      </c>
      <c r="H331" t="s">
        <v>4179</v>
      </c>
      <c r="I331">
        <v>25900000</v>
      </c>
      <c r="J331" t="s">
        <v>4173</v>
      </c>
      <c r="K331">
        <v>25000000</v>
      </c>
      <c r="L331">
        <v>26900000</v>
      </c>
      <c r="M331" t="s">
        <v>4174</v>
      </c>
      <c r="N331" t="s">
        <v>4225</v>
      </c>
      <c r="O331" t="s">
        <v>6798</v>
      </c>
    </row>
    <row r="332" spans="1:15" x14ac:dyDescent="0.3">
      <c r="A332" t="s">
        <v>4011</v>
      </c>
      <c r="B332">
        <v>2025</v>
      </c>
      <c r="C332" t="s">
        <v>62</v>
      </c>
      <c r="D332" t="s">
        <v>4249</v>
      </c>
      <c r="E332" t="s">
        <v>4278</v>
      </c>
      <c r="F332" t="s">
        <v>4171</v>
      </c>
      <c r="G332" t="s">
        <v>4171</v>
      </c>
      <c r="H332" t="s">
        <v>4179</v>
      </c>
      <c r="I332">
        <v>25900000</v>
      </c>
      <c r="J332" t="s">
        <v>4173</v>
      </c>
      <c r="K332">
        <v>25000000</v>
      </c>
      <c r="L332">
        <v>26900000</v>
      </c>
      <c r="M332" t="s">
        <v>4174</v>
      </c>
      <c r="N332" t="s">
        <v>4225</v>
      </c>
      <c r="O332" t="s">
        <v>6785</v>
      </c>
    </row>
    <row r="333" spans="1:15" x14ac:dyDescent="0.3">
      <c r="A333" t="s">
        <v>4002</v>
      </c>
      <c r="B333">
        <v>2025</v>
      </c>
      <c r="C333" t="s">
        <v>62</v>
      </c>
      <c r="D333" t="s">
        <v>4249</v>
      </c>
      <c r="E333" t="s">
        <v>4278</v>
      </c>
      <c r="F333" t="s">
        <v>4171</v>
      </c>
      <c r="G333" t="s">
        <v>4171</v>
      </c>
      <c r="H333" t="s">
        <v>4179</v>
      </c>
      <c r="I333">
        <v>25900000</v>
      </c>
      <c r="J333" t="s">
        <v>4173</v>
      </c>
      <c r="K333">
        <v>25000000</v>
      </c>
      <c r="L333">
        <v>26900000</v>
      </c>
      <c r="M333" t="s">
        <v>4174</v>
      </c>
      <c r="N333" t="s">
        <v>4225</v>
      </c>
      <c r="O333" t="s">
        <v>6807</v>
      </c>
    </row>
    <row r="334" spans="1:15" x14ac:dyDescent="0.3">
      <c r="A334" t="s">
        <v>4008</v>
      </c>
      <c r="B334">
        <v>2025</v>
      </c>
      <c r="C334" t="s">
        <v>62</v>
      </c>
      <c r="D334" t="s">
        <v>4249</v>
      </c>
      <c r="E334" t="s">
        <v>4278</v>
      </c>
      <c r="F334" t="s">
        <v>4171</v>
      </c>
      <c r="G334" t="s">
        <v>4171</v>
      </c>
      <c r="H334" t="s">
        <v>4179</v>
      </c>
      <c r="I334">
        <v>25900000</v>
      </c>
      <c r="J334" t="s">
        <v>4173</v>
      </c>
      <c r="K334">
        <v>25000000</v>
      </c>
      <c r="L334">
        <v>26900000</v>
      </c>
      <c r="M334" t="s">
        <v>4174</v>
      </c>
      <c r="N334" t="s">
        <v>4225</v>
      </c>
      <c r="O334" t="s">
        <v>6793</v>
      </c>
    </row>
    <row r="335" spans="1:15" x14ac:dyDescent="0.3">
      <c r="A335" t="s">
        <v>4842</v>
      </c>
      <c r="B335">
        <v>2017</v>
      </c>
      <c r="C335" t="s">
        <v>188</v>
      </c>
      <c r="D335" t="s">
        <v>4843</v>
      </c>
      <c r="E335" t="s">
        <v>4844</v>
      </c>
      <c r="F335" t="s">
        <v>161</v>
      </c>
      <c r="G335">
        <v>101500</v>
      </c>
      <c r="H335" t="s">
        <v>4172</v>
      </c>
      <c r="I335">
        <v>9100000</v>
      </c>
      <c r="J335" t="s">
        <v>4240</v>
      </c>
      <c r="K335">
        <v>8800000</v>
      </c>
      <c r="L335">
        <v>9400000</v>
      </c>
      <c r="M335">
        <v>13</v>
      </c>
      <c r="N335" t="s">
        <v>4186</v>
      </c>
      <c r="O335" t="s">
        <v>4845</v>
      </c>
    </row>
    <row r="336" spans="1:15" x14ac:dyDescent="0.3">
      <c r="A336" t="s">
        <v>223</v>
      </c>
      <c r="B336">
        <v>2017</v>
      </c>
      <c r="C336" t="s">
        <v>24</v>
      </c>
      <c r="D336" t="s">
        <v>4829</v>
      </c>
      <c r="E336" t="s">
        <v>4503</v>
      </c>
      <c r="F336" t="s">
        <v>94</v>
      </c>
      <c r="G336">
        <v>107300</v>
      </c>
      <c r="H336" t="s">
        <v>4179</v>
      </c>
      <c r="I336">
        <v>17700000</v>
      </c>
      <c r="J336" t="s">
        <v>4240</v>
      </c>
      <c r="K336">
        <v>16300000</v>
      </c>
      <c r="L336">
        <v>19100000</v>
      </c>
      <c r="M336">
        <v>5</v>
      </c>
      <c r="N336" t="s">
        <v>4259</v>
      </c>
      <c r="O336" t="s">
        <v>4830</v>
      </c>
    </row>
    <row r="337" spans="1:15" x14ac:dyDescent="0.3">
      <c r="A337" t="s">
        <v>4683</v>
      </c>
      <c r="B337">
        <v>2018</v>
      </c>
      <c r="C337" t="s">
        <v>191</v>
      </c>
      <c r="D337" t="s">
        <v>4684</v>
      </c>
      <c r="E337" t="s">
        <v>4685</v>
      </c>
      <c r="F337" t="s">
        <v>143</v>
      </c>
      <c r="G337">
        <v>92752</v>
      </c>
      <c r="H337" t="s">
        <v>4179</v>
      </c>
      <c r="I337">
        <v>16300000</v>
      </c>
      <c r="J337" t="s">
        <v>4240</v>
      </c>
      <c r="K337">
        <v>15200000</v>
      </c>
      <c r="L337">
        <v>17400000</v>
      </c>
      <c r="M337">
        <v>7</v>
      </c>
      <c r="N337" t="s">
        <v>4247</v>
      </c>
      <c r="O337" t="s">
        <v>4686</v>
      </c>
    </row>
    <row r="338" spans="1:15" x14ac:dyDescent="0.3">
      <c r="A338" t="s">
        <v>4846</v>
      </c>
      <c r="B338">
        <v>2019</v>
      </c>
      <c r="C338" t="s">
        <v>62</v>
      </c>
      <c r="D338">
        <v>5008</v>
      </c>
      <c r="E338" t="s">
        <v>4847</v>
      </c>
      <c r="F338" t="s">
        <v>43</v>
      </c>
      <c r="G338">
        <v>92064</v>
      </c>
      <c r="H338" t="s">
        <v>4172</v>
      </c>
      <c r="I338">
        <v>14200000</v>
      </c>
      <c r="J338" t="s">
        <v>4240</v>
      </c>
      <c r="K338">
        <v>13500000</v>
      </c>
      <c r="L338">
        <v>14800000</v>
      </c>
      <c r="M338">
        <v>3</v>
      </c>
      <c r="N338" t="s">
        <v>4186</v>
      </c>
      <c r="O338" t="s">
        <v>4848</v>
      </c>
    </row>
    <row r="339" spans="1:15" x14ac:dyDescent="0.3">
      <c r="A339" t="s">
        <v>4652</v>
      </c>
      <c r="B339">
        <v>2019</v>
      </c>
      <c r="C339" t="s">
        <v>250</v>
      </c>
      <c r="D339" t="s">
        <v>4653</v>
      </c>
      <c r="E339" t="s">
        <v>4654</v>
      </c>
      <c r="F339" t="s">
        <v>143</v>
      </c>
      <c r="G339">
        <v>92600</v>
      </c>
      <c r="H339" t="s">
        <v>4179</v>
      </c>
      <c r="I339">
        <v>12600000</v>
      </c>
      <c r="J339" t="s">
        <v>4240</v>
      </c>
      <c r="K339">
        <v>12100000</v>
      </c>
      <c r="L339">
        <v>13100000</v>
      </c>
      <c r="M339">
        <v>20</v>
      </c>
      <c r="N339" t="s">
        <v>4186</v>
      </c>
      <c r="O339" t="s">
        <v>4655</v>
      </c>
    </row>
    <row r="340" spans="1:15" x14ac:dyDescent="0.3">
      <c r="A340" t="s">
        <v>2129</v>
      </c>
      <c r="B340">
        <v>2019</v>
      </c>
      <c r="C340" t="s">
        <v>24</v>
      </c>
      <c r="D340" t="s">
        <v>4704</v>
      </c>
      <c r="E340" t="s">
        <v>4705</v>
      </c>
      <c r="F340" t="s">
        <v>43</v>
      </c>
      <c r="G340">
        <v>54000</v>
      </c>
      <c r="H340" t="s">
        <v>4179</v>
      </c>
      <c r="I340">
        <v>12300000</v>
      </c>
      <c r="J340" t="s">
        <v>4240</v>
      </c>
      <c r="K340">
        <v>11500000</v>
      </c>
      <c r="L340">
        <v>13000000</v>
      </c>
      <c r="M340">
        <v>11</v>
      </c>
      <c r="N340" t="s">
        <v>4387</v>
      </c>
      <c r="O340" t="s">
        <v>4706</v>
      </c>
    </row>
    <row r="341" spans="1:15" x14ac:dyDescent="0.3">
      <c r="A341" t="s">
        <v>4769</v>
      </c>
      <c r="B341">
        <v>2019</v>
      </c>
      <c r="C341" t="s">
        <v>131</v>
      </c>
      <c r="D341" t="s">
        <v>4770</v>
      </c>
      <c r="E341" t="s">
        <v>4771</v>
      </c>
      <c r="F341" t="s">
        <v>143</v>
      </c>
      <c r="G341">
        <v>99000</v>
      </c>
      <c r="H341" t="s">
        <v>4179</v>
      </c>
      <c r="I341">
        <v>11500000</v>
      </c>
      <c r="J341" t="s">
        <v>4240</v>
      </c>
      <c r="K341">
        <v>11000000</v>
      </c>
      <c r="L341">
        <v>11900000</v>
      </c>
      <c r="M341">
        <v>5</v>
      </c>
      <c r="N341" t="s">
        <v>4212</v>
      </c>
      <c r="O341" t="s">
        <v>4772</v>
      </c>
    </row>
    <row r="342" spans="1:15" x14ac:dyDescent="0.3">
      <c r="A342" t="s">
        <v>4321</v>
      </c>
      <c r="B342">
        <v>2019</v>
      </c>
      <c r="C342" t="s">
        <v>194</v>
      </c>
      <c r="D342" t="s">
        <v>4322</v>
      </c>
      <c r="E342" t="s">
        <v>4323</v>
      </c>
      <c r="F342" t="s">
        <v>60</v>
      </c>
      <c r="G342">
        <v>89961</v>
      </c>
      <c r="H342" t="s">
        <v>4179</v>
      </c>
      <c r="I342">
        <v>31600000</v>
      </c>
      <c r="J342" t="s">
        <v>4240</v>
      </c>
      <c r="K342">
        <v>30500000</v>
      </c>
      <c r="L342">
        <v>32700000</v>
      </c>
      <c r="M342">
        <v>5</v>
      </c>
      <c r="N342" t="s">
        <v>4324</v>
      </c>
      <c r="O342" t="s">
        <v>4325</v>
      </c>
    </row>
    <row r="343" spans="1:15" x14ac:dyDescent="0.3">
      <c r="A343" t="s">
        <v>4866</v>
      </c>
      <c r="B343">
        <v>2020</v>
      </c>
      <c r="C343" t="s">
        <v>24</v>
      </c>
      <c r="D343" t="s">
        <v>4867</v>
      </c>
      <c r="E343" t="s">
        <v>4658</v>
      </c>
      <c r="F343" t="s">
        <v>43</v>
      </c>
      <c r="G343">
        <v>97000</v>
      </c>
      <c r="H343" t="s">
        <v>4179</v>
      </c>
      <c r="I343">
        <v>17800000</v>
      </c>
      <c r="J343" t="s">
        <v>4240</v>
      </c>
      <c r="K343">
        <v>17100000</v>
      </c>
      <c r="L343">
        <v>18400000</v>
      </c>
      <c r="M343">
        <v>10</v>
      </c>
      <c r="N343" t="s">
        <v>4341</v>
      </c>
      <c r="O343" t="s">
        <v>4868</v>
      </c>
    </row>
    <row r="344" spans="1:15" x14ac:dyDescent="0.3">
      <c r="A344" t="s">
        <v>4711</v>
      </c>
      <c r="B344">
        <v>2020</v>
      </c>
      <c r="C344" t="s">
        <v>4183</v>
      </c>
      <c r="D344" t="s">
        <v>4712</v>
      </c>
      <c r="E344" t="s">
        <v>4713</v>
      </c>
      <c r="F344" t="s">
        <v>143</v>
      </c>
      <c r="G344">
        <v>82500</v>
      </c>
      <c r="H344" t="s">
        <v>4179</v>
      </c>
      <c r="I344">
        <v>10200000</v>
      </c>
      <c r="J344" t="s">
        <v>4240</v>
      </c>
      <c r="K344">
        <v>9700000</v>
      </c>
      <c r="L344">
        <v>10800000</v>
      </c>
      <c r="M344">
        <v>4</v>
      </c>
      <c r="N344" t="s">
        <v>4424</v>
      </c>
      <c r="O344" t="s">
        <v>4714</v>
      </c>
    </row>
    <row r="345" spans="1:15" x14ac:dyDescent="0.3">
      <c r="A345" t="s">
        <v>140</v>
      </c>
      <c r="B345">
        <v>2020</v>
      </c>
      <c r="C345" t="s">
        <v>62</v>
      </c>
      <c r="D345">
        <v>2008</v>
      </c>
      <c r="E345" t="s">
        <v>5248</v>
      </c>
      <c r="F345" t="s">
        <v>43</v>
      </c>
      <c r="G345">
        <v>10000</v>
      </c>
      <c r="H345" t="s">
        <v>4179</v>
      </c>
      <c r="I345">
        <v>12800000</v>
      </c>
      <c r="J345" t="s">
        <v>4240</v>
      </c>
      <c r="K345">
        <v>11900000</v>
      </c>
      <c r="L345">
        <v>13800000</v>
      </c>
      <c r="M345">
        <v>10</v>
      </c>
      <c r="N345" t="s">
        <v>4191</v>
      </c>
      <c r="O345" t="s">
        <v>8412</v>
      </c>
    </row>
    <row r="346" spans="1:15" x14ac:dyDescent="0.3">
      <c r="A346" t="s">
        <v>140</v>
      </c>
      <c r="B346">
        <v>2020</v>
      </c>
      <c r="C346" t="s">
        <v>62</v>
      </c>
      <c r="D346">
        <v>2008</v>
      </c>
      <c r="E346" t="s">
        <v>5248</v>
      </c>
      <c r="F346" t="s">
        <v>43</v>
      </c>
      <c r="G346" t="s">
        <v>4171</v>
      </c>
      <c r="H346" t="s">
        <v>4171</v>
      </c>
      <c r="I346">
        <v>12300000</v>
      </c>
      <c r="J346" t="s">
        <v>4240</v>
      </c>
      <c r="K346">
        <v>11300000</v>
      </c>
      <c r="L346">
        <v>13200000</v>
      </c>
      <c r="M346">
        <v>10</v>
      </c>
      <c r="N346" t="s">
        <v>4191</v>
      </c>
      <c r="O346" t="s">
        <v>5249</v>
      </c>
    </row>
    <row r="347" spans="1:15" x14ac:dyDescent="0.3">
      <c r="A347" t="s">
        <v>4171</v>
      </c>
      <c r="B347">
        <v>2022</v>
      </c>
      <c r="C347" t="s">
        <v>4268</v>
      </c>
      <c r="D347" t="s">
        <v>4418</v>
      </c>
      <c r="E347" t="s">
        <v>6049</v>
      </c>
      <c r="F347" t="s">
        <v>4171</v>
      </c>
      <c r="G347">
        <v>36200</v>
      </c>
      <c r="H347" t="s">
        <v>4179</v>
      </c>
      <c r="I347">
        <v>19800000</v>
      </c>
      <c r="J347" t="s">
        <v>4240</v>
      </c>
      <c r="K347">
        <v>19000000</v>
      </c>
      <c r="L347">
        <v>20600000</v>
      </c>
      <c r="M347" t="s">
        <v>4174</v>
      </c>
      <c r="N347" t="s">
        <v>4186</v>
      </c>
      <c r="O347" t="s">
        <v>7232</v>
      </c>
    </row>
    <row r="348" spans="1:15" x14ac:dyDescent="0.3">
      <c r="A348" t="s">
        <v>4171</v>
      </c>
      <c r="B348">
        <v>2023</v>
      </c>
      <c r="C348" t="s">
        <v>4858</v>
      </c>
      <c r="D348" t="s">
        <v>4859</v>
      </c>
      <c r="E348" t="s">
        <v>4860</v>
      </c>
      <c r="F348" t="s">
        <v>4171</v>
      </c>
      <c r="G348">
        <v>85000</v>
      </c>
      <c r="H348" t="s">
        <v>4172</v>
      </c>
      <c r="I348">
        <v>20800000</v>
      </c>
      <c r="J348" t="s">
        <v>4240</v>
      </c>
      <c r="K348">
        <v>20100000</v>
      </c>
      <c r="L348">
        <v>21600000</v>
      </c>
      <c r="M348">
        <v>5</v>
      </c>
      <c r="N348" t="s">
        <v>4861</v>
      </c>
      <c r="O348" t="s">
        <v>7236</v>
      </c>
    </row>
    <row r="349" spans="1:15" x14ac:dyDescent="0.3">
      <c r="A349" t="s">
        <v>4171</v>
      </c>
      <c r="B349">
        <v>2025</v>
      </c>
      <c r="C349" t="s">
        <v>392</v>
      </c>
      <c r="D349" t="s">
        <v>7223</v>
      </c>
      <c r="E349" t="s">
        <v>7224</v>
      </c>
      <c r="F349" t="s">
        <v>4171</v>
      </c>
      <c r="G349">
        <v>16000</v>
      </c>
      <c r="H349" t="s">
        <v>4179</v>
      </c>
      <c r="I349">
        <v>27900000</v>
      </c>
      <c r="J349" t="s">
        <v>4240</v>
      </c>
      <c r="K349">
        <v>26900000</v>
      </c>
      <c r="L349">
        <v>28900000</v>
      </c>
      <c r="M349">
        <v>7</v>
      </c>
      <c r="N349" t="s">
        <v>4626</v>
      </c>
      <c r="O349" t="s">
        <v>7225</v>
      </c>
    </row>
    <row r="350" spans="1:15" x14ac:dyDescent="0.3">
      <c r="A350" t="s">
        <v>4171</v>
      </c>
      <c r="B350">
        <v>2025</v>
      </c>
      <c r="C350" t="s">
        <v>24</v>
      </c>
      <c r="D350" t="s">
        <v>4404</v>
      </c>
      <c r="E350" t="s">
        <v>4405</v>
      </c>
      <c r="F350" t="s">
        <v>4171</v>
      </c>
      <c r="G350">
        <v>61000</v>
      </c>
      <c r="H350" t="s">
        <v>4179</v>
      </c>
      <c r="I350">
        <v>40200000</v>
      </c>
      <c r="J350" t="s">
        <v>4240</v>
      </c>
      <c r="K350">
        <v>38700000</v>
      </c>
      <c r="L350">
        <v>41600000</v>
      </c>
      <c r="M350">
        <v>11</v>
      </c>
      <c r="N350" t="s">
        <v>4660</v>
      </c>
      <c r="O350" t="s">
        <v>7221</v>
      </c>
    </row>
    <row r="351" spans="1:15" x14ac:dyDescent="0.3">
      <c r="A351" t="s">
        <v>4171</v>
      </c>
      <c r="B351">
        <v>2026</v>
      </c>
      <c r="C351" t="s">
        <v>201</v>
      </c>
      <c r="D351" t="s">
        <v>4668</v>
      </c>
      <c r="E351" t="s">
        <v>4739</v>
      </c>
      <c r="F351" t="s">
        <v>4171</v>
      </c>
      <c r="G351">
        <v>3000</v>
      </c>
      <c r="H351" t="s">
        <v>4179</v>
      </c>
      <c r="I351">
        <v>15800000</v>
      </c>
      <c r="J351" t="s">
        <v>4240</v>
      </c>
      <c r="K351">
        <v>15200000</v>
      </c>
      <c r="L351">
        <v>16300000</v>
      </c>
      <c r="M351" t="s">
        <v>4174</v>
      </c>
      <c r="N351" t="s">
        <v>4186</v>
      </c>
      <c r="O351" t="s">
        <v>7226</v>
      </c>
    </row>
    <row r="352" spans="1:15" x14ac:dyDescent="0.3">
      <c r="A352" t="s">
        <v>4665</v>
      </c>
      <c r="B352">
        <v>2021</v>
      </c>
      <c r="C352" t="s">
        <v>89</v>
      </c>
      <c r="D352" t="s">
        <v>4422</v>
      </c>
      <c r="E352" t="s">
        <v>4666</v>
      </c>
      <c r="F352" t="s">
        <v>60</v>
      </c>
      <c r="G352">
        <v>83355</v>
      </c>
      <c r="H352" t="s">
        <v>4179</v>
      </c>
      <c r="I352">
        <v>7390000</v>
      </c>
      <c r="J352" t="s">
        <v>4240</v>
      </c>
      <c r="K352">
        <v>7110000</v>
      </c>
      <c r="L352">
        <v>7660000</v>
      </c>
      <c r="M352">
        <v>61</v>
      </c>
      <c r="N352" t="s">
        <v>4507</v>
      </c>
      <c r="O352" t="s">
        <v>7222</v>
      </c>
    </row>
    <row r="353" spans="1:15" x14ac:dyDescent="0.3">
      <c r="A353" t="s">
        <v>4773</v>
      </c>
      <c r="B353">
        <v>2021</v>
      </c>
      <c r="C353" t="s">
        <v>36</v>
      </c>
      <c r="D353" t="s">
        <v>4774</v>
      </c>
      <c r="E353" t="s">
        <v>4775</v>
      </c>
      <c r="F353" t="s">
        <v>60</v>
      </c>
      <c r="G353">
        <v>50000</v>
      </c>
      <c r="H353" t="s">
        <v>4179</v>
      </c>
      <c r="I353">
        <v>11200000</v>
      </c>
      <c r="J353" t="s">
        <v>4240</v>
      </c>
      <c r="K353">
        <v>10800000</v>
      </c>
      <c r="L353">
        <v>11600000</v>
      </c>
      <c r="M353">
        <v>11</v>
      </c>
      <c r="N353" t="s">
        <v>4186</v>
      </c>
      <c r="O353" t="s">
        <v>4776</v>
      </c>
    </row>
    <row r="354" spans="1:15" x14ac:dyDescent="0.3">
      <c r="A354" t="s">
        <v>4073</v>
      </c>
      <c r="B354">
        <v>2021</v>
      </c>
      <c r="C354" t="s">
        <v>24</v>
      </c>
      <c r="D354" t="s">
        <v>4571</v>
      </c>
      <c r="E354" t="s">
        <v>4698</v>
      </c>
      <c r="F354" t="s">
        <v>143</v>
      </c>
      <c r="G354">
        <v>60000</v>
      </c>
      <c r="H354" t="s">
        <v>4179</v>
      </c>
      <c r="I354">
        <v>32200000</v>
      </c>
      <c r="J354" t="s">
        <v>4240</v>
      </c>
      <c r="K354">
        <v>31000000</v>
      </c>
      <c r="L354">
        <v>33500000</v>
      </c>
      <c r="M354">
        <v>20</v>
      </c>
      <c r="N354" t="s">
        <v>4699</v>
      </c>
      <c r="O354" t="s">
        <v>4700</v>
      </c>
    </row>
    <row r="355" spans="1:15" x14ac:dyDescent="0.3">
      <c r="A355" t="s">
        <v>4803</v>
      </c>
      <c r="B355">
        <v>2021</v>
      </c>
      <c r="C355" t="s">
        <v>62</v>
      </c>
      <c r="D355" t="s">
        <v>4445</v>
      </c>
      <c r="E355" t="s">
        <v>4804</v>
      </c>
      <c r="F355" t="s">
        <v>173</v>
      </c>
      <c r="G355">
        <v>61038</v>
      </c>
      <c r="H355" t="s">
        <v>4179</v>
      </c>
      <c r="I355">
        <v>11200000</v>
      </c>
      <c r="J355" t="s">
        <v>4240</v>
      </c>
      <c r="K355">
        <v>10700000</v>
      </c>
      <c r="L355">
        <v>11700000</v>
      </c>
      <c r="M355">
        <v>31</v>
      </c>
      <c r="N355" t="s">
        <v>4186</v>
      </c>
      <c r="O355" t="s">
        <v>4805</v>
      </c>
    </row>
    <row r="356" spans="1:15" x14ac:dyDescent="0.3">
      <c r="A356" t="s">
        <v>4787</v>
      </c>
      <c r="B356">
        <v>2021</v>
      </c>
      <c r="C356" t="s">
        <v>36</v>
      </c>
      <c r="D356" t="s">
        <v>4426</v>
      </c>
      <c r="E356" t="s">
        <v>4506</v>
      </c>
      <c r="F356" t="s">
        <v>4788</v>
      </c>
      <c r="G356">
        <v>39065</v>
      </c>
      <c r="H356" t="s">
        <v>4179</v>
      </c>
      <c r="I356">
        <v>7420000</v>
      </c>
      <c r="J356" t="s">
        <v>4240</v>
      </c>
      <c r="K356">
        <v>7160000</v>
      </c>
      <c r="L356">
        <v>7690000</v>
      </c>
      <c r="M356">
        <v>26</v>
      </c>
      <c r="N356" t="s">
        <v>4424</v>
      </c>
      <c r="O356" t="s">
        <v>4789</v>
      </c>
    </row>
    <row r="357" spans="1:15" x14ac:dyDescent="0.3">
      <c r="A357" t="s">
        <v>4855</v>
      </c>
      <c r="B357">
        <v>2021</v>
      </c>
      <c r="C357" t="s">
        <v>24</v>
      </c>
      <c r="D357" t="s">
        <v>4571</v>
      </c>
      <c r="E357" t="s">
        <v>4856</v>
      </c>
      <c r="F357" t="s">
        <v>94</v>
      </c>
      <c r="G357">
        <v>94000</v>
      </c>
      <c r="H357" t="s">
        <v>4179</v>
      </c>
      <c r="I357">
        <v>18000000</v>
      </c>
      <c r="J357" t="s">
        <v>4240</v>
      </c>
      <c r="K357">
        <v>16700000</v>
      </c>
      <c r="L357">
        <v>19400000</v>
      </c>
      <c r="M357">
        <v>2</v>
      </c>
      <c r="N357" t="s">
        <v>4256</v>
      </c>
      <c r="O357" t="s">
        <v>7234</v>
      </c>
    </row>
    <row r="358" spans="1:15" x14ac:dyDescent="0.3">
      <c r="A358" t="s">
        <v>4727</v>
      </c>
      <c r="B358">
        <v>2021</v>
      </c>
      <c r="C358" t="s">
        <v>89</v>
      </c>
      <c r="D358" t="s">
        <v>4422</v>
      </c>
      <c r="E358" t="s">
        <v>4423</v>
      </c>
      <c r="F358" t="s">
        <v>60</v>
      </c>
      <c r="G358">
        <v>69400</v>
      </c>
      <c r="H358" t="s">
        <v>4179</v>
      </c>
      <c r="I358">
        <v>8000000</v>
      </c>
      <c r="J358" t="s">
        <v>4240</v>
      </c>
      <c r="K358">
        <v>7710000</v>
      </c>
      <c r="L358">
        <v>8300000</v>
      </c>
      <c r="M358">
        <v>46</v>
      </c>
      <c r="N358" t="s">
        <v>4507</v>
      </c>
      <c r="O358" t="s">
        <v>4728</v>
      </c>
    </row>
    <row r="359" spans="1:15" x14ac:dyDescent="0.3">
      <c r="A359" t="s">
        <v>4849</v>
      </c>
      <c r="B359">
        <v>2021</v>
      </c>
      <c r="C359" t="s">
        <v>89</v>
      </c>
      <c r="D359" t="s">
        <v>4422</v>
      </c>
      <c r="E359" t="s">
        <v>4850</v>
      </c>
      <c r="F359" t="s">
        <v>43</v>
      </c>
      <c r="G359">
        <v>45000</v>
      </c>
      <c r="H359" t="s">
        <v>4179</v>
      </c>
      <c r="I359">
        <v>9000000</v>
      </c>
      <c r="J359" t="s">
        <v>4240</v>
      </c>
      <c r="K359">
        <v>8600000</v>
      </c>
      <c r="L359">
        <v>9300000</v>
      </c>
      <c r="M359">
        <v>46</v>
      </c>
      <c r="N359" t="s">
        <v>4424</v>
      </c>
      <c r="O359" t="s">
        <v>4851</v>
      </c>
    </row>
    <row r="360" spans="1:15" x14ac:dyDescent="0.3">
      <c r="A360" t="s">
        <v>4676</v>
      </c>
      <c r="B360">
        <v>2021</v>
      </c>
      <c r="C360" t="s">
        <v>188</v>
      </c>
      <c r="D360" t="s">
        <v>4677</v>
      </c>
      <c r="E360" t="s">
        <v>4678</v>
      </c>
      <c r="F360" t="s">
        <v>161</v>
      </c>
      <c r="G360">
        <v>77841</v>
      </c>
      <c r="H360" t="s">
        <v>4179</v>
      </c>
      <c r="I360">
        <v>9200000</v>
      </c>
      <c r="J360" t="s">
        <v>4240</v>
      </c>
      <c r="K360">
        <v>8900000</v>
      </c>
      <c r="L360">
        <v>9600000</v>
      </c>
      <c r="M360">
        <v>2</v>
      </c>
      <c r="N360" t="s">
        <v>4381</v>
      </c>
      <c r="O360" t="s">
        <v>4679</v>
      </c>
    </row>
    <row r="361" spans="1:15" x14ac:dyDescent="0.3">
      <c r="A361" t="s">
        <v>196</v>
      </c>
      <c r="B361">
        <v>2021</v>
      </c>
      <c r="C361" t="s">
        <v>137</v>
      </c>
      <c r="D361" t="s">
        <v>5250</v>
      </c>
      <c r="E361" t="s">
        <v>5251</v>
      </c>
      <c r="F361" t="s">
        <v>43</v>
      </c>
      <c r="G361">
        <v>69000</v>
      </c>
      <c r="H361" t="s">
        <v>4179</v>
      </c>
      <c r="I361">
        <v>24400000</v>
      </c>
      <c r="J361" t="s">
        <v>4240</v>
      </c>
      <c r="K361">
        <v>22900000</v>
      </c>
      <c r="L361">
        <v>25800000</v>
      </c>
      <c r="M361" t="s">
        <v>4174</v>
      </c>
      <c r="N361" t="s">
        <v>4289</v>
      </c>
      <c r="O361" t="s">
        <v>5252</v>
      </c>
    </row>
    <row r="362" spans="1:15" x14ac:dyDescent="0.3">
      <c r="A362" t="s">
        <v>1833</v>
      </c>
      <c r="B362">
        <v>2021</v>
      </c>
      <c r="C362" t="s">
        <v>137</v>
      </c>
      <c r="D362" t="s">
        <v>4691</v>
      </c>
      <c r="E362" t="s">
        <v>4692</v>
      </c>
      <c r="F362" t="s">
        <v>143</v>
      </c>
      <c r="G362">
        <v>75000</v>
      </c>
      <c r="H362" t="s">
        <v>4179</v>
      </c>
      <c r="I362">
        <v>11600000</v>
      </c>
      <c r="J362" t="s">
        <v>4240</v>
      </c>
      <c r="K362">
        <v>10600000</v>
      </c>
      <c r="L362">
        <v>12500000</v>
      </c>
      <c r="M362" t="s">
        <v>4174</v>
      </c>
      <c r="N362" t="s">
        <v>4186</v>
      </c>
      <c r="O362" t="s">
        <v>4693</v>
      </c>
    </row>
    <row r="363" spans="1:15" x14ac:dyDescent="0.3">
      <c r="A363" t="s">
        <v>4777</v>
      </c>
      <c r="B363">
        <v>2021</v>
      </c>
      <c r="C363" t="s">
        <v>89</v>
      </c>
      <c r="D363" t="s">
        <v>4778</v>
      </c>
      <c r="E363" t="s">
        <v>4779</v>
      </c>
      <c r="F363" t="s">
        <v>43</v>
      </c>
      <c r="G363">
        <v>55000</v>
      </c>
      <c r="H363" t="s">
        <v>4179</v>
      </c>
      <c r="I363">
        <v>10900000</v>
      </c>
      <c r="J363" t="s">
        <v>4240</v>
      </c>
      <c r="K363">
        <v>10500000</v>
      </c>
      <c r="L363">
        <v>11300000</v>
      </c>
      <c r="M363" t="s">
        <v>4174</v>
      </c>
      <c r="N363" t="s">
        <v>4381</v>
      </c>
      <c r="O363" t="s">
        <v>7227</v>
      </c>
    </row>
    <row r="364" spans="1:15" x14ac:dyDescent="0.3">
      <c r="A364" t="s">
        <v>4758</v>
      </c>
      <c r="B364">
        <v>2021</v>
      </c>
      <c r="C364" t="s">
        <v>62</v>
      </c>
      <c r="D364" t="s">
        <v>4433</v>
      </c>
      <c r="E364" t="s">
        <v>4759</v>
      </c>
      <c r="F364" t="s">
        <v>143</v>
      </c>
      <c r="G364">
        <v>76491</v>
      </c>
      <c r="H364" t="s">
        <v>4179</v>
      </c>
      <c r="I364">
        <v>17800000</v>
      </c>
      <c r="J364" t="s">
        <v>4240</v>
      </c>
      <c r="K364">
        <v>17100000</v>
      </c>
      <c r="L364">
        <v>18400000</v>
      </c>
      <c r="M364">
        <v>7</v>
      </c>
      <c r="N364" t="s">
        <v>4271</v>
      </c>
      <c r="O364" t="s">
        <v>4760</v>
      </c>
    </row>
    <row r="365" spans="1:15" x14ac:dyDescent="0.3">
      <c r="A365" t="s">
        <v>4762</v>
      </c>
      <c r="B365">
        <v>2022</v>
      </c>
      <c r="C365" t="s">
        <v>154</v>
      </c>
      <c r="D365" t="s">
        <v>4482</v>
      </c>
      <c r="E365" t="s">
        <v>4483</v>
      </c>
      <c r="F365" t="s">
        <v>43</v>
      </c>
      <c r="G365">
        <v>105800</v>
      </c>
      <c r="H365" t="s">
        <v>4179</v>
      </c>
      <c r="I365">
        <v>11400000</v>
      </c>
      <c r="J365" t="s">
        <v>4240</v>
      </c>
      <c r="K365">
        <v>10800000</v>
      </c>
      <c r="L365">
        <v>12100000</v>
      </c>
      <c r="M365">
        <v>38</v>
      </c>
      <c r="N365" t="s">
        <v>4218</v>
      </c>
      <c r="O365" t="s">
        <v>4763</v>
      </c>
    </row>
    <row r="366" spans="1:15" x14ac:dyDescent="0.3">
      <c r="A366" t="s">
        <v>4079</v>
      </c>
      <c r="B366">
        <v>2022</v>
      </c>
      <c r="C366" t="s">
        <v>250</v>
      </c>
      <c r="D366" t="s">
        <v>4817</v>
      </c>
      <c r="E366" t="s">
        <v>4818</v>
      </c>
      <c r="F366" t="s">
        <v>60</v>
      </c>
      <c r="G366">
        <v>34000</v>
      </c>
      <c r="H366" t="s">
        <v>4179</v>
      </c>
      <c r="I366">
        <v>21000000</v>
      </c>
      <c r="J366" t="s">
        <v>4240</v>
      </c>
      <c r="K366">
        <v>20300000</v>
      </c>
      <c r="L366">
        <v>21700000</v>
      </c>
      <c r="M366" t="s">
        <v>4174</v>
      </c>
      <c r="N366" t="s">
        <v>4256</v>
      </c>
      <c r="O366" t="s">
        <v>4819</v>
      </c>
    </row>
    <row r="367" spans="1:15" x14ac:dyDescent="0.3">
      <c r="A367" t="s">
        <v>4715</v>
      </c>
      <c r="B367">
        <v>2022</v>
      </c>
      <c r="C367" t="s">
        <v>62</v>
      </c>
      <c r="D367" t="s">
        <v>4206</v>
      </c>
      <c r="E367" t="s">
        <v>4207</v>
      </c>
      <c r="F367" t="s">
        <v>143</v>
      </c>
      <c r="G367">
        <v>73762</v>
      </c>
      <c r="H367" t="s">
        <v>4179</v>
      </c>
      <c r="I367">
        <v>13300000</v>
      </c>
      <c r="J367" t="s">
        <v>4240</v>
      </c>
      <c r="K367">
        <v>12800000</v>
      </c>
      <c r="L367">
        <v>13800000</v>
      </c>
      <c r="M367">
        <v>36</v>
      </c>
      <c r="N367" t="s">
        <v>4256</v>
      </c>
      <c r="O367" t="s">
        <v>4716</v>
      </c>
    </row>
    <row r="368" spans="1:15" x14ac:dyDescent="0.3">
      <c r="A368" t="s">
        <v>4864</v>
      </c>
      <c r="B368">
        <v>2022</v>
      </c>
      <c r="C368" t="s">
        <v>24</v>
      </c>
      <c r="D368" t="s">
        <v>4189</v>
      </c>
      <c r="E368" t="s">
        <v>4307</v>
      </c>
      <c r="F368" t="s">
        <v>43</v>
      </c>
      <c r="G368">
        <v>42233</v>
      </c>
      <c r="H368" t="s">
        <v>4179</v>
      </c>
      <c r="I368">
        <v>12600000</v>
      </c>
      <c r="J368" t="s">
        <v>4240</v>
      </c>
      <c r="K368">
        <v>12100000</v>
      </c>
      <c r="L368">
        <v>13200000</v>
      </c>
      <c r="M368">
        <v>57</v>
      </c>
      <c r="N368" t="s">
        <v>4212</v>
      </c>
      <c r="O368" t="s">
        <v>4865</v>
      </c>
    </row>
    <row r="369" spans="1:15" x14ac:dyDescent="0.3">
      <c r="A369" t="s">
        <v>4661</v>
      </c>
      <c r="B369">
        <v>2022</v>
      </c>
      <c r="C369" t="s">
        <v>4640</v>
      </c>
      <c r="D369" t="s">
        <v>4662</v>
      </c>
      <c r="E369" t="s">
        <v>4663</v>
      </c>
      <c r="F369" t="s">
        <v>143</v>
      </c>
      <c r="G369">
        <v>41300</v>
      </c>
      <c r="H369" t="s">
        <v>4179</v>
      </c>
      <c r="I369">
        <v>5280000</v>
      </c>
      <c r="J369" t="s">
        <v>4240</v>
      </c>
      <c r="K369">
        <v>5100000</v>
      </c>
      <c r="L369">
        <v>5470000</v>
      </c>
      <c r="M369">
        <v>2</v>
      </c>
      <c r="N369" t="s">
        <v>4262</v>
      </c>
      <c r="O369" t="s">
        <v>4664</v>
      </c>
    </row>
    <row r="370" spans="1:15" x14ac:dyDescent="0.3">
      <c r="A370" t="s">
        <v>4689</v>
      </c>
      <c r="B370">
        <v>2022</v>
      </c>
      <c r="C370" t="s">
        <v>36</v>
      </c>
      <c r="D370" t="s">
        <v>4399</v>
      </c>
      <c r="E370" t="s">
        <v>4400</v>
      </c>
      <c r="F370" t="s">
        <v>143</v>
      </c>
      <c r="G370">
        <v>41000</v>
      </c>
      <c r="H370" t="s">
        <v>4179</v>
      </c>
      <c r="I370">
        <v>8000000</v>
      </c>
      <c r="J370" t="s">
        <v>4240</v>
      </c>
      <c r="K370">
        <v>7730000</v>
      </c>
      <c r="L370">
        <v>8300000</v>
      </c>
      <c r="M370">
        <v>29</v>
      </c>
      <c r="N370" t="s">
        <v>4582</v>
      </c>
      <c r="O370" t="s">
        <v>4690</v>
      </c>
    </row>
    <row r="371" spans="1:15" x14ac:dyDescent="0.3">
      <c r="A371" t="s">
        <v>4780</v>
      </c>
      <c r="B371">
        <v>2022</v>
      </c>
      <c r="C371" t="s">
        <v>62</v>
      </c>
      <c r="D371" t="s">
        <v>4445</v>
      </c>
      <c r="E371" t="s">
        <v>4781</v>
      </c>
      <c r="F371" t="s">
        <v>94</v>
      </c>
      <c r="G371">
        <v>57000</v>
      </c>
      <c r="H371" t="s">
        <v>4179</v>
      </c>
      <c r="I371">
        <v>16000000</v>
      </c>
      <c r="J371" t="s">
        <v>4240</v>
      </c>
      <c r="K371">
        <v>15400000</v>
      </c>
      <c r="L371">
        <v>16600000</v>
      </c>
      <c r="M371">
        <v>26</v>
      </c>
      <c r="N371" t="s">
        <v>4247</v>
      </c>
      <c r="O371" t="s">
        <v>4782</v>
      </c>
    </row>
    <row r="372" spans="1:15" x14ac:dyDescent="0.3">
      <c r="A372" t="s">
        <v>4065</v>
      </c>
      <c r="B372">
        <v>2022</v>
      </c>
      <c r="C372" t="s">
        <v>92</v>
      </c>
      <c r="D372" t="s">
        <v>4823</v>
      </c>
      <c r="E372" t="s">
        <v>4824</v>
      </c>
      <c r="F372" t="s">
        <v>143</v>
      </c>
      <c r="G372">
        <v>44800</v>
      </c>
      <c r="H372" t="s">
        <v>4179</v>
      </c>
      <c r="I372">
        <v>11000000</v>
      </c>
      <c r="J372" t="s">
        <v>4240</v>
      </c>
      <c r="K372">
        <v>10600000</v>
      </c>
      <c r="L372">
        <v>11300000</v>
      </c>
      <c r="M372">
        <v>51</v>
      </c>
      <c r="N372" t="s">
        <v>4244</v>
      </c>
      <c r="O372" t="s">
        <v>7228</v>
      </c>
    </row>
    <row r="373" spans="1:15" x14ac:dyDescent="0.3">
      <c r="A373" t="s">
        <v>4027</v>
      </c>
      <c r="B373">
        <v>2022</v>
      </c>
      <c r="C373" t="s">
        <v>137</v>
      </c>
      <c r="D373" t="s">
        <v>4436</v>
      </c>
      <c r="E373" t="s">
        <v>4650</v>
      </c>
      <c r="F373" t="s">
        <v>143</v>
      </c>
      <c r="G373">
        <v>74000</v>
      </c>
      <c r="H373" t="s">
        <v>4179</v>
      </c>
      <c r="I373">
        <v>9700000</v>
      </c>
      <c r="J373" t="s">
        <v>4240</v>
      </c>
      <c r="K373">
        <v>9300000</v>
      </c>
      <c r="L373">
        <v>10000000</v>
      </c>
      <c r="M373">
        <v>21</v>
      </c>
      <c r="N373" t="s">
        <v>4218</v>
      </c>
      <c r="O373" t="s">
        <v>4651</v>
      </c>
    </row>
    <row r="374" spans="1:15" x14ac:dyDescent="0.3">
      <c r="A374" t="s">
        <v>4312</v>
      </c>
      <c r="B374">
        <v>2022</v>
      </c>
      <c r="C374" t="s">
        <v>191</v>
      </c>
      <c r="D374" t="s">
        <v>4313</v>
      </c>
      <c r="E374" t="s">
        <v>4314</v>
      </c>
      <c r="F374" t="s">
        <v>161</v>
      </c>
      <c r="G374">
        <v>23000</v>
      </c>
      <c r="H374" t="s">
        <v>4179</v>
      </c>
      <c r="I374">
        <v>29300000</v>
      </c>
      <c r="J374" t="s">
        <v>4240</v>
      </c>
      <c r="K374">
        <v>28300000</v>
      </c>
      <c r="L374">
        <v>30300000</v>
      </c>
      <c r="M374" t="s">
        <v>4174</v>
      </c>
      <c r="N374" t="s">
        <v>4315</v>
      </c>
      <c r="O374" t="s">
        <v>4316</v>
      </c>
    </row>
    <row r="375" spans="1:15" x14ac:dyDescent="0.3">
      <c r="A375" t="s">
        <v>4656</v>
      </c>
      <c r="B375">
        <v>2022</v>
      </c>
      <c r="C375" t="s">
        <v>24</v>
      </c>
      <c r="D375" t="s">
        <v>4657</v>
      </c>
      <c r="E375" t="s">
        <v>4658</v>
      </c>
      <c r="F375" t="s">
        <v>43</v>
      </c>
      <c r="G375">
        <v>93000</v>
      </c>
      <c r="H375" t="s">
        <v>4179</v>
      </c>
      <c r="I375">
        <v>21400000</v>
      </c>
      <c r="J375" t="s">
        <v>4240</v>
      </c>
      <c r="K375">
        <v>19700000</v>
      </c>
      <c r="L375">
        <v>23200000</v>
      </c>
      <c r="M375">
        <v>5</v>
      </c>
      <c r="N375" t="s">
        <v>4387</v>
      </c>
      <c r="O375" t="s">
        <v>4659</v>
      </c>
    </row>
    <row r="376" spans="1:15" x14ac:dyDescent="0.3">
      <c r="A376" t="s">
        <v>4732</v>
      </c>
      <c r="B376">
        <v>2022</v>
      </c>
      <c r="C376" t="s">
        <v>194</v>
      </c>
      <c r="D376" t="s">
        <v>4322</v>
      </c>
      <c r="E376" t="s">
        <v>4323</v>
      </c>
      <c r="F376" t="s">
        <v>94</v>
      </c>
      <c r="G376">
        <v>70000</v>
      </c>
      <c r="H376" t="s">
        <v>4179</v>
      </c>
      <c r="I376">
        <v>34900000</v>
      </c>
      <c r="J376" t="s">
        <v>4240</v>
      </c>
      <c r="K376">
        <v>33500000</v>
      </c>
      <c r="L376">
        <v>36200000</v>
      </c>
      <c r="M376">
        <v>9</v>
      </c>
      <c r="N376" t="s">
        <v>4733</v>
      </c>
      <c r="O376" t="s">
        <v>4734</v>
      </c>
    </row>
    <row r="377" spans="1:15" x14ac:dyDescent="0.3">
      <c r="A377" t="s">
        <v>4820</v>
      </c>
      <c r="B377">
        <v>2022</v>
      </c>
      <c r="C377" t="s">
        <v>194</v>
      </c>
      <c r="D377">
        <v>700</v>
      </c>
      <c r="E377" t="s">
        <v>4821</v>
      </c>
      <c r="F377" t="s">
        <v>143</v>
      </c>
      <c r="G377">
        <v>45000</v>
      </c>
      <c r="H377" t="s">
        <v>4179</v>
      </c>
      <c r="I377">
        <v>11600000</v>
      </c>
      <c r="J377" t="s">
        <v>4240</v>
      </c>
      <c r="K377">
        <v>11100000</v>
      </c>
      <c r="L377">
        <v>12100000</v>
      </c>
      <c r="M377">
        <v>14</v>
      </c>
      <c r="N377" t="s">
        <v>4274</v>
      </c>
      <c r="O377" t="s">
        <v>4822</v>
      </c>
    </row>
    <row r="378" spans="1:15" x14ac:dyDescent="0.3">
      <c r="A378" t="s">
        <v>4751</v>
      </c>
      <c r="B378">
        <v>2022</v>
      </c>
      <c r="C378" t="s">
        <v>92</v>
      </c>
      <c r="D378" t="s">
        <v>4752</v>
      </c>
      <c r="E378" t="s">
        <v>4753</v>
      </c>
      <c r="F378" t="s">
        <v>60</v>
      </c>
      <c r="G378">
        <v>49498</v>
      </c>
      <c r="H378" t="s">
        <v>4179</v>
      </c>
      <c r="I378">
        <v>10600000</v>
      </c>
      <c r="J378" t="s">
        <v>4240</v>
      </c>
      <c r="K378">
        <v>10200000</v>
      </c>
      <c r="L378">
        <v>11000000</v>
      </c>
      <c r="M378">
        <v>20</v>
      </c>
      <c r="N378" t="s">
        <v>4507</v>
      </c>
      <c r="O378" t="s">
        <v>4754</v>
      </c>
    </row>
    <row r="379" spans="1:15" x14ac:dyDescent="0.3">
      <c r="A379" t="s">
        <v>4790</v>
      </c>
      <c r="B379">
        <v>2023</v>
      </c>
      <c r="C379" t="s">
        <v>4183</v>
      </c>
      <c r="D379" t="s">
        <v>4184</v>
      </c>
      <c r="E379" t="s">
        <v>4791</v>
      </c>
      <c r="F379" t="s">
        <v>60</v>
      </c>
      <c r="G379">
        <v>12893</v>
      </c>
      <c r="H379" t="s">
        <v>4179</v>
      </c>
      <c r="I379">
        <v>8900000</v>
      </c>
      <c r="J379" t="s">
        <v>4240</v>
      </c>
      <c r="K379">
        <v>8600000</v>
      </c>
      <c r="L379">
        <v>9200000</v>
      </c>
      <c r="M379">
        <v>26</v>
      </c>
      <c r="N379" t="s">
        <v>4274</v>
      </c>
      <c r="O379" t="s">
        <v>4792</v>
      </c>
    </row>
    <row r="380" spans="1:15" x14ac:dyDescent="0.3">
      <c r="A380" t="s">
        <v>4717</v>
      </c>
      <c r="B380">
        <v>2023</v>
      </c>
      <c r="C380" t="s">
        <v>4183</v>
      </c>
      <c r="D380" t="s">
        <v>4491</v>
      </c>
      <c r="E380" t="s">
        <v>4718</v>
      </c>
      <c r="F380" t="s">
        <v>143</v>
      </c>
      <c r="G380">
        <v>13500</v>
      </c>
      <c r="H380" t="s">
        <v>4179</v>
      </c>
      <c r="I380">
        <v>13400000</v>
      </c>
      <c r="J380" t="s">
        <v>4240</v>
      </c>
      <c r="K380">
        <v>12900000</v>
      </c>
      <c r="L380">
        <v>13800000</v>
      </c>
      <c r="M380">
        <v>12</v>
      </c>
      <c r="N380" t="s">
        <v>4212</v>
      </c>
      <c r="O380" t="s">
        <v>4719</v>
      </c>
    </row>
    <row r="381" spans="1:15" x14ac:dyDescent="0.3">
      <c r="A381" t="s">
        <v>4797</v>
      </c>
      <c r="B381">
        <v>2023</v>
      </c>
      <c r="C381" t="s">
        <v>62</v>
      </c>
      <c r="D381" t="s">
        <v>4206</v>
      </c>
      <c r="E381" t="s">
        <v>4258</v>
      </c>
      <c r="F381" t="s">
        <v>43</v>
      </c>
      <c r="G381">
        <v>45063</v>
      </c>
      <c r="H381" t="s">
        <v>4179</v>
      </c>
      <c r="I381">
        <v>14400000</v>
      </c>
      <c r="J381" t="s">
        <v>4240</v>
      </c>
      <c r="K381">
        <v>13800000</v>
      </c>
      <c r="L381">
        <v>15100000</v>
      </c>
      <c r="M381">
        <v>17</v>
      </c>
      <c r="N381" t="s">
        <v>4289</v>
      </c>
      <c r="O381" t="s">
        <v>4798</v>
      </c>
    </row>
    <row r="382" spans="1:15" x14ac:dyDescent="0.3">
      <c r="A382" t="s">
        <v>331</v>
      </c>
      <c r="B382">
        <v>2023</v>
      </c>
      <c r="C382" t="s">
        <v>137</v>
      </c>
      <c r="D382" t="s">
        <v>4201</v>
      </c>
      <c r="E382" t="s">
        <v>6910</v>
      </c>
      <c r="F382" t="s">
        <v>161</v>
      </c>
      <c r="G382">
        <v>15000</v>
      </c>
      <c r="H382" t="s">
        <v>4172</v>
      </c>
      <c r="I382">
        <v>19900000</v>
      </c>
      <c r="J382" t="s">
        <v>4240</v>
      </c>
      <c r="K382">
        <v>19200000</v>
      </c>
      <c r="L382">
        <v>20600000</v>
      </c>
      <c r="M382">
        <v>18</v>
      </c>
      <c r="N382" t="s">
        <v>4212</v>
      </c>
      <c r="O382" t="s">
        <v>4305</v>
      </c>
    </row>
    <row r="383" spans="1:15" x14ac:dyDescent="0.3">
      <c r="A383" t="s">
        <v>4701</v>
      </c>
      <c r="B383">
        <v>2023</v>
      </c>
      <c r="C383" t="s">
        <v>137</v>
      </c>
      <c r="D383" t="s">
        <v>4702</v>
      </c>
      <c r="E383" t="s">
        <v>4650</v>
      </c>
      <c r="F383" t="s">
        <v>60</v>
      </c>
      <c r="G383">
        <v>20800</v>
      </c>
      <c r="H383" t="s">
        <v>4179</v>
      </c>
      <c r="I383">
        <v>11200000</v>
      </c>
      <c r="J383" t="s">
        <v>4240</v>
      </c>
      <c r="K383">
        <v>10800000</v>
      </c>
      <c r="L383">
        <v>11600000</v>
      </c>
      <c r="M383">
        <v>50</v>
      </c>
      <c r="N383" t="s">
        <v>4244</v>
      </c>
      <c r="O383" t="s">
        <v>4703</v>
      </c>
    </row>
    <row r="384" spans="1:15" x14ac:dyDescent="0.3">
      <c r="A384" t="s">
        <v>122</v>
      </c>
      <c r="B384">
        <v>2023</v>
      </c>
      <c r="C384" t="s">
        <v>92</v>
      </c>
      <c r="D384" t="s">
        <v>4566</v>
      </c>
      <c r="E384" t="s">
        <v>4834</v>
      </c>
      <c r="F384" t="s">
        <v>161</v>
      </c>
      <c r="G384">
        <v>100000</v>
      </c>
      <c r="H384" t="s">
        <v>4179</v>
      </c>
      <c r="I384">
        <v>23700000</v>
      </c>
      <c r="J384" t="s">
        <v>4240</v>
      </c>
      <c r="K384">
        <v>22800000</v>
      </c>
      <c r="L384">
        <v>24600000</v>
      </c>
      <c r="M384">
        <v>18</v>
      </c>
      <c r="N384" t="s">
        <v>4180</v>
      </c>
      <c r="O384" t="s">
        <v>4835</v>
      </c>
    </row>
    <row r="385" spans="1:15" x14ac:dyDescent="0.3">
      <c r="A385" t="s">
        <v>4724</v>
      </c>
      <c r="B385">
        <v>2023</v>
      </c>
      <c r="C385" t="s">
        <v>108</v>
      </c>
      <c r="D385" t="s">
        <v>4476</v>
      </c>
      <c r="E385" t="s">
        <v>4725</v>
      </c>
      <c r="F385" t="s">
        <v>43</v>
      </c>
      <c r="G385">
        <v>40000</v>
      </c>
      <c r="H385" t="s">
        <v>4179</v>
      </c>
      <c r="I385">
        <v>10600000</v>
      </c>
      <c r="J385" t="s">
        <v>4240</v>
      </c>
      <c r="K385">
        <v>10300000</v>
      </c>
      <c r="L385">
        <v>11000000</v>
      </c>
      <c r="M385">
        <v>6</v>
      </c>
      <c r="N385" t="s">
        <v>4507</v>
      </c>
      <c r="O385" t="s">
        <v>4726</v>
      </c>
    </row>
    <row r="386" spans="1:15" x14ac:dyDescent="0.3">
      <c r="A386" t="s">
        <v>4857</v>
      </c>
      <c r="B386">
        <v>2023</v>
      </c>
      <c r="C386" t="s">
        <v>4858</v>
      </c>
      <c r="D386" t="s">
        <v>4859</v>
      </c>
      <c r="E386" t="s">
        <v>4860</v>
      </c>
      <c r="F386" t="s">
        <v>11757</v>
      </c>
      <c r="G386">
        <v>85000</v>
      </c>
      <c r="H386" t="s">
        <v>4172</v>
      </c>
      <c r="I386">
        <v>20800000</v>
      </c>
      <c r="J386" t="s">
        <v>4240</v>
      </c>
      <c r="K386">
        <v>20100000</v>
      </c>
      <c r="L386">
        <v>21600000</v>
      </c>
      <c r="M386">
        <v>5</v>
      </c>
      <c r="N386" t="s">
        <v>4861</v>
      </c>
      <c r="O386" t="s">
        <v>7235</v>
      </c>
    </row>
    <row r="387" spans="1:15" x14ac:dyDescent="0.3">
      <c r="A387" t="s">
        <v>4687</v>
      </c>
      <c r="B387">
        <v>2023</v>
      </c>
      <c r="C387" t="s">
        <v>62</v>
      </c>
      <c r="D387" t="s">
        <v>4294</v>
      </c>
      <c r="E387" t="s">
        <v>4607</v>
      </c>
      <c r="F387" t="s">
        <v>43</v>
      </c>
      <c r="G387">
        <v>44707</v>
      </c>
      <c r="H387" t="s">
        <v>4179</v>
      </c>
      <c r="I387">
        <v>17700000</v>
      </c>
      <c r="J387" t="s">
        <v>4240</v>
      </c>
      <c r="K387">
        <v>17100000</v>
      </c>
      <c r="L387">
        <v>18400000</v>
      </c>
      <c r="M387">
        <v>18</v>
      </c>
      <c r="N387" t="s">
        <v>4218</v>
      </c>
      <c r="O387" t="s">
        <v>4688</v>
      </c>
    </row>
    <row r="388" spans="1:15" x14ac:dyDescent="0.3">
      <c r="A388" t="s">
        <v>4694</v>
      </c>
      <c r="B388">
        <v>2023</v>
      </c>
      <c r="C388" t="s">
        <v>166</v>
      </c>
      <c r="D388" t="s">
        <v>4695</v>
      </c>
      <c r="E388" t="s">
        <v>4696</v>
      </c>
      <c r="F388" t="s">
        <v>43</v>
      </c>
      <c r="G388">
        <v>43000</v>
      </c>
      <c r="H388" t="s">
        <v>4179</v>
      </c>
      <c r="I388">
        <v>13400000</v>
      </c>
      <c r="J388" t="s">
        <v>4240</v>
      </c>
      <c r="K388">
        <v>13000000</v>
      </c>
      <c r="L388">
        <v>13900000</v>
      </c>
      <c r="M388">
        <v>13</v>
      </c>
      <c r="N388" t="s">
        <v>4274</v>
      </c>
      <c r="O388" t="s">
        <v>4697</v>
      </c>
    </row>
    <row r="389" spans="1:15" x14ac:dyDescent="0.3">
      <c r="A389" t="s">
        <v>233</v>
      </c>
      <c r="B389">
        <v>2023</v>
      </c>
      <c r="C389" t="s">
        <v>4183</v>
      </c>
      <c r="D389" t="s">
        <v>4302</v>
      </c>
      <c r="E389" t="s">
        <v>4303</v>
      </c>
      <c r="F389" t="s">
        <v>43</v>
      </c>
      <c r="G389">
        <v>68000</v>
      </c>
      <c r="H389" t="s">
        <v>4179</v>
      </c>
      <c r="I389">
        <v>18700000</v>
      </c>
      <c r="J389" t="s">
        <v>4240</v>
      </c>
      <c r="K389">
        <v>18000000</v>
      </c>
      <c r="L389">
        <v>19400000</v>
      </c>
      <c r="M389">
        <v>31</v>
      </c>
      <c r="N389" t="s">
        <v>4289</v>
      </c>
      <c r="O389" t="s">
        <v>4304</v>
      </c>
    </row>
    <row r="390" spans="1:15" x14ac:dyDescent="0.3">
      <c r="A390" t="s">
        <v>4074</v>
      </c>
      <c r="B390">
        <v>2023</v>
      </c>
      <c r="C390" t="s">
        <v>4091</v>
      </c>
      <c r="D390" t="s">
        <v>4764</v>
      </c>
      <c r="E390" t="s">
        <v>4765</v>
      </c>
      <c r="F390" t="s">
        <v>43</v>
      </c>
      <c r="G390">
        <v>48800</v>
      </c>
      <c r="H390" t="s">
        <v>4179</v>
      </c>
      <c r="I390">
        <v>12800000</v>
      </c>
      <c r="J390" t="s">
        <v>4240</v>
      </c>
      <c r="K390">
        <v>12300000</v>
      </c>
      <c r="L390">
        <v>13200000</v>
      </c>
      <c r="M390" t="s">
        <v>4174</v>
      </c>
      <c r="N390" t="s">
        <v>4648</v>
      </c>
      <c r="O390" t="s">
        <v>4766</v>
      </c>
    </row>
    <row r="391" spans="1:15" x14ac:dyDescent="0.3">
      <c r="A391" t="s">
        <v>4809</v>
      </c>
      <c r="B391">
        <v>2023</v>
      </c>
      <c r="C391" t="s">
        <v>62</v>
      </c>
      <c r="D391" t="s">
        <v>4291</v>
      </c>
      <c r="E391" t="s">
        <v>4810</v>
      </c>
      <c r="F391" t="s">
        <v>173</v>
      </c>
      <c r="G391">
        <v>16524</v>
      </c>
      <c r="H391" t="s">
        <v>4179</v>
      </c>
      <c r="I391">
        <v>15900000</v>
      </c>
      <c r="J391" t="s">
        <v>4240</v>
      </c>
      <c r="K391">
        <v>15300000</v>
      </c>
      <c r="L391">
        <v>16500000</v>
      </c>
      <c r="M391">
        <v>29</v>
      </c>
      <c r="N391" t="s">
        <v>4199</v>
      </c>
      <c r="O391" t="s">
        <v>4811</v>
      </c>
    </row>
    <row r="392" spans="1:15" x14ac:dyDescent="0.3">
      <c r="A392" t="s">
        <v>261</v>
      </c>
      <c r="B392">
        <v>2023</v>
      </c>
      <c r="C392" t="s">
        <v>137</v>
      </c>
      <c r="D392" t="s">
        <v>4201</v>
      </c>
      <c r="E392" t="s">
        <v>4840</v>
      </c>
      <c r="F392" t="s">
        <v>143</v>
      </c>
      <c r="G392">
        <v>50500</v>
      </c>
      <c r="H392" t="s">
        <v>4179</v>
      </c>
      <c r="I392">
        <v>18500000</v>
      </c>
      <c r="J392" t="s">
        <v>4240</v>
      </c>
      <c r="K392">
        <v>17900000</v>
      </c>
      <c r="L392">
        <v>19200000</v>
      </c>
      <c r="M392">
        <v>18</v>
      </c>
      <c r="N392" t="s">
        <v>4212</v>
      </c>
      <c r="O392" t="s">
        <v>4841</v>
      </c>
    </row>
    <row r="393" spans="1:15" x14ac:dyDescent="0.3">
      <c r="A393" t="s">
        <v>3980</v>
      </c>
      <c r="B393">
        <v>2023</v>
      </c>
      <c r="C393" t="s">
        <v>3981</v>
      </c>
      <c r="D393" t="s">
        <v>4755</v>
      </c>
      <c r="E393" t="s">
        <v>4756</v>
      </c>
      <c r="F393" t="s">
        <v>173</v>
      </c>
      <c r="G393">
        <v>57000</v>
      </c>
      <c r="H393" t="s">
        <v>4179</v>
      </c>
      <c r="I393">
        <v>12500000</v>
      </c>
      <c r="J393" t="s">
        <v>4240</v>
      </c>
      <c r="K393">
        <v>12100000</v>
      </c>
      <c r="L393">
        <v>12900000</v>
      </c>
      <c r="M393">
        <v>4</v>
      </c>
      <c r="N393" t="s">
        <v>4218</v>
      </c>
      <c r="O393" t="s">
        <v>4757</v>
      </c>
    </row>
    <row r="394" spans="1:15" x14ac:dyDescent="0.3">
      <c r="A394" t="s">
        <v>379</v>
      </c>
      <c r="B394">
        <v>2023</v>
      </c>
      <c r="C394" t="s">
        <v>62</v>
      </c>
      <c r="D394" t="s">
        <v>4231</v>
      </c>
      <c r="E394" t="s">
        <v>4253</v>
      </c>
      <c r="F394" t="s">
        <v>143</v>
      </c>
      <c r="G394">
        <v>100</v>
      </c>
      <c r="H394" t="s">
        <v>4172</v>
      </c>
      <c r="I394">
        <v>13800000</v>
      </c>
      <c r="J394" t="s">
        <v>4240</v>
      </c>
      <c r="K394">
        <v>13300000</v>
      </c>
      <c r="L394">
        <v>14300000</v>
      </c>
      <c r="M394">
        <v>9</v>
      </c>
      <c r="N394" t="s">
        <v>4186</v>
      </c>
      <c r="O394" t="s">
        <v>8413</v>
      </c>
    </row>
    <row r="395" spans="1:15" x14ac:dyDescent="0.3">
      <c r="A395" t="s">
        <v>379</v>
      </c>
      <c r="B395">
        <v>2023</v>
      </c>
      <c r="C395" t="s">
        <v>62</v>
      </c>
      <c r="D395" t="s">
        <v>4231</v>
      </c>
      <c r="E395" t="s">
        <v>4253</v>
      </c>
      <c r="F395" t="s">
        <v>143</v>
      </c>
      <c r="G395">
        <v>100</v>
      </c>
      <c r="H395" t="s">
        <v>4179</v>
      </c>
      <c r="I395">
        <v>13800000</v>
      </c>
      <c r="J395" t="s">
        <v>4240</v>
      </c>
      <c r="K395">
        <v>13300000</v>
      </c>
      <c r="L395">
        <v>14300000</v>
      </c>
      <c r="M395">
        <v>9</v>
      </c>
      <c r="N395" t="s">
        <v>4186</v>
      </c>
      <c r="O395" t="s">
        <v>4281</v>
      </c>
    </row>
    <row r="396" spans="1:15" x14ac:dyDescent="0.3">
      <c r="A396" t="s">
        <v>4306</v>
      </c>
      <c r="B396">
        <v>2023</v>
      </c>
      <c r="C396" t="s">
        <v>24</v>
      </c>
      <c r="D396" t="s">
        <v>4189</v>
      </c>
      <c r="E396" t="s">
        <v>4307</v>
      </c>
      <c r="F396" t="s">
        <v>60</v>
      </c>
      <c r="G396">
        <v>30200</v>
      </c>
      <c r="H396" t="s">
        <v>4179</v>
      </c>
      <c r="I396">
        <v>13200000</v>
      </c>
      <c r="J396" t="s">
        <v>4240</v>
      </c>
      <c r="K396">
        <v>12700000</v>
      </c>
      <c r="L396">
        <v>13600000</v>
      </c>
      <c r="M396">
        <v>37</v>
      </c>
      <c r="N396" t="s">
        <v>4218</v>
      </c>
      <c r="O396" t="s">
        <v>4308</v>
      </c>
    </row>
    <row r="397" spans="1:15" x14ac:dyDescent="0.3">
      <c r="A397" t="s">
        <v>4729</v>
      </c>
      <c r="B397">
        <v>2023</v>
      </c>
      <c r="C397" t="s">
        <v>4183</v>
      </c>
      <c r="D397" t="s">
        <v>4302</v>
      </c>
      <c r="E397" t="s">
        <v>4730</v>
      </c>
      <c r="F397" t="s">
        <v>94</v>
      </c>
      <c r="G397">
        <v>35000</v>
      </c>
      <c r="H397" t="s">
        <v>4172</v>
      </c>
      <c r="I397">
        <v>21200000</v>
      </c>
      <c r="J397" t="s">
        <v>4240</v>
      </c>
      <c r="K397">
        <v>20400000</v>
      </c>
      <c r="L397">
        <v>21900000</v>
      </c>
      <c r="M397">
        <v>31</v>
      </c>
      <c r="N397" t="s">
        <v>4256</v>
      </c>
      <c r="O397" t="s">
        <v>4731</v>
      </c>
    </row>
    <row r="398" spans="1:15" x14ac:dyDescent="0.3">
      <c r="A398" t="s">
        <v>388</v>
      </c>
      <c r="B398">
        <v>2023</v>
      </c>
      <c r="C398" t="s">
        <v>4268</v>
      </c>
      <c r="D398" t="s">
        <v>4269</v>
      </c>
      <c r="E398" t="s">
        <v>4270</v>
      </c>
      <c r="F398" t="s">
        <v>60</v>
      </c>
      <c r="G398">
        <v>14755</v>
      </c>
      <c r="H398" t="s">
        <v>4179</v>
      </c>
      <c r="I398">
        <v>15100000</v>
      </c>
      <c r="J398" t="s">
        <v>4240</v>
      </c>
      <c r="K398">
        <v>14600000</v>
      </c>
      <c r="L398">
        <v>15600000</v>
      </c>
      <c r="M398">
        <v>15</v>
      </c>
      <c r="N398" t="s">
        <v>4271</v>
      </c>
      <c r="O398" t="s">
        <v>4272</v>
      </c>
    </row>
    <row r="399" spans="1:15" x14ac:dyDescent="0.3">
      <c r="A399" t="s">
        <v>4741</v>
      </c>
      <c r="B399">
        <v>2023</v>
      </c>
      <c r="C399" t="s">
        <v>50</v>
      </c>
      <c r="D399">
        <v>560</v>
      </c>
      <c r="E399" t="s">
        <v>4742</v>
      </c>
      <c r="F399" t="s">
        <v>43</v>
      </c>
      <c r="G399">
        <v>45000</v>
      </c>
      <c r="H399" t="s">
        <v>4179</v>
      </c>
      <c r="I399">
        <v>9100000</v>
      </c>
      <c r="J399" t="s">
        <v>4240</v>
      </c>
      <c r="K399">
        <v>8800000</v>
      </c>
      <c r="L399">
        <v>9400000</v>
      </c>
      <c r="M399">
        <v>27</v>
      </c>
      <c r="N399" t="s">
        <v>4551</v>
      </c>
      <c r="O399" t="s">
        <v>4743</v>
      </c>
    </row>
    <row r="400" spans="1:15" x14ac:dyDescent="0.3">
      <c r="A400" t="s">
        <v>234</v>
      </c>
      <c r="B400">
        <v>2023</v>
      </c>
      <c r="C400" t="s">
        <v>137</v>
      </c>
      <c r="D400" t="s">
        <v>4335</v>
      </c>
      <c r="E400" t="s">
        <v>4336</v>
      </c>
      <c r="F400" t="s">
        <v>143</v>
      </c>
      <c r="G400">
        <v>46000</v>
      </c>
      <c r="H400" t="s">
        <v>4179</v>
      </c>
      <c r="I400">
        <v>17600000</v>
      </c>
      <c r="J400" t="s">
        <v>4240</v>
      </c>
      <c r="K400">
        <v>16900000</v>
      </c>
      <c r="L400">
        <v>18200000</v>
      </c>
      <c r="M400">
        <v>14</v>
      </c>
      <c r="N400" t="s">
        <v>4218</v>
      </c>
      <c r="O400" t="s">
        <v>4828</v>
      </c>
    </row>
    <row r="401" spans="1:15" x14ac:dyDescent="0.3">
      <c r="A401" t="s">
        <v>4029</v>
      </c>
      <c r="B401">
        <v>2024</v>
      </c>
      <c r="C401" t="s">
        <v>4183</v>
      </c>
      <c r="D401" t="s">
        <v>4364</v>
      </c>
      <c r="E401" t="s">
        <v>4707</v>
      </c>
      <c r="F401" t="s">
        <v>173</v>
      </c>
      <c r="G401">
        <v>51000</v>
      </c>
      <c r="H401" t="s">
        <v>4179</v>
      </c>
      <c r="I401">
        <v>8400000</v>
      </c>
      <c r="J401" t="s">
        <v>4240</v>
      </c>
      <c r="K401">
        <v>8100000</v>
      </c>
      <c r="L401">
        <v>8700000</v>
      </c>
      <c r="M401">
        <v>20</v>
      </c>
      <c r="N401" t="s">
        <v>4551</v>
      </c>
      <c r="O401" t="s">
        <v>4708</v>
      </c>
    </row>
    <row r="402" spans="1:15" x14ac:dyDescent="0.3">
      <c r="A402" t="s">
        <v>384</v>
      </c>
      <c r="B402">
        <v>2024</v>
      </c>
      <c r="C402" t="s">
        <v>163</v>
      </c>
      <c r="D402">
        <v>7</v>
      </c>
      <c r="E402" t="s">
        <v>4261</v>
      </c>
      <c r="F402" t="s">
        <v>60</v>
      </c>
      <c r="G402">
        <v>10100</v>
      </c>
      <c r="H402" t="s">
        <v>4179</v>
      </c>
      <c r="I402">
        <v>15700000</v>
      </c>
      <c r="J402" t="s">
        <v>4240</v>
      </c>
      <c r="K402">
        <v>15100000</v>
      </c>
      <c r="L402">
        <v>16300000</v>
      </c>
      <c r="M402">
        <v>5</v>
      </c>
      <c r="N402" t="s">
        <v>4262</v>
      </c>
      <c r="O402" t="s">
        <v>4263</v>
      </c>
    </row>
    <row r="403" spans="1:15" x14ac:dyDescent="0.3">
      <c r="A403" t="s">
        <v>4836</v>
      </c>
      <c r="B403">
        <v>2024</v>
      </c>
      <c r="C403" t="s">
        <v>166</v>
      </c>
      <c r="D403" t="s">
        <v>4837</v>
      </c>
      <c r="E403" t="s">
        <v>4838</v>
      </c>
      <c r="F403" t="s">
        <v>43</v>
      </c>
      <c r="G403">
        <v>79617</v>
      </c>
      <c r="H403" t="s">
        <v>4179</v>
      </c>
      <c r="I403">
        <v>17100000</v>
      </c>
      <c r="J403" t="s">
        <v>4240</v>
      </c>
      <c r="K403">
        <v>16500000</v>
      </c>
      <c r="L403">
        <v>17800000</v>
      </c>
      <c r="M403">
        <v>12</v>
      </c>
      <c r="N403" t="s">
        <v>4218</v>
      </c>
      <c r="O403" t="s">
        <v>4839</v>
      </c>
    </row>
    <row r="404" spans="1:15" x14ac:dyDescent="0.3">
      <c r="A404" t="s">
        <v>4862</v>
      </c>
      <c r="B404">
        <v>2023</v>
      </c>
      <c r="C404" t="s">
        <v>24</v>
      </c>
      <c r="D404" t="s">
        <v>4189</v>
      </c>
      <c r="E404" t="s">
        <v>4190</v>
      </c>
      <c r="F404" t="s">
        <v>43</v>
      </c>
      <c r="G404">
        <v>22500</v>
      </c>
      <c r="H404" t="s">
        <v>4179</v>
      </c>
      <c r="I404">
        <v>13900000</v>
      </c>
      <c r="J404" t="s">
        <v>4240</v>
      </c>
      <c r="K404">
        <v>13400000</v>
      </c>
      <c r="L404">
        <v>14300000</v>
      </c>
      <c r="M404">
        <v>16</v>
      </c>
      <c r="N404" t="s">
        <v>4262</v>
      </c>
      <c r="O404" t="s">
        <v>4863</v>
      </c>
    </row>
    <row r="405" spans="1:15" x14ac:dyDescent="0.3">
      <c r="A405" t="s">
        <v>355</v>
      </c>
      <c r="B405">
        <v>2024</v>
      </c>
      <c r="C405" t="s">
        <v>62</v>
      </c>
      <c r="D405" t="s">
        <v>4197</v>
      </c>
      <c r="E405" t="s">
        <v>4284</v>
      </c>
      <c r="F405" t="s">
        <v>43</v>
      </c>
      <c r="G405">
        <v>11203</v>
      </c>
      <c r="H405" t="s">
        <v>4179</v>
      </c>
      <c r="I405">
        <v>15800000</v>
      </c>
      <c r="J405" t="s">
        <v>4240</v>
      </c>
      <c r="K405">
        <v>15300000</v>
      </c>
      <c r="L405">
        <v>16400000</v>
      </c>
      <c r="M405">
        <v>45</v>
      </c>
      <c r="N405" t="s">
        <v>4180</v>
      </c>
      <c r="O405" t="s">
        <v>4301</v>
      </c>
    </row>
    <row r="406" spans="1:15" x14ac:dyDescent="0.3">
      <c r="A406" t="s">
        <v>355</v>
      </c>
      <c r="B406">
        <v>2024</v>
      </c>
      <c r="C406" t="s">
        <v>62</v>
      </c>
      <c r="D406" t="s">
        <v>4197</v>
      </c>
      <c r="E406" t="s">
        <v>4284</v>
      </c>
      <c r="F406" t="s">
        <v>43</v>
      </c>
      <c r="G406">
        <v>11203</v>
      </c>
      <c r="H406" t="s">
        <v>4179</v>
      </c>
      <c r="I406">
        <v>15800000</v>
      </c>
      <c r="J406" t="s">
        <v>4240</v>
      </c>
      <c r="K406">
        <v>15300000</v>
      </c>
      <c r="L406">
        <v>16400000</v>
      </c>
      <c r="M406">
        <v>45</v>
      </c>
      <c r="N406" t="s">
        <v>4180</v>
      </c>
      <c r="O406" t="s">
        <v>7231</v>
      </c>
    </row>
    <row r="407" spans="1:15" x14ac:dyDescent="0.3">
      <c r="A407" t="s">
        <v>4071</v>
      </c>
      <c r="B407">
        <v>2024</v>
      </c>
      <c r="C407" t="s">
        <v>3991</v>
      </c>
      <c r="D407" t="s">
        <v>4629</v>
      </c>
      <c r="E407" t="s">
        <v>4630</v>
      </c>
      <c r="F407" t="s">
        <v>173</v>
      </c>
      <c r="G407">
        <v>39000</v>
      </c>
      <c r="H407" t="s">
        <v>4179</v>
      </c>
      <c r="I407">
        <v>8700000</v>
      </c>
      <c r="J407" t="s">
        <v>4240</v>
      </c>
      <c r="K407">
        <v>8400000</v>
      </c>
      <c r="L407">
        <v>9000000</v>
      </c>
      <c r="M407">
        <v>5</v>
      </c>
      <c r="N407" t="s">
        <v>4274</v>
      </c>
      <c r="O407" t="s">
        <v>4786</v>
      </c>
    </row>
    <row r="408" spans="1:15" x14ac:dyDescent="0.3">
      <c r="A408" t="s">
        <v>4799</v>
      </c>
      <c r="B408">
        <v>2024</v>
      </c>
      <c r="C408" t="s">
        <v>108</v>
      </c>
      <c r="D408" t="s">
        <v>4800</v>
      </c>
      <c r="E408" t="s">
        <v>4801</v>
      </c>
      <c r="F408" t="s">
        <v>143</v>
      </c>
      <c r="G408">
        <v>7399</v>
      </c>
      <c r="H408" t="s">
        <v>4179</v>
      </c>
      <c r="I408">
        <v>16200000</v>
      </c>
      <c r="J408" t="s">
        <v>4240</v>
      </c>
      <c r="K408">
        <v>15700000</v>
      </c>
      <c r="L408">
        <v>16700000</v>
      </c>
      <c r="M408">
        <v>3</v>
      </c>
      <c r="N408" t="s">
        <v>4186</v>
      </c>
      <c r="O408" t="s">
        <v>4802</v>
      </c>
    </row>
    <row r="409" spans="1:15" x14ac:dyDescent="0.3">
      <c r="A409" t="s">
        <v>4237</v>
      </c>
      <c r="B409">
        <v>2024</v>
      </c>
      <c r="C409" t="s">
        <v>131</v>
      </c>
      <c r="D409" t="s">
        <v>4238</v>
      </c>
      <c r="E409" t="s">
        <v>4239</v>
      </c>
      <c r="F409" t="s">
        <v>161</v>
      </c>
      <c r="G409">
        <v>23800</v>
      </c>
      <c r="H409" t="s">
        <v>4179</v>
      </c>
      <c r="I409">
        <v>20400000</v>
      </c>
      <c r="J409" t="s">
        <v>4240</v>
      </c>
      <c r="K409">
        <v>19700000</v>
      </c>
      <c r="L409">
        <v>21100000</v>
      </c>
      <c r="M409">
        <v>26</v>
      </c>
      <c r="N409" t="s">
        <v>4212</v>
      </c>
      <c r="O409" t="s">
        <v>4241</v>
      </c>
    </row>
    <row r="410" spans="1:15" x14ac:dyDescent="0.3">
      <c r="A410" t="s">
        <v>4735</v>
      </c>
      <c r="B410">
        <v>2024</v>
      </c>
      <c r="C410" t="s">
        <v>41</v>
      </c>
      <c r="D410" t="s">
        <v>4721</v>
      </c>
      <c r="E410" t="s">
        <v>4736</v>
      </c>
      <c r="F410" t="s">
        <v>43</v>
      </c>
      <c r="G410">
        <v>44644</v>
      </c>
      <c r="H410" t="s">
        <v>4179</v>
      </c>
      <c r="I410">
        <v>8200000</v>
      </c>
      <c r="J410" t="s">
        <v>4240</v>
      </c>
      <c r="K410">
        <v>7860000</v>
      </c>
      <c r="L410">
        <v>8500000</v>
      </c>
      <c r="M410">
        <v>7</v>
      </c>
      <c r="N410" t="s">
        <v>4424</v>
      </c>
      <c r="O410" t="s">
        <v>4737</v>
      </c>
    </row>
    <row r="411" spans="1:15" x14ac:dyDescent="0.3">
      <c r="A411" t="s">
        <v>157</v>
      </c>
      <c r="B411">
        <v>2024</v>
      </c>
      <c r="C411" t="s">
        <v>92</v>
      </c>
      <c r="D411" t="s">
        <v>4671</v>
      </c>
      <c r="E411" t="s">
        <v>4672</v>
      </c>
      <c r="F411" t="s">
        <v>43</v>
      </c>
      <c r="G411">
        <v>25880</v>
      </c>
      <c r="H411" t="s">
        <v>4179</v>
      </c>
      <c r="I411">
        <v>10000000</v>
      </c>
      <c r="J411" t="s">
        <v>4240</v>
      </c>
      <c r="K411">
        <v>9700000</v>
      </c>
      <c r="L411">
        <v>10400000</v>
      </c>
      <c r="M411">
        <v>17</v>
      </c>
      <c r="N411" t="s">
        <v>4438</v>
      </c>
      <c r="O411" t="s">
        <v>4673</v>
      </c>
    </row>
    <row r="412" spans="1:15" x14ac:dyDescent="0.3">
      <c r="A412" t="s">
        <v>4084</v>
      </c>
      <c r="B412">
        <v>2025</v>
      </c>
      <c r="C412" t="s">
        <v>24</v>
      </c>
      <c r="D412" t="s">
        <v>4404</v>
      </c>
      <c r="E412" t="s">
        <v>4405</v>
      </c>
      <c r="F412" t="s">
        <v>4171</v>
      </c>
      <c r="G412">
        <v>48500</v>
      </c>
      <c r="H412" t="s">
        <v>4179</v>
      </c>
      <c r="I412">
        <v>40200000</v>
      </c>
      <c r="J412" t="s">
        <v>4240</v>
      </c>
      <c r="K412">
        <v>38700000</v>
      </c>
      <c r="L412">
        <v>41600000</v>
      </c>
      <c r="M412">
        <v>11</v>
      </c>
      <c r="N412" t="s">
        <v>4660</v>
      </c>
      <c r="O412" t="s">
        <v>4761</v>
      </c>
    </row>
    <row r="413" spans="1:15" x14ac:dyDescent="0.3">
      <c r="A413" t="s">
        <v>352</v>
      </c>
      <c r="B413">
        <v>2024</v>
      </c>
      <c r="C413" t="s">
        <v>62</v>
      </c>
      <c r="D413" t="s">
        <v>4291</v>
      </c>
      <c r="E413" t="s">
        <v>4282</v>
      </c>
      <c r="F413" t="s">
        <v>94</v>
      </c>
      <c r="G413">
        <v>89</v>
      </c>
      <c r="H413" t="s">
        <v>4179</v>
      </c>
      <c r="I413">
        <v>16400000</v>
      </c>
      <c r="J413" t="s">
        <v>4240</v>
      </c>
      <c r="K413">
        <v>15800000</v>
      </c>
      <c r="L413">
        <v>16900000</v>
      </c>
      <c r="M413">
        <v>18</v>
      </c>
      <c r="N413" t="s">
        <v>4259</v>
      </c>
      <c r="O413" t="s">
        <v>7230</v>
      </c>
    </row>
    <row r="414" spans="1:15" x14ac:dyDescent="0.3">
      <c r="A414" t="s">
        <v>358</v>
      </c>
      <c r="B414">
        <v>2024</v>
      </c>
      <c r="C414" t="s">
        <v>62</v>
      </c>
      <c r="D414" t="s">
        <v>4291</v>
      </c>
      <c r="E414" t="s">
        <v>4282</v>
      </c>
      <c r="F414" t="s">
        <v>43</v>
      </c>
      <c r="G414">
        <v>55</v>
      </c>
      <c r="H414" t="s">
        <v>4179</v>
      </c>
      <c r="I414">
        <v>16400000</v>
      </c>
      <c r="J414" t="s">
        <v>4240</v>
      </c>
      <c r="K414">
        <v>15800000</v>
      </c>
      <c r="L414">
        <v>16900000</v>
      </c>
      <c r="M414">
        <v>18</v>
      </c>
      <c r="N414" t="s">
        <v>4259</v>
      </c>
      <c r="O414" t="s">
        <v>4292</v>
      </c>
    </row>
    <row r="415" spans="1:15" x14ac:dyDescent="0.3">
      <c r="A415" t="s">
        <v>300</v>
      </c>
      <c r="B415">
        <v>2024</v>
      </c>
      <c r="C415" t="s">
        <v>24</v>
      </c>
      <c r="D415" t="s">
        <v>4657</v>
      </c>
      <c r="E415" t="s">
        <v>4658</v>
      </c>
      <c r="F415" t="s">
        <v>43</v>
      </c>
      <c r="G415">
        <v>5000</v>
      </c>
      <c r="H415" t="s">
        <v>4179</v>
      </c>
      <c r="I415">
        <v>26700000</v>
      </c>
      <c r="J415" t="s">
        <v>4240</v>
      </c>
      <c r="K415">
        <v>25500000</v>
      </c>
      <c r="L415">
        <v>27900000</v>
      </c>
      <c r="M415">
        <v>4</v>
      </c>
      <c r="N415" t="s">
        <v>4199</v>
      </c>
      <c r="O415" t="s">
        <v>4827</v>
      </c>
    </row>
    <row r="416" spans="1:15" x14ac:dyDescent="0.3">
      <c r="A416" t="s">
        <v>136</v>
      </c>
      <c r="B416">
        <v>2024</v>
      </c>
      <c r="C416" t="s">
        <v>137</v>
      </c>
      <c r="D416" t="s">
        <v>4335</v>
      </c>
      <c r="E416" t="s">
        <v>4832</v>
      </c>
      <c r="F416" t="s">
        <v>46</v>
      </c>
      <c r="G416">
        <v>7000</v>
      </c>
      <c r="H416" t="s">
        <v>4179</v>
      </c>
      <c r="I416">
        <v>22000000</v>
      </c>
      <c r="J416" t="s">
        <v>4240</v>
      </c>
      <c r="K416">
        <v>21200000</v>
      </c>
      <c r="L416">
        <v>22700000</v>
      </c>
      <c r="M416">
        <v>16</v>
      </c>
      <c r="N416" t="s">
        <v>4271</v>
      </c>
      <c r="O416" t="s">
        <v>4833</v>
      </c>
    </row>
    <row r="417" spans="1:15" x14ac:dyDescent="0.3">
      <c r="A417" t="s">
        <v>4747</v>
      </c>
      <c r="B417">
        <v>2024</v>
      </c>
      <c r="C417" t="s">
        <v>137</v>
      </c>
      <c r="D417" t="s">
        <v>4748</v>
      </c>
      <c r="E417" t="s">
        <v>4749</v>
      </c>
      <c r="F417" t="s">
        <v>60</v>
      </c>
      <c r="G417">
        <v>33004</v>
      </c>
      <c r="H417" t="s">
        <v>4179</v>
      </c>
      <c r="I417">
        <v>14000000</v>
      </c>
      <c r="J417" t="s">
        <v>4240</v>
      </c>
      <c r="K417">
        <v>13500000</v>
      </c>
      <c r="L417">
        <v>14500000</v>
      </c>
      <c r="M417">
        <v>4</v>
      </c>
      <c r="N417" t="s">
        <v>4191</v>
      </c>
      <c r="O417" t="s">
        <v>4750</v>
      </c>
    </row>
    <row r="418" spans="1:15" x14ac:dyDescent="0.3">
      <c r="A418" t="s">
        <v>4309</v>
      </c>
      <c r="B418">
        <v>2024</v>
      </c>
      <c r="C418" t="s">
        <v>4183</v>
      </c>
      <c r="D418" t="s">
        <v>4302</v>
      </c>
      <c r="E418" t="s">
        <v>4310</v>
      </c>
      <c r="F418" t="s">
        <v>43</v>
      </c>
      <c r="G418">
        <v>50400</v>
      </c>
      <c r="H418" t="s">
        <v>4179</v>
      </c>
      <c r="I418">
        <v>23300000</v>
      </c>
      <c r="J418" t="s">
        <v>4240</v>
      </c>
      <c r="K418">
        <v>22500000</v>
      </c>
      <c r="L418">
        <v>24200000</v>
      </c>
      <c r="M418">
        <v>10</v>
      </c>
      <c r="N418" t="s">
        <v>4289</v>
      </c>
      <c r="O418" t="s">
        <v>4311</v>
      </c>
    </row>
    <row r="419" spans="1:15" x14ac:dyDescent="0.3">
      <c r="A419" t="s">
        <v>203</v>
      </c>
      <c r="B419">
        <v>2025</v>
      </c>
      <c r="C419" t="s">
        <v>163</v>
      </c>
      <c r="D419">
        <v>7</v>
      </c>
      <c r="E419" t="s">
        <v>4276</v>
      </c>
      <c r="F419" t="s">
        <v>4171</v>
      </c>
      <c r="G419">
        <v>7000</v>
      </c>
      <c r="H419" t="s">
        <v>4179</v>
      </c>
      <c r="I419">
        <v>17700000</v>
      </c>
      <c r="J419" t="s">
        <v>4240</v>
      </c>
      <c r="K419">
        <v>17100000</v>
      </c>
      <c r="L419">
        <v>18300000</v>
      </c>
      <c r="M419">
        <v>4</v>
      </c>
      <c r="N419" t="s">
        <v>4247</v>
      </c>
      <c r="O419" t="s">
        <v>7229</v>
      </c>
    </row>
    <row r="420" spans="1:15" x14ac:dyDescent="0.3">
      <c r="A420" t="s">
        <v>4044</v>
      </c>
      <c r="B420">
        <v>2026</v>
      </c>
      <c r="C420" t="s">
        <v>41</v>
      </c>
      <c r="D420" t="s">
        <v>4264</v>
      </c>
      <c r="E420" t="s">
        <v>4265</v>
      </c>
      <c r="F420" t="s">
        <v>4171</v>
      </c>
      <c r="G420" t="s">
        <v>4171</v>
      </c>
      <c r="H420" t="s">
        <v>4179</v>
      </c>
      <c r="I420">
        <v>31800000</v>
      </c>
      <c r="J420" t="s">
        <v>4240</v>
      </c>
      <c r="K420">
        <v>30700000</v>
      </c>
      <c r="L420">
        <v>32900000</v>
      </c>
      <c r="M420" t="s">
        <v>4174</v>
      </c>
      <c r="N420" t="s">
        <v>4266</v>
      </c>
      <c r="O420" t="s">
        <v>4267</v>
      </c>
    </row>
    <row r="421" spans="1:15" x14ac:dyDescent="0.3">
      <c r="A421" t="s">
        <v>314</v>
      </c>
      <c r="B421">
        <v>2024</v>
      </c>
      <c r="C421" t="s">
        <v>137</v>
      </c>
      <c r="D421" t="s">
        <v>4335</v>
      </c>
      <c r="E421" t="s">
        <v>4825</v>
      </c>
      <c r="F421" t="s">
        <v>143</v>
      </c>
      <c r="G421">
        <v>14000</v>
      </c>
      <c r="H421" t="s">
        <v>4179</v>
      </c>
      <c r="I421">
        <v>21400000</v>
      </c>
      <c r="J421" t="s">
        <v>4240</v>
      </c>
      <c r="K421">
        <v>20600000</v>
      </c>
      <c r="L421">
        <v>22100000</v>
      </c>
      <c r="M421">
        <v>23</v>
      </c>
      <c r="N421" t="s">
        <v>4271</v>
      </c>
      <c r="O421" t="s">
        <v>4826</v>
      </c>
    </row>
    <row r="422" spans="1:15" x14ac:dyDescent="0.3">
      <c r="A422" t="s">
        <v>4793</v>
      </c>
      <c r="B422">
        <v>2024</v>
      </c>
      <c r="C422" t="s">
        <v>154</v>
      </c>
      <c r="D422" t="s">
        <v>4394</v>
      </c>
      <c r="E422" t="s">
        <v>4794</v>
      </c>
      <c r="F422" t="s">
        <v>43</v>
      </c>
      <c r="G422">
        <v>21000</v>
      </c>
      <c r="H422" t="s">
        <v>4179</v>
      </c>
      <c r="I422">
        <v>43500000</v>
      </c>
      <c r="J422" t="s">
        <v>4240</v>
      </c>
      <c r="K422">
        <v>41900000</v>
      </c>
      <c r="L422">
        <v>45000000</v>
      </c>
      <c r="M422">
        <v>6</v>
      </c>
      <c r="N422" t="s">
        <v>4795</v>
      </c>
      <c r="O422" t="s">
        <v>4796</v>
      </c>
    </row>
    <row r="423" spans="1:15" x14ac:dyDescent="0.3">
      <c r="A423" t="s">
        <v>4025</v>
      </c>
      <c r="B423">
        <v>2024</v>
      </c>
      <c r="C423" t="s">
        <v>62</v>
      </c>
      <c r="D423">
        <v>3008</v>
      </c>
      <c r="E423" t="s">
        <v>4258</v>
      </c>
      <c r="F423" t="s">
        <v>43</v>
      </c>
      <c r="G423">
        <v>6300</v>
      </c>
      <c r="H423" t="s">
        <v>4179</v>
      </c>
      <c r="I423">
        <v>17000000</v>
      </c>
      <c r="J423" t="s">
        <v>4240</v>
      </c>
      <c r="K423">
        <v>16400000</v>
      </c>
      <c r="L423">
        <v>17600000</v>
      </c>
      <c r="M423">
        <v>30</v>
      </c>
      <c r="N423" t="s">
        <v>4259</v>
      </c>
      <c r="O423" t="s">
        <v>4260</v>
      </c>
    </row>
    <row r="424" spans="1:15" x14ac:dyDescent="0.3">
      <c r="A424" t="s">
        <v>4025</v>
      </c>
      <c r="B424">
        <v>2024</v>
      </c>
      <c r="C424" t="s">
        <v>62</v>
      </c>
      <c r="D424">
        <v>3008</v>
      </c>
      <c r="E424" t="s">
        <v>4258</v>
      </c>
      <c r="F424" t="s">
        <v>43</v>
      </c>
      <c r="G424">
        <v>6300</v>
      </c>
      <c r="H424" t="s">
        <v>4179</v>
      </c>
      <c r="I424">
        <v>17000000</v>
      </c>
      <c r="J424" t="s">
        <v>4240</v>
      </c>
      <c r="K424">
        <v>16400000</v>
      </c>
      <c r="L424">
        <v>17600000</v>
      </c>
      <c r="M424">
        <v>30</v>
      </c>
      <c r="N424" t="s">
        <v>4259</v>
      </c>
      <c r="O424" t="s">
        <v>7233</v>
      </c>
    </row>
    <row r="425" spans="1:15" x14ac:dyDescent="0.3">
      <c r="A425" t="s">
        <v>4023</v>
      </c>
      <c r="B425">
        <v>2024</v>
      </c>
      <c r="C425" t="s">
        <v>62</v>
      </c>
      <c r="D425">
        <v>2008</v>
      </c>
      <c r="E425" t="s">
        <v>4255</v>
      </c>
      <c r="F425" t="s">
        <v>60</v>
      </c>
      <c r="G425">
        <v>12300</v>
      </c>
      <c r="H425" t="s">
        <v>4179</v>
      </c>
      <c r="I425">
        <v>13200000</v>
      </c>
      <c r="J425" t="s">
        <v>4240</v>
      </c>
      <c r="K425">
        <v>12500000</v>
      </c>
      <c r="L425">
        <v>13900000</v>
      </c>
      <c r="M425">
        <v>38</v>
      </c>
      <c r="N425" t="s">
        <v>4256</v>
      </c>
      <c r="O425" t="s">
        <v>4257</v>
      </c>
    </row>
    <row r="426" spans="1:15" x14ac:dyDescent="0.3">
      <c r="A426" t="s">
        <v>4018</v>
      </c>
      <c r="B426">
        <v>2024</v>
      </c>
      <c r="C426" t="s">
        <v>62</v>
      </c>
      <c r="D426">
        <v>208</v>
      </c>
      <c r="E426" t="s">
        <v>4253</v>
      </c>
      <c r="F426" t="s">
        <v>43</v>
      </c>
      <c r="G426">
        <v>1800</v>
      </c>
      <c r="H426" t="s">
        <v>4179</v>
      </c>
      <c r="I426">
        <v>14400000</v>
      </c>
      <c r="J426" t="s">
        <v>4240</v>
      </c>
      <c r="K426">
        <v>13900000</v>
      </c>
      <c r="L426">
        <v>14800000</v>
      </c>
      <c r="M426">
        <v>14</v>
      </c>
      <c r="N426" t="s">
        <v>4186</v>
      </c>
      <c r="O426" t="s">
        <v>4254</v>
      </c>
    </row>
    <row r="427" spans="1:15" x14ac:dyDescent="0.3">
      <c r="A427" t="s">
        <v>367</v>
      </c>
      <c r="B427">
        <v>2024</v>
      </c>
      <c r="C427" t="s">
        <v>62</v>
      </c>
      <c r="D427">
        <v>208</v>
      </c>
      <c r="E427" t="s">
        <v>4253</v>
      </c>
      <c r="F427" t="s">
        <v>43</v>
      </c>
      <c r="G427">
        <v>2700</v>
      </c>
      <c r="H427" t="s">
        <v>4179</v>
      </c>
      <c r="I427">
        <v>14400000</v>
      </c>
      <c r="J427" t="s">
        <v>4240</v>
      </c>
      <c r="K427">
        <v>13900000</v>
      </c>
      <c r="L427">
        <v>14800000</v>
      </c>
      <c r="M427">
        <v>14</v>
      </c>
      <c r="N427" t="s">
        <v>4186</v>
      </c>
      <c r="O427" t="s">
        <v>4293</v>
      </c>
    </row>
    <row r="428" spans="1:15" x14ac:dyDescent="0.3">
      <c r="A428" t="s">
        <v>4021</v>
      </c>
      <c r="B428">
        <v>2024</v>
      </c>
      <c r="C428" t="s">
        <v>62</v>
      </c>
      <c r="D428" t="s">
        <v>4249</v>
      </c>
      <c r="E428" t="s">
        <v>4250</v>
      </c>
      <c r="F428" t="s">
        <v>143</v>
      </c>
      <c r="G428">
        <v>11552</v>
      </c>
      <c r="H428" t="s">
        <v>4179</v>
      </c>
      <c r="I428">
        <v>21000000</v>
      </c>
      <c r="J428" t="s">
        <v>4240</v>
      </c>
      <c r="K428">
        <v>20100000</v>
      </c>
      <c r="L428">
        <v>21800000</v>
      </c>
      <c r="M428">
        <v>38</v>
      </c>
      <c r="N428" t="s">
        <v>4251</v>
      </c>
      <c r="O428" t="s">
        <v>4252</v>
      </c>
    </row>
    <row r="429" spans="1:15" x14ac:dyDescent="0.3">
      <c r="A429" t="s">
        <v>4674</v>
      </c>
      <c r="B429">
        <v>2024</v>
      </c>
      <c r="C429" t="s">
        <v>50</v>
      </c>
      <c r="D429">
        <v>500</v>
      </c>
      <c r="E429" t="s">
        <v>4618</v>
      </c>
      <c r="F429" t="s">
        <v>143</v>
      </c>
      <c r="G429">
        <v>29000</v>
      </c>
      <c r="H429" t="s">
        <v>4179</v>
      </c>
      <c r="I429">
        <v>9500000</v>
      </c>
      <c r="J429" t="s">
        <v>4240</v>
      </c>
      <c r="K429">
        <v>9100000</v>
      </c>
      <c r="L429">
        <v>9800000</v>
      </c>
      <c r="M429">
        <v>8</v>
      </c>
      <c r="N429" t="s">
        <v>4438</v>
      </c>
      <c r="O429" t="s">
        <v>4675</v>
      </c>
    </row>
    <row r="430" spans="1:15" x14ac:dyDescent="0.3">
      <c r="A430" t="s">
        <v>417</v>
      </c>
      <c r="B430">
        <v>2024</v>
      </c>
      <c r="C430" t="s">
        <v>392</v>
      </c>
      <c r="D430" t="s">
        <v>4242</v>
      </c>
      <c r="E430" t="s">
        <v>4243</v>
      </c>
      <c r="F430" t="s">
        <v>60</v>
      </c>
      <c r="G430">
        <v>30000</v>
      </c>
      <c r="H430" t="s">
        <v>4179</v>
      </c>
      <c r="I430">
        <v>22100000</v>
      </c>
      <c r="J430" t="s">
        <v>4240</v>
      </c>
      <c r="K430">
        <v>21300000</v>
      </c>
      <c r="L430">
        <v>22900000</v>
      </c>
      <c r="M430">
        <v>3</v>
      </c>
      <c r="N430" t="s">
        <v>4244</v>
      </c>
      <c r="O430" t="s">
        <v>4245</v>
      </c>
    </row>
    <row r="431" spans="1:15" x14ac:dyDescent="0.3">
      <c r="A431" t="s">
        <v>4852</v>
      </c>
      <c r="B431">
        <v>2024</v>
      </c>
      <c r="C431" t="s">
        <v>24</v>
      </c>
      <c r="D431" t="s">
        <v>4853</v>
      </c>
      <c r="E431" t="s">
        <v>4190</v>
      </c>
      <c r="F431" t="s">
        <v>94</v>
      </c>
      <c r="G431">
        <v>41011</v>
      </c>
      <c r="H431" t="s">
        <v>4179</v>
      </c>
      <c r="I431">
        <v>16300000</v>
      </c>
      <c r="J431" t="s">
        <v>4240</v>
      </c>
      <c r="K431">
        <v>15700000</v>
      </c>
      <c r="L431">
        <v>16800000</v>
      </c>
      <c r="M431">
        <v>26</v>
      </c>
      <c r="N431" t="s">
        <v>4247</v>
      </c>
      <c r="O431" t="s">
        <v>4854</v>
      </c>
    </row>
    <row r="432" spans="1:15" x14ac:dyDescent="0.3">
      <c r="A432" t="s">
        <v>4317</v>
      </c>
      <c r="B432">
        <v>2024</v>
      </c>
      <c r="C432" t="s">
        <v>250</v>
      </c>
      <c r="D432" t="s">
        <v>4318</v>
      </c>
      <c r="E432" t="s">
        <v>4319</v>
      </c>
      <c r="F432" t="s">
        <v>161</v>
      </c>
      <c r="G432">
        <v>12000</v>
      </c>
      <c r="H432" t="s">
        <v>4179</v>
      </c>
      <c r="I432">
        <v>18700000</v>
      </c>
      <c r="J432" t="s">
        <v>4240</v>
      </c>
      <c r="K432">
        <v>18000000</v>
      </c>
      <c r="L432">
        <v>19400000</v>
      </c>
      <c r="M432" t="s">
        <v>4174</v>
      </c>
      <c r="N432" t="s">
        <v>4218</v>
      </c>
      <c r="O432" t="s">
        <v>4320</v>
      </c>
    </row>
    <row r="433" spans="1:15" x14ac:dyDescent="0.3">
      <c r="A433" t="s">
        <v>335</v>
      </c>
      <c r="B433">
        <v>2024</v>
      </c>
      <c r="C433" t="s">
        <v>62</v>
      </c>
      <c r="D433" t="s">
        <v>4291</v>
      </c>
      <c r="E433" t="s">
        <v>4810</v>
      </c>
      <c r="F433" t="s">
        <v>60</v>
      </c>
      <c r="G433">
        <v>273</v>
      </c>
      <c r="H433" t="s">
        <v>4179</v>
      </c>
      <c r="I433">
        <v>17300000</v>
      </c>
      <c r="J433" t="s">
        <v>4240</v>
      </c>
      <c r="K433">
        <v>16700000</v>
      </c>
      <c r="L433">
        <v>17900000</v>
      </c>
      <c r="M433">
        <v>24</v>
      </c>
      <c r="N433" t="s">
        <v>4289</v>
      </c>
      <c r="O433" t="s">
        <v>4831</v>
      </c>
    </row>
    <row r="434" spans="1:15" x14ac:dyDescent="0.3">
      <c r="A434" t="s">
        <v>390</v>
      </c>
      <c r="B434">
        <v>2024</v>
      </c>
      <c r="C434" t="s">
        <v>392</v>
      </c>
      <c r="D434" t="s">
        <v>4242</v>
      </c>
      <c r="E434" t="s">
        <v>4273</v>
      </c>
      <c r="F434" t="s">
        <v>173</v>
      </c>
      <c r="G434">
        <v>19482</v>
      </c>
      <c r="H434" t="s">
        <v>4179</v>
      </c>
      <c r="I434">
        <v>23700000</v>
      </c>
      <c r="J434" t="s">
        <v>4240</v>
      </c>
      <c r="K434">
        <v>22600000</v>
      </c>
      <c r="L434">
        <v>24700000</v>
      </c>
      <c r="M434">
        <v>4</v>
      </c>
      <c r="N434" t="s">
        <v>4274</v>
      </c>
      <c r="O434" t="s">
        <v>4275</v>
      </c>
    </row>
    <row r="435" spans="1:15" x14ac:dyDescent="0.3">
      <c r="A435" t="s">
        <v>4815</v>
      </c>
      <c r="B435">
        <v>2024</v>
      </c>
      <c r="C435" t="s">
        <v>62</v>
      </c>
      <c r="D435" t="s">
        <v>4291</v>
      </c>
      <c r="E435" t="s">
        <v>4810</v>
      </c>
      <c r="F435" t="s">
        <v>173</v>
      </c>
      <c r="G435">
        <v>20020</v>
      </c>
      <c r="H435" t="s">
        <v>4179</v>
      </c>
      <c r="I435">
        <v>16900000</v>
      </c>
      <c r="J435" t="s">
        <v>4240</v>
      </c>
      <c r="K435">
        <v>16300000</v>
      </c>
      <c r="L435">
        <v>17500000</v>
      </c>
      <c r="M435">
        <v>24</v>
      </c>
      <c r="N435" t="s">
        <v>4289</v>
      </c>
      <c r="O435" t="s">
        <v>4816</v>
      </c>
    </row>
    <row r="436" spans="1:15" x14ac:dyDescent="0.3">
      <c r="A436" t="s">
        <v>4783</v>
      </c>
      <c r="B436">
        <v>2024</v>
      </c>
      <c r="C436" t="s">
        <v>201</v>
      </c>
      <c r="D436" t="s">
        <v>4668</v>
      </c>
      <c r="E436" t="s">
        <v>4784</v>
      </c>
      <c r="F436" t="s">
        <v>143</v>
      </c>
      <c r="G436">
        <v>80000</v>
      </c>
      <c r="H436" t="s">
        <v>4179</v>
      </c>
      <c r="I436">
        <v>14700000</v>
      </c>
      <c r="J436" t="s">
        <v>4240</v>
      </c>
      <c r="K436">
        <v>14100000</v>
      </c>
      <c r="L436">
        <v>15200000</v>
      </c>
      <c r="M436">
        <v>8</v>
      </c>
      <c r="N436" t="s">
        <v>4218</v>
      </c>
      <c r="O436" t="s">
        <v>4785</v>
      </c>
    </row>
    <row r="437" spans="1:15" x14ac:dyDescent="0.3">
      <c r="A437" t="s">
        <v>4667</v>
      </c>
      <c r="B437">
        <v>2024</v>
      </c>
      <c r="C437" t="s">
        <v>201</v>
      </c>
      <c r="D437" t="s">
        <v>4668</v>
      </c>
      <c r="E437" t="s">
        <v>4669</v>
      </c>
      <c r="F437" t="s">
        <v>94</v>
      </c>
      <c r="G437">
        <v>32000</v>
      </c>
      <c r="H437" t="s">
        <v>4179</v>
      </c>
      <c r="I437">
        <v>12200000</v>
      </c>
      <c r="J437" t="s">
        <v>4240</v>
      </c>
      <c r="K437">
        <v>11700000</v>
      </c>
      <c r="L437">
        <v>12700000</v>
      </c>
      <c r="M437">
        <v>6</v>
      </c>
      <c r="N437" t="s">
        <v>4244</v>
      </c>
      <c r="O437" t="s">
        <v>4670</v>
      </c>
    </row>
    <row r="438" spans="1:15" x14ac:dyDescent="0.3">
      <c r="A438" t="s">
        <v>4812</v>
      </c>
      <c r="B438">
        <v>2024</v>
      </c>
      <c r="C438" t="s">
        <v>36</v>
      </c>
      <c r="D438" t="s">
        <v>4774</v>
      </c>
      <c r="E438" t="s">
        <v>4813</v>
      </c>
      <c r="F438" t="s">
        <v>60</v>
      </c>
      <c r="G438">
        <v>26000</v>
      </c>
      <c r="H438" t="s">
        <v>4179</v>
      </c>
      <c r="I438">
        <v>13600000</v>
      </c>
      <c r="J438" t="s">
        <v>4240</v>
      </c>
      <c r="K438">
        <v>12600000</v>
      </c>
      <c r="L438">
        <v>14700000</v>
      </c>
      <c r="M438">
        <v>3</v>
      </c>
      <c r="N438" t="s">
        <v>4438</v>
      </c>
      <c r="O438" t="s">
        <v>4814</v>
      </c>
    </row>
    <row r="439" spans="1:15" x14ac:dyDescent="0.3">
      <c r="A439" t="s">
        <v>348</v>
      </c>
      <c r="B439">
        <v>2025</v>
      </c>
      <c r="C439" t="s">
        <v>62</v>
      </c>
      <c r="D439">
        <v>308</v>
      </c>
      <c r="E439" t="s">
        <v>4282</v>
      </c>
      <c r="F439" t="s">
        <v>173</v>
      </c>
      <c r="G439">
        <v>4385</v>
      </c>
      <c r="H439" t="s">
        <v>4179</v>
      </c>
      <c r="I439">
        <v>17700000</v>
      </c>
      <c r="J439" t="s">
        <v>4240</v>
      </c>
      <c r="K439">
        <v>17100000</v>
      </c>
      <c r="L439">
        <v>18300000</v>
      </c>
      <c r="M439">
        <v>14</v>
      </c>
      <c r="N439" t="s">
        <v>4203</v>
      </c>
      <c r="O439" t="s">
        <v>4283</v>
      </c>
    </row>
    <row r="440" spans="1:15" x14ac:dyDescent="0.3">
      <c r="A440" t="s">
        <v>373</v>
      </c>
      <c r="B440">
        <v>2025</v>
      </c>
      <c r="C440" t="s">
        <v>62</v>
      </c>
      <c r="D440" t="s">
        <v>4197</v>
      </c>
      <c r="E440" t="s">
        <v>4284</v>
      </c>
      <c r="F440" t="s">
        <v>43</v>
      </c>
      <c r="G440">
        <v>1300</v>
      </c>
      <c r="H440" t="s">
        <v>4179</v>
      </c>
      <c r="I440">
        <v>17100000</v>
      </c>
      <c r="J440" t="s">
        <v>4240</v>
      </c>
      <c r="K440">
        <v>16500000</v>
      </c>
      <c r="L440">
        <v>17700000</v>
      </c>
      <c r="M440">
        <v>17</v>
      </c>
      <c r="N440" t="s">
        <v>4259</v>
      </c>
      <c r="O440" t="s">
        <v>4285</v>
      </c>
    </row>
    <row r="441" spans="1:15" x14ac:dyDescent="0.3">
      <c r="A441" t="s">
        <v>340</v>
      </c>
      <c r="B441">
        <v>2025</v>
      </c>
      <c r="C441" t="s">
        <v>62</v>
      </c>
      <c r="D441" t="s">
        <v>4294</v>
      </c>
      <c r="E441" t="s">
        <v>4295</v>
      </c>
      <c r="F441" t="s">
        <v>143</v>
      </c>
      <c r="G441">
        <v>2000</v>
      </c>
      <c r="H441" t="s">
        <v>4179</v>
      </c>
      <c r="I441">
        <v>18800000</v>
      </c>
      <c r="J441" t="s">
        <v>4240</v>
      </c>
      <c r="K441">
        <v>18100000</v>
      </c>
      <c r="L441">
        <v>19400000</v>
      </c>
      <c r="M441">
        <v>4</v>
      </c>
      <c r="N441" t="s">
        <v>4262</v>
      </c>
      <c r="O441" t="s">
        <v>4296</v>
      </c>
    </row>
    <row r="442" spans="1:15" x14ac:dyDescent="0.3">
      <c r="A442" t="s">
        <v>350</v>
      </c>
      <c r="B442">
        <v>2025</v>
      </c>
      <c r="C442" t="s">
        <v>4183</v>
      </c>
      <c r="D442" t="s">
        <v>4287</v>
      </c>
      <c r="E442" t="s">
        <v>4288</v>
      </c>
      <c r="F442" t="s">
        <v>4171</v>
      </c>
      <c r="G442">
        <v>3639</v>
      </c>
      <c r="H442" t="s">
        <v>4179</v>
      </c>
      <c r="I442">
        <v>20100000</v>
      </c>
      <c r="J442" t="s">
        <v>4240</v>
      </c>
      <c r="K442">
        <v>19400000</v>
      </c>
      <c r="L442">
        <v>20800000</v>
      </c>
      <c r="M442">
        <v>20</v>
      </c>
      <c r="N442" t="s">
        <v>4289</v>
      </c>
      <c r="O442" t="s">
        <v>4290</v>
      </c>
    </row>
    <row r="443" spans="1:15" x14ac:dyDescent="0.3">
      <c r="A443" t="s">
        <v>394</v>
      </c>
      <c r="B443">
        <v>2025</v>
      </c>
      <c r="C443" t="s">
        <v>163</v>
      </c>
      <c r="D443">
        <v>7</v>
      </c>
      <c r="E443" t="s">
        <v>4276</v>
      </c>
      <c r="F443" t="s">
        <v>4171</v>
      </c>
      <c r="G443">
        <v>8508</v>
      </c>
      <c r="H443" t="s">
        <v>4179</v>
      </c>
      <c r="I443">
        <v>17600000</v>
      </c>
      <c r="J443" t="s">
        <v>4240</v>
      </c>
      <c r="K443">
        <v>17000000</v>
      </c>
      <c r="L443">
        <v>18300000</v>
      </c>
      <c r="M443">
        <v>4</v>
      </c>
      <c r="N443" t="s">
        <v>4247</v>
      </c>
      <c r="O443" t="s">
        <v>4277</v>
      </c>
    </row>
    <row r="444" spans="1:15" x14ac:dyDescent="0.3">
      <c r="A444" t="s">
        <v>4744</v>
      </c>
      <c r="B444">
        <v>2025</v>
      </c>
      <c r="C444" t="s">
        <v>137</v>
      </c>
      <c r="D444" t="s">
        <v>4201</v>
      </c>
      <c r="E444" t="s">
        <v>4745</v>
      </c>
      <c r="F444" t="s">
        <v>4171</v>
      </c>
      <c r="G444">
        <v>12300</v>
      </c>
      <c r="H444" t="s">
        <v>4179</v>
      </c>
      <c r="I444">
        <v>24400000</v>
      </c>
      <c r="J444" t="s">
        <v>4240</v>
      </c>
      <c r="K444">
        <v>23500000</v>
      </c>
      <c r="L444">
        <v>25400000</v>
      </c>
      <c r="M444">
        <v>2</v>
      </c>
      <c r="N444" t="s">
        <v>4199</v>
      </c>
      <c r="O444" t="s">
        <v>4746</v>
      </c>
    </row>
    <row r="445" spans="1:15" x14ac:dyDescent="0.3">
      <c r="A445" t="s">
        <v>4680</v>
      </c>
      <c r="B445">
        <v>2025</v>
      </c>
      <c r="C445" t="s">
        <v>62</v>
      </c>
      <c r="D445" t="s">
        <v>4389</v>
      </c>
      <c r="E445" t="s">
        <v>4681</v>
      </c>
      <c r="F445" t="s">
        <v>4171</v>
      </c>
      <c r="G445">
        <v>15000</v>
      </c>
      <c r="H445" t="s">
        <v>4179</v>
      </c>
      <c r="I445">
        <v>22800000</v>
      </c>
      <c r="J445" t="s">
        <v>4240</v>
      </c>
      <c r="K445">
        <v>22000000</v>
      </c>
      <c r="L445">
        <v>23600000</v>
      </c>
      <c r="M445">
        <v>11</v>
      </c>
      <c r="N445" t="s">
        <v>4626</v>
      </c>
      <c r="O445" t="s">
        <v>4682</v>
      </c>
    </row>
    <row r="446" spans="1:15" x14ac:dyDescent="0.3">
      <c r="A446" t="s">
        <v>4709</v>
      </c>
      <c r="B446">
        <v>2025</v>
      </c>
      <c r="C446" t="s">
        <v>36</v>
      </c>
      <c r="D446" t="s">
        <v>4399</v>
      </c>
      <c r="E446" t="s">
        <v>4400</v>
      </c>
      <c r="F446" t="s">
        <v>4171</v>
      </c>
      <c r="G446">
        <v>10137</v>
      </c>
      <c r="H446" t="s">
        <v>4179</v>
      </c>
      <c r="I446">
        <v>7870000</v>
      </c>
      <c r="J446" t="s">
        <v>4240</v>
      </c>
      <c r="K446">
        <v>7600000</v>
      </c>
      <c r="L446">
        <v>8100000</v>
      </c>
      <c r="M446">
        <v>8</v>
      </c>
      <c r="N446" t="s">
        <v>4551</v>
      </c>
      <c r="O446" t="s">
        <v>4710</v>
      </c>
    </row>
    <row r="447" spans="1:15" x14ac:dyDescent="0.3">
      <c r="A447" t="s">
        <v>4012</v>
      </c>
      <c r="B447">
        <v>2025</v>
      </c>
      <c r="C447" t="s">
        <v>62</v>
      </c>
      <c r="D447">
        <v>3008</v>
      </c>
      <c r="E447" t="s">
        <v>4258</v>
      </c>
      <c r="F447" t="s">
        <v>4171</v>
      </c>
      <c r="G447">
        <v>20</v>
      </c>
      <c r="H447" t="s">
        <v>4179</v>
      </c>
      <c r="I447">
        <v>17900000</v>
      </c>
      <c r="J447" t="s">
        <v>4240</v>
      </c>
      <c r="K447">
        <v>17300000</v>
      </c>
      <c r="L447">
        <v>18500000</v>
      </c>
      <c r="M447">
        <v>17</v>
      </c>
      <c r="N447" t="s">
        <v>4256</v>
      </c>
      <c r="O447" t="s">
        <v>4286</v>
      </c>
    </row>
    <row r="448" spans="1:15" x14ac:dyDescent="0.3">
      <c r="A448" t="s">
        <v>4112</v>
      </c>
      <c r="B448">
        <v>2025</v>
      </c>
      <c r="C448" t="s">
        <v>62</v>
      </c>
      <c r="D448" t="s">
        <v>4231</v>
      </c>
      <c r="E448" t="s">
        <v>4246</v>
      </c>
      <c r="F448" t="s">
        <v>4171</v>
      </c>
      <c r="G448">
        <v>5300</v>
      </c>
      <c r="H448" t="s">
        <v>4179</v>
      </c>
      <c r="I448">
        <v>17600000</v>
      </c>
      <c r="J448" t="s">
        <v>4240</v>
      </c>
      <c r="K448">
        <v>17000000</v>
      </c>
      <c r="L448">
        <v>18200000</v>
      </c>
      <c r="M448">
        <v>5</v>
      </c>
      <c r="N448" t="s">
        <v>4247</v>
      </c>
      <c r="O448" t="s">
        <v>4248</v>
      </c>
    </row>
    <row r="449" spans="1:15" x14ac:dyDescent="0.3">
      <c r="A449" t="s">
        <v>4042</v>
      </c>
      <c r="B449">
        <v>2025</v>
      </c>
      <c r="C449" t="s">
        <v>191</v>
      </c>
      <c r="D449" t="s">
        <v>4298</v>
      </c>
      <c r="E449" t="s">
        <v>4299</v>
      </c>
      <c r="F449" t="s">
        <v>4171</v>
      </c>
      <c r="G449" t="s">
        <v>4171</v>
      </c>
      <c r="H449" t="s">
        <v>4179</v>
      </c>
      <c r="I449">
        <v>22500000</v>
      </c>
      <c r="J449" t="s">
        <v>4240</v>
      </c>
      <c r="K449">
        <v>21700000</v>
      </c>
      <c r="L449">
        <v>23300000</v>
      </c>
      <c r="M449">
        <v>4</v>
      </c>
      <c r="N449" t="s">
        <v>4289</v>
      </c>
      <c r="O449" t="s">
        <v>4300</v>
      </c>
    </row>
    <row r="450" spans="1:15" x14ac:dyDescent="0.3">
      <c r="A450" t="s">
        <v>4806</v>
      </c>
      <c r="B450">
        <v>2025</v>
      </c>
      <c r="C450" t="s">
        <v>62</v>
      </c>
      <c r="D450" t="s">
        <v>4197</v>
      </c>
      <c r="E450" t="s">
        <v>4807</v>
      </c>
      <c r="F450" t="s">
        <v>4171</v>
      </c>
      <c r="G450">
        <v>12800</v>
      </c>
      <c r="H450" t="s">
        <v>4179</v>
      </c>
      <c r="I450">
        <v>23800000</v>
      </c>
      <c r="J450" t="s">
        <v>4240</v>
      </c>
      <c r="K450">
        <v>22700000</v>
      </c>
      <c r="L450">
        <v>24900000</v>
      </c>
      <c r="M450" t="s">
        <v>4174</v>
      </c>
      <c r="N450" t="s">
        <v>4626</v>
      </c>
      <c r="O450" t="s">
        <v>4808</v>
      </c>
    </row>
    <row r="451" spans="1:15" x14ac:dyDescent="0.3">
      <c r="A451" t="s">
        <v>4767</v>
      </c>
      <c r="B451">
        <v>2025</v>
      </c>
      <c r="C451" t="s">
        <v>137</v>
      </c>
      <c r="D451" t="s">
        <v>4748</v>
      </c>
      <c r="E451" t="s">
        <v>4591</v>
      </c>
      <c r="F451" t="s">
        <v>4171</v>
      </c>
      <c r="G451">
        <v>3606</v>
      </c>
      <c r="H451" t="s">
        <v>4179</v>
      </c>
      <c r="I451">
        <v>17500000</v>
      </c>
      <c r="J451" t="s">
        <v>4240</v>
      </c>
      <c r="K451">
        <v>16900000</v>
      </c>
      <c r="L451">
        <v>18100000</v>
      </c>
      <c r="M451">
        <v>2</v>
      </c>
      <c r="N451" t="s">
        <v>4244</v>
      </c>
      <c r="O451" t="s">
        <v>4768</v>
      </c>
    </row>
    <row r="452" spans="1:15" x14ac:dyDescent="0.3">
      <c r="A452" t="s">
        <v>4738</v>
      </c>
      <c r="B452">
        <v>2025</v>
      </c>
      <c r="C452" t="s">
        <v>201</v>
      </c>
      <c r="D452" t="s">
        <v>4668</v>
      </c>
      <c r="E452" t="s">
        <v>4739</v>
      </c>
      <c r="F452" t="s">
        <v>4171</v>
      </c>
      <c r="G452">
        <v>11100</v>
      </c>
      <c r="H452" t="s">
        <v>4179</v>
      </c>
      <c r="I452">
        <v>15100000</v>
      </c>
      <c r="J452" t="s">
        <v>4240</v>
      </c>
      <c r="K452">
        <v>14500000</v>
      </c>
      <c r="L452">
        <v>15600000</v>
      </c>
      <c r="M452">
        <v>5</v>
      </c>
      <c r="N452" t="s">
        <v>4212</v>
      </c>
      <c r="O452" t="s">
        <v>4740</v>
      </c>
    </row>
    <row r="453" spans="1:15" x14ac:dyDescent="0.3">
      <c r="A453" t="s">
        <v>4017</v>
      </c>
      <c r="B453">
        <v>2025</v>
      </c>
      <c r="C453" t="s">
        <v>62</v>
      </c>
      <c r="D453" t="s">
        <v>4249</v>
      </c>
      <c r="E453" t="s">
        <v>4278</v>
      </c>
      <c r="F453" t="s">
        <v>4171</v>
      </c>
      <c r="G453" t="s">
        <v>4171</v>
      </c>
      <c r="H453" t="s">
        <v>4179</v>
      </c>
      <c r="I453">
        <v>25900000</v>
      </c>
      <c r="J453" t="s">
        <v>4240</v>
      </c>
      <c r="K453">
        <v>24900000</v>
      </c>
      <c r="L453">
        <v>26800000</v>
      </c>
      <c r="M453" t="s">
        <v>4174</v>
      </c>
      <c r="N453" t="s">
        <v>4279</v>
      </c>
      <c r="O453" t="s">
        <v>4297</v>
      </c>
    </row>
    <row r="454" spans="1:15" x14ac:dyDescent="0.3">
      <c r="A454" t="s">
        <v>4002</v>
      </c>
      <c r="B454">
        <v>2025</v>
      </c>
      <c r="C454" t="s">
        <v>62</v>
      </c>
      <c r="D454" t="s">
        <v>4249</v>
      </c>
      <c r="E454" t="s">
        <v>4278</v>
      </c>
      <c r="F454" t="s">
        <v>4171</v>
      </c>
      <c r="G454" t="s">
        <v>4171</v>
      </c>
      <c r="H454" t="s">
        <v>4179</v>
      </c>
      <c r="I454">
        <v>25900000</v>
      </c>
      <c r="J454" t="s">
        <v>4240</v>
      </c>
      <c r="K454">
        <v>24900000</v>
      </c>
      <c r="L454">
        <v>26800000</v>
      </c>
      <c r="M454" t="s">
        <v>4174</v>
      </c>
      <c r="N454" t="s">
        <v>4279</v>
      </c>
      <c r="O454" t="s">
        <v>4280</v>
      </c>
    </row>
    <row r="455" spans="1:15" x14ac:dyDescent="0.3">
      <c r="A455" t="s">
        <v>4720</v>
      </c>
      <c r="B455">
        <v>2026</v>
      </c>
      <c r="C455" t="s">
        <v>41</v>
      </c>
      <c r="D455" t="s">
        <v>4721</v>
      </c>
      <c r="E455" t="s">
        <v>4722</v>
      </c>
      <c r="F455" t="s">
        <v>4171</v>
      </c>
      <c r="G455">
        <v>511</v>
      </c>
      <c r="H455" t="s">
        <v>4179</v>
      </c>
      <c r="I455">
        <v>9800000</v>
      </c>
      <c r="J455" t="s">
        <v>4240</v>
      </c>
      <c r="K455">
        <v>9200000</v>
      </c>
      <c r="L455">
        <v>10300000</v>
      </c>
      <c r="M455" t="s">
        <v>4174</v>
      </c>
      <c r="N455" t="s">
        <v>4235</v>
      </c>
      <c r="O455" t="s">
        <v>4723</v>
      </c>
    </row>
    <row r="456" spans="1:15" x14ac:dyDescent="0.3">
      <c r="A456" t="s">
        <v>4980</v>
      </c>
      <c r="B456">
        <v>2017</v>
      </c>
      <c r="C456" t="s">
        <v>4183</v>
      </c>
      <c r="D456" t="s">
        <v>4376</v>
      </c>
      <c r="E456" t="s">
        <v>4981</v>
      </c>
      <c r="F456" t="s">
        <v>161</v>
      </c>
      <c r="G456">
        <v>90700</v>
      </c>
      <c r="H456" t="s">
        <v>4179</v>
      </c>
      <c r="I456">
        <v>12700000</v>
      </c>
      <c r="J456" t="s">
        <v>4326</v>
      </c>
      <c r="K456">
        <v>12300000</v>
      </c>
      <c r="L456">
        <v>13200000</v>
      </c>
      <c r="M456">
        <v>17</v>
      </c>
      <c r="N456" t="s">
        <v>4259</v>
      </c>
      <c r="O456" t="s">
        <v>7265</v>
      </c>
    </row>
    <row r="457" spans="1:15" x14ac:dyDescent="0.3">
      <c r="A457" t="s">
        <v>4078</v>
      </c>
      <c r="B457">
        <v>2018</v>
      </c>
      <c r="C457" t="s">
        <v>199</v>
      </c>
      <c r="D457" t="s">
        <v>4953</v>
      </c>
      <c r="E457" t="s">
        <v>4954</v>
      </c>
      <c r="F457" t="s">
        <v>11757</v>
      </c>
      <c r="G457">
        <v>53057</v>
      </c>
      <c r="H457" t="s">
        <v>4179</v>
      </c>
      <c r="I457">
        <v>6150000</v>
      </c>
      <c r="J457" t="s">
        <v>4326</v>
      </c>
      <c r="K457">
        <v>5900000</v>
      </c>
      <c r="L457">
        <v>6400000</v>
      </c>
      <c r="M457" t="s">
        <v>4174</v>
      </c>
      <c r="N457" t="s">
        <v>4259</v>
      </c>
      <c r="O457" t="s">
        <v>4955</v>
      </c>
    </row>
    <row r="458" spans="1:15" x14ac:dyDescent="0.3">
      <c r="A458" t="s">
        <v>4959</v>
      </c>
      <c r="B458">
        <v>2019</v>
      </c>
      <c r="C458" t="s">
        <v>250</v>
      </c>
      <c r="D458" t="s">
        <v>4960</v>
      </c>
      <c r="E458" t="s">
        <v>4961</v>
      </c>
      <c r="F458" t="s">
        <v>43</v>
      </c>
      <c r="G458">
        <v>98660</v>
      </c>
      <c r="H458" t="s">
        <v>4179</v>
      </c>
      <c r="I458">
        <v>14700000</v>
      </c>
      <c r="J458" t="s">
        <v>4326</v>
      </c>
      <c r="K458">
        <v>14200000</v>
      </c>
      <c r="L458">
        <v>15200000</v>
      </c>
      <c r="M458">
        <v>5</v>
      </c>
      <c r="N458" t="s">
        <v>4212</v>
      </c>
      <c r="O458" t="s">
        <v>7252</v>
      </c>
    </row>
    <row r="459" spans="1:15" x14ac:dyDescent="0.3">
      <c r="A459" t="s">
        <v>4080</v>
      </c>
      <c r="B459">
        <v>2019</v>
      </c>
      <c r="C459" t="s">
        <v>137</v>
      </c>
      <c r="D459" t="s">
        <v>4590</v>
      </c>
      <c r="E459" t="s">
        <v>4923</v>
      </c>
      <c r="F459" t="s">
        <v>143</v>
      </c>
      <c r="G459">
        <v>51000</v>
      </c>
      <c r="H459" t="s">
        <v>4179</v>
      </c>
      <c r="I459">
        <v>10600000</v>
      </c>
      <c r="J459" t="s">
        <v>4326</v>
      </c>
      <c r="K459">
        <v>10200000</v>
      </c>
      <c r="L459">
        <v>11000000</v>
      </c>
      <c r="M459">
        <v>21</v>
      </c>
      <c r="N459" t="s">
        <v>4274</v>
      </c>
      <c r="O459" t="s">
        <v>4924</v>
      </c>
    </row>
    <row r="460" spans="1:15" x14ac:dyDescent="0.3">
      <c r="A460" t="s">
        <v>4321</v>
      </c>
      <c r="B460">
        <v>2019</v>
      </c>
      <c r="C460" t="s">
        <v>194</v>
      </c>
      <c r="D460" t="s">
        <v>4322</v>
      </c>
      <c r="E460" t="s">
        <v>4323</v>
      </c>
      <c r="F460" t="s">
        <v>60</v>
      </c>
      <c r="G460">
        <v>89700</v>
      </c>
      <c r="H460" t="s">
        <v>4179</v>
      </c>
      <c r="I460">
        <v>32500000</v>
      </c>
      <c r="J460" t="s">
        <v>4326</v>
      </c>
      <c r="K460">
        <v>31300000</v>
      </c>
      <c r="L460">
        <v>33600000</v>
      </c>
      <c r="M460">
        <v>5</v>
      </c>
      <c r="N460" t="s">
        <v>4976</v>
      </c>
      <c r="O460" t="s">
        <v>7260</v>
      </c>
    </row>
    <row r="461" spans="1:15" x14ac:dyDescent="0.3">
      <c r="A461" t="s">
        <v>5032</v>
      </c>
      <c r="B461">
        <v>2019</v>
      </c>
      <c r="C461" t="s">
        <v>92</v>
      </c>
      <c r="D461" t="s">
        <v>5033</v>
      </c>
      <c r="E461" t="s">
        <v>5034</v>
      </c>
      <c r="F461" t="s">
        <v>60</v>
      </c>
      <c r="G461">
        <v>74939</v>
      </c>
      <c r="H461" t="s">
        <v>4179</v>
      </c>
      <c r="I461">
        <v>6900000</v>
      </c>
      <c r="J461" t="s">
        <v>4326</v>
      </c>
      <c r="K461">
        <v>6640000</v>
      </c>
      <c r="L461">
        <v>7160000</v>
      </c>
      <c r="M461">
        <v>14</v>
      </c>
      <c r="N461" t="s">
        <v>4218</v>
      </c>
      <c r="O461" t="s">
        <v>7286</v>
      </c>
    </row>
    <row r="462" spans="1:15" x14ac:dyDescent="0.3">
      <c r="A462" t="s">
        <v>4972</v>
      </c>
      <c r="B462">
        <v>2020</v>
      </c>
      <c r="C462" t="s">
        <v>4097</v>
      </c>
      <c r="D462" t="s">
        <v>4973</v>
      </c>
      <c r="E462" t="s">
        <v>4974</v>
      </c>
      <c r="F462" t="s">
        <v>143</v>
      </c>
      <c r="G462">
        <v>52000</v>
      </c>
      <c r="H462" t="s">
        <v>4179</v>
      </c>
      <c r="I462">
        <v>7840000</v>
      </c>
      <c r="J462" t="s">
        <v>4326</v>
      </c>
      <c r="K462">
        <v>7550000</v>
      </c>
      <c r="L462">
        <v>8100000</v>
      </c>
      <c r="M462">
        <v>6</v>
      </c>
      <c r="N462" t="s">
        <v>4218</v>
      </c>
      <c r="O462" t="s">
        <v>7258</v>
      </c>
    </row>
    <row r="463" spans="1:15" x14ac:dyDescent="0.3">
      <c r="A463" t="s">
        <v>4068</v>
      </c>
      <c r="B463">
        <v>2019</v>
      </c>
      <c r="C463" t="s">
        <v>4183</v>
      </c>
      <c r="D463" t="s">
        <v>4302</v>
      </c>
      <c r="E463" t="s">
        <v>4990</v>
      </c>
      <c r="F463" t="s">
        <v>43</v>
      </c>
      <c r="G463">
        <v>77807</v>
      </c>
      <c r="H463" t="s">
        <v>4179</v>
      </c>
      <c r="I463">
        <v>13700000</v>
      </c>
      <c r="J463" t="s">
        <v>4326</v>
      </c>
      <c r="K463">
        <v>13200000</v>
      </c>
      <c r="L463">
        <v>14200000</v>
      </c>
      <c r="M463">
        <v>29</v>
      </c>
      <c r="N463" t="s">
        <v>4262</v>
      </c>
      <c r="O463" t="s">
        <v>7271</v>
      </c>
    </row>
    <row r="464" spans="1:15" x14ac:dyDescent="0.3">
      <c r="A464" t="s">
        <v>4936</v>
      </c>
      <c r="B464">
        <v>2020</v>
      </c>
      <c r="C464" t="s">
        <v>4529</v>
      </c>
      <c r="D464" t="s">
        <v>4530</v>
      </c>
      <c r="E464" t="s">
        <v>4937</v>
      </c>
      <c r="F464" t="s">
        <v>43</v>
      </c>
      <c r="G464">
        <v>81000</v>
      </c>
      <c r="H464" t="s">
        <v>4179</v>
      </c>
      <c r="I464">
        <v>8700000</v>
      </c>
      <c r="J464" t="s">
        <v>4326</v>
      </c>
      <c r="K464">
        <v>8300000</v>
      </c>
      <c r="L464">
        <v>9200000</v>
      </c>
      <c r="M464" t="s">
        <v>4174</v>
      </c>
      <c r="N464" t="s">
        <v>4274</v>
      </c>
      <c r="O464" t="s">
        <v>4938</v>
      </c>
    </row>
    <row r="465" spans="1:15" x14ac:dyDescent="0.3">
      <c r="A465" t="s">
        <v>318</v>
      </c>
      <c r="B465">
        <v>2020</v>
      </c>
      <c r="C465" t="s">
        <v>24</v>
      </c>
      <c r="D465" t="s">
        <v>4466</v>
      </c>
      <c r="E465" t="s">
        <v>4467</v>
      </c>
      <c r="F465" t="s">
        <v>43</v>
      </c>
      <c r="G465">
        <v>98000</v>
      </c>
      <c r="H465" t="s">
        <v>4179</v>
      </c>
      <c r="I465">
        <v>43200000</v>
      </c>
      <c r="J465" t="s">
        <v>4326</v>
      </c>
      <c r="K465">
        <v>41400000</v>
      </c>
      <c r="L465">
        <v>45000000</v>
      </c>
      <c r="M465">
        <v>20</v>
      </c>
      <c r="N465" t="s">
        <v>5811</v>
      </c>
      <c r="O465" t="s">
        <v>7282</v>
      </c>
    </row>
    <row r="466" spans="1:15" x14ac:dyDescent="0.3">
      <c r="A466" t="s">
        <v>4890</v>
      </c>
      <c r="B466">
        <v>2020</v>
      </c>
      <c r="C466" t="s">
        <v>92</v>
      </c>
      <c r="D466" t="s">
        <v>4470</v>
      </c>
      <c r="E466" t="s">
        <v>4891</v>
      </c>
      <c r="F466" t="s">
        <v>94</v>
      </c>
      <c r="G466">
        <v>103700</v>
      </c>
      <c r="H466" t="s">
        <v>4179</v>
      </c>
      <c r="I466">
        <v>33600000</v>
      </c>
      <c r="J466" t="s">
        <v>4326</v>
      </c>
      <c r="K466">
        <v>31600000</v>
      </c>
      <c r="L466">
        <v>35700000</v>
      </c>
      <c r="M466">
        <v>3</v>
      </c>
      <c r="N466" t="s">
        <v>4587</v>
      </c>
      <c r="O466" t="s">
        <v>4892</v>
      </c>
    </row>
    <row r="467" spans="1:15" x14ac:dyDescent="0.3">
      <c r="A467" t="s">
        <v>4077</v>
      </c>
      <c r="B467">
        <v>2020</v>
      </c>
      <c r="C467" t="s">
        <v>188</v>
      </c>
      <c r="D467" t="s">
        <v>4970</v>
      </c>
      <c r="E467" t="s">
        <v>4971</v>
      </c>
      <c r="F467" t="s">
        <v>143</v>
      </c>
      <c r="G467">
        <v>16244</v>
      </c>
      <c r="H467" t="s">
        <v>4179</v>
      </c>
      <c r="I467">
        <v>7080000</v>
      </c>
      <c r="J467" t="s">
        <v>4326</v>
      </c>
      <c r="K467">
        <v>6840000</v>
      </c>
      <c r="L467">
        <v>7320000</v>
      </c>
      <c r="M467">
        <v>6</v>
      </c>
      <c r="N467" t="s">
        <v>4582</v>
      </c>
      <c r="O467" t="s">
        <v>7257</v>
      </c>
    </row>
    <row r="468" spans="1:15" x14ac:dyDescent="0.3">
      <c r="A468" t="s">
        <v>4171</v>
      </c>
      <c r="B468">
        <v>2019</v>
      </c>
      <c r="C468" t="s">
        <v>92</v>
      </c>
      <c r="D468" t="s">
        <v>7243</v>
      </c>
      <c r="E468" t="s">
        <v>7244</v>
      </c>
      <c r="F468" t="s">
        <v>4171</v>
      </c>
      <c r="G468">
        <v>101000</v>
      </c>
      <c r="H468" t="s">
        <v>4179</v>
      </c>
      <c r="I468">
        <v>7890000</v>
      </c>
      <c r="J468" t="s">
        <v>4326</v>
      </c>
      <c r="K468">
        <v>7600000</v>
      </c>
      <c r="L468">
        <v>8200000</v>
      </c>
      <c r="M468">
        <v>9</v>
      </c>
      <c r="N468" t="s">
        <v>4256</v>
      </c>
      <c r="O468" t="s">
        <v>7245</v>
      </c>
    </row>
    <row r="469" spans="1:15" x14ac:dyDescent="0.3">
      <c r="A469" t="s">
        <v>4171</v>
      </c>
      <c r="B469">
        <v>2023</v>
      </c>
      <c r="C469" t="s">
        <v>41</v>
      </c>
      <c r="D469" t="s">
        <v>4463</v>
      </c>
      <c r="E469" t="s">
        <v>4464</v>
      </c>
      <c r="F469" t="s">
        <v>4171</v>
      </c>
      <c r="G469">
        <v>38000</v>
      </c>
      <c r="H469" t="s">
        <v>4179</v>
      </c>
      <c r="I469">
        <v>16800000</v>
      </c>
      <c r="J469" t="s">
        <v>4326</v>
      </c>
      <c r="K469">
        <v>16200000</v>
      </c>
      <c r="L469">
        <v>17400000</v>
      </c>
      <c r="M469">
        <v>4</v>
      </c>
      <c r="N469" t="s">
        <v>4244</v>
      </c>
      <c r="O469" t="s">
        <v>7240</v>
      </c>
    </row>
    <row r="470" spans="1:15" x14ac:dyDescent="0.3">
      <c r="A470" t="s">
        <v>4171</v>
      </c>
      <c r="B470">
        <v>2025</v>
      </c>
      <c r="C470" t="s">
        <v>24</v>
      </c>
      <c r="D470" t="s">
        <v>4404</v>
      </c>
      <c r="E470" t="s">
        <v>5783</v>
      </c>
      <c r="F470" t="s">
        <v>4171</v>
      </c>
      <c r="G470">
        <v>12000</v>
      </c>
      <c r="H470" t="s">
        <v>4179</v>
      </c>
      <c r="I470">
        <v>35000000</v>
      </c>
      <c r="J470" t="s">
        <v>4326</v>
      </c>
      <c r="K470">
        <v>33800000</v>
      </c>
      <c r="L470">
        <v>36200000</v>
      </c>
      <c r="M470">
        <v>33</v>
      </c>
      <c r="N470" t="s">
        <v>4861</v>
      </c>
      <c r="O470" t="s">
        <v>7247</v>
      </c>
    </row>
    <row r="471" spans="1:15" x14ac:dyDescent="0.3">
      <c r="A471" t="s">
        <v>4171</v>
      </c>
      <c r="B471">
        <v>2025</v>
      </c>
      <c r="C471" t="s">
        <v>163</v>
      </c>
      <c r="D471">
        <v>7</v>
      </c>
      <c r="E471" t="s">
        <v>4276</v>
      </c>
      <c r="F471" t="s">
        <v>4171</v>
      </c>
      <c r="G471">
        <v>10200</v>
      </c>
      <c r="H471" t="s">
        <v>4179</v>
      </c>
      <c r="I471">
        <v>17500000</v>
      </c>
      <c r="J471" t="s">
        <v>4326</v>
      </c>
      <c r="K471">
        <v>16900000</v>
      </c>
      <c r="L471">
        <v>18200000</v>
      </c>
      <c r="M471">
        <v>4</v>
      </c>
      <c r="N471" t="s">
        <v>4247</v>
      </c>
      <c r="O471" t="s">
        <v>7277</v>
      </c>
    </row>
    <row r="472" spans="1:15" x14ac:dyDescent="0.3">
      <c r="A472" t="s">
        <v>4171</v>
      </c>
      <c r="B472">
        <v>2025</v>
      </c>
      <c r="C472" t="s">
        <v>163</v>
      </c>
      <c r="D472">
        <v>7</v>
      </c>
      <c r="E472" t="s">
        <v>4276</v>
      </c>
      <c r="F472" t="s">
        <v>4171</v>
      </c>
      <c r="G472">
        <v>10200</v>
      </c>
      <c r="H472" t="s">
        <v>4179</v>
      </c>
      <c r="I472">
        <v>17500000</v>
      </c>
      <c r="J472" t="s">
        <v>4326</v>
      </c>
      <c r="K472">
        <v>16900000</v>
      </c>
      <c r="L472">
        <v>18200000</v>
      </c>
      <c r="M472">
        <v>4</v>
      </c>
      <c r="N472" t="s">
        <v>4247</v>
      </c>
      <c r="O472" t="s">
        <v>7292</v>
      </c>
    </row>
    <row r="473" spans="1:15" x14ac:dyDescent="0.3">
      <c r="A473" t="s">
        <v>4171</v>
      </c>
      <c r="B473">
        <v>2026</v>
      </c>
      <c r="C473" t="s">
        <v>41</v>
      </c>
      <c r="D473" t="s">
        <v>4721</v>
      </c>
      <c r="E473" t="s">
        <v>4423</v>
      </c>
      <c r="F473" t="s">
        <v>4171</v>
      </c>
      <c r="G473">
        <v>1715</v>
      </c>
      <c r="H473" t="s">
        <v>4179</v>
      </c>
      <c r="I473">
        <v>8200000</v>
      </c>
      <c r="J473" t="s">
        <v>4326</v>
      </c>
      <c r="K473">
        <v>7910000</v>
      </c>
      <c r="L473">
        <v>8500000</v>
      </c>
      <c r="M473" t="s">
        <v>4174</v>
      </c>
      <c r="N473" t="s">
        <v>4626</v>
      </c>
      <c r="O473" t="s">
        <v>7237</v>
      </c>
    </row>
    <row r="474" spans="1:15" x14ac:dyDescent="0.3">
      <c r="A474" t="s">
        <v>4171</v>
      </c>
      <c r="B474">
        <v>2026</v>
      </c>
      <c r="C474" t="s">
        <v>62</v>
      </c>
      <c r="D474" t="s">
        <v>4249</v>
      </c>
      <c r="E474" t="s">
        <v>7238</v>
      </c>
      <c r="F474" t="s">
        <v>4171</v>
      </c>
      <c r="G474" t="s">
        <v>4171</v>
      </c>
      <c r="H474" t="s">
        <v>4179</v>
      </c>
      <c r="I474">
        <v>25600000</v>
      </c>
      <c r="J474" t="s">
        <v>4326</v>
      </c>
      <c r="K474">
        <v>24700000</v>
      </c>
      <c r="L474">
        <v>26500000</v>
      </c>
      <c r="M474" t="s">
        <v>4174</v>
      </c>
      <c r="N474" t="s">
        <v>4271</v>
      </c>
      <c r="O474" t="s">
        <v>7239</v>
      </c>
    </row>
    <row r="475" spans="1:15" x14ac:dyDescent="0.3">
      <c r="A475" t="s">
        <v>4171</v>
      </c>
      <c r="B475">
        <v>2026</v>
      </c>
      <c r="C475" t="s">
        <v>62</v>
      </c>
      <c r="D475" t="s">
        <v>4249</v>
      </c>
      <c r="E475" t="s">
        <v>7238</v>
      </c>
      <c r="F475" t="s">
        <v>4171</v>
      </c>
      <c r="G475" t="s">
        <v>4171</v>
      </c>
      <c r="H475" t="s">
        <v>4179</v>
      </c>
      <c r="I475">
        <v>25600000</v>
      </c>
      <c r="J475" t="s">
        <v>4326</v>
      </c>
      <c r="K475">
        <v>24700000</v>
      </c>
      <c r="L475">
        <v>26500000</v>
      </c>
      <c r="M475" t="s">
        <v>4174</v>
      </c>
      <c r="N475" t="s">
        <v>4271</v>
      </c>
      <c r="O475" t="s">
        <v>7242</v>
      </c>
    </row>
    <row r="476" spans="1:15" x14ac:dyDescent="0.3">
      <c r="A476" t="s">
        <v>5026</v>
      </c>
      <c r="B476">
        <v>2020</v>
      </c>
      <c r="C476" t="s">
        <v>24</v>
      </c>
      <c r="D476" t="s">
        <v>4392</v>
      </c>
      <c r="E476" t="s">
        <v>5027</v>
      </c>
      <c r="F476" t="s">
        <v>60</v>
      </c>
      <c r="G476">
        <v>67000</v>
      </c>
      <c r="H476" t="s">
        <v>4179</v>
      </c>
      <c r="I476">
        <v>10100000</v>
      </c>
      <c r="J476" t="s">
        <v>4326</v>
      </c>
      <c r="K476">
        <v>9400000</v>
      </c>
      <c r="L476">
        <v>10800000</v>
      </c>
      <c r="M476">
        <v>4</v>
      </c>
      <c r="N476" t="s">
        <v>4247</v>
      </c>
      <c r="O476" t="s">
        <v>7283</v>
      </c>
    </row>
    <row r="477" spans="1:15" x14ac:dyDescent="0.3">
      <c r="A477" t="s">
        <v>5041</v>
      </c>
      <c r="B477">
        <v>2020</v>
      </c>
      <c r="C477" t="s">
        <v>154</v>
      </c>
      <c r="D477" t="s">
        <v>4482</v>
      </c>
      <c r="E477" t="s">
        <v>5042</v>
      </c>
      <c r="F477" t="s">
        <v>143</v>
      </c>
      <c r="G477">
        <v>37000</v>
      </c>
      <c r="H477" t="s">
        <v>4179</v>
      </c>
      <c r="I477">
        <v>11000000</v>
      </c>
      <c r="J477" t="s">
        <v>4326</v>
      </c>
      <c r="K477">
        <v>10600000</v>
      </c>
      <c r="L477">
        <v>11400000</v>
      </c>
      <c r="M477">
        <v>11</v>
      </c>
      <c r="N477" t="s">
        <v>4259</v>
      </c>
      <c r="O477" t="s">
        <v>7290</v>
      </c>
    </row>
    <row r="478" spans="1:15" x14ac:dyDescent="0.3">
      <c r="A478" t="s">
        <v>4913</v>
      </c>
      <c r="B478">
        <v>2021</v>
      </c>
      <c r="C478" t="s">
        <v>4091</v>
      </c>
      <c r="D478" t="s">
        <v>4914</v>
      </c>
      <c r="E478" t="s">
        <v>4915</v>
      </c>
      <c r="F478" t="s">
        <v>60</v>
      </c>
      <c r="G478">
        <v>87000</v>
      </c>
      <c r="H478" t="s">
        <v>4179</v>
      </c>
      <c r="I478">
        <v>6970000</v>
      </c>
      <c r="J478" t="s">
        <v>4326</v>
      </c>
      <c r="K478">
        <v>6590000</v>
      </c>
      <c r="L478">
        <v>7350000</v>
      </c>
      <c r="M478" t="s">
        <v>4174</v>
      </c>
      <c r="N478" t="s">
        <v>4244</v>
      </c>
      <c r="O478" t="s">
        <v>4916</v>
      </c>
    </row>
    <row r="479" spans="1:15" x14ac:dyDescent="0.3">
      <c r="A479" t="s">
        <v>4893</v>
      </c>
      <c r="B479">
        <v>2021</v>
      </c>
      <c r="C479" t="s">
        <v>4894</v>
      </c>
      <c r="D479" t="s">
        <v>4895</v>
      </c>
      <c r="E479" t="s">
        <v>4896</v>
      </c>
      <c r="F479" t="s">
        <v>43</v>
      </c>
      <c r="G479">
        <v>63000</v>
      </c>
      <c r="H479" t="s">
        <v>4179</v>
      </c>
      <c r="I479">
        <v>10000000</v>
      </c>
      <c r="J479" t="s">
        <v>4326</v>
      </c>
      <c r="K479">
        <v>9600000</v>
      </c>
      <c r="L479">
        <v>10500000</v>
      </c>
      <c r="M479">
        <v>5</v>
      </c>
      <c r="N479" t="s">
        <v>4244</v>
      </c>
      <c r="O479" t="s">
        <v>4897</v>
      </c>
    </row>
    <row r="480" spans="1:15" x14ac:dyDescent="0.3">
      <c r="A480" t="s">
        <v>1519</v>
      </c>
      <c r="B480">
        <v>2021</v>
      </c>
      <c r="C480" t="s">
        <v>4215</v>
      </c>
      <c r="D480" t="s">
        <v>5048</v>
      </c>
      <c r="E480" t="s">
        <v>5049</v>
      </c>
      <c r="F480" t="s">
        <v>143</v>
      </c>
      <c r="G480">
        <v>108000</v>
      </c>
      <c r="H480" t="s">
        <v>4179</v>
      </c>
      <c r="I480">
        <v>12400000</v>
      </c>
      <c r="J480" t="s">
        <v>4326</v>
      </c>
      <c r="K480">
        <v>11900000</v>
      </c>
      <c r="L480">
        <v>12800000</v>
      </c>
      <c r="M480">
        <v>2</v>
      </c>
      <c r="N480" t="s">
        <v>4438</v>
      </c>
      <c r="O480" t="s">
        <v>7295</v>
      </c>
    </row>
    <row r="481" spans="1:15" x14ac:dyDescent="0.3">
      <c r="A481" t="s">
        <v>1791</v>
      </c>
      <c r="B481">
        <v>2021</v>
      </c>
      <c r="C481" t="s">
        <v>4183</v>
      </c>
      <c r="D481" t="s">
        <v>4950</v>
      </c>
      <c r="E481" t="s">
        <v>4951</v>
      </c>
      <c r="F481" t="s">
        <v>60</v>
      </c>
      <c r="G481">
        <v>80000</v>
      </c>
      <c r="H481" t="s">
        <v>4179</v>
      </c>
      <c r="I481">
        <v>12800000</v>
      </c>
      <c r="J481" t="s">
        <v>4326</v>
      </c>
      <c r="K481">
        <v>12300000</v>
      </c>
      <c r="L481">
        <v>13300000</v>
      </c>
      <c r="M481">
        <v>23</v>
      </c>
      <c r="N481" t="s">
        <v>4387</v>
      </c>
      <c r="O481" t="s">
        <v>4952</v>
      </c>
    </row>
    <row r="482" spans="1:15" x14ac:dyDescent="0.3">
      <c r="A482" t="s">
        <v>4991</v>
      </c>
      <c r="B482">
        <v>2021</v>
      </c>
      <c r="C482" t="s">
        <v>131</v>
      </c>
      <c r="D482" t="s">
        <v>4992</v>
      </c>
      <c r="E482" t="s">
        <v>4993</v>
      </c>
      <c r="F482" t="s">
        <v>43</v>
      </c>
      <c r="G482">
        <v>82000</v>
      </c>
      <c r="H482" t="s">
        <v>4179</v>
      </c>
      <c r="I482">
        <v>18100000</v>
      </c>
      <c r="J482" t="s">
        <v>4326</v>
      </c>
      <c r="K482">
        <v>17500000</v>
      </c>
      <c r="L482">
        <v>18800000</v>
      </c>
      <c r="M482">
        <v>9</v>
      </c>
      <c r="N482" t="s">
        <v>4387</v>
      </c>
      <c r="O482" t="s">
        <v>7272</v>
      </c>
    </row>
    <row r="483" spans="1:15" x14ac:dyDescent="0.3">
      <c r="A483" t="s">
        <v>4975</v>
      </c>
      <c r="B483">
        <v>2021</v>
      </c>
      <c r="C483" t="s">
        <v>24</v>
      </c>
      <c r="D483" t="s">
        <v>4448</v>
      </c>
      <c r="E483" t="s">
        <v>4449</v>
      </c>
      <c r="F483" t="s">
        <v>60</v>
      </c>
      <c r="G483">
        <v>46400</v>
      </c>
      <c r="H483" t="s">
        <v>4179</v>
      </c>
      <c r="I483">
        <v>32800000</v>
      </c>
      <c r="J483" t="s">
        <v>4326</v>
      </c>
      <c r="K483">
        <v>31600000</v>
      </c>
      <c r="L483">
        <v>33900000</v>
      </c>
      <c r="M483">
        <v>6</v>
      </c>
      <c r="N483" t="s">
        <v>4341</v>
      </c>
      <c r="O483" t="s">
        <v>7259</v>
      </c>
    </row>
    <row r="484" spans="1:15" x14ac:dyDescent="0.3">
      <c r="A484" t="s">
        <v>4888</v>
      </c>
      <c r="B484">
        <v>2021</v>
      </c>
      <c r="C484" t="s">
        <v>188</v>
      </c>
      <c r="D484" t="s">
        <v>4613</v>
      </c>
      <c r="E484" t="s">
        <v>4614</v>
      </c>
      <c r="F484" t="s">
        <v>43</v>
      </c>
      <c r="G484">
        <v>69989</v>
      </c>
      <c r="H484" t="s">
        <v>4179</v>
      </c>
      <c r="I484">
        <v>7970000</v>
      </c>
      <c r="J484" t="s">
        <v>4326</v>
      </c>
      <c r="K484">
        <v>7680000</v>
      </c>
      <c r="L484">
        <v>8300000</v>
      </c>
      <c r="M484">
        <v>5</v>
      </c>
      <c r="N484" t="s">
        <v>4191</v>
      </c>
      <c r="O484" t="s">
        <v>4889</v>
      </c>
    </row>
    <row r="485" spans="1:15" x14ac:dyDescent="0.3">
      <c r="A485" t="s">
        <v>5006</v>
      </c>
      <c r="B485">
        <v>2021</v>
      </c>
      <c r="C485" t="s">
        <v>89</v>
      </c>
      <c r="D485" t="s">
        <v>4379</v>
      </c>
      <c r="E485" t="s">
        <v>5007</v>
      </c>
      <c r="F485" t="s">
        <v>43</v>
      </c>
      <c r="G485">
        <v>46000</v>
      </c>
      <c r="H485" t="s">
        <v>4179</v>
      </c>
      <c r="I485">
        <v>7150000</v>
      </c>
      <c r="J485" t="s">
        <v>4326</v>
      </c>
      <c r="K485">
        <v>6910000</v>
      </c>
      <c r="L485">
        <v>7400000</v>
      </c>
      <c r="M485">
        <v>58</v>
      </c>
      <c r="N485" t="s">
        <v>4381</v>
      </c>
      <c r="O485" t="s">
        <v>5008</v>
      </c>
    </row>
    <row r="486" spans="1:15" x14ac:dyDescent="0.3">
      <c r="A486" t="s">
        <v>4881</v>
      </c>
      <c r="B486">
        <v>2021</v>
      </c>
      <c r="C486" t="s">
        <v>89</v>
      </c>
      <c r="D486" t="s">
        <v>4379</v>
      </c>
      <c r="E486" t="s">
        <v>4380</v>
      </c>
      <c r="F486" t="s">
        <v>60</v>
      </c>
      <c r="G486">
        <v>94000</v>
      </c>
      <c r="H486" t="s">
        <v>4179</v>
      </c>
      <c r="I486">
        <v>7080000</v>
      </c>
      <c r="J486" t="s">
        <v>4326</v>
      </c>
      <c r="K486">
        <v>6820000</v>
      </c>
      <c r="L486">
        <v>7340000</v>
      </c>
      <c r="M486">
        <v>32</v>
      </c>
      <c r="N486" t="s">
        <v>4244</v>
      </c>
      <c r="O486" t="s">
        <v>4882</v>
      </c>
    </row>
    <row r="487" spans="1:15" x14ac:dyDescent="0.3">
      <c r="A487" t="s">
        <v>4978</v>
      </c>
      <c r="B487">
        <v>2021</v>
      </c>
      <c r="C487" t="s">
        <v>62</v>
      </c>
      <c r="D487" t="s">
        <v>4445</v>
      </c>
      <c r="E487" t="s">
        <v>4979</v>
      </c>
      <c r="F487" t="s">
        <v>143</v>
      </c>
      <c r="G487">
        <v>94691</v>
      </c>
      <c r="H487" t="s">
        <v>4179</v>
      </c>
      <c r="I487">
        <v>11600000</v>
      </c>
      <c r="J487" t="s">
        <v>4326</v>
      </c>
      <c r="K487">
        <v>11200000</v>
      </c>
      <c r="L487">
        <v>12100000</v>
      </c>
      <c r="M487">
        <v>31</v>
      </c>
      <c r="N487" t="s">
        <v>4186</v>
      </c>
      <c r="O487" t="s">
        <v>7262</v>
      </c>
    </row>
    <row r="488" spans="1:15" x14ac:dyDescent="0.3">
      <c r="A488" t="s">
        <v>4978</v>
      </c>
      <c r="B488">
        <v>2021</v>
      </c>
      <c r="C488" t="s">
        <v>62</v>
      </c>
      <c r="D488" t="s">
        <v>4445</v>
      </c>
      <c r="E488" t="s">
        <v>4979</v>
      </c>
      <c r="F488" t="s">
        <v>143</v>
      </c>
      <c r="G488">
        <v>94691</v>
      </c>
      <c r="H488" t="s">
        <v>4179</v>
      </c>
      <c r="I488">
        <v>11600000</v>
      </c>
      <c r="J488" t="s">
        <v>4326</v>
      </c>
      <c r="K488">
        <v>11200000</v>
      </c>
      <c r="L488">
        <v>12100000</v>
      </c>
      <c r="M488">
        <v>31</v>
      </c>
      <c r="N488" t="s">
        <v>4186</v>
      </c>
      <c r="O488" t="s">
        <v>7263</v>
      </c>
    </row>
    <row r="489" spans="1:15" x14ac:dyDescent="0.3">
      <c r="A489" t="s">
        <v>5019</v>
      </c>
      <c r="B489">
        <v>2021</v>
      </c>
      <c r="C489" t="s">
        <v>36</v>
      </c>
      <c r="D489" t="s">
        <v>4774</v>
      </c>
      <c r="E489" t="s">
        <v>5020</v>
      </c>
      <c r="F489" t="s">
        <v>161</v>
      </c>
      <c r="G489">
        <v>42584</v>
      </c>
      <c r="H489" t="s">
        <v>4179</v>
      </c>
      <c r="I489">
        <v>12300000</v>
      </c>
      <c r="J489" t="s">
        <v>4326</v>
      </c>
      <c r="K489">
        <v>11900000</v>
      </c>
      <c r="L489">
        <v>12700000</v>
      </c>
      <c r="M489">
        <v>19</v>
      </c>
      <c r="N489" t="s">
        <v>4247</v>
      </c>
      <c r="O489" t="s">
        <v>7279</v>
      </c>
    </row>
    <row r="490" spans="1:15" x14ac:dyDescent="0.3">
      <c r="A490" t="s">
        <v>5038</v>
      </c>
      <c r="B490">
        <v>2021</v>
      </c>
      <c r="C490" t="s">
        <v>131</v>
      </c>
      <c r="D490" t="s">
        <v>5039</v>
      </c>
      <c r="E490" t="s">
        <v>5040</v>
      </c>
      <c r="F490" t="s">
        <v>161</v>
      </c>
      <c r="G490">
        <v>64000</v>
      </c>
      <c r="H490" t="s">
        <v>4179</v>
      </c>
      <c r="I490">
        <v>20700000</v>
      </c>
      <c r="J490" t="s">
        <v>4326</v>
      </c>
      <c r="K490">
        <v>19300000</v>
      </c>
      <c r="L490">
        <v>22100000</v>
      </c>
      <c r="M490">
        <v>5</v>
      </c>
      <c r="N490" t="s">
        <v>4259</v>
      </c>
      <c r="O490" t="s">
        <v>7289</v>
      </c>
    </row>
    <row r="491" spans="1:15" x14ac:dyDescent="0.3">
      <c r="A491" t="s">
        <v>4967</v>
      </c>
      <c r="B491">
        <v>2022</v>
      </c>
      <c r="C491" t="s">
        <v>4031</v>
      </c>
      <c r="D491" t="s">
        <v>4968</v>
      </c>
      <c r="E491" t="s">
        <v>4969</v>
      </c>
      <c r="F491" t="s">
        <v>94</v>
      </c>
      <c r="G491">
        <v>45000</v>
      </c>
      <c r="H491" t="s">
        <v>4179</v>
      </c>
      <c r="I491">
        <v>14500000</v>
      </c>
      <c r="J491" t="s">
        <v>4326</v>
      </c>
      <c r="K491">
        <v>14000000</v>
      </c>
      <c r="L491">
        <v>15000000</v>
      </c>
      <c r="M491">
        <v>10</v>
      </c>
      <c r="N491" t="s">
        <v>4218</v>
      </c>
      <c r="O491" t="s">
        <v>7255</v>
      </c>
    </row>
    <row r="492" spans="1:15" x14ac:dyDescent="0.3">
      <c r="A492" t="s">
        <v>4999</v>
      </c>
      <c r="B492">
        <v>2022</v>
      </c>
      <c r="C492" t="s">
        <v>250</v>
      </c>
      <c r="D492">
        <v>6</v>
      </c>
      <c r="E492" t="s">
        <v>5000</v>
      </c>
      <c r="F492" t="s">
        <v>43</v>
      </c>
      <c r="G492">
        <v>76000</v>
      </c>
      <c r="H492" t="s">
        <v>4179</v>
      </c>
      <c r="I492">
        <v>14800000</v>
      </c>
      <c r="J492" t="s">
        <v>4326</v>
      </c>
      <c r="K492">
        <v>14300000</v>
      </c>
      <c r="L492">
        <v>15400000</v>
      </c>
      <c r="M492">
        <v>4</v>
      </c>
      <c r="N492" t="s">
        <v>4244</v>
      </c>
      <c r="O492" t="s">
        <v>5001</v>
      </c>
    </row>
    <row r="493" spans="1:15" x14ac:dyDescent="0.3">
      <c r="A493" t="s">
        <v>5029</v>
      </c>
      <c r="B493">
        <v>2022</v>
      </c>
      <c r="C493" t="s">
        <v>41</v>
      </c>
      <c r="D493" t="s">
        <v>5030</v>
      </c>
      <c r="E493" t="s">
        <v>5031</v>
      </c>
      <c r="F493" t="s">
        <v>4171</v>
      </c>
      <c r="G493">
        <v>84000</v>
      </c>
      <c r="H493" t="s">
        <v>4179</v>
      </c>
      <c r="I493">
        <v>11700000</v>
      </c>
      <c r="J493" t="s">
        <v>4326</v>
      </c>
      <c r="K493">
        <v>10800000</v>
      </c>
      <c r="L493">
        <v>12600000</v>
      </c>
      <c r="M493">
        <v>2</v>
      </c>
      <c r="N493" t="s">
        <v>4256</v>
      </c>
      <c r="O493" t="s">
        <v>7285</v>
      </c>
    </row>
    <row r="494" spans="1:15" x14ac:dyDescent="0.3">
      <c r="A494" t="s">
        <v>271</v>
      </c>
      <c r="B494">
        <v>2022</v>
      </c>
      <c r="C494" t="s">
        <v>4183</v>
      </c>
      <c r="D494" t="s">
        <v>4491</v>
      </c>
      <c r="E494" t="s">
        <v>4492</v>
      </c>
      <c r="F494" t="s">
        <v>143</v>
      </c>
      <c r="G494">
        <v>60500</v>
      </c>
      <c r="H494" t="s">
        <v>4179</v>
      </c>
      <c r="I494">
        <v>12800000</v>
      </c>
      <c r="J494" t="s">
        <v>4326</v>
      </c>
      <c r="K494">
        <v>12400000</v>
      </c>
      <c r="L494">
        <v>13300000</v>
      </c>
      <c r="M494">
        <v>9</v>
      </c>
      <c r="N494" t="s">
        <v>4247</v>
      </c>
      <c r="O494" t="s">
        <v>4869</v>
      </c>
    </row>
    <row r="495" spans="1:15" x14ac:dyDescent="0.3">
      <c r="A495" t="s">
        <v>4072</v>
      </c>
      <c r="B495">
        <v>2022</v>
      </c>
      <c r="C495" t="s">
        <v>4640</v>
      </c>
      <c r="D495" t="s">
        <v>4662</v>
      </c>
      <c r="E495" t="s">
        <v>4663</v>
      </c>
      <c r="F495" t="s">
        <v>43</v>
      </c>
      <c r="G495">
        <v>9000</v>
      </c>
      <c r="H495" t="s">
        <v>4179</v>
      </c>
      <c r="I495">
        <v>5490000</v>
      </c>
      <c r="J495" t="s">
        <v>4326</v>
      </c>
      <c r="K495">
        <v>5300000</v>
      </c>
      <c r="L495">
        <v>5670000</v>
      </c>
      <c r="M495">
        <v>2</v>
      </c>
      <c r="N495" t="s">
        <v>4244</v>
      </c>
      <c r="O495" t="s">
        <v>7296</v>
      </c>
    </row>
    <row r="496" spans="1:15" x14ac:dyDescent="0.3">
      <c r="A496" t="s">
        <v>4957</v>
      </c>
      <c r="B496">
        <v>2022</v>
      </c>
      <c r="C496" t="s">
        <v>24</v>
      </c>
      <c r="D496" t="s">
        <v>4189</v>
      </c>
      <c r="E496" t="s">
        <v>4958</v>
      </c>
      <c r="F496" t="s">
        <v>4538</v>
      </c>
      <c r="G496">
        <v>35400</v>
      </c>
      <c r="H496" t="s">
        <v>4179</v>
      </c>
      <c r="I496">
        <v>13400000</v>
      </c>
      <c r="J496" t="s">
        <v>4326</v>
      </c>
      <c r="K496">
        <v>13000000</v>
      </c>
      <c r="L496">
        <v>13900000</v>
      </c>
      <c r="M496">
        <v>18</v>
      </c>
      <c r="N496" t="s">
        <v>4191</v>
      </c>
      <c r="O496" t="s">
        <v>7251</v>
      </c>
    </row>
    <row r="497" spans="1:15" x14ac:dyDescent="0.3">
      <c r="A497" t="s">
        <v>4907</v>
      </c>
      <c r="B497">
        <v>2022</v>
      </c>
      <c r="C497" t="s">
        <v>92</v>
      </c>
      <c r="D497" t="s">
        <v>4908</v>
      </c>
      <c r="E497" t="s">
        <v>4909</v>
      </c>
      <c r="F497" t="s">
        <v>173</v>
      </c>
      <c r="G497">
        <v>45000</v>
      </c>
      <c r="H497" t="s">
        <v>4172</v>
      </c>
      <c r="I497">
        <v>7730000</v>
      </c>
      <c r="J497" t="s">
        <v>4326</v>
      </c>
      <c r="K497">
        <v>7440000</v>
      </c>
      <c r="L497">
        <v>8000000</v>
      </c>
      <c r="M497">
        <v>10</v>
      </c>
      <c r="N497" t="s">
        <v>4424</v>
      </c>
      <c r="O497" t="s">
        <v>4910</v>
      </c>
    </row>
    <row r="498" spans="1:15" x14ac:dyDescent="0.3">
      <c r="A498" t="s">
        <v>4898</v>
      </c>
      <c r="B498">
        <v>2023</v>
      </c>
      <c r="C498" t="s">
        <v>166</v>
      </c>
      <c r="D498" t="s">
        <v>4514</v>
      </c>
      <c r="E498" t="s">
        <v>4899</v>
      </c>
      <c r="F498" t="s">
        <v>143</v>
      </c>
      <c r="G498">
        <v>80000</v>
      </c>
      <c r="H498" t="s">
        <v>4179</v>
      </c>
      <c r="I498">
        <v>16100000</v>
      </c>
      <c r="J498" t="s">
        <v>4326</v>
      </c>
      <c r="K498">
        <v>15500000</v>
      </c>
      <c r="L498">
        <v>16700000</v>
      </c>
      <c r="M498">
        <v>38</v>
      </c>
      <c r="N498" t="s">
        <v>4289</v>
      </c>
      <c r="O498" t="s">
        <v>4900</v>
      </c>
    </row>
    <row r="499" spans="1:15" x14ac:dyDescent="0.3">
      <c r="A499" t="s">
        <v>4069</v>
      </c>
      <c r="B499">
        <v>2022</v>
      </c>
      <c r="C499" t="s">
        <v>182</v>
      </c>
      <c r="D499" t="s">
        <v>4517</v>
      </c>
      <c r="E499" t="s">
        <v>5047</v>
      </c>
      <c r="F499" t="s">
        <v>173</v>
      </c>
      <c r="G499">
        <v>35598</v>
      </c>
      <c r="H499" t="s">
        <v>4179</v>
      </c>
      <c r="I499">
        <v>14300000</v>
      </c>
      <c r="J499" t="s">
        <v>4326</v>
      </c>
      <c r="K499">
        <v>13400000</v>
      </c>
      <c r="L499">
        <v>15200000</v>
      </c>
      <c r="M499">
        <v>2</v>
      </c>
      <c r="N499" t="s">
        <v>4271</v>
      </c>
      <c r="O499" t="s">
        <v>7294</v>
      </c>
    </row>
    <row r="500" spans="1:15" x14ac:dyDescent="0.3">
      <c r="A500" t="s">
        <v>4943</v>
      </c>
      <c r="B500">
        <v>2022</v>
      </c>
      <c r="C500" t="s">
        <v>92</v>
      </c>
      <c r="D500" t="s">
        <v>4944</v>
      </c>
      <c r="E500" t="s">
        <v>4945</v>
      </c>
      <c r="F500" t="s">
        <v>143</v>
      </c>
      <c r="G500">
        <v>48597</v>
      </c>
      <c r="H500" t="s">
        <v>4179</v>
      </c>
      <c r="I500">
        <v>12400000</v>
      </c>
      <c r="J500" t="s">
        <v>4326</v>
      </c>
      <c r="K500">
        <v>12000000</v>
      </c>
      <c r="L500">
        <v>12900000</v>
      </c>
      <c r="M500">
        <v>22</v>
      </c>
      <c r="N500" t="s">
        <v>4218</v>
      </c>
      <c r="O500" t="s">
        <v>4946</v>
      </c>
    </row>
    <row r="501" spans="1:15" x14ac:dyDescent="0.3">
      <c r="A501" t="s">
        <v>5024</v>
      </c>
      <c r="B501">
        <v>2022</v>
      </c>
      <c r="C501" t="s">
        <v>108</v>
      </c>
      <c r="D501" t="s">
        <v>4476</v>
      </c>
      <c r="E501" t="s">
        <v>5025</v>
      </c>
      <c r="F501" t="s">
        <v>143</v>
      </c>
      <c r="G501">
        <v>42500</v>
      </c>
      <c r="H501" t="s">
        <v>4179</v>
      </c>
      <c r="I501">
        <v>10100000</v>
      </c>
      <c r="J501" t="s">
        <v>4326</v>
      </c>
      <c r="K501">
        <v>9700000</v>
      </c>
      <c r="L501">
        <v>10500000</v>
      </c>
      <c r="M501">
        <v>24</v>
      </c>
      <c r="N501" t="s">
        <v>4381</v>
      </c>
      <c r="O501" t="s">
        <v>7281</v>
      </c>
    </row>
    <row r="502" spans="1:15" x14ac:dyDescent="0.3">
      <c r="A502" t="s">
        <v>4067</v>
      </c>
      <c r="B502">
        <v>2023</v>
      </c>
      <c r="C502" t="s">
        <v>24</v>
      </c>
      <c r="D502" t="s">
        <v>4917</v>
      </c>
      <c r="E502" t="s">
        <v>4918</v>
      </c>
      <c r="F502" t="s">
        <v>43</v>
      </c>
      <c r="G502">
        <v>45000</v>
      </c>
      <c r="H502" t="s">
        <v>4179</v>
      </c>
      <c r="I502">
        <v>22100000</v>
      </c>
      <c r="J502" t="s">
        <v>4326</v>
      </c>
      <c r="K502">
        <v>21300000</v>
      </c>
      <c r="L502">
        <v>22900000</v>
      </c>
      <c r="M502">
        <v>5</v>
      </c>
      <c r="N502" t="s">
        <v>4191</v>
      </c>
      <c r="O502" t="s">
        <v>4919</v>
      </c>
    </row>
    <row r="503" spans="1:15" x14ac:dyDescent="0.3">
      <c r="A503" t="s">
        <v>5002</v>
      </c>
      <c r="B503">
        <v>2022</v>
      </c>
      <c r="C503" t="s">
        <v>166</v>
      </c>
      <c r="D503" t="s">
        <v>5003</v>
      </c>
      <c r="E503" t="s">
        <v>5004</v>
      </c>
      <c r="F503" t="s">
        <v>60</v>
      </c>
      <c r="G503">
        <v>119000</v>
      </c>
      <c r="H503" t="s">
        <v>4179</v>
      </c>
      <c r="I503">
        <v>17300000</v>
      </c>
      <c r="J503" t="s">
        <v>4326</v>
      </c>
      <c r="K503">
        <v>16700000</v>
      </c>
      <c r="L503">
        <v>18000000</v>
      </c>
      <c r="M503">
        <v>40</v>
      </c>
      <c r="N503" t="s">
        <v>4387</v>
      </c>
      <c r="O503" t="s">
        <v>7275</v>
      </c>
    </row>
    <row r="504" spans="1:15" x14ac:dyDescent="0.3">
      <c r="A504" t="s">
        <v>4996</v>
      </c>
      <c r="B504">
        <v>2022</v>
      </c>
      <c r="C504" t="s">
        <v>24</v>
      </c>
      <c r="D504" t="s">
        <v>4997</v>
      </c>
      <c r="E504" t="s">
        <v>4998</v>
      </c>
      <c r="F504" t="s">
        <v>173</v>
      </c>
      <c r="G504">
        <v>72260</v>
      </c>
      <c r="H504" t="s">
        <v>4179</v>
      </c>
      <c r="I504">
        <v>20900000</v>
      </c>
      <c r="J504" t="s">
        <v>4326</v>
      </c>
      <c r="K504">
        <v>20000000</v>
      </c>
      <c r="L504">
        <v>21900000</v>
      </c>
      <c r="M504">
        <v>9</v>
      </c>
      <c r="N504" t="s">
        <v>4186</v>
      </c>
      <c r="O504" t="s">
        <v>7274</v>
      </c>
    </row>
    <row r="505" spans="1:15" x14ac:dyDescent="0.3">
      <c r="A505" t="s">
        <v>4956</v>
      </c>
      <c r="B505">
        <v>2022</v>
      </c>
      <c r="C505" t="s">
        <v>24</v>
      </c>
      <c r="D505" t="s">
        <v>4917</v>
      </c>
      <c r="E505" t="s">
        <v>4918</v>
      </c>
      <c r="F505" t="s">
        <v>143</v>
      </c>
      <c r="G505">
        <v>36000</v>
      </c>
      <c r="H505" t="s">
        <v>4179</v>
      </c>
      <c r="I505">
        <v>20800000</v>
      </c>
      <c r="J505" t="s">
        <v>4326</v>
      </c>
      <c r="K505">
        <v>20000000</v>
      </c>
      <c r="L505">
        <v>21500000</v>
      </c>
      <c r="M505">
        <v>5</v>
      </c>
      <c r="N505" t="s">
        <v>4289</v>
      </c>
      <c r="O505" t="s">
        <v>7250</v>
      </c>
    </row>
    <row r="506" spans="1:15" x14ac:dyDescent="0.3">
      <c r="A506" t="s">
        <v>4873</v>
      </c>
      <c r="B506">
        <v>2023</v>
      </c>
      <c r="C506" t="s">
        <v>41</v>
      </c>
      <c r="D506" t="s">
        <v>4874</v>
      </c>
      <c r="E506" t="s">
        <v>4875</v>
      </c>
      <c r="F506" t="s">
        <v>43</v>
      </c>
      <c r="G506">
        <v>68539</v>
      </c>
      <c r="H506" t="s">
        <v>4172</v>
      </c>
      <c r="I506">
        <v>9200000</v>
      </c>
      <c r="J506" t="s">
        <v>4326</v>
      </c>
      <c r="K506">
        <v>8900000</v>
      </c>
      <c r="L506">
        <v>9600000</v>
      </c>
      <c r="M506">
        <v>16</v>
      </c>
      <c r="N506" t="s">
        <v>4218</v>
      </c>
      <c r="O506" t="s">
        <v>4876</v>
      </c>
    </row>
    <row r="507" spans="1:15" x14ac:dyDescent="0.3">
      <c r="A507" t="s">
        <v>5012</v>
      </c>
      <c r="B507">
        <v>2023</v>
      </c>
      <c r="C507" t="s">
        <v>4183</v>
      </c>
      <c r="D507" t="s">
        <v>4184</v>
      </c>
      <c r="E507" t="s">
        <v>4791</v>
      </c>
      <c r="F507" t="s">
        <v>143</v>
      </c>
      <c r="G507">
        <v>22877</v>
      </c>
      <c r="H507" t="s">
        <v>4179</v>
      </c>
      <c r="I507">
        <v>8900000</v>
      </c>
      <c r="J507" t="s">
        <v>4326</v>
      </c>
      <c r="K507">
        <v>8600000</v>
      </c>
      <c r="L507">
        <v>9200000</v>
      </c>
      <c r="M507">
        <v>25</v>
      </c>
      <c r="N507" t="s">
        <v>4274</v>
      </c>
      <c r="O507" t="s">
        <v>5013</v>
      </c>
    </row>
    <row r="508" spans="1:15" x14ac:dyDescent="0.3">
      <c r="A508" t="s">
        <v>4983</v>
      </c>
      <c r="B508">
        <v>2023</v>
      </c>
      <c r="C508" t="s">
        <v>137</v>
      </c>
      <c r="D508" t="s">
        <v>4702</v>
      </c>
      <c r="E508" t="s">
        <v>4650</v>
      </c>
      <c r="F508" t="s">
        <v>173</v>
      </c>
      <c r="G508">
        <v>54000</v>
      </c>
      <c r="H508" t="s">
        <v>4179</v>
      </c>
      <c r="I508">
        <v>10600000</v>
      </c>
      <c r="J508" t="s">
        <v>4326</v>
      </c>
      <c r="K508">
        <v>10200000</v>
      </c>
      <c r="L508">
        <v>11000000</v>
      </c>
      <c r="M508">
        <v>51</v>
      </c>
      <c r="N508" t="s">
        <v>4244</v>
      </c>
      <c r="O508" t="s">
        <v>7267</v>
      </c>
    </row>
    <row r="509" spans="1:15" x14ac:dyDescent="0.3">
      <c r="A509" t="s">
        <v>5035</v>
      </c>
      <c r="B509">
        <v>2023</v>
      </c>
      <c r="C509" t="s">
        <v>89</v>
      </c>
      <c r="D509" t="s">
        <v>4379</v>
      </c>
      <c r="E509" t="s">
        <v>5007</v>
      </c>
      <c r="F509" t="s">
        <v>173</v>
      </c>
      <c r="G509">
        <v>5060</v>
      </c>
      <c r="H509" t="s">
        <v>4179</v>
      </c>
      <c r="I509">
        <v>7860000</v>
      </c>
      <c r="J509" t="s">
        <v>4326</v>
      </c>
      <c r="K509">
        <v>7590000</v>
      </c>
      <c r="L509">
        <v>8100000</v>
      </c>
      <c r="M509">
        <v>49</v>
      </c>
      <c r="N509" t="s">
        <v>4424</v>
      </c>
      <c r="O509" t="s">
        <v>7287</v>
      </c>
    </row>
    <row r="510" spans="1:15" x14ac:dyDescent="0.3">
      <c r="A510" t="s">
        <v>4925</v>
      </c>
      <c r="B510">
        <v>2023</v>
      </c>
      <c r="C510" t="s">
        <v>4183</v>
      </c>
      <c r="D510" t="s">
        <v>4302</v>
      </c>
      <c r="E510" t="s">
        <v>4303</v>
      </c>
      <c r="F510" t="s">
        <v>94</v>
      </c>
      <c r="G510">
        <v>37900</v>
      </c>
      <c r="H510" t="s">
        <v>4179</v>
      </c>
      <c r="I510">
        <v>19600000</v>
      </c>
      <c r="J510" t="s">
        <v>4326</v>
      </c>
      <c r="K510">
        <v>18900000</v>
      </c>
      <c r="L510">
        <v>20300000</v>
      </c>
      <c r="M510">
        <v>32</v>
      </c>
      <c r="N510" t="s">
        <v>4256</v>
      </c>
      <c r="O510" t="s">
        <v>4926</v>
      </c>
    </row>
    <row r="511" spans="1:15" x14ac:dyDescent="0.3">
      <c r="A511" t="s">
        <v>5028</v>
      </c>
      <c r="B511">
        <v>2023</v>
      </c>
      <c r="C511" t="s">
        <v>4183</v>
      </c>
      <c r="D511" t="s">
        <v>4950</v>
      </c>
      <c r="E511" t="s">
        <v>4951</v>
      </c>
      <c r="F511" t="s">
        <v>94</v>
      </c>
      <c r="G511">
        <v>31000</v>
      </c>
      <c r="H511" t="s">
        <v>4179</v>
      </c>
      <c r="I511">
        <v>16400000</v>
      </c>
      <c r="J511" t="s">
        <v>4326</v>
      </c>
      <c r="K511">
        <v>15800000</v>
      </c>
      <c r="L511">
        <v>16900000</v>
      </c>
      <c r="M511">
        <v>5</v>
      </c>
      <c r="N511" t="s">
        <v>4289</v>
      </c>
      <c r="O511" t="s">
        <v>7284</v>
      </c>
    </row>
    <row r="512" spans="1:15" x14ac:dyDescent="0.3">
      <c r="A512" t="s">
        <v>4982</v>
      </c>
      <c r="B512">
        <v>2023</v>
      </c>
      <c r="C512" t="s">
        <v>108</v>
      </c>
      <c r="D512" t="s">
        <v>4617</v>
      </c>
      <c r="E512" t="s">
        <v>4423</v>
      </c>
      <c r="F512" t="s">
        <v>60</v>
      </c>
      <c r="G512">
        <v>29227</v>
      </c>
      <c r="H512" t="s">
        <v>4179</v>
      </c>
      <c r="I512">
        <v>8100000</v>
      </c>
      <c r="J512" t="s">
        <v>4326</v>
      </c>
      <c r="K512">
        <v>7800000</v>
      </c>
      <c r="L512">
        <v>8400000</v>
      </c>
      <c r="M512">
        <v>16</v>
      </c>
      <c r="N512" t="s">
        <v>4582</v>
      </c>
      <c r="O512" t="s">
        <v>7266</v>
      </c>
    </row>
    <row r="513" spans="1:15" x14ac:dyDescent="0.3">
      <c r="A513" t="s">
        <v>4932</v>
      </c>
      <c r="B513">
        <v>2023</v>
      </c>
      <c r="C513" t="s">
        <v>45</v>
      </c>
      <c r="D513" t="s">
        <v>4933</v>
      </c>
      <c r="E513" t="s">
        <v>4934</v>
      </c>
      <c r="F513" t="s">
        <v>143</v>
      </c>
      <c r="G513">
        <v>39000</v>
      </c>
      <c r="H513" t="s">
        <v>4179</v>
      </c>
      <c r="I513">
        <v>11300000</v>
      </c>
      <c r="J513" t="s">
        <v>4326</v>
      </c>
      <c r="K513">
        <v>10700000</v>
      </c>
      <c r="L513">
        <v>12000000</v>
      </c>
      <c r="M513">
        <v>6</v>
      </c>
      <c r="N513" t="s">
        <v>4218</v>
      </c>
      <c r="O513" t="s">
        <v>4935</v>
      </c>
    </row>
    <row r="514" spans="1:15" x14ac:dyDescent="0.3">
      <c r="A514" t="s">
        <v>219</v>
      </c>
      <c r="B514">
        <v>2023</v>
      </c>
      <c r="C514" t="s">
        <v>62</v>
      </c>
      <c r="D514" t="s">
        <v>4249</v>
      </c>
      <c r="E514" t="s">
        <v>4278</v>
      </c>
      <c r="F514" t="s">
        <v>143</v>
      </c>
      <c r="G514">
        <v>67000</v>
      </c>
      <c r="H514" t="s">
        <v>4179</v>
      </c>
      <c r="I514">
        <v>17600000</v>
      </c>
      <c r="J514" t="s">
        <v>4326</v>
      </c>
      <c r="K514">
        <v>16800000</v>
      </c>
      <c r="L514">
        <v>18300000</v>
      </c>
      <c r="M514">
        <v>10</v>
      </c>
      <c r="N514" t="s">
        <v>4256</v>
      </c>
      <c r="O514" t="s">
        <v>7264</v>
      </c>
    </row>
    <row r="515" spans="1:15" x14ac:dyDescent="0.3">
      <c r="A515" t="s">
        <v>4083</v>
      </c>
      <c r="B515">
        <v>2023</v>
      </c>
      <c r="C515" t="s">
        <v>36</v>
      </c>
      <c r="D515" t="s">
        <v>4426</v>
      </c>
      <c r="E515" t="s">
        <v>4500</v>
      </c>
      <c r="F515" t="s">
        <v>143</v>
      </c>
      <c r="G515">
        <v>26400</v>
      </c>
      <c r="H515" t="s">
        <v>4179</v>
      </c>
      <c r="I515">
        <v>9000000</v>
      </c>
      <c r="J515" t="s">
        <v>4326</v>
      </c>
      <c r="K515">
        <v>8600000</v>
      </c>
      <c r="L515">
        <v>9300000</v>
      </c>
      <c r="M515">
        <v>22</v>
      </c>
      <c r="N515" t="s">
        <v>4507</v>
      </c>
      <c r="O515" t="s">
        <v>4880</v>
      </c>
    </row>
    <row r="516" spans="1:15" x14ac:dyDescent="0.3">
      <c r="A516" t="s">
        <v>364</v>
      </c>
      <c r="B516">
        <v>2023</v>
      </c>
      <c r="C516" t="s">
        <v>62</v>
      </c>
      <c r="D516" t="s">
        <v>4291</v>
      </c>
      <c r="E516" t="s">
        <v>4282</v>
      </c>
      <c r="F516" t="s">
        <v>143</v>
      </c>
      <c r="G516">
        <v>685</v>
      </c>
      <c r="H516" t="s">
        <v>4179</v>
      </c>
      <c r="I516">
        <v>15200000</v>
      </c>
      <c r="J516" t="s">
        <v>4326</v>
      </c>
      <c r="K516">
        <v>14700000</v>
      </c>
      <c r="L516">
        <v>15700000</v>
      </c>
      <c r="M516">
        <v>11</v>
      </c>
      <c r="N516" t="s">
        <v>4271</v>
      </c>
      <c r="O516" t="s">
        <v>4349</v>
      </c>
    </row>
    <row r="517" spans="1:15" x14ac:dyDescent="0.3">
      <c r="A517" t="s">
        <v>377</v>
      </c>
      <c r="B517">
        <v>2023</v>
      </c>
      <c r="C517" t="s">
        <v>62</v>
      </c>
      <c r="D517" t="s">
        <v>4206</v>
      </c>
      <c r="E517" t="s">
        <v>4258</v>
      </c>
      <c r="F517" t="s">
        <v>173</v>
      </c>
      <c r="G517">
        <v>3324</v>
      </c>
      <c r="H517" t="s">
        <v>4179</v>
      </c>
      <c r="I517">
        <v>15100000</v>
      </c>
      <c r="J517" t="s">
        <v>4326</v>
      </c>
      <c r="K517">
        <v>14500000</v>
      </c>
      <c r="L517">
        <v>15700000</v>
      </c>
      <c r="M517">
        <v>18</v>
      </c>
      <c r="N517" t="s">
        <v>4259</v>
      </c>
      <c r="O517" t="s">
        <v>4361</v>
      </c>
    </row>
    <row r="518" spans="1:15" x14ac:dyDescent="0.3">
      <c r="A518" t="s">
        <v>4947</v>
      </c>
      <c r="B518">
        <v>2023</v>
      </c>
      <c r="C518" t="s">
        <v>4097</v>
      </c>
      <c r="D518" t="s">
        <v>4948</v>
      </c>
      <c r="E518" t="s">
        <v>4949</v>
      </c>
      <c r="F518" t="s">
        <v>143</v>
      </c>
      <c r="G518">
        <v>31377</v>
      </c>
      <c r="H518" t="s">
        <v>4179</v>
      </c>
      <c r="I518">
        <v>12400000</v>
      </c>
      <c r="J518" t="s">
        <v>4326</v>
      </c>
      <c r="K518">
        <v>12000000</v>
      </c>
      <c r="L518">
        <v>12800000</v>
      </c>
      <c r="M518">
        <v>2</v>
      </c>
      <c r="N518" t="s">
        <v>4259</v>
      </c>
      <c r="O518" t="s">
        <v>7249</v>
      </c>
    </row>
    <row r="519" spans="1:15" x14ac:dyDescent="0.3">
      <c r="A519" t="s">
        <v>243</v>
      </c>
      <c r="B519">
        <v>2023</v>
      </c>
      <c r="C519" t="s">
        <v>62</v>
      </c>
      <c r="D519" t="s">
        <v>4445</v>
      </c>
      <c r="E519" t="s">
        <v>7089</v>
      </c>
      <c r="F519" t="s">
        <v>143</v>
      </c>
      <c r="G519">
        <v>55000</v>
      </c>
      <c r="H519" t="s">
        <v>4179</v>
      </c>
      <c r="I519">
        <v>18500000</v>
      </c>
      <c r="J519" t="s">
        <v>4326</v>
      </c>
      <c r="K519">
        <v>17800000</v>
      </c>
      <c r="L519">
        <v>19200000</v>
      </c>
      <c r="M519">
        <v>10</v>
      </c>
      <c r="N519" t="s">
        <v>4387</v>
      </c>
      <c r="O519" t="s">
        <v>7276</v>
      </c>
    </row>
    <row r="520" spans="1:15" x14ac:dyDescent="0.3">
      <c r="A520" t="s">
        <v>4985</v>
      </c>
      <c r="B520">
        <v>2023</v>
      </c>
      <c r="C520" t="s">
        <v>199</v>
      </c>
      <c r="D520" t="s">
        <v>4986</v>
      </c>
      <c r="E520" t="s">
        <v>4987</v>
      </c>
      <c r="F520" t="s">
        <v>60</v>
      </c>
      <c r="G520">
        <v>15000</v>
      </c>
      <c r="H520" t="s">
        <v>4179</v>
      </c>
      <c r="I520">
        <v>15200000</v>
      </c>
      <c r="J520" t="s">
        <v>4326</v>
      </c>
      <c r="K520">
        <v>14700000</v>
      </c>
      <c r="L520">
        <v>15700000</v>
      </c>
      <c r="M520">
        <v>9</v>
      </c>
      <c r="N520" t="s">
        <v>4387</v>
      </c>
      <c r="O520" t="s">
        <v>7269</v>
      </c>
    </row>
    <row r="521" spans="1:15" x14ac:dyDescent="0.3">
      <c r="A521" t="s">
        <v>5045</v>
      </c>
      <c r="B521">
        <v>2023</v>
      </c>
      <c r="C521" t="s">
        <v>62</v>
      </c>
      <c r="D521" t="s">
        <v>4445</v>
      </c>
      <c r="E521" t="s">
        <v>5046</v>
      </c>
      <c r="F521" t="s">
        <v>43</v>
      </c>
      <c r="G521">
        <v>42304</v>
      </c>
      <c r="H521" t="s">
        <v>4179</v>
      </c>
      <c r="I521">
        <v>14800000</v>
      </c>
      <c r="J521" t="s">
        <v>4326</v>
      </c>
      <c r="K521">
        <v>14300000</v>
      </c>
      <c r="L521">
        <v>15300000</v>
      </c>
      <c r="M521">
        <v>10</v>
      </c>
      <c r="N521" t="s">
        <v>4247</v>
      </c>
      <c r="O521" t="s">
        <v>7293</v>
      </c>
    </row>
    <row r="522" spans="1:15" x14ac:dyDescent="0.3">
      <c r="A522" t="s">
        <v>4927</v>
      </c>
      <c r="B522">
        <v>2023</v>
      </c>
      <c r="C522" t="s">
        <v>4183</v>
      </c>
      <c r="D522" t="s">
        <v>4302</v>
      </c>
      <c r="E522" t="s">
        <v>4303</v>
      </c>
      <c r="F522" t="s">
        <v>43</v>
      </c>
      <c r="G522">
        <v>15810</v>
      </c>
      <c r="H522" t="s">
        <v>4179</v>
      </c>
      <c r="I522">
        <v>20000000</v>
      </c>
      <c r="J522" t="s">
        <v>4326</v>
      </c>
      <c r="K522">
        <v>19300000</v>
      </c>
      <c r="L522">
        <v>20700000</v>
      </c>
      <c r="M522">
        <v>32</v>
      </c>
      <c r="N522" t="s">
        <v>4256</v>
      </c>
      <c r="O522" t="s">
        <v>4928</v>
      </c>
    </row>
    <row r="523" spans="1:15" x14ac:dyDescent="0.3">
      <c r="A523" t="s">
        <v>380</v>
      </c>
      <c r="B523">
        <v>2024</v>
      </c>
      <c r="C523" t="s">
        <v>62</v>
      </c>
      <c r="D523" t="s">
        <v>4330</v>
      </c>
      <c r="E523" t="s">
        <v>4331</v>
      </c>
      <c r="F523" t="s">
        <v>43</v>
      </c>
      <c r="G523">
        <v>2139</v>
      </c>
      <c r="H523" t="s">
        <v>4179</v>
      </c>
      <c r="I523">
        <v>22700000</v>
      </c>
      <c r="J523" t="s">
        <v>4326</v>
      </c>
      <c r="K523">
        <v>21900000</v>
      </c>
      <c r="L523">
        <v>23500000</v>
      </c>
      <c r="M523">
        <v>7</v>
      </c>
      <c r="N523" t="s">
        <v>4332</v>
      </c>
      <c r="O523" t="s">
        <v>4333</v>
      </c>
    </row>
    <row r="524" spans="1:15" x14ac:dyDescent="0.3">
      <c r="A524" t="s">
        <v>382</v>
      </c>
      <c r="B524">
        <v>2024</v>
      </c>
      <c r="C524" t="s">
        <v>62</v>
      </c>
      <c r="D524" t="s">
        <v>4249</v>
      </c>
      <c r="E524" t="s">
        <v>4250</v>
      </c>
      <c r="F524" t="s">
        <v>94</v>
      </c>
      <c r="G524">
        <v>21000</v>
      </c>
      <c r="H524" t="s">
        <v>4179</v>
      </c>
      <c r="I524">
        <v>21100000</v>
      </c>
      <c r="J524" t="s">
        <v>4326</v>
      </c>
      <c r="K524">
        <v>20300000</v>
      </c>
      <c r="L524">
        <v>21800000</v>
      </c>
      <c r="M524">
        <v>37</v>
      </c>
      <c r="N524" t="s">
        <v>4251</v>
      </c>
      <c r="O524" t="s">
        <v>4339</v>
      </c>
    </row>
    <row r="525" spans="1:15" x14ac:dyDescent="0.3">
      <c r="A525" t="s">
        <v>371</v>
      </c>
      <c r="B525">
        <v>2024</v>
      </c>
      <c r="C525" t="s">
        <v>137</v>
      </c>
      <c r="D525" t="s">
        <v>4335</v>
      </c>
      <c r="E525" t="s">
        <v>4336</v>
      </c>
      <c r="F525" t="s">
        <v>43</v>
      </c>
      <c r="G525">
        <v>11900</v>
      </c>
      <c r="H525" t="s">
        <v>4179</v>
      </c>
      <c r="I525">
        <v>20400000</v>
      </c>
      <c r="J525" t="s">
        <v>4326</v>
      </c>
      <c r="K525">
        <v>19600000</v>
      </c>
      <c r="L525">
        <v>21100000</v>
      </c>
      <c r="M525">
        <v>21</v>
      </c>
      <c r="N525" t="s">
        <v>4256</v>
      </c>
      <c r="O525" t="s">
        <v>4337</v>
      </c>
    </row>
    <row r="526" spans="1:15" x14ac:dyDescent="0.3">
      <c r="A526" t="s">
        <v>5043</v>
      </c>
      <c r="B526">
        <v>2025</v>
      </c>
      <c r="C526" t="s">
        <v>166</v>
      </c>
      <c r="D526" t="s">
        <v>4837</v>
      </c>
      <c r="E526" t="s">
        <v>5044</v>
      </c>
      <c r="F526" t="s">
        <v>43</v>
      </c>
      <c r="G526">
        <v>24000</v>
      </c>
      <c r="H526" t="s">
        <v>4179</v>
      </c>
      <c r="I526">
        <v>18900000</v>
      </c>
      <c r="J526" t="s">
        <v>4326</v>
      </c>
      <c r="K526">
        <v>18200000</v>
      </c>
      <c r="L526">
        <v>19500000</v>
      </c>
      <c r="M526">
        <v>2</v>
      </c>
      <c r="N526" t="s">
        <v>4244</v>
      </c>
      <c r="O526" t="s">
        <v>7291</v>
      </c>
    </row>
    <row r="527" spans="1:15" x14ac:dyDescent="0.3">
      <c r="A527" t="s">
        <v>4994</v>
      </c>
      <c r="B527">
        <v>2024</v>
      </c>
      <c r="C527" t="s">
        <v>194</v>
      </c>
      <c r="D527">
        <v>700</v>
      </c>
      <c r="E527" t="s">
        <v>4995</v>
      </c>
      <c r="F527" t="s">
        <v>94</v>
      </c>
      <c r="G527">
        <v>58000</v>
      </c>
      <c r="H527" t="s">
        <v>4179</v>
      </c>
      <c r="I527">
        <v>13600000</v>
      </c>
      <c r="J527" t="s">
        <v>4326</v>
      </c>
      <c r="K527">
        <v>13100000</v>
      </c>
      <c r="L527">
        <v>14100000</v>
      </c>
      <c r="M527">
        <v>2</v>
      </c>
      <c r="N527" t="s">
        <v>4244</v>
      </c>
      <c r="O527" t="s">
        <v>7273</v>
      </c>
    </row>
    <row r="528" spans="1:15" x14ac:dyDescent="0.3">
      <c r="A528" t="s">
        <v>352</v>
      </c>
      <c r="B528">
        <v>2024</v>
      </c>
      <c r="C528" t="s">
        <v>62</v>
      </c>
      <c r="D528" t="s">
        <v>4291</v>
      </c>
      <c r="E528" t="s">
        <v>4282</v>
      </c>
      <c r="F528" t="s">
        <v>94</v>
      </c>
      <c r="G528">
        <v>89</v>
      </c>
      <c r="H528" t="s">
        <v>4179</v>
      </c>
      <c r="I528">
        <v>16200000</v>
      </c>
      <c r="J528" t="s">
        <v>4326</v>
      </c>
      <c r="K528">
        <v>15600000</v>
      </c>
      <c r="L528">
        <v>16700000</v>
      </c>
      <c r="M528">
        <v>18</v>
      </c>
      <c r="N528" t="s">
        <v>4259</v>
      </c>
      <c r="O528" t="s">
        <v>4327</v>
      </c>
    </row>
    <row r="529" spans="1:15" x14ac:dyDescent="0.3">
      <c r="A529" t="s">
        <v>5014</v>
      </c>
      <c r="B529">
        <v>2024</v>
      </c>
      <c r="C529" t="s">
        <v>62</v>
      </c>
      <c r="D529">
        <v>2008</v>
      </c>
      <c r="E529" t="s">
        <v>4343</v>
      </c>
      <c r="F529" t="s">
        <v>143</v>
      </c>
      <c r="G529">
        <v>32000</v>
      </c>
      <c r="H529" t="s">
        <v>4179</v>
      </c>
      <c r="I529">
        <v>14300000</v>
      </c>
      <c r="J529" t="s">
        <v>4326</v>
      </c>
      <c r="K529">
        <v>13700000</v>
      </c>
      <c r="L529">
        <v>14900000</v>
      </c>
      <c r="M529">
        <v>47</v>
      </c>
      <c r="N529" t="s">
        <v>4271</v>
      </c>
      <c r="O529" t="s">
        <v>5015</v>
      </c>
    </row>
    <row r="530" spans="1:15" x14ac:dyDescent="0.3">
      <c r="A530" t="s">
        <v>5021</v>
      </c>
      <c r="B530">
        <v>2024</v>
      </c>
      <c r="C530" t="s">
        <v>188</v>
      </c>
      <c r="D530" t="s">
        <v>5022</v>
      </c>
      <c r="E530" t="s">
        <v>5023</v>
      </c>
      <c r="F530" t="s">
        <v>143</v>
      </c>
      <c r="G530">
        <v>32000</v>
      </c>
      <c r="H530" t="s">
        <v>4179</v>
      </c>
      <c r="I530">
        <v>11500000</v>
      </c>
      <c r="J530" t="s">
        <v>4326</v>
      </c>
      <c r="K530">
        <v>11100000</v>
      </c>
      <c r="L530">
        <v>11900000</v>
      </c>
      <c r="M530">
        <v>25</v>
      </c>
      <c r="N530" t="s">
        <v>4381</v>
      </c>
      <c r="O530" t="s">
        <v>7280</v>
      </c>
    </row>
    <row r="531" spans="1:15" x14ac:dyDescent="0.3">
      <c r="A531" t="s">
        <v>4920</v>
      </c>
      <c r="B531">
        <v>2024</v>
      </c>
      <c r="C531" t="s">
        <v>4091</v>
      </c>
      <c r="D531" t="s">
        <v>4921</v>
      </c>
      <c r="E531" t="s">
        <v>4922</v>
      </c>
      <c r="F531" t="s">
        <v>43</v>
      </c>
      <c r="G531">
        <v>58160</v>
      </c>
      <c r="H531" t="s">
        <v>4179</v>
      </c>
      <c r="I531">
        <v>17100000</v>
      </c>
      <c r="J531" t="s">
        <v>4326</v>
      </c>
      <c r="K531">
        <v>16400000</v>
      </c>
      <c r="L531">
        <v>17700000</v>
      </c>
      <c r="M531">
        <v>14</v>
      </c>
      <c r="N531" t="s">
        <v>4191</v>
      </c>
      <c r="O531" t="s">
        <v>7246</v>
      </c>
    </row>
    <row r="532" spans="1:15" x14ac:dyDescent="0.3">
      <c r="A532" t="s">
        <v>4041</v>
      </c>
      <c r="B532">
        <v>2024</v>
      </c>
      <c r="C532" t="s">
        <v>230</v>
      </c>
      <c r="D532" t="s">
        <v>4350</v>
      </c>
      <c r="E532" t="s">
        <v>4351</v>
      </c>
      <c r="F532" t="s">
        <v>143</v>
      </c>
      <c r="G532">
        <v>9230</v>
      </c>
      <c r="H532" t="s">
        <v>4179</v>
      </c>
      <c r="I532">
        <v>19400000</v>
      </c>
      <c r="J532" t="s">
        <v>4326</v>
      </c>
      <c r="K532">
        <v>18800000</v>
      </c>
      <c r="L532">
        <v>20100000</v>
      </c>
      <c r="M532">
        <v>12</v>
      </c>
      <c r="N532" t="s">
        <v>4256</v>
      </c>
      <c r="O532" t="s">
        <v>4352</v>
      </c>
    </row>
    <row r="533" spans="1:15" x14ac:dyDescent="0.3">
      <c r="A533" t="s">
        <v>4964</v>
      </c>
      <c r="B533">
        <v>2024</v>
      </c>
      <c r="C533" t="s">
        <v>250</v>
      </c>
      <c r="D533" t="s">
        <v>4965</v>
      </c>
      <c r="E533" t="s">
        <v>4966</v>
      </c>
      <c r="F533" t="s">
        <v>143</v>
      </c>
      <c r="G533">
        <v>15000</v>
      </c>
      <c r="H533" t="s">
        <v>4179</v>
      </c>
      <c r="I533">
        <v>28300000</v>
      </c>
      <c r="J533" t="s">
        <v>4326</v>
      </c>
      <c r="K533">
        <v>27300000</v>
      </c>
      <c r="L533">
        <v>29200000</v>
      </c>
      <c r="M533">
        <v>3</v>
      </c>
      <c r="N533" t="s">
        <v>4289</v>
      </c>
      <c r="O533" t="s">
        <v>7254</v>
      </c>
    </row>
    <row r="534" spans="1:15" x14ac:dyDescent="0.3">
      <c r="A534" t="s">
        <v>4984</v>
      </c>
      <c r="B534">
        <v>2024</v>
      </c>
      <c r="C534" t="s">
        <v>24</v>
      </c>
      <c r="D534" t="s">
        <v>4189</v>
      </c>
      <c r="E534" t="s">
        <v>4307</v>
      </c>
      <c r="F534" t="s">
        <v>60</v>
      </c>
      <c r="G534">
        <v>21778</v>
      </c>
      <c r="H534" t="s">
        <v>4179</v>
      </c>
      <c r="I534">
        <v>15500000</v>
      </c>
      <c r="J534" t="s">
        <v>4326</v>
      </c>
      <c r="K534">
        <v>14900000</v>
      </c>
      <c r="L534">
        <v>16000000</v>
      </c>
      <c r="M534">
        <v>19</v>
      </c>
      <c r="N534" t="s">
        <v>4191</v>
      </c>
      <c r="O534" t="s">
        <v>7268</v>
      </c>
    </row>
    <row r="535" spans="1:15" x14ac:dyDescent="0.3">
      <c r="A535" t="s">
        <v>4015</v>
      </c>
      <c r="B535">
        <v>2024</v>
      </c>
      <c r="C535" t="s">
        <v>62</v>
      </c>
      <c r="D535">
        <v>2008</v>
      </c>
      <c r="E535" t="s">
        <v>4328</v>
      </c>
      <c r="F535" t="s">
        <v>43</v>
      </c>
      <c r="G535">
        <v>18</v>
      </c>
      <c r="H535" t="s">
        <v>4179</v>
      </c>
      <c r="I535">
        <v>16100000</v>
      </c>
      <c r="J535" t="s">
        <v>4326</v>
      </c>
      <c r="K535">
        <v>15400000</v>
      </c>
      <c r="L535">
        <v>16900000</v>
      </c>
      <c r="M535">
        <v>47</v>
      </c>
      <c r="N535" t="s">
        <v>4199</v>
      </c>
      <c r="O535" t="s">
        <v>4329</v>
      </c>
    </row>
    <row r="536" spans="1:15" x14ac:dyDescent="0.3">
      <c r="A536" t="s">
        <v>4010</v>
      </c>
      <c r="B536">
        <v>2024</v>
      </c>
      <c r="C536" t="s">
        <v>62</v>
      </c>
      <c r="D536">
        <v>2008</v>
      </c>
      <c r="E536" t="s">
        <v>4343</v>
      </c>
      <c r="F536" t="s">
        <v>94</v>
      </c>
      <c r="G536">
        <v>25</v>
      </c>
      <c r="H536" t="s">
        <v>4179</v>
      </c>
      <c r="I536">
        <v>14900000</v>
      </c>
      <c r="J536" t="s">
        <v>4326</v>
      </c>
      <c r="K536">
        <v>14300000</v>
      </c>
      <c r="L536">
        <v>15500000</v>
      </c>
      <c r="M536">
        <v>47</v>
      </c>
      <c r="N536" t="s">
        <v>4271</v>
      </c>
      <c r="O536" t="s">
        <v>4344</v>
      </c>
    </row>
    <row r="537" spans="1:15" x14ac:dyDescent="0.3">
      <c r="A537" t="s">
        <v>4988</v>
      </c>
      <c r="B537">
        <v>2024</v>
      </c>
      <c r="C537" t="s">
        <v>92</v>
      </c>
      <c r="D537" t="s">
        <v>4470</v>
      </c>
      <c r="E537" t="s">
        <v>4989</v>
      </c>
      <c r="F537" t="s">
        <v>173</v>
      </c>
      <c r="G537">
        <v>38000</v>
      </c>
      <c r="H537" t="s">
        <v>4179</v>
      </c>
      <c r="I537">
        <v>43100000</v>
      </c>
      <c r="J537" t="s">
        <v>4326</v>
      </c>
      <c r="K537">
        <v>41600000</v>
      </c>
      <c r="L537">
        <v>44600000</v>
      </c>
      <c r="M537">
        <v>29</v>
      </c>
      <c r="N537" t="s">
        <v>4861</v>
      </c>
      <c r="O537" t="s">
        <v>7270</v>
      </c>
    </row>
    <row r="538" spans="1:15" x14ac:dyDescent="0.3">
      <c r="A538" t="s">
        <v>4870</v>
      </c>
      <c r="B538">
        <v>2024</v>
      </c>
      <c r="C538" t="s">
        <v>131</v>
      </c>
      <c r="D538" t="s">
        <v>4871</v>
      </c>
      <c r="E538" t="s">
        <v>4239</v>
      </c>
      <c r="F538" t="s">
        <v>161</v>
      </c>
      <c r="G538">
        <v>13500</v>
      </c>
      <c r="H538" t="s">
        <v>4179</v>
      </c>
      <c r="I538">
        <v>19600000</v>
      </c>
      <c r="J538" t="s">
        <v>4326</v>
      </c>
      <c r="K538">
        <v>18900000</v>
      </c>
      <c r="L538">
        <v>20300000</v>
      </c>
      <c r="M538">
        <v>2</v>
      </c>
      <c r="N538" t="s">
        <v>4259</v>
      </c>
      <c r="O538" t="s">
        <v>4872</v>
      </c>
    </row>
    <row r="539" spans="1:15" x14ac:dyDescent="0.3">
      <c r="A539" t="s">
        <v>4075</v>
      </c>
      <c r="B539">
        <v>2024</v>
      </c>
      <c r="C539" t="s">
        <v>4183</v>
      </c>
      <c r="D539" t="s">
        <v>4939</v>
      </c>
      <c r="E539" t="s">
        <v>4940</v>
      </c>
      <c r="F539" t="s">
        <v>143</v>
      </c>
      <c r="G539">
        <v>37000</v>
      </c>
      <c r="H539" t="s">
        <v>4179</v>
      </c>
      <c r="I539">
        <v>34600000</v>
      </c>
      <c r="J539" t="s">
        <v>4326</v>
      </c>
      <c r="K539">
        <v>33300000</v>
      </c>
      <c r="L539">
        <v>35900000</v>
      </c>
      <c r="M539" t="s">
        <v>4174</v>
      </c>
      <c r="N539" t="s">
        <v>4941</v>
      </c>
      <c r="O539" t="s">
        <v>4942</v>
      </c>
    </row>
    <row r="540" spans="1:15" x14ac:dyDescent="0.3">
      <c r="A540" t="s">
        <v>4911</v>
      </c>
      <c r="B540">
        <v>2024</v>
      </c>
      <c r="C540" t="s">
        <v>45</v>
      </c>
      <c r="D540" t="s">
        <v>4884</v>
      </c>
      <c r="E540" t="s">
        <v>4885</v>
      </c>
      <c r="F540" t="s">
        <v>43</v>
      </c>
      <c r="G540">
        <v>50000</v>
      </c>
      <c r="H540" t="s">
        <v>4179</v>
      </c>
      <c r="I540">
        <v>19300000</v>
      </c>
      <c r="J540" t="s">
        <v>4326</v>
      </c>
      <c r="K540">
        <v>18600000</v>
      </c>
      <c r="L540">
        <v>20100000</v>
      </c>
      <c r="M540">
        <v>7</v>
      </c>
      <c r="N540" t="s">
        <v>4247</v>
      </c>
      <c r="O540" t="s">
        <v>4912</v>
      </c>
    </row>
    <row r="541" spans="1:15" x14ac:dyDescent="0.3">
      <c r="A541" t="s">
        <v>190</v>
      </c>
      <c r="B541">
        <v>2024</v>
      </c>
      <c r="C541" t="s">
        <v>191</v>
      </c>
      <c r="D541" t="s">
        <v>5009</v>
      </c>
      <c r="E541" t="s">
        <v>5010</v>
      </c>
      <c r="F541" t="s">
        <v>60</v>
      </c>
      <c r="G541">
        <v>16000</v>
      </c>
      <c r="H541" t="s">
        <v>4179</v>
      </c>
      <c r="I541">
        <v>25200000</v>
      </c>
      <c r="J541" t="s">
        <v>4326</v>
      </c>
      <c r="K541">
        <v>24400000</v>
      </c>
      <c r="L541">
        <v>26100000</v>
      </c>
      <c r="M541" t="s">
        <v>4174</v>
      </c>
      <c r="N541" t="s">
        <v>4256</v>
      </c>
      <c r="O541" t="s">
        <v>5011</v>
      </c>
    </row>
    <row r="542" spans="1:15" x14ac:dyDescent="0.3">
      <c r="A542" t="s">
        <v>5036</v>
      </c>
      <c r="B542">
        <v>2024</v>
      </c>
      <c r="C542" t="s">
        <v>166</v>
      </c>
      <c r="D542" t="s">
        <v>5003</v>
      </c>
      <c r="E542" t="s">
        <v>5037</v>
      </c>
      <c r="F542" t="s">
        <v>43</v>
      </c>
      <c r="G542">
        <v>10000</v>
      </c>
      <c r="H542" t="s">
        <v>4179</v>
      </c>
      <c r="I542">
        <v>33600000</v>
      </c>
      <c r="J542" t="s">
        <v>4326</v>
      </c>
      <c r="K542">
        <v>32400000</v>
      </c>
      <c r="L542">
        <v>34700000</v>
      </c>
      <c r="M542" t="s">
        <v>4174</v>
      </c>
      <c r="N542" t="s">
        <v>4225</v>
      </c>
      <c r="O542" t="s">
        <v>7288</v>
      </c>
    </row>
    <row r="543" spans="1:15" x14ac:dyDescent="0.3">
      <c r="A543" t="s">
        <v>376</v>
      </c>
      <c r="B543">
        <v>2025</v>
      </c>
      <c r="C543" t="s">
        <v>62</v>
      </c>
      <c r="D543">
        <v>3008</v>
      </c>
      <c r="E543" t="s">
        <v>4258</v>
      </c>
      <c r="F543" t="s">
        <v>143</v>
      </c>
      <c r="G543">
        <v>8150</v>
      </c>
      <c r="H543" t="s">
        <v>4179</v>
      </c>
      <c r="I543">
        <v>17500000</v>
      </c>
      <c r="J543" t="s">
        <v>4326</v>
      </c>
      <c r="K543">
        <v>16900000</v>
      </c>
      <c r="L543">
        <v>18100000</v>
      </c>
      <c r="M543">
        <v>18</v>
      </c>
      <c r="N543" t="s">
        <v>4256</v>
      </c>
      <c r="O543" t="s">
        <v>4353</v>
      </c>
    </row>
    <row r="544" spans="1:15" x14ac:dyDescent="0.3">
      <c r="A544" t="s">
        <v>369</v>
      </c>
      <c r="B544">
        <v>2025</v>
      </c>
      <c r="C544" t="s">
        <v>62</v>
      </c>
      <c r="D544">
        <v>3008</v>
      </c>
      <c r="E544" t="s">
        <v>4258</v>
      </c>
      <c r="F544" t="s">
        <v>43</v>
      </c>
      <c r="G544">
        <v>3150</v>
      </c>
      <c r="H544" t="s">
        <v>4179</v>
      </c>
      <c r="I544">
        <v>17600000</v>
      </c>
      <c r="J544" t="s">
        <v>4326</v>
      </c>
      <c r="K544">
        <v>17000000</v>
      </c>
      <c r="L544">
        <v>18200000</v>
      </c>
      <c r="M544">
        <v>18</v>
      </c>
      <c r="N544" t="s">
        <v>4256</v>
      </c>
      <c r="O544" t="s">
        <v>4338</v>
      </c>
    </row>
    <row r="545" spans="1:15" x14ac:dyDescent="0.3">
      <c r="A545" t="s">
        <v>369</v>
      </c>
      <c r="B545">
        <v>2025</v>
      </c>
      <c r="C545" t="s">
        <v>62</v>
      </c>
      <c r="D545">
        <v>3008</v>
      </c>
      <c r="E545" t="s">
        <v>4258</v>
      </c>
      <c r="F545" t="s">
        <v>43</v>
      </c>
      <c r="G545">
        <v>3150</v>
      </c>
      <c r="H545" t="s">
        <v>4179</v>
      </c>
      <c r="I545">
        <v>17600000</v>
      </c>
      <c r="J545" t="s">
        <v>4326</v>
      </c>
      <c r="K545">
        <v>17000000</v>
      </c>
      <c r="L545">
        <v>18200000</v>
      </c>
      <c r="M545">
        <v>18</v>
      </c>
      <c r="N545" t="s">
        <v>4256</v>
      </c>
      <c r="O545" t="s">
        <v>6911</v>
      </c>
    </row>
    <row r="546" spans="1:15" x14ac:dyDescent="0.3">
      <c r="A546" t="s">
        <v>360</v>
      </c>
      <c r="B546">
        <v>2025</v>
      </c>
      <c r="C546" t="s">
        <v>62</v>
      </c>
      <c r="D546">
        <v>3008</v>
      </c>
      <c r="E546" t="s">
        <v>4340</v>
      </c>
      <c r="F546" t="s">
        <v>43</v>
      </c>
      <c r="G546">
        <v>7735</v>
      </c>
      <c r="H546" t="s">
        <v>4179</v>
      </c>
      <c r="I546">
        <v>29500000</v>
      </c>
      <c r="J546" t="s">
        <v>4326</v>
      </c>
      <c r="K546">
        <v>28500000</v>
      </c>
      <c r="L546">
        <v>30500000</v>
      </c>
      <c r="M546">
        <v>11</v>
      </c>
      <c r="N546" t="s">
        <v>4341</v>
      </c>
      <c r="O546" t="s">
        <v>4342</v>
      </c>
    </row>
    <row r="547" spans="1:15" x14ac:dyDescent="0.3">
      <c r="A547" t="s">
        <v>362</v>
      </c>
      <c r="B547">
        <v>2025</v>
      </c>
      <c r="C547" t="s">
        <v>62</v>
      </c>
      <c r="D547">
        <v>3008</v>
      </c>
      <c r="E547" t="s">
        <v>4345</v>
      </c>
      <c r="F547" t="s">
        <v>43</v>
      </c>
      <c r="G547">
        <v>9609</v>
      </c>
      <c r="H547" t="s">
        <v>4179</v>
      </c>
      <c r="I547">
        <v>24500000</v>
      </c>
      <c r="J547" t="s">
        <v>4326</v>
      </c>
      <c r="K547">
        <v>23700000</v>
      </c>
      <c r="L547">
        <v>25300000</v>
      </c>
      <c r="M547">
        <v>5</v>
      </c>
      <c r="N547" t="s">
        <v>4346</v>
      </c>
      <c r="O547" t="s">
        <v>4347</v>
      </c>
    </row>
    <row r="548" spans="1:15" x14ac:dyDescent="0.3">
      <c r="A548" t="s">
        <v>345</v>
      </c>
      <c r="B548">
        <v>2025</v>
      </c>
      <c r="C548" t="s">
        <v>62</v>
      </c>
      <c r="D548" t="s">
        <v>4354</v>
      </c>
      <c r="E548" t="s">
        <v>4355</v>
      </c>
      <c r="F548" t="s">
        <v>43</v>
      </c>
      <c r="G548">
        <v>12600</v>
      </c>
      <c r="H548" t="s">
        <v>4179</v>
      </c>
      <c r="I548">
        <v>16300000</v>
      </c>
      <c r="J548" t="s">
        <v>4326</v>
      </c>
      <c r="K548">
        <v>15700000</v>
      </c>
      <c r="L548">
        <v>17000000</v>
      </c>
      <c r="M548">
        <v>24</v>
      </c>
      <c r="N548" t="s">
        <v>4186</v>
      </c>
      <c r="O548" t="s">
        <v>4356</v>
      </c>
    </row>
    <row r="549" spans="1:15" x14ac:dyDescent="0.3">
      <c r="A549" t="s">
        <v>345</v>
      </c>
      <c r="B549">
        <v>2025</v>
      </c>
      <c r="C549" t="s">
        <v>62</v>
      </c>
      <c r="D549" t="s">
        <v>4354</v>
      </c>
      <c r="E549" t="s">
        <v>4355</v>
      </c>
      <c r="F549" t="s">
        <v>43</v>
      </c>
      <c r="G549">
        <v>12600</v>
      </c>
      <c r="H549" t="s">
        <v>4179</v>
      </c>
      <c r="I549">
        <v>16300000</v>
      </c>
      <c r="J549" t="s">
        <v>4326</v>
      </c>
      <c r="K549">
        <v>15700000</v>
      </c>
      <c r="L549">
        <v>17000000</v>
      </c>
      <c r="M549">
        <v>24</v>
      </c>
      <c r="N549" t="s">
        <v>4186</v>
      </c>
      <c r="O549" t="s">
        <v>6912</v>
      </c>
    </row>
    <row r="550" spans="1:15" x14ac:dyDescent="0.3">
      <c r="A550" t="s">
        <v>4076</v>
      </c>
      <c r="B550">
        <v>2025</v>
      </c>
      <c r="C550" t="s">
        <v>62</v>
      </c>
      <c r="D550" t="s">
        <v>4197</v>
      </c>
      <c r="E550" t="s">
        <v>4901</v>
      </c>
      <c r="F550" t="s">
        <v>4171</v>
      </c>
      <c r="G550">
        <v>14780</v>
      </c>
      <c r="H550" t="s">
        <v>4179</v>
      </c>
      <c r="I550">
        <v>14300000</v>
      </c>
      <c r="J550" t="s">
        <v>4326</v>
      </c>
      <c r="K550">
        <v>13700000</v>
      </c>
      <c r="L550">
        <v>14900000</v>
      </c>
      <c r="M550">
        <v>16</v>
      </c>
      <c r="N550" t="s">
        <v>4212</v>
      </c>
      <c r="O550" t="s">
        <v>7241</v>
      </c>
    </row>
    <row r="551" spans="1:15" x14ac:dyDescent="0.3">
      <c r="A551" t="s">
        <v>4060</v>
      </c>
      <c r="B551">
        <v>2025</v>
      </c>
      <c r="C551" t="s">
        <v>24</v>
      </c>
      <c r="D551" t="s">
        <v>4997</v>
      </c>
      <c r="E551" t="s">
        <v>4998</v>
      </c>
      <c r="F551" t="s">
        <v>4171</v>
      </c>
      <c r="G551">
        <v>14438</v>
      </c>
      <c r="H551" t="s">
        <v>4179</v>
      </c>
      <c r="I551">
        <v>28300000</v>
      </c>
      <c r="J551" t="s">
        <v>4326</v>
      </c>
      <c r="K551">
        <v>27300000</v>
      </c>
      <c r="L551">
        <v>29300000</v>
      </c>
      <c r="M551">
        <v>2</v>
      </c>
      <c r="N551" t="s">
        <v>4346</v>
      </c>
      <c r="O551" t="s">
        <v>5005</v>
      </c>
    </row>
    <row r="552" spans="1:15" x14ac:dyDescent="0.3">
      <c r="A552" t="s">
        <v>4929</v>
      </c>
      <c r="B552">
        <v>2025</v>
      </c>
      <c r="C552" t="s">
        <v>4183</v>
      </c>
      <c r="D552" t="s">
        <v>4930</v>
      </c>
      <c r="E552" t="s">
        <v>4931</v>
      </c>
      <c r="F552" t="s">
        <v>4171</v>
      </c>
      <c r="G552">
        <v>2544</v>
      </c>
      <c r="H552" t="s">
        <v>4179</v>
      </c>
      <c r="I552">
        <v>15500000</v>
      </c>
      <c r="J552" t="s">
        <v>4326</v>
      </c>
      <c r="K552">
        <v>15000000</v>
      </c>
      <c r="L552">
        <v>16000000</v>
      </c>
      <c r="M552" t="s">
        <v>4174</v>
      </c>
      <c r="N552" t="s">
        <v>4262</v>
      </c>
      <c r="O552" t="s">
        <v>7248</v>
      </c>
    </row>
    <row r="553" spans="1:15" x14ac:dyDescent="0.3">
      <c r="A553" t="s">
        <v>4977</v>
      </c>
      <c r="B553">
        <v>2025</v>
      </c>
      <c r="C553" t="s">
        <v>137</v>
      </c>
      <c r="D553" t="s">
        <v>4748</v>
      </c>
      <c r="E553" t="s">
        <v>4923</v>
      </c>
      <c r="F553" t="s">
        <v>4171</v>
      </c>
      <c r="G553">
        <v>12500</v>
      </c>
      <c r="H553" t="s">
        <v>4179</v>
      </c>
      <c r="I553">
        <v>15500000</v>
      </c>
      <c r="J553" t="s">
        <v>4326</v>
      </c>
      <c r="K553">
        <v>14900000</v>
      </c>
      <c r="L553">
        <v>16000000</v>
      </c>
      <c r="M553">
        <v>2</v>
      </c>
      <c r="N553" t="s">
        <v>4381</v>
      </c>
      <c r="O553" t="s">
        <v>7261</v>
      </c>
    </row>
    <row r="554" spans="1:15" x14ac:dyDescent="0.3">
      <c r="A554" t="s">
        <v>4003</v>
      </c>
      <c r="B554">
        <v>2025</v>
      </c>
      <c r="C554" t="s">
        <v>62</v>
      </c>
      <c r="D554">
        <v>3008</v>
      </c>
      <c r="E554" t="s">
        <v>4258</v>
      </c>
      <c r="F554" t="s">
        <v>4171</v>
      </c>
      <c r="G554">
        <v>14</v>
      </c>
      <c r="H554" t="s">
        <v>4179</v>
      </c>
      <c r="I554">
        <v>17600000</v>
      </c>
      <c r="J554" t="s">
        <v>4326</v>
      </c>
      <c r="K554">
        <v>17000000</v>
      </c>
      <c r="L554">
        <v>18200000</v>
      </c>
      <c r="M554">
        <v>18</v>
      </c>
      <c r="N554" t="s">
        <v>4256</v>
      </c>
      <c r="O554" t="s">
        <v>4360</v>
      </c>
    </row>
    <row r="555" spans="1:15" x14ac:dyDescent="0.3">
      <c r="A555" t="s">
        <v>4902</v>
      </c>
      <c r="B555">
        <v>2025</v>
      </c>
      <c r="C555" t="s">
        <v>392</v>
      </c>
      <c r="D555" t="s">
        <v>4903</v>
      </c>
      <c r="E555" t="s">
        <v>4904</v>
      </c>
      <c r="F555" t="s">
        <v>4171</v>
      </c>
      <c r="G555">
        <v>22000</v>
      </c>
      <c r="H555" t="s">
        <v>4179</v>
      </c>
      <c r="I555">
        <v>20200000</v>
      </c>
      <c r="J555" t="s">
        <v>4326</v>
      </c>
      <c r="K555">
        <v>19400000</v>
      </c>
      <c r="L555">
        <v>20900000</v>
      </c>
      <c r="M555" t="s">
        <v>4174</v>
      </c>
      <c r="N555" t="s">
        <v>4582</v>
      </c>
      <c r="O555" t="s">
        <v>4905</v>
      </c>
    </row>
    <row r="556" spans="1:15" x14ac:dyDescent="0.3">
      <c r="A556" t="s">
        <v>4962</v>
      </c>
      <c r="B556">
        <v>2025</v>
      </c>
      <c r="C556" t="s">
        <v>4183</v>
      </c>
      <c r="D556" t="s">
        <v>4939</v>
      </c>
      <c r="E556" t="s">
        <v>4940</v>
      </c>
      <c r="F556" t="s">
        <v>4171</v>
      </c>
      <c r="G556">
        <v>23000</v>
      </c>
      <c r="H556" t="s">
        <v>4179</v>
      </c>
      <c r="I556">
        <v>36000000</v>
      </c>
      <c r="J556" t="s">
        <v>4326</v>
      </c>
      <c r="K556">
        <v>34700000</v>
      </c>
      <c r="L556">
        <v>37200000</v>
      </c>
      <c r="M556">
        <v>5</v>
      </c>
      <c r="N556" t="s">
        <v>4963</v>
      </c>
      <c r="O556" t="s">
        <v>7253</v>
      </c>
    </row>
    <row r="557" spans="1:15" x14ac:dyDescent="0.3">
      <c r="A557" t="s">
        <v>4057</v>
      </c>
      <c r="B557">
        <v>2025</v>
      </c>
      <c r="C557" t="s">
        <v>194</v>
      </c>
      <c r="D557" t="s">
        <v>4479</v>
      </c>
      <c r="E557" t="s">
        <v>4480</v>
      </c>
      <c r="F557" t="s">
        <v>4171</v>
      </c>
      <c r="G557">
        <v>15200</v>
      </c>
      <c r="H557" t="s">
        <v>4172</v>
      </c>
      <c r="I557">
        <v>31700000</v>
      </c>
      <c r="J557" t="s">
        <v>4326</v>
      </c>
      <c r="K557">
        <v>30500000</v>
      </c>
      <c r="L557">
        <v>32800000</v>
      </c>
      <c r="M557">
        <v>4</v>
      </c>
      <c r="N557" t="s">
        <v>4235</v>
      </c>
      <c r="O557" t="s">
        <v>7256</v>
      </c>
    </row>
    <row r="558" spans="1:15" x14ac:dyDescent="0.3">
      <c r="A558" t="s">
        <v>4081</v>
      </c>
      <c r="B558">
        <v>2025</v>
      </c>
      <c r="C558" t="s">
        <v>108</v>
      </c>
      <c r="D558" t="s">
        <v>4877</v>
      </c>
      <c r="E558" t="s">
        <v>4878</v>
      </c>
      <c r="F558" t="s">
        <v>4171</v>
      </c>
      <c r="G558">
        <v>3515</v>
      </c>
      <c r="H558" t="s">
        <v>4179</v>
      </c>
      <c r="I558">
        <v>13200000</v>
      </c>
      <c r="J558" t="s">
        <v>4326</v>
      </c>
      <c r="K558">
        <v>12800000</v>
      </c>
      <c r="L558">
        <v>13600000</v>
      </c>
      <c r="M558" t="s">
        <v>4174</v>
      </c>
      <c r="N558" t="s">
        <v>4438</v>
      </c>
      <c r="O558" t="s">
        <v>4879</v>
      </c>
    </row>
    <row r="559" spans="1:15" x14ac:dyDescent="0.3">
      <c r="A559" t="s">
        <v>4011</v>
      </c>
      <c r="B559">
        <v>2025</v>
      </c>
      <c r="C559" t="s">
        <v>62</v>
      </c>
      <c r="D559" t="s">
        <v>4249</v>
      </c>
      <c r="E559" t="s">
        <v>4278</v>
      </c>
      <c r="F559" t="s">
        <v>4171</v>
      </c>
      <c r="G559" t="s">
        <v>4171</v>
      </c>
      <c r="H559" t="s">
        <v>4179</v>
      </c>
      <c r="I559">
        <v>25800000</v>
      </c>
      <c r="J559" t="s">
        <v>4326</v>
      </c>
      <c r="K559">
        <v>24800000</v>
      </c>
      <c r="L559">
        <v>26700000</v>
      </c>
      <c r="M559" t="s">
        <v>4174</v>
      </c>
      <c r="N559" t="s">
        <v>4199</v>
      </c>
      <c r="O559" t="s">
        <v>4348</v>
      </c>
    </row>
    <row r="560" spans="1:15" x14ac:dyDescent="0.3">
      <c r="A560" t="s">
        <v>4005</v>
      </c>
      <c r="B560">
        <v>2025</v>
      </c>
      <c r="C560" t="s">
        <v>62</v>
      </c>
      <c r="D560" t="s">
        <v>4249</v>
      </c>
      <c r="E560" t="s">
        <v>4278</v>
      </c>
      <c r="F560" t="s">
        <v>4171</v>
      </c>
      <c r="G560" t="s">
        <v>4171</v>
      </c>
      <c r="H560" t="s">
        <v>4179</v>
      </c>
      <c r="I560">
        <v>25800000</v>
      </c>
      <c r="J560" t="s">
        <v>4326</v>
      </c>
      <c r="K560">
        <v>24800000</v>
      </c>
      <c r="L560">
        <v>26700000</v>
      </c>
      <c r="M560" t="s">
        <v>4174</v>
      </c>
      <c r="N560" t="s">
        <v>4199</v>
      </c>
      <c r="O560" t="s">
        <v>4359</v>
      </c>
    </row>
    <row r="561" spans="1:15" x14ac:dyDescent="0.3">
      <c r="A561" t="s">
        <v>4008</v>
      </c>
      <c r="B561">
        <v>2025</v>
      </c>
      <c r="C561" t="s">
        <v>62</v>
      </c>
      <c r="D561" t="s">
        <v>4249</v>
      </c>
      <c r="E561" t="s">
        <v>4278</v>
      </c>
      <c r="F561" t="s">
        <v>4171</v>
      </c>
      <c r="G561" t="s">
        <v>4171</v>
      </c>
      <c r="H561" t="s">
        <v>4179</v>
      </c>
      <c r="I561">
        <v>25800000</v>
      </c>
      <c r="J561" t="s">
        <v>4326</v>
      </c>
      <c r="K561">
        <v>24800000</v>
      </c>
      <c r="L561">
        <v>26700000</v>
      </c>
      <c r="M561" t="s">
        <v>4174</v>
      </c>
      <c r="N561" t="s">
        <v>4199</v>
      </c>
      <c r="O561" t="s">
        <v>4334</v>
      </c>
    </row>
    <row r="562" spans="1:15" x14ac:dyDescent="0.3">
      <c r="A562" t="s">
        <v>3999</v>
      </c>
      <c r="B562">
        <v>2025</v>
      </c>
      <c r="C562" t="s">
        <v>62</v>
      </c>
      <c r="D562" t="s">
        <v>4249</v>
      </c>
      <c r="E562" t="s">
        <v>4357</v>
      </c>
      <c r="F562" t="s">
        <v>4171</v>
      </c>
      <c r="G562" t="s">
        <v>4171</v>
      </c>
      <c r="H562" t="s">
        <v>4179</v>
      </c>
      <c r="I562">
        <v>22100000</v>
      </c>
      <c r="J562" t="s">
        <v>4326</v>
      </c>
      <c r="K562">
        <v>21300000</v>
      </c>
      <c r="L562">
        <v>22900000</v>
      </c>
      <c r="M562">
        <v>7</v>
      </c>
      <c r="N562" t="s">
        <v>4256</v>
      </c>
      <c r="O562" t="s">
        <v>4358</v>
      </c>
    </row>
    <row r="563" spans="1:15" x14ac:dyDescent="0.3">
      <c r="A563" t="s">
        <v>4085</v>
      </c>
      <c r="B563">
        <v>2026</v>
      </c>
      <c r="C563" t="s">
        <v>41</v>
      </c>
      <c r="D563" t="s">
        <v>4721</v>
      </c>
      <c r="E563" t="s">
        <v>4423</v>
      </c>
      <c r="F563" t="s">
        <v>4171</v>
      </c>
      <c r="G563">
        <v>1750</v>
      </c>
      <c r="H563" t="s">
        <v>4179</v>
      </c>
      <c r="I563">
        <v>8200000</v>
      </c>
      <c r="J563" t="s">
        <v>4326</v>
      </c>
      <c r="K563">
        <v>7910000</v>
      </c>
      <c r="L563">
        <v>8500000</v>
      </c>
      <c r="M563" t="s">
        <v>4174</v>
      </c>
      <c r="N563" t="s">
        <v>4626</v>
      </c>
      <c r="O563" t="s">
        <v>4906</v>
      </c>
    </row>
    <row r="564" spans="1:15" x14ac:dyDescent="0.3">
      <c r="A564" t="s">
        <v>5016</v>
      </c>
      <c r="B564">
        <v>2026</v>
      </c>
      <c r="C564" t="s">
        <v>4031</v>
      </c>
      <c r="D564" t="s">
        <v>5017</v>
      </c>
      <c r="E564" t="s">
        <v>5018</v>
      </c>
      <c r="F564" t="s">
        <v>4171</v>
      </c>
      <c r="G564">
        <v>8500</v>
      </c>
      <c r="H564" t="s">
        <v>4179</v>
      </c>
      <c r="I564">
        <v>13900000</v>
      </c>
      <c r="J564" t="s">
        <v>4326</v>
      </c>
      <c r="K564">
        <v>13000000</v>
      </c>
      <c r="L564">
        <v>14800000</v>
      </c>
      <c r="M564">
        <v>3</v>
      </c>
      <c r="N564" t="s">
        <v>4175</v>
      </c>
      <c r="O564" t="s">
        <v>7278</v>
      </c>
    </row>
    <row r="565" spans="1:15" x14ac:dyDescent="0.3">
      <c r="A565" t="s">
        <v>4883</v>
      </c>
      <c r="B565">
        <v>2026</v>
      </c>
      <c r="C565" t="s">
        <v>45</v>
      </c>
      <c r="D565" t="s">
        <v>4884</v>
      </c>
      <c r="E565" t="s">
        <v>4885</v>
      </c>
      <c r="F565" t="s">
        <v>4171</v>
      </c>
      <c r="G565">
        <v>1800</v>
      </c>
      <c r="H565" t="s">
        <v>4179</v>
      </c>
      <c r="I565">
        <v>22200000</v>
      </c>
      <c r="J565" t="s">
        <v>4326</v>
      </c>
      <c r="K565">
        <v>21600000</v>
      </c>
      <c r="L565">
        <v>22900000</v>
      </c>
      <c r="M565" t="s">
        <v>4174</v>
      </c>
      <c r="N565" t="s">
        <v>4886</v>
      </c>
      <c r="O565" t="s">
        <v>4887</v>
      </c>
    </row>
    <row r="566" spans="1:15" x14ac:dyDescent="0.3">
      <c r="A566" t="s">
        <v>179</v>
      </c>
      <c r="B566">
        <v>2013</v>
      </c>
      <c r="C566" t="s">
        <v>154</v>
      </c>
      <c r="D566" t="s">
        <v>4394</v>
      </c>
      <c r="E566" t="s">
        <v>4395</v>
      </c>
      <c r="F566" t="s">
        <v>143</v>
      </c>
      <c r="G566">
        <v>160000</v>
      </c>
      <c r="H566" t="s">
        <v>4179</v>
      </c>
      <c r="I566">
        <v>11600000</v>
      </c>
      <c r="J566" t="s">
        <v>4362</v>
      </c>
      <c r="K566">
        <v>11000000</v>
      </c>
      <c r="L566">
        <v>12200000</v>
      </c>
      <c r="M566" t="s">
        <v>4174</v>
      </c>
      <c r="N566" t="s">
        <v>4186</v>
      </c>
      <c r="O566" t="s">
        <v>4396</v>
      </c>
    </row>
    <row r="567" spans="1:15" x14ac:dyDescent="0.3">
      <c r="A567" t="s">
        <v>5064</v>
      </c>
      <c r="B567">
        <v>2016</v>
      </c>
      <c r="C567" t="s">
        <v>137</v>
      </c>
      <c r="D567" t="s">
        <v>5065</v>
      </c>
      <c r="E567" t="s">
        <v>5066</v>
      </c>
      <c r="F567" t="s">
        <v>43</v>
      </c>
      <c r="G567">
        <v>138000</v>
      </c>
      <c r="H567" t="s">
        <v>4179</v>
      </c>
      <c r="I567">
        <v>9900000</v>
      </c>
      <c r="J567" t="s">
        <v>4362</v>
      </c>
      <c r="K567">
        <v>9300000</v>
      </c>
      <c r="L567">
        <v>10500000</v>
      </c>
      <c r="M567">
        <v>5</v>
      </c>
      <c r="N567" t="s">
        <v>4191</v>
      </c>
      <c r="O567" t="s">
        <v>7305</v>
      </c>
    </row>
    <row r="568" spans="1:15" x14ac:dyDescent="0.3">
      <c r="A568" t="s">
        <v>4061</v>
      </c>
      <c r="B568">
        <v>2016</v>
      </c>
      <c r="C568" t="s">
        <v>92</v>
      </c>
      <c r="D568" t="s">
        <v>5103</v>
      </c>
      <c r="E568" t="s">
        <v>5104</v>
      </c>
      <c r="F568" t="s">
        <v>94</v>
      </c>
      <c r="G568">
        <v>82000</v>
      </c>
      <c r="H568" t="s">
        <v>4179</v>
      </c>
      <c r="I568">
        <v>4860000</v>
      </c>
      <c r="J568" t="s">
        <v>4362</v>
      </c>
      <c r="K568">
        <v>4480000</v>
      </c>
      <c r="L568">
        <v>5230000</v>
      </c>
      <c r="M568">
        <v>9</v>
      </c>
      <c r="N568" t="s">
        <v>4648</v>
      </c>
      <c r="O568" t="s">
        <v>7323</v>
      </c>
    </row>
    <row r="569" spans="1:15" x14ac:dyDescent="0.3">
      <c r="A569" t="s">
        <v>5199</v>
      </c>
      <c r="B569">
        <v>2017</v>
      </c>
      <c r="C569" t="s">
        <v>24</v>
      </c>
      <c r="D569" t="s">
        <v>5200</v>
      </c>
      <c r="E569" t="s">
        <v>4449</v>
      </c>
      <c r="F569" t="s">
        <v>173</v>
      </c>
      <c r="G569">
        <v>150000</v>
      </c>
      <c r="H569" t="s">
        <v>4179</v>
      </c>
      <c r="I569">
        <v>21900000</v>
      </c>
      <c r="J569" t="s">
        <v>4362</v>
      </c>
      <c r="K569">
        <v>21000000</v>
      </c>
      <c r="L569">
        <v>22700000</v>
      </c>
      <c r="M569">
        <v>2</v>
      </c>
      <c r="N569" t="s">
        <v>4225</v>
      </c>
      <c r="O569" t="s">
        <v>5201</v>
      </c>
    </row>
    <row r="570" spans="1:15" x14ac:dyDescent="0.3">
      <c r="A570" t="s">
        <v>223</v>
      </c>
      <c r="B570">
        <v>2017</v>
      </c>
      <c r="C570" t="s">
        <v>24</v>
      </c>
      <c r="D570" t="s">
        <v>4829</v>
      </c>
      <c r="E570" t="s">
        <v>4503</v>
      </c>
      <c r="F570" t="s">
        <v>94</v>
      </c>
      <c r="G570">
        <v>117000</v>
      </c>
      <c r="H570" t="s">
        <v>4179</v>
      </c>
      <c r="I570">
        <v>15100000</v>
      </c>
      <c r="J570" t="s">
        <v>4362</v>
      </c>
      <c r="K570">
        <v>13900000</v>
      </c>
      <c r="L570">
        <v>16300000</v>
      </c>
      <c r="M570">
        <v>2</v>
      </c>
      <c r="N570" t="s">
        <v>4963</v>
      </c>
      <c r="O570" t="s">
        <v>7329</v>
      </c>
    </row>
    <row r="571" spans="1:15" x14ac:dyDescent="0.3">
      <c r="A571" t="s">
        <v>5157</v>
      </c>
      <c r="B571">
        <v>2017</v>
      </c>
      <c r="C571" t="s">
        <v>199</v>
      </c>
      <c r="D571" t="s">
        <v>5158</v>
      </c>
      <c r="E571" t="s">
        <v>5159</v>
      </c>
      <c r="F571" t="s">
        <v>143</v>
      </c>
      <c r="G571">
        <v>68000</v>
      </c>
      <c r="H571" t="s">
        <v>4179</v>
      </c>
      <c r="I571">
        <v>8400000</v>
      </c>
      <c r="J571" t="s">
        <v>4362</v>
      </c>
      <c r="K571">
        <v>8000000</v>
      </c>
      <c r="L571">
        <v>8700000</v>
      </c>
      <c r="M571" t="s">
        <v>4174</v>
      </c>
      <c r="N571" t="s">
        <v>4416</v>
      </c>
      <c r="O571" t="s">
        <v>5160</v>
      </c>
    </row>
    <row r="572" spans="1:15" x14ac:dyDescent="0.3">
      <c r="A572" t="s">
        <v>91</v>
      </c>
      <c r="B572">
        <v>2017</v>
      </c>
      <c r="C572" t="s">
        <v>92</v>
      </c>
      <c r="D572" t="s">
        <v>4383</v>
      </c>
      <c r="E572" t="s">
        <v>4384</v>
      </c>
      <c r="F572" t="s">
        <v>94</v>
      </c>
      <c r="G572">
        <v>75000</v>
      </c>
      <c r="H572" t="s">
        <v>4179</v>
      </c>
      <c r="I572">
        <v>9100000</v>
      </c>
      <c r="J572" t="s">
        <v>4362</v>
      </c>
      <c r="K572">
        <v>8400000</v>
      </c>
      <c r="L572">
        <v>9800000</v>
      </c>
      <c r="M572">
        <v>8</v>
      </c>
      <c r="N572" t="s">
        <v>4199</v>
      </c>
      <c r="O572" t="s">
        <v>4385</v>
      </c>
    </row>
    <row r="573" spans="1:15" x14ac:dyDescent="0.3">
      <c r="A573" t="s">
        <v>5219</v>
      </c>
      <c r="B573">
        <v>2017</v>
      </c>
      <c r="C573" t="s">
        <v>85</v>
      </c>
      <c r="D573" t="s">
        <v>5220</v>
      </c>
      <c r="E573" t="s">
        <v>5221</v>
      </c>
      <c r="F573" t="s">
        <v>43</v>
      </c>
      <c r="G573">
        <v>64000</v>
      </c>
      <c r="H573" t="s">
        <v>4179</v>
      </c>
      <c r="I573">
        <v>9600000</v>
      </c>
      <c r="J573" t="s">
        <v>4362</v>
      </c>
      <c r="K573">
        <v>8900000</v>
      </c>
      <c r="L573">
        <v>10300000</v>
      </c>
      <c r="M573">
        <v>7</v>
      </c>
      <c r="N573" t="s">
        <v>4271</v>
      </c>
      <c r="O573" t="s">
        <v>5222</v>
      </c>
    </row>
    <row r="574" spans="1:15" x14ac:dyDescent="0.3">
      <c r="A574" t="s">
        <v>5116</v>
      </c>
      <c r="B574">
        <v>2017</v>
      </c>
      <c r="C574" t="s">
        <v>4091</v>
      </c>
      <c r="D574" t="s">
        <v>5117</v>
      </c>
      <c r="E574" t="s">
        <v>5118</v>
      </c>
      <c r="F574" t="s">
        <v>4788</v>
      </c>
      <c r="G574">
        <v>80000</v>
      </c>
      <c r="H574" t="s">
        <v>4179</v>
      </c>
      <c r="I574">
        <v>6240000</v>
      </c>
      <c r="J574" t="s">
        <v>4362</v>
      </c>
      <c r="K574">
        <v>6020000</v>
      </c>
      <c r="L574">
        <v>6460000</v>
      </c>
      <c r="M574" t="s">
        <v>4174</v>
      </c>
      <c r="N574" t="s">
        <v>4212</v>
      </c>
      <c r="O574" t="s">
        <v>7332</v>
      </c>
    </row>
    <row r="575" spans="1:15" x14ac:dyDescent="0.3">
      <c r="A575" t="s">
        <v>254</v>
      </c>
      <c r="B575">
        <v>2018</v>
      </c>
      <c r="C575" t="s">
        <v>62</v>
      </c>
      <c r="D575">
        <v>3008</v>
      </c>
      <c r="E575" t="s">
        <v>4374</v>
      </c>
      <c r="F575" t="s">
        <v>143</v>
      </c>
      <c r="G575">
        <v>120000</v>
      </c>
      <c r="H575" t="s">
        <v>4179</v>
      </c>
      <c r="I575">
        <v>11800000</v>
      </c>
      <c r="J575" t="s">
        <v>4362</v>
      </c>
      <c r="K575">
        <v>11200000</v>
      </c>
      <c r="L575">
        <v>12300000</v>
      </c>
      <c r="M575">
        <v>14</v>
      </c>
      <c r="N575" t="s">
        <v>4235</v>
      </c>
      <c r="O575" t="s">
        <v>4375</v>
      </c>
    </row>
    <row r="576" spans="1:15" x14ac:dyDescent="0.3">
      <c r="A576" t="s">
        <v>5078</v>
      </c>
      <c r="B576">
        <v>2018</v>
      </c>
      <c r="C576" t="s">
        <v>92</v>
      </c>
      <c r="D576" t="s">
        <v>5079</v>
      </c>
      <c r="E576" t="s">
        <v>5080</v>
      </c>
      <c r="F576" t="s">
        <v>161</v>
      </c>
      <c r="G576">
        <v>15000</v>
      </c>
      <c r="H576" t="s">
        <v>4179</v>
      </c>
      <c r="I576">
        <v>6660000</v>
      </c>
      <c r="J576" t="s">
        <v>4362</v>
      </c>
      <c r="K576">
        <v>6430000</v>
      </c>
      <c r="L576">
        <v>6880000</v>
      </c>
      <c r="M576">
        <v>10</v>
      </c>
      <c r="N576" t="s">
        <v>4507</v>
      </c>
      <c r="O576" t="s">
        <v>7312</v>
      </c>
    </row>
    <row r="577" spans="1:15" x14ac:dyDescent="0.3">
      <c r="A577" t="s">
        <v>21</v>
      </c>
      <c r="B577">
        <v>2018</v>
      </c>
      <c r="C577" t="s">
        <v>24</v>
      </c>
      <c r="D577" t="s">
        <v>4368</v>
      </c>
      <c r="E577" t="s">
        <v>4369</v>
      </c>
      <c r="F577" t="s">
        <v>43</v>
      </c>
      <c r="G577">
        <v>65000</v>
      </c>
      <c r="H577" t="s">
        <v>4179</v>
      </c>
      <c r="I577">
        <v>21300000</v>
      </c>
      <c r="J577" t="s">
        <v>4362</v>
      </c>
      <c r="K577">
        <v>19800000</v>
      </c>
      <c r="L577">
        <v>22800000</v>
      </c>
      <c r="M577">
        <v>7</v>
      </c>
      <c r="N577" t="s">
        <v>4256</v>
      </c>
      <c r="O577" t="s">
        <v>4474</v>
      </c>
    </row>
    <row r="578" spans="1:15" x14ac:dyDescent="0.3">
      <c r="A578" t="s">
        <v>5109</v>
      </c>
      <c r="B578">
        <v>2018</v>
      </c>
      <c r="C578" t="s">
        <v>154</v>
      </c>
      <c r="D578" t="s">
        <v>4482</v>
      </c>
      <c r="E578" t="s">
        <v>4483</v>
      </c>
      <c r="F578" t="s">
        <v>60</v>
      </c>
      <c r="G578">
        <v>82000</v>
      </c>
      <c r="H578" t="s">
        <v>4179</v>
      </c>
      <c r="I578">
        <v>9000000</v>
      </c>
      <c r="J578" t="s">
        <v>4362</v>
      </c>
      <c r="K578">
        <v>8700000</v>
      </c>
      <c r="L578">
        <v>9400000</v>
      </c>
      <c r="M578">
        <v>25</v>
      </c>
      <c r="N578" t="s">
        <v>4218</v>
      </c>
      <c r="O578" t="s">
        <v>7327</v>
      </c>
    </row>
    <row r="579" spans="1:15" x14ac:dyDescent="0.3">
      <c r="A579" t="s">
        <v>103</v>
      </c>
      <c r="B579">
        <v>2019</v>
      </c>
      <c r="C579" t="s">
        <v>36</v>
      </c>
      <c r="D579" t="s">
        <v>4426</v>
      </c>
      <c r="E579" t="s">
        <v>4427</v>
      </c>
      <c r="F579" t="s">
        <v>173</v>
      </c>
      <c r="G579">
        <v>67000</v>
      </c>
      <c r="H579" t="s">
        <v>4179</v>
      </c>
      <c r="I579">
        <v>6880000</v>
      </c>
      <c r="J579" t="s">
        <v>4362</v>
      </c>
      <c r="K579">
        <v>6580000</v>
      </c>
      <c r="L579">
        <v>7180000</v>
      </c>
      <c r="M579">
        <v>7</v>
      </c>
      <c r="N579" t="s">
        <v>4274</v>
      </c>
      <c r="O579" t="s">
        <v>4428</v>
      </c>
    </row>
    <row r="580" spans="1:15" x14ac:dyDescent="0.3">
      <c r="A580" t="s">
        <v>5102</v>
      </c>
      <c r="B580">
        <v>2019</v>
      </c>
      <c r="C580" t="s">
        <v>89</v>
      </c>
      <c r="D580" t="s">
        <v>4422</v>
      </c>
      <c r="E580" t="s">
        <v>4423</v>
      </c>
      <c r="F580" t="s">
        <v>143</v>
      </c>
      <c r="G580">
        <v>77000</v>
      </c>
      <c r="H580" t="s">
        <v>4179</v>
      </c>
      <c r="I580">
        <v>7860000</v>
      </c>
      <c r="J580" t="s">
        <v>4362</v>
      </c>
      <c r="K580">
        <v>7590000</v>
      </c>
      <c r="L580">
        <v>8100000</v>
      </c>
      <c r="M580">
        <v>9</v>
      </c>
      <c r="N580" t="s">
        <v>4274</v>
      </c>
      <c r="O580" t="s">
        <v>7322</v>
      </c>
    </row>
    <row r="581" spans="1:15" x14ac:dyDescent="0.3">
      <c r="A581" t="s">
        <v>428</v>
      </c>
      <c r="B581">
        <v>2020</v>
      </c>
      <c r="C581" t="s">
        <v>4183</v>
      </c>
      <c r="D581" t="s">
        <v>4376</v>
      </c>
      <c r="E581" t="s">
        <v>4377</v>
      </c>
      <c r="F581" t="s">
        <v>43</v>
      </c>
      <c r="G581">
        <v>101000</v>
      </c>
      <c r="H581" t="s">
        <v>4179</v>
      </c>
      <c r="I581">
        <v>17700000</v>
      </c>
      <c r="J581" t="s">
        <v>4362</v>
      </c>
      <c r="K581">
        <v>17100000</v>
      </c>
      <c r="L581">
        <v>18400000</v>
      </c>
      <c r="M581" t="s">
        <v>4174</v>
      </c>
      <c r="N581" t="s">
        <v>4180</v>
      </c>
      <c r="O581" t="s">
        <v>4378</v>
      </c>
    </row>
    <row r="582" spans="1:15" x14ac:dyDescent="0.3">
      <c r="A582" t="s">
        <v>5098</v>
      </c>
      <c r="B582">
        <v>2019</v>
      </c>
      <c r="C582" t="s">
        <v>188</v>
      </c>
      <c r="D582" t="s">
        <v>5099</v>
      </c>
      <c r="E582" t="s">
        <v>5100</v>
      </c>
      <c r="F582" t="s">
        <v>143</v>
      </c>
      <c r="G582">
        <v>47000</v>
      </c>
      <c r="H582" t="s">
        <v>4179</v>
      </c>
      <c r="I582">
        <v>9800000</v>
      </c>
      <c r="J582" t="s">
        <v>4362</v>
      </c>
      <c r="K582">
        <v>9100000</v>
      </c>
      <c r="L582">
        <v>10500000</v>
      </c>
      <c r="M582" t="s">
        <v>4174</v>
      </c>
      <c r="N582" t="s">
        <v>4262</v>
      </c>
      <c r="O582" t="s">
        <v>7320</v>
      </c>
    </row>
    <row r="583" spans="1:15" x14ac:dyDescent="0.3">
      <c r="A583" t="s">
        <v>5059</v>
      </c>
      <c r="B583">
        <v>2019</v>
      </c>
      <c r="C583" t="s">
        <v>4183</v>
      </c>
      <c r="D583" t="s">
        <v>4184</v>
      </c>
      <c r="E583" t="s">
        <v>4185</v>
      </c>
      <c r="F583" t="s">
        <v>60</v>
      </c>
      <c r="G583">
        <v>38000</v>
      </c>
      <c r="H583" t="s">
        <v>4179</v>
      </c>
      <c r="I583">
        <v>7880000</v>
      </c>
      <c r="J583" t="s">
        <v>4362</v>
      </c>
      <c r="K583">
        <v>7580000</v>
      </c>
      <c r="L583">
        <v>8200000</v>
      </c>
      <c r="M583">
        <v>19</v>
      </c>
      <c r="N583" t="s">
        <v>4551</v>
      </c>
      <c r="O583" t="s">
        <v>7301</v>
      </c>
    </row>
    <row r="584" spans="1:15" x14ac:dyDescent="0.3">
      <c r="A584" t="s">
        <v>5144</v>
      </c>
      <c r="B584">
        <v>2019</v>
      </c>
      <c r="C584" t="s">
        <v>108</v>
      </c>
      <c r="D584" t="s">
        <v>4617</v>
      </c>
      <c r="E584" t="s">
        <v>5145</v>
      </c>
      <c r="F584" t="s">
        <v>60</v>
      </c>
      <c r="G584">
        <v>81000</v>
      </c>
      <c r="H584" t="s">
        <v>4179</v>
      </c>
      <c r="I584">
        <v>6400000</v>
      </c>
      <c r="J584" t="s">
        <v>4362</v>
      </c>
      <c r="K584">
        <v>6200000</v>
      </c>
      <c r="L584">
        <v>6600000</v>
      </c>
      <c r="M584" t="s">
        <v>4174</v>
      </c>
      <c r="N584" t="s">
        <v>4401</v>
      </c>
      <c r="O584" t="s">
        <v>7352</v>
      </c>
    </row>
    <row r="585" spans="1:15" x14ac:dyDescent="0.3">
      <c r="A585" t="s">
        <v>5067</v>
      </c>
      <c r="B585">
        <v>2019</v>
      </c>
      <c r="C585" t="s">
        <v>4031</v>
      </c>
      <c r="D585" t="s">
        <v>5068</v>
      </c>
      <c r="E585" t="s">
        <v>5069</v>
      </c>
      <c r="F585" t="s">
        <v>43</v>
      </c>
      <c r="G585">
        <v>64000</v>
      </c>
      <c r="H585" t="s">
        <v>4179</v>
      </c>
      <c r="I585">
        <v>10200000</v>
      </c>
      <c r="J585" t="s">
        <v>4362</v>
      </c>
      <c r="K585">
        <v>9600000</v>
      </c>
      <c r="L585">
        <v>10700000</v>
      </c>
      <c r="M585" t="s">
        <v>4174</v>
      </c>
      <c r="N585" t="s">
        <v>4175</v>
      </c>
      <c r="O585" t="s">
        <v>7306</v>
      </c>
    </row>
    <row r="586" spans="1:15" x14ac:dyDescent="0.3">
      <c r="A586" t="s">
        <v>5073</v>
      </c>
      <c r="B586">
        <v>2019</v>
      </c>
      <c r="C586" t="s">
        <v>92</v>
      </c>
      <c r="D586" t="s">
        <v>5074</v>
      </c>
      <c r="E586" t="s">
        <v>5075</v>
      </c>
      <c r="F586" t="s">
        <v>60</v>
      </c>
      <c r="G586">
        <v>84000</v>
      </c>
      <c r="H586" t="s">
        <v>4179</v>
      </c>
      <c r="I586">
        <v>11000000</v>
      </c>
      <c r="J586" t="s">
        <v>4362</v>
      </c>
      <c r="K586">
        <v>10600000</v>
      </c>
      <c r="L586">
        <v>11300000</v>
      </c>
      <c r="M586">
        <v>5</v>
      </c>
      <c r="N586" t="s">
        <v>4507</v>
      </c>
      <c r="O586" t="s">
        <v>7309</v>
      </c>
    </row>
    <row r="587" spans="1:15" x14ac:dyDescent="0.3">
      <c r="A587" t="s">
        <v>5163</v>
      </c>
      <c r="B587">
        <v>2020</v>
      </c>
      <c r="C587" t="s">
        <v>24</v>
      </c>
      <c r="D587" t="s">
        <v>4430</v>
      </c>
      <c r="E587" t="s">
        <v>5164</v>
      </c>
      <c r="F587" t="s">
        <v>143</v>
      </c>
      <c r="G587">
        <v>82000</v>
      </c>
      <c r="H587" t="s">
        <v>4179</v>
      </c>
      <c r="I587">
        <v>17700000</v>
      </c>
      <c r="J587" t="s">
        <v>4362</v>
      </c>
      <c r="K587">
        <v>17100000</v>
      </c>
      <c r="L587">
        <v>18400000</v>
      </c>
      <c r="M587">
        <v>7</v>
      </c>
      <c r="N587" t="s">
        <v>4180</v>
      </c>
      <c r="O587" t="s">
        <v>5165</v>
      </c>
    </row>
    <row r="588" spans="1:15" x14ac:dyDescent="0.3">
      <c r="A588" t="s">
        <v>318</v>
      </c>
      <c r="B588">
        <v>2020</v>
      </c>
      <c r="C588" t="s">
        <v>24</v>
      </c>
      <c r="D588" t="s">
        <v>4466</v>
      </c>
      <c r="E588" t="s">
        <v>4467</v>
      </c>
      <c r="F588" t="s">
        <v>43</v>
      </c>
      <c r="G588">
        <v>97261</v>
      </c>
      <c r="H588" t="s">
        <v>4179</v>
      </c>
      <c r="I588">
        <v>43400000</v>
      </c>
      <c r="J588" t="s">
        <v>4362</v>
      </c>
      <c r="K588">
        <v>41500000</v>
      </c>
      <c r="L588">
        <v>45200000</v>
      </c>
      <c r="M588">
        <v>18</v>
      </c>
      <c r="N588" t="s">
        <v>4468</v>
      </c>
      <c r="O588" t="s">
        <v>4469</v>
      </c>
    </row>
    <row r="589" spans="1:15" x14ac:dyDescent="0.3">
      <c r="A589" t="s">
        <v>1658</v>
      </c>
      <c r="B589">
        <v>2020</v>
      </c>
      <c r="C589" t="s">
        <v>137</v>
      </c>
      <c r="D589" t="s">
        <v>4201</v>
      </c>
      <c r="E589" t="s">
        <v>4597</v>
      </c>
      <c r="F589" t="s">
        <v>161</v>
      </c>
      <c r="G589">
        <v>40500</v>
      </c>
      <c r="H589" t="s">
        <v>4179</v>
      </c>
      <c r="I589">
        <v>13400000</v>
      </c>
      <c r="J589" t="s">
        <v>4362</v>
      </c>
      <c r="K589">
        <v>12700000</v>
      </c>
      <c r="L589">
        <v>14200000</v>
      </c>
      <c r="M589">
        <v>13</v>
      </c>
      <c r="N589" t="s">
        <v>4244</v>
      </c>
      <c r="O589" t="s">
        <v>5166</v>
      </c>
    </row>
    <row r="590" spans="1:15" x14ac:dyDescent="0.3">
      <c r="A590" t="s">
        <v>2466</v>
      </c>
      <c r="B590">
        <v>2020</v>
      </c>
      <c r="C590" t="s">
        <v>62</v>
      </c>
      <c r="D590">
        <v>5008</v>
      </c>
      <c r="E590" t="s">
        <v>5161</v>
      </c>
      <c r="F590" t="s">
        <v>43</v>
      </c>
      <c r="G590">
        <v>102337</v>
      </c>
      <c r="H590" t="s">
        <v>4179</v>
      </c>
      <c r="I590">
        <v>17100000</v>
      </c>
      <c r="J590" t="s">
        <v>4362</v>
      </c>
      <c r="K590">
        <v>16200000</v>
      </c>
      <c r="L590">
        <v>17900000</v>
      </c>
      <c r="M590">
        <v>5</v>
      </c>
      <c r="N590" t="s">
        <v>4289</v>
      </c>
      <c r="O590" t="s">
        <v>5162</v>
      </c>
    </row>
    <row r="591" spans="1:15" x14ac:dyDescent="0.3">
      <c r="A591" t="s">
        <v>5143</v>
      </c>
      <c r="B591">
        <v>2020</v>
      </c>
      <c r="C591" t="s">
        <v>89</v>
      </c>
      <c r="D591" t="s">
        <v>4422</v>
      </c>
      <c r="E591" t="s">
        <v>4850</v>
      </c>
      <c r="F591" t="s">
        <v>60</v>
      </c>
      <c r="G591">
        <v>89000</v>
      </c>
      <c r="H591" t="s">
        <v>4179</v>
      </c>
      <c r="I591">
        <v>8300000</v>
      </c>
      <c r="J591" t="s">
        <v>4362</v>
      </c>
      <c r="K591">
        <v>7960000</v>
      </c>
      <c r="L591">
        <v>8600000</v>
      </c>
      <c r="M591">
        <v>6</v>
      </c>
      <c r="N591" t="s">
        <v>4438</v>
      </c>
      <c r="O591" t="s">
        <v>7351</v>
      </c>
    </row>
    <row r="592" spans="1:15" x14ac:dyDescent="0.3">
      <c r="A592" t="s">
        <v>171</v>
      </c>
      <c r="B592">
        <v>2020</v>
      </c>
      <c r="C592" t="s">
        <v>89</v>
      </c>
      <c r="D592" t="s">
        <v>4422</v>
      </c>
      <c r="E592" t="s">
        <v>4423</v>
      </c>
      <c r="F592" t="s">
        <v>173</v>
      </c>
      <c r="G592">
        <v>60000</v>
      </c>
      <c r="H592" t="s">
        <v>4179</v>
      </c>
      <c r="I592">
        <v>8100000</v>
      </c>
      <c r="J592" t="s">
        <v>4362</v>
      </c>
      <c r="K592">
        <v>7810000</v>
      </c>
      <c r="L592">
        <v>8400000</v>
      </c>
      <c r="M592">
        <v>6</v>
      </c>
      <c r="N592" t="s">
        <v>4424</v>
      </c>
      <c r="O592" t="s">
        <v>4425</v>
      </c>
    </row>
    <row r="593" spans="1:15" x14ac:dyDescent="0.3">
      <c r="A593" t="s">
        <v>279</v>
      </c>
      <c r="B593">
        <v>2020</v>
      </c>
      <c r="C593" t="s">
        <v>24</v>
      </c>
      <c r="D593" t="s">
        <v>4392</v>
      </c>
      <c r="E593" t="s">
        <v>6915</v>
      </c>
      <c r="F593" t="s">
        <v>60</v>
      </c>
      <c r="G593">
        <v>95000</v>
      </c>
      <c r="H593" t="s">
        <v>4179</v>
      </c>
      <c r="I593">
        <v>8000000</v>
      </c>
      <c r="J593" t="s">
        <v>4362</v>
      </c>
      <c r="K593">
        <v>7660000</v>
      </c>
      <c r="L593">
        <v>8400000</v>
      </c>
      <c r="M593">
        <v>8</v>
      </c>
      <c r="N593" t="s">
        <v>4186</v>
      </c>
      <c r="O593" t="s">
        <v>4393</v>
      </c>
    </row>
    <row r="594" spans="1:15" x14ac:dyDescent="0.3">
      <c r="A594" t="s">
        <v>4171</v>
      </c>
      <c r="B594">
        <v>2018</v>
      </c>
      <c r="C594" t="s">
        <v>4640</v>
      </c>
      <c r="D594" t="s">
        <v>6050</v>
      </c>
      <c r="E594" t="s">
        <v>7336</v>
      </c>
      <c r="F594" t="s">
        <v>4171</v>
      </c>
      <c r="G594">
        <v>95404</v>
      </c>
      <c r="H594" t="s">
        <v>4179</v>
      </c>
      <c r="I594">
        <v>9800000</v>
      </c>
      <c r="J594" t="s">
        <v>4362</v>
      </c>
      <c r="K594">
        <v>9300000</v>
      </c>
      <c r="L594">
        <v>10400000</v>
      </c>
      <c r="M594">
        <v>3</v>
      </c>
      <c r="N594" t="s">
        <v>4244</v>
      </c>
      <c r="O594" t="s">
        <v>7337</v>
      </c>
    </row>
    <row r="595" spans="1:15" x14ac:dyDescent="0.3">
      <c r="A595" t="s">
        <v>4171</v>
      </c>
      <c r="B595">
        <v>2019</v>
      </c>
      <c r="C595" t="s">
        <v>250</v>
      </c>
      <c r="D595" t="s">
        <v>4379</v>
      </c>
      <c r="E595" t="s">
        <v>7356</v>
      </c>
      <c r="F595" t="s">
        <v>4171</v>
      </c>
      <c r="G595">
        <v>31000</v>
      </c>
      <c r="H595" t="s">
        <v>4179</v>
      </c>
      <c r="I595">
        <v>15500000</v>
      </c>
      <c r="J595" t="s">
        <v>4362</v>
      </c>
      <c r="K595">
        <v>15000000</v>
      </c>
      <c r="L595">
        <v>16000000</v>
      </c>
      <c r="M595">
        <v>7</v>
      </c>
      <c r="N595" t="s">
        <v>4247</v>
      </c>
      <c r="O595" t="s">
        <v>7357</v>
      </c>
    </row>
    <row r="596" spans="1:15" x14ac:dyDescent="0.3">
      <c r="A596" t="s">
        <v>4171</v>
      </c>
      <c r="B596">
        <v>2021</v>
      </c>
      <c r="C596" t="s">
        <v>108</v>
      </c>
      <c r="D596" t="s">
        <v>4476</v>
      </c>
      <c r="E596" t="s">
        <v>5025</v>
      </c>
      <c r="F596" t="s">
        <v>4171</v>
      </c>
      <c r="G596">
        <v>44930</v>
      </c>
      <c r="H596" t="s">
        <v>4179</v>
      </c>
      <c r="I596">
        <v>9200000</v>
      </c>
      <c r="J596" t="s">
        <v>4362</v>
      </c>
      <c r="K596">
        <v>8900000</v>
      </c>
      <c r="L596">
        <v>9500000</v>
      </c>
      <c r="M596">
        <v>4</v>
      </c>
      <c r="N596" t="s">
        <v>4381</v>
      </c>
      <c r="O596" t="s">
        <v>7362</v>
      </c>
    </row>
    <row r="597" spans="1:15" x14ac:dyDescent="0.3">
      <c r="A597" t="s">
        <v>4171</v>
      </c>
      <c r="B597">
        <v>2022</v>
      </c>
      <c r="C597" t="s">
        <v>62</v>
      </c>
      <c r="D597" t="s">
        <v>4206</v>
      </c>
      <c r="E597" t="s">
        <v>5654</v>
      </c>
      <c r="F597" t="s">
        <v>4171</v>
      </c>
      <c r="G597">
        <v>65375</v>
      </c>
      <c r="H597" t="s">
        <v>4179</v>
      </c>
      <c r="I597">
        <v>19100000</v>
      </c>
      <c r="J597" t="s">
        <v>4362</v>
      </c>
      <c r="K597">
        <v>18300000</v>
      </c>
      <c r="L597">
        <v>19800000</v>
      </c>
      <c r="M597">
        <v>7</v>
      </c>
      <c r="N597" t="s">
        <v>4271</v>
      </c>
      <c r="O597" t="s">
        <v>7361</v>
      </c>
    </row>
    <row r="598" spans="1:15" x14ac:dyDescent="0.3">
      <c r="A598" t="s">
        <v>4171</v>
      </c>
      <c r="B598">
        <v>2023</v>
      </c>
      <c r="C598" t="s">
        <v>250</v>
      </c>
      <c r="D598" t="s">
        <v>7347</v>
      </c>
      <c r="E598" t="s">
        <v>7348</v>
      </c>
      <c r="F598" t="s">
        <v>4171</v>
      </c>
      <c r="G598">
        <v>18500</v>
      </c>
      <c r="H598" t="s">
        <v>6051</v>
      </c>
      <c r="I598">
        <v>12100000</v>
      </c>
      <c r="J598" t="s">
        <v>4362</v>
      </c>
      <c r="K598">
        <v>11600000</v>
      </c>
      <c r="L598">
        <v>12700000</v>
      </c>
      <c r="M598">
        <v>19</v>
      </c>
      <c r="N598" t="s">
        <v>4186</v>
      </c>
      <c r="O598" t="s">
        <v>7349</v>
      </c>
    </row>
    <row r="599" spans="1:15" x14ac:dyDescent="0.3">
      <c r="A599" t="s">
        <v>5084</v>
      </c>
      <c r="B599">
        <v>2021</v>
      </c>
      <c r="C599" t="s">
        <v>92</v>
      </c>
      <c r="D599" t="s">
        <v>5085</v>
      </c>
      <c r="E599" t="s">
        <v>4567</v>
      </c>
      <c r="F599" t="s">
        <v>43</v>
      </c>
      <c r="G599">
        <v>56453</v>
      </c>
      <c r="H599" t="s">
        <v>4179</v>
      </c>
      <c r="I599">
        <v>21100000</v>
      </c>
      <c r="J599" t="s">
        <v>4362</v>
      </c>
      <c r="K599">
        <v>20100000</v>
      </c>
      <c r="L599">
        <v>22100000</v>
      </c>
      <c r="M599">
        <v>12</v>
      </c>
      <c r="N599" t="s">
        <v>4346</v>
      </c>
      <c r="O599" t="s">
        <v>7314</v>
      </c>
    </row>
    <row r="600" spans="1:15" x14ac:dyDescent="0.3">
      <c r="A600" t="s">
        <v>220</v>
      </c>
      <c r="B600">
        <v>2022</v>
      </c>
      <c r="C600" t="s">
        <v>85</v>
      </c>
      <c r="D600" t="s">
        <v>4410</v>
      </c>
      <c r="E600" t="s">
        <v>4411</v>
      </c>
      <c r="F600" t="s">
        <v>143</v>
      </c>
      <c r="G600">
        <v>39257</v>
      </c>
      <c r="H600" t="s">
        <v>4179</v>
      </c>
      <c r="I600">
        <v>10400000</v>
      </c>
      <c r="J600" t="s">
        <v>4362</v>
      </c>
      <c r="K600">
        <v>10100000</v>
      </c>
      <c r="L600">
        <v>10800000</v>
      </c>
      <c r="M600">
        <v>6</v>
      </c>
      <c r="N600" t="s">
        <v>4274</v>
      </c>
      <c r="O600" t="s">
        <v>4412</v>
      </c>
    </row>
    <row r="601" spans="1:15" x14ac:dyDescent="0.3">
      <c r="A601" t="s">
        <v>5152</v>
      </c>
      <c r="B601">
        <v>2020</v>
      </c>
      <c r="C601" t="s">
        <v>137</v>
      </c>
      <c r="D601" t="s">
        <v>4436</v>
      </c>
      <c r="E601" t="s">
        <v>4437</v>
      </c>
      <c r="F601" t="s">
        <v>43</v>
      </c>
      <c r="G601">
        <v>39000</v>
      </c>
      <c r="H601" t="s">
        <v>4179</v>
      </c>
      <c r="I601">
        <v>9500000</v>
      </c>
      <c r="J601" t="s">
        <v>4362</v>
      </c>
      <c r="K601">
        <v>9000000</v>
      </c>
      <c r="L601">
        <v>10000000</v>
      </c>
      <c r="M601">
        <v>3</v>
      </c>
      <c r="N601" t="s">
        <v>4180</v>
      </c>
      <c r="O601" t="s">
        <v>7358</v>
      </c>
    </row>
    <row r="602" spans="1:15" x14ac:dyDescent="0.3">
      <c r="A602" t="s">
        <v>5152</v>
      </c>
      <c r="B602">
        <v>2020</v>
      </c>
      <c r="C602" t="s">
        <v>137</v>
      </c>
      <c r="D602" t="s">
        <v>4702</v>
      </c>
      <c r="E602" t="s">
        <v>4437</v>
      </c>
      <c r="F602" t="s">
        <v>43</v>
      </c>
      <c r="G602">
        <v>38397</v>
      </c>
      <c r="H602" t="s">
        <v>4179</v>
      </c>
      <c r="I602">
        <v>9700000</v>
      </c>
      <c r="J602" t="s">
        <v>4362</v>
      </c>
      <c r="K602">
        <v>9200000</v>
      </c>
      <c r="L602">
        <v>10100000</v>
      </c>
      <c r="M602">
        <v>3</v>
      </c>
      <c r="N602" t="s">
        <v>4180</v>
      </c>
      <c r="O602" t="s">
        <v>5153</v>
      </c>
    </row>
    <row r="603" spans="1:15" x14ac:dyDescent="0.3">
      <c r="A603" t="s">
        <v>1087</v>
      </c>
      <c r="B603">
        <v>2020</v>
      </c>
      <c r="C603" t="s">
        <v>137</v>
      </c>
      <c r="D603" t="s">
        <v>5122</v>
      </c>
      <c r="E603" t="s">
        <v>5172</v>
      </c>
      <c r="F603" t="s">
        <v>43</v>
      </c>
      <c r="G603">
        <v>2020</v>
      </c>
      <c r="H603" t="s">
        <v>4179</v>
      </c>
      <c r="I603">
        <v>11800000</v>
      </c>
      <c r="J603" t="s">
        <v>4362</v>
      </c>
      <c r="K603">
        <v>11400000</v>
      </c>
      <c r="L603">
        <v>12200000</v>
      </c>
      <c r="M603">
        <v>3</v>
      </c>
      <c r="N603" t="s">
        <v>4180</v>
      </c>
      <c r="O603" t="s">
        <v>5173</v>
      </c>
    </row>
    <row r="604" spans="1:15" x14ac:dyDescent="0.3">
      <c r="A604" t="s">
        <v>5061</v>
      </c>
      <c r="B604">
        <v>2020</v>
      </c>
      <c r="C604" t="s">
        <v>50</v>
      </c>
      <c r="D604">
        <v>580</v>
      </c>
      <c r="E604" t="s">
        <v>4630</v>
      </c>
      <c r="F604" t="s">
        <v>60</v>
      </c>
      <c r="G604">
        <v>73000</v>
      </c>
      <c r="H604" t="s">
        <v>4179</v>
      </c>
      <c r="I604">
        <v>8400000</v>
      </c>
      <c r="J604" t="s">
        <v>4362</v>
      </c>
      <c r="K604">
        <v>8100000</v>
      </c>
      <c r="L604">
        <v>8700000</v>
      </c>
      <c r="M604">
        <v>2</v>
      </c>
      <c r="N604" t="s">
        <v>4256</v>
      </c>
      <c r="O604" t="s">
        <v>7303</v>
      </c>
    </row>
    <row r="605" spans="1:15" x14ac:dyDescent="0.3">
      <c r="A605" t="s">
        <v>5081</v>
      </c>
      <c r="B605">
        <v>2021</v>
      </c>
      <c r="C605" t="s">
        <v>145</v>
      </c>
      <c r="D605" t="s">
        <v>5082</v>
      </c>
      <c r="E605" t="s">
        <v>5083</v>
      </c>
      <c r="F605" t="s">
        <v>4171</v>
      </c>
      <c r="G605">
        <v>65000</v>
      </c>
      <c r="H605" t="s">
        <v>4179</v>
      </c>
      <c r="I605">
        <v>9800000</v>
      </c>
      <c r="J605" t="s">
        <v>4362</v>
      </c>
      <c r="K605">
        <v>9100000</v>
      </c>
      <c r="L605">
        <v>10500000</v>
      </c>
      <c r="M605">
        <v>6</v>
      </c>
      <c r="N605" t="s">
        <v>4381</v>
      </c>
      <c r="O605" t="s">
        <v>7313</v>
      </c>
    </row>
    <row r="606" spans="1:15" x14ac:dyDescent="0.3">
      <c r="A606" t="s">
        <v>5136</v>
      </c>
      <c r="B606">
        <v>2021</v>
      </c>
      <c r="C606" t="s">
        <v>24</v>
      </c>
      <c r="D606" t="s">
        <v>4571</v>
      </c>
      <c r="E606" t="s">
        <v>4698</v>
      </c>
      <c r="F606" t="s">
        <v>94</v>
      </c>
      <c r="G606">
        <v>98000</v>
      </c>
      <c r="H606" t="s">
        <v>4179</v>
      </c>
      <c r="I606">
        <v>29900000</v>
      </c>
      <c r="J606" t="s">
        <v>4362</v>
      </c>
      <c r="K606">
        <v>28700000</v>
      </c>
      <c r="L606">
        <v>31100000</v>
      </c>
      <c r="M606">
        <v>22</v>
      </c>
      <c r="N606" t="s">
        <v>5137</v>
      </c>
      <c r="O606" t="s">
        <v>7344</v>
      </c>
    </row>
    <row r="607" spans="1:15" x14ac:dyDescent="0.3">
      <c r="A607" t="s">
        <v>5094</v>
      </c>
      <c r="B607">
        <v>2021</v>
      </c>
      <c r="C607" t="s">
        <v>137</v>
      </c>
      <c r="D607" t="s">
        <v>5095</v>
      </c>
      <c r="E607" t="s">
        <v>5096</v>
      </c>
      <c r="F607" t="s">
        <v>43</v>
      </c>
      <c r="G607">
        <v>91000</v>
      </c>
      <c r="H607" t="s">
        <v>4179</v>
      </c>
      <c r="I607">
        <v>14300000</v>
      </c>
      <c r="J607" t="s">
        <v>4362</v>
      </c>
      <c r="K607">
        <v>13800000</v>
      </c>
      <c r="L607">
        <v>14800000</v>
      </c>
      <c r="M607">
        <v>6</v>
      </c>
      <c r="N607" t="s">
        <v>4180</v>
      </c>
      <c r="O607" t="s">
        <v>7318</v>
      </c>
    </row>
    <row r="608" spans="1:15" x14ac:dyDescent="0.3">
      <c r="A608" t="s">
        <v>5053</v>
      </c>
      <c r="B608">
        <v>2021</v>
      </c>
      <c r="C608" t="s">
        <v>92</v>
      </c>
      <c r="D608" t="s">
        <v>5054</v>
      </c>
      <c r="E608" t="s">
        <v>5055</v>
      </c>
      <c r="F608" t="s">
        <v>173</v>
      </c>
      <c r="G608">
        <v>52000</v>
      </c>
      <c r="H608" t="s">
        <v>4179</v>
      </c>
      <c r="I608">
        <v>9800000</v>
      </c>
      <c r="J608" t="s">
        <v>4362</v>
      </c>
      <c r="K608">
        <v>9500000</v>
      </c>
      <c r="L608">
        <v>10200000</v>
      </c>
      <c r="M608">
        <v>22</v>
      </c>
      <c r="N608" t="s">
        <v>4274</v>
      </c>
      <c r="O608" t="s">
        <v>7298</v>
      </c>
    </row>
    <row r="609" spans="1:15" x14ac:dyDescent="0.3">
      <c r="A609" t="s">
        <v>81</v>
      </c>
      <c r="B609">
        <v>2021</v>
      </c>
      <c r="C609" t="s">
        <v>24</v>
      </c>
      <c r="D609" t="s">
        <v>4448</v>
      </c>
      <c r="E609" t="s">
        <v>4449</v>
      </c>
      <c r="F609" t="s">
        <v>161</v>
      </c>
      <c r="G609">
        <v>111255</v>
      </c>
      <c r="H609" t="s">
        <v>4179</v>
      </c>
      <c r="I609">
        <v>29100000</v>
      </c>
      <c r="J609" t="s">
        <v>4362</v>
      </c>
      <c r="K609">
        <v>28000000</v>
      </c>
      <c r="L609">
        <v>30200000</v>
      </c>
      <c r="M609">
        <v>7</v>
      </c>
      <c r="N609" t="s">
        <v>4251</v>
      </c>
      <c r="O609" t="s">
        <v>4450</v>
      </c>
    </row>
    <row r="610" spans="1:15" x14ac:dyDescent="0.3">
      <c r="A610" t="s">
        <v>5142</v>
      </c>
      <c r="B610">
        <v>2021</v>
      </c>
      <c r="C610" t="s">
        <v>41</v>
      </c>
      <c r="D610" t="s">
        <v>4721</v>
      </c>
      <c r="E610" t="s">
        <v>4423</v>
      </c>
      <c r="F610" t="s">
        <v>43</v>
      </c>
      <c r="G610">
        <v>47000</v>
      </c>
      <c r="H610" t="s">
        <v>4179</v>
      </c>
      <c r="I610">
        <v>7100000</v>
      </c>
      <c r="J610" t="s">
        <v>4362</v>
      </c>
      <c r="K610">
        <v>6860000</v>
      </c>
      <c r="L610">
        <v>7350000</v>
      </c>
      <c r="M610">
        <v>9</v>
      </c>
      <c r="N610" t="s">
        <v>4438</v>
      </c>
      <c r="O610" t="s">
        <v>7350</v>
      </c>
    </row>
    <row r="611" spans="1:15" x14ac:dyDescent="0.3">
      <c r="A611" t="s">
        <v>197</v>
      </c>
      <c r="B611">
        <v>2021</v>
      </c>
      <c r="C611" t="s">
        <v>89</v>
      </c>
      <c r="D611" t="s">
        <v>4379</v>
      </c>
      <c r="E611" t="s">
        <v>4380</v>
      </c>
      <c r="F611" t="s">
        <v>94</v>
      </c>
      <c r="G611">
        <v>56000</v>
      </c>
      <c r="H611" t="s">
        <v>4179</v>
      </c>
      <c r="I611">
        <v>7320000</v>
      </c>
      <c r="J611" t="s">
        <v>4362</v>
      </c>
      <c r="K611">
        <v>7060000</v>
      </c>
      <c r="L611">
        <v>7590000</v>
      </c>
      <c r="M611">
        <v>34</v>
      </c>
      <c r="N611" t="s">
        <v>4381</v>
      </c>
      <c r="O611" t="s">
        <v>4382</v>
      </c>
    </row>
    <row r="612" spans="1:15" x14ac:dyDescent="0.3">
      <c r="A612" t="s">
        <v>5126</v>
      </c>
      <c r="B612">
        <v>2021</v>
      </c>
      <c r="C612" t="s">
        <v>137</v>
      </c>
      <c r="D612" t="s">
        <v>4702</v>
      </c>
      <c r="E612" t="s">
        <v>5127</v>
      </c>
      <c r="F612" t="s">
        <v>43</v>
      </c>
      <c r="G612">
        <v>60800</v>
      </c>
      <c r="H612" t="s">
        <v>4179</v>
      </c>
      <c r="I612">
        <v>9900000</v>
      </c>
      <c r="J612" t="s">
        <v>4362</v>
      </c>
      <c r="K612">
        <v>9200000</v>
      </c>
      <c r="L612">
        <v>10600000</v>
      </c>
      <c r="M612">
        <v>8</v>
      </c>
      <c r="N612" t="s">
        <v>4438</v>
      </c>
      <c r="O612" t="s">
        <v>7340</v>
      </c>
    </row>
    <row r="613" spans="1:15" x14ac:dyDescent="0.3">
      <c r="A613" t="s">
        <v>4064</v>
      </c>
      <c r="B613">
        <v>2021</v>
      </c>
      <c r="C613" t="s">
        <v>137</v>
      </c>
      <c r="D613" t="s">
        <v>4335</v>
      </c>
      <c r="E613" t="s">
        <v>5106</v>
      </c>
      <c r="F613" t="s">
        <v>43</v>
      </c>
      <c r="G613">
        <v>66809</v>
      </c>
      <c r="H613" t="s">
        <v>4179</v>
      </c>
      <c r="I613">
        <v>16000000</v>
      </c>
      <c r="J613" t="s">
        <v>4362</v>
      </c>
      <c r="K613">
        <v>15400000</v>
      </c>
      <c r="L613">
        <v>16600000</v>
      </c>
      <c r="M613">
        <v>2</v>
      </c>
      <c r="N613" t="s">
        <v>4259</v>
      </c>
      <c r="O613" t="s">
        <v>7325</v>
      </c>
    </row>
    <row r="614" spans="1:15" x14ac:dyDescent="0.3">
      <c r="A614" t="s">
        <v>236</v>
      </c>
      <c r="B614">
        <v>2021</v>
      </c>
      <c r="C614" t="s">
        <v>89</v>
      </c>
      <c r="D614" t="s">
        <v>4454</v>
      </c>
      <c r="E614" t="s">
        <v>4455</v>
      </c>
      <c r="F614" t="s">
        <v>173</v>
      </c>
      <c r="G614">
        <v>71733</v>
      </c>
      <c r="H614" t="s">
        <v>4179</v>
      </c>
      <c r="I614">
        <v>10700000</v>
      </c>
      <c r="J614" t="s">
        <v>4362</v>
      </c>
      <c r="K614">
        <v>10300000</v>
      </c>
      <c r="L614">
        <v>11100000</v>
      </c>
      <c r="M614">
        <v>7</v>
      </c>
      <c r="N614" t="s">
        <v>4262</v>
      </c>
      <c r="O614" t="s">
        <v>4456</v>
      </c>
    </row>
    <row r="615" spans="1:15" x14ac:dyDescent="0.3">
      <c r="A615" t="s">
        <v>292</v>
      </c>
      <c r="B615">
        <v>2021</v>
      </c>
      <c r="C615" t="s">
        <v>62</v>
      </c>
      <c r="D615">
        <v>3008</v>
      </c>
      <c r="E615" t="s">
        <v>6918</v>
      </c>
      <c r="F615" t="s">
        <v>43</v>
      </c>
      <c r="G615">
        <v>98100</v>
      </c>
      <c r="H615" t="s">
        <v>4179</v>
      </c>
      <c r="I615">
        <v>13800000</v>
      </c>
      <c r="J615" t="s">
        <v>4362</v>
      </c>
      <c r="K615">
        <v>13000000</v>
      </c>
      <c r="L615">
        <v>14600000</v>
      </c>
      <c r="M615">
        <v>24</v>
      </c>
      <c r="N615" t="s">
        <v>4247</v>
      </c>
      <c r="O615" t="s">
        <v>4457</v>
      </c>
    </row>
    <row r="616" spans="1:15" x14ac:dyDescent="0.3">
      <c r="A616" t="s">
        <v>134</v>
      </c>
      <c r="B616">
        <v>2022</v>
      </c>
      <c r="C616" t="s">
        <v>108</v>
      </c>
      <c r="D616" t="s">
        <v>4476</v>
      </c>
      <c r="E616" t="s">
        <v>4477</v>
      </c>
      <c r="F616" t="s">
        <v>60</v>
      </c>
      <c r="G616">
        <v>71500</v>
      </c>
      <c r="H616" t="s">
        <v>4179</v>
      </c>
      <c r="I616">
        <v>9300000</v>
      </c>
      <c r="J616" t="s">
        <v>4362</v>
      </c>
      <c r="K616">
        <v>8800000</v>
      </c>
      <c r="L616">
        <v>9900000</v>
      </c>
      <c r="M616">
        <v>26</v>
      </c>
      <c r="N616" t="s">
        <v>4438</v>
      </c>
      <c r="O616" t="s">
        <v>4478</v>
      </c>
    </row>
    <row r="617" spans="1:15" x14ac:dyDescent="0.3">
      <c r="A617" t="s">
        <v>151</v>
      </c>
      <c r="B617">
        <v>2021</v>
      </c>
      <c r="C617" t="s">
        <v>62</v>
      </c>
      <c r="D617">
        <v>308</v>
      </c>
      <c r="E617" t="s">
        <v>6916</v>
      </c>
      <c r="F617" t="s">
        <v>143</v>
      </c>
      <c r="G617">
        <v>45000</v>
      </c>
      <c r="H617" t="s">
        <v>4179</v>
      </c>
      <c r="I617">
        <v>10700000</v>
      </c>
      <c r="J617" t="s">
        <v>4362</v>
      </c>
      <c r="K617">
        <v>10300000</v>
      </c>
      <c r="L617">
        <v>11000000</v>
      </c>
      <c r="M617" t="s">
        <v>4174</v>
      </c>
      <c r="N617" t="s">
        <v>4274</v>
      </c>
      <c r="O617" t="s">
        <v>4440</v>
      </c>
    </row>
    <row r="618" spans="1:15" x14ac:dyDescent="0.3">
      <c r="A618" t="s">
        <v>5089</v>
      </c>
      <c r="B618">
        <v>2021</v>
      </c>
      <c r="C618" t="s">
        <v>24</v>
      </c>
      <c r="D618" t="s">
        <v>4571</v>
      </c>
      <c r="E618" t="s">
        <v>5090</v>
      </c>
      <c r="F618" t="s">
        <v>60</v>
      </c>
      <c r="G618">
        <v>58321</v>
      </c>
      <c r="H618" t="s">
        <v>4179</v>
      </c>
      <c r="I618">
        <v>23200000</v>
      </c>
      <c r="J618" t="s">
        <v>4362</v>
      </c>
      <c r="K618">
        <v>22500000</v>
      </c>
      <c r="L618">
        <v>24000000</v>
      </c>
      <c r="M618">
        <v>12</v>
      </c>
      <c r="N618" t="s">
        <v>4199</v>
      </c>
      <c r="O618" t="s">
        <v>7316</v>
      </c>
    </row>
    <row r="619" spans="1:15" x14ac:dyDescent="0.3">
      <c r="A619" t="s">
        <v>5207</v>
      </c>
      <c r="B619">
        <v>2021</v>
      </c>
      <c r="C619" t="s">
        <v>4183</v>
      </c>
      <c r="D619" t="s">
        <v>4950</v>
      </c>
      <c r="E619" t="s">
        <v>5208</v>
      </c>
      <c r="F619" t="s">
        <v>143</v>
      </c>
      <c r="G619">
        <v>95235</v>
      </c>
      <c r="H619" t="s">
        <v>4179</v>
      </c>
      <c r="I619">
        <v>12300000</v>
      </c>
      <c r="J619" t="s">
        <v>4362</v>
      </c>
      <c r="K619">
        <v>11800000</v>
      </c>
      <c r="L619">
        <v>12700000</v>
      </c>
      <c r="M619">
        <v>21</v>
      </c>
      <c r="N619" t="s">
        <v>4387</v>
      </c>
      <c r="O619" t="s">
        <v>5209</v>
      </c>
    </row>
    <row r="620" spans="1:15" x14ac:dyDescent="0.3">
      <c r="A620" t="s">
        <v>5050</v>
      </c>
      <c r="B620">
        <v>2021</v>
      </c>
      <c r="C620" t="s">
        <v>24</v>
      </c>
      <c r="D620" t="s">
        <v>5051</v>
      </c>
      <c r="E620" t="s">
        <v>5052</v>
      </c>
      <c r="F620" t="s">
        <v>94</v>
      </c>
      <c r="G620">
        <v>68000</v>
      </c>
      <c r="H620" t="s">
        <v>4179</v>
      </c>
      <c r="I620">
        <v>33300000</v>
      </c>
      <c r="J620" t="s">
        <v>4362</v>
      </c>
      <c r="K620">
        <v>32000000</v>
      </c>
      <c r="L620">
        <v>34600000</v>
      </c>
      <c r="M620">
        <v>4</v>
      </c>
      <c r="N620" t="s">
        <v>4587</v>
      </c>
      <c r="O620" t="s">
        <v>7297</v>
      </c>
    </row>
    <row r="621" spans="1:15" x14ac:dyDescent="0.3">
      <c r="A621" t="s">
        <v>5192</v>
      </c>
      <c r="B621">
        <v>2022</v>
      </c>
      <c r="C621" t="s">
        <v>108</v>
      </c>
      <c r="D621" t="s">
        <v>5193</v>
      </c>
      <c r="E621" t="s">
        <v>5194</v>
      </c>
      <c r="F621" t="s">
        <v>60</v>
      </c>
      <c r="G621">
        <v>94000</v>
      </c>
      <c r="H621" t="s">
        <v>4179</v>
      </c>
      <c r="I621">
        <v>10000000</v>
      </c>
      <c r="J621" t="s">
        <v>4362</v>
      </c>
      <c r="K621">
        <v>9600000</v>
      </c>
      <c r="L621">
        <v>10300000</v>
      </c>
      <c r="M621">
        <v>6</v>
      </c>
      <c r="N621" t="s">
        <v>4262</v>
      </c>
      <c r="O621" t="s">
        <v>5195</v>
      </c>
    </row>
    <row r="622" spans="1:15" x14ac:dyDescent="0.3">
      <c r="A622" t="s">
        <v>5190</v>
      </c>
      <c r="B622">
        <v>2022</v>
      </c>
      <c r="C622" t="s">
        <v>24</v>
      </c>
      <c r="D622" t="s">
        <v>4368</v>
      </c>
      <c r="E622" t="s">
        <v>4369</v>
      </c>
      <c r="F622" t="s">
        <v>43</v>
      </c>
      <c r="G622">
        <v>87750</v>
      </c>
      <c r="H622" t="s">
        <v>4179</v>
      </c>
      <c r="I622">
        <v>28000000</v>
      </c>
      <c r="J622" t="s">
        <v>4362</v>
      </c>
      <c r="K622">
        <v>26900000</v>
      </c>
      <c r="L622">
        <v>29000000</v>
      </c>
      <c r="M622">
        <v>6</v>
      </c>
      <c r="N622" t="s">
        <v>4324</v>
      </c>
      <c r="O622" t="s">
        <v>5191</v>
      </c>
    </row>
    <row r="623" spans="1:15" x14ac:dyDescent="0.3">
      <c r="A623" t="s">
        <v>475</v>
      </c>
      <c r="B623">
        <v>2022</v>
      </c>
      <c r="C623" t="s">
        <v>36</v>
      </c>
      <c r="D623" t="s">
        <v>4371</v>
      </c>
      <c r="E623" t="s">
        <v>4372</v>
      </c>
      <c r="F623" t="s">
        <v>143</v>
      </c>
      <c r="G623">
        <v>56415</v>
      </c>
      <c r="H623" t="s">
        <v>4179</v>
      </c>
      <c r="I623">
        <v>11600000</v>
      </c>
      <c r="J623" t="s">
        <v>4362</v>
      </c>
      <c r="K623">
        <v>11100000</v>
      </c>
      <c r="L623">
        <v>12100000</v>
      </c>
      <c r="M623" t="s">
        <v>4174</v>
      </c>
      <c r="N623" t="s">
        <v>4244</v>
      </c>
      <c r="O623" t="s">
        <v>4373</v>
      </c>
    </row>
    <row r="624" spans="1:15" x14ac:dyDescent="0.3">
      <c r="A624" t="s">
        <v>475</v>
      </c>
      <c r="B624">
        <v>2022</v>
      </c>
      <c r="C624" t="s">
        <v>36</v>
      </c>
      <c r="D624" t="s">
        <v>4371</v>
      </c>
      <c r="E624" t="s">
        <v>4372</v>
      </c>
      <c r="F624" t="s">
        <v>143</v>
      </c>
      <c r="G624">
        <v>56415</v>
      </c>
      <c r="H624" t="s">
        <v>4179</v>
      </c>
      <c r="I624">
        <v>11600000</v>
      </c>
      <c r="J624" t="s">
        <v>4362</v>
      </c>
      <c r="K624">
        <v>11100000</v>
      </c>
      <c r="L624">
        <v>12100000</v>
      </c>
      <c r="M624" t="s">
        <v>4174</v>
      </c>
      <c r="N624" t="s">
        <v>4244</v>
      </c>
      <c r="O624" t="s">
        <v>6914</v>
      </c>
    </row>
    <row r="625" spans="1:15" x14ac:dyDescent="0.3">
      <c r="A625" t="s">
        <v>5091</v>
      </c>
      <c r="B625">
        <v>2022</v>
      </c>
      <c r="C625" t="s">
        <v>4640</v>
      </c>
      <c r="D625" t="s">
        <v>5092</v>
      </c>
      <c r="E625" t="s">
        <v>5093</v>
      </c>
      <c r="F625" t="s">
        <v>143</v>
      </c>
      <c r="G625">
        <v>29000</v>
      </c>
      <c r="H625" t="s">
        <v>4179</v>
      </c>
      <c r="I625">
        <v>10500000</v>
      </c>
      <c r="J625" t="s">
        <v>4362</v>
      </c>
      <c r="K625">
        <v>10100000</v>
      </c>
      <c r="L625">
        <v>10900000</v>
      </c>
      <c r="M625">
        <v>15</v>
      </c>
      <c r="N625" t="s">
        <v>4424</v>
      </c>
      <c r="O625" t="s">
        <v>7317</v>
      </c>
    </row>
    <row r="626" spans="1:15" x14ac:dyDescent="0.3">
      <c r="A626" t="s">
        <v>5086</v>
      </c>
      <c r="B626">
        <v>2022</v>
      </c>
      <c r="C626" t="s">
        <v>92</v>
      </c>
      <c r="D626" t="s">
        <v>5087</v>
      </c>
      <c r="E626" t="s">
        <v>5088</v>
      </c>
      <c r="F626" t="s">
        <v>173</v>
      </c>
      <c r="G626">
        <v>17340</v>
      </c>
      <c r="H626" t="s">
        <v>4179</v>
      </c>
      <c r="I626">
        <v>9000000</v>
      </c>
      <c r="J626" t="s">
        <v>4362</v>
      </c>
      <c r="K626">
        <v>8700000</v>
      </c>
      <c r="L626">
        <v>9300000</v>
      </c>
      <c r="M626">
        <v>22</v>
      </c>
      <c r="N626" t="s">
        <v>4438</v>
      </c>
      <c r="O626" t="s">
        <v>7315</v>
      </c>
    </row>
    <row r="627" spans="1:15" x14ac:dyDescent="0.3">
      <c r="A627" t="s">
        <v>5146</v>
      </c>
      <c r="B627">
        <v>2022</v>
      </c>
      <c r="C627" t="s">
        <v>182</v>
      </c>
      <c r="D627" t="s">
        <v>4517</v>
      </c>
      <c r="E627" t="s">
        <v>5147</v>
      </c>
      <c r="F627" t="s">
        <v>43</v>
      </c>
      <c r="G627">
        <v>37000</v>
      </c>
      <c r="H627" t="s">
        <v>4179</v>
      </c>
      <c r="I627">
        <v>15200000</v>
      </c>
      <c r="J627" t="s">
        <v>4362</v>
      </c>
      <c r="K627">
        <v>14700000</v>
      </c>
      <c r="L627">
        <v>15800000</v>
      </c>
      <c r="M627">
        <v>6</v>
      </c>
      <c r="N627" t="s">
        <v>4235</v>
      </c>
      <c r="O627" t="s">
        <v>7353</v>
      </c>
    </row>
    <row r="628" spans="1:15" x14ac:dyDescent="0.3">
      <c r="A628" t="s">
        <v>5223</v>
      </c>
      <c r="B628">
        <v>2022</v>
      </c>
      <c r="C628" t="s">
        <v>36</v>
      </c>
      <c r="D628" t="s">
        <v>4399</v>
      </c>
      <c r="E628" t="s">
        <v>4400</v>
      </c>
      <c r="F628" t="s">
        <v>94</v>
      </c>
      <c r="G628">
        <v>43500</v>
      </c>
      <c r="H628" t="s">
        <v>4179</v>
      </c>
      <c r="I628">
        <v>8100000</v>
      </c>
      <c r="J628" t="s">
        <v>4362</v>
      </c>
      <c r="K628">
        <v>7820000</v>
      </c>
      <c r="L628">
        <v>8400000</v>
      </c>
      <c r="M628">
        <v>26</v>
      </c>
      <c r="N628" t="s">
        <v>4648</v>
      </c>
      <c r="O628" t="s">
        <v>5224</v>
      </c>
    </row>
    <row r="629" spans="1:15" x14ac:dyDescent="0.3">
      <c r="A629" t="s">
        <v>5176</v>
      </c>
      <c r="B629">
        <v>2022</v>
      </c>
      <c r="C629" t="s">
        <v>5177</v>
      </c>
      <c r="D629" t="s">
        <v>5178</v>
      </c>
      <c r="E629" t="s">
        <v>5179</v>
      </c>
      <c r="F629" t="s">
        <v>173</v>
      </c>
      <c r="G629">
        <v>80000</v>
      </c>
      <c r="H629" t="s">
        <v>4179</v>
      </c>
      <c r="I629">
        <v>9500000</v>
      </c>
      <c r="J629" t="s">
        <v>4362</v>
      </c>
      <c r="K629">
        <v>9100000</v>
      </c>
      <c r="L629">
        <v>9900000</v>
      </c>
      <c r="M629">
        <v>9</v>
      </c>
      <c r="N629" t="s">
        <v>4274</v>
      </c>
      <c r="O629" t="s">
        <v>5180</v>
      </c>
    </row>
    <row r="630" spans="1:15" x14ac:dyDescent="0.3">
      <c r="A630" t="s">
        <v>326</v>
      </c>
      <c r="B630">
        <v>2022</v>
      </c>
      <c r="C630" t="s">
        <v>62</v>
      </c>
      <c r="D630" t="s">
        <v>4231</v>
      </c>
      <c r="E630" t="s">
        <v>4408</v>
      </c>
      <c r="F630" t="s">
        <v>43</v>
      </c>
      <c r="G630">
        <v>43200</v>
      </c>
      <c r="H630" t="s">
        <v>4179</v>
      </c>
      <c r="I630">
        <v>9500000</v>
      </c>
      <c r="J630" t="s">
        <v>4362</v>
      </c>
      <c r="K630">
        <v>9100000</v>
      </c>
      <c r="L630">
        <v>9900000</v>
      </c>
      <c r="M630">
        <v>33</v>
      </c>
      <c r="N630" t="s">
        <v>4274</v>
      </c>
      <c r="O630" t="s">
        <v>4409</v>
      </c>
    </row>
    <row r="631" spans="1:15" x14ac:dyDescent="0.3">
      <c r="A631" t="s">
        <v>5110</v>
      </c>
      <c r="B631">
        <v>2022</v>
      </c>
      <c r="C631" t="s">
        <v>62</v>
      </c>
      <c r="D631" t="s">
        <v>4445</v>
      </c>
      <c r="E631" t="s">
        <v>5111</v>
      </c>
      <c r="F631" t="s">
        <v>60</v>
      </c>
      <c r="G631">
        <v>28000</v>
      </c>
      <c r="H631" t="s">
        <v>4179</v>
      </c>
      <c r="I631">
        <v>19000000</v>
      </c>
      <c r="J631" t="s">
        <v>4362</v>
      </c>
      <c r="K631">
        <v>18200000</v>
      </c>
      <c r="L631">
        <v>19900000</v>
      </c>
      <c r="M631">
        <v>2</v>
      </c>
      <c r="N631" t="s">
        <v>4256</v>
      </c>
      <c r="O631" t="s">
        <v>7328</v>
      </c>
    </row>
    <row r="632" spans="1:15" x14ac:dyDescent="0.3">
      <c r="A632" t="s">
        <v>5076</v>
      </c>
      <c r="B632">
        <v>2022</v>
      </c>
      <c r="C632" t="s">
        <v>36</v>
      </c>
      <c r="D632" t="s">
        <v>4774</v>
      </c>
      <c r="E632" t="s">
        <v>5077</v>
      </c>
      <c r="F632" t="s">
        <v>143</v>
      </c>
      <c r="G632">
        <v>49962</v>
      </c>
      <c r="H632" t="s">
        <v>4179</v>
      </c>
      <c r="I632">
        <v>12200000</v>
      </c>
      <c r="J632" t="s">
        <v>4362</v>
      </c>
      <c r="K632">
        <v>11700000</v>
      </c>
      <c r="L632">
        <v>12600000</v>
      </c>
      <c r="M632">
        <v>15</v>
      </c>
      <c r="N632" t="s">
        <v>4244</v>
      </c>
      <c r="O632" t="s">
        <v>7311</v>
      </c>
    </row>
    <row r="633" spans="1:15" x14ac:dyDescent="0.3">
      <c r="A633" t="s">
        <v>5210</v>
      </c>
      <c r="B633">
        <v>2022</v>
      </c>
      <c r="C633" t="s">
        <v>92</v>
      </c>
      <c r="D633" t="s">
        <v>4752</v>
      </c>
      <c r="E633" t="s">
        <v>5211</v>
      </c>
      <c r="F633" t="s">
        <v>43</v>
      </c>
      <c r="G633">
        <v>78000</v>
      </c>
      <c r="H633" t="s">
        <v>4179</v>
      </c>
      <c r="I633">
        <v>9200000</v>
      </c>
      <c r="J633" t="s">
        <v>4362</v>
      </c>
      <c r="K633">
        <v>8900000</v>
      </c>
      <c r="L633">
        <v>9600000</v>
      </c>
      <c r="M633">
        <v>14</v>
      </c>
      <c r="N633" t="s">
        <v>4648</v>
      </c>
      <c r="O633" t="s">
        <v>5212</v>
      </c>
    </row>
    <row r="634" spans="1:15" x14ac:dyDescent="0.3">
      <c r="A634" t="s">
        <v>451</v>
      </c>
      <c r="B634">
        <v>2022</v>
      </c>
      <c r="C634" t="s">
        <v>24</v>
      </c>
      <c r="D634" t="s">
        <v>4368</v>
      </c>
      <c r="E634" t="s">
        <v>4369</v>
      </c>
      <c r="F634" t="s">
        <v>60</v>
      </c>
      <c r="G634">
        <v>61000</v>
      </c>
      <c r="H634" t="s">
        <v>4179</v>
      </c>
      <c r="I634">
        <v>29700000</v>
      </c>
      <c r="J634" t="s">
        <v>4362</v>
      </c>
      <c r="K634">
        <v>28600000</v>
      </c>
      <c r="L634">
        <v>30700000</v>
      </c>
      <c r="M634">
        <v>6</v>
      </c>
      <c r="N634" t="s">
        <v>4324</v>
      </c>
      <c r="O634" t="s">
        <v>4370</v>
      </c>
    </row>
    <row r="635" spans="1:15" x14ac:dyDescent="0.3">
      <c r="A635" t="s">
        <v>5062</v>
      </c>
      <c r="B635">
        <v>2022</v>
      </c>
      <c r="C635" t="s">
        <v>166</v>
      </c>
      <c r="D635" t="s">
        <v>4695</v>
      </c>
      <c r="E635" t="s">
        <v>5063</v>
      </c>
      <c r="F635" t="s">
        <v>43</v>
      </c>
      <c r="G635">
        <v>35890</v>
      </c>
      <c r="H635" t="s">
        <v>4179</v>
      </c>
      <c r="I635">
        <v>13400000</v>
      </c>
      <c r="J635" t="s">
        <v>4362</v>
      </c>
      <c r="K635">
        <v>12900000</v>
      </c>
      <c r="L635">
        <v>13900000</v>
      </c>
      <c r="M635">
        <v>20</v>
      </c>
      <c r="N635" t="s">
        <v>4274</v>
      </c>
      <c r="O635" t="s">
        <v>7304</v>
      </c>
    </row>
    <row r="636" spans="1:15" x14ac:dyDescent="0.3">
      <c r="A636" t="s">
        <v>117</v>
      </c>
      <c r="B636">
        <v>2023</v>
      </c>
      <c r="C636" t="s">
        <v>62</v>
      </c>
      <c r="D636" t="s">
        <v>4206</v>
      </c>
      <c r="E636" t="s">
        <v>4258</v>
      </c>
      <c r="F636" t="s">
        <v>43</v>
      </c>
      <c r="G636">
        <v>45360</v>
      </c>
      <c r="H636" t="s">
        <v>4179</v>
      </c>
      <c r="I636">
        <v>14400000</v>
      </c>
      <c r="J636" t="s">
        <v>4362</v>
      </c>
      <c r="K636">
        <v>13700000</v>
      </c>
      <c r="L636">
        <v>15100000</v>
      </c>
      <c r="M636">
        <v>17</v>
      </c>
      <c r="N636" t="s">
        <v>4247</v>
      </c>
      <c r="O636" t="s">
        <v>4429</v>
      </c>
    </row>
    <row r="637" spans="1:15" x14ac:dyDescent="0.3">
      <c r="A637" t="s">
        <v>509</v>
      </c>
      <c r="B637">
        <v>2023</v>
      </c>
      <c r="C637" t="s">
        <v>62</v>
      </c>
      <c r="D637" t="s">
        <v>4445</v>
      </c>
      <c r="E637" t="s">
        <v>4458</v>
      </c>
      <c r="F637" t="s">
        <v>60</v>
      </c>
      <c r="G637">
        <v>50863</v>
      </c>
      <c r="H637" t="s">
        <v>4179</v>
      </c>
      <c r="I637">
        <v>11800000</v>
      </c>
      <c r="J637" t="s">
        <v>4362</v>
      </c>
      <c r="K637">
        <v>11300000</v>
      </c>
      <c r="L637">
        <v>12200000</v>
      </c>
      <c r="M637">
        <v>30</v>
      </c>
      <c r="N637" t="s">
        <v>4186</v>
      </c>
      <c r="O637" t="s">
        <v>4459</v>
      </c>
    </row>
    <row r="638" spans="1:15" x14ac:dyDescent="0.3">
      <c r="A638" t="s">
        <v>315</v>
      </c>
      <c r="B638">
        <v>2023</v>
      </c>
      <c r="C638" t="s">
        <v>62</v>
      </c>
      <c r="D638" t="s">
        <v>4433</v>
      </c>
      <c r="E638" t="s">
        <v>4434</v>
      </c>
      <c r="F638" t="s">
        <v>43</v>
      </c>
      <c r="G638">
        <v>66999</v>
      </c>
      <c r="H638" t="s">
        <v>4179</v>
      </c>
      <c r="I638">
        <v>20100000</v>
      </c>
      <c r="J638" t="s">
        <v>4362</v>
      </c>
      <c r="K638">
        <v>19300000</v>
      </c>
      <c r="L638">
        <v>20900000</v>
      </c>
      <c r="M638">
        <v>11</v>
      </c>
      <c r="N638" t="s">
        <v>4180</v>
      </c>
      <c r="O638" t="s">
        <v>4475</v>
      </c>
    </row>
    <row r="639" spans="1:15" x14ac:dyDescent="0.3">
      <c r="A639" t="s">
        <v>5204</v>
      </c>
      <c r="B639">
        <v>2023</v>
      </c>
      <c r="C639" t="s">
        <v>89</v>
      </c>
      <c r="D639" t="s">
        <v>5205</v>
      </c>
      <c r="E639" t="s">
        <v>5206</v>
      </c>
      <c r="F639" t="s">
        <v>173</v>
      </c>
      <c r="G639">
        <v>35000</v>
      </c>
      <c r="H639" t="s">
        <v>4179</v>
      </c>
      <c r="I639">
        <v>7920000</v>
      </c>
      <c r="J639" t="s">
        <v>4362</v>
      </c>
      <c r="K639">
        <v>7590000</v>
      </c>
      <c r="L639">
        <v>8200000</v>
      </c>
      <c r="M639">
        <v>40</v>
      </c>
      <c r="N639" t="s">
        <v>4582</v>
      </c>
      <c r="O639" t="s">
        <v>7360</v>
      </c>
    </row>
    <row r="640" spans="1:15" x14ac:dyDescent="0.3">
      <c r="A640" t="s">
        <v>4059</v>
      </c>
      <c r="B640">
        <v>2023</v>
      </c>
      <c r="C640" t="s">
        <v>36</v>
      </c>
      <c r="D640" t="s">
        <v>4371</v>
      </c>
      <c r="E640" t="s">
        <v>5097</v>
      </c>
      <c r="F640" t="s">
        <v>143</v>
      </c>
      <c r="G640">
        <v>28730</v>
      </c>
      <c r="H640" t="s">
        <v>4179</v>
      </c>
      <c r="I640">
        <v>12600000</v>
      </c>
      <c r="J640" t="s">
        <v>4362</v>
      </c>
      <c r="K640">
        <v>12100000</v>
      </c>
      <c r="L640">
        <v>13000000</v>
      </c>
      <c r="M640">
        <v>22</v>
      </c>
      <c r="N640" t="s">
        <v>4191</v>
      </c>
      <c r="O640" t="s">
        <v>7319</v>
      </c>
    </row>
    <row r="641" spans="1:15" x14ac:dyDescent="0.3">
      <c r="A641" t="s">
        <v>53</v>
      </c>
      <c r="B641">
        <v>2023</v>
      </c>
      <c r="C641" t="s">
        <v>4268</v>
      </c>
      <c r="D641" t="s">
        <v>4418</v>
      </c>
      <c r="E641" t="s">
        <v>4419</v>
      </c>
      <c r="F641" t="s">
        <v>143</v>
      </c>
      <c r="G641">
        <v>49906</v>
      </c>
      <c r="H641" t="s">
        <v>4179</v>
      </c>
      <c r="I641">
        <v>17100000</v>
      </c>
      <c r="J641" t="s">
        <v>4362</v>
      </c>
      <c r="K641">
        <v>16500000</v>
      </c>
      <c r="L641">
        <v>17700000</v>
      </c>
      <c r="M641">
        <v>10</v>
      </c>
      <c r="N641" t="s">
        <v>4191</v>
      </c>
      <c r="O641" t="s">
        <v>4420</v>
      </c>
    </row>
    <row r="642" spans="1:15" x14ac:dyDescent="0.3">
      <c r="A642" t="s">
        <v>5213</v>
      </c>
      <c r="B642">
        <v>2023</v>
      </c>
      <c r="C642" t="s">
        <v>5177</v>
      </c>
      <c r="D642" t="s">
        <v>5214</v>
      </c>
      <c r="E642" t="s">
        <v>5215</v>
      </c>
      <c r="F642" t="s">
        <v>4538</v>
      </c>
      <c r="G642">
        <v>50300</v>
      </c>
      <c r="H642" t="s">
        <v>4179</v>
      </c>
      <c r="I642">
        <v>11300000</v>
      </c>
      <c r="J642" t="s">
        <v>4362</v>
      </c>
      <c r="K642">
        <v>10900000</v>
      </c>
      <c r="L642">
        <v>11700000</v>
      </c>
      <c r="M642" t="s">
        <v>4174</v>
      </c>
      <c r="N642" t="s">
        <v>4381</v>
      </c>
      <c r="O642" t="s">
        <v>5216</v>
      </c>
    </row>
    <row r="643" spans="1:15" x14ac:dyDescent="0.3">
      <c r="A643" t="s">
        <v>434</v>
      </c>
      <c r="B643">
        <v>2023</v>
      </c>
      <c r="C643" t="s">
        <v>36</v>
      </c>
      <c r="D643" t="s">
        <v>4399</v>
      </c>
      <c r="E643" t="s">
        <v>4415</v>
      </c>
      <c r="F643" t="s">
        <v>143</v>
      </c>
      <c r="G643">
        <v>90000</v>
      </c>
      <c r="H643" t="s">
        <v>4179</v>
      </c>
      <c r="I643">
        <v>9000000</v>
      </c>
      <c r="J643" t="s">
        <v>4362</v>
      </c>
      <c r="K643">
        <v>8700000</v>
      </c>
      <c r="L643">
        <v>9300000</v>
      </c>
      <c r="M643">
        <v>16</v>
      </c>
      <c r="N643" t="s">
        <v>4416</v>
      </c>
      <c r="O643" t="s">
        <v>4417</v>
      </c>
    </row>
    <row r="644" spans="1:15" x14ac:dyDescent="0.3">
      <c r="A644" t="s">
        <v>75</v>
      </c>
      <c r="B644">
        <v>2023</v>
      </c>
      <c r="C644" t="s">
        <v>62</v>
      </c>
      <c r="D644" t="s">
        <v>4249</v>
      </c>
      <c r="E644" t="s">
        <v>4461</v>
      </c>
      <c r="F644" t="s">
        <v>43</v>
      </c>
      <c r="G644">
        <v>67000</v>
      </c>
      <c r="H644" t="s">
        <v>4179</v>
      </c>
      <c r="I644">
        <v>15900000</v>
      </c>
      <c r="J644" t="s">
        <v>4362</v>
      </c>
      <c r="K644">
        <v>15000000</v>
      </c>
      <c r="L644">
        <v>16700000</v>
      </c>
      <c r="M644">
        <v>13</v>
      </c>
      <c r="N644" t="s">
        <v>4259</v>
      </c>
      <c r="O644" t="s">
        <v>4462</v>
      </c>
    </row>
    <row r="645" spans="1:15" x14ac:dyDescent="0.3">
      <c r="A645" t="s">
        <v>126</v>
      </c>
      <c r="B645">
        <v>2023</v>
      </c>
      <c r="C645" t="s">
        <v>92</v>
      </c>
      <c r="D645" t="s">
        <v>4470</v>
      </c>
      <c r="E645" t="s">
        <v>4471</v>
      </c>
      <c r="F645" t="s">
        <v>94</v>
      </c>
      <c r="G645">
        <v>44495</v>
      </c>
      <c r="H645" t="s">
        <v>4179</v>
      </c>
      <c r="I645">
        <v>47200000</v>
      </c>
      <c r="J645" t="s">
        <v>4362</v>
      </c>
      <c r="K645">
        <v>45500000</v>
      </c>
      <c r="L645">
        <v>48800000</v>
      </c>
      <c r="M645">
        <v>47</v>
      </c>
      <c r="N645" t="s">
        <v>4472</v>
      </c>
      <c r="O645" t="s">
        <v>4473</v>
      </c>
    </row>
    <row r="646" spans="1:15" x14ac:dyDescent="0.3">
      <c r="A646" t="s">
        <v>4063</v>
      </c>
      <c r="B646">
        <v>2023</v>
      </c>
      <c r="C646" t="s">
        <v>62</v>
      </c>
      <c r="D646" t="s">
        <v>4433</v>
      </c>
      <c r="E646" t="s">
        <v>5070</v>
      </c>
      <c r="F646" t="s">
        <v>143</v>
      </c>
      <c r="G646">
        <v>76000</v>
      </c>
      <c r="H646" t="s">
        <v>4179</v>
      </c>
      <c r="I646">
        <v>22800000</v>
      </c>
      <c r="J646" t="s">
        <v>4362</v>
      </c>
      <c r="K646">
        <v>21900000</v>
      </c>
      <c r="L646">
        <v>23600000</v>
      </c>
      <c r="M646">
        <v>3</v>
      </c>
      <c r="N646" t="s">
        <v>4626</v>
      </c>
      <c r="O646" t="s">
        <v>7307</v>
      </c>
    </row>
    <row r="647" spans="1:15" x14ac:dyDescent="0.3">
      <c r="A647" t="s">
        <v>147</v>
      </c>
      <c r="B647">
        <v>2023</v>
      </c>
      <c r="C647" t="s">
        <v>137</v>
      </c>
      <c r="D647" t="s">
        <v>4436</v>
      </c>
      <c r="E647" t="s">
        <v>4437</v>
      </c>
      <c r="F647" t="s">
        <v>43</v>
      </c>
      <c r="G647">
        <v>46100</v>
      </c>
      <c r="H647" t="s">
        <v>4179</v>
      </c>
      <c r="I647">
        <v>11700000</v>
      </c>
      <c r="J647" t="s">
        <v>4362</v>
      </c>
      <c r="K647">
        <v>11300000</v>
      </c>
      <c r="L647">
        <v>12200000</v>
      </c>
      <c r="M647">
        <v>14</v>
      </c>
      <c r="N647" t="s">
        <v>4218</v>
      </c>
      <c r="O647" t="s">
        <v>4460</v>
      </c>
    </row>
    <row r="648" spans="1:15" x14ac:dyDescent="0.3">
      <c r="A648" t="s">
        <v>5060</v>
      </c>
      <c r="B648">
        <v>2023</v>
      </c>
      <c r="C648" t="s">
        <v>137</v>
      </c>
      <c r="D648" t="s">
        <v>4691</v>
      </c>
      <c r="E648" t="s">
        <v>4692</v>
      </c>
      <c r="F648" t="s">
        <v>173</v>
      </c>
      <c r="G648">
        <v>49005</v>
      </c>
      <c r="H648" t="s">
        <v>4179</v>
      </c>
      <c r="I648">
        <v>15200000</v>
      </c>
      <c r="J648" t="s">
        <v>4362</v>
      </c>
      <c r="K648">
        <v>14700000</v>
      </c>
      <c r="L648">
        <v>15700000</v>
      </c>
      <c r="M648">
        <v>6</v>
      </c>
      <c r="N648" t="s">
        <v>4212</v>
      </c>
      <c r="O648" t="s">
        <v>7302</v>
      </c>
    </row>
    <row r="649" spans="1:15" x14ac:dyDescent="0.3">
      <c r="A649" t="s">
        <v>825</v>
      </c>
      <c r="B649">
        <v>2023</v>
      </c>
      <c r="C649" t="s">
        <v>137</v>
      </c>
      <c r="D649" t="s">
        <v>4193</v>
      </c>
      <c r="E649" t="s">
        <v>4413</v>
      </c>
      <c r="F649" t="s">
        <v>143</v>
      </c>
      <c r="G649">
        <v>118000</v>
      </c>
      <c r="H649" t="s">
        <v>4179</v>
      </c>
      <c r="I649">
        <v>22200000</v>
      </c>
      <c r="J649" t="s">
        <v>4362</v>
      </c>
      <c r="K649">
        <v>20700000</v>
      </c>
      <c r="L649">
        <v>23700000</v>
      </c>
      <c r="M649">
        <v>18</v>
      </c>
      <c r="N649" t="s">
        <v>4324</v>
      </c>
      <c r="O649" t="s">
        <v>4414</v>
      </c>
    </row>
    <row r="650" spans="1:15" x14ac:dyDescent="0.3">
      <c r="A650" t="s">
        <v>5133</v>
      </c>
      <c r="B650">
        <v>2023</v>
      </c>
      <c r="C650" t="s">
        <v>92</v>
      </c>
      <c r="D650" t="s">
        <v>5134</v>
      </c>
      <c r="E650" t="s">
        <v>5135</v>
      </c>
      <c r="F650" t="s">
        <v>94</v>
      </c>
      <c r="G650">
        <v>56000</v>
      </c>
      <c r="H650" t="s">
        <v>4179</v>
      </c>
      <c r="I650">
        <v>24500000</v>
      </c>
      <c r="J650" t="s">
        <v>4362</v>
      </c>
      <c r="K650">
        <v>23600000</v>
      </c>
      <c r="L650">
        <v>25400000</v>
      </c>
      <c r="M650">
        <v>7</v>
      </c>
      <c r="N650" t="s">
        <v>4212</v>
      </c>
      <c r="O650" t="s">
        <v>7343</v>
      </c>
    </row>
    <row r="651" spans="1:15" x14ac:dyDescent="0.3">
      <c r="A651" t="s">
        <v>5141</v>
      </c>
      <c r="B651">
        <v>2023</v>
      </c>
      <c r="C651" t="s">
        <v>36</v>
      </c>
      <c r="D651" t="s">
        <v>4371</v>
      </c>
      <c r="E651" t="s">
        <v>4372</v>
      </c>
      <c r="F651" t="s">
        <v>60</v>
      </c>
      <c r="G651">
        <v>20166</v>
      </c>
      <c r="H651" t="s">
        <v>4179</v>
      </c>
      <c r="I651">
        <v>13100000</v>
      </c>
      <c r="J651" t="s">
        <v>4362</v>
      </c>
      <c r="K651">
        <v>12600000</v>
      </c>
      <c r="L651">
        <v>13500000</v>
      </c>
      <c r="M651">
        <v>44</v>
      </c>
      <c r="N651" t="s">
        <v>4212</v>
      </c>
      <c r="O651" t="s">
        <v>7346</v>
      </c>
    </row>
    <row r="652" spans="1:15" x14ac:dyDescent="0.3">
      <c r="A652" t="s">
        <v>5148</v>
      </c>
      <c r="B652">
        <v>2023</v>
      </c>
      <c r="C652" t="s">
        <v>62</v>
      </c>
      <c r="D652" t="s">
        <v>4231</v>
      </c>
      <c r="E652" t="s">
        <v>5149</v>
      </c>
      <c r="F652" t="s">
        <v>43</v>
      </c>
      <c r="G652">
        <v>52000</v>
      </c>
      <c r="H652" t="s">
        <v>4172</v>
      </c>
      <c r="I652">
        <v>9100000</v>
      </c>
      <c r="J652" t="s">
        <v>4362</v>
      </c>
      <c r="K652">
        <v>8700000</v>
      </c>
      <c r="L652">
        <v>9500000</v>
      </c>
      <c r="M652">
        <v>13</v>
      </c>
      <c r="N652" t="s">
        <v>4244</v>
      </c>
      <c r="O652" t="s">
        <v>7354</v>
      </c>
    </row>
    <row r="653" spans="1:15" x14ac:dyDescent="0.3">
      <c r="A653" t="s">
        <v>124</v>
      </c>
      <c r="B653">
        <v>2023</v>
      </c>
      <c r="C653" t="s">
        <v>62</v>
      </c>
      <c r="D653" t="s">
        <v>4206</v>
      </c>
      <c r="E653" t="s">
        <v>4397</v>
      </c>
      <c r="F653" t="s">
        <v>143</v>
      </c>
      <c r="G653">
        <v>60400</v>
      </c>
      <c r="H653" t="s">
        <v>4179</v>
      </c>
      <c r="I653">
        <v>17400000</v>
      </c>
      <c r="J653" t="s">
        <v>4362</v>
      </c>
      <c r="K653">
        <v>16500000</v>
      </c>
      <c r="L653">
        <v>18200000</v>
      </c>
      <c r="M653">
        <v>27</v>
      </c>
      <c r="N653" t="s">
        <v>4256</v>
      </c>
      <c r="O653" t="s">
        <v>4398</v>
      </c>
    </row>
    <row r="654" spans="1:15" x14ac:dyDescent="0.3">
      <c r="A654" t="s">
        <v>4066</v>
      </c>
      <c r="B654">
        <v>2023</v>
      </c>
      <c r="C654" t="s">
        <v>89</v>
      </c>
      <c r="D654" t="s">
        <v>4379</v>
      </c>
      <c r="E654" t="s">
        <v>5101</v>
      </c>
      <c r="F654" t="s">
        <v>43</v>
      </c>
      <c r="G654">
        <v>27500</v>
      </c>
      <c r="H654" t="s">
        <v>4179</v>
      </c>
      <c r="I654">
        <v>8500000</v>
      </c>
      <c r="J654" t="s">
        <v>4362</v>
      </c>
      <c r="K654">
        <v>8200000</v>
      </c>
      <c r="L654">
        <v>8800000</v>
      </c>
      <c r="M654">
        <v>48</v>
      </c>
      <c r="N654" t="s">
        <v>4381</v>
      </c>
      <c r="O654" t="s">
        <v>7321</v>
      </c>
    </row>
    <row r="655" spans="1:15" x14ac:dyDescent="0.3">
      <c r="A655" t="s">
        <v>5112</v>
      </c>
      <c r="B655">
        <v>2023</v>
      </c>
      <c r="C655" t="s">
        <v>24</v>
      </c>
      <c r="D655" t="s">
        <v>4997</v>
      </c>
      <c r="E655" t="s">
        <v>4998</v>
      </c>
      <c r="F655" t="s">
        <v>43</v>
      </c>
      <c r="G655">
        <v>23000</v>
      </c>
      <c r="H655" t="s">
        <v>4179</v>
      </c>
      <c r="I655">
        <v>24100000</v>
      </c>
      <c r="J655" t="s">
        <v>4362</v>
      </c>
      <c r="K655">
        <v>23300000</v>
      </c>
      <c r="L655">
        <v>24900000</v>
      </c>
      <c r="M655">
        <v>17</v>
      </c>
      <c r="N655" t="s">
        <v>4180</v>
      </c>
      <c r="O655" t="s">
        <v>7330</v>
      </c>
    </row>
    <row r="656" spans="1:15" x14ac:dyDescent="0.3">
      <c r="A656" t="s">
        <v>4058</v>
      </c>
      <c r="B656">
        <v>2023</v>
      </c>
      <c r="C656" t="s">
        <v>4183</v>
      </c>
      <c r="D656" t="s">
        <v>5167</v>
      </c>
      <c r="E656" t="s">
        <v>5168</v>
      </c>
      <c r="F656" t="s">
        <v>161</v>
      </c>
      <c r="G656">
        <v>4000</v>
      </c>
      <c r="H656" t="s">
        <v>4179</v>
      </c>
      <c r="I656">
        <v>12200000</v>
      </c>
      <c r="J656" t="s">
        <v>4362</v>
      </c>
      <c r="K656">
        <v>11800000</v>
      </c>
      <c r="L656">
        <v>12700000</v>
      </c>
      <c r="M656">
        <v>2</v>
      </c>
      <c r="N656" t="s">
        <v>4648</v>
      </c>
      <c r="O656" t="s">
        <v>5169</v>
      </c>
    </row>
    <row r="657" spans="1:15" x14ac:dyDescent="0.3">
      <c r="A657" t="s">
        <v>290</v>
      </c>
      <c r="B657">
        <v>2023</v>
      </c>
      <c r="C657" t="s">
        <v>62</v>
      </c>
      <c r="D657" t="s">
        <v>4206</v>
      </c>
      <c r="E657" t="s">
        <v>4386</v>
      </c>
      <c r="F657" t="s">
        <v>60</v>
      </c>
      <c r="G657">
        <v>25000</v>
      </c>
      <c r="H657" t="s">
        <v>4179</v>
      </c>
      <c r="I657">
        <v>18500000</v>
      </c>
      <c r="J657" t="s">
        <v>4362</v>
      </c>
      <c r="K657">
        <v>17800000</v>
      </c>
      <c r="L657">
        <v>19100000</v>
      </c>
      <c r="M657">
        <v>21</v>
      </c>
      <c r="N657" t="s">
        <v>4387</v>
      </c>
      <c r="O657" t="s">
        <v>4388</v>
      </c>
    </row>
    <row r="658" spans="1:15" x14ac:dyDescent="0.3">
      <c r="A658" t="s">
        <v>40</v>
      </c>
      <c r="B658">
        <v>2023</v>
      </c>
      <c r="C658" t="s">
        <v>41</v>
      </c>
      <c r="D658" t="s">
        <v>4463</v>
      </c>
      <c r="E658" t="s">
        <v>4464</v>
      </c>
      <c r="F658" t="s">
        <v>43</v>
      </c>
      <c r="G658">
        <v>38000</v>
      </c>
      <c r="H658" t="s">
        <v>4179</v>
      </c>
      <c r="I658">
        <v>16800000</v>
      </c>
      <c r="J658" t="s">
        <v>4362</v>
      </c>
      <c r="K658">
        <v>16200000</v>
      </c>
      <c r="L658">
        <v>17400000</v>
      </c>
      <c r="M658">
        <v>5</v>
      </c>
      <c r="N658" t="s">
        <v>4381</v>
      </c>
      <c r="O658" t="s">
        <v>4465</v>
      </c>
    </row>
    <row r="659" spans="1:15" x14ac:dyDescent="0.3">
      <c r="A659" t="s">
        <v>5150</v>
      </c>
      <c r="B659">
        <v>2023</v>
      </c>
      <c r="C659" t="s">
        <v>62</v>
      </c>
      <c r="D659" t="s">
        <v>4249</v>
      </c>
      <c r="E659" t="s">
        <v>5151</v>
      </c>
      <c r="F659" t="s">
        <v>143</v>
      </c>
      <c r="G659">
        <v>51720</v>
      </c>
      <c r="H659" t="s">
        <v>4172</v>
      </c>
      <c r="I659">
        <v>13700000</v>
      </c>
      <c r="J659" t="s">
        <v>4362</v>
      </c>
      <c r="K659">
        <v>13100000</v>
      </c>
      <c r="L659">
        <v>14400000</v>
      </c>
      <c r="M659">
        <v>66</v>
      </c>
      <c r="N659" t="s">
        <v>4191</v>
      </c>
      <c r="O659" t="s">
        <v>7355</v>
      </c>
    </row>
    <row r="660" spans="1:15" x14ac:dyDescent="0.3">
      <c r="A660" t="s">
        <v>141</v>
      </c>
      <c r="B660">
        <v>2023</v>
      </c>
      <c r="C660" t="s">
        <v>41</v>
      </c>
      <c r="D660" t="s">
        <v>4451</v>
      </c>
      <c r="E660" t="s">
        <v>4452</v>
      </c>
      <c r="F660" t="s">
        <v>143</v>
      </c>
      <c r="G660">
        <v>40695</v>
      </c>
      <c r="H660" t="s">
        <v>4179</v>
      </c>
      <c r="I660">
        <v>15500000</v>
      </c>
      <c r="J660" t="s">
        <v>4362</v>
      </c>
      <c r="K660">
        <v>15000000</v>
      </c>
      <c r="L660">
        <v>16100000</v>
      </c>
      <c r="M660">
        <v>2</v>
      </c>
      <c r="N660" t="s">
        <v>4203</v>
      </c>
      <c r="O660" t="s">
        <v>4453</v>
      </c>
    </row>
    <row r="661" spans="1:15" x14ac:dyDescent="0.3">
      <c r="A661" t="s">
        <v>243</v>
      </c>
      <c r="B661">
        <v>2023</v>
      </c>
      <c r="C661" t="s">
        <v>62</v>
      </c>
      <c r="D661" t="s">
        <v>4445</v>
      </c>
      <c r="E661" t="s">
        <v>6917</v>
      </c>
      <c r="F661" t="s">
        <v>143</v>
      </c>
      <c r="G661">
        <v>55000</v>
      </c>
      <c r="H661" t="s">
        <v>4179</v>
      </c>
      <c r="I661">
        <v>14100000</v>
      </c>
      <c r="J661" t="s">
        <v>4362</v>
      </c>
      <c r="K661">
        <v>13600000</v>
      </c>
      <c r="L661">
        <v>14600000</v>
      </c>
      <c r="M661">
        <v>30</v>
      </c>
      <c r="N661" t="s">
        <v>4247</v>
      </c>
      <c r="O661" t="s">
        <v>4446</v>
      </c>
    </row>
    <row r="662" spans="1:15" x14ac:dyDescent="0.3">
      <c r="A662" t="s">
        <v>338</v>
      </c>
      <c r="B662">
        <v>2024</v>
      </c>
      <c r="C662" t="s">
        <v>24</v>
      </c>
      <c r="D662" t="s">
        <v>4430</v>
      </c>
      <c r="E662" t="s">
        <v>4431</v>
      </c>
      <c r="F662" t="s">
        <v>43</v>
      </c>
      <c r="G662">
        <v>48600</v>
      </c>
      <c r="H662" t="s">
        <v>4179</v>
      </c>
      <c r="I662">
        <v>29900000</v>
      </c>
      <c r="J662" t="s">
        <v>4362</v>
      </c>
      <c r="K662">
        <v>28800000</v>
      </c>
      <c r="L662">
        <v>31000000</v>
      </c>
      <c r="M662">
        <v>5</v>
      </c>
      <c r="N662" t="s">
        <v>4203</v>
      </c>
      <c r="O662" t="s">
        <v>4432</v>
      </c>
    </row>
    <row r="663" spans="1:15" x14ac:dyDescent="0.3">
      <c r="A663" t="s">
        <v>90</v>
      </c>
      <c r="B663">
        <v>2024</v>
      </c>
      <c r="C663" t="s">
        <v>36</v>
      </c>
      <c r="D663" t="s">
        <v>4399</v>
      </c>
      <c r="E663" t="s">
        <v>4400</v>
      </c>
      <c r="F663" t="s">
        <v>43</v>
      </c>
      <c r="G663">
        <v>14000</v>
      </c>
      <c r="H663" t="s">
        <v>4179</v>
      </c>
      <c r="I663">
        <v>8400000</v>
      </c>
      <c r="J663" t="s">
        <v>4362</v>
      </c>
      <c r="K663">
        <v>8100000</v>
      </c>
      <c r="L663">
        <v>8700000</v>
      </c>
      <c r="M663">
        <v>11</v>
      </c>
      <c r="N663" t="s">
        <v>4401</v>
      </c>
      <c r="O663" t="s">
        <v>4402</v>
      </c>
    </row>
    <row r="664" spans="1:15" x14ac:dyDescent="0.3">
      <c r="A664" t="s">
        <v>4062</v>
      </c>
      <c r="B664">
        <v>2024</v>
      </c>
      <c r="C664" t="s">
        <v>137</v>
      </c>
      <c r="D664" t="s">
        <v>5107</v>
      </c>
      <c r="E664" t="s">
        <v>5108</v>
      </c>
      <c r="F664" t="s">
        <v>43</v>
      </c>
      <c r="G664">
        <v>19000</v>
      </c>
      <c r="H664" t="s">
        <v>4179</v>
      </c>
      <c r="I664">
        <v>23100000</v>
      </c>
      <c r="J664" t="s">
        <v>4362</v>
      </c>
      <c r="K664">
        <v>22300000</v>
      </c>
      <c r="L664">
        <v>23900000</v>
      </c>
      <c r="M664">
        <v>40</v>
      </c>
      <c r="N664" t="s">
        <v>4225</v>
      </c>
      <c r="O664" t="s">
        <v>7326</v>
      </c>
    </row>
    <row r="665" spans="1:15" x14ac:dyDescent="0.3">
      <c r="A665" t="s">
        <v>217</v>
      </c>
      <c r="B665">
        <v>2024</v>
      </c>
      <c r="C665" t="s">
        <v>62</v>
      </c>
      <c r="D665" t="s">
        <v>4433</v>
      </c>
      <c r="E665" t="s">
        <v>4434</v>
      </c>
      <c r="F665" t="s">
        <v>143</v>
      </c>
      <c r="G665">
        <v>35006</v>
      </c>
      <c r="H665" t="s">
        <v>4179</v>
      </c>
      <c r="I665">
        <v>22200000</v>
      </c>
      <c r="J665" t="s">
        <v>4362</v>
      </c>
      <c r="K665">
        <v>21400000</v>
      </c>
      <c r="L665">
        <v>23000000</v>
      </c>
      <c r="M665">
        <v>8</v>
      </c>
      <c r="N665" t="s">
        <v>4199</v>
      </c>
      <c r="O665" t="s">
        <v>4435</v>
      </c>
    </row>
    <row r="666" spans="1:15" x14ac:dyDescent="0.3">
      <c r="A666" t="s">
        <v>5181</v>
      </c>
      <c r="B666">
        <v>2023</v>
      </c>
      <c r="C666" t="s">
        <v>4183</v>
      </c>
      <c r="D666" t="s">
        <v>4302</v>
      </c>
      <c r="E666" t="s">
        <v>5182</v>
      </c>
      <c r="F666" t="s">
        <v>143</v>
      </c>
      <c r="G666">
        <v>50782</v>
      </c>
      <c r="H666" t="s">
        <v>4179</v>
      </c>
      <c r="I666">
        <v>20600000</v>
      </c>
      <c r="J666" t="s">
        <v>4362</v>
      </c>
      <c r="K666">
        <v>19900000</v>
      </c>
      <c r="L666">
        <v>21400000</v>
      </c>
      <c r="M666">
        <v>18</v>
      </c>
      <c r="N666" t="s">
        <v>4271</v>
      </c>
      <c r="O666" t="s">
        <v>7359</v>
      </c>
    </row>
    <row r="667" spans="1:15" x14ac:dyDescent="0.3">
      <c r="A667" t="s">
        <v>5071</v>
      </c>
      <c r="B667">
        <v>2024</v>
      </c>
      <c r="C667" t="s">
        <v>166</v>
      </c>
      <c r="D667" t="s">
        <v>5003</v>
      </c>
      <c r="E667" t="s">
        <v>5072</v>
      </c>
      <c r="F667" t="s">
        <v>43</v>
      </c>
      <c r="G667">
        <v>21000</v>
      </c>
      <c r="H667" t="s">
        <v>4179</v>
      </c>
      <c r="I667">
        <v>21800000</v>
      </c>
      <c r="J667" t="s">
        <v>4362</v>
      </c>
      <c r="K667">
        <v>21100000</v>
      </c>
      <c r="L667">
        <v>22500000</v>
      </c>
      <c r="M667">
        <v>14</v>
      </c>
      <c r="N667" t="s">
        <v>4186</v>
      </c>
      <c r="O667" t="s">
        <v>7308</v>
      </c>
    </row>
    <row r="668" spans="1:15" x14ac:dyDescent="0.3">
      <c r="A668" t="s">
        <v>5119</v>
      </c>
      <c r="B668">
        <v>2023</v>
      </c>
      <c r="C668" t="s">
        <v>24</v>
      </c>
      <c r="D668" t="s">
        <v>4997</v>
      </c>
      <c r="E668" t="s">
        <v>5120</v>
      </c>
      <c r="F668" t="s">
        <v>43</v>
      </c>
      <c r="G668">
        <v>40200</v>
      </c>
      <c r="H668" t="s">
        <v>4179</v>
      </c>
      <c r="I668">
        <v>21100000</v>
      </c>
      <c r="J668" t="s">
        <v>4362</v>
      </c>
      <c r="K668">
        <v>19900000</v>
      </c>
      <c r="L668">
        <v>22200000</v>
      </c>
      <c r="M668">
        <v>5</v>
      </c>
      <c r="N668" t="s">
        <v>4387</v>
      </c>
      <c r="O668" t="s">
        <v>7333</v>
      </c>
    </row>
    <row r="669" spans="1:15" x14ac:dyDescent="0.3">
      <c r="A669" t="s">
        <v>5119</v>
      </c>
      <c r="B669">
        <v>2023</v>
      </c>
      <c r="C669" t="s">
        <v>24</v>
      </c>
      <c r="D669" t="s">
        <v>4997</v>
      </c>
      <c r="E669" t="s">
        <v>5120</v>
      </c>
      <c r="F669" t="s">
        <v>43</v>
      </c>
      <c r="G669">
        <v>40200</v>
      </c>
      <c r="H669" t="s">
        <v>4179</v>
      </c>
      <c r="I669">
        <v>21100000</v>
      </c>
      <c r="J669" t="s">
        <v>4362</v>
      </c>
      <c r="K669">
        <v>19900000</v>
      </c>
      <c r="L669">
        <v>22200000</v>
      </c>
      <c r="M669">
        <v>5</v>
      </c>
      <c r="N669" t="s">
        <v>4387</v>
      </c>
      <c r="O669" t="s">
        <v>7363</v>
      </c>
    </row>
    <row r="670" spans="1:15" x14ac:dyDescent="0.3">
      <c r="A670" t="s">
        <v>337</v>
      </c>
      <c r="B670">
        <v>2024</v>
      </c>
      <c r="C670" t="s">
        <v>62</v>
      </c>
      <c r="D670">
        <v>3008</v>
      </c>
      <c r="E670" t="s">
        <v>4258</v>
      </c>
      <c r="F670" t="s">
        <v>143</v>
      </c>
      <c r="G670">
        <v>53000</v>
      </c>
      <c r="H670" t="s">
        <v>4179</v>
      </c>
      <c r="I670">
        <v>16100000</v>
      </c>
      <c r="J670" t="s">
        <v>4362</v>
      </c>
      <c r="K670">
        <v>15500000</v>
      </c>
      <c r="L670">
        <v>16700000</v>
      </c>
      <c r="M670">
        <v>31</v>
      </c>
      <c r="N670" t="s">
        <v>4259</v>
      </c>
      <c r="O670" t="s">
        <v>4421</v>
      </c>
    </row>
    <row r="671" spans="1:15" x14ac:dyDescent="0.3">
      <c r="A671" t="s">
        <v>4071</v>
      </c>
      <c r="B671">
        <v>2024</v>
      </c>
      <c r="C671" t="s">
        <v>3991</v>
      </c>
      <c r="D671" t="s">
        <v>4629</v>
      </c>
      <c r="E671" t="s">
        <v>4630</v>
      </c>
      <c r="F671" t="s">
        <v>173</v>
      </c>
      <c r="G671">
        <v>39000</v>
      </c>
      <c r="H671" t="s">
        <v>4179</v>
      </c>
      <c r="I671">
        <v>9100000</v>
      </c>
      <c r="J671" t="s">
        <v>4362</v>
      </c>
      <c r="K671">
        <v>8800000</v>
      </c>
      <c r="L671">
        <v>9500000</v>
      </c>
      <c r="M671">
        <v>2</v>
      </c>
      <c r="N671" t="s">
        <v>4191</v>
      </c>
      <c r="O671" t="s">
        <v>7310</v>
      </c>
    </row>
    <row r="672" spans="1:15" x14ac:dyDescent="0.3">
      <c r="A672" t="s">
        <v>79</v>
      </c>
      <c r="B672">
        <v>2024</v>
      </c>
      <c r="C672" t="s">
        <v>62</v>
      </c>
      <c r="D672">
        <v>3008</v>
      </c>
      <c r="E672" t="s">
        <v>4258</v>
      </c>
      <c r="F672" t="s">
        <v>43</v>
      </c>
      <c r="G672">
        <v>17500</v>
      </c>
      <c r="H672" t="s">
        <v>4179</v>
      </c>
      <c r="I672">
        <v>16800000</v>
      </c>
      <c r="J672" t="s">
        <v>4362</v>
      </c>
      <c r="K672">
        <v>16200000</v>
      </c>
      <c r="L672">
        <v>17400000</v>
      </c>
      <c r="M672">
        <v>31</v>
      </c>
      <c r="N672" t="s">
        <v>4259</v>
      </c>
      <c r="O672" t="s">
        <v>4447</v>
      </c>
    </row>
    <row r="673" spans="1:15" x14ac:dyDescent="0.3">
      <c r="A673" t="s">
        <v>282</v>
      </c>
      <c r="B673">
        <v>2024</v>
      </c>
      <c r="C673" t="s">
        <v>4183</v>
      </c>
      <c r="D673" t="s">
        <v>4441</v>
      </c>
      <c r="E673" t="s">
        <v>4442</v>
      </c>
      <c r="F673" t="s">
        <v>143</v>
      </c>
      <c r="G673">
        <v>15000</v>
      </c>
      <c r="H673" t="s">
        <v>4179</v>
      </c>
      <c r="I673">
        <v>29100000</v>
      </c>
      <c r="J673" t="s">
        <v>4362</v>
      </c>
      <c r="K673">
        <v>26900000</v>
      </c>
      <c r="L673">
        <v>31200000</v>
      </c>
      <c r="M673" t="s">
        <v>4174</v>
      </c>
      <c r="N673" t="s">
        <v>4443</v>
      </c>
      <c r="O673" t="s">
        <v>4444</v>
      </c>
    </row>
    <row r="674" spans="1:15" x14ac:dyDescent="0.3">
      <c r="A674" t="s">
        <v>299</v>
      </c>
      <c r="B674">
        <v>2024</v>
      </c>
      <c r="C674" t="s">
        <v>24</v>
      </c>
      <c r="D674" t="s">
        <v>4404</v>
      </c>
      <c r="E674" t="s">
        <v>4405</v>
      </c>
      <c r="F674" t="s">
        <v>43</v>
      </c>
      <c r="G674">
        <v>54774</v>
      </c>
      <c r="H674" t="s">
        <v>4179</v>
      </c>
      <c r="I674">
        <v>36700000</v>
      </c>
      <c r="J674" t="s">
        <v>4362</v>
      </c>
      <c r="K674">
        <v>35400000</v>
      </c>
      <c r="L674">
        <v>38100000</v>
      </c>
      <c r="M674">
        <v>25</v>
      </c>
      <c r="N674" t="s">
        <v>4406</v>
      </c>
      <c r="O674" t="s">
        <v>4407</v>
      </c>
    </row>
    <row r="675" spans="1:15" x14ac:dyDescent="0.3">
      <c r="A675" t="s">
        <v>5124</v>
      </c>
      <c r="B675">
        <v>2024</v>
      </c>
      <c r="C675" t="s">
        <v>137</v>
      </c>
      <c r="D675" t="s">
        <v>5107</v>
      </c>
      <c r="E675" t="s">
        <v>5125</v>
      </c>
      <c r="F675" t="s">
        <v>143</v>
      </c>
      <c r="G675">
        <v>32181</v>
      </c>
      <c r="H675" t="s">
        <v>4179</v>
      </c>
      <c r="I675">
        <v>30500000</v>
      </c>
      <c r="J675" t="s">
        <v>4362</v>
      </c>
      <c r="K675">
        <v>29400000</v>
      </c>
      <c r="L675">
        <v>31600000</v>
      </c>
      <c r="M675">
        <v>8</v>
      </c>
      <c r="N675" t="s">
        <v>4976</v>
      </c>
      <c r="O675" t="s">
        <v>7339</v>
      </c>
    </row>
    <row r="676" spans="1:15" x14ac:dyDescent="0.3">
      <c r="A676" t="s">
        <v>203</v>
      </c>
      <c r="B676">
        <v>2025</v>
      </c>
      <c r="C676" t="s">
        <v>163</v>
      </c>
      <c r="D676">
        <v>7</v>
      </c>
      <c r="E676" t="s">
        <v>4276</v>
      </c>
      <c r="F676" t="s">
        <v>4171</v>
      </c>
      <c r="G676">
        <v>6119</v>
      </c>
      <c r="H676" t="s">
        <v>4179</v>
      </c>
      <c r="I676">
        <v>17500000</v>
      </c>
      <c r="J676" t="s">
        <v>4362</v>
      </c>
      <c r="K676">
        <v>16900000</v>
      </c>
      <c r="L676">
        <v>18100000</v>
      </c>
      <c r="M676">
        <v>3</v>
      </c>
      <c r="N676" t="s">
        <v>4247</v>
      </c>
      <c r="O676" t="s">
        <v>4403</v>
      </c>
    </row>
    <row r="677" spans="1:15" x14ac:dyDescent="0.3">
      <c r="A677" t="s">
        <v>5196</v>
      </c>
      <c r="B677">
        <v>2024</v>
      </c>
      <c r="C677" t="s">
        <v>62</v>
      </c>
      <c r="D677" t="s">
        <v>4354</v>
      </c>
      <c r="E677" t="s">
        <v>5197</v>
      </c>
      <c r="F677" t="s">
        <v>43</v>
      </c>
      <c r="G677">
        <v>81000</v>
      </c>
      <c r="H677" t="s">
        <v>4179</v>
      </c>
      <c r="I677">
        <v>15400000</v>
      </c>
      <c r="J677" t="s">
        <v>4362</v>
      </c>
      <c r="K677">
        <v>14800000</v>
      </c>
      <c r="L677">
        <v>16100000</v>
      </c>
      <c r="M677">
        <v>4</v>
      </c>
      <c r="N677" t="s">
        <v>4271</v>
      </c>
      <c r="O677" t="s">
        <v>5198</v>
      </c>
    </row>
    <row r="678" spans="1:15" x14ac:dyDescent="0.3">
      <c r="A678" t="s">
        <v>5113</v>
      </c>
      <c r="B678">
        <v>2024</v>
      </c>
      <c r="C678" t="s">
        <v>4183</v>
      </c>
      <c r="D678" t="s">
        <v>5114</v>
      </c>
      <c r="E678" t="s">
        <v>5115</v>
      </c>
      <c r="F678" t="s">
        <v>43</v>
      </c>
      <c r="G678">
        <v>31650</v>
      </c>
      <c r="H678" t="s">
        <v>4179</v>
      </c>
      <c r="I678">
        <v>17100000</v>
      </c>
      <c r="J678" t="s">
        <v>4362</v>
      </c>
      <c r="K678">
        <v>15800000</v>
      </c>
      <c r="L678">
        <v>18500000</v>
      </c>
      <c r="M678">
        <v>4</v>
      </c>
      <c r="N678" t="s">
        <v>4406</v>
      </c>
      <c r="O678" t="s">
        <v>7331</v>
      </c>
    </row>
    <row r="679" spans="1:15" x14ac:dyDescent="0.3">
      <c r="A679" t="s">
        <v>5183</v>
      </c>
      <c r="B679">
        <v>2023</v>
      </c>
      <c r="C679" t="s">
        <v>3991</v>
      </c>
      <c r="D679" t="s">
        <v>4629</v>
      </c>
      <c r="E679" t="s">
        <v>4477</v>
      </c>
      <c r="F679" t="s">
        <v>173</v>
      </c>
      <c r="G679">
        <v>10000</v>
      </c>
      <c r="H679" t="s">
        <v>4179</v>
      </c>
      <c r="I679">
        <v>9200000</v>
      </c>
      <c r="J679" t="s">
        <v>4362</v>
      </c>
      <c r="K679">
        <v>8900000</v>
      </c>
      <c r="L679">
        <v>9500000</v>
      </c>
      <c r="M679">
        <v>4</v>
      </c>
      <c r="N679" t="s">
        <v>4648</v>
      </c>
      <c r="O679" t="s">
        <v>5184</v>
      </c>
    </row>
    <row r="680" spans="1:15" x14ac:dyDescent="0.3">
      <c r="A680" t="s">
        <v>189</v>
      </c>
      <c r="B680">
        <v>2024</v>
      </c>
      <c r="C680" t="s">
        <v>137</v>
      </c>
      <c r="D680" t="s">
        <v>4436</v>
      </c>
      <c r="E680" t="s">
        <v>4437</v>
      </c>
      <c r="F680" t="s">
        <v>143</v>
      </c>
      <c r="G680">
        <v>31700</v>
      </c>
      <c r="H680" t="s">
        <v>4179</v>
      </c>
      <c r="I680">
        <v>12900000</v>
      </c>
      <c r="J680" t="s">
        <v>4362</v>
      </c>
      <c r="K680">
        <v>12400000</v>
      </c>
      <c r="L680">
        <v>13400000</v>
      </c>
      <c r="M680">
        <v>4</v>
      </c>
      <c r="N680" t="s">
        <v>4438</v>
      </c>
      <c r="O680" t="s">
        <v>4439</v>
      </c>
    </row>
    <row r="681" spans="1:15" x14ac:dyDescent="0.3">
      <c r="A681" t="s">
        <v>5128</v>
      </c>
      <c r="B681">
        <v>2024</v>
      </c>
      <c r="C681" t="s">
        <v>4031</v>
      </c>
      <c r="D681" t="s">
        <v>5129</v>
      </c>
      <c r="E681" t="s">
        <v>4477</v>
      </c>
      <c r="F681" t="s">
        <v>43</v>
      </c>
      <c r="G681">
        <v>21000</v>
      </c>
      <c r="H681" t="s">
        <v>4179</v>
      </c>
      <c r="I681">
        <v>12500000</v>
      </c>
      <c r="J681" t="s">
        <v>4362</v>
      </c>
      <c r="K681">
        <v>12100000</v>
      </c>
      <c r="L681">
        <v>13000000</v>
      </c>
      <c r="M681">
        <v>14</v>
      </c>
      <c r="N681" t="s">
        <v>4262</v>
      </c>
      <c r="O681" t="s">
        <v>7341</v>
      </c>
    </row>
    <row r="682" spans="1:15" x14ac:dyDescent="0.3">
      <c r="A682" t="s">
        <v>5202</v>
      </c>
      <c r="B682">
        <v>2024</v>
      </c>
      <c r="C682" t="s">
        <v>45</v>
      </c>
      <c r="D682" t="s">
        <v>4884</v>
      </c>
      <c r="E682" t="s">
        <v>4885</v>
      </c>
      <c r="F682" t="s">
        <v>43</v>
      </c>
      <c r="G682">
        <v>68000</v>
      </c>
      <c r="H682" t="s">
        <v>4179</v>
      </c>
      <c r="I682">
        <v>19100000</v>
      </c>
      <c r="J682" t="s">
        <v>4362</v>
      </c>
      <c r="K682">
        <v>18200000</v>
      </c>
      <c r="L682">
        <v>19900000</v>
      </c>
      <c r="M682">
        <v>5</v>
      </c>
      <c r="N682" t="s">
        <v>4289</v>
      </c>
      <c r="O682" t="s">
        <v>5203</v>
      </c>
    </row>
    <row r="683" spans="1:15" x14ac:dyDescent="0.3">
      <c r="A683" t="s">
        <v>5217</v>
      </c>
      <c r="B683">
        <v>2024</v>
      </c>
      <c r="C683" t="s">
        <v>201</v>
      </c>
      <c r="D683" t="s">
        <v>4668</v>
      </c>
      <c r="E683" t="s">
        <v>4784</v>
      </c>
      <c r="F683" t="s">
        <v>143</v>
      </c>
      <c r="G683">
        <v>40000</v>
      </c>
      <c r="H683" t="s">
        <v>4179</v>
      </c>
      <c r="I683">
        <v>14200000</v>
      </c>
      <c r="J683" t="s">
        <v>4362</v>
      </c>
      <c r="K683">
        <v>13700000</v>
      </c>
      <c r="L683">
        <v>14800000</v>
      </c>
      <c r="M683">
        <v>12</v>
      </c>
      <c r="N683" t="s">
        <v>4218</v>
      </c>
      <c r="O683" t="s">
        <v>5218</v>
      </c>
    </row>
    <row r="684" spans="1:15" x14ac:dyDescent="0.3">
      <c r="A684" t="s">
        <v>5105</v>
      </c>
      <c r="B684">
        <v>2024</v>
      </c>
      <c r="C684" t="s">
        <v>4183</v>
      </c>
      <c r="D684" t="s">
        <v>4364</v>
      </c>
      <c r="E684" t="s">
        <v>4707</v>
      </c>
      <c r="F684" t="s">
        <v>161</v>
      </c>
      <c r="G684">
        <v>20000</v>
      </c>
      <c r="H684" t="s">
        <v>4179</v>
      </c>
      <c r="I684">
        <v>8900000</v>
      </c>
      <c r="J684" t="s">
        <v>4362</v>
      </c>
      <c r="K684">
        <v>8600000</v>
      </c>
      <c r="L684">
        <v>9200000</v>
      </c>
      <c r="M684">
        <v>18</v>
      </c>
      <c r="N684" t="s">
        <v>4648</v>
      </c>
      <c r="O684" t="s">
        <v>7324</v>
      </c>
    </row>
    <row r="685" spans="1:15" x14ac:dyDescent="0.3">
      <c r="A685" t="s">
        <v>5057</v>
      </c>
      <c r="B685">
        <v>2024</v>
      </c>
      <c r="C685" t="s">
        <v>24</v>
      </c>
      <c r="D685" t="s">
        <v>4404</v>
      </c>
      <c r="E685" t="s">
        <v>5058</v>
      </c>
      <c r="F685" t="s">
        <v>43</v>
      </c>
      <c r="G685">
        <v>61400</v>
      </c>
      <c r="H685" t="s">
        <v>4179</v>
      </c>
      <c r="I685">
        <v>28000000</v>
      </c>
      <c r="J685" t="s">
        <v>4362</v>
      </c>
      <c r="K685">
        <v>27000000</v>
      </c>
      <c r="L685">
        <v>29100000</v>
      </c>
      <c r="M685">
        <v>37</v>
      </c>
      <c r="N685" t="s">
        <v>4203</v>
      </c>
      <c r="O685" t="s">
        <v>7300</v>
      </c>
    </row>
    <row r="686" spans="1:15" x14ac:dyDescent="0.3">
      <c r="A686" t="s">
        <v>5185</v>
      </c>
      <c r="B686">
        <v>2024</v>
      </c>
      <c r="C686" t="s">
        <v>5186</v>
      </c>
      <c r="D686" t="s">
        <v>5187</v>
      </c>
      <c r="E686" t="s">
        <v>5188</v>
      </c>
      <c r="F686" t="s">
        <v>43</v>
      </c>
      <c r="G686">
        <v>5685</v>
      </c>
      <c r="H686" t="s">
        <v>4179</v>
      </c>
      <c r="I686">
        <v>10900000</v>
      </c>
      <c r="J686" t="s">
        <v>4362</v>
      </c>
      <c r="K686">
        <v>10600000</v>
      </c>
      <c r="L686">
        <v>11300000</v>
      </c>
      <c r="M686" t="s">
        <v>4174</v>
      </c>
      <c r="N686" t="s">
        <v>4416</v>
      </c>
      <c r="O686" t="s">
        <v>5189</v>
      </c>
    </row>
    <row r="687" spans="1:15" x14ac:dyDescent="0.3">
      <c r="A687" t="s">
        <v>5121</v>
      </c>
      <c r="B687">
        <v>2024</v>
      </c>
      <c r="C687" t="s">
        <v>137</v>
      </c>
      <c r="D687" t="s">
        <v>5122</v>
      </c>
      <c r="E687" t="s">
        <v>4692</v>
      </c>
      <c r="F687" t="s">
        <v>43</v>
      </c>
      <c r="G687">
        <v>23156</v>
      </c>
      <c r="H687" t="s">
        <v>4179</v>
      </c>
      <c r="I687">
        <v>17300000</v>
      </c>
      <c r="J687" t="s">
        <v>4362</v>
      </c>
      <c r="K687">
        <v>16700000</v>
      </c>
      <c r="L687">
        <v>17800000</v>
      </c>
      <c r="M687" t="s">
        <v>4174</v>
      </c>
      <c r="N687" t="s">
        <v>4218</v>
      </c>
      <c r="O687" t="s">
        <v>7335</v>
      </c>
    </row>
    <row r="688" spans="1:15" x14ac:dyDescent="0.3">
      <c r="A688" t="s">
        <v>5174</v>
      </c>
      <c r="B688">
        <v>2025</v>
      </c>
      <c r="C688" t="s">
        <v>108</v>
      </c>
      <c r="D688" t="s">
        <v>4617</v>
      </c>
      <c r="E688" t="s">
        <v>4423</v>
      </c>
      <c r="F688" t="s">
        <v>4171</v>
      </c>
      <c r="G688">
        <v>14644</v>
      </c>
      <c r="H688" t="s">
        <v>4179</v>
      </c>
      <c r="I688">
        <v>8600000</v>
      </c>
      <c r="J688" t="s">
        <v>4362</v>
      </c>
      <c r="K688">
        <v>8300000</v>
      </c>
      <c r="L688">
        <v>8900000</v>
      </c>
      <c r="M688">
        <v>11</v>
      </c>
      <c r="N688" t="s">
        <v>4582</v>
      </c>
      <c r="O688" t="s">
        <v>5175</v>
      </c>
    </row>
    <row r="689" spans="1:15" x14ac:dyDescent="0.3">
      <c r="A689" t="s">
        <v>5123</v>
      </c>
      <c r="B689">
        <v>2025</v>
      </c>
      <c r="C689" t="s">
        <v>92</v>
      </c>
      <c r="D689" t="s">
        <v>4470</v>
      </c>
      <c r="E689" t="s">
        <v>4471</v>
      </c>
      <c r="F689" t="s">
        <v>143</v>
      </c>
      <c r="G689">
        <v>37000</v>
      </c>
      <c r="H689" t="s">
        <v>4179</v>
      </c>
      <c r="I689">
        <v>57000000</v>
      </c>
      <c r="J689" t="s">
        <v>4362</v>
      </c>
      <c r="K689">
        <v>55000000</v>
      </c>
      <c r="L689">
        <v>59000000</v>
      </c>
      <c r="M689">
        <v>18</v>
      </c>
      <c r="N689" t="s">
        <v>4443</v>
      </c>
      <c r="O689" t="s">
        <v>7338</v>
      </c>
    </row>
    <row r="690" spans="1:15" x14ac:dyDescent="0.3">
      <c r="A690" t="s">
        <v>365</v>
      </c>
      <c r="B690">
        <v>2025</v>
      </c>
      <c r="C690" t="s">
        <v>62</v>
      </c>
      <c r="D690" t="s">
        <v>4197</v>
      </c>
      <c r="E690" t="s">
        <v>4284</v>
      </c>
      <c r="F690" t="s">
        <v>43</v>
      </c>
      <c r="G690">
        <v>5874</v>
      </c>
      <c r="H690" t="s">
        <v>4179</v>
      </c>
      <c r="I690">
        <v>16900000</v>
      </c>
      <c r="J690" t="s">
        <v>4362</v>
      </c>
      <c r="K690">
        <v>16300000</v>
      </c>
      <c r="L690">
        <v>17500000</v>
      </c>
      <c r="M690">
        <v>17</v>
      </c>
      <c r="N690" t="s">
        <v>4259</v>
      </c>
      <c r="O690" t="s">
        <v>4367</v>
      </c>
    </row>
    <row r="691" spans="1:15" x14ac:dyDescent="0.3">
      <c r="A691" t="s">
        <v>5056</v>
      </c>
      <c r="B691">
        <v>2024</v>
      </c>
      <c r="C691" t="s">
        <v>194</v>
      </c>
      <c r="D691" t="s">
        <v>4479</v>
      </c>
      <c r="E691" t="s">
        <v>4480</v>
      </c>
      <c r="F691" t="s">
        <v>94</v>
      </c>
      <c r="G691">
        <v>37007</v>
      </c>
      <c r="H691" t="s">
        <v>4179</v>
      </c>
      <c r="I691">
        <v>29200000</v>
      </c>
      <c r="J691" t="s">
        <v>4362</v>
      </c>
      <c r="K691">
        <v>28200000</v>
      </c>
      <c r="L691">
        <v>30300000</v>
      </c>
      <c r="M691">
        <v>9</v>
      </c>
      <c r="N691" t="s">
        <v>4180</v>
      </c>
      <c r="O691" t="s">
        <v>7299</v>
      </c>
    </row>
    <row r="692" spans="1:15" x14ac:dyDescent="0.3">
      <c r="A692" t="s">
        <v>716</v>
      </c>
      <c r="B692">
        <v>2025</v>
      </c>
      <c r="C692" t="s">
        <v>4183</v>
      </c>
      <c r="D692" t="s">
        <v>4930</v>
      </c>
      <c r="E692" t="s">
        <v>5170</v>
      </c>
      <c r="F692" t="s">
        <v>60</v>
      </c>
      <c r="G692">
        <v>9300</v>
      </c>
      <c r="H692" t="s">
        <v>4179</v>
      </c>
      <c r="I692">
        <v>17700000</v>
      </c>
      <c r="J692" t="s">
        <v>4362</v>
      </c>
      <c r="K692">
        <v>17100000</v>
      </c>
      <c r="L692">
        <v>18300000</v>
      </c>
      <c r="M692">
        <v>4</v>
      </c>
      <c r="N692" t="s">
        <v>4247</v>
      </c>
      <c r="O692" t="s">
        <v>5171</v>
      </c>
    </row>
    <row r="693" spans="1:15" x14ac:dyDescent="0.3">
      <c r="A693" t="s">
        <v>375</v>
      </c>
      <c r="B693">
        <v>2025</v>
      </c>
      <c r="C693" t="s">
        <v>4183</v>
      </c>
      <c r="D693" t="s">
        <v>4287</v>
      </c>
      <c r="E693" t="s">
        <v>4288</v>
      </c>
      <c r="F693" t="s">
        <v>4171</v>
      </c>
      <c r="G693">
        <v>4833</v>
      </c>
      <c r="H693" t="s">
        <v>4179</v>
      </c>
      <c r="I693">
        <v>20300000</v>
      </c>
      <c r="J693" t="s">
        <v>4362</v>
      </c>
      <c r="K693">
        <v>19600000</v>
      </c>
      <c r="L693">
        <v>21000000</v>
      </c>
      <c r="M693">
        <v>17</v>
      </c>
      <c r="N693" t="s">
        <v>4247</v>
      </c>
      <c r="O693" t="s">
        <v>4363</v>
      </c>
    </row>
    <row r="694" spans="1:15" x14ac:dyDescent="0.3">
      <c r="A694" t="s">
        <v>5138</v>
      </c>
      <c r="B694">
        <v>2025</v>
      </c>
      <c r="C694" t="s">
        <v>188</v>
      </c>
      <c r="D694" t="s">
        <v>5139</v>
      </c>
      <c r="E694" t="s">
        <v>5140</v>
      </c>
      <c r="F694" t="s">
        <v>4171</v>
      </c>
      <c r="G694">
        <v>14000</v>
      </c>
      <c r="H694" t="s">
        <v>4179</v>
      </c>
      <c r="I694">
        <v>14300000</v>
      </c>
      <c r="J694" t="s">
        <v>4362</v>
      </c>
      <c r="K694">
        <v>13800000</v>
      </c>
      <c r="L694">
        <v>14800000</v>
      </c>
      <c r="M694" t="s">
        <v>4174</v>
      </c>
      <c r="N694" t="s">
        <v>4587</v>
      </c>
      <c r="O694" t="s">
        <v>7345</v>
      </c>
    </row>
    <row r="695" spans="1:15" x14ac:dyDescent="0.3">
      <c r="A695" t="s">
        <v>5130</v>
      </c>
      <c r="B695">
        <v>2025</v>
      </c>
      <c r="C695" t="s">
        <v>4640</v>
      </c>
      <c r="D695" t="s">
        <v>5131</v>
      </c>
      <c r="E695" t="s">
        <v>5132</v>
      </c>
      <c r="F695" t="s">
        <v>4171</v>
      </c>
      <c r="G695">
        <v>34000</v>
      </c>
      <c r="H695" t="s">
        <v>4179</v>
      </c>
      <c r="I695">
        <v>17500000</v>
      </c>
      <c r="J695" t="s">
        <v>4362</v>
      </c>
      <c r="K695">
        <v>16900000</v>
      </c>
      <c r="L695">
        <v>18200000</v>
      </c>
      <c r="M695">
        <v>3</v>
      </c>
      <c r="N695" t="s">
        <v>4186</v>
      </c>
      <c r="O695" t="s">
        <v>7342</v>
      </c>
    </row>
    <row r="696" spans="1:15" x14ac:dyDescent="0.3">
      <c r="A696" t="s">
        <v>4060</v>
      </c>
      <c r="B696">
        <v>2025</v>
      </c>
      <c r="C696" t="s">
        <v>24</v>
      </c>
      <c r="D696" t="s">
        <v>4997</v>
      </c>
      <c r="E696" t="s">
        <v>4998</v>
      </c>
      <c r="F696" t="s">
        <v>4171</v>
      </c>
      <c r="G696">
        <v>13400</v>
      </c>
      <c r="H696" t="s">
        <v>4179</v>
      </c>
      <c r="I696">
        <v>28400000</v>
      </c>
      <c r="J696" t="s">
        <v>4362</v>
      </c>
      <c r="K696">
        <v>27400000</v>
      </c>
      <c r="L696">
        <v>29400000</v>
      </c>
      <c r="M696">
        <v>2</v>
      </c>
      <c r="N696" t="s">
        <v>4225</v>
      </c>
      <c r="O696" t="s">
        <v>7334</v>
      </c>
    </row>
    <row r="697" spans="1:15" x14ac:dyDescent="0.3">
      <c r="A697" t="s">
        <v>277</v>
      </c>
      <c r="B697">
        <v>2025</v>
      </c>
      <c r="C697" t="s">
        <v>62</v>
      </c>
      <c r="D697" t="s">
        <v>4389</v>
      </c>
      <c r="E697" t="s">
        <v>4390</v>
      </c>
      <c r="F697" t="s">
        <v>4171</v>
      </c>
      <c r="G697">
        <v>8500</v>
      </c>
      <c r="H697" t="s">
        <v>4179</v>
      </c>
      <c r="I697">
        <v>28400000</v>
      </c>
      <c r="J697" t="s">
        <v>4362</v>
      </c>
      <c r="K697">
        <v>27400000</v>
      </c>
      <c r="L697">
        <v>29400000</v>
      </c>
      <c r="M697">
        <v>11</v>
      </c>
      <c r="N697" t="s">
        <v>4332</v>
      </c>
      <c r="O697" t="s">
        <v>4391</v>
      </c>
    </row>
    <row r="698" spans="1:15" x14ac:dyDescent="0.3">
      <c r="A698" t="s">
        <v>4057</v>
      </c>
      <c r="B698">
        <v>2025</v>
      </c>
      <c r="C698" t="s">
        <v>194</v>
      </c>
      <c r="D698" t="s">
        <v>4479</v>
      </c>
      <c r="E698" t="s">
        <v>4480</v>
      </c>
      <c r="F698" t="s">
        <v>4171</v>
      </c>
      <c r="G698">
        <v>15200</v>
      </c>
      <c r="H698" t="s">
        <v>4172</v>
      </c>
      <c r="I698">
        <v>31500000</v>
      </c>
      <c r="J698" t="s">
        <v>4362</v>
      </c>
      <c r="K698">
        <v>30300000</v>
      </c>
      <c r="L698">
        <v>32600000</v>
      </c>
      <c r="M698">
        <v>3</v>
      </c>
      <c r="N698" t="s">
        <v>4235</v>
      </c>
      <c r="O698" t="s">
        <v>4481</v>
      </c>
    </row>
    <row r="699" spans="1:15" x14ac:dyDescent="0.3">
      <c r="A699" t="s">
        <v>4040</v>
      </c>
      <c r="B699">
        <v>2026</v>
      </c>
      <c r="C699" t="s">
        <v>4183</v>
      </c>
      <c r="D699" t="s">
        <v>4364</v>
      </c>
      <c r="E699" t="s">
        <v>4365</v>
      </c>
      <c r="F699" t="s">
        <v>4171</v>
      </c>
      <c r="G699" t="s">
        <v>4171</v>
      </c>
      <c r="H699" t="s">
        <v>4179</v>
      </c>
      <c r="I699">
        <v>10800000</v>
      </c>
      <c r="J699" t="s">
        <v>4362</v>
      </c>
      <c r="K699">
        <v>10400000</v>
      </c>
      <c r="L699">
        <v>11200000</v>
      </c>
      <c r="M699" t="s">
        <v>4174</v>
      </c>
      <c r="N699" t="s">
        <v>6913</v>
      </c>
      <c r="O699" t="s">
        <v>4366</v>
      </c>
    </row>
    <row r="700" spans="1:15" x14ac:dyDescent="0.3">
      <c r="A700" t="s">
        <v>5154</v>
      </c>
      <c r="B700">
        <v>2026</v>
      </c>
      <c r="C700" t="s">
        <v>4183</v>
      </c>
      <c r="D700" t="s">
        <v>4287</v>
      </c>
      <c r="E700" t="s">
        <v>4718</v>
      </c>
      <c r="F700" t="s">
        <v>4171</v>
      </c>
      <c r="G700">
        <v>2650</v>
      </c>
      <c r="H700" t="s">
        <v>4179</v>
      </c>
      <c r="I700">
        <v>16700000</v>
      </c>
      <c r="J700" t="s">
        <v>4362</v>
      </c>
      <c r="K700">
        <v>16100000</v>
      </c>
      <c r="L700">
        <v>17300000</v>
      </c>
      <c r="M700" t="s">
        <v>4174</v>
      </c>
      <c r="N700" t="s">
        <v>5155</v>
      </c>
      <c r="O700" t="s">
        <v>5156</v>
      </c>
    </row>
    <row r="701" spans="1:15" x14ac:dyDescent="0.3">
      <c r="A701" t="s">
        <v>3985</v>
      </c>
      <c r="B701">
        <v>2017</v>
      </c>
      <c r="C701" t="s">
        <v>85</v>
      </c>
      <c r="D701" t="s">
        <v>6052</v>
      </c>
      <c r="E701" t="s">
        <v>6053</v>
      </c>
      <c r="F701" t="s">
        <v>161</v>
      </c>
      <c r="G701">
        <v>70000</v>
      </c>
      <c r="H701" t="s">
        <v>4179</v>
      </c>
      <c r="I701">
        <v>9900000</v>
      </c>
      <c r="J701" t="s">
        <v>5227</v>
      </c>
      <c r="K701">
        <v>9300000</v>
      </c>
      <c r="L701">
        <v>10500000</v>
      </c>
      <c r="M701">
        <v>9</v>
      </c>
      <c r="N701" t="s">
        <v>4259</v>
      </c>
      <c r="O701" t="s">
        <v>7366</v>
      </c>
    </row>
    <row r="702" spans="1:15" x14ac:dyDescent="0.3">
      <c r="A702" t="s">
        <v>3087</v>
      </c>
      <c r="B702">
        <v>2017</v>
      </c>
      <c r="C702" t="s">
        <v>6074</v>
      </c>
      <c r="D702" t="s">
        <v>6075</v>
      </c>
      <c r="E702" t="s">
        <v>6076</v>
      </c>
      <c r="F702" t="s">
        <v>173</v>
      </c>
      <c r="G702">
        <v>112000</v>
      </c>
      <c r="H702" t="s">
        <v>4179</v>
      </c>
      <c r="I702">
        <v>15000000</v>
      </c>
      <c r="J702" t="s">
        <v>5227</v>
      </c>
      <c r="K702">
        <v>14500000</v>
      </c>
      <c r="L702">
        <v>15600000</v>
      </c>
      <c r="M702">
        <v>3</v>
      </c>
      <c r="N702" t="s">
        <v>4203</v>
      </c>
      <c r="O702" t="s">
        <v>7405</v>
      </c>
    </row>
    <row r="703" spans="1:15" x14ac:dyDescent="0.3">
      <c r="A703" t="s">
        <v>5409</v>
      </c>
      <c r="B703">
        <v>2017</v>
      </c>
      <c r="C703" t="s">
        <v>4097</v>
      </c>
      <c r="D703" t="s">
        <v>6001</v>
      </c>
      <c r="E703" t="s">
        <v>6002</v>
      </c>
      <c r="F703" t="s">
        <v>173</v>
      </c>
      <c r="G703">
        <v>103000</v>
      </c>
      <c r="H703" t="s">
        <v>4179</v>
      </c>
      <c r="I703">
        <v>11500000</v>
      </c>
      <c r="J703" t="s">
        <v>5227</v>
      </c>
      <c r="K703">
        <v>10500000</v>
      </c>
      <c r="L703">
        <v>12400000</v>
      </c>
      <c r="M703">
        <v>3</v>
      </c>
      <c r="N703" t="s">
        <v>4274</v>
      </c>
      <c r="O703" t="s">
        <v>7386</v>
      </c>
    </row>
    <row r="704" spans="1:15" x14ac:dyDescent="0.3">
      <c r="A704" t="s">
        <v>5411</v>
      </c>
      <c r="B704">
        <v>2018</v>
      </c>
      <c r="C704" t="s">
        <v>194</v>
      </c>
      <c r="D704">
        <v>1500</v>
      </c>
      <c r="E704" t="s">
        <v>6060</v>
      </c>
      <c r="F704" t="s">
        <v>94</v>
      </c>
      <c r="G704">
        <v>47000</v>
      </c>
      <c r="H704" t="s">
        <v>4179</v>
      </c>
      <c r="I704">
        <v>18500000</v>
      </c>
      <c r="J704" t="s">
        <v>5227</v>
      </c>
      <c r="K704">
        <v>17700000</v>
      </c>
      <c r="L704">
        <v>19300000</v>
      </c>
      <c r="M704">
        <v>10</v>
      </c>
      <c r="N704" t="s">
        <v>4191</v>
      </c>
      <c r="O704" t="s">
        <v>7388</v>
      </c>
    </row>
    <row r="705" spans="1:15" x14ac:dyDescent="0.3">
      <c r="A705" t="s">
        <v>5244</v>
      </c>
      <c r="B705">
        <v>2018</v>
      </c>
      <c r="C705" t="s">
        <v>24</v>
      </c>
      <c r="D705" t="s">
        <v>5245</v>
      </c>
      <c r="E705" t="s">
        <v>5246</v>
      </c>
      <c r="F705" t="s">
        <v>60</v>
      </c>
      <c r="G705">
        <v>94000</v>
      </c>
      <c r="H705" t="s">
        <v>4179</v>
      </c>
      <c r="I705">
        <v>12800000</v>
      </c>
      <c r="J705" t="s">
        <v>5227</v>
      </c>
      <c r="K705">
        <v>12300000</v>
      </c>
      <c r="L705">
        <v>13200000</v>
      </c>
      <c r="M705">
        <v>7</v>
      </c>
      <c r="N705" t="s">
        <v>4262</v>
      </c>
      <c r="O705" t="s">
        <v>5247</v>
      </c>
    </row>
    <row r="706" spans="1:15" x14ac:dyDescent="0.3">
      <c r="A706" t="s">
        <v>5437</v>
      </c>
      <c r="B706">
        <v>2018</v>
      </c>
      <c r="C706" t="s">
        <v>250</v>
      </c>
      <c r="D706" t="s">
        <v>4379</v>
      </c>
      <c r="E706" t="s">
        <v>5875</v>
      </c>
      <c r="F706" t="s">
        <v>143</v>
      </c>
      <c r="G706">
        <v>92000</v>
      </c>
      <c r="H706" t="s">
        <v>4179</v>
      </c>
      <c r="I706">
        <v>11400000</v>
      </c>
      <c r="J706" t="s">
        <v>5227</v>
      </c>
      <c r="K706">
        <v>10700000</v>
      </c>
      <c r="L706">
        <v>12100000</v>
      </c>
      <c r="M706">
        <v>9</v>
      </c>
      <c r="N706" t="s">
        <v>4626</v>
      </c>
      <c r="O706" t="s">
        <v>7415</v>
      </c>
    </row>
    <row r="707" spans="1:15" x14ac:dyDescent="0.3">
      <c r="A707" t="s">
        <v>5399</v>
      </c>
      <c r="B707">
        <v>2018</v>
      </c>
      <c r="C707" t="s">
        <v>188</v>
      </c>
      <c r="D707" t="s">
        <v>5099</v>
      </c>
      <c r="E707" t="s">
        <v>6055</v>
      </c>
      <c r="F707" t="s">
        <v>143</v>
      </c>
      <c r="G707">
        <v>45300</v>
      </c>
      <c r="H707" t="s">
        <v>4179</v>
      </c>
      <c r="I707">
        <v>10200000</v>
      </c>
      <c r="J707" t="s">
        <v>5227</v>
      </c>
      <c r="K707">
        <v>9900000</v>
      </c>
      <c r="L707">
        <v>10600000</v>
      </c>
      <c r="M707" t="s">
        <v>4174</v>
      </c>
      <c r="N707" t="s">
        <v>4212</v>
      </c>
      <c r="O707" t="s">
        <v>7370</v>
      </c>
    </row>
    <row r="708" spans="1:15" x14ac:dyDescent="0.3">
      <c r="A708" t="s">
        <v>5797</v>
      </c>
      <c r="B708">
        <v>2019</v>
      </c>
      <c r="C708" t="s">
        <v>250</v>
      </c>
      <c r="D708" t="s">
        <v>4960</v>
      </c>
      <c r="E708" t="s">
        <v>4654</v>
      </c>
      <c r="F708" t="s">
        <v>43</v>
      </c>
      <c r="G708">
        <v>60000</v>
      </c>
      <c r="H708" t="s">
        <v>4179</v>
      </c>
      <c r="I708">
        <v>15700000</v>
      </c>
      <c r="J708" t="s">
        <v>5227</v>
      </c>
      <c r="K708">
        <v>15200000</v>
      </c>
      <c r="L708">
        <v>16200000</v>
      </c>
      <c r="M708">
        <v>32</v>
      </c>
      <c r="N708" t="s">
        <v>4212</v>
      </c>
      <c r="O708" t="s">
        <v>6922</v>
      </c>
    </row>
    <row r="709" spans="1:15" x14ac:dyDescent="0.3">
      <c r="A709" t="s">
        <v>4171</v>
      </c>
      <c r="B709">
        <v>2019</v>
      </c>
      <c r="C709" t="s">
        <v>92</v>
      </c>
      <c r="D709" t="s">
        <v>6056</v>
      </c>
      <c r="E709" t="s">
        <v>7377</v>
      </c>
      <c r="F709" t="s">
        <v>4171</v>
      </c>
      <c r="G709">
        <v>78000</v>
      </c>
      <c r="H709" t="s">
        <v>4179</v>
      </c>
      <c r="I709">
        <v>9400000</v>
      </c>
      <c r="J709" t="s">
        <v>5227</v>
      </c>
      <c r="K709">
        <v>8800000</v>
      </c>
      <c r="L709">
        <v>10000000</v>
      </c>
      <c r="M709">
        <v>11</v>
      </c>
      <c r="N709" t="s">
        <v>4218</v>
      </c>
      <c r="O709" t="s">
        <v>7378</v>
      </c>
    </row>
    <row r="710" spans="1:15" x14ac:dyDescent="0.3">
      <c r="A710" t="s">
        <v>4171</v>
      </c>
      <c r="B710">
        <v>2020</v>
      </c>
      <c r="C710" t="s">
        <v>24</v>
      </c>
      <c r="D710" t="s">
        <v>4466</v>
      </c>
      <c r="E710" t="s">
        <v>4467</v>
      </c>
      <c r="F710" t="s">
        <v>4171</v>
      </c>
      <c r="G710">
        <v>69000</v>
      </c>
      <c r="H710" t="s">
        <v>4179</v>
      </c>
      <c r="I710">
        <v>44600000</v>
      </c>
      <c r="J710" t="s">
        <v>5227</v>
      </c>
      <c r="K710">
        <v>42600000</v>
      </c>
      <c r="L710">
        <v>46500000</v>
      </c>
      <c r="M710">
        <v>18</v>
      </c>
      <c r="N710" t="s">
        <v>7368</v>
      </c>
      <c r="O710" t="s">
        <v>7369</v>
      </c>
    </row>
    <row r="711" spans="1:15" x14ac:dyDescent="0.3">
      <c r="A711" t="s">
        <v>4171</v>
      </c>
      <c r="B711">
        <v>2023</v>
      </c>
      <c r="C711" t="s">
        <v>250</v>
      </c>
      <c r="D711" t="s">
        <v>4318</v>
      </c>
      <c r="E711" t="s">
        <v>5976</v>
      </c>
      <c r="F711" t="s">
        <v>4171</v>
      </c>
      <c r="G711">
        <v>18500</v>
      </c>
      <c r="H711" t="s">
        <v>4179</v>
      </c>
      <c r="I711">
        <v>19600000</v>
      </c>
      <c r="J711" t="s">
        <v>5227</v>
      </c>
      <c r="K711">
        <v>18900000</v>
      </c>
      <c r="L711">
        <v>20300000</v>
      </c>
      <c r="M711">
        <v>8</v>
      </c>
      <c r="N711" t="s">
        <v>4191</v>
      </c>
      <c r="O711" t="s">
        <v>7364</v>
      </c>
    </row>
    <row r="712" spans="1:15" x14ac:dyDescent="0.3">
      <c r="A712" t="s">
        <v>4171</v>
      </c>
      <c r="B712">
        <v>2026</v>
      </c>
      <c r="C712" t="s">
        <v>24</v>
      </c>
      <c r="D712" t="s">
        <v>7372</v>
      </c>
      <c r="E712" t="s">
        <v>7373</v>
      </c>
      <c r="F712" t="s">
        <v>4171</v>
      </c>
      <c r="G712">
        <v>4200</v>
      </c>
      <c r="H712" t="s">
        <v>4179</v>
      </c>
      <c r="I712">
        <v>27600000</v>
      </c>
      <c r="J712" t="s">
        <v>5227</v>
      </c>
      <c r="K712">
        <v>26600000</v>
      </c>
      <c r="L712">
        <v>28600000</v>
      </c>
      <c r="M712">
        <v>4</v>
      </c>
      <c r="N712" t="s">
        <v>7374</v>
      </c>
      <c r="O712" t="s">
        <v>7375</v>
      </c>
    </row>
    <row r="713" spans="1:15" x14ac:dyDescent="0.3">
      <c r="A713" t="s">
        <v>4171</v>
      </c>
      <c r="B713">
        <v>2026</v>
      </c>
      <c r="C713" t="s">
        <v>7198</v>
      </c>
      <c r="D713" t="s">
        <v>7199</v>
      </c>
      <c r="E713" t="s">
        <v>7200</v>
      </c>
      <c r="F713" t="s">
        <v>4171</v>
      </c>
      <c r="G713">
        <v>748</v>
      </c>
      <c r="H713" t="s">
        <v>4172</v>
      </c>
      <c r="I713">
        <v>16000000</v>
      </c>
      <c r="J713" t="s">
        <v>5227</v>
      </c>
      <c r="K713">
        <v>15300000</v>
      </c>
      <c r="L713">
        <v>16800000</v>
      </c>
      <c r="M713" t="s">
        <v>4174</v>
      </c>
      <c r="N713" t="s">
        <v>4195</v>
      </c>
      <c r="O713" t="s">
        <v>7380</v>
      </c>
    </row>
    <row r="714" spans="1:15" x14ac:dyDescent="0.3">
      <c r="A714" t="s">
        <v>4171</v>
      </c>
      <c r="B714">
        <v>2026</v>
      </c>
      <c r="C714" t="s">
        <v>7198</v>
      </c>
      <c r="D714" t="s">
        <v>7199</v>
      </c>
      <c r="E714" t="s">
        <v>7200</v>
      </c>
      <c r="F714" t="s">
        <v>4171</v>
      </c>
      <c r="G714">
        <v>3000</v>
      </c>
      <c r="H714" t="s">
        <v>4172</v>
      </c>
      <c r="I714">
        <v>16000000</v>
      </c>
      <c r="J714" t="s">
        <v>5227</v>
      </c>
      <c r="K714">
        <v>15200000</v>
      </c>
      <c r="L714">
        <v>16800000</v>
      </c>
      <c r="M714" t="s">
        <v>4174</v>
      </c>
      <c r="N714" t="s">
        <v>4195</v>
      </c>
      <c r="O714" t="s">
        <v>8414</v>
      </c>
    </row>
    <row r="715" spans="1:15" x14ac:dyDescent="0.3">
      <c r="A715" t="s">
        <v>2088</v>
      </c>
      <c r="B715">
        <v>2020</v>
      </c>
      <c r="C715" t="s">
        <v>4183</v>
      </c>
      <c r="D715" t="s">
        <v>4302</v>
      </c>
      <c r="E715" t="s">
        <v>5971</v>
      </c>
      <c r="F715" t="s">
        <v>173</v>
      </c>
      <c r="G715">
        <v>75000</v>
      </c>
      <c r="H715" t="s">
        <v>4179</v>
      </c>
      <c r="I715">
        <v>14300000</v>
      </c>
      <c r="J715" t="s">
        <v>5227</v>
      </c>
      <c r="K715">
        <v>13800000</v>
      </c>
      <c r="L715">
        <v>14800000</v>
      </c>
      <c r="M715">
        <v>19</v>
      </c>
      <c r="N715" t="s">
        <v>4346</v>
      </c>
      <c r="O715" t="s">
        <v>7383</v>
      </c>
    </row>
    <row r="716" spans="1:15" x14ac:dyDescent="0.3">
      <c r="A716" t="s">
        <v>1087</v>
      </c>
      <c r="B716">
        <v>2020</v>
      </c>
      <c r="C716" t="s">
        <v>137</v>
      </c>
      <c r="D716" t="s">
        <v>5122</v>
      </c>
      <c r="E716" t="s">
        <v>5172</v>
      </c>
      <c r="F716" t="s">
        <v>43</v>
      </c>
      <c r="G716">
        <v>96000</v>
      </c>
      <c r="H716" t="s">
        <v>4179</v>
      </c>
      <c r="I716">
        <v>10800000</v>
      </c>
      <c r="J716" t="s">
        <v>5227</v>
      </c>
      <c r="K716">
        <v>10400000</v>
      </c>
      <c r="L716">
        <v>11200000</v>
      </c>
      <c r="M716">
        <v>3</v>
      </c>
      <c r="N716" t="s">
        <v>4279</v>
      </c>
      <c r="O716" t="s">
        <v>7408</v>
      </c>
    </row>
    <row r="717" spans="1:15" x14ac:dyDescent="0.3">
      <c r="A717" t="s">
        <v>5415</v>
      </c>
      <c r="B717">
        <v>2020</v>
      </c>
      <c r="C717" t="s">
        <v>154</v>
      </c>
      <c r="D717" t="s">
        <v>4394</v>
      </c>
      <c r="E717" t="s">
        <v>6068</v>
      </c>
      <c r="F717" t="s">
        <v>43</v>
      </c>
      <c r="G717">
        <v>54400</v>
      </c>
      <c r="H717" t="s">
        <v>4179</v>
      </c>
      <c r="I717">
        <v>29400000</v>
      </c>
      <c r="J717" t="s">
        <v>5227</v>
      </c>
      <c r="K717">
        <v>27200000</v>
      </c>
      <c r="L717">
        <v>31500000</v>
      </c>
      <c r="M717" t="s">
        <v>4174</v>
      </c>
      <c r="N717" t="s">
        <v>5778</v>
      </c>
      <c r="O717" t="s">
        <v>7394</v>
      </c>
    </row>
    <row r="718" spans="1:15" x14ac:dyDescent="0.3">
      <c r="A718" t="s">
        <v>5421</v>
      </c>
      <c r="B718">
        <v>2021</v>
      </c>
      <c r="C718" t="s">
        <v>89</v>
      </c>
      <c r="D718" t="s">
        <v>4454</v>
      </c>
      <c r="E718" t="s">
        <v>6069</v>
      </c>
      <c r="F718" t="s">
        <v>43</v>
      </c>
      <c r="G718">
        <v>101000</v>
      </c>
      <c r="H718" t="s">
        <v>4179</v>
      </c>
      <c r="I718">
        <v>9400000</v>
      </c>
      <c r="J718" t="s">
        <v>5227</v>
      </c>
      <c r="K718">
        <v>8900000</v>
      </c>
      <c r="L718">
        <v>9900000</v>
      </c>
      <c r="M718">
        <v>7</v>
      </c>
      <c r="N718" t="s">
        <v>4274</v>
      </c>
      <c r="O718" t="s">
        <v>7400</v>
      </c>
    </row>
    <row r="719" spans="1:15" x14ac:dyDescent="0.3">
      <c r="A719" t="s">
        <v>5414</v>
      </c>
      <c r="B719">
        <v>2021</v>
      </c>
      <c r="C719" t="s">
        <v>4640</v>
      </c>
      <c r="D719" t="s">
        <v>5092</v>
      </c>
      <c r="E719" t="s">
        <v>6067</v>
      </c>
      <c r="F719" t="s">
        <v>161</v>
      </c>
      <c r="G719">
        <v>51800</v>
      </c>
      <c r="H719" t="s">
        <v>4179</v>
      </c>
      <c r="I719">
        <v>8600000</v>
      </c>
      <c r="J719" t="s">
        <v>5227</v>
      </c>
      <c r="K719">
        <v>8300000</v>
      </c>
      <c r="L719">
        <v>9000000</v>
      </c>
      <c r="M719">
        <v>21</v>
      </c>
      <c r="N719" t="s">
        <v>4244</v>
      </c>
      <c r="O719" t="s">
        <v>7393</v>
      </c>
    </row>
    <row r="720" spans="1:15" x14ac:dyDescent="0.3">
      <c r="A720" t="s">
        <v>5229</v>
      </c>
      <c r="B720">
        <v>2021</v>
      </c>
      <c r="C720" t="s">
        <v>4183</v>
      </c>
      <c r="D720" t="s">
        <v>4950</v>
      </c>
      <c r="E720" t="s">
        <v>5230</v>
      </c>
      <c r="F720" t="s">
        <v>143</v>
      </c>
      <c r="G720">
        <v>54322</v>
      </c>
      <c r="H720" t="s">
        <v>4179</v>
      </c>
      <c r="I720">
        <v>12900000</v>
      </c>
      <c r="J720" t="s">
        <v>5227</v>
      </c>
      <c r="K720">
        <v>12400000</v>
      </c>
      <c r="L720">
        <v>13400000</v>
      </c>
      <c r="M720">
        <v>24</v>
      </c>
      <c r="N720" t="s">
        <v>4180</v>
      </c>
      <c r="O720" t="s">
        <v>5231</v>
      </c>
    </row>
    <row r="721" spans="1:15" x14ac:dyDescent="0.3">
      <c r="A721" t="s">
        <v>5432</v>
      </c>
      <c r="B721">
        <v>2021</v>
      </c>
      <c r="C721" t="s">
        <v>137</v>
      </c>
      <c r="D721" t="s">
        <v>4335</v>
      </c>
      <c r="E721" t="s">
        <v>6083</v>
      </c>
      <c r="F721" t="s">
        <v>143</v>
      </c>
      <c r="G721">
        <v>33754</v>
      </c>
      <c r="H721" t="s">
        <v>4179</v>
      </c>
      <c r="I721">
        <v>16200000</v>
      </c>
      <c r="J721" t="s">
        <v>5227</v>
      </c>
      <c r="K721">
        <v>15600000</v>
      </c>
      <c r="L721">
        <v>16800000</v>
      </c>
      <c r="M721" t="s">
        <v>4174</v>
      </c>
      <c r="N721" t="s">
        <v>4259</v>
      </c>
      <c r="O721" t="s">
        <v>7414</v>
      </c>
    </row>
    <row r="722" spans="1:15" x14ac:dyDescent="0.3">
      <c r="A722" t="s">
        <v>5393</v>
      </c>
      <c r="B722">
        <v>2021</v>
      </c>
      <c r="C722" t="s">
        <v>4183</v>
      </c>
      <c r="D722" t="s">
        <v>4950</v>
      </c>
      <c r="E722" t="s">
        <v>5208</v>
      </c>
      <c r="F722" t="s">
        <v>143</v>
      </c>
      <c r="G722">
        <v>60000</v>
      </c>
      <c r="H722" t="s">
        <v>4179</v>
      </c>
      <c r="I722">
        <v>12900000</v>
      </c>
      <c r="J722" t="s">
        <v>5227</v>
      </c>
      <c r="K722">
        <v>12400000</v>
      </c>
      <c r="L722">
        <v>13300000</v>
      </c>
      <c r="M722">
        <v>24</v>
      </c>
      <c r="N722" t="s">
        <v>4199</v>
      </c>
      <c r="O722" t="s">
        <v>6920</v>
      </c>
    </row>
    <row r="723" spans="1:15" x14ac:dyDescent="0.3">
      <c r="A723" t="s">
        <v>5405</v>
      </c>
      <c r="B723">
        <v>2022</v>
      </c>
      <c r="C723" t="s">
        <v>24</v>
      </c>
      <c r="D723" t="s">
        <v>4189</v>
      </c>
      <c r="E723" t="s">
        <v>4190</v>
      </c>
      <c r="F723" t="s">
        <v>43</v>
      </c>
      <c r="G723">
        <v>41000</v>
      </c>
      <c r="H723" t="s">
        <v>4179</v>
      </c>
      <c r="I723">
        <v>13100000</v>
      </c>
      <c r="J723" t="s">
        <v>5227</v>
      </c>
      <c r="K723">
        <v>12700000</v>
      </c>
      <c r="L723">
        <v>13600000</v>
      </c>
      <c r="M723">
        <v>39</v>
      </c>
      <c r="N723" t="s">
        <v>4186</v>
      </c>
      <c r="O723" t="s">
        <v>7379</v>
      </c>
    </row>
    <row r="724" spans="1:15" x14ac:dyDescent="0.3">
      <c r="A724" t="s">
        <v>5433</v>
      </c>
      <c r="B724">
        <v>2021</v>
      </c>
      <c r="C724" t="s">
        <v>92</v>
      </c>
      <c r="D724" t="s">
        <v>4752</v>
      </c>
      <c r="E724" t="s">
        <v>5211</v>
      </c>
      <c r="F724" t="s">
        <v>173</v>
      </c>
      <c r="G724">
        <v>68780</v>
      </c>
      <c r="H724" t="s">
        <v>4179</v>
      </c>
      <c r="I724">
        <v>9200000</v>
      </c>
      <c r="J724" t="s">
        <v>5227</v>
      </c>
      <c r="K724">
        <v>8900000</v>
      </c>
      <c r="L724">
        <v>9500000</v>
      </c>
      <c r="M724">
        <v>12</v>
      </c>
      <c r="N724" t="s">
        <v>4424</v>
      </c>
      <c r="O724" t="s">
        <v>7416</v>
      </c>
    </row>
    <row r="725" spans="1:15" x14ac:dyDescent="0.3">
      <c r="A725" t="s">
        <v>5236</v>
      </c>
      <c r="B725">
        <v>2021</v>
      </c>
      <c r="C725" t="s">
        <v>4183</v>
      </c>
      <c r="D725" t="s">
        <v>4184</v>
      </c>
      <c r="E725" t="s">
        <v>4185</v>
      </c>
      <c r="F725" t="s">
        <v>43</v>
      </c>
      <c r="G725">
        <v>36538</v>
      </c>
      <c r="H725" t="s">
        <v>4179</v>
      </c>
      <c r="I725">
        <v>8600000</v>
      </c>
      <c r="J725" t="s">
        <v>5227</v>
      </c>
      <c r="K725">
        <v>8300000</v>
      </c>
      <c r="L725">
        <v>8900000</v>
      </c>
      <c r="M725">
        <v>11</v>
      </c>
      <c r="N725" t="s">
        <v>4648</v>
      </c>
      <c r="O725" t="s">
        <v>5237</v>
      </c>
    </row>
    <row r="726" spans="1:15" x14ac:dyDescent="0.3">
      <c r="A726" t="s">
        <v>1571</v>
      </c>
      <c r="B726">
        <v>2022</v>
      </c>
      <c r="C726" t="s">
        <v>92</v>
      </c>
      <c r="D726" t="s">
        <v>4566</v>
      </c>
      <c r="E726" t="s">
        <v>5799</v>
      </c>
      <c r="F726" t="s">
        <v>43</v>
      </c>
      <c r="G726">
        <v>62000</v>
      </c>
      <c r="H726" t="s">
        <v>4179</v>
      </c>
      <c r="I726">
        <v>19800000</v>
      </c>
      <c r="J726" t="s">
        <v>5227</v>
      </c>
      <c r="K726">
        <v>18600000</v>
      </c>
      <c r="L726">
        <v>20900000</v>
      </c>
      <c r="M726">
        <v>35</v>
      </c>
      <c r="N726" t="s">
        <v>4259</v>
      </c>
      <c r="O726" t="s">
        <v>6924</v>
      </c>
    </row>
    <row r="727" spans="1:15" x14ac:dyDescent="0.3">
      <c r="A727" t="s">
        <v>5422</v>
      </c>
      <c r="B727">
        <v>2022</v>
      </c>
      <c r="C727" t="s">
        <v>166</v>
      </c>
      <c r="D727" t="s">
        <v>5003</v>
      </c>
      <c r="E727" t="s">
        <v>5004</v>
      </c>
      <c r="F727" t="s">
        <v>161</v>
      </c>
      <c r="G727">
        <v>102567</v>
      </c>
      <c r="H727" t="s">
        <v>4179</v>
      </c>
      <c r="I727">
        <v>17500000</v>
      </c>
      <c r="J727" t="s">
        <v>5227</v>
      </c>
      <c r="K727">
        <v>16800000</v>
      </c>
      <c r="L727">
        <v>18100000</v>
      </c>
      <c r="M727">
        <v>39</v>
      </c>
      <c r="N727" t="s">
        <v>4626</v>
      </c>
      <c r="O727" t="s">
        <v>7401</v>
      </c>
    </row>
    <row r="728" spans="1:15" x14ac:dyDescent="0.3">
      <c r="A728" t="s">
        <v>5412</v>
      </c>
      <c r="B728">
        <v>2022</v>
      </c>
      <c r="C728" t="s">
        <v>92</v>
      </c>
      <c r="D728" t="s">
        <v>4908</v>
      </c>
      <c r="E728" t="s">
        <v>6061</v>
      </c>
      <c r="F728" t="s">
        <v>143</v>
      </c>
      <c r="G728">
        <v>70000</v>
      </c>
      <c r="H728" t="s">
        <v>4179</v>
      </c>
      <c r="I728">
        <v>7540000</v>
      </c>
      <c r="J728" t="s">
        <v>5227</v>
      </c>
      <c r="K728">
        <v>7250000</v>
      </c>
      <c r="L728">
        <v>7830000</v>
      </c>
      <c r="M728">
        <v>22</v>
      </c>
      <c r="N728" t="s">
        <v>4507</v>
      </c>
      <c r="O728" t="s">
        <v>7390</v>
      </c>
    </row>
    <row r="729" spans="1:15" x14ac:dyDescent="0.3">
      <c r="A729" t="s">
        <v>5225</v>
      </c>
      <c r="B729">
        <v>2022</v>
      </c>
      <c r="C729" t="s">
        <v>41</v>
      </c>
      <c r="D729" t="s">
        <v>5030</v>
      </c>
      <c r="E729" t="s">
        <v>5226</v>
      </c>
      <c r="F729" t="s">
        <v>43</v>
      </c>
      <c r="G729">
        <v>69000</v>
      </c>
      <c r="H729" t="s">
        <v>4172</v>
      </c>
      <c r="I729">
        <v>11700000</v>
      </c>
      <c r="J729" t="s">
        <v>5227</v>
      </c>
      <c r="K729">
        <v>11300000</v>
      </c>
      <c r="L729">
        <v>12100000</v>
      </c>
      <c r="M729">
        <v>7</v>
      </c>
      <c r="N729" t="s">
        <v>4199</v>
      </c>
      <c r="O729" t="s">
        <v>5228</v>
      </c>
    </row>
    <row r="730" spans="1:15" x14ac:dyDescent="0.3">
      <c r="A730" t="s">
        <v>5375</v>
      </c>
      <c r="B730">
        <v>2022</v>
      </c>
      <c r="C730" t="s">
        <v>92</v>
      </c>
      <c r="D730" t="s">
        <v>4470</v>
      </c>
      <c r="E730" t="s">
        <v>6080</v>
      </c>
      <c r="F730" t="s">
        <v>43</v>
      </c>
      <c r="G730">
        <v>84000</v>
      </c>
      <c r="H730" t="s">
        <v>4179</v>
      </c>
      <c r="I730">
        <v>33800000</v>
      </c>
      <c r="J730" t="s">
        <v>5227</v>
      </c>
      <c r="K730">
        <v>32500000</v>
      </c>
      <c r="L730">
        <v>35000000</v>
      </c>
      <c r="M730">
        <v>10</v>
      </c>
      <c r="N730" t="s">
        <v>4660</v>
      </c>
      <c r="O730" t="s">
        <v>7409</v>
      </c>
    </row>
    <row r="731" spans="1:15" x14ac:dyDescent="0.3">
      <c r="A731" t="s">
        <v>5392</v>
      </c>
      <c r="B731">
        <v>2022</v>
      </c>
      <c r="C731" t="s">
        <v>92</v>
      </c>
      <c r="D731" t="s">
        <v>4944</v>
      </c>
      <c r="E731" t="s">
        <v>5795</v>
      </c>
      <c r="F731" t="s">
        <v>43</v>
      </c>
      <c r="G731">
        <v>40000</v>
      </c>
      <c r="H731" t="s">
        <v>4179</v>
      </c>
      <c r="I731">
        <v>13600000</v>
      </c>
      <c r="J731" t="s">
        <v>5227</v>
      </c>
      <c r="K731">
        <v>13000000</v>
      </c>
      <c r="L731">
        <v>14100000</v>
      </c>
      <c r="M731">
        <v>40</v>
      </c>
      <c r="N731" t="s">
        <v>4191</v>
      </c>
      <c r="O731" t="s">
        <v>6919</v>
      </c>
    </row>
    <row r="732" spans="1:15" x14ac:dyDescent="0.3">
      <c r="A732" t="s">
        <v>5417</v>
      </c>
      <c r="B732">
        <v>2022</v>
      </c>
      <c r="C732" t="s">
        <v>36</v>
      </c>
      <c r="D732" t="s">
        <v>4774</v>
      </c>
      <c r="E732" t="s">
        <v>4896</v>
      </c>
      <c r="F732" t="s">
        <v>173</v>
      </c>
      <c r="G732">
        <v>30014</v>
      </c>
      <c r="H732" t="s">
        <v>4179</v>
      </c>
      <c r="I732">
        <v>11600000</v>
      </c>
      <c r="J732" t="s">
        <v>5227</v>
      </c>
      <c r="K732">
        <v>10900000</v>
      </c>
      <c r="L732">
        <v>12300000</v>
      </c>
      <c r="M732">
        <v>19</v>
      </c>
      <c r="N732" t="s">
        <v>4381</v>
      </c>
      <c r="O732" t="s">
        <v>7397</v>
      </c>
    </row>
    <row r="733" spans="1:15" x14ac:dyDescent="0.3">
      <c r="A733" t="s">
        <v>5428</v>
      </c>
      <c r="B733">
        <v>2022</v>
      </c>
      <c r="C733" t="s">
        <v>188</v>
      </c>
      <c r="D733" t="s">
        <v>6077</v>
      </c>
      <c r="E733" t="s">
        <v>6078</v>
      </c>
      <c r="F733" t="s">
        <v>4635</v>
      </c>
      <c r="G733">
        <v>25493</v>
      </c>
      <c r="H733" t="s">
        <v>4179</v>
      </c>
      <c r="I733">
        <v>21900000</v>
      </c>
      <c r="J733" t="s">
        <v>5227</v>
      </c>
      <c r="K733">
        <v>21100000</v>
      </c>
      <c r="L733">
        <v>22700000</v>
      </c>
      <c r="M733">
        <v>5</v>
      </c>
      <c r="N733" t="s">
        <v>6079</v>
      </c>
      <c r="O733" t="s">
        <v>7407</v>
      </c>
    </row>
    <row r="734" spans="1:15" x14ac:dyDescent="0.3">
      <c r="A734" t="s">
        <v>5430</v>
      </c>
      <c r="B734">
        <v>2022</v>
      </c>
      <c r="C734" t="s">
        <v>230</v>
      </c>
      <c r="D734" t="s">
        <v>4350</v>
      </c>
      <c r="E734" t="s">
        <v>4351</v>
      </c>
      <c r="F734" t="s">
        <v>143</v>
      </c>
      <c r="G734">
        <v>90000</v>
      </c>
      <c r="H734" t="s">
        <v>4179</v>
      </c>
      <c r="I734">
        <v>15400000</v>
      </c>
      <c r="J734" t="s">
        <v>5227</v>
      </c>
      <c r="K734">
        <v>14200000</v>
      </c>
      <c r="L734">
        <v>16700000</v>
      </c>
      <c r="M734">
        <v>3</v>
      </c>
      <c r="N734" t="s">
        <v>5959</v>
      </c>
      <c r="O734" t="s">
        <v>7411</v>
      </c>
    </row>
    <row r="735" spans="1:15" x14ac:dyDescent="0.3">
      <c r="A735" t="s">
        <v>5397</v>
      </c>
      <c r="B735">
        <v>2023</v>
      </c>
      <c r="C735" t="s">
        <v>4183</v>
      </c>
      <c r="D735" t="s">
        <v>4184</v>
      </c>
      <c r="E735" t="s">
        <v>4791</v>
      </c>
      <c r="F735" t="s">
        <v>43</v>
      </c>
      <c r="G735">
        <v>35906</v>
      </c>
      <c r="H735" t="s">
        <v>4179</v>
      </c>
      <c r="I735">
        <v>8600000</v>
      </c>
      <c r="J735" t="s">
        <v>5227</v>
      </c>
      <c r="K735">
        <v>8300000</v>
      </c>
      <c r="L735">
        <v>8900000</v>
      </c>
      <c r="M735">
        <v>15</v>
      </c>
      <c r="N735" t="s">
        <v>4381</v>
      </c>
      <c r="O735" t="s">
        <v>6926</v>
      </c>
    </row>
    <row r="736" spans="1:15" x14ac:dyDescent="0.3">
      <c r="A736" t="s">
        <v>5426</v>
      </c>
      <c r="B736">
        <v>2023</v>
      </c>
      <c r="C736" t="s">
        <v>62</v>
      </c>
      <c r="D736" t="s">
        <v>4433</v>
      </c>
      <c r="E736" t="s">
        <v>5658</v>
      </c>
      <c r="F736" t="s">
        <v>43</v>
      </c>
      <c r="G736">
        <v>74000</v>
      </c>
      <c r="H736" t="s">
        <v>4179</v>
      </c>
      <c r="I736">
        <v>23100000</v>
      </c>
      <c r="J736" t="s">
        <v>5227</v>
      </c>
      <c r="K736">
        <v>22200000</v>
      </c>
      <c r="L736">
        <v>23900000</v>
      </c>
      <c r="M736">
        <v>7</v>
      </c>
      <c r="N736" t="s">
        <v>4279</v>
      </c>
      <c r="O736" t="s">
        <v>7406</v>
      </c>
    </row>
    <row r="737" spans="1:15" x14ac:dyDescent="0.3">
      <c r="A737" t="s">
        <v>5407</v>
      </c>
      <c r="B737">
        <v>2023</v>
      </c>
      <c r="C737" t="s">
        <v>137</v>
      </c>
      <c r="D737" t="s">
        <v>4702</v>
      </c>
      <c r="E737" t="s">
        <v>4650</v>
      </c>
      <c r="F737" t="s">
        <v>143</v>
      </c>
      <c r="G737">
        <v>48000</v>
      </c>
      <c r="H737" t="s">
        <v>4179</v>
      </c>
      <c r="I737">
        <v>10800000</v>
      </c>
      <c r="J737" t="s">
        <v>5227</v>
      </c>
      <c r="K737">
        <v>10400000</v>
      </c>
      <c r="L737">
        <v>11200000</v>
      </c>
      <c r="M737">
        <v>39</v>
      </c>
      <c r="N737" t="s">
        <v>4274</v>
      </c>
      <c r="O737" t="s">
        <v>7382</v>
      </c>
    </row>
    <row r="738" spans="1:15" x14ac:dyDescent="0.3">
      <c r="A738" t="s">
        <v>5418</v>
      </c>
      <c r="B738">
        <v>2023</v>
      </c>
      <c r="C738" t="s">
        <v>188</v>
      </c>
      <c r="D738" t="s">
        <v>4677</v>
      </c>
      <c r="E738" t="s">
        <v>4678</v>
      </c>
      <c r="F738" t="s">
        <v>143</v>
      </c>
      <c r="G738">
        <v>87000</v>
      </c>
      <c r="H738" t="s">
        <v>4179</v>
      </c>
      <c r="I738">
        <v>10500000</v>
      </c>
      <c r="J738" t="s">
        <v>5227</v>
      </c>
      <c r="K738">
        <v>10200000</v>
      </c>
      <c r="L738">
        <v>10900000</v>
      </c>
      <c r="M738">
        <v>9</v>
      </c>
      <c r="N738" t="s">
        <v>4186</v>
      </c>
      <c r="O738" t="s">
        <v>7396</v>
      </c>
    </row>
    <row r="739" spans="1:15" x14ac:dyDescent="0.3">
      <c r="A739" t="s">
        <v>5416</v>
      </c>
      <c r="B739">
        <v>2023</v>
      </c>
      <c r="C739" t="s">
        <v>62</v>
      </c>
      <c r="D739" t="s">
        <v>4433</v>
      </c>
      <c r="E739" t="s">
        <v>4434</v>
      </c>
      <c r="F739" t="s">
        <v>43</v>
      </c>
      <c r="G739">
        <v>52000</v>
      </c>
      <c r="H739" t="s">
        <v>4179</v>
      </c>
      <c r="I739">
        <v>20600000</v>
      </c>
      <c r="J739" t="s">
        <v>5227</v>
      </c>
      <c r="K739">
        <v>19900000</v>
      </c>
      <c r="L739">
        <v>21400000</v>
      </c>
      <c r="M739">
        <v>10</v>
      </c>
      <c r="N739" t="s">
        <v>4271</v>
      </c>
      <c r="O739" t="s">
        <v>7395</v>
      </c>
    </row>
    <row r="740" spans="1:15" x14ac:dyDescent="0.3">
      <c r="A740" t="s">
        <v>5431</v>
      </c>
      <c r="B740">
        <v>2023</v>
      </c>
      <c r="C740" t="s">
        <v>4268</v>
      </c>
      <c r="D740" t="s">
        <v>4269</v>
      </c>
      <c r="E740" t="s">
        <v>4270</v>
      </c>
      <c r="F740" t="s">
        <v>60</v>
      </c>
      <c r="G740">
        <v>26000</v>
      </c>
      <c r="H740" t="s">
        <v>4179</v>
      </c>
      <c r="I740">
        <v>14400000</v>
      </c>
      <c r="J740" t="s">
        <v>5227</v>
      </c>
      <c r="K740">
        <v>13900000</v>
      </c>
      <c r="L740">
        <v>14900000</v>
      </c>
      <c r="M740">
        <v>13</v>
      </c>
      <c r="N740" t="s">
        <v>4186</v>
      </c>
      <c r="O740" t="s">
        <v>7412</v>
      </c>
    </row>
    <row r="741" spans="1:15" x14ac:dyDescent="0.3">
      <c r="A741" t="s">
        <v>5413</v>
      </c>
      <c r="B741">
        <v>2023</v>
      </c>
      <c r="C741" t="s">
        <v>24</v>
      </c>
      <c r="D741" t="s">
        <v>4571</v>
      </c>
      <c r="E741" t="s">
        <v>6066</v>
      </c>
      <c r="F741" t="s">
        <v>143</v>
      </c>
      <c r="G741">
        <v>28000</v>
      </c>
      <c r="H741" t="s">
        <v>4179</v>
      </c>
      <c r="I741">
        <v>19900000</v>
      </c>
      <c r="J741" t="s">
        <v>5227</v>
      </c>
      <c r="K741">
        <v>19300000</v>
      </c>
      <c r="L741">
        <v>20600000</v>
      </c>
      <c r="M741" t="s">
        <v>4174</v>
      </c>
      <c r="N741" t="s">
        <v>4387</v>
      </c>
      <c r="O741" t="s">
        <v>7392</v>
      </c>
    </row>
    <row r="742" spans="1:15" x14ac:dyDescent="0.3">
      <c r="A742" t="s">
        <v>5238</v>
      </c>
      <c r="B742">
        <v>2023</v>
      </c>
      <c r="C742" t="s">
        <v>230</v>
      </c>
      <c r="D742" t="s">
        <v>4554</v>
      </c>
      <c r="E742" t="s">
        <v>5239</v>
      </c>
      <c r="F742" t="s">
        <v>43</v>
      </c>
      <c r="G742">
        <v>26000</v>
      </c>
      <c r="H742" t="s">
        <v>4179</v>
      </c>
      <c r="I742">
        <v>13900000</v>
      </c>
      <c r="J742" t="s">
        <v>5227</v>
      </c>
      <c r="K742">
        <v>13400000</v>
      </c>
      <c r="L742">
        <v>14400000</v>
      </c>
      <c r="M742">
        <v>46</v>
      </c>
      <c r="N742" t="s">
        <v>4259</v>
      </c>
      <c r="O742" t="s">
        <v>5240</v>
      </c>
    </row>
    <row r="743" spans="1:15" x14ac:dyDescent="0.3">
      <c r="A743" t="s">
        <v>5241</v>
      </c>
      <c r="B743">
        <v>2023</v>
      </c>
      <c r="C743" t="s">
        <v>250</v>
      </c>
      <c r="D743" t="s">
        <v>4318</v>
      </c>
      <c r="E743" t="s">
        <v>5242</v>
      </c>
      <c r="F743" t="s">
        <v>43</v>
      </c>
      <c r="G743">
        <v>18500</v>
      </c>
      <c r="H743" t="s">
        <v>4179</v>
      </c>
      <c r="I743">
        <v>18900000</v>
      </c>
      <c r="J743" t="s">
        <v>5227</v>
      </c>
      <c r="K743">
        <v>18200000</v>
      </c>
      <c r="L743">
        <v>19500000</v>
      </c>
      <c r="M743">
        <v>5</v>
      </c>
      <c r="N743" t="s">
        <v>4186</v>
      </c>
      <c r="O743" t="s">
        <v>5243</v>
      </c>
    </row>
    <row r="744" spans="1:15" x14ac:dyDescent="0.3">
      <c r="A744" t="s">
        <v>5296</v>
      </c>
      <c r="B744">
        <v>2023</v>
      </c>
      <c r="C744" t="s">
        <v>5177</v>
      </c>
      <c r="D744" t="s">
        <v>5214</v>
      </c>
      <c r="E744" t="s">
        <v>6058</v>
      </c>
      <c r="F744" t="s">
        <v>60</v>
      </c>
      <c r="G744">
        <v>35183</v>
      </c>
      <c r="H744" t="s">
        <v>4179</v>
      </c>
      <c r="I744">
        <v>8600000</v>
      </c>
      <c r="J744" t="s">
        <v>5227</v>
      </c>
      <c r="K744">
        <v>8200000</v>
      </c>
      <c r="L744">
        <v>8900000</v>
      </c>
      <c r="M744">
        <v>7</v>
      </c>
      <c r="N744" t="s">
        <v>4424</v>
      </c>
      <c r="O744" t="s">
        <v>7384</v>
      </c>
    </row>
    <row r="745" spans="1:15" x14ac:dyDescent="0.3">
      <c r="A745" t="s">
        <v>5419</v>
      </c>
      <c r="B745">
        <v>2023</v>
      </c>
      <c r="C745" t="s">
        <v>4183</v>
      </c>
      <c r="D745" t="s">
        <v>4184</v>
      </c>
      <c r="E745" t="s">
        <v>4185</v>
      </c>
      <c r="F745" t="s">
        <v>161</v>
      </c>
      <c r="G745">
        <v>24521</v>
      </c>
      <c r="H745" t="s">
        <v>4179</v>
      </c>
      <c r="I745">
        <v>9200000</v>
      </c>
      <c r="J745" t="s">
        <v>5227</v>
      </c>
      <c r="K745">
        <v>8900000</v>
      </c>
      <c r="L745">
        <v>9600000</v>
      </c>
      <c r="M745">
        <v>41</v>
      </c>
      <c r="N745" t="s">
        <v>4244</v>
      </c>
      <c r="O745" t="s">
        <v>7398</v>
      </c>
    </row>
    <row r="746" spans="1:15" x14ac:dyDescent="0.3">
      <c r="A746" t="s">
        <v>5406</v>
      </c>
      <c r="B746">
        <v>2023</v>
      </c>
      <c r="C746" t="s">
        <v>194</v>
      </c>
      <c r="D746">
        <v>700</v>
      </c>
      <c r="E746" t="s">
        <v>6057</v>
      </c>
      <c r="F746" t="s">
        <v>43</v>
      </c>
      <c r="G746">
        <v>70000</v>
      </c>
      <c r="H746" t="s">
        <v>4179</v>
      </c>
      <c r="I746">
        <v>13600000</v>
      </c>
      <c r="J746" t="s">
        <v>5227</v>
      </c>
      <c r="K746">
        <v>13100000</v>
      </c>
      <c r="L746">
        <v>14100000</v>
      </c>
      <c r="M746" t="s">
        <v>4174</v>
      </c>
      <c r="N746" t="s">
        <v>4212</v>
      </c>
      <c r="O746" t="s">
        <v>7381</v>
      </c>
    </row>
    <row r="747" spans="1:15" x14ac:dyDescent="0.3">
      <c r="A747" t="s">
        <v>5434</v>
      </c>
      <c r="B747">
        <v>2023</v>
      </c>
      <c r="C747" t="s">
        <v>50</v>
      </c>
      <c r="D747">
        <v>560</v>
      </c>
      <c r="E747" t="s">
        <v>4581</v>
      </c>
      <c r="F747" t="s">
        <v>43</v>
      </c>
      <c r="G747">
        <v>23000</v>
      </c>
      <c r="H747" t="s">
        <v>4179</v>
      </c>
      <c r="I747">
        <v>9500000</v>
      </c>
      <c r="J747" t="s">
        <v>5227</v>
      </c>
      <c r="K747">
        <v>9200000</v>
      </c>
      <c r="L747">
        <v>9800000</v>
      </c>
      <c r="M747">
        <v>19</v>
      </c>
      <c r="N747" t="s">
        <v>4551</v>
      </c>
      <c r="O747" t="s">
        <v>7417</v>
      </c>
    </row>
    <row r="748" spans="1:15" x14ac:dyDescent="0.3">
      <c r="A748" t="s">
        <v>6062</v>
      </c>
      <c r="B748">
        <v>2023</v>
      </c>
      <c r="C748" t="s">
        <v>4640</v>
      </c>
      <c r="D748" t="s">
        <v>6063</v>
      </c>
      <c r="E748" t="s">
        <v>6064</v>
      </c>
      <c r="F748" t="s">
        <v>43</v>
      </c>
      <c r="G748">
        <v>18020</v>
      </c>
      <c r="H748" t="s">
        <v>4179</v>
      </c>
      <c r="I748">
        <v>8200000</v>
      </c>
      <c r="J748" t="s">
        <v>5227</v>
      </c>
      <c r="K748">
        <v>7820000</v>
      </c>
      <c r="L748">
        <v>8500000</v>
      </c>
      <c r="M748">
        <v>9</v>
      </c>
      <c r="N748" t="s">
        <v>6065</v>
      </c>
      <c r="O748" t="s">
        <v>7391</v>
      </c>
    </row>
    <row r="749" spans="1:15" x14ac:dyDescent="0.3">
      <c r="A749" t="s">
        <v>5396</v>
      </c>
      <c r="B749">
        <v>2025</v>
      </c>
      <c r="C749" t="s">
        <v>108</v>
      </c>
      <c r="D749" t="s">
        <v>5800</v>
      </c>
      <c r="E749" t="s">
        <v>5801</v>
      </c>
      <c r="F749" t="s">
        <v>4171</v>
      </c>
      <c r="G749">
        <v>3067</v>
      </c>
      <c r="H749" t="s">
        <v>4179</v>
      </c>
      <c r="I749">
        <v>9900000</v>
      </c>
      <c r="J749" t="s">
        <v>5227</v>
      </c>
      <c r="K749">
        <v>9500000</v>
      </c>
      <c r="L749">
        <v>10200000</v>
      </c>
      <c r="M749">
        <v>2</v>
      </c>
      <c r="N749" t="s">
        <v>4438</v>
      </c>
      <c r="O749" t="s">
        <v>6925</v>
      </c>
    </row>
    <row r="750" spans="1:15" x14ac:dyDescent="0.3">
      <c r="A750" t="s">
        <v>5429</v>
      </c>
      <c r="B750">
        <v>2024</v>
      </c>
      <c r="C750" t="s">
        <v>45</v>
      </c>
      <c r="D750" t="s">
        <v>4884</v>
      </c>
      <c r="E750" t="s">
        <v>5895</v>
      </c>
      <c r="F750" t="s">
        <v>94</v>
      </c>
      <c r="G750">
        <v>50791</v>
      </c>
      <c r="H750" t="s">
        <v>4179</v>
      </c>
      <c r="I750">
        <v>17100000</v>
      </c>
      <c r="J750" t="s">
        <v>5227</v>
      </c>
      <c r="K750">
        <v>16500000</v>
      </c>
      <c r="L750">
        <v>17800000</v>
      </c>
      <c r="M750">
        <v>5</v>
      </c>
      <c r="N750" t="s">
        <v>4212</v>
      </c>
      <c r="O750" t="s">
        <v>7410</v>
      </c>
    </row>
    <row r="751" spans="1:15" x14ac:dyDescent="0.3">
      <c r="A751" t="s">
        <v>4135</v>
      </c>
      <c r="B751">
        <v>2024</v>
      </c>
      <c r="C751" t="s">
        <v>163</v>
      </c>
      <c r="D751">
        <v>7</v>
      </c>
      <c r="E751" t="s">
        <v>5802</v>
      </c>
      <c r="F751" t="s">
        <v>43</v>
      </c>
      <c r="G751">
        <v>10171</v>
      </c>
      <c r="H751" t="s">
        <v>4179</v>
      </c>
      <c r="I751">
        <v>17000000</v>
      </c>
      <c r="J751" t="s">
        <v>5227</v>
      </c>
      <c r="K751">
        <v>16400000</v>
      </c>
      <c r="L751">
        <v>17600000</v>
      </c>
      <c r="M751">
        <v>3</v>
      </c>
      <c r="N751" t="s">
        <v>4274</v>
      </c>
      <c r="O751" t="s">
        <v>6928</v>
      </c>
    </row>
    <row r="752" spans="1:15" x14ac:dyDescent="0.3">
      <c r="A752" t="s">
        <v>5394</v>
      </c>
      <c r="B752">
        <v>2024</v>
      </c>
      <c r="C752" t="s">
        <v>188</v>
      </c>
      <c r="D752" t="s">
        <v>4593</v>
      </c>
      <c r="E752" t="s">
        <v>5796</v>
      </c>
      <c r="F752" t="s">
        <v>173</v>
      </c>
      <c r="G752">
        <v>5100</v>
      </c>
      <c r="H752" t="s">
        <v>4179</v>
      </c>
      <c r="I752">
        <v>9600000</v>
      </c>
      <c r="J752" t="s">
        <v>5227</v>
      </c>
      <c r="K752">
        <v>9200000</v>
      </c>
      <c r="L752">
        <v>9900000</v>
      </c>
      <c r="M752">
        <v>15</v>
      </c>
      <c r="N752" t="s">
        <v>4424</v>
      </c>
      <c r="O752" t="s">
        <v>6921</v>
      </c>
    </row>
    <row r="753" spans="1:15" x14ac:dyDescent="0.3">
      <c r="A753" t="s">
        <v>5232</v>
      </c>
      <c r="B753">
        <v>2024</v>
      </c>
      <c r="C753" t="s">
        <v>62</v>
      </c>
      <c r="D753" t="s">
        <v>4197</v>
      </c>
      <c r="E753" t="s">
        <v>4198</v>
      </c>
      <c r="F753" t="s">
        <v>143</v>
      </c>
      <c r="G753">
        <v>21752</v>
      </c>
      <c r="H753" t="s">
        <v>4179</v>
      </c>
      <c r="I753">
        <v>16200000</v>
      </c>
      <c r="J753" t="s">
        <v>5227</v>
      </c>
      <c r="K753">
        <v>15300000</v>
      </c>
      <c r="L753">
        <v>17100000</v>
      </c>
      <c r="M753">
        <v>41</v>
      </c>
      <c r="N753" t="s">
        <v>4626</v>
      </c>
      <c r="O753" t="s">
        <v>5233</v>
      </c>
    </row>
    <row r="754" spans="1:15" x14ac:dyDescent="0.3">
      <c r="A754" t="s">
        <v>5420</v>
      </c>
      <c r="B754">
        <v>2024</v>
      </c>
      <c r="C754" t="s">
        <v>62</v>
      </c>
      <c r="D754">
        <v>3008</v>
      </c>
      <c r="E754" t="s">
        <v>5727</v>
      </c>
      <c r="F754" t="s">
        <v>143</v>
      </c>
      <c r="G754">
        <v>66108</v>
      </c>
      <c r="H754" t="s">
        <v>4179</v>
      </c>
      <c r="I754">
        <v>23700000</v>
      </c>
      <c r="J754" t="s">
        <v>5227</v>
      </c>
      <c r="K754">
        <v>22800000</v>
      </c>
      <c r="L754">
        <v>24600000</v>
      </c>
      <c r="M754">
        <v>8</v>
      </c>
      <c r="N754" t="s">
        <v>4346</v>
      </c>
      <c r="O754" t="s">
        <v>7399</v>
      </c>
    </row>
    <row r="755" spans="1:15" x14ac:dyDescent="0.3">
      <c r="A755" t="s">
        <v>5425</v>
      </c>
      <c r="B755">
        <v>2024</v>
      </c>
      <c r="C755" t="s">
        <v>188</v>
      </c>
      <c r="D755" t="s">
        <v>4843</v>
      </c>
      <c r="E755" t="s">
        <v>6073</v>
      </c>
      <c r="F755" t="s">
        <v>143</v>
      </c>
      <c r="G755">
        <v>16100</v>
      </c>
      <c r="H755" t="s">
        <v>4179</v>
      </c>
      <c r="I755">
        <v>15600000</v>
      </c>
      <c r="J755" t="s">
        <v>5227</v>
      </c>
      <c r="K755">
        <v>15000000</v>
      </c>
      <c r="L755">
        <v>16100000</v>
      </c>
      <c r="M755" t="s">
        <v>4174</v>
      </c>
      <c r="N755" t="s">
        <v>4244</v>
      </c>
      <c r="O755" t="s">
        <v>7404</v>
      </c>
    </row>
    <row r="756" spans="1:15" x14ac:dyDescent="0.3">
      <c r="A756" t="s">
        <v>165</v>
      </c>
      <c r="B756">
        <v>2024</v>
      </c>
      <c r="C756" t="s">
        <v>166</v>
      </c>
      <c r="D756" t="s">
        <v>5821</v>
      </c>
      <c r="E756" t="s">
        <v>6054</v>
      </c>
      <c r="F756" t="s">
        <v>143</v>
      </c>
      <c r="G756">
        <v>40000</v>
      </c>
      <c r="H756" t="s">
        <v>4179</v>
      </c>
      <c r="I756">
        <v>21700000</v>
      </c>
      <c r="J756" t="s">
        <v>5227</v>
      </c>
      <c r="K756">
        <v>19600000</v>
      </c>
      <c r="L756">
        <v>23800000</v>
      </c>
      <c r="M756" t="s">
        <v>4174</v>
      </c>
      <c r="N756" t="s">
        <v>4387</v>
      </c>
      <c r="O756" t="s">
        <v>7367</v>
      </c>
    </row>
    <row r="757" spans="1:15" x14ac:dyDescent="0.3">
      <c r="A757" t="s">
        <v>5395</v>
      </c>
      <c r="B757">
        <v>2024</v>
      </c>
      <c r="C757" t="s">
        <v>230</v>
      </c>
      <c r="D757" t="s">
        <v>4554</v>
      </c>
      <c r="E757" t="s">
        <v>5798</v>
      </c>
      <c r="F757" t="s">
        <v>43</v>
      </c>
      <c r="G757">
        <v>17000</v>
      </c>
      <c r="H757" t="s">
        <v>4179</v>
      </c>
      <c r="I757">
        <v>14900000</v>
      </c>
      <c r="J757" t="s">
        <v>5227</v>
      </c>
      <c r="K757">
        <v>14400000</v>
      </c>
      <c r="L757">
        <v>15500000</v>
      </c>
      <c r="M757">
        <v>30</v>
      </c>
      <c r="N757" t="s">
        <v>4191</v>
      </c>
      <c r="O757" t="s">
        <v>6923</v>
      </c>
    </row>
    <row r="758" spans="1:15" x14ac:dyDescent="0.3">
      <c r="A758" t="s">
        <v>5423</v>
      </c>
      <c r="B758">
        <v>2025</v>
      </c>
      <c r="C758" t="s">
        <v>199</v>
      </c>
      <c r="D758" t="s">
        <v>6070</v>
      </c>
      <c r="E758" t="s">
        <v>6071</v>
      </c>
      <c r="F758" t="s">
        <v>4171</v>
      </c>
      <c r="G758">
        <v>10095</v>
      </c>
      <c r="H758" t="s">
        <v>4179</v>
      </c>
      <c r="I758">
        <v>14600000</v>
      </c>
      <c r="J758" t="s">
        <v>5227</v>
      </c>
      <c r="K758">
        <v>14100000</v>
      </c>
      <c r="L758">
        <v>15100000</v>
      </c>
      <c r="M758">
        <v>15</v>
      </c>
      <c r="N758" t="s">
        <v>4218</v>
      </c>
      <c r="O758" t="s">
        <v>7402</v>
      </c>
    </row>
    <row r="759" spans="1:15" x14ac:dyDescent="0.3">
      <c r="A759" t="s">
        <v>5312</v>
      </c>
      <c r="B759">
        <v>2024</v>
      </c>
      <c r="C759" t="s">
        <v>62</v>
      </c>
      <c r="D759">
        <v>208</v>
      </c>
      <c r="E759" t="s">
        <v>4253</v>
      </c>
      <c r="F759" t="s">
        <v>143</v>
      </c>
      <c r="G759">
        <v>5000</v>
      </c>
      <c r="H759" t="s">
        <v>4179</v>
      </c>
      <c r="I759">
        <v>13900000</v>
      </c>
      <c r="J759" t="s">
        <v>5227</v>
      </c>
      <c r="K759">
        <v>13400000</v>
      </c>
      <c r="L759">
        <v>14400000</v>
      </c>
      <c r="M759">
        <v>10</v>
      </c>
      <c r="N759" t="s">
        <v>4262</v>
      </c>
      <c r="O759" t="s">
        <v>6930</v>
      </c>
    </row>
    <row r="760" spans="1:15" x14ac:dyDescent="0.3">
      <c r="A760" t="s">
        <v>4152</v>
      </c>
      <c r="B760">
        <v>2024</v>
      </c>
      <c r="C760" t="s">
        <v>62</v>
      </c>
      <c r="D760" t="s">
        <v>4249</v>
      </c>
      <c r="E760" t="s">
        <v>4357</v>
      </c>
      <c r="F760" t="s">
        <v>43</v>
      </c>
      <c r="G760">
        <v>27913</v>
      </c>
      <c r="H760" t="s">
        <v>4179</v>
      </c>
      <c r="I760">
        <v>21900000</v>
      </c>
      <c r="J760" t="s">
        <v>5227</v>
      </c>
      <c r="K760">
        <v>21100000</v>
      </c>
      <c r="L760">
        <v>22600000</v>
      </c>
      <c r="M760">
        <v>36</v>
      </c>
      <c r="N760" t="s">
        <v>4279</v>
      </c>
      <c r="O760" t="s">
        <v>7365</v>
      </c>
    </row>
    <row r="761" spans="1:15" x14ac:dyDescent="0.3">
      <c r="A761" t="s">
        <v>5401</v>
      </c>
      <c r="B761">
        <v>2024</v>
      </c>
      <c r="C761" t="s">
        <v>4031</v>
      </c>
      <c r="D761" t="s">
        <v>5656</v>
      </c>
      <c r="E761" t="s">
        <v>5657</v>
      </c>
      <c r="F761" t="s">
        <v>173</v>
      </c>
      <c r="G761">
        <v>33580</v>
      </c>
      <c r="H761" t="s">
        <v>4179</v>
      </c>
      <c r="I761">
        <v>18900000</v>
      </c>
      <c r="J761" t="s">
        <v>5227</v>
      </c>
      <c r="K761">
        <v>18200000</v>
      </c>
      <c r="L761">
        <v>19500000</v>
      </c>
      <c r="M761">
        <v>9</v>
      </c>
      <c r="N761" t="s">
        <v>4244</v>
      </c>
      <c r="O761" t="s">
        <v>7371</v>
      </c>
    </row>
    <row r="762" spans="1:15" x14ac:dyDescent="0.3">
      <c r="A762" t="s">
        <v>5374</v>
      </c>
      <c r="B762">
        <v>2024</v>
      </c>
      <c r="C762" t="s">
        <v>36</v>
      </c>
      <c r="D762" t="s">
        <v>4426</v>
      </c>
      <c r="E762" t="s">
        <v>4500</v>
      </c>
      <c r="F762" t="s">
        <v>43</v>
      </c>
      <c r="G762">
        <v>8000</v>
      </c>
      <c r="H762" t="s">
        <v>4179</v>
      </c>
      <c r="I762">
        <v>9700000</v>
      </c>
      <c r="J762" t="s">
        <v>5227</v>
      </c>
      <c r="K762">
        <v>9300000</v>
      </c>
      <c r="L762">
        <v>10000000</v>
      </c>
      <c r="M762">
        <v>10</v>
      </c>
      <c r="N762" t="s">
        <v>4507</v>
      </c>
      <c r="O762" t="s">
        <v>7389</v>
      </c>
    </row>
    <row r="763" spans="1:15" x14ac:dyDescent="0.3">
      <c r="A763" t="s">
        <v>5268</v>
      </c>
      <c r="B763">
        <v>2025</v>
      </c>
      <c r="C763" t="s">
        <v>4268</v>
      </c>
      <c r="D763" t="s">
        <v>6081</v>
      </c>
      <c r="E763" t="s">
        <v>6049</v>
      </c>
      <c r="F763" t="s">
        <v>4171</v>
      </c>
      <c r="G763">
        <v>36500</v>
      </c>
      <c r="H763" t="s">
        <v>4179</v>
      </c>
      <c r="I763">
        <v>30400000</v>
      </c>
      <c r="J763" t="s">
        <v>5227</v>
      </c>
      <c r="K763">
        <v>29300000</v>
      </c>
      <c r="L763">
        <v>31500000</v>
      </c>
      <c r="M763" t="s">
        <v>4174</v>
      </c>
      <c r="N763" t="s">
        <v>6082</v>
      </c>
      <c r="O763" t="s">
        <v>7413</v>
      </c>
    </row>
    <row r="764" spans="1:15" x14ac:dyDescent="0.3">
      <c r="A764" t="s">
        <v>394</v>
      </c>
      <c r="B764">
        <v>2025</v>
      </c>
      <c r="C764" t="s">
        <v>163</v>
      </c>
      <c r="D764">
        <v>7</v>
      </c>
      <c r="E764" t="s">
        <v>4276</v>
      </c>
      <c r="F764" t="s">
        <v>4171</v>
      </c>
      <c r="G764">
        <v>8500</v>
      </c>
      <c r="H764" t="s">
        <v>4179</v>
      </c>
      <c r="I764">
        <v>17500000</v>
      </c>
      <c r="J764" t="s">
        <v>5227</v>
      </c>
      <c r="K764">
        <v>16900000</v>
      </c>
      <c r="L764">
        <v>18200000</v>
      </c>
      <c r="M764">
        <v>2</v>
      </c>
      <c r="N764" t="s">
        <v>4256</v>
      </c>
      <c r="O764" t="s">
        <v>6929</v>
      </c>
    </row>
    <row r="765" spans="1:15" x14ac:dyDescent="0.3">
      <c r="A765" t="s">
        <v>4102</v>
      </c>
      <c r="B765">
        <v>2025</v>
      </c>
      <c r="C765" t="s">
        <v>62</v>
      </c>
      <c r="D765" t="s">
        <v>4197</v>
      </c>
      <c r="E765" t="s">
        <v>4198</v>
      </c>
      <c r="F765" t="s">
        <v>4171</v>
      </c>
      <c r="G765">
        <v>14000</v>
      </c>
      <c r="H765" t="s">
        <v>4179</v>
      </c>
      <c r="I765">
        <v>17500000</v>
      </c>
      <c r="J765" t="s">
        <v>5227</v>
      </c>
      <c r="K765">
        <v>16900000</v>
      </c>
      <c r="L765">
        <v>18100000</v>
      </c>
      <c r="M765">
        <v>17</v>
      </c>
      <c r="N765" t="s">
        <v>4256</v>
      </c>
      <c r="O765" t="s">
        <v>6927</v>
      </c>
    </row>
    <row r="766" spans="1:15" x14ac:dyDescent="0.3">
      <c r="A766" t="s">
        <v>5408</v>
      </c>
      <c r="B766">
        <v>2025</v>
      </c>
      <c r="C766" t="s">
        <v>201</v>
      </c>
      <c r="D766" t="s">
        <v>4668</v>
      </c>
      <c r="E766" t="s">
        <v>4784</v>
      </c>
      <c r="F766" t="s">
        <v>4171</v>
      </c>
      <c r="G766">
        <v>9250</v>
      </c>
      <c r="H766" t="s">
        <v>4179</v>
      </c>
      <c r="I766">
        <v>16000000</v>
      </c>
      <c r="J766" t="s">
        <v>5227</v>
      </c>
      <c r="K766">
        <v>15400000</v>
      </c>
      <c r="L766">
        <v>16600000</v>
      </c>
      <c r="M766">
        <v>12</v>
      </c>
      <c r="N766" t="s">
        <v>4626</v>
      </c>
      <c r="O766" t="s">
        <v>7385</v>
      </c>
    </row>
    <row r="767" spans="1:15" x14ac:dyDescent="0.3">
      <c r="A767" t="s">
        <v>5410</v>
      </c>
      <c r="B767">
        <v>2025</v>
      </c>
      <c r="C767" t="s">
        <v>163</v>
      </c>
      <c r="D767">
        <v>8</v>
      </c>
      <c r="E767" t="s">
        <v>6059</v>
      </c>
      <c r="F767" t="s">
        <v>4171</v>
      </c>
      <c r="G767">
        <v>6000</v>
      </c>
      <c r="H767" t="s">
        <v>4179</v>
      </c>
      <c r="I767">
        <v>25600000</v>
      </c>
      <c r="J767" t="s">
        <v>5227</v>
      </c>
      <c r="K767">
        <v>24700000</v>
      </c>
      <c r="L767">
        <v>26500000</v>
      </c>
      <c r="M767" t="s">
        <v>4174</v>
      </c>
      <c r="N767" t="s">
        <v>5671</v>
      </c>
      <c r="O767" t="s">
        <v>7387</v>
      </c>
    </row>
    <row r="768" spans="1:15" x14ac:dyDescent="0.3">
      <c r="A768" t="s">
        <v>5234</v>
      </c>
      <c r="B768">
        <v>2026</v>
      </c>
      <c r="C768" t="s">
        <v>62</v>
      </c>
      <c r="D768" t="s">
        <v>4389</v>
      </c>
      <c r="E768" t="s">
        <v>4681</v>
      </c>
      <c r="F768" t="s">
        <v>4171</v>
      </c>
      <c r="G768">
        <v>4400</v>
      </c>
      <c r="H768" t="s">
        <v>4179</v>
      </c>
      <c r="I768">
        <v>24200000</v>
      </c>
      <c r="J768" t="s">
        <v>5227</v>
      </c>
      <c r="K768">
        <v>23300000</v>
      </c>
      <c r="L768">
        <v>25000000</v>
      </c>
      <c r="M768" t="s">
        <v>4174</v>
      </c>
      <c r="N768" t="s">
        <v>4274</v>
      </c>
      <c r="O768" t="s">
        <v>5235</v>
      </c>
    </row>
    <row r="769" spans="1:15" x14ac:dyDescent="0.3">
      <c r="A769" t="s">
        <v>5424</v>
      </c>
      <c r="B769">
        <v>2026</v>
      </c>
      <c r="C769" t="s">
        <v>250</v>
      </c>
      <c r="D769" t="s">
        <v>4965</v>
      </c>
      <c r="E769" t="s">
        <v>6072</v>
      </c>
      <c r="F769" t="s">
        <v>4171</v>
      </c>
      <c r="G769">
        <v>4140</v>
      </c>
      <c r="H769" t="s">
        <v>4179</v>
      </c>
      <c r="I769">
        <v>27200000</v>
      </c>
      <c r="J769" t="s">
        <v>5227</v>
      </c>
      <c r="K769">
        <v>26200000</v>
      </c>
      <c r="L769">
        <v>28100000</v>
      </c>
      <c r="M769" t="s">
        <v>4174</v>
      </c>
      <c r="N769" t="s">
        <v>4274</v>
      </c>
      <c r="O769" t="s">
        <v>7403</v>
      </c>
    </row>
    <row r="770" spans="1:15" x14ac:dyDescent="0.3">
      <c r="A770" t="s">
        <v>5403</v>
      </c>
      <c r="B770">
        <v>2026</v>
      </c>
      <c r="C770" t="s">
        <v>201</v>
      </c>
      <c r="D770" t="s">
        <v>4668</v>
      </c>
      <c r="E770" t="s">
        <v>4739</v>
      </c>
      <c r="F770" t="s">
        <v>4171</v>
      </c>
      <c r="G770">
        <v>3000</v>
      </c>
      <c r="H770" t="s">
        <v>4179</v>
      </c>
      <c r="I770">
        <v>15700000</v>
      </c>
      <c r="J770" t="s">
        <v>5227</v>
      </c>
      <c r="K770">
        <v>15100000</v>
      </c>
      <c r="L770">
        <v>16200000</v>
      </c>
      <c r="M770" t="s">
        <v>4174</v>
      </c>
      <c r="N770" t="s">
        <v>4259</v>
      </c>
      <c r="O770" t="s">
        <v>7376</v>
      </c>
    </row>
    <row r="771" spans="1:15" x14ac:dyDescent="0.3">
      <c r="A771" t="s">
        <v>5809</v>
      </c>
      <c r="B771">
        <v>2018</v>
      </c>
      <c r="C771" t="s">
        <v>24</v>
      </c>
      <c r="D771" t="s">
        <v>5245</v>
      </c>
      <c r="E771" t="s">
        <v>5810</v>
      </c>
      <c r="F771" t="s">
        <v>143</v>
      </c>
      <c r="G771">
        <v>65000</v>
      </c>
      <c r="H771" t="s">
        <v>4179</v>
      </c>
      <c r="I771">
        <v>13200000</v>
      </c>
      <c r="J771" t="s">
        <v>5805</v>
      </c>
      <c r="K771">
        <v>12500000</v>
      </c>
      <c r="L771">
        <v>13900000</v>
      </c>
      <c r="M771">
        <v>11</v>
      </c>
      <c r="N771" t="s">
        <v>4259</v>
      </c>
      <c r="O771" t="s">
        <v>6935</v>
      </c>
    </row>
    <row r="772" spans="1:15" x14ac:dyDescent="0.3">
      <c r="A772" t="s">
        <v>5437</v>
      </c>
      <c r="B772">
        <v>2018</v>
      </c>
      <c r="C772" t="s">
        <v>250</v>
      </c>
      <c r="D772" t="s">
        <v>4379</v>
      </c>
      <c r="E772" t="s">
        <v>5875</v>
      </c>
      <c r="F772" t="s">
        <v>143</v>
      </c>
      <c r="G772">
        <v>92000</v>
      </c>
      <c r="H772" t="s">
        <v>4179</v>
      </c>
      <c r="I772">
        <v>11400000</v>
      </c>
      <c r="J772" t="s">
        <v>5805</v>
      </c>
      <c r="K772">
        <v>10700000</v>
      </c>
      <c r="L772">
        <v>12100000</v>
      </c>
      <c r="M772">
        <v>9</v>
      </c>
      <c r="N772" t="s">
        <v>4256</v>
      </c>
      <c r="O772" t="s">
        <v>7423</v>
      </c>
    </row>
    <row r="773" spans="1:15" x14ac:dyDescent="0.3">
      <c r="A773" t="s">
        <v>5435</v>
      </c>
      <c r="B773">
        <v>2018</v>
      </c>
      <c r="C773" t="s">
        <v>4183</v>
      </c>
      <c r="D773" t="s">
        <v>4302</v>
      </c>
      <c r="E773" t="s">
        <v>6084</v>
      </c>
      <c r="F773" t="s">
        <v>43</v>
      </c>
      <c r="G773">
        <v>60000</v>
      </c>
      <c r="H773" t="s">
        <v>4179</v>
      </c>
      <c r="I773">
        <v>12200000</v>
      </c>
      <c r="J773" t="s">
        <v>5805</v>
      </c>
      <c r="K773">
        <v>11700000</v>
      </c>
      <c r="L773">
        <v>12700000</v>
      </c>
      <c r="M773">
        <v>31</v>
      </c>
      <c r="N773" t="s">
        <v>4262</v>
      </c>
      <c r="O773" t="s">
        <v>7418</v>
      </c>
    </row>
    <row r="774" spans="1:15" x14ac:dyDescent="0.3">
      <c r="A774" t="s">
        <v>5440</v>
      </c>
      <c r="B774">
        <v>2018</v>
      </c>
      <c r="C774" t="s">
        <v>6074</v>
      </c>
      <c r="D774" t="s">
        <v>6088</v>
      </c>
      <c r="E774" t="s">
        <v>6089</v>
      </c>
      <c r="F774" t="s">
        <v>43</v>
      </c>
      <c r="G774">
        <v>70897</v>
      </c>
      <c r="H774" t="s">
        <v>4179</v>
      </c>
      <c r="I774">
        <v>20400000</v>
      </c>
      <c r="J774" t="s">
        <v>5805</v>
      </c>
      <c r="K774">
        <v>19300000</v>
      </c>
      <c r="L774">
        <v>21400000</v>
      </c>
      <c r="M774">
        <v>11</v>
      </c>
      <c r="N774" t="s">
        <v>4346</v>
      </c>
      <c r="O774" t="s">
        <v>7427</v>
      </c>
    </row>
    <row r="775" spans="1:15" x14ac:dyDescent="0.3">
      <c r="A775" t="s">
        <v>5850</v>
      </c>
      <c r="B775">
        <v>2018</v>
      </c>
      <c r="C775" t="s">
        <v>24</v>
      </c>
      <c r="D775" t="s">
        <v>4392</v>
      </c>
      <c r="E775" t="s">
        <v>5851</v>
      </c>
      <c r="F775" t="s">
        <v>60</v>
      </c>
      <c r="G775">
        <v>61700</v>
      </c>
      <c r="H775" t="s">
        <v>4179</v>
      </c>
      <c r="I775">
        <v>7570000</v>
      </c>
      <c r="J775" t="s">
        <v>5805</v>
      </c>
      <c r="K775">
        <v>7270000</v>
      </c>
      <c r="L775">
        <v>7880000</v>
      </c>
      <c r="M775">
        <v>14</v>
      </c>
      <c r="N775" t="s">
        <v>4244</v>
      </c>
      <c r="O775" t="s">
        <v>6963</v>
      </c>
    </row>
    <row r="776" spans="1:15" x14ac:dyDescent="0.3">
      <c r="A776" t="s">
        <v>5436</v>
      </c>
      <c r="B776">
        <v>2019</v>
      </c>
      <c r="C776" t="s">
        <v>24</v>
      </c>
      <c r="D776" t="s">
        <v>5245</v>
      </c>
      <c r="E776" t="s">
        <v>6085</v>
      </c>
      <c r="F776" t="s">
        <v>60</v>
      </c>
      <c r="G776">
        <v>11000</v>
      </c>
      <c r="H776" t="s">
        <v>4179</v>
      </c>
      <c r="I776">
        <v>16300000</v>
      </c>
      <c r="J776" t="s">
        <v>5805</v>
      </c>
      <c r="K776">
        <v>15400000</v>
      </c>
      <c r="L776">
        <v>17100000</v>
      </c>
      <c r="M776">
        <v>9</v>
      </c>
      <c r="N776" t="s">
        <v>4212</v>
      </c>
      <c r="O776" t="s">
        <v>7419</v>
      </c>
    </row>
    <row r="777" spans="1:15" x14ac:dyDescent="0.3">
      <c r="A777" t="s">
        <v>5835</v>
      </c>
      <c r="B777">
        <v>2019</v>
      </c>
      <c r="C777" t="s">
        <v>62</v>
      </c>
      <c r="D777">
        <v>3008</v>
      </c>
      <c r="E777" t="s">
        <v>4607</v>
      </c>
      <c r="F777" t="s">
        <v>143</v>
      </c>
      <c r="G777">
        <v>88000</v>
      </c>
      <c r="H777" t="s">
        <v>4179</v>
      </c>
      <c r="I777">
        <v>13400000</v>
      </c>
      <c r="J777" t="s">
        <v>5805</v>
      </c>
      <c r="K777">
        <v>12900000</v>
      </c>
      <c r="L777">
        <v>13800000</v>
      </c>
      <c r="M777">
        <v>12</v>
      </c>
      <c r="N777" t="s">
        <v>4289</v>
      </c>
      <c r="O777" t="s">
        <v>6953</v>
      </c>
    </row>
    <row r="778" spans="1:15" x14ac:dyDescent="0.3">
      <c r="A778" t="s">
        <v>5827</v>
      </c>
      <c r="B778">
        <v>2020</v>
      </c>
      <c r="C778" t="s">
        <v>92</v>
      </c>
      <c r="D778" t="s">
        <v>5828</v>
      </c>
      <c r="E778" t="s">
        <v>5829</v>
      </c>
      <c r="F778" t="s">
        <v>161</v>
      </c>
      <c r="G778">
        <v>70000</v>
      </c>
      <c r="H778" t="s">
        <v>4172</v>
      </c>
      <c r="I778">
        <v>6610000</v>
      </c>
      <c r="J778" t="s">
        <v>5805</v>
      </c>
      <c r="K778">
        <v>6120000</v>
      </c>
      <c r="L778">
        <v>7100000</v>
      </c>
      <c r="M778">
        <v>8</v>
      </c>
      <c r="N778" t="s">
        <v>4186</v>
      </c>
      <c r="O778" t="s">
        <v>6948</v>
      </c>
    </row>
    <row r="779" spans="1:15" x14ac:dyDescent="0.3">
      <c r="A779" t="s">
        <v>5302</v>
      </c>
      <c r="B779">
        <v>2020</v>
      </c>
      <c r="C779" t="s">
        <v>4097</v>
      </c>
      <c r="D779" t="s">
        <v>4973</v>
      </c>
      <c r="E779" t="s">
        <v>6090</v>
      </c>
      <c r="F779" t="s">
        <v>4538</v>
      </c>
      <c r="G779">
        <v>33000</v>
      </c>
      <c r="H779" t="s">
        <v>4179</v>
      </c>
      <c r="I779">
        <v>8300000</v>
      </c>
      <c r="J779" t="s">
        <v>5805</v>
      </c>
      <c r="K779">
        <v>8000000</v>
      </c>
      <c r="L779">
        <v>8600000</v>
      </c>
      <c r="M779">
        <v>8</v>
      </c>
      <c r="N779" t="s">
        <v>4507</v>
      </c>
      <c r="O779" t="s">
        <v>7431</v>
      </c>
    </row>
    <row r="780" spans="1:15" x14ac:dyDescent="0.3">
      <c r="A780" t="s">
        <v>4171</v>
      </c>
      <c r="B780">
        <v>2024</v>
      </c>
      <c r="C780" t="s">
        <v>230</v>
      </c>
      <c r="D780" t="s">
        <v>5812</v>
      </c>
      <c r="E780" t="s">
        <v>6937</v>
      </c>
      <c r="F780" t="s">
        <v>4171</v>
      </c>
      <c r="G780">
        <v>7000</v>
      </c>
      <c r="H780" t="s">
        <v>4179</v>
      </c>
      <c r="I780">
        <v>13800000</v>
      </c>
      <c r="J780" t="s">
        <v>5805</v>
      </c>
      <c r="K780">
        <v>13300000</v>
      </c>
      <c r="L780">
        <v>14200000</v>
      </c>
      <c r="M780" t="s">
        <v>4174</v>
      </c>
      <c r="N780" t="s">
        <v>4387</v>
      </c>
      <c r="O780" t="s">
        <v>6938</v>
      </c>
    </row>
    <row r="781" spans="1:15" x14ac:dyDescent="0.3">
      <c r="A781" t="s">
        <v>5815</v>
      </c>
      <c r="B781">
        <v>2021</v>
      </c>
      <c r="C781" t="s">
        <v>41</v>
      </c>
      <c r="D781" t="s">
        <v>5030</v>
      </c>
      <c r="E781" t="s">
        <v>5816</v>
      </c>
      <c r="F781" t="s">
        <v>60</v>
      </c>
      <c r="G781">
        <v>98000</v>
      </c>
      <c r="H781" t="s">
        <v>4179</v>
      </c>
      <c r="I781">
        <v>10400000</v>
      </c>
      <c r="J781" t="s">
        <v>5805</v>
      </c>
      <c r="K781">
        <v>10000000</v>
      </c>
      <c r="L781">
        <v>10800000</v>
      </c>
      <c r="M781">
        <v>5</v>
      </c>
      <c r="N781" t="s">
        <v>4191</v>
      </c>
      <c r="O781" t="s">
        <v>6941</v>
      </c>
    </row>
    <row r="782" spans="1:15" x14ac:dyDescent="0.3">
      <c r="A782" t="s">
        <v>5400</v>
      </c>
      <c r="B782">
        <v>2022</v>
      </c>
      <c r="C782" t="s">
        <v>85</v>
      </c>
      <c r="D782" t="s">
        <v>5807</v>
      </c>
      <c r="E782" t="s">
        <v>5808</v>
      </c>
      <c r="F782" t="s">
        <v>173</v>
      </c>
      <c r="G782">
        <v>90000</v>
      </c>
      <c r="H782" t="s">
        <v>4179</v>
      </c>
      <c r="I782">
        <v>27700000</v>
      </c>
      <c r="J782" t="s">
        <v>5805</v>
      </c>
      <c r="K782">
        <v>26700000</v>
      </c>
      <c r="L782">
        <v>28700000</v>
      </c>
      <c r="M782">
        <v>2</v>
      </c>
      <c r="N782" t="s">
        <v>5634</v>
      </c>
      <c r="O782" t="s">
        <v>6934</v>
      </c>
    </row>
    <row r="783" spans="1:15" x14ac:dyDescent="0.3">
      <c r="A783" t="s">
        <v>5836</v>
      </c>
      <c r="B783">
        <v>2022</v>
      </c>
      <c r="C783" t="s">
        <v>230</v>
      </c>
      <c r="D783" t="s">
        <v>5837</v>
      </c>
      <c r="E783" t="s">
        <v>5838</v>
      </c>
      <c r="F783" t="s">
        <v>43</v>
      </c>
      <c r="G783">
        <v>76000</v>
      </c>
      <c r="H783" t="s">
        <v>4179</v>
      </c>
      <c r="I783">
        <v>10200000</v>
      </c>
      <c r="J783" t="s">
        <v>5805</v>
      </c>
      <c r="K783">
        <v>9900000</v>
      </c>
      <c r="L783">
        <v>10600000</v>
      </c>
      <c r="M783">
        <v>4</v>
      </c>
      <c r="N783" t="s">
        <v>4191</v>
      </c>
      <c r="O783" t="s">
        <v>6954</v>
      </c>
    </row>
    <row r="784" spans="1:15" x14ac:dyDescent="0.3">
      <c r="A784" t="s">
        <v>5441</v>
      </c>
      <c r="B784">
        <v>2022</v>
      </c>
      <c r="C784" t="s">
        <v>36</v>
      </c>
      <c r="D784" t="s">
        <v>4426</v>
      </c>
      <c r="E784" t="s">
        <v>4506</v>
      </c>
      <c r="F784" t="s">
        <v>4788</v>
      </c>
      <c r="G784">
        <v>42000</v>
      </c>
      <c r="H784" t="s">
        <v>4179</v>
      </c>
      <c r="I784">
        <v>7510000</v>
      </c>
      <c r="J784" t="s">
        <v>5805</v>
      </c>
      <c r="K784">
        <v>7240000</v>
      </c>
      <c r="L784">
        <v>7790000</v>
      </c>
      <c r="M784">
        <v>53</v>
      </c>
      <c r="N784" t="s">
        <v>4438</v>
      </c>
      <c r="O784" t="s">
        <v>7429</v>
      </c>
    </row>
    <row r="785" spans="1:15" x14ac:dyDescent="0.3">
      <c r="A785" t="s">
        <v>5803</v>
      </c>
      <c r="B785">
        <v>2022</v>
      </c>
      <c r="C785" t="s">
        <v>4031</v>
      </c>
      <c r="D785" t="s">
        <v>5129</v>
      </c>
      <c r="E785" t="s">
        <v>5804</v>
      </c>
      <c r="F785" t="s">
        <v>143</v>
      </c>
      <c r="G785">
        <v>44630</v>
      </c>
      <c r="H785" t="s">
        <v>4179</v>
      </c>
      <c r="I785">
        <v>12600000</v>
      </c>
      <c r="J785" t="s">
        <v>5805</v>
      </c>
      <c r="K785">
        <v>12200000</v>
      </c>
      <c r="L785">
        <v>13100000</v>
      </c>
      <c r="M785">
        <v>10</v>
      </c>
      <c r="N785" t="s">
        <v>4381</v>
      </c>
      <c r="O785" t="s">
        <v>6931</v>
      </c>
    </row>
    <row r="786" spans="1:15" x14ac:dyDescent="0.3">
      <c r="A786" t="s">
        <v>5442</v>
      </c>
      <c r="B786">
        <v>2022</v>
      </c>
      <c r="C786" t="s">
        <v>108</v>
      </c>
      <c r="D786" t="s">
        <v>4617</v>
      </c>
      <c r="E786" t="s">
        <v>4423</v>
      </c>
      <c r="F786" t="s">
        <v>4788</v>
      </c>
      <c r="G786">
        <v>33500</v>
      </c>
      <c r="H786" t="s">
        <v>4179</v>
      </c>
      <c r="I786">
        <v>7790000</v>
      </c>
      <c r="J786" t="s">
        <v>5805</v>
      </c>
      <c r="K786">
        <v>7530000</v>
      </c>
      <c r="L786">
        <v>8100000</v>
      </c>
      <c r="M786">
        <v>19</v>
      </c>
      <c r="N786" t="s">
        <v>4507</v>
      </c>
      <c r="O786" t="s">
        <v>7430</v>
      </c>
    </row>
    <row r="787" spans="1:15" x14ac:dyDescent="0.3">
      <c r="A787" t="s">
        <v>5347</v>
      </c>
      <c r="B787">
        <v>2023</v>
      </c>
      <c r="C787" t="s">
        <v>24</v>
      </c>
      <c r="D787" t="s">
        <v>4571</v>
      </c>
      <c r="E787" t="s">
        <v>6094</v>
      </c>
      <c r="F787" t="s">
        <v>43</v>
      </c>
      <c r="G787">
        <v>70000</v>
      </c>
      <c r="H787" t="s">
        <v>4179</v>
      </c>
      <c r="I787">
        <v>18700000</v>
      </c>
      <c r="J787" t="s">
        <v>5805</v>
      </c>
      <c r="K787">
        <v>18000000</v>
      </c>
      <c r="L787">
        <v>19400000</v>
      </c>
      <c r="M787">
        <v>2</v>
      </c>
      <c r="N787" t="s">
        <v>4199</v>
      </c>
      <c r="O787" t="s">
        <v>7433</v>
      </c>
    </row>
    <row r="788" spans="1:15" x14ac:dyDescent="0.3">
      <c r="A788" t="s">
        <v>5297</v>
      </c>
      <c r="B788">
        <v>2022</v>
      </c>
      <c r="C788" t="s">
        <v>4894</v>
      </c>
      <c r="D788" t="s">
        <v>4895</v>
      </c>
      <c r="E788" t="s">
        <v>4896</v>
      </c>
      <c r="F788" t="s">
        <v>60</v>
      </c>
      <c r="G788">
        <v>48200</v>
      </c>
      <c r="H788" t="s">
        <v>4179</v>
      </c>
      <c r="I788">
        <v>10800000</v>
      </c>
      <c r="J788" t="s">
        <v>5805</v>
      </c>
      <c r="K788">
        <v>10400000</v>
      </c>
      <c r="L788">
        <v>11200000</v>
      </c>
      <c r="M788">
        <v>9</v>
      </c>
      <c r="N788" t="s">
        <v>4274</v>
      </c>
      <c r="O788" t="s">
        <v>7420</v>
      </c>
    </row>
    <row r="789" spans="1:15" x14ac:dyDescent="0.3">
      <c r="A789" t="s">
        <v>5297</v>
      </c>
      <c r="B789">
        <v>2022</v>
      </c>
      <c r="C789" t="s">
        <v>4894</v>
      </c>
      <c r="D789" t="s">
        <v>4895</v>
      </c>
      <c r="E789" t="s">
        <v>4896</v>
      </c>
      <c r="F789" t="s">
        <v>60</v>
      </c>
      <c r="G789">
        <v>48500</v>
      </c>
      <c r="H789" t="s">
        <v>4179</v>
      </c>
      <c r="I789">
        <v>10800000</v>
      </c>
      <c r="J789" t="s">
        <v>5805</v>
      </c>
      <c r="K789">
        <v>10400000</v>
      </c>
      <c r="L789">
        <v>11200000</v>
      </c>
      <c r="M789">
        <v>9</v>
      </c>
      <c r="N789" t="s">
        <v>4274</v>
      </c>
      <c r="O789" t="s">
        <v>6950</v>
      </c>
    </row>
    <row r="790" spans="1:15" x14ac:dyDescent="0.3">
      <c r="A790" t="s">
        <v>5297</v>
      </c>
      <c r="B790">
        <v>2022</v>
      </c>
      <c r="C790" t="s">
        <v>4894</v>
      </c>
      <c r="D790" t="s">
        <v>4895</v>
      </c>
      <c r="E790" t="s">
        <v>4896</v>
      </c>
      <c r="F790" t="s">
        <v>60</v>
      </c>
      <c r="G790">
        <v>48500</v>
      </c>
      <c r="H790" t="s">
        <v>4179</v>
      </c>
      <c r="I790">
        <v>10800000</v>
      </c>
      <c r="J790" t="s">
        <v>5805</v>
      </c>
      <c r="K790">
        <v>10400000</v>
      </c>
      <c r="L790">
        <v>11200000</v>
      </c>
      <c r="M790">
        <v>9</v>
      </c>
      <c r="N790" t="s">
        <v>4274</v>
      </c>
      <c r="O790" t="s">
        <v>6955</v>
      </c>
    </row>
    <row r="791" spans="1:15" x14ac:dyDescent="0.3">
      <c r="A791" t="s">
        <v>5852</v>
      </c>
      <c r="B791">
        <v>2022</v>
      </c>
      <c r="C791" t="s">
        <v>5321</v>
      </c>
      <c r="D791" t="s">
        <v>5650</v>
      </c>
      <c r="E791" t="s">
        <v>5651</v>
      </c>
      <c r="F791" t="s">
        <v>43</v>
      </c>
      <c r="G791">
        <v>32000</v>
      </c>
      <c r="H791" t="s">
        <v>4179</v>
      </c>
      <c r="I791">
        <v>8600000</v>
      </c>
      <c r="J791" t="s">
        <v>5805</v>
      </c>
      <c r="K791">
        <v>8300000</v>
      </c>
      <c r="L791">
        <v>8900000</v>
      </c>
      <c r="M791">
        <v>2</v>
      </c>
      <c r="N791" t="s">
        <v>4262</v>
      </c>
      <c r="O791" t="s">
        <v>6964</v>
      </c>
    </row>
    <row r="792" spans="1:15" x14ac:dyDescent="0.3">
      <c r="A792" t="s">
        <v>4732</v>
      </c>
      <c r="B792">
        <v>2022</v>
      </c>
      <c r="C792" t="s">
        <v>194</v>
      </c>
      <c r="D792" t="s">
        <v>4322</v>
      </c>
      <c r="E792" t="s">
        <v>4323</v>
      </c>
      <c r="F792" t="s">
        <v>94</v>
      </c>
      <c r="G792">
        <v>73000</v>
      </c>
      <c r="H792" t="s">
        <v>4179</v>
      </c>
      <c r="I792">
        <v>37100000</v>
      </c>
      <c r="J792" t="s">
        <v>5805</v>
      </c>
      <c r="K792">
        <v>35200000</v>
      </c>
      <c r="L792">
        <v>38900000</v>
      </c>
      <c r="M792">
        <v>10</v>
      </c>
      <c r="N792" t="s">
        <v>4660</v>
      </c>
      <c r="O792" t="s">
        <v>6945</v>
      </c>
    </row>
    <row r="793" spans="1:15" x14ac:dyDescent="0.3">
      <c r="A793" t="s">
        <v>6091</v>
      </c>
      <c r="B793">
        <v>2022</v>
      </c>
      <c r="C793" t="s">
        <v>4495</v>
      </c>
      <c r="D793" t="s">
        <v>6092</v>
      </c>
      <c r="E793" t="s">
        <v>6093</v>
      </c>
      <c r="F793" t="s">
        <v>143</v>
      </c>
      <c r="G793">
        <v>45000</v>
      </c>
      <c r="H793" t="s">
        <v>4179</v>
      </c>
      <c r="I793">
        <v>22900000</v>
      </c>
      <c r="J793" t="s">
        <v>5805</v>
      </c>
      <c r="K793">
        <v>21700000</v>
      </c>
      <c r="L793">
        <v>24100000</v>
      </c>
      <c r="M793">
        <v>10</v>
      </c>
      <c r="N793" t="s">
        <v>4235</v>
      </c>
      <c r="O793" t="s">
        <v>7432</v>
      </c>
    </row>
    <row r="794" spans="1:15" x14ac:dyDescent="0.3">
      <c r="A794" t="s">
        <v>5854</v>
      </c>
      <c r="B794">
        <v>2022</v>
      </c>
      <c r="C794" t="s">
        <v>62</v>
      </c>
      <c r="D794" t="s">
        <v>4249</v>
      </c>
      <c r="E794" t="s">
        <v>5661</v>
      </c>
      <c r="F794" t="s">
        <v>143</v>
      </c>
      <c r="G794">
        <v>65200</v>
      </c>
      <c r="H794" t="s">
        <v>4172</v>
      </c>
      <c r="I794">
        <v>14400000</v>
      </c>
      <c r="J794" t="s">
        <v>5805</v>
      </c>
      <c r="K794">
        <v>13700000</v>
      </c>
      <c r="L794">
        <v>15100000</v>
      </c>
      <c r="M794">
        <v>18</v>
      </c>
      <c r="N794" t="s">
        <v>4235</v>
      </c>
      <c r="O794" t="s">
        <v>6966</v>
      </c>
    </row>
    <row r="795" spans="1:15" x14ac:dyDescent="0.3">
      <c r="A795" t="s">
        <v>5855</v>
      </c>
      <c r="B795">
        <v>2022</v>
      </c>
      <c r="C795" t="s">
        <v>85</v>
      </c>
      <c r="D795" t="s">
        <v>5764</v>
      </c>
      <c r="E795" t="s">
        <v>5856</v>
      </c>
      <c r="F795" t="s">
        <v>43</v>
      </c>
      <c r="G795">
        <v>54500</v>
      </c>
      <c r="H795" t="s">
        <v>4172</v>
      </c>
      <c r="I795">
        <v>9000000</v>
      </c>
      <c r="J795" t="s">
        <v>5805</v>
      </c>
      <c r="K795">
        <v>8700000</v>
      </c>
      <c r="L795">
        <v>9300000</v>
      </c>
      <c r="M795">
        <v>4</v>
      </c>
      <c r="N795" t="s">
        <v>4274</v>
      </c>
      <c r="O795" t="s">
        <v>6967</v>
      </c>
    </row>
    <row r="796" spans="1:15" x14ac:dyDescent="0.3">
      <c r="A796" t="s">
        <v>5843</v>
      </c>
      <c r="B796">
        <v>2022</v>
      </c>
      <c r="C796" t="s">
        <v>92</v>
      </c>
      <c r="D796" t="s">
        <v>4566</v>
      </c>
      <c r="E796" t="s">
        <v>5844</v>
      </c>
      <c r="F796" t="s">
        <v>143</v>
      </c>
      <c r="G796">
        <v>85000</v>
      </c>
      <c r="H796" t="s">
        <v>5845</v>
      </c>
      <c r="I796">
        <v>20300000</v>
      </c>
      <c r="J796" t="s">
        <v>5805</v>
      </c>
      <c r="K796">
        <v>19300000</v>
      </c>
      <c r="L796">
        <v>21400000</v>
      </c>
      <c r="M796">
        <v>38</v>
      </c>
      <c r="N796" t="s">
        <v>4387</v>
      </c>
      <c r="O796" t="s">
        <v>6959</v>
      </c>
    </row>
    <row r="797" spans="1:15" x14ac:dyDescent="0.3">
      <c r="A797" t="s">
        <v>5426</v>
      </c>
      <c r="B797">
        <v>2023</v>
      </c>
      <c r="C797" t="s">
        <v>62</v>
      </c>
      <c r="D797" t="s">
        <v>4433</v>
      </c>
      <c r="E797" t="s">
        <v>5658</v>
      </c>
      <c r="F797" t="s">
        <v>43</v>
      </c>
      <c r="G797">
        <v>73300</v>
      </c>
      <c r="H797" t="s">
        <v>4172</v>
      </c>
      <c r="I797">
        <v>23100000</v>
      </c>
      <c r="J797" t="s">
        <v>5805</v>
      </c>
      <c r="K797">
        <v>22200000</v>
      </c>
      <c r="L797">
        <v>23900000</v>
      </c>
      <c r="M797">
        <v>10</v>
      </c>
      <c r="N797" t="s">
        <v>4271</v>
      </c>
      <c r="O797" t="s">
        <v>6956</v>
      </c>
    </row>
    <row r="798" spans="1:15" x14ac:dyDescent="0.3">
      <c r="A798" t="s">
        <v>5833</v>
      </c>
      <c r="B798">
        <v>2023</v>
      </c>
      <c r="C798" t="s">
        <v>24</v>
      </c>
      <c r="D798" t="s">
        <v>4430</v>
      </c>
      <c r="E798" t="s">
        <v>5834</v>
      </c>
      <c r="F798" t="s">
        <v>43</v>
      </c>
      <c r="G798">
        <v>60600</v>
      </c>
      <c r="H798" t="s">
        <v>4179</v>
      </c>
      <c r="I798">
        <v>30600000</v>
      </c>
      <c r="J798" t="s">
        <v>5805</v>
      </c>
      <c r="K798">
        <v>28800000</v>
      </c>
      <c r="L798">
        <v>32400000</v>
      </c>
      <c r="M798">
        <v>9</v>
      </c>
      <c r="N798" t="s">
        <v>4976</v>
      </c>
      <c r="O798" t="s">
        <v>6952</v>
      </c>
    </row>
    <row r="799" spans="1:15" x14ac:dyDescent="0.3">
      <c r="A799" t="s">
        <v>5298</v>
      </c>
      <c r="B799">
        <v>2023</v>
      </c>
      <c r="C799" t="s">
        <v>24</v>
      </c>
      <c r="D799" t="s">
        <v>4917</v>
      </c>
      <c r="E799" t="s">
        <v>6086</v>
      </c>
      <c r="F799" t="s">
        <v>143</v>
      </c>
      <c r="G799">
        <v>80000</v>
      </c>
      <c r="H799" t="s">
        <v>4179</v>
      </c>
      <c r="I799">
        <v>19700000</v>
      </c>
      <c r="J799" t="s">
        <v>5805</v>
      </c>
      <c r="K799">
        <v>18700000</v>
      </c>
      <c r="L799">
        <v>20600000</v>
      </c>
      <c r="M799">
        <v>16</v>
      </c>
      <c r="N799" t="s">
        <v>4259</v>
      </c>
      <c r="O799" t="s">
        <v>7422</v>
      </c>
    </row>
    <row r="800" spans="1:15" x14ac:dyDescent="0.3">
      <c r="A800" t="s">
        <v>5820</v>
      </c>
      <c r="B800">
        <v>2023</v>
      </c>
      <c r="C800" t="s">
        <v>166</v>
      </c>
      <c r="D800" t="s">
        <v>5821</v>
      </c>
      <c r="E800" t="s">
        <v>5822</v>
      </c>
      <c r="F800" t="s">
        <v>43</v>
      </c>
      <c r="G800">
        <v>17000</v>
      </c>
      <c r="H800" t="s">
        <v>4172</v>
      </c>
      <c r="I800">
        <v>24800000</v>
      </c>
      <c r="J800" t="s">
        <v>5805</v>
      </c>
      <c r="K800">
        <v>23100000</v>
      </c>
      <c r="L800">
        <v>26500000</v>
      </c>
      <c r="M800">
        <v>2</v>
      </c>
      <c r="N800" t="s">
        <v>4222</v>
      </c>
      <c r="O800" t="s">
        <v>6944</v>
      </c>
    </row>
    <row r="801" spans="1:15" x14ac:dyDescent="0.3">
      <c r="A801" t="s">
        <v>5820</v>
      </c>
      <c r="B801">
        <v>2023</v>
      </c>
      <c r="C801" t="s">
        <v>166</v>
      </c>
      <c r="D801" t="s">
        <v>5821</v>
      </c>
      <c r="E801" t="s">
        <v>5822</v>
      </c>
      <c r="F801" t="s">
        <v>43</v>
      </c>
      <c r="G801">
        <v>17000</v>
      </c>
      <c r="H801" t="s">
        <v>4172</v>
      </c>
      <c r="I801">
        <v>24800000</v>
      </c>
      <c r="J801" t="s">
        <v>5805</v>
      </c>
      <c r="K801">
        <v>23100000</v>
      </c>
      <c r="L801">
        <v>26500000</v>
      </c>
      <c r="M801">
        <v>2</v>
      </c>
      <c r="N801" t="s">
        <v>4222</v>
      </c>
      <c r="O801" t="s">
        <v>6958</v>
      </c>
    </row>
    <row r="802" spans="1:15" x14ac:dyDescent="0.3">
      <c r="A802" t="s">
        <v>5372</v>
      </c>
      <c r="B802">
        <v>2023</v>
      </c>
      <c r="C802" t="s">
        <v>92</v>
      </c>
      <c r="D802" t="s">
        <v>4752</v>
      </c>
      <c r="E802" t="s">
        <v>4753</v>
      </c>
      <c r="F802" t="s">
        <v>43</v>
      </c>
      <c r="G802">
        <v>41800</v>
      </c>
      <c r="H802" t="s">
        <v>4179</v>
      </c>
      <c r="I802">
        <v>10800000</v>
      </c>
      <c r="J802" t="s">
        <v>5805</v>
      </c>
      <c r="K802">
        <v>10400000</v>
      </c>
      <c r="L802">
        <v>11200000</v>
      </c>
      <c r="M802">
        <v>45</v>
      </c>
      <c r="N802" t="s">
        <v>4582</v>
      </c>
      <c r="O802" t="s">
        <v>6939</v>
      </c>
    </row>
    <row r="803" spans="1:15" x14ac:dyDescent="0.3">
      <c r="A803" t="s">
        <v>5817</v>
      </c>
      <c r="B803">
        <v>2023</v>
      </c>
      <c r="C803" t="s">
        <v>4031</v>
      </c>
      <c r="D803" t="s">
        <v>5129</v>
      </c>
      <c r="E803" t="s">
        <v>5818</v>
      </c>
      <c r="F803" t="s">
        <v>94</v>
      </c>
      <c r="G803">
        <v>87000</v>
      </c>
      <c r="H803" t="s">
        <v>4179</v>
      </c>
      <c r="I803">
        <v>11000000</v>
      </c>
      <c r="J803" t="s">
        <v>5805</v>
      </c>
      <c r="K803">
        <v>10600000</v>
      </c>
      <c r="L803">
        <v>11400000</v>
      </c>
      <c r="M803">
        <v>20</v>
      </c>
      <c r="N803" t="s">
        <v>4274</v>
      </c>
      <c r="O803" t="s">
        <v>6942</v>
      </c>
    </row>
    <row r="804" spans="1:15" x14ac:dyDescent="0.3">
      <c r="A804" t="s">
        <v>5300</v>
      </c>
      <c r="B804">
        <v>2023</v>
      </c>
      <c r="C804" t="s">
        <v>62</v>
      </c>
      <c r="D804" t="s">
        <v>4231</v>
      </c>
      <c r="E804" t="s">
        <v>5832</v>
      </c>
      <c r="F804" t="s">
        <v>143</v>
      </c>
      <c r="G804">
        <v>13200</v>
      </c>
      <c r="H804" t="s">
        <v>4179</v>
      </c>
      <c r="I804">
        <v>15600000</v>
      </c>
      <c r="J804" t="s">
        <v>5805</v>
      </c>
      <c r="K804">
        <v>14700000</v>
      </c>
      <c r="L804">
        <v>16600000</v>
      </c>
      <c r="M804">
        <v>4</v>
      </c>
      <c r="N804" t="s">
        <v>4247</v>
      </c>
      <c r="O804" t="s">
        <v>6951</v>
      </c>
    </row>
    <row r="805" spans="1:15" x14ac:dyDescent="0.3">
      <c r="A805" t="s">
        <v>5825</v>
      </c>
      <c r="B805">
        <v>2023</v>
      </c>
      <c r="C805" t="s">
        <v>4183</v>
      </c>
      <c r="D805" t="s">
        <v>4302</v>
      </c>
      <c r="E805" t="s">
        <v>5826</v>
      </c>
      <c r="F805" t="s">
        <v>43</v>
      </c>
      <c r="G805">
        <v>46500</v>
      </c>
      <c r="H805" t="s">
        <v>4179</v>
      </c>
      <c r="I805">
        <v>26100000</v>
      </c>
      <c r="J805" t="s">
        <v>5805</v>
      </c>
      <c r="K805">
        <v>25100000</v>
      </c>
      <c r="L805">
        <v>27000000</v>
      </c>
      <c r="M805" t="s">
        <v>4174</v>
      </c>
      <c r="N805" t="s">
        <v>4346</v>
      </c>
      <c r="O805" t="s">
        <v>6947</v>
      </c>
    </row>
    <row r="806" spans="1:15" x14ac:dyDescent="0.3">
      <c r="A806" t="s">
        <v>5813</v>
      </c>
      <c r="B806">
        <v>2023</v>
      </c>
      <c r="C806" t="s">
        <v>36</v>
      </c>
      <c r="D806" t="s">
        <v>4426</v>
      </c>
      <c r="E806" t="s">
        <v>5814</v>
      </c>
      <c r="F806" t="s">
        <v>143</v>
      </c>
      <c r="G806">
        <v>7400</v>
      </c>
      <c r="H806" t="s">
        <v>4179</v>
      </c>
      <c r="I806">
        <v>8400000</v>
      </c>
      <c r="J806" t="s">
        <v>5805</v>
      </c>
      <c r="K806">
        <v>8100000</v>
      </c>
      <c r="L806">
        <v>8600000</v>
      </c>
      <c r="M806">
        <v>24</v>
      </c>
      <c r="N806" t="s">
        <v>4507</v>
      </c>
      <c r="O806" t="s">
        <v>6940</v>
      </c>
    </row>
    <row r="807" spans="1:15" x14ac:dyDescent="0.3">
      <c r="A807" t="s">
        <v>5359</v>
      </c>
      <c r="B807">
        <v>2023</v>
      </c>
      <c r="C807" t="s">
        <v>24</v>
      </c>
      <c r="D807" t="s">
        <v>4189</v>
      </c>
      <c r="E807" t="s">
        <v>4190</v>
      </c>
      <c r="F807" t="s">
        <v>60</v>
      </c>
      <c r="G807">
        <v>12000</v>
      </c>
      <c r="H807" t="s">
        <v>4179</v>
      </c>
      <c r="I807">
        <v>13900000</v>
      </c>
      <c r="J807" t="s">
        <v>5805</v>
      </c>
      <c r="K807">
        <v>13400000</v>
      </c>
      <c r="L807">
        <v>14400000</v>
      </c>
      <c r="M807">
        <v>14</v>
      </c>
      <c r="N807" t="s">
        <v>4186</v>
      </c>
      <c r="O807" t="s">
        <v>7421</v>
      </c>
    </row>
    <row r="808" spans="1:15" x14ac:dyDescent="0.3">
      <c r="A808" t="s">
        <v>5439</v>
      </c>
      <c r="B808">
        <v>2023</v>
      </c>
      <c r="C808" t="s">
        <v>230</v>
      </c>
      <c r="D808" t="s">
        <v>5812</v>
      </c>
      <c r="E808" t="s">
        <v>6087</v>
      </c>
      <c r="F808" t="s">
        <v>43</v>
      </c>
      <c r="G808">
        <v>73086</v>
      </c>
      <c r="H808" t="s">
        <v>4179</v>
      </c>
      <c r="I808">
        <v>11700000</v>
      </c>
      <c r="J808" t="s">
        <v>5805</v>
      </c>
      <c r="K808">
        <v>11300000</v>
      </c>
      <c r="L808">
        <v>12100000</v>
      </c>
      <c r="M808">
        <v>2</v>
      </c>
      <c r="N808" t="s">
        <v>4387</v>
      </c>
      <c r="O808" t="s">
        <v>7426</v>
      </c>
    </row>
    <row r="809" spans="1:15" x14ac:dyDescent="0.3">
      <c r="A809" t="s">
        <v>5373</v>
      </c>
      <c r="B809">
        <v>2024</v>
      </c>
      <c r="C809" t="s">
        <v>24</v>
      </c>
      <c r="D809" t="s">
        <v>4404</v>
      </c>
      <c r="E809" t="s">
        <v>5692</v>
      </c>
      <c r="F809" t="s">
        <v>4788</v>
      </c>
      <c r="G809">
        <v>31000</v>
      </c>
      <c r="H809" t="s">
        <v>4179</v>
      </c>
      <c r="I809">
        <v>46500000</v>
      </c>
      <c r="J809" t="s">
        <v>5805</v>
      </c>
      <c r="K809">
        <v>44800000</v>
      </c>
      <c r="L809">
        <v>48100000</v>
      </c>
      <c r="M809">
        <v>17</v>
      </c>
      <c r="N809" t="s">
        <v>5811</v>
      </c>
      <c r="O809" t="s">
        <v>7428</v>
      </c>
    </row>
    <row r="810" spans="1:15" x14ac:dyDescent="0.3">
      <c r="A810" t="s">
        <v>5373</v>
      </c>
      <c r="B810">
        <v>2024</v>
      </c>
      <c r="C810" t="s">
        <v>24</v>
      </c>
      <c r="D810" t="s">
        <v>4404</v>
      </c>
      <c r="E810" t="s">
        <v>5692</v>
      </c>
      <c r="F810" t="s">
        <v>4788</v>
      </c>
      <c r="G810">
        <v>31000</v>
      </c>
      <c r="H810" t="s">
        <v>4179</v>
      </c>
      <c r="I810">
        <v>46500000</v>
      </c>
      <c r="J810" t="s">
        <v>5805</v>
      </c>
      <c r="K810">
        <v>44800000</v>
      </c>
      <c r="L810">
        <v>48100000</v>
      </c>
      <c r="M810">
        <v>17</v>
      </c>
      <c r="N810" t="s">
        <v>5811</v>
      </c>
      <c r="O810" t="s">
        <v>6936</v>
      </c>
    </row>
    <row r="811" spans="1:15" x14ac:dyDescent="0.3">
      <c r="A811" t="s">
        <v>5853</v>
      </c>
      <c r="B811">
        <v>2024</v>
      </c>
      <c r="C811" t="s">
        <v>4183</v>
      </c>
      <c r="D811" t="s">
        <v>4302</v>
      </c>
      <c r="E811" t="s">
        <v>4303</v>
      </c>
      <c r="F811" t="s">
        <v>143</v>
      </c>
      <c r="G811">
        <v>31100</v>
      </c>
      <c r="H811" t="s">
        <v>4179</v>
      </c>
      <c r="I811">
        <v>20200000</v>
      </c>
      <c r="J811" t="s">
        <v>5805</v>
      </c>
      <c r="K811">
        <v>19500000</v>
      </c>
      <c r="L811">
        <v>20900000</v>
      </c>
      <c r="M811">
        <v>12</v>
      </c>
      <c r="N811" t="s">
        <v>4289</v>
      </c>
      <c r="O811" t="s">
        <v>6965</v>
      </c>
    </row>
    <row r="812" spans="1:15" x14ac:dyDescent="0.3">
      <c r="A812" t="s">
        <v>5304</v>
      </c>
      <c r="B812">
        <v>2024</v>
      </c>
      <c r="C812" t="s">
        <v>24</v>
      </c>
      <c r="D812" t="s">
        <v>4404</v>
      </c>
      <c r="E812" t="s">
        <v>5058</v>
      </c>
      <c r="F812" t="s">
        <v>143</v>
      </c>
      <c r="G812">
        <v>40100</v>
      </c>
      <c r="H812" t="s">
        <v>4179</v>
      </c>
      <c r="I812">
        <v>28600000</v>
      </c>
      <c r="J812" t="s">
        <v>5805</v>
      </c>
      <c r="K812">
        <v>27600000</v>
      </c>
      <c r="L812">
        <v>29700000</v>
      </c>
      <c r="M812">
        <v>32</v>
      </c>
      <c r="N812" t="s">
        <v>4203</v>
      </c>
      <c r="O812" t="s">
        <v>7424</v>
      </c>
    </row>
    <row r="813" spans="1:15" x14ac:dyDescent="0.3">
      <c r="A813" t="s">
        <v>5823</v>
      </c>
      <c r="B813">
        <v>2024</v>
      </c>
      <c r="C813" t="s">
        <v>62</v>
      </c>
      <c r="D813" t="s">
        <v>4197</v>
      </c>
      <c r="E813" t="s">
        <v>5824</v>
      </c>
      <c r="F813" t="s">
        <v>43</v>
      </c>
      <c r="G813">
        <v>47000</v>
      </c>
      <c r="H813" t="s">
        <v>4179</v>
      </c>
      <c r="I813">
        <v>17600000</v>
      </c>
      <c r="J813" t="s">
        <v>5805</v>
      </c>
      <c r="K813">
        <v>17000000</v>
      </c>
      <c r="L813">
        <v>18300000</v>
      </c>
      <c r="M813">
        <v>23</v>
      </c>
      <c r="N813" t="s">
        <v>4180</v>
      </c>
      <c r="O813" t="s">
        <v>6946</v>
      </c>
    </row>
    <row r="814" spans="1:15" x14ac:dyDescent="0.3">
      <c r="A814" t="s">
        <v>5830</v>
      </c>
      <c r="B814">
        <v>2024</v>
      </c>
      <c r="C814" t="s">
        <v>50</v>
      </c>
      <c r="D814" t="s">
        <v>5694</v>
      </c>
      <c r="E814" t="s">
        <v>5831</v>
      </c>
      <c r="F814" t="s">
        <v>43</v>
      </c>
      <c r="G814">
        <v>4100</v>
      </c>
      <c r="H814" t="s">
        <v>4179</v>
      </c>
      <c r="I814">
        <v>8900000</v>
      </c>
      <c r="J814" t="s">
        <v>5805</v>
      </c>
      <c r="K814">
        <v>8500000</v>
      </c>
      <c r="L814">
        <v>9200000</v>
      </c>
      <c r="M814" t="s">
        <v>4174</v>
      </c>
      <c r="N814" t="s">
        <v>4401</v>
      </c>
      <c r="O814" t="s">
        <v>6949</v>
      </c>
    </row>
    <row r="815" spans="1:15" x14ac:dyDescent="0.3">
      <c r="A815" t="s">
        <v>5314</v>
      </c>
      <c r="B815">
        <v>2025</v>
      </c>
      <c r="C815" t="s">
        <v>62</v>
      </c>
      <c r="D815" t="s">
        <v>4389</v>
      </c>
      <c r="E815" t="s">
        <v>4681</v>
      </c>
      <c r="F815" t="s">
        <v>4171</v>
      </c>
      <c r="G815">
        <v>10000</v>
      </c>
      <c r="H815" t="s">
        <v>4179</v>
      </c>
      <c r="I815">
        <v>22900000</v>
      </c>
      <c r="J815" t="s">
        <v>5805</v>
      </c>
      <c r="K815">
        <v>22100000</v>
      </c>
      <c r="L815">
        <v>23700000</v>
      </c>
      <c r="M815">
        <v>10</v>
      </c>
      <c r="N815" t="s">
        <v>4180</v>
      </c>
      <c r="O815" t="s">
        <v>6932</v>
      </c>
    </row>
    <row r="816" spans="1:15" x14ac:dyDescent="0.3">
      <c r="A816" t="s">
        <v>5846</v>
      </c>
      <c r="B816">
        <v>2025</v>
      </c>
      <c r="C816" t="s">
        <v>137</v>
      </c>
      <c r="D816" t="s">
        <v>4201</v>
      </c>
      <c r="E816" t="s">
        <v>4745</v>
      </c>
      <c r="F816" t="s">
        <v>4171</v>
      </c>
      <c r="G816">
        <v>9200</v>
      </c>
      <c r="H816" t="s">
        <v>4179</v>
      </c>
      <c r="I816">
        <v>25200000</v>
      </c>
      <c r="J816" t="s">
        <v>5805</v>
      </c>
      <c r="K816">
        <v>24300000</v>
      </c>
      <c r="L816">
        <v>26000000</v>
      </c>
      <c r="M816">
        <v>2</v>
      </c>
      <c r="N816" t="s">
        <v>4180</v>
      </c>
      <c r="O816" t="s">
        <v>6961</v>
      </c>
    </row>
    <row r="817" spans="1:15" x14ac:dyDescent="0.3">
      <c r="A817" t="s">
        <v>5806</v>
      </c>
      <c r="B817">
        <v>2025</v>
      </c>
      <c r="C817" t="s">
        <v>62</v>
      </c>
      <c r="D817" t="s">
        <v>4389</v>
      </c>
      <c r="E817" t="s">
        <v>4681</v>
      </c>
      <c r="F817" t="s">
        <v>4171</v>
      </c>
      <c r="G817">
        <v>10000</v>
      </c>
      <c r="H817" t="s">
        <v>4179</v>
      </c>
      <c r="I817">
        <v>22900000</v>
      </c>
      <c r="J817" t="s">
        <v>5805</v>
      </c>
      <c r="K817">
        <v>22100000</v>
      </c>
      <c r="L817">
        <v>23700000</v>
      </c>
      <c r="M817">
        <v>10</v>
      </c>
      <c r="N817" t="s">
        <v>4180</v>
      </c>
      <c r="O817" t="s">
        <v>6933</v>
      </c>
    </row>
    <row r="818" spans="1:15" x14ac:dyDescent="0.3">
      <c r="A818" t="s">
        <v>5438</v>
      </c>
      <c r="B818">
        <v>2025</v>
      </c>
      <c r="C818" t="s">
        <v>4640</v>
      </c>
      <c r="D818" t="s">
        <v>5092</v>
      </c>
      <c r="E818" t="s">
        <v>4400</v>
      </c>
      <c r="F818" t="s">
        <v>4171</v>
      </c>
      <c r="G818">
        <v>10000</v>
      </c>
      <c r="H818" t="s">
        <v>4179</v>
      </c>
      <c r="I818">
        <v>11900000</v>
      </c>
      <c r="J818" t="s">
        <v>5805</v>
      </c>
      <c r="K818">
        <v>11500000</v>
      </c>
      <c r="L818">
        <v>12300000</v>
      </c>
      <c r="M818">
        <v>18</v>
      </c>
      <c r="N818" t="s">
        <v>4648</v>
      </c>
      <c r="O818" t="s">
        <v>7425</v>
      </c>
    </row>
    <row r="819" spans="1:15" x14ac:dyDescent="0.3">
      <c r="A819" t="s">
        <v>5371</v>
      </c>
      <c r="B819">
        <v>2025</v>
      </c>
      <c r="C819" t="s">
        <v>24</v>
      </c>
      <c r="D819" t="s">
        <v>4853</v>
      </c>
      <c r="E819" t="s">
        <v>4190</v>
      </c>
      <c r="F819" t="s">
        <v>4171</v>
      </c>
      <c r="G819">
        <v>10000</v>
      </c>
      <c r="H819" t="s">
        <v>4179</v>
      </c>
      <c r="I819">
        <v>18200000</v>
      </c>
      <c r="J819" t="s">
        <v>5805</v>
      </c>
      <c r="K819">
        <v>17500000</v>
      </c>
      <c r="L819">
        <v>18800000</v>
      </c>
      <c r="M819">
        <v>7</v>
      </c>
      <c r="N819" t="s">
        <v>5819</v>
      </c>
      <c r="O819" t="s">
        <v>6943</v>
      </c>
    </row>
    <row r="820" spans="1:15" x14ac:dyDescent="0.3">
      <c r="A820" t="s">
        <v>5839</v>
      </c>
      <c r="B820">
        <v>2025</v>
      </c>
      <c r="C820" t="s">
        <v>24</v>
      </c>
      <c r="D820" t="s">
        <v>5840</v>
      </c>
      <c r="E820" t="s">
        <v>5841</v>
      </c>
      <c r="F820" t="s">
        <v>4171</v>
      </c>
      <c r="G820">
        <v>11000</v>
      </c>
      <c r="H820" t="s">
        <v>4179</v>
      </c>
      <c r="I820">
        <v>42900000</v>
      </c>
      <c r="J820" t="s">
        <v>5805</v>
      </c>
      <c r="K820">
        <v>41300000</v>
      </c>
      <c r="L820">
        <v>44400000</v>
      </c>
      <c r="M820">
        <v>4</v>
      </c>
      <c r="N820" t="s">
        <v>5842</v>
      </c>
      <c r="O820" t="s">
        <v>6957</v>
      </c>
    </row>
    <row r="821" spans="1:15" x14ac:dyDescent="0.3">
      <c r="A821" t="s">
        <v>5839</v>
      </c>
      <c r="B821">
        <v>2025</v>
      </c>
      <c r="C821" t="s">
        <v>24</v>
      </c>
      <c r="D821" t="s">
        <v>5840</v>
      </c>
      <c r="E821" t="s">
        <v>5841</v>
      </c>
      <c r="F821" t="s">
        <v>4171</v>
      </c>
      <c r="G821">
        <v>11000</v>
      </c>
      <c r="H821" t="s">
        <v>4179</v>
      </c>
      <c r="I821">
        <v>42900000</v>
      </c>
      <c r="J821" t="s">
        <v>5805</v>
      </c>
      <c r="K821">
        <v>41300000</v>
      </c>
      <c r="L821">
        <v>44400000</v>
      </c>
      <c r="M821">
        <v>4</v>
      </c>
      <c r="N821" t="s">
        <v>5842</v>
      </c>
      <c r="O821" t="s">
        <v>6960</v>
      </c>
    </row>
    <row r="822" spans="1:15" x14ac:dyDescent="0.3">
      <c r="A822" t="s">
        <v>5847</v>
      </c>
      <c r="B822">
        <v>2025</v>
      </c>
      <c r="C822" t="s">
        <v>188</v>
      </c>
      <c r="D822" t="s">
        <v>5848</v>
      </c>
      <c r="E822" t="s">
        <v>5849</v>
      </c>
      <c r="F822" t="s">
        <v>4171</v>
      </c>
      <c r="G822">
        <v>1800</v>
      </c>
      <c r="H822" t="s">
        <v>4179</v>
      </c>
      <c r="I822">
        <v>11000000</v>
      </c>
      <c r="J822" t="s">
        <v>5805</v>
      </c>
      <c r="K822">
        <v>10600000</v>
      </c>
      <c r="L822">
        <v>11300000</v>
      </c>
      <c r="M822" t="s">
        <v>4174</v>
      </c>
      <c r="N822" t="s">
        <v>4244</v>
      </c>
      <c r="O822" t="s">
        <v>6962</v>
      </c>
    </row>
    <row r="823" spans="1:15" x14ac:dyDescent="0.3">
      <c r="A823" t="s">
        <v>5857</v>
      </c>
      <c r="B823">
        <v>2026</v>
      </c>
      <c r="C823" t="s">
        <v>62</v>
      </c>
      <c r="D823" t="s">
        <v>4389</v>
      </c>
      <c r="E823" t="s">
        <v>4390</v>
      </c>
      <c r="F823" t="s">
        <v>4171</v>
      </c>
      <c r="G823">
        <v>6000</v>
      </c>
      <c r="H823" t="s">
        <v>4179</v>
      </c>
      <c r="I823">
        <v>30600000</v>
      </c>
      <c r="J823" t="s">
        <v>5805</v>
      </c>
      <c r="K823">
        <v>29500000</v>
      </c>
      <c r="L823">
        <v>31600000</v>
      </c>
      <c r="M823" t="s">
        <v>4174</v>
      </c>
      <c r="N823" t="s">
        <v>4259</v>
      </c>
      <c r="O823" t="s">
        <v>6968</v>
      </c>
    </row>
    <row r="824" spans="1:15" x14ac:dyDescent="0.3">
      <c r="A824" t="s">
        <v>5928</v>
      </c>
      <c r="B824">
        <v>2016</v>
      </c>
      <c r="C824" t="s">
        <v>4183</v>
      </c>
      <c r="D824" t="s">
        <v>4712</v>
      </c>
      <c r="E824" t="s">
        <v>5929</v>
      </c>
      <c r="F824" t="s">
        <v>143</v>
      </c>
      <c r="G824">
        <v>97000</v>
      </c>
      <c r="H824" t="s">
        <v>4179</v>
      </c>
      <c r="I824">
        <v>7630000</v>
      </c>
      <c r="J824" t="s">
        <v>5861</v>
      </c>
      <c r="K824">
        <v>7360000</v>
      </c>
      <c r="L824">
        <v>7900000</v>
      </c>
      <c r="M824">
        <v>2</v>
      </c>
      <c r="N824" t="s">
        <v>4259</v>
      </c>
      <c r="O824" t="s">
        <v>7028</v>
      </c>
    </row>
    <row r="825" spans="1:15" x14ac:dyDescent="0.3">
      <c r="A825" t="s">
        <v>794</v>
      </c>
      <c r="B825">
        <v>2017</v>
      </c>
      <c r="C825" t="s">
        <v>188</v>
      </c>
      <c r="D825" t="s">
        <v>4593</v>
      </c>
      <c r="E825" t="s">
        <v>5876</v>
      </c>
      <c r="F825" t="s">
        <v>43</v>
      </c>
      <c r="G825">
        <v>73000</v>
      </c>
      <c r="H825" t="s">
        <v>4172</v>
      </c>
      <c r="I825">
        <v>6160000</v>
      </c>
      <c r="J825" t="s">
        <v>5861</v>
      </c>
      <c r="K825">
        <v>5940000</v>
      </c>
      <c r="L825">
        <v>6380000</v>
      </c>
      <c r="M825">
        <v>9</v>
      </c>
      <c r="N825" t="s">
        <v>4582</v>
      </c>
      <c r="O825" t="s">
        <v>6980</v>
      </c>
    </row>
    <row r="826" spans="1:15" x14ac:dyDescent="0.3">
      <c r="A826" t="s">
        <v>5893</v>
      </c>
      <c r="B826">
        <v>2018</v>
      </c>
      <c r="C826" t="s">
        <v>24</v>
      </c>
      <c r="D826" t="s">
        <v>4392</v>
      </c>
      <c r="E826" t="s">
        <v>5851</v>
      </c>
      <c r="F826" t="s">
        <v>43</v>
      </c>
      <c r="G826">
        <v>74800</v>
      </c>
      <c r="H826" t="s">
        <v>4179</v>
      </c>
      <c r="I826">
        <v>7670000</v>
      </c>
      <c r="J826" t="s">
        <v>5861</v>
      </c>
      <c r="K826">
        <v>7350000</v>
      </c>
      <c r="L826">
        <v>8000000</v>
      </c>
      <c r="M826">
        <v>15</v>
      </c>
      <c r="N826" t="s">
        <v>4244</v>
      </c>
      <c r="O826" t="s">
        <v>6991</v>
      </c>
    </row>
    <row r="827" spans="1:15" x14ac:dyDescent="0.3">
      <c r="A827" t="s">
        <v>5885</v>
      </c>
      <c r="B827">
        <v>2018</v>
      </c>
      <c r="C827" t="s">
        <v>137</v>
      </c>
      <c r="D827" t="s">
        <v>5886</v>
      </c>
      <c r="E827" t="s">
        <v>5887</v>
      </c>
      <c r="F827" t="s">
        <v>143</v>
      </c>
      <c r="G827">
        <v>80000</v>
      </c>
      <c r="H827" t="s">
        <v>4179</v>
      </c>
      <c r="I827">
        <v>11500000</v>
      </c>
      <c r="J827" t="s">
        <v>5861</v>
      </c>
      <c r="K827">
        <v>11000000</v>
      </c>
      <c r="L827">
        <v>12000000</v>
      </c>
      <c r="M827">
        <v>15</v>
      </c>
      <c r="N827" t="s">
        <v>4259</v>
      </c>
      <c r="O827" t="s">
        <v>6987</v>
      </c>
    </row>
    <row r="828" spans="1:15" x14ac:dyDescent="0.3">
      <c r="A828" t="s">
        <v>5925</v>
      </c>
      <c r="B828">
        <v>2019</v>
      </c>
      <c r="C828" t="s">
        <v>4640</v>
      </c>
      <c r="D828" t="s">
        <v>5926</v>
      </c>
      <c r="E828" t="s">
        <v>5927</v>
      </c>
      <c r="F828" t="s">
        <v>43</v>
      </c>
      <c r="G828">
        <v>55600</v>
      </c>
      <c r="H828" t="s">
        <v>4179</v>
      </c>
      <c r="I828">
        <v>11800000</v>
      </c>
      <c r="J828" t="s">
        <v>5861</v>
      </c>
      <c r="K828">
        <v>11400000</v>
      </c>
      <c r="L828">
        <v>12200000</v>
      </c>
      <c r="M828">
        <v>5</v>
      </c>
      <c r="N828" t="s">
        <v>4186</v>
      </c>
      <c r="O828" t="s">
        <v>7027</v>
      </c>
    </row>
    <row r="829" spans="1:15" x14ac:dyDescent="0.3">
      <c r="A829" t="s">
        <v>5911</v>
      </c>
      <c r="B829">
        <v>2019</v>
      </c>
      <c r="C829" t="s">
        <v>24</v>
      </c>
      <c r="D829" t="s">
        <v>5245</v>
      </c>
      <c r="E829" t="s">
        <v>5810</v>
      </c>
      <c r="F829" t="s">
        <v>143</v>
      </c>
      <c r="G829">
        <v>87000</v>
      </c>
      <c r="H829" t="s">
        <v>4179</v>
      </c>
      <c r="I829">
        <v>13800000</v>
      </c>
      <c r="J829" t="s">
        <v>5861</v>
      </c>
      <c r="K829">
        <v>13200000</v>
      </c>
      <c r="L829">
        <v>14500000</v>
      </c>
      <c r="M829">
        <v>9</v>
      </c>
      <c r="N829" t="s">
        <v>4186</v>
      </c>
      <c r="O829" t="s">
        <v>7011</v>
      </c>
    </row>
    <row r="830" spans="1:15" x14ac:dyDescent="0.3">
      <c r="A830" t="s">
        <v>5874</v>
      </c>
      <c r="B830">
        <v>2020</v>
      </c>
      <c r="C830" t="s">
        <v>250</v>
      </c>
      <c r="D830">
        <v>3</v>
      </c>
      <c r="E830" t="s">
        <v>5875</v>
      </c>
      <c r="F830" t="s">
        <v>60</v>
      </c>
      <c r="G830">
        <v>45000</v>
      </c>
      <c r="H830" t="s">
        <v>4179</v>
      </c>
      <c r="I830">
        <v>14300000</v>
      </c>
      <c r="J830" t="s">
        <v>5861</v>
      </c>
      <c r="K830">
        <v>13800000</v>
      </c>
      <c r="L830">
        <v>14800000</v>
      </c>
      <c r="M830">
        <v>6</v>
      </c>
      <c r="N830" t="s">
        <v>4387</v>
      </c>
      <c r="O830" t="s">
        <v>6978</v>
      </c>
    </row>
    <row r="831" spans="1:15" x14ac:dyDescent="0.3">
      <c r="A831" t="s">
        <v>5864</v>
      </c>
      <c r="B831">
        <v>2020</v>
      </c>
      <c r="C831" t="s">
        <v>36</v>
      </c>
      <c r="D831" t="s">
        <v>5865</v>
      </c>
      <c r="E831" t="s">
        <v>5866</v>
      </c>
      <c r="F831" t="s">
        <v>143</v>
      </c>
      <c r="G831">
        <v>51000</v>
      </c>
      <c r="H831" t="s">
        <v>4179</v>
      </c>
      <c r="I831">
        <v>5680000</v>
      </c>
      <c r="J831" t="s">
        <v>5861</v>
      </c>
      <c r="K831">
        <v>5470000</v>
      </c>
      <c r="L831">
        <v>5890000</v>
      </c>
      <c r="M831" t="s">
        <v>4174</v>
      </c>
      <c r="N831" t="s">
        <v>4256</v>
      </c>
      <c r="O831" t="s">
        <v>6971</v>
      </c>
    </row>
    <row r="832" spans="1:15" x14ac:dyDescent="0.3">
      <c r="A832" t="s">
        <v>1939</v>
      </c>
      <c r="B832">
        <v>2020</v>
      </c>
      <c r="C832" t="s">
        <v>62</v>
      </c>
      <c r="D832">
        <v>5008</v>
      </c>
      <c r="E832" t="s">
        <v>5917</v>
      </c>
      <c r="F832" t="s">
        <v>43</v>
      </c>
      <c r="G832">
        <v>89500</v>
      </c>
      <c r="H832" t="s">
        <v>4172</v>
      </c>
      <c r="I832">
        <v>14800000</v>
      </c>
      <c r="J832" t="s">
        <v>5861</v>
      </c>
      <c r="K832">
        <v>14200000</v>
      </c>
      <c r="L832">
        <v>15400000</v>
      </c>
      <c r="M832">
        <v>11</v>
      </c>
      <c r="N832" t="s">
        <v>4271</v>
      </c>
      <c r="O832" t="s">
        <v>7016</v>
      </c>
    </row>
    <row r="833" spans="1:15" x14ac:dyDescent="0.3">
      <c r="A833" t="s">
        <v>279</v>
      </c>
      <c r="B833">
        <v>2020</v>
      </c>
      <c r="C833" t="s">
        <v>24</v>
      </c>
      <c r="D833" t="s">
        <v>4392</v>
      </c>
      <c r="E833" t="s">
        <v>7737</v>
      </c>
      <c r="F833" t="s">
        <v>60</v>
      </c>
      <c r="G833">
        <v>95000</v>
      </c>
      <c r="H833" t="s">
        <v>4179</v>
      </c>
      <c r="I833">
        <v>9300000</v>
      </c>
      <c r="J833" t="s">
        <v>5861</v>
      </c>
      <c r="K833">
        <v>8900000</v>
      </c>
      <c r="L833">
        <v>9700000</v>
      </c>
      <c r="M833">
        <v>10</v>
      </c>
      <c r="N833" t="s">
        <v>4247</v>
      </c>
      <c r="O833" t="s">
        <v>8439</v>
      </c>
    </row>
    <row r="834" spans="1:15" x14ac:dyDescent="0.3">
      <c r="A834" t="s">
        <v>4171</v>
      </c>
      <c r="B834">
        <v>2023</v>
      </c>
      <c r="C834" t="s">
        <v>182</v>
      </c>
      <c r="D834" t="s">
        <v>5859</v>
      </c>
      <c r="E834" t="s">
        <v>7003</v>
      </c>
      <c r="F834" t="s">
        <v>4171</v>
      </c>
      <c r="G834">
        <v>80000</v>
      </c>
      <c r="H834" t="s">
        <v>4172</v>
      </c>
      <c r="I834">
        <v>22100000</v>
      </c>
      <c r="J834" t="s">
        <v>5861</v>
      </c>
      <c r="K834">
        <v>21300000</v>
      </c>
      <c r="L834">
        <v>23000000</v>
      </c>
      <c r="M834">
        <v>7</v>
      </c>
      <c r="N834" t="s">
        <v>4256</v>
      </c>
      <c r="O834" t="s">
        <v>7004</v>
      </c>
    </row>
    <row r="835" spans="1:15" x14ac:dyDescent="0.3">
      <c r="A835" t="s">
        <v>4171</v>
      </c>
      <c r="B835">
        <v>2025</v>
      </c>
      <c r="C835" t="s">
        <v>108</v>
      </c>
      <c r="D835" t="s">
        <v>5193</v>
      </c>
      <c r="E835" t="s">
        <v>6999</v>
      </c>
      <c r="F835" t="s">
        <v>4171</v>
      </c>
      <c r="G835">
        <v>3100</v>
      </c>
      <c r="H835" t="s">
        <v>4172</v>
      </c>
      <c r="I835">
        <v>13900000</v>
      </c>
      <c r="J835" t="s">
        <v>5861</v>
      </c>
      <c r="K835">
        <v>13400000</v>
      </c>
      <c r="L835">
        <v>14400000</v>
      </c>
      <c r="M835">
        <v>7</v>
      </c>
      <c r="N835" t="s">
        <v>4424</v>
      </c>
      <c r="O835" t="s">
        <v>7000</v>
      </c>
    </row>
    <row r="836" spans="1:15" x14ac:dyDescent="0.3">
      <c r="A836" t="s">
        <v>4171</v>
      </c>
      <c r="B836">
        <v>2025</v>
      </c>
      <c r="C836" t="s">
        <v>36</v>
      </c>
      <c r="D836" t="s">
        <v>7840</v>
      </c>
      <c r="E836" t="s">
        <v>7841</v>
      </c>
      <c r="F836" t="s">
        <v>4171</v>
      </c>
      <c r="G836">
        <v>12500</v>
      </c>
      <c r="H836" t="s">
        <v>4179</v>
      </c>
      <c r="I836">
        <v>15000000</v>
      </c>
      <c r="J836" t="s">
        <v>5861</v>
      </c>
      <c r="K836">
        <v>13900000</v>
      </c>
      <c r="L836">
        <v>16100000</v>
      </c>
      <c r="M836">
        <v>3</v>
      </c>
      <c r="N836" t="s">
        <v>4218</v>
      </c>
      <c r="O836" t="s">
        <v>8415</v>
      </c>
    </row>
    <row r="837" spans="1:15" x14ac:dyDescent="0.3">
      <c r="A837" t="s">
        <v>4171</v>
      </c>
      <c r="B837">
        <v>2026</v>
      </c>
      <c r="C837" t="s">
        <v>7021</v>
      </c>
      <c r="D837" t="s">
        <v>7022</v>
      </c>
      <c r="E837" t="s">
        <v>7023</v>
      </c>
      <c r="F837" t="s">
        <v>4171</v>
      </c>
      <c r="G837">
        <v>50</v>
      </c>
      <c r="H837" t="s">
        <v>5845</v>
      </c>
      <c r="I837">
        <v>24400000</v>
      </c>
      <c r="J837" t="s">
        <v>5861</v>
      </c>
      <c r="K837">
        <v>23200000</v>
      </c>
      <c r="L837">
        <v>25700000</v>
      </c>
      <c r="M837" t="s">
        <v>4174</v>
      </c>
      <c r="N837" t="s">
        <v>7024</v>
      </c>
      <c r="O837" t="s">
        <v>7025</v>
      </c>
    </row>
    <row r="838" spans="1:15" x14ac:dyDescent="0.3">
      <c r="A838" t="s">
        <v>5361</v>
      </c>
      <c r="B838">
        <v>2021</v>
      </c>
      <c r="C838" t="s">
        <v>92</v>
      </c>
      <c r="D838" t="s">
        <v>4944</v>
      </c>
      <c r="E838" t="s">
        <v>5900</v>
      </c>
      <c r="F838" t="s">
        <v>43</v>
      </c>
      <c r="G838">
        <v>57800</v>
      </c>
      <c r="H838" t="s">
        <v>4179</v>
      </c>
      <c r="I838">
        <v>11500000</v>
      </c>
      <c r="J838" t="s">
        <v>5861</v>
      </c>
      <c r="K838">
        <v>11000000</v>
      </c>
      <c r="L838">
        <v>11900000</v>
      </c>
      <c r="M838">
        <v>31</v>
      </c>
      <c r="N838" t="s">
        <v>4186</v>
      </c>
      <c r="O838" t="s">
        <v>7001</v>
      </c>
    </row>
    <row r="839" spans="1:15" x14ac:dyDescent="0.3">
      <c r="A839" t="s">
        <v>220</v>
      </c>
      <c r="B839">
        <v>2022</v>
      </c>
      <c r="C839" t="s">
        <v>85</v>
      </c>
      <c r="D839" t="s">
        <v>4410</v>
      </c>
      <c r="E839" t="s">
        <v>4411</v>
      </c>
      <c r="F839" t="s">
        <v>143</v>
      </c>
      <c r="G839">
        <v>39257</v>
      </c>
      <c r="H839" t="s">
        <v>4179</v>
      </c>
      <c r="I839">
        <v>10700000</v>
      </c>
      <c r="J839" t="s">
        <v>5861</v>
      </c>
      <c r="K839">
        <v>10300000</v>
      </c>
      <c r="L839">
        <v>11100000</v>
      </c>
      <c r="M839">
        <v>6</v>
      </c>
      <c r="N839" t="s">
        <v>4274</v>
      </c>
      <c r="O839" t="s">
        <v>8442</v>
      </c>
    </row>
    <row r="840" spans="1:15" x14ac:dyDescent="0.3">
      <c r="A840" t="s">
        <v>220</v>
      </c>
      <c r="B840">
        <v>2022</v>
      </c>
      <c r="C840" t="s">
        <v>85</v>
      </c>
      <c r="D840" t="s">
        <v>4410</v>
      </c>
      <c r="E840" t="s">
        <v>4411</v>
      </c>
      <c r="F840" t="s">
        <v>143</v>
      </c>
      <c r="G840">
        <v>39257</v>
      </c>
      <c r="H840" t="s">
        <v>4179</v>
      </c>
      <c r="I840">
        <v>10700000</v>
      </c>
      <c r="J840" t="s">
        <v>5861</v>
      </c>
      <c r="K840">
        <v>10300000</v>
      </c>
      <c r="L840">
        <v>11100000</v>
      </c>
      <c r="M840">
        <v>6</v>
      </c>
      <c r="N840" t="s">
        <v>4274</v>
      </c>
      <c r="O840" t="s">
        <v>8443</v>
      </c>
    </row>
    <row r="841" spans="1:15" x14ac:dyDescent="0.3">
      <c r="A841" t="s">
        <v>5914</v>
      </c>
      <c r="B841">
        <v>2020</v>
      </c>
      <c r="C841" t="s">
        <v>191</v>
      </c>
      <c r="D841" t="s">
        <v>5762</v>
      </c>
      <c r="E841" t="s">
        <v>5746</v>
      </c>
      <c r="F841" t="s">
        <v>161</v>
      </c>
      <c r="G841">
        <v>46000</v>
      </c>
      <c r="H841" t="s">
        <v>4179</v>
      </c>
      <c r="I841">
        <v>13000000</v>
      </c>
      <c r="J841" t="s">
        <v>5861</v>
      </c>
      <c r="K841">
        <v>12600000</v>
      </c>
      <c r="L841">
        <v>13500000</v>
      </c>
      <c r="M841">
        <v>7</v>
      </c>
      <c r="N841" t="s">
        <v>4341</v>
      </c>
      <c r="O841" t="s">
        <v>7014</v>
      </c>
    </row>
    <row r="842" spans="1:15" x14ac:dyDescent="0.3">
      <c r="A842" t="s">
        <v>4803</v>
      </c>
      <c r="B842">
        <v>2021</v>
      </c>
      <c r="C842" t="s">
        <v>62</v>
      </c>
      <c r="D842" t="s">
        <v>4445</v>
      </c>
      <c r="E842" t="s">
        <v>4804</v>
      </c>
      <c r="F842" t="s">
        <v>173</v>
      </c>
      <c r="G842">
        <v>61100</v>
      </c>
      <c r="H842" t="s">
        <v>4179</v>
      </c>
      <c r="I842">
        <v>11000000</v>
      </c>
      <c r="J842" t="s">
        <v>5861</v>
      </c>
      <c r="K842">
        <v>10600000</v>
      </c>
      <c r="L842">
        <v>11400000</v>
      </c>
      <c r="M842">
        <v>31</v>
      </c>
      <c r="N842" t="s">
        <v>4262</v>
      </c>
      <c r="O842" t="s">
        <v>7030</v>
      </c>
    </row>
    <row r="843" spans="1:15" x14ac:dyDescent="0.3">
      <c r="A843" t="s">
        <v>5871</v>
      </c>
      <c r="B843">
        <v>2021</v>
      </c>
      <c r="C843" t="s">
        <v>36</v>
      </c>
      <c r="D843" t="s">
        <v>4426</v>
      </c>
      <c r="E843" t="s">
        <v>4637</v>
      </c>
      <c r="F843" t="s">
        <v>94</v>
      </c>
      <c r="G843">
        <v>56000</v>
      </c>
      <c r="H843" t="s">
        <v>4179</v>
      </c>
      <c r="I843">
        <v>7170000</v>
      </c>
      <c r="J843" t="s">
        <v>5861</v>
      </c>
      <c r="K843">
        <v>6920000</v>
      </c>
      <c r="L843">
        <v>7420000</v>
      </c>
      <c r="M843">
        <v>10</v>
      </c>
      <c r="N843" t="s">
        <v>4424</v>
      </c>
      <c r="O843" t="s">
        <v>6975</v>
      </c>
    </row>
    <row r="844" spans="1:15" x14ac:dyDescent="0.3">
      <c r="A844" t="s">
        <v>5889</v>
      </c>
      <c r="B844">
        <v>2021</v>
      </c>
      <c r="C844" t="s">
        <v>89</v>
      </c>
      <c r="D844" t="s">
        <v>4422</v>
      </c>
      <c r="E844" t="s">
        <v>4850</v>
      </c>
      <c r="F844" t="s">
        <v>43</v>
      </c>
      <c r="G844">
        <v>23000</v>
      </c>
      <c r="H844" t="s">
        <v>4179</v>
      </c>
      <c r="I844">
        <v>9100000</v>
      </c>
      <c r="J844" t="s">
        <v>5861</v>
      </c>
      <c r="K844">
        <v>8700000</v>
      </c>
      <c r="L844">
        <v>9400000</v>
      </c>
      <c r="M844">
        <v>23</v>
      </c>
      <c r="N844" t="s">
        <v>4381</v>
      </c>
      <c r="O844" t="s">
        <v>6989</v>
      </c>
    </row>
    <row r="845" spans="1:15" x14ac:dyDescent="0.3">
      <c r="A845" t="s">
        <v>5867</v>
      </c>
      <c r="B845">
        <v>2021</v>
      </c>
      <c r="C845" t="s">
        <v>137</v>
      </c>
      <c r="D845" t="s">
        <v>4201</v>
      </c>
      <c r="E845" t="s">
        <v>4597</v>
      </c>
      <c r="F845" t="s">
        <v>143</v>
      </c>
      <c r="G845">
        <v>64000</v>
      </c>
      <c r="H845" t="s">
        <v>4179</v>
      </c>
      <c r="I845">
        <v>13900000</v>
      </c>
      <c r="J845" t="s">
        <v>5861</v>
      </c>
      <c r="K845">
        <v>13400000</v>
      </c>
      <c r="L845">
        <v>14400000</v>
      </c>
      <c r="M845">
        <v>11</v>
      </c>
      <c r="N845" t="s">
        <v>4262</v>
      </c>
      <c r="O845" t="s">
        <v>6972</v>
      </c>
    </row>
    <row r="846" spans="1:15" x14ac:dyDescent="0.3">
      <c r="A846" t="s">
        <v>168</v>
      </c>
      <c r="B846">
        <v>2021</v>
      </c>
      <c r="C846" t="s">
        <v>166</v>
      </c>
      <c r="D846" t="s">
        <v>5684</v>
      </c>
      <c r="E846" t="s">
        <v>5685</v>
      </c>
      <c r="F846" t="s">
        <v>161</v>
      </c>
      <c r="G846">
        <v>48014</v>
      </c>
      <c r="H846" t="s">
        <v>4172</v>
      </c>
      <c r="I846">
        <v>19300000</v>
      </c>
      <c r="J846" t="s">
        <v>5861</v>
      </c>
      <c r="K846">
        <v>18600000</v>
      </c>
      <c r="L846">
        <v>20100000</v>
      </c>
      <c r="M846">
        <v>3</v>
      </c>
      <c r="N846" t="s">
        <v>4262</v>
      </c>
      <c r="O846" t="s">
        <v>8430</v>
      </c>
    </row>
    <row r="847" spans="1:15" x14ac:dyDescent="0.3">
      <c r="A847" t="s">
        <v>5877</v>
      </c>
      <c r="B847">
        <v>2021</v>
      </c>
      <c r="C847" t="s">
        <v>89</v>
      </c>
      <c r="D847" t="s">
        <v>4379</v>
      </c>
      <c r="E847" t="s">
        <v>4380</v>
      </c>
      <c r="F847" t="s">
        <v>43</v>
      </c>
      <c r="G847">
        <v>102000</v>
      </c>
      <c r="H847" t="s">
        <v>4179</v>
      </c>
      <c r="I847">
        <v>7060000</v>
      </c>
      <c r="J847" t="s">
        <v>5861</v>
      </c>
      <c r="K847">
        <v>6800000</v>
      </c>
      <c r="L847">
        <v>7320000</v>
      </c>
      <c r="M847">
        <v>57</v>
      </c>
      <c r="N847" t="s">
        <v>4381</v>
      </c>
      <c r="O847" t="s">
        <v>6981</v>
      </c>
    </row>
    <row r="848" spans="1:15" x14ac:dyDescent="0.3">
      <c r="A848" t="s">
        <v>134</v>
      </c>
      <c r="B848">
        <v>2022</v>
      </c>
      <c r="C848" t="s">
        <v>108</v>
      </c>
      <c r="D848" t="s">
        <v>4476</v>
      </c>
      <c r="E848" t="s">
        <v>5025</v>
      </c>
      <c r="F848" t="s">
        <v>60</v>
      </c>
      <c r="G848">
        <v>71500</v>
      </c>
      <c r="H848" t="s">
        <v>4179</v>
      </c>
      <c r="I848">
        <v>9400000</v>
      </c>
      <c r="J848" t="s">
        <v>5861</v>
      </c>
      <c r="K848">
        <v>8900000</v>
      </c>
      <c r="L848">
        <v>9800000</v>
      </c>
      <c r="M848">
        <v>18</v>
      </c>
      <c r="N848" t="s">
        <v>4424</v>
      </c>
      <c r="O848" t="s">
        <v>8444</v>
      </c>
    </row>
    <row r="849" spans="1:15" x14ac:dyDescent="0.3">
      <c r="A849" t="s">
        <v>5894</v>
      </c>
      <c r="B849">
        <v>2021</v>
      </c>
      <c r="C849" t="s">
        <v>41</v>
      </c>
      <c r="D849" t="s">
        <v>4721</v>
      </c>
      <c r="E849" t="s">
        <v>4736</v>
      </c>
      <c r="F849" t="s">
        <v>60</v>
      </c>
      <c r="G849">
        <v>55200</v>
      </c>
      <c r="H849" t="s">
        <v>4179</v>
      </c>
      <c r="I849">
        <v>7320000</v>
      </c>
      <c r="J849" t="s">
        <v>5861</v>
      </c>
      <c r="K849">
        <v>7020000</v>
      </c>
      <c r="L849">
        <v>7620000</v>
      </c>
      <c r="M849">
        <v>11</v>
      </c>
      <c r="N849" t="s">
        <v>4244</v>
      </c>
      <c r="O849" t="s">
        <v>6992</v>
      </c>
    </row>
    <row r="850" spans="1:15" x14ac:dyDescent="0.3">
      <c r="A850" t="s">
        <v>5858</v>
      </c>
      <c r="B850">
        <v>2022</v>
      </c>
      <c r="C850" t="s">
        <v>182</v>
      </c>
      <c r="D850" t="s">
        <v>5859</v>
      </c>
      <c r="E850" t="s">
        <v>5860</v>
      </c>
      <c r="F850" t="s">
        <v>43</v>
      </c>
      <c r="G850">
        <v>60000</v>
      </c>
      <c r="H850" t="s">
        <v>4179</v>
      </c>
      <c r="I850">
        <v>15000000</v>
      </c>
      <c r="J850" t="s">
        <v>5861</v>
      </c>
      <c r="K850">
        <v>14400000</v>
      </c>
      <c r="L850">
        <v>15700000</v>
      </c>
      <c r="M850">
        <v>19</v>
      </c>
      <c r="N850" t="s">
        <v>4212</v>
      </c>
      <c r="O850" t="s">
        <v>6969</v>
      </c>
    </row>
    <row r="851" spans="1:15" x14ac:dyDescent="0.3">
      <c r="A851" t="s">
        <v>5888</v>
      </c>
      <c r="B851">
        <v>2024</v>
      </c>
      <c r="C851" t="s">
        <v>41</v>
      </c>
      <c r="D851" t="s">
        <v>4721</v>
      </c>
      <c r="E851" t="s">
        <v>4736</v>
      </c>
      <c r="F851" t="s">
        <v>43</v>
      </c>
      <c r="G851">
        <v>11300</v>
      </c>
      <c r="H851" t="s">
        <v>4172</v>
      </c>
      <c r="I851">
        <v>8400000</v>
      </c>
      <c r="J851" t="s">
        <v>5861</v>
      </c>
      <c r="K851">
        <v>8100000</v>
      </c>
      <c r="L851">
        <v>8700000</v>
      </c>
      <c r="M851">
        <v>6</v>
      </c>
      <c r="N851" t="s">
        <v>4244</v>
      </c>
      <c r="O851" t="s">
        <v>6988</v>
      </c>
    </row>
    <row r="852" spans="1:15" x14ac:dyDescent="0.3">
      <c r="A852" t="s">
        <v>5862</v>
      </c>
      <c r="B852">
        <v>2022</v>
      </c>
      <c r="C852" t="s">
        <v>4091</v>
      </c>
      <c r="D852" t="s">
        <v>4764</v>
      </c>
      <c r="E852" t="s">
        <v>5863</v>
      </c>
      <c r="F852" t="s">
        <v>143</v>
      </c>
      <c r="G852">
        <v>32800</v>
      </c>
      <c r="H852" t="s">
        <v>4179</v>
      </c>
      <c r="I852">
        <v>8500000</v>
      </c>
      <c r="J852" t="s">
        <v>5861</v>
      </c>
      <c r="K852">
        <v>8200000</v>
      </c>
      <c r="L852">
        <v>8800000</v>
      </c>
      <c r="M852">
        <v>4</v>
      </c>
      <c r="N852" t="s">
        <v>4381</v>
      </c>
      <c r="O852" t="s">
        <v>6970</v>
      </c>
    </row>
    <row r="853" spans="1:15" x14ac:dyDescent="0.3">
      <c r="A853" t="s">
        <v>5922</v>
      </c>
      <c r="B853">
        <v>2022</v>
      </c>
      <c r="C853" t="s">
        <v>24</v>
      </c>
      <c r="D853" t="s">
        <v>5923</v>
      </c>
      <c r="E853" t="s">
        <v>5924</v>
      </c>
      <c r="F853" t="s">
        <v>43</v>
      </c>
      <c r="G853">
        <v>94000</v>
      </c>
      <c r="H853" t="s">
        <v>4179</v>
      </c>
      <c r="I853">
        <v>18900000</v>
      </c>
      <c r="J853" t="s">
        <v>5861</v>
      </c>
      <c r="K853">
        <v>18100000</v>
      </c>
      <c r="L853">
        <v>19800000</v>
      </c>
      <c r="M853">
        <v>2</v>
      </c>
      <c r="N853" t="s">
        <v>4186</v>
      </c>
      <c r="O853" t="s">
        <v>7026</v>
      </c>
    </row>
    <row r="854" spans="1:15" x14ac:dyDescent="0.3">
      <c r="A854" t="s">
        <v>5881</v>
      </c>
      <c r="B854">
        <v>2022</v>
      </c>
      <c r="C854" t="s">
        <v>188</v>
      </c>
      <c r="D854" t="s">
        <v>5882</v>
      </c>
      <c r="E854" t="s">
        <v>5883</v>
      </c>
      <c r="F854" t="s">
        <v>43</v>
      </c>
      <c r="G854">
        <v>84200</v>
      </c>
      <c r="H854" t="s">
        <v>4179</v>
      </c>
      <c r="I854">
        <v>17100000</v>
      </c>
      <c r="J854" t="s">
        <v>5861</v>
      </c>
      <c r="K854">
        <v>16400000</v>
      </c>
      <c r="L854">
        <v>17900000</v>
      </c>
      <c r="M854" t="s">
        <v>4174</v>
      </c>
      <c r="N854" t="s">
        <v>4289</v>
      </c>
      <c r="O854" t="s">
        <v>6985</v>
      </c>
    </row>
    <row r="855" spans="1:15" x14ac:dyDescent="0.3">
      <c r="A855" t="s">
        <v>77</v>
      </c>
      <c r="B855">
        <v>2022</v>
      </c>
      <c r="C855" t="s">
        <v>62</v>
      </c>
      <c r="D855" t="s">
        <v>4206</v>
      </c>
      <c r="E855" t="s">
        <v>8425</v>
      </c>
      <c r="F855" t="s">
        <v>43</v>
      </c>
      <c r="G855">
        <v>38000</v>
      </c>
      <c r="H855" t="s">
        <v>4179</v>
      </c>
      <c r="I855">
        <v>17000000</v>
      </c>
      <c r="J855" t="s">
        <v>5861</v>
      </c>
      <c r="K855">
        <v>16400000</v>
      </c>
      <c r="L855">
        <v>17700000</v>
      </c>
      <c r="M855">
        <v>21</v>
      </c>
      <c r="N855" t="s">
        <v>4271</v>
      </c>
      <c r="O855" t="s">
        <v>8426</v>
      </c>
    </row>
    <row r="856" spans="1:15" x14ac:dyDescent="0.3">
      <c r="A856" t="s">
        <v>5868</v>
      </c>
      <c r="B856">
        <v>2022</v>
      </c>
      <c r="C856" t="s">
        <v>36</v>
      </c>
      <c r="D856" t="s">
        <v>4426</v>
      </c>
      <c r="E856" t="s">
        <v>4506</v>
      </c>
      <c r="F856" t="s">
        <v>143</v>
      </c>
      <c r="G856">
        <v>54000</v>
      </c>
      <c r="H856" t="s">
        <v>4179</v>
      </c>
      <c r="I856">
        <v>7280000</v>
      </c>
      <c r="J856" t="s">
        <v>5861</v>
      </c>
      <c r="K856">
        <v>7010000</v>
      </c>
      <c r="L856">
        <v>7550000</v>
      </c>
      <c r="M856">
        <v>51</v>
      </c>
      <c r="N856" t="s">
        <v>4438</v>
      </c>
      <c r="O856" t="s">
        <v>6973</v>
      </c>
    </row>
    <row r="857" spans="1:15" x14ac:dyDescent="0.3">
      <c r="A857" t="s">
        <v>285</v>
      </c>
      <c r="B857">
        <v>2022</v>
      </c>
      <c r="C857" t="s">
        <v>188</v>
      </c>
      <c r="D857" t="s">
        <v>5699</v>
      </c>
      <c r="E857" t="s">
        <v>5700</v>
      </c>
      <c r="F857" t="s">
        <v>43</v>
      </c>
      <c r="G857">
        <v>28000</v>
      </c>
      <c r="H857" t="s">
        <v>4179</v>
      </c>
      <c r="I857">
        <v>21800000</v>
      </c>
      <c r="J857" t="s">
        <v>5861</v>
      </c>
      <c r="K857">
        <v>21000000</v>
      </c>
      <c r="L857">
        <v>22600000</v>
      </c>
      <c r="M857">
        <v>7</v>
      </c>
      <c r="N857" t="s">
        <v>4324</v>
      </c>
      <c r="O857" t="s">
        <v>8431</v>
      </c>
    </row>
    <row r="858" spans="1:15" x14ac:dyDescent="0.3">
      <c r="A858" t="s">
        <v>5880</v>
      </c>
      <c r="B858">
        <v>2022</v>
      </c>
      <c r="C858" t="s">
        <v>62</v>
      </c>
      <c r="D858" t="s">
        <v>4291</v>
      </c>
      <c r="E858" t="s">
        <v>4759</v>
      </c>
      <c r="F858" t="s">
        <v>43</v>
      </c>
      <c r="G858">
        <v>60000</v>
      </c>
      <c r="H858" t="s">
        <v>4179</v>
      </c>
      <c r="I858">
        <v>15200000</v>
      </c>
      <c r="J858" t="s">
        <v>5861</v>
      </c>
      <c r="K858">
        <v>14400000</v>
      </c>
      <c r="L858">
        <v>16100000</v>
      </c>
      <c r="M858">
        <v>8</v>
      </c>
      <c r="N858" t="s">
        <v>4247</v>
      </c>
      <c r="O858" t="s">
        <v>6984</v>
      </c>
    </row>
    <row r="859" spans="1:15" x14ac:dyDescent="0.3">
      <c r="A859" t="s">
        <v>117</v>
      </c>
      <c r="B859">
        <v>2023</v>
      </c>
      <c r="C859" t="s">
        <v>62</v>
      </c>
      <c r="D859" t="s">
        <v>4206</v>
      </c>
      <c r="E859" t="s">
        <v>4258</v>
      </c>
      <c r="F859" t="s">
        <v>43</v>
      </c>
      <c r="G859">
        <v>45360</v>
      </c>
      <c r="H859" t="s">
        <v>4179</v>
      </c>
      <c r="I859">
        <v>14400000</v>
      </c>
      <c r="J859" t="s">
        <v>5861</v>
      </c>
      <c r="K859">
        <v>13800000</v>
      </c>
      <c r="L859">
        <v>15000000</v>
      </c>
      <c r="M859">
        <v>13</v>
      </c>
      <c r="N859" t="s">
        <v>4191</v>
      </c>
      <c r="O859" t="s">
        <v>8435</v>
      </c>
    </row>
    <row r="860" spans="1:15" x14ac:dyDescent="0.3">
      <c r="A860" t="s">
        <v>5915</v>
      </c>
      <c r="B860">
        <v>2023</v>
      </c>
      <c r="C860" t="s">
        <v>188</v>
      </c>
      <c r="D860" t="s">
        <v>5882</v>
      </c>
      <c r="E860" t="s">
        <v>5916</v>
      </c>
      <c r="F860" t="s">
        <v>161</v>
      </c>
      <c r="G860">
        <v>71100</v>
      </c>
      <c r="H860" t="s">
        <v>4172</v>
      </c>
      <c r="I860">
        <v>17200000</v>
      </c>
      <c r="J860" t="s">
        <v>5861</v>
      </c>
      <c r="K860">
        <v>16600000</v>
      </c>
      <c r="L860">
        <v>17900000</v>
      </c>
      <c r="M860">
        <v>14</v>
      </c>
      <c r="N860" t="s">
        <v>4279</v>
      </c>
      <c r="O860" t="s">
        <v>7015</v>
      </c>
    </row>
    <row r="861" spans="1:15" x14ac:dyDescent="0.3">
      <c r="A861" t="s">
        <v>315</v>
      </c>
      <c r="B861">
        <v>2023</v>
      </c>
      <c r="C861" t="s">
        <v>62</v>
      </c>
      <c r="D861" t="s">
        <v>4433</v>
      </c>
      <c r="E861" t="s">
        <v>4434</v>
      </c>
      <c r="F861" t="s">
        <v>43</v>
      </c>
      <c r="G861">
        <v>66999</v>
      </c>
      <c r="H861" t="s">
        <v>4179</v>
      </c>
      <c r="I861">
        <v>20400000</v>
      </c>
      <c r="J861" t="s">
        <v>5861</v>
      </c>
      <c r="K861">
        <v>19600000</v>
      </c>
      <c r="L861">
        <v>21100000</v>
      </c>
      <c r="M861">
        <v>7</v>
      </c>
      <c r="N861" t="s">
        <v>4259</v>
      </c>
      <c r="O861" t="s">
        <v>8441</v>
      </c>
    </row>
    <row r="862" spans="1:15" x14ac:dyDescent="0.3">
      <c r="A862" t="s">
        <v>297</v>
      </c>
      <c r="B862">
        <v>2023</v>
      </c>
      <c r="C862" t="s">
        <v>137</v>
      </c>
      <c r="D862" t="s">
        <v>4335</v>
      </c>
      <c r="E862" t="s">
        <v>4336</v>
      </c>
      <c r="F862" t="s">
        <v>43</v>
      </c>
      <c r="G862">
        <v>45000</v>
      </c>
      <c r="H862" t="s">
        <v>4179</v>
      </c>
      <c r="I862">
        <v>17600000</v>
      </c>
      <c r="J862" t="s">
        <v>5861</v>
      </c>
      <c r="K862">
        <v>17000000</v>
      </c>
      <c r="L862">
        <v>18200000</v>
      </c>
      <c r="M862">
        <v>11</v>
      </c>
      <c r="N862" t="s">
        <v>4244</v>
      </c>
      <c r="O862" t="s">
        <v>8445</v>
      </c>
    </row>
    <row r="863" spans="1:15" x14ac:dyDescent="0.3">
      <c r="A863" t="s">
        <v>5908</v>
      </c>
      <c r="B863">
        <v>2023</v>
      </c>
      <c r="C863" t="s">
        <v>4183</v>
      </c>
      <c r="D863" t="s">
        <v>4364</v>
      </c>
      <c r="E863" t="s">
        <v>5909</v>
      </c>
      <c r="F863" t="s">
        <v>43</v>
      </c>
      <c r="G863">
        <v>21300000</v>
      </c>
      <c r="H863" t="s">
        <v>4179</v>
      </c>
      <c r="I863">
        <v>8400000</v>
      </c>
      <c r="J863" t="s">
        <v>5861</v>
      </c>
      <c r="K863">
        <v>8100000</v>
      </c>
      <c r="L863">
        <v>8700000</v>
      </c>
      <c r="M863">
        <v>12</v>
      </c>
      <c r="N863" t="s">
        <v>4381</v>
      </c>
      <c r="O863" t="s">
        <v>7009</v>
      </c>
    </row>
    <row r="864" spans="1:15" x14ac:dyDescent="0.3">
      <c r="A864" t="s">
        <v>53</v>
      </c>
      <c r="B864">
        <v>2023</v>
      </c>
      <c r="C864" t="s">
        <v>4268</v>
      </c>
      <c r="D864" t="s">
        <v>4418</v>
      </c>
      <c r="E864" t="s">
        <v>4419</v>
      </c>
      <c r="F864" t="s">
        <v>143</v>
      </c>
      <c r="G864">
        <v>49906</v>
      </c>
      <c r="H864" t="s">
        <v>4179</v>
      </c>
      <c r="I864">
        <v>16700000</v>
      </c>
      <c r="J864" t="s">
        <v>5861</v>
      </c>
      <c r="K864">
        <v>16100000</v>
      </c>
      <c r="L864">
        <v>17300000</v>
      </c>
      <c r="M864">
        <v>13</v>
      </c>
      <c r="N864" t="s">
        <v>4247</v>
      </c>
      <c r="O864" t="s">
        <v>8440</v>
      </c>
    </row>
    <row r="865" spans="1:15" x14ac:dyDescent="0.3">
      <c r="A865" t="s">
        <v>5930</v>
      </c>
      <c r="B865">
        <v>2023</v>
      </c>
      <c r="C865" t="s">
        <v>230</v>
      </c>
      <c r="D865" t="s">
        <v>4554</v>
      </c>
      <c r="E865" t="s">
        <v>5239</v>
      </c>
      <c r="F865" t="s">
        <v>4635</v>
      </c>
      <c r="G865">
        <v>54000</v>
      </c>
      <c r="H865" t="s">
        <v>4179</v>
      </c>
      <c r="I865">
        <v>12800000</v>
      </c>
      <c r="J865" t="s">
        <v>5861</v>
      </c>
      <c r="K865">
        <v>12300000</v>
      </c>
      <c r="L865">
        <v>13300000</v>
      </c>
      <c r="M865">
        <v>55</v>
      </c>
      <c r="N865" t="s">
        <v>4247</v>
      </c>
      <c r="O865" t="s">
        <v>7029</v>
      </c>
    </row>
    <row r="866" spans="1:15" x14ac:dyDescent="0.3">
      <c r="A866" t="s">
        <v>5901</v>
      </c>
      <c r="B866">
        <v>2023</v>
      </c>
      <c r="C866" t="s">
        <v>182</v>
      </c>
      <c r="D866" t="s">
        <v>5859</v>
      </c>
      <c r="E866" t="s">
        <v>5902</v>
      </c>
      <c r="F866" t="s">
        <v>4171</v>
      </c>
      <c r="G866">
        <v>80100</v>
      </c>
      <c r="H866" t="s">
        <v>4172</v>
      </c>
      <c r="I866">
        <v>17700000</v>
      </c>
      <c r="J866" t="s">
        <v>5861</v>
      </c>
      <c r="K866">
        <v>16800000</v>
      </c>
      <c r="L866">
        <v>18500000</v>
      </c>
      <c r="M866">
        <v>9</v>
      </c>
      <c r="N866" t="s">
        <v>4212</v>
      </c>
      <c r="O866" t="s">
        <v>7002</v>
      </c>
    </row>
    <row r="867" spans="1:15" x14ac:dyDescent="0.3">
      <c r="A867" t="s">
        <v>5360</v>
      </c>
      <c r="B867">
        <v>2023</v>
      </c>
      <c r="C867" t="s">
        <v>188</v>
      </c>
      <c r="D867" t="s">
        <v>5906</v>
      </c>
      <c r="E867" t="s">
        <v>5907</v>
      </c>
      <c r="F867" t="s">
        <v>43</v>
      </c>
      <c r="G867">
        <v>69000</v>
      </c>
      <c r="H867" t="s">
        <v>4179</v>
      </c>
      <c r="I867">
        <v>13300000</v>
      </c>
      <c r="J867" t="s">
        <v>5861</v>
      </c>
      <c r="K867">
        <v>12800000</v>
      </c>
      <c r="L867">
        <v>13800000</v>
      </c>
      <c r="M867">
        <v>17</v>
      </c>
      <c r="N867" t="s">
        <v>4256</v>
      </c>
      <c r="O867" t="s">
        <v>7008</v>
      </c>
    </row>
    <row r="868" spans="1:15" x14ac:dyDescent="0.3">
      <c r="A868" t="s">
        <v>5869</v>
      </c>
      <c r="B868">
        <v>2023</v>
      </c>
      <c r="C868" t="s">
        <v>45</v>
      </c>
      <c r="D868" t="s">
        <v>4933</v>
      </c>
      <c r="E868" t="s">
        <v>5870</v>
      </c>
      <c r="F868" t="s">
        <v>60</v>
      </c>
      <c r="G868">
        <v>53400</v>
      </c>
      <c r="H868" t="s">
        <v>4172</v>
      </c>
      <c r="I868">
        <v>10500000</v>
      </c>
      <c r="J868" t="s">
        <v>5861</v>
      </c>
      <c r="K868">
        <v>10000000</v>
      </c>
      <c r="L868">
        <v>11000000</v>
      </c>
      <c r="M868">
        <v>5</v>
      </c>
      <c r="N868" t="s">
        <v>4218</v>
      </c>
      <c r="O868" t="s">
        <v>6974</v>
      </c>
    </row>
    <row r="869" spans="1:15" x14ac:dyDescent="0.3">
      <c r="A869" t="s">
        <v>128</v>
      </c>
      <c r="B869">
        <v>2023</v>
      </c>
      <c r="C869" t="s">
        <v>62</v>
      </c>
      <c r="D869" t="s">
        <v>4433</v>
      </c>
      <c r="E869" t="s">
        <v>4345</v>
      </c>
      <c r="F869" t="s">
        <v>143</v>
      </c>
      <c r="G869">
        <v>28800</v>
      </c>
      <c r="H869" t="s">
        <v>4179</v>
      </c>
      <c r="I869">
        <v>22600000</v>
      </c>
      <c r="J869" t="s">
        <v>5861</v>
      </c>
      <c r="K869">
        <v>21800000</v>
      </c>
      <c r="L869">
        <v>23400000</v>
      </c>
      <c r="M869">
        <v>3</v>
      </c>
      <c r="N869" t="s">
        <v>4289</v>
      </c>
      <c r="O869" t="s">
        <v>8428</v>
      </c>
    </row>
    <row r="870" spans="1:15" x14ac:dyDescent="0.3">
      <c r="A870" t="s">
        <v>5873</v>
      </c>
      <c r="B870">
        <v>2024</v>
      </c>
      <c r="C870" t="s">
        <v>4894</v>
      </c>
      <c r="D870" t="s">
        <v>4895</v>
      </c>
      <c r="E870" t="s">
        <v>4896</v>
      </c>
      <c r="F870" t="s">
        <v>94</v>
      </c>
      <c r="G870">
        <v>11000</v>
      </c>
      <c r="H870" t="s">
        <v>4179</v>
      </c>
      <c r="I870">
        <v>12600000</v>
      </c>
      <c r="J870" t="s">
        <v>5861</v>
      </c>
      <c r="K870">
        <v>12200000</v>
      </c>
      <c r="L870">
        <v>13000000</v>
      </c>
      <c r="M870">
        <v>2</v>
      </c>
      <c r="N870" t="s">
        <v>4186</v>
      </c>
      <c r="O870" t="s">
        <v>6977</v>
      </c>
    </row>
    <row r="871" spans="1:15" x14ac:dyDescent="0.3">
      <c r="A871" t="s">
        <v>40</v>
      </c>
      <c r="B871">
        <v>2023</v>
      </c>
      <c r="C871" t="s">
        <v>41</v>
      </c>
      <c r="D871" t="s">
        <v>4463</v>
      </c>
      <c r="E871" t="s">
        <v>4464</v>
      </c>
      <c r="F871" t="s">
        <v>43</v>
      </c>
      <c r="G871">
        <v>38000</v>
      </c>
      <c r="H871" t="s">
        <v>4172</v>
      </c>
      <c r="I871">
        <v>13200000</v>
      </c>
      <c r="J871" t="s">
        <v>5861</v>
      </c>
      <c r="K871">
        <v>12000000</v>
      </c>
      <c r="L871">
        <v>14300000</v>
      </c>
      <c r="M871">
        <v>3</v>
      </c>
      <c r="N871" t="s">
        <v>4424</v>
      </c>
      <c r="O871" t="s">
        <v>8421</v>
      </c>
    </row>
    <row r="872" spans="1:15" x14ac:dyDescent="0.3">
      <c r="A872" t="s">
        <v>5921</v>
      </c>
      <c r="B872">
        <v>2023</v>
      </c>
      <c r="C872" t="s">
        <v>4268</v>
      </c>
      <c r="D872" t="s">
        <v>4269</v>
      </c>
      <c r="E872" t="s">
        <v>4270</v>
      </c>
      <c r="F872" t="s">
        <v>43</v>
      </c>
      <c r="G872">
        <v>40000</v>
      </c>
      <c r="H872" t="s">
        <v>4179</v>
      </c>
      <c r="I872">
        <v>13700000</v>
      </c>
      <c r="J872" t="s">
        <v>5861</v>
      </c>
      <c r="K872">
        <v>13100000</v>
      </c>
      <c r="L872">
        <v>14200000</v>
      </c>
      <c r="M872">
        <v>13</v>
      </c>
      <c r="N872" t="s">
        <v>4186</v>
      </c>
      <c r="O872" t="s">
        <v>7020</v>
      </c>
    </row>
    <row r="873" spans="1:15" x14ac:dyDescent="0.3">
      <c r="A873" t="s">
        <v>5372</v>
      </c>
      <c r="B873">
        <v>2023</v>
      </c>
      <c r="C873" t="s">
        <v>92</v>
      </c>
      <c r="D873" t="s">
        <v>4752</v>
      </c>
      <c r="E873" t="s">
        <v>4753</v>
      </c>
      <c r="F873" t="s">
        <v>43</v>
      </c>
      <c r="G873">
        <v>41800</v>
      </c>
      <c r="H873" t="s">
        <v>4179</v>
      </c>
      <c r="I873">
        <v>10800000</v>
      </c>
      <c r="J873" t="s">
        <v>5861</v>
      </c>
      <c r="K873">
        <v>10400000</v>
      </c>
      <c r="L873">
        <v>11200000</v>
      </c>
      <c r="M873">
        <v>19</v>
      </c>
      <c r="N873" t="s">
        <v>4582</v>
      </c>
      <c r="O873" t="s">
        <v>6995</v>
      </c>
    </row>
    <row r="874" spans="1:15" x14ac:dyDescent="0.3">
      <c r="A874" t="s">
        <v>5904</v>
      </c>
      <c r="B874">
        <v>2023</v>
      </c>
      <c r="C874" t="s">
        <v>36</v>
      </c>
      <c r="D874" t="s">
        <v>4371</v>
      </c>
      <c r="E874" t="s">
        <v>4372</v>
      </c>
      <c r="F874" t="s">
        <v>143</v>
      </c>
      <c r="G874">
        <v>42500</v>
      </c>
      <c r="H874" t="s">
        <v>4179</v>
      </c>
      <c r="I874">
        <v>12400000</v>
      </c>
      <c r="J874" t="s">
        <v>5861</v>
      </c>
      <c r="K874">
        <v>12000000</v>
      </c>
      <c r="L874">
        <v>12900000</v>
      </c>
      <c r="M874">
        <v>35</v>
      </c>
      <c r="N874" t="s">
        <v>4186</v>
      </c>
      <c r="O874" t="s">
        <v>7006</v>
      </c>
    </row>
    <row r="875" spans="1:15" x14ac:dyDescent="0.3">
      <c r="A875" t="s">
        <v>5879</v>
      </c>
      <c r="B875">
        <v>2023</v>
      </c>
      <c r="C875" t="s">
        <v>62</v>
      </c>
      <c r="D875" t="s">
        <v>4433</v>
      </c>
      <c r="E875" t="s">
        <v>5727</v>
      </c>
      <c r="F875" t="s">
        <v>43</v>
      </c>
      <c r="G875">
        <v>58000</v>
      </c>
      <c r="H875" t="s">
        <v>4179</v>
      </c>
      <c r="I875">
        <v>22500000</v>
      </c>
      <c r="J875" t="s">
        <v>5861</v>
      </c>
      <c r="K875">
        <v>21700000</v>
      </c>
      <c r="L875">
        <v>23400000</v>
      </c>
      <c r="M875">
        <v>7</v>
      </c>
      <c r="N875" t="s">
        <v>4387</v>
      </c>
      <c r="O875" t="s">
        <v>6983</v>
      </c>
    </row>
    <row r="876" spans="1:15" x14ac:dyDescent="0.3">
      <c r="A876" t="s">
        <v>5918</v>
      </c>
      <c r="B876">
        <v>2023</v>
      </c>
      <c r="C876" t="s">
        <v>92</v>
      </c>
      <c r="D876" t="s">
        <v>4633</v>
      </c>
      <c r="E876" t="s">
        <v>5919</v>
      </c>
      <c r="F876" t="s">
        <v>173</v>
      </c>
      <c r="G876">
        <v>43000</v>
      </c>
      <c r="H876" t="s">
        <v>4179</v>
      </c>
      <c r="I876">
        <v>15700000</v>
      </c>
      <c r="J876" t="s">
        <v>5861</v>
      </c>
      <c r="K876">
        <v>15100000</v>
      </c>
      <c r="L876">
        <v>16200000</v>
      </c>
      <c r="M876">
        <v>9</v>
      </c>
      <c r="N876" t="s">
        <v>4274</v>
      </c>
      <c r="O876" t="s">
        <v>7017</v>
      </c>
    </row>
    <row r="877" spans="1:15" x14ac:dyDescent="0.3">
      <c r="A877" t="s">
        <v>5300</v>
      </c>
      <c r="B877">
        <v>2023</v>
      </c>
      <c r="C877" t="s">
        <v>62</v>
      </c>
      <c r="D877" t="s">
        <v>4231</v>
      </c>
      <c r="E877" t="s">
        <v>5832</v>
      </c>
      <c r="F877" t="s">
        <v>143</v>
      </c>
      <c r="G877">
        <v>13200</v>
      </c>
      <c r="H877" t="s">
        <v>4179</v>
      </c>
      <c r="I877">
        <v>15300000</v>
      </c>
      <c r="J877" t="s">
        <v>5861</v>
      </c>
      <c r="K877">
        <v>14300000</v>
      </c>
      <c r="L877">
        <v>16300000</v>
      </c>
      <c r="M877">
        <v>6</v>
      </c>
      <c r="N877" t="s">
        <v>4247</v>
      </c>
      <c r="O877" t="s">
        <v>7031</v>
      </c>
    </row>
    <row r="878" spans="1:15" x14ac:dyDescent="0.3">
      <c r="A878" t="s">
        <v>234</v>
      </c>
      <c r="B878">
        <v>2023</v>
      </c>
      <c r="C878" t="s">
        <v>137</v>
      </c>
      <c r="D878" t="s">
        <v>4335</v>
      </c>
      <c r="E878" t="s">
        <v>4336</v>
      </c>
      <c r="F878" t="s">
        <v>143</v>
      </c>
      <c r="G878">
        <v>45836</v>
      </c>
      <c r="H878" t="s">
        <v>4179</v>
      </c>
      <c r="I878">
        <v>17600000</v>
      </c>
      <c r="J878" t="s">
        <v>5861</v>
      </c>
      <c r="K878">
        <v>16900000</v>
      </c>
      <c r="L878">
        <v>18200000</v>
      </c>
      <c r="M878">
        <v>11</v>
      </c>
      <c r="N878" t="s">
        <v>4244</v>
      </c>
      <c r="O878" t="s">
        <v>8424</v>
      </c>
    </row>
    <row r="879" spans="1:15" x14ac:dyDescent="0.3">
      <c r="A879" t="s">
        <v>828</v>
      </c>
      <c r="B879">
        <v>2023</v>
      </c>
      <c r="C879" t="s">
        <v>62</v>
      </c>
      <c r="D879" t="s">
        <v>4445</v>
      </c>
      <c r="E879" t="s">
        <v>4458</v>
      </c>
      <c r="F879" t="s">
        <v>94</v>
      </c>
      <c r="G879">
        <v>54500</v>
      </c>
      <c r="H879" t="s">
        <v>4179</v>
      </c>
      <c r="I879">
        <v>11800000</v>
      </c>
      <c r="J879" t="s">
        <v>5861</v>
      </c>
      <c r="K879">
        <v>11300000</v>
      </c>
      <c r="L879">
        <v>12200000</v>
      </c>
      <c r="M879">
        <v>31</v>
      </c>
      <c r="N879" t="s">
        <v>4262</v>
      </c>
      <c r="O879" t="s">
        <v>7018</v>
      </c>
    </row>
    <row r="880" spans="1:15" x14ac:dyDescent="0.3">
      <c r="A880" t="s">
        <v>5872</v>
      </c>
      <c r="B880">
        <v>2024</v>
      </c>
      <c r="C880" t="s">
        <v>62</v>
      </c>
      <c r="D880" t="s">
        <v>4433</v>
      </c>
      <c r="E880" t="s">
        <v>4345</v>
      </c>
      <c r="F880" t="s">
        <v>43</v>
      </c>
      <c r="G880">
        <v>29130</v>
      </c>
      <c r="H880" t="s">
        <v>4179</v>
      </c>
      <c r="I880">
        <v>24000000</v>
      </c>
      <c r="J880" t="s">
        <v>5861</v>
      </c>
      <c r="K880">
        <v>23200000</v>
      </c>
      <c r="L880">
        <v>24900000</v>
      </c>
      <c r="M880">
        <v>5</v>
      </c>
      <c r="N880" t="s">
        <v>4225</v>
      </c>
      <c r="O880" t="s">
        <v>6976</v>
      </c>
    </row>
    <row r="881" spans="1:15" x14ac:dyDescent="0.3">
      <c r="A881" t="s">
        <v>337</v>
      </c>
      <c r="B881">
        <v>2024</v>
      </c>
      <c r="C881" t="s">
        <v>62</v>
      </c>
      <c r="D881">
        <v>3008</v>
      </c>
      <c r="E881" t="s">
        <v>4258</v>
      </c>
      <c r="F881" t="s">
        <v>143</v>
      </c>
      <c r="G881">
        <v>53000</v>
      </c>
      <c r="H881" t="s">
        <v>4179</v>
      </c>
      <c r="I881">
        <v>15600000</v>
      </c>
      <c r="J881" t="s">
        <v>5861</v>
      </c>
      <c r="K881">
        <v>15000000</v>
      </c>
      <c r="L881">
        <v>16200000</v>
      </c>
      <c r="M881">
        <v>28</v>
      </c>
      <c r="N881" t="s">
        <v>4259</v>
      </c>
      <c r="O881" t="s">
        <v>8420</v>
      </c>
    </row>
    <row r="882" spans="1:15" x14ac:dyDescent="0.3">
      <c r="A882" t="s">
        <v>79</v>
      </c>
      <c r="B882">
        <v>2024</v>
      </c>
      <c r="C882" t="s">
        <v>62</v>
      </c>
      <c r="D882">
        <v>3008</v>
      </c>
      <c r="E882" t="s">
        <v>4258</v>
      </c>
      <c r="F882" t="s">
        <v>43</v>
      </c>
      <c r="G882">
        <v>17500</v>
      </c>
      <c r="H882" t="s">
        <v>4172</v>
      </c>
      <c r="I882">
        <v>16400000</v>
      </c>
      <c r="J882" t="s">
        <v>5861</v>
      </c>
      <c r="K882">
        <v>15800000</v>
      </c>
      <c r="L882">
        <v>17000000</v>
      </c>
      <c r="M882">
        <v>28</v>
      </c>
      <c r="N882" t="s">
        <v>4259</v>
      </c>
      <c r="O882" t="s">
        <v>8427</v>
      </c>
    </row>
    <row r="883" spans="1:15" x14ac:dyDescent="0.3">
      <c r="A883" t="s">
        <v>300</v>
      </c>
      <c r="B883">
        <v>2024</v>
      </c>
      <c r="C883" t="s">
        <v>24</v>
      </c>
      <c r="D883" t="s">
        <v>4657</v>
      </c>
      <c r="E883" t="s">
        <v>4658</v>
      </c>
      <c r="F883" t="s">
        <v>43</v>
      </c>
      <c r="G883">
        <v>5000</v>
      </c>
      <c r="H883" t="s">
        <v>4179</v>
      </c>
      <c r="I883">
        <v>26100000</v>
      </c>
      <c r="J883" t="s">
        <v>5861</v>
      </c>
      <c r="K883">
        <v>25200000</v>
      </c>
      <c r="L883">
        <v>27100000</v>
      </c>
      <c r="M883">
        <v>6</v>
      </c>
      <c r="N883" t="s">
        <v>4346</v>
      </c>
      <c r="O883" t="s">
        <v>8418</v>
      </c>
    </row>
    <row r="884" spans="1:15" x14ac:dyDescent="0.3">
      <c r="A884" t="s">
        <v>321</v>
      </c>
      <c r="B884">
        <v>2024</v>
      </c>
      <c r="C884" t="s">
        <v>24</v>
      </c>
      <c r="D884" t="s">
        <v>4404</v>
      </c>
      <c r="E884" t="s">
        <v>5692</v>
      </c>
      <c r="F884" t="s">
        <v>94</v>
      </c>
      <c r="G884">
        <v>44000</v>
      </c>
      <c r="H884" t="s">
        <v>4179</v>
      </c>
      <c r="I884">
        <v>45100000</v>
      </c>
      <c r="J884" t="s">
        <v>5861</v>
      </c>
      <c r="K884">
        <v>43400000</v>
      </c>
      <c r="L884">
        <v>46800000</v>
      </c>
      <c r="M884">
        <v>16</v>
      </c>
      <c r="N884" t="s">
        <v>4472</v>
      </c>
      <c r="O884" t="s">
        <v>8429</v>
      </c>
    </row>
    <row r="885" spans="1:15" x14ac:dyDescent="0.3">
      <c r="A885" t="s">
        <v>136</v>
      </c>
      <c r="B885">
        <v>2024</v>
      </c>
      <c r="C885" t="s">
        <v>137</v>
      </c>
      <c r="D885" t="s">
        <v>4335</v>
      </c>
      <c r="E885" t="s">
        <v>4832</v>
      </c>
      <c r="F885" t="s">
        <v>46</v>
      </c>
      <c r="G885">
        <v>7000</v>
      </c>
      <c r="H885" t="s">
        <v>4172</v>
      </c>
      <c r="I885">
        <v>21900000</v>
      </c>
      <c r="J885" t="s">
        <v>5861</v>
      </c>
      <c r="K885">
        <v>21100000</v>
      </c>
      <c r="L885">
        <v>22600000</v>
      </c>
      <c r="M885">
        <v>10</v>
      </c>
      <c r="N885" t="s">
        <v>4256</v>
      </c>
      <c r="O885" t="s">
        <v>8419</v>
      </c>
    </row>
    <row r="886" spans="1:15" x14ac:dyDescent="0.3">
      <c r="A886" t="s">
        <v>299</v>
      </c>
      <c r="B886">
        <v>2024</v>
      </c>
      <c r="C886" t="s">
        <v>24</v>
      </c>
      <c r="D886" t="s">
        <v>4404</v>
      </c>
      <c r="E886" t="s">
        <v>4405</v>
      </c>
      <c r="F886" t="s">
        <v>43</v>
      </c>
      <c r="G886">
        <v>54774</v>
      </c>
      <c r="H886" t="s">
        <v>4179</v>
      </c>
      <c r="I886">
        <v>35800000</v>
      </c>
      <c r="J886" t="s">
        <v>5861</v>
      </c>
      <c r="K886">
        <v>34400000</v>
      </c>
      <c r="L886">
        <v>37200000</v>
      </c>
      <c r="M886">
        <v>26</v>
      </c>
      <c r="N886" t="s">
        <v>4963</v>
      </c>
      <c r="O886" t="s">
        <v>8423</v>
      </c>
    </row>
    <row r="887" spans="1:15" x14ac:dyDescent="0.3">
      <c r="A887" t="s">
        <v>5884</v>
      </c>
      <c r="B887">
        <v>2024</v>
      </c>
      <c r="C887" t="s">
        <v>3991</v>
      </c>
      <c r="D887" t="s">
        <v>4629</v>
      </c>
      <c r="E887" t="s">
        <v>5025</v>
      </c>
      <c r="F887" t="s">
        <v>143</v>
      </c>
      <c r="G887">
        <v>43000</v>
      </c>
      <c r="H887" t="s">
        <v>4179</v>
      </c>
      <c r="I887">
        <v>11700000</v>
      </c>
      <c r="J887" t="s">
        <v>5861</v>
      </c>
      <c r="K887">
        <v>11300000</v>
      </c>
      <c r="L887">
        <v>12200000</v>
      </c>
      <c r="M887">
        <v>6</v>
      </c>
      <c r="N887" t="s">
        <v>4180</v>
      </c>
      <c r="O887" t="s">
        <v>6986</v>
      </c>
    </row>
    <row r="888" spans="1:15" x14ac:dyDescent="0.3">
      <c r="A888" t="s">
        <v>5318</v>
      </c>
      <c r="B888">
        <v>2024</v>
      </c>
      <c r="C888" t="s">
        <v>194</v>
      </c>
      <c r="D888" t="s">
        <v>4479</v>
      </c>
      <c r="E888" t="s">
        <v>4480</v>
      </c>
      <c r="F888" t="s">
        <v>143</v>
      </c>
      <c r="G888">
        <v>40000</v>
      </c>
      <c r="H888" t="s">
        <v>4179</v>
      </c>
      <c r="I888">
        <v>28900000</v>
      </c>
      <c r="J888" t="s">
        <v>5861</v>
      </c>
      <c r="K888">
        <v>27900000</v>
      </c>
      <c r="L888">
        <v>30000000</v>
      </c>
      <c r="M888">
        <v>9</v>
      </c>
      <c r="N888" t="s">
        <v>4225</v>
      </c>
      <c r="O888" t="s">
        <v>8416</v>
      </c>
    </row>
    <row r="889" spans="1:15" x14ac:dyDescent="0.3">
      <c r="A889" t="s">
        <v>314</v>
      </c>
      <c r="B889">
        <v>2024</v>
      </c>
      <c r="C889" t="s">
        <v>137</v>
      </c>
      <c r="D889" t="s">
        <v>4335</v>
      </c>
      <c r="E889" t="s">
        <v>4832</v>
      </c>
      <c r="F889" t="s">
        <v>143</v>
      </c>
      <c r="G889">
        <v>14000</v>
      </c>
      <c r="H889" t="s">
        <v>4179</v>
      </c>
      <c r="I889">
        <v>21800000</v>
      </c>
      <c r="J889" t="s">
        <v>5861</v>
      </c>
      <c r="K889">
        <v>21100000</v>
      </c>
      <c r="L889">
        <v>22600000</v>
      </c>
      <c r="M889">
        <v>10</v>
      </c>
      <c r="N889" t="s">
        <v>4256</v>
      </c>
      <c r="O889" t="s">
        <v>8422</v>
      </c>
    </row>
    <row r="890" spans="1:15" x14ac:dyDescent="0.3">
      <c r="A890" t="s">
        <v>5920</v>
      </c>
      <c r="B890">
        <v>2024</v>
      </c>
      <c r="C890" t="s">
        <v>62</v>
      </c>
      <c r="D890">
        <v>3008</v>
      </c>
      <c r="E890" t="s">
        <v>4434</v>
      </c>
      <c r="F890" t="s">
        <v>143</v>
      </c>
      <c r="G890">
        <v>29150</v>
      </c>
      <c r="H890" t="s">
        <v>4172</v>
      </c>
      <c r="I890">
        <v>19400000</v>
      </c>
      <c r="J890" t="s">
        <v>5861</v>
      </c>
      <c r="K890">
        <v>18700000</v>
      </c>
      <c r="L890">
        <v>20100000</v>
      </c>
      <c r="M890">
        <v>38</v>
      </c>
      <c r="N890" t="s">
        <v>4271</v>
      </c>
      <c r="O890" t="s">
        <v>7019</v>
      </c>
    </row>
    <row r="891" spans="1:15" x14ac:dyDescent="0.3">
      <c r="A891" t="s">
        <v>6257</v>
      </c>
      <c r="B891">
        <v>2024</v>
      </c>
      <c r="C891" t="s">
        <v>24</v>
      </c>
      <c r="D891" t="s">
        <v>4404</v>
      </c>
      <c r="E891" t="s">
        <v>4405</v>
      </c>
      <c r="F891" t="s">
        <v>143</v>
      </c>
      <c r="G891">
        <v>33800</v>
      </c>
      <c r="H891" t="s">
        <v>4179</v>
      </c>
      <c r="I891">
        <v>37500000</v>
      </c>
      <c r="J891" t="s">
        <v>5861</v>
      </c>
      <c r="K891">
        <v>36100000</v>
      </c>
      <c r="L891">
        <v>38900000</v>
      </c>
      <c r="M891">
        <v>26</v>
      </c>
      <c r="N891" t="s">
        <v>4963</v>
      </c>
      <c r="O891" t="s">
        <v>8417</v>
      </c>
    </row>
    <row r="892" spans="1:15" x14ac:dyDescent="0.3">
      <c r="A892" t="s">
        <v>5931</v>
      </c>
      <c r="B892">
        <v>2024</v>
      </c>
      <c r="C892" t="s">
        <v>4183</v>
      </c>
      <c r="D892" t="s">
        <v>5932</v>
      </c>
      <c r="E892" t="s">
        <v>5933</v>
      </c>
      <c r="F892" t="s">
        <v>143</v>
      </c>
      <c r="G892">
        <v>83800</v>
      </c>
      <c r="H892" t="s">
        <v>4172</v>
      </c>
      <c r="I892">
        <v>16000000</v>
      </c>
      <c r="J892" t="s">
        <v>5861</v>
      </c>
      <c r="K892">
        <v>14600000</v>
      </c>
      <c r="L892">
        <v>17300000</v>
      </c>
      <c r="M892" t="s">
        <v>4174</v>
      </c>
      <c r="N892" t="s">
        <v>4341</v>
      </c>
      <c r="O892" t="s">
        <v>7032</v>
      </c>
    </row>
    <row r="893" spans="1:15" x14ac:dyDescent="0.3">
      <c r="A893" t="s">
        <v>214</v>
      </c>
      <c r="B893">
        <v>2024</v>
      </c>
      <c r="C893" t="s">
        <v>24</v>
      </c>
      <c r="D893" t="s">
        <v>4404</v>
      </c>
      <c r="E893" t="s">
        <v>4405</v>
      </c>
      <c r="F893" t="s">
        <v>143</v>
      </c>
      <c r="G893">
        <v>69690</v>
      </c>
      <c r="H893" t="s">
        <v>4179</v>
      </c>
      <c r="I893">
        <v>35600000</v>
      </c>
      <c r="J893" t="s">
        <v>5861</v>
      </c>
      <c r="K893">
        <v>34200000</v>
      </c>
      <c r="L893">
        <v>37000000</v>
      </c>
      <c r="M893">
        <v>26</v>
      </c>
      <c r="N893" t="s">
        <v>4963</v>
      </c>
      <c r="O893" t="s">
        <v>8434</v>
      </c>
    </row>
    <row r="894" spans="1:15" x14ac:dyDescent="0.3">
      <c r="A894" t="s">
        <v>5890</v>
      </c>
      <c r="B894">
        <v>2024</v>
      </c>
      <c r="C894" t="s">
        <v>4894</v>
      </c>
      <c r="D894" t="s">
        <v>5891</v>
      </c>
      <c r="E894" t="s">
        <v>5892</v>
      </c>
      <c r="F894" t="s">
        <v>43</v>
      </c>
      <c r="G894">
        <v>49700</v>
      </c>
      <c r="H894" t="s">
        <v>4179</v>
      </c>
      <c r="I894">
        <v>13000000</v>
      </c>
      <c r="J894" t="s">
        <v>5861</v>
      </c>
      <c r="K894">
        <v>12500000</v>
      </c>
      <c r="L894">
        <v>13400000</v>
      </c>
      <c r="M894">
        <v>22</v>
      </c>
      <c r="N894" t="s">
        <v>4262</v>
      </c>
      <c r="O894" t="s">
        <v>6990</v>
      </c>
    </row>
    <row r="895" spans="1:15" x14ac:dyDescent="0.3">
      <c r="A895" t="s">
        <v>5905</v>
      </c>
      <c r="B895">
        <v>2024</v>
      </c>
      <c r="C895" t="s">
        <v>137</v>
      </c>
      <c r="D895" t="s">
        <v>5107</v>
      </c>
      <c r="E895" t="s">
        <v>4202</v>
      </c>
      <c r="F895" t="s">
        <v>60</v>
      </c>
      <c r="G895">
        <v>37600</v>
      </c>
      <c r="H895" t="s">
        <v>4172</v>
      </c>
      <c r="I895">
        <v>25100000</v>
      </c>
      <c r="J895" t="s">
        <v>5861</v>
      </c>
      <c r="K895">
        <v>24200000</v>
      </c>
      <c r="L895">
        <v>26000000</v>
      </c>
      <c r="M895">
        <v>5</v>
      </c>
      <c r="N895" t="s">
        <v>4199</v>
      </c>
      <c r="O895" t="s">
        <v>7007</v>
      </c>
    </row>
    <row r="896" spans="1:15" x14ac:dyDescent="0.3">
      <c r="A896" t="s">
        <v>249</v>
      </c>
      <c r="B896">
        <v>2025</v>
      </c>
      <c r="C896" t="s">
        <v>250</v>
      </c>
      <c r="D896" t="s">
        <v>5676</v>
      </c>
      <c r="E896" t="s">
        <v>5677</v>
      </c>
      <c r="F896" t="s">
        <v>4171</v>
      </c>
      <c r="G896">
        <v>19678</v>
      </c>
      <c r="H896" t="s">
        <v>4179</v>
      </c>
      <c r="I896">
        <v>40100000</v>
      </c>
      <c r="J896" t="s">
        <v>5861</v>
      </c>
      <c r="K896">
        <v>38600000</v>
      </c>
      <c r="L896">
        <v>41600000</v>
      </c>
      <c r="M896">
        <v>6</v>
      </c>
      <c r="N896" t="s">
        <v>8112</v>
      </c>
      <c r="O896" t="s">
        <v>8438</v>
      </c>
    </row>
    <row r="897" spans="1:15" x14ac:dyDescent="0.3">
      <c r="A897" t="s">
        <v>69</v>
      </c>
      <c r="B897">
        <v>2025</v>
      </c>
      <c r="C897" t="s">
        <v>62</v>
      </c>
      <c r="D897" t="s">
        <v>4249</v>
      </c>
      <c r="E897" t="s">
        <v>4278</v>
      </c>
      <c r="F897" t="s">
        <v>143</v>
      </c>
      <c r="G897">
        <v>5800</v>
      </c>
      <c r="H897" t="s">
        <v>4179</v>
      </c>
      <c r="I897">
        <v>26300000</v>
      </c>
      <c r="J897" t="s">
        <v>5861</v>
      </c>
      <c r="K897">
        <v>25400000</v>
      </c>
      <c r="L897">
        <v>27200000</v>
      </c>
      <c r="M897" t="s">
        <v>4174</v>
      </c>
      <c r="N897" t="s">
        <v>4387</v>
      </c>
      <c r="O897" t="s">
        <v>8437</v>
      </c>
    </row>
    <row r="898" spans="1:15" x14ac:dyDescent="0.3">
      <c r="A898" t="s">
        <v>153</v>
      </c>
      <c r="B898">
        <v>2025</v>
      </c>
      <c r="C898" t="s">
        <v>154</v>
      </c>
      <c r="D898" t="s">
        <v>5681</v>
      </c>
      <c r="E898" t="s">
        <v>5682</v>
      </c>
      <c r="F898" t="s">
        <v>4171</v>
      </c>
      <c r="G898">
        <v>7500</v>
      </c>
      <c r="H898" t="s">
        <v>4179</v>
      </c>
      <c r="I898">
        <v>25600000</v>
      </c>
      <c r="J898" t="s">
        <v>5861</v>
      </c>
      <c r="K898">
        <v>24800000</v>
      </c>
      <c r="L898">
        <v>26500000</v>
      </c>
      <c r="M898">
        <v>2</v>
      </c>
      <c r="N898" t="s">
        <v>4259</v>
      </c>
      <c r="O898" t="s">
        <v>8432</v>
      </c>
    </row>
    <row r="899" spans="1:15" x14ac:dyDescent="0.3">
      <c r="A899" t="s">
        <v>394</v>
      </c>
      <c r="B899">
        <v>2025</v>
      </c>
      <c r="C899" t="s">
        <v>163</v>
      </c>
      <c r="D899">
        <v>7</v>
      </c>
      <c r="E899" t="s">
        <v>4276</v>
      </c>
      <c r="F899" t="s">
        <v>4171</v>
      </c>
      <c r="G899">
        <v>8500</v>
      </c>
      <c r="H899" t="s">
        <v>4179</v>
      </c>
      <c r="I899">
        <v>17700000</v>
      </c>
      <c r="J899" t="s">
        <v>5861</v>
      </c>
      <c r="K899">
        <v>17100000</v>
      </c>
      <c r="L899">
        <v>18300000</v>
      </c>
      <c r="M899">
        <v>3</v>
      </c>
      <c r="N899" t="s">
        <v>4289</v>
      </c>
      <c r="O899" t="s">
        <v>6979</v>
      </c>
    </row>
    <row r="900" spans="1:15" x14ac:dyDescent="0.3">
      <c r="A900" t="s">
        <v>5897</v>
      </c>
      <c r="B900">
        <v>2025</v>
      </c>
      <c r="C900" t="s">
        <v>108</v>
      </c>
      <c r="D900" t="s">
        <v>5898</v>
      </c>
      <c r="E900" t="s">
        <v>5899</v>
      </c>
      <c r="F900" t="s">
        <v>4171</v>
      </c>
      <c r="G900">
        <v>3100</v>
      </c>
      <c r="H900" t="s">
        <v>4172</v>
      </c>
      <c r="I900">
        <v>13800000</v>
      </c>
      <c r="J900" t="s">
        <v>5861</v>
      </c>
      <c r="K900">
        <v>13300000</v>
      </c>
      <c r="L900">
        <v>14300000</v>
      </c>
      <c r="M900">
        <v>7</v>
      </c>
      <c r="N900" t="s">
        <v>4424</v>
      </c>
      <c r="O900" t="s">
        <v>6997</v>
      </c>
    </row>
    <row r="901" spans="1:15" x14ac:dyDescent="0.3">
      <c r="A901" t="s">
        <v>5897</v>
      </c>
      <c r="B901">
        <v>2025</v>
      </c>
      <c r="C901" t="s">
        <v>108</v>
      </c>
      <c r="D901" t="s">
        <v>5898</v>
      </c>
      <c r="E901" t="s">
        <v>5899</v>
      </c>
      <c r="F901" t="s">
        <v>4171</v>
      </c>
      <c r="G901">
        <v>3100</v>
      </c>
      <c r="H901" t="s">
        <v>4172</v>
      </c>
      <c r="I901">
        <v>13800000</v>
      </c>
      <c r="J901" t="s">
        <v>5861</v>
      </c>
      <c r="K901">
        <v>13300000</v>
      </c>
      <c r="L901">
        <v>14300000</v>
      </c>
      <c r="M901">
        <v>7</v>
      </c>
      <c r="N901" t="s">
        <v>4424</v>
      </c>
      <c r="O901" t="s">
        <v>6998</v>
      </c>
    </row>
    <row r="902" spans="1:15" x14ac:dyDescent="0.3">
      <c r="A902" t="s">
        <v>5878</v>
      </c>
      <c r="B902">
        <v>2025</v>
      </c>
      <c r="C902" t="s">
        <v>4183</v>
      </c>
      <c r="D902" t="s">
        <v>4302</v>
      </c>
      <c r="E902" t="s">
        <v>4730</v>
      </c>
      <c r="F902" t="s">
        <v>4171</v>
      </c>
      <c r="G902">
        <v>13100</v>
      </c>
      <c r="H902" t="s">
        <v>4179</v>
      </c>
      <c r="I902">
        <v>23100000</v>
      </c>
      <c r="J902" t="s">
        <v>5861</v>
      </c>
      <c r="K902">
        <v>22300000</v>
      </c>
      <c r="L902">
        <v>24000000</v>
      </c>
      <c r="M902" t="s">
        <v>4174</v>
      </c>
      <c r="N902" t="s">
        <v>4289</v>
      </c>
      <c r="O902" t="s">
        <v>6982</v>
      </c>
    </row>
    <row r="903" spans="1:15" x14ac:dyDescent="0.3">
      <c r="A903" t="s">
        <v>5903</v>
      </c>
      <c r="B903">
        <v>2025</v>
      </c>
      <c r="C903" t="s">
        <v>137</v>
      </c>
      <c r="D903" t="s">
        <v>4201</v>
      </c>
      <c r="E903" t="s">
        <v>5108</v>
      </c>
      <c r="F903" t="s">
        <v>4171</v>
      </c>
      <c r="G903">
        <v>9000</v>
      </c>
      <c r="H903" t="s">
        <v>4179</v>
      </c>
      <c r="I903">
        <v>23900000</v>
      </c>
      <c r="J903" t="s">
        <v>5861</v>
      </c>
      <c r="K903">
        <v>22600000</v>
      </c>
      <c r="L903">
        <v>25200000</v>
      </c>
      <c r="M903">
        <v>15</v>
      </c>
      <c r="N903" t="s">
        <v>4387</v>
      </c>
      <c r="O903" t="s">
        <v>7005</v>
      </c>
    </row>
    <row r="904" spans="1:15" x14ac:dyDescent="0.3">
      <c r="A904" t="s">
        <v>5896</v>
      </c>
      <c r="B904">
        <v>2025</v>
      </c>
      <c r="C904" t="s">
        <v>201</v>
      </c>
      <c r="D904" t="s">
        <v>4668</v>
      </c>
      <c r="E904" t="s">
        <v>4669</v>
      </c>
      <c r="F904" t="s">
        <v>4171</v>
      </c>
      <c r="G904">
        <v>10000</v>
      </c>
      <c r="H904" t="s">
        <v>4179</v>
      </c>
      <c r="I904">
        <v>13500000</v>
      </c>
      <c r="J904" t="s">
        <v>5861</v>
      </c>
      <c r="K904">
        <v>13100000</v>
      </c>
      <c r="L904">
        <v>14000000</v>
      </c>
      <c r="M904">
        <v>3</v>
      </c>
      <c r="N904" t="s">
        <v>4274</v>
      </c>
      <c r="O904" t="s">
        <v>6996</v>
      </c>
    </row>
    <row r="905" spans="1:15" x14ac:dyDescent="0.3">
      <c r="A905" t="s">
        <v>256</v>
      </c>
      <c r="B905">
        <v>2025</v>
      </c>
      <c r="C905" t="s">
        <v>62</v>
      </c>
      <c r="D905" t="s">
        <v>4389</v>
      </c>
      <c r="E905" t="s">
        <v>4681</v>
      </c>
      <c r="F905" t="s">
        <v>4171</v>
      </c>
      <c r="G905">
        <v>4687</v>
      </c>
      <c r="H905" t="s">
        <v>4179</v>
      </c>
      <c r="I905">
        <v>22300000</v>
      </c>
      <c r="J905" t="s">
        <v>5861</v>
      </c>
      <c r="K905">
        <v>21500000</v>
      </c>
      <c r="L905">
        <v>23000000</v>
      </c>
      <c r="M905">
        <v>16</v>
      </c>
      <c r="N905" t="s">
        <v>4271</v>
      </c>
      <c r="O905" t="s">
        <v>8436</v>
      </c>
    </row>
    <row r="906" spans="1:15" x14ac:dyDescent="0.3">
      <c r="A906" t="s">
        <v>5910</v>
      </c>
      <c r="B906">
        <v>2025</v>
      </c>
      <c r="C906" t="s">
        <v>131</v>
      </c>
      <c r="D906" t="s">
        <v>4238</v>
      </c>
      <c r="E906" t="s">
        <v>4239</v>
      </c>
      <c r="F906" t="s">
        <v>4171</v>
      </c>
      <c r="G906">
        <v>1400</v>
      </c>
      <c r="H906" t="s">
        <v>4179</v>
      </c>
      <c r="I906">
        <v>21200000</v>
      </c>
      <c r="J906" t="s">
        <v>5861</v>
      </c>
      <c r="K906">
        <v>20500000</v>
      </c>
      <c r="L906">
        <v>22000000</v>
      </c>
      <c r="M906">
        <v>7</v>
      </c>
      <c r="N906" t="s">
        <v>4212</v>
      </c>
      <c r="O906" t="s">
        <v>7010</v>
      </c>
    </row>
    <row r="907" spans="1:15" x14ac:dyDescent="0.3">
      <c r="A907" t="s">
        <v>5913</v>
      </c>
      <c r="B907">
        <v>2025</v>
      </c>
      <c r="C907" t="s">
        <v>24</v>
      </c>
      <c r="D907" t="s">
        <v>4997</v>
      </c>
      <c r="E907" t="s">
        <v>5120</v>
      </c>
      <c r="F907" t="s">
        <v>4171</v>
      </c>
      <c r="G907">
        <v>29700</v>
      </c>
      <c r="H907" t="s">
        <v>4179</v>
      </c>
      <c r="I907">
        <v>24400000</v>
      </c>
      <c r="J907" t="s">
        <v>5861</v>
      </c>
      <c r="K907">
        <v>23500000</v>
      </c>
      <c r="L907">
        <v>25300000</v>
      </c>
      <c r="M907" t="s">
        <v>4174</v>
      </c>
      <c r="N907" t="s">
        <v>4289</v>
      </c>
      <c r="O907" t="s">
        <v>7013</v>
      </c>
    </row>
    <row r="908" spans="1:15" x14ac:dyDescent="0.3">
      <c r="A908" t="s">
        <v>48</v>
      </c>
      <c r="B908">
        <v>2025</v>
      </c>
      <c r="C908" t="s">
        <v>50</v>
      </c>
      <c r="D908" t="s">
        <v>5694</v>
      </c>
      <c r="E908" t="s">
        <v>5695</v>
      </c>
      <c r="F908" t="s">
        <v>4171</v>
      </c>
      <c r="G908">
        <v>300</v>
      </c>
      <c r="H908" t="s">
        <v>4179</v>
      </c>
      <c r="I908">
        <v>7430000</v>
      </c>
      <c r="J908" t="s">
        <v>5861</v>
      </c>
      <c r="K908">
        <v>7170000</v>
      </c>
      <c r="L908">
        <v>7690000</v>
      </c>
      <c r="M908" t="s">
        <v>4174</v>
      </c>
      <c r="N908" t="s">
        <v>4274</v>
      </c>
      <c r="O908" t="s">
        <v>8433</v>
      </c>
    </row>
    <row r="909" spans="1:15" x14ac:dyDescent="0.3">
      <c r="A909" t="s">
        <v>5339</v>
      </c>
      <c r="B909">
        <v>2025</v>
      </c>
      <c r="C909" t="s">
        <v>24</v>
      </c>
      <c r="D909" t="s">
        <v>4404</v>
      </c>
      <c r="E909" t="s">
        <v>5058</v>
      </c>
      <c r="F909" t="s">
        <v>4171</v>
      </c>
      <c r="G909">
        <v>28700</v>
      </c>
      <c r="H909" t="s">
        <v>4179</v>
      </c>
      <c r="I909">
        <v>31000000</v>
      </c>
      <c r="J909" t="s">
        <v>5861</v>
      </c>
      <c r="K909">
        <v>29900000</v>
      </c>
      <c r="L909">
        <v>32200000</v>
      </c>
      <c r="M909">
        <v>21</v>
      </c>
      <c r="N909" t="s">
        <v>4699</v>
      </c>
      <c r="O909" t="s">
        <v>6994</v>
      </c>
    </row>
    <row r="910" spans="1:15" x14ac:dyDescent="0.3">
      <c r="A910" t="s">
        <v>5370</v>
      </c>
      <c r="B910">
        <v>2026</v>
      </c>
      <c r="C910" t="s">
        <v>45</v>
      </c>
      <c r="D910" t="s">
        <v>4884</v>
      </c>
      <c r="E910" t="s">
        <v>5895</v>
      </c>
      <c r="F910" t="s">
        <v>4171</v>
      </c>
      <c r="G910">
        <v>2600</v>
      </c>
      <c r="H910" t="s">
        <v>4179</v>
      </c>
      <c r="I910">
        <v>18900000</v>
      </c>
      <c r="J910" t="s">
        <v>5861</v>
      </c>
      <c r="K910">
        <v>18200000</v>
      </c>
      <c r="L910">
        <v>19600000</v>
      </c>
      <c r="M910" t="s">
        <v>4174</v>
      </c>
      <c r="N910" t="s">
        <v>4472</v>
      </c>
      <c r="O910" t="s">
        <v>6993</v>
      </c>
    </row>
    <row r="911" spans="1:15" x14ac:dyDescent="0.3">
      <c r="A911" t="s">
        <v>5912</v>
      </c>
      <c r="B911">
        <v>2026</v>
      </c>
      <c r="C911" t="s">
        <v>62</v>
      </c>
      <c r="D911" t="s">
        <v>4389</v>
      </c>
      <c r="E911" t="s">
        <v>4681</v>
      </c>
      <c r="F911" t="s">
        <v>4171</v>
      </c>
      <c r="G911">
        <v>3500</v>
      </c>
      <c r="H911" t="s">
        <v>4179</v>
      </c>
      <c r="I911">
        <v>24300000</v>
      </c>
      <c r="J911" t="s">
        <v>5861</v>
      </c>
      <c r="K911">
        <v>23200000</v>
      </c>
      <c r="L911">
        <v>25400000</v>
      </c>
      <c r="M911" t="s">
        <v>4174</v>
      </c>
      <c r="N911" t="s">
        <v>4262</v>
      </c>
      <c r="O911" t="s">
        <v>7012</v>
      </c>
    </row>
    <row r="912" spans="1:15" x14ac:dyDescent="0.3">
      <c r="A912" t="s">
        <v>5964</v>
      </c>
      <c r="B912">
        <v>2016</v>
      </c>
      <c r="C912" t="s">
        <v>5321</v>
      </c>
      <c r="D912" t="s">
        <v>5965</v>
      </c>
      <c r="E912" t="s">
        <v>5966</v>
      </c>
      <c r="F912" t="s">
        <v>94</v>
      </c>
      <c r="G912">
        <v>118000</v>
      </c>
      <c r="H912" t="s">
        <v>4179</v>
      </c>
      <c r="I912">
        <v>4510000</v>
      </c>
      <c r="J912" t="s">
        <v>5935</v>
      </c>
      <c r="K912">
        <v>4220000</v>
      </c>
      <c r="L912">
        <v>4810000</v>
      </c>
      <c r="M912">
        <v>6</v>
      </c>
      <c r="N912" t="s">
        <v>4582</v>
      </c>
      <c r="O912" t="s">
        <v>7056</v>
      </c>
    </row>
    <row r="913" spans="1:15" x14ac:dyDescent="0.3">
      <c r="A913" t="s">
        <v>5972</v>
      </c>
      <c r="B913">
        <v>2017</v>
      </c>
      <c r="C913" t="s">
        <v>4183</v>
      </c>
      <c r="D913" t="s">
        <v>5973</v>
      </c>
      <c r="E913" t="s">
        <v>5974</v>
      </c>
      <c r="F913" t="s">
        <v>161</v>
      </c>
      <c r="G913">
        <v>40000</v>
      </c>
      <c r="H913" t="s">
        <v>4179</v>
      </c>
      <c r="I913">
        <v>7170000</v>
      </c>
      <c r="J913" t="s">
        <v>5935</v>
      </c>
      <c r="K913">
        <v>6650000</v>
      </c>
      <c r="L913">
        <v>7690000</v>
      </c>
      <c r="M913" t="s">
        <v>4174</v>
      </c>
      <c r="N913" t="s">
        <v>4199</v>
      </c>
      <c r="O913" t="s">
        <v>7064</v>
      </c>
    </row>
    <row r="914" spans="1:15" x14ac:dyDescent="0.3">
      <c r="A914" t="s">
        <v>5366</v>
      </c>
      <c r="B914">
        <v>2018</v>
      </c>
      <c r="C914" t="s">
        <v>24</v>
      </c>
      <c r="D914" t="s">
        <v>4571</v>
      </c>
      <c r="E914" t="s">
        <v>5938</v>
      </c>
      <c r="F914" t="s">
        <v>60</v>
      </c>
      <c r="G914">
        <v>72600</v>
      </c>
      <c r="H914" t="s">
        <v>4179</v>
      </c>
      <c r="I914">
        <v>14500000</v>
      </c>
      <c r="J914" t="s">
        <v>5935</v>
      </c>
      <c r="K914">
        <v>13700000</v>
      </c>
      <c r="L914">
        <v>15400000</v>
      </c>
      <c r="M914">
        <v>18</v>
      </c>
      <c r="N914" t="s">
        <v>4199</v>
      </c>
      <c r="O914" t="s">
        <v>7036</v>
      </c>
    </row>
    <row r="915" spans="1:15" x14ac:dyDescent="0.3">
      <c r="A915" t="s">
        <v>103</v>
      </c>
      <c r="B915">
        <v>2019</v>
      </c>
      <c r="C915" t="s">
        <v>36</v>
      </c>
      <c r="D915" t="s">
        <v>4426</v>
      </c>
      <c r="E915" t="s">
        <v>4427</v>
      </c>
      <c r="F915" t="s">
        <v>173</v>
      </c>
      <c r="G915">
        <v>67000</v>
      </c>
      <c r="H915" t="s">
        <v>4172</v>
      </c>
      <c r="I915">
        <v>7140000</v>
      </c>
      <c r="J915" t="s">
        <v>5935</v>
      </c>
      <c r="K915">
        <v>6900000</v>
      </c>
      <c r="L915">
        <v>7390000</v>
      </c>
      <c r="M915">
        <v>6</v>
      </c>
      <c r="N915" t="s">
        <v>4424</v>
      </c>
      <c r="O915" t="s">
        <v>8452</v>
      </c>
    </row>
    <row r="916" spans="1:15" x14ac:dyDescent="0.3">
      <c r="A916" t="s">
        <v>5962</v>
      </c>
      <c r="B916">
        <v>2019</v>
      </c>
      <c r="C916" t="s">
        <v>4183</v>
      </c>
      <c r="D916" t="s">
        <v>4376</v>
      </c>
      <c r="E916" t="s">
        <v>4377</v>
      </c>
      <c r="F916" t="s">
        <v>143</v>
      </c>
      <c r="G916">
        <v>122000</v>
      </c>
      <c r="H916" t="s">
        <v>4179</v>
      </c>
      <c r="I916">
        <v>16900000</v>
      </c>
      <c r="J916" t="s">
        <v>5935</v>
      </c>
      <c r="K916">
        <v>16300000</v>
      </c>
      <c r="L916">
        <v>17600000</v>
      </c>
      <c r="M916">
        <v>6</v>
      </c>
      <c r="N916" t="s">
        <v>4256</v>
      </c>
      <c r="O916" t="s">
        <v>7053</v>
      </c>
    </row>
    <row r="917" spans="1:15" x14ac:dyDescent="0.3">
      <c r="A917" t="s">
        <v>4171</v>
      </c>
      <c r="B917">
        <v>2020</v>
      </c>
      <c r="C917" t="s">
        <v>250</v>
      </c>
      <c r="D917">
        <v>3</v>
      </c>
      <c r="E917" t="s">
        <v>7059</v>
      </c>
      <c r="F917" t="s">
        <v>4171</v>
      </c>
      <c r="G917">
        <v>34000</v>
      </c>
      <c r="H917" t="s">
        <v>4179</v>
      </c>
      <c r="I917">
        <v>14300000</v>
      </c>
      <c r="J917" t="s">
        <v>5935</v>
      </c>
      <c r="K917">
        <v>13500000</v>
      </c>
      <c r="L917">
        <v>15100000</v>
      </c>
      <c r="M917">
        <v>9</v>
      </c>
      <c r="N917" t="s">
        <v>4256</v>
      </c>
      <c r="O917" t="s">
        <v>7060</v>
      </c>
    </row>
    <row r="918" spans="1:15" x14ac:dyDescent="0.3">
      <c r="A918" t="s">
        <v>5306</v>
      </c>
      <c r="B918">
        <v>2021</v>
      </c>
      <c r="C918" t="s">
        <v>4031</v>
      </c>
      <c r="D918" t="s">
        <v>5963</v>
      </c>
      <c r="E918" t="s">
        <v>5801</v>
      </c>
      <c r="F918" t="s">
        <v>43</v>
      </c>
      <c r="G918">
        <v>47000</v>
      </c>
      <c r="H918" t="s">
        <v>4179</v>
      </c>
      <c r="I918">
        <v>11200000</v>
      </c>
      <c r="J918" t="s">
        <v>5935</v>
      </c>
      <c r="K918">
        <v>10600000</v>
      </c>
      <c r="L918">
        <v>11700000</v>
      </c>
      <c r="M918">
        <v>4</v>
      </c>
      <c r="N918" t="s">
        <v>4218</v>
      </c>
      <c r="O918" t="s">
        <v>7055</v>
      </c>
    </row>
    <row r="919" spans="1:15" x14ac:dyDescent="0.3">
      <c r="A919" t="s">
        <v>5450</v>
      </c>
      <c r="B919">
        <v>2021</v>
      </c>
      <c r="C919" t="s">
        <v>4183</v>
      </c>
      <c r="D919" t="s">
        <v>4302</v>
      </c>
      <c r="E919" t="s">
        <v>5971</v>
      </c>
      <c r="F919" t="s">
        <v>43</v>
      </c>
      <c r="G919">
        <v>120000</v>
      </c>
      <c r="H919" t="s">
        <v>4179</v>
      </c>
      <c r="I919">
        <v>13400000</v>
      </c>
      <c r="J919" t="s">
        <v>5935</v>
      </c>
      <c r="K919">
        <v>12900000</v>
      </c>
      <c r="L919">
        <v>13900000</v>
      </c>
      <c r="M919">
        <v>33</v>
      </c>
      <c r="N919" t="s">
        <v>4191</v>
      </c>
      <c r="O919" t="s">
        <v>7062</v>
      </c>
    </row>
    <row r="920" spans="1:15" x14ac:dyDescent="0.3">
      <c r="A920" t="s">
        <v>5944</v>
      </c>
      <c r="B920">
        <v>2021</v>
      </c>
      <c r="C920" t="s">
        <v>4640</v>
      </c>
      <c r="D920" t="s">
        <v>5945</v>
      </c>
      <c r="E920" t="s">
        <v>5946</v>
      </c>
      <c r="F920" t="s">
        <v>143</v>
      </c>
      <c r="G920">
        <v>71200</v>
      </c>
      <c r="H920" t="s">
        <v>4172</v>
      </c>
      <c r="I920">
        <v>7000000</v>
      </c>
      <c r="J920" t="s">
        <v>5935</v>
      </c>
      <c r="K920">
        <v>6580000</v>
      </c>
      <c r="L920">
        <v>7430000</v>
      </c>
      <c r="M920">
        <v>10</v>
      </c>
      <c r="N920" t="s">
        <v>4218</v>
      </c>
      <c r="O920" t="s">
        <v>7041</v>
      </c>
    </row>
    <row r="921" spans="1:15" x14ac:dyDescent="0.3">
      <c r="A921" t="s">
        <v>5936</v>
      </c>
      <c r="B921">
        <v>2021</v>
      </c>
      <c r="C921" t="s">
        <v>4183</v>
      </c>
      <c r="D921" t="s">
        <v>4485</v>
      </c>
      <c r="E921" t="s">
        <v>5937</v>
      </c>
      <c r="F921" t="s">
        <v>161</v>
      </c>
      <c r="G921">
        <v>63300</v>
      </c>
      <c r="H921" t="s">
        <v>4179</v>
      </c>
      <c r="I921">
        <v>10200000</v>
      </c>
      <c r="J921" t="s">
        <v>5935</v>
      </c>
      <c r="K921">
        <v>9400000</v>
      </c>
      <c r="L921">
        <v>11000000</v>
      </c>
      <c r="M921">
        <v>10</v>
      </c>
      <c r="N921" t="s">
        <v>4244</v>
      </c>
      <c r="O921" t="s">
        <v>7034</v>
      </c>
    </row>
    <row r="922" spans="1:15" x14ac:dyDescent="0.3">
      <c r="A922" t="s">
        <v>5969</v>
      </c>
      <c r="B922">
        <v>2021</v>
      </c>
      <c r="C922" t="s">
        <v>89</v>
      </c>
      <c r="D922" t="s">
        <v>5205</v>
      </c>
      <c r="E922" t="s">
        <v>5970</v>
      </c>
      <c r="F922" t="s">
        <v>43</v>
      </c>
      <c r="G922">
        <v>91200</v>
      </c>
      <c r="H922" t="s">
        <v>4179</v>
      </c>
      <c r="I922">
        <v>7710000</v>
      </c>
      <c r="J922" t="s">
        <v>5935</v>
      </c>
      <c r="K922">
        <v>7420000</v>
      </c>
      <c r="L922">
        <v>7990000</v>
      </c>
      <c r="M922">
        <v>4</v>
      </c>
      <c r="N922" t="s">
        <v>4244</v>
      </c>
      <c r="O922" t="s">
        <v>7061</v>
      </c>
    </row>
    <row r="923" spans="1:15" x14ac:dyDescent="0.3">
      <c r="A923" t="s">
        <v>5939</v>
      </c>
      <c r="B923">
        <v>2022</v>
      </c>
      <c r="C923" t="s">
        <v>188</v>
      </c>
      <c r="D923" t="s">
        <v>5755</v>
      </c>
      <c r="E923" t="s">
        <v>5940</v>
      </c>
      <c r="F923" t="s">
        <v>94</v>
      </c>
      <c r="G923">
        <v>74500</v>
      </c>
      <c r="H923" t="s">
        <v>4179</v>
      </c>
      <c r="I923">
        <v>9400000</v>
      </c>
      <c r="J923" t="s">
        <v>5935</v>
      </c>
      <c r="K923">
        <v>9100000</v>
      </c>
      <c r="L923">
        <v>9800000</v>
      </c>
      <c r="M923">
        <v>3</v>
      </c>
      <c r="N923" t="s">
        <v>4218</v>
      </c>
      <c r="O923" t="s">
        <v>7037</v>
      </c>
    </row>
    <row r="924" spans="1:15" x14ac:dyDescent="0.3">
      <c r="A924" t="s">
        <v>5951</v>
      </c>
      <c r="B924">
        <v>2022</v>
      </c>
      <c r="C924" t="s">
        <v>3991</v>
      </c>
      <c r="D924" t="s">
        <v>5952</v>
      </c>
      <c r="E924" t="s">
        <v>4618</v>
      </c>
      <c r="F924" t="s">
        <v>43</v>
      </c>
      <c r="G924">
        <v>65600</v>
      </c>
      <c r="H924" t="s">
        <v>4179</v>
      </c>
      <c r="I924">
        <v>7770000</v>
      </c>
      <c r="J924" t="s">
        <v>5935</v>
      </c>
      <c r="K924">
        <v>7400000</v>
      </c>
      <c r="L924">
        <v>8100000</v>
      </c>
      <c r="M924">
        <v>8</v>
      </c>
      <c r="N924" t="s">
        <v>4507</v>
      </c>
      <c r="O924" t="s">
        <v>7045</v>
      </c>
    </row>
    <row r="925" spans="1:15" x14ac:dyDescent="0.3">
      <c r="A925" t="s">
        <v>5967</v>
      </c>
      <c r="B925">
        <v>2022</v>
      </c>
      <c r="C925" t="s">
        <v>188</v>
      </c>
      <c r="D925" t="s">
        <v>4613</v>
      </c>
      <c r="E925" t="s">
        <v>5968</v>
      </c>
      <c r="F925" t="s">
        <v>60</v>
      </c>
      <c r="G925">
        <v>40200</v>
      </c>
      <c r="H925" t="s">
        <v>4179</v>
      </c>
      <c r="I925">
        <v>8500000</v>
      </c>
      <c r="J925" t="s">
        <v>5935</v>
      </c>
      <c r="K925">
        <v>8200000</v>
      </c>
      <c r="L925">
        <v>8800000</v>
      </c>
      <c r="M925">
        <v>5</v>
      </c>
      <c r="N925" t="s">
        <v>4648</v>
      </c>
      <c r="O925" t="s">
        <v>7057</v>
      </c>
    </row>
    <row r="926" spans="1:15" x14ac:dyDescent="0.3">
      <c r="A926" t="s">
        <v>5953</v>
      </c>
      <c r="B926">
        <v>2022</v>
      </c>
      <c r="C926" t="s">
        <v>188</v>
      </c>
      <c r="D926" t="s">
        <v>5099</v>
      </c>
      <c r="E926" t="s">
        <v>5954</v>
      </c>
      <c r="F926" t="s">
        <v>43</v>
      </c>
      <c r="G926">
        <v>39000</v>
      </c>
      <c r="H926" t="s">
        <v>4179</v>
      </c>
      <c r="I926">
        <v>15100000</v>
      </c>
      <c r="J926" t="s">
        <v>5935</v>
      </c>
      <c r="K926">
        <v>14300000</v>
      </c>
      <c r="L926">
        <v>15800000</v>
      </c>
      <c r="M926">
        <v>3</v>
      </c>
      <c r="N926" t="s">
        <v>4191</v>
      </c>
      <c r="O926" t="s">
        <v>7046</v>
      </c>
    </row>
    <row r="927" spans="1:15" x14ac:dyDescent="0.3">
      <c r="A927" t="s">
        <v>5941</v>
      </c>
      <c r="B927">
        <v>2023</v>
      </c>
      <c r="C927" t="s">
        <v>4183</v>
      </c>
      <c r="D927" t="s">
        <v>4302</v>
      </c>
      <c r="E927" t="s">
        <v>4730</v>
      </c>
      <c r="F927" t="s">
        <v>143</v>
      </c>
      <c r="G927">
        <v>40000</v>
      </c>
      <c r="H927" t="s">
        <v>4172</v>
      </c>
      <c r="I927">
        <v>20100000</v>
      </c>
      <c r="J927" t="s">
        <v>5935</v>
      </c>
      <c r="K927">
        <v>19400000</v>
      </c>
      <c r="L927">
        <v>20800000</v>
      </c>
      <c r="M927">
        <v>31</v>
      </c>
      <c r="N927" t="s">
        <v>4256</v>
      </c>
      <c r="O927" t="s">
        <v>7038</v>
      </c>
    </row>
    <row r="928" spans="1:15" x14ac:dyDescent="0.3">
      <c r="A928" t="s">
        <v>5364</v>
      </c>
      <c r="B928">
        <v>2023</v>
      </c>
      <c r="C928" t="s">
        <v>62</v>
      </c>
      <c r="D928" t="s">
        <v>4206</v>
      </c>
      <c r="E928" t="s">
        <v>5658</v>
      </c>
      <c r="F928" t="s">
        <v>43</v>
      </c>
      <c r="G928">
        <v>44600</v>
      </c>
      <c r="H928" t="s">
        <v>4179</v>
      </c>
      <c r="I928">
        <v>21000000</v>
      </c>
      <c r="J928" t="s">
        <v>5935</v>
      </c>
      <c r="K928">
        <v>20300000</v>
      </c>
      <c r="L928">
        <v>21800000</v>
      </c>
      <c r="M928">
        <v>12</v>
      </c>
      <c r="N928" t="s">
        <v>4271</v>
      </c>
      <c r="O928" t="s">
        <v>7054</v>
      </c>
    </row>
    <row r="929" spans="1:15" x14ac:dyDescent="0.3">
      <c r="A929" t="s">
        <v>5364</v>
      </c>
      <c r="B929">
        <v>2023</v>
      </c>
      <c r="C929" t="s">
        <v>62</v>
      </c>
      <c r="D929" t="s">
        <v>4206</v>
      </c>
      <c r="E929" t="s">
        <v>5658</v>
      </c>
      <c r="F929" t="s">
        <v>43</v>
      </c>
      <c r="G929">
        <v>44650</v>
      </c>
      <c r="H929" t="s">
        <v>4179</v>
      </c>
      <c r="I929">
        <v>21000000</v>
      </c>
      <c r="J929" t="s">
        <v>5935</v>
      </c>
      <c r="K929">
        <v>20300000</v>
      </c>
      <c r="L929">
        <v>21800000</v>
      </c>
      <c r="M929">
        <v>12</v>
      </c>
      <c r="N929" t="s">
        <v>4271</v>
      </c>
      <c r="O929" t="s">
        <v>7047</v>
      </c>
    </row>
    <row r="930" spans="1:15" x14ac:dyDescent="0.3">
      <c r="A930" t="s">
        <v>290</v>
      </c>
      <c r="B930">
        <v>2023</v>
      </c>
      <c r="C930" t="s">
        <v>62</v>
      </c>
      <c r="D930" t="s">
        <v>4206</v>
      </c>
      <c r="E930" t="s">
        <v>4386</v>
      </c>
      <c r="F930" t="s">
        <v>60</v>
      </c>
      <c r="G930">
        <v>25000</v>
      </c>
      <c r="H930" t="s">
        <v>4179</v>
      </c>
      <c r="I930">
        <v>18200000</v>
      </c>
      <c r="J930" t="s">
        <v>5935</v>
      </c>
      <c r="K930">
        <v>17600000</v>
      </c>
      <c r="L930">
        <v>18900000</v>
      </c>
      <c r="M930">
        <v>24</v>
      </c>
      <c r="N930" t="s">
        <v>4259</v>
      </c>
      <c r="O930" t="s">
        <v>8446</v>
      </c>
    </row>
    <row r="931" spans="1:15" x14ac:dyDescent="0.3">
      <c r="A931" t="s">
        <v>4136</v>
      </c>
      <c r="B931">
        <v>2023</v>
      </c>
      <c r="C931" t="s">
        <v>36</v>
      </c>
      <c r="D931" t="s">
        <v>4177</v>
      </c>
      <c r="E931" t="s">
        <v>4178</v>
      </c>
      <c r="F931" t="s">
        <v>143</v>
      </c>
      <c r="G931">
        <v>10000</v>
      </c>
      <c r="H931" t="s">
        <v>4179</v>
      </c>
      <c r="I931">
        <v>14700000</v>
      </c>
      <c r="J931" t="s">
        <v>5935</v>
      </c>
      <c r="K931">
        <v>13800000</v>
      </c>
      <c r="L931">
        <v>15600000</v>
      </c>
      <c r="M931">
        <v>25</v>
      </c>
      <c r="N931" t="s">
        <v>4235</v>
      </c>
      <c r="O931" t="s">
        <v>7035</v>
      </c>
    </row>
    <row r="932" spans="1:15" x14ac:dyDescent="0.3">
      <c r="A932" t="s">
        <v>5942</v>
      </c>
      <c r="B932">
        <v>2023</v>
      </c>
      <c r="C932" t="s">
        <v>41</v>
      </c>
      <c r="D932" t="s">
        <v>5030</v>
      </c>
      <c r="E932" t="s">
        <v>4452</v>
      </c>
      <c r="F932" t="s">
        <v>161</v>
      </c>
      <c r="G932">
        <v>66900</v>
      </c>
      <c r="H932" t="s">
        <v>4172</v>
      </c>
      <c r="I932">
        <v>13000000</v>
      </c>
      <c r="J932" t="s">
        <v>5935</v>
      </c>
      <c r="K932">
        <v>12600000</v>
      </c>
      <c r="L932">
        <v>13500000</v>
      </c>
      <c r="M932">
        <v>4</v>
      </c>
      <c r="N932" t="s">
        <v>4438</v>
      </c>
      <c r="O932" t="s">
        <v>7039</v>
      </c>
    </row>
    <row r="933" spans="1:15" x14ac:dyDescent="0.3">
      <c r="A933" t="s">
        <v>5948</v>
      </c>
      <c r="B933">
        <v>2023</v>
      </c>
      <c r="C933" t="s">
        <v>230</v>
      </c>
      <c r="D933" t="s">
        <v>4350</v>
      </c>
      <c r="E933" t="s">
        <v>4351</v>
      </c>
      <c r="F933" t="s">
        <v>173</v>
      </c>
      <c r="G933">
        <v>50000</v>
      </c>
      <c r="H933" t="s">
        <v>4179</v>
      </c>
      <c r="I933">
        <v>17200000</v>
      </c>
      <c r="J933" t="s">
        <v>5935</v>
      </c>
      <c r="K933">
        <v>16100000</v>
      </c>
      <c r="L933">
        <v>18200000</v>
      </c>
      <c r="M933">
        <v>8</v>
      </c>
      <c r="N933" t="s">
        <v>4247</v>
      </c>
      <c r="O933" t="s">
        <v>7043</v>
      </c>
    </row>
    <row r="934" spans="1:15" x14ac:dyDescent="0.3">
      <c r="A934" t="s">
        <v>442</v>
      </c>
      <c r="B934">
        <v>2023</v>
      </c>
      <c r="C934" t="s">
        <v>24</v>
      </c>
      <c r="D934" t="s">
        <v>4571</v>
      </c>
      <c r="E934" t="s">
        <v>8449</v>
      </c>
      <c r="F934" t="s">
        <v>143</v>
      </c>
      <c r="G934">
        <v>97500</v>
      </c>
      <c r="H934" t="s">
        <v>4179</v>
      </c>
      <c r="I934">
        <v>18600000</v>
      </c>
      <c r="J934" t="s">
        <v>5935</v>
      </c>
      <c r="K934">
        <v>17900000</v>
      </c>
      <c r="L934">
        <v>19400000</v>
      </c>
      <c r="M934">
        <v>11</v>
      </c>
      <c r="N934" t="s">
        <v>4279</v>
      </c>
      <c r="O934" t="s">
        <v>8450</v>
      </c>
    </row>
    <row r="935" spans="1:15" x14ac:dyDescent="0.3">
      <c r="A935" t="s">
        <v>5943</v>
      </c>
      <c r="B935">
        <v>2024</v>
      </c>
      <c r="C935" t="s">
        <v>230</v>
      </c>
      <c r="D935" t="s">
        <v>4554</v>
      </c>
      <c r="E935" t="s">
        <v>5239</v>
      </c>
      <c r="F935" t="s">
        <v>43</v>
      </c>
      <c r="G935">
        <v>18200</v>
      </c>
      <c r="H935" t="s">
        <v>4179</v>
      </c>
      <c r="I935">
        <v>13700000</v>
      </c>
      <c r="J935" t="s">
        <v>5935</v>
      </c>
      <c r="K935">
        <v>13200000</v>
      </c>
      <c r="L935">
        <v>14100000</v>
      </c>
      <c r="M935">
        <v>18</v>
      </c>
      <c r="N935" t="s">
        <v>4191</v>
      </c>
      <c r="O935" t="s">
        <v>7040</v>
      </c>
    </row>
    <row r="936" spans="1:15" x14ac:dyDescent="0.3">
      <c r="A936" t="s">
        <v>5955</v>
      </c>
      <c r="B936">
        <v>2023</v>
      </c>
      <c r="C936" t="s">
        <v>24</v>
      </c>
      <c r="D936" t="s">
        <v>4657</v>
      </c>
      <c r="E936" t="s">
        <v>5785</v>
      </c>
      <c r="F936" t="s">
        <v>143</v>
      </c>
      <c r="G936">
        <v>28000</v>
      </c>
      <c r="H936" t="s">
        <v>4179</v>
      </c>
      <c r="I936">
        <v>29800000</v>
      </c>
      <c r="J936" t="s">
        <v>5935</v>
      </c>
      <c r="K936">
        <v>28700000</v>
      </c>
      <c r="L936">
        <v>30800000</v>
      </c>
      <c r="M936">
        <v>17</v>
      </c>
      <c r="N936" t="s">
        <v>4251</v>
      </c>
      <c r="O936" t="s">
        <v>7048</v>
      </c>
    </row>
    <row r="937" spans="1:15" x14ac:dyDescent="0.3">
      <c r="A937" t="s">
        <v>5949</v>
      </c>
      <c r="B937">
        <v>2024</v>
      </c>
      <c r="C937" t="s">
        <v>166</v>
      </c>
      <c r="D937" t="s">
        <v>4837</v>
      </c>
      <c r="E937" t="s">
        <v>5950</v>
      </c>
      <c r="F937" t="s">
        <v>143</v>
      </c>
      <c r="G937">
        <v>18000</v>
      </c>
      <c r="H937" t="s">
        <v>4179</v>
      </c>
      <c r="I937">
        <v>16400000</v>
      </c>
      <c r="J937" t="s">
        <v>5935</v>
      </c>
      <c r="K937">
        <v>15800000</v>
      </c>
      <c r="L937">
        <v>16900000</v>
      </c>
      <c r="M937">
        <v>13</v>
      </c>
      <c r="N937" t="s">
        <v>4247</v>
      </c>
      <c r="O937" t="s">
        <v>7044</v>
      </c>
    </row>
    <row r="938" spans="1:15" x14ac:dyDescent="0.3">
      <c r="A938" t="s">
        <v>5961</v>
      </c>
      <c r="B938">
        <v>2024</v>
      </c>
      <c r="C938" t="s">
        <v>199</v>
      </c>
      <c r="D938" t="s">
        <v>5646</v>
      </c>
      <c r="E938" t="s">
        <v>5763</v>
      </c>
      <c r="F938" t="s">
        <v>173</v>
      </c>
      <c r="G938">
        <v>20000</v>
      </c>
      <c r="H938" t="s">
        <v>4179</v>
      </c>
      <c r="I938">
        <v>18400000</v>
      </c>
      <c r="J938" t="s">
        <v>5935</v>
      </c>
      <c r="K938">
        <v>17800000</v>
      </c>
      <c r="L938">
        <v>19100000</v>
      </c>
      <c r="M938">
        <v>32</v>
      </c>
      <c r="N938" t="s">
        <v>4191</v>
      </c>
      <c r="O938" t="s">
        <v>7052</v>
      </c>
    </row>
    <row r="939" spans="1:15" x14ac:dyDescent="0.3">
      <c r="A939" t="s">
        <v>311</v>
      </c>
      <c r="B939">
        <v>2024</v>
      </c>
      <c r="C939" t="s">
        <v>36</v>
      </c>
      <c r="D939" t="s">
        <v>4371</v>
      </c>
      <c r="E939" t="s">
        <v>4372</v>
      </c>
      <c r="F939" t="s">
        <v>173</v>
      </c>
      <c r="G939">
        <v>16000</v>
      </c>
      <c r="H939" t="s">
        <v>4179</v>
      </c>
      <c r="I939">
        <v>13800000</v>
      </c>
      <c r="J939" t="s">
        <v>5935</v>
      </c>
      <c r="K939">
        <v>13300000</v>
      </c>
      <c r="L939">
        <v>14300000</v>
      </c>
      <c r="M939">
        <v>21</v>
      </c>
      <c r="N939" t="s">
        <v>4262</v>
      </c>
      <c r="O939" t="s">
        <v>8448</v>
      </c>
    </row>
    <row r="940" spans="1:15" x14ac:dyDescent="0.3">
      <c r="A940" t="s">
        <v>299</v>
      </c>
      <c r="B940">
        <v>2024</v>
      </c>
      <c r="C940" t="s">
        <v>24</v>
      </c>
      <c r="D940" t="s">
        <v>4404</v>
      </c>
      <c r="E940" t="s">
        <v>4405</v>
      </c>
      <c r="F940" t="s">
        <v>43</v>
      </c>
      <c r="G940">
        <v>56000</v>
      </c>
      <c r="H940" t="s">
        <v>4179</v>
      </c>
      <c r="I940">
        <v>35400000</v>
      </c>
      <c r="J940" t="s">
        <v>5935</v>
      </c>
      <c r="K940">
        <v>34100000</v>
      </c>
      <c r="L940">
        <v>36800000</v>
      </c>
      <c r="M940">
        <v>29</v>
      </c>
      <c r="N940" t="s">
        <v>5959</v>
      </c>
      <c r="O940" t="s">
        <v>7050</v>
      </c>
    </row>
    <row r="941" spans="1:15" x14ac:dyDescent="0.3">
      <c r="A941" t="s">
        <v>5947</v>
      </c>
      <c r="B941">
        <v>2024</v>
      </c>
      <c r="C941" t="s">
        <v>62</v>
      </c>
      <c r="D941">
        <v>3008</v>
      </c>
      <c r="E941" t="s">
        <v>4340</v>
      </c>
      <c r="F941" t="s">
        <v>43</v>
      </c>
      <c r="G941">
        <v>24800</v>
      </c>
      <c r="H941" t="s">
        <v>4172</v>
      </c>
      <c r="I941">
        <v>26700000</v>
      </c>
      <c r="J941" t="s">
        <v>5935</v>
      </c>
      <c r="K941">
        <v>25800000</v>
      </c>
      <c r="L941">
        <v>27600000</v>
      </c>
      <c r="M941">
        <v>4</v>
      </c>
      <c r="N941" t="s">
        <v>4203</v>
      </c>
      <c r="O941" t="s">
        <v>7042</v>
      </c>
    </row>
    <row r="942" spans="1:15" x14ac:dyDescent="0.3">
      <c r="A942" t="s">
        <v>203</v>
      </c>
      <c r="B942">
        <v>2025</v>
      </c>
      <c r="C942" t="s">
        <v>163</v>
      </c>
      <c r="D942">
        <v>7</v>
      </c>
      <c r="E942" t="s">
        <v>4276</v>
      </c>
      <c r="F942" t="s">
        <v>4171</v>
      </c>
      <c r="G942">
        <v>6119</v>
      </c>
      <c r="H942" t="s">
        <v>4179</v>
      </c>
      <c r="I942">
        <v>17500000</v>
      </c>
      <c r="J942" t="s">
        <v>5935</v>
      </c>
      <c r="K942">
        <v>16900000</v>
      </c>
      <c r="L942">
        <v>18100000</v>
      </c>
      <c r="M942">
        <v>4</v>
      </c>
      <c r="N942" t="s">
        <v>4289</v>
      </c>
      <c r="O942" t="s">
        <v>8447</v>
      </c>
    </row>
    <row r="943" spans="1:15" x14ac:dyDescent="0.3">
      <c r="A943" t="s">
        <v>5975</v>
      </c>
      <c r="B943">
        <v>2024</v>
      </c>
      <c r="C943" t="s">
        <v>250</v>
      </c>
      <c r="D943" t="s">
        <v>4318</v>
      </c>
      <c r="E943" t="s">
        <v>5976</v>
      </c>
      <c r="F943" t="s">
        <v>161</v>
      </c>
      <c r="G943">
        <v>26000</v>
      </c>
      <c r="H943" t="s">
        <v>4179</v>
      </c>
      <c r="I943">
        <v>20300000</v>
      </c>
      <c r="J943" t="s">
        <v>5935</v>
      </c>
      <c r="K943">
        <v>19600000</v>
      </c>
      <c r="L943">
        <v>21000000</v>
      </c>
      <c r="M943" t="s">
        <v>4174</v>
      </c>
      <c r="N943" t="s">
        <v>4262</v>
      </c>
      <c r="O943" t="s">
        <v>7065</v>
      </c>
    </row>
    <row r="944" spans="1:15" x14ac:dyDescent="0.3">
      <c r="A944" t="s">
        <v>5357</v>
      </c>
      <c r="B944">
        <v>2024</v>
      </c>
      <c r="C944" t="s">
        <v>45</v>
      </c>
      <c r="D944" t="s">
        <v>4884</v>
      </c>
      <c r="E944" t="s">
        <v>5895</v>
      </c>
      <c r="F944" t="s">
        <v>94</v>
      </c>
      <c r="G944">
        <v>43200</v>
      </c>
      <c r="H944" t="s">
        <v>4179</v>
      </c>
      <c r="I944">
        <v>16700000</v>
      </c>
      <c r="J944" t="s">
        <v>5935</v>
      </c>
      <c r="K944">
        <v>16100000</v>
      </c>
      <c r="L944">
        <v>17300000</v>
      </c>
      <c r="M944">
        <v>11</v>
      </c>
      <c r="N944" t="s">
        <v>4191</v>
      </c>
      <c r="O944" t="s">
        <v>7063</v>
      </c>
    </row>
    <row r="945" spans="1:15" x14ac:dyDescent="0.3">
      <c r="A945" t="s">
        <v>5956</v>
      </c>
      <c r="B945">
        <v>2024</v>
      </c>
      <c r="C945" t="s">
        <v>199</v>
      </c>
      <c r="D945" t="s">
        <v>5957</v>
      </c>
      <c r="E945" t="s">
        <v>5958</v>
      </c>
      <c r="F945" t="s">
        <v>143</v>
      </c>
      <c r="G945">
        <v>43000</v>
      </c>
      <c r="H945" t="s">
        <v>4179</v>
      </c>
      <c r="I945">
        <v>11900000</v>
      </c>
      <c r="J945" t="s">
        <v>5935</v>
      </c>
      <c r="K945">
        <v>11400000</v>
      </c>
      <c r="L945">
        <v>12400000</v>
      </c>
      <c r="M945">
        <v>7</v>
      </c>
      <c r="N945" t="s">
        <v>4271</v>
      </c>
      <c r="O945" t="s">
        <v>7049</v>
      </c>
    </row>
    <row r="946" spans="1:15" x14ac:dyDescent="0.3">
      <c r="A946" t="s">
        <v>5363</v>
      </c>
      <c r="B946">
        <v>2025</v>
      </c>
      <c r="C946" t="s">
        <v>166</v>
      </c>
      <c r="D946" t="s">
        <v>5003</v>
      </c>
      <c r="E946" t="s">
        <v>5934</v>
      </c>
      <c r="F946" t="s">
        <v>60</v>
      </c>
      <c r="G946">
        <v>9000</v>
      </c>
      <c r="H946" t="s">
        <v>4179</v>
      </c>
      <c r="I946">
        <v>27600000</v>
      </c>
      <c r="J946" t="s">
        <v>5935</v>
      </c>
      <c r="K946">
        <v>26500000</v>
      </c>
      <c r="L946">
        <v>28600000</v>
      </c>
      <c r="M946">
        <v>4</v>
      </c>
      <c r="N946" t="s">
        <v>4212</v>
      </c>
      <c r="O946" t="s">
        <v>7033</v>
      </c>
    </row>
    <row r="947" spans="1:15" x14ac:dyDescent="0.3">
      <c r="A947" t="s">
        <v>29</v>
      </c>
      <c r="B947">
        <v>2025</v>
      </c>
      <c r="C947" t="s">
        <v>24</v>
      </c>
      <c r="D947" t="s">
        <v>5632</v>
      </c>
      <c r="E947" t="s">
        <v>5633</v>
      </c>
      <c r="F947" t="s">
        <v>4171</v>
      </c>
      <c r="G947">
        <v>9972</v>
      </c>
      <c r="H947" t="s">
        <v>4179</v>
      </c>
      <c r="I947">
        <v>50000000</v>
      </c>
      <c r="J947" t="s">
        <v>5935</v>
      </c>
      <c r="K947">
        <v>48300000</v>
      </c>
      <c r="L947">
        <v>52000000</v>
      </c>
      <c r="M947">
        <v>4</v>
      </c>
      <c r="N947" t="s">
        <v>7024</v>
      </c>
      <c r="O947" t="s">
        <v>8451</v>
      </c>
    </row>
    <row r="948" spans="1:15" x14ac:dyDescent="0.3">
      <c r="A948" t="s">
        <v>5367</v>
      </c>
      <c r="B948">
        <v>2025</v>
      </c>
      <c r="C948" t="s">
        <v>199</v>
      </c>
      <c r="D948" t="s">
        <v>4986</v>
      </c>
      <c r="E948" t="s">
        <v>5960</v>
      </c>
      <c r="F948" t="s">
        <v>4171</v>
      </c>
      <c r="G948">
        <v>11200</v>
      </c>
      <c r="H948" t="s">
        <v>4179</v>
      </c>
      <c r="I948">
        <v>20600000</v>
      </c>
      <c r="J948" t="s">
        <v>5935</v>
      </c>
      <c r="K948">
        <v>19900000</v>
      </c>
      <c r="L948">
        <v>21300000</v>
      </c>
      <c r="M948" t="s">
        <v>4174</v>
      </c>
      <c r="N948" t="s">
        <v>4262</v>
      </c>
      <c r="O948" t="s">
        <v>7051</v>
      </c>
    </row>
    <row r="949" spans="1:15" x14ac:dyDescent="0.3">
      <c r="A949" t="s">
        <v>5367</v>
      </c>
      <c r="B949">
        <v>2025</v>
      </c>
      <c r="C949" t="s">
        <v>199</v>
      </c>
      <c r="D949" t="s">
        <v>4986</v>
      </c>
      <c r="E949" t="s">
        <v>5960</v>
      </c>
      <c r="F949" t="s">
        <v>4171</v>
      </c>
      <c r="G949">
        <v>11200</v>
      </c>
      <c r="H949" t="s">
        <v>4179</v>
      </c>
      <c r="I949">
        <v>20600000</v>
      </c>
      <c r="J949" t="s">
        <v>5935</v>
      </c>
      <c r="K949">
        <v>19900000</v>
      </c>
      <c r="L949">
        <v>21300000</v>
      </c>
      <c r="M949" t="s">
        <v>4174</v>
      </c>
      <c r="N949" t="s">
        <v>4262</v>
      </c>
      <c r="O949" t="s">
        <v>7058</v>
      </c>
    </row>
    <row r="950" spans="1:15" x14ac:dyDescent="0.3">
      <c r="A950" t="s">
        <v>223</v>
      </c>
      <c r="B950">
        <v>2017</v>
      </c>
      <c r="C950" t="s">
        <v>24</v>
      </c>
      <c r="D950" t="s">
        <v>4829</v>
      </c>
      <c r="E950" t="s">
        <v>4503</v>
      </c>
      <c r="F950" t="s">
        <v>94</v>
      </c>
      <c r="G950">
        <v>102000</v>
      </c>
      <c r="H950" t="s">
        <v>4179</v>
      </c>
      <c r="I950">
        <v>15500000</v>
      </c>
      <c r="J950" t="s">
        <v>5979</v>
      </c>
      <c r="K950">
        <v>14300000</v>
      </c>
      <c r="L950">
        <v>16700000</v>
      </c>
      <c r="M950">
        <v>2</v>
      </c>
      <c r="N950" t="s">
        <v>4963</v>
      </c>
      <c r="O950" t="s">
        <v>7075</v>
      </c>
    </row>
    <row r="951" spans="1:15" x14ac:dyDescent="0.3">
      <c r="A951" t="s">
        <v>223</v>
      </c>
      <c r="B951">
        <v>2017</v>
      </c>
      <c r="C951" t="s">
        <v>24</v>
      </c>
      <c r="D951" t="s">
        <v>4829</v>
      </c>
      <c r="E951" t="s">
        <v>4503</v>
      </c>
      <c r="F951" t="s">
        <v>94</v>
      </c>
      <c r="G951">
        <v>107300</v>
      </c>
      <c r="H951" t="s">
        <v>4179</v>
      </c>
      <c r="I951">
        <v>15300000</v>
      </c>
      <c r="J951" t="s">
        <v>5979</v>
      </c>
      <c r="K951">
        <v>14100000</v>
      </c>
      <c r="L951">
        <v>16500000</v>
      </c>
      <c r="M951">
        <v>2</v>
      </c>
      <c r="N951" t="s">
        <v>4963</v>
      </c>
      <c r="O951" t="s">
        <v>8454</v>
      </c>
    </row>
    <row r="952" spans="1:15" x14ac:dyDescent="0.3">
      <c r="A952" t="s">
        <v>5996</v>
      </c>
      <c r="B952">
        <v>2018</v>
      </c>
      <c r="C952" t="s">
        <v>62</v>
      </c>
      <c r="D952">
        <v>2008</v>
      </c>
      <c r="E952" t="s">
        <v>5997</v>
      </c>
      <c r="F952" t="s">
        <v>60</v>
      </c>
      <c r="G952">
        <v>60000</v>
      </c>
      <c r="H952" t="s">
        <v>4179</v>
      </c>
      <c r="I952">
        <v>8900000</v>
      </c>
      <c r="J952" t="s">
        <v>5979</v>
      </c>
      <c r="K952">
        <v>8200000</v>
      </c>
      <c r="L952">
        <v>9500000</v>
      </c>
      <c r="M952">
        <v>7</v>
      </c>
      <c r="N952" t="s">
        <v>4191</v>
      </c>
      <c r="O952" t="s">
        <v>7087</v>
      </c>
    </row>
    <row r="953" spans="1:15" x14ac:dyDescent="0.3">
      <c r="A953" t="s">
        <v>6009</v>
      </c>
      <c r="B953">
        <v>2018</v>
      </c>
      <c r="C953" t="s">
        <v>4183</v>
      </c>
      <c r="D953" t="s">
        <v>4485</v>
      </c>
      <c r="E953" t="s">
        <v>6010</v>
      </c>
      <c r="F953" t="s">
        <v>143</v>
      </c>
      <c r="G953">
        <v>126000</v>
      </c>
      <c r="H953" t="s">
        <v>4179</v>
      </c>
      <c r="I953">
        <v>8200000</v>
      </c>
      <c r="J953" t="s">
        <v>5979</v>
      </c>
      <c r="K953">
        <v>7850000</v>
      </c>
      <c r="L953">
        <v>8500000</v>
      </c>
      <c r="M953">
        <v>14</v>
      </c>
      <c r="N953" t="s">
        <v>4424</v>
      </c>
      <c r="O953" t="s">
        <v>7100</v>
      </c>
    </row>
    <row r="954" spans="1:15" x14ac:dyDescent="0.3">
      <c r="A954" t="s">
        <v>5572</v>
      </c>
      <c r="B954">
        <v>2019</v>
      </c>
      <c r="C954" t="s">
        <v>250</v>
      </c>
      <c r="D954" t="s">
        <v>5993</v>
      </c>
      <c r="E954" t="s">
        <v>6008</v>
      </c>
      <c r="F954" t="s">
        <v>161</v>
      </c>
      <c r="G954">
        <v>82000</v>
      </c>
      <c r="H954" t="s">
        <v>4179</v>
      </c>
      <c r="I954">
        <v>14700000</v>
      </c>
      <c r="J954" t="s">
        <v>5979</v>
      </c>
      <c r="K954">
        <v>14000000</v>
      </c>
      <c r="L954">
        <v>15400000</v>
      </c>
      <c r="M954" t="s">
        <v>4174</v>
      </c>
      <c r="N954" t="s">
        <v>4212</v>
      </c>
      <c r="O954" t="s">
        <v>7098</v>
      </c>
    </row>
    <row r="955" spans="1:15" x14ac:dyDescent="0.3">
      <c r="A955" t="s">
        <v>3056</v>
      </c>
      <c r="B955">
        <v>2020</v>
      </c>
      <c r="C955" t="s">
        <v>36</v>
      </c>
      <c r="D955" t="s">
        <v>5991</v>
      </c>
      <c r="E955" t="s">
        <v>4400</v>
      </c>
      <c r="F955" t="s">
        <v>143</v>
      </c>
      <c r="G955">
        <v>47600</v>
      </c>
      <c r="H955" t="s">
        <v>4179</v>
      </c>
      <c r="I955">
        <v>7420000</v>
      </c>
      <c r="J955" t="s">
        <v>5979</v>
      </c>
      <c r="K955">
        <v>7170000</v>
      </c>
      <c r="L955">
        <v>7680000</v>
      </c>
      <c r="M955">
        <v>2</v>
      </c>
      <c r="N955" t="s">
        <v>4507</v>
      </c>
      <c r="O955" t="s">
        <v>7084</v>
      </c>
    </row>
    <row r="956" spans="1:15" x14ac:dyDescent="0.3">
      <c r="A956" t="s">
        <v>5369</v>
      </c>
      <c r="B956">
        <v>2020</v>
      </c>
      <c r="C956" t="s">
        <v>24</v>
      </c>
      <c r="D956" t="s">
        <v>5051</v>
      </c>
      <c r="E956" t="s">
        <v>5995</v>
      </c>
      <c r="F956" t="s">
        <v>43</v>
      </c>
      <c r="G956">
        <v>84600</v>
      </c>
      <c r="H956" t="s">
        <v>4179</v>
      </c>
      <c r="I956">
        <v>25300000</v>
      </c>
      <c r="J956" t="s">
        <v>5979</v>
      </c>
      <c r="K956">
        <v>24200000</v>
      </c>
      <c r="L956">
        <v>26400000</v>
      </c>
      <c r="M956">
        <v>5</v>
      </c>
      <c r="N956" t="s">
        <v>4203</v>
      </c>
      <c r="O956" t="s">
        <v>7086</v>
      </c>
    </row>
    <row r="957" spans="1:15" x14ac:dyDescent="0.3">
      <c r="A957" t="s">
        <v>6000</v>
      </c>
      <c r="B957">
        <v>2021</v>
      </c>
      <c r="C957" t="s">
        <v>4097</v>
      </c>
      <c r="D957" t="s">
        <v>6001</v>
      </c>
      <c r="E957" t="s">
        <v>6002</v>
      </c>
      <c r="F957" t="s">
        <v>161</v>
      </c>
      <c r="G957">
        <v>30390</v>
      </c>
      <c r="H957" t="s">
        <v>4172</v>
      </c>
      <c r="I957">
        <v>18000000</v>
      </c>
      <c r="J957" t="s">
        <v>5979</v>
      </c>
      <c r="K957">
        <v>17400000</v>
      </c>
      <c r="L957">
        <v>18600000</v>
      </c>
      <c r="M957" t="s">
        <v>4174</v>
      </c>
      <c r="N957" t="s">
        <v>4203</v>
      </c>
      <c r="O957" t="s">
        <v>7092</v>
      </c>
    </row>
    <row r="958" spans="1:15" x14ac:dyDescent="0.3">
      <c r="A958" t="s">
        <v>4171</v>
      </c>
      <c r="B958">
        <v>2022</v>
      </c>
      <c r="C958" t="s">
        <v>4268</v>
      </c>
      <c r="D958" t="s">
        <v>4418</v>
      </c>
      <c r="E958" t="s">
        <v>6049</v>
      </c>
      <c r="F958" t="s">
        <v>4171</v>
      </c>
      <c r="G958">
        <v>36200</v>
      </c>
      <c r="H958" t="s">
        <v>4179</v>
      </c>
      <c r="I958">
        <v>19600000</v>
      </c>
      <c r="J958" t="s">
        <v>5979</v>
      </c>
      <c r="K958">
        <v>18800000</v>
      </c>
      <c r="L958">
        <v>20500000</v>
      </c>
      <c r="M958" t="s">
        <v>4174</v>
      </c>
      <c r="N958" t="s">
        <v>4191</v>
      </c>
      <c r="O958" t="s">
        <v>8460</v>
      </c>
    </row>
    <row r="959" spans="1:15" x14ac:dyDescent="0.3">
      <c r="A959" t="s">
        <v>4171</v>
      </c>
      <c r="B959">
        <v>2026</v>
      </c>
      <c r="C959" t="s">
        <v>36</v>
      </c>
      <c r="D959" t="s">
        <v>7070</v>
      </c>
      <c r="E959" t="s">
        <v>7071</v>
      </c>
      <c r="F959" t="s">
        <v>4171</v>
      </c>
      <c r="G959">
        <v>3000</v>
      </c>
      <c r="H959" t="s">
        <v>4179</v>
      </c>
      <c r="I959">
        <v>18600000</v>
      </c>
      <c r="J959" t="s">
        <v>5979</v>
      </c>
      <c r="K959">
        <v>18000000</v>
      </c>
      <c r="L959">
        <v>19300000</v>
      </c>
      <c r="M959">
        <v>4</v>
      </c>
      <c r="N959" t="s">
        <v>4648</v>
      </c>
      <c r="O959" t="s">
        <v>7072</v>
      </c>
    </row>
    <row r="960" spans="1:15" x14ac:dyDescent="0.3">
      <c r="A960" t="s">
        <v>4171</v>
      </c>
      <c r="B960">
        <v>2026</v>
      </c>
      <c r="C960" t="s">
        <v>36</v>
      </c>
      <c r="D960" t="s">
        <v>7070</v>
      </c>
      <c r="E960" t="s">
        <v>7071</v>
      </c>
      <c r="F960" t="s">
        <v>4171</v>
      </c>
      <c r="G960">
        <v>3000</v>
      </c>
      <c r="H960" t="s">
        <v>4179</v>
      </c>
      <c r="I960">
        <v>18600000</v>
      </c>
      <c r="J960" t="s">
        <v>5979</v>
      </c>
      <c r="K960">
        <v>18000000</v>
      </c>
      <c r="L960">
        <v>19300000</v>
      </c>
      <c r="M960">
        <v>4</v>
      </c>
      <c r="N960" t="s">
        <v>4648</v>
      </c>
      <c r="O960" t="s">
        <v>7076</v>
      </c>
    </row>
    <row r="961" spans="1:15" x14ac:dyDescent="0.3">
      <c r="A961" t="s">
        <v>4171</v>
      </c>
      <c r="B961">
        <v>2026</v>
      </c>
      <c r="C961" t="s">
        <v>163</v>
      </c>
      <c r="D961">
        <v>5</v>
      </c>
      <c r="E961" t="s">
        <v>7081</v>
      </c>
      <c r="F961" t="s">
        <v>4171</v>
      </c>
      <c r="G961">
        <v>11145</v>
      </c>
      <c r="H961" t="s">
        <v>4179</v>
      </c>
      <c r="I961">
        <v>16300000</v>
      </c>
      <c r="J961" t="s">
        <v>5979</v>
      </c>
      <c r="K961">
        <v>15600000</v>
      </c>
      <c r="L961">
        <v>16900000</v>
      </c>
      <c r="M961" t="s">
        <v>4174</v>
      </c>
      <c r="N961" t="s">
        <v>4341</v>
      </c>
      <c r="O961" t="s">
        <v>7082</v>
      </c>
    </row>
    <row r="962" spans="1:15" x14ac:dyDescent="0.3">
      <c r="A962" t="s">
        <v>5992</v>
      </c>
      <c r="B962">
        <v>2020</v>
      </c>
      <c r="C962" t="s">
        <v>250</v>
      </c>
      <c r="D962" t="s">
        <v>5993</v>
      </c>
      <c r="E962" t="s">
        <v>5994</v>
      </c>
      <c r="F962" t="s">
        <v>43</v>
      </c>
      <c r="G962">
        <v>66000</v>
      </c>
      <c r="H962" t="s">
        <v>4179</v>
      </c>
      <c r="I962">
        <v>16700000</v>
      </c>
      <c r="J962" t="s">
        <v>5979</v>
      </c>
      <c r="K962">
        <v>15700000</v>
      </c>
      <c r="L962">
        <v>17700000</v>
      </c>
      <c r="M962">
        <v>2</v>
      </c>
      <c r="N962" t="s">
        <v>4262</v>
      </c>
      <c r="O962" t="s">
        <v>7085</v>
      </c>
    </row>
    <row r="963" spans="1:15" x14ac:dyDescent="0.3">
      <c r="A963" t="s">
        <v>5998</v>
      </c>
      <c r="B963">
        <v>2021</v>
      </c>
      <c r="C963" t="s">
        <v>62</v>
      </c>
      <c r="D963">
        <v>3008</v>
      </c>
      <c r="E963" t="s">
        <v>5999</v>
      </c>
      <c r="F963" t="s">
        <v>143</v>
      </c>
      <c r="G963">
        <v>65000</v>
      </c>
      <c r="H963" t="s">
        <v>4179</v>
      </c>
      <c r="I963">
        <v>16200000</v>
      </c>
      <c r="J963" t="s">
        <v>5979</v>
      </c>
      <c r="K963">
        <v>15700000</v>
      </c>
      <c r="L963">
        <v>16800000</v>
      </c>
      <c r="M963">
        <v>12</v>
      </c>
      <c r="N963" t="s">
        <v>4256</v>
      </c>
      <c r="O963" t="s">
        <v>7091</v>
      </c>
    </row>
    <row r="964" spans="1:15" x14ac:dyDescent="0.3">
      <c r="A964" t="s">
        <v>6005</v>
      </c>
      <c r="B964">
        <v>2021</v>
      </c>
      <c r="C964" t="s">
        <v>62</v>
      </c>
      <c r="D964">
        <v>5008</v>
      </c>
      <c r="E964" t="s">
        <v>5161</v>
      </c>
      <c r="F964" t="s">
        <v>43</v>
      </c>
      <c r="G964">
        <v>69000</v>
      </c>
      <c r="H964" t="s">
        <v>4179</v>
      </c>
      <c r="I964">
        <v>19400000</v>
      </c>
      <c r="J964" t="s">
        <v>5979</v>
      </c>
      <c r="K964">
        <v>18300000</v>
      </c>
      <c r="L964">
        <v>20500000</v>
      </c>
      <c r="M964">
        <v>3</v>
      </c>
      <c r="N964" t="s">
        <v>4324</v>
      </c>
      <c r="O964" t="s">
        <v>7095</v>
      </c>
    </row>
    <row r="965" spans="1:15" x14ac:dyDescent="0.3">
      <c r="A965" t="s">
        <v>5982</v>
      </c>
      <c r="B965">
        <v>2022</v>
      </c>
      <c r="C965" t="s">
        <v>194</v>
      </c>
      <c r="D965" t="s">
        <v>4322</v>
      </c>
      <c r="E965" t="s">
        <v>5983</v>
      </c>
      <c r="F965" t="s">
        <v>173</v>
      </c>
      <c r="G965">
        <v>100000</v>
      </c>
      <c r="H965" t="s">
        <v>4179</v>
      </c>
      <c r="I965">
        <v>34600000</v>
      </c>
      <c r="J965" t="s">
        <v>5979</v>
      </c>
      <c r="K965">
        <v>32900000</v>
      </c>
      <c r="L965">
        <v>36200000</v>
      </c>
      <c r="M965">
        <v>4</v>
      </c>
      <c r="N965" t="s">
        <v>4733</v>
      </c>
      <c r="O965" t="s">
        <v>7073</v>
      </c>
    </row>
    <row r="966" spans="1:15" x14ac:dyDescent="0.3">
      <c r="A966" t="s">
        <v>6003</v>
      </c>
      <c r="B966">
        <v>2022</v>
      </c>
      <c r="C966" t="s">
        <v>4091</v>
      </c>
      <c r="D966" t="s">
        <v>4921</v>
      </c>
      <c r="E966" t="s">
        <v>6004</v>
      </c>
      <c r="F966" t="s">
        <v>60</v>
      </c>
      <c r="G966">
        <v>55000</v>
      </c>
      <c r="H966" t="s">
        <v>4179</v>
      </c>
      <c r="I966">
        <v>19600000</v>
      </c>
      <c r="J966" t="s">
        <v>5979</v>
      </c>
      <c r="K966">
        <v>18800000</v>
      </c>
      <c r="L966">
        <v>20300000</v>
      </c>
      <c r="M966">
        <v>32</v>
      </c>
      <c r="N966" t="s">
        <v>4289</v>
      </c>
      <c r="O966" t="s">
        <v>7093</v>
      </c>
    </row>
    <row r="967" spans="1:15" x14ac:dyDescent="0.3">
      <c r="A967" t="s">
        <v>6003</v>
      </c>
      <c r="B967">
        <v>2022</v>
      </c>
      <c r="C967" t="s">
        <v>4091</v>
      </c>
      <c r="D967" t="s">
        <v>4921</v>
      </c>
      <c r="E967" t="s">
        <v>6004</v>
      </c>
      <c r="F967" t="s">
        <v>60</v>
      </c>
      <c r="G967">
        <v>55000</v>
      </c>
      <c r="H967" t="s">
        <v>4179</v>
      </c>
      <c r="I967">
        <v>19600000</v>
      </c>
      <c r="J967" t="s">
        <v>5979</v>
      </c>
      <c r="K967">
        <v>18800000</v>
      </c>
      <c r="L967">
        <v>20300000</v>
      </c>
      <c r="M967">
        <v>32</v>
      </c>
      <c r="N967" t="s">
        <v>4289</v>
      </c>
      <c r="O967" t="s">
        <v>7094</v>
      </c>
    </row>
    <row r="968" spans="1:15" x14ac:dyDescent="0.3">
      <c r="A968" t="s">
        <v>5356</v>
      </c>
      <c r="B968">
        <v>2022</v>
      </c>
      <c r="C968" t="s">
        <v>92</v>
      </c>
      <c r="D968" t="s">
        <v>4944</v>
      </c>
      <c r="E968" t="s">
        <v>4945</v>
      </c>
      <c r="F968" t="s">
        <v>94</v>
      </c>
      <c r="G968">
        <v>50000</v>
      </c>
      <c r="H968" t="s">
        <v>4179</v>
      </c>
      <c r="I968">
        <v>11600000</v>
      </c>
      <c r="J968" t="s">
        <v>5979</v>
      </c>
      <c r="K968">
        <v>11200000</v>
      </c>
      <c r="L968">
        <v>12000000</v>
      </c>
      <c r="M968">
        <v>19</v>
      </c>
      <c r="N968" t="s">
        <v>4274</v>
      </c>
      <c r="O968" t="s">
        <v>7102</v>
      </c>
    </row>
    <row r="969" spans="1:15" x14ac:dyDescent="0.3">
      <c r="A969" t="s">
        <v>4137</v>
      </c>
      <c r="B969">
        <v>2023</v>
      </c>
      <c r="C969" t="s">
        <v>182</v>
      </c>
      <c r="D969" t="s">
        <v>5977</v>
      </c>
      <c r="E969" t="s">
        <v>6233</v>
      </c>
      <c r="F969" t="s">
        <v>38</v>
      </c>
      <c r="G969">
        <v>5732</v>
      </c>
      <c r="H969" t="s">
        <v>4179</v>
      </c>
      <c r="I969">
        <v>24800000</v>
      </c>
      <c r="J969" t="s">
        <v>5979</v>
      </c>
      <c r="K969">
        <v>23900000</v>
      </c>
      <c r="L969">
        <v>25600000</v>
      </c>
      <c r="M969">
        <v>4</v>
      </c>
      <c r="N969" t="s">
        <v>4626</v>
      </c>
      <c r="O969" t="s">
        <v>8466</v>
      </c>
    </row>
    <row r="970" spans="1:15" x14ac:dyDescent="0.3">
      <c r="A970" t="s">
        <v>5483</v>
      </c>
      <c r="B970">
        <v>2023</v>
      </c>
      <c r="C970" t="s">
        <v>182</v>
      </c>
      <c r="D970" t="s">
        <v>5977</v>
      </c>
      <c r="E970" t="s">
        <v>5978</v>
      </c>
      <c r="F970" t="s">
        <v>94</v>
      </c>
      <c r="G970">
        <v>48400</v>
      </c>
      <c r="H970" t="s">
        <v>4172</v>
      </c>
      <c r="I970">
        <v>25800000</v>
      </c>
      <c r="J970" t="s">
        <v>5979</v>
      </c>
      <c r="K970">
        <v>24100000</v>
      </c>
      <c r="L970">
        <v>27600000</v>
      </c>
      <c r="M970">
        <v>3</v>
      </c>
      <c r="N970" t="s">
        <v>4346</v>
      </c>
      <c r="O970" t="s">
        <v>7066</v>
      </c>
    </row>
    <row r="971" spans="1:15" x14ac:dyDescent="0.3">
      <c r="A971" t="s">
        <v>4132</v>
      </c>
      <c r="B971">
        <v>2023</v>
      </c>
      <c r="C971" t="s">
        <v>137</v>
      </c>
      <c r="D971" t="s">
        <v>5107</v>
      </c>
      <c r="E971" t="s">
        <v>4745</v>
      </c>
      <c r="F971" t="s">
        <v>43</v>
      </c>
      <c r="G971">
        <v>18000</v>
      </c>
      <c r="H971" t="s">
        <v>4179</v>
      </c>
      <c r="I971">
        <v>21600000</v>
      </c>
      <c r="J971" t="s">
        <v>5979</v>
      </c>
      <c r="K971">
        <v>20800000</v>
      </c>
      <c r="L971">
        <v>22400000</v>
      </c>
      <c r="M971">
        <v>17</v>
      </c>
      <c r="N971" t="s">
        <v>4259</v>
      </c>
      <c r="O971" t="s">
        <v>7067</v>
      </c>
    </row>
    <row r="972" spans="1:15" x14ac:dyDescent="0.3">
      <c r="A972" t="s">
        <v>4136</v>
      </c>
      <c r="B972">
        <v>2023</v>
      </c>
      <c r="C972" t="s">
        <v>36</v>
      </c>
      <c r="D972" t="s">
        <v>4177</v>
      </c>
      <c r="E972" t="s">
        <v>4178</v>
      </c>
      <c r="F972" t="s">
        <v>143</v>
      </c>
      <c r="G972">
        <v>717</v>
      </c>
      <c r="H972" t="s">
        <v>4179</v>
      </c>
      <c r="I972">
        <v>14700000</v>
      </c>
      <c r="J972" t="s">
        <v>5979</v>
      </c>
      <c r="K972">
        <v>13900000</v>
      </c>
      <c r="L972">
        <v>15500000</v>
      </c>
      <c r="M972">
        <v>29</v>
      </c>
      <c r="N972" t="s">
        <v>4222</v>
      </c>
      <c r="O972" t="s">
        <v>8463</v>
      </c>
    </row>
    <row r="973" spans="1:15" x14ac:dyDescent="0.3">
      <c r="A973" t="s">
        <v>5346</v>
      </c>
      <c r="B973">
        <v>2023</v>
      </c>
      <c r="C973" t="s">
        <v>137</v>
      </c>
      <c r="D973" t="s">
        <v>4702</v>
      </c>
      <c r="E973" t="s">
        <v>4437</v>
      </c>
      <c r="F973" t="s">
        <v>60</v>
      </c>
      <c r="G973">
        <v>31100</v>
      </c>
      <c r="H973" t="s">
        <v>4179</v>
      </c>
      <c r="I973">
        <v>11600000</v>
      </c>
      <c r="J973" t="s">
        <v>5979</v>
      </c>
      <c r="K973">
        <v>11200000</v>
      </c>
      <c r="L973">
        <v>12000000</v>
      </c>
      <c r="M973">
        <v>11</v>
      </c>
      <c r="N973" t="s">
        <v>4186</v>
      </c>
      <c r="O973" t="s">
        <v>7096</v>
      </c>
    </row>
    <row r="974" spans="1:15" x14ac:dyDescent="0.3">
      <c r="A974" t="s">
        <v>5346</v>
      </c>
      <c r="B974">
        <v>2023</v>
      </c>
      <c r="C974" t="s">
        <v>137</v>
      </c>
      <c r="D974" t="s">
        <v>4702</v>
      </c>
      <c r="E974" t="s">
        <v>4437</v>
      </c>
      <c r="F974" t="s">
        <v>60</v>
      </c>
      <c r="G974">
        <v>31100</v>
      </c>
      <c r="H974" t="s">
        <v>4179</v>
      </c>
      <c r="I974">
        <v>11600000</v>
      </c>
      <c r="J974" t="s">
        <v>5979</v>
      </c>
      <c r="K974">
        <v>11200000</v>
      </c>
      <c r="L974">
        <v>12000000</v>
      </c>
      <c r="M974">
        <v>11</v>
      </c>
      <c r="N974" t="s">
        <v>4186</v>
      </c>
      <c r="O974" t="s">
        <v>7099</v>
      </c>
    </row>
    <row r="975" spans="1:15" x14ac:dyDescent="0.3">
      <c r="A975" t="s">
        <v>377</v>
      </c>
      <c r="B975">
        <v>2023</v>
      </c>
      <c r="C975" t="s">
        <v>62</v>
      </c>
      <c r="D975" t="s">
        <v>4206</v>
      </c>
      <c r="E975" t="s">
        <v>4258</v>
      </c>
      <c r="F975" t="s">
        <v>173</v>
      </c>
      <c r="G975">
        <v>3324</v>
      </c>
      <c r="H975" t="s">
        <v>4179</v>
      </c>
      <c r="I975">
        <v>15000000</v>
      </c>
      <c r="J975" t="s">
        <v>5979</v>
      </c>
      <c r="K975">
        <v>14300000</v>
      </c>
      <c r="L975">
        <v>15800000</v>
      </c>
      <c r="M975">
        <v>14</v>
      </c>
      <c r="N975" t="s">
        <v>4191</v>
      </c>
      <c r="O975" t="s">
        <v>8453</v>
      </c>
    </row>
    <row r="976" spans="1:15" x14ac:dyDescent="0.3">
      <c r="A976" t="s">
        <v>243</v>
      </c>
      <c r="B976">
        <v>2023</v>
      </c>
      <c r="C976" t="s">
        <v>62</v>
      </c>
      <c r="D976" t="s">
        <v>4445</v>
      </c>
      <c r="E976" t="s">
        <v>7089</v>
      </c>
      <c r="F976" t="s">
        <v>143</v>
      </c>
      <c r="G976">
        <v>55880</v>
      </c>
      <c r="H976" t="s">
        <v>4179</v>
      </c>
      <c r="I976">
        <v>18200000</v>
      </c>
      <c r="J976" t="s">
        <v>5979</v>
      </c>
      <c r="K976">
        <v>17500000</v>
      </c>
      <c r="L976">
        <v>18900000</v>
      </c>
      <c r="M976">
        <v>10</v>
      </c>
      <c r="N976" t="s">
        <v>4256</v>
      </c>
      <c r="O976" t="s">
        <v>7090</v>
      </c>
    </row>
    <row r="977" spans="1:15" x14ac:dyDescent="0.3">
      <c r="A977" t="s">
        <v>5955</v>
      </c>
      <c r="B977">
        <v>2023</v>
      </c>
      <c r="C977" t="s">
        <v>24</v>
      </c>
      <c r="D977" t="s">
        <v>4657</v>
      </c>
      <c r="E977" t="s">
        <v>5785</v>
      </c>
      <c r="F977" t="s">
        <v>143</v>
      </c>
      <c r="G977">
        <v>28000</v>
      </c>
      <c r="H977" t="s">
        <v>4179</v>
      </c>
      <c r="I977">
        <v>29500000</v>
      </c>
      <c r="J977" t="s">
        <v>5979</v>
      </c>
      <c r="K977">
        <v>28400000</v>
      </c>
      <c r="L977">
        <v>30600000</v>
      </c>
      <c r="M977">
        <v>20</v>
      </c>
      <c r="N977" t="s">
        <v>4203</v>
      </c>
      <c r="O977" t="s">
        <v>7069</v>
      </c>
    </row>
    <row r="978" spans="1:15" x14ac:dyDescent="0.3">
      <c r="A978" t="s">
        <v>6011</v>
      </c>
      <c r="B978">
        <v>2023</v>
      </c>
      <c r="C978" t="s">
        <v>137</v>
      </c>
      <c r="D978" t="s">
        <v>4201</v>
      </c>
      <c r="E978" t="s">
        <v>6012</v>
      </c>
      <c r="F978" t="s">
        <v>143</v>
      </c>
      <c r="G978">
        <v>26000</v>
      </c>
      <c r="H978" t="s">
        <v>4179</v>
      </c>
      <c r="I978">
        <v>20600000</v>
      </c>
      <c r="J978" t="s">
        <v>5979</v>
      </c>
      <c r="K978">
        <v>19800000</v>
      </c>
      <c r="L978">
        <v>21400000</v>
      </c>
      <c r="M978">
        <v>17</v>
      </c>
      <c r="N978" t="s">
        <v>4259</v>
      </c>
      <c r="O978" t="s">
        <v>7101</v>
      </c>
    </row>
    <row r="979" spans="1:15" x14ac:dyDescent="0.3">
      <c r="A979" t="s">
        <v>380</v>
      </c>
      <c r="B979">
        <v>2024</v>
      </c>
      <c r="C979" t="s">
        <v>62</v>
      </c>
      <c r="D979" t="s">
        <v>4330</v>
      </c>
      <c r="E979" t="s">
        <v>4331</v>
      </c>
      <c r="F979" t="s">
        <v>43</v>
      </c>
      <c r="G979">
        <v>2139</v>
      </c>
      <c r="H979" t="s">
        <v>4179</v>
      </c>
      <c r="I979">
        <v>21700000</v>
      </c>
      <c r="J979" t="s">
        <v>5979</v>
      </c>
      <c r="K979">
        <v>20900000</v>
      </c>
      <c r="L979">
        <v>22400000</v>
      </c>
      <c r="M979">
        <v>11</v>
      </c>
      <c r="N979" t="s">
        <v>4199</v>
      </c>
      <c r="O979" t="s">
        <v>8462</v>
      </c>
    </row>
    <row r="980" spans="1:15" x14ac:dyDescent="0.3">
      <c r="A980" t="s">
        <v>382</v>
      </c>
      <c r="B980">
        <v>2024</v>
      </c>
      <c r="C980" t="s">
        <v>62</v>
      </c>
      <c r="D980" t="s">
        <v>4249</v>
      </c>
      <c r="E980" t="s">
        <v>4250</v>
      </c>
      <c r="F980" t="s">
        <v>94</v>
      </c>
      <c r="G980">
        <v>21000</v>
      </c>
      <c r="H980" t="s">
        <v>4179</v>
      </c>
      <c r="I980">
        <v>19800000</v>
      </c>
      <c r="J980" t="s">
        <v>5979</v>
      </c>
      <c r="K980">
        <v>18900000</v>
      </c>
      <c r="L980">
        <v>20800000</v>
      </c>
      <c r="M980">
        <v>30</v>
      </c>
      <c r="N980" t="s">
        <v>4289</v>
      </c>
      <c r="O980" t="s">
        <v>8465</v>
      </c>
    </row>
    <row r="981" spans="1:15" x14ac:dyDescent="0.3">
      <c r="A981" t="s">
        <v>4119</v>
      </c>
      <c r="B981">
        <v>2024</v>
      </c>
      <c r="C981" t="s">
        <v>62</v>
      </c>
      <c r="D981" t="s">
        <v>4354</v>
      </c>
      <c r="E981" t="s">
        <v>4355</v>
      </c>
      <c r="F981" t="s">
        <v>43</v>
      </c>
      <c r="G981">
        <v>37</v>
      </c>
      <c r="H981" t="s">
        <v>4179</v>
      </c>
      <c r="I981">
        <v>13800000</v>
      </c>
      <c r="J981" t="s">
        <v>5979</v>
      </c>
      <c r="K981">
        <v>13100000</v>
      </c>
      <c r="L981">
        <v>14500000</v>
      </c>
      <c r="M981">
        <v>21</v>
      </c>
      <c r="N981" t="s">
        <v>4180</v>
      </c>
      <c r="O981" t="s">
        <v>8469</v>
      </c>
    </row>
    <row r="982" spans="1:15" x14ac:dyDescent="0.3">
      <c r="A982" t="s">
        <v>856</v>
      </c>
      <c r="B982">
        <v>2024</v>
      </c>
      <c r="C982" t="s">
        <v>62</v>
      </c>
      <c r="D982" t="s">
        <v>4249</v>
      </c>
      <c r="E982" t="s">
        <v>4278</v>
      </c>
      <c r="F982" t="s">
        <v>143</v>
      </c>
      <c r="G982">
        <v>22000</v>
      </c>
      <c r="H982" t="s">
        <v>4179</v>
      </c>
      <c r="I982">
        <v>21400000</v>
      </c>
      <c r="J982" t="s">
        <v>5979</v>
      </c>
      <c r="K982">
        <v>20400000</v>
      </c>
      <c r="L982">
        <v>22400000</v>
      </c>
      <c r="M982">
        <v>12</v>
      </c>
      <c r="N982" t="s">
        <v>4387</v>
      </c>
      <c r="O982" t="s">
        <v>7077</v>
      </c>
    </row>
    <row r="983" spans="1:15" x14ac:dyDescent="0.3">
      <c r="A983" t="s">
        <v>352</v>
      </c>
      <c r="B983">
        <v>2024</v>
      </c>
      <c r="C983" t="s">
        <v>62</v>
      </c>
      <c r="D983" t="s">
        <v>4291</v>
      </c>
      <c r="E983" t="s">
        <v>4810</v>
      </c>
      <c r="F983" t="s">
        <v>94</v>
      </c>
      <c r="G983">
        <v>89</v>
      </c>
      <c r="H983" t="s">
        <v>4179</v>
      </c>
      <c r="I983">
        <v>16500000</v>
      </c>
      <c r="J983" t="s">
        <v>5979</v>
      </c>
      <c r="K983">
        <v>15900000</v>
      </c>
      <c r="L983">
        <v>17000000</v>
      </c>
      <c r="M983">
        <v>21</v>
      </c>
      <c r="N983" t="s">
        <v>4212</v>
      </c>
      <c r="O983" t="s">
        <v>8455</v>
      </c>
    </row>
    <row r="984" spans="1:15" x14ac:dyDescent="0.3">
      <c r="A984" t="s">
        <v>300</v>
      </c>
      <c r="B984">
        <v>2024</v>
      </c>
      <c r="C984" t="s">
        <v>24</v>
      </c>
      <c r="D984" t="s">
        <v>4657</v>
      </c>
      <c r="E984" t="s">
        <v>4658</v>
      </c>
      <c r="F984" t="s">
        <v>43</v>
      </c>
      <c r="G984">
        <v>5000</v>
      </c>
      <c r="H984" t="s">
        <v>4179</v>
      </c>
      <c r="I984">
        <v>25700000</v>
      </c>
      <c r="J984" t="s">
        <v>5979</v>
      </c>
      <c r="K984">
        <v>24800000</v>
      </c>
      <c r="L984">
        <v>26600000</v>
      </c>
      <c r="M984">
        <v>3</v>
      </c>
      <c r="N984" t="s">
        <v>4626</v>
      </c>
      <c r="O984" t="s">
        <v>8458</v>
      </c>
    </row>
    <row r="985" spans="1:15" x14ac:dyDescent="0.3">
      <c r="A985" t="s">
        <v>136</v>
      </c>
      <c r="B985">
        <v>2024</v>
      </c>
      <c r="C985" t="s">
        <v>137</v>
      </c>
      <c r="D985" t="s">
        <v>4335</v>
      </c>
      <c r="E985" t="s">
        <v>4825</v>
      </c>
      <c r="F985" t="s">
        <v>46</v>
      </c>
      <c r="G985">
        <v>7000</v>
      </c>
      <c r="H985" t="s">
        <v>4179</v>
      </c>
      <c r="I985">
        <v>21400000</v>
      </c>
      <c r="J985" t="s">
        <v>5979</v>
      </c>
      <c r="K985">
        <v>20600000</v>
      </c>
      <c r="L985">
        <v>22100000</v>
      </c>
      <c r="M985">
        <v>14</v>
      </c>
      <c r="N985" t="s">
        <v>4289</v>
      </c>
      <c r="O985" t="s">
        <v>8459</v>
      </c>
    </row>
    <row r="986" spans="1:15" x14ac:dyDescent="0.3">
      <c r="A986" t="s">
        <v>5325</v>
      </c>
      <c r="B986">
        <v>2026</v>
      </c>
      <c r="C986" t="s">
        <v>201</v>
      </c>
      <c r="D986" t="s">
        <v>5987</v>
      </c>
      <c r="E986" t="s">
        <v>5988</v>
      </c>
      <c r="F986" t="s">
        <v>4171</v>
      </c>
      <c r="G986">
        <v>456</v>
      </c>
      <c r="H986" t="s">
        <v>4179</v>
      </c>
      <c r="I986">
        <v>19500000</v>
      </c>
      <c r="J986" t="s">
        <v>5979</v>
      </c>
      <c r="K986">
        <v>18000000</v>
      </c>
      <c r="L986">
        <v>20900000</v>
      </c>
      <c r="M986" t="s">
        <v>4174</v>
      </c>
      <c r="N986" t="s">
        <v>4186</v>
      </c>
      <c r="O986" t="s">
        <v>7079</v>
      </c>
    </row>
    <row r="987" spans="1:15" x14ac:dyDescent="0.3">
      <c r="A987" t="s">
        <v>5318</v>
      </c>
      <c r="B987">
        <v>2024</v>
      </c>
      <c r="C987" t="s">
        <v>194</v>
      </c>
      <c r="D987" t="s">
        <v>4479</v>
      </c>
      <c r="E987" t="s">
        <v>4480</v>
      </c>
      <c r="F987" t="s">
        <v>143</v>
      </c>
      <c r="G987">
        <v>40010</v>
      </c>
      <c r="H987" t="s">
        <v>4179</v>
      </c>
      <c r="I987">
        <v>27800000</v>
      </c>
      <c r="J987" t="s">
        <v>5979</v>
      </c>
      <c r="K987">
        <v>26700000</v>
      </c>
      <c r="L987">
        <v>28800000</v>
      </c>
      <c r="M987">
        <v>10</v>
      </c>
      <c r="N987" t="s">
        <v>4346</v>
      </c>
      <c r="O987" t="s">
        <v>8456</v>
      </c>
    </row>
    <row r="988" spans="1:15" x14ac:dyDescent="0.3">
      <c r="A988" t="s">
        <v>4127</v>
      </c>
      <c r="B988">
        <v>2024</v>
      </c>
      <c r="C988" t="s">
        <v>62</v>
      </c>
      <c r="D988">
        <v>2008</v>
      </c>
      <c r="E988" t="s">
        <v>4328</v>
      </c>
      <c r="F988" t="s">
        <v>94</v>
      </c>
      <c r="G988">
        <v>23200</v>
      </c>
      <c r="H988" t="s">
        <v>4179</v>
      </c>
      <c r="I988">
        <v>16200000</v>
      </c>
      <c r="J988" t="s">
        <v>5979</v>
      </c>
      <c r="K988">
        <v>15200000</v>
      </c>
      <c r="L988">
        <v>17300000</v>
      </c>
      <c r="M988">
        <v>32</v>
      </c>
      <c r="N988" t="s">
        <v>4289</v>
      </c>
      <c r="O988" t="s">
        <v>8457</v>
      </c>
    </row>
    <row r="989" spans="1:15" x14ac:dyDescent="0.3">
      <c r="A989" t="s">
        <v>4025</v>
      </c>
      <c r="B989">
        <v>2024</v>
      </c>
      <c r="C989" t="s">
        <v>62</v>
      </c>
      <c r="D989">
        <v>3008</v>
      </c>
      <c r="E989" t="s">
        <v>4258</v>
      </c>
      <c r="F989" t="s">
        <v>43</v>
      </c>
      <c r="G989">
        <v>6300</v>
      </c>
      <c r="H989" t="s">
        <v>4179</v>
      </c>
      <c r="I989">
        <v>16300000</v>
      </c>
      <c r="J989" t="s">
        <v>5979</v>
      </c>
      <c r="K989">
        <v>15800000</v>
      </c>
      <c r="L989">
        <v>16900000</v>
      </c>
      <c r="M989">
        <v>22</v>
      </c>
      <c r="N989" t="s">
        <v>4289</v>
      </c>
      <c r="O989" t="s">
        <v>8461</v>
      </c>
    </row>
    <row r="990" spans="1:15" x14ac:dyDescent="0.3">
      <c r="A990" t="s">
        <v>4018</v>
      </c>
      <c r="B990">
        <v>2024</v>
      </c>
      <c r="C990" t="s">
        <v>62</v>
      </c>
      <c r="D990">
        <v>208</v>
      </c>
      <c r="E990" t="s">
        <v>4253</v>
      </c>
      <c r="F990" t="s">
        <v>43</v>
      </c>
      <c r="G990">
        <v>1800</v>
      </c>
      <c r="H990" t="s">
        <v>4179</v>
      </c>
      <c r="I990">
        <v>13900000</v>
      </c>
      <c r="J990" t="s">
        <v>5979</v>
      </c>
      <c r="K990">
        <v>13500000</v>
      </c>
      <c r="L990">
        <v>14400000</v>
      </c>
      <c r="M990">
        <v>12</v>
      </c>
      <c r="N990" t="s">
        <v>4186</v>
      </c>
      <c r="O990" t="s">
        <v>8464</v>
      </c>
    </row>
    <row r="991" spans="1:15" x14ac:dyDescent="0.3">
      <c r="A991" t="s">
        <v>5984</v>
      </c>
      <c r="B991">
        <v>2024</v>
      </c>
      <c r="C991" t="s">
        <v>45</v>
      </c>
      <c r="D991" t="s">
        <v>4884</v>
      </c>
      <c r="E991" t="s">
        <v>5895</v>
      </c>
      <c r="F991" t="s">
        <v>161</v>
      </c>
      <c r="G991">
        <v>94000</v>
      </c>
      <c r="H991" t="s">
        <v>4179</v>
      </c>
      <c r="I991">
        <v>15800000</v>
      </c>
      <c r="J991" t="s">
        <v>5979</v>
      </c>
      <c r="K991">
        <v>15200000</v>
      </c>
      <c r="L991">
        <v>16400000</v>
      </c>
      <c r="M991">
        <v>10</v>
      </c>
      <c r="N991" t="s">
        <v>4186</v>
      </c>
      <c r="O991" t="s">
        <v>7074</v>
      </c>
    </row>
    <row r="992" spans="1:15" x14ac:dyDescent="0.3">
      <c r="A992" t="s">
        <v>5340</v>
      </c>
      <c r="B992">
        <v>2024</v>
      </c>
      <c r="C992" t="s">
        <v>62</v>
      </c>
      <c r="D992" t="s">
        <v>5980</v>
      </c>
      <c r="E992" t="s">
        <v>5981</v>
      </c>
      <c r="F992" t="s">
        <v>4171</v>
      </c>
      <c r="G992">
        <v>10000</v>
      </c>
      <c r="H992" t="s">
        <v>4179</v>
      </c>
      <c r="I992">
        <v>23400000</v>
      </c>
      <c r="J992" t="s">
        <v>5979</v>
      </c>
      <c r="K992">
        <v>22200000</v>
      </c>
      <c r="L992">
        <v>24700000</v>
      </c>
      <c r="M992" t="s">
        <v>4174</v>
      </c>
      <c r="N992" t="s">
        <v>4438</v>
      </c>
      <c r="O992" t="s">
        <v>7068</v>
      </c>
    </row>
    <row r="993" spans="1:15" x14ac:dyDescent="0.3">
      <c r="A993" t="s">
        <v>369</v>
      </c>
      <c r="B993">
        <v>2025</v>
      </c>
      <c r="C993" t="s">
        <v>62</v>
      </c>
      <c r="D993">
        <v>3008</v>
      </c>
      <c r="E993" t="s">
        <v>4258</v>
      </c>
      <c r="F993" t="s">
        <v>43</v>
      </c>
      <c r="G993">
        <v>3150</v>
      </c>
      <c r="H993" t="s">
        <v>4179</v>
      </c>
      <c r="I993">
        <v>17200000</v>
      </c>
      <c r="J993" t="s">
        <v>5979</v>
      </c>
      <c r="K993">
        <v>16500000</v>
      </c>
      <c r="L993">
        <v>17800000</v>
      </c>
      <c r="M993">
        <v>16</v>
      </c>
      <c r="N993" t="s">
        <v>4212</v>
      </c>
      <c r="O993" t="s">
        <v>8468</v>
      </c>
    </row>
    <row r="994" spans="1:15" x14ac:dyDescent="0.3">
      <c r="A994" t="s">
        <v>345</v>
      </c>
      <c r="B994">
        <v>2025</v>
      </c>
      <c r="C994" t="s">
        <v>62</v>
      </c>
      <c r="D994" t="s">
        <v>5704</v>
      </c>
      <c r="E994" t="s">
        <v>5705</v>
      </c>
      <c r="F994" t="s">
        <v>43</v>
      </c>
      <c r="G994">
        <v>12600</v>
      </c>
      <c r="H994" t="s">
        <v>4179</v>
      </c>
      <c r="I994">
        <v>16500000</v>
      </c>
      <c r="J994" t="s">
        <v>5979</v>
      </c>
      <c r="K994">
        <v>16000000</v>
      </c>
      <c r="L994">
        <v>17100000</v>
      </c>
      <c r="M994">
        <v>26</v>
      </c>
      <c r="N994" t="s">
        <v>4262</v>
      </c>
      <c r="O994" t="s">
        <v>8467</v>
      </c>
    </row>
    <row r="995" spans="1:15" x14ac:dyDescent="0.3">
      <c r="A995" t="s">
        <v>5985</v>
      </c>
      <c r="B995">
        <v>2025</v>
      </c>
      <c r="C995" t="s">
        <v>4215</v>
      </c>
      <c r="D995" t="s">
        <v>4216</v>
      </c>
      <c r="E995" t="s">
        <v>5986</v>
      </c>
      <c r="F995" t="s">
        <v>4171</v>
      </c>
      <c r="G995">
        <v>27600</v>
      </c>
      <c r="H995" t="s">
        <v>4179</v>
      </c>
      <c r="I995">
        <v>15300000</v>
      </c>
      <c r="J995" t="s">
        <v>5979</v>
      </c>
      <c r="K995">
        <v>14800000</v>
      </c>
      <c r="L995">
        <v>15800000</v>
      </c>
      <c r="M995">
        <v>3</v>
      </c>
      <c r="N995" t="s">
        <v>4191</v>
      </c>
      <c r="O995" t="s">
        <v>7078</v>
      </c>
    </row>
    <row r="996" spans="1:15" x14ac:dyDescent="0.3">
      <c r="A996" t="s">
        <v>5327</v>
      </c>
      <c r="B996">
        <v>2025</v>
      </c>
      <c r="C996" t="s">
        <v>4183</v>
      </c>
      <c r="D996" t="s">
        <v>4227</v>
      </c>
      <c r="E996" t="s">
        <v>4228</v>
      </c>
      <c r="F996" t="s">
        <v>4171</v>
      </c>
      <c r="G996" t="s">
        <v>4171</v>
      </c>
      <c r="H996" t="s">
        <v>4179</v>
      </c>
      <c r="I996">
        <v>16300000</v>
      </c>
      <c r="J996" t="s">
        <v>5979</v>
      </c>
      <c r="K996">
        <v>15700000</v>
      </c>
      <c r="L996">
        <v>16900000</v>
      </c>
      <c r="M996">
        <v>11</v>
      </c>
      <c r="N996" t="s">
        <v>4259</v>
      </c>
      <c r="O996" t="s">
        <v>8470</v>
      </c>
    </row>
    <row r="997" spans="1:15" x14ac:dyDescent="0.3">
      <c r="A997" t="s">
        <v>6006</v>
      </c>
      <c r="B997">
        <v>2025</v>
      </c>
      <c r="C997" t="s">
        <v>62</v>
      </c>
      <c r="D997" t="s">
        <v>5704</v>
      </c>
      <c r="E997" t="s">
        <v>6007</v>
      </c>
      <c r="F997" t="s">
        <v>4171</v>
      </c>
      <c r="G997">
        <v>2620</v>
      </c>
      <c r="H997" t="s">
        <v>4179</v>
      </c>
      <c r="I997">
        <v>17000000</v>
      </c>
      <c r="J997" t="s">
        <v>5979</v>
      </c>
      <c r="K997">
        <v>16400000</v>
      </c>
      <c r="L997">
        <v>17600000</v>
      </c>
      <c r="M997">
        <v>11</v>
      </c>
      <c r="N997" t="s">
        <v>4262</v>
      </c>
      <c r="O997" t="s">
        <v>7097</v>
      </c>
    </row>
    <row r="998" spans="1:15" x14ac:dyDescent="0.3">
      <c r="A998" t="s">
        <v>5339</v>
      </c>
      <c r="B998">
        <v>2025</v>
      </c>
      <c r="C998" t="s">
        <v>24</v>
      </c>
      <c r="D998" t="s">
        <v>4404</v>
      </c>
      <c r="E998" t="s">
        <v>5058</v>
      </c>
      <c r="F998" t="s">
        <v>4171</v>
      </c>
      <c r="G998">
        <v>28620</v>
      </c>
      <c r="H998" t="s">
        <v>4179</v>
      </c>
      <c r="I998">
        <v>30600000</v>
      </c>
      <c r="J998" t="s">
        <v>5979</v>
      </c>
      <c r="K998">
        <v>29500000</v>
      </c>
      <c r="L998">
        <v>31800000</v>
      </c>
      <c r="M998">
        <v>15</v>
      </c>
      <c r="N998" t="s">
        <v>4341</v>
      </c>
      <c r="O998" t="s">
        <v>7088</v>
      </c>
    </row>
    <row r="999" spans="1:15" x14ac:dyDescent="0.3">
      <c r="A999" t="s">
        <v>5324</v>
      </c>
      <c r="B999">
        <v>2026</v>
      </c>
      <c r="C999" t="s">
        <v>201</v>
      </c>
      <c r="D999" t="s">
        <v>4668</v>
      </c>
      <c r="E999" t="s">
        <v>4739</v>
      </c>
      <c r="F999" t="s">
        <v>4171</v>
      </c>
      <c r="G999">
        <v>2137</v>
      </c>
      <c r="H999" t="s">
        <v>4179</v>
      </c>
      <c r="I999">
        <v>15700000</v>
      </c>
      <c r="J999" t="s">
        <v>5979</v>
      </c>
      <c r="K999">
        <v>15200000</v>
      </c>
      <c r="L999">
        <v>16300000</v>
      </c>
      <c r="M999" t="s">
        <v>4174</v>
      </c>
      <c r="N999" t="s">
        <v>4218</v>
      </c>
      <c r="O999" t="s">
        <v>7080</v>
      </c>
    </row>
    <row r="1000" spans="1:15" x14ac:dyDescent="0.3">
      <c r="A1000" t="s">
        <v>5989</v>
      </c>
      <c r="B1000">
        <v>2026</v>
      </c>
      <c r="C1000" t="s">
        <v>163</v>
      </c>
      <c r="D1000">
        <v>7</v>
      </c>
      <c r="E1000" t="s">
        <v>5990</v>
      </c>
      <c r="F1000" t="s">
        <v>4171</v>
      </c>
      <c r="G1000">
        <v>5000</v>
      </c>
      <c r="H1000" t="s">
        <v>4179</v>
      </c>
      <c r="I1000">
        <v>24500000</v>
      </c>
      <c r="J1000" t="s">
        <v>5979</v>
      </c>
      <c r="K1000">
        <v>23600000</v>
      </c>
      <c r="L1000">
        <v>25300000</v>
      </c>
      <c r="M1000" t="s">
        <v>4174</v>
      </c>
      <c r="N1000" t="s">
        <v>4733</v>
      </c>
      <c r="O1000" t="s">
        <v>7083</v>
      </c>
    </row>
    <row r="1001" spans="1:15" x14ac:dyDescent="0.3">
      <c r="A1001" t="s">
        <v>6135</v>
      </c>
      <c r="B1001">
        <v>2014</v>
      </c>
      <c r="C1001" t="s">
        <v>24</v>
      </c>
      <c r="D1001" t="s">
        <v>6136</v>
      </c>
      <c r="E1001" t="s">
        <v>6137</v>
      </c>
      <c r="F1001" t="s">
        <v>43</v>
      </c>
      <c r="G1001">
        <v>237000</v>
      </c>
      <c r="H1001" t="s">
        <v>4179</v>
      </c>
      <c r="I1001">
        <v>12800000</v>
      </c>
      <c r="J1001" t="s">
        <v>6015</v>
      </c>
      <c r="K1001">
        <v>12000000</v>
      </c>
      <c r="L1001">
        <v>13600000</v>
      </c>
      <c r="M1001">
        <v>7</v>
      </c>
      <c r="N1001" t="s">
        <v>4212</v>
      </c>
      <c r="O1001" t="s">
        <v>7477</v>
      </c>
    </row>
    <row r="1002" spans="1:15" x14ac:dyDescent="0.3">
      <c r="A1002" t="s">
        <v>5465</v>
      </c>
      <c r="B1002">
        <v>2016</v>
      </c>
      <c r="C1002" t="s">
        <v>191</v>
      </c>
      <c r="D1002" t="s">
        <v>5762</v>
      </c>
      <c r="E1002" t="s">
        <v>6125</v>
      </c>
      <c r="F1002" t="s">
        <v>143</v>
      </c>
      <c r="G1002">
        <v>85000</v>
      </c>
      <c r="H1002" t="s">
        <v>4179</v>
      </c>
      <c r="I1002">
        <v>10400000</v>
      </c>
      <c r="J1002" t="s">
        <v>6015</v>
      </c>
      <c r="K1002">
        <v>9600000</v>
      </c>
      <c r="L1002">
        <v>11200000</v>
      </c>
      <c r="M1002">
        <v>3</v>
      </c>
      <c r="N1002" t="s">
        <v>4262</v>
      </c>
      <c r="O1002" t="s">
        <v>7464</v>
      </c>
    </row>
    <row r="1003" spans="1:15" x14ac:dyDescent="0.3">
      <c r="A1003" t="s">
        <v>5488</v>
      </c>
      <c r="B1003">
        <v>2016</v>
      </c>
      <c r="C1003" t="s">
        <v>166</v>
      </c>
      <c r="D1003" t="s">
        <v>5003</v>
      </c>
      <c r="E1003" t="s">
        <v>6149</v>
      </c>
      <c r="F1003" t="s">
        <v>161</v>
      </c>
      <c r="G1003">
        <v>67020</v>
      </c>
      <c r="H1003" t="s">
        <v>4179</v>
      </c>
      <c r="I1003">
        <v>11700000</v>
      </c>
      <c r="J1003" t="s">
        <v>6015</v>
      </c>
      <c r="K1003">
        <v>11200000</v>
      </c>
      <c r="L1003">
        <v>12100000</v>
      </c>
      <c r="M1003">
        <v>5</v>
      </c>
      <c r="N1003" t="s">
        <v>4218</v>
      </c>
      <c r="O1003" t="s">
        <v>7496</v>
      </c>
    </row>
    <row r="1004" spans="1:15" x14ac:dyDescent="0.3">
      <c r="A1004" t="s">
        <v>5490</v>
      </c>
      <c r="B1004">
        <v>2018</v>
      </c>
      <c r="C1004" t="s">
        <v>5321</v>
      </c>
      <c r="D1004" t="s">
        <v>6152</v>
      </c>
      <c r="E1004" t="s">
        <v>6153</v>
      </c>
      <c r="F1004" t="s">
        <v>43</v>
      </c>
      <c r="G1004">
        <v>101000</v>
      </c>
      <c r="H1004" t="s">
        <v>4179</v>
      </c>
      <c r="I1004">
        <v>7130000</v>
      </c>
      <c r="J1004" t="s">
        <v>6015</v>
      </c>
      <c r="K1004">
        <v>6650000</v>
      </c>
      <c r="L1004">
        <v>7620000</v>
      </c>
      <c r="M1004">
        <v>2</v>
      </c>
      <c r="N1004" t="s">
        <v>4262</v>
      </c>
      <c r="O1004" t="s">
        <v>7499</v>
      </c>
    </row>
    <row r="1005" spans="1:15" x14ac:dyDescent="0.3">
      <c r="A1005" t="s">
        <v>5448</v>
      </c>
      <c r="B1005">
        <v>2018</v>
      </c>
      <c r="C1005" t="s">
        <v>4640</v>
      </c>
      <c r="D1005" t="s">
        <v>5926</v>
      </c>
      <c r="E1005" t="s">
        <v>6106</v>
      </c>
      <c r="F1005" t="s">
        <v>173</v>
      </c>
      <c r="G1005">
        <v>92000</v>
      </c>
      <c r="H1005" t="s">
        <v>4179</v>
      </c>
      <c r="I1005">
        <v>7590000</v>
      </c>
      <c r="J1005" t="s">
        <v>6015</v>
      </c>
      <c r="K1005">
        <v>7310000</v>
      </c>
      <c r="L1005">
        <v>7860000</v>
      </c>
      <c r="M1005">
        <v>19</v>
      </c>
      <c r="N1005" t="s">
        <v>4381</v>
      </c>
      <c r="O1005" t="s">
        <v>7443</v>
      </c>
    </row>
    <row r="1006" spans="1:15" x14ac:dyDescent="0.3">
      <c r="A1006" t="s">
        <v>5489</v>
      </c>
      <c r="B1006">
        <v>2018</v>
      </c>
      <c r="C1006" t="s">
        <v>4183</v>
      </c>
      <c r="D1006" t="s">
        <v>4302</v>
      </c>
      <c r="E1006" t="s">
        <v>6150</v>
      </c>
      <c r="F1006" t="s">
        <v>161</v>
      </c>
      <c r="G1006">
        <v>94000</v>
      </c>
      <c r="H1006" t="s">
        <v>4179</v>
      </c>
      <c r="I1006">
        <v>12100000</v>
      </c>
      <c r="J1006" t="s">
        <v>6015</v>
      </c>
      <c r="K1006">
        <v>11700000</v>
      </c>
      <c r="L1006">
        <v>12600000</v>
      </c>
      <c r="M1006">
        <v>32</v>
      </c>
      <c r="N1006" t="s">
        <v>4186</v>
      </c>
      <c r="O1006" t="s">
        <v>7497</v>
      </c>
    </row>
    <row r="1007" spans="1:15" x14ac:dyDescent="0.3">
      <c r="A1007" t="s">
        <v>6114</v>
      </c>
      <c r="B1007">
        <v>2019</v>
      </c>
      <c r="C1007" t="s">
        <v>5780</v>
      </c>
      <c r="D1007" t="s">
        <v>6115</v>
      </c>
      <c r="E1007" t="s">
        <v>6116</v>
      </c>
      <c r="F1007" t="s">
        <v>43</v>
      </c>
      <c r="G1007">
        <v>79000</v>
      </c>
      <c r="H1007" t="s">
        <v>4172</v>
      </c>
      <c r="I1007">
        <v>15500000</v>
      </c>
      <c r="J1007" t="s">
        <v>6015</v>
      </c>
      <c r="K1007">
        <v>14900000</v>
      </c>
      <c r="L1007">
        <v>16000000</v>
      </c>
      <c r="M1007">
        <v>18</v>
      </c>
      <c r="N1007" t="s">
        <v>4289</v>
      </c>
      <c r="O1007" t="s">
        <v>7455</v>
      </c>
    </row>
    <row r="1008" spans="1:15" x14ac:dyDescent="0.3">
      <c r="A1008" t="s">
        <v>5508</v>
      </c>
      <c r="B1008">
        <v>2022</v>
      </c>
      <c r="C1008" t="s">
        <v>50</v>
      </c>
      <c r="D1008">
        <v>560</v>
      </c>
      <c r="E1008" t="s">
        <v>4581</v>
      </c>
      <c r="F1008" t="s">
        <v>43</v>
      </c>
      <c r="G1008">
        <v>59918</v>
      </c>
      <c r="H1008" t="s">
        <v>4179</v>
      </c>
      <c r="I1008">
        <v>8200000</v>
      </c>
      <c r="J1008" t="s">
        <v>6015</v>
      </c>
      <c r="K1008">
        <v>7910000</v>
      </c>
      <c r="L1008">
        <v>8600000</v>
      </c>
      <c r="M1008">
        <v>6</v>
      </c>
      <c r="N1008" t="s">
        <v>4381</v>
      </c>
      <c r="O1008" t="s">
        <v>7520</v>
      </c>
    </row>
    <row r="1009" spans="1:15" x14ac:dyDescent="0.3">
      <c r="A1009" t="s">
        <v>5476</v>
      </c>
      <c r="B1009">
        <v>2019</v>
      </c>
      <c r="C1009" t="s">
        <v>92</v>
      </c>
      <c r="D1009" t="s">
        <v>6140</v>
      </c>
      <c r="E1009" t="s">
        <v>6061</v>
      </c>
      <c r="F1009" t="s">
        <v>161</v>
      </c>
      <c r="G1009">
        <v>45750</v>
      </c>
      <c r="H1009" t="s">
        <v>4179</v>
      </c>
      <c r="I1009">
        <v>6370000</v>
      </c>
      <c r="J1009" t="s">
        <v>6015</v>
      </c>
      <c r="K1009">
        <v>5950000</v>
      </c>
      <c r="L1009">
        <v>6800000</v>
      </c>
      <c r="M1009">
        <v>11</v>
      </c>
      <c r="N1009" t="s">
        <v>4244</v>
      </c>
      <c r="O1009" t="s">
        <v>7480</v>
      </c>
    </row>
    <row r="1010" spans="1:15" x14ac:dyDescent="0.3">
      <c r="A1010" t="s">
        <v>5353</v>
      </c>
      <c r="B1010">
        <v>2019</v>
      </c>
      <c r="C1010" t="s">
        <v>4183</v>
      </c>
      <c r="D1010" t="s">
        <v>6107</v>
      </c>
      <c r="E1010" t="s">
        <v>6108</v>
      </c>
      <c r="F1010" t="s">
        <v>60</v>
      </c>
      <c r="G1010">
        <v>74000</v>
      </c>
      <c r="H1010" t="s">
        <v>4179</v>
      </c>
      <c r="I1010">
        <v>8800000</v>
      </c>
      <c r="J1010" t="s">
        <v>6015</v>
      </c>
      <c r="K1010">
        <v>8500000</v>
      </c>
      <c r="L1010">
        <v>9100000</v>
      </c>
      <c r="M1010">
        <v>15</v>
      </c>
      <c r="N1010" t="s">
        <v>4381</v>
      </c>
      <c r="O1010" t="s">
        <v>7445</v>
      </c>
    </row>
    <row r="1011" spans="1:15" x14ac:dyDescent="0.3">
      <c r="A1011" t="s">
        <v>6154</v>
      </c>
      <c r="B1011">
        <v>2019</v>
      </c>
      <c r="C1011" t="s">
        <v>4183</v>
      </c>
      <c r="D1011" t="s">
        <v>6155</v>
      </c>
      <c r="E1011" t="s">
        <v>6156</v>
      </c>
      <c r="F1011" t="s">
        <v>43</v>
      </c>
      <c r="G1011">
        <v>99925</v>
      </c>
      <c r="H1011" t="s">
        <v>4179</v>
      </c>
      <c r="I1011">
        <v>10100000</v>
      </c>
      <c r="J1011" t="s">
        <v>6015</v>
      </c>
      <c r="K1011">
        <v>9700000</v>
      </c>
      <c r="L1011">
        <v>10400000</v>
      </c>
      <c r="M1011">
        <v>5</v>
      </c>
      <c r="N1011" t="s">
        <v>4262</v>
      </c>
      <c r="O1011" t="s">
        <v>7501</v>
      </c>
    </row>
    <row r="1012" spans="1:15" x14ac:dyDescent="0.3">
      <c r="A1012" t="s">
        <v>5502</v>
      </c>
      <c r="B1012">
        <v>2019</v>
      </c>
      <c r="C1012" t="s">
        <v>92</v>
      </c>
      <c r="D1012" t="s">
        <v>6056</v>
      </c>
      <c r="E1012" t="s">
        <v>6165</v>
      </c>
      <c r="F1012" t="s">
        <v>161</v>
      </c>
      <c r="G1012">
        <v>93000</v>
      </c>
      <c r="H1012" t="s">
        <v>4179</v>
      </c>
      <c r="I1012">
        <v>8500000</v>
      </c>
      <c r="J1012" t="s">
        <v>6015</v>
      </c>
      <c r="K1012">
        <v>8200000</v>
      </c>
      <c r="L1012">
        <v>8800000</v>
      </c>
      <c r="M1012">
        <v>8</v>
      </c>
      <c r="N1012" t="s">
        <v>4381</v>
      </c>
      <c r="O1012" t="s">
        <v>7513</v>
      </c>
    </row>
    <row r="1013" spans="1:15" x14ac:dyDescent="0.3">
      <c r="A1013" t="s">
        <v>6098</v>
      </c>
      <c r="B1013">
        <v>2019</v>
      </c>
      <c r="C1013" t="s">
        <v>4183</v>
      </c>
      <c r="D1013" t="s">
        <v>6099</v>
      </c>
      <c r="E1013" t="s">
        <v>6100</v>
      </c>
      <c r="F1013" t="s">
        <v>173</v>
      </c>
      <c r="G1013">
        <v>155000</v>
      </c>
      <c r="H1013" t="s">
        <v>4172</v>
      </c>
      <c r="I1013">
        <v>19900000</v>
      </c>
      <c r="J1013" t="s">
        <v>6015</v>
      </c>
      <c r="K1013">
        <v>19100000</v>
      </c>
      <c r="L1013">
        <v>20700000</v>
      </c>
      <c r="M1013" t="s">
        <v>4174</v>
      </c>
      <c r="N1013" t="s">
        <v>4191</v>
      </c>
      <c r="O1013" t="s">
        <v>7436</v>
      </c>
    </row>
    <row r="1014" spans="1:15" x14ac:dyDescent="0.3">
      <c r="A1014" t="s">
        <v>5496</v>
      </c>
      <c r="B1014">
        <v>2020</v>
      </c>
      <c r="C1014" t="s">
        <v>92</v>
      </c>
      <c r="D1014" t="s">
        <v>4944</v>
      </c>
      <c r="E1014" t="s">
        <v>6161</v>
      </c>
      <c r="F1014" t="s">
        <v>60</v>
      </c>
      <c r="G1014">
        <v>84000</v>
      </c>
      <c r="H1014" t="s">
        <v>4179</v>
      </c>
      <c r="I1014">
        <v>11300000</v>
      </c>
      <c r="J1014" t="s">
        <v>6015</v>
      </c>
      <c r="K1014">
        <v>10800000</v>
      </c>
      <c r="L1014">
        <v>11900000</v>
      </c>
      <c r="M1014">
        <v>6</v>
      </c>
      <c r="N1014" t="s">
        <v>4218</v>
      </c>
      <c r="O1014" t="s">
        <v>7507</v>
      </c>
    </row>
    <row r="1015" spans="1:15" x14ac:dyDescent="0.3">
      <c r="A1015" t="s">
        <v>5454</v>
      </c>
      <c r="B1015">
        <v>2020</v>
      </c>
      <c r="C1015" t="s">
        <v>4640</v>
      </c>
      <c r="D1015" t="s">
        <v>6111</v>
      </c>
      <c r="E1015" t="s">
        <v>6112</v>
      </c>
      <c r="F1015" t="s">
        <v>143</v>
      </c>
      <c r="G1015">
        <v>40000</v>
      </c>
      <c r="H1015" t="s">
        <v>4179</v>
      </c>
      <c r="I1015">
        <v>5970000</v>
      </c>
      <c r="J1015" t="s">
        <v>6015</v>
      </c>
      <c r="K1015">
        <v>5770000</v>
      </c>
      <c r="L1015">
        <v>6170000</v>
      </c>
      <c r="M1015">
        <v>6</v>
      </c>
      <c r="N1015" t="s">
        <v>4191</v>
      </c>
      <c r="O1015" t="s">
        <v>7451</v>
      </c>
    </row>
    <row r="1016" spans="1:15" x14ac:dyDescent="0.3">
      <c r="A1016" t="s">
        <v>5352</v>
      </c>
      <c r="B1016">
        <v>2020</v>
      </c>
      <c r="C1016" t="s">
        <v>108</v>
      </c>
      <c r="D1016" t="s">
        <v>6143</v>
      </c>
      <c r="E1016" t="s">
        <v>4531</v>
      </c>
      <c r="F1016" t="s">
        <v>60</v>
      </c>
      <c r="G1016">
        <v>65543</v>
      </c>
      <c r="H1016" t="s">
        <v>4179</v>
      </c>
      <c r="I1016">
        <v>8900000</v>
      </c>
      <c r="J1016" t="s">
        <v>6015</v>
      </c>
      <c r="K1016">
        <v>8600000</v>
      </c>
      <c r="L1016">
        <v>9200000</v>
      </c>
      <c r="M1016">
        <v>3</v>
      </c>
      <c r="N1016" t="s">
        <v>4247</v>
      </c>
      <c r="O1016" t="s">
        <v>7483</v>
      </c>
    </row>
    <row r="1017" spans="1:15" x14ac:dyDescent="0.3">
      <c r="A1017" t="s">
        <v>5471</v>
      </c>
      <c r="B1017">
        <v>2019</v>
      </c>
      <c r="C1017" t="s">
        <v>188</v>
      </c>
      <c r="D1017" t="s">
        <v>4677</v>
      </c>
      <c r="E1017" t="s">
        <v>6134</v>
      </c>
      <c r="F1017" t="s">
        <v>173</v>
      </c>
      <c r="G1017">
        <v>58400</v>
      </c>
      <c r="H1017" t="s">
        <v>4179</v>
      </c>
      <c r="I1017">
        <v>8500000</v>
      </c>
      <c r="J1017" t="s">
        <v>6015</v>
      </c>
      <c r="K1017">
        <v>8200000</v>
      </c>
      <c r="L1017">
        <v>8900000</v>
      </c>
      <c r="M1017">
        <v>2</v>
      </c>
      <c r="N1017" t="s">
        <v>4262</v>
      </c>
      <c r="O1017" t="s">
        <v>7473</v>
      </c>
    </row>
    <row r="1018" spans="1:15" x14ac:dyDescent="0.3">
      <c r="A1018" t="s">
        <v>4171</v>
      </c>
      <c r="B1018">
        <v>2020</v>
      </c>
      <c r="C1018" t="s">
        <v>250</v>
      </c>
      <c r="D1018">
        <v>3</v>
      </c>
      <c r="E1018" t="s">
        <v>7059</v>
      </c>
      <c r="F1018" t="s">
        <v>4171</v>
      </c>
      <c r="G1018">
        <v>34300</v>
      </c>
      <c r="H1018" t="s">
        <v>4179</v>
      </c>
      <c r="I1018">
        <v>14200000</v>
      </c>
      <c r="J1018" t="s">
        <v>6015</v>
      </c>
      <c r="K1018">
        <v>13300000</v>
      </c>
      <c r="L1018">
        <v>15000000</v>
      </c>
      <c r="M1018">
        <v>9</v>
      </c>
      <c r="N1018" t="s">
        <v>4387</v>
      </c>
      <c r="O1018" t="s">
        <v>7508</v>
      </c>
    </row>
    <row r="1019" spans="1:15" x14ac:dyDescent="0.3">
      <c r="A1019" t="s">
        <v>5461</v>
      </c>
      <c r="B1019">
        <v>2020</v>
      </c>
      <c r="C1019" t="s">
        <v>188</v>
      </c>
      <c r="D1019" t="s">
        <v>4593</v>
      </c>
      <c r="E1019" t="s">
        <v>6121</v>
      </c>
      <c r="F1019" t="s">
        <v>43</v>
      </c>
      <c r="G1019">
        <v>61894</v>
      </c>
      <c r="H1019" t="s">
        <v>4179</v>
      </c>
      <c r="I1019">
        <v>7850000</v>
      </c>
      <c r="J1019" t="s">
        <v>6015</v>
      </c>
      <c r="K1019">
        <v>7590000</v>
      </c>
      <c r="L1019">
        <v>8100000</v>
      </c>
      <c r="M1019">
        <v>6</v>
      </c>
      <c r="N1019" t="s">
        <v>4507</v>
      </c>
      <c r="O1019" t="s">
        <v>7459</v>
      </c>
    </row>
    <row r="1020" spans="1:15" x14ac:dyDescent="0.3">
      <c r="A1020" t="s">
        <v>5481</v>
      </c>
      <c r="B1020">
        <v>2021</v>
      </c>
      <c r="C1020" t="s">
        <v>188</v>
      </c>
      <c r="D1020" t="s">
        <v>4613</v>
      </c>
      <c r="E1020" t="s">
        <v>4614</v>
      </c>
      <c r="F1020" t="s">
        <v>60</v>
      </c>
      <c r="G1020">
        <v>71000</v>
      </c>
      <c r="H1020" t="s">
        <v>4179</v>
      </c>
      <c r="I1020">
        <v>8300000</v>
      </c>
      <c r="J1020" t="s">
        <v>6015</v>
      </c>
      <c r="K1020">
        <v>8000000</v>
      </c>
      <c r="L1020">
        <v>8600000</v>
      </c>
      <c r="M1020">
        <v>4</v>
      </c>
      <c r="N1020" t="s">
        <v>4381</v>
      </c>
      <c r="O1020" t="s">
        <v>7487</v>
      </c>
    </row>
    <row r="1021" spans="1:15" x14ac:dyDescent="0.3">
      <c r="A1021" t="s">
        <v>5481</v>
      </c>
      <c r="B1021">
        <v>2021</v>
      </c>
      <c r="C1021" t="s">
        <v>188</v>
      </c>
      <c r="D1021" t="s">
        <v>4613</v>
      </c>
      <c r="E1021" t="s">
        <v>4614</v>
      </c>
      <c r="F1021" t="s">
        <v>60</v>
      </c>
      <c r="G1021">
        <v>71000</v>
      </c>
      <c r="H1021" t="s">
        <v>4179</v>
      </c>
      <c r="I1021">
        <v>8300000</v>
      </c>
      <c r="J1021" t="s">
        <v>6015</v>
      </c>
      <c r="K1021">
        <v>8000000</v>
      </c>
      <c r="L1021">
        <v>8600000</v>
      </c>
      <c r="M1021">
        <v>4</v>
      </c>
      <c r="N1021" t="s">
        <v>4381</v>
      </c>
      <c r="O1021" t="s">
        <v>8477</v>
      </c>
    </row>
    <row r="1022" spans="1:15" x14ac:dyDescent="0.3">
      <c r="A1022" t="s">
        <v>6158</v>
      </c>
      <c r="B1022">
        <v>2021</v>
      </c>
      <c r="C1022" t="s">
        <v>24</v>
      </c>
      <c r="D1022" t="s">
        <v>4430</v>
      </c>
      <c r="E1022" t="s">
        <v>6159</v>
      </c>
      <c r="F1022" t="s">
        <v>43</v>
      </c>
      <c r="G1022">
        <v>61342</v>
      </c>
      <c r="H1022" t="s">
        <v>4179</v>
      </c>
      <c r="I1022">
        <v>28400000</v>
      </c>
      <c r="J1022" t="s">
        <v>6015</v>
      </c>
      <c r="K1022">
        <v>27400000</v>
      </c>
      <c r="L1022">
        <v>29400000</v>
      </c>
      <c r="M1022">
        <v>17</v>
      </c>
      <c r="N1022" t="s">
        <v>4324</v>
      </c>
      <c r="O1022" t="s">
        <v>7503</v>
      </c>
    </row>
    <row r="1023" spans="1:15" x14ac:dyDescent="0.3">
      <c r="A1023" t="s">
        <v>6158</v>
      </c>
      <c r="B1023">
        <v>2021</v>
      </c>
      <c r="C1023" t="s">
        <v>24</v>
      </c>
      <c r="D1023" t="s">
        <v>4430</v>
      </c>
      <c r="E1023" t="s">
        <v>7521</v>
      </c>
      <c r="F1023" t="s">
        <v>43</v>
      </c>
      <c r="G1023">
        <v>61342</v>
      </c>
      <c r="H1023" t="s">
        <v>4179</v>
      </c>
      <c r="I1023">
        <v>24600000</v>
      </c>
      <c r="J1023" t="s">
        <v>6015</v>
      </c>
      <c r="K1023">
        <v>23600000</v>
      </c>
      <c r="L1023">
        <v>25700000</v>
      </c>
      <c r="M1023">
        <v>4</v>
      </c>
      <c r="N1023" t="s">
        <v>4251</v>
      </c>
      <c r="O1023" t="s">
        <v>7522</v>
      </c>
    </row>
    <row r="1024" spans="1:15" x14ac:dyDescent="0.3">
      <c r="A1024" t="s">
        <v>5485</v>
      </c>
      <c r="B1024">
        <v>2021</v>
      </c>
      <c r="C1024" t="s">
        <v>92</v>
      </c>
      <c r="D1024" t="s">
        <v>4908</v>
      </c>
      <c r="E1024" t="s">
        <v>6061</v>
      </c>
      <c r="F1024" t="s">
        <v>143</v>
      </c>
      <c r="G1024">
        <v>75500</v>
      </c>
      <c r="H1024" t="s">
        <v>4179</v>
      </c>
      <c r="I1024">
        <v>6960000</v>
      </c>
      <c r="J1024" t="s">
        <v>6015</v>
      </c>
      <c r="K1024">
        <v>6710000</v>
      </c>
      <c r="L1024">
        <v>7210000</v>
      </c>
      <c r="M1024">
        <v>27</v>
      </c>
      <c r="N1024" t="s">
        <v>4424</v>
      </c>
      <c r="O1024" t="s">
        <v>7492</v>
      </c>
    </row>
    <row r="1025" spans="1:15" x14ac:dyDescent="0.3">
      <c r="A1025" t="s">
        <v>5468</v>
      </c>
      <c r="B1025">
        <v>2021</v>
      </c>
      <c r="C1025" t="s">
        <v>199</v>
      </c>
      <c r="D1025" t="s">
        <v>6167</v>
      </c>
      <c r="E1025" t="s">
        <v>6168</v>
      </c>
      <c r="F1025" t="s">
        <v>143</v>
      </c>
      <c r="G1025">
        <v>27000</v>
      </c>
      <c r="H1025" t="s">
        <v>4179</v>
      </c>
      <c r="I1025">
        <v>8600000</v>
      </c>
      <c r="J1025" t="s">
        <v>6015</v>
      </c>
      <c r="K1025">
        <v>8300000</v>
      </c>
      <c r="L1025">
        <v>8900000</v>
      </c>
      <c r="M1025">
        <v>14</v>
      </c>
      <c r="N1025" t="s">
        <v>4381</v>
      </c>
      <c r="O1025" t="s">
        <v>7517</v>
      </c>
    </row>
    <row r="1026" spans="1:15" x14ac:dyDescent="0.3">
      <c r="A1026" t="s">
        <v>5443</v>
      </c>
      <c r="B1026">
        <v>2021</v>
      </c>
      <c r="C1026" t="s">
        <v>92</v>
      </c>
      <c r="D1026" t="s">
        <v>4944</v>
      </c>
      <c r="E1026" t="s">
        <v>5795</v>
      </c>
      <c r="F1026" t="s">
        <v>4538</v>
      </c>
      <c r="G1026">
        <v>80900</v>
      </c>
      <c r="H1026" t="s">
        <v>4179</v>
      </c>
      <c r="I1026">
        <v>11800000</v>
      </c>
      <c r="J1026" t="s">
        <v>6015</v>
      </c>
      <c r="K1026">
        <v>11200000</v>
      </c>
      <c r="L1026">
        <v>12300000</v>
      </c>
      <c r="M1026">
        <v>19</v>
      </c>
      <c r="N1026" t="s">
        <v>4191</v>
      </c>
      <c r="O1026" t="s">
        <v>7438</v>
      </c>
    </row>
    <row r="1027" spans="1:15" x14ac:dyDescent="0.3">
      <c r="A1027" t="s">
        <v>5451</v>
      </c>
      <c r="B1027">
        <v>2021</v>
      </c>
      <c r="C1027" t="s">
        <v>137</v>
      </c>
      <c r="D1027" t="s">
        <v>4590</v>
      </c>
      <c r="E1027" t="s">
        <v>4923</v>
      </c>
      <c r="F1027" t="s">
        <v>43</v>
      </c>
      <c r="G1027">
        <v>60000</v>
      </c>
      <c r="H1027" t="s">
        <v>4172</v>
      </c>
      <c r="I1027">
        <v>11500000</v>
      </c>
      <c r="J1027" t="s">
        <v>6015</v>
      </c>
      <c r="K1027">
        <v>11100000</v>
      </c>
      <c r="L1027">
        <v>11900000</v>
      </c>
      <c r="M1027">
        <v>18</v>
      </c>
      <c r="N1027" t="s">
        <v>4381</v>
      </c>
      <c r="O1027" t="s">
        <v>7447</v>
      </c>
    </row>
    <row r="1028" spans="1:15" x14ac:dyDescent="0.3">
      <c r="A1028" t="s">
        <v>5492</v>
      </c>
      <c r="B1028">
        <v>2021</v>
      </c>
      <c r="C1028" t="s">
        <v>154</v>
      </c>
      <c r="D1028" t="s">
        <v>5681</v>
      </c>
      <c r="E1028" t="s">
        <v>6157</v>
      </c>
      <c r="F1028" t="s">
        <v>161</v>
      </c>
      <c r="G1028">
        <v>35300</v>
      </c>
      <c r="H1028" t="s">
        <v>4179</v>
      </c>
      <c r="I1028">
        <v>14300000</v>
      </c>
      <c r="J1028" t="s">
        <v>6015</v>
      </c>
      <c r="K1028">
        <v>13800000</v>
      </c>
      <c r="L1028">
        <v>14900000</v>
      </c>
      <c r="M1028">
        <v>13</v>
      </c>
      <c r="N1028" t="s">
        <v>4626</v>
      </c>
      <c r="O1028" t="s">
        <v>7502</v>
      </c>
    </row>
    <row r="1029" spans="1:15" x14ac:dyDescent="0.3">
      <c r="A1029" t="s">
        <v>5447</v>
      </c>
      <c r="B1029">
        <v>2021</v>
      </c>
      <c r="C1029" t="s">
        <v>89</v>
      </c>
      <c r="D1029" t="s">
        <v>4454</v>
      </c>
      <c r="E1029" t="s">
        <v>4630</v>
      </c>
      <c r="F1029" t="s">
        <v>60</v>
      </c>
      <c r="G1029">
        <v>82000</v>
      </c>
      <c r="H1029" t="s">
        <v>4179</v>
      </c>
      <c r="I1029">
        <v>9000000</v>
      </c>
      <c r="J1029" t="s">
        <v>6015</v>
      </c>
      <c r="K1029">
        <v>8600000</v>
      </c>
      <c r="L1029">
        <v>9300000</v>
      </c>
      <c r="M1029">
        <v>8</v>
      </c>
      <c r="N1029" t="s">
        <v>4274</v>
      </c>
      <c r="O1029" t="s">
        <v>7442</v>
      </c>
    </row>
    <row r="1030" spans="1:15" x14ac:dyDescent="0.3">
      <c r="A1030" t="s">
        <v>6101</v>
      </c>
      <c r="B1030">
        <v>2021</v>
      </c>
      <c r="C1030" t="s">
        <v>137</v>
      </c>
      <c r="D1030" t="s">
        <v>4193</v>
      </c>
      <c r="E1030" t="s">
        <v>6102</v>
      </c>
      <c r="F1030" t="s">
        <v>143</v>
      </c>
      <c r="G1030">
        <v>170000</v>
      </c>
      <c r="H1030" t="s">
        <v>4179</v>
      </c>
      <c r="I1030">
        <v>19300000</v>
      </c>
      <c r="J1030" t="s">
        <v>6015</v>
      </c>
      <c r="K1030">
        <v>17800000</v>
      </c>
      <c r="L1030">
        <v>20700000</v>
      </c>
      <c r="M1030">
        <v>10</v>
      </c>
      <c r="N1030" t="s">
        <v>4626</v>
      </c>
      <c r="O1030" t="s">
        <v>7437</v>
      </c>
    </row>
    <row r="1031" spans="1:15" x14ac:dyDescent="0.3">
      <c r="A1031" t="s">
        <v>5477</v>
      </c>
      <c r="B1031">
        <v>2021</v>
      </c>
      <c r="C1031" t="s">
        <v>194</v>
      </c>
      <c r="D1031">
        <v>700</v>
      </c>
      <c r="E1031" t="s">
        <v>6141</v>
      </c>
      <c r="F1031" t="s">
        <v>43</v>
      </c>
      <c r="G1031">
        <v>52100</v>
      </c>
      <c r="H1031" t="s">
        <v>4179</v>
      </c>
      <c r="I1031">
        <v>9500000</v>
      </c>
      <c r="J1031" t="s">
        <v>6015</v>
      </c>
      <c r="K1031">
        <v>9000000</v>
      </c>
      <c r="L1031">
        <v>10000000</v>
      </c>
      <c r="M1031">
        <v>9</v>
      </c>
      <c r="N1031" t="s">
        <v>4438</v>
      </c>
      <c r="O1031" t="s">
        <v>7481</v>
      </c>
    </row>
    <row r="1032" spans="1:15" x14ac:dyDescent="0.3">
      <c r="A1032" t="s">
        <v>5495</v>
      </c>
      <c r="B1032">
        <v>2021</v>
      </c>
      <c r="C1032" t="s">
        <v>188</v>
      </c>
      <c r="D1032" t="s">
        <v>5882</v>
      </c>
      <c r="E1032" t="s">
        <v>6160</v>
      </c>
      <c r="F1032" t="s">
        <v>43</v>
      </c>
      <c r="G1032">
        <v>65000</v>
      </c>
      <c r="H1032" t="s">
        <v>4179</v>
      </c>
      <c r="I1032">
        <v>16800000</v>
      </c>
      <c r="J1032" t="s">
        <v>6015</v>
      </c>
      <c r="K1032">
        <v>16200000</v>
      </c>
      <c r="L1032">
        <v>17400000</v>
      </c>
      <c r="M1032">
        <v>3</v>
      </c>
      <c r="N1032" t="s">
        <v>4191</v>
      </c>
      <c r="O1032" t="s">
        <v>7506</v>
      </c>
    </row>
    <row r="1033" spans="1:15" x14ac:dyDescent="0.3">
      <c r="A1033" t="s">
        <v>5472</v>
      </c>
      <c r="B1033">
        <v>2021</v>
      </c>
      <c r="C1033" t="s">
        <v>36</v>
      </c>
      <c r="D1033" t="s">
        <v>4371</v>
      </c>
      <c r="E1033" t="s">
        <v>4372</v>
      </c>
      <c r="F1033" t="s">
        <v>173</v>
      </c>
      <c r="G1033">
        <v>47000</v>
      </c>
      <c r="H1033" t="s">
        <v>4179</v>
      </c>
      <c r="I1033">
        <v>11900000</v>
      </c>
      <c r="J1033" t="s">
        <v>6015</v>
      </c>
      <c r="K1033">
        <v>11500000</v>
      </c>
      <c r="L1033">
        <v>12300000</v>
      </c>
      <c r="M1033">
        <v>2</v>
      </c>
      <c r="N1033" t="s">
        <v>4244</v>
      </c>
      <c r="O1033" t="s">
        <v>7474</v>
      </c>
    </row>
    <row r="1034" spans="1:15" x14ac:dyDescent="0.3">
      <c r="A1034" t="s">
        <v>1414</v>
      </c>
      <c r="B1034">
        <v>2021</v>
      </c>
      <c r="C1034" t="s">
        <v>89</v>
      </c>
      <c r="D1034" t="s">
        <v>4778</v>
      </c>
      <c r="E1034" t="s">
        <v>6151</v>
      </c>
      <c r="F1034" t="s">
        <v>43</v>
      </c>
      <c r="G1034">
        <v>55942</v>
      </c>
      <c r="H1034" t="s">
        <v>4179</v>
      </c>
      <c r="I1034">
        <v>9300000</v>
      </c>
      <c r="J1034" t="s">
        <v>6015</v>
      </c>
      <c r="K1034">
        <v>8900000</v>
      </c>
      <c r="L1034">
        <v>9600000</v>
      </c>
      <c r="M1034">
        <v>5</v>
      </c>
      <c r="N1034" t="s">
        <v>4381</v>
      </c>
      <c r="O1034" t="s">
        <v>7498</v>
      </c>
    </row>
    <row r="1035" spans="1:15" x14ac:dyDescent="0.3">
      <c r="A1035" t="s">
        <v>5460</v>
      </c>
      <c r="B1035">
        <v>2022</v>
      </c>
      <c r="C1035" t="s">
        <v>188</v>
      </c>
      <c r="D1035" t="s">
        <v>5906</v>
      </c>
      <c r="E1035" t="s">
        <v>5907</v>
      </c>
      <c r="F1035" t="s">
        <v>43</v>
      </c>
      <c r="G1035">
        <v>85788</v>
      </c>
      <c r="H1035" t="s">
        <v>4179</v>
      </c>
      <c r="I1035">
        <v>12800000</v>
      </c>
      <c r="J1035" t="s">
        <v>6015</v>
      </c>
      <c r="K1035">
        <v>12300000</v>
      </c>
      <c r="L1035">
        <v>13200000</v>
      </c>
      <c r="M1035">
        <v>9</v>
      </c>
      <c r="N1035" t="s">
        <v>4186</v>
      </c>
      <c r="O1035" t="s">
        <v>7458</v>
      </c>
    </row>
    <row r="1036" spans="1:15" x14ac:dyDescent="0.3">
      <c r="A1036" t="s">
        <v>5308</v>
      </c>
      <c r="B1036">
        <v>2022</v>
      </c>
      <c r="C1036" t="s">
        <v>108</v>
      </c>
      <c r="D1036" t="s">
        <v>5800</v>
      </c>
      <c r="E1036" t="s">
        <v>4618</v>
      </c>
      <c r="F1036" t="s">
        <v>60</v>
      </c>
      <c r="G1036">
        <v>32000</v>
      </c>
      <c r="H1036" t="s">
        <v>4179</v>
      </c>
      <c r="I1036">
        <v>7740000</v>
      </c>
      <c r="J1036" t="s">
        <v>6015</v>
      </c>
      <c r="K1036">
        <v>7480000</v>
      </c>
      <c r="L1036">
        <v>8000000</v>
      </c>
      <c r="M1036">
        <v>10</v>
      </c>
      <c r="N1036" t="s">
        <v>4648</v>
      </c>
      <c r="O1036" t="s">
        <v>7488</v>
      </c>
    </row>
    <row r="1037" spans="1:15" x14ac:dyDescent="0.3">
      <c r="A1037" t="s">
        <v>5480</v>
      </c>
      <c r="B1037">
        <v>2022</v>
      </c>
      <c r="C1037" t="s">
        <v>6145</v>
      </c>
      <c r="D1037" t="s">
        <v>6146</v>
      </c>
      <c r="E1037" t="s">
        <v>6147</v>
      </c>
      <c r="F1037" t="s">
        <v>43</v>
      </c>
      <c r="G1037">
        <v>53500</v>
      </c>
      <c r="H1037" t="s">
        <v>4179</v>
      </c>
      <c r="I1037">
        <v>6660000</v>
      </c>
      <c r="J1037" t="s">
        <v>6015</v>
      </c>
      <c r="K1037">
        <v>6170000</v>
      </c>
      <c r="L1037">
        <v>7150000</v>
      </c>
      <c r="M1037">
        <v>3</v>
      </c>
      <c r="N1037" t="s">
        <v>4507</v>
      </c>
      <c r="O1037" t="s">
        <v>7486</v>
      </c>
    </row>
    <row r="1038" spans="1:15" x14ac:dyDescent="0.3">
      <c r="A1038" t="s">
        <v>5356</v>
      </c>
      <c r="B1038">
        <v>2022</v>
      </c>
      <c r="C1038" t="s">
        <v>92</v>
      </c>
      <c r="D1038" t="s">
        <v>4944</v>
      </c>
      <c r="E1038" t="s">
        <v>4945</v>
      </c>
      <c r="F1038" t="s">
        <v>94</v>
      </c>
      <c r="G1038">
        <v>50000</v>
      </c>
      <c r="H1038" t="s">
        <v>4179</v>
      </c>
      <c r="I1038">
        <v>12000000</v>
      </c>
      <c r="J1038" t="s">
        <v>6015</v>
      </c>
      <c r="K1038">
        <v>11600000</v>
      </c>
      <c r="L1038">
        <v>12500000</v>
      </c>
      <c r="M1038">
        <v>18</v>
      </c>
      <c r="N1038" t="s">
        <v>4274</v>
      </c>
      <c r="O1038" t="s">
        <v>7470</v>
      </c>
    </row>
    <row r="1039" spans="1:15" x14ac:dyDescent="0.3">
      <c r="A1039" t="s">
        <v>6096</v>
      </c>
      <c r="B1039">
        <v>2022</v>
      </c>
      <c r="C1039" t="s">
        <v>4183</v>
      </c>
      <c r="D1039" t="s">
        <v>4376</v>
      </c>
      <c r="E1039" t="s">
        <v>6097</v>
      </c>
      <c r="F1039" t="s">
        <v>143</v>
      </c>
      <c r="G1039">
        <v>99700</v>
      </c>
      <c r="H1039" t="s">
        <v>4179</v>
      </c>
      <c r="I1039">
        <v>22100000</v>
      </c>
      <c r="J1039" t="s">
        <v>6015</v>
      </c>
      <c r="K1039">
        <v>21300000</v>
      </c>
      <c r="L1039">
        <v>22900000</v>
      </c>
      <c r="M1039">
        <v>6</v>
      </c>
      <c r="N1039" t="s">
        <v>4279</v>
      </c>
      <c r="O1039" t="s">
        <v>7435</v>
      </c>
    </row>
    <row r="1040" spans="1:15" x14ac:dyDescent="0.3">
      <c r="A1040" t="s">
        <v>5453</v>
      </c>
      <c r="B1040">
        <v>2022</v>
      </c>
      <c r="C1040" t="s">
        <v>36</v>
      </c>
      <c r="D1040" t="s">
        <v>5628</v>
      </c>
      <c r="E1040" t="s">
        <v>5629</v>
      </c>
      <c r="F1040" t="s">
        <v>143</v>
      </c>
      <c r="G1040">
        <v>47000</v>
      </c>
      <c r="H1040" t="s">
        <v>4179</v>
      </c>
      <c r="I1040">
        <v>8600000</v>
      </c>
      <c r="J1040" t="s">
        <v>6015</v>
      </c>
      <c r="K1040">
        <v>8300000</v>
      </c>
      <c r="L1040">
        <v>8900000</v>
      </c>
      <c r="M1040">
        <v>21</v>
      </c>
      <c r="N1040" t="s">
        <v>4244</v>
      </c>
      <c r="O1040" t="s">
        <v>7450</v>
      </c>
    </row>
    <row r="1041" spans="1:15" x14ac:dyDescent="0.3">
      <c r="A1041" t="s">
        <v>5487</v>
      </c>
      <c r="B1041">
        <v>2022</v>
      </c>
      <c r="C1041" t="s">
        <v>41</v>
      </c>
      <c r="D1041" t="s">
        <v>4874</v>
      </c>
      <c r="E1041" t="s">
        <v>4875</v>
      </c>
      <c r="F1041" t="s">
        <v>143</v>
      </c>
      <c r="G1041">
        <v>51032</v>
      </c>
      <c r="H1041" t="s">
        <v>4172</v>
      </c>
      <c r="I1041">
        <v>8600000</v>
      </c>
      <c r="J1041" t="s">
        <v>6015</v>
      </c>
      <c r="K1041">
        <v>8300000</v>
      </c>
      <c r="L1041">
        <v>8900000</v>
      </c>
      <c r="M1041">
        <v>4</v>
      </c>
      <c r="N1041" t="s">
        <v>4244</v>
      </c>
      <c r="O1041" t="s">
        <v>7494</v>
      </c>
    </row>
    <row r="1042" spans="1:15" x14ac:dyDescent="0.3">
      <c r="A1042" t="s">
        <v>5449</v>
      </c>
      <c r="B1042">
        <v>2022</v>
      </c>
      <c r="C1042" t="s">
        <v>24</v>
      </c>
      <c r="D1042" t="s">
        <v>4392</v>
      </c>
      <c r="E1042" t="s">
        <v>4190</v>
      </c>
      <c r="F1042" t="s">
        <v>143</v>
      </c>
      <c r="G1042">
        <v>55000</v>
      </c>
      <c r="H1042" t="s">
        <v>4179</v>
      </c>
      <c r="I1042">
        <v>11800000</v>
      </c>
      <c r="J1042" t="s">
        <v>6015</v>
      </c>
      <c r="K1042">
        <v>11200000</v>
      </c>
      <c r="L1042">
        <v>12400000</v>
      </c>
      <c r="M1042">
        <v>8</v>
      </c>
      <c r="N1042" t="s">
        <v>4262</v>
      </c>
      <c r="O1042" t="s">
        <v>7444</v>
      </c>
    </row>
    <row r="1043" spans="1:15" x14ac:dyDescent="0.3">
      <c r="A1043" t="s">
        <v>5493</v>
      </c>
      <c r="B1043">
        <v>2022</v>
      </c>
      <c r="C1043" t="s">
        <v>62</v>
      </c>
      <c r="D1043" t="s">
        <v>4445</v>
      </c>
      <c r="E1043" t="s">
        <v>5046</v>
      </c>
      <c r="F1043" t="s">
        <v>43</v>
      </c>
      <c r="G1043">
        <v>63000</v>
      </c>
      <c r="H1043" t="s">
        <v>4179</v>
      </c>
      <c r="I1043">
        <v>13300000</v>
      </c>
      <c r="J1043" t="s">
        <v>6015</v>
      </c>
      <c r="K1043">
        <v>12800000</v>
      </c>
      <c r="L1043">
        <v>13800000</v>
      </c>
      <c r="M1043">
        <v>21</v>
      </c>
      <c r="N1043" t="s">
        <v>4212</v>
      </c>
      <c r="O1043" t="s">
        <v>7504</v>
      </c>
    </row>
    <row r="1044" spans="1:15" x14ac:dyDescent="0.3">
      <c r="A1044" t="s">
        <v>5458</v>
      </c>
      <c r="B1044">
        <v>2022</v>
      </c>
      <c r="C1044" t="s">
        <v>6117</v>
      </c>
      <c r="D1044" t="s">
        <v>6118</v>
      </c>
      <c r="E1044" t="s">
        <v>6119</v>
      </c>
      <c r="F1044" t="s">
        <v>173</v>
      </c>
      <c r="G1044">
        <v>79000</v>
      </c>
      <c r="H1044" t="s">
        <v>4179</v>
      </c>
      <c r="I1044">
        <v>11800000</v>
      </c>
      <c r="J1044" t="s">
        <v>6015</v>
      </c>
      <c r="K1044">
        <v>11300000</v>
      </c>
      <c r="L1044">
        <v>12400000</v>
      </c>
      <c r="M1044">
        <v>21</v>
      </c>
      <c r="N1044" t="s">
        <v>4191</v>
      </c>
      <c r="O1044" t="s">
        <v>7456</v>
      </c>
    </row>
    <row r="1045" spans="1:15" x14ac:dyDescent="0.3">
      <c r="A1045" t="s">
        <v>5953</v>
      </c>
      <c r="B1045">
        <v>2022</v>
      </c>
      <c r="C1045" t="s">
        <v>188</v>
      </c>
      <c r="D1045" t="s">
        <v>5099</v>
      </c>
      <c r="E1045" t="s">
        <v>5954</v>
      </c>
      <c r="F1045" t="s">
        <v>43</v>
      </c>
      <c r="G1045">
        <v>39000</v>
      </c>
      <c r="H1045" t="s">
        <v>4179</v>
      </c>
      <c r="I1045">
        <v>14400000</v>
      </c>
      <c r="J1045" t="s">
        <v>6015</v>
      </c>
      <c r="K1045">
        <v>13600000</v>
      </c>
      <c r="L1045">
        <v>15200000</v>
      </c>
      <c r="M1045">
        <v>2</v>
      </c>
      <c r="N1045" t="s">
        <v>4212</v>
      </c>
      <c r="O1045" t="s">
        <v>7462</v>
      </c>
    </row>
    <row r="1046" spans="1:15" x14ac:dyDescent="0.3">
      <c r="A1046" t="s">
        <v>5452</v>
      </c>
      <c r="B1046">
        <v>2022</v>
      </c>
      <c r="C1046" t="s">
        <v>188</v>
      </c>
      <c r="D1046" t="s">
        <v>6077</v>
      </c>
      <c r="E1046" t="s">
        <v>6078</v>
      </c>
      <c r="F1046" t="s">
        <v>43</v>
      </c>
      <c r="G1046">
        <v>52000</v>
      </c>
      <c r="H1046" t="s">
        <v>4179</v>
      </c>
      <c r="I1046">
        <v>21100000</v>
      </c>
      <c r="J1046" t="s">
        <v>6015</v>
      </c>
      <c r="K1046">
        <v>20300000</v>
      </c>
      <c r="L1046">
        <v>21800000</v>
      </c>
      <c r="M1046">
        <v>3</v>
      </c>
      <c r="N1046" t="s">
        <v>4976</v>
      </c>
      <c r="O1046" t="s">
        <v>7448</v>
      </c>
    </row>
    <row r="1047" spans="1:15" x14ac:dyDescent="0.3">
      <c r="A1047" t="s">
        <v>5348</v>
      </c>
      <c r="B1047">
        <v>2022</v>
      </c>
      <c r="C1047" t="s">
        <v>92</v>
      </c>
      <c r="D1047" t="s">
        <v>4823</v>
      </c>
      <c r="E1047" t="s">
        <v>6132</v>
      </c>
      <c r="F1047" t="s">
        <v>161</v>
      </c>
      <c r="G1047">
        <v>56891</v>
      </c>
      <c r="H1047" t="s">
        <v>4179</v>
      </c>
      <c r="I1047">
        <v>12100000</v>
      </c>
      <c r="J1047" t="s">
        <v>6015</v>
      </c>
      <c r="K1047">
        <v>11700000</v>
      </c>
      <c r="L1047">
        <v>12500000</v>
      </c>
      <c r="M1047">
        <v>10</v>
      </c>
      <c r="N1047" t="s">
        <v>4262</v>
      </c>
      <c r="O1047" t="s">
        <v>7469</v>
      </c>
    </row>
    <row r="1048" spans="1:15" x14ac:dyDescent="0.3">
      <c r="A1048" t="s">
        <v>5474</v>
      </c>
      <c r="B1048">
        <v>2022</v>
      </c>
      <c r="C1048" t="s">
        <v>4091</v>
      </c>
      <c r="D1048" t="s">
        <v>4921</v>
      </c>
      <c r="E1048" t="s">
        <v>6004</v>
      </c>
      <c r="F1048" t="s">
        <v>60</v>
      </c>
      <c r="G1048">
        <v>55500</v>
      </c>
      <c r="H1048" t="s">
        <v>4179</v>
      </c>
      <c r="I1048">
        <v>19400000</v>
      </c>
      <c r="J1048" t="s">
        <v>6015</v>
      </c>
      <c r="K1048">
        <v>18700000</v>
      </c>
      <c r="L1048">
        <v>20200000</v>
      </c>
      <c r="M1048">
        <v>26</v>
      </c>
      <c r="N1048" t="s">
        <v>4289</v>
      </c>
      <c r="O1048" t="s">
        <v>7476</v>
      </c>
    </row>
    <row r="1049" spans="1:15" x14ac:dyDescent="0.3">
      <c r="A1049" t="s">
        <v>5307</v>
      </c>
      <c r="B1049">
        <v>2022</v>
      </c>
      <c r="C1049" t="s">
        <v>4183</v>
      </c>
      <c r="D1049" t="s">
        <v>4184</v>
      </c>
      <c r="E1049" t="s">
        <v>6109</v>
      </c>
      <c r="F1049" t="s">
        <v>43</v>
      </c>
      <c r="G1049">
        <v>29381</v>
      </c>
      <c r="H1049" t="s">
        <v>4179</v>
      </c>
      <c r="I1049">
        <v>7720000</v>
      </c>
      <c r="J1049" t="s">
        <v>6015</v>
      </c>
      <c r="K1049">
        <v>7460000</v>
      </c>
      <c r="L1049">
        <v>7980000</v>
      </c>
      <c r="M1049">
        <v>7</v>
      </c>
      <c r="N1049" t="s">
        <v>4244</v>
      </c>
      <c r="O1049" t="s">
        <v>7446</v>
      </c>
    </row>
    <row r="1050" spans="1:15" x14ac:dyDescent="0.3">
      <c r="A1050" t="s">
        <v>6144</v>
      </c>
      <c r="B1050">
        <v>2023</v>
      </c>
      <c r="C1050" t="s">
        <v>4183</v>
      </c>
      <c r="D1050" t="s">
        <v>4302</v>
      </c>
      <c r="E1050" t="s">
        <v>4303</v>
      </c>
      <c r="F1050" t="s">
        <v>143</v>
      </c>
      <c r="G1050">
        <v>93000</v>
      </c>
      <c r="H1050" t="s">
        <v>4179</v>
      </c>
      <c r="I1050">
        <v>18600000</v>
      </c>
      <c r="J1050" t="s">
        <v>6015</v>
      </c>
      <c r="K1050">
        <v>17900000</v>
      </c>
      <c r="L1050">
        <v>19300000</v>
      </c>
      <c r="M1050">
        <v>31</v>
      </c>
      <c r="N1050" t="s">
        <v>4256</v>
      </c>
      <c r="O1050" t="s">
        <v>7484</v>
      </c>
    </row>
    <row r="1051" spans="1:15" x14ac:dyDescent="0.3">
      <c r="A1051" t="s">
        <v>5479</v>
      </c>
      <c r="B1051">
        <v>2023</v>
      </c>
      <c r="C1051" t="s">
        <v>24</v>
      </c>
      <c r="D1051" t="s">
        <v>4430</v>
      </c>
      <c r="E1051" t="s">
        <v>5995</v>
      </c>
      <c r="F1051" t="s">
        <v>161</v>
      </c>
      <c r="G1051">
        <v>70500</v>
      </c>
      <c r="H1051" t="s">
        <v>4179</v>
      </c>
      <c r="I1051">
        <v>33700000</v>
      </c>
      <c r="J1051" t="s">
        <v>6015</v>
      </c>
      <c r="K1051">
        <v>32200000</v>
      </c>
      <c r="L1051">
        <v>35100000</v>
      </c>
      <c r="M1051">
        <v>5</v>
      </c>
      <c r="N1051" t="s">
        <v>6079</v>
      </c>
      <c r="O1051" t="s">
        <v>7485</v>
      </c>
    </row>
    <row r="1052" spans="1:15" x14ac:dyDescent="0.3">
      <c r="A1052" t="s">
        <v>5505</v>
      </c>
      <c r="B1052">
        <v>2023</v>
      </c>
      <c r="C1052" t="s">
        <v>89</v>
      </c>
      <c r="D1052" t="s">
        <v>4422</v>
      </c>
      <c r="E1052" t="s">
        <v>4850</v>
      </c>
      <c r="F1052" t="s">
        <v>161</v>
      </c>
      <c r="G1052">
        <v>54000</v>
      </c>
      <c r="H1052" t="s">
        <v>4179</v>
      </c>
      <c r="I1052">
        <v>8900000</v>
      </c>
      <c r="J1052" t="s">
        <v>6015</v>
      </c>
      <c r="K1052">
        <v>8600000</v>
      </c>
      <c r="L1052">
        <v>9300000</v>
      </c>
      <c r="M1052">
        <v>16</v>
      </c>
      <c r="N1052" t="s">
        <v>4507</v>
      </c>
      <c r="O1052" t="s">
        <v>7516</v>
      </c>
    </row>
    <row r="1053" spans="1:15" x14ac:dyDescent="0.3">
      <c r="A1053" t="s">
        <v>6017</v>
      </c>
      <c r="B1053">
        <v>2024</v>
      </c>
      <c r="C1053" t="s">
        <v>41</v>
      </c>
      <c r="D1053" t="s">
        <v>6018</v>
      </c>
      <c r="E1053" t="s">
        <v>4923</v>
      </c>
      <c r="F1053" t="s">
        <v>43</v>
      </c>
      <c r="G1053">
        <v>26000</v>
      </c>
      <c r="H1053" t="s">
        <v>4172</v>
      </c>
      <c r="I1053">
        <v>10200000</v>
      </c>
      <c r="J1053" t="s">
        <v>6015</v>
      </c>
      <c r="K1053">
        <v>9700000</v>
      </c>
      <c r="L1053">
        <v>10700000</v>
      </c>
      <c r="M1053" t="s">
        <v>4174</v>
      </c>
      <c r="N1053" t="s">
        <v>4274</v>
      </c>
      <c r="O1053" t="s">
        <v>7105</v>
      </c>
    </row>
    <row r="1054" spans="1:15" x14ac:dyDescent="0.3">
      <c r="A1054" t="s">
        <v>5457</v>
      </c>
      <c r="B1054">
        <v>2023</v>
      </c>
      <c r="C1054" t="s">
        <v>62</v>
      </c>
      <c r="D1054" t="s">
        <v>4206</v>
      </c>
      <c r="E1054" t="s">
        <v>4258</v>
      </c>
      <c r="F1054" t="s">
        <v>43</v>
      </c>
      <c r="G1054">
        <v>41154</v>
      </c>
      <c r="H1054" t="s">
        <v>4179</v>
      </c>
      <c r="I1054">
        <v>14700000</v>
      </c>
      <c r="J1054" t="s">
        <v>6015</v>
      </c>
      <c r="K1054">
        <v>14000000</v>
      </c>
      <c r="L1054">
        <v>15400000</v>
      </c>
      <c r="M1054">
        <v>11</v>
      </c>
      <c r="N1054" t="s">
        <v>4191</v>
      </c>
      <c r="O1054" t="s">
        <v>7454</v>
      </c>
    </row>
    <row r="1055" spans="1:15" x14ac:dyDescent="0.3">
      <c r="A1055" t="s">
        <v>5491</v>
      </c>
      <c r="B1055">
        <v>2023</v>
      </c>
      <c r="C1055" t="s">
        <v>137</v>
      </c>
      <c r="D1055" t="s">
        <v>4702</v>
      </c>
      <c r="E1055" t="s">
        <v>4650</v>
      </c>
      <c r="F1055" t="s">
        <v>161</v>
      </c>
      <c r="G1055">
        <v>39500</v>
      </c>
      <c r="H1055" t="s">
        <v>4179</v>
      </c>
      <c r="I1055">
        <v>11000000</v>
      </c>
      <c r="J1055" t="s">
        <v>6015</v>
      </c>
      <c r="K1055">
        <v>10600000</v>
      </c>
      <c r="L1055">
        <v>11400000</v>
      </c>
      <c r="M1055">
        <v>36</v>
      </c>
      <c r="N1055" t="s">
        <v>4186</v>
      </c>
      <c r="O1055" t="s">
        <v>7500</v>
      </c>
    </row>
    <row r="1056" spans="1:15" x14ac:dyDescent="0.3">
      <c r="A1056" t="s">
        <v>5469</v>
      </c>
      <c r="B1056">
        <v>2023</v>
      </c>
      <c r="C1056" t="s">
        <v>182</v>
      </c>
      <c r="D1056" t="s">
        <v>5859</v>
      </c>
      <c r="E1056" t="s">
        <v>6133</v>
      </c>
      <c r="F1056" t="s">
        <v>143</v>
      </c>
      <c r="G1056">
        <v>89766</v>
      </c>
      <c r="H1056" t="s">
        <v>4179</v>
      </c>
      <c r="I1056">
        <v>17100000</v>
      </c>
      <c r="J1056" t="s">
        <v>6015</v>
      </c>
      <c r="K1056">
        <v>16500000</v>
      </c>
      <c r="L1056">
        <v>17800000</v>
      </c>
      <c r="M1056">
        <v>4</v>
      </c>
      <c r="N1056" t="s">
        <v>4186</v>
      </c>
      <c r="O1056" t="s">
        <v>7471</v>
      </c>
    </row>
    <row r="1057" spans="1:15" x14ac:dyDescent="0.3">
      <c r="A1057" t="s">
        <v>5483</v>
      </c>
      <c r="B1057">
        <v>2023</v>
      </c>
      <c r="C1057" t="s">
        <v>182</v>
      </c>
      <c r="D1057" t="s">
        <v>5977</v>
      </c>
      <c r="E1057" t="s">
        <v>5978</v>
      </c>
      <c r="F1057" t="s">
        <v>94</v>
      </c>
      <c r="G1057">
        <v>48363</v>
      </c>
      <c r="H1057" t="s">
        <v>4179</v>
      </c>
      <c r="I1057">
        <v>26300000</v>
      </c>
      <c r="J1057" t="s">
        <v>6015</v>
      </c>
      <c r="K1057">
        <v>25000000</v>
      </c>
      <c r="L1057">
        <v>27700000</v>
      </c>
      <c r="M1057">
        <v>3</v>
      </c>
      <c r="N1057" t="s">
        <v>4235</v>
      </c>
      <c r="O1057" t="s">
        <v>7490</v>
      </c>
    </row>
    <row r="1058" spans="1:15" x14ac:dyDescent="0.3">
      <c r="A1058" t="s">
        <v>5309</v>
      </c>
      <c r="B1058">
        <v>2023</v>
      </c>
      <c r="C1058" t="s">
        <v>191</v>
      </c>
      <c r="D1058" t="s">
        <v>5009</v>
      </c>
      <c r="E1058" t="s">
        <v>6138</v>
      </c>
      <c r="F1058" t="s">
        <v>173</v>
      </c>
      <c r="G1058">
        <v>44000</v>
      </c>
      <c r="H1058" t="s">
        <v>4172</v>
      </c>
      <c r="I1058">
        <v>18100000</v>
      </c>
      <c r="J1058" t="s">
        <v>6015</v>
      </c>
      <c r="K1058">
        <v>16900000</v>
      </c>
      <c r="L1058">
        <v>19300000</v>
      </c>
      <c r="M1058">
        <v>2</v>
      </c>
      <c r="N1058" t="s">
        <v>4191</v>
      </c>
      <c r="O1058" t="s">
        <v>7478</v>
      </c>
    </row>
    <row r="1059" spans="1:15" x14ac:dyDescent="0.3">
      <c r="A1059" t="s">
        <v>5309</v>
      </c>
      <c r="B1059">
        <v>2023</v>
      </c>
      <c r="C1059" t="s">
        <v>191</v>
      </c>
      <c r="D1059" t="s">
        <v>5009</v>
      </c>
      <c r="E1059" t="s">
        <v>6138</v>
      </c>
      <c r="F1059" t="s">
        <v>173</v>
      </c>
      <c r="G1059">
        <v>44000</v>
      </c>
      <c r="H1059" t="s">
        <v>6051</v>
      </c>
      <c r="I1059">
        <v>13200000</v>
      </c>
      <c r="J1059" t="s">
        <v>6015</v>
      </c>
      <c r="K1059">
        <v>12100000</v>
      </c>
      <c r="L1059">
        <v>14400000</v>
      </c>
      <c r="M1059">
        <v>2</v>
      </c>
      <c r="N1059" t="s">
        <v>4191</v>
      </c>
      <c r="O1059" t="s">
        <v>7495</v>
      </c>
    </row>
    <row r="1060" spans="1:15" x14ac:dyDescent="0.3">
      <c r="A1060" t="s">
        <v>5459</v>
      </c>
      <c r="B1060">
        <v>2023</v>
      </c>
      <c r="C1060" t="s">
        <v>191</v>
      </c>
      <c r="D1060" t="s">
        <v>5690</v>
      </c>
      <c r="E1060" t="s">
        <v>6120</v>
      </c>
      <c r="F1060" t="s">
        <v>43</v>
      </c>
      <c r="G1060">
        <v>59000</v>
      </c>
      <c r="H1060" t="s">
        <v>4179</v>
      </c>
      <c r="I1060">
        <v>17400000</v>
      </c>
      <c r="J1060" t="s">
        <v>6015</v>
      </c>
      <c r="K1060">
        <v>16700000</v>
      </c>
      <c r="L1060">
        <v>18100000</v>
      </c>
      <c r="M1060">
        <v>5</v>
      </c>
      <c r="N1060" t="s">
        <v>4262</v>
      </c>
      <c r="O1060" t="s">
        <v>7457</v>
      </c>
    </row>
    <row r="1061" spans="1:15" x14ac:dyDescent="0.3">
      <c r="A1061" t="s">
        <v>5444</v>
      </c>
      <c r="B1061">
        <v>2023</v>
      </c>
      <c r="C1061" t="s">
        <v>24</v>
      </c>
      <c r="D1061" t="s">
        <v>4189</v>
      </c>
      <c r="E1061" t="s">
        <v>4307</v>
      </c>
      <c r="F1061" t="s">
        <v>43</v>
      </c>
      <c r="G1061">
        <v>29600</v>
      </c>
      <c r="H1061" t="s">
        <v>4179</v>
      </c>
      <c r="I1061">
        <v>13500000</v>
      </c>
      <c r="J1061" t="s">
        <v>6015</v>
      </c>
      <c r="K1061">
        <v>13000000</v>
      </c>
      <c r="L1061">
        <v>13900000</v>
      </c>
      <c r="M1061">
        <v>29</v>
      </c>
      <c r="N1061" t="s">
        <v>4186</v>
      </c>
      <c r="O1061" t="s">
        <v>7439</v>
      </c>
    </row>
    <row r="1062" spans="1:15" x14ac:dyDescent="0.3">
      <c r="A1062" t="s">
        <v>5506</v>
      </c>
      <c r="B1062">
        <v>2023</v>
      </c>
      <c r="C1062" t="s">
        <v>188</v>
      </c>
      <c r="D1062" t="s">
        <v>6077</v>
      </c>
      <c r="E1062" t="s">
        <v>6169</v>
      </c>
      <c r="F1062" t="s">
        <v>43</v>
      </c>
      <c r="G1062">
        <v>11000</v>
      </c>
      <c r="H1062" t="s">
        <v>4179</v>
      </c>
      <c r="I1062">
        <v>25000000</v>
      </c>
      <c r="J1062" t="s">
        <v>6015</v>
      </c>
      <c r="K1062">
        <v>24100000</v>
      </c>
      <c r="L1062">
        <v>25800000</v>
      </c>
      <c r="M1062">
        <v>2</v>
      </c>
      <c r="N1062" t="s">
        <v>5634</v>
      </c>
      <c r="O1062" t="s">
        <v>7518</v>
      </c>
    </row>
    <row r="1063" spans="1:15" x14ac:dyDescent="0.3">
      <c r="A1063" t="s">
        <v>5456</v>
      </c>
      <c r="B1063">
        <v>2023</v>
      </c>
      <c r="C1063" t="s">
        <v>188</v>
      </c>
      <c r="D1063" t="s">
        <v>5882</v>
      </c>
      <c r="E1063" t="s">
        <v>6113</v>
      </c>
      <c r="F1063" t="s">
        <v>143</v>
      </c>
      <c r="G1063">
        <v>57000</v>
      </c>
      <c r="H1063" t="s">
        <v>4179</v>
      </c>
      <c r="I1063">
        <v>19000000</v>
      </c>
      <c r="J1063" t="s">
        <v>6015</v>
      </c>
      <c r="K1063">
        <v>18300000</v>
      </c>
      <c r="L1063">
        <v>19700000</v>
      </c>
      <c r="M1063" t="s">
        <v>4174</v>
      </c>
      <c r="N1063" t="s">
        <v>4271</v>
      </c>
      <c r="O1063" t="s">
        <v>7453</v>
      </c>
    </row>
    <row r="1064" spans="1:15" x14ac:dyDescent="0.3">
      <c r="A1064" t="s">
        <v>5445</v>
      </c>
      <c r="B1064">
        <v>2023</v>
      </c>
      <c r="C1064" t="s">
        <v>199</v>
      </c>
      <c r="D1064" t="s">
        <v>6103</v>
      </c>
      <c r="E1064" t="s">
        <v>6104</v>
      </c>
      <c r="F1064" t="s">
        <v>143</v>
      </c>
      <c r="G1064">
        <v>96500</v>
      </c>
      <c r="H1064" t="s">
        <v>4179</v>
      </c>
      <c r="I1064">
        <v>10200000</v>
      </c>
      <c r="J1064" t="s">
        <v>6015</v>
      </c>
      <c r="K1064">
        <v>9600000</v>
      </c>
      <c r="L1064">
        <v>10700000</v>
      </c>
      <c r="M1064">
        <v>7</v>
      </c>
      <c r="N1064" t="s">
        <v>4218</v>
      </c>
      <c r="O1064" t="s">
        <v>7440</v>
      </c>
    </row>
    <row r="1065" spans="1:15" x14ac:dyDescent="0.3">
      <c r="A1065" t="s">
        <v>5446</v>
      </c>
      <c r="B1065">
        <v>2023</v>
      </c>
      <c r="C1065" t="s">
        <v>166</v>
      </c>
      <c r="D1065" t="s">
        <v>5003</v>
      </c>
      <c r="E1065" t="s">
        <v>6105</v>
      </c>
      <c r="F1065" t="s">
        <v>143</v>
      </c>
      <c r="G1065">
        <v>30000</v>
      </c>
      <c r="H1065" t="s">
        <v>4179</v>
      </c>
      <c r="I1065">
        <v>30200000</v>
      </c>
      <c r="J1065" t="s">
        <v>6015</v>
      </c>
      <c r="K1065">
        <v>29000000</v>
      </c>
      <c r="L1065">
        <v>31300000</v>
      </c>
      <c r="M1065" t="s">
        <v>4174</v>
      </c>
      <c r="N1065" t="s">
        <v>4251</v>
      </c>
      <c r="O1065" t="s">
        <v>7441</v>
      </c>
    </row>
    <row r="1066" spans="1:15" x14ac:dyDescent="0.3">
      <c r="A1066" t="s">
        <v>5507</v>
      </c>
      <c r="B1066">
        <v>2023</v>
      </c>
      <c r="C1066" t="s">
        <v>137</v>
      </c>
      <c r="D1066" t="s">
        <v>4702</v>
      </c>
      <c r="E1066" t="s">
        <v>4437</v>
      </c>
      <c r="F1066" t="s">
        <v>143</v>
      </c>
      <c r="G1066">
        <v>65000</v>
      </c>
      <c r="H1066" t="s">
        <v>4179</v>
      </c>
      <c r="I1066">
        <v>11000000</v>
      </c>
      <c r="J1066" t="s">
        <v>6015</v>
      </c>
      <c r="K1066">
        <v>10600000</v>
      </c>
      <c r="L1066">
        <v>11400000</v>
      </c>
      <c r="M1066">
        <v>10</v>
      </c>
      <c r="N1066" t="s">
        <v>4186</v>
      </c>
      <c r="O1066" t="s">
        <v>7519</v>
      </c>
    </row>
    <row r="1067" spans="1:15" x14ac:dyDescent="0.3">
      <c r="A1067" t="s">
        <v>6013</v>
      </c>
      <c r="B1067">
        <v>2023</v>
      </c>
      <c r="C1067" t="s">
        <v>45</v>
      </c>
      <c r="D1067" t="s">
        <v>4933</v>
      </c>
      <c r="E1067" t="s">
        <v>6014</v>
      </c>
      <c r="F1067" t="s">
        <v>43</v>
      </c>
      <c r="G1067">
        <v>38600</v>
      </c>
      <c r="H1067" t="s">
        <v>4179</v>
      </c>
      <c r="I1067">
        <v>12500000</v>
      </c>
      <c r="J1067" t="s">
        <v>6015</v>
      </c>
      <c r="K1067">
        <v>11900000</v>
      </c>
      <c r="L1067">
        <v>13100000</v>
      </c>
      <c r="M1067">
        <v>2</v>
      </c>
      <c r="N1067" t="s">
        <v>4247</v>
      </c>
      <c r="O1067" t="s">
        <v>7103</v>
      </c>
    </row>
    <row r="1068" spans="1:15" x14ac:dyDescent="0.3">
      <c r="A1068" t="s">
        <v>6126</v>
      </c>
      <c r="B1068">
        <v>2024</v>
      </c>
      <c r="C1068" t="s">
        <v>6074</v>
      </c>
      <c r="D1068" t="s">
        <v>6127</v>
      </c>
      <c r="E1068" t="s">
        <v>6128</v>
      </c>
      <c r="F1068" t="s">
        <v>143</v>
      </c>
      <c r="G1068">
        <v>43200</v>
      </c>
      <c r="H1068" t="s">
        <v>4172</v>
      </c>
      <c r="I1068">
        <v>72000000</v>
      </c>
      <c r="J1068" t="s">
        <v>6015</v>
      </c>
      <c r="K1068">
        <v>70000000</v>
      </c>
      <c r="L1068">
        <v>75000000</v>
      </c>
      <c r="M1068" t="s">
        <v>4174</v>
      </c>
      <c r="N1068" t="s">
        <v>6129</v>
      </c>
      <c r="O1068" t="s">
        <v>7465</v>
      </c>
    </row>
    <row r="1069" spans="1:15" x14ac:dyDescent="0.3">
      <c r="A1069" t="s">
        <v>5463</v>
      </c>
      <c r="B1069">
        <v>2023</v>
      </c>
      <c r="C1069" t="s">
        <v>62</v>
      </c>
      <c r="D1069" t="s">
        <v>4206</v>
      </c>
      <c r="E1069" t="s">
        <v>4434</v>
      </c>
      <c r="F1069" t="s">
        <v>43</v>
      </c>
      <c r="G1069">
        <v>16900</v>
      </c>
      <c r="H1069" t="s">
        <v>4179</v>
      </c>
      <c r="I1069">
        <v>18900000</v>
      </c>
      <c r="J1069" t="s">
        <v>6015</v>
      </c>
      <c r="K1069">
        <v>18200000</v>
      </c>
      <c r="L1069">
        <v>19500000</v>
      </c>
      <c r="M1069">
        <v>16</v>
      </c>
      <c r="N1069" t="s">
        <v>4289</v>
      </c>
      <c r="O1069" t="s">
        <v>7461</v>
      </c>
    </row>
    <row r="1070" spans="1:15" x14ac:dyDescent="0.3">
      <c r="A1070" t="s">
        <v>5455</v>
      </c>
      <c r="B1070">
        <v>2023</v>
      </c>
      <c r="C1070" t="s">
        <v>50</v>
      </c>
      <c r="D1070">
        <v>560</v>
      </c>
      <c r="E1070" t="s">
        <v>4581</v>
      </c>
      <c r="F1070" t="s">
        <v>173</v>
      </c>
      <c r="G1070">
        <v>21000</v>
      </c>
      <c r="H1070" t="s">
        <v>4179</v>
      </c>
      <c r="I1070">
        <v>9300000</v>
      </c>
      <c r="J1070" t="s">
        <v>6015</v>
      </c>
      <c r="K1070">
        <v>8900000</v>
      </c>
      <c r="L1070">
        <v>9800000</v>
      </c>
      <c r="M1070">
        <v>16</v>
      </c>
      <c r="N1070" t="s">
        <v>4648</v>
      </c>
      <c r="O1070" t="s">
        <v>7452</v>
      </c>
    </row>
    <row r="1071" spans="1:15" x14ac:dyDescent="0.3">
      <c r="A1071" t="s">
        <v>5482</v>
      </c>
      <c r="B1071">
        <v>2023</v>
      </c>
      <c r="C1071" t="s">
        <v>230</v>
      </c>
      <c r="D1071" t="s">
        <v>5812</v>
      </c>
      <c r="E1071" t="s">
        <v>6087</v>
      </c>
      <c r="F1071" t="s">
        <v>143</v>
      </c>
      <c r="G1071">
        <v>41100</v>
      </c>
      <c r="H1071" t="s">
        <v>4179</v>
      </c>
      <c r="I1071">
        <v>12600000</v>
      </c>
      <c r="J1071" t="s">
        <v>6015</v>
      </c>
      <c r="K1071">
        <v>12200000</v>
      </c>
      <c r="L1071">
        <v>13100000</v>
      </c>
      <c r="M1071">
        <v>2</v>
      </c>
      <c r="N1071" t="s">
        <v>4225</v>
      </c>
      <c r="O1071" t="s">
        <v>7489</v>
      </c>
    </row>
    <row r="1072" spans="1:15" x14ac:dyDescent="0.3">
      <c r="A1072" t="s">
        <v>5484</v>
      </c>
      <c r="B1072">
        <v>2024</v>
      </c>
      <c r="C1072" t="s">
        <v>62</v>
      </c>
      <c r="D1072" t="s">
        <v>4249</v>
      </c>
      <c r="E1072" t="s">
        <v>4357</v>
      </c>
      <c r="F1072" t="s">
        <v>60</v>
      </c>
      <c r="G1072">
        <v>37000</v>
      </c>
      <c r="H1072" t="s">
        <v>4179</v>
      </c>
      <c r="I1072">
        <v>19900000</v>
      </c>
      <c r="J1072" t="s">
        <v>6015</v>
      </c>
      <c r="K1072">
        <v>18600000</v>
      </c>
      <c r="L1072">
        <v>21200000</v>
      </c>
      <c r="M1072">
        <v>33</v>
      </c>
      <c r="N1072" t="s">
        <v>4387</v>
      </c>
      <c r="O1072" t="s">
        <v>8478</v>
      </c>
    </row>
    <row r="1073" spans="1:15" x14ac:dyDescent="0.3">
      <c r="A1073" t="s">
        <v>5484</v>
      </c>
      <c r="B1073">
        <v>2024</v>
      </c>
      <c r="C1073" t="s">
        <v>62</v>
      </c>
      <c r="D1073" t="s">
        <v>4249</v>
      </c>
      <c r="E1073" t="s">
        <v>4357</v>
      </c>
      <c r="F1073" t="s">
        <v>60</v>
      </c>
      <c r="G1073">
        <v>37000</v>
      </c>
      <c r="H1073" t="s">
        <v>4179</v>
      </c>
      <c r="I1073">
        <v>19900000</v>
      </c>
      <c r="J1073" t="s">
        <v>6015</v>
      </c>
      <c r="K1073">
        <v>18600000</v>
      </c>
      <c r="L1073">
        <v>21200000</v>
      </c>
      <c r="M1073">
        <v>33</v>
      </c>
      <c r="N1073" t="s">
        <v>4387</v>
      </c>
      <c r="O1073" t="s">
        <v>7491</v>
      </c>
    </row>
    <row r="1074" spans="1:15" x14ac:dyDescent="0.3">
      <c r="A1074" t="s">
        <v>5349</v>
      </c>
      <c r="B1074">
        <v>2024</v>
      </c>
      <c r="C1074" t="s">
        <v>36</v>
      </c>
      <c r="D1074" t="s">
        <v>4399</v>
      </c>
      <c r="E1074" t="s">
        <v>4400</v>
      </c>
      <c r="F1074" t="s">
        <v>43</v>
      </c>
      <c r="G1074">
        <v>24000</v>
      </c>
      <c r="H1074" t="s">
        <v>4179</v>
      </c>
      <c r="I1074">
        <v>8200000</v>
      </c>
      <c r="J1074" t="s">
        <v>6015</v>
      </c>
      <c r="K1074">
        <v>7880000</v>
      </c>
      <c r="L1074">
        <v>8400000</v>
      </c>
      <c r="M1074">
        <v>18</v>
      </c>
      <c r="N1074" t="s">
        <v>4648</v>
      </c>
      <c r="O1074" t="s">
        <v>7466</v>
      </c>
    </row>
    <row r="1075" spans="1:15" x14ac:dyDescent="0.3">
      <c r="A1075" t="s">
        <v>5475</v>
      </c>
      <c r="B1075">
        <v>2025</v>
      </c>
      <c r="C1075" t="s">
        <v>188</v>
      </c>
      <c r="D1075" t="s">
        <v>5848</v>
      </c>
      <c r="E1075" t="s">
        <v>6139</v>
      </c>
      <c r="F1075" t="s">
        <v>4171</v>
      </c>
      <c r="G1075">
        <v>8400</v>
      </c>
      <c r="H1075" t="s">
        <v>4179</v>
      </c>
      <c r="I1075">
        <v>11300000</v>
      </c>
      <c r="J1075" t="s">
        <v>6015</v>
      </c>
      <c r="K1075">
        <v>10900000</v>
      </c>
      <c r="L1075">
        <v>11700000</v>
      </c>
      <c r="M1075">
        <v>23</v>
      </c>
      <c r="N1075" t="s">
        <v>4218</v>
      </c>
      <c r="O1075" t="s">
        <v>7479</v>
      </c>
    </row>
    <row r="1076" spans="1:15" x14ac:dyDescent="0.3">
      <c r="A1076" t="s">
        <v>5499</v>
      </c>
      <c r="B1076">
        <v>2024</v>
      </c>
      <c r="C1076" t="s">
        <v>92</v>
      </c>
      <c r="D1076" t="s">
        <v>4752</v>
      </c>
      <c r="E1076" t="s">
        <v>6164</v>
      </c>
      <c r="F1076" t="s">
        <v>143</v>
      </c>
      <c r="G1076">
        <v>8175</v>
      </c>
      <c r="H1076" t="s">
        <v>4179</v>
      </c>
      <c r="I1076">
        <v>11500000</v>
      </c>
      <c r="J1076" t="s">
        <v>6015</v>
      </c>
      <c r="K1076">
        <v>11100000</v>
      </c>
      <c r="L1076">
        <v>11900000</v>
      </c>
      <c r="M1076">
        <v>14</v>
      </c>
      <c r="N1076" t="s">
        <v>4582</v>
      </c>
      <c r="O1076" t="s">
        <v>7510</v>
      </c>
    </row>
    <row r="1077" spans="1:15" x14ac:dyDescent="0.3">
      <c r="A1077" t="s">
        <v>5503</v>
      </c>
      <c r="B1077">
        <v>2024</v>
      </c>
      <c r="C1077" t="s">
        <v>4894</v>
      </c>
      <c r="D1077" t="s">
        <v>5891</v>
      </c>
      <c r="E1077" t="s">
        <v>6166</v>
      </c>
      <c r="F1077" t="s">
        <v>43</v>
      </c>
      <c r="G1077">
        <v>30000</v>
      </c>
      <c r="H1077" t="s">
        <v>4179</v>
      </c>
      <c r="I1077">
        <v>14500000</v>
      </c>
      <c r="J1077" t="s">
        <v>6015</v>
      </c>
      <c r="K1077">
        <v>14000000</v>
      </c>
      <c r="L1077">
        <v>15000000</v>
      </c>
      <c r="M1077">
        <v>8</v>
      </c>
      <c r="N1077" t="s">
        <v>4186</v>
      </c>
      <c r="O1077" t="s">
        <v>7514</v>
      </c>
    </row>
    <row r="1078" spans="1:15" x14ac:dyDescent="0.3">
      <c r="A1078" t="s">
        <v>5498</v>
      </c>
      <c r="B1078">
        <v>2024</v>
      </c>
      <c r="C1078" t="s">
        <v>62</v>
      </c>
      <c r="D1078" t="s">
        <v>6162</v>
      </c>
      <c r="E1078" t="s">
        <v>6163</v>
      </c>
      <c r="F1078" t="s">
        <v>143</v>
      </c>
      <c r="G1078">
        <v>45000</v>
      </c>
      <c r="H1078" t="s">
        <v>4179</v>
      </c>
      <c r="I1078">
        <v>25100000</v>
      </c>
      <c r="J1078" t="s">
        <v>6015</v>
      </c>
      <c r="K1078">
        <v>24300000</v>
      </c>
      <c r="L1078">
        <v>26000000</v>
      </c>
      <c r="M1078">
        <v>8</v>
      </c>
      <c r="N1078" t="s">
        <v>4259</v>
      </c>
      <c r="O1078" t="s">
        <v>7509</v>
      </c>
    </row>
    <row r="1079" spans="1:15" x14ac:dyDescent="0.3">
      <c r="A1079" t="s">
        <v>5478</v>
      </c>
      <c r="B1079">
        <v>2024</v>
      </c>
      <c r="C1079" t="s">
        <v>50</v>
      </c>
      <c r="D1079" t="s">
        <v>5694</v>
      </c>
      <c r="E1079" t="s">
        <v>6142</v>
      </c>
      <c r="F1079" t="s">
        <v>43</v>
      </c>
      <c r="G1079">
        <v>26300</v>
      </c>
      <c r="H1079" t="s">
        <v>4179</v>
      </c>
      <c r="I1079">
        <v>7700000</v>
      </c>
      <c r="J1079" t="s">
        <v>6015</v>
      </c>
      <c r="K1079">
        <v>7430000</v>
      </c>
      <c r="L1079">
        <v>7970000</v>
      </c>
      <c r="M1079">
        <v>2</v>
      </c>
      <c r="N1079" t="s">
        <v>4648</v>
      </c>
      <c r="O1079" t="s">
        <v>7482</v>
      </c>
    </row>
    <row r="1080" spans="1:15" x14ac:dyDescent="0.3">
      <c r="A1080" t="s">
        <v>5467</v>
      </c>
      <c r="B1080">
        <v>2024</v>
      </c>
      <c r="C1080" t="s">
        <v>4183</v>
      </c>
      <c r="D1080" t="s">
        <v>4287</v>
      </c>
      <c r="E1080" t="s">
        <v>4718</v>
      </c>
      <c r="F1080" t="s">
        <v>143</v>
      </c>
      <c r="G1080">
        <v>53351</v>
      </c>
      <c r="H1080" t="s">
        <v>4172</v>
      </c>
      <c r="I1080">
        <v>15000000</v>
      </c>
      <c r="J1080" t="s">
        <v>6015</v>
      </c>
      <c r="K1080">
        <v>14400000</v>
      </c>
      <c r="L1080">
        <v>15500000</v>
      </c>
      <c r="M1080">
        <v>8</v>
      </c>
      <c r="N1080" t="s">
        <v>4262</v>
      </c>
      <c r="O1080" t="s">
        <v>7468</v>
      </c>
    </row>
    <row r="1081" spans="1:15" x14ac:dyDescent="0.3">
      <c r="A1081" t="s">
        <v>5354</v>
      </c>
      <c r="B1081">
        <v>2024</v>
      </c>
      <c r="C1081" t="s">
        <v>4183</v>
      </c>
      <c r="D1081" t="s">
        <v>4184</v>
      </c>
      <c r="E1081" t="s">
        <v>6095</v>
      </c>
      <c r="F1081" t="s">
        <v>161</v>
      </c>
      <c r="G1081">
        <v>10500</v>
      </c>
      <c r="H1081" t="s">
        <v>4179</v>
      </c>
      <c r="I1081">
        <v>10000000</v>
      </c>
      <c r="J1081" t="s">
        <v>6015</v>
      </c>
      <c r="K1081">
        <v>9500000</v>
      </c>
      <c r="L1081">
        <v>10400000</v>
      </c>
      <c r="M1081">
        <v>9</v>
      </c>
      <c r="N1081" t="s">
        <v>4262</v>
      </c>
      <c r="O1081" t="s">
        <v>7434</v>
      </c>
    </row>
    <row r="1082" spans="1:15" x14ac:dyDescent="0.3">
      <c r="A1082" t="s">
        <v>5462</v>
      </c>
      <c r="B1082">
        <v>2024</v>
      </c>
      <c r="C1082" t="s">
        <v>24</v>
      </c>
      <c r="D1082" t="s">
        <v>6122</v>
      </c>
      <c r="E1082" t="s">
        <v>6123</v>
      </c>
      <c r="F1082" t="s">
        <v>173</v>
      </c>
      <c r="G1082">
        <v>52000</v>
      </c>
      <c r="H1082" t="s">
        <v>4179</v>
      </c>
      <c r="I1082">
        <v>23600000</v>
      </c>
      <c r="J1082" t="s">
        <v>6015</v>
      </c>
      <c r="K1082">
        <v>22800000</v>
      </c>
      <c r="L1082">
        <v>24500000</v>
      </c>
      <c r="M1082">
        <v>2</v>
      </c>
      <c r="N1082" t="s">
        <v>4289</v>
      </c>
      <c r="O1082" t="s">
        <v>7460</v>
      </c>
    </row>
    <row r="1083" spans="1:15" x14ac:dyDescent="0.3">
      <c r="A1083" t="s">
        <v>5466</v>
      </c>
      <c r="B1083">
        <v>2024</v>
      </c>
      <c r="C1083" t="s">
        <v>62</v>
      </c>
      <c r="D1083" t="s">
        <v>6130</v>
      </c>
      <c r="E1083" t="s">
        <v>6131</v>
      </c>
      <c r="F1083" t="s">
        <v>43</v>
      </c>
      <c r="G1083">
        <v>63214</v>
      </c>
      <c r="H1083" t="s">
        <v>4179</v>
      </c>
      <c r="I1083">
        <v>19600000</v>
      </c>
      <c r="J1083" t="s">
        <v>6015</v>
      </c>
      <c r="K1083">
        <v>18700000</v>
      </c>
      <c r="L1083">
        <v>20500000</v>
      </c>
      <c r="M1083" t="s">
        <v>4174</v>
      </c>
      <c r="N1083" t="s">
        <v>4559</v>
      </c>
      <c r="O1083" t="s">
        <v>7467</v>
      </c>
    </row>
    <row r="1084" spans="1:15" x14ac:dyDescent="0.3">
      <c r="A1084" t="s">
        <v>5470</v>
      </c>
      <c r="B1084">
        <v>2024</v>
      </c>
      <c r="C1084" t="s">
        <v>4183</v>
      </c>
      <c r="D1084" t="s">
        <v>5932</v>
      </c>
      <c r="E1084" t="s">
        <v>5933</v>
      </c>
      <c r="F1084" t="s">
        <v>173</v>
      </c>
      <c r="G1084">
        <v>14190</v>
      </c>
      <c r="H1084" t="s">
        <v>4179</v>
      </c>
      <c r="I1084">
        <v>15600000</v>
      </c>
      <c r="J1084" t="s">
        <v>6015</v>
      </c>
      <c r="K1084">
        <v>15000000</v>
      </c>
      <c r="L1084">
        <v>16300000</v>
      </c>
      <c r="M1084" t="s">
        <v>4174</v>
      </c>
      <c r="N1084" t="s">
        <v>4699</v>
      </c>
      <c r="O1084" t="s">
        <v>7472</v>
      </c>
    </row>
    <row r="1085" spans="1:15" x14ac:dyDescent="0.3">
      <c r="A1085" t="s">
        <v>6016</v>
      </c>
      <c r="B1085">
        <v>2024</v>
      </c>
      <c r="C1085" t="s">
        <v>50</v>
      </c>
      <c r="D1085">
        <v>500</v>
      </c>
      <c r="E1085" t="s">
        <v>4423</v>
      </c>
      <c r="F1085" t="s">
        <v>173</v>
      </c>
      <c r="G1085">
        <v>30000</v>
      </c>
      <c r="H1085" t="s">
        <v>4179</v>
      </c>
      <c r="I1085">
        <v>8500000</v>
      </c>
      <c r="J1085" t="s">
        <v>6015</v>
      </c>
      <c r="K1085">
        <v>8200000</v>
      </c>
      <c r="L1085">
        <v>8900000</v>
      </c>
      <c r="M1085">
        <v>3</v>
      </c>
      <c r="N1085" t="s">
        <v>4244</v>
      </c>
      <c r="O1085" t="s">
        <v>7104</v>
      </c>
    </row>
    <row r="1086" spans="1:15" x14ac:dyDescent="0.3">
      <c r="A1086" t="s">
        <v>5464</v>
      </c>
      <c r="B1086">
        <v>2024</v>
      </c>
      <c r="C1086" t="s">
        <v>4640</v>
      </c>
      <c r="D1086" t="s">
        <v>4662</v>
      </c>
      <c r="E1086" t="s">
        <v>6124</v>
      </c>
      <c r="F1086" t="s">
        <v>143</v>
      </c>
      <c r="G1086">
        <v>12000</v>
      </c>
      <c r="H1086" t="s">
        <v>4179</v>
      </c>
      <c r="I1086">
        <v>7200000</v>
      </c>
      <c r="J1086" t="s">
        <v>6015</v>
      </c>
      <c r="K1086">
        <v>6860000</v>
      </c>
      <c r="L1086">
        <v>7550000</v>
      </c>
      <c r="M1086">
        <v>4</v>
      </c>
      <c r="N1086" t="s">
        <v>5703</v>
      </c>
      <c r="O1086" t="s">
        <v>7463</v>
      </c>
    </row>
    <row r="1087" spans="1:15" x14ac:dyDescent="0.3">
      <c r="A1087" t="s">
        <v>5504</v>
      </c>
      <c r="B1087">
        <v>2024</v>
      </c>
      <c r="C1087" t="s">
        <v>5177</v>
      </c>
      <c r="D1087" t="s">
        <v>5178</v>
      </c>
      <c r="E1087" t="s">
        <v>5179</v>
      </c>
      <c r="F1087" t="s">
        <v>143</v>
      </c>
      <c r="G1087">
        <v>37300</v>
      </c>
      <c r="H1087" t="s">
        <v>4179</v>
      </c>
      <c r="I1087">
        <v>11000000</v>
      </c>
      <c r="J1087" t="s">
        <v>6015</v>
      </c>
      <c r="K1087">
        <v>10600000</v>
      </c>
      <c r="L1087">
        <v>11400000</v>
      </c>
      <c r="M1087">
        <v>12</v>
      </c>
      <c r="N1087" t="s">
        <v>4262</v>
      </c>
      <c r="O1087" t="s">
        <v>7515</v>
      </c>
    </row>
    <row r="1088" spans="1:15" x14ac:dyDescent="0.3">
      <c r="A1088" t="s">
        <v>5486</v>
      </c>
      <c r="B1088">
        <v>2024</v>
      </c>
      <c r="C1088" t="s">
        <v>188</v>
      </c>
      <c r="D1088" t="s">
        <v>5790</v>
      </c>
      <c r="E1088" t="s">
        <v>6148</v>
      </c>
      <c r="F1088" t="s">
        <v>143</v>
      </c>
      <c r="G1088">
        <v>26400</v>
      </c>
      <c r="H1088" t="s">
        <v>4179</v>
      </c>
      <c r="I1088">
        <v>17600000</v>
      </c>
      <c r="J1088" t="s">
        <v>6015</v>
      </c>
      <c r="K1088">
        <v>17000000</v>
      </c>
      <c r="L1088">
        <v>18200000</v>
      </c>
      <c r="M1088">
        <v>2</v>
      </c>
      <c r="N1088" t="s">
        <v>4212</v>
      </c>
      <c r="O1088" t="s">
        <v>7493</v>
      </c>
    </row>
    <row r="1089" spans="1:15" x14ac:dyDescent="0.3">
      <c r="A1089" t="s">
        <v>5500</v>
      </c>
      <c r="B1089">
        <v>2025</v>
      </c>
      <c r="C1089" t="s">
        <v>201</v>
      </c>
      <c r="D1089" t="s">
        <v>4668</v>
      </c>
      <c r="E1089" t="s">
        <v>4739</v>
      </c>
      <c r="F1089" t="s">
        <v>4171</v>
      </c>
      <c r="G1089">
        <v>19300</v>
      </c>
      <c r="H1089" t="s">
        <v>4179</v>
      </c>
      <c r="I1089">
        <v>14200000</v>
      </c>
      <c r="J1089" t="s">
        <v>6015</v>
      </c>
      <c r="K1089">
        <v>13700000</v>
      </c>
      <c r="L1089">
        <v>14700000</v>
      </c>
      <c r="M1089">
        <v>16</v>
      </c>
      <c r="N1089" t="s">
        <v>4274</v>
      </c>
      <c r="O1089" t="s">
        <v>7511</v>
      </c>
    </row>
    <row r="1090" spans="1:15" x14ac:dyDescent="0.3">
      <c r="A1090" t="s">
        <v>5355</v>
      </c>
      <c r="B1090">
        <v>2025</v>
      </c>
      <c r="C1090" t="s">
        <v>50</v>
      </c>
      <c r="D1090" t="s">
        <v>6019</v>
      </c>
      <c r="E1090" t="s">
        <v>6020</v>
      </c>
      <c r="F1090" t="s">
        <v>4171</v>
      </c>
      <c r="G1090">
        <v>37000</v>
      </c>
      <c r="H1090" t="s">
        <v>4179</v>
      </c>
      <c r="I1090">
        <v>16500000</v>
      </c>
      <c r="J1090" t="s">
        <v>6015</v>
      </c>
      <c r="K1090">
        <v>15900000</v>
      </c>
      <c r="L1090">
        <v>17100000</v>
      </c>
      <c r="M1090">
        <v>4</v>
      </c>
      <c r="N1090" t="s">
        <v>4274</v>
      </c>
      <c r="O1090" t="s">
        <v>7106</v>
      </c>
    </row>
    <row r="1091" spans="1:15" x14ac:dyDescent="0.3">
      <c r="A1091" t="s">
        <v>5473</v>
      </c>
      <c r="B1091">
        <v>2025</v>
      </c>
      <c r="C1091" t="s">
        <v>62</v>
      </c>
      <c r="D1091" t="s">
        <v>4389</v>
      </c>
      <c r="E1091" t="s">
        <v>4681</v>
      </c>
      <c r="F1091" t="s">
        <v>4171</v>
      </c>
      <c r="G1091">
        <v>18583</v>
      </c>
      <c r="H1091" t="s">
        <v>4179</v>
      </c>
      <c r="I1091">
        <v>21900000</v>
      </c>
      <c r="J1091" t="s">
        <v>6015</v>
      </c>
      <c r="K1091">
        <v>21100000</v>
      </c>
      <c r="L1091">
        <v>22700000</v>
      </c>
      <c r="M1091">
        <v>7</v>
      </c>
      <c r="N1091" t="s">
        <v>4180</v>
      </c>
      <c r="O1091" t="s">
        <v>7475</v>
      </c>
    </row>
    <row r="1092" spans="1:15" x14ac:dyDescent="0.3">
      <c r="A1092" t="s">
        <v>5494</v>
      </c>
      <c r="B1092">
        <v>2025</v>
      </c>
      <c r="C1092" t="s">
        <v>24</v>
      </c>
      <c r="D1092" t="s">
        <v>4853</v>
      </c>
      <c r="E1092" t="s">
        <v>4307</v>
      </c>
      <c r="F1092" t="s">
        <v>4171</v>
      </c>
      <c r="G1092">
        <v>33500</v>
      </c>
      <c r="H1092" t="s">
        <v>4179</v>
      </c>
      <c r="I1092">
        <v>16200000</v>
      </c>
      <c r="J1092" t="s">
        <v>6015</v>
      </c>
      <c r="K1092">
        <v>15400000</v>
      </c>
      <c r="L1092">
        <v>17000000</v>
      </c>
      <c r="M1092">
        <v>3</v>
      </c>
      <c r="N1092" t="s">
        <v>4279</v>
      </c>
      <c r="O1092" t="s">
        <v>7107</v>
      </c>
    </row>
    <row r="1093" spans="1:15" x14ac:dyDescent="0.3">
      <c r="A1093" t="s">
        <v>5494</v>
      </c>
      <c r="B1093">
        <v>2025</v>
      </c>
      <c r="C1093" t="s">
        <v>24</v>
      </c>
      <c r="D1093" t="s">
        <v>4853</v>
      </c>
      <c r="E1093" t="s">
        <v>4307</v>
      </c>
      <c r="F1093" t="s">
        <v>4171</v>
      </c>
      <c r="G1093">
        <v>33500</v>
      </c>
      <c r="H1093" t="s">
        <v>4179</v>
      </c>
      <c r="I1093">
        <v>16200000</v>
      </c>
      <c r="J1093" t="s">
        <v>6015</v>
      </c>
      <c r="K1093">
        <v>15400000</v>
      </c>
      <c r="L1093">
        <v>17000000</v>
      </c>
      <c r="M1093">
        <v>3</v>
      </c>
      <c r="N1093" t="s">
        <v>4279</v>
      </c>
      <c r="O1093" t="s">
        <v>7505</v>
      </c>
    </row>
    <row r="1094" spans="1:15" x14ac:dyDescent="0.3">
      <c r="A1094" t="s">
        <v>5501</v>
      </c>
      <c r="B1094">
        <v>2025</v>
      </c>
      <c r="C1094" t="s">
        <v>4183</v>
      </c>
      <c r="D1094" t="s">
        <v>4227</v>
      </c>
      <c r="E1094" t="s">
        <v>4718</v>
      </c>
      <c r="F1094" t="s">
        <v>4171</v>
      </c>
      <c r="G1094">
        <v>11613</v>
      </c>
      <c r="H1094" t="s">
        <v>4179</v>
      </c>
      <c r="I1094">
        <v>13600000</v>
      </c>
      <c r="J1094" t="s">
        <v>6015</v>
      </c>
      <c r="K1094">
        <v>13100000</v>
      </c>
      <c r="L1094">
        <v>14100000</v>
      </c>
      <c r="M1094">
        <v>12</v>
      </c>
      <c r="N1094" t="s">
        <v>4262</v>
      </c>
      <c r="O1094" t="s">
        <v>7512</v>
      </c>
    </row>
    <row r="1095" spans="1:15" x14ac:dyDescent="0.3">
      <c r="A1095" t="s">
        <v>6110</v>
      </c>
      <c r="B1095">
        <v>2025</v>
      </c>
      <c r="C1095" t="s">
        <v>201</v>
      </c>
      <c r="D1095" t="s">
        <v>4668</v>
      </c>
      <c r="E1095" t="s">
        <v>4784</v>
      </c>
      <c r="F1095" t="s">
        <v>4171</v>
      </c>
      <c r="G1095">
        <v>11000</v>
      </c>
      <c r="H1095" t="s">
        <v>4172</v>
      </c>
      <c r="I1095">
        <v>15800000</v>
      </c>
      <c r="J1095" t="s">
        <v>6015</v>
      </c>
      <c r="K1095">
        <v>15300000</v>
      </c>
      <c r="L1095">
        <v>16400000</v>
      </c>
      <c r="M1095">
        <v>12</v>
      </c>
      <c r="N1095" t="s">
        <v>4218</v>
      </c>
      <c r="O1095" t="s">
        <v>7449</v>
      </c>
    </row>
    <row r="1096" spans="1:15" x14ac:dyDescent="0.3">
      <c r="A1096" t="s">
        <v>6021</v>
      </c>
      <c r="B1096">
        <v>2014</v>
      </c>
      <c r="C1096" t="s">
        <v>24</v>
      </c>
      <c r="D1096" t="s">
        <v>4571</v>
      </c>
      <c r="E1096" t="s">
        <v>6022</v>
      </c>
      <c r="F1096" t="s">
        <v>43</v>
      </c>
      <c r="G1096">
        <v>107000</v>
      </c>
      <c r="H1096" t="s">
        <v>4179</v>
      </c>
      <c r="I1096">
        <v>10600000</v>
      </c>
      <c r="J1096" t="s">
        <v>6023</v>
      </c>
      <c r="K1096">
        <v>9800000</v>
      </c>
      <c r="L1096">
        <v>11300000</v>
      </c>
      <c r="M1096" t="s">
        <v>4174</v>
      </c>
      <c r="N1096" t="s">
        <v>4256</v>
      </c>
      <c r="O1096" t="s">
        <v>7108</v>
      </c>
    </row>
    <row r="1097" spans="1:15" x14ac:dyDescent="0.3">
      <c r="A1097" t="s">
        <v>6032</v>
      </c>
      <c r="B1097">
        <v>2017</v>
      </c>
      <c r="C1097" t="s">
        <v>24</v>
      </c>
      <c r="D1097" t="s">
        <v>4392</v>
      </c>
      <c r="E1097" t="s">
        <v>6033</v>
      </c>
      <c r="F1097" t="s">
        <v>94</v>
      </c>
      <c r="G1097">
        <v>86000</v>
      </c>
      <c r="H1097" t="s">
        <v>4179</v>
      </c>
      <c r="I1097">
        <v>8200000</v>
      </c>
      <c r="J1097" t="s">
        <v>6023</v>
      </c>
      <c r="K1097">
        <v>7600000</v>
      </c>
      <c r="L1097">
        <v>8700000</v>
      </c>
      <c r="M1097">
        <v>3</v>
      </c>
      <c r="N1097" t="s">
        <v>4262</v>
      </c>
      <c r="O1097" t="s">
        <v>7115</v>
      </c>
    </row>
    <row r="1098" spans="1:15" x14ac:dyDescent="0.3">
      <c r="A1098" t="s">
        <v>5522</v>
      </c>
      <c r="B1098">
        <v>2017</v>
      </c>
      <c r="C1098" t="s">
        <v>4183</v>
      </c>
      <c r="D1098" t="s">
        <v>5167</v>
      </c>
      <c r="E1098" t="s">
        <v>6176</v>
      </c>
      <c r="F1098" t="s">
        <v>60</v>
      </c>
      <c r="G1098">
        <v>45337</v>
      </c>
      <c r="H1098" t="s">
        <v>4179</v>
      </c>
      <c r="I1098">
        <v>7340000</v>
      </c>
      <c r="J1098" t="s">
        <v>6023</v>
      </c>
      <c r="K1098">
        <v>6980000</v>
      </c>
      <c r="L1098">
        <v>7700000</v>
      </c>
      <c r="M1098">
        <v>6</v>
      </c>
      <c r="N1098" t="s">
        <v>4244</v>
      </c>
      <c r="O1098" t="s">
        <v>7537</v>
      </c>
    </row>
    <row r="1099" spans="1:15" x14ac:dyDescent="0.3">
      <c r="A1099" t="s">
        <v>5564</v>
      </c>
      <c r="B1099">
        <v>2018</v>
      </c>
      <c r="C1099" t="s">
        <v>137</v>
      </c>
      <c r="D1099" t="s">
        <v>4590</v>
      </c>
      <c r="E1099" t="s">
        <v>4749</v>
      </c>
      <c r="F1099" t="s">
        <v>161</v>
      </c>
      <c r="G1099">
        <v>67000</v>
      </c>
      <c r="H1099" t="s">
        <v>4179</v>
      </c>
      <c r="I1099">
        <v>9400000</v>
      </c>
      <c r="J1099" t="s">
        <v>6023</v>
      </c>
      <c r="K1099">
        <v>9100000</v>
      </c>
      <c r="L1099">
        <v>9800000</v>
      </c>
      <c r="M1099">
        <v>9</v>
      </c>
      <c r="N1099" t="s">
        <v>4244</v>
      </c>
      <c r="O1099" t="s">
        <v>7586</v>
      </c>
    </row>
    <row r="1100" spans="1:15" x14ac:dyDescent="0.3">
      <c r="A1100" t="s">
        <v>5530</v>
      </c>
      <c r="B1100">
        <v>2018</v>
      </c>
      <c r="C1100" t="s">
        <v>92</v>
      </c>
      <c r="D1100" t="s">
        <v>6182</v>
      </c>
      <c r="E1100" t="s">
        <v>6183</v>
      </c>
      <c r="F1100" t="s">
        <v>143</v>
      </c>
      <c r="G1100">
        <v>101179</v>
      </c>
      <c r="H1100" t="s">
        <v>4172</v>
      </c>
      <c r="I1100">
        <v>5060000</v>
      </c>
      <c r="J1100" t="s">
        <v>6023</v>
      </c>
      <c r="K1100">
        <v>4880000</v>
      </c>
      <c r="L1100">
        <v>5250000</v>
      </c>
      <c r="M1100">
        <v>4</v>
      </c>
      <c r="N1100" t="s">
        <v>4507</v>
      </c>
      <c r="O1100" t="s">
        <v>7545</v>
      </c>
    </row>
    <row r="1101" spans="1:15" x14ac:dyDescent="0.3">
      <c r="A1101" t="s">
        <v>5572</v>
      </c>
      <c r="B1101">
        <v>2019</v>
      </c>
      <c r="C1101" t="s">
        <v>250</v>
      </c>
      <c r="D1101" t="s">
        <v>5993</v>
      </c>
      <c r="E1101" t="s">
        <v>6008</v>
      </c>
      <c r="F1101" t="s">
        <v>161</v>
      </c>
      <c r="G1101">
        <v>82000</v>
      </c>
      <c r="H1101" t="s">
        <v>4179</v>
      </c>
      <c r="I1101">
        <v>14200000</v>
      </c>
      <c r="J1101" t="s">
        <v>6023</v>
      </c>
      <c r="K1101">
        <v>13600000</v>
      </c>
      <c r="L1101">
        <v>14800000</v>
      </c>
      <c r="M1101" t="s">
        <v>4174</v>
      </c>
      <c r="N1101" t="s">
        <v>4247</v>
      </c>
      <c r="O1101" t="s">
        <v>7597</v>
      </c>
    </row>
    <row r="1102" spans="1:15" x14ac:dyDescent="0.3">
      <c r="A1102" t="s">
        <v>5573</v>
      </c>
      <c r="B1102">
        <v>2020</v>
      </c>
      <c r="C1102" t="s">
        <v>41</v>
      </c>
      <c r="D1102" t="s">
        <v>6220</v>
      </c>
      <c r="E1102" t="s">
        <v>6221</v>
      </c>
      <c r="F1102" t="s">
        <v>43</v>
      </c>
      <c r="G1102">
        <v>107000</v>
      </c>
      <c r="H1102" t="s">
        <v>4179</v>
      </c>
      <c r="I1102">
        <v>7990000</v>
      </c>
      <c r="J1102" t="s">
        <v>6023</v>
      </c>
      <c r="K1102">
        <v>7700000</v>
      </c>
      <c r="L1102">
        <v>8300000</v>
      </c>
      <c r="M1102">
        <v>2</v>
      </c>
      <c r="N1102" t="s">
        <v>5703</v>
      </c>
      <c r="O1102" t="s">
        <v>7598</v>
      </c>
    </row>
    <row r="1103" spans="1:15" x14ac:dyDescent="0.3">
      <c r="A1103" t="s">
        <v>5538</v>
      </c>
      <c r="B1103">
        <v>2019</v>
      </c>
      <c r="C1103" t="s">
        <v>24</v>
      </c>
      <c r="D1103" t="s">
        <v>5245</v>
      </c>
      <c r="E1103" t="s">
        <v>5810</v>
      </c>
      <c r="F1103" t="s">
        <v>143</v>
      </c>
      <c r="G1103">
        <v>71600</v>
      </c>
      <c r="H1103" t="s">
        <v>4179</v>
      </c>
      <c r="I1103">
        <v>14100000</v>
      </c>
      <c r="J1103" t="s">
        <v>6023</v>
      </c>
      <c r="K1103">
        <v>13200000</v>
      </c>
      <c r="L1103">
        <v>15000000</v>
      </c>
      <c r="M1103">
        <v>7</v>
      </c>
      <c r="N1103" t="s">
        <v>4262</v>
      </c>
      <c r="O1103" t="s">
        <v>7553</v>
      </c>
    </row>
    <row r="1104" spans="1:15" x14ac:dyDescent="0.3">
      <c r="A1104" t="s">
        <v>6219</v>
      </c>
      <c r="B1104">
        <v>2019</v>
      </c>
      <c r="C1104" t="s">
        <v>24</v>
      </c>
      <c r="D1104" t="s">
        <v>4368</v>
      </c>
      <c r="E1104" t="s">
        <v>5663</v>
      </c>
      <c r="F1104" t="s">
        <v>43</v>
      </c>
      <c r="G1104">
        <v>130000</v>
      </c>
      <c r="H1104" t="s">
        <v>4179</v>
      </c>
      <c r="I1104">
        <v>24700000</v>
      </c>
      <c r="J1104" t="s">
        <v>6023</v>
      </c>
      <c r="K1104">
        <v>23400000</v>
      </c>
      <c r="L1104">
        <v>26000000</v>
      </c>
      <c r="M1104">
        <v>13</v>
      </c>
      <c r="N1104" t="s">
        <v>4699</v>
      </c>
      <c r="O1104" t="s">
        <v>7596</v>
      </c>
    </row>
    <row r="1105" spans="1:15" x14ac:dyDescent="0.3">
      <c r="A1105" t="s">
        <v>6213</v>
      </c>
      <c r="B1105">
        <v>2019</v>
      </c>
      <c r="C1105" t="s">
        <v>41</v>
      </c>
      <c r="D1105" t="s">
        <v>6214</v>
      </c>
      <c r="E1105" t="s">
        <v>6215</v>
      </c>
      <c r="F1105" t="s">
        <v>60</v>
      </c>
      <c r="G1105">
        <v>93102</v>
      </c>
      <c r="H1105" t="s">
        <v>4179</v>
      </c>
      <c r="I1105">
        <v>6000000</v>
      </c>
      <c r="J1105" t="s">
        <v>6023</v>
      </c>
      <c r="K1105">
        <v>5770000</v>
      </c>
      <c r="L1105">
        <v>6220000</v>
      </c>
      <c r="M1105">
        <v>4</v>
      </c>
      <c r="N1105" t="s">
        <v>4416</v>
      </c>
      <c r="O1105" t="s">
        <v>7593</v>
      </c>
    </row>
    <row r="1106" spans="1:15" x14ac:dyDescent="0.3">
      <c r="A1106" t="s">
        <v>6205</v>
      </c>
      <c r="B1106">
        <v>2019</v>
      </c>
      <c r="C1106" t="s">
        <v>4640</v>
      </c>
      <c r="D1106" t="s">
        <v>6050</v>
      </c>
      <c r="E1106" t="s">
        <v>6206</v>
      </c>
      <c r="F1106" t="s">
        <v>4788</v>
      </c>
      <c r="G1106">
        <v>93500</v>
      </c>
      <c r="H1106" t="s">
        <v>4179</v>
      </c>
      <c r="I1106">
        <v>12100000</v>
      </c>
      <c r="J1106" t="s">
        <v>6023</v>
      </c>
      <c r="K1106">
        <v>11400000</v>
      </c>
      <c r="L1106">
        <v>12700000</v>
      </c>
      <c r="M1106">
        <v>2</v>
      </c>
      <c r="N1106" t="s">
        <v>4218</v>
      </c>
      <c r="O1106" t="s">
        <v>7585</v>
      </c>
    </row>
    <row r="1107" spans="1:15" x14ac:dyDescent="0.3">
      <c r="A1107" t="s">
        <v>6031</v>
      </c>
      <c r="B1107">
        <v>2020</v>
      </c>
      <c r="C1107" t="s">
        <v>36</v>
      </c>
      <c r="D1107" t="s">
        <v>4426</v>
      </c>
      <c r="E1107" t="s">
        <v>4506</v>
      </c>
      <c r="F1107" t="s">
        <v>43</v>
      </c>
      <c r="G1107">
        <v>62200</v>
      </c>
      <c r="H1107" t="s">
        <v>4179</v>
      </c>
      <c r="I1107">
        <v>6880000</v>
      </c>
      <c r="J1107" t="s">
        <v>6023</v>
      </c>
      <c r="K1107">
        <v>6640000</v>
      </c>
      <c r="L1107">
        <v>7120000</v>
      </c>
      <c r="M1107">
        <v>11</v>
      </c>
      <c r="N1107" t="s">
        <v>4582</v>
      </c>
      <c r="O1107" t="s">
        <v>7114</v>
      </c>
    </row>
    <row r="1108" spans="1:15" x14ac:dyDescent="0.3">
      <c r="A1108" t="s">
        <v>4171</v>
      </c>
      <c r="B1108">
        <v>2025</v>
      </c>
      <c r="C1108" t="s">
        <v>24</v>
      </c>
      <c r="D1108" t="s">
        <v>4466</v>
      </c>
      <c r="E1108" t="s">
        <v>7607</v>
      </c>
      <c r="F1108" t="s">
        <v>4171</v>
      </c>
      <c r="G1108">
        <v>13700</v>
      </c>
      <c r="H1108" t="s">
        <v>4179</v>
      </c>
      <c r="I1108">
        <v>77000000</v>
      </c>
      <c r="J1108" t="s">
        <v>6023</v>
      </c>
      <c r="K1108">
        <v>74000000</v>
      </c>
      <c r="L1108">
        <v>79000000</v>
      </c>
      <c r="M1108">
        <v>5</v>
      </c>
      <c r="N1108" t="s">
        <v>6129</v>
      </c>
      <c r="O1108" t="s">
        <v>7608</v>
      </c>
    </row>
    <row r="1109" spans="1:15" x14ac:dyDescent="0.3">
      <c r="A1109" t="s">
        <v>4171</v>
      </c>
      <c r="B1109">
        <v>2025</v>
      </c>
      <c r="C1109" t="s">
        <v>7602</v>
      </c>
      <c r="D1109" t="s">
        <v>7603</v>
      </c>
      <c r="E1109" t="s">
        <v>7604</v>
      </c>
      <c r="F1109" t="s">
        <v>4171</v>
      </c>
      <c r="G1109">
        <v>12500</v>
      </c>
      <c r="H1109" t="s">
        <v>4179</v>
      </c>
      <c r="I1109">
        <v>9900000</v>
      </c>
      <c r="J1109" t="s">
        <v>6023</v>
      </c>
      <c r="K1109">
        <v>9600000</v>
      </c>
      <c r="L1109">
        <v>10300000</v>
      </c>
      <c r="M1109">
        <v>2</v>
      </c>
      <c r="N1109" t="s">
        <v>4244</v>
      </c>
      <c r="O1109" t="s">
        <v>7605</v>
      </c>
    </row>
    <row r="1110" spans="1:15" x14ac:dyDescent="0.3">
      <c r="A1110" t="s">
        <v>6044</v>
      </c>
      <c r="B1110">
        <v>2020</v>
      </c>
      <c r="C1110" t="s">
        <v>92</v>
      </c>
      <c r="D1110" t="s">
        <v>6045</v>
      </c>
      <c r="E1110" t="s">
        <v>6046</v>
      </c>
      <c r="F1110" t="s">
        <v>143</v>
      </c>
      <c r="G1110">
        <v>85300</v>
      </c>
      <c r="H1110" t="s">
        <v>4179</v>
      </c>
      <c r="I1110">
        <v>33500000</v>
      </c>
      <c r="J1110" t="s">
        <v>6023</v>
      </c>
      <c r="K1110">
        <v>32100000</v>
      </c>
      <c r="L1110">
        <v>35000000</v>
      </c>
      <c r="M1110">
        <v>3</v>
      </c>
      <c r="N1110" t="s">
        <v>7568</v>
      </c>
      <c r="O1110" t="s">
        <v>7569</v>
      </c>
    </row>
    <row r="1111" spans="1:15" x14ac:dyDescent="0.3">
      <c r="A1111" t="s">
        <v>5555</v>
      </c>
      <c r="B1111">
        <v>2021</v>
      </c>
      <c r="C1111" t="s">
        <v>3991</v>
      </c>
      <c r="D1111" t="s">
        <v>6181</v>
      </c>
      <c r="E1111" t="s">
        <v>6197</v>
      </c>
      <c r="F1111" t="s">
        <v>4788</v>
      </c>
      <c r="G1111">
        <v>55000</v>
      </c>
      <c r="H1111" t="s">
        <v>4179</v>
      </c>
      <c r="I1111">
        <v>6720000</v>
      </c>
      <c r="J1111" t="s">
        <v>6023</v>
      </c>
      <c r="K1111">
        <v>6490000</v>
      </c>
      <c r="L1111">
        <v>6960000</v>
      </c>
      <c r="M1111">
        <v>2</v>
      </c>
      <c r="N1111" t="s">
        <v>4582</v>
      </c>
      <c r="O1111" t="s">
        <v>7574</v>
      </c>
    </row>
    <row r="1112" spans="1:15" x14ac:dyDescent="0.3">
      <c r="A1112" t="s">
        <v>1357</v>
      </c>
      <c r="B1112">
        <v>2021</v>
      </c>
      <c r="C1112" t="s">
        <v>188</v>
      </c>
      <c r="D1112" t="s">
        <v>6034</v>
      </c>
      <c r="E1112" t="s">
        <v>6035</v>
      </c>
      <c r="F1112" t="s">
        <v>43</v>
      </c>
      <c r="G1112">
        <v>41900</v>
      </c>
      <c r="H1112" t="s">
        <v>4172</v>
      </c>
      <c r="I1112">
        <v>26200000</v>
      </c>
      <c r="J1112" t="s">
        <v>6023</v>
      </c>
      <c r="K1112">
        <v>25200000</v>
      </c>
      <c r="L1112">
        <v>27100000</v>
      </c>
      <c r="M1112" t="s">
        <v>4174</v>
      </c>
      <c r="N1112" t="s">
        <v>4626</v>
      </c>
      <c r="O1112" t="s">
        <v>7116</v>
      </c>
    </row>
    <row r="1113" spans="1:15" x14ac:dyDescent="0.3">
      <c r="A1113" t="s">
        <v>5343</v>
      </c>
      <c r="B1113">
        <v>2021</v>
      </c>
      <c r="C1113" t="s">
        <v>41</v>
      </c>
      <c r="D1113" t="s">
        <v>4721</v>
      </c>
      <c r="E1113" t="s">
        <v>4722</v>
      </c>
      <c r="F1113" t="s">
        <v>60</v>
      </c>
      <c r="G1113">
        <v>36268</v>
      </c>
      <c r="H1113" t="s">
        <v>4179</v>
      </c>
      <c r="I1113">
        <v>7930000</v>
      </c>
      <c r="J1113" t="s">
        <v>6023</v>
      </c>
      <c r="K1113">
        <v>7660000</v>
      </c>
      <c r="L1113">
        <v>8200000</v>
      </c>
      <c r="M1113">
        <v>13</v>
      </c>
      <c r="N1113" t="s">
        <v>4424</v>
      </c>
      <c r="O1113" t="s">
        <v>7590</v>
      </c>
    </row>
    <row r="1114" spans="1:15" x14ac:dyDescent="0.3">
      <c r="A1114" t="s">
        <v>5558</v>
      </c>
      <c r="B1114">
        <v>2021</v>
      </c>
      <c r="C1114" t="s">
        <v>36</v>
      </c>
      <c r="D1114" t="s">
        <v>4774</v>
      </c>
      <c r="E1114" t="s">
        <v>5020</v>
      </c>
      <c r="F1114" t="s">
        <v>43</v>
      </c>
      <c r="G1114">
        <v>42533</v>
      </c>
      <c r="H1114" t="s">
        <v>4172</v>
      </c>
      <c r="I1114">
        <v>11900000</v>
      </c>
      <c r="J1114" t="s">
        <v>6023</v>
      </c>
      <c r="K1114">
        <v>11500000</v>
      </c>
      <c r="L1114">
        <v>12300000</v>
      </c>
      <c r="M1114">
        <v>20</v>
      </c>
      <c r="N1114" t="s">
        <v>4218</v>
      </c>
      <c r="O1114" t="s">
        <v>7577</v>
      </c>
    </row>
    <row r="1115" spans="1:15" x14ac:dyDescent="0.3">
      <c r="A1115" t="s">
        <v>5529</v>
      </c>
      <c r="B1115">
        <v>2021</v>
      </c>
      <c r="C1115" t="s">
        <v>3991</v>
      </c>
      <c r="D1115" t="s">
        <v>6181</v>
      </c>
      <c r="E1115" t="s">
        <v>5801</v>
      </c>
      <c r="F1115" t="s">
        <v>43</v>
      </c>
      <c r="G1115">
        <v>33602</v>
      </c>
      <c r="H1115" t="s">
        <v>4179</v>
      </c>
      <c r="I1115">
        <v>7650000</v>
      </c>
      <c r="J1115" t="s">
        <v>6023</v>
      </c>
      <c r="K1115">
        <v>7390000</v>
      </c>
      <c r="L1115">
        <v>7910000</v>
      </c>
      <c r="M1115" t="s">
        <v>4174</v>
      </c>
      <c r="N1115" t="s">
        <v>4507</v>
      </c>
      <c r="O1115" t="s">
        <v>7544</v>
      </c>
    </row>
    <row r="1116" spans="1:15" x14ac:dyDescent="0.3">
      <c r="A1116" t="s">
        <v>5566</v>
      </c>
      <c r="B1116">
        <v>2021</v>
      </c>
      <c r="C1116" t="s">
        <v>36</v>
      </c>
      <c r="D1116" t="s">
        <v>4774</v>
      </c>
      <c r="E1116" t="s">
        <v>4813</v>
      </c>
      <c r="F1116" t="s">
        <v>173</v>
      </c>
      <c r="G1116">
        <v>92776</v>
      </c>
      <c r="H1116" t="s">
        <v>4179</v>
      </c>
      <c r="I1116">
        <v>10400000</v>
      </c>
      <c r="J1116" t="s">
        <v>6023</v>
      </c>
      <c r="K1116">
        <v>10000000</v>
      </c>
      <c r="L1116">
        <v>10700000</v>
      </c>
      <c r="M1116">
        <v>17</v>
      </c>
      <c r="N1116" t="s">
        <v>4274</v>
      </c>
      <c r="O1116" t="s">
        <v>7588</v>
      </c>
    </row>
    <row r="1117" spans="1:15" x14ac:dyDescent="0.3">
      <c r="A1117" t="s">
        <v>5545</v>
      </c>
      <c r="B1117">
        <v>2021</v>
      </c>
      <c r="C1117" t="s">
        <v>92</v>
      </c>
      <c r="D1117" t="s">
        <v>4944</v>
      </c>
      <c r="E1117" t="s">
        <v>5900</v>
      </c>
      <c r="F1117" t="s">
        <v>43</v>
      </c>
      <c r="G1117">
        <v>60100</v>
      </c>
      <c r="H1117" t="s">
        <v>4179</v>
      </c>
      <c r="I1117">
        <v>11400000</v>
      </c>
      <c r="J1117" t="s">
        <v>6023</v>
      </c>
      <c r="K1117">
        <v>11000000</v>
      </c>
      <c r="L1117">
        <v>11800000</v>
      </c>
      <c r="M1117">
        <v>29</v>
      </c>
      <c r="N1117" t="s">
        <v>4191</v>
      </c>
      <c r="O1117" t="s">
        <v>7560</v>
      </c>
    </row>
    <row r="1118" spans="1:15" x14ac:dyDescent="0.3">
      <c r="A1118" t="s">
        <v>5350</v>
      </c>
      <c r="B1118">
        <v>2021</v>
      </c>
      <c r="C1118" t="s">
        <v>89</v>
      </c>
      <c r="D1118" t="s">
        <v>4422</v>
      </c>
      <c r="E1118" t="s">
        <v>4850</v>
      </c>
      <c r="F1118" t="s">
        <v>60</v>
      </c>
      <c r="G1118">
        <v>74000</v>
      </c>
      <c r="H1118" t="s">
        <v>4179</v>
      </c>
      <c r="I1118">
        <v>8300000</v>
      </c>
      <c r="J1118" t="s">
        <v>6023</v>
      </c>
      <c r="K1118">
        <v>8000000</v>
      </c>
      <c r="L1118">
        <v>8600000</v>
      </c>
      <c r="M1118">
        <v>30</v>
      </c>
      <c r="N1118" t="s">
        <v>4381</v>
      </c>
      <c r="O1118" t="s">
        <v>7535</v>
      </c>
    </row>
    <row r="1119" spans="1:15" x14ac:dyDescent="0.3">
      <c r="A1119" t="s">
        <v>4975</v>
      </c>
      <c r="B1119">
        <v>2021</v>
      </c>
      <c r="C1119" t="s">
        <v>24</v>
      </c>
      <c r="D1119" t="s">
        <v>4448</v>
      </c>
      <c r="E1119" t="s">
        <v>4449</v>
      </c>
      <c r="F1119" t="s">
        <v>60</v>
      </c>
      <c r="G1119">
        <v>47500</v>
      </c>
      <c r="H1119" t="s">
        <v>4179</v>
      </c>
      <c r="I1119">
        <v>33400000</v>
      </c>
      <c r="J1119" t="s">
        <v>6023</v>
      </c>
      <c r="K1119">
        <v>32200000</v>
      </c>
      <c r="L1119">
        <v>34500000</v>
      </c>
      <c r="M1119">
        <v>4</v>
      </c>
      <c r="N1119" t="s">
        <v>4699</v>
      </c>
      <c r="O1119" t="s">
        <v>7564</v>
      </c>
    </row>
    <row r="1120" spans="1:15" x14ac:dyDescent="0.3">
      <c r="A1120" t="s">
        <v>5569</v>
      </c>
      <c r="B1120">
        <v>2021</v>
      </c>
      <c r="C1120" t="s">
        <v>36</v>
      </c>
      <c r="D1120" t="s">
        <v>4774</v>
      </c>
      <c r="E1120" t="s">
        <v>4775</v>
      </c>
      <c r="F1120" t="s">
        <v>143</v>
      </c>
      <c r="G1120">
        <v>38000</v>
      </c>
      <c r="H1120" t="s">
        <v>4179</v>
      </c>
      <c r="I1120">
        <v>11300000</v>
      </c>
      <c r="J1120" t="s">
        <v>6023</v>
      </c>
      <c r="K1120">
        <v>10800000</v>
      </c>
      <c r="L1120">
        <v>11700000</v>
      </c>
      <c r="M1120">
        <v>15</v>
      </c>
      <c r="N1120" t="s">
        <v>4274</v>
      </c>
      <c r="O1120" t="s">
        <v>7118</v>
      </c>
    </row>
    <row r="1121" spans="1:15" x14ac:dyDescent="0.3">
      <c r="A1121" t="s">
        <v>5569</v>
      </c>
      <c r="B1121">
        <v>2021</v>
      </c>
      <c r="C1121" t="s">
        <v>36</v>
      </c>
      <c r="D1121" t="s">
        <v>4774</v>
      </c>
      <c r="E1121" t="s">
        <v>4775</v>
      </c>
      <c r="F1121" t="s">
        <v>143</v>
      </c>
      <c r="G1121">
        <v>38000</v>
      </c>
      <c r="H1121" t="s">
        <v>4179</v>
      </c>
      <c r="I1121">
        <v>11300000</v>
      </c>
      <c r="J1121" t="s">
        <v>6023</v>
      </c>
      <c r="K1121">
        <v>10900000</v>
      </c>
      <c r="L1121">
        <v>11800000</v>
      </c>
      <c r="M1121">
        <v>15</v>
      </c>
      <c r="N1121" t="s">
        <v>4274</v>
      </c>
      <c r="O1121" t="s">
        <v>7119</v>
      </c>
    </row>
    <row r="1122" spans="1:15" x14ac:dyDescent="0.3">
      <c r="A1122" t="s">
        <v>5569</v>
      </c>
      <c r="B1122">
        <v>2021</v>
      </c>
      <c r="C1122" t="s">
        <v>36</v>
      </c>
      <c r="D1122" t="s">
        <v>4774</v>
      </c>
      <c r="E1122" t="s">
        <v>4813</v>
      </c>
      <c r="F1122" t="s">
        <v>143</v>
      </c>
      <c r="G1122">
        <v>38000</v>
      </c>
      <c r="H1122" t="s">
        <v>4179</v>
      </c>
      <c r="I1122">
        <v>11300000</v>
      </c>
      <c r="J1122" t="s">
        <v>6023</v>
      </c>
      <c r="K1122">
        <v>10900000</v>
      </c>
      <c r="L1122">
        <v>11700000</v>
      </c>
      <c r="M1122">
        <v>17</v>
      </c>
      <c r="N1122" t="s">
        <v>4274</v>
      </c>
      <c r="O1122" t="s">
        <v>7120</v>
      </c>
    </row>
    <row r="1123" spans="1:15" x14ac:dyDescent="0.3">
      <c r="A1123" t="s">
        <v>5569</v>
      </c>
      <c r="B1123">
        <v>2021</v>
      </c>
      <c r="C1123" t="s">
        <v>36</v>
      </c>
      <c r="D1123" t="s">
        <v>4774</v>
      </c>
      <c r="E1123" t="s">
        <v>4813</v>
      </c>
      <c r="F1123" t="s">
        <v>143</v>
      </c>
      <c r="G1123">
        <v>38000</v>
      </c>
      <c r="H1123" t="s">
        <v>4179</v>
      </c>
      <c r="I1123">
        <v>11300000</v>
      </c>
      <c r="J1123" t="s">
        <v>6023</v>
      </c>
      <c r="K1123">
        <v>10900000</v>
      </c>
      <c r="L1123">
        <v>11700000</v>
      </c>
      <c r="M1123">
        <v>17</v>
      </c>
      <c r="N1123" t="s">
        <v>4274</v>
      </c>
      <c r="O1123" t="s">
        <v>7121</v>
      </c>
    </row>
    <row r="1124" spans="1:15" x14ac:dyDescent="0.3">
      <c r="A1124" t="s">
        <v>5532</v>
      </c>
      <c r="B1124">
        <v>2021</v>
      </c>
      <c r="C1124" t="s">
        <v>6184</v>
      </c>
      <c r="D1124" t="s">
        <v>6185</v>
      </c>
      <c r="E1124" t="s">
        <v>6186</v>
      </c>
      <c r="F1124" t="s">
        <v>4635</v>
      </c>
      <c r="G1124">
        <v>67200</v>
      </c>
      <c r="H1124" t="s">
        <v>4179</v>
      </c>
      <c r="I1124">
        <v>16700000</v>
      </c>
      <c r="J1124" t="s">
        <v>6023</v>
      </c>
      <c r="K1124">
        <v>16100000</v>
      </c>
      <c r="L1124">
        <v>17300000</v>
      </c>
      <c r="M1124">
        <v>3</v>
      </c>
      <c r="N1124" t="s">
        <v>4218</v>
      </c>
      <c r="O1124" t="s">
        <v>7547</v>
      </c>
    </row>
    <row r="1125" spans="1:15" x14ac:dyDescent="0.3">
      <c r="A1125" t="s">
        <v>5560</v>
      </c>
      <c r="B1125">
        <v>2021</v>
      </c>
      <c r="C1125" t="s">
        <v>36</v>
      </c>
      <c r="D1125" t="s">
        <v>4774</v>
      </c>
      <c r="E1125" t="s">
        <v>4813</v>
      </c>
      <c r="F1125" t="s">
        <v>43</v>
      </c>
      <c r="G1125">
        <v>49000</v>
      </c>
      <c r="H1125" t="s">
        <v>4179</v>
      </c>
      <c r="I1125">
        <v>11200000</v>
      </c>
      <c r="J1125" t="s">
        <v>6023</v>
      </c>
      <c r="K1125">
        <v>10800000</v>
      </c>
      <c r="L1125">
        <v>11600000</v>
      </c>
      <c r="M1125">
        <v>17</v>
      </c>
      <c r="N1125" t="s">
        <v>4274</v>
      </c>
      <c r="O1125" t="s">
        <v>7579</v>
      </c>
    </row>
    <row r="1126" spans="1:15" x14ac:dyDescent="0.3">
      <c r="A1126" t="s">
        <v>5515</v>
      </c>
      <c r="B1126">
        <v>2021</v>
      </c>
      <c r="C1126" t="s">
        <v>36</v>
      </c>
      <c r="D1126" t="s">
        <v>4399</v>
      </c>
      <c r="E1126" t="s">
        <v>4400</v>
      </c>
      <c r="F1126" t="s">
        <v>143</v>
      </c>
      <c r="G1126">
        <v>51712</v>
      </c>
      <c r="H1126" t="s">
        <v>4179</v>
      </c>
      <c r="I1126">
        <v>7370000</v>
      </c>
      <c r="J1126" t="s">
        <v>6023</v>
      </c>
      <c r="K1126">
        <v>6920000</v>
      </c>
      <c r="L1126">
        <v>7830000</v>
      </c>
      <c r="M1126">
        <v>6</v>
      </c>
      <c r="N1126" t="s">
        <v>4438</v>
      </c>
      <c r="O1126" t="s">
        <v>7529</v>
      </c>
    </row>
    <row r="1127" spans="1:15" x14ac:dyDescent="0.3">
      <c r="A1127" t="s">
        <v>5534</v>
      </c>
      <c r="B1127">
        <v>2021</v>
      </c>
      <c r="C1127" t="s">
        <v>92</v>
      </c>
      <c r="D1127" t="s">
        <v>4752</v>
      </c>
      <c r="E1127" t="s">
        <v>4753</v>
      </c>
      <c r="F1127" t="s">
        <v>173</v>
      </c>
      <c r="G1127">
        <v>93000</v>
      </c>
      <c r="H1127" t="s">
        <v>4172</v>
      </c>
      <c r="I1127">
        <v>9100000</v>
      </c>
      <c r="J1127" t="s">
        <v>6023</v>
      </c>
      <c r="K1127">
        <v>8800000</v>
      </c>
      <c r="L1127">
        <v>9500000</v>
      </c>
      <c r="M1127">
        <v>23</v>
      </c>
      <c r="N1127" t="s">
        <v>4438</v>
      </c>
      <c r="O1127" t="s">
        <v>7549</v>
      </c>
    </row>
    <row r="1128" spans="1:15" x14ac:dyDescent="0.3">
      <c r="A1128" t="s">
        <v>5518</v>
      </c>
      <c r="B1128">
        <v>2024</v>
      </c>
      <c r="C1128" t="s">
        <v>188</v>
      </c>
      <c r="D1128" t="s">
        <v>4843</v>
      </c>
      <c r="E1128" t="s">
        <v>6174</v>
      </c>
      <c r="F1128" t="s">
        <v>143</v>
      </c>
      <c r="G1128">
        <v>8200</v>
      </c>
      <c r="H1128" t="s">
        <v>4172</v>
      </c>
      <c r="I1128">
        <v>17100000</v>
      </c>
      <c r="J1128" t="s">
        <v>6023</v>
      </c>
      <c r="K1128">
        <v>16500000</v>
      </c>
      <c r="L1128">
        <v>17700000</v>
      </c>
      <c r="M1128" t="s">
        <v>4174</v>
      </c>
      <c r="N1128" t="s">
        <v>4212</v>
      </c>
      <c r="O1128" t="s">
        <v>7532</v>
      </c>
    </row>
    <row r="1129" spans="1:15" x14ac:dyDescent="0.3">
      <c r="A1129" t="s">
        <v>5568</v>
      </c>
      <c r="B1129">
        <v>2022</v>
      </c>
      <c r="C1129" t="s">
        <v>36</v>
      </c>
      <c r="D1129" t="s">
        <v>5628</v>
      </c>
      <c r="E1129" t="s">
        <v>5629</v>
      </c>
      <c r="F1129" t="s">
        <v>43</v>
      </c>
      <c r="G1129">
        <v>44867</v>
      </c>
      <c r="H1129" t="s">
        <v>4179</v>
      </c>
      <c r="I1129">
        <v>8700000</v>
      </c>
      <c r="J1129" t="s">
        <v>6023</v>
      </c>
      <c r="K1129">
        <v>8400000</v>
      </c>
      <c r="L1129">
        <v>9000000</v>
      </c>
      <c r="M1129">
        <v>20</v>
      </c>
      <c r="N1129" t="s">
        <v>4244</v>
      </c>
      <c r="O1129" t="s">
        <v>7591</v>
      </c>
    </row>
    <row r="1130" spans="1:15" x14ac:dyDescent="0.3">
      <c r="A1130" t="s">
        <v>5524</v>
      </c>
      <c r="B1130">
        <v>2022</v>
      </c>
      <c r="C1130" t="s">
        <v>230</v>
      </c>
      <c r="D1130" t="s">
        <v>4554</v>
      </c>
      <c r="E1130" t="s">
        <v>6178</v>
      </c>
      <c r="F1130" t="s">
        <v>4635</v>
      </c>
      <c r="G1130">
        <v>55000</v>
      </c>
      <c r="H1130" t="s">
        <v>4172</v>
      </c>
      <c r="I1130">
        <v>13400000</v>
      </c>
      <c r="J1130" t="s">
        <v>6023</v>
      </c>
      <c r="K1130">
        <v>12900000</v>
      </c>
      <c r="L1130">
        <v>13900000</v>
      </c>
      <c r="M1130">
        <v>13</v>
      </c>
      <c r="N1130" t="s">
        <v>4191</v>
      </c>
      <c r="O1130" t="s">
        <v>7539</v>
      </c>
    </row>
    <row r="1131" spans="1:15" x14ac:dyDescent="0.3">
      <c r="A1131" t="s">
        <v>5562</v>
      </c>
      <c r="B1131">
        <v>2022</v>
      </c>
      <c r="C1131" t="s">
        <v>50</v>
      </c>
      <c r="D1131" t="s">
        <v>6200</v>
      </c>
      <c r="E1131" t="s">
        <v>6201</v>
      </c>
      <c r="F1131" t="s">
        <v>43</v>
      </c>
      <c r="G1131">
        <v>22519</v>
      </c>
      <c r="H1131" t="s">
        <v>4179</v>
      </c>
      <c r="I1131">
        <v>6210000</v>
      </c>
      <c r="J1131" t="s">
        <v>6023</v>
      </c>
      <c r="K1131">
        <v>5990000</v>
      </c>
      <c r="L1131">
        <v>6430000</v>
      </c>
      <c r="M1131" t="s">
        <v>4174</v>
      </c>
      <c r="N1131" t="s">
        <v>4381</v>
      </c>
      <c r="O1131" t="s">
        <v>7581</v>
      </c>
    </row>
    <row r="1132" spans="1:15" x14ac:dyDescent="0.3">
      <c r="A1132" t="s">
        <v>5556</v>
      </c>
      <c r="B1132">
        <v>2022</v>
      </c>
      <c r="C1132" t="s">
        <v>166</v>
      </c>
      <c r="D1132" t="s">
        <v>5003</v>
      </c>
      <c r="E1132" t="s">
        <v>5004</v>
      </c>
      <c r="F1132" t="s">
        <v>143</v>
      </c>
      <c r="G1132">
        <v>70000</v>
      </c>
      <c r="H1132" t="s">
        <v>4179</v>
      </c>
      <c r="I1132">
        <v>17800000</v>
      </c>
      <c r="J1132" t="s">
        <v>6023</v>
      </c>
      <c r="K1132">
        <v>17100000</v>
      </c>
      <c r="L1132">
        <v>18400000</v>
      </c>
      <c r="M1132">
        <v>31</v>
      </c>
      <c r="N1132" t="s">
        <v>4180</v>
      </c>
      <c r="O1132" t="s">
        <v>7575</v>
      </c>
    </row>
    <row r="1133" spans="1:15" x14ac:dyDescent="0.3">
      <c r="A1133" t="s">
        <v>5526</v>
      </c>
      <c r="B1133">
        <v>2022</v>
      </c>
      <c r="C1133" t="s">
        <v>4640</v>
      </c>
      <c r="D1133" t="s">
        <v>6179</v>
      </c>
      <c r="E1133" t="s">
        <v>6180</v>
      </c>
      <c r="F1133" t="s">
        <v>173</v>
      </c>
      <c r="G1133">
        <v>33869</v>
      </c>
      <c r="H1133" t="s">
        <v>4179</v>
      </c>
      <c r="I1133">
        <v>13200000</v>
      </c>
      <c r="J1133" t="s">
        <v>6023</v>
      </c>
      <c r="K1133">
        <v>12800000</v>
      </c>
      <c r="L1133">
        <v>13600000</v>
      </c>
      <c r="M1133">
        <v>2</v>
      </c>
      <c r="N1133" t="s">
        <v>4274</v>
      </c>
      <c r="O1133" t="s">
        <v>7541</v>
      </c>
    </row>
    <row r="1134" spans="1:15" x14ac:dyDescent="0.3">
      <c r="A1134" t="s">
        <v>5520</v>
      </c>
      <c r="B1134">
        <v>2022</v>
      </c>
      <c r="C1134" t="s">
        <v>36</v>
      </c>
      <c r="D1134" t="s">
        <v>5628</v>
      </c>
      <c r="E1134" t="s">
        <v>5629</v>
      </c>
      <c r="F1134" t="s">
        <v>60</v>
      </c>
      <c r="G1134">
        <v>45000</v>
      </c>
      <c r="H1134" t="s">
        <v>4179</v>
      </c>
      <c r="I1134">
        <v>8700000</v>
      </c>
      <c r="J1134" t="s">
        <v>6023</v>
      </c>
      <c r="K1134">
        <v>8400000</v>
      </c>
      <c r="L1134">
        <v>9000000</v>
      </c>
      <c r="M1134">
        <v>20</v>
      </c>
      <c r="N1134" t="s">
        <v>4244</v>
      </c>
      <c r="O1134" t="s">
        <v>7534</v>
      </c>
    </row>
    <row r="1135" spans="1:15" x14ac:dyDescent="0.3">
      <c r="A1135" t="s">
        <v>5563</v>
      </c>
      <c r="B1135">
        <v>2022</v>
      </c>
      <c r="C1135" t="s">
        <v>166</v>
      </c>
      <c r="D1135" t="s">
        <v>5003</v>
      </c>
      <c r="E1135" t="s">
        <v>5004</v>
      </c>
      <c r="F1135" t="s">
        <v>43</v>
      </c>
      <c r="G1135">
        <v>51310</v>
      </c>
      <c r="H1135" t="s">
        <v>4179</v>
      </c>
      <c r="I1135">
        <v>18500000</v>
      </c>
      <c r="J1135" t="s">
        <v>6023</v>
      </c>
      <c r="K1135">
        <v>17900000</v>
      </c>
      <c r="L1135">
        <v>19200000</v>
      </c>
      <c r="M1135">
        <v>31</v>
      </c>
      <c r="N1135" t="s">
        <v>4180</v>
      </c>
      <c r="O1135" t="s">
        <v>7584</v>
      </c>
    </row>
    <row r="1136" spans="1:15" x14ac:dyDescent="0.3">
      <c r="A1136" t="s">
        <v>5511</v>
      </c>
      <c r="B1136">
        <v>2022</v>
      </c>
      <c r="C1136" t="s">
        <v>3991</v>
      </c>
      <c r="D1136" t="s">
        <v>5952</v>
      </c>
      <c r="E1136" t="s">
        <v>4618</v>
      </c>
      <c r="F1136" t="s">
        <v>4538</v>
      </c>
      <c r="G1136">
        <v>35546</v>
      </c>
      <c r="H1136" t="s">
        <v>4179</v>
      </c>
      <c r="I1136">
        <v>7810000</v>
      </c>
      <c r="J1136" t="s">
        <v>6023</v>
      </c>
      <c r="K1136">
        <v>7540000</v>
      </c>
      <c r="L1136">
        <v>8100000</v>
      </c>
      <c r="M1136">
        <v>8</v>
      </c>
      <c r="N1136" t="s">
        <v>4582</v>
      </c>
      <c r="O1136" t="s">
        <v>7525</v>
      </c>
    </row>
    <row r="1137" spans="1:15" x14ac:dyDescent="0.3">
      <c r="A1137" t="s">
        <v>5533</v>
      </c>
      <c r="B1137">
        <v>2022</v>
      </c>
      <c r="C1137" t="s">
        <v>89</v>
      </c>
      <c r="D1137" t="s">
        <v>4422</v>
      </c>
      <c r="E1137" t="s">
        <v>4850</v>
      </c>
      <c r="F1137" t="s">
        <v>43</v>
      </c>
      <c r="G1137">
        <v>66000</v>
      </c>
      <c r="H1137" t="s">
        <v>4172</v>
      </c>
      <c r="I1137">
        <v>9000000</v>
      </c>
      <c r="J1137" t="s">
        <v>6023</v>
      </c>
      <c r="K1137">
        <v>8600000</v>
      </c>
      <c r="L1137">
        <v>9400000</v>
      </c>
      <c r="M1137">
        <v>13</v>
      </c>
      <c r="N1137" t="s">
        <v>4274</v>
      </c>
      <c r="O1137" t="s">
        <v>7548</v>
      </c>
    </row>
    <row r="1138" spans="1:15" x14ac:dyDescent="0.3">
      <c r="A1138" t="s">
        <v>5574</v>
      </c>
      <c r="B1138">
        <v>2022</v>
      </c>
      <c r="C1138" t="s">
        <v>24</v>
      </c>
      <c r="D1138" t="s">
        <v>4368</v>
      </c>
      <c r="E1138" t="s">
        <v>5710</v>
      </c>
      <c r="F1138" t="s">
        <v>43</v>
      </c>
      <c r="G1138">
        <v>60700</v>
      </c>
      <c r="H1138" t="s">
        <v>4179</v>
      </c>
      <c r="I1138">
        <v>37300000</v>
      </c>
      <c r="J1138" t="s">
        <v>6023</v>
      </c>
      <c r="K1138">
        <v>35600000</v>
      </c>
      <c r="L1138">
        <v>38900000</v>
      </c>
      <c r="M1138">
        <v>41</v>
      </c>
      <c r="N1138" t="s">
        <v>4573</v>
      </c>
      <c r="O1138" t="s">
        <v>7599</v>
      </c>
    </row>
    <row r="1139" spans="1:15" x14ac:dyDescent="0.3">
      <c r="A1139" t="s">
        <v>5516</v>
      </c>
      <c r="B1139">
        <v>2022</v>
      </c>
      <c r="C1139" t="s">
        <v>36</v>
      </c>
      <c r="D1139" t="s">
        <v>4426</v>
      </c>
      <c r="E1139" t="s">
        <v>4506</v>
      </c>
      <c r="F1139" t="s">
        <v>60</v>
      </c>
      <c r="G1139">
        <v>52000</v>
      </c>
      <c r="H1139" t="s">
        <v>4179</v>
      </c>
      <c r="I1139">
        <v>7230000</v>
      </c>
      <c r="J1139" t="s">
        <v>6023</v>
      </c>
      <c r="K1139">
        <v>6960000</v>
      </c>
      <c r="L1139">
        <v>7500000</v>
      </c>
      <c r="M1139">
        <v>54</v>
      </c>
      <c r="N1139" t="s">
        <v>4507</v>
      </c>
      <c r="O1139" t="s">
        <v>7530</v>
      </c>
    </row>
    <row r="1140" spans="1:15" x14ac:dyDescent="0.3">
      <c r="A1140" t="s">
        <v>5344</v>
      </c>
      <c r="B1140">
        <v>2022</v>
      </c>
      <c r="C1140" t="s">
        <v>36</v>
      </c>
      <c r="D1140" t="s">
        <v>4426</v>
      </c>
      <c r="E1140" t="s">
        <v>4506</v>
      </c>
      <c r="F1140" t="s">
        <v>143</v>
      </c>
      <c r="G1140">
        <v>42606</v>
      </c>
      <c r="H1140" t="s">
        <v>4179</v>
      </c>
      <c r="I1140">
        <v>7390000</v>
      </c>
      <c r="J1140" t="s">
        <v>6023</v>
      </c>
      <c r="K1140">
        <v>7120000</v>
      </c>
      <c r="L1140">
        <v>7650000</v>
      </c>
      <c r="M1140">
        <v>54</v>
      </c>
      <c r="N1140" t="s">
        <v>4507</v>
      </c>
      <c r="O1140" t="s">
        <v>7582</v>
      </c>
    </row>
    <row r="1141" spans="1:15" x14ac:dyDescent="0.3">
      <c r="A1141" t="s">
        <v>6202</v>
      </c>
      <c r="B1141">
        <v>2022</v>
      </c>
      <c r="C1141" t="s">
        <v>6074</v>
      </c>
      <c r="D1141" t="s">
        <v>6203</v>
      </c>
      <c r="E1141" t="s">
        <v>6204</v>
      </c>
      <c r="F1141" t="s">
        <v>4171</v>
      </c>
      <c r="G1141">
        <v>13500</v>
      </c>
      <c r="H1141" t="s">
        <v>4179</v>
      </c>
      <c r="I1141">
        <v>31800000</v>
      </c>
      <c r="J1141" t="s">
        <v>6023</v>
      </c>
      <c r="K1141">
        <v>29700000</v>
      </c>
      <c r="L1141">
        <v>33800000</v>
      </c>
      <c r="M1141">
        <v>5</v>
      </c>
      <c r="N1141" t="s">
        <v>4332</v>
      </c>
      <c r="O1141" t="s">
        <v>7583</v>
      </c>
    </row>
    <row r="1142" spans="1:15" x14ac:dyDescent="0.3">
      <c r="A1142" t="s">
        <v>5513</v>
      </c>
      <c r="B1142">
        <v>2023</v>
      </c>
      <c r="C1142" t="s">
        <v>36</v>
      </c>
      <c r="D1142" t="s">
        <v>4426</v>
      </c>
      <c r="E1142" t="s">
        <v>4637</v>
      </c>
      <c r="F1142" t="s">
        <v>143</v>
      </c>
      <c r="G1142">
        <v>81354</v>
      </c>
      <c r="H1142" t="s">
        <v>6051</v>
      </c>
      <c r="I1142">
        <v>5360000</v>
      </c>
      <c r="J1142" t="s">
        <v>6023</v>
      </c>
      <c r="K1142">
        <v>5080000</v>
      </c>
      <c r="L1142">
        <v>5630000</v>
      </c>
      <c r="M1142">
        <v>14</v>
      </c>
      <c r="N1142" t="s">
        <v>4582</v>
      </c>
      <c r="O1142" t="s">
        <v>7527</v>
      </c>
    </row>
    <row r="1143" spans="1:15" x14ac:dyDescent="0.3">
      <c r="A1143" t="s">
        <v>5527</v>
      </c>
      <c r="B1143">
        <v>2023</v>
      </c>
      <c r="C1143" t="s">
        <v>24</v>
      </c>
      <c r="D1143" t="s">
        <v>4571</v>
      </c>
      <c r="E1143" t="s">
        <v>4572</v>
      </c>
      <c r="F1143" t="s">
        <v>60</v>
      </c>
      <c r="G1143">
        <v>27937</v>
      </c>
      <c r="H1143" t="s">
        <v>4179</v>
      </c>
      <c r="I1143">
        <v>36400000</v>
      </c>
      <c r="J1143" t="s">
        <v>6023</v>
      </c>
      <c r="K1143">
        <v>35000000</v>
      </c>
      <c r="L1143">
        <v>37800000</v>
      </c>
      <c r="M1143">
        <v>13</v>
      </c>
      <c r="N1143" t="s">
        <v>5155</v>
      </c>
      <c r="O1143" t="s">
        <v>7542</v>
      </c>
    </row>
    <row r="1144" spans="1:15" x14ac:dyDescent="0.3">
      <c r="A1144" t="s">
        <v>5551</v>
      </c>
      <c r="B1144">
        <v>2023</v>
      </c>
      <c r="C1144" t="s">
        <v>137</v>
      </c>
      <c r="D1144" t="s">
        <v>4748</v>
      </c>
      <c r="E1144" t="s">
        <v>4923</v>
      </c>
      <c r="F1144" t="s">
        <v>143</v>
      </c>
      <c r="G1144">
        <v>48991</v>
      </c>
      <c r="H1144" t="s">
        <v>4179</v>
      </c>
      <c r="I1144">
        <v>13000000</v>
      </c>
      <c r="J1144" t="s">
        <v>6023</v>
      </c>
      <c r="K1144">
        <v>12500000</v>
      </c>
      <c r="L1144">
        <v>13400000</v>
      </c>
      <c r="M1144">
        <v>16</v>
      </c>
      <c r="N1144" t="s">
        <v>4218</v>
      </c>
      <c r="O1144" t="s">
        <v>7567</v>
      </c>
    </row>
    <row r="1145" spans="1:15" x14ac:dyDescent="0.3">
      <c r="A1145" t="s">
        <v>6027</v>
      </c>
      <c r="B1145">
        <v>2023</v>
      </c>
      <c r="C1145" t="s">
        <v>5321</v>
      </c>
      <c r="D1145" t="s">
        <v>6028</v>
      </c>
      <c r="E1145" t="s">
        <v>6029</v>
      </c>
      <c r="F1145" t="s">
        <v>60</v>
      </c>
      <c r="G1145">
        <v>27000</v>
      </c>
      <c r="H1145" t="s">
        <v>4179</v>
      </c>
      <c r="I1145">
        <v>11800000</v>
      </c>
      <c r="J1145" t="s">
        <v>6023</v>
      </c>
      <c r="K1145">
        <v>11400000</v>
      </c>
      <c r="L1145">
        <v>12200000</v>
      </c>
      <c r="M1145">
        <v>6</v>
      </c>
      <c r="N1145" t="s">
        <v>4186</v>
      </c>
      <c r="O1145" t="s">
        <v>7112</v>
      </c>
    </row>
    <row r="1146" spans="1:15" x14ac:dyDescent="0.3">
      <c r="A1146" t="s">
        <v>5552</v>
      </c>
      <c r="B1146">
        <v>2023</v>
      </c>
      <c r="C1146" t="s">
        <v>199</v>
      </c>
      <c r="D1146" t="s">
        <v>6195</v>
      </c>
      <c r="E1146" t="s">
        <v>6196</v>
      </c>
      <c r="F1146" t="s">
        <v>143</v>
      </c>
      <c r="G1146">
        <v>36863</v>
      </c>
      <c r="H1146" t="s">
        <v>4179</v>
      </c>
      <c r="I1146">
        <v>16200000</v>
      </c>
      <c r="J1146" t="s">
        <v>6023</v>
      </c>
      <c r="K1146">
        <v>15000000</v>
      </c>
      <c r="L1146">
        <v>17300000</v>
      </c>
      <c r="M1146">
        <v>7</v>
      </c>
      <c r="N1146" t="s">
        <v>4247</v>
      </c>
      <c r="O1146" t="s">
        <v>7570</v>
      </c>
    </row>
    <row r="1147" spans="1:15" x14ac:dyDescent="0.3">
      <c r="A1147" t="s">
        <v>5552</v>
      </c>
      <c r="B1147">
        <v>2023</v>
      </c>
      <c r="C1147" t="s">
        <v>199</v>
      </c>
      <c r="D1147" t="s">
        <v>6195</v>
      </c>
      <c r="E1147" t="s">
        <v>6196</v>
      </c>
      <c r="F1147" t="s">
        <v>143</v>
      </c>
      <c r="G1147">
        <v>36863</v>
      </c>
      <c r="H1147" t="s">
        <v>4179</v>
      </c>
      <c r="I1147">
        <v>16200000</v>
      </c>
      <c r="J1147" t="s">
        <v>6023</v>
      </c>
      <c r="K1147">
        <v>15000000</v>
      </c>
      <c r="L1147">
        <v>17300000</v>
      </c>
      <c r="M1147">
        <v>7</v>
      </c>
      <c r="N1147" t="s">
        <v>4247</v>
      </c>
      <c r="O1147" t="s">
        <v>7571</v>
      </c>
    </row>
    <row r="1148" spans="1:15" x14ac:dyDescent="0.3">
      <c r="A1148" t="s">
        <v>5559</v>
      </c>
      <c r="B1148">
        <v>2023</v>
      </c>
      <c r="C1148" t="s">
        <v>41</v>
      </c>
      <c r="D1148" t="s">
        <v>4874</v>
      </c>
      <c r="E1148" t="s">
        <v>6199</v>
      </c>
      <c r="F1148" t="s">
        <v>43</v>
      </c>
      <c r="G1148">
        <v>25000</v>
      </c>
      <c r="H1148" t="s">
        <v>4179</v>
      </c>
      <c r="I1148">
        <v>10100000</v>
      </c>
      <c r="J1148" t="s">
        <v>6023</v>
      </c>
      <c r="K1148">
        <v>9600000</v>
      </c>
      <c r="L1148">
        <v>10600000</v>
      </c>
      <c r="M1148">
        <v>2</v>
      </c>
      <c r="N1148" t="s">
        <v>4186</v>
      </c>
      <c r="O1148" t="s">
        <v>7578</v>
      </c>
    </row>
    <row r="1149" spans="1:15" x14ac:dyDescent="0.3">
      <c r="A1149" t="s">
        <v>5543</v>
      </c>
      <c r="B1149">
        <v>2023</v>
      </c>
      <c r="C1149" t="s">
        <v>166</v>
      </c>
      <c r="D1149" t="s">
        <v>5769</v>
      </c>
      <c r="E1149" t="s">
        <v>6193</v>
      </c>
      <c r="F1149" t="s">
        <v>43</v>
      </c>
      <c r="G1149">
        <v>41780</v>
      </c>
      <c r="H1149" t="s">
        <v>4179</v>
      </c>
      <c r="I1149">
        <v>12500000</v>
      </c>
      <c r="J1149" t="s">
        <v>6023</v>
      </c>
      <c r="K1149">
        <v>12100000</v>
      </c>
      <c r="L1149">
        <v>13000000</v>
      </c>
      <c r="M1149">
        <v>23</v>
      </c>
      <c r="N1149" t="s">
        <v>4262</v>
      </c>
      <c r="O1149" t="s">
        <v>7558</v>
      </c>
    </row>
    <row r="1150" spans="1:15" x14ac:dyDescent="0.3">
      <c r="A1150" t="s">
        <v>5540</v>
      </c>
      <c r="B1150">
        <v>2023</v>
      </c>
      <c r="C1150" t="s">
        <v>166</v>
      </c>
      <c r="D1150" t="s">
        <v>5769</v>
      </c>
      <c r="E1150" t="s">
        <v>5770</v>
      </c>
      <c r="F1150" t="s">
        <v>173</v>
      </c>
      <c r="G1150">
        <v>19600</v>
      </c>
      <c r="H1150" t="s">
        <v>4172</v>
      </c>
      <c r="I1150">
        <v>11600000</v>
      </c>
      <c r="J1150" t="s">
        <v>6023</v>
      </c>
      <c r="K1150">
        <v>11200000</v>
      </c>
      <c r="L1150">
        <v>12000000</v>
      </c>
      <c r="M1150">
        <v>23</v>
      </c>
      <c r="N1150" t="s">
        <v>4274</v>
      </c>
      <c r="O1150" t="s">
        <v>7555</v>
      </c>
    </row>
    <row r="1151" spans="1:15" x14ac:dyDescent="0.3">
      <c r="A1151" t="s">
        <v>5536</v>
      </c>
      <c r="B1151">
        <v>2023</v>
      </c>
      <c r="C1151" t="s">
        <v>50</v>
      </c>
      <c r="D1151">
        <v>580</v>
      </c>
      <c r="E1151" t="s">
        <v>4581</v>
      </c>
      <c r="F1151" t="s">
        <v>94</v>
      </c>
      <c r="G1151">
        <v>95601</v>
      </c>
      <c r="H1151" t="s">
        <v>4172</v>
      </c>
      <c r="I1151">
        <v>8600000</v>
      </c>
      <c r="J1151" t="s">
        <v>6023</v>
      </c>
      <c r="K1151">
        <v>8200000</v>
      </c>
      <c r="L1151">
        <v>8900000</v>
      </c>
      <c r="M1151">
        <v>10</v>
      </c>
      <c r="N1151" t="s">
        <v>4416</v>
      </c>
      <c r="O1151" t="s">
        <v>7551</v>
      </c>
    </row>
    <row r="1152" spans="1:15" x14ac:dyDescent="0.3">
      <c r="A1152" t="s">
        <v>5531</v>
      </c>
      <c r="B1152">
        <v>2023</v>
      </c>
      <c r="C1152" t="s">
        <v>4183</v>
      </c>
      <c r="D1152" t="s">
        <v>4302</v>
      </c>
      <c r="E1152" t="s">
        <v>4303</v>
      </c>
      <c r="F1152" t="s">
        <v>60</v>
      </c>
      <c r="G1152">
        <v>60109</v>
      </c>
      <c r="H1152" t="s">
        <v>4179</v>
      </c>
      <c r="I1152">
        <v>18700000</v>
      </c>
      <c r="J1152" t="s">
        <v>6023</v>
      </c>
      <c r="K1152">
        <v>18000000</v>
      </c>
      <c r="L1152">
        <v>19400000</v>
      </c>
      <c r="M1152">
        <v>27</v>
      </c>
      <c r="N1152" t="s">
        <v>4256</v>
      </c>
      <c r="O1152" t="s">
        <v>7546</v>
      </c>
    </row>
    <row r="1153" spans="1:15" x14ac:dyDescent="0.3">
      <c r="A1153" t="s">
        <v>5512</v>
      </c>
      <c r="B1153">
        <v>2023</v>
      </c>
      <c r="C1153" t="s">
        <v>166</v>
      </c>
      <c r="D1153" t="s">
        <v>5003</v>
      </c>
      <c r="E1153" t="s">
        <v>5072</v>
      </c>
      <c r="F1153" t="s">
        <v>143</v>
      </c>
      <c r="G1153">
        <v>60000</v>
      </c>
      <c r="H1153" t="s">
        <v>4179</v>
      </c>
      <c r="I1153">
        <v>18900000</v>
      </c>
      <c r="J1153" t="s">
        <v>6023</v>
      </c>
      <c r="K1153">
        <v>18300000</v>
      </c>
      <c r="L1153">
        <v>19600000</v>
      </c>
      <c r="M1153">
        <v>10</v>
      </c>
      <c r="N1153" t="s">
        <v>4271</v>
      </c>
      <c r="O1153" t="s">
        <v>7526</v>
      </c>
    </row>
    <row r="1154" spans="1:15" x14ac:dyDescent="0.3">
      <c r="A1154" t="s">
        <v>5351</v>
      </c>
      <c r="B1154">
        <v>2023</v>
      </c>
      <c r="C1154" t="s">
        <v>50</v>
      </c>
      <c r="D1154">
        <v>560</v>
      </c>
      <c r="E1154" t="s">
        <v>4581</v>
      </c>
      <c r="F1154" t="s">
        <v>43</v>
      </c>
      <c r="G1154">
        <v>36970</v>
      </c>
      <c r="H1154" t="s">
        <v>4179</v>
      </c>
      <c r="I1154">
        <v>9300000</v>
      </c>
      <c r="J1154" t="s">
        <v>6023</v>
      </c>
      <c r="K1154">
        <v>8800000</v>
      </c>
      <c r="L1154">
        <v>9800000</v>
      </c>
      <c r="M1154">
        <v>16</v>
      </c>
      <c r="N1154" t="s">
        <v>4648</v>
      </c>
      <c r="O1154" t="s">
        <v>7606</v>
      </c>
    </row>
    <row r="1155" spans="1:15" x14ac:dyDescent="0.3">
      <c r="A1155" t="s">
        <v>5578</v>
      </c>
      <c r="B1155">
        <v>2023</v>
      </c>
      <c r="C1155" t="s">
        <v>36</v>
      </c>
      <c r="D1155" t="s">
        <v>4399</v>
      </c>
      <c r="E1155" t="s">
        <v>4400</v>
      </c>
      <c r="F1155" t="s">
        <v>143</v>
      </c>
      <c r="G1155">
        <v>19000</v>
      </c>
      <c r="H1155" t="s">
        <v>4179</v>
      </c>
      <c r="I1155">
        <v>8100000</v>
      </c>
      <c r="J1155" t="s">
        <v>6023</v>
      </c>
      <c r="K1155">
        <v>7780000</v>
      </c>
      <c r="L1155">
        <v>8300000</v>
      </c>
      <c r="M1155">
        <v>32</v>
      </c>
      <c r="N1155" t="s">
        <v>4551</v>
      </c>
      <c r="O1155" t="s">
        <v>7609</v>
      </c>
    </row>
    <row r="1156" spans="1:15" x14ac:dyDescent="0.3">
      <c r="A1156" t="s">
        <v>5525</v>
      </c>
      <c r="B1156">
        <v>2023</v>
      </c>
      <c r="C1156" t="s">
        <v>36</v>
      </c>
      <c r="D1156" t="s">
        <v>4371</v>
      </c>
      <c r="E1156" t="s">
        <v>4372</v>
      </c>
      <c r="F1156" t="s">
        <v>143</v>
      </c>
      <c r="G1156">
        <v>13000</v>
      </c>
      <c r="H1156" t="s">
        <v>4179</v>
      </c>
      <c r="I1156">
        <v>12600000</v>
      </c>
      <c r="J1156" t="s">
        <v>6023</v>
      </c>
      <c r="K1156">
        <v>12200000</v>
      </c>
      <c r="L1156">
        <v>13000000</v>
      </c>
      <c r="M1156">
        <v>23</v>
      </c>
      <c r="N1156" t="s">
        <v>4218</v>
      </c>
      <c r="O1156" t="s">
        <v>7540</v>
      </c>
    </row>
    <row r="1157" spans="1:15" x14ac:dyDescent="0.3">
      <c r="A1157" t="s">
        <v>5554</v>
      </c>
      <c r="B1157">
        <v>2023</v>
      </c>
      <c r="C1157" t="s">
        <v>62</v>
      </c>
      <c r="D1157" t="s">
        <v>4445</v>
      </c>
      <c r="E1157" t="s">
        <v>4282</v>
      </c>
      <c r="F1157" t="s">
        <v>43</v>
      </c>
      <c r="G1157">
        <v>35000</v>
      </c>
      <c r="H1157" t="s">
        <v>4179</v>
      </c>
      <c r="I1157">
        <v>13200000</v>
      </c>
      <c r="J1157" t="s">
        <v>6023</v>
      </c>
      <c r="K1157">
        <v>12700000</v>
      </c>
      <c r="L1157">
        <v>13700000</v>
      </c>
      <c r="M1157">
        <v>17</v>
      </c>
      <c r="N1157" t="s">
        <v>4191</v>
      </c>
      <c r="O1157" t="s">
        <v>7573</v>
      </c>
    </row>
    <row r="1158" spans="1:15" x14ac:dyDescent="0.3">
      <c r="A1158" t="s">
        <v>5510</v>
      </c>
      <c r="B1158">
        <v>2024</v>
      </c>
      <c r="C1158" t="s">
        <v>4097</v>
      </c>
      <c r="D1158" t="s">
        <v>5717</v>
      </c>
      <c r="E1158" t="s">
        <v>6170</v>
      </c>
      <c r="F1158" t="s">
        <v>143</v>
      </c>
      <c r="G1158">
        <v>45000</v>
      </c>
      <c r="H1158" t="s">
        <v>4172</v>
      </c>
      <c r="I1158">
        <v>7910000</v>
      </c>
      <c r="J1158" t="s">
        <v>6023</v>
      </c>
      <c r="K1158">
        <v>7620000</v>
      </c>
      <c r="L1158">
        <v>8200000</v>
      </c>
      <c r="M1158" t="s">
        <v>4174</v>
      </c>
      <c r="N1158" t="s">
        <v>4507</v>
      </c>
      <c r="O1158" t="s">
        <v>7524</v>
      </c>
    </row>
    <row r="1159" spans="1:15" x14ac:dyDescent="0.3">
      <c r="A1159" t="s">
        <v>5346</v>
      </c>
      <c r="B1159">
        <v>2023</v>
      </c>
      <c r="C1159" t="s">
        <v>137</v>
      </c>
      <c r="D1159" t="s">
        <v>4436</v>
      </c>
      <c r="E1159" t="s">
        <v>4437</v>
      </c>
      <c r="F1159" t="s">
        <v>60</v>
      </c>
      <c r="G1159">
        <v>31142</v>
      </c>
      <c r="H1159" t="s">
        <v>4172</v>
      </c>
      <c r="I1159">
        <v>12300000</v>
      </c>
      <c r="J1159" t="s">
        <v>6023</v>
      </c>
      <c r="K1159">
        <v>11900000</v>
      </c>
      <c r="L1159">
        <v>12700000</v>
      </c>
      <c r="M1159">
        <v>9</v>
      </c>
      <c r="N1159" t="s">
        <v>4191</v>
      </c>
      <c r="O1159" t="s">
        <v>7562</v>
      </c>
    </row>
    <row r="1160" spans="1:15" x14ac:dyDescent="0.3">
      <c r="A1160" t="s">
        <v>6030</v>
      </c>
      <c r="B1160">
        <v>2023</v>
      </c>
      <c r="C1160" t="s">
        <v>137</v>
      </c>
      <c r="D1160" t="s">
        <v>4748</v>
      </c>
      <c r="E1160" t="s">
        <v>4923</v>
      </c>
      <c r="F1160" t="s">
        <v>143</v>
      </c>
      <c r="G1160">
        <v>71000</v>
      </c>
      <c r="H1160" t="s">
        <v>4179</v>
      </c>
      <c r="I1160">
        <v>12600000</v>
      </c>
      <c r="J1160" t="s">
        <v>6023</v>
      </c>
      <c r="K1160">
        <v>12100000</v>
      </c>
      <c r="L1160">
        <v>13000000</v>
      </c>
      <c r="M1160">
        <v>16</v>
      </c>
      <c r="N1160" t="s">
        <v>4218</v>
      </c>
      <c r="O1160" t="s">
        <v>7113</v>
      </c>
    </row>
    <row r="1161" spans="1:15" x14ac:dyDescent="0.3">
      <c r="A1161" t="s">
        <v>6209</v>
      </c>
      <c r="B1161">
        <v>2023</v>
      </c>
      <c r="C1161" t="s">
        <v>137</v>
      </c>
      <c r="D1161" t="s">
        <v>6210</v>
      </c>
      <c r="E1161" t="s">
        <v>6211</v>
      </c>
      <c r="F1161" t="s">
        <v>43</v>
      </c>
      <c r="G1161">
        <v>50000</v>
      </c>
      <c r="H1161" t="s">
        <v>4179</v>
      </c>
      <c r="I1161">
        <v>27600000</v>
      </c>
      <c r="J1161" t="s">
        <v>6023</v>
      </c>
      <c r="K1161">
        <v>25600000</v>
      </c>
      <c r="L1161">
        <v>29600000</v>
      </c>
      <c r="M1161" t="s">
        <v>4174</v>
      </c>
      <c r="N1161" t="s">
        <v>6212</v>
      </c>
      <c r="O1161" t="s">
        <v>7592</v>
      </c>
    </row>
    <row r="1162" spans="1:15" x14ac:dyDescent="0.3">
      <c r="A1162" t="s">
        <v>5514</v>
      </c>
      <c r="B1162">
        <v>2023</v>
      </c>
      <c r="C1162" t="s">
        <v>36</v>
      </c>
      <c r="D1162" t="s">
        <v>6171</v>
      </c>
      <c r="E1162" t="s">
        <v>4372</v>
      </c>
      <c r="F1162" t="s">
        <v>143</v>
      </c>
      <c r="G1162">
        <v>70300</v>
      </c>
      <c r="H1162" t="s">
        <v>4179</v>
      </c>
      <c r="I1162">
        <v>10500000</v>
      </c>
      <c r="J1162" t="s">
        <v>6023</v>
      </c>
      <c r="K1162">
        <v>10100000</v>
      </c>
      <c r="L1162">
        <v>10900000</v>
      </c>
      <c r="M1162">
        <v>7</v>
      </c>
      <c r="N1162" t="s">
        <v>4244</v>
      </c>
      <c r="O1162" t="s">
        <v>7528</v>
      </c>
    </row>
    <row r="1163" spans="1:15" x14ac:dyDescent="0.3">
      <c r="A1163" t="s">
        <v>5463</v>
      </c>
      <c r="B1163">
        <v>2023</v>
      </c>
      <c r="C1163" t="s">
        <v>62</v>
      </c>
      <c r="D1163" t="s">
        <v>4206</v>
      </c>
      <c r="E1163" t="s">
        <v>4434</v>
      </c>
      <c r="F1163" t="s">
        <v>43</v>
      </c>
      <c r="G1163">
        <v>17000</v>
      </c>
      <c r="H1163" t="s">
        <v>4179</v>
      </c>
      <c r="I1163">
        <v>19000000</v>
      </c>
      <c r="J1163" t="s">
        <v>6023</v>
      </c>
      <c r="K1163">
        <v>18300000</v>
      </c>
      <c r="L1163">
        <v>19700000</v>
      </c>
      <c r="M1163">
        <v>16</v>
      </c>
      <c r="N1163" t="s">
        <v>4289</v>
      </c>
      <c r="O1163" t="s">
        <v>7110</v>
      </c>
    </row>
    <row r="1164" spans="1:15" x14ac:dyDescent="0.3">
      <c r="A1164" t="s">
        <v>5553</v>
      </c>
      <c r="B1164">
        <v>2024</v>
      </c>
      <c r="C1164" t="s">
        <v>62</v>
      </c>
      <c r="D1164" t="s">
        <v>4291</v>
      </c>
      <c r="E1164" t="s">
        <v>4810</v>
      </c>
      <c r="F1164" t="s">
        <v>4635</v>
      </c>
      <c r="G1164">
        <v>3000</v>
      </c>
      <c r="H1164" t="s">
        <v>4172</v>
      </c>
      <c r="I1164">
        <v>16400000</v>
      </c>
      <c r="J1164" t="s">
        <v>6023</v>
      </c>
      <c r="K1164">
        <v>15800000</v>
      </c>
      <c r="L1164">
        <v>17000000</v>
      </c>
      <c r="M1164">
        <v>13</v>
      </c>
      <c r="N1164" t="s">
        <v>4259</v>
      </c>
      <c r="O1164" t="s">
        <v>7111</v>
      </c>
    </row>
    <row r="1165" spans="1:15" x14ac:dyDescent="0.3">
      <c r="A1165" t="s">
        <v>5553</v>
      </c>
      <c r="B1165">
        <v>2024</v>
      </c>
      <c r="C1165" t="s">
        <v>62</v>
      </c>
      <c r="D1165" t="s">
        <v>4291</v>
      </c>
      <c r="E1165" t="s">
        <v>4282</v>
      </c>
      <c r="F1165" t="s">
        <v>4635</v>
      </c>
      <c r="G1165">
        <v>2891</v>
      </c>
      <c r="H1165" t="s">
        <v>4179</v>
      </c>
      <c r="I1165">
        <v>15500000</v>
      </c>
      <c r="J1165" t="s">
        <v>6023</v>
      </c>
      <c r="K1165">
        <v>15000000</v>
      </c>
      <c r="L1165">
        <v>16000000</v>
      </c>
      <c r="M1165">
        <v>11</v>
      </c>
      <c r="N1165" t="s">
        <v>4247</v>
      </c>
      <c r="O1165" t="s">
        <v>7572</v>
      </c>
    </row>
    <row r="1166" spans="1:15" x14ac:dyDescent="0.3">
      <c r="A1166" t="s">
        <v>5570</v>
      </c>
      <c r="B1166">
        <v>2024</v>
      </c>
      <c r="C1166" t="s">
        <v>191</v>
      </c>
      <c r="D1166" t="s">
        <v>6216</v>
      </c>
      <c r="E1166" t="s">
        <v>6217</v>
      </c>
      <c r="F1166" t="s">
        <v>143</v>
      </c>
      <c r="G1166">
        <v>42117</v>
      </c>
      <c r="H1166" t="s">
        <v>4172</v>
      </c>
      <c r="I1166">
        <v>15800000</v>
      </c>
      <c r="J1166" t="s">
        <v>6023</v>
      </c>
      <c r="K1166">
        <v>15100000</v>
      </c>
      <c r="L1166">
        <v>16600000</v>
      </c>
      <c r="M1166">
        <v>2</v>
      </c>
      <c r="N1166" t="s">
        <v>4262</v>
      </c>
      <c r="O1166" t="s">
        <v>7594</v>
      </c>
    </row>
    <row r="1167" spans="1:15" x14ac:dyDescent="0.3">
      <c r="A1167" t="s">
        <v>5509</v>
      </c>
      <c r="B1167">
        <v>2024</v>
      </c>
      <c r="C1167" t="s">
        <v>137</v>
      </c>
      <c r="D1167" t="s">
        <v>5107</v>
      </c>
      <c r="E1167" t="s">
        <v>4202</v>
      </c>
      <c r="F1167" t="s">
        <v>143</v>
      </c>
      <c r="G1167">
        <v>35500</v>
      </c>
      <c r="H1167" t="s">
        <v>4179</v>
      </c>
      <c r="I1167">
        <v>24500000</v>
      </c>
      <c r="J1167" t="s">
        <v>6023</v>
      </c>
      <c r="K1167">
        <v>23600000</v>
      </c>
      <c r="L1167">
        <v>25400000</v>
      </c>
      <c r="M1167">
        <v>4</v>
      </c>
      <c r="N1167" t="s">
        <v>4199</v>
      </c>
      <c r="O1167" t="s">
        <v>7523</v>
      </c>
    </row>
    <row r="1168" spans="1:15" x14ac:dyDescent="0.3">
      <c r="A1168" t="s">
        <v>5561</v>
      </c>
      <c r="B1168">
        <v>2024</v>
      </c>
      <c r="C1168" t="s">
        <v>62</v>
      </c>
      <c r="D1168" t="s">
        <v>4249</v>
      </c>
      <c r="E1168" t="s">
        <v>4278</v>
      </c>
      <c r="F1168" t="s">
        <v>43</v>
      </c>
      <c r="G1168">
        <v>31643</v>
      </c>
      <c r="H1168" t="s">
        <v>4172</v>
      </c>
      <c r="I1168">
        <v>21200000</v>
      </c>
      <c r="J1168" t="s">
        <v>6023</v>
      </c>
      <c r="K1168">
        <v>20000000</v>
      </c>
      <c r="L1168">
        <v>22300000</v>
      </c>
      <c r="M1168">
        <v>8</v>
      </c>
      <c r="N1168" t="s">
        <v>4271</v>
      </c>
      <c r="O1168" t="s">
        <v>7580</v>
      </c>
    </row>
    <row r="1169" spans="1:15" x14ac:dyDescent="0.3">
      <c r="A1169" t="s">
        <v>5550</v>
      </c>
      <c r="B1169">
        <v>2024</v>
      </c>
      <c r="C1169" t="s">
        <v>4183</v>
      </c>
      <c r="D1169" t="s">
        <v>4287</v>
      </c>
      <c r="E1169" t="s">
        <v>4718</v>
      </c>
      <c r="F1169" t="s">
        <v>143</v>
      </c>
      <c r="G1169">
        <v>25175</v>
      </c>
      <c r="H1169" t="s">
        <v>4179</v>
      </c>
      <c r="I1169">
        <v>15400000</v>
      </c>
      <c r="J1169" t="s">
        <v>6023</v>
      </c>
      <c r="K1169">
        <v>14900000</v>
      </c>
      <c r="L1169">
        <v>16000000</v>
      </c>
      <c r="M1169">
        <v>7</v>
      </c>
      <c r="N1169" t="s">
        <v>4262</v>
      </c>
      <c r="O1169" t="s">
        <v>7566</v>
      </c>
    </row>
    <row r="1170" spans="1:15" x14ac:dyDescent="0.3">
      <c r="A1170" t="s">
        <v>5547</v>
      </c>
      <c r="B1170">
        <v>2025</v>
      </c>
      <c r="C1170" t="s">
        <v>392</v>
      </c>
      <c r="D1170" t="s">
        <v>6188</v>
      </c>
      <c r="E1170" t="s">
        <v>6189</v>
      </c>
      <c r="F1170" t="s">
        <v>4171</v>
      </c>
      <c r="G1170">
        <v>20000</v>
      </c>
      <c r="H1170" t="s">
        <v>4179</v>
      </c>
      <c r="I1170">
        <v>40300000</v>
      </c>
      <c r="J1170" t="s">
        <v>6023</v>
      </c>
      <c r="K1170">
        <v>38900000</v>
      </c>
      <c r="L1170">
        <v>41800000</v>
      </c>
      <c r="M1170" t="s">
        <v>4174</v>
      </c>
      <c r="N1170" t="s">
        <v>4279</v>
      </c>
      <c r="O1170" t="s">
        <v>7563</v>
      </c>
    </row>
    <row r="1171" spans="1:15" x14ac:dyDescent="0.3">
      <c r="A1171" t="s">
        <v>5537</v>
      </c>
      <c r="B1171">
        <v>2025</v>
      </c>
      <c r="C1171" t="s">
        <v>392</v>
      </c>
      <c r="D1171" t="s">
        <v>6188</v>
      </c>
      <c r="E1171" t="s">
        <v>6189</v>
      </c>
      <c r="F1171" t="s">
        <v>4171</v>
      </c>
      <c r="G1171">
        <v>18305</v>
      </c>
      <c r="H1171" t="s">
        <v>4179</v>
      </c>
      <c r="I1171">
        <v>40600000</v>
      </c>
      <c r="J1171" t="s">
        <v>6023</v>
      </c>
      <c r="K1171">
        <v>39100000</v>
      </c>
      <c r="L1171">
        <v>42000000</v>
      </c>
      <c r="M1171" t="s">
        <v>4174</v>
      </c>
      <c r="N1171" t="s">
        <v>4279</v>
      </c>
      <c r="O1171" t="s">
        <v>7552</v>
      </c>
    </row>
    <row r="1172" spans="1:15" x14ac:dyDescent="0.3">
      <c r="A1172" t="s">
        <v>5542</v>
      </c>
      <c r="B1172">
        <v>2024</v>
      </c>
      <c r="C1172" t="s">
        <v>188</v>
      </c>
      <c r="D1172" t="s">
        <v>5882</v>
      </c>
      <c r="E1172" t="s">
        <v>5916</v>
      </c>
      <c r="F1172" t="s">
        <v>173</v>
      </c>
      <c r="G1172">
        <v>12800</v>
      </c>
      <c r="H1172" t="s">
        <v>4179</v>
      </c>
      <c r="I1172">
        <v>19700000</v>
      </c>
      <c r="J1172" t="s">
        <v>6023</v>
      </c>
      <c r="K1172">
        <v>19100000</v>
      </c>
      <c r="L1172">
        <v>20400000</v>
      </c>
      <c r="M1172">
        <v>17</v>
      </c>
      <c r="N1172" t="s">
        <v>4191</v>
      </c>
      <c r="O1172" t="s">
        <v>7557</v>
      </c>
    </row>
    <row r="1173" spans="1:15" x14ac:dyDescent="0.3">
      <c r="A1173" t="s">
        <v>5575</v>
      </c>
      <c r="B1173">
        <v>2024</v>
      </c>
      <c r="C1173" t="s">
        <v>62</v>
      </c>
      <c r="D1173" t="s">
        <v>4433</v>
      </c>
      <c r="E1173" t="s">
        <v>4345</v>
      </c>
      <c r="F1173" t="s">
        <v>143</v>
      </c>
      <c r="G1173">
        <v>38000</v>
      </c>
      <c r="H1173" t="s">
        <v>4179</v>
      </c>
      <c r="I1173">
        <v>23000000</v>
      </c>
      <c r="J1173" t="s">
        <v>6023</v>
      </c>
      <c r="K1173">
        <v>22200000</v>
      </c>
      <c r="L1173">
        <v>23800000</v>
      </c>
      <c r="M1173">
        <v>6</v>
      </c>
      <c r="N1173" t="s">
        <v>4387</v>
      </c>
      <c r="O1173" t="s">
        <v>7600</v>
      </c>
    </row>
    <row r="1174" spans="1:15" x14ac:dyDescent="0.3">
      <c r="A1174" t="s">
        <v>5557</v>
      </c>
      <c r="B1174">
        <v>2024</v>
      </c>
      <c r="C1174" t="s">
        <v>5186</v>
      </c>
      <c r="D1174" t="s">
        <v>5731</v>
      </c>
      <c r="E1174" t="s">
        <v>6198</v>
      </c>
      <c r="F1174" t="s">
        <v>43</v>
      </c>
      <c r="G1174">
        <v>50619</v>
      </c>
      <c r="H1174" t="s">
        <v>4179</v>
      </c>
      <c r="I1174">
        <v>6990000</v>
      </c>
      <c r="J1174" t="s">
        <v>6023</v>
      </c>
      <c r="K1174">
        <v>6550000</v>
      </c>
      <c r="L1174">
        <v>7420000</v>
      </c>
      <c r="M1174" t="s">
        <v>4174</v>
      </c>
      <c r="N1174" t="s">
        <v>4507</v>
      </c>
      <c r="O1174" t="s">
        <v>7576</v>
      </c>
    </row>
    <row r="1175" spans="1:15" x14ac:dyDescent="0.3">
      <c r="A1175" t="s">
        <v>5544</v>
      </c>
      <c r="B1175">
        <v>2024</v>
      </c>
      <c r="C1175" t="s">
        <v>4091</v>
      </c>
      <c r="D1175" t="s">
        <v>4921</v>
      </c>
      <c r="E1175" t="s">
        <v>6194</v>
      </c>
      <c r="F1175" t="s">
        <v>173</v>
      </c>
      <c r="G1175">
        <v>45000</v>
      </c>
      <c r="H1175" t="s">
        <v>4179</v>
      </c>
      <c r="I1175">
        <v>18500000</v>
      </c>
      <c r="J1175" t="s">
        <v>6023</v>
      </c>
      <c r="K1175">
        <v>17800000</v>
      </c>
      <c r="L1175">
        <v>19200000</v>
      </c>
      <c r="M1175">
        <v>17</v>
      </c>
      <c r="N1175" t="s">
        <v>4259</v>
      </c>
      <c r="O1175" t="s">
        <v>7559</v>
      </c>
    </row>
    <row r="1176" spans="1:15" x14ac:dyDescent="0.3">
      <c r="A1176" t="s">
        <v>449</v>
      </c>
      <c r="B1176">
        <v>2024</v>
      </c>
      <c r="C1176" t="s">
        <v>36</v>
      </c>
      <c r="D1176" t="s">
        <v>6171</v>
      </c>
      <c r="E1176" t="s">
        <v>6192</v>
      </c>
      <c r="F1176" t="s">
        <v>143</v>
      </c>
      <c r="G1176">
        <v>6000</v>
      </c>
      <c r="H1176" t="s">
        <v>4179</v>
      </c>
      <c r="I1176">
        <v>10400000</v>
      </c>
      <c r="J1176" t="s">
        <v>6023</v>
      </c>
      <c r="K1176">
        <v>10000000</v>
      </c>
      <c r="L1176">
        <v>10700000</v>
      </c>
      <c r="M1176">
        <v>6</v>
      </c>
      <c r="N1176" t="s">
        <v>4438</v>
      </c>
      <c r="O1176" t="s">
        <v>7556</v>
      </c>
    </row>
    <row r="1177" spans="1:15" x14ac:dyDescent="0.3">
      <c r="A1177" t="s">
        <v>5519</v>
      </c>
      <c r="B1177">
        <v>2024</v>
      </c>
      <c r="C1177" t="s">
        <v>4268</v>
      </c>
      <c r="D1177" t="s">
        <v>4269</v>
      </c>
      <c r="E1177" t="s">
        <v>4270</v>
      </c>
      <c r="F1177" t="s">
        <v>43</v>
      </c>
      <c r="G1177">
        <v>16951</v>
      </c>
      <c r="H1177" t="s">
        <v>4179</v>
      </c>
      <c r="I1177">
        <v>14500000</v>
      </c>
      <c r="J1177" t="s">
        <v>6023</v>
      </c>
      <c r="K1177">
        <v>14000000</v>
      </c>
      <c r="L1177">
        <v>15000000</v>
      </c>
      <c r="M1177">
        <v>8</v>
      </c>
      <c r="N1177" t="s">
        <v>4212</v>
      </c>
      <c r="O1177" t="s">
        <v>7533</v>
      </c>
    </row>
    <row r="1178" spans="1:15" x14ac:dyDescent="0.3">
      <c r="A1178" t="s">
        <v>5546</v>
      </c>
      <c r="B1178">
        <v>2024</v>
      </c>
      <c r="C1178" t="s">
        <v>4183</v>
      </c>
      <c r="D1178" t="s">
        <v>4364</v>
      </c>
      <c r="E1178" t="s">
        <v>6175</v>
      </c>
      <c r="F1178" t="s">
        <v>60</v>
      </c>
      <c r="G1178">
        <v>24865</v>
      </c>
      <c r="H1178" t="s">
        <v>4179</v>
      </c>
      <c r="I1178">
        <v>9500000</v>
      </c>
      <c r="J1178" t="s">
        <v>6023</v>
      </c>
      <c r="K1178">
        <v>9200000</v>
      </c>
      <c r="L1178">
        <v>9800000</v>
      </c>
      <c r="M1178">
        <v>2</v>
      </c>
      <c r="N1178" t="s">
        <v>4244</v>
      </c>
      <c r="O1178" t="s">
        <v>7561</v>
      </c>
    </row>
    <row r="1179" spans="1:15" x14ac:dyDescent="0.3">
      <c r="A1179" t="s">
        <v>5535</v>
      </c>
      <c r="B1179">
        <v>2025</v>
      </c>
      <c r="C1179" t="s">
        <v>163</v>
      </c>
      <c r="D1179">
        <v>7</v>
      </c>
      <c r="E1179" t="s">
        <v>6187</v>
      </c>
      <c r="F1179" t="s">
        <v>4171</v>
      </c>
      <c r="G1179">
        <v>13200</v>
      </c>
      <c r="H1179" t="s">
        <v>4179</v>
      </c>
      <c r="I1179">
        <v>20900000</v>
      </c>
      <c r="J1179" t="s">
        <v>6023</v>
      </c>
      <c r="K1179">
        <v>20200000</v>
      </c>
      <c r="L1179">
        <v>21600000</v>
      </c>
      <c r="M1179">
        <v>2</v>
      </c>
      <c r="N1179" t="s">
        <v>4180</v>
      </c>
      <c r="O1179" t="s">
        <v>7550</v>
      </c>
    </row>
    <row r="1180" spans="1:15" x14ac:dyDescent="0.3">
      <c r="A1180" t="s">
        <v>5567</v>
      </c>
      <c r="B1180">
        <v>2025</v>
      </c>
      <c r="C1180" t="s">
        <v>163</v>
      </c>
      <c r="D1180">
        <v>7</v>
      </c>
      <c r="E1180" t="s">
        <v>4276</v>
      </c>
      <c r="F1180" t="s">
        <v>4171</v>
      </c>
      <c r="G1180">
        <v>21341</v>
      </c>
      <c r="H1180" t="s">
        <v>4179</v>
      </c>
      <c r="I1180">
        <v>17500000</v>
      </c>
      <c r="J1180" t="s">
        <v>6023</v>
      </c>
      <c r="K1180">
        <v>16900000</v>
      </c>
      <c r="L1180">
        <v>18200000</v>
      </c>
      <c r="M1180">
        <v>5</v>
      </c>
      <c r="N1180" t="s">
        <v>4256</v>
      </c>
      <c r="O1180" t="s">
        <v>7589</v>
      </c>
    </row>
    <row r="1181" spans="1:15" x14ac:dyDescent="0.3">
      <c r="A1181" t="s">
        <v>5571</v>
      </c>
      <c r="B1181">
        <v>2025</v>
      </c>
      <c r="C1181" t="s">
        <v>137</v>
      </c>
      <c r="D1181" t="s">
        <v>4436</v>
      </c>
      <c r="E1181" t="s">
        <v>6218</v>
      </c>
      <c r="F1181" t="s">
        <v>4171</v>
      </c>
      <c r="G1181">
        <v>34000</v>
      </c>
      <c r="H1181" t="s">
        <v>4179</v>
      </c>
      <c r="I1181">
        <v>12600000</v>
      </c>
      <c r="J1181" t="s">
        <v>6023</v>
      </c>
      <c r="K1181">
        <v>12200000</v>
      </c>
      <c r="L1181">
        <v>13100000</v>
      </c>
      <c r="M1181">
        <v>3</v>
      </c>
      <c r="N1181" t="s">
        <v>4218</v>
      </c>
      <c r="O1181" t="s">
        <v>7595</v>
      </c>
    </row>
    <row r="1182" spans="1:15" x14ac:dyDescent="0.3">
      <c r="A1182" t="s">
        <v>5539</v>
      </c>
      <c r="B1182">
        <v>2025</v>
      </c>
      <c r="C1182" t="s">
        <v>45</v>
      </c>
      <c r="D1182" t="s">
        <v>6190</v>
      </c>
      <c r="E1182" t="s">
        <v>6191</v>
      </c>
      <c r="F1182" t="s">
        <v>4171</v>
      </c>
      <c r="G1182">
        <v>10455</v>
      </c>
      <c r="H1182" t="s">
        <v>4179</v>
      </c>
      <c r="I1182">
        <v>13000000</v>
      </c>
      <c r="J1182" t="s">
        <v>6023</v>
      </c>
      <c r="K1182">
        <v>12600000</v>
      </c>
      <c r="L1182">
        <v>13500000</v>
      </c>
      <c r="M1182" t="s">
        <v>4174</v>
      </c>
      <c r="N1182" t="s">
        <v>4416</v>
      </c>
      <c r="O1182" t="s">
        <v>7554</v>
      </c>
    </row>
    <row r="1183" spans="1:15" x14ac:dyDescent="0.3">
      <c r="A1183" t="s">
        <v>5323</v>
      </c>
      <c r="B1183">
        <v>2025</v>
      </c>
      <c r="C1183" t="s">
        <v>154</v>
      </c>
      <c r="D1183" t="s">
        <v>4169</v>
      </c>
      <c r="E1183" t="s">
        <v>4170</v>
      </c>
      <c r="F1183" t="s">
        <v>4171</v>
      </c>
      <c r="G1183">
        <v>10000</v>
      </c>
      <c r="H1183" t="s">
        <v>4179</v>
      </c>
      <c r="I1183">
        <v>13600000</v>
      </c>
      <c r="J1183" t="s">
        <v>6023</v>
      </c>
      <c r="K1183">
        <v>13100000</v>
      </c>
      <c r="L1183">
        <v>14000000</v>
      </c>
      <c r="M1183" t="s">
        <v>4174</v>
      </c>
      <c r="N1183" t="s">
        <v>4175</v>
      </c>
      <c r="O1183" t="s">
        <v>7117</v>
      </c>
    </row>
    <row r="1184" spans="1:15" x14ac:dyDescent="0.3">
      <c r="A1184" t="s">
        <v>5576</v>
      </c>
      <c r="B1184">
        <v>2025</v>
      </c>
      <c r="C1184" t="s">
        <v>199</v>
      </c>
      <c r="D1184" t="s">
        <v>6222</v>
      </c>
      <c r="E1184" t="s">
        <v>6223</v>
      </c>
      <c r="F1184" t="s">
        <v>4171</v>
      </c>
      <c r="G1184">
        <v>9250</v>
      </c>
      <c r="H1184" t="s">
        <v>4179</v>
      </c>
      <c r="I1184">
        <v>22700000</v>
      </c>
      <c r="J1184" t="s">
        <v>6023</v>
      </c>
      <c r="K1184">
        <v>22000000</v>
      </c>
      <c r="L1184">
        <v>23500000</v>
      </c>
      <c r="M1184">
        <v>2</v>
      </c>
      <c r="N1184" t="s">
        <v>4289</v>
      </c>
      <c r="O1184" t="s">
        <v>7601</v>
      </c>
    </row>
    <row r="1185" spans="1:15" x14ac:dyDescent="0.3">
      <c r="A1185" t="s">
        <v>5521</v>
      </c>
      <c r="B1185">
        <v>2025</v>
      </c>
      <c r="C1185" t="s">
        <v>4183</v>
      </c>
      <c r="D1185" t="s">
        <v>4364</v>
      </c>
      <c r="E1185" t="s">
        <v>6175</v>
      </c>
      <c r="F1185" t="s">
        <v>4171</v>
      </c>
      <c r="G1185">
        <v>18900</v>
      </c>
      <c r="H1185" t="s">
        <v>4172</v>
      </c>
      <c r="I1185">
        <v>10000000</v>
      </c>
      <c r="J1185" t="s">
        <v>6023</v>
      </c>
      <c r="K1185">
        <v>9700000</v>
      </c>
      <c r="L1185">
        <v>10400000</v>
      </c>
      <c r="M1185">
        <v>2</v>
      </c>
      <c r="N1185" t="s">
        <v>4262</v>
      </c>
      <c r="O1185" t="s">
        <v>7536</v>
      </c>
    </row>
    <row r="1186" spans="1:15" x14ac:dyDescent="0.3">
      <c r="A1186" t="s">
        <v>5549</v>
      </c>
      <c r="B1186">
        <v>2025</v>
      </c>
      <c r="C1186" t="s">
        <v>62</v>
      </c>
      <c r="D1186" t="s">
        <v>4354</v>
      </c>
      <c r="E1186" t="s">
        <v>5197</v>
      </c>
      <c r="F1186" t="s">
        <v>4171</v>
      </c>
      <c r="G1186">
        <v>1000</v>
      </c>
      <c r="H1186" t="s">
        <v>4179</v>
      </c>
      <c r="I1186">
        <v>16500000</v>
      </c>
      <c r="J1186" t="s">
        <v>6023</v>
      </c>
      <c r="K1186">
        <v>15900000</v>
      </c>
      <c r="L1186">
        <v>17100000</v>
      </c>
      <c r="M1186">
        <v>9</v>
      </c>
      <c r="N1186" t="s">
        <v>4262</v>
      </c>
      <c r="O1186" t="s">
        <v>7565</v>
      </c>
    </row>
    <row r="1187" spans="1:15" x14ac:dyDescent="0.3">
      <c r="A1187" t="s">
        <v>5517</v>
      </c>
      <c r="B1187">
        <v>2025</v>
      </c>
      <c r="C1187" t="s">
        <v>4183</v>
      </c>
      <c r="D1187" t="s">
        <v>6172</v>
      </c>
      <c r="E1187" t="s">
        <v>6173</v>
      </c>
      <c r="F1187" t="s">
        <v>4171</v>
      </c>
      <c r="G1187">
        <v>7600</v>
      </c>
      <c r="H1187" t="s">
        <v>4179</v>
      </c>
      <c r="I1187">
        <v>12700000</v>
      </c>
      <c r="J1187" t="s">
        <v>6023</v>
      </c>
      <c r="K1187">
        <v>12200000</v>
      </c>
      <c r="L1187">
        <v>13100000</v>
      </c>
      <c r="M1187">
        <v>11</v>
      </c>
      <c r="N1187" t="s">
        <v>4438</v>
      </c>
      <c r="O1187" t="s">
        <v>7531</v>
      </c>
    </row>
    <row r="1188" spans="1:15" x14ac:dyDescent="0.3">
      <c r="A1188" t="s">
        <v>5565</v>
      </c>
      <c r="B1188">
        <v>2025</v>
      </c>
      <c r="C1188" t="s">
        <v>188</v>
      </c>
      <c r="D1188" t="s">
        <v>6207</v>
      </c>
      <c r="E1188" t="s">
        <v>6208</v>
      </c>
      <c r="F1188" t="s">
        <v>4171</v>
      </c>
      <c r="G1188">
        <v>8800</v>
      </c>
      <c r="H1188" t="s">
        <v>4179</v>
      </c>
      <c r="I1188">
        <v>19300000</v>
      </c>
      <c r="J1188" t="s">
        <v>6023</v>
      </c>
      <c r="K1188">
        <v>18600000</v>
      </c>
      <c r="L1188">
        <v>20000000</v>
      </c>
      <c r="M1188">
        <v>2</v>
      </c>
      <c r="N1188" t="s">
        <v>4271</v>
      </c>
      <c r="O1188" t="s">
        <v>7587</v>
      </c>
    </row>
    <row r="1189" spans="1:15" x14ac:dyDescent="0.3">
      <c r="A1189" t="s">
        <v>5523</v>
      </c>
      <c r="B1189">
        <v>2026</v>
      </c>
      <c r="C1189" t="s">
        <v>50</v>
      </c>
      <c r="D1189" t="s">
        <v>5694</v>
      </c>
      <c r="E1189" t="s">
        <v>6177</v>
      </c>
      <c r="F1189" t="s">
        <v>4171</v>
      </c>
      <c r="G1189">
        <v>2750</v>
      </c>
      <c r="H1189" t="s">
        <v>4179</v>
      </c>
      <c r="I1189">
        <v>7880000</v>
      </c>
      <c r="J1189" t="s">
        <v>6023</v>
      </c>
      <c r="K1189">
        <v>7380000</v>
      </c>
      <c r="L1189">
        <v>8400000</v>
      </c>
      <c r="M1189" t="s">
        <v>4174</v>
      </c>
      <c r="N1189" t="s">
        <v>6065</v>
      </c>
      <c r="O1189" t="s">
        <v>7538</v>
      </c>
    </row>
    <row r="1190" spans="1:15" x14ac:dyDescent="0.3">
      <c r="A1190" t="s">
        <v>5528</v>
      </c>
      <c r="B1190">
        <v>2026</v>
      </c>
      <c r="C1190" t="s">
        <v>24</v>
      </c>
      <c r="D1190" t="s">
        <v>6024</v>
      </c>
      <c r="E1190" t="s">
        <v>6025</v>
      </c>
      <c r="F1190" t="s">
        <v>4171</v>
      </c>
      <c r="G1190">
        <v>5964</v>
      </c>
      <c r="H1190" t="s">
        <v>4172</v>
      </c>
      <c r="I1190">
        <v>31100000</v>
      </c>
      <c r="J1190" t="s">
        <v>6023</v>
      </c>
      <c r="K1190">
        <v>29600000</v>
      </c>
      <c r="L1190">
        <v>32700000</v>
      </c>
      <c r="M1190">
        <v>9</v>
      </c>
      <c r="N1190" t="s">
        <v>6026</v>
      </c>
      <c r="O1190" t="s">
        <v>7543</v>
      </c>
    </row>
    <row r="1191" spans="1:15" x14ac:dyDescent="0.3">
      <c r="A1191" t="s">
        <v>5528</v>
      </c>
      <c r="B1191">
        <v>2026</v>
      </c>
      <c r="C1191" t="s">
        <v>24</v>
      </c>
      <c r="D1191" t="s">
        <v>6024</v>
      </c>
      <c r="E1191" t="s">
        <v>6025</v>
      </c>
      <c r="F1191" t="s">
        <v>4171</v>
      </c>
      <c r="G1191">
        <v>6000</v>
      </c>
      <c r="H1191" t="s">
        <v>4179</v>
      </c>
      <c r="I1191">
        <v>31100000</v>
      </c>
      <c r="J1191" t="s">
        <v>6023</v>
      </c>
      <c r="K1191">
        <v>29600000</v>
      </c>
      <c r="L1191">
        <v>32700000</v>
      </c>
      <c r="M1191">
        <v>9</v>
      </c>
      <c r="N1191" t="s">
        <v>6026</v>
      </c>
      <c r="O1191" t="s">
        <v>7109</v>
      </c>
    </row>
    <row r="1192" spans="1:15" x14ac:dyDescent="0.3">
      <c r="A1192" t="s">
        <v>208</v>
      </c>
      <c r="B1192">
        <v>2015</v>
      </c>
      <c r="C1192" t="s">
        <v>137</v>
      </c>
      <c r="D1192" t="s">
        <v>6036</v>
      </c>
      <c r="E1192" t="s">
        <v>6037</v>
      </c>
      <c r="F1192" t="s">
        <v>43</v>
      </c>
      <c r="G1192">
        <v>90000</v>
      </c>
      <c r="H1192" t="s">
        <v>4172</v>
      </c>
      <c r="I1192">
        <v>8800000</v>
      </c>
      <c r="J1192" t="s">
        <v>6038</v>
      </c>
      <c r="K1192">
        <v>8500000</v>
      </c>
      <c r="L1192">
        <v>9100000</v>
      </c>
      <c r="M1192">
        <v>2</v>
      </c>
      <c r="N1192" t="s">
        <v>4648</v>
      </c>
      <c r="O1192" t="s">
        <v>7122</v>
      </c>
    </row>
    <row r="1193" spans="1:15" x14ac:dyDescent="0.3">
      <c r="A1193" t="s">
        <v>208</v>
      </c>
      <c r="B1193">
        <v>2015</v>
      </c>
      <c r="C1193" t="s">
        <v>137</v>
      </c>
      <c r="D1193" t="s">
        <v>6036</v>
      </c>
      <c r="E1193" t="s">
        <v>6037</v>
      </c>
      <c r="F1193" t="s">
        <v>43</v>
      </c>
      <c r="G1193">
        <v>96000</v>
      </c>
      <c r="H1193" t="s">
        <v>4172</v>
      </c>
      <c r="I1193">
        <v>8700000</v>
      </c>
      <c r="J1193" t="s">
        <v>6038</v>
      </c>
      <c r="K1193">
        <v>8400000</v>
      </c>
      <c r="L1193">
        <v>9100000</v>
      </c>
      <c r="M1193">
        <v>2</v>
      </c>
      <c r="N1193" t="s">
        <v>4648</v>
      </c>
      <c r="O1193" t="s">
        <v>7719</v>
      </c>
    </row>
    <row r="1194" spans="1:15" x14ac:dyDescent="0.3">
      <c r="A1194" t="s">
        <v>6039</v>
      </c>
      <c r="B1194">
        <v>2017</v>
      </c>
      <c r="C1194" t="s">
        <v>137</v>
      </c>
      <c r="D1194" t="s">
        <v>5886</v>
      </c>
      <c r="E1194" t="s">
        <v>7124</v>
      </c>
      <c r="F1194" t="s">
        <v>173</v>
      </c>
      <c r="G1194">
        <v>120000</v>
      </c>
      <c r="H1194" t="s">
        <v>4179</v>
      </c>
      <c r="I1194">
        <v>11000000</v>
      </c>
      <c r="J1194" t="s">
        <v>6038</v>
      </c>
      <c r="K1194">
        <v>10100000</v>
      </c>
      <c r="L1194">
        <v>11800000</v>
      </c>
      <c r="M1194">
        <v>2</v>
      </c>
      <c r="N1194" t="s">
        <v>4271</v>
      </c>
      <c r="O1194" t="s">
        <v>7125</v>
      </c>
    </row>
    <row r="1195" spans="1:15" x14ac:dyDescent="0.3">
      <c r="A1195" t="s">
        <v>6039</v>
      </c>
      <c r="B1195">
        <v>2017</v>
      </c>
      <c r="C1195" t="s">
        <v>137</v>
      </c>
      <c r="D1195" t="s">
        <v>5886</v>
      </c>
      <c r="E1195" t="s">
        <v>6040</v>
      </c>
      <c r="F1195" t="s">
        <v>173</v>
      </c>
      <c r="G1195">
        <v>120000</v>
      </c>
      <c r="H1195" t="s">
        <v>4179</v>
      </c>
      <c r="I1195">
        <v>10800000</v>
      </c>
      <c r="J1195" t="s">
        <v>6038</v>
      </c>
      <c r="K1195">
        <v>9900000</v>
      </c>
      <c r="L1195">
        <v>11600000</v>
      </c>
      <c r="M1195">
        <v>2</v>
      </c>
      <c r="N1195" t="s">
        <v>4387</v>
      </c>
      <c r="O1195" t="s">
        <v>7123</v>
      </c>
    </row>
    <row r="1196" spans="1:15" x14ac:dyDescent="0.3">
      <c r="A1196" t="s">
        <v>5588</v>
      </c>
      <c r="B1196">
        <v>2017</v>
      </c>
      <c r="C1196" t="s">
        <v>24</v>
      </c>
      <c r="D1196" t="s">
        <v>5840</v>
      </c>
      <c r="E1196" t="s">
        <v>5164</v>
      </c>
      <c r="F1196" t="s">
        <v>94</v>
      </c>
      <c r="G1196">
        <v>68000</v>
      </c>
      <c r="H1196" t="s">
        <v>4179</v>
      </c>
      <c r="I1196">
        <v>14500000</v>
      </c>
      <c r="J1196" t="s">
        <v>6038</v>
      </c>
      <c r="K1196">
        <v>13800000</v>
      </c>
      <c r="L1196">
        <v>15200000</v>
      </c>
      <c r="M1196">
        <v>4</v>
      </c>
      <c r="N1196" t="s">
        <v>4279</v>
      </c>
      <c r="O1196" t="s">
        <v>7621</v>
      </c>
    </row>
    <row r="1197" spans="1:15" x14ac:dyDescent="0.3">
      <c r="A1197" t="s">
        <v>5612</v>
      </c>
      <c r="B1197">
        <v>2017</v>
      </c>
      <c r="C1197" t="s">
        <v>137</v>
      </c>
      <c r="D1197" t="s">
        <v>4590</v>
      </c>
      <c r="E1197" t="s">
        <v>4923</v>
      </c>
      <c r="F1197" t="s">
        <v>94</v>
      </c>
      <c r="G1197">
        <v>39000</v>
      </c>
      <c r="H1197" t="s">
        <v>4172</v>
      </c>
      <c r="I1197">
        <v>9600000</v>
      </c>
      <c r="J1197" t="s">
        <v>6038</v>
      </c>
      <c r="K1197">
        <v>9200000</v>
      </c>
      <c r="L1197">
        <v>9900000</v>
      </c>
      <c r="M1197">
        <v>12</v>
      </c>
      <c r="N1197" t="s">
        <v>4438</v>
      </c>
      <c r="O1197" t="s">
        <v>7650</v>
      </c>
    </row>
    <row r="1198" spans="1:15" x14ac:dyDescent="0.3">
      <c r="A1198" t="s">
        <v>5593</v>
      </c>
      <c r="B1198">
        <v>2018</v>
      </c>
      <c r="C1198" t="s">
        <v>24</v>
      </c>
      <c r="D1198" t="s">
        <v>4704</v>
      </c>
      <c r="E1198" t="s">
        <v>6231</v>
      </c>
      <c r="F1198" t="s">
        <v>43</v>
      </c>
      <c r="G1198">
        <v>44500</v>
      </c>
      <c r="H1198" t="s">
        <v>4179</v>
      </c>
      <c r="I1198">
        <v>9800000</v>
      </c>
      <c r="J1198" t="s">
        <v>6038</v>
      </c>
      <c r="K1198">
        <v>9500000</v>
      </c>
      <c r="L1198">
        <v>10200000</v>
      </c>
      <c r="M1198">
        <v>4</v>
      </c>
      <c r="N1198" t="s">
        <v>4247</v>
      </c>
      <c r="O1198" t="s">
        <v>7628</v>
      </c>
    </row>
    <row r="1199" spans="1:15" x14ac:dyDescent="0.3">
      <c r="A1199" t="s">
        <v>5618</v>
      </c>
      <c r="B1199">
        <v>2018</v>
      </c>
      <c r="C1199" t="s">
        <v>4183</v>
      </c>
      <c r="D1199" t="s">
        <v>6099</v>
      </c>
      <c r="E1199" t="s">
        <v>6244</v>
      </c>
      <c r="F1199" t="s">
        <v>161</v>
      </c>
      <c r="G1199">
        <v>98720</v>
      </c>
      <c r="H1199" t="s">
        <v>4179</v>
      </c>
      <c r="I1199">
        <v>16100000</v>
      </c>
      <c r="J1199" t="s">
        <v>6038</v>
      </c>
      <c r="K1199">
        <v>15500000</v>
      </c>
      <c r="L1199">
        <v>16600000</v>
      </c>
      <c r="M1199">
        <v>7</v>
      </c>
      <c r="N1199" t="s">
        <v>4626</v>
      </c>
      <c r="O1199" t="s">
        <v>7657</v>
      </c>
    </row>
    <row r="1200" spans="1:15" x14ac:dyDescent="0.3">
      <c r="A1200" t="s">
        <v>6249</v>
      </c>
      <c r="B1200">
        <v>2018</v>
      </c>
      <c r="C1200" t="s">
        <v>5780</v>
      </c>
      <c r="D1200" t="s">
        <v>6250</v>
      </c>
      <c r="E1200" t="s">
        <v>6251</v>
      </c>
      <c r="F1200" t="s">
        <v>143</v>
      </c>
      <c r="G1200">
        <v>121000</v>
      </c>
      <c r="H1200" t="s">
        <v>4179</v>
      </c>
      <c r="I1200">
        <v>17500000</v>
      </c>
      <c r="J1200" t="s">
        <v>6038</v>
      </c>
      <c r="K1200">
        <v>16100000</v>
      </c>
      <c r="L1200">
        <v>18900000</v>
      </c>
      <c r="M1200">
        <v>2</v>
      </c>
      <c r="N1200" t="s">
        <v>4332</v>
      </c>
      <c r="O1200" t="s">
        <v>7664</v>
      </c>
    </row>
    <row r="1201" spans="1:15" x14ac:dyDescent="0.3">
      <c r="A1201" t="s">
        <v>5591</v>
      </c>
      <c r="B1201">
        <v>2018</v>
      </c>
      <c r="C1201" t="s">
        <v>3991</v>
      </c>
      <c r="D1201" t="s">
        <v>6181</v>
      </c>
      <c r="E1201" t="s">
        <v>6197</v>
      </c>
      <c r="F1201" t="s">
        <v>43</v>
      </c>
      <c r="G1201">
        <v>59101</v>
      </c>
      <c r="H1201" t="s">
        <v>4179</v>
      </c>
      <c r="I1201">
        <v>4910000</v>
      </c>
      <c r="J1201" t="s">
        <v>6038</v>
      </c>
      <c r="K1201">
        <v>4740000</v>
      </c>
      <c r="L1201">
        <v>5080000</v>
      </c>
      <c r="M1201">
        <v>2</v>
      </c>
      <c r="N1201" t="s">
        <v>4175</v>
      </c>
      <c r="O1201" t="s">
        <v>7625</v>
      </c>
    </row>
    <row r="1202" spans="1:15" x14ac:dyDescent="0.3">
      <c r="A1202" t="s">
        <v>5622</v>
      </c>
      <c r="B1202">
        <v>2018</v>
      </c>
      <c r="C1202" t="s">
        <v>154</v>
      </c>
      <c r="D1202" t="s">
        <v>6246</v>
      </c>
      <c r="E1202" t="s">
        <v>6247</v>
      </c>
      <c r="F1202" t="s">
        <v>161</v>
      </c>
      <c r="G1202">
        <v>102000</v>
      </c>
      <c r="H1202" t="s">
        <v>4179</v>
      </c>
      <c r="I1202">
        <v>9400000</v>
      </c>
      <c r="J1202" t="s">
        <v>6038</v>
      </c>
      <c r="K1202">
        <v>9100000</v>
      </c>
      <c r="L1202">
        <v>9800000</v>
      </c>
      <c r="M1202">
        <v>12</v>
      </c>
      <c r="N1202" t="s">
        <v>4218</v>
      </c>
      <c r="O1202" t="s">
        <v>7662</v>
      </c>
    </row>
    <row r="1203" spans="1:15" x14ac:dyDescent="0.3">
      <c r="A1203" t="s">
        <v>5625</v>
      </c>
      <c r="B1203">
        <v>2019</v>
      </c>
      <c r="C1203" t="s">
        <v>24</v>
      </c>
      <c r="D1203" t="s">
        <v>4704</v>
      </c>
      <c r="E1203" t="s">
        <v>6252</v>
      </c>
      <c r="F1203" t="s">
        <v>143</v>
      </c>
      <c r="G1203">
        <v>63400</v>
      </c>
      <c r="H1203" t="s">
        <v>4179</v>
      </c>
      <c r="I1203">
        <v>11900000</v>
      </c>
      <c r="J1203" t="s">
        <v>6038</v>
      </c>
      <c r="K1203">
        <v>11100000</v>
      </c>
      <c r="L1203">
        <v>12700000</v>
      </c>
      <c r="M1203" t="s">
        <v>4174</v>
      </c>
      <c r="N1203" t="s">
        <v>4387</v>
      </c>
      <c r="O1203" t="s">
        <v>7666</v>
      </c>
    </row>
    <row r="1204" spans="1:15" x14ac:dyDescent="0.3">
      <c r="A1204" t="s">
        <v>6293</v>
      </c>
      <c r="B1204">
        <v>2019</v>
      </c>
      <c r="C1204" t="s">
        <v>41</v>
      </c>
      <c r="D1204" t="s">
        <v>6237</v>
      </c>
      <c r="E1204" t="s">
        <v>7739</v>
      </c>
      <c r="F1204" t="s">
        <v>4788</v>
      </c>
      <c r="G1204">
        <v>86000</v>
      </c>
      <c r="H1204" t="s">
        <v>4179</v>
      </c>
      <c r="I1204">
        <v>6780000</v>
      </c>
      <c r="J1204" t="s">
        <v>6038</v>
      </c>
      <c r="K1204">
        <v>6490000</v>
      </c>
      <c r="L1204">
        <v>7070000</v>
      </c>
      <c r="M1204">
        <v>4</v>
      </c>
      <c r="N1204" t="s">
        <v>4175</v>
      </c>
      <c r="O1204" t="s">
        <v>7740</v>
      </c>
    </row>
    <row r="1205" spans="1:15" x14ac:dyDescent="0.3">
      <c r="A1205" t="s">
        <v>5603</v>
      </c>
      <c r="B1205">
        <v>2019</v>
      </c>
      <c r="C1205" t="s">
        <v>41</v>
      </c>
      <c r="D1205" t="s">
        <v>6237</v>
      </c>
      <c r="E1205" t="s">
        <v>4736</v>
      </c>
      <c r="F1205" t="s">
        <v>60</v>
      </c>
      <c r="G1205">
        <v>91000</v>
      </c>
      <c r="H1205" t="s">
        <v>4179</v>
      </c>
      <c r="I1205">
        <v>6730000</v>
      </c>
      <c r="J1205" t="s">
        <v>6038</v>
      </c>
      <c r="K1205">
        <v>6500000</v>
      </c>
      <c r="L1205">
        <v>6970000</v>
      </c>
      <c r="M1205">
        <v>16</v>
      </c>
      <c r="N1205" t="s">
        <v>4175</v>
      </c>
      <c r="O1205" t="s">
        <v>7641</v>
      </c>
    </row>
    <row r="1206" spans="1:15" x14ac:dyDescent="0.3">
      <c r="A1206" t="s">
        <v>5614</v>
      </c>
      <c r="B1206">
        <v>2019</v>
      </c>
      <c r="C1206" t="s">
        <v>191</v>
      </c>
      <c r="D1206" t="s">
        <v>5009</v>
      </c>
      <c r="E1206" t="s">
        <v>5746</v>
      </c>
      <c r="F1206" t="s">
        <v>143</v>
      </c>
      <c r="G1206">
        <v>23000</v>
      </c>
      <c r="H1206" t="s">
        <v>4179</v>
      </c>
      <c r="I1206">
        <v>12200000</v>
      </c>
      <c r="J1206" t="s">
        <v>6038</v>
      </c>
      <c r="K1206">
        <v>11700000</v>
      </c>
      <c r="L1206">
        <v>12600000</v>
      </c>
      <c r="M1206">
        <v>17</v>
      </c>
      <c r="N1206" t="s">
        <v>4247</v>
      </c>
      <c r="O1206" t="s">
        <v>7653</v>
      </c>
    </row>
    <row r="1207" spans="1:15" x14ac:dyDescent="0.3">
      <c r="A1207" t="s">
        <v>6289</v>
      </c>
      <c r="B1207">
        <v>2019</v>
      </c>
      <c r="C1207" t="s">
        <v>4640</v>
      </c>
      <c r="D1207" t="s">
        <v>7732</v>
      </c>
      <c r="E1207" t="s">
        <v>7733</v>
      </c>
      <c r="F1207" t="s">
        <v>94</v>
      </c>
      <c r="G1207">
        <v>63101</v>
      </c>
      <c r="H1207" t="s">
        <v>4172</v>
      </c>
      <c r="I1207">
        <v>12200000</v>
      </c>
      <c r="J1207" t="s">
        <v>6038</v>
      </c>
      <c r="K1207">
        <v>11600000</v>
      </c>
      <c r="L1207">
        <v>12800000</v>
      </c>
      <c r="M1207">
        <v>3</v>
      </c>
      <c r="N1207" t="s">
        <v>4186</v>
      </c>
      <c r="O1207" t="s">
        <v>7734</v>
      </c>
    </row>
    <row r="1208" spans="1:15" x14ac:dyDescent="0.3">
      <c r="A1208" t="s">
        <v>6287</v>
      </c>
      <c r="B1208">
        <v>2019</v>
      </c>
      <c r="C1208" t="s">
        <v>4183</v>
      </c>
      <c r="D1208" t="s">
        <v>6107</v>
      </c>
      <c r="E1208" t="s">
        <v>7728</v>
      </c>
      <c r="F1208" t="s">
        <v>143</v>
      </c>
      <c r="G1208">
        <v>79000</v>
      </c>
      <c r="H1208" t="s">
        <v>4179</v>
      </c>
      <c r="I1208">
        <v>9600000</v>
      </c>
      <c r="J1208" t="s">
        <v>6038</v>
      </c>
      <c r="K1208">
        <v>9100000</v>
      </c>
      <c r="L1208">
        <v>10000000</v>
      </c>
      <c r="M1208">
        <v>5</v>
      </c>
      <c r="N1208" t="s">
        <v>4381</v>
      </c>
      <c r="O1208" t="s">
        <v>7729</v>
      </c>
    </row>
    <row r="1209" spans="1:15" x14ac:dyDescent="0.3">
      <c r="A1209" t="s">
        <v>5594</v>
      </c>
      <c r="B1209">
        <v>2019</v>
      </c>
      <c r="C1209" t="s">
        <v>89</v>
      </c>
      <c r="D1209" t="s">
        <v>4422</v>
      </c>
      <c r="E1209" t="s">
        <v>4850</v>
      </c>
      <c r="F1209" t="s">
        <v>173</v>
      </c>
      <c r="G1209">
        <v>63600</v>
      </c>
      <c r="H1209" t="s">
        <v>4172</v>
      </c>
      <c r="I1209">
        <v>8200000</v>
      </c>
      <c r="J1209" t="s">
        <v>6038</v>
      </c>
      <c r="K1209">
        <v>7940000</v>
      </c>
      <c r="L1209">
        <v>8500000</v>
      </c>
      <c r="M1209">
        <v>12</v>
      </c>
      <c r="N1209" t="s">
        <v>4438</v>
      </c>
      <c r="O1209" t="s">
        <v>7629</v>
      </c>
    </row>
    <row r="1210" spans="1:15" x14ac:dyDescent="0.3">
      <c r="A1210" t="s">
        <v>6261</v>
      </c>
      <c r="B1210">
        <v>2019</v>
      </c>
      <c r="C1210" t="s">
        <v>131</v>
      </c>
      <c r="D1210" t="s">
        <v>7672</v>
      </c>
      <c r="E1210" t="s">
        <v>7673</v>
      </c>
      <c r="F1210" t="s">
        <v>173</v>
      </c>
      <c r="G1210">
        <v>94000</v>
      </c>
      <c r="H1210" t="s">
        <v>4179</v>
      </c>
      <c r="I1210">
        <v>17700000</v>
      </c>
      <c r="J1210" t="s">
        <v>6038</v>
      </c>
      <c r="K1210">
        <v>17100000</v>
      </c>
      <c r="L1210">
        <v>18300000</v>
      </c>
      <c r="M1210">
        <v>2</v>
      </c>
      <c r="N1210" t="s">
        <v>4289</v>
      </c>
      <c r="O1210" t="s">
        <v>7674</v>
      </c>
    </row>
    <row r="1211" spans="1:15" x14ac:dyDescent="0.3">
      <c r="A1211" t="s">
        <v>6292</v>
      </c>
      <c r="B1211">
        <v>2019</v>
      </c>
      <c r="C1211" t="s">
        <v>24</v>
      </c>
      <c r="D1211" t="s">
        <v>4392</v>
      </c>
      <c r="E1211" t="s">
        <v>7737</v>
      </c>
      <c r="F1211" t="s">
        <v>43</v>
      </c>
      <c r="G1211">
        <v>82585</v>
      </c>
      <c r="H1211" t="s">
        <v>4179</v>
      </c>
      <c r="I1211">
        <v>8800000</v>
      </c>
      <c r="J1211" t="s">
        <v>6038</v>
      </c>
      <c r="K1211">
        <v>8500000</v>
      </c>
      <c r="L1211">
        <v>9100000</v>
      </c>
      <c r="M1211">
        <v>9</v>
      </c>
      <c r="N1211" t="s">
        <v>4218</v>
      </c>
      <c r="O1211" t="s">
        <v>7738</v>
      </c>
    </row>
    <row r="1212" spans="1:15" x14ac:dyDescent="0.3">
      <c r="A1212" t="s">
        <v>5626</v>
      </c>
      <c r="B1212">
        <v>2019</v>
      </c>
      <c r="C1212" t="s">
        <v>6253</v>
      </c>
      <c r="D1212" t="s">
        <v>6254</v>
      </c>
      <c r="E1212" t="s">
        <v>6255</v>
      </c>
      <c r="F1212" t="s">
        <v>6256</v>
      </c>
      <c r="G1212">
        <v>62000</v>
      </c>
      <c r="H1212" t="s">
        <v>4179</v>
      </c>
      <c r="I1212">
        <v>7510000</v>
      </c>
      <c r="J1212" t="s">
        <v>6038</v>
      </c>
      <c r="K1212">
        <v>7250000</v>
      </c>
      <c r="L1212">
        <v>7770000</v>
      </c>
      <c r="M1212" t="s">
        <v>4174</v>
      </c>
      <c r="N1212" t="s">
        <v>4180</v>
      </c>
      <c r="O1212" t="s">
        <v>7667</v>
      </c>
    </row>
    <row r="1213" spans="1:15" x14ac:dyDescent="0.3">
      <c r="A1213" t="s">
        <v>5582</v>
      </c>
      <c r="B1213">
        <v>2019</v>
      </c>
      <c r="C1213" t="s">
        <v>108</v>
      </c>
      <c r="D1213" t="s">
        <v>6224</v>
      </c>
      <c r="E1213" t="s">
        <v>4618</v>
      </c>
      <c r="F1213" t="s">
        <v>161</v>
      </c>
      <c r="G1213">
        <v>42451</v>
      </c>
      <c r="H1213" t="s">
        <v>4179</v>
      </c>
      <c r="I1213">
        <v>7410000</v>
      </c>
      <c r="J1213" t="s">
        <v>6038</v>
      </c>
      <c r="K1213">
        <v>7150000</v>
      </c>
      <c r="L1213">
        <v>7670000</v>
      </c>
      <c r="M1213">
        <v>3</v>
      </c>
      <c r="N1213" t="s">
        <v>4401</v>
      </c>
      <c r="O1213" t="s">
        <v>7613</v>
      </c>
    </row>
    <row r="1214" spans="1:15" x14ac:dyDescent="0.3">
      <c r="A1214" t="s">
        <v>6280</v>
      </c>
      <c r="B1214">
        <v>2019</v>
      </c>
      <c r="C1214" t="s">
        <v>250</v>
      </c>
      <c r="D1214" t="s">
        <v>4960</v>
      </c>
      <c r="E1214" t="s">
        <v>4654</v>
      </c>
      <c r="F1214" t="s">
        <v>143</v>
      </c>
      <c r="G1214">
        <v>62500</v>
      </c>
      <c r="H1214" t="s">
        <v>4172</v>
      </c>
      <c r="I1214">
        <v>16000000</v>
      </c>
      <c r="J1214" t="s">
        <v>6038</v>
      </c>
      <c r="K1214">
        <v>15400000</v>
      </c>
      <c r="L1214">
        <v>16500000</v>
      </c>
      <c r="M1214">
        <v>9</v>
      </c>
      <c r="N1214" t="s">
        <v>4212</v>
      </c>
      <c r="O1214" t="s">
        <v>7705</v>
      </c>
    </row>
    <row r="1215" spans="1:15" x14ac:dyDescent="0.3">
      <c r="A1215" t="s">
        <v>5617</v>
      </c>
      <c r="B1215">
        <v>2020</v>
      </c>
      <c r="C1215" t="s">
        <v>188</v>
      </c>
      <c r="D1215" t="s">
        <v>5882</v>
      </c>
      <c r="E1215" t="s">
        <v>6243</v>
      </c>
      <c r="F1215" t="s">
        <v>143</v>
      </c>
      <c r="G1215">
        <v>47000</v>
      </c>
      <c r="H1215" t="s">
        <v>4179</v>
      </c>
      <c r="I1215">
        <v>14500000</v>
      </c>
      <c r="J1215" t="s">
        <v>6038</v>
      </c>
      <c r="K1215">
        <v>14000000</v>
      </c>
      <c r="L1215">
        <v>15000000</v>
      </c>
      <c r="M1215">
        <v>11</v>
      </c>
      <c r="N1215" t="s">
        <v>4262</v>
      </c>
      <c r="O1215" t="s">
        <v>7656</v>
      </c>
    </row>
    <row r="1216" spans="1:15" x14ac:dyDescent="0.3">
      <c r="A1216" t="s">
        <v>6268</v>
      </c>
      <c r="B1216">
        <v>2019</v>
      </c>
      <c r="C1216" t="s">
        <v>250</v>
      </c>
      <c r="D1216" t="s">
        <v>5993</v>
      </c>
      <c r="E1216" t="s">
        <v>7683</v>
      </c>
      <c r="F1216" t="s">
        <v>43</v>
      </c>
      <c r="G1216">
        <v>67811</v>
      </c>
      <c r="H1216" t="s">
        <v>4179</v>
      </c>
      <c r="I1216">
        <v>18200000</v>
      </c>
      <c r="J1216" t="s">
        <v>6038</v>
      </c>
      <c r="K1216">
        <v>17500000</v>
      </c>
      <c r="L1216">
        <v>18900000</v>
      </c>
      <c r="M1216" t="s">
        <v>4174</v>
      </c>
      <c r="N1216" t="s">
        <v>4626</v>
      </c>
      <c r="O1216" t="s">
        <v>7684</v>
      </c>
    </row>
    <row r="1217" spans="1:15" x14ac:dyDescent="0.3">
      <c r="A1217" t="s">
        <v>5583</v>
      </c>
      <c r="B1217">
        <v>2022</v>
      </c>
      <c r="C1217" t="s">
        <v>41</v>
      </c>
      <c r="D1217" t="s">
        <v>4874</v>
      </c>
      <c r="E1217" t="s">
        <v>4618</v>
      </c>
      <c r="F1217" t="s">
        <v>94</v>
      </c>
      <c r="G1217">
        <v>64879</v>
      </c>
      <c r="H1217" t="s">
        <v>4172</v>
      </c>
      <c r="I1217">
        <v>8500000</v>
      </c>
      <c r="J1217" t="s">
        <v>6038</v>
      </c>
      <c r="K1217">
        <v>8200000</v>
      </c>
      <c r="L1217">
        <v>8800000</v>
      </c>
      <c r="M1217">
        <v>4</v>
      </c>
      <c r="N1217" t="s">
        <v>4244</v>
      </c>
      <c r="O1217" t="s">
        <v>7614</v>
      </c>
    </row>
    <row r="1218" spans="1:15" x14ac:dyDescent="0.3">
      <c r="A1218" t="s">
        <v>4171</v>
      </c>
      <c r="B1218">
        <v>2020</v>
      </c>
      <c r="C1218" t="s">
        <v>4640</v>
      </c>
      <c r="D1218" t="s">
        <v>5786</v>
      </c>
      <c r="E1218" t="s">
        <v>5093</v>
      </c>
      <c r="F1218" t="s">
        <v>4171</v>
      </c>
      <c r="G1218">
        <v>85000</v>
      </c>
      <c r="H1218" t="s">
        <v>4179</v>
      </c>
      <c r="I1218">
        <v>8600000</v>
      </c>
      <c r="J1218" t="s">
        <v>6038</v>
      </c>
      <c r="K1218">
        <v>8300000</v>
      </c>
      <c r="L1218">
        <v>9000000</v>
      </c>
      <c r="M1218">
        <v>16</v>
      </c>
      <c r="N1218" t="s">
        <v>4438</v>
      </c>
      <c r="O1218" t="s">
        <v>7655</v>
      </c>
    </row>
    <row r="1219" spans="1:15" x14ac:dyDescent="0.3">
      <c r="A1219" t="s">
        <v>4171</v>
      </c>
      <c r="B1219">
        <v>2024</v>
      </c>
      <c r="C1219" t="s">
        <v>131</v>
      </c>
      <c r="D1219" t="s">
        <v>4992</v>
      </c>
      <c r="E1219" t="s">
        <v>7626</v>
      </c>
      <c r="F1219" t="s">
        <v>4171</v>
      </c>
      <c r="G1219">
        <v>72751</v>
      </c>
      <c r="H1219" t="s">
        <v>4179</v>
      </c>
      <c r="I1219">
        <v>22800000</v>
      </c>
      <c r="J1219" t="s">
        <v>6038</v>
      </c>
      <c r="K1219">
        <v>21100000</v>
      </c>
      <c r="L1219">
        <v>24600000</v>
      </c>
      <c r="M1219">
        <v>3</v>
      </c>
      <c r="N1219" t="s">
        <v>4289</v>
      </c>
      <c r="O1219" t="s">
        <v>7627</v>
      </c>
    </row>
    <row r="1220" spans="1:15" x14ac:dyDescent="0.3">
      <c r="A1220" t="s">
        <v>4171</v>
      </c>
      <c r="B1220">
        <v>2025</v>
      </c>
      <c r="C1220" t="s">
        <v>188</v>
      </c>
      <c r="D1220" t="s">
        <v>5848</v>
      </c>
      <c r="E1220" t="s">
        <v>7712</v>
      </c>
      <c r="F1220" t="s">
        <v>4171</v>
      </c>
      <c r="G1220">
        <v>14600</v>
      </c>
      <c r="H1220" t="s">
        <v>4179</v>
      </c>
      <c r="I1220">
        <v>11000000</v>
      </c>
      <c r="J1220" t="s">
        <v>6038</v>
      </c>
      <c r="K1220">
        <v>10600000</v>
      </c>
      <c r="L1220">
        <v>11300000</v>
      </c>
      <c r="M1220" t="s">
        <v>4174</v>
      </c>
      <c r="N1220" t="s">
        <v>4218</v>
      </c>
      <c r="O1220" t="s">
        <v>7713</v>
      </c>
    </row>
    <row r="1221" spans="1:15" x14ac:dyDescent="0.3">
      <c r="A1221" t="s">
        <v>6044</v>
      </c>
      <c r="B1221">
        <v>2020</v>
      </c>
      <c r="C1221" t="s">
        <v>92</v>
      </c>
      <c r="D1221" t="s">
        <v>6045</v>
      </c>
      <c r="E1221" t="s">
        <v>6046</v>
      </c>
      <c r="F1221" t="s">
        <v>143</v>
      </c>
      <c r="G1221">
        <v>85300</v>
      </c>
      <c r="H1221" t="s">
        <v>4179</v>
      </c>
      <c r="I1221">
        <v>32700000</v>
      </c>
      <c r="J1221" t="s">
        <v>6038</v>
      </c>
      <c r="K1221">
        <v>31200000</v>
      </c>
      <c r="L1221">
        <v>34200000</v>
      </c>
      <c r="M1221">
        <v>4</v>
      </c>
      <c r="N1221" t="s">
        <v>6047</v>
      </c>
      <c r="O1221" t="s">
        <v>7130</v>
      </c>
    </row>
    <row r="1222" spans="1:15" x14ac:dyDescent="0.3">
      <c r="A1222" t="s">
        <v>6288</v>
      </c>
      <c r="B1222">
        <v>2020</v>
      </c>
      <c r="C1222" t="s">
        <v>85</v>
      </c>
      <c r="D1222" t="s">
        <v>7724</v>
      </c>
      <c r="E1222" t="s">
        <v>7730</v>
      </c>
      <c r="F1222" t="s">
        <v>161</v>
      </c>
      <c r="G1222">
        <v>63906</v>
      </c>
      <c r="H1222" t="s">
        <v>4179</v>
      </c>
      <c r="I1222">
        <v>12000000</v>
      </c>
      <c r="J1222" t="s">
        <v>6038</v>
      </c>
      <c r="K1222">
        <v>11600000</v>
      </c>
      <c r="L1222">
        <v>12400000</v>
      </c>
      <c r="M1222">
        <v>11</v>
      </c>
      <c r="N1222" t="s">
        <v>4186</v>
      </c>
      <c r="O1222" t="s">
        <v>7731</v>
      </c>
    </row>
    <row r="1223" spans="1:15" x14ac:dyDescent="0.3">
      <c r="A1223" t="s">
        <v>6288</v>
      </c>
      <c r="B1223">
        <v>2020</v>
      </c>
      <c r="C1223" t="s">
        <v>85</v>
      </c>
      <c r="D1223" t="s">
        <v>7724</v>
      </c>
      <c r="E1223" t="s">
        <v>7725</v>
      </c>
      <c r="F1223" t="s">
        <v>161</v>
      </c>
      <c r="G1223">
        <v>63906</v>
      </c>
      <c r="H1223" t="s">
        <v>4179</v>
      </c>
      <c r="I1223">
        <v>12600000</v>
      </c>
      <c r="J1223" t="s">
        <v>6038</v>
      </c>
      <c r="K1223">
        <v>12100000</v>
      </c>
      <c r="L1223">
        <v>13000000</v>
      </c>
      <c r="M1223">
        <v>2</v>
      </c>
      <c r="N1223" t="s">
        <v>4186</v>
      </c>
      <c r="O1223" t="s">
        <v>7726</v>
      </c>
    </row>
    <row r="1224" spans="1:15" x14ac:dyDescent="0.3">
      <c r="A1224" t="s">
        <v>5581</v>
      </c>
      <c r="B1224">
        <v>2020</v>
      </c>
      <c r="C1224" t="s">
        <v>191</v>
      </c>
      <c r="D1224" t="s">
        <v>4313</v>
      </c>
      <c r="E1224" t="s">
        <v>4685</v>
      </c>
      <c r="F1224" t="s">
        <v>43</v>
      </c>
      <c r="G1224">
        <v>38000</v>
      </c>
      <c r="H1224" t="s">
        <v>4179</v>
      </c>
      <c r="I1224">
        <v>20300000</v>
      </c>
      <c r="J1224" t="s">
        <v>6038</v>
      </c>
      <c r="K1224">
        <v>19600000</v>
      </c>
      <c r="L1224">
        <v>20900000</v>
      </c>
      <c r="M1224">
        <v>4</v>
      </c>
      <c r="N1224" t="s">
        <v>4324</v>
      </c>
      <c r="O1224" t="s">
        <v>7612</v>
      </c>
    </row>
    <row r="1225" spans="1:15" x14ac:dyDescent="0.3">
      <c r="A1225" t="s">
        <v>1905</v>
      </c>
      <c r="B1225">
        <v>2021</v>
      </c>
      <c r="C1225" t="s">
        <v>137</v>
      </c>
      <c r="D1225" t="s">
        <v>4590</v>
      </c>
      <c r="E1225" t="s">
        <v>4749</v>
      </c>
      <c r="F1225" t="s">
        <v>60</v>
      </c>
      <c r="G1225">
        <v>89000</v>
      </c>
      <c r="H1225" t="s">
        <v>4179</v>
      </c>
      <c r="I1225">
        <v>10900000</v>
      </c>
      <c r="J1225" t="s">
        <v>6038</v>
      </c>
      <c r="K1225">
        <v>10500000</v>
      </c>
      <c r="L1225">
        <v>11300000</v>
      </c>
      <c r="M1225">
        <v>18</v>
      </c>
      <c r="N1225" t="s">
        <v>4274</v>
      </c>
      <c r="O1225" t="s">
        <v>7696</v>
      </c>
    </row>
    <row r="1226" spans="1:15" x14ac:dyDescent="0.3">
      <c r="A1226" t="s">
        <v>6290</v>
      </c>
      <c r="B1226">
        <v>2021</v>
      </c>
      <c r="C1226" t="s">
        <v>6184</v>
      </c>
      <c r="D1226" t="s">
        <v>7153</v>
      </c>
      <c r="E1226" t="s">
        <v>7154</v>
      </c>
      <c r="F1226" t="s">
        <v>161</v>
      </c>
      <c r="G1226">
        <v>72000</v>
      </c>
      <c r="H1226" t="s">
        <v>4179</v>
      </c>
      <c r="I1226">
        <v>13200000</v>
      </c>
      <c r="J1226" t="s">
        <v>6038</v>
      </c>
      <c r="K1226">
        <v>12500000</v>
      </c>
      <c r="L1226">
        <v>13900000</v>
      </c>
      <c r="M1226" t="s">
        <v>4174</v>
      </c>
      <c r="N1226" t="s">
        <v>4225</v>
      </c>
      <c r="O1226" t="s">
        <v>7735</v>
      </c>
    </row>
    <row r="1227" spans="1:15" x14ac:dyDescent="0.3">
      <c r="A1227" t="s">
        <v>6274</v>
      </c>
      <c r="B1227">
        <v>2021</v>
      </c>
      <c r="C1227" t="s">
        <v>250</v>
      </c>
      <c r="D1227" t="s">
        <v>7697</v>
      </c>
      <c r="E1227" t="s">
        <v>7698</v>
      </c>
      <c r="F1227" t="s">
        <v>43</v>
      </c>
      <c r="G1227">
        <v>78000</v>
      </c>
      <c r="H1227" t="s">
        <v>4179</v>
      </c>
      <c r="I1227">
        <v>13700000</v>
      </c>
      <c r="J1227" t="s">
        <v>6038</v>
      </c>
      <c r="K1227">
        <v>12900000</v>
      </c>
      <c r="L1227">
        <v>14500000</v>
      </c>
      <c r="M1227">
        <v>4</v>
      </c>
      <c r="N1227" t="s">
        <v>4218</v>
      </c>
      <c r="O1227" t="s">
        <v>7699</v>
      </c>
    </row>
    <row r="1228" spans="1:15" x14ac:dyDescent="0.3">
      <c r="A1228" t="s">
        <v>6278</v>
      </c>
      <c r="B1228">
        <v>2021</v>
      </c>
      <c r="C1228" t="s">
        <v>191</v>
      </c>
      <c r="D1228" t="s">
        <v>5690</v>
      </c>
      <c r="E1228" t="s">
        <v>5691</v>
      </c>
      <c r="F1228" t="s">
        <v>161</v>
      </c>
      <c r="G1228">
        <v>50000</v>
      </c>
      <c r="H1228" t="s">
        <v>4172</v>
      </c>
      <c r="I1228">
        <v>14100000</v>
      </c>
      <c r="J1228" t="s">
        <v>6038</v>
      </c>
      <c r="K1228">
        <v>13600000</v>
      </c>
      <c r="L1228">
        <v>14600000</v>
      </c>
      <c r="M1228">
        <v>6</v>
      </c>
      <c r="N1228" t="s">
        <v>4279</v>
      </c>
      <c r="O1228" t="s">
        <v>7703</v>
      </c>
    </row>
    <row r="1229" spans="1:15" x14ac:dyDescent="0.3">
      <c r="A1229" t="s">
        <v>7720</v>
      </c>
      <c r="B1229">
        <v>2021</v>
      </c>
      <c r="C1229" t="s">
        <v>250</v>
      </c>
      <c r="D1229" t="s">
        <v>7721</v>
      </c>
      <c r="E1229" t="s">
        <v>7722</v>
      </c>
      <c r="F1229" t="s">
        <v>43</v>
      </c>
      <c r="G1229">
        <v>77874</v>
      </c>
      <c r="H1229" t="s">
        <v>4172</v>
      </c>
      <c r="I1229">
        <v>23300000</v>
      </c>
      <c r="J1229" t="s">
        <v>6038</v>
      </c>
      <c r="K1229">
        <v>22500000</v>
      </c>
      <c r="L1229">
        <v>24200000</v>
      </c>
      <c r="M1229">
        <v>3</v>
      </c>
      <c r="N1229" t="s">
        <v>4262</v>
      </c>
      <c r="O1229" t="s">
        <v>7723</v>
      </c>
    </row>
    <row r="1230" spans="1:15" x14ac:dyDescent="0.3">
      <c r="A1230" t="s">
        <v>5590</v>
      </c>
      <c r="B1230">
        <v>2021</v>
      </c>
      <c r="C1230" t="s">
        <v>36</v>
      </c>
      <c r="D1230" t="s">
        <v>4426</v>
      </c>
      <c r="E1230" t="s">
        <v>4506</v>
      </c>
      <c r="F1230" t="s">
        <v>60</v>
      </c>
      <c r="G1230">
        <v>77000</v>
      </c>
      <c r="H1230" t="s">
        <v>4172</v>
      </c>
      <c r="I1230">
        <v>7000000</v>
      </c>
      <c r="J1230" t="s">
        <v>6038</v>
      </c>
      <c r="K1230">
        <v>6710000</v>
      </c>
      <c r="L1230">
        <v>7290000</v>
      </c>
      <c r="M1230">
        <v>32</v>
      </c>
      <c r="N1230" t="s">
        <v>4582</v>
      </c>
      <c r="O1230" t="s">
        <v>7624</v>
      </c>
    </row>
    <row r="1231" spans="1:15" x14ac:dyDescent="0.3">
      <c r="A1231" t="s">
        <v>5595</v>
      </c>
      <c r="B1231">
        <v>2021</v>
      </c>
      <c r="C1231" t="s">
        <v>191</v>
      </c>
      <c r="D1231" t="s">
        <v>5762</v>
      </c>
      <c r="E1231" t="s">
        <v>6232</v>
      </c>
      <c r="F1231" t="s">
        <v>161</v>
      </c>
      <c r="G1231">
        <v>79100</v>
      </c>
      <c r="H1231" t="s">
        <v>4179</v>
      </c>
      <c r="I1231">
        <v>14100000</v>
      </c>
      <c r="J1231" t="s">
        <v>6038</v>
      </c>
      <c r="K1231">
        <v>13600000</v>
      </c>
      <c r="L1231">
        <v>14600000</v>
      </c>
      <c r="M1231">
        <v>2</v>
      </c>
      <c r="N1231" t="s">
        <v>4438</v>
      </c>
      <c r="O1231" t="s">
        <v>7630</v>
      </c>
    </row>
    <row r="1232" spans="1:15" x14ac:dyDescent="0.3">
      <c r="A1232" t="s">
        <v>6281</v>
      </c>
      <c r="B1232">
        <v>2021</v>
      </c>
      <c r="C1232" t="s">
        <v>92</v>
      </c>
      <c r="D1232" t="s">
        <v>4908</v>
      </c>
      <c r="E1232" t="s">
        <v>7708</v>
      </c>
      <c r="F1232" t="s">
        <v>43</v>
      </c>
      <c r="G1232">
        <v>91845</v>
      </c>
      <c r="H1232" t="s">
        <v>4172</v>
      </c>
      <c r="I1232">
        <v>6470000</v>
      </c>
      <c r="J1232" t="s">
        <v>6038</v>
      </c>
      <c r="K1232">
        <v>6220000</v>
      </c>
      <c r="L1232">
        <v>6710000</v>
      </c>
      <c r="M1232">
        <v>43</v>
      </c>
      <c r="N1232" t="s">
        <v>4424</v>
      </c>
      <c r="O1232" t="s">
        <v>7709</v>
      </c>
    </row>
    <row r="1233" spans="1:15" x14ac:dyDescent="0.3">
      <c r="A1233" t="s">
        <v>6235</v>
      </c>
      <c r="B1233">
        <v>2021</v>
      </c>
      <c r="C1233" t="s">
        <v>4091</v>
      </c>
      <c r="D1233" t="s">
        <v>4921</v>
      </c>
      <c r="E1233" t="s">
        <v>6236</v>
      </c>
      <c r="F1233" t="s">
        <v>60</v>
      </c>
      <c r="G1233">
        <v>56000</v>
      </c>
      <c r="H1233" t="s">
        <v>4172</v>
      </c>
      <c r="I1233">
        <v>13100000</v>
      </c>
      <c r="J1233" t="s">
        <v>6038</v>
      </c>
      <c r="K1233">
        <v>12600000</v>
      </c>
      <c r="L1233">
        <v>13500000</v>
      </c>
      <c r="M1233">
        <v>7</v>
      </c>
      <c r="N1233" t="s">
        <v>4191</v>
      </c>
      <c r="O1233" t="s">
        <v>7640</v>
      </c>
    </row>
    <row r="1234" spans="1:15" x14ac:dyDescent="0.3">
      <c r="A1234" t="s">
        <v>5624</v>
      </c>
      <c r="B1234">
        <v>2022</v>
      </c>
      <c r="C1234" t="s">
        <v>24</v>
      </c>
      <c r="D1234" t="s">
        <v>4189</v>
      </c>
      <c r="E1234" t="s">
        <v>4190</v>
      </c>
      <c r="F1234" t="s">
        <v>60</v>
      </c>
      <c r="G1234">
        <v>51922</v>
      </c>
      <c r="H1234" t="s">
        <v>4172</v>
      </c>
      <c r="I1234">
        <v>12400000</v>
      </c>
      <c r="J1234" t="s">
        <v>6038</v>
      </c>
      <c r="K1234">
        <v>12000000</v>
      </c>
      <c r="L1234">
        <v>12900000</v>
      </c>
      <c r="M1234">
        <v>36</v>
      </c>
      <c r="N1234" t="s">
        <v>4191</v>
      </c>
      <c r="O1234" t="s">
        <v>7665</v>
      </c>
    </row>
    <row r="1235" spans="1:15" x14ac:dyDescent="0.3">
      <c r="A1235" t="s">
        <v>5615</v>
      </c>
      <c r="B1235">
        <v>2022</v>
      </c>
      <c r="C1235" t="s">
        <v>24</v>
      </c>
      <c r="D1235" t="s">
        <v>4189</v>
      </c>
      <c r="E1235" t="s">
        <v>4190</v>
      </c>
      <c r="F1235" t="s">
        <v>43</v>
      </c>
      <c r="G1235">
        <v>47624</v>
      </c>
      <c r="H1235" t="s">
        <v>4172</v>
      </c>
      <c r="I1235">
        <v>12600000</v>
      </c>
      <c r="J1235" t="s">
        <v>6038</v>
      </c>
      <c r="K1235">
        <v>12100000</v>
      </c>
      <c r="L1235">
        <v>13000000</v>
      </c>
      <c r="M1235">
        <v>36</v>
      </c>
      <c r="N1235" t="s">
        <v>4191</v>
      </c>
      <c r="O1235" t="s">
        <v>7654</v>
      </c>
    </row>
    <row r="1236" spans="1:15" x14ac:dyDescent="0.3">
      <c r="A1236" t="s">
        <v>6282</v>
      </c>
      <c r="B1236">
        <v>2022</v>
      </c>
      <c r="C1236" t="s">
        <v>137</v>
      </c>
      <c r="D1236" t="s">
        <v>4436</v>
      </c>
      <c r="E1236" t="s">
        <v>4650</v>
      </c>
      <c r="F1236" t="s">
        <v>43</v>
      </c>
      <c r="G1236">
        <v>15648</v>
      </c>
      <c r="H1236" t="s">
        <v>4172</v>
      </c>
      <c r="I1236">
        <v>10400000</v>
      </c>
      <c r="J1236" t="s">
        <v>6038</v>
      </c>
      <c r="K1236">
        <v>10100000</v>
      </c>
      <c r="L1236">
        <v>10800000</v>
      </c>
      <c r="M1236">
        <v>17</v>
      </c>
      <c r="N1236" t="s">
        <v>4218</v>
      </c>
      <c r="O1236" t="s">
        <v>7710</v>
      </c>
    </row>
    <row r="1237" spans="1:15" x14ac:dyDescent="0.3">
      <c r="A1237" t="s">
        <v>7135</v>
      </c>
      <c r="B1237">
        <v>2022</v>
      </c>
      <c r="C1237" t="s">
        <v>4183</v>
      </c>
      <c r="D1237" t="s">
        <v>4364</v>
      </c>
      <c r="E1237" t="s">
        <v>4707</v>
      </c>
      <c r="F1237" t="s">
        <v>161</v>
      </c>
      <c r="G1237">
        <v>63400</v>
      </c>
      <c r="H1237" t="s">
        <v>5845</v>
      </c>
      <c r="I1237">
        <v>7750000</v>
      </c>
      <c r="J1237" t="s">
        <v>6038</v>
      </c>
      <c r="K1237">
        <v>7470000</v>
      </c>
      <c r="L1237">
        <v>8000000</v>
      </c>
      <c r="M1237">
        <v>11</v>
      </c>
      <c r="N1237" t="s">
        <v>4244</v>
      </c>
      <c r="O1237" t="s">
        <v>7136</v>
      </c>
    </row>
    <row r="1238" spans="1:15" x14ac:dyDescent="0.3">
      <c r="A1238" t="s">
        <v>6264</v>
      </c>
      <c r="B1238">
        <v>2022</v>
      </c>
      <c r="C1238" t="s">
        <v>92</v>
      </c>
      <c r="D1238" t="s">
        <v>4752</v>
      </c>
      <c r="E1238" t="s">
        <v>5211</v>
      </c>
      <c r="F1238" t="s">
        <v>60</v>
      </c>
      <c r="G1238">
        <v>66209</v>
      </c>
      <c r="H1238" t="s">
        <v>4179</v>
      </c>
      <c r="I1238">
        <v>9500000</v>
      </c>
      <c r="J1238" t="s">
        <v>6038</v>
      </c>
      <c r="K1238">
        <v>9100000</v>
      </c>
      <c r="L1238">
        <v>9800000</v>
      </c>
      <c r="M1238">
        <v>8</v>
      </c>
      <c r="N1238" t="s">
        <v>4416</v>
      </c>
      <c r="O1238" t="s">
        <v>7677</v>
      </c>
    </row>
    <row r="1239" spans="1:15" x14ac:dyDescent="0.3">
      <c r="A1239" t="s">
        <v>5604</v>
      </c>
      <c r="B1239">
        <v>2022</v>
      </c>
      <c r="C1239" t="s">
        <v>199</v>
      </c>
      <c r="D1239" t="s">
        <v>4986</v>
      </c>
      <c r="E1239" t="s">
        <v>6238</v>
      </c>
      <c r="F1239" t="s">
        <v>143</v>
      </c>
      <c r="G1239">
        <v>61946</v>
      </c>
      <c r="H1239" t="s">
        <v>4172</v>
      </c>
      <c r="I1239">
        <v>14800000</v>
      </c>
      <c r="J1239" t="s">
        <v>6038</v>
      </c>
      <c r="K1239">
        <v>14300000</v>
      </c>
      <c r="L1239">
        <v>15400000</v>
      </c>
      <c r="M1239">
        <v>10</v>
      </c>
      <c r="N1239" t="s">
        <v>4699</v>
      </c>
      <c r="O1239" t="s">
        <v>7642</v>
      </c>
    </row>
    <row r="1240" spans="1:15" x14ac:dyDescent="0.3">
      <c r="A1240" t="s">
        <v>77</v>
      </c>
      <c r="B1240">
        <v>2022</v>
      </c>
      <c r="C1240" t="s">
        <v>62</v>
      </c>
      <c r="D1240" t="s">
        <v>4206</v>
      </c>
      <c r="E1240" t="s">
        <v>5654</v>
      </c>
      <c r="F1240" t="s">
        <v>43</v>
      </c>
      <c r="G1240">
        <v>38000</v>
      </c>
      <c r="H1240" t="s">
        <v>4179</v>
      </c>
      <c r="I1240">
        <v>20400000</v>
      </c>
      <c r="J1240" t="s">
        <v>6038</v>
      </c>
      <c r="K1240">
        <v>19600000</v>
      </c>
      <c r="L1240">
        <v>21100000</v>
      </c>
      <c r="M1240">
        <v>9</v>
      </c>
      <c r="N1240" t="s">
        <v>4271</v>
      </c>
      <c r="O1240" t="s">
        <v>7134</v>
      </c>
    </row>
    <row r="1241" spans="1:15" x14ac:dyDescent="0.3">
      <c r="A1241" t="s">
        <v>5493</v>
      </c>
      <c r="B1241">
        <v>2022</v>
      </c>
      <c r="C1241" t="s">
        <v>62</v>
      </c>
      <c r="D1241" t="s">
        <v>4445</v>
      </c>
      <c r="E1241" t="s">
        <v>6917</v>
      </c>
      <c r="F1241" t="s">
        <v>43</v>
      </c>
      <c r="G1241">
        <v>63000</v>
      </c>
      <c r="H1241" t="s">
        <v>4179</v>
      </c>
      <c r="I1241">
        <v>13100000</v>
      </c>
      <c r="J1241" t="s">
        <v>6038</v>
      </c>
      <c r="K1241">
        <v>12200000</v>
      </c>
      <c r="L1241">
        <v>14000000</v>
      </c>
      <c r="M1241">
        <v>25</v>
      </c>
      <c r="N1241" t="s">
        <v>4191</v>
      </c>
      <c r="O1241" t="s">
        <v>7716</v>
      </c>
    </row>
    <row r="1242" spans="1:15" x14ac:dyDescent="0.3">
      <c r="A1242" t="s">
        <v>5607</v>
      </c>
      <c r="B1242">
        <v>2022</v>
      </c>
      <c r="C1242" t="s">
        <v>36</v>
      </c>
      <c r="D1242" t="s">
        <v>4371</v>
      </c>
      <c r="E1242" t="s">
        <v>4372</v>
      </c>
      <c r="F1242" t="s">
        <v>94</v>
      </c>
      <c r="G1242">
        <v>29000</v>
      </c>
      <c r="H1242" t="s">
        <v>4179</v>
      </c>
      <c r="I1242">
        <v>12200000</v>
      </c>
      <c r="J1242" t="s">
        <v>6038</v>
      </c>
      <c r="K1242">
        <v>11800000</v>
      </c>
      <c r="L1242">
        <v>12600000</v>
      </c>
      <c r="M1242">
        <v>29</v>
      </c>
      <c r="N1242" t="s">
        <v>4244</v>
      </c>
      <c r="O1242" t="s">
        <v>7645</v>
      </c>
    </row>
    <row r="1243" spans="1:15" x14ac:dyDescent="0.3">
      <c r="A1243" t="s">
        <v>1665</v>
      </c>
      <c r="B1243">
        <v>2022</v>
      </c>
      <c r="C1243" t="s">
        <v>188</v>
      </c>
      <c r="D1243" t="s">
        <v>5099</v>
      </c>
      <c r="E1243" t="s">
        <v>6245</v>
      </c>
      <c r="F1243" t="s">
        <v>43</v>
      </c>
      <c r="G1243">
        <v>95000</v>
      </c>
      <c r="H1243" t="s">
        <v>4172</v>
      </c>
      <c r="I1243">
        <v>16300000</v>
      </c>
      <c r="J1243" t="s">
        <v>6038</v>
      </c>
      <c r="K1243">
        <v>15000000</v>
      </c>
      <c r="L1243">
        <v>17600000</v>
      </c>
      <c r="M1243" t="s">
        <v>4174</v>
      </c>
      <c r="N1243" t="s">
        <v>4332</v>
      </c>
      <c r="O1243" t="s">
        <v>7659</v>
      </c>
    </row>
    <row r="1244" spans="1:15" x14ac:dyDescent="0.3">
      <c r="A1244" t="s">
        <v>6269</v>
      </c>
      <c r="B1244">
        <v>2022</v>
      </c>
      <c r="C1244" t="s">
        <v>85</v>
      </c>
      <c r="D1244" t="s">
        <v>7685</v>
      </c>
      <c r="E1244" t="s">
        <v>7686</v>
      </c>
      <c r="F1244" t="s">
        <v>43</v>
      </c>
      <c r="G1244">
        <v>83718</v>
      </c>
      <c r="H1244" t="s">
        <v>4179</v>
      </c>
      <c r="I1244">
        <v>7350000</v>
      </c>
      <c r="J1244" t="s">
        <v>6038</v>
      </c>
      <c r="K1244">
        <v>7030000</v>
      </c>
      <c r="L1244">
        <v>7670000</v>
      </c>
      <c r="M1244">
        <v>11</v>
      </c>
      <c r="N1244" t="s">
        <v>4274</v>
      </c>
      <c r="O1244" t="s">
        <v>7687</v>
      </c>
    </row>
    <row r="1245" spans="1:15" x14ac:dyDescent="0.3">
      <c r="A1245" t="s">
        <v>4070</v>
      </c>
      <c r="B1245">
        <v>2023</v>
      </c>
      <c r="C1245" t="s">
        <v>24</v>
      </c>
      <c r="D1245" t="s">
        <v>4571</v>
      </c>
      <c r="E1245" t="s">
        <v>4572</v>
      </c>
      <c r="F1245" t="s">
        <v>94</v>
      </c>
      <c r="G1245">
        <v>114000</v>
      </c>
      <c r="H1245" t="s">
        <v>4179</v>
      </c>
      <c r="I1245">
        <v>33500000</v>
      </c>
      <c r="J1245" t="s">
        <v>6038</v>
      </c>
      <c r="K1245">
        <v>32200000</v>
      </c>
      <c r="L1245">
        <v>34900000</v>
      </c>
      <c r="M1245">
        <v>12</v>
      </c>
      <c r="N1245" t="s">
        <v>5637</v>
      </c>
      <c r="O1245" t="s">
        <v>7711</v>
      </c>
    </row>
    <row r="1246" spans="1:15" x14ac:dyDescent="0.3">
      <c r="A1246" t="s">
        <v>6265</v>
      </c>
      <c r="B1246">
        <v>2023</v>
      </c>
      <c r="C1246" t="s">
        <v>131</v>
      </c>
      <c r="D1246" t="s">
        <v>4992</v>
      </c>
      <c r="E1246" t="s">
        <v>7626</v>
      </c>
      <c r="F1246" t="s">
        <v>161</v>
      </c>
      <c r="G1246">
        <v>63400</v>
      </c>
      <c r="H1246" t="s">
        <v>4179</v>
      </c>
      <c r="I1246">
        <v>21700000</v>
      </c>
      <c r="J1246" t="s">
        <v>6038</v>
      </c>
      <c r="K1246">
        <v>20900000</v>
      </c>
      <c r="L1246">
        <v>22500000</v>
      </c>
      <c r="M1246">
        <v>3</v>
      </c>
      <c r="N1246" t="s">
        <v>4271</v>
      </c>
      <c r="O1246" t="s">
        <v>8480</v>
      </c>
    </row>
    <row r="1247" spans="1:15" x14ac:dyDescent="0.3">
      <c r="A1247" t="s">
        <v>6265</v>
      </c>
      <c r="B1247">
        <v>2023</v>
      </c>
      <c r="C1247" t="s">
        <v>131</v>
      </c>
      <c r="D1247" t="s">
        <v>4992</v>
      </c>
      <c r="E1247" t="s">
        <v>7626</v>
      </c>
      <c r="F1247" t="s">
        <v>161</v>
      </c>
      <c r="G1247">
        <v>63400</v>
      </c>
      <c r="H1247" t="s">
        <v>4179</v>
      </c>
      <c r="I1247">
        <v>21700000</v>
      </c>
      <c r="J1247" t="s">
        <v>6038</v>
      </c>
      <c r="K1247">
        <v>20900000</v>
      </c>
      <c r="L1247">
        <v>22500000</v>
      </c>
      <c r="M1247">
        <v>3</v>
      </c>
      <c r="N1247" t="s">
        <v>4271</v>
      </c>
      <c r="O1247" t="s">
        <v>8481</v>
      </c>
    </row>
    <row r="1248" spans="1:15" x14ac:dyDescent="0.3">
      <c r="A1248" t="s">
        <v>6265</v>
      </c>
      <c r="B1248">
        <v>2023</v>
      </c>
      <c r="C1248" t="s">
        <v>131</v>
      </c>
      <c r="D1248" t="s">
        <v>4992</v>
      </c>
      <c r="E1248" t="s">
        <v>7678</v>
      </c>
      <c r="F1248" t="s">
        <v>161</v>
      </c>
      <c r="G1248">
        <v>63400</v>
      </c>
      <c r="H1248" t="s">
        <v>4179</v>
      </c>
      <c r="I1248">
        <v>22000000</v>
      </c>
      <c r="J1248" t="s">
        <v>6038</v>
      </c>
      <c r="K1248">
        <v>21100000</v>
      </c>
      <c r="L1248">
        <v>22800000</v>
      </c>
      <c r="M1248">
        <v>4</v>
      </c>
      <c r="N1248" t="s">
        <v>4271</v>
      </c>
      <c r="O1248" t="s">
        <v>7679</v>
      </c>
    </row>
    <row r="1249" spans="1:15" x14ac:dyDescent="0.3">
      <c r="A1249" t="s">
        <v>5606</v>
      </c>
      <c r="B1249">
        <v>2023</v>
      </c>
      <c r="C1249" t="s">
        <v>36</v>
      </c>
      <c r="D1249" t="s">
        <v>4371</v>
      </c>
      <c r="E1249" t="s">
        <v>4372</v>
      </c>
      <c r="F1249" t="s">
        <v>43</v>
      </c>
      <c r="G1249">
        <v>43095</v>
      </c>
      <c r="H1249" t="s">
        <v>4179</v>
      </c>
      <c r="I1249">
        <v>12200000</v>
      </c>
      <c r="J1249" t="s">
        <v>6038</v>
      </c>
      <c r="K1249">
        <v>11800000</v>
      </c>
      <c r="L1249">
        <v>12700000</v>
      </c>
      <c r="M1249">
        <v>23</v>
      </c>
      <c r="N1249" t="s">
        <v>4274</v>
      </c>
      <c r="O1249" t="s">
        <v>7644</v>
      </c>
    </row>
    <row r="1250" spans="1:15" x14ac:dyDescent="0.3">
      <c r="A1250" t="s">
        <v>6273</v>
      </c>
      <c r="B1250">
        <v>2023</v>
      </c>
      <c r="C1250" t="s">
        <v>4495</v>
      </c>
      <c r="D1250" t="s">
        <v>7689</v>
      </c>
      <c r="E1250" t="s">
        <v>6149</v>
      </c>
      <c r="F1250" t="s">
        <v>43</v>
      </c>
      <c r="G1250">
        <v>37000</v>
      </c>
      <c r="H1250" t="s">
        <v>4179</v>
      </c>
      <c r="I1250">
        <v>29700000</v>
      </c>
      <c r="J1250" t="s">
        <v>6038</v>
      </c>
      <c r="K1250">
        <v>28700000</v>
      </c>
      <c r="L1250">
        <v>30800000</v>
      </c>
      <c r="M1250">
        <v>3</v>
      </c>
      <c r="N1250" t="s">
        <v>4341</v>
      </c>
      <c r="O1250" t="s">
        <v>7690</v>
      </c>
    </row>
    <row r="1251" spans="1:15" x14ac:dyDescent="0.3">
      <c r="A1251" t="s">
        <v>6258</v>
      </c>
      <c r="B1251">
        <v>2023</v>
      </c>
      <c r="C1251" t="s">
        <v>24</v>
      </c>
      <c r="D1251" t="s">
        <v>4571</v>
      </c>
      <c r="E1251" t="s">
        <v>8482</v>
      </c>
      <c r="F1251" t="s">
        <v>43</v>
      </c>
      <c r="G1251">
        <v>46000</v>
      </c>
      <c r="H1251" t="s">
        <v>5845</v>
      </c>
      <c r="I1251">
        <v>26000000</v>
      </c>
      <c r="J1251" t="s">
        <v>6038</v>
      </c>
      <c r="K1251">
        <v>25100000</v>
      </c>
      <c r="L1251">
        <v>26900000</v>
      </c>
      <c r="M1251">
        <v>7</v>
      </c>
      <c r="N1251" t="s">
        <v>4222</v>
      </c>
      <c r="O1251" t="s">
        <v>8483</v>
      </c>
    </row>
    <row r="1252" spans="1:15" x14ac:dyDescent="0.3">
      <c r="A1252" t="s">
        <v>6258</v>
      </c>
      <c r="B1252">
        <v>2023</v>
      </c>
      <c r="C1252" t="s">
        <v>24</v>
      </c>
      <c r="D1252" t="s">
        <v>4571</v>
      </c>
      <c r="E1252" t="s">
        <v>6259</v>
      </c>
      <c r="F1252" t="s">
        <v>43</v>
      </c>
      <c r="G1252">
        <v>46000</v>
      </c>
      <c r="H1252" t="s">
        <v>5845</v>
      </c>
      <c r="I1252">
        <v>25100000</v>
      </c>
      <c r="J1252" t="s">
        <v>6038</v>
      </c>
      <c r="K1252">
        <v>23700000</v>
      </c>
      <c r="L1252">
        <v>26400000</v>
      </c>
      <c r="M1252">
        <v>13</v>
      </c>
      <c r="N1252" t="s">
        <v>4346</v>
      </c>
      <c r="O1252" t="s">
        <v>8479</v>
      </c>
    </row>
    <row r="1253" spans="1:15" x14ac:dyDescent="0.3">
      <c r="A1253" t="s">
        <v>5602</v>
      </c>
      <c r="B1253">
        <v>2023</v>
      </c>
      <c r="C1253" t="s">
        <v>137</v>
      </c>
      <c r="D1253" t="s">
        <v>4201</v>
      </c>
      <c r="E1253" t="s">
        <v>4840</v>
      </c>
      <c r="F1253" t="s">
        <v>143</v>
      </c>
      <c r="G1253">
        <v>90970</v>
      </c>
      <c r="H1253" t="s">
        <v>4172</v>
      </c>
      <c r="I1253">
        <v>17700000</v>
      </c>
      <c r="J1253" t="s">
        <v>6038</v>
      </c>
      <c r="K1253">
        <v>17100000</v>
      </c>
      <c r="L1253">
        <v>18400000</v>
      </c>
      <c r="M1253">
        <v>19</v>
      </c>
      <c r="N1253" t="s">
        <v>4259</v>
      </c>
      <c r="O1253" t="s">
        <v>7639</v>
      </c>
    </row>
    <row r="1254" spans="1:15" x14ac:dyDescent="0.3">
      <c r="A1254" t="s">
        <v>5601</v>
      </c>
      <c r="B1254">
        <v>2023</v>
      </c>
      <c r="C1254" t="s">
        <v>137</v>
      </c>
      <c r="D1254" t="s">
        <v>4748</v>
      </c>
      <c r="E1254" t="s">
        <v>6234</v>
      </c>
      <c r="F1254" t="s">
        <v>143</v>
      </c>
      <c r="G1254">
        <v>21000</v>
      </c>
      <c r="H1254" t="s">
        <v>4172</v>
      </c>
      <c r="I1254">
        <v>16100000</v>
      </c>
      <c r="J1254" t="s">
        <v>6038</v>
      </c>
      <c r="K1254">
        <v>15600000</v>
      </c>
      <c r="L1254">
        <v>16700000</v>
      </c>
      <c r="M1254">
        <v>4</v>
      </c>
      <c r="N1254" t="s">
        <v>4191</v>
      </c>
      <c r="O1254" t="s">
        <v>7638</v>
      </c>
    </row>
    <row r="1255" spans="1:15" x14ac:dyDescent="0.3">
      <c r="A1255" t="s">
        <v>5585</v>
      </c>
      <c r="B1255">
        <v>2024</v>
      </c>
      <c r="C1255" t="s">
        <v>41</v>
      </c>
      <c r="D1255" t="s">
        <v>4874</v>
      </c>
      <c r="E1255" t="s">
        <v>4875</v>
      </c>
      <c r="F1255" t="s">
        <v>143</v>
      </c>
      <c r="G1255">
        <v>14300</v>
      </c>
      <c r="H1255" t="s">
        <v>4172</v>
      </c>
      <c r="I1255">
        <v>9900000</v>
      </c>
      <c r="J1255" t="s">
        <v>6038</v>
      </c>
      <c r="K1255">
        <v>9500000</v>
      </c>
      <c r="L1255">
        <v>10400000</v>
      </c>
      <c r="M1255" t="s">
        <v>4174</v>
      </c>
      <c r="N1255" t="s">
        <v>4279</v>
      </c>
      <c r="O1255" t="s">
        <v>7618</v>
      </c>
    </row>
    <row r="1256" spans="1:15" x14ac:dyDescent="0.3">
      <c r="A1256" t="s">
        <v>5619</v>
      </c>
      <c r="B1256">
        <v>2023</v>
      </c>
      <c r="C1256" t="s">
        <v>62</v>
      </c>
      <c r="D1256" t="s">
        <v>4291</v>
      </c>
      <c r="E1256" t="s">
        <v>4224</v>
      </c>
      <c r="F1256" t="s">
        <v>94</v>
      </c>
      <c r="G1256">
        <v>12000</v>
      </c>
      <c r="H1256" t="s">
        <v>4179</v>
      </c>
      <c r="I1256">
        <v>16800000</v>
      </c>
      <c r="J1256" t="s">
        <v>6038</v>
      </c>
      <c r="K1256">
        <v>16200000</v>
      </c>
      <c r="L1256">
        <v>17400000</v>
      </c>
      <c r="M1256">
        <v>14</v>
      </c>
      <c r="N1256" t="s">
        <v>4289</v>
      </c>
      <c r="O1256" t="s">
        <v>7658</v>
      </c>
    </row>
    <row r="1257" spans="1:15" x14ac:dyDescent="0.3">
      <c r="A1257" t="s">
        <v>6271</v>
      </c>
      <c r="B1257">
        <v>2023</v>
      </c>
      <c r="C1257" t="s">
        <v>36</v>
      </c>
      <c r="D1257" t="s">
        <v>4177</v>
      </c>
      <c r="E1257" t="s">
        <v>4178</v>
      </c>
      <c r="F1257" t="s">
        <v>143</v>
      </c>
      <c r="G1257">
        <v>67000</v>
      </c>
      <c r="H1257" t="s">
        <v>4179</v>
      </c>
      <c r="I1257">
        <v>13700000</v>
      </c>
      <c r="J1257" t="s">
        <v>6038</v>
      </c>
      <c r="K1257">
        <v>13000000</v>
      </c>
      <c r="L1257">
        <v>14500000</v>
      </c>
      <c r="M1257">
        <v>31</v>
      </c>
      <c r="N1257" t="s">
        <v>4203</v>
      </c>
      <c r="O1257" t="s">
        <v>7691</v>
      </c>
    </row>
    <row r="1258" spans="1:15" x14ac:dyDescent="0.3">
      <c r="A1258" t="s">
        <v>5598</v>
      </c>
      <c r="B1258">
        <v>2023</v>
      </c>
      <c r="C1258" t="s">
        <v>92</v>
      </c>
      <c r="D1258" t="s">
        <v>4752</v>
      </c>
      <c r="E1258" t="s">
        <v>4753</v>
      </c>
      <c r="F1258" t="s">
        <v>161</v>
      </c>
      <c r="G1258">
        <v>31800</v>
      </c>
      <c r="H1258" t="s">
        <v>4179</v>
      </c>
      <c r="I1258">
        <v>11200000</v>
      </c>
      <c r="J1258" t="s">
        <v>6038</v>
      </c>
      <c r="K1258">
        <v>10800000</v>
      </c>
      <c r="L1258">
        <v>11500000</v>
      </c>
      <c r="M1258">
        <v>29</v>
      </c>
      <c r="N1258" t="s">
        <v>4381</v>
      </c>
      <c r="O1258" t="s">
        <v>7635</v>
      </c>
    </row>
    <row r="1259" spans="1:15" x14ac:dyDescent="0.3">
      <c r="A1259" t="s">
        <v>5587</v>
      </c>
      <c r="B1259">
        <v>2023</v>
      </c>
      <c r="C1259" t="s">
        <v>131</v>
      </c>
      <c r="D1259" t="s">
        <v>4992</v>
      </c>
      <c r="E1259" t="s">
        <v>6228</v>
      </c>
      <c r="F1259" t="s">
        <v>143</v>
      </c>
      <c r="G1259">
        <v>44000</v>
      </c>
      <c r="H1259" t="s">
        <v>4179</v>
      </c>
      <c r="I1259">
        <v>24200000</v>
      </c>
      <c r="J1259" t="s">
        <v>6038</v>
      </c>
      <c r="K1259">
        <v>23300000</v>
      </c>
      <c r="L1259">
        <v>25100000</v>
      </c>
      <c r="M1259">
        <v>2</v>
      </c>
      <c r="N1259" t="s">
        <v>4279</v>
      </c>
      <c r="O1259" t="s">
        <v>7620</v>
      </c>
    </row>
    <row r="1260" spans="1:15" x14ac:dyDescent="0.3">
      <c r="A1260" t="s">
        <v>5300</v>
      </c>
      <c r="B1260">
        <v>2023</v>
      </c>
      <c r="C1260" t="s">
        <v>62</v>
      </c>
      <c r="D1260" t="s">
        <v>4231</v>
      </c>
      <c r="E1260" t="s">
        <v>5832</v>
      </c>
      <c r="F1260" t="s">
        <v>143</v>
      </c>
      <c r="G1260">
        <v>13200</v>
      </c>
      <c r="H1260" t="s">
        <v>4179</v>
      </c>
      <c r="I1260">
        <v>14300000</v>
      </c>
      <c r="J1260" t="s">
        <v>6038</v>
      </c>
      <c r="K1260">
        <v>13100000</v>
      </c>
      <c r="L1260">
        <v>15400000</v>
      </c>
      <c r="M1260">
        <v>2</v>
      </c>
      <c r="N1260" t="s">
        <v>4191</v>
      </c>
      <c r="O1260" t="s">
        <v>7702</v>
      </c>
    </row>
    <row r="1261" spans="1:15" x14ac:dyDescent="0.3">
      <c r="A1261" t="s">
        <v>5586</v>
      </c>
      <c r="B1261">
        <v>2023</v>
      </c>
      <c r="C1261" t="s">
        <v>188</v>
      </c>
      <c r="D1261" t="s">
        <v>5882</v>
      </c>
      <c r="E1261" t="s">
        <v>6227</v>
      </c>
      <c r="F1261" t="s">
        <v>161</v>
      </c>
      <c r="G1261">
        <v>43739</v>
      </c>
      <c r="H1261" t="s">
        <v>4179</v>
      </c>
      <c r="I1261">
        <v>19700000</v>
      </c>
      <c r="J1261" t="s">
        <v>6038</v>
      </c>
      <c r="K1261">
        <v>19000000</v>
      </c>
      <c r="L1261">
        <v>20400000</v>
      </c>
      <c r="M1261">
        <v>3</v>
      </c>
      <c r="N1261" t="s">
        <v>4387</v>
      </c>
      <c r="O1261" t="s">
        <v>7619</v>
      </c>
    </row>
    <row r="1262" spans="1:15" x14ac:dyDescent="0.3">
      <c r="A1262" t="s">
        <v>5605</v>
      </c>
      <c r="B1262">
        <v>2023</v>
      </c>
      <c r="C1262" t="s">
        <v>131</v>
      </c>
      <c r="D1262" t="s">
        <v>6239</v>
      </c>
      <c r="E1262" t="s">
        <v>6240</v>
      </c>
      <c r="F1262" t="s">
        <v>43</v>
      </c>
      <c r="G1262">
        <v>39350</v>
      </c>
      <c r="H1262" t="s">
        <v>4179</v>
      </c>
      <c r="I1262">
        <v>33300000</v>
      </c>
      <c r="J1262" t="s">
        <v>6038</v>
      </c>
      <c r="K1262">
        <v>32100000</v>
      </c>
      <c r="L1262">
        <v>34500000</v>
      </c>
      <c r="M1262">
        <v>8</v>
      </c>
      <c r="N1262" t="s">
        <v>4886</v>
      </c>
      <c r="O1262" t="s">
        <v>7643</v>
      </c>
    </row>
    <row r="1263" spans="1:15" x14ac:dyDescent="0.3">
      <c r="A1263" t="s">
        <v>5599</v>
      </c>
      <c r="B1263">
        <v>2024</v>
      </c>
      <c r="C1263" t="s">
        <v>182</v>
      </c>
      <c r="D1263" t="s">
        <v>5977</v>
      </c>
      <c r="E1263" t="s">
        <v>6233</v>
      </c>
      <c r="F1263" t="s">
        <v>94</v>
      </c>
      <c r="G1263">
        <v>33533</v>
      </c>
      <c r="H1263" t="s">
        <v>4172</v>
      </c>
      <c r="I1263">
        <v>25100000</v>
      </c>
      <c r="J1263" t="s">
        <v>6038</v>
      </c>
      <c r="K1263">
        <v>24000000</v>
      </c>
      <c r="L1263">
        <v>26100000</v>
      </c>
      <c r="M1263">
        <v>2</v>
      </c>
      <c r="N1263" t="s">
        <v>4180</v>
      </c>
      <c r="O1263" t="s">
        <v>7651</v>
      </c>
    </row>
    <row r="1264" spans="1:15" x14ac:dyDescent="0.3">
      <c r="A1264" t="s">
        <v>5599</v>
      </c>
      <c r="B1264">
        <v>2024</v>
      </c>
      <c r="C1264" t="s">
        <v>182</v>
      </c>
      <c r="D1264" t="s">
        <v>5977</v>
      </c>
      <c r="E1264" t="s">
        <v>6233</v>
      </c>
      <c r="F1264" t="s">
        <v>94</v>
      </c>
      <c r="G1264">
        <v>33533</v>
      </c>
      <c r="H1264" t="s">
        <v>4179</v>
      </c>
      <c r="I1264">
        <v>25100000</v>
      </c>
      <c r="J1264" t="s">
        <v>6038</v>
      </c>
      <c r="K1264">
        <v>24000000</v>
      </c>
      <c r="L1264">
        <v>26100000</v>
      </c>
      <c r="M1264">
        <v>2</v>
      </c>
      <c r="N1264" t="s">
        <v>4180</v>
      </c>
      <c r="O1264" t="s">
        <v>7636</v>
      </c>
    </row>
    <row r="1265" spans="1:15" x14ac:dyDescent="0.3">
      <c r="A1265" t="s">
        <v>6286</v>
      </c>
      <c r="B1265">
        <v>2023</v>
      </c>
      <c r="C1265" t="s">
        <v>62</v>
      </c>
      <c r="D1265" t="s">
        <v>4206</v>
      </c>
      <c r="E1265" t="s">
        <v>4386</v>
      </c>
      <c r="F1265" t="s">
        <v>43</v>
      </c>
      <c r="G1265">
        <v>63000</v>
      </c>
      <c r="H1265" t="s">
        <v>4179</v>
      </c>
      <c r="I1265">
        <v>17700000</v>
      </c>
      <c r="J1265" t="s">
        <v>6038</v>
      </c>
      <c r="K1265">
        <v>17100000</v>
      </c>
      <c r="L1265">
        <v>18400000</v>
      </c>
      <c r="M1265">
        <v>20</v>
      </c>
      <c r="N1265" t="s">
        <v>4289</v>
      </c>
      <c r="O1265" t="s">
        <v>7727</v>
      </c>
    </row>
    <row r="1266" spans="1:15" x14ac:dyDescent="0.3">
      <c r="A1266" t="s">
        <v>5597</v>
      </c>
      <c r="B1266">
        <v>2023</v>
      </c>
      <c r="C1266" t="s">
        <v>188</v>
      </c>
      <c r="D1266" t="s">
        <v>4677</v>
      </c>
      <c r="E1266" t="s">
        <v>5712</v>
      </c>
      <c r="F1266" t="s">
        <v>43</v>
      </c>
      <c r="G1266">
        <v>27664</v>
      </c>
      <c r="H1266" t="s">
        <v>4179</v>
      </c>
      <c r="I1266">
        <v>12000000</v>
      </c>
      <c r="J1266" t="s">
        <v>6038</v>
      </c>
      <c r="K1266">
        <v>11500000</v>
      </c>
      <c r="L1266">
        <v>12500000</v>
      </c>
      <c r="M1266">
        <v>2</v>
      </c>
      <c r="N1266" t="s">
        <v>4186</v>
      </c>
      <c r="O1266" t="s">
        <v>7634</v>
      </c>
    </row>
    <row r="1267" spans="1:15" x14ac:dyDescent="0.3">
      <c r="A1267" t="s">
        <v>4117</v>
      </c>
      <c r="B1267">
        <v>2023</v>
      </c>
      <c r="C1267" t="s">
        <v>50</v>
      </c>
      <c r="D1267">
        <v>580</v>
      </c>
      <c r="E1267" t="s">
        <v>4581</v>
      </c>
      <c r="F1267" t="s">
        <v>43</v>
      </c>
      <c r="G1267">
        <v>23000</v>
      </c>
      <c r="H1267" t="s">
        <v>4179</v>
      </c>
      <c r="I1267">
        <v>9000000</v>
      </c>
      <c r="J1267" t="s">
        <v>6038</v>
      </c>
      <c r="K1267">
        <v>8700000</v>
      </c>
      <c r="L1267">
        <v>9300000</v>
      </c>
      <c r="M1267">
        <v>12</v>
      </c>
      <c r="N1267" t="s">
        <v>4401</v>
      </c>
      <c r="O1267" t="s">
        <v>7128</v>
      </c>
    </row>
    <row r="1268" spans="1:15" x14ac:dyDescent="0.3">
      <c r="A1268" t="s">
        <v>6285</v>
      </c>
      <c r="B1268">
        <v>2023</v>
      </c>
      <c r="C1268" t="s">
        <v>5321</v>
      </c>
      <c r="D1268" t="s">
        <v>6028</v>
      </c>
      <c r="E1268" t="s">
        <v>6029</v>
      </c>
      <c r="F1268" t="s">
        <v>173</v>
      </c>
      <c r="G1268">
        <v>10100</v>
      </c>
      <c r="H1268" t="s">
        <v>4179</v>
      </c>
      <c r="I1268">
        <v>11900000</v>
      </c>
      <c r="J1268" t="s">
        <v>6038</v>
      </c>
      <c r="K1268">
        <v>11500000</v>
      </c>
      <c r="L1268">
        <v>12300000</v>
      </c>
      <c r="M1268">
        <v>5</v>
      </c>
      <c r="N1268" t="s">
        <v>4247</v>
      </c>
      <c r="O1268" t="s">
        <v>7718</v>
      </c>
    </row>
    <row r="1269" spans="1:15" x14ac:dyDescent="0.3">
      <c r="A1269" t="s">
        <v>5584</v>
      </c>
      <c r="B1269">
        <v>2024</v>
      </c>
      <c r="C1269" t="s">
        <v>85</v>
      </c>
      <c r="D1269" t="s">
        <v>6225</v>
      </c>
      <c r="E1269" t="s">
        <v>7616</v>
      </c>
      <c r="F1269" t="s">
        <v>4171</v>
      </c>
      <c r="G1269">
        <v>36000</v>
      </c>
      <c r="H1269" t="s">
        <v>4179</v>
      </c>
      <c r="I1269">
        <v>23100000</v>
      </c>
      <c r="J1269" t="s">
        <v>6038</v>
      </c>
      <c r="K1269">
        <v>22200000</v>
      </c>
      <c r="L1269">
        <v>23900000</v>
      </c>
      <c r="M1269">
        <v>5</v>
      </c>
      <c r="N1269" t="s">
        <v>4963</v>
      </c>
      <c r="O1269" t="s">
        <v>7617</v>
      </c>
    </row>
    <row r="1270" spans="1:15" x14ac:dyDescent="0.3">
      <c r="A1270" t="s">
        <v>5584</v>
      </c>
      <c r="B1270">
        <v>2024</v>
      </c>
      <c r="C1270" t="s">
        <v>85</v>
      </c>
      <c r="D1270" t="s">
        <v>6225</v>
      </c>
      <c r="E1270" t="s">
        <v>6226</v>
      </c>
      <c r="F1270" t="s">
        <v>4171</v>
      </c>
      <c r="G1270">
        <v>36000</v>
      </c>
      <c r="H1270" t="s">
        <v>4179</v>
      </c>
      <c r="I1270">
        <v>24800000</v>
      </c>
      <c r="J1270" t="s">
        <v>6038</v>
      </c>
      <c r="K1270">
        <v>23800000</v>
      </c>
      <c r="L1270">
        <v>25800000</v>
      </c>
      <c r="M1270" t="s">
        <v>4174</v>
      </c>
      <c r="N1270" t="s">
        <v>5655</v>
      </c>
      <c r="O1270" t="s">
        <v>7615</v>
      </c>
    </row>
    <row r="1271" spans="1:15" x14ac:dyDescent="0.3">
      <c r="A1271" t="s">
        <v>6267</v>
      </c>
      <c r="B1271">
        <v>2024</v>
      </c>
      <c r="C1271" t="s">
        <v>191</v>
      </c>
      <c r="D1271" t="s">
        <v>6216</v>
      </c>
      <c r="E1271" t="s">
        <v>7681</v>
      </c>
      <c r="F1271" t="s">
        <v>143</v>
      </c>
      <c r="G1271">
        <v>24000</v>
      </c>
      <c r="H1271" t="s">
        <v>4179</v>
      </c>
      <c r="I1271">
        <v>14400000</v>
      </c>
      <c r="J1271" t="s">
        <v>6038</v>
      </c>
      <c r="K1271">
        <v>13900000</v>
      </c>
      <c r="L1271">
        <v>14900000</v>
      </c>
      <c r="M1271">
        <v>2</v>
      </c>
      <c r="N1271" t="s">
        <v>4244</v>
      </c>
      <c r="O1271" t="s">
        <v>7682</v>
      </c>
    </row>
    <row r="1272" spans="1:15" x14ac:dyDescent="0.3">
      <c r="A1272" t="s">
        <v>5613</v>
      </c>
      <c r="B1272">
        <v>2024</v>
      </c>
      <c r="C1272" t="s">
        <v>92</v>
      </c>
      <c r="D1272" t="s">
        <v>4470</v>
      </c>
      <c r="E1272" t="s">
        <v>4471</v>
      </c>
      <c r="F1272" t="s">
        <v>43</v>
      </c>
      <c r="G1272">
        <v>63800</v>
      </c>
      <c r="H1272" t="s">
        <v>4179</v>
      </c>
      <c r="I1272">
        <v>48600000</v>
      </c>
      <c r="J1272" t="s">
        <v>6038</v>
      </c>
      <c r="K1272">
        <v>46800000</v>
      </c>
      <c r="L1272">
        <v>50000000</v>
      </c>
      <c r="M1272">
        <v>16</v>
      </c>
      <c r="N1272" t="s">
        <v>4660</v>
      </c>
      <c r="O1272" t="s">
        <v>7652</v>
      </c>
    </row>
    <row r="1273" spans="1:15" x14ac:dyDescent="0.3">
      <c r="A1273" t="s">
        <v>5620</v>
      </c>
      <c r="B1273">
        <v>2025</v>
      </c>
      <c r="C1273" t="s">
        <v>4183</v>
      </c>
      <c r="D1273" t="s">
        <v>4364</v>
      </c>
      <c r="E1273" t="s">
        <v>6175</v>
      </c>
      <c r="F1273" t="s">
        <v>4171</v>
      </c>
      <c r="G1273">
        <v>26500</v>
      </c>
      <c r="H1273" t="s">
        <v>4179</v>
      </c>
      <c r="I1273">
        <v>10000000</v>
      </c>
      <c r="J1273" t="s">
        <v>6038</v>
      </c>
      <c r="K1273">
        <v>9700000</v>
      </c>
      <c r="L1273">
        <v>10400000</v>
      </c>
      <c r="M1273">
        <v>2</v>
      </c>
      <c r="N1273" t="s">
        <v>4262</v>
      </c>
      <c r="O1273" t="s">
        <v>7660</v>
      </c>
    </row>
    <row r="1274" spans="1:15" x14ac:dyDescent="0.3">
      <c r="A1274" t="s">
        <v>469</v>
      </c>
      <c r="B1274">
        <v>2024</v>
      </c>
      <c r="C1274" t="s">
        <v>62</v>
      </c>
      <c r="D1274">
        <v>2008</v>
      </c>
      <c r="E1274" t="s">
        <v>7706</v>
      </c>
      <c r="F1274" t="s">
        <v>143</v>
      </c>
      <c r="G1274">
        <v>15500</v>
      </c>
      <c r="H1274" t="s">
        <v>4179</v>
      </c>
      <c r="I1274">
        <v>17300000</v>
      </c>
      <c r="J1274" t="s">
        <v>6038</v>
      </c>
      <c r="K1274">
        <v>16700000</v>
      </c>
      <c r="L1274">
        <v>17900000</v>
      </c>
      <c r="M1274">
        <v>23</v>
      </c>
      <c r="N1274" t="s">
        <v>4259</v>
      </c>
      <c r="O1274" t="s">
        <v>7707</v>
      </c>
    </row>
    <row r="1275" spans="1:15" x14ac:dyDescent="0.3">
      <c r="A1275" t="s">
        <v>6229</v>
      </c>
      <c r="B1275">
        <v>2024</v>
      </c>
      <c r="C1275" t="s">
        <v>62</v>
      </c>
      <c r="D1275" t="s">
        <v>4249</v>
      </c>
      <c r="E1275" t="s">
        <v>4278</v>
      </c>
      <c r="F1275" t="s">
        <v>143</v>
      </c>
      <c r="G1275">
        <v>29570</v>
      </c>
      <c r="H1275" t="s">
        <v>4172</v>
      </c>
      <c r="I1275">
        <v>21500000</v>
      </c>
      <c r="J1275" t="s">
        <v>6038</v>
      </c>
      <c r="K1275">
        <v>20500000</v>
      </c>
      <c r="L1275">
        <v>22500000</v>
      </c>
      <c r="M1275">
        <v>9</v>
      </c>
      <c r="N1275" t="s">
        <v>4180</v>
      </c>
      <c r="O1275" t="s">
        <v>7622</v>
      </c>
    </row>
    <row r="1276" spans="1:15" x14ac:dyDescent="0.3">
      <c r="A1276" t="s">
        <v>5537</v>
      </c>
      <c r="B1276">
        <v>2025</v>
      </c>
      <c r="C1276" t="s">
        <v>392</v>
      </c>
      <c r="D1276" t="s">
        <v>6188</v>
      </c>
      <c r="E1276" t="s">
        <v>6189</v>
      </c>
      <c r="F1276" t="s">
        <v>4171</v>
      </c>
      <c r="G1276">
        <v>18305</v>
      </c>
      <c r="H1276" t="s">
        <v>4179</v>
      </c>
      <c r="I1276">
        <v>39400000</v>
      </c>
      <c r="J1276" t="s">
        <v>6038</v>
      </c>
      <c r="K1276">
        <v>37000000</v>
      </c>
      <c r="L1276">
        <v>41900000</v>
      </c>
      <c r="M1276" t="s">
        <v>4174</v>
      </c>
      <c r="N1276" t="s">
        <v>4180</v>
      </c>
      <c r="O1276" t="s">
        <v>7632</v>
      </c>
    </row>
    <row r="1277" spans="1:15" x14ac:dyDescent="0.3">
      <c r="A1277" t="s">
        <v>5299</v>
      </c>
      <c r="B1277">
        <v>2024</v>
      </c>
      <c r="C1277" t="s">
        <v>4183</v>
      </c>
      <c r="D1277" t="s">
        <v>4441</v>
      </c>
      <c r="E1277" t="s">
        <v>7694</v>
      </c>
      <c r="F1277" t="s">
        <v>43</v>
      </c>
      <c r="G1277">
        <v>43000</v>
      </c>
      <c r="H1277" t="s">
        <v>4179</v>
      </c>
      <c r="I1277">
        <v>21700000</v>
      </c>
      <c r="J1277" t="s">
        <v>6038</v>
      </c>
      <c r="K1277">
        <v>20900000</v>
      </c>
      <c r="L1277">
        <v>22500000</v>
      </c>
      <c r="M1277">
        <v>5</v>
      </c>
      <c r="N1277" t="s">
        <v>4259</v>
      </c>
      <c r="O1277" t="s">
        <v>7695</v>
      </c>
    </row>
    <row r="1278" spans="1:15" x14ac:dyDescent="0.3">
      <c r="A1278" t="s">
        <v>417</v>
      </c>
      <c r="B1278">
        <v>2024</v>
      </c>
      <c r="C1278" t="s">
        <v>392</v>
      </c>
      <c r="D1278" t="s">
        <v>4242</v>
      </c>
      <c r="E1278" t="s">
        <v>4243</v>
      </c>
      <c r="F1278" t="s">
        <v>60</v>
      </c>
      <c r="G1278">
        <v>30000</v>
      </c>
      <c r="H1278" t="s">
        <v>4179</v>
      </c>
      <c r="I1278">
        <v>19100000</v>
      </c>
      <c r="J1278" t="s">
        <v>6038</v>
      </c>
      <c r="K1278">
        <v>18400000</v>
      </c>
      <c r="L1278">
        <v>19700000</v>
      </c>
      <c r="M1278">
        <v>7</v>
      </c>
      <c r="N1278" t="s">
        <v>4274</v>
      </c>
      <c r="O1278" t="s">
        <v>7668</v>
      </c>
    </row>
    <row r="1279" spans="1:15" x14ac:dyDescent="0.3">
      <c r="A1279" t="s">
        <v>6266</v>
      </c>
      <c r="B1279">
        <v>2024</v>
      </c>
      <c r="C1279" t="s">
        <v>24</v>
      </c>
      <c r="D1279" t="s">
        <v>4404</v>
      </c>
      <c r="E1279" t="s">
        <v>5635</v>
      </c>
      <c r="F1279" t="s">
        <v>143</v>
      </c>
      <c r="G1279">
        <v>33245</v>
      </c>
      <c r="H1279" t="s">
        <v>4179</v>
      </c>
      <c r="I1279">
        <v>24400000</v>
      </c>
      <c r="J1279" t="s">
        <v>6038</v>
      </c>
      <c r="K1279">
        <v>23500000</v>
      </c>
      <c r="L1279">
        <v>25300000</v>
      </c>
      <c r="M1279">
        <v>5</v>
      </c>
      <c r="N1279" t="s">
        <v>4199</v>
      </c>
      <c r="O1279" t="s">
        <v>7680</v>
      </c>
    </row>
    <row r="1280" spans="1:15" x14ac:dyDescent="0.3">
      <c r="A1280" t="s">
        <v>5931</v>
      </c>
      <c r="B1280">
        <v>2024</v>
      </c>
      <c r="C1280" t="s">
        <v>4183</v>
      </c>
      <c r="D1280" t="s">
        <v>5932</v>
      </c>
      <c r="E1280" t="s">
        <v>7700</v>
      </c>
      <c r="F1280" t="s">
        <v>143</v>
      </c>
      <c r="G1280">
        <v>87000</v>
      </c>
      <c r="H1280" t="s">
        <v>4172</v>
      </c>
      <c r="I1280">
        <v>15100000</v>
      </c>
      <c r="J1280" t="s">
        <v>6038</v>
      </c>
      <c r="K1280">
        <v>14500000</v>
      </c>
      <c r="L1280">
        <v>15600000</v>
      </c>
      <c r="M1280">
        <v>6</v>
      </c>
      <c r="N1280" t="s">
        <v>4341</v>
      </c>
      <c r="O1280" t="s">
        <v>7701</v>
      </c>
    </row>
    <row r="1281" spans="1:15" x14ac:dyDescent="0.3">
      <c r="A1281" t="s">
        <v>5589</v>
      </c>
      <c r="B1281">
        <v>2024</v>
      </c>
      <c r="C1281" t="s">
        <v>4640</v>
      </c>
      <c r="D1281" t="s">
        <v>6063</v>
      </c>
      <c r="E1281" t="s">
        <v>6230</v>
      </c>
      <c r="F1281" t="s">
        <v>43</v>
      </c>
      <c r="G1281">
        <v>40000</v>
      </c>
      <c r="H1281" t="s">
        <v>4172</v>
      </c>
      <c r="I1281">
        <v>8700000</v>
      </c>
      <c r="J1281" t="s">
        <v>6038</v>
      </c>
      <c r="K1281">
        <v>8300000</v>
      </c>
      <c r="L1281">
        <v>9000000</v>
      </c>
      <c r="M1281">
        <v>8</v>
      </c>
      <c r="N1281" t="s">
        <v>4551</v>
      </c>
      <c r="O1281" t="s">
        <v>7623</v>
      </c>
    </row>
    <row r="1282" spans="1:15" x14ac:dyDescent="0.3">
      <c r="A1282" t="s">
        <v>6270</v>
      </c>
      <c r="B1282">
        <v>2024</v>
      </c>
      <c r="C1282" t="s">
        <v>4031</v>
      </c>
      <c r="D1282" t="s">
        <v>5656</v>
      </c>
      <c r="E1282" t="s">
        <v>5657</v>
      </c>
      <c r="F1282" t="s">
        <v>173</v>
      </c>
      <c r="G1282">
        <v>33773</v>
      </c>
      <c r="H1282" t="s">
        <v>4179</v>
      </c>
      <c r="I1282">
        <v>18500000</v>
      </c>
      <c r="J1282" t="s">
        <v>6038</v>
      </c>
      <c r="K1282">
        <v>17900000</v>
      </c>
      <c r="L1282">
        <v>19200000</v>
      </c>
      <c r="M1282">
        <v>11</v>
      </c>
      <c r="N1282" t="s">
        <v>4186</v>
      </c>
      <c r="O1282" t="s">
        <v>7688</v>
      </c>
    </row>
    <row r="1283" spans="1:15" x14ac:dyDescent="0.3">
      <c r="A1283" t="s">
        <v>6262</v>
      </c>
      <c r="B1283">
        <v>2024</v>
      </c>
      <c r="C1283" t="s">
        <v>62</v>
      </c>
      <c r="D1283">
        <v>208</v>
      </c>
      <c r="E1283" t="s">
        <v>4253</v>
      </c>
      <c r="F1283" t="s">
        <v>43</v>
      </c>
      <c r="G1283">
        <v>30000</v>
      </c>
      <c r="H1283" t="s">
        <v>4179</v>
      </c>
      <c r="I1283">
        <v>13300000</v>
      </c>
      <c r="J1283" t="s">
        <v>6038</v>
      </c>
      <c r="K1283">
        <v>12800000</v>
      </c>
      <c r="L1283">
        <v>13700000</v>
      </c>
      <c r="M1283">
        <v>11</v>
      </c>
      <c r="N1283" t="s">
        <v>4186</v>
      </c>
      <c r="O1283" t="s">
        <v>7675</v>
      </c>
    </row>
    <row r="1284" spans="1:15" x14ac:dyDescent="0.3">
      <c r="A1284" t="s">
        <v>5608</v>
      </c>
      <c r="B1284">
        <v>2024</v>
      </c>
      <c r="C1284" t="s">
        <v>36</v>
      </c>
      <c r="D1284" t="s">
        <v>4371</v>
      </c>
      <c r="E1284" t="s">
        <v>4372</v>
      </c>
      <c r="F1284" t="s">
        <v>43</v>
      </c>
      <c r="G1284">
        <v>34000</v>
      </c>
      <c r="H1284" t="s">
        <v>4179</v>
      </c>
      <c r="I1284">
        <v>13000000</v>
      </c>
      <c r="J1284" t="s">
        <v>6038</v>
      </c>
      <c r="K1284">
        <v>12500000</v>
      </c>
      <c r="L1284">
        <v>13500000</v>
      </c>
      <c r="M1284">
        <v>25</v>
      </c>
      <c r="N1284" t="s">
        <v>4262</v>
      </c>
      <c r="O1284" t="s">
        <v>7646</v>
      </c>
    </row>
    <row r="1285" spans="1:15" x14ac:dyDescent="0.3">
      <c r="A1285" t="s">
        <v>6263</v>
      </c>
      <c r="B1285">
        <v>2024</v>
      </c>
      <c r="C1285" t="s">
        <v>36</v>
      </c>
      <c r="D1285" t="s">
        <v>4371</v>
      </c>
      <c r="E1285" t="s">
        <v>5097</v>
      </c>
      <c r="F1285" t="s">
        <v>60</v>
      </c>
      <c r="G1285">
        <v>48000</v>
      </c>
      <c r="H1285" t="s">
        <v>4179</v>
      </c>
      <c r="I1285">
        <v>12000000</v>
      </c>
      <c r="J1285" t="s">
        <v>6038</v>
      </c>
      <c r="K1285">
        <v>11600000</v>
      </c>
      <c r="L1285">
        <v>12500000</v>
      </c>
      <c r="M1285">
        <v>24</v>
      </c>
      <c r="N1285" t="s">
        <v>4218</v>
      </c>
      <c r="O1285" t="s">
        <v>7676</v>
      </c>
    </row>
    <row r="1286" spans="1:15" x14ac:dyDescent="0.3">
      <c r="A1286" t="s">
        <v>6260</v>
      </c>
      <c r="B1286">
        <v>2024</v>
      </c>
      <c r="C1286" t="s">
        <v>4183</v>
      </c>
      <c r="D1286" t="s">
        <v>4227</v>
      </c>
      <c r="E1286" t="s">
        <v>4228</v>
      </c>
      <c r="F1286" t="s">
        <v>43</v>
      </c>
      <c r="G1286">
        <v>14000</v>
      </c>
      <c r="H1286" t="s">
        <v>4179</v>
      </c>
      <c r="I1286">
        <v>15300000</v>
      </c>
      <c r="J1286" t="s">
        <v>6038</v>
      </c>
      <c r="K1286">
        <v>14600000</v>
      </c>
      <c r="L1286">
        <v>16000000</v>
      </c>
      <c r="M1286">
        <v>4</v>
      </c>
      <c r="N1286" t="s">
        <v>4256</v>
      </c>
      <c r="O1286" t="s">
        <v>7669</v>
      </c>
    </row>
    <row r="1287" spans="1:15" x14ac:dyDescent="0.3">
      <c r="A1287" t="s">
        <v>5464</v>
      </c>
      <c r="B1287">
        <v>2024</v>
      </c>
      <c r="C1287" t="s">
        <v>4640</v>
      </c>
      <c r="D1287" t="s">
        <v>4662</v>
      </c>
      <c r="E1287" t="s">
        <v>6124</v>
      </c>
      <c r="F1287" t="s">
        <v>143</v>
      </c>
      <c r="G1287">
        <v>12881</v>
      </c>
      <c r="H1287" t="s">
        <v>4179</v>
      </c>
      <c r="I1287">
        <v>7210000</v>
      </c>
      <c r="J1287" t="s">
        <v>6038</v>
      </c>
      <c r="K1287">
        <v>6770000</v>
      </c>
      <c r="L1287">
        <v>7640000</v>
      </c>
      <c r="M1287">
        <v>4</v>
      </c>
      <c r="N1287" t="s">
        <v>7670</v>
      </c>
      <c r="O1287" t="s">
        <v>7671</v>
      </c>
    </row>
    <row r="1288" spans="1:15" x14ac:dyDescent="0.3">
      <c r="A1288" t="s">
        <v>6284</v>
      </c>
      <c r="B1288">
        <v>2024</v>
      </c>
      <c r="C1288" t="s">
        <v>191</v>
      </c>
      <c r="D1288" t="s">
        <v>5690</v>
      </c>
      <c r="E1288" t="s">
        <v>7714</v>
      </c>
      <c r="F1288" t="s">
        <v>161</v>
      </c>
      <c r="G1288">
        <v>15000</v>
      </c>
      <c r="H1288" t="s">
        <v>4179</v>
      </c>
      <c r="I1288">
        <v>20500000</v>
      </c>
      <c r="J1288" t="s">
        <v>6038</v>
      </c>
      <c r="K1288">
        <v>19800000</v>
      </c>
      <c r="L1288">
        <v>21100000</v>
      </c>
      <c r="M1288">
        <v>3</v>
      </c>
      <c r="N1288" t="s">
        <v>4699</v>
      </c>
      <c r="O1288" t="s">
        <v>7715</v>
      </c>
    </row>
    <row r="1289" spans="1:15" x14ac:dyDescent="0.3">
      <c r="A1289" t="s">
        <v>5610</v>
      </c>
      <c r="B1289">
        <v>2024</v>
      </c>
      <c r="C1289" t="s">
        <v>92</v>
      </c>
      <c r="D1289" t="s">
        <v>4633</v>
      </c>
      <c r="E1289" t="s">
        <v>6241</v>
      </c>
      <c r="F1289" t="s">
        <v>94</v>
      </c>
      <c r="G1289">
        <v>14327</v>
      </c>
      <c r="H1289" t="s">
        <v>4179</v>
      </c>
      <c r="I1289">
        <v>17500000</v>
      </c>
      <c r="J1289" t="s">
        <v>6038</v>
      </c>
      <c r="K1289">
        <v>16900000</v>
      </c>
      <c r="L1289">
        <v>18200000</v>
      </c>
      <c r="M1289">
        <v>3</v>
      </c>
      <c r="N1289" t="s">
        <v>4247</v>
      </c>
      <c r="O1289" t="s">
        <v>7648</v>
      </c>
    </row>
    <row r="1290" spans="1:15" x14ac:dyDescent="0.3">
      <c r="A1290" t="s">
        <v>5580</v>
      </c>
      <c r="B1290">
        <v>2025</v>
      </c>
      <c r="C1290" t="s">
        <v>166</v>
      </c>
      <c r="D1290" t="s">
        <v>5769</v>
      </c>
      <c r="E1290" t="s">
        <v>6041</v>
      </c>
      <c r="F1290" t="s">
        <v>4171</v>
      </c>
      <c r="G1290">
        <v>10000</v>
      </c>
      <c r="H1290" t="s">
        <v>4179</v>
      </c>
      <c r="I1290">
        <v>13300000</v>
      </c>
      <c r="J1290" t="s">
        <v>6038</v>
      </c>
      <c r="K1290">
        <v>12800000</v>
      </c>
      <c r="L1290">
        <v>13800000</v>
      </c>
      <c r="M1290">
        <v>5</v>
      </c>
      <c r="N1290" t="s">
        <v>4244</v>
      </c>
      <c r="O1290" t="s">
        <v>7611</v>
      </c>
    </row>
    <row r="1291" spans="1:15" x14ac:dyDescent="0.3">
      <c r="A1291" t="s">
        <v>5580</v>
      </c>
      <c r="B1291">
        <v>2025</v>
      </c>
      <c r="C1291" t="s">
        <v>166</v>
      </c>
      <c r="D1291" t="s">
        <v>5769</v>
      </c>
      <c r="E1291" t="s">
        <v>6041</v>
      </c>
      <c r="F1291" t="s">
        <v>4171</v>
      </c>
      <c r="G1291">
        <v>10000</v>
      </c>
      <c r="H1291" t="s">
        <v>4179</v>
      </c>
      <c r="I1291">
        <v>13300000</v>
      </c>
      <c r="J1291" t="s">
        <v>6038</v>
      </c>
      <c r="K1291">
        <v>12800000</v>
      </c>
      <c r="L1291">
        <v>13800000</v>
      </c>
      <c r="M1291">
        <v>5</v>
      </c>
      <c r="N1291" t="s">
        <v>4244</v>
      </c>
      <c r="O1291" t="s">
        <v>7126</v>
      </c>
    </row>
    <row r="1292" spans="1:15" x14ac:dyDescent="0.3">
      <c r="A1292" t="s">
        <v>5580</v>
      </c>
      <c r="B1292">
        <v>2025</v>
      </c>
      <c r="C1292" t="s">
        <v>166</v>
      </c>
      <c r="D1292" t="s">
        <v>5769</v>
      </c>
      <c r="E1292" t="s">
        <v>6041</v>
      </c>
      <c r="F1292" t="s">
        <v>4171</v>
      </c>
      <c r="G1292">
        <v>10000</v>
      </c>
      <c r="H1292" t="s">
        <v>4179</v>
      </c>
      <c r="I1292">
        <v>13300000</v>
      </c>
      <c r="J1292" t="s">
        <v>6038</v>
      </c>
      <c r="K1292">
        <v>12800000</v>
      </c>
      <c r="L1292">
        <v>13800000</v>
      </c>
      <c r="M1292">
        <v>5</v>
      </c>
      <c r="N1292" t="s">
        <v>4244</v>
      </c>
      <c r="O1292" t="s">
        <v>7127</v>
      </c>
    </row>
    <row r="1293" spans="1:15" x14ac:dyDescent="0.3">
      <c r="A1293" t="s">
        <v>5609</v>
      </c>
      <c r="B1293">
        <v>2025</v>
      </c>
      <c r="C1293" t="s">
        <v>108</v>
      </c>
      <c r="D1293" t="s">
        <v>4877</v>
      </c>
      <c r="E1293" t="s">
        <v>4878</v>
      </c>
      <c r="F1293" t="s">
        <v>4171</v>
      </c>
      <c r="G1293">
        <v>6300</v>
      </c>
      <c r="H1293" t="s">
        <v>4179</v>
      </c>
      <c r="I1293">
        <v>12900000</v>
      </c>
      <c r="J1293" t="s">
        <v>6038</v>
      </c>
      <c r="K1293">
        <v>12100000</v>
      </c>
      <c r="L1293">
        <v>13800000</v>
      </c>
      <c r="M1293" t="s">
        <v>4174</v>
      </c>
      <c r="N1293" t="s">
        <v>4424</v>
      </c>
      <c r="O1293" t="s">
        <v>7647</v>
      </c>
    </row>
    <row r="1294" spans="1:15" x14ac:dyDescent="0.3">
      <c r="A1294" t="s">
        <v>5549</v>
      </c>
      <c r="B1294">
        <v>2025</v>
      </c>
      <c r="C1294" t="s">
        <v>62</v>
      </c>
      <c r="D1294" t="s">
        <v>5704</v>
      </c>
      <c r="E1294" t="s">
        <v>6007</v>
      </c>
      <c r="F1294" t="s">
        <v>4171</v>
      </c>
      <c r="G1294">
        <v>12093</v>
      </c>
      <c r="H1294" t="s">
        <v>4179</v>
      </c>
      <c r="I1294">
        <v>16400000</v>
      </c>
      <c r="J1294" t="s">
        <v>6038</v>
      </c>
      <c r="K1294">
        <v>15800000</v>
      </c>
      <c r="L1294">
        <v>17000000</v>
      </c>
      <c r="M1294">
        <v>8</v>
      </c>
      <c r="N1294" t="s">
        <v>4218</v>
      </c>
      <c r="O1294" t="s">
        <v>7633</v>
      </c>
    </row>
    <row r="1295" spans="1:15" x14ac:dyDescent="0.3">
      <c r="A1295" t="s">
        <v>5621</v>
      </c>
      <c r="B1295">
        <v>2025</v>
      </c>
      <c r="C1295" t="s">
        <v>50</v>
      </c>
      <c r="D1295">
        <v>560</v>
      </c>
      <c r="E1295" t="s">
        <v>4581</v>
      </c>
      <c r="F1295" t="s">
        <v>4171</v>
      </c>
      <c r="G1295">
        <v>16400</v>
      </c>
      <c r="H1295" t="s">
        <v>4179</v>
      </c>
      <c r="I1295">
        <v>10200000</v>
      </c>
      <c r="J1295" t="s">
        <v>6038</v>
      </c>
      <c r="K1295">
        <v>9400000</v>
      </c>
      <c r="L1295">
        <v>11100000</v>
      </c>
      <c r="M1295" t="s">
        <v>4174</v>
      </c>
      <c r="N1295" t="s">
        <v>4244</v>
      </c>
      <c r="O1295" t="s">
        <v>7661</v>
      </c>
    </row>
    <row r="1296" spans="1:15" x14ac:dyDescent="0.3">
      <c r="A1296" t="s">
        <v>5303</v>
      </c>
      <c r="B1296">
        <v>2025</v>
      </c>
      <c r="C1296" t="s">
        <v>163</v>
      </c>
      <c r="D1296">
        <v>7</v>
      </c>
      <c r="E1296" t="s">
        <v>4276</v>
      </c>
      <c r="F1296" t="s">
        <v>4171</v>
      </c>
      <c r="G1296">
        <v>7500</v>
      </c>
      <c r="H1296" t="s">
        <v>4179</v>
      </c>
      <c r="I1296">
        <v>18400000</v>
      </c>
      <c r="J1296" t="s">
        <v>6038</v>
      </c>
      <c r="K1296">
        <v>17700000</v>
      </c>
      <c r="L1296">
        <v>19000000</v>
      </c>
      <c r="M1296">
        <v>7</v>
      </c>
      <c r="N1296" t="s">
        <v>4256</v>
      </c>
      <c r="O1296" t="s">
        <v>7717</v>
      </c>
    </row>
    <row r="1297" spans="1:15" x14ac:dyDescent="0.3">
      <c r="A1297" t="s">
        <v>5600</v>
      </c>
      <c r="B1297">
        <v>2025</v>
      </c>
      <c r="C1297" t="s">
        <v>41</v>
      </c>
      <c r="D1297" t="s">
        <v>4721</v>
      </c>
      <c r="E1297" t="s">
        <v>4618</v>
      </c>
      <c r="F1297" t="s">
        <v>4171</v>
      </c>
      <c r="G1297">
        <v>21000</v>
      </c>
      <c r="H1297" t="s">
        <v>4172</v>
      </c>
      <c r="I1297">
        <v>9500000</v>
      </c>
      <c r="J1297" t="s">
        <v>6038</v>
      </c>
      <c r="K1297">
        <v>9000000</v>
      </c>
      <c r="L1297">
        <v>10100000</v>
      </c>
      <c r="M1297" t="s">
        <v>4174</v>
      </c>
      <c r="N1297" t="s">
        <v>4401</v>
      </c>
      <c r="O1297" t="s">
        <v>7637</v>
      </c>
    </row>
    <row r="1298" spans="1:15" x14ac:dyDescent="0.3">
      <c r="A1298" t="s">
        <v>6291</v>
      </c>
      <c r="B1298">
        <v>2025</v>
      </c>
      <c r="C1298" t="s">
        <v>154</v>
      </c>
      <c r="D1298" t="s">
        <v>4169</v>
      </c>
      <c r="E1298" t="s">
        <v>7137</v>
      </c>
      <c r="F1298" t="s">
        <v>4171</v>
      </c>
      <c r="G1298">
        <v>3500</v>
      </c>
      <c r="H1298" t="s">
        <v>4179</v>
      </c>
      <c r="I1298">
        <v>16400000</v>
      </c>
      <c r="J1298" t="s">
        <v>6038</v>
      </c>
      <c r="K1298">
        <v>15800000</v>
      </c>
      <c r="L1298">
        <v>16900000</v>
      </c>
      <c r="M1298" t="s">
        <v>4174</v>
      </c>
      <c r="N1298" t="s">
        <v>4416</v>
      </c>
      <c r="O1298" t="s">
        <v>7736</v>
      </c>
    </row>
    <row r="1299" spans="1:15" x14ac:dyDescent="0.3">
      <c r="A1299" t="s">
        <v>5623</v>
      </c>
      <c r="B1299">
        <v>2025</v>
      </c>
      <c r="C1299" t="s">
        <v>4183</v>
      </c>
      <c r="D1299" t="s">
        <v>4184</v>
      </c>
      <c r="E1299" t="s">
        <v>6248</v>
      </c>
      <c r="F1299" t="s">
        <v>4171</v>
      </c>
      <c r="G1299">
        <v>12000</v>
      </c>
      <c r="H1299" t="s">
        <v>4172</v>
      </c>
      <c r="I1299">
        <v>10200000</v>
      </c>
      <c r="J1299" t="s">
        <v>6038</v>
      </c>
      <c r="K1299">
        <v>9800000</v>
      </c>
      <c r="L1299">
        <v>10500000</v>
      </c>
      <c r="M1299">
        <v>7</v>
      </c>
      <c r="N1299" t="s">
        <v>4507</v>
      </c>
      <c r="O1299" t="s">
        <v>7663</v>
      </c>
    </row>
    <row r="1300" spans="1:15" x14ac:dyDescent="0.3">
      <c r="A1300" t="s">
        <v>5596</v>
      </c>
      <c r="B1300">
        <v>2026</v>
      </c>
      <c r="C1300" t="s">
        <v>163</v>
      </c>
      <c r="D1300">
        <v>7</v>
      </c>
      <c r="E1300" t="s">
        <v>7132</v>
      </c>
      <c r="F1300" t="s">
        <v>4171</v>
      </c>
      <c r="G1300">
        <v>6400</v>
      </c>
      <c r="H1300" t="s">
        <v>4179</v>
      </c>
      <c r="I1300">
        <v>17500000</v>
      </c>
      <c r="J1300" t="s">
        <v>6038</v>
      </c>
      <c r="K1300">
        <v>16900000</v>
      </c>
      <c r="L1300">
        <v>18100000</v>
      </c>
      <c r="M1300" t="s">
        <v>4174</v>
      </c>
      <c r="N1300" t="s">
        <v>4180</v>
      </c>
      <c r="O1300" t="s">
        <v>7631</v>
      </c>
    </row>
    <row r="1301" spans="1:15" x14ac:dyDescent="0.3">
      <c r="A1301" t="s">
        <v>5596</v>
      </c>
      <c r="B1301">
        <v>2026</v>
      </c>
      <c r="C1301" t="s">
        <v>163</v>
      </c>
      <c r="D1301">
        <v>7</v>
      </c>
      <c r="E1301" t="s">
        <v>7132</v>
      </c>
      <c r="F1301" t="s">
        <v>4171</v>
      </c>
      <c r="G1301">
        <v>6500</v>
      </c>
      <c r="H1301" t="s">
        <v>4179</v>
      </c>
      <c r="I1301">
        <v>17500000</v>
      </c>
      <c r="J1301" t="s">
        <v>6038</v>
      </c>
      <c r="K1301">
        <v>16900000</v>
      </c>
      <c r="L1301">
        <v>18100000</v>
      </c>
      <c r="M1301" t="s">
        <v>4174</v>
      </c>
      <c r="N1301" t="s">
        <v>4180</v>
      </c>
      <c r="O1301" t="s">
        <v>7133</v>
      </c>
    </row>
    <row r="1302" spans="1:15" x14ac:dyDescent="0.3">
      <c r="A1302" t="s">
        <v>5596</v>
      </c>
      <c r="B1302">
        <v>2026</v>
      </c>
      <c r="C1302" t="s">
        <v>163</v>
      </c>
      <c r="D1302" t="s">
        <v>6048</v>
      </c>
      <c r="E1302" t="s">
        <v>4261</v>
      </c>
      <c r="F1302" t="s">
        <v>4171</v>
      </c>
      <c r="G1302">
        <v>6500</v>
      </c>
      <c r="H1302" t="s">
        <v>4179</v>
      </c>
      <c r="I1302">
        <v>16500000</v>
      </c>
      <c r="J1302" t="s">
        <v>6038</v>
      </c>
      <c r="K1302">
        <v>15900000</v>
      </c>
      <c r="L1302">
        <v>17100000</v>
      </c>
      <c r="M1302" t="s">
        <v>4174</v>
      </c>
      <c r="N1302" t="s">
        <v>4271</v>
      </c>
      <c r="O1302" t="s">
        <v>7131</v>
      </c>
    </row>
    <row r="1303" spans="1:15" x14ac:dyDescent="0.3">
      <c r="A1303" t="s">
        <v>6042</v>
      </c>
      <c r="B1303">
        <v>2026</v>
      </c>
      <c r="C1303" t="s">
        <v>4183</v>
      </c>
      <c r="D1303" t="s">
        <v>4287</v>
      </c>
      <c r="E1303" t="s">
        <v>6043</v>
      </c>
      <c r="F1303" t="s">
        <v>4171</v>
      </c>
      <c r="G1303">
        <v>6300</v>
      </c>
      <c r="H1303" t="s">
        <v>4179</v>
      </c>
      <c r="I1303">
        <v>22600000</v>
      </c>
      <c r="J1303" t="s">
        <v>6038</v>
      </c>
      <c r="K1303">
        <v>21800000</v>
      </c>
      <c r="L1303">
        <v>23400000</v>
      </c>
      <c r="M1303" t="s">
        <v>4174</v>
      </c>
      <c r="N1303" t="s">
        <v>4886</v>
      </c>
      <c r="O1303" t="s">
        <v>7129</v>
      </c>
    </row>
    <row r="1304" spans="1:15" x14ac:dyDescent="0.3">
      <c r="A1304" t="s">
        <v>6279</v>
      </c>
      <c r="B1304">
        <v>2026</v>
      </c>
      <c r="C1304" t="s">
        <v>45</v>
      </c>
      <c r="D1304" t="s">
        <v>4884</v>
      </c>
      <c r="E1304" t="s">
        <v>4885</v>
      </c>
      <c r="F1304" t="s">
        <v>4171</v>
      </c>
      <c r="G1304">
        <v>6400</v>
      </c>
      <c r="H1304" t="s">
        <v>4179</v>
      </c>
      <c r="I1304">
        <v>22800000</v>
      </c>
      <c r="J1304" t="s">
        <v>6038</v>
      </c>
      <c r="K1304">
        <v>22000000</v>
      </c>
      <c r="L1304">
        <v>23500000</v>
      </c>
      <c r="M1304" t="s">
        <v>4174</v>
      </c>
      <c r="N1304" t="s">
        <v>5842</v>
      </c>
      <c r="O1304" t="s">
        <v>7704</v>
      </c>
    </row>
    <row r="1305" spans="1:15" x14ac:dyDescent="0.3">
      <c r="A1305" t="s">
        <v>5579</v>
      </c>
      <c r="B1305">
        <v>2026</v>
      </c>
      <c r="C1305" t="s">
        <v>5186</v>
      </c>
      <c r="D1305" t="s">
        <v>5731</v>
      </c>
      <c r="E1305" t="s">
        <v>6198</v>
      </c>
      <c r="F1305" t="s">
        <v>4171</v>
      </c>
      <c r="G1305">
        <v>5600</v>
      </c>
      <c r="H1305" t="s">
        <v>4179</v>
      </c>
      <c r="I1305">
        <v>8700000</v>
      </c>
      <c r="J1305" t="s">
        <v>6038</v>
      </c>
      <c r="K1305">
        <v>8300000</v>
      </c>
      <c r="L1305">
        <v>9100000</v>
      </c>
      <c r="M1305" t="s">
        <v>4174</v>
      </c>
      <c r="N1305" t="s">
        <v>4225</v>
      </c>
      <c r="O1305" t="s">
        <v>7610</v>
      </c>
    </row>
    <row r="1306" spans="1:15" x14ac:dyDescent="0.3">
      <c r="A1306" t="s">
        <v>5611</v>
      </c>
      <c r="B1306">
        <v>2026</v>
      </c>
      <c r="C1306" t="s">
        <v>36</v>
      </c>
      <c r="D1306" t="s">
        <v>6242</v>
      </c>
      <c r="E1306" t="s">
        <v>4400</v>
      </c>
      <c r="F1306" t="s">
        <v>4171</v>
      </c>
      <c r="G1306">
        <v>8989</v>
      </c>
      <c r="H1306" t="s">
        <v>4179</v>
      </c>
      <c r="I1306">
        <v>9100000</v>
      </c>
      <c r="J1306" t="s">
        <v>6038</v>
      </c>
      <c r="K1306">
        <v>8700000</v>
      </c>
      <c r="L1306">
        <v>9400000</v>
      </c>
      <c r="M1306" t="s">
        <v>4174</v>
      </c>
      <c r="N1306" t="s">
        <v>4324</v>
      </c>
      <c r="O1306" t="s">
        <v>7649</v>
      </c>
    </row>
    <row r="1307" spans="1:15" x14ac:dyDescent="0.3">
      <c r="A1307" t="s">
        <v>5403</v>
      </c>
      <c r="B1307">
        <v>2026</v>
      </c>
      <c r="C1307" t="s">
        <v>201</v>
      </c>
      <c r="D1307" t="s">
        <v>4668</v>
      </c>
      <c r="E1307" t="s">
        <v>4739</v>
      </c>
      <c r="F1307" t="s">
        <v>4171</v>
      </c>
      <c r="G1307">
        <v>3800</v>
      </c>
      <c r="H1307" t="s">
        <v>4179</v>
      </c>
      <c r="I1307">
        <v>14700000</v>
      </c>
      <c r="J1307" t="s">
        <v>6038</v>
      </c>
      <c r="K1307">
        <v>14200000</v>
      </c>
      <c r="L1307">
        <v>15300000</v>
      </c>
      <c r="M1307">
        <v>9</v>
      </c>
      <c r="N1307" t="s">
        <v>4387</v>
      </c>
      <c r="O1307" t="s">
        <v>8471</v>
      </c>
    </row>
    <row r="1308" spans="1:15" x14ac:dyDescent="0.3">
      <c r="A1308" t="s">
        <v>6272</v>
      </c>
      <c r="B1308">
        <v>2026</v>
      </c>
      <c r="C1308" t="s">
        <v>201</v>
      </c>
      <c r="D1308" t="s">
        <v>4668</v>
      </c>
      <c r="E1308" t="s">
        <v>7692</v>
      </c>
      <c r="F1308" t="s">
        <v>4171</v>
      </c>
      <c r="G1308">
        <v>6000</v>
      </c>
      <c r="H1308" t="s">
        <v>4179</v>
      </c>
      <c r="I1308">
        <v>11300000</v>
      </c>
      <c r="J1308" t="s">
        <v>6038</v>
      </c>
      <c r="K1308">
        <v>10900000</v>
      </c>
      <c r="L1308">
        <v>11700000</v>
      </c>
      <c r="M1308">
        <v>26</v>
      </c>
      <c r="N1308" t="s">
        <v>4247</v>
      </c>
      <c r="O1308" t="s">
        <v>7693</v>
      </c>
    </row>
    <row r="1309" spans="1:15" x14ac:dyDescent="0.3">
      <c r="A1309" t="s">
        <v>8472</v>
      </c>
      <c r="B1309">
        <v>2018</v>
      </c>
      <c r="C1309" t="s">
        <v>154</v>
      </c>
      <c r="D1309" t="s">
        <v>4394</v>
      </c>
      <c r="E1309" t="s">
        <v>8473</v>
      </c>
      <c r="F1309" t="s">
        <v>161</v>
      </c>
      <c r="G1309">
        <v>90000</v>
      </c>
      <c r="H1309" t="s">
        <v>5845</v>
      </c>
      <c r="I1309">
        <v>17500000</v>
      </c>
      <c r="J1309" t="s">
        <v>7138</v>
      </c>
      <c r="K1309">
        <v>16900000</v>
      </c>
      <c r="L1309">
        <v>18100000</v>
      </c>
      <c r="M1309">
        <v>8</v>
      </c>
      <c r="N1309" t="s">
        <v>4332</v>
      </c>
      <c r="O1309" t="s">
        <v>8474</v>
      </c>
    </row>
    <row r="1310" spans="1:15" x14ac:dyDescent="0.3">
      <c r="A1310" t="s">
        <v>6357</v>
      </c>
      <c r="B1310">
        <v>2018</v>
      </c>
      <c r="C1310" t="s">
        <v>24</v>
      </c>
      <c r="D1310" t="s">
        <v>7858</v>
      </c>
      <c r="E1310" t="s">
        <v>7859</v>
      </c>
      <c r="F1310" t="s">
        <v>43</v>
      </c>
      <c r="G1310">
        <v>80000</v>
      </c>
      <c r="H1310" t="s">
        <v>4172</v>
      </c>
      <c r="I1310">
        <v>7700000</v>
      </c>
      <c r="J1310" t="s">
        <v>7138</v>
      </c>
      <c r="K1310">
        <v>7420000</v>
      </c>
      <c r="L1310">
        <v>7990000</v>
      </c>
      <c r="M1310" t="s">
        <v>4174</v>
      </c>
      <c r="N1310" t="s">
        <v>4438</v>
      </c>
      <c r="O1310" t="s">
        <v>7860</v>
      </c>
    </row>
    <row r="1311" spans="1:15" x14ac:dyDescent="0.3">
      <c r="A1311" t="s">
        <v>6302</v>
      </c>
      <c r="B1311">
        <v>2018</v>
      </c>
      <c r="C1311" t="s">
        <v>36</v>
      </c>
      <c r="D1311" t="s">
        <v>4426</v>
      </c>
      <c r="E1311" t="s">
        <v>4506</v>
      </c>
      <c r="F1311" t="s">
        <v>43</v>
      </c>
      <c r="G1311">
        <v>94000</v>
      </c>
      <c r="H1311" t="s">
        <v>4179</v>
      </c>
      <c r="I1311">
        <v>5340000</v>
      </c>
      <c r="J1311" t="s">
        <v>7138</v>
      </c>
      <c r="K1311">
        <v>5010000</v>
      </c>
      <c r="L1311">
        <v>5660000</v>
      </c>
      <c r="M1311">
        <v>15</v>
      </c>
      <c r="N1311" t="s">
        <v>4582</v>
      </c>
      <c r="O1311" t="s">
        <v>7761</v>
      </c>
    </row>
    <row r="1312" spans="1:15" x14ac:dyDescent="0.3">
      <c r="A1312" t="s">
        <v>6327</v>
      </c>
      <c r="B1312">
        <v>2018</v>
      </c>
      <c r="C1312" t="s">
        <v>24</v>
      </c>
      <c r="D1312" t="s">
        <v>4392</v>
      </c>
      <c r="E1312" t="s">
        <v>5851</v>
      </c>
      <c r="F1312" t="s">
        <v>43</v>
      </c>
      <c r="G1312">
        <v>91702</v>
      </c>
      <c r="H1312" t="s">
        <v>4179</v>
      </c>
      <c r="I1312">
        <v>6980000</v>
      </c>
      <c r="J1312" t="s">
        <v>7138</v>
      </c>
      <c r="K1312">
        <v>6700000</v>
      </c>
      <c r="L1312">
        <v>7260000</v>
      </c>
      <c r="M1312">
        <v>16</v>
      </c>
      <c r="N1312" t="s">
        <v>4424</v>
      </c>
      <c r="O1312" t="s">
        <v>7808</v>
      </c>
    </row>
    <row r="1313" spans="1:15" x14ac:dyDescent="0.3">
      <c r="A1313" t="s">
        <v>6352</v>
      </c>
      <c r="B1313">
        <v>2018</v>
      </c>
      <c r="C1313" t="s">
        <v>24</v>
      </c>
      <c r="D1313" t="s">
        <v>5245</v>
      </c>
      <c r="E1313" t="s">
        <v>5246</v>
      </c>
      <c r="F1313" t="s">
        <v>43</v>
      </c>
      <c r="G1313">
        <v>98000</v>
      </c>
      <c r="H1313" t="s">
        <v>4179</v>
      </c>
      <c r="I1313">
        <v>12400000</v>
      </c>
      <c r="J1313" t="s">
        <v>7138</v>
      </c>
      <c r="K1313">
        <v>11800000</v>
      </c>
      <c r="L1313">
        <v>13000000</v>
      </c>
      <c r="M1313">
        <v>14</v>
      </c>
      <c r="N1313" t="s">
        <v>4387</v>
      </c>
      <c r="O1313" t="s">
        <v>7849</v>
      </c>
    </row>
    <row r="1314" spans="1:15" x14ac:dyDescent="0.3">
      <c r="A1314" t="s">
        <v>6315</v>
      </c>
      <c r="B1314">
        <v>2018</v>
      </c>
      <c r="C1314" t="s">
        <v>4097</v>
      </c>
      <c r="D1314" t="s">
        <v>5752</v>
      </c>
      <c r="E1314" t="s">
        <v>7780</v>
      </c>
      <c r="F1314" t="s">
        <v>43</v>
      </c>
      <c r="G1314">
        <v>72000</v>
      </c>
      <c r="H1314" t="s">
        <v>4179</v>
      </c>
      <c r="I1314">
        <v>8300000</v>
      </c>
      <c r="J1314" t="s">
        <v>7138</v>
      </c>
      <c r="K1314">
        <v>7890000</v>
      </c>
      <c r="L1314">
        <v>8600000</v>
      </c>
      <c r="M1314">
        <v>2</v>
      </c>
      <c r="N1314" t="s">
        <v>4212</v>
      </c>
      <c r="O1314" t="s">
        <v>7781</v>
      </c>
    </row>
    <row r="1315" spans="1:15" x14ac:dyDescent="0.3">
      <c r="A1315" t="s">
        <v>7755</v>
      </c>
      <c r="B1315">
        <v>2019</v>
      </c>
      <c r="C1315" t="s">
        <v>4183</v>
      </c>
      <c r="D1315" t="s">
        <v>5167</v>
      </c>
      <c r="E1315" t="s">
        <v>7756</v>
      </c>
      <c r="F1315" t="s">
        <v>143</v>
      </c>
      <c r="G1315">
        <v>88000</v>
      </c>
      <c r="H1315" t="s">
        <v>4179</v>
      </c>
      <c r="I1315">
        <v>8500000</v>
      </c>
      <c r="J1315" t="s">
        <v>7138</v>
      </c>
      <c r="K1315">
        <v>8200000</v>
      </c>
      <c r="L1315">
        <v>8800000</v>
      </c>
      <c r="M1315">
        <v>24</v>
      </c>
      <c r="N1315" t="s">
        <v>4381</v>
      </c>
      <c r="O1315" t="s">
        <v>7757</v>
      </c>
    </row>
    <row r="1316" spans="1:15" x14ac:dyDescent="0.3">
      <c r="A1316" t="s">
        <v>6323</v>
      </c>
      <c r="B1316">
        <v>2018</v>
      </c>
      <c r="C1316" t="s">
        <v>4091</v>
      </c>
      <c r="D1316" t="s">
        <v>5117</v>
      </c>
      <c r="E1316" t="s">
        <v>5118</v>
      </c>
      <c r="F1316" t="s">
        <v>43</v>
      </c>
      <c r="G1316">
        <v>88873</v>
      </c>
      <c r="H1316" t="s">
        <v>4179</v>
      </c>
      <c r="I1316">
        <v>6230000</v>
      </c>
      <c r="J1316" t="s">
        <v>7138</v>
      </c>
      <c r="K1316">
        <v>5810000</v>
      </c>
      <c r="L1316">
        <v>6650000</v>
      </c>
      <c r="M1316" t="s">
        <v>4174</v>
      </c>
      <c r="N1316" t="s">
        <v>4244</v>
      </c>
      <c r="O1316" t="s">
        <v>7800</v>
      </c>
    </row>
    <row r="1317" spans="1:15" x14ac:dyDescent="0.3">
      <c r="A1317" t="s">
        <v>6326</v>
      </c>
      <c r="B1317">
        <v>2019</v>
      </c>
      <c r="C1317" t="s">
        <v>250</v>
      </c>
      <c r="D1317" t="s">
        <v>5993</v>
      </c>
      <c r="E1317" t="s">
        <v>7804</v>
      </c>
      <c r="F1317" t="s">
        <v>43</v>
      </c>
      <c r="G1317">
        <v>110000</v>
      </c>
      <c r="H1317" t="s">
        <v>4179</v>
      </c>
      <c r="I1317">
        <v>16800000</v>
      </c>
      <c r="J1317" t="s">
        <v>7138</v>
      </c>
      <c r="K1317">
        <v>16100000</v>
      </c>
      <c r="L1317">
        <v>17400000</v>
      </c>
      <c r="M1317">
        <v>13</v>
      </c>
      <c r="N1317" t="s">
        <v>4199</v>
      </c>
      <c r="O1317" t="s">
        <v>7805</v>
      </c>
    </row>
    <row r="1318" spans="1:15" x14ac:dyDescent="0.3">
      <c r="A1318" t="s">
        <v>6295</v>
      </c>
      <c r="B1318">
        <v>2019</v>
      </c>
      <c r="C1318" t="s">
        <v>4097</v>
      </c>
      <c r="D1318" t="s">
        <v>7743</v>
      </c>
      <c r="E1318" t="s">
        <v>7744</v>
      </c>
      <c r="F1318" t="s">
        <v>143</v>
      </c>
      <c r="G1318">
        <v>20846</v>
      </c>
      <c r="H1318" t="s">
        <v>4172</v>
      </c>
      <c r="I1318">
        <v>8900000</v>
      </c>
      <c r="J1318" t="s">
        <v>7138</v>
      </c>
      <c r="K1318">
        <v>8600000</v>
      </c>
      <c r="L1318">
        <v>9200000</v>
      </c>
      <c r="M1318" t="s">
        <v>4174</v>
      </c>
      <c r="N1318" t="s">
        <v>4582</v>
      </c>
      <c r="O1318" t="s">
        <v>7745</v>
      </c>
    </row>
    <row r="1319" spans="1:15" x14ac:dyDescent="0.3">
      <c r="A1319" t="s">
        <v>6298</v>
      </c>
      <c r="B1319">
        <v>2019</v>
      </c>
      <c r="C1319" t="s">
        <v>4031</v>
      </c>
      <c r="D1319" t="s">
        <v>7753</v>
      </c>
      <c r="E1319" t="s">
        <v>5801</v>
      </c>
      <c r="F1319" t="s">
        <v>173</v>
      </c>
      <c r="G1319">
        <v>88000</v>
      </c>
      <c r="H1319" t="s">
        <v>4179</v>
      </c>
      <c r="I1319">
        <v>8500000</v>
      </c>
      <c r="J1319" t="s">
        <v>7138</v>
      </c>
      <c r="K1319">
        <v>8200000</v>
      </c>
      <c r="L1319">
        <v>8800000</v>
      </c>
      <c r="M1319" t="s">
        <v>4174</v>
      </c>
      <c r="N1319" t="s">
        <v>4381</v>
      </c>
      <c r="O1319" t="s">
        <v>7754</v>
      </c>
    </row>
    <row r="1320" spans="1:15" x14ac:dyDescent="0.3">
      <c r="A1320" t="s">
        <v>6346</v>
      </c>
      <c r="B1320">
        <v>2019</v>
      </c>
      <c r="C1320" t="s">
        <v>85</v>
      </c>
      <c r="D1320" t="s">
        <v>4541</v>
      </c>
      <c r="E1320" t="s">
        <v>4542</v>
      </c>
      <c r="F1320" t="s">
        <v>43</v>
      </c>
      <c r="G1320">
        <v>86265</v>
      </c>
      <c r="H1320" t="s">
        <v>4179</v>
      </c>
      <c r="I1320">
        <v>7840000</v>
      </c>
      <c r="J1320" t="s">
        <v>7138</v>
      </c>
      <c r="K1320">
        <v>7310000</v>
      </c>
      <c r="L1320">
        <v>8400000</v>
      </c>
      <c r="M1320">
        <v>2</v>
      </c>
      <c r="N1320" t="s">
        <v>4212</v>
      </c>
      <c r="O1320" t="s">
        <v>7836</v>
      </c>
    </row>
    <row r="1321" spans="1:15" x14ac:dyDescent="0.3">
      <c r="A1321" t="s">
        <v>6297</v>
      </c>
      <c r="B1321">
        <v>2019</v>
      </c>
      <c r="C1321" t="s">
        <v>188</v>
      </c>
      <c r="D1321" t="s">
        <v>7749</v>
      </c>
      <c r="E1321" t="s">
        <v>7750</v>
      </c>
      <c r="F1321" t="s">
        <v>143</v>
      </c>
      <c r="G1321">
        <v>86000</v>
      </c>
      <c r="H1321" t="s">
        <v>4179</v>
      </c>
      <c r="I1321">
        <v>12500000</v>
      </c>
      <c r="J1321" t="s">
        <v>7138</v>
      </c>
      <c r="K1321">
        <v>11900000</v>
      </c>
      <c r="L1321">
        <v>13100000</v>
      </c>
      <c r="M1321">
        <v>5</v>
      </c>
      <c r="N1321" t="s">
        <v>4247</v>
      </c>
      <c r="O1321" t="s">
        <v>7751</v>
      </c>
    </row>
    <row r="1322" spans="1:15" x14ac:dyDescent="0.3">
      <c r="A1322" t="s">
        <v>6320</v>
      </c>
      <c r="B1322">
        <v>2020</v>
      </c>
      <c r="C1322" t="s">
        <v>4640</v>
      </c>
      <c r="D1322" t="s">
        <v>7794</v>
      </c>
      <c r="E1322" t="s">
        <v>7795</v>
      </c>
      <c r="F1322" t="s">
        <v>161</v>
      </c>
      <c r="G1322">
        <v>91125</v>
      </c>
      <c r="H1322" t="s">
        <v>4172</v>
      </c>
      <c r="I1322">
        <v>12400000</v>
      </c>
      <c r="J1322" t="s">
        <v>7138</v>
      </c>
      <c r="K1322">
        <v>11900000</v>
      </c>
      <c r="L1322">
        <v>12800000</v>
      </c>
      <c r="M1322">
        <v>5</v>
      </c>
      <c r="N1322" t="s">
        <v>4256</v>
      </c>
      <c r="O1322" t="s">
        <v>7796</v>
      </c>
    </row>
    <row r="1323" spans="1:15" x14ac:dyDescent="0.3">
      <c r="A1323" t="s">
        <v>7846</v>
      </c>
      <c r="B1323">
        <v>2020</v>
      </c>
      <c r="C1323" t="s">
        <v>154</v>
      </c>
      <c r="D1323" t="s">
        <v>4394</v>
      </c>
      <c r="E1323" t="s">
        <v>7847</v>
      </c>
      <c r="F1323" t="s">
        <v>60</v>
      </c>
      <c r="G1323">
        <v>63000</v>
      </c>
      <c r="H1323" t="s">
        <v>4179</v>
      </c>
      <c r="I1323">
        <v>20200000</v>
      </c>
      <c r="J1323" t="s">
        <v>7138</v>
      </c>
      <c r="K1323">
        <v>19500000</v>
      </c>
      <c r="L1323">
        <v>20800000</v>
      </c>
      <c r="M1323">
        <v>5</v>
      </c>
      <c r="N1323" t="s">
        <v>4251</v>
      </c>
      <c r="O1323" t="s">
        <v>7848</v>
      </c>
    </row>
    <row r="1324" spans="1:15" x14ac:dyDescent="0.3">
      <c r="A1324" t="s">
        <v>4171</v>
      </c>
      <c r="B1324">
        <v>2021</v>
      </c>
      <c r="C1324" t="s">
        <v>188</v>
      </c>
      <c r="D1324" t="s">
        <v>4593</v>
      </c>
      <c r="E1324" t="s">
        <v>7758</v>
      </c>
      <c r="F1324" t="s">
        <v>4171</v>
      </c>
      <c r="G1324">
        <v>102246</v>
      </c>
      <c r="H1324" t="s">
        <v>4172</v>
      </c>
      <c r="I1324">
        <v>7130000</v>
      </c>
      <c r="J1324" t="s">
        <v>7138</v>
      </c>
      <c r="K1324">
        <v>6860000</v>
      </c>
      <c r="L1324">
        <v>7400000</v>
      </c>
      <c r="M1324">
        <v>11</v>
      </c>
      <c r="N1324" t="s">
        <v>4551</v>
      </c>
      <c r="O1324" t="s">
        <v>7759</v>
      </c>
    </row>
    <row r="1325" spans="1:15" x14ac:dyDescent="0.3">
      <c r="A1325" t="s">
        <v>4171</v>
      </c>
      <c r="B1325">
        <v>2022</v>
      </c>
      <c r="C1325" t="s">
        <v>24</v>
      </c>
      <c r="D1325" t="s">
        <v>4368</v>
      </c>
      <c r="E1325" t="s">
        <v>5710</v>
      </c>
      <c r="F1325" t="s">
        <v>4171</v>
      </c>
      <c r="G1325">
        <v>60700</v>
      </c>
      <c r="H1325" t="s">
        <v>4179</v>
      </c>
      <c r="I1325">
        <v>36900000</v>
      </c>
      <c r="J1325" t="s">
        <v>7138</v>
      </c>
      <c r="K1325">
        <v>35600000</v>
      </c>
      <c r="L1325">
        <v>38200000</v>
      </c>
      <c r="M1325">
        <v>38</v>
      </c>
      <c r="N1325" t="s">
        <v>5637</v>
      </c>
      <c r="O1325" t="s">
        <v>7799</v>
      </c>
    </row>
    <row r="1326" spans="1:15" x14ac:dyDescent="0.3">
      <c r="A1326" t="s">
        <v>4171</v>
      </c>
      <c r="B1326">
        <v>2026</v>
      </c>
      <c r="C1326" t="s">
        <v>199</v>
      </c>
      <c r="D1326" t="s">
        <v>7746</v>
      </c>
      <c r="E1326" t="s">
        <v>7747</v>
      </c>
      <c r="F1326" t="s">
        <v>4171</v>
      </c>
      <c r="G1326">
        <v>200</v>
      </c>
      <c r="H1326" t="s">
        <v>4179</v>
      </c>
      <c r="I1326">
        <v>12900000</v>
      </c>
      <c r="J1326" t="s">
        <v>7138</v>
      </c>
      <c r="K1326">
        <v>12500000</v>
      </c>
      <c r="L1326">
        <v>13400000</v>
      </c>
      <c r="M1326">
        <v>2</v>
      </c>
      <c r="N1326" t="s">
        <v>4401</v>
      </c>
      <c r="O1326" t="s">
        <v>7748</v>
      </c>
    </row>
    <row r="1327" spans="1:15" x14ac:dyDescent="0.3">
      <c r="A1327" t="s">
        <v>6358</v>
      </c>
      <c r="B1327">
        <v>2020</v>
      </c>
      <c r="C1327" t="s">
        <v>62</v>
      </c>
      <c r="D1327">
        <v>2008</v>
      </c>
      <c r="E1327" t="s">
        <v>7861</v>
      </c>
      <c r="F1327" t="s">
        <v>43</v>
      </c>
      <c r="G1327">
        <v>71500</v>
      </c>
      <c r="H1327" t="s">
        <v>4179</v>
      </c>
      <c r="I1327">
        <v>16300000</v>
      </c>
      <c r="J1327" t="s">
        <v>7138</v>
      </c>
      <c r="K1327">
        <v>15400000</v>
      </c>
      <c r="L1327">
        <v>17100000</v>
      </c>
      <c r="M1327">
        <v>2</v>
      </c>
      <c r="N1327" t="s">
        <v>4247</v>
      </c>
      <c r="O1327" t="s">
        <v>7862</v>
      </c>
    </row>
    <row r="1328" spans="1:15" x14ac:dyDescent="0.3">
      <c r="A1328" t="s">
        <v>6349</v>
      </c>
      <c r="B1328">
        <v>2021</v>
      </c>
      <c r="C1328" t="s">
        <v>92</v>
      </c>
      <c r="D1328" t="s">
        <v>4944</v>
      </c>
      <c r="E1328" t="s">
        <v>5075</v>
      </c>
      <c r="F1328" t="s">
        <v>94</v>
      </c>
      <c r="G1328">
        <v>63000</v>
      </c>
      <c r="H1328" t="s">
        <v>4179</v>
      </c>
      <c r="I1328">
        <v>10900000</v>
      </c>
      <c r="J1328" t="s">
        <v>7138</v>
      </c>
      <c r="K1328">
        <v>10500000</v>
      </c>
      <c r="L1328">
        <v>11300000</v>
      </c>
      <c r="M1328">
        <v>30</v>
      </c>
      <c r="N1328" t="s">
        <v>4262</v>
      </c>
      <c r="O1328" t="s">
        <v>7839</v>
      </c>
    </row>
    <row r="1329" spans="1:15" x14ac:dyDescent="0.3">
      <c r="A1329" t="s">
        <v>6290</v>
      </c>
      <c r="B1329">
        <v>2021</v>
      </c>
      <c r="C1329" t="s">
        <v>6184</v>
      </c>
      <c r="D1329" t="s">
        <v>7153</v>
      </c>
      <c r="E1329" t="s">
        <v>7154</v>
      </c>
      <c r="F1329" t="s">
        <v>161</v>
      </c>
      <c r="G1329">
        <v>71500</v>
      </c>
      <c r="H1329" t="s">
        <v>4179</v>
      </c>
      <c r="I1329">
        <v>13100000</v>
      </c>
      <c r="J1329" t="s">
        <v>7138</v>
      </c>
      <c r="K1329">
        <v>12500000</v>
      </c>
      <c r="L1329">
        <v>13800000</v>
      </c>
      <c r="M1329" t="s">
        <v>4174</v>
      </c>
      <c r="N1329" t="s">
        <v>4212</v>
      </c>
      <c r="O1329" t="s">
        <v>7155</v>
      </c>
    </row>
    <row r="1330" spans="1:15" x14ac:dyDescent="0.3">
      <c r="A1330" t="s">
        <v>6354</v>
      </c>
      <c r="B1330">
        <v>2021</v>
      </c>
      <c r="C1330" t="s">
        <v>92</v>
      </c>
      <c r="D1330" t="s">
        <v>7852</v>
      </c>
      <c r="E1330" t="s">
        <v>7853</v>
      </c>
      <c r="F1330" t="s">
        <v>173</v>
      </c>
      <c r="G1330">
        <v>83079</v>
      </c>
      <c r="H1330" t="s">
        <v>4179</v>
      </c>
      <c r="I1330">
        <v>9000000</v>
      </c>
      <c r="J1330" t="s">
        <v>7138</v>
      </c>
      <c r="K1330">
        <v>8400000</v>
      </c>
      <c r="L1330">
        <v>9700000</v>
      </c>
      <c r="M1330">
        <v>2</v>
      </c>
      <c r="N1330" t="s">
        <v>4438</v>
      </c>
      <c r="O1330" t="s">
        <v>7854</v>
      </c>
    </row>
    <row r="1331" spans="1:15" x14ac:dyDescent="0.3">
      <c r="A1331" t="s">
        <v>6332</v>
      </c>
      <c r="B1331">
        <v>2021</v>
      </c>
      <c r="C1331" t="s">
        <v>4183</v>
      </c>
      <c r="D1331" t="s">
        <v>4950</v>
      </c>
      <c r="E1331" t="s">
        <v>4951</v>
      </c>
      <c r="F1331" t="s">
        <v>43</v>
      </c>
      <c r="G1331">
        <v>50000</v>
      </c>
      <c r="H1331" t="s">
        <v>4179</v>
      </c>
      <c r="I1331">
        <v>13000000</v>
      </c>
      <c r="J1331" t="s">
        <v>7138</v>
      </c>
      <c r="K1331">
        <v>12500000</v>
      </c>
      <c r="L1331">
        <v>13400000</v>
      </c>
      <c r="M1331">
        <v>28</v>
      </c>
      <c r="N1331" t="s">
        <v>4262</v>
      </c>
      <c r="O1331" t="s">
        <v>7816</v>
      </c>
    </row>
    <row r="1332" spans="1:15" x14ac:dyDescent="0.3">
      <c r="A1332" t="s">
        <v>6339</v>
      </c>
      <c r="B1332">
        <v>2021</v>
      </c>
      <c r="C1332" t="s">
        <v>166</v>
      </c>
      <c r="D1332" t="s">
        <v>4695</v>
      </c>
      <c r="E1332" t="s">
        <v>4696</v>
      </c>
      <c r="F1332" t="s">
        <v>43</v>
      </c>
      <c r="G1332">
        <v>76000</v>
      </c>
      <c r="H1332" t="s">
        <v>4179</v>
      </c>
      <c r="I1332">
        <v>12100000</v>
      </c>
      <c r="J1332" t="s">
        <v>7138</v>
      </c>
      <c r="K1332">
        <v>11600000</v>
      </c>
      <c r="L1332">
        <v>12500000</v>
      </c>
      <c r="M1332">
        <v>7</v>
      </c>
      <c r="N1332" t="s">
        <v>4244</v>
      </c>
      <c r="O1332" t="s">
        <v>7826</v>
      </c>
    </row>
    <row r="1333" spans="1:15" x14ac:dyDescent="0.3">
      <c r="A1333" t="s">
        <v>4975</v>
      </c>
      <c r="B1333">
        <v>2021</v>
      </c>
      <c r="C1333" t="s">
        <v>24</v>
      </c>
      <c r="D1333" t="s">
        <v>4448</v>
      </c>
      <c r="E1333" t="s">
        <v>4449</v>
      </c>
      <c r="F1333" t="s">
        <v>60</v>
      </c>
      <c r="G1333">
        <v>47500</v>
      </c>
      <c r="H1333" t="s">
        <v>4179</v>
      </c>
      <c r="I1333">
        <v>33300000</v>
      </c>
      <c r="J1333" t="s">
        <v>7138</v>
      </c>
      <c r="K1333">
        <v>32200000</v>
      </c>
      <c r="L1333">
        <v>34500000</v>
      </c>
      <c r="M1333">
        <v>5</v>
      </c>
      <c r="N1333" t="s">
        <v>4733</v>
      </c>
      <c r="O1333" t="s">
        <v>7144</v>
      </c>
    </row>
    <row r="1334" spans="1:15" x14ac:dyDescent="0.3">
      <c r="A1334" t="s">
        <v>6337</v>
      </c>
      <c r="B1334">
        <v>2021</v>
      </c>
      <c r="C1334" t="s">
        <v>4640</v>
      </c>
      <c r="D1334" t="s">
        <v>5092</v>
      </c>
      <c r="E1334" t="s">
        <v>5787</v>
      </c>
      <c r="F1334" t="s">
        <v>173</v>
      </c>
      <c r="G1334">
        <v>74756</v>
      </c>
      <c r="H1334" t="s">
        <v>4179</v>
      </c>
      <c r="I1334">
        <v>8400000</v>
      </c>
      <c r="J1334" t="s">
        <v>7138</v>
      </c>
      <c r="K1334">
        <v>8100000</v>
      </c>
      <c r="L1334">
        <v>8700000</v>
      </c>
      <c r="M1334">
        <v>15</v>
      </c>
      <c r="N1334" t="s">
        <v>4381</v>
      </c>
      <c r="O1334" t="s">
        <v>7823</v>
      </c>
    </row>
    <row r="1335" spans="1:15" x14ac:dyDescent="0.3">
      <c r="A1335" t="s">
        <v>6328</v>
      </c>
      <c r="B1335">
        <v>2021</v>
      </c>
      <c r="C1335" t="s">
        <v>191</v>
      </c>
      <c r="D1335" t="s">
        <v>7809</v>
      </c>
      <c r="E1335" t="s">
        <v>7810</v>
      </c>
      <c r="F1335" t="s">
        <v>161</v>
      </c>
      <c r="G1335">
        <v>90000</v>
      </c>
      <c r="H1335" t="s">
        <v>4179</v>
      </c>
      <c r="I1335">
        <v>10900000</v>
      </c>
      <c r="J1335" t="s">
        <v>7138</v>
      </c>
      <c r="K1335">
        <v>10400000</v>
      </c>
      <c r="L1335">
        <v>11300000</v>
      </c>
      <c r="M1335">
        <v>3</v>
      </c>
      <c r="N1335" t="s">
        <v>4438</v>
      </c>
      <c r="O1335" t="s">
        <v>7811</v>
      </c>
    </row>
    <row r="1336" spans="1:15" x14ac:dyDescent="0.3">
      <c r="A1336" t="s">
        <v>6329</v>
      </c>
      <c r="B1336">
        <v>2021</v>
      </c>
      <c r="C1336" t="s">
        <v>188</v>
      </c>
      <c r="D1336" t="s">
        <v>5882</v>
      </c>
      <c r="E1336" t="s">
        <v>7812</v>
      </c>
      <c r="F1336" t="s">
        <v>60</v>
      </c>
      <c r="G1336">
        <v>52037</v>
      </c>
      <c r="H1336" t="s">
        <v>4179</v>
      </c>
      <c r="I1336">
        <v>17600000</v>
      </c>
      <c r="J1336" t="s">
        <v>7138</v>
      </c>
      <c r="K1336">
        <v>16700000</v>
      </c>
      <c r="L1336">
        <v>18400000</v>
      </c>
      <c r="M1336">
        <v>2</v>
      </c>
      <c r="N1336" t="s">
        <v>4274</v>
      </c>
      <c r="O1336" t="s">
        <v>7813</v>
      </c>
    </row>
    <row r="1337" spans="1:15" x14ac:dyDescent="0.3">
      <c r="A1337" t="s">
        <v>6313</v>
      </c>
      <c r="B1337">
        <v>2021</v>
      </c>
      <c r="C1337" t="s">
        <v>62</v>
      </c>
      <c r="D1337">
        <v>308</v>
      </c>
      <c r="E1337" t="s">
        <v>5720</v>
      </c>
      <c r="F1337" t="s">
        <v>43</v>
      </c>
      <c r="G1337">
        <v>80000</v>
      </c>
      <c r="H1337" t="s">
        <v>4179</v>
      </c>
      <c r="I1337">
        <v>11000000</v>
      </c>
      <c r="J1337" t="s">
        <v>7138</v>
      </c>
      <c r="K1337">
        <v>10400000</v>
      </c>
      <c r="L1337">
        <v>11700000</v>
      </c>
      <c r="M1337">
        <v>3</v>
      </c>
      <c r="N1337" t="s">
        <v>4648</v>
      </c>
      <c r="O1337" t="s">
        <v>7778</v>
      </c>
    </row>
    <row r="1338" spans="1:15" x14ac:dyDescent="0.3">
      <c r="A1338" t="s">
        <v>6331</v>
      </c>
      <c r="B1338">
        <v>2021</v>
      </c>
      <c r="C1338" t="s">
        <v>36</v>
      </c>
      <c r="D1338" t="s">
        <v>4426</v>
      </c>
      <c r="E1338" t="s">
        <v>4500</v>
      </c>
      <c r="F1338" t="s">
        <v>4788</v>
      </c>
      <c r="G1338">
        <v>58000</v>
      </c>
      <c r="H1338" t="s">
        <v>4179</v>
      </c>
      <c r="I1338">
        <v>7970000</v>
      </c>
      <c r="J1338" t="s">
        <v>7138</v>
      </c>
      <c r="K1338">
        <v>7590000</v>
      </c>
      <c r="L1338">
        <v>8300000</v>
      </c>
      <c r="M1338">
        <v>32</v>
      </c>
      <c r="N1338" t="s">
        <v>4648</v>
      </c>
      <c r="O1338" t="s">
        <v>7815</v>
      </c>
    </row>
    <row r="1339" spans="1:15" x14ac:dyDescent="0.3">
      <c r="A1339" t="s">
        <v>6305</v>
      </c>
      <c r="B1339">
        <v>2021</v>
      </c>
      <c r="C1339" t="s">
        <v>4183</v>
      </c>
      <c r="D1339" t="s">
        <v>4184</v>
      </c>
      <c r="E1339" t="s">
        <v>4550</v>
      </c>
      <c r="F1339" t="s">
        <v>161</v>
      </c>
      <c r="G1339">
        <v>80000</v>
      </c>
      <c r="H1339" t="s">
        <v>4179</v>
      </c>
      <c r="I1339">
        <v>7500000</v>
      </c>
      <c r="J1339" t="s">
        <v>7138</v>
      </c>
      <c r="K1339">
        <v>7240000</v>
      </c>
      <c r="L1339">
        <v>7760000</v>
      </c>
      <c r="M1339">
        <v>9</v>
      </c>
      <c r="N1339" t="s">
        <v>4507</v>
      </c>
      <c r="O1339" t="s">
        <v>7764</v>
      </c>
    </row>
    <row r="1340" spans="1:15" x14ac:dyDescent="0.3">
      <c r="A1340" t="s">
        <v>7149</v>
      </c>
      <c r="B1340">
        <v>2021</v>
      </c>
      <c r="C1340" t="s">
        <v>89</v>
      </c>
      <c r="D1340" t="s">
        <v>4422</v>
      </c>
      <c r="E1340" t="s">
        <v>4423</v>
      </c>
      <c r="F1340" t="s">
        <v>43</v>
      </c>
      <c r="G1340">
        <v>68000</v>
      </c>
      <c r="H1340" t="s">
        <v>4179</v>
      </c>
      <c r="I1340">
        <v>7910000</v>
      </c>
      <c r="J1340" t="s">
        <v>7138</v>
      </c>
      <c r="K1340">
        <v>7630000</v>
      </c>
      <c r="L1340">
        <v>8200000</v>
      </c>
      <c r="M1340">
        <v>32</v>
      </c>
      <c r="N1340" t="s">
        <v>4381</v>
      </c>
      <c r="O1340" t="s">
        <v>7150</v>
      </c>
    </row>
    <row r="1341" spans="1:15" x14ac:dyDescent="0.3">
      <c r="A1341" t="s">
        <v>6338</v>
      </c>
      <c r="B1341">
        <v>2022</v>
      </c>
      <c r="C1341" t="s">
        <v>41</v>
      </c>
      <c r="D1341" t="s">
        <v>5030</v>
      </c>
      <c r="E1341" t="s">
        <v>7824</v>
      </c>
      <c r="F1341" t="s">
        <v>43</v>
      </c>
      <c r="G1341">
        <v>28000</v>
      </c>
      <c r="H1341" t="s">
        <v>4172</v>
      </c>
      <c r="I1341">
        <v>11500000</v>
      </c>
      <c r="J1341" t="s">
        <v>7138</v>
      </c>
      <c r="K1341">
        <v>10900000</v>
      </c>
      <c r="L1341">
        <v>12200000</v>
      </c>
      <c r="M1341">
        <v>7</v>
      </c>
      <c r="N1341" t="s">
        <v>4218</v>
      </c>
      <c r="O1341" t="s">
        <v>7825</v>
      </c>
    </row>
    <row r="1342" spans="1:15" x14ac:dyDescent="0.3">
      <c r="A1342" t="s">
        <v>6348</v>
      </c>
      <c r="B1342">
        <v>2022</v>
      </c>
      <c r="C1342" t="s">
        <v>36</v>
      </c>
      <c r="D1342" t="s">
        <v>4371</v>
      </c>
      <c r="E1342" t="s">
        <v>4372</v>
      </c>
      <c r="F1342" t="s">
        <v>143</v>
      </c>
      <c r="G1342">
        <v>83000</v>
      </c>
      <c r="H1342" t="s">
        <v>4179</v>
      </c>
      <c r="I1342">
        <v>11200000</v>
      </c>
      <c r="J1342" t="s">
        <v>7138</v>
      </c>
      <c r="K1342">
        <v>10700000</v>
      </c>
      <c r="L1342">
        <v>11600000</v>
      </c>
      <c r="M1342">
        <v>32</v>
      </c>
      <c r="N1342" t="s">
        <v>4381</v>
      </c>
      <c r="O1342" t="s">
        <v>7838</v>
      </c>
    </row>
    <row r="1343" spans="1:15" x14ac:dyDescent="0.3">
      <c r="A1343" t="s">
        <v>6342</v>
      </c>
      <c r="B1343">
        <v>2022</v>
      </c>
      <c r="C1343" t="s">
        <v>92</v>
      </c>
      <c r="D1343" t="s">
        <v>4566</v>
      </c>
      <c r="E1343" t="s">
        <v>7829</v>
      </c>
      <c r="F1343" t="s">
        <v>161</v>
      </c>
      <c r="G1343">
        <v>77000</v>
      </c>
      <c r="H1343" t="s">
        <v>4179</v>
      </c>
      <c r="I1343">
        <v>20800000</v>
      </c>
      <c r="J1343" t="s">
        <v>7138</v>
      </c>
      <c r="K1343">
        <v>20000000</v>
      </c>
      <c r="L1343">
        <v>21500000</v>
      </c>
      <c r="M1343">
        <v>2</v>
      </c>
      <c r="N1343" t="s">
        <v>4256</v>
      </c>
      <c r="O1343" t="s">
        <v>7830</v>
      </c>
    </row>
    <row r="1344" spans="1:15" x14ac:dyDescent="0.3">
      <c r="A1344" t="s">
        <v>6344</v>
      </c>
      <c r="B1344">
        <v>2022</v>
      </c>
      <c r="C1344" t="s">
        <v>230</v>
      </c>
      <c r="D1344" t="s">
        <v>5837</v>
      </c>
      <c r="E1344" t="s">
        <v>7833</v>
      </c>
      <c r="F1344" t="s">
        <v>60</v>
      </c>
      <c r="G1344">
        <v>95000</v>
      </c>
      <c r="H1344" t="s">
        <v>4179</v>
      </c>
      <c r="I1344">
        <v>8500000</v>
      </c>
      <c r="J1344" t="s">
        <v>7138</v>
      </c>
      <c r="K1344">
        <v>8100000</v>
      </c>
      <c r="L1344">
        <v>8800000</v>
      </c>
      <c r="M1344">
        <v>14</v>
      </c>
      <c r="N1344" t="s">
        <v>4274</v>
      </c>
      <c r="O1344" t="s">
        <v>7834</v>
      </c>
    </row>
    <row r="1345" spans="1:15" x14ac:dyDescent="0.3">
      <c r="A1345" t="s">
        <v>6316</v>
      </c>
      <c r="B1345">
        <v>2022</v>
      </c>
      <c r="C1345" t="s">
        <v>7783</v>
      </c>
      <c r="D1345" t="s">
        <v>7784</v>
      </c>
      <c r="E1345" t="s">
        <v>7785</v>
      </c>
      <c r="F1345" t="s">
        <v>43</v>
      </c>
      <c r="G1345">
        <v>65000</v>
      </c>
      <c r="H1345" t="s">
        <v>4179</v>
      </c>
      <c r="I1345">
        <v>14100000</v>
      </c>
      <c r="J1345" t="s">
        <v>7138</v>
      </c>
      <c r="K1345">
        <v>13600000</v>
      </c>
      <c r="L1345">
        <v>14500000</v>
      </c>
      <c r="M1345" t="s">
        <v>4174</v>
      </c>
      <c r="N1345" t="s">
        <v>4259</v>
      </c>
      <c r="O1345" t="s">
        <v>7786</v>
      </c>
    </row>
    <row r="1346" spans="1:15" x14ac:dyDescent="0.3">
      <c r="A1346" t="s">
        <v>6322</v>
      </c>
      <c r="B1346">
        <v>2022</v>
      </c>
      <c r="C1346" t="s">
        <v>89</v>
      </c>
      <c r="D1346" t="s">
        <v>5205</v>
      </c>
      <c r="E1346" t="s">
        <v>5206</v>
      </c>
      <c r="F1346" t="s">
        <v>43</v>
      </c>
      <c r="G1346">
        <v>39545</v>
      </c>
      <c r="H1346" t="s">
        <v>4179</v>
      </c>
      <c r="I1346">
        <v>8400000</v>
      </c>
      <c r="J1346" t="s">
        <v>7138</v>
      </c>
      <c r="K1346">
        <v>8200000</v>
      </c>
      <c r="L1346">
        <v>8700000</v>
      </c>
      <c r="M1346">
        <v>32</v>
      </c>
      <c r="N1346" t="s">
        <v>4381</v>
      </c>
      <c r="O1346" t="s">
        <v>7798</v>
      </c>
    </row>
    <row r="1347" spans="1:15" x14ac:dyDescent="0.3">
      <c r="A1347" t="s">
        <v>6314</v>
      </c>
      <c r="B1347">
        <v>2022</v>
      </c>
      <c r="C1347" t="s">
        <v>166</v>
      </c>
      <c r="D1347" t="s">
        <v>4695</v>
      </c>
      <c r="E1347" t="s">
        <v>4696</v>
      </c>
      <c r="F1347" t="s">
        <v>43</v>
      </c>
      <c r="G1347">
        <v>70500</v>
      </c>
      <c r="H1347" t="s">
        <v>4179</v>
      </c>
      <c r="I1347">
        <v>12900000</v>
      </c>
      <c r="J1347" t="s">
        <v>7138</v>
      </c>
      <c r="K1347">
        <v>12500000</v>
      </c>
      <c r="L1347">
        <v>13400000</v>
      </c>
      <c r="M1347">
        <v>15</v>
      </c>
      <c r="N1347" t="s">
        <v>4244</v>
      </c>
      <c r="O1347" t="s">
        <v>7779</v>
      </c>
    </row>
    <row r="1348" spans="1:15" x14ac:dyDescent="0.3">
      <c r="A1348" t="s">
        <v>6318</v>
      </c>
      <c r="B1348">
        <v>2022</v>
      </c>
      <c r="C1348" t="s">
        <v>4640</v>
      </c>
      <c r="D1348" t="s">
        <v>5092</v>
      </c>
      <c r="E1348" t="s">
        <v>5787</v>
      </c>
      <c r="F1348" t="s">
        <v>143</v>
      </c>
      <c r="G1348">
        <v>30000</v>
      </c>
      <c r="H1348" t="s">
        <v>4179</v>
      </c>
      <c r="I1348">
        <v>9400000</v>
      </c>
      <c r="J1348" t="s">
        <v>7138</v>
      </c>
      <c r="K1348">
        <v>9100000</v>
      </c>
      <c r="L1348">
        <v>9800000</v>
      </c>
      <c r="M1348">
        <v>26</v>
      </c>
      <c r="N1348" t="s">
        <v>4262</v>
      </c>
      <c r="O1348" t="s">
        <v>7788</v>
      </c>
    </row>
    <row r="1349" spans="1:15" x14ac:dyDescent="0.3">
      <c r="A1349" t="s">
        <v>6351</v>
      </c>
      <c r="B1349">
        <v>2023</v>
      </c>
      <c r="C1349" t="s">
        <v>166</v>
      </c>
      <c r="D1349" t="s">
        <v>7843</v>
      </c>
      <c r="E1349" t="s">
        <v>7844</v>
      </c>
      <c r="F1349" t="s">
        <v>60</v>
      </c>
      <c r="G1349">
        <v>38000</v>
      </c>
      <c r="H1349" t="s">
        <v>4179</v>
      </c>
      <c r="I1349">
        <v>21800000</v>
      </c>
      <c r="J1349" t="s">
        <v>7138</v>
      </c>
      <c r="K1349">
        <v>20600000</v>
      </c>
      <c r="L1349">
        <v>23000000</v>
      </c>
      <c r="M1349">
        <v>2</v>
      </c>
      <c r="N1349" t="s">
        <v>5137</v>
      </c>
      <c r="O1349" t="s">
        <v>7845</v>
      </c>
    </row>
    <row r="1350" spans="1:15" x14ac:dyDescent="0.3">
      <c r="A1350" t="s">
        <v>6334</v>
      </c>
      <c r="B1350">
        <v>2022</v>
      </c>
      <c r="C1350" t="s">
        <v>36</v>
      </c>
      <c r="D1350" t="s">
        <v>4774</v>
      </c>
      <c r="E1350" t="s">
        <v>4896</v>
      </c>
      <c r="F1350" t="s">
        <v>143</v>
      </c>
      <c r="G1350">
        <v>68000</v>
      </c>
      <c r="H1350" t="s">
        <v>4179</v>
      </c>
      <c r="I1350">
        <v>11100000</v>
      </c>
      <c r="J1350" t="s">
        <v>7138</v>
      </c>
      <c r="K1350">
        <v>10800000</v>
      </c>
      <c r="L1350">
        <v>11500000</v>
      </c>
      <c r="M1350">
        <v>13</v>
      </c>
      <c r="N1350" t="s">
        <v>4438</v>
      </c>
      <c r="O1350" t="s">
        <v>7818</v>
      </c>
    </row>
    <row r="1351" spans="1:15" x14ac:dyDescent="0.3">
      <c r="A1351" t="s">
        <v>6303</v>
      </c>
      <c r="B1351">
        <v>2022</v>
      </c>
      <c r="C1351" t="s">
        <v>92</v>
      </c>
      <c r="D1351" t="s">
        <v>4823</v>
      </c>
      <c r="E1351" t="s">
        <v>4824</v>
      </c>
      <c r="F1351" t="s">
        <v>161</v>
      </c>
      <c r="G1351">
        <v>53675</v>
      </c>
      <c r="H1351" t="s">
        <v>4179</v>
      </c>
      <c r="I1351">
        <v>10500000</v>
      </c>
      <c r="J1351" t="s">
        <v>7138</v>
      </c>
      <c r="K1351">
        <v>10100000</v>
      </c>
      <c r="L1351">
        <v>10800000</v>
      </c>
      <c r="M1351">
        <v>39</v>
      </c>
      <c r="N1351" t="s">
        <v>4244</v>
      </c>
      <c r="O1351" t="s">
        <v>7762</v>
      </c>
    </row>
    <row r="1352" spans="1:15" x14ac:dyDescent="0.3">
      <c r="A1352" t="s">
        <v>6333</v>
      </c>
      <c r="B1352">
        <v>2022</v>
      </c>
      <c r="C1352" t="s">
        <v>166</v>
      </c>
      <c r="D1352" t="s">
        <v>4514</v>
      </c>
      <c r="E1352" t="s">
        <v>4899</v>
      </c>
      <c r="F1352" t="s">
        <v>43</v>
      </c>
      <c r="G1352">
        <v>82000</v>
      </c>
      <c r="H1352" t="s">
        <v>4179</v>
      </c>
      <c r="I1352">
        <v>14900000</v>
      </c>
      <c r="J1352" t="s">
        <v>7138</v>
      </c>
      <c r="K1352">
        <v>14300000</v>
      </c>
      <c r="L1352">
        <v>15500000</v>
      </c>
      <c r="M1352">
        <v>3</v>
      </c>
      <c r="N1352" t="s">
        <v>4203</v>
      </c>
      <c r="O1352" t="s">
        <v>7817</v>
      </c>
    </row>
    <row r="1353" spans="1:15" x14ac:dyDescent="0.3">
      <c r="A1353" t="s">
        <v>7151</v>
      </c>
      <c r="B1353">
        <v>2022</v>
      </c>
      <c r="C1353" t="s">
        <v>24</v>
      </c>
      <c r="D1353" t="s">
        <v>4189</v>
      </c>
      <c r="E1353" t="s">
        <v>4190</v>
      </c>
      <c r="F1353" t="s">
        <v>4538</v>
      </c>
      <c r="G1353">
        <v>43500</v>
      </c>
      <c r="H1353" t="s">
        <v>4179</v>
      </c>
      <c r="I1353">
        <v>12300000</v>
      </c>
      <c r="J1353" t="s">
        <v>7138</v>
      </c>
      <c r="K1353">
        <v>11800000</v>
      </c>
      <c r="L1353">
        <v>12700000</v>
      </c>
      <c r="M1353">
        <v>34</v>
      </c>
      <c r="N1353" t="s">
        <v>4186</v>
      </c>
      <c r="O1353" t="s">
        <v>7152</v>
      </c>
    </row>
    <row r="1354" spans="1:15" x14ac:dyDescent="0.3">
      <c r="A1354" t="s">
        <v>6353</v>
      </c>
      <c r="B1354">
        <v>2023</v>
      </c>
      <c r="C1354" t="s">
        <v>41</v>
      </c>
      <c r="D1354" t="s">
        <v>4451</v>
      </c>
      <c r="E1354" t="s">
        <v>7850</v>
      </c>
      <c r="F1354" t="s">
        <v>43</v>
      </c>
      <c r="G1354">
        <v>77909</v>
      </c>
      <c r="H1354" t="s">
        <v>4179</v>
      </c>
      <c r="I1354">
        <v>13000000</v>
      </c>
      <c r="J1354" t="s">
        <v>7138</v>
      </c>
      <c r="K1354">
        <v>12200000</v>
      </c>
      <c r="L1354">
        <v>13800000</v>
      </c>
      <c r="M1354">
        <v>8</v>
      </c>
      <c r="N1354" t="s">
        <v>4262</v>
      </c>
      <c r="O1354" t="s">
        <v>7851</v>
      </c>
    </row>
    <row r="1355" spans="1:15" x14ac:dyDescent="0.3">
      <c r="A1355" t="s">
        <v>6347</v>
      </c>
      <c r="B1355">
        <v>2023</v>
      </c>
      <c r="C1355" t="s">
        <v>36</v>
      </c>
      <c r="D1355" t="s">
        <v>4371</v>
      </c>
      <c r="E1355" t="s">
        <v>4372</v>
      </c>
      <c r="F1355" t="s">
        <v>143</v>
      </c>
      <c r="G1355">
        <v>89876</v>
      </c>
      <c r="H1355" t="s">
        <v>4172</v>
      </c>
      <c r="I1355">
        <v>11700000</v>
      </c>
      <c r="J1355" t="s">
        <v>7138</v>
      </c>
      <c r="K1355">
        <v>11300000</v>
      </c>
      <c r="L1355">
        <v>12200000</v>
      </c>
      <c r="M1355">
        <v>23</v>
      </c>
      <c r="N1355" t="s">
        <v>4274</v>
      </c>
      <c r="O1355" t="s">
        <v>7837</v>
      </c>
    </row>
    <row r="1356" spans="1:15" x14ac:dyDescent="0.3">
      <c r="A1356" t="s">
        <v>6144</v>
      </c>
      <c r="B1356">
        <v>2023</v>
      </c>
      <c r="C1356" t="s">
        <v>4183</v>
      </c>
      <c r="D1356" t="s">
        <v>4302</v>
      </c>
      <c r="E1356" t="s">
        <v>4303</v>
      </c>
      <c r="F1356" t="s">
        <v>143</v>
      </c>
      <c r="G1356">
        <v>90000</v>
      </c>
      <c r="H1356" t="s">
        <v>4179</v>
      </c>
      <c r="I1356">
        <v>18300000</v>
      </c>
      <c r="J1356" t="s">
        <v>7138</v>
      </c>
      <c r="K1356">
        <v>17600000</v>
      </c>
      <c r="L1356">
        <v>19100000</v>
      </c>
      <c r="M1356">
        <v>28</v>
      </c>
      <c r="N1356" t="s">
        <v>4387</v>
      </c>
      <c r="O1356" t="s">
        <v>7775</v>
      </c>
    </row>
    <row r="1357" spans="1:15" x14ac:dyDescent="0.3">
      <c r="A1357" t="s">
        <v>6335</v>
      </c>
      <c r="B1357">
        <v>2023</v>
      </c>
      <c r="C1357" t="s">
        <v>4183</v>
      </c>
      <c r="D1357" t="s">
        <v>4364</v>
      </c>
      <c r="E1357" t="s">
        <v>7819</v>
      </c>
      <c r="F1357" t="s">
        <v>43</v>
      </c>
      <c r="G1357">
        <v>62500</v>
      </c>
      <c r="H1357" t="s">
        <v>4179</v>
      </c>
      <c r="I1357">
        <v>8900000</v>
      </c>
      <c r="J1357" t="s">
        <v>7138</v>
      </c>
      <c r="K1357">
        <v>8600000</v>
      </c>
      <c r="L1357">
        <v>9200000</v>
      </c>
      <c r="M1357">
        <v>7</v>
      </c>
      <c r="N1357" t="s">
        <v>4582</v>
      </c>
      <c r="O1357" t="s">
        <v>7820</v>
      </c>
    </row>
    <row r="1358" spans="1:15" x14ac:dyDescent="0.3">
      <c r="A1358" t="s">
        <v>6345</v>
      </c>
      <c r="B1358">
        <v>2023</v>
      </c>
      <c r="C1358" t="s">
        <v>62</v>
      </c>
      <c r="D1358" t="s">
        <v>4206</v>
      </c>
      <c r="E1358" t="s">
        <v>4397</v>
      </c>
      <c r="F1358" t="s">
        <v>43</v>
      </c>
      <c r="G1358">
        <v>70687</v>
      </c>
      <c r="H1358" t="s">
        <v>4172</v>
      </c>
      <c r="I1358">
        <v>17300000</v>
      </c>
      <c r="J1358" t="s">
        <v>7138</v>
      </c>
      <c r="K1358">
        <v>16500000</v>
      </c>
      <c r="L1358">
        <v>18000000</v>
      </c>
      <c r="M1358">
        <v>23</v>
      </c>
      <c r="N1358" t="s">
        <v>4259</v>
      </c>
      <c r="O1358" t="s">
        <v>7835</v>
      </c>
    </row>
    <row r="1359" spans="1:15" x14ac:dyDescent="0.3">
      <c r="A1359" t="s">
        <v>6304</v>
      </c>
      <c r="B1359">
        <v>2023</v>
      </c>
      <c r="C1359" t="s">
        <v>24</v>
      </c>
      <c r="D1359" t="s">
        <v>4430</v>
      </c>
      <c r="E1359" t="s">
        <v>5995</v>
      </c>
      <c r="F1359" t="s">
        <v>43</v>
      </c>
      <c r="G1359">
        <v>33200</v>
      </c>
      <c r="H1359" t="s">
        <v>4172</v>
      </c>
      <c r="I1359">
        <v>34100000</v>
      </c>
      <c r="J1359" t="s">
        <v>7138</v>
      </c>
      <c r="K1359">
        <v>32900000</v>
      </c>
      <c r="L1359">
        <v>35300000</v>
      </c>
      <c r="M1359">
        <v>5</v>
      </c>
      <c r="N1359" t="s">
        <v>5959</v>
      </c>
      <c r="O1359" t="s">
        <v>7763</v>
      </c>
    </row>
    <row r="1360" spans="1:15" x14ac:dyDescent="0.3">
      <c r="A1360" t="s">
        <v>7145</v>
      </c>
      <c r="B1360">
        <v>2023</v>
      </c>
      <c r="C1360" t="s">
        <v>108</v>
      </c>
      <c r="D1360" t="s">
        <v>7146</v>
      </c>
      <c r="E1360" t="s">
        <v>7147</v>
      </c>
      <c r="F1360" t="s">
        <v>43</v>
      </c>
      <c r="G1360">
        <v>85000</v>
      </c>
      <c r="H1360" t="s">
        <v>4179</v>
      </c>
      <c r="I1360">
        <v>13000000</v>
      </c>
      <c r="J1360" t="s">
        <v>7138</v>
      </c>
      <c r="K1360">
        <v>12300000</v>
      </c>
      <c r="L1360">
        <v>13700000</v>
      </c>
      <c r="M1360">
        <v>13</v>
      </c>
      <c r="N1360" t="s">
        <v>4218</v>
      </c>
      <c r="O1360" t="s">
        <v>7148</v>
      </c>
    </row>
    <row r="1361" spans="1:15" x14ac:dyDescent="0.3">
      <c r="A1361" t="s">
        <v>6356</v>
      </c>
      <c r="B1361">
        <v>2023</v>
      </c>
      <c r="C1361" t="s">
        <v>92</v>
      </c>
      <c r="D1361" t="s">
        <v>5741</v>
      </c>
      <c r="E1361" t="s">
        <v>7856</v>
      </c>
      <c r="F1361" t="s">
        <v>43</v>
      </c>
      <c r="G1361">
        <v>56300</v>
      </c>
      <c r="H1361" t="s">
        <v>4179</v>
      </c>
      <c r="I1361">
        <v>30100000</v>
      </c>
      <c r="J1361" t="s">
        <v>7138</v>
      </c>
      <c r="K1361">
        <v>29000000</v>
      </c>
      <c r="L1361">
        <v>31200000</v>
      </c>
      <c r="M1361">
        <v>5</v>
      </c>
      <c r="N1361" t="s">
        <v>4186</v>
      </c>
      <c r="O1361" t="s">
        <v>7857</v>
      </c>
    </row>
    <row r="1362" spans="1:15" x14ac:dyDescent="0.3">
      <c r="A1362" t="s">
        <v>6126</v>
      </c>
      <c r="B1362">
        <v>2024</v>
      </c>
      <c r="C1362" t="s">
        <v>6074</v>
      </c>
      <c r="D1362" t="s">
        <v>6127</v>
      </c>
      <c r="E1362" t="s">
        <v>7140</v>
      </c>
      <c r="F1362" t="s">
        <v>143</v>
      </c>
      <c r="G1362">
        <v>43200</v>
      </c>
      <c r="H1362" t="s">
        <v>4172</v>
      </c>
      <c r="I1362">
        <v>77000000</v>
      </c>
      <c r="J1362" t="s">
        <v>7138</v>
      </c>
      <c r="K1362">
        <v>74000000</v>
      </c>
      <c r="L1362">
        <v>80000000</v>
      </c>
      <c r="M1362" t="s">
        <v>4174</v>
      </c>
      <c r="N1362" t="s">
        <v>6129</v>
      </c>
      <c r="O1362" t="s">
        <v>7141</v>
      </c>
    </row>
    <row r="1363" spans="1:15" x14ac:dyDescent="0.3">
      <c r="A1363" t="s">
        <v>5599</v>
      </c>
      <c r="B1363">
        <v>2024</v>
      </c>
      <c r="C1363" t="s">
        <v>182</v>
      </c>
      <c r="D1363" t="s">
        <v>5977</v>
      </c>
      <c r="E1363" t="s">
        <v>6233</v>
      </c>
      <c r="F1363" t="s">
        <v>94</v>
      </c>
      <c r="G1363">
        <v>33533</v>
      </c>
      <c r="H1363" t="s">
        <v>4172</v>
      </c>
      <c r="I1363">
        <v>25600000</v>
      </c>
      <c r="J1363" t="s">
        <v>7138</v>
      </c>
      <c r="K1363">
        <v>24500000</v>
      </c>
      <c r="L1363">
        <v>26600000</v>
      </c>
      <c r="M1363">
        <v>2</v>
      </c>
      <c r="N1363" t="s">
        <v>4289</v>
      </c>
      <c r="O1363" t="s">
        <v>7142</v>
      </c>
    </row>
    <row r="1364" spans="1:15" x14ac:dyDescent="0.3">
      <c r="A1364" t="s">
        <v>5599</v>
      </c>
      <c r="B1364">
        <v>2024</v>
      </c>
      <c r="C1364" t="s">
        <v>182</v>
      </c>
      <c r="D1364" t="s">
        <v>5977</v>
      </c>
      <c r="E1364" t="s">
        <v>6233</v>
      </c>
      <c r="F1364" t="s">
        <v>94</v>
      </c>
      <c r="G1364">
        <v>33533</v>
      </c>
      <c r="H1364" t="s">
        <v>4172</v>
      </c>
      <c r="I1364">
        <v>25600000</v>
      </c>
      <c r="J1364" t="s">
        <v>7138</v>
      </c>
      <c r="K1364">
        <v>24500000</v>
      </c>
      <c r="L1364">
        <v>26600000</v>
      </c>
      <c r="M1364">
        <v>2</v>
      </c>
      <c r="N1364" t="s">
        <v>4289</v>
      </c>
      <c r="O1364" t="s">
        <v>7143</v>
      </c>
    </row>
    <row r="1365" spans="1:15" x14ac:dyDescent="0.3">
      <c r="A1365" t="s">
        <v>6325</v>
      </c>
      <c r="B1365">
        <v>2023</v>
      </c>
      <c r="C1365" t="s">
        <v>24</v>
      </c>
      <c r="D1365" t="s">
        <v>7792</v>
      </c>
      <c r="E1365" t="s">
        <v>7607</v>
      </c>
      <c r="F1365" t="s">
        <v>173</v>
      </c>
      <c r="G1365">
        <v>44000</v>
      </c>
      <c r="H1365" t="s">
        <v>4179</v>
      </c>
      <c r="I1365">
        <v>64000000</v>
      </c>
      <c r="J1365" t="s">
        <v>7138</v>
      </c>
      <c r="K1365">
        <v>62000000</v>
      </c>
      <c r="L1365">
        <v>66000000</v>
      </c>
      <c r="M1365">
        <v>7</v>
      </c>
      <c r="N1365" t="s">
        <v>4266</v>
      </c>
      <c r="O1365" t="s">
        <v>7793</v>
      </c>
    </row>
    <row r="1366" spans="1:15" x14ac:dyDescent="0.3">
      <c r="A1366" t="s">
        <v>6325</v>
      </c>
      <c r="B1366">
        <v>2023</v>
      </c>
      <c r="C1366" t="s">
        <v>24</v>
      </c>
      <c r="D1366" t="s">
        <v>7792</v>
      </c>
      <c r="E1366" t="s">
        <v>7607</v>
      </c>
      <c r="F1366" t="s">
        <v>173</v>
      </c>
      <c r="G1366">
        <v>44000</v>
      </c>
      <c r="H1366" t="s">
        <v>4179</v>
      </c>
      <c r="I1366">
        <v>64000000</v>
      </c>
      <c r="J1366" t="s">
        <v>7138</v>
      </c>
      <c r="K1366">
        <v>62000000</v>
      </c>
      <c r="L1366">
        <v>66000000</v>
      </c>
      <c r="M1366">
        <v>7</v>
      </c>
      <c r="N1366" t="s">
        <v>4266</v>
      </c>
      <c r="O1366" t="s">
        <v>7803</v>
      </c>
    </row>
    <row r="1367" spans="1:15" x14ac:dyDescent="0.3">
      <c r="A1367" t="s">
        <v>6355</v>
      </c>
      <c r="B1367">
        <v>2024</v>
      </c>
      <c r="C1367" t="s">
        <v>137</v>
      </c>
      <c r="D1367" t="s">
        <v>5107</v>
      </c>
      <c r="E1367" t="s">
        <v>4202</v>
      </c>
      <c r="F1367" t="s">
        <v>43</v>
      </c>
      <c r="G1367">
        <v>26000</v>
      </c>
      <c r="H1367" t="s">
        <v>4179</v>
      </c>
      <c r="I1367">
        <v>24500000</v>
      </c>
      <c r="J1367" t="s">
        <v>7138</v>
      </c>
      <c r="K1367">
        <v>23600000</v>
      </c>
      <c r="L1367">
        <v>25300000</v>
      </c>
      <c r="M1367">
        <v>8</v>
      </c>
      <c r="N1367" t="s">
        <v>4279</v>
      </c>
      <c r="O1367" t="s">
        <v>7855</v>
      </c>
    </row>
    <row r="1368" spans="1:15" x14ac:dyDescent="0.3">
      <c r="A1368" t="s">
        <v>5232</v>
      </c>
      <c r="B1368">
        <v>2024</v>
      </c>
      <c r="C1368" t="s">
        <v>62</v>
      </c>
      <c r="D1368" t="s">
        <v>4197</v>
      </c>
      <c r="E1368" t="s">
        <v>4198</v>
      </c>
      <c r="F1368" t="s">
        <v>143</v>
      </c>
      <c r="G1368">
        <v>21700</v>
      </c>
      <c r="H1368" t="s">
        <v>4179</v>
      </c>
      <c r="I1368">
        <v>15900000</v>
      </c>
      <c r="J1368" t="s">
        <v>7138</v>
      </c>
      <c r="K1368">
        <v>15400000</v>
      </c>
      <c r="L1368">
        <v>16500000</v>
      </c>
      <c r="M1368">
        <v>28</v>
      </c>
      <c r="N1368" t="s">
        <v>4191</v>
      </c>
      <c r="O1368" t="s">
        <v>7158</v>
      </c>
    </row>
    <row r="1369" spans="1:15" x14ac:dyDescent="0.3">
      <c r="A1369" t="s">
        <v>6324</v>
      </c>
      <c r="B1369">
        <v>2025</v>
      </c>
      <c r="C1369" t="s">
        <v>131</v>
      </c>
      <c r="D1369" t="s">
        <v>4992</v>
      </c>
      <c r="E1369" t="s">
        <v>7801</v>
      </c>
      <c r="F1369" t="s">
        <v>161</v>
      </c>
      <c r="G1369">
        <v>18600</v>
      </c>
      <c r="H1369" t="s">
        <v>4179</v>
      </c>
      <c r="I1369">
        <v>30000000</v>
      </c>
      <c r="J1369" t="s">
        <v>7138</v>
      </c>
      <c r="K1369">
        <v>28900000</v>
      </c>
      <c r="L1369">
        <v>31000000</v>
      </c>
      <c r="M1369">
        <v>2</v>
      </c>
      <c r="N1369" t="s">
        <v>4180</v>
      </c>
      <c r="O1369" t="s">
        <v>7802</v>
      </c>
    </row>
    <row r="1370" spans="1:15" x14ac:dyDescent="0.3">
      <c r="A1370" t="s">
        <v>6310</v>
      </c>
      <c r="B1370">
        <v>2024</v>
      </c>
      <c r="C1370" t="s">
        <v>108</v>
      </c>
      <c r="D1370" t="s">
        <v>7770</v>
      </c>
      <c r="E1370" t="s">
        <v>7771</v>
      </c>
      <c r="F1370" t="s">
        <v>43</v>
      </c>
      <c r="G1370">
        <v>30000</v>
      </c>
      <c r="H1370" t="s">
        <v>4172</v>
      </c>
      <c r="I1370">
        <v>7710000</v>
      </c>
      <c r="J1370" t="s">
        <v>7138</v>
      </c>
      <c r="K1370">
        <v>7430000</v>
      </c>
      <c r="L1370">
        <v>7990000</v>
      </c>
      <c r="M1370">
        <v>3</v>
      </c>
      <c r="N1370" t="s">
        <v>4438</v>
      </c>
      <c r="O1370" t="s">
        <v>7772</v>
      </c>
    </row>
    <row r="1371" spans="1:15" x14ac:dyDescent="0.3">
      <c r="A1371" t="s">
        <v>6301</v>
      </c>
      <c r="B1371">
        <v>2024</v>
      </c>
      <c r="C1371" t="s">
        <v>36</v>
      </c>
      <c r="D1371" t="s">
        <v>4371</v>
      </c>
      <c r="E1371" t="s">
        <v>4372</v>
      </c>
      <c r="F1371" t="s">
        <v>143</v>
      </c>
      <c r="G1371">
        <v>32925</v>
      </c>
      <c r="H1371" t="s">
        <v>4179</v>
      </c>
      <c r="I1371">
        <v>12900000</v>
      </c>
      <c r="J1371" t="s">
        <v>7138</v>
      </c>
      <c r="K1371">
        <v>12500000</v>
      </c>
      <c r="L1371">
        <v>13400000</v>
      </c>
      <c r="M1371">
        <v>22</v>
      </c>
      <c r="N1371" t="s">
        <v>4218</v>
      </c>
      <c r="O1371" t="s">
        <v>7760</v>
      </c>
    </row>
    <row r="1372" spans="1:15" x14ac:dyDescent="0.3">
      <c r="A1372" t="s">
        <v>136</v>
      </c>
      <c r="B1372">
        <v>2024</v>
      </c>
      <c r="C1372" t="s">
        <v>137</v>
      </c>
      <c r="D1372" t="s">
        <v>4335</v>
      </c>
      <c r="E1372" t="s">
        <v>4832</v>
      </c>
      <c r="F1372" t="s">
        <v>46</v>
      </c>
      <c r="G1372">
        <v>8000</v>
      </c>
      <c r="H1372" t="s">
        <v>4172</v>
      </c>
      <c r="I1372">
        <v>20300000</v>
      </c>
      <c r="J1372" t="s">
        <v>7138</v>
      </c>
      <c r="K1372">
        <v>19600000</v>
      </c>
      <c r="L1372">
        <v>21000000</v>
      </c>
      <c r="M1372">
        <v>10</v>
      </c>
      <c r="N1372" t="s">
        <v>4346</v>
      </c>
      <c r="O1372" t="s">
        <v>7162</v>
      </c>
    </row>
    <row r="1373" spans="1:15" x14ac:dyDescent="0.3">
      <c r="A1373" t="s">
        <v>6319</v>
      </c>
      <c r="B1373">
        <v>2024</v>
      </c>
      <c r="C1373" t="s">
        <v>230</v>
      </c>
      <c r="D1373" t="s">
        <v>7789</v>
      </c>
      <c r="E1373" t="s">
        <v>7790</v>
      </c>
      <c r="F1373" t="s">
        <v>43</v>
      </c>
      <c r="G1373">
        <v>6849</v>
      </c>
      <c r="H1373" t="s">
        <v>4179</v>
      </c>
      <c r="I1373">
        <v>13600000</v>
      </c>
      <c r="J1373" t="s">
        <v>7138</v>
      </c>
      <c r="K1373">
        <v>13100000</v>
      </c>
      <c r="L1373">
        <v>14000000</v>
      </c>
      <c r="M1373">
        <v>11</v>
      </c>
      <c r="N1373" t="s">
        <v>4186</v>
      </c>
      <c r="O1373" t="s">
        <v>7791</v>
      </c>
    </row>
    <row r="1374" spans="1:15" x14ac:dyDescent="0.3">
      <c r="A1374" t="s">
        <v>6294</v>
      </c>
      <c r="B1374">
        <v>2024</v>
      </c>
      <c r="C1374" t="s">
        <v>24</v>
      </c>
      <c r="D1374" t="s">
        <v>4853</v>
      </c>
      <c r="E1374" t="s">
        <v>4190</v>
      </c>
      <c r="F1374" t="s">
        <v>43</v>
      </c>
      <c r="G1374">
        <v>24546</v>
      </c>
      <c r="H1374" t="s">
        <v>4179</v>
      </c>
      <c r="I1374">
        <v>16900000</v>
      </c>
      <c r="J1374" t="s">
        <v>7138</v>
      </c>
      <c r="K1374">
        <v>16300000</v>
      </c>
      <c r="L1374">
        <v>17500000</v>
      </c>
      <c r="M1374">
        <v>11</v>
      </c>
      <c r="N1374" t="s">
        <v>4247</v>
      </c>
      <c r="O1374" t="s">
        <v>7752</v>
      </c>
    </row>
    <row r="1375" spans="1:15" x14ac:dyDescent="0.3">
      <c r="A1375" t="s">
        <v>6294</v>
      </c>
      <c r="B1375">
        <v>2024</v>
      </c>
      <c r="C1375" t="s">
        <v>24</v>
      </c>
      <c r="D1375" t="s">
        <v>4853</v>
      </c>
      <c r="E1375" t="s">
        <v>4307</v>
      </c>
      <c r="F1375" t="s">
        <v>43</v>
      </c>
      <c r="G1375">
        <v>24546</v>
      </c>
      <c r="H1375" t="s">
        <v>4179</v>
      </c>
      <c r="I1375">
        <v>15300000</v>
      </c>
      <c r="J1375" t="s">
        <v>7138</v>
      </c>
      <c r="K1375">
        <v>14700000</v>
      </c>
      <c r="L1375">
        <v>15800000</v>
      </c>
      <c r="M1375">
        <v>21</v>
      </c>
      <c r="N1375" t="s">
        <v>4191</v>
      </c>
      <c r="O1375" t="s">
        <v>7742</v>
      </c>
    </row>
    <row r="1376" spans="1:15" x14ac:dyDescent="0.3">
      <c r="A1376" t="s">
        <v>6294</v>
      </c>
      <c r="B1376">
        <v>2024</v>
      </c>
      <c r="C1376" t="s">
        <v>24</v>
      </c>
      <c r="D1376" t="s">
        <v>4189</v>
      </c>
      <c r="E1376" t="s">
        <v>4307</v>
      </c>
      <c r="F1376" t="s">
        <v>43</v>
      </c>
      <c r="G1376">
        <v>24546</v>
      </c>
      <c r="H1376" t="s">
        <v>4179</v>
      </c>
      <c r="I1376">
        <v>14700000</v>
      </c>
      <c r="J1376" t="s">
        <v>7138</v>
      </c>
      <c r="K1376">
        <v>14100000</v>
      </c>
      <c r="L1376">
        <v>15200000</v>
      </c>
      <c r="M1376">
        <v>21</v>
      </c>
      <c r="N1376" t="s">
        <v>4191</v>
      </c>
      <c r="O1376" t="s">
        <v>7741</v>
      </c>
    </row>
    <row r="1377" spans="1:15" x14ac:dyDescent="0.3">
      <c r="A1377" t="s">
        <v>6360</v>
      </c>
      <c r="B1377">
        <v>2024</v>
      </c>
      <c r="C1377" t="s">
        <v>24</v>
      </c>
      <c r="D1377" t="s">
        <v>4368</v>
      </c>
      <c r="E1377" t="s">
        <v>4369</v>
      </c>
      <c r="F1377" t="s">
        <v>94</v>
      </c>
      <c r="G1377">
        <v>23791</v>
      </c>
      <c r="H1377" t="s">
        <v>4179</v>
      </c>
      <c r="I1377">
        <v>37500000</v>
      </c>
      <c r="J1377" t="s">
        <v>7138</v>
      </c>
      <c r="K1377">
        <v>36300000</v>
      </c>
      <c r="L1377">
        <v>38800000</v>
      </c>
      <c r="M1377">
        <v>12</v>
      </c>
      <c r="N1377" t="s">
        <v>4195</v>
      </c>
      <c r="O1377" t="s">
        <v>7866</v>
      </c>
    </row>
    <row r="1378" spans="1:15" x14ac:dyDescent="0.3">
      <c r="A1378" t="s">
        <v>6340</v>
      </c>
      <c r="B1378">
        <v>2024</v>
      </c>
      <c r="C1378" t="s">
        <v>188</v>
      </c>
      <c r="D1378" t="s">
        <v>5790</v>
      </c>
      <c r="E1378" t="s">
        <v>5791</v>
      </c>
      <c r="F1378" t="s">
        <v>161</v>
      </c>
      <c r="G1378">
        <v>22645</v>
      </c>
      <c r="H1378" t="s">
        <v>4179</v>
      </c>
      <c r="I1378">
        <v>18800000</v>
      </c>
      <c r="J1378" t="s">
        <v>7138</v>
      </c>
      <c r="K1378">
        <v>18200000</v>
      </c>
      <c r="L1378">
        <v>19500000</v>
      </c>
      <c r="M1378">
        <v>2</v>
      </c>
      <c r="N1378" t="s">
        <v>4195</v>
      </c>
      <c r="O1378" t="s">
        <v>7827</v>
      </c>
    </row>
    <row r="1379" spans="1:15" x14ac:dyDescent="0.3">
      <c r="A1379" t="s">
        <v>5823</v>
      </c>
      <c r="B1379">
        <v>2024</v>
      </c>
      <c r="C1379" t="s">
        <v>62</v>
      </c>
      <c r="D1379" t="s">
        <v>4197</v>
      </c>
      <c r="E1379" t="s">
        <v>5824</v>
      </c>
      <c r="F1379" t="s">
        <v>43</v>
      </c>
      <c r="G1379">
        <v>45700</v>
      </c>
      <c r="H1379" t="s">
        <v>4179</v>
      </c>
      <c r="I1379">
        <v>16800000</v>
      </c>
      <c r="J1379" t="s">
        <v>7138</v>
      </c>
      <c r="K1379">
        <v>16200000</v>
      </c>
      <c r="L1379">
        <v>17500000</v>
      </c>
      <c r="M1379">
        <v>29</v>
      </c>
      <c r="N1379" t="s">
        <v>4247</v>
      </c>
      <c r="O1379" t="s">
        <v>7156</v>
      </c>
    </row>
    <row r="1380" spans="1:15" x14ac:dyDescent="0.3">
      <c r="A1380" t="s">
        <v>6343</v>
      </c>
      <c r="B1380">
        <v>2024</v>
      </c>
      <c r="C1380" t="s">
        <v>89</v>
      </c>
      <c r="D1380" t="s">
        <v>5205</v>
      </c>
      <c r="E1380" t="s">
        <v>7831</v>
      </c>
      <c r="F1380" t="s">
        <v>94</v>
      </c>
      <c r="G1380">
        <v>16250</v>
      </c>
      <c r="H1380" t="s">
        <v>4179</v>
      </c>
      <c r="I1380">
        <v>10900000</v>
      </c>
      <c r="J1380" t="s">
        <v>7138</v>
      </c>
      <c r="K1380">
        <v>10500000</v>
      </c>
      <c r="L1380">
        <v>11300000</v>
      </c>
      <c r="M1380">
        <v>6</v>
      </c>
      <c r="N1380" t="s">
        <v>4424</v>
      </c>
      <c r="O1380" t="s">
        <v>7832</v>
      </c>
    </row>
    <row r="1381" spans="1:15" x14ac:dyDescent="0.3">
      <c r="A1381" t="s">
        <v>6341</v>
      </c>
      <c r="B1381">
        <v>2024</v>
      </c>
      <c r="C1381" t="s">
        <v>3991</v>
      </c>
      <c r="D1381" t="s">
        <v>4629</v>
      </c>
      <c r="E1381" t="s">
        <v>4630</v>
      </c>
      <c r="F1381" t="s">
        <v>161</v>
      </c>
      <c r="G1381">
        <v>46000</v>
      </c>
      <c r="H1381" t="s">
        <v>4179</v>
      </c>
      <c r="I1381">
        <v>9000000</v>
      </c>
      <c r="J1381" t="s">
        <v>7138</v>
      </c>
      <c r="K1381">
        <v>8500000</v>
      </c>
      <c r="L1381">
        <v>9500000</v>
      </c>
      <c r="M1381">
        <v>6</v>
      </c>
      <c r="N1381" t="s">
        <v>4648</v>
      </c>
      <c r="O1381" t="s">
        <v>7828</v>
      </c>
    </row>
    <row r="1382" spans="1:15" x14ac:dyDescent="0.3">
      <c r="A1382" t="s">
        <v>6307</v>
      </c>
      <c r="B1382">
        <v>2024</v>
      </c>
      <c r="C1382" t="s">
        <v>24</v>
      </c>
      <c r="D1382" t="s">
        <v>4368</v>
      </c>
      <c r="E1382" t="s">
        <v>4369</v>
      </c>
      <c r="F1382" t="s">
        <v>43</v>
      </c>
      <c r="G1382">
        <v>13800</v>
      </c>
      <c r="H1382" t="s">
        <v>4179</v>
      </c>
      <c r="I1382">
        <v>37700000</v>
      </c>
      <c r="J1382" t="s">
        <v>7138</v>
      </c>
      <c r="K1382">
        <v>36400000</v>
      </c>
      <c r="L1382">
        <v>39000000</v>
      </c>
      <c r="M1382">
        <v>12</v>
      </c>
      <c r="N1382" t="s">
        <v>4195</v>
      </c>
      <c r="O1382" t="s">
        <v>7766</v>
      </c>
    </row>
    <row r="1383" spans="1:15" x14ac:dyDescent="0.3">
      <c r="A1383" t="s">
        <v>6330</v>
      </c>
      <c r="B1383">
        <v>2024</v>
      </c>
      <c r="C1383" t="s">
        <v>188</v>
      </c>
      <c r="D1383" t="s">
        <v>4593</v>
      </c>
      <c r="E1383" t="s">
        <v>4594</v>
      </c>
      <c r="F1383" t="s">
        <v>143</v>
      </c>
      <c r="G1383">
        <v>20399</v>
      </c>
      <c r="H1383" t="s">
        <v>4179</v>
      </c>
      <c r="I1383">
        <v>9400000</v>
      </c>
      <c r="J1383" t="s">
        <v>7138</v>
      </c>
      <c r="K1383">
        <v>9100000</v>
      </c>
      <c r="L1383">
        <v>9700000</v>
      </c>
      <c r="M1383">
        <v>8</v>
      </c>
      <c r="N1383" t="s">
        <v>4381</v>
      </c>
      <c r="O1383" t="s">
        <v>7814</v>
      </c>
    </row>
    <row r="1384" spans="1:15" x14ac:dyDescent="0.3">
      <c r="A1384" t="s">
        <v>6306</v>
      </c>
      <c r="B1384">
        <v>2024</v>
      </c>
      <c r="C1384" t="s">
        <v>137</v>
      </c>
      <c r="D1384" t="s">
        <v>5065</v>
      </c>
      <c r="E1384" t="s">
        <v>5251</v>
      </c>
      <c r="F1384" t="s">
        <v>161</v>
      </c>
      <c r="G1384">
        <v>33000</v>
      </c>
      <c r="H1384" t="s">
        <v>4179</v>
      </c>
      <c r="I1384">
        <v>36500000</v>
      </c>
      <c r="J1384" t="s">
        <v>7138</v>
      </c>
      <c r="K1384">
        <v>35200000</v>
      </c>
      <c r="L1384">
        <v>37900000</v>
      </c>
      <c r="M1384">
        <v>3</v>
      </c>
      <c r="N1384" t="s">
        <v>4346</v>
      </c>
      <c r="O1384" t="s">
        <v>7765</v>
      </c>
    </row>
    <row r="1385" spans="1:15" x14ac:dyDescent="0.3">
      <c r="A1385" t="s">
        <v>6361</v>
      </c>
      <c r="B1385">
        <v>2024</v>
      </c>
      <c r="C1385" t="s">
        <v>137</v>
      </c>
      <c r="D1385" t="s">
        <v>4335</v>
      </c>
      <c r="E1385" t="s">
        <v>4832</v>
      </c>
      <c r="F1385" t="s">
        <v>43</v>
      </c>
      <c r="G1385">
        <v>26381</v>
      </c>
      <c r="H1385" t="s">
        <v>4179</v>
      </c>
      <c r="I1385">
        <v>20000000</v>
      </c>
      <c r="J1385" t="s">
        <v>7138</v>
      </c>
      <c r="K1385">
        <v>19300000</v>
      </c>
      <c r="L1385">
        <v>20800000</v>
      </c>
      <c r="M1385">
        <v>10</v>
      </c>
      <c r="N1385" t="s">
        <v>4346</v>
      </c>
      <c r="O1385" t="s">
        <v>7867</v>
      </c>
    </row>
    <row r="1386" spans="1:15" x14ac:dyDescent="0.3">
      <c r="A1386" t="s">
        <v>6359</v>
      </c>
      <c r="B1386">
        <v>2024</v>
      </c>
      <c r="C1386" t="s">
        <v>89</v>
      </c>
      <c r="D1386" t="s">
        <v>7863</v>
      </c>
      <c r="E1386" t="s">
        <v>7864</v>
      </c>
      <c r="F1386" t="s">
        <v>173</v>
      </c>
      <c r="G1386">
        <v>13500</v>
      </c>
      <c r="H1386" t="s">
        <v>4179</v>
      </c>
      <c r="I1386">
        <v>11500000</v>
      </c>
      <c r="J1386" t="s">
        <v>7138</v>
      </c>
      <c r="K1386">
        <v>11100000</v>
      </c>
      <c r="L1386">
        <v>11900000</v>
      </c>
      <c r="M1386">
        <v>3</v>
      </c>
      <c r="N1386" t="s">
        <v>4218</v>
      </c>
      <c r="O1386" t="s">
        <v>7865</v>
      </c>
    </row>
    <row r="1387" spans="1:15" x14ac:dyDescent="0.3">
      <c r="A1387" t="s">
        <v>6308</v>
      </c>
      <c r="B1387">
        <v>2025</v>
      </c>
      <c r="C1387" t="s">
        <v>36</v>
      </c>
      <c r="D1387" t="s">
        <v>6171</v>
      </c>
      <c r="E1387" t="s">
        <v>5772</v>
      </c>
      <c r="F1387" t="s">
        <v>4171</v>
      </c>
      <c r="G1387">
        <v>17000</v>
      </c>
      <c r="H1387" t="s">
        <v>4179</v>
      </c>
      <c r="I1387">
        <v>11300000</v>
      </c>
      <c r="J1387" t="s">
        <v>7138</v>
      </c>
      <c r="K1387">
        <v>10900000</v>
      </c>
      <c r="L1387">
        <v>11600000</v>
      </c>
      <c r="M1387">
        <v>2</v>
      </c>
      <c r="N1387" t="s">
        <v>4186</v>
      </c>
      <c r="O1387" t="s">
        <v>7767</v>
      </c>
    </row>
    <row r="1388" spans="1:15" x14ac:dyDescent="0.3">
      <c r="A1388" t="s">
        <v>153</v>
      </c>
      <c r="B1388">
        <v>2025</v>
      </c>
      <c r="C1388" t="s">
        <v>154</v>
      </c>
      <c r="D1388" t="s">
        <v>5681</v>
      </c>
      <c r="E1388" t="s">
        <v>5682</v>
      </c>
      <c r="F1388" t="s">
        <v>4171</v>
      </c>
      <c r="G1388">
        <v>7500</v>
      </c>
      <c r="H1388" t="s">
        <v>4179</v>
      </c>
      <c r="I1388">
        <v>24000000</v>
      </c>
      <c r="J1388" t="s">
        <v>7138</v>
      </c>
      <c r="K1388">
        <v>23200000</v>
      </c>
      <c r="L1388">
        <v>24800000</v>
      </c>
      <c r="M1388">
        <v>2</v>
      </c>
      <c r="N1388" t="s">
        <v>4180</v>
      </c>
      <c r="O1388" t="s">
        <v>7159</v>
      </c>
    </row>
    <row r="1389" spans="1:15" x14ac:dyDescent="0.3">
      <c r="A1389" t="s">
        <v>6312</v>
      </c>
      <c r="B1389">
        <v>2025</v>
      </c>
      <c r="C1389" t="s">
        <v>36</v>
      </c>
      <c r="D1389" t="s">
        <v>5737</v>
      </c>
      <c r="E1389" t="s">
        <v>7776</v>
      </c>
      <c r="F1389" t="s">
        <v>4171</v>
      </c>
      <c r="G1389">
        <v>35000</v>
      </c>
      <c r="H1389" t="s">
        <v>4172</v>
      </c>
      <c r="I1389">
        <v>8300000</v>
      </c>
      <c r="J1389" t="s">
        <v>7138</v>
      </c>
      <c r="K1389">
        <v>8100000</v>
      </c>
      <c r="L1389">
        <v>8600000</v>
      </c>
      <c r="M1389">
        <v>9</v>
      </c>
      <c r="N1389" t="s">
        <v>5703</v>
      </c>
      <c r="O1389" t="s">
        <v>7777</v>
      </c>
    </row>
    <row r="1390" spans="1:15" x14ac:dyDescent="0.3">
      <c r="A1390" t="s">
        <v>6321</v>
      </c>
      <c r="B1390">
        <v>2025</v>
      </c>
      <c r="C1390" t="s">
        <v>62</v>
      </c>
      <c r="D1390">
        <v>5008</v>
      </c>
      <c r="E1390" t="s">
        <v>5727</v>
      </c>
      <c r="F1390" t="s">
        <v>4171</v>
      </c>
      <c r="G1390">
        <v>20000</v>
      </c>
      <c r="H1390" t="s">
        <v>4179</v>
      </c>
      <c r="I1390">
        <v>27400000</v>
      </c>
      <c r="J1390" t="s">
        <v>7138</v>
      </c>
      <c r="K1390">
        <v>26400000</v>
      </c>
      <c r="L1390">
        <v>28500000</v>
      </c>
      <c r="M1390" t="s">
        <v>4174</v>
      </c>
      <c r="N1390" t="s">
        <v>4346</v>
      </c>
      <c r="O1390" t="s">
        <v>7797</v>
      </c>
    </row>
    <row r="1391" spans="1:15" x14ac:dyDescent="0.3">
      <c r="A1391" t="s">
        <v>6311</v>
      </c>
      <c r="B1391">
        <v>2025</v>
      </c>
      <c r="C1391" t="s">
        <v>36</v>
      </c>
      <c r="D1391" t="s">
        <v>4399</v>
      </c>
      <c r="E1391" t="s">
        <v>7773</v>
      </c>
      <c r="F1391" t="s">
        <v>4171</v>
      </c>
      <c r="G1391">
        <v>13391</v>
      </c>
      <c r="H1391" t="s">
        <v>4172</v>
      </c>
      <c r="I1391">
        <v>8700000</v>
      </c>
      <c r="J1391" t="s">
        <v>7138</v>
      </c>
      <c r="K1391">
        <v>8400000</v>
      </c>
      <c r="L1391">
        <v>9000000</v>
      </c>
      <c r="M1391" t="s">
        <v>4174</v>
      </c>
      <c r="N1391" t="s">
        <v>4582</v>
      </c>
      <c r="O1391" t="s">
        <v>7774</v>
      </c>
    </row>
    <row r="1392" spans="1:15" x14ac:dyDescent="0.3">
      <c r="A1392" t="s">
        <v>5262</v>
      </c>
      <c r="B1392">
        <v>2025</v>
      </c>
      <c r="C1392" t="s">
        <v>24</v>
      </c>
      <c r="D1392" t="s">
        <v>5721</v>
      </c>
      <c r="E1392" t="s">
        <v>5722</v>
      </c>
      <c r="F1392" t="s">
        <v>4171</v>
      </c>
      <c r="G1392">
        <v>21000</v>
      </c>
      <c r="H1392" t="s">
        <v>4179</v>
      </c>
      <c r="I1392">
        <v>45400000</v>
      </c>
      <c r="J1392" t="s">
        <v>7138</v>
      </c>
      <c r="K1392">
        <v>43700000</v>
      </c>
      <c r="L1392">
        <v>47000000</v>
      </c>
      <c r="M1392">
        <v>7</v>
      </c>
      <c r="N1392" t="s">
        <v>5702</v>
      </c>
      <c r="O1392" t="s">
        <v>7782</v>
      </c>
    </row>
    <row r="1393" spans="1:15" x14ac:dyDescent="0.3">
      <c r="A1393" t="s">
        <v>6317</v>
      </c>
      <c r="B1393">
        <v>2025</v>
      </c>
      <c r="C1393" t="s">
        <v>24</v>
      </c>
      <c r="D1393" t="s">
        <v>4853</v>
      </c>
      <c r="E1393" t="s">
        <v>4190</v>
      </c>
      <c r="F1393" t="s">
        <v>4171</v>
      </c>
      <c r="G1393">
        <v>8335</v>
      </c>
      <c r="H1393" t="s">
        <v>4179</v>
      </c>
      <c r="I1393">
        <v>18400000</v>
      </c>
      <c r="J1393" t="s">
        <v>7138</v>
      </c>
      <c r="K1393">
        <v>17800000</v>
      </c>
      <c r="L1393">
        <v>19100000</v>
      </c>
      <c r="M1393">
        <v>14</v>
      </c>
      <c r="N1393" t="s">
        <v>4218</v>
      </c>
      <c r="O1393" t="s">
        <v>7787</v>
      </c>
    </row>
    <row r="1394" spans="1:15" x14ac:dyDescent="0.3">
      <c r="A1394" t="s">
        <v>6291</v>
      </c>
      <c r="B1394">
        <v>2025</v>
      </c>
      <c r="C1394" t="s">
        <v>154</v>
      </c>
      <c r="D1394" t="s">
        <v>4169</v>
      </c>
      <c r="E1394" t="s">
        <v>7137</v>
      </c>
      <c r="F1394" t="s">
        <v>4171</v>
      </c>
      <c r="G1394">
        <v>3500</v>
      </c>
      <c r="H1394" t="s">
        <v>4179</v>
      </c>
      <c r="I1394">
        <v>16900000</v>
      </c>
      <c r="J1394" t="s">
        <v>7138</v>
      </c>
      <c r="K1394">
        <v>15700000</v>
      </c>
      <c r="L1394">
        <v>18100000</v>
      </c>
      <c r="M1394" t="s">
        <v>4174</v>
      </c>
      <c r="N1394" t="s">
        <v>4416</v>
      </c>
      <c r="O1394" t="s">
        <v>7139</v>
      </c>
    </row>
    <row r="1395" spans="1:15" x14ac:dyDescent="0.3">
      <c r="A1395" t="s">
        <v>6336</v>
      </c>
      <c r="B1395">
        <v>2025</v>
      </c>
      <c r="C1395" t="s">
        <v>5186</v>
      </c>
      <c r="D1395" t="s">
        <v>5187</v>
      </c>
      <c r="E1395" t="s">
        <v>7821</v>
      </c>
      <c r="F1395" t="s">
        <v>4171</v>
      </c>
      <c r="G1395">
        <v>7882</v>
      </c>
      <c r="H1395" t="s">
        <v>4179</v>
      </c>
      <c r="I1395">
        <v>12200000</v>
      </c>
      <c r="J1395" t="s">
        <v>7138</v>
      </c>
      <c r="K1395">
        <v>11800000</v>
      </c>
      <c r="L1395">
        <v>12700000</v>
      </c>
      <c r="M1395" t="s">
        <v>4174</v>
      </c>
      <c r="N1395" t="s">
        <v>4186</v>
      </c>
      <c r="O1395" t="s">
        <v>7822</v>
      </c>
    </row>
    <row r="1396" spans="1:15" x14ac:dyDescent="0.3">
      <c r="A1396" t="s">
        <v>5596</v>
      </c>
      <c r="B1396">
        <v>2026</v>
      </c>
      <c r="C1396" t="s">
        <v>163</v>
      </c>
      <c r="D1396">
        <v>7</v>
      </c>
      <c r="E1396" t="s">
        <v>7132</v>
      </c>
      <c r="F1396" t="s">
        <v>4171</v>
      </c>
      <c r="G1396">
        <v>6400</v>
      </c>
      <c r="H1396" t="s">
        <v>4179</v>
      </c>
      <c r="I1396">
        <v>17600000</v>
      </c>
      <c r="J1396" t="s">
        <v>7138</v>
      </c>
      <c r="K1396">
        <v>17000000</v>
      </c>
      <c r="L1396">
        <v>18200000</v>
      </c>
      <c r="M1396" t="s">
        <v>4174</v>
      </c>
      <c r="N1396" t="s">
        <v>4222</v>
      </c>
      <c r="O1396" t="s">
        <v>7160</v>
      </c>
    </row>
    <row r="1397" spans="1:15" x14ac:dyDescent="0.3">
      <c r="A1397" t="s">
        <v>5596</v>
      </c>
      <c r="B1397">
        <v>2026</v>
      </c>
      <c r="C1397" t="s">
        <v>163</v>
      </c>
      <c r="D1397">
        <v>7</v>
      </c>
      <c r="E1397" t="s">
        <v>7132</v>
      </c>
      <c r="F1397" t="s">
        <v>4171</v>
      </c>
      <c r="G1397">
        <v>6400</v>
      </c>
      <c r="H1397" t="s">
        <v>4179</v>
      </c>
      <c r="I1397">
        <v>17600000</v>
      </c>
      <c r="J1397" t="s">
        <v>7138</v>
      </c>
      <c r="K1397">
        <v>17000000</v>
      </c>
      <c r="L1397">
        <v>18200000</v>
      </c>
      <c r="M1397" t="s">
        <v>4174</v>
      </c>
      <c r="N1397" t="s">
        <v>4222</v>
      </c>
      <c r="O1397" t="s">
        <v>7161</v>
      </c>
    </row>
    <row r="1398" spans="1:15" x14ac:dyDescent="0.3">
      <c r="A1398" t="s">
        <v>6350</v>
      </c>
      <c r="B1398">
        <v>2026</v>
      </c>
      <c r="C1398" t="s">
        <v>36</v>
      </c>
      <c r="D1398" t="s">
        <v>7840</v>
      </c>
      <c r="E1398" t="s">
        <v>7841</v>
      </c>
      <c r="F1398" t="s">
        <v>4171</v>
      </c>
      <c r="G1398">
        <v>6600</v>
      </c>
      <c r="H1398" t="s">
        <v>4179</v>
      </c>
      <c r="I1398">
        <v>16200000</v>
      </c>
      <c r="J1398" t="s">
        <v>7138</v>
      </c>
      <c r="K1398">
        <v>15600000</v>
      </c>
      <c r="L1398">
        <v>16800000</v>
      </c>
      <c r="M1398" t="s">
        <v>4174</v>
      </c>
      <c r="N1398" t="s">
        <v>4733</v>
      </c>
      <c r="O1398" t="s">
        <v>7842</v>
      </c>
    </row>
    <row r="1399" spans="1:15" x14ac:dyDescent="0.3">
      <c r="A1399" t="s">
        <v>7806</v>
      </c>
      <c r="B1399">
        <v>2026</v>
      </c>
      <c r="C1399" t="s">
        <v>4183</v>
      </c>
      <c r="D1399" t="s">
        <v>4227</v>
      </c>
      <c r="E1399" t="s">
        <v>4228</v>
      </c>
      <c r="F1399" t="s">
        <v>4171</v>
      </c>
      <c r="G1399">
        <v>3600</v>
      </c>
      <c r="H1399" t="s">
        <v>4179</v>
      </c>
      <c r="I1399">
        <v>16800000</v>
      </c>
      <c r="J1399" t="s">
        <v>7138</v>
      </c>
      <c r="K1399">
        <v>15500000</v>
      </c>
      <c r="L1399">
        <v>18000000</v>
      </c>
      <c r="M1399" t="s">
        <v>4174</v>
      </c>
      <c r="N1399" t="s">
        <v>4507</v>
      </c>
      <c r="O1399" t="s">
        <v>7807</v>
      </c>
    </row>
    <row r="1400" spans="1:15" x14ac:dyDescent="0.3">
      <c r="A1400" t="s">
        <v>5234</v>
      </c>
      <c r="B1400">
        <v>2026</v>
      </c>
      <c r="C1400" t="s">
        <v>62</v>
      </c>
      <c r="D1400" t="s">
        <v>4389</v>
      </c>
      <c r="E1400" t="s">
        <v>4681</v>
      </c>
      <c r="F1400" t="s">
        <v>4171</v>
      </c>
      <c r="G1400">
        <v>4400</v>
      </c>
      <c r="H1400" t="s">
        <v>4179</v>
      </c>
      <c r="I1400">
        <v>23600000</v>
      </c>
      <c r="J1400" t="s">
        <v>7138</v>
      </c>
      <c r="K1400">
        <v>22800000</v>
      </c>
      <c r="L1400">
        <v>24400000</v>
      </c>
      <c r="M1400">
        <v>3</v>
      </c>
      <c r="N1400" t="s">
        <v>4438</v>
      </c>
      <c r="O1400" t="s">
        <v>7157</v>
      </c>
    </row>
    <row r="1401" spans="1:15" x14ac:dyDescent="0.3">
      <c r="A1401" t="s">
        <v>5989</v>
      </c>
      <c r="B1401">
        <v>2026</v>
      </c>
      <c r="C1401" t="s">
        <v>163</v>
      </c>
      <c r="D1401">
        <v>7</v>
      </c>
      <c r="E1401" t="s">
        <v>5990</v>
      </c>
      <c r="F1401" t="s">
        <v>4171</v>
      </c>
      <c r="G1401">
        <v>5300</v>
      </c>
      <c r="H1401" t="s">
        <v>4179</v>
      </c>
      <c r="I1401">
        <v>23600000</v>
      </c>
      <c r="J1401" t="s">
        <v>7138</v>
      </c>
      <c r="K1401">
        <v>22800000</v>
      </c>
      <c r="L1401">
        <v>24500000</v>
      </c>
      <c r="M1401">
        <v>2</v>
      </c>
      <c r="N1401" t="s">
        <v>4963</v>
      </c>
      <c r="O1401" t="s">
        <v>7163</v>
      </c>
    </row>
    <row r="1402" spans="1:15" x14ac:dyDescent="0.3">
      <c r="A1402" t="s">
        <v>6309</v>
      </c>
      <c r="B1402">
        <v>2026</v>
      </c>
      <c r="C1402" t="s">
        <v>194</v>
      </c>
      <c r="D1402">
        <v>700</v>
      </c>
      <c r="E1402" t="s">
        <v>7768</v>
      </c>
      <c r="F1402" t="s">
        <v>4171</v>
      </c>
      <c r="G1402">
        <v>2897</v>
      </c>
      <c r="H1402" t="s">
        <v>4172</v>
      </c>
      <c r="I1402">
        <v>13800000</v>
      </c>
      <c r="J1402" t="s">
        <v>7138</v>
      </c>
      <c r="K1402">
        <v>13200000</v>
      </c>
      <c r="L1402">
        <v>14500000</v>
      </c>
      <c r="M1402" t="s">
        <v>4174</v>
      </c>
      <c r="N1402" t="s">
        <v>4587</v>
      </c>
      <c r="O1402" t="s">
        <v>7769</v>
      </c>
    </row>
    <row r="1403" spans="1:15" x14ac:dyDescent="0.3">
      <c r="A1403" t="s">
        <v>6380</v>
      </c>
      <c r="B1403">
        <v>2019</v>
      </c>
      <c r="C1403" t="s">
        <v>154</v>
      </c>
      <c r="D1403" t="s">
        <v>4482</v>
      </c>
      <c r="E1403" t="s">
        <v>7899</v>
      </c>
      <c r="F1403" t="s">
        <v>43</v>
      </c>
      <c r="G1403">
        <v>54403</v>
      </c>
      <c r="H1403" t="s">
        <v>4179</v>
      </c>
      <c r="I1403">
        <v>10400000</v>
      </c>
      <c r="J1403" t="s">
        <v>7164</v>
      </c>
      <c r="K1403">
        <v>10000000</v>
      </c>
      <c r="L1403">
        <v>10800000</v>
      </c>
      <c r="M1403">
        <v>12</v>
      </c>
      <c r="N1403" t="s">
        <v>4274</v>
      </c>
      <c r="O1403" t="s">
        <v>7900</v>
      </c>
    </row>
    <row r="1404" spans="1:15" x14ac:dyDescent="0.3">
      <c r="A1404" t="s">
        <v>6389</v>
      </c>
      <c r="B1404">
        <v>2017</v>
      </c>
      <c r="C1404" t="s">
        <v>182</v>
      </c>
      <c r="D1404" t="s">
        <v>7911</v>
      </c>
      <c r="E1404" t="s">
        <v>7912</v>
      </c>
      <c r="F1404" t="s">
        <v>173</v>
      </c>
      <c r="G1404">
        <v>23521</v>
      </c>
      <c r="H1404" t="s">
        <v>4179</v>
      </c>
      <c r="I1404">
        <v>7850000</v>
      </c>
      <c r="J1404" t="s">
        <v>7164</v>
      </c>
      <c r="K1404">
        <v>7430000</v>
      </c>
      <c r="L1404">
        <v>8300000</v>
      </c>
      <c r="M1404" t="s">
        <v>4174</v>
      </c>
      <c r="N1404" t="s">
        <v>4218</v>
      </c>
      <c r="O1404" t="s">
        <v>7913</v>
      </c>
    </row>
    <row r="1405" spans="1:15" x14ac:dyDescent="0.3">
      <c r="A1405" t="s">
        <v>6385</v>
      </c>
      <c r="B1405">
        <v>2018</v>
      </c>
      <c r="C1405" t="s">
        <v>188</v>
      </c>
      <c r="D1405" t="s">
        <v>4593</v>
      </c>
      <c r="E1405" t="s">
        <v>7905</v>
      </c>
      <c r="F1405" t="s">
        <v>173</v>
      </c>
      <c r="G1405">
        <v>107633</v>
      </c>
      <c r="H1405" t="s">
        <v>4179</v>
      </c>
      <c r="I1405">
        <v>5630000</v>
      </c>
      <c r="J1405" t="s">
        <v>7164</v>
      </c>
      <c r="K1405">
        <v>5370000</v>
      </c>
      <c r="L1405">
        <v>5890000</v>
      </c>
      <c r="M1405">
        <v>6</v>
      </c>
      <c r="N1405" t="s">
        <v>4424</v>
      </c>
      <c r="O1405" t="s">
        <v>7906</v>
      </c>
    </row>
    <row r="1406" spans="1:15" x14ac:dyDescent="0.3">
      <c r="A1406" t="s">
        <v>6367</v>
      </c>
      <c r="B1406">
        <v>2018</v>
      </c>
      <c r="C1406" t="s">
        <v>85</v>
      </c>
      <c r="D1406" t="s">
        <v>4541</v>
      </c>
      <c r="E1406" t="s">
        <v>7877</v>
      </c>
      <c r="F1406" t="s">
        <v>43</v>
      </c>
      <c r="G1406">
        <v>45000</v>
      </c>
      <c r="H1406" t="s">
        <v>4179</v>
      </c>
      <c r="I1406">
        <v>7680000</v>
      </c>
      <c r="J1406" t="s">
        <v>7164</v>
      </c>
      <c r="K1406">
        <v>7400000</v>
      </c>
      <c r="L1406">
        <v>7950000</v>
      </c>
      <c r="M1406" t="s">
        <v>4174</v>
      </c>
      <c r="N1406" t="s">
        <v>4401</v>
      </c>
      <c r="O1406" t="s">
        <v>7878</v>
      </c>
    </row>
    <row r="1407" spans="1:15" x14ac:dyDescent="0.3">
      <c r="A1407" t="s">
        <v>6369</v>
      </c>
      <c r="B1407">
        <v>2019</v>
      </c>
      <c r="C1407" t="s">
        <v>154</v>
      </c>
      <c r="D1407" t="s">
        <v>4394</v>
      </c>
      <c r="E1407" t="s">
        <v>7881</v>
      </c>
      <c r="F1407" t="s">
        <v>173</v>
      </c>
      <c r="G1407">
        <v>85000</v>
      </c>
      <c r="H1407" t="s">
        <v>4179</v>
      </c>
      <c r="I1407">
        <v>20900000</v>
      </c>
      <c r="J1407" t="s">
        <v>7164</v>
      </c>
      <c r="K1407">
        <v>19800000</v>
      </c>
      <c r="L1407">
        <v>21900000</v>
      </c>
      <c r="M1407">
        <v>21</v>
      </c>
      <c r="N1407" t="s">
        <v>4346</v>
      </c>
      <c r="O1407" t="s">
        <v>7882</v>
      </c>
    </row>
    <row r="1408" spans="1:15" x14ac:dyDescent="0.3">
      <c r="A1408" t="s">
        <v>6394</v>
      </c>
      <c r="B1408">
        <v>2019</v>
      </c>
      <c r="C1408" t="s">
        <v>137</v>
      </c>
      <c r="D1408" t="s">
        <v>5886</v>
      </c>
      <c r="E1408" t="s">
        <v>7920</v>
      </c>
      <c r="F1408" t="s">
        <v>161</v>
      </c>
      <c r="G1408">
        <v>86500</v>
      </c>
      <c r="H1408" t="s">
        <v>4172</v>
      </c>
      <c r="I1408">
        <v>12000000</v>
      </c>
      <c r="J1408" t="s">
        <v>7164</v>
      </c>
      <c r="K1408">
        <v>11500000</v>
      </c>
      <c r="L1408">
        <v>12400000</v>
      </c>
      <c r="M1408">
        <v>29</v>
      </c>
      <c r="N1408" t="s">
        <v>4244</v>
      </c>
      <c r="O1408" t="s">
        <v>7921</v>
      </c>
    </row>
    <row r="1409" spans="1:15" x14ac:dyDescent="0.3">
      <c r="A1409" t="s">
        <v>6404</v>
      </c>
      <c r="B1409">
        <v>2019</v>
      </c>
      <c r="C1409" t="s">
        <v>131</v>
      </c>
      <c r="D1409" t="s">
        <v>4770</v>
      </c>
      <c r="E1409" t="s">
        <v>7942</v>
      </c>
      <c r="F1409" t="s">
        <v>161</v>
      </c>
      <c r="G1409">
        <v>65000</v>
      </c>
      <c r="H1409" t="s">
        <v>4179</v>
      </c>
      <c r="I1409">
        <v>12400000</v>
      </c>
      <c r="J1409" t="s">
        <v>7164</v>
      </c>
      <c r="K1409">
        <v>11700000</v>
      </c>
      <c r="L1409">
        <v>13100000</v>
      </c>
      <c r="M1409">
        <v>3</v>
      </c>
      <c r="N1409" t="s">
        <v>4262</v>
      </c>
      <c r="O1409" t="s">
        <v>7943</v>
      </c>
    </row>
    <row r="1410" spans="1:15" x14ac:dyDescent="0.3">
      <c r="A1410" t="s">
        <v>6390</v>
      </c>
      <c r="B1410">
        <v>2020</v>
      </c>
      <c r="C1410" t="s">
        <v>92</v>
      </c>
      <c r="D1410" t="s">
        <v>4944</v>
      </c>
      <c r="E1410" t="s">
        <v>5900</v>
      </c>
      <c r="F1410" t="s">
        <v>43</v>
      </c>
      <c r="G1410">
        <v>88000</v>
      </c>
      <c r="H1410" t="s">
        <v>4179</v>
      </c>
      <c r="I1410">
        <v>11000000</v>
      </c>
      <c r="J1410" t="s">
        <v>7164</v>
      </c>
      <c r="K1410">
        <v>10300000</v>
      </c>
      <c r="L1410">
        <v>11600000</v>
      </c>
      <c r="M1410">
        <v>18</v>
      </c>
      <c r="N1410" t="s">
        <v>4262</v>
      </c>
      <c r="O1410" t="s">
        <v>7914</v>
      </c>
    </row>
    <row r="1411" spans="1:15" x14ac:dyDescent="0.3">
      <c r="A1411" t="s">
        <v>4171</v>
      </c>
      <c r="B1411">
        <v>2023</v>
      </c>
      <c r="C1411" t="s">
        <v>24</v>
      </c>
      <c r="D1411" t="s">
        <v>4368</v>
      </c>
      <c r="E1411" t="s">
        <v>5652</v>
      </c>
      <c r="F1411" t="s">
        <v>4171</v>
      </c>
      <c r="G1411">
        <v>74000</v>
      </c>
      <c r="H1411" t="s">
        <v>4179</v>
      </c>
      <c r="I1411">
        <v>40200000</v>
      </c>
      <c r="J1411" t="s">
        <v>7164</v>
      </c>
      <c r="K1411">
        <v>38700000</v>
      </c>
      <c r="L1411">
        <v>41800000</v>
      </c>
      <c r="M1411">
        <v>33</v>
      </c>
      <c r="N1411" t="s">
        <v>5637</v>
      </c>
      <c r="O1411" t="s">
        <v>7910</v>
      </c>
    </row>
    <row r="1412" spans="1:15" x14ac:dyDescent="0.3">
      <c r="A1412" t="s">
        <v>4171</v>
      </c>
      <c r="B1412">
        <v>2026</v>
      </c>
      <c r="C1412" t="s">
        <v>24</v>
      </c>
      <c r="D1412" t="s">
        <v>4853</v>
      </c>
      <c r="E1412" t="s">
        <v>7934</v>
      </c>
      <c r="F1412" t="s">
        <v>4171</v>
      </c>
      <c r="G1412">
        <v>1000</v>
      </c>
      <c r="H1412" t="s">
        <v>4179</v>
      </c>
      <c r="I1412">
        <v>15900000</v>
      </c>
      <c r="J1412" t="s">
        <v>7164</v>
      </c>
      <c r="K1412">
        <v>15300000</v>
      </c>
      <c r="L1412">
        <v>16500000</v>
      </c>
      <c r="M1412">
        <v>3</v>
      </c>
      <c r="N1412" t="s">
        <v>4861</v>
      </c>
      <c r="O1412" t="s">
        <v>7935</v>
      </c>
    </row>
    <row r="1413" spans="1:15" x14ac:dyDescent="0.3">
      <c r="A1413" t="s">
        <v>6363</v>
      </c>
      <c r="B1413">
        <v>2020</v>
      </c>
      <c r="C1413" t="s">
        <v>188</v>
      </c>
      <c r="D1413" t="s">
        <v>4593</v>
      </c>
      <c r="E1413" t="s">
        <v>7758</v>
      </c>
      <c r="F1413" t="s">
        <v>43</v>
      </c>
      <c r="G1413">
        <v>91213</v>
      </c>
      <c r="H1413" t="s">
        <v>4179</v>
      </c>
      <c r="I1413">
        <v>7090000</v>
      </c>
      <c r="J1413" t="s">
        <v>7164</v>
      </c>
      <c r="K1413">
        <v>6840000</v>
      </c>
      <c r="L1413">
        <v>7340000</v>
      </c>
      <c r="M1413">
        <v>8</v>
      </c>
      <c r="N1413" t="s">
        <v>4424</v>
      </c>
      <c r="O1413" t="s">
        <v>7870</v>
      </c>
    </row>
    <row r="1414" spans="1:15" x14ac:dyDescent="0.3">
      <c r="A1414" t="s">
        <v>6399</v>
      </c>
      <c r="B1414">
        <v>2021</v>
      </c>
      <c r="C1414" t="s">
        <v>4640</v>
      </c>
      <c r="D1414" t="s">
        <v>7794</v>
      </c>
      <c r="E1414" t="s">
        <v>7795</v>
      </c>
      <c r="F1414" t="s">
        <v>4635</v>
      </c>
      <c r="G1414">
        <v>70700</v>
      </c>
      <c r="H1414" t="s">
        <v>4179</v>
      </c>
      <c r="I1414">
        <v>13300000</v>
      </c>
      <c r="J1414" t="s">
        <v>7164</v>
      </c>
      <c r="K1414">
        <v>12400000</v>
      </c>
      <c r="L1414">
        <v>14300000</v>
      </c>
      <c r="M1414">
        <v>4</v>
      </c>
      <c r="N1414" t="s">
        <v>4274</v>
      </c>
      <c r="O1414" t="s">
        <v>7930</v>
      </c>
    </row>
    <row r="1415" spans="1:15" x14ac:dyDescent="0.3">
      <c r="A1415" t="s">
        <v>6372</v>
      </c>
      <c r="B1415">
        <v>2021</v>
      </c>
      <c r="C1415" t="s">
        <v>92</v>
      </c>
      <c r="D1415" t="s">
        <v>4823</v>
      </c>
      <c r="E1415" t="s">
        <v>5688</v>
      </c>
      <c r="F1415" t="s">
        <v>143</v>
      </c>
      <c r="G1415">
        <v>57600</v>
      </c>
      <c r="H1415" t="s">
        <v>4179</v>
      </c>
      <c r="I1415">
        <v>10200000</v>
      </c>
      <c r="J1415" t="s">
        <v>7164</v>
      </c>
      <c r="K1415">
        <v>9800000</v>
      </c>
      <c r="L1415">
        <v>10600000</v>
      </c>
      <c r="M1415">
        <v>36</v>
      </c>
      <c r="N1415" t="s">
        <v>4424</v>
      </c>
      <c r="O1415" t="s">
        <v>7886</v>
      </c>
    </row>
    <row r="1416" spans="1:15" x14ac:dyDescent="0.3">
      <c r="A1416" t="s">
        <v>6393</v>
      </c>
      <c r="B1416">
        <v>2021</v>
      </c>
      <c r="C1416" t="s">
        <v>3991</v>
      </c>
      <c r="D1416" t="s">
        <v>5952</v>
      </c>
      <c r="E1416" t="s">
        <v>5801</v>
      </c>
      <c r="F1416" t="s">
        <v>143</v>
      </c>
      <c r="G1416">
        <v>51100</v>
      </c>
      <c r="H1416" t="s">
        <v>4179</v>
      </c>
      <c r="I1416">
        <v>7190000</v>
      </c>
      <c r="J1416" t="s">
        <v>7164</v>
      </c>
      <c r="K1416">
        <v>6930000</v>
      </c>
      <c r="L1416">
        <v>7450000</v>
      </c>
      <c r="M1416">
        <v>3</v>
      </c>
      <c r="N1416" t="s">
        <v>4438</v>
      </c>
      <c r="O1416" t="s">
        <v>7919</v>
      </c>
    </row>
    <row r="1417" spans="1:15" x14ac:dyDescent="0.3">
      <c r="A1417" t="s">
        <v>6411</v>
      </c>
      <c r="B1417">
        <v>2021</v>
      </c>
      <c r="C1417" t="s">
        <v>92</v>
      </c>
      <c r="D1417" t="s">
        <v>5085</v>
      </c>
      <c r="E1417" t="s">
        <v>5844</v>
      </c>
      <c r="F1417" t="s">
        <v>43</v>
      </c>
      <c r="G1417">
        <v>82800</v>
      </c>
      <c r="H1417" t="s">
        <v>4172</v>
      </c>
      <c r="I1417">
        <v>18900000</v>
      </c>
      <c r="J1417" t="s">
        <v>7164</v>
      </c>
      <c r="K1417">
        <v>18300000</v>
      </c>
      <c r="L1417">
        <v>19600000</v>
      </c>
      <c r="M1417">
        <v>18</v>
      </c>
      <c r="N1417" t="s">
        <v>4180</v>
      </c>
      <c r="O1417" t="s">
        <v>7950</v>
      </c>
    </row>
    <row r="1418" spans="1:15" x14ac:dyDescent="0.3">
      <c r="A1418" t="s">
        <v>6407</v>
      </c>
      <c r="B1418">
        <v>2022</v>
      </c>
      <c r="C1418" t="s">
        <v>4640</v>
      </c>
      <c r="D1418" t="s">
        <v>7794</v>
      </c>
      <c r="E1418" t="s">
        <v>7946</v>
      </c>
      <c r="F1418" t="s">
        <v>43</v>
      </c>
      <c r="G1418">
        <v>54000</v>
      </c>
      <c r="H1418" t="s">
        <v>4179</v>
      </c>
      <c r="I1418">
        <v>13700000</v>
      </c>
      <c r="J1418" t="s">
        <v>7164</v>
      </c>
      <c r="K1418">
        <v>13100000</v>
      </c>
      <c r="L1418">
        <v>14300000</v>
      </c>
      <c r="M1418">
        <v>23</v>
      </c>
      <c r="N1418" t="s">
        <v>4186</v>
      </c>
      <c r="O1418" t="s">
        <v>7947</v>
      </c>
    </row>
    <row r="1419" spans="1:15" x14ac:dyDescent="0.3">
      <c r="A1419" t="s">
        <v>6398</v>
      </c>
      <c r="B1419">
        <v>2022</v>
      </c>
      <c r="C1419" t="s">
        <v>4183</v>
      </c>
      <c r="D1419" t="s">
        <v>4184</v>
      </c>
      <c r="E1419" t="s">
        <v>4791</v>
      </c>
      <c r="F1419" t="s">
        <v>161</v>
      </c>
      <c r="G1419">
        <v>67558</v>
      </c>
      <c r="H1419" t="s">
        <v>4172</v>
      </c>
      <c r="I1419">
        <v>7890000</v>
      </c>
      <c r="J1419" t="s">
        <v>7164</v>
      </c>
      <c r="K1419">
        <v>7600000</v>
      </c>
      <c r="L1419">
        <v>8200000</v>
      </c>
      <c r="M1419">
        <v>15</v>
      </c>
      <c r="N1419" t="s">
        <v>4191</v>
      </c>
      <c r="O1419" t="s">
        <v>7929</v>
      </c>
    </row>
    <row r="1420" spans="1:15" x14ac:dyDescent="0.3">
      <c r="A1420" t="s">
        <v>6408</v>
      </c>
      <c r="B1420">
        <v>2022</v>
      </c>
      <c r="C1420" t="s">
        <v>188</v>
      </c>
      <c r="D1420" t="s">
        <v>4970</v>
      </c>
      <c r="E1420" t="s">
        <v>4971</v>
      </c>
      <c r="F1420" t="s">
        <v>60</v>
      </c>
      <c r="G1420">
        <v>55750</v>
      </c>
      <c r="H1420" t="s">
        <v>4179</v>
      </c>
      <c r="I1420">
        <v>6550000</v>
      </c>
      <c r="J1420" t="s">
        <v>7164</v>
      </c>
      <c r="K1420">
        <v>6310000</v>
      </c>
      <c r="L1420">
        <v>6800000</v>
      </c>
      <c r="M1420">
        <v>4</v>
      </c>
      <c r="N1420" t="s">
        <v>4424</v>
      </c>
      <c r="O1420" t="s">
        <v>7948</v>
      </c>
    </row>
    <row r="1421" spans="1:15" x14ac:dyDescent="0.3">
      <c r="A1421" t="s">
        <v>6392</v>
      </c>
      <c r="B1421">
        <v>2022</v>
      </c>
      <c r="C1421" t="s">
        <v>7783</v>
      </c>
      <c r="D1421" t="s">
        <v>7784</v>
      </c>
      <c r="E1421" t="s">
        <v>7785</v>
      </c>
      <c r="F1421" t="s">
        <v>161</v>
      </c>
      <c r="G1421">
        <v>29204</v>
      </c>
      <c r="H1421" t="s">
        <v>4179</v>
      </c>
      <c r="I1421">
        <v>13900000</v>
      </c>
      <c r="J1421" t="s">
        <v>7164</v>
      </c>
      <c r="K1421">
        <v>13200000</v>
      </c>
      <c r="L1421">
        <v>14600000</v>
      </c>
      <c r="M1421" t="s">
        <v>4174</v>
      </c>
      <c r="N1421" t="s">
        <v>4218</v>
      </c>
      <c r="O1421" t="s">
        <v>7917</v>
      </c>
    </row>
    <row r="1422" spans="1:15" x14ac:dyDescent="0.3">
      <c r="A1422" t="s">
        <v>6370</v>
      </c>
      <c r="B1422">
        <v>2022</v>
      </c>
      <c r="C1422" t="s">
        <v>4183</v>
      </c>
      <c r="D1422" t="s">
        <v>4364</v>
      </c>
      <c r="E1422" t="s">
        <v>4707</v>
      </c>
      <c r="F1422" t="s">
        <v>60</v>
      </c>
      <c r="G1422">
        <v>49900</v>
      </c>
      <c r="H1422" t="s">
        <v>4179</v>
      </c>
      <c r="I1422">
        <v>7770000</v>
      </c>
      <c r="J1422" t="s">
        <v>7164</v>
      </c>
      <c r="K1422">
        <v>7490000</v>
      </c>
      <c r="L1422">
        <v>8100000</v>
      </c>
      <c r="M1422">
        <v>11</v>
      </c>
      <c r="N1422" t="s">
        <v>4244</v>
      </c>
      <c r="O1422" t="s">
        <v>7883</v>
      </c>
    </row>
    <row r="1423" spans="1:15" x14ac:dyDescent="0.3">
      <c r="A1423" t="s">
        <v>6375</v>
      </c>
      <c r="B1423">
        <v>2022</v>
      </c>
      <c r="C1423" t="s">
        <v>92</v>
      </c>
      <c r="D1423" t="s">
        <v>4944</v>
      </c>
      <c r="E1423" t="s">
        <v>4945</v>
      </c>
      <c r="F1423" t="s">
        <v>143</v>
      </c>
      <c r="G1423">
        <v>63332</v>
      </c>
      <c r="H1423" t="s">
        <v>4179</v>
      </c>
      <c r="I1423">
        <v>11600000</v>
      </c>
      <c r="J1423" t="s">
        <v>7164</v>
      </c>
      <c r="K1423">
        <v>11000000</v>
      </c>
      <c r="L1423">
        <v>12200000</v>
      </c>
      <c r="M1423">
        <v>16</v>
      </c>
      <c r="N1423" t="s">
        <v>4244</v>
      </c>
      <c r="O1423" t="s">
        <v>7889</v>
      </c>
    </row>
    <row r="1424" spans="1:15" x14ac:dyDescent="0.3">
      <c r="A1424" t="s">
        <v>6395</v>
      </c>
      <c r="B1424">
        <v>2022</v>
      </c>
      <c r="C1424" t="s">
        <v>62</v>
      </c>
      <c r="D1424" t="s">
        <v>4206</v>
      </c>
      <c r="E1424" t="s">
        <v>7922</v>
      </c>
      <c r="F1424" t="s">
        <v>143</v>
      </c>
      <c r="G1424">
        <v>70000</v>
      </c>
      <c r="H1424" t="s">
        <v>4179</v>
      </c>
      <c r="I1424">
        <v>17000000</v>
      </c>
      <c r="J1424" t="s">
        <v>7164</v>
      </c>
      <c r="K1424">
        <v>16400000</v>
      </c>
      <c r="L1424">
        <v>17600000</v>
      </c>
      <c r="M1424">
        <v>16</v>
      </c>
      <c r="N1424" t="s">
        <v>4289</v>
      </c>
      <c r="O1424" t="s">
        <v>7923</v>
      </c>
    </row>
    <row r="1425" spans="1:15" x14ac:dyDescent="0.3">
      <c r="A1425" t="s">
        <v>6386</v>
      </c>
      <c r="B1425">
        <v>2022</v>
      </c>
      <c r="C1425" t="s">
        <v>62</v>
      </c>
      <c r="D1425" t="s">
        <v>4445</v>
      </c>
      <c r="E1425" t="s">
        <v>4561</v>
      </c>
      <c r="F1425" t="s">
        <v>43</v>
      </c>
      <c r="G1425">
        <v>25000</v>
      </c>
      <c r="H1425" t="s">
        <v>4179</v>
      </c>
      <c r="I1425">
        <v>14200000</v>
      </c>
      <c r="J1425" t="s">
        <v>7164</v>
      </c>
      <c r="K1425">
        <v>13600000</v>
      </c>
      <c r="L1425">
        <v>14900000</v>
      </c>
      <c r="M1425">
        <v>11</v>
      </c>
      <c r="N1425" t="s">
        <v>4212</v>
      </c>
      <c r="O1425" t="s">
        <v>7907</v>
      </c>
    </row>
    <row r="1426" spans="1:15" x14ac:dyDescent="0.3">
      <c r="A1426" t="s">
        <v>6400</v>
      </c>
      <c r="B1426">
        <v>2022</v>
      </c>
      <c r="C1426" t="s">
        <v>108</v>
      </c>
      <c r="D1426" t="s">
        <v>6143</v>
      </c>
      <c r="E1426" t="s">
        <v>4878</v>
      </c>
      <c r="F1426" t="s">
        <v>143</v>
      </c>
      <c r="G1426">
        <v>29000</v>
      </c>
      <c r="H1426" t="s">
        <v>4172</v>
      </c>
      <c r="I1426">
        <v>10100000</v>
      </c>
      <c r="J1426" t="s">
        <v>7164</v>
      </c>
      <c r="K1426">
        <v>9800000</v>
      </c>
      <c r="L1426">
        <v>10500000</v>
      </c>
      <c r="M1426">
        <v>3</v>
      </c>
      <c r="N1426" t="s">
        <v>4424</v>
      </c>
      <c r="O1426" t="s">
        <v>7931</v>
      </c>
    </row>
    <row r="1427" spans="1:15" x14ac:dyDescent="0.3">
      <c r="A1427" t="s">
        <v>6371</v>
      </c>
      <c r="B1427">
        <v>2022</v>
      </c>
      <c r="C1427" t="s">
        <v>4183</v>
      </c>
      <c r="D1427" t="s">
        <v>4485</v>
      </c>
      <c r="E1427" t="s">
        <v>7884</v>
      </c>
      <c r="F1427" t="s">
        <v>43</v>
      </c>
      <c r="G1427">
        <v>22000</v>
      </c>
      <c r="H1427" t="s">
        <v>4179</v>
      </c>
      <c r="I1427">
        <v>11500000</v>
      </c>
      <c r="J1427" t="s">
        <v>7164</v>
      </c>
      <c r="K1427">
        <v>11100000</v>
      </c>
      <c r="L1427">
        <v>11900000</v>
      </c>
      <c r="M1427">
        <v>4</v>
      </c>
      <c r="N1427" t="s">
        <v>4289</v>
      </c>
      <c r="O1427" t="s">
        <v>7885</v>
      </c>
    </row>
    <row r="1428" spans="1:15" x14ac:dyDescent="0.3">
      <c r="A1428" t="s">
        <v>6366</v>
      </c>
      <c r="B1428">
        <v>2023</v>
      </c>
      <c r="C1428" t="s">
        <v>166</v>
      </c>
      <c r="D1428" t="s">
        <v>4695</v>
      </c>
      <c r="E1428" t="s">
        <v>7875</v>
      </c>
      <c r="F1428" t="s">
        <v>161</v>
      </c>
      <c r="G1428">
        <v>32000</v>
      </c>
      <c r="H1428" t="s">
        <v>4179</v>
      </c>
      <c r="I1428">
        <v>14000000</v>
      </c>
      <c r="J1428" t="s">
        <v>7164</v>
      </c>
      <c r="K1428">
        <v>13500000</v>
      </c>
      <c r="L1428">
        <v>14400000</v>
      </c>
      <c r="M1428">
        <v>2</v>
      </c>
      <c r="N1428" t="s">
        <v>4381</v>
      </c>
      <c r="O1428" t="s">
        <v>7876</v>
      </c>
    </row>
    <row r="1429" spans="1:15" x14ac:dyDescent="0.3">
      <c r="A1429" t="s">
        <v>6391</v>
      </c>
      <c r="B1429">
        <v>2023</v>
      </c>
      <c r="C1429" t="s">
        <v>92</v>
      </c>
      <c r="D1429" t="s">
        <v>4470</v>
      </c>
      <c r="E1429" t="s">
        <v>4471</v>
      </c>
      <c r="F1429" t="s">
        <v>94</v>
      </c>
      <c r="G1429">
        <v>83750</v>
      </c>
      <c r="H1429" t="s">
        <v>4172</v>
      </c>
      <c r="I1429">
        <v>44700000</v>
      </c>
      <c r="J1429" t="s">
        <v>7164</v>
      </c>
      <c r="K1429">
        <v>43000000</v>
      </c>
      <c r="L1429">
        <v>46400000</v>
      </c>
      <c r="M1429">
        <v>35</v>
      </c>
      <c r="N1429" t="s">
        <v>5671</v>
      </c>
      <c r="O1429" t="s">
        <v>7915</v>
      </c>
    </row>
    <row r="1430" spans="1:15" x14ac:dyDescent="0.3">
      <c r="A1430" t="s">
        <v>6391</v>
      </c>
      <c r="B1430">
        <v>2023</v>
      </c>
      <c r="C1430" t="s">
        <v>92</v>
      </c>
      <c r="D1430" t="s">
        <v>4470</v>
      </c>
      <c r="E1430" t="s">
        <v>4471</v>
      </c>
      <c r="F1430" t="s">
        <v>94</v>
      </c>
      <c r="G1430">
        <v>83750</v>
      </c>
      <c r="H1430" t="s">
        <v>4172</v>
      </c>
      <c r="I1430">
        <v>44700000</v>
      </c>
      <c r="J1430" t="s">
        <v>7164</v>
      </c>
      <c r="K1430">
        <v>43000000</v>
      </c>
      <c r="L1430">
        <v>46400000</v>
      </c>
      <c r="M1430">
        <v>35</v>
      </c>
      <c r="N1430" t="s">
        <v>5671</v>
      </c>
      <c r="O1430" t="s">
        <v>7916</v>
      </c>
    </row>
    <row r="1431" spans="1:15" x14ac:dyDescent="0.3">
      <c r="A1431" t="s">
        <v>6397</v>
      </c>
      <c r="B1431">
        <v>2023</v>
      </c>
      <c r="C1431" t="s">
        <v>4097</v>
      </c>
      <c r="D1431" t="s">
        <v>7926</v>
      </c>
      <c r="E1431" t="s">
        <v>7927</v>
      </c>
      <c r="F1431" t="s">
        <v>43</v>
      </c>
      <c r="G1431">
        <v>56000</v>
      </c>
      <c r="H1431" t="s">
        <v>4179</v>
      </c>
      <c r="I1431">
        <v>14400000</v>
      </c>
      <c r="J1431" t="s">
        <v>7164</v>
      </c>
      <c r="K1431">
        <v>13900000</v>
      </c>
      <c r="L1431">
        <v>14900000</v>
      </c>
      <c r="M1431" t="s">
        <v>4174</v>
      </c>
      <c r="N1431" t="s">
        <v>4274</v>
      </c>
      <c r="O1431" t="s">
        <v>7928</v>
      </c>
    </row>
    <row r="1432" spans="1:15" x14ac:dyDescent="0.3">
      <c r="A1432" t="s">
        <v>1573</v>
      </c>
      <c r="B1432">
        <v>2023</v>
      </c>
      <c r="C1432" t="s">
        <v>24</v>
      </c>
      <c r="D1432" t="s">
        <v>4430</v>
      </c>
      <c r="E1432" t="s">
        <v>5995</v>
      </c>
      <c r="F1432" t="s">
        <v>143</v>
      </c>
      <c r="G1432">
        <v>51830</v>
      </c>
      <c r="H1432" t="s">
        <v>4179</v>
      </c>
      <c r="I1432">
        <v>31800000</v>
      </c>
      <c r="J1432" t="s">
        <v>7164</v>
      </c>
      <c r="K1432">
        <v>30600000</v>
      </c>
      <c r="L1432">
        <v>33000000</v>
      </c>
      <c r="M1432">
        <v>7</v>
      </c>
      <c r="N1432" t="s">
        <v>5137</v>
      </c>
      <c r="O1432" t="s">
        <v>7941</v>
      </c>
    </row>
    <row r="1433" spans="1:15" x14ac:dyDescent="0.3">
      <c r="A1433" t="s">
        <v>7936</v>
      </c>
      <c r="B1433">
        <v>2023</v>
      </c>
      <c r="C1433" t="s">
        <v>4640</v>
      </c>
      <c r="D1433" t="s">
        <v>7937</v>
      </c>
      <c r="E1433" t="s">
        <v>7938</v>
      </c>
      <c r="F1433" t="s">
        <v>143</v>
      </c>
      <c r="G1433">
        <v>69058</v>
      </c>
      <c r="H1433" t="s">
        <v>4172</v>
      </c>
      <c r="I1433">
        <v>8100000</v>
      </c>
      <c r="J1433" t="s">
        <v>7164</v>
      </c>
      <c r="K1433">
        <v>7820000</v>
      </c>
      <c r="L1433">
        <v>8400000</v>
      </c>
      <c r="M1433">
        <v>2</v>
      </c>
      <c r="N1433" t="s">
        <v>4438</v>
      </c>
      <c r="O1433" t="s">
        <v>7939</v>
      </c>
    </row>
    <row r="1434" spans="1:15" x14ac:dyDescent="0.3">
      <c r="A1434" t="s">
        <v>6402</v>
      </c>
      <c r="B1434">
        <v>2023</v>
      </c>
      <c r="C1434" t="s">
        <v>3991</v>
      </c>
      <c r="D1434" t="s">
        <v>5952</v>
      </c>
      <c r="E1434" t="s">
        <v>5801</v>
      </c>
      <c r="F1434" t="s">
        <v>60</v>
      </c>
      <c r="G1434">
        <v>39000</v>
      </c>
      <c r="H1434" t="s">
        <v>4179</v>
      </c>
      <c r="I1434">
        <v>8100000</v>
      </c>
      <c r="J1434" t="s">
        <v>7164</v>
      </c>
      <c r="K1434">
        <v>7780000</v>
      </c>
      <c r="L1434">
        <v>8400000</v>
      </c>
      <c r="M1434">
        <v>5</v>
      </c>
      <c r="N1434" t="s">
        <v>4424</v>
      </c>
      <c r="O1434" t="s">
        <v>7933</v>
      </c>
    </row>
    <row r="1435" spans="1:15" x14ac:dyDescent="0.3">
      <c r="A1435" t="s">
        <v>6409</v>
      </c>
      <c r="B1435">
        <v>2023</v>
      </c>
      <c r="C1435" t="s">
        <v>154</v>
      </c>
      <c r="D1435" t="s">
        <v>4482</v>
      </c>
      <c r="E1435" t="s">
        <v>4483</v>
      </c>
      <c r="F1435" t="s">
        <v>94</v>
      </c>
      <c r="G1435">
        <v>32000</v>
      </c>
      <c r="H1435" t="s">
        <v>4172</v>
      </c>
      <c r="I1435">
        <v>13100000</v>
      </c>
      <c r="J1435" t="s">
        <v>7164</v>
      </c>
      <c r="K1435">
        <v>12600000</v>
      </c>
      <c r="L1435">
        <v>13600000</v>
      </c>
      <c r="M1435">
        <v>7</v>
      </c>
      <c r="N1435" t="s">
        <v>4279</v>
      </c>
      <c r="O1435" t="s">
        <v>7949</v>
      </c>
    </row>
    <row r="1436" spans="1:15" x14ac:dyDescent="0.3">
      <c r="A1436" t="s">
        <v>6396</v>
      </c>
      <c r="B1436">
        <v>2023</v>
      </c>
      <c r="C1436" t="s">
        <v>41</v>
      </c>
      <c r="D1436" t="s">
        <v>4721</v>
      </c>
      <c r="E1436" t="s">
        <v>7924</v>
      </c>
      <c r="F1436" t="s">
        <v>161</v>
      </c>
      <c r="G1436">
        <v>25000</v>
      </c>
      <c r="H1436" t="s">
        <v>4179</v>
      </c>
      <c r="I1436">
        <v>9900000</v>
      </c>
      <c r="J1436" t="s">
        <v>7164</v>
      </c>
      <c r="K1436">
        <v>9300000</v>
      </c>
      <c r="L1436">
        <v>10400000</v>
      </c>
      <c r="M1436">
        <v>3</v>
      </c>
      <c r="N1436" t="s">
        <v>4582</v>
      </c>
      <c r="O1436" t="s">
        <v>7925</v>
      </c>
    </row>
    <row r="1437" spans="1:15" x14ac:dyDescent="0.3">
      <c r="A1437" t="s">
        <v>6383</v>
      </c>
      <c r="B1437">
        <v>2023</v>
      </c>
      <c r="C1437" t="s">
        <v>3991</v>
      </c>
      <c r="D1437" t="s">
        <v>4629</v>
      </c>
      <c r="E1437" t="s">
        <v>4630</v>
      </c>
      <c r="F1437" t="s">
        <v>43</v>
      </c>
      <c r="G1437">
        <v>22772</v>
      </c>
      <c r="H1437" t="s">
        <v>4179</v>
      </c>
      <c r="I1437">
        <v>8600000</v>
      </c>
      <c r="J1437" t="s">
        <v>7164</v>
      </c>
      <c r="K1437">
        <v>7920000</v>
      </c>
      <c r="L1437">
        <v>9300000</v>
      </c>
      <c r="M1437">
        <v>2</v>
      </c>
      <c r="N1437" t="s">
        <v>4648</v>
      </c>
      <c r="O1437" t="s">
        <v>7903</v>
      </c>
    </row>
    <row r="1438" spans="1:15" x14ac:dyDescent="0.3">
      <c r="A1438" t="s">
        <v>6364</v>
      </c>
      <c r="B1438">
        <v>2023</v>
      </c>
      <c r="C1438" t="s">
        <v>50</v>
      </c>
      <c r="D1438">
        <v>560</v>
      </c>
      <c r="E1438" t="s">
        <v>4581</v>
      </c>
      <c r="F1438" t="s">
        <v>60</v>
      </c>
      <c r="G1438">
        <v>52000</v>
      </c>
      <c r="H1438" t="s">
        <v>4179</v>
      </c>
      <c r="I1438">
        <v>8900000</v>
      </c>
      <c r="J1438" t="s">
        <v>7164</v>
      </c>
      <c r="K1438">
        <v>8500000</v>
      </c>
      <c r="L1438">
        <v>9200000</v>
      </c>
      <c r="M1438">
        <v>21</v>
      </c>
      <c r="N1438" t="s">
        <v>4582</v>
      </c>
      <c r="O1438" t="s">
        <v>7871</v>
      </c>
    </row>
    <row r="1439" spans="1:15" x14ac:dyDescent="0.3">
      <c r="A1439" t="s">
        <v>5311</v>
      </c>
      <c r="B1439">
        <v>2023</v>
      </c>
      <c r="C1439" t="s">
        <v>137</v>
      </c>
      <c r="D1439" t="s">
        <v>5107</v>
      </c>
      <c r="E1439" t="s">
        <v>5108</v>
      </c>
      <c r="F1439" t="s">
        <v>161</v>
      </c>
      <c r="G1439">
        <v>10000</v>
      </c>
      <c r="H1439" t="s">
        <v>4179</v>
      </c>
      <c r="I1439">
        <v>18800000</v>
      </c>
      <c r="J1439" t="s">
        <v>7164</v>
      </c>
      <c r="K1439">
        <v>18100000</v>
      </c>
      <c r="L1439">
        <v>19500000</v>
      </c>
      <c r="M1439">
        <v>14</v>
      </c>
      <c r="N1439" t="s">
        <v>4271</v>
      </c>
      <c r="O1439" t="s">
        <v>7165</v>
      </c>
    </row>
    <row r="1440" spans="1:15" x14ac:dyDescent="0.3">
      <c r="A1440" t="s">
        <v>6433</v>
      </c>
      <c r="B1440">
        <v>2023</v>
      </c>
      <c r="C1440" t="s">
        <v>62</v>
      </c>
      <c r="D1440" t="s">
        <v>4433</v>
      </c>
      <c r="E1440" t="s">
        <v>4434</v>
      </c>
      <c r="F1440" t="s">
        <v>43</v>
      </c>
      <c r="G1440">
        <v>18700</v>
      </c>
      <c r="H1440" t="s">
        <v>4179</v>
      </c>
      <c r="I1440">
        <v>21000000</v>
      </c>
      <c r="J1440" t="s">
        <v>7164</v>
      </c>
      <c r="K1440">
        <v>20300000</v>
      </c>
      <c r="L1440">
        <v>21700000</v>
      </c>
      <c r="M1440">
        <v>6</v>
      </c>
      <c r="N1440" t="s">
        <v>4271</v>
      </c>
      <c r="O1440" t="s">
        <v>7168</v>
      </c>
    </row>
    <row r="1441" spans="1:15" x14ac:dyDescent="0.3">
      <c r="A1441" t="s">
        <v>136</v>
      </c>
      <c r="B1441">
        <v>2024</v>
      </c>
      <c r="C1441" t="s">
        <v>137</v>
      </c>
      <c r="D1441" t="s">
        <v>4335</v>
      </c>
      <c r="E1441" t="s">
        <v>4832</v>
      </c>
      <c r="F1441" t="s">
        <v>46</v>
      </c>
      <c r="G1441">
        <v>10000</v>
      </c>
      <c r="H1441" t="s">
        <v>4172</v>
      </c>
      <c r="I1441">
        <v>20400000</v>
      </c>
      <c r="J1441" t="s">
        <v>7164</v>
      </c>
      <c r="K1441">
        <v>19700000</v>
      </c>
      <c r="L1441">
        <v>21100000</v>
      </c>
      <c r="M1441">
        <v>8</v>
      </c>
      <c r="N1441" t="s">
        <v>5819</v>
      </c>
      <c r="O1441" t="s">
        <v>7166</v>
      </c>
    </row>
    <row r="1442" spans="1:15" x14ac:dyDescent="0.3">
      <c r="A1442" t="s">
        <v>6384</v>
      </c>
      <c r="B1442">
        <v>2024</v>
      </c>
      <c r="C1442" t="s">
        <v>62</v>
      </c>
      <c r="D1442" t="s">
        <v>4291</v>
      </c>
      <c r="E1442" t="s">
        <v>4234</v>
      </c>
      <c r="F1442" t="s">
        <v>4635</v>
      </c>
      <c r="G1442">
        <v>37000</v>
      </c>
      <c r="H1442" t="s">
        <v>4179</v>
      </c>
      <c r="I1442">
        <v>17700000</v>
      </c>
      <c r="J1442" t="s">
        <v>7164</v>
      </c>
      <c r="K1442">
        <v>17000000</v>
      </c>
      <c r="L1442">
        <v>18300000</v>
      </c>
      <c r="M1442">
        <v>11</v>
      </c>
      <c r="N1442" t="s">
        <v>4963</v>
      </c>
      <c r="O1442" t="s">
        <v>7904</v>
      </c>
    </row>
    <row r="1443" spans="1:15" x14ac:dyDescent="0.3">
      <c r="A1443" t="s">
        <v>5547</v>
      </c>
      <c r="B1443">
        <v>2025</v>
      </c>
      <c r="C1443" t="s">
        <v>392</v>
      </c>
      <c r="D1443" t="s">
        <v>6188</v>
      </c>
      <c r="E1443" t="s">
        <v>6189</v>
      </c>
      <c r="F1443" t="s">
        <v>4171</v>
      </c>
      <c r="G1443" t="s">
        <v>4171</v>
      </c>
      <c r="H1443" t="s">
        <v>4171</v>
      </c>
      <c r="I1443">
        <v>39800000</v>
      </c>
      <c r="J1443" t="s">
        <v>7164</v>
      </c>
      <c r="K1443">
        <v>37300000</v>
      </c>
      <c r="L1443">
        <v>42400000</v>
      </c>
      <c r="M1443" t="s">
        <v>4174</v>
      </c>
      <c r="N1443" t="s">
        <v>4279</v>
      </c>
      <c r="O1443" t="s">
        <v>8475</v>
      </c>
    </row>
    <row r="1444" spans="1:15" x14ac:dyDescent="0.3">
      <c r="A1444" t="s">
        <v>314</v>
      </c>
      <c r="B1444">
        <v>2024</v>
      </c>
      <c r="C1444" t="s">
        <v>137</v>
      </c>
      <c r="D1444" t="s">
        <v>4335</v>
      </c>
      <c r="E1444" t="s">
        <v>4825</v>
      </c>
      <c r="F1444" t="s">
        <v>143</v>
      </c>
      <c r="G1444">
        <v>16000</v>
      </c>
      <c r="H1444" t="s">
        <v>4179</v>
      </c>
      <c r="I1444">
        <v>20700000</v>
      </c>
      <c r="J1444" t="s">
        <v>7164</v>
      </c>
      <c r="K1444">
        <v>20100000</v>
      </c>
      <c r="L1444">
        <v>21400000</v>
      </c>
      <c r="M1444">
        <v>12</v>
      </c>
      <c r="N1444" t="s">
        <v>5959</v>
      </c>
      <c r="O1444" t="s">
        <v>7167</v>
      </c>
    </row>
    <row r="1445" spans="1:15" x14ac:dyDescent="0.3">
      <c r="A1445" t="s">
        <v>6406</v>
      </c>
      <c r="B1445">
        <v>2024</v>
      </c>
      <c r="C1445" t="s">
        <v>199</v>
      </c>
      <c r="D1445" t="s">
        <v>5957</v>
      </c>
      <c r="E1445" t="s">
        <v>5958</v>
      </c>
      <c r="F1445" t="s">
        <v>143</v>
      </c>
      <c r="G1445">
        <v>65700</v>
      </c>
      <c r="H1445" t="s">
        <v>4179</v>
      </c>
      <c r="I1445">
        <v>11500000</v>
      </c>
      <c r="J1445" t="s">
        <v>7164</v>
      </c>
      <c r="K1445">
        <v>11100000</v>
      </c>
      <c r="L1445">
        <v>11900000</v>
      </c>
      <c r="M1445">
        <v>6</v>
      </c>
      <c r="N1445" t="s">
        <v>4279</v>
      </c>
      <c r="O1445" t="s">
        <v>7945</v>
      </c>
    </row>
    <row r="1446" spans="1:15" x14ac:dyDescent="0.3">
      <c r="A1446" t="s">
        <v>4852</v>
      </c>
      <c r="B1446">
        <v>2024</v>
      </c>
      <c r="C1446" t="s">
        <v>24</v>
      </c>
      <c r="D1446" t="s">
        <v>4853</v>
      </c>
      <c r="E1446" t="s">
        <v>4190</v>
      </c>
      <c r="F1446" t="s">
        <v>94</v>
      </c>
      <c r="G1446">
        <v>46000</v>
      </c>
      <c r="H1446" t="s">
        <v>4172</v>
      </c>
      <c r="I1446">
        <v>16400000</v>
      </c>
      <c r="J1446" t="s">
        <v>7164</v>
      </c>
      <c r="K1446">
        <v>15800000</v>
      </c>
      <c r="L1446">
        <v>17000000</v>
      </c>
      <c r="M1446">
        <v>15</v>
      </c>
      <c r="N1446" t="s">
        <v>4212</v>
      </c>
      <c r="O1446" t="s">
        <v>7918</v>
      </c>
    </row>
    <row r="1447" spans="1:15" x14ac:dyDescent="0.3">
      <c r="A1447" t="s">
        <v>6374</v>
      </c>
      <c r="B1447">
        <v>2024</v>
      </c>
      <c r="C1447" t="s">
        <v>36</v>
      </c>
      <c r="D1447" t="s">
        <v>4371</v>
      </c>
      <c r="E1447" t="s">
        <v>4372</v>
      </c>
      <c r="F1447" t="s">
        <v>43</v>
      </c>
      <c r="G1447">
        <v>30118</v>
      </c>
      <c r="H1447" t="s">
        <v>4179</v>
      </c>
      <c r="I1447">
        <v>13000000</v>
      </c>
      <c r="J1447" t="s">
        <v>7164</v>
      </c>
      <c r="K1447">
        <v>12500000</v>
      </c>
      <c r="L1447">
        <v>13400000</v>
      </c>
      <c r="M1447">
        <v>20</v>
      </c>
      <c r="N1447" t="s">
        <v>4191</v>
      </c>
      <c r="O1447" t="s">
        <v>7888</v>
      </c>
    </row>
    <row r="1448" spans="1:15" x14ac:dyDescent="0.3">
      <c r="A1448" t="s">
        <v>6387</v>
      </c>
      <c r="B1448">
        <v>2024</v>
      </c>
      <c r="C1448" t="s">
        <v>5177</v>
      </c>
      <c r="D1448" t="s">
        <v>5178</v>
      </c>
      <c r="E1448" t="s">
        <v>7908</v>
      </c>
      <c r="F1448" t="s">
        <v>94</v>
      </c>
      <c r="G1448">
        <v>19291</v>
      </c>
      <c r="H1448" t="s">
        <v>4172</v>
      </c>
      <c r="I1448">
        <v>12300000</v>
      </c>
      <c r="J1448" t="s">
        <v>7164</v>
      </c>
      <c r="K1448">
        <v>11700000</v>
      </c>
      <c r="L1448">
        <v>12900000</v>
      </c>
      <c r="M1448">
        <v>15</v>
      </c>
      <c r="N1448" t="s">
        <v>4191</v>
      </c>
      <c r="O1448" t="s">
        <v>7909</v>
      </c>
    </row>
    <row r="1449" spans="1:15" x14ac:dyDescent="0.3">
      <c r="A1449" t="s">
        <v>6379</v>
      </c>
      <c r="B1449">
        <v>2024</v>
      </c>
      <c r="C1449" t="s">
        <v>50</v>
      </c>
      <c r="D1449">
        <v>600</v>
      </c>
      <c r="E1449" t="s">
        <v>4850</v>
      </c>
      <c r="F1449" t="s">
        <v>143</v>
      </c>
      <c r="G1449">
        <v>18097</v>
      </c>
      <c r="H1449" t="s">
        <v>4179</v>
      </c>
      <c r="I1449">
        <v>16000000</v>
      </c>
      <c r="J1449" t="s">
        <v>7164</v>
      </c>
      <c r="K1449">
        <v>15500000</v>
      </c>
      <c r="L1449">
        <v>16600000</v>
      </c>
      <c r="M1449">
        <v>9</v>
      </c>
      <c r="N1449" t="s">
        <v>4251</v>
      </c>
      <c r="O1449" t="s">
        <v>7898</v>
      </c>
    </row>
    <row r="1450" spans="1:15" x14ac:dyDescent="0.3">
      <c r="A1450" t="s">
        <v>6362</v>
      </c>
      <c r="B1450">
        <v>2024</v>
      </c>
      <c r="C1450" t="s">
        <v>182</v>
      </c>
      <c r="D1450" t="s">
        <v>4488</v>
      </c>
      <c r="E1450" t="s">
        <v>7868</v>
      </c>
      <c r="F1450" t="s">
        <v>4635</v>
      </c>
      <c r="G1450">
        <v>32000</v>
      </c>
      <c r="H1450" t="s">
        <v>4179</v>
      </c>
      <c r="I1450">
        <v>21400000</v>
      </c>
      <c r="J1450" t="s">
        <v>7164</v>
      </c>
      <c r="K1450">
        <v>20600000</v>
      </c>
      <c r="L1450">
        <v>22200000</v>
      </c>
      <c r="M1450">
        <v>2</v>
      </c>
      <c r="N1450" t="s">
        <v>4289</v>
      </c>
      <c r="O1450" t="s">
        <v>7869</v>
      </c>
    </row>
    <row r="1451" spans="1:15" x14ac:dyDescent="0.3">
      <c r="A1451" t="s">
        <v>6365</v>
      </c>
      <c r="B1451">
        <v>2024</v>
      </c>
      <c r="C1451" t="s">
        <v>41</v>
      </c>
      <c r="D1451" t="s">
        <v>7872</v>
      </c>
      <c r="E1451" t="s">
        <v>7873</v>
      </c>
      <c r="F1451" t="s">
        <v>43</v>
      </c>
      <c r="G1451">
        <v>12900</v>
      </c>
      <c r="H1451" t="s">
        <v>4179</v>
      </c>
      <c r="I1451">
        <v>7880000</v>
      </c>
      <c r="J1451" t="s">
        <v>7164</v>
      </c>
      <c r="K1451">
        <v>7300000</v>
      </c>
      <c r="L1451">
        <v>8500000</v>
      </c>
      <c r="M1451">
        <v>2</v>
      </c>
      <c r="N1451" t="s">
        <v>4438</v>
      </c>
      <c r="O1451" t="s">
        <v>7874</v>
      </c>
    </row>
    <row r="1452" spans="1:15" x14ac:dyDescent="0.3">
      <c r="A1452" t="s">
        <v>6373</v>
      </c>
      <c r="B1452">
        <v>2024</v>
      </c>
      <c r="C1452" t="s">
        <v>201</v>
      </c>
      <c r="D1452" t="s">
        <v>4668</v>
      </c>
      <c r="E1452" t="s">
        <v>4784</v>
      </c>
      <c r="F1452" t="s">
        <v>43</v>
      </c>
      <c r="G1452">
        <v>12500</v>
      </c>
      <c r="H1452" t="s">
        <v>4179</v>
      </c>
      <c r="I1452">
        <v>14000000</v>
      </c>
      <c r="J1452" t="s">
        <v>7164</v>
      </c>
      <c r="K1452">
        <v>13500000</v>
      </c>
      <c r="L1452">
        <v>14500000</v>
      </c>
      <c r="M1452">
        <v>15</v>
      </c>
      <c r="N1452" t="s">
        <v>4186</v>
      </c>
      <c r="O1452" t="s">
        <v>7887</v>
      </c>
    </row>
    <row r="1453" spans="1:15" x14ac:dyDescent="0.3">
      <c r="A1453" t="s">
        <v>6401</v>
      </c>
      <c r="B1453">
        <v>2024</v>
      </c>
      <c r="C1453" t="s">
        <v>137</v>
      </c>
      <c r="D1453" t="s">
        <v>4748</v>
      </c>
      <c r="E1453" t="s">
        <v>4749</v>
      </c>
      <c r="F1453" t="s">
        <v>161</v>
      </c>
      <c r="G1453">
        <v>20200</v>
      </c>
      <c r="H1453" t="s">
        <v>4179</v>
      </c>
      <c r="I1453">
        <v>14000000</v>
      </c>
      <c r="J1453" t="s">
        <v>7164</v>
      </c>
      <c r="K1453">
        <v>13500000</v>
      </c>
      <c r="L1453">
        <v>14400000</v>
      </c>
      <c r="M1453">
        <v>3</v>
      </c>
      <c r="N1453" t="s">
        <v>4244</v>
      </c>
      <c r="O1453" t="s">
        <v>7932</v>
      </c>
    </row>
    <row r="1454" spans="1:15" x14ac:dyDescent="0.3">
      <c r="A1454" t="s">
        <v>6405</v>
      </c>
      <c r="B1454">
        <v>2024</v>
      </c>
      <c r="C1454" t="s">
        <v>89</v>
      </c>
      <c r="D1454" t="s">
        <v>4379</v>
      </c>
      <c r="E1454" t="s">
        <v>4380</v>
      </c>
      <c r="F1454" t="s">
        <v>94</v>
      </c>
      <c r="G1454">
        <v>7814</v>
      </c>
      <c r="H1454" t="s">
        <v>4172</v>
      </c>
      <c r="I1454">
        <v>7870000</v>
      </c>
      <c r="J1454" t="s">
        <v>7164</v>
      </c>
      <c r="K1454">
        <v>7580000</v>
      </c>
      <c r="L1454">
        <v>8200000</v>
      </c>
      <c r="M1454">
        <v>55</v>
      </c>
      <c r="N1454" t="s">
        <v>4551</v>
      </c>
      <c r="O1454" t="s">
        <v>7944</v>
      </c>
    </row>
    <row r="1455" spans="1:15" x14ac:dyDescent="0.3">
      <c r="A1455" t="s">
        <v>6378</v>
      </c>
      <c r="B1455">
        <v>2025</v>
      </c>
      <c r="C1455" t="s">
        <v>62</v>
      </c>
      <c r="D1455" t="s">
        <v>5980</v>
      </c>
      <c r="E1455" t="s">
        <v>7895</v>
      </c>
      <c r="F1455" t="s">
        <v>43</v>
      </c>
      <c r="G1455">
        <v>44028</v>
      </c>
      <c r="H1455" t="s">
        <v>4179</v>
      </c>
      <c r="I1455">
        <v>22800000</v>
      </c>
      <c r="J1455" t="s">
        <v>7164</v>
      </c>
      <c r="K1455">
        <v>21800000</v>
      </c>
      <c r="L1455">
        <v>23700000</v>
      </c>
      <c r="M1455">
        <v>2</v>
      </c>
      <c r="N1455" t="s">
        <v>4271</v>
      </c>
      <c r="O1455" t="s">
        <v>7896</v>
      </c>
    </row>
    <row r="1456" spans="1:15" x14ac:dyDescent="0.3">
      <c r="A1456" t="s">
        <v>6377</v>
      </c>
      <c r="B1456">
        <v>2025</v>
      </c>
      <c r="C1456" t="s">
        <v>5177</v>
      </c>
      <c r="D1456" t="s">
        <v>7892</v>
      </c>
      <c r="E1456" t="s">
        <v>7893</v>
      </c>
      <c r="F1456" t="s">
        <v>4171</v>
      </c>
      <c r="G1456">
        <v>25500</v>
      </c>
      <c r="H1456" t="s">
        <v>4179</v>
      </c>
      <c r="I1456">
        <v>13800000</v>
      </c>
      <c r="J1456" t="s">
        <v>7164</v>
      </c>
      <c r="K1456">
        <v>13200000</v>
      </c>
      <c r="L1456">
        <v>14400000</v>
      </c>
      <c r="M1456">
        <v>7</v>
      </c>
      <c r="N1456" t="s">
        <v>4582</v>
      </c>
      <c r="O1456" t="s">
        <v>7894</v>
      </c>
    </row>
    <row r="1457" spans="1:15" x14ac:dyDescent="0.3">
      <c r="A1457" t="s">
        <v>6382</v>
      </c>
      <c r="B1457">
        <v>2025</v>
      </c>
      <c r="C1457" t="s">
        <v>36</v>
      </c>
      <c r="D1457" t="s">
        <v>4399</v>
      </c>
      <c r="E1457" t="s">
        <v>7773</v>
      </c>
      <c r="F1457" t="s">
        <v>4171</v>
      </c>
      <c r="G1457">
        <v>22000</v>
      </c>
      <c r="H1457" t="s">
        <v>4179</v>
      </c>
      <c r="I1457">
        <v>8300000</v>
      </c>
      <c r="J1457" t="s">
        <v>7164</v>
      </c>
      <c r="K1457">
        <v>7970000</v>
      </c>
      <c r="L1457">
        <v>8500000</v>
      </c>
      <c r="M1457" t="s">
        <v>4174</v>
      </c>
      <c r="N1457" t="s">
        <v>4582</v>
      </c>
      <c r="O1457" t="s">
        <v>7902</v>
      </c>
    </row>
    <row r="1458" spans="1:15" x14ac:dyDescent="0.3">
      <c r="A1458" t="s">
        <v>6410</v>
      </c>
      <c r="B1458">
        <v>2025</v>
      </c>
      <c r="C1458" t="s">
        <v>24</v>
      </c>
      <c r="D1458" t="s">
        <v>4997</v>
      </c>
      <c r="E1458" t="s">
        <v>5120</v>
      </c>
      <c r="F1458" t="s">
        <v>4171</v>
      </c>
      <c r="G1458">
        <v>17700</v>
      </c>
      <c r="H1458" t="s">
        <v>4179</v>
      </c>
      <c r="I1458">
        <v>23900000</v>
      </c>
      <c r="J1458" t="s">
        <v>7164</v>
      </c>
      <c r="K1458">
        <v>23000000</v>
      </c>
      <c r="L1458">
        <v>24700000</v>
      </c>
      <c r="M1458" t="s">
        <v>4174</v>
      </c>
      <c r="N1458" t="s">
        <v>4699</v>
      </c>
      <c r="O1458" t="s">
        <v>7940</v>
      </c>
    </row>
    <row r="1459" spans="1:15" x14ac:dyDescent="0.3">
      <c r="A1459" t="s">
        <v>6381</v>
      </c>
      <c r="B1459">
        <v>2025</v>
      </c>
      <c r="C1459" t="s">
        <v>36</v>
      </c>
      <c r="D1459" t="s">
        <v>4371</v>
      </c>
      <c r="E1459" t="s">
        <v>5097</v>
      </c>
      <c r="F1459" t="s">
        <v>4171</v>
      </c>
      <c r="G1459">
        <v>9800</v>
      </c>
      <c r="H1459" t="s">
        <v>4179</v>
      </c>
      <c r="I1459">
        <v>13800000</v>
      </c>
      <c r="J1459" t="s">
        <v>7164</v>
      </c>
      <c r="K1459">
        <v>13300000</v>
      </c>
      <c r="L1459">
        <v>14300000</v>
      </c>
      <c r="M1459">
        <v>5</v>
      </c>
      <c r="N1459" t="s">
        <v>4244</v>
      </c>
      <c r="O1459" t="s">
        <v>7901</v>
      </c>
    </row>
    <row r="1460" spans="1:15" x14ac:dyDescent="0.3">
      <c r="A1460" t="s">
        <v>6376</v>
      </c>
      <c r="B1460">
        <v>2026</v>
      </c>
      <c r="C1460" t="s">
        <v>24</v>
      </c>
      <c r="D1460" t="s">
        <v>4404</v>
      </c>
      <c r="E1460" t="s">
        <v>4405</v>
      </c>
      <c r="F1460" t="s">
        <v>4171</v>
      </c>
      <c r="G1460">
        <v>19000</v>
      </c>
      <c r="H1460" t="s">
        <v>4172</v>
      </c>
      <c r="I1460">
        <v>42700000</v>
      </c>
      <c r="J1460" t="s">
        <v>7164</v>
      </c>
      <c r="K1460">
        <v>41200000</v>
      </c>
      <c r="L1460">
        <v>44300000</v>
      </c>
      <c r="M1460">
        <v>10</v>
      </c>
      <c r="N1460" t="s">
        <v>7890</v>
      </c>
      <c r="O1460" t="s">
        <v>7891</v>
      </c>
    </row>
    <row r="1461" spans="1:15" x14ac:dyDescent="0.3">
      <c r="A1461" t="s">
        <v>5523</v>
      </c>
      <c r="B1461">
        <v>2026</v>
      </c>
      <c r="C1461" t="s">
        <v>50</v>
      </c>
      <c r="D1461" t="s">
        <v>5694</v>
      </c>
      <c r="E1461" t="s">
        <v>6142</v>
      </c>
      <c r="F1461" t="s">
        <v>4171</v>
      </c>
      <c r="G1461">
        <v>3100</v>
      </c>
      <c r="H1461" t="s">
        <v>4179</v>
      </c>
      <c r="I1461">
        <v>7700000</v>
      </c>
      <c r="J1461" t="s">
        <v>7164</v>
      </c>
      <c r="K1461">
        <v>7190000</v>
      </c>
      <c r="L1461">
        <v>8200000</v>
      </c>
      <c r="M1461" t="s">
        <v>4174</v>
      </c>
      <c r="N1461" t="s">
        <v>4551</v>
      </c>
      <c r="O1461" t="s">
        <v>7897</v>
      </c>
    </row>
    <row r="1462" spans="1:15" x14ac:dyDescent="0.3">
      <c r="A1462" t="s">
        <v>5234</v>
      </c>
      <c r="B1462">
        <v>2026</v>
      </c>
      <c r="C1462" t="s">
        <v>62</v>
      </c>
      <c r="D1462" t="s">
        <v>4389</v>
      </c>
      <c r="E1462" t="s">
        <v>4681</v>
      </c>
      <c r="F1462" t="s">
        <v>4171</v>
      </c>
      <c r="G1462">
        <v>5000</v>
      </c>
      <c r="H1462" t="s">
        <v>4179</v>
      </c>
      <c r="I1462">
        <v>23600000</v>
      </c>
      <c r="J1462" t="s">
        <v>7164</v>
      </c>
      <c r="K1462">
        <v>22800000</v>
      </c>
      <c r="L1462">
        <v>24400000</v>
      </c>
      <c r="M1462">
        <v>2</v>
      </c>
      <c r="N1462" t="s">
        <v>4438</v>
      </c>
      <c r="O1462" t="s">
        <v>7169</v>
      </c>
    </row>
    <row r="1463" spans="1:15" x14ac:dyDescent="0.3">
      <c r="A1463" t="s">
        <v>6368</v>
      </c>
      <c r="B1463">
        <v>2026</v>
      </c>
      <c r="C1463" t="s">
        <v>250</v>
      </c>
      <c r="D1463" t="s">
        <v>4318</v>
      </c>
      <c r="E1463" t="s">
        <v>7879</v>
      </c>
      <c r="F1463" t="s">
        <v>4171</v>
      </c>
      <c r="G1463">
        <v>3420</v>
      </c>
      <c r="H1463" t="s">
        <v>4179</v>
      </c>
      <c r="I1463">
        <v>20500000</v>
      </c>
      <c r="J1463" t="s">
        <v>7164</v>
      </c>
      <c r="K1463">
        <v>19800000</v>
      </c>
      <c r="L1463">
        <v>21200000</v>
      </c>
      <c r="M1463" t="s">
        <v>4174</v>
      </c>
      <c r="N1463" t="s">
        <v>4244</v>
      </c>
      <c r="O1463" t="s">
        <v>7880</v>
      </c>
    </row>
    <row r="1464" spans="1:15" x14ac:dyDescent="0.3">
      <c r="A1464" t="s">
        <v>11758</v>
      </c>
      <c r="B1464">
        <v>2011</v>
      </c>
      <c r="C1464" t="s">
        <v>24</v>
      </c>
      <c r="D1464" t="s">
        <v>8325</v>
      </c>
      <c r="E1464" t="s">
        <v>11759</v>
      </c>
      <c r="F1464" t="s">
        <v>143</v>
      </c>
      <c r="G1464">
        <v>100000</v>
      </c>
      <c r="H1464" t="s">
        <v>4179</v>
      </c>
      <c r="I1464">
        <v>5040000</v>
      </c>
      <c r="J1464" t="s">
        <v>7171</v>
      </c>
      <c r="K1464">
        <v>4860000</v>
      </c>
      <c r="L1464">
        <v>5220000</v>
      </c>
      <c r="M1464" t="s">
        <v>4174</v>
      </c>
      <c r="N1464" t="s">
        <v>4175</v>
      </c>
      <c r="O1464" t="s">
        <v>11760</v>
      </c>
    </row>
    <row r="1465" spans="1:15" x14ac:dyDescent="0.3">
      <c r="A1465" t="s">
        <v>8046</v>
      </c>
      <c r="B1465">
        <v>2013</v>
      </c>
      <c r="C1465" t="s">
        <v>131</v>
      </c>
      <c r="D1465" t="s">
        <v>8027</v>
      </c>
      <c r="E1465" t="s">
        <v>8047</v>
      </c>
      <c r="F1465" t="s">
        <v>143</v>
      </c>
      <c r="G1465">
        <v>135000</v>
      </c>
      <c r="H1465" t="s">
        <v>4179</v>
      </c>
      <c r="I1465">
        <v>6480000</v>
      </c>
      <c r="J1465" t="s">
        <v>7171</v>
      </c>
      <c r="K1465">
        <v>5990000</v>
      </c>
      <c r="L1465">
        <v>6960000</v>
      </c>
      <c r="M1465">
        <v>4</v>
      </c>
      <c r="N1465" t="s">
        <v>4256</v>
      </c>
      <c r="O1465" t="s">
        <v>8048</v>
      </c>
    </row>
    <row r="1466" spans="1:15" x14ac:dyDescent="0.3">
      <c r="A1466" t="s">
        <v>7973</v>
      </c>
      <c r="B1466">
        <v>2016</v>
      </c>
      <c r="C1466" t="s">
        <v>154</v>
      </c>
      <c r="D1466" t="s">
        <v>4394</v>
      </c>
      <c r="E1466" t="s">
        <v>7974</v>
      </c>
      <c r="F1466" t="s">
        <v>94</v>
      </c>
      <c r="G1466">
        <v>125000</v>
      </c>
      <c r="H1466" t="s">
        <v>4179</v>
      </c>
      <c r="I1466">
        <v>29200000</v>
      </c>
      <c r="J1466" t="s">
        <v>7171</v>
      </c>
      <c r="K1466">
        <v>26900000</v>
      </c>
      <c r="L1466">
        <v>31500000</v>
      </c>
      <c r="M1466">
        <v>5</v>
      </c>
      <c r="N1466" t="s">
        <v>5137</v>
      </c>
      <c r="O1466" t="s">
        <v>7975</v>
      </c>
    </row>
    <row r="1467" spans="1:15" x14ac:dyDescent="0.3">
      <c r="A1467" t="s">
        <v>6450</v>
      </c>
      <c r="B1467">
        <v>2017</v>
      </c>
      <c r="C1467" t="s">
        <v>166</v>
      </c>
      <c r="D1467" t="s">
        <v>8020</v>
      </c>
      <c r="E1467" t="s">
        <v>8021</v>
      </c>
      <c r="F1467" t="s">
        <v>143</v>
      </c>
      <c r="G1467">
        <v>114000</v>
      </c>
      <c r="H1467" t="s">
        <v>4179</v>
      </c>
      <c r="I1467">
        <v>12300000</v>
      </c>
      <c r="J1467" t="s">
        <v>7171</v>
      </c>
      <c r="K1467">
        <v>11800000</v>
      </c>
      <c r="L1467">
        <v>12700000</v>
      </c>
      <c r="M1467">
        <v>2</v>
      </c>
      <c r="N1467" t="s">
        <v>4346</v>
      </c>
      <c r="O1467" t="s">
        <v>8022</v>
      </c>
    </row>
    <row r="1468" spans="1:15" x14ac:dyDescent="0.3">
      <c r="A1468" t="s">
        <v>6446</v>
      </c>
      <c r="B1468">
        <v>2017</v>
      </c>
      <c r="C1468" t="s">
        <v>137</v>
      </c>
      <c r="D1468" t="s">
        <v>5886</v>
      </c>
      <c r="E1468" t="s">
        <v>8008</v>
      </c>
      <c r="F1468" t="s">
        <v>143</v>
      </c>
      <c r="G1468">
        <v>61300</v>
      </c>
      <c r="H1468" t="s">
        <v>4172</v>
      </c>
      <c r="I1468">
        <v>10200000</v>
      </c>
      <c r="J1468" t="s">
        <v>7171</v>
      </c>
      <c r="K1468">
        <v>9700000</v>
      </c>
      <c r="L1468">
        <v>10700000</v>
      </c>
      <c r="M1468">
        <v>29</v>
      </c>
      <c r="N1468" t="s">
        <v>4387</v>
      </c>
      <c r="O1468" t="s">
        <v>8009</v>
      </c>
    </row>
    <row r="1469" spans="1:15" x14ac:dyDescent="0.3">
      <c r="A1469" t="s">
        <v>6439</v>
      </c>
      <c r="B1469">
        <v>2018</v>
      </c>
      <c r="C1469" t="s">
        <v>131</v>
      </c>
      <c r="D1469" t="s">
        <v>7996</v>
      </c>
      <c r="E1469" t="s">
        <v>7997</v>
      </c>
      <c r="F1469" t="s">
        <v>6256</v>
      </c>
      <c r="G1469">
        <v>77347</v>
      </c>
      <c r="H1469" t="s">
        <v>4172</v>
      </c>
      <c r="I1469">
        <v>15100000</v>
      </c>
      <c r="J1469" t="s">
        <v>7171</v>
      </c>
      <c r="K1469">
        <v>14600000</v>
      </c>
      <c r="L1469">
        <v>15600000</v>
      </c>
      <c r="M1469" t="s">
        <v>4174</v>
      </c>
      <c r="N1469" t="s">
        <v>4274</v>
      </c>
      <c r="O1469" t="s">
        <v>7998</v>
      </c>
    </row>
    <row r="1470" spans="1:15" x14ac:dyDescent="0.3">
      <c r="A1470" t="s">
        <v>6463</v>
      </c>
      <c r="B1470">
        <v>2018</v>
      </c>
      <c r="C1470" t="s">
        <v>4183</v>
      </c>
      <c r="D1470" t="s">
        <v>4302</v>
      </c>
      <c r="E1470" t="s">
        <v>6084</v>
      </c>
      <c r="F1470" t="s">
        <v>43</v>
      </c>
      <c r="G1470">
        <v>74000</v>
      </c>
      <c r="H1470" t="s">
        <v>4179</v>
      </c>
      <c r="I1470">
        <v>12400000</v>
      </c>
      <c r="J1470" t="s">
        <v>7171</v>
      </c>
      <c r="K1470">
        <v>11900000</v>
      </c>
      <c r="L1470">
        <v>12800000</v>
      </c>
      <c r="M1470">
        <v>25</v>
      </c>
      <c r="N1470" t="s">
        <v>4289</v>
      </c>
      <c r="O1470" t="s">
        <v>8051</v>
      </c>
    </row>
    <row r="1471" spans="1:15" x14ac:dyDescent="0.3">
      <c r="A1471" t="s">
        <v>6385</v>
      </c>
      <c r="B1471">
        <v>2018</v>
      </c>
      <c r="C1471" t="s">
        <v>188</v>
      </c>
      <c r="D1471" t="s">
        <v>4593</v>
      </c>
      <c r="E1471" t="s">
        <v>7905</v>
      </c>
      <c r="F1471" t="s">
        <v>173</v>
      </c>
      <c r="G1471">
        <v>108000</v>
      </c>
      <c r="H1471" t="s">
        <v>4179</v>
      </c>
      <c r="I1471">
        <v>5810000</v>
      </c>
      <c r="J1471" t="s">
        <v>7171</v>
      </c>
      <c r="K1471">
        <v>5550000</v>
      </c>
      <c r="L1471">
        <v>6070000</v>
      </c>
      <c r="M1471">
        <v>3</v>
      </c>
      <c r="N1471" t="s">
        <v>4438</v>
      </c>
      <c r="O1471" t="s">
        <v>11761</v>
      </c>
    </row>
    <row r="1472" spans="1:15" x14ac:dyDescent="0.3">
      <c r="A1472" t="s">
        <v>6568</v>
      </c>
      <c r="B1472">
        <v>2018</v>
      </c>
      <c r="C1472" t="s">
        <v>24</v>
      </c>
      <c r="D1472" t="s">
        <v>4704</v>
      </c>
      <c r="E1472" t="s">
        <v>7182</v>
      </c>
      <c r="F1472" t="s">
        <v>94</v>
      </c>
      <c r="G1472">
        <v>60000</v>
      </c>
      <c r="H1472" t="s">
        <v>4179</v>
      </c>
      <c r="I1472">
        <v>10100000</v>
      </c>
      <c r="J1472" t="s">
        <v>7171</v>
      </c>
      <c r="K1472">
        <v>9800000</v>
      </c>
      <c r="L1472">
        <v>10500000</v>
      </c>
      <c r="M1472">
        <v>6</v>
      </c>
      <c r="N1472" t="s">
        <v>4212</v>
      </c>
      <c r="O1472" t="s">
        <v>7183</v>
      </c>
    </row>
    <row r="1473" spans="1:15" x14ac:dyDescent="0.3">
      <c r="A1473" t="s">
        <v>1729</v>
      </c>
      <c r="B1473">
        <v>2019</v>
      </c>
      <c r="C1473" t="s">
        <v>24</v>
      </c>
      <c r="D1473" t="s">
        <v>4392</v>
      </c>
      <c r="E1473" t="s">
        <v>5701</v>
      </c>
      <c r="F1473" t="s">
        <v>60</v>
      </c>
      <c r="G1473">
        <v>55550</v>
      </c>
      <c r="H1473" t="s">
        <v>4179</v>
      </c>
      <c r="I1473">
        <v>9600000</v>
      </c>
      <c r="J1473" t="s">
        <v>7171</v>
      </c>
      <c r="K1473">
        <v>9000000</v>
      </c>
      <c r="L1473">
        <v>10300000</v>
      </c>
      <c r="M1473">
        <v>6</v>
      </c>
      <c r="N1473" t="s">
        <v>4212</v>
      </c>
      <c r="O1473" t="s">
        <v>7953</v>
      </c>
    </row>
    <row r="1474" spans="1:15" x14ac:dyDescent="0.3">
      <c r="A1474" t="s">
        <v>6452</v>
      </c>
      <c r="B1474">
        <v>2019</v>
      </c>
      <c r="C1474" t="s">
        <v>4183</v>
      </c>
      <c r="D1474" t="s">
        <v>5167</v>
      </c>
      <c r="E1474" t="s">
        <v>5168</v>
      </c>
      <c r="F1474" t="s">
        <v>161</v>
      </c>
      <c r="G1474">
        <v>137300</v>
      </c>
      <c r="H1474" t="s">
        <v>4179</v>
      </c>
      <c r="I1474">
        <v>7920000</v>
      </c>
      <c r="J1474" t="s">
        <v>7171</v>
      </c>
      <c r="K1474">
        <v>7620000</v>
      </c>
      <c r="L1474">
        <v>8200000</v>
      </c>
      <c r="M1474">
        <v>2</v>
      </c>
      <c r="N1474" t="s">
        <v>4438</v>
      </c>
      <c r="O1474" t="s">
        <v>11762</v>
      </c>
    </row>
    <row r="1475" spans="1:15" x14ac:dyDescent="0.3">
      <c r="A1475" t="s">
        <v>6447</v>
      </c>
      <c r="B1475">
        <v>2019</v>
      </c>
      <c r="C1475" t="s">
        <v>166</v>
      </c>
      <c r="D1475" t="s">
        <v>8011</v>
      </c>
      <c r="E1475" t="s">
        <v>8012</v>
      </c>
      <c r="F1475" t="s">
        <v>43</v>
      </c>
      <c r="G1475">
        <v>95818</v>
      </c>
      <c r="H1475" t="s">
        <v>4172</v>
      </c>
      <c r="I1475">
        <v>8900000</v>
      </c>
      <c r="J1475" t="s">
        <v>7171</v>
      </c>
      <c r="K1475">
        <v>8500000</v>
      </c>
      <c r="L1475">
        <v>9300000</v>
      </c>
      <c r="M1475">
        <v>11</v>
      </c>
      <c r="N1475" t="s">
        <v>4259</v>
      </c>
      <c r="O1475" t="s">
        <v>8013</v>
      </c>
    </row>
    <row r="1476" spans="1:15" x14ac:dyDescent="0.3">
      <c r="A1476" t="s">
        <v>6415</v>
      </c>
      <c r="B1476">
        <v>2019</v>
      </c>
      <c r="C1476" t="s">
        <v>24</v>
      </c>
      <c r="D1476" t="s">
        <v>4368</v>
      </c>
      <c r="E1476" t="s">
        <v>7955</v>
      </c>
      <c r="F1476" t="s">
        <v>43</v>
      </c>
      <c r="G1476">
        <v>78000</v>
      </c>
      <c r="H1476" t="s">
        <v>4179</v>
      </c>
      <c r="I1476">
        <v>27800000</v>
      </c>
      <c r="J1476" t="s">
        <v>7171</v>
      </c>
      <c r="K1476">
        <v>26500000</v>
      </c>
      <c r="L1476">
        <v>29100000</v>
      </c>
      <c r="M1476">
        <v>15</v>
      </c>
      <c r="N1476" t="s">
        <v>4573</v>
      </c>
      <c r="O1476" t="s">
        <v>7956</v>
      </c>
    </row>
    <row r="1477" spans="1:15" x14ac:dyDescent="0.3">
      <c r="A1477" t="s">
        <v>6426</v>
      </c>
      <c r="B1477">
        <v>2019</v>
      </c>
      <c r="C1477" t="s">
        <v>85</v>
      </c>
      <c r="D1477" t="s">
        <v>7976</v>
      </c>
      <c r="E1477" t="s">
        <v>7977</v>
      </c>
      <c r="F1477" t="s">
        <v>143</v>
      </c>
      <c r="G1477">
        <v>100000</v>
      </c>
      <c r="H1477" t="s">
        <v>4179</v>
      </c>
      <c r="I1477">
        <v>6290000</v>
      </c>
      <c r="J1477" t="s">
        <v>7171</v>
      </c>
      <c r="K1477">
        <v>6070000</v>
      </c>
      <c r="L1477">
        <v>6520000</v>
      </c>
      <c r="M1477">
        <v>6</v>
      </c>
      <c r="N1477" t="s">
        <v>4424</v>
      </c>
      <c r="O1477" t="s">
        <v>7978</v>
      </c>
    </row>
    <row r="1478" spans="1:15" x14ac:dyDescent="0.3">
      <c r="A1478" t="s">
        <v>8054</v>
      </c>
      <c r="B1478">
        <v>2019</v>
      </c>
      <c r="C1478" t="s">
        <v>137</v>
      </c>
      <c r="D1478" t="s">
        <v>5759</v>
      </c>
      <c r="E1478" t="s">
        <v>8055</v>
      </c>
      <c r="F1478" t="s">
        <v>43</v>
      </c>
      <c r="G1478">
        <v>50000</v>
      </c>
      <c r="H1478" t="s">
        <v>4172</v>
      </c>
      <c r="I1478">
        <v>12100000</v>
      </c>
      <c r="J1478" t="s">
        <v>7171</v>
      </c>
      <c r="K1478">
        <v>11700000</v>
      </c>
      <c r="L1478">
        <v>12500000</v>
      </c>
      <c r="M1478">
        <v>25</v>
      </c>
      <c r="N1478" t="s">
        <v>4274</v>
      </c>
      <c r="O1478" t="s">
        <v>8056</v>
      </c>
    </row>
    <row r="1479" spans="1:15" x14ac:dyDescent="0.3">
      <c r="A1479" t="s">
        <v>6457</v>
      </c>
      <c r="B1479">
        <v>2019</v>
      </c>
      <c r="C1479" t="s">
        <v>166</v>
      </c>
      <c r="D1479" t="s">
        <v>8011</v>
      </c>
      <c r="E1479" t="s">
        <v>8035</v>
      </c>
      <c r="F1479" t="s">
        <v>8033</v>
      </c>
      <c r="G1479">
        <v>75000</v>
      </c>
      <c r="H1479" t="s">
        <v>4179</v>
      </c>
      <c r="I1479">
        <v>9900000</v>
      </c>
      <c r="J1479" t="s">
        <v>7171</v>
      </c>
      <c r="K1479">
        <v>9600000</v>
      </c>
      <c r="L1479">
        <v>10300000</v>
      </c>
      <c r="M1479" t="s">
        <v>4174</v>
      </c>
      <c r="N1479" t="s">
        <v>4289</v>
      </c>
      <c r="O1479" t="s">
        <v>8036</v>
      </c>
    </row>
    <row r="1480" spans="1:15" x14ac:dyDescent="0.3">
      <c r="A1480" t="s">
        <v>6457</v>
      </c>
      <c r="B1480">
        <v>2019</v>
      </c>
      <c r="C1480" t="s">
        <v>166</v>
      </c>
      <c r="D1480" t="s">
        <v>8011</v>
      </c>
      <c r="E1480" t="s">
        <v>8032</v>
      </c>
      <c r="F1480" t="s">
        <v>8033</v>
      </c>
      <c r="G1480">
        <v>75000</v>
      </c>
      <c r="H1480" t="s">
        <v>4179</v>
      </c>
      <c r="I1480">
        <v>10700000</v>
      </c>
      <c r="J1480" t="s">
        <v>7171</v>
      </c>
      <c r="K1480">
        <v>10300000</v>
      </c>
      <c r="L1480">
        <v>11100000</v>
      </c>
      <c r="M1480" t="s">
        <v>4174</v>
      </c>
      <c r="N1480" t="s">
        <v>4256</v>
      </c>
      <c r="O1480" t="s">
        <v>8034</v>
      </c>
    </row>
    <row r="1481" spans="1:15" x14ac:dyDescent="0.3">
      <c r="A1481" t="s">
        <v>6443</v>
      </c>
      <c r="B1481">
        <v>2019</v>
      </c>
      <c r="C1481" t="s">
        <v>4097</v>
      </c>
      <c r="D1481" t="s">
        <v>5752</v>
      </c>
      <c r="E1481" t="s">
        <v>8004</v>
      </c>
      <c r="F1481" t="s">
        <v>143</v>
      </c>
      <c r="G1481">
        <v>90000</v>
      </c>
      <c r="H1481" t="s">
        <v>4179</v>
      </c>
      <c r="I1481">
        <v>10000000</v>
      </c>
      <c r="J1481" t="s">
        <v>7171</v>
      </c>
      <c r="K1481">
        <v>9600000</v>
      </c>
      <c r="L1481">
        <v>10400000</v>
      </c>
      <c r="M1481" t="s">
        <v>4174</v>
      </c>
      <c r="N1481" t="s">
        <v>4244</v>
      </c>
      <c r="O1481" t="s">
        <v>8005</v>
      </c>
    </row>
    <row r="1482" spans="1:15" x14ac:dyDescent="0.3">
      <c r="A1482" t="s">
        <v>11763</v>
      </c>
      <c r="B1482">
        <v>2020</v>
      </c>
      <c r="C1482" t="s">
        <v>24</v>
      </c>
      <c r="D1482" t="s">
        <v>4571</v>
      </c>
      <c r="E1482" t="s">
        <v>11764</v>
      </c>
      <c r="F1482" t="s">
        <v>143</v>
      </c>
      <c r="G1482">
        <v>135000</v>
      </c>
      <c r="H1482" t="s">
        <v>4179</v>
      </c>
      <c r="I1482">
        <v>15100000</v>
      </c>
      <c r="J1482" t="s">
        <v>7171</v>
      </c>
      <c r="K1482">
        <v>14300000</v>
      </c>
      <c r="L1482">
        <v>16000000</v>
      </c>
      <c r="M1482">
        <v>6</v>
      </c>
      <c r="N1482" t="s">
        <v>4271</v>
      </c>
      <c r="O1482" t="s">
        <v>11765</v>
      </c>
    </row>
    <row r="1483" spans="1:15" x14ac:dyDescent="0.3">
      <c r="A1483" t="s">
        <v>6427</v>
      </c>
      <c r="B1483">
        <v>2020</v>
      </c>
      <c r="C1483" t="s">
        <v>250</v>
      </c>
      <c r="D1483">
        <v>6</v>
      </c>
      <c r="E1483" t="s">
        <v>7979</v>
      </c>
      <c r="F1483" t="s">
        <v>143</v>
      </c>
      <c r="G1483">
        <v>73000</v>
      </c>
      <c r="H1483" t="s">
        <v>4172</v>
      </c>
      <c r="I1483">
        <v>14100000</v>
      </c>
      <c r="J1483" t="s">
        <v>7171</v>
      </c>
      <c r="K1483">
        <v>13600000</v>
      </c>
      <c r="L1483">
        <v>14600000</v>
      </c>
      <c r="M1483">
        <v>2</v>
      </c>
      <c r="N1483" t="s">
        <v>4262</v>
      </c>
      <c r="O1483" t="s">
        <v>7980</v>
      </c>
    </row>
    <row r="1484" spans="1:15" x14ac:dyDescent="0.3">
      <c r="A1484" t="s">
        <v>7971</v>
      </c>
      <c r="B1484">
        <v>2020</v>
      </c>
      <c r="C1484" t="s">
        <v>92</v>
      </c>
      <c r="D1484" t="s">
        <v>5134</v>
      </c>
      <c r="E1484" t="s">
        <v>5135</v>
      </c>
      <c r="F1484" t="s">
        <v>161</v>
      </c>
      <c r="G1484">
        <v>111200</v>
      </c>
      <c r="H1484" t="s">
        <v>4172</v>
      </c>
      <c r="I1484">
        <v>17000000</v>
      </c>
      <c r="J1484" t="s">
        <v>7171</v>
      </c>
      <c r="K1484">
        <v>16400000</v>
      </c>
      <c r="L1484">
        <v>17600000</v>
      </c>
      <c r="M1484">
        <v>2</v>
      </c>
      <c r="N1484" t="s">
        <v>4247</v>
      </c>
      <c r="O1484" t="s">
        <v>7972</v>
      </c>
    </row>
    <row r="1485" spans="1:15" x14ac:dyDescent="0.3">
      <c r="A1485" t="s">
        <v>4171</v>
      </c>
      <c r="B1485">
        <v>2019</v>
      </c>
      <c r="C1485" t="s">
        <v>4640</v>
      </c>
      <c r="D1485" t="s">
        <v>5926</v>
      </c>
      <c r="E1485" t="s">
        <v>7186</v>
      </c>
      <c r="F1485" t="s">
        <v>4171</v>
      </c>
      <c r="G1485">
        <v>160000</v>
      </c>
      <c r="H1485" t="s">
        <v>4179</v>
      </c>
      <c r="I1485">
        <v>10600000</v>
      </c>
      <c r="J1485" t="s">
        <v>7171</v>
      </c>
      <c r="K1485">
        <v>9800000</v>
      </c>
      <c r="L1485">
        <v>11500000</v>
      </c>
      <c r="M1485">
        <v>5</v>
      </c>
      <c r="N1485" t="s">
        <v>4424</v>
      </c>
      <c r="O1485" t="s">
        <v>7187</v>
      </c>
    </row>
    <row r="1486" spans="1:15" x14ac:dyDescent="0.3">
      <c r="A1486" t="s">
        <v>4171</v>
      </c>
      <c r="B1486">
        <v>2026</v>
      </c>
      <c r="C1486" t="s">
        <v>45</v>
      </c>
      <c r="D1486" t="s">
        <v>6190</v>
      </c>
      <c r="E1486" t="s">
        <v>8052</v>
      </c>
      <c r="F1486" t="s">
        <v>4171</v>
      </c>
      <c r="G1486">
        <v>429</v>
      </c>
      <c r="H1486" t="s">
        <v>4172</v>
      </c>
      <c r="I1486">
        <v>14700000</v>
      </c>
      <c r="J1486" t="s">
        <v>7171</v>
      </c>
      <c r="K1486">
        <v>14200000</v>
      </c>
      <c r="L1486">
        <v>15200000</v>
      </c>
      <c r="M1486" t="s">
        <v>4174</v>
      </c>
      <c r="N1486" t="s">
        <v>5655</v>
      </c>
      <c r="O1486" t="s">
        <v>8053</v>
      </c>
    </row>
    <row r="1487" spans="1:15" x14ac:dyDescent="0.3">
      <c r="A1487" t="s">
        <v>4171</v>
      </c>
      <c r="B1487">
        <v>2026</v>
      </c>
      <c r="C1487" t="s">
        <v>137</v>
      </c>
      <c r="D1487" t="s">
        <v>4691</v>
      </c>
      <c r="E1487" t="s">
        <v>4692</v>
      </c>
      <c r="F1487" t="s">
        <v>4171</v>
      </c>
      <c r="G1487">
        <v>3000</v>
      </c>
      <c r="H1487" t="s">
        <v>4172</v>
      </c>
      <c r="I1487">
        <v>19000000</v>
      </c>
      <c r="J1487" t="s">
        <v>7171</v>
      </c>
      <c r="K1487">
        <v>18300000</v>
      </c>
      <c r="L1487">
        <v>19800000</v>
      </c>
      <c r="M1487" t="s">
        <v>4174</v>
      </c>
      <c r="N1487" t="s">
        <v>4222</v>
      </c>
      <c r="O1487" t="s">
        <v>8002</v>
      </c>
    </row>
    <row r="1488" spans="1:15" x14ac:dyDescent="0.3">
      <c r="A1488" t="s">
        <v>6044</v>
      </c>
      <c r="B1488">
        <v>2020</v>
      </c>
      <c r="C1488" t="s">
        <v>92</v>
      </c>
      <c r="D1488" t="s">
        <v>6045</v>
      </c>
      <c r="E1488" t="s">
        <v>6046</v>
      </c>
      <c r="F1488" t="s">
        <v>143</v>
      </c>
      <c r="G1488">
        <v>85000</v>
      </c>
      <c r="H1488" t="s">
        <v>4179</v>
      </c>
      <c r="I1488">
        <v>32200000</v>
      </c>
      <c r="J1488" t="s">
        <v>7171</v>
      </c>
      <c r="K1488">
        <v>31000000</v>
      </c>
      <c r="L1488">
        <v>33400000</v>
      </c>
      <c r="M1488">
        <v>4</v>
      </c>
      <c r="N1488" t="s">
        <v>11766</v>
      </c>
      <c r="O1488" t="s">
        <v>11767</v>
      </c>
    </row>
    <row r="1489" spans="1:15" x14ac:dyDescent="0.3">
      <c r="A1489" t="s">
        <v>6435</v>
      </c>
      <c r="B1489">
        <v>2021</v>
      </c>
      <c r="C1489" t="s">
        <v>188</v>
      </c>
      <c r="D1489" t="s">
        <v>4843</v>
      </c>
      <c r="E1489" t="s">
        <v>7990</v>
      </c>
      <c r="F1489" t="s">
        <v>43</v>
      </c>
      <c r="G1489">
        <v>91271</v>
      </c>
      <c r="H1489" t="s">
        <v>4179</v>
      </c>
      <c r="I1489">
        <v>12900000</v>
      </c>
      <c r="J1489" t="s">
        <v>7171</v>
      </c>
      <c r="K1489">
        <v>12500000</v>
      </c>
      <c r="L1489">
        <v>13400000</v>
      </c>
      <c r="M1489" t="s">
        <v>4174</v>
      </c>
      <c r="N1489" t="s">
        <v>4218</v>
      </c>
      <c r="O1489" t="s">
        <v>7991</v>
      </c>
    </row>
    <row r="1490" spans="1:15" x14ac:dyDescent="0.3">
      <c r="A1490" t="s">
        <v>6423</v>
      </c>
      <c r="B1490">
        <v>2021</v>
      </c>
      <c r="C1490" t="s">
        <v>36</v>
      </c>
      <c r="D1490" t="s">
        <v>4426</v>
      </c>
      <c r="E1490" t="s">
        <v>7966</v>
      </c>
      <c r="F1490" t="s">
        <v>143</v>
      </c>
      <c r="G1490">
        <v>93000</v>
      </c>
      <c r="H1490" t="s">
        <v>4179</v>
      </c>
      <c r="I1490">
        <v>6550000</v>
      </c>
      <c r="J1490" t="s">
        <v>7171</v>
      </c>
      <c r="K1490">
        <v>6290000</v>
      </c>
      <c r="L1490">
        <v>6810000</v>
      </c>
      <c r="M1490">
        <v>12</v>
      </c>
      <c r="N1490" t="s">
        <v>4175</v>
      </c>
      <c r="O1490" t="s">
        <v>7967</v>
      </c>
    </row>
    <row r="1491" spans="1:15" x14ac:dyDescent="0.3">
      <c r="A1491" t="s">
        <v>6424</v>
      </c>
      <c r="B1491">
        <v>2021</v>
      </c>
      <c r="C1491" t="s">
        <v>199</v>
      </c>
      <c r="D1491" t="s">
        <v>5646</v>
      </c>
      <c r="E1491" t="s">
        <v>7968</v>
      </c>
      <c r="F1491" t="s">
        <v>143</v>
      </c>
      <c r="G1491">
        <v>72100</v>
      </c>
      <c r="H1491" t="s">
        <v>4179</v>
      </c>
      <c r="I1491">
        <v>14400000</v>
      </c>
      <c r="J1491" t="s">
        <v>7171</v>
      </c>
      <c r="K1491">
        <v>13900000</v>
      </c>
      <c r="L1491">
        <v>15000000</v>
      </c>
      <c r="M1491">
        <v>3</v>
      </c>
      <c r="N1491" t="s">
        <v>4289</v>
      </c>
      <c r="O1491" t="s">
        <v>7969</v>
      </c>
    </row>
    <row r="1492" spans="1:15" x14ac:dyDescent="0.3">
      <c r="A1492" t="s">
        <v>7178</v>
      </c>
      <c r="B1492">
        <v>2021</v>
      </c>
      <c r="C1492" t="s">
        <v>62</v>
      </c>
      <c r="D1492">
        <v>2008</v>
      </c>
      <c r="E1492" t="s">
        <v>5248</v>
      </c>
      <c r="F1492" t="s">
        <v>43</v>
      </c>
      <c r="G1492">
        <v>98000</v>
      </c>
      <c r="H1492" t="s">
        <v>4179</v>
      </c>
      <c r="I1492">
        <v>12200000</v>
      </c>
      <c r="J1492" t="s">
        <v>7171</v>
      </c>
      <c r="K1492">
        <v>11600000</v>
      </c>
      <c r="L1492">
        <v>12900000</v>
      </c>
      <c r="M1492">
        <v>22</v>
      </c>
      <c r="N1492" t="s">
        <v>4247</v>
      </c>
      <c r="O1492" t="s">
        <v>7179</v>
      </c>
    </row>
    <row r="1493" spans="1:15" x14ac:dyDescent="0.3">
      <c r="A1493" t="s">
        <v>6434</v>
      </c>
      <c r="B1493">
        <v>2021</v>
      </c>
      <c r="C1493" t="s">
        <v>137</v>
      </c>
      <c r="D1493" t="s">
        <v>4702</v>
      </c>
      <c r="E1493" t="s">
        <v>4650</v>
      </c>
      <c r="F1493" t="s">
        <v>173</v>
      </c>
      <c r="G1493">
        <v>75000</v>
      </c>
      <c r="H1493" t="s">
        <v>4179</v>
      </c>
      <c r="I1493">
        <v>8600000</v>
      </c>
      <c r="J1493" t="s">
        <v>7171</v>
      </c>
      <c r="K1493">
        <v>8300000</v>
      </c>
      <c r="L1493">
        <v>8900000</v>
      </c>
      <c r="M1493">
        <v>16</v>
      </c>
      <c r="N1493" t="s">
        <v>4438</v>
      </c>
      <c r="O1493" t="s">
        <v>7989</v>
      </c>
    </row>
    <row r="1494" spans="1:15" x14ac:dyDescent="0.3">
      <c r="A1494" t="s">
        <v>11768</v>
      </c>
      <c r="B1494">
        <v>2021</v>
      </c>
      <c r="C1494" t="s">
        <v>4091</v>
      </c>
      <c r="D1494" t="s">
        <v>4921</v>
      </c>
      <c r="E1494" t="s">
        <v>6236</v>
      </c>
      <c r="F1494" t="s">
        <v>173</v>
      </c>
      <c r="G1494">
        <v>81681</v>
      </c>
      <c r="H1494" t="s">
        <v>4179</v>
      </c>
      <c r="I1494">
        <v>12500000</v>
      </c>
      <c r="J1494" t="s">
        <v>7171</v>
      </c>
      <c r="K1494">
        <v>11900000</v>
      </c>
      <c r="L1494">
        <v>13100000</v>
      </c>
      <c r="M1494">
        <v>8</v>
      </c>
      <c r="N1494" t="s">
        <v>4186</v>
      </c>
      <c r="O1494" t="s">
        <v>11769</v>
      </c>
    </row>
    <row r="1495" spans="1:15" x14ac:dyDescent="0.3">
      <c r="A1495" t="s">
        <v>6436</v>
      </c>
      <c r="B1495">
        <v>2021</v>
      </c>
      <c r="C1495" t="s">
        <v>188</v>
      </c>
      <c r="D1495" t="s">
        <v>6077</v>
      </c>
      <c r="E1495" t="s">
        <v>7992</v>
      </c>
      <c r="F1495" t="s">
        <v>173</v>
      </c>
      <c r="G1495">
        <v>95000</v>
      </c>
      <c r="H1495" t="s">
        <v>4179</v>
      </c>
      <c r="I1495">
        <v>17500000</v>
      </c>
      <c r="J1495" t="s">
        <v>7171</v>
      </c>
      <c r="K1495">
        <v>16900000</v>
      </c>
      <c r="L1495">
        <v>18200000</v>
      </c>
      <c r="M1495">
        <v>7</v>
      </c>
      <c r="N1495" t="s">
        <v>4247</v>
      </c>
      <c r="O1495" t="s">
        <v>7993</v>
      </c>
    </row>
    <row r="1496" spans="1:15" x14ac:dyDescent="0.3">
      <c r="A1496" t="s">
        <v>6419</v>
      </c>
      <c r="B1496">
        <v>2021</v>
      </c>
      <c r="C1496" t="s">
        <v>4183</v>
      </c>
      <c r="D1496" t="s">
        <v>4364</v>
      </c>
      <c r="E1496" t="s">
        <v>7962</v>
      </c>
      <c r="F1496" t="s">
        <v>43</v>
      </c>
      <c r="G1496">
        <v>39480</v>
      </c>
      <c r="H1496" t="s">
        <v>4179</v>
      </c>
      <c r="I1496">
        <v>7720000</v>
      </c>
      <c r="J1496" t="s">
        <v>7171</v>
      </c>
      <c r="K1496">
        <v>7460000</v>
      </c>
      <c r="L1496">
        <v>7980000</v>
      </c>
      <c r="M1496">
        <v>20</v>
      </c>
      <c r="N1496" t="s">
        <v>4551</v>
      </c>
      <c r="O1496" t="s">
        <v>7963</v>
      </c>
    </row>
    <row r="1497" spans="1:15" x14ac:dyDescent="0.3">
      <c r="A1497" t="s">
        <v>11770</v>
      </c>
      <c r="B1497">
        <v>2021</v>
      </c>
      <c r="C1497" t="s">
        <v>4183</v>
      </c>
      <c r="D1497" t="s">
        <v>4184</v>
      </c>
      <c r="E1497" t="s">
        <v>11771</v>
      </c>
      <c r="F1497" t="s">
        <v>60</v>
      </c>
      <c r="G1497">
        <v>33828</v>
      </c>
      <c r="H1497" t="s">
        <v>4179</v>
      </c>
      <c r="I1497">
        <v>7730000</v>
      </c>
      <c r="J1497" t="s">
        <v>7171</v>
      </c>
      <c r="K1497">
        <v>7460000</v>
      </c>
      <c r="L1497">
        <v>8000000</v>
      </c>
      <c r="M1497">
        <v>7</v>
      </c>
      <c r="N1497" t="s">
        <v>4424</v>
      </c>
      <c r="O1497" t="s">
        <v>11772</v>
      </c>
    </row>
    <row r="1498" spans="1:15" x14ac:dyDescent="0.3">
      <c r="A1498" t="s">
        <v>6449</v>
      </c>
      <c r="B1498">
        <v>2022</v>
      </c>
      <c r="C1498" t="s">
        <v>188</v>
      </c>
      <c r="D1498" t="s">
        <v>5882</v>
      </c>
      <c r="E1498" t="s">
        <v>8018</v>
      </c>
      <c r="F1498" t="s">
        <v>43</v>
      </c>
      <c r="G1498">
        <v>60600</v>
      </c>
      <c r="H1498" t="s">
        <v>4179</v>
      </c>
      <c r="I1498">
        <v>17400000</v>
      </c>
      <c r="J1498" t="s">
        <v>7171</v>
      </c>
      <c r="K1498">
        <v>16800000</v>
      </c>
      <c r="L1498">
        <v>18100000</v>
      </c>
      <c r="M1498">
        <v>4</v>
      </c>
      <c r="N1498" t="s">
        <v>4438</v>
      </c>
      <c r="O1498" t="s">
        <v>8019</v>
      </c>
    </row>
    <row r="1499" spans="1:15" x14ac:dyDescent="0.3">
      <c r="A1499" t="s">
        <v>1032</v>
      </c>
      <c r="B1499">
        <v>2022</v>
      </c>
      <c r="C1499" t="s">
        <v>50</v>
      </c>
      <c r="D1499">
        <v>580</v>
      </c>
      <c r="E1499" t="s">
        <v>6999</v>
      </c>
      <c r="F1499" t="s">
        <v>60</v>
      </c>
      <c r="G1499">
        <v>61000</v>
      </c>
      <c r="H1499" t="s">
        <v>4172</v>
      </c>
      <c r="I1499">
        <v>9700000</v>
      </c>
      <c r="J1499" t="s">
        <v>7171</v>
      </c>
      <c r="K1499">
        <v>9400000</v>
      </c>
      <c r="L1499">
        <v>10100000</v>
      </c>
      <c r="M1499" t="s">
        <v>4174</v>
      </c>
      <c r="N1499" t="s">
        <v>5703</v>
      </c>
      <c r="O1499" t="s">
        <v>11773</v>
      </c>
    </row>
    <row r="1500" spans="1:15" x14ac:dyDescent="0.3">
      <c r="A1500" t="s">
        <v>11774</v>
      </c>
      <c r="B1500">
        <v>2022</v>
      </c>
      <c r="C1500" t="s">
        <v>182</v>
      </c>
      <c r="D1500" t="s">
        <v>5859</v>
      </c>
      <c r="E1500" t="s">
        <v>8916</v>
      </c>
      <c r="F1500" t="s">
        <v>94</v>
      </c>
      <c r="G1500">
        <v>87522</v>
      </c>
      <c r="H1500" t="s">
        <v>4179</v>
      </c>
      <c r="I1500">
        <v>18500000</v>
      </c>
      <c r="J1500" t="s">
        <v>7171</v>
      </c>
      <c r="K1500">
        <v>17600000</v>
      </c>
      <c r="L1500">
        <v>19400000</v>
      </c>
      <c r="M1500">
        <v>16</v>
      </c>
      <c r="N1500" t="s">
        <v>4271</v>
      </c>
      <c r="O1500" t="s">
        <v>11775</v>
      </c>
    </row>
    <row r="1501" spans="1:15" x14ac:dyDescent="0.3">
      <c r="A1501" t="s">
        <v>568</v>
      </c>
      <c r="B1501">
        <v>2022</v>
      </c>
      <c r="C1501" t="s">
        <v>24</v>
      </c>
      <c r="D1501" t="s">
        <v>4189</v>
      </c>
      <c r="E1501" t="s">
        <v>4307</v>
      </c>
      <c r="F1501" t="s">
        <v>4538</v>
      </c>
      <c r="G1501">
        <v>40000</v>
      </c>
      <c r="H1501" t="s">
        <v>4179</v>
      </c>
      <c r="I1501">
        <v>12000000</v>
      </c>
      <c r="J1501" t="s">
        <v>7171</v>
      </c>
      <c r="K1501">
        <v>11500000</v>
      </c>
      <c r="L1501">
        <v>12500000</v>
      </c>
      <c r="M1501">
        <v>53</v>
      </c>
      <c r="N1501" t="s">
        <v>4262</v>
      </c>
      <c r="O1501" t="s">
        <v>8014</v>
      </c>
    </row>
    <row r="1502" spans="1:15" x14ac:dyDescent="0.3">
      <c r="A1502" t="s">
        <v>568</v>
      </c>
      <c r="B1502">
        <v>2022</v>
      </c>
      <c r="C1502" t="s">
        <v>24</v>
      </c>
      <c r="D1502" t="s">
        <v>4189</v>
      </c>
      <c r="E1502" t="s">
        <v>4307</v>
      </c>
      <c r="F1502" t="s">
        <v>4538</v>
      </c>
      <c r="G1502">
        <v>40000</v>
      </c>
      <c r="H1502" t="s">
        <v>4179</v>
      </c>
      <c r="I1502">
        <v>12000000</v>
      </c>
      <c r="J1502" t="s">
        <v>7171</v>
      </c>
      <c r="K1502">
        <v>11500000</v>
      </c>
      <c r="L1502">
        <v>12500000</v>
      </c>
      <c r="M1502">
        <v>53</v>
      </c>
      <c r="N1502" t="s">
        <v>4262</v>
      </c>
      <c r="O1502" t="s">
        <v>11776</v>
      </c>
    </row>
    <row r="1503" spans="1:15" x14ac:dyDescent="0.3">
      <c r="A1503" t="s">
        <v>6428</v>
      </c>
      <c r="B1503">
        <v>2022</v>
      </c>
      <c r="C1503" t="s">
        <v>4183</v>
      </c>
      <c r="D1503" t="s">
        <v>4950</v>
      </c>
      <c r="E1503" t="s">
        <v>5230</v>
      </c>
      <c r="F1503" t="s">
        <v>60</v>
      </c>
      <c r="G1503">
        <v>75524</v>
      </c>
      <c r="H1503" t="s">
        <v>4179</v>
      </c>
      <c r="I1503">
        <v>14000000</v>
      </c>
      <c r="J1503" t="s">
        <v>7171</v>
      </c>
      <c r="K1503">
        <v>13500000</v>
      </c>
      <c r="L1503">
        <v>14500000</v>
      </c>
      <c r="M1503">
        <v>5</v>
      </c>
      <c r="N1503" t="s">
        <v>4244</v>
      </c>
      <c r="O1503" t="s">
        <v>7981</v>
      </c>
    </row>
    <row r="1504" spans="1:15" x14ac:dyDescent="0.3">
      <c r="A1504" t="s">
        <v>6567</v>
      </c>
      <c r="B1504">
        <v>2023</v>
      </c>
      <c r="C1504" t="s">
        <v>4183</v>
      </c>
      <c r="D1504" t="s">
        <v>4950</v>
      </c>
      <c r="E1504" t="s">
        <v>7173</v>
      </c>
      <c r="F1504" t="s">
        <v>143</v>
      </c>
      <c r="G1504">
        <v>26500</v>
      </c>
      <c r="H1504" t="s">
        <v>4179</v>
      </c>
      <c r="I1504">
        <v>16900000</v>
      </c>
      <c r="J1504" t="s">
        <v>7171</v>
      </c>
      <c r="K1504">
        <v>16300000</v>
      </c>
      <c r="L1504">
        <v>17400000</v>
      </c>
      <c r="M1504">
        <v>2</v>
      </c>
      <c r="N1504" t="s">
        <v>4186</v>
      </c>
      <c r="O1504" t="s">
        <v>7174</v>
      </c>
    </row>
    <row r="1505" spans="1:15" x14ac:dyDescent="0.3">
      <c r="A1505" t="s">
        <v>6459</v>
      </c>
      <c r="B1505">
        <v>2022</v>
      </c>
      <c r="C1505" t="s">
        <v>5177</v>
      </c>
      <c r="D1505" t="s">
        <v>5178</v>
      </c>
      <c r="E1505" t="s">
        <v>7908</v>
      </c>
      <c r="F1505" t="s">
        <v>143</v>
      </c>
      <c r="G1505">
        <v>32579</v>
      </c>
      <c r="H1505" t="s">
        <v>4172</v>
      </c>
      <c r="I1505">
        <v>10600000</v>
      </c>
      <c r="J1505" t="s">
        <v>7171</v>
      </c>
      <c r="K1505">
        <v>10200000</v>
      </c>
      <c r="L1505">
        <v>11000000</v>
      </c>
      <c r="M1505">
        <v>6</v>
      </c>
      <c r="N1505" t="s">
        <v>4416</v>
      </c>
      <c r="O1505" t="s">
        <v>8041</v>
      </c>
    </row>
    <row r="1506" spans="1:15" x14ac:dyDescent="0.3">
      <c r="A1506" t="s">
        <v>6512</v>
      </c>
      <c r="B1506">
        <v>2022</v>
      </c>
      <c r="C1506" t="s">
        <v>92</v>
      </c>
      <c r="D1506" t="s">
        <v>4944</v>
      </c>
      <c r="E1506" t="s">
        <v>5795</v>
      </c>
      <c r="F1506" t="s">
        <v>60</v>
      </c>
      <c r="G1506">
        <v>38880</v>
      </c>
      <c r="H1506" t="s">
        <v>4172</v>
      </c>
      <c r="I1506">
        <v>13500000</v>
      </c>
      <c r="J1506" t="s">
        <v>7171</v>
      </c>
      <c r="K1506">
        <v>13000000</v>
      </c>
      <c r="L1506">
        <v>14000000</v>
      </c>
      <c r="M1506">
        <v>30</v>
      </c>
      <c r="N1506" t="s">
        <v>4262</v>
      </c>
      <c r="O1506" t="s">
        <v>8025</v>
      </c>
    </row>
    <row r="1507" spans="1:15" x14ac:dyDescent="0.3">
      <c r="A1507" t="s">
        <v>6425</v>
      </c>
      <c r="B1507">
        <v>2022</v>
      </c>
      <c r="C1507" t="s">
        <v>36</v>
      </c>
      <c r="D1507" t="s">
        <v>4371</v>
      </c>
      <c r="E1507" t="s">
        <v>4372</v>
      </c>
      <c r="F1507" t="s">
        <v>143</v>
      </c>
      <c r="G1507">
        <v>66000</v>
      </c>
      <c r="H1507" t="s">
        <v>4172</v>
      </c>
      <c r="I1507">
        <v>11300000</v>
      </c>
      <c r="J1507" t="s">
        <v>7171</v>
      </c>
      <c r="K1507">
        <v>10900000</v>
      </c>
      <c r="L1507">
        <v>11700000</v>
      </c>
      <c r="M1507">
        <v>36</v>
      </c>
      <c r="N1507" t="s">
        <v>4381</v>
      </c>
      <c r="O1507" t="s">
        <v>7970</v>
      </c>
    </row>
    <row r="1508" spans="1:15" x14ac:dyDescent="0.3">
      <c r="A1508" t="s">
        <v>5941</v>
      </c>
      <c r="B1508">
        <v>2023</v>
      </c>
      <c r="C1508" t="s">
        <v>4183</v>
      </c>
      <c r="D1508" t="s">
        <v>4302</v>
      </c>
      <c r="E1508" t="s">
        <v>4730</v>
      </c>
      <c r="F1508" t="s">
        <v>143</v>
      </c>
      <c r="G1508">
        <v>43900</v>
      </c>
      <c r="H1508" t="s">
        <v>4172</v>
      </c>
      <c r="I1508">
        <v>20700000</v>
      </c>
      <c r="J1508" t="s">
        <v>7171</v>
      </c>
      <c r="K1508">
        <v>20000000</v>
      </c>
      <c r="L1508">
        <v>21500000</v>
      </c>
      <c r="M1508">
        <v>31</v>
      </c>
      <c r="N1508" t="s">
        <v>4387</v>
      </c>
      <c r="O1508" t="s">
        <v>8063</v>
      </c>
    </row>
    <row r="1509" spans="1:15" x14ac:dyDescent="0.3">
      <c r="A1509" t="s">
        <v>6429</v>
      </c>
      <c r="B1509">
        <v>2023</v>
      </c>
      <c r="C1509" t="s">
        <v>36</v>
      </c>
      <c r="D1509" t="s">
        <v>4774</v>
      </c>
      <c r="E1509" t="s">
        <v>4813</v>
      </c>
      <c r="F1509" t="s">
        <v>43</v>
      </c>
      <c r="G1509">
        <v>50000</v>
      </c>
      <c r="H1509" t="s">
        <v>4172</v>
      </c>
      <c r="I1509">
        <v>12100000</v>
      </c>
      <c r="J1509" t="s">
        <v>7171</v>
      </c>
      <c r="K1509">
        <v>11700000</v>
      </c>
      <c r="L1509">
        <v>12600000</v>
      </c>
      <c r="M1509">
        <v>2</v>
      </c>
      <c r="N1509" t="s">
        <v>4279</v>
      </c>
      <c r="O1509" t="s">
        <v>7982</v>
      </c>
    </row>
    <row r="1510" spans="1:15" x14ac:dyDescent="0.3">
      <c r="A1510" t="s">
        <v>6460</v>
      </c>
      <c r="B1510">
        <v>2023</v>
      </c>
      <c r="C1510" t="s">
        <v>166</v>
      </c>
      <c r="D1510" t="s">
        <v>8042</v>
      </c>
      <c r="E1510" t="s">
        <v>8043</v>
      </c>
      <c r="F1510" t="s">
        <v>43</v>
      </c>
      <c r="G1510">
        <v>43457</v>
      </c>
      <c r="H1510" t="s">
        <v>4179</v>
      </c>
      <c r="I1510">
        <v>16000000</v>
      </c>
      <c r="J1510" t="s">
        <v>7171</v>
      </c>
      <c r="K1510">
        <v>15500000</v>
      </c>
      <c r="L1510">
        <v>16600000</v>
      </c>
      <c r="M1510">
        <v>8</v>
      </c>
      <c r="N1510" t="s">
        <v>4332</v>
      </c>
      <c r="O1510" t="s">
        <v>8044</v>
      </c>
    </row>
    <row r="1511" spans="1:15" x14ac:dyDescent="0.3">
      <c r="A1511" t="s">
        <v>6455</v>
      </c>
      <c r="B1511">
        <v>2023</v>
      </c>
      <c r="C1511" t="s">
        <v>36</v>
      </c>
      <c r="D1511" t="s">
        <v>4399</v>
      </c>
      <c r="E1511" t="s">
        <v>4400</v>
      </c>
      <c r="F1511" t="s">
        <v>43</v>
      </c>
      <c r="G1511">
        <v>20000</v>
      </c>
      <c r="H1511" t="s">
        <v>4172</v>
      </c>
      <c r="I1511">
        <v>8100000</v>
      </c>
      <c r="J1511" t="s">
        <v>7171</v>
      </c>
      <c r="K1511">
        <v>7790000</v>
      </c>
      <c r="L1511">
        <v>8400000</v>
      </c>
      <c r="M1511">
        <v>25</v>
      </c>
      <c r="N1511" t="s">
        <v>4648</v>
      </c>
      <c r="O1511" t="s">
        <v>8030</v>
      </c>
    </row>
    <row r="1512" spans="1:15" x14ac:dyDescent="0.3">
      <c r="A1512" t="s">
        <v>6421</v>
      </c>
      <c r="B1512">
        <v>2023</v>
      </c>
      <c r="C1512" t="s">
        <v>24</v>
      </c>
      <c r="D1512" t="s">
        <v>4189</v>
      </c>
      <c r="E1512" t="s">
        <v>4190</v>
      </c>
      <c r="F1512" t="s">
        <v>60</v>
      </c>
      <c r="G1512">
        <v>12500</v>
      </c>
      <c r="H1512" t="s">
        <v>4179</v>
      </c>
      <c r="I1512">
        <v>13700000</v>
      </c>
      <c r="J1512" t="s">
        <v>7171</v>
      </c>
      <c r="K1512">
        <v>13200000</v>
      </c>
      <c r="L1512">
        <v>14200000</v>
      </c>
      <c r="M1512">
        <v>21</v>
      </c>
      <c r="N1512" t="s">
        <v>4191</v>
      </c>
      <c r="O1512" t="s">
        <v>7964</v>
      </c>
    </row>
    <row r="1513" spans="1:15" x14ac:dyDescent="0.3">
      <c r="A1513" t="s">
        <v>6442</v>
      </c>
      <c r="B1513">
        <v>2023</v>
      </c>
      <c r="C1513" t="s">
        <v>36</v>
      </c>
      <c r="D1513" t="s">
        <v>4399</v>
      </c>
      <c r="E1513" t="s">
        <v>4400</v>
      </c>
      <c r="F1513" t="s">
        <v>60</v>
      </c>
      <c r="G1513">
        <v>32300</v>
      </c>
      <c r="H1513" t="s">
        <v>4179</v>
      </c>
      <c r="I1513">
        <v>7980000</v>
      </c>
      <c r="J1513" t="s">
        <v>7171</v>
      </c>
      <c r="K1513">
        <v>7690000</v>
      </c>
      <c r="L1513">
        <v>8300000</v>
      </c>
      <c r="M1513">
        <v>25</v>
      </c>
      <c r="N1513" t="s">
        <v>4648</v>
      </c>
      <c r="O1513" t="s">
        <v>8003</v>
      </c>
    </row>
    <row r="1514" spans="1:15" x14ac:dyDescent="0.3">
      <c r="A1514" t="s">
        <v>6418</v>
      </c>
      <c r="B1514">
        <v>2023</v>
      </c>
      <c r="C1514" t="s">
        <v>3991</v>
      </c>
      <c r="D1514" t="s">
        <v>5952</v>
      </c>
      <c r="E1514" t="s">
        <v>5801</v>
      </c>
      <c r="F1514" t="s">
        <v>173</v>
      </c>
      <c r="G1514">
        <v>43600</v>
      </c>
      <c r="H1514" t="s">
        <v>4179</v>
      </c>
      <c r="I1514">
        <v>7870000</v>
      </c>
      <c r="J1514" t="s">
        <v>7171</v>
      </c>
      <c r="K1514">
        <v>7580000</v>
      </c>
      <c r="L1514">
        <v>8200000</v>
      </c>
      <c r="M1514">
        <v>5</v>
      </c>
      <c r="N1514" t="s">
        <v>4424</v>
      </c>
      <c r="O1514" t="s">
        <v>7961</v>
      </c>
    </row>
    <row r="1515" spans="1:15" x14ac:dyDescent="0.3">
      <c r="A1515" t="s">
        <v>6451</v>
      </c>
      <c r="B1515">
        <v>2023</v>
      </c>
      <c r="C1515" t="s">
        <v>108</v>
      </c>
      <c r="D1515" t="s">
        <v>7146</v>
      </c>
      <c r="E1515" t="s">
        <v>8023</v>
      </c>
      <c r="F1515" t="s">
        <v>143</v>
      </c>
      <c r="G1515">
        <v>9000</v>
      </c>
      <c r="H1515" t="s">
        <v>4179</v>
      </c>
      <c r="I1515">
        <v>16000000</v>
      </c>
      <c r="J1515" t="s">
        <v>7171</v>
      </c>
      <c r="K1515">
        <v>15500000</v>
      </c>
      <c r="L1515">
        <v>16600000</v>
      </c>
      <c r="M1515">
        <v>12</v>
      </c>
      <c r="N1515" t="s">
        <v>4244</v>
      </c>
      <c r="O1515" t="s">
        <v>8024</v>
      </c>
    </row>
    <row r="1516" spans="1:15" x14ac:dyDescent="0.3">
      <c r="A1516" t="s">
        <v>7180</v>
      </c>
      <c r="B1516">
        <v>2023</v>
      </c>
      <c r="C1516" t="s">
        <v>92</v>
      </c>
      <c r="D1516" t="s">
        <v>4633</v>
      </c>
      <c r="E1516" t="s">
        <v>4634</v>
      </c>
      <c r="F1516" t="s">
        <v>161</v>
      </c>
      <c r="G1516">
        <v>52000</v>
      </c>
      <c r="H1516" t="s">
        <v>4179</v>
      </c>
      <c r="I1516">
        <v>14500000</v>
      </c>
      <c r="J1516" t="s">
        <v>7171</v>
      </c>
      <c r="K1516">
        <v>14000000</v>
      </c>
      <c r="L1516">
        <v>15000000</v>
      </c>
      <c r="M1516">
        <v>9</v>
      </c>
      <c r="N1516" t="s">
        <v>4212</v>
      </c>
      <c r="O1516" t="s">
        <v>7181</v>
      </c>
    </row>
    <row r="1517" spans="1:15" x14ac:dyDescent="0.3">
      <c r="A1517" t="s">
        <v>6438</v>
      </c>
      <c r="B1517">
        <v>2023</v>
      </c>
      <c r="C1517" t="s">
        <v>62</v>
      </c>
      <c r="D1517" t="s">
        <v>4294</v>
      </c>
      <c r="E1517" t="s">
        <v>4607</v>
      </c>
      <c r="F1517" t="s">
        <v>143</v>
      </c>
      <c r="G1517">
        <v>66000</v>
      </c>
      <c r="H1517" t="s">
        <v>4179</v>
      </c>
      <c r="I1517">
        <v>16400000</v>
      </c>
      <c r="J1517" t="s">
        <v>7171</v>
      </c>
      <c r="K1517">
        <v>15800000</v>
      </c>
      <c r="L1517">
        <v>17000000</v>
      </c>
      <c r="M1517">
        <v>10</v>
      </c>
      <c r="N1517" t="s">
        <v>4186</v>
      </c>
      <c r="O1517" t="s">
        <v>7995</v>
      </c>
    </row>
    <row r="1518" spans="1:15" x14ac:dyDescent="0.3">
      <c r="A1518" t="s">
        <v>6433</v>
      </c>
      <c r="B1518">
        <v>2023</v>
      </c>
      <c r="C1518" t="s">
        <v>62</v>
      </c>
      <c r="D1518" t="s">
        <v>4433</v>
      </c>
      <c r="E1518" t="s">
        <v>4434</v>
      </c>
      <c r="F1518" t="s">
        <v>43</v>
      </c>
      <c r="G1518">
        <v>18734</v>
      </c>
      <c r="H1518" t="s">
        <v>4172</v>
      </c>
      <c r="I1518">
        <v>21200000</v>
      </c>
      <c r="J1518" t="s">
        <v>7171</v>
      </c>
      <c r="K1518">
        <v>20400000</v>
      </c>
      <c r="L1518">
        <v>21900000</v>
      </c>
      <c r="M1518">
        <v>8</v>
      </c>
      <c r="N1518" t="s">
        <v>4199</v>
      </c>
      <c r="O1518" t="s">
        <v>7988</v>
      </c>
    </row>
    <row r="1519" spans="1:15" x14ac:dyDescent="0.3">
      <c r="A1519" t="s">
        <v>11777</v>
      </c>
      <c r="B1519">
        <v>2023</v>
      </c>
      <c r="C1519" t="s">
        <v>4091</v>
      </c>
      <c r="D1519" t="s">
        <v>11778</v>
      </c>
      <c r="E1519" t="s">
        <v>11439</v>
      </c>
      <c r="F1519" t="s">
        <v>161</v>
      </c>
      <c r="G1519">
        <v>46000</v>
      </c>
      <c r="H1519" t="s">
        <v>4179</v>
      </c>
      <c r="I1519">
        <v>19600000</v>
      </c>
      <c r="J1519" t="s">
        <v>7171</v>
      </c>
      <c r="K1519">
        <v>18900000</v>
      </c>
      <c r="L1519">
        <v>20200000</v>
      </c>
      <c r="M1519">
        <v>27</v>
      </c>
      <c r="N1519" t="s">
        <v>4259</v>
      </c>
      <c r="O1519" t="s">
        <v>11779</v>
      </c>
    </row>
    <row r="1520" spans="1:15" x14ac:dyDescent="0.3">
      <c r="A1520" t="s">
        <v>6476</v>
      </c>
      <c r="B1520">
        <v>2024</v>
      </c>
      <c r="C1520" t="s">
        <v>188</v>
      </c>
      <c r="D1520" t="s">
        <v>5882</v>
      </c>
      <c r="E1520" t="s">
        <v>8077</v>
      </c>
      <c r="F1520" t="s">
        <v>94</v>
      </c>
      <c r="G1520">
        <v>25840</v>
      </c>
      <c r="H1520" t="s">
        <v>4179</v>
      </c>
      <c r="I1520">
        <v>20800000</v>
      </c>
      <c r="J1520" t="s">
        <v>7171</v>
      </c>
      <c r="K1520">
        <v>20100000</v>
      </c>
      <c r="L1520">
        <v>21500000</v>
      </c>
      <c r="M1520">
        <v>11</v>
      </c>
      <c r="N1520" t="s">
        <v>4424</v>
      </c>
      <c r="O1520" t="s">
        <v>11780</v>
      </c>
    </row>
    <row r="1521" spans="1:15" x14ac:dyDescent="0.3">
      <c r="A1521" t="s">
        <v>6414</v>
      </c>
      <c r="B1521">
        <v>2024</v>
      </c>
      <c r="C1521" t="s">
        <v>188</v>
      </c>
      <c r="D1521" t="s">
        <v>4677</v>
      </c>
      <c r="E1521" t="s">
        <v>5712</v>
      </c>
      <c r="F1521" t="s">
        <v>161</v>
      </c>
      <c r="G1521">
        <v>32000</v>
      </c>
      <c r="H1521" t="s">
        <v>4179</v>
      </c>
      <c r="I1521">
        <v>11900000</v>
      </c>
      <c r="J1521" t="s">
        <v>7171</v>
      </c>
      <c r="K1521">
        <v>11500000</v>
      </c>
      <c r="L1521">
        <v>12300000</v>
      </c>
      <c r="M1521" t="s">
        <v>4174</v>
      </c>
      <c r="N1521" t="s">
        <v>6913</v>
      </c>
      <c r="O1521" t="s">
        <v>7954</v>
      </c>
    </row>
    <row r="1522" spans="1:15" x14ac:dyDescent="0.3">
      <c r="A1522" t="s">
        <v>380</v>
      </c>
      <c r="B1522">
        <v>2024</v>
      </c>
      <c r="C1522" t="s">
        <v>62</v>
      </c>
      <c r="D1522">
        <v>2008</v>
      </c>
      <c r="E1522" t="s">
        <v>8485</v>
      </c>
      <c r="F1522" t="s">
        <v>43</v>
      </c>
      <c r="G1522">
        <v>2200</v>
      </c>
      <c r="H1522" t="s">
        <v>4179</v>
      </c>
      <c r="I1522">
        <v>20000000</v>
      </c>
      <c r="J1522" t="s">
        <v>7171</v>
      </c>
      <c r="K1522">
        <v>19300000</v>
      </c>
      <c r="L1522">
        <v>20800000</v>
      </c>
      <c r="M1522">
        <v>2</v>
      </c>
      <c r="N1522" t="s">
        <v>4256</v>
      </c>
      <c r="O1522" t="s">
        <v>8486</v>
      </c>
    </row>
    <row r="1523" spans="1:15" x14ac:dyDescent="0.3">
      <c r="A1523" t="s">
        <v>6466</v>
      </c>
      <c r="B1523">
        <v>2024</v>
      </c>
      <c r="C1523" t="s">
        <v>62</v>
      </c>
      <c r="D1523">
        <v>3008</v>
      </c>
      <c r="E1523" t="s">
        <v>4386</v>
      </c>
      <c r="F1523" t="s">
        <v>43</v>
      </c>
      <c r="G1523">
        <v>15000</v>
      </c>
      <c r="H1523" t="s">
        <v>4179</v>
      </c>
      <c r="I1523">
        <v>19300000</v>
      </c>
      <c r="J1523" t="s">
        <v>7171</v>
      </c>
      <c r="K1523">
        <v>18700000</v>
      </c>
      <c r="L1523">
        <v>19900000</v>
      </c>
      <c r="M1523">
        <v>20</v>
      </c>
      <c r="N1523" t="s">
        <v>4222</v>
      </c>
      <c r="O1523" t="s">
        <v>8062</v>
      </c>
    </row>
    <row r="1524" spans="1:15" x14ac:dyDescent="0.3">
      <c r="A1524" t="s">
        <v>6466</v>
      </c>
      <c r="B1524">
        <v>2024</v>
      </c>
      <c r="C1524" t="s">
        <v>62</v>
      </c>
      <c r="D1524">
        <v>3008</v>
      </c>
      <c r="E1524" t="s">
        <v>4386</v>
      </c>
      <c r="F1524" t="s">
        <v>43</v>
      </c>
      <c r="G1524">
        <v>15000</v>
      </c>
      <c r="H1524" t="s">
        <v>4179</v>
      </c>
      <c r="I1524">
        <v>19300000</v>
      </c>
      <c r="J1524" t="s">
        <v>7171</v>
      </c>
      <c r="K1524">
        <v>18700000</v>
      </c>
      <c r="L1524">
        <v>19900000</v>
      </c>
      <c r="M1524">
        <v>20</v>
      </c>
      <c r="N1524" t="s">
        <v>4222</v>
      </c>
      <c r="O1524" t="s">
        <v>7192</v>
      </c>
    </row>
    <row r="1525" spans="1:15" x14ac:dyDescent="0.3">
      <c r="A1525" t="s">
        <v>6412</v>
      </c>
      <c r="B1525">
        <v>2024</v>
      </c>
      <c r="C1525" t="s">
        <v>92</v>
      </c>
      <c r="D1525" t="s">
        <v>5741</v>
      </c>
      <c r="E1525" t="s">
        <v>7170</v>
      </c>
      <c r="F1525" t="s">
        <v>60</v>
      </c>
      <c r="G1525">
        <v>79000</v>
      </c>
      <c r="H1525" t="s">
        <v>4179</v>
      </c>
      <c r="I1525">
        <v>31300000</v>
      </c>
      <c r="J1525" t="s">
        <v>7171</v>
      </c>
      <c r="K1525">
        <v>30100000</v>
      </c>
      <c r="L1525">
        <v>32600000</v>
      </c>
      <c r="M1525">
        <v>7</v>
      </c>
      <c r="N1525" t="s">
        <v>4199</v>
      </c>
      <c r="O1525" t="s">
        <v>7951</v>
      </c>
    </row>
    <row r="1526" spans="1:15" x14ac:dyDescent="0.3">
      <c r="A1526" t="s">
        <v>6412</v>
      </c>
      <c r="B1526">
        <v>2024</v>
      </c>
      <c r="C1526" t="s">
        <v>92</v>
      </c>
      <c r="D1526" t="s">
        <v>5741</v>
      </c>
      <c r="E1526" t="s">
        <v>7170</v>
      </c>
      <c r="F1526" t="s">
        <v>60</v>
      </c>
      <c r="G1526">
        <v>79000</v>
      </c>
      <c r="H1526" t="s">
        <v>4179</v>
      </c>
      <c r="I1526">
        <v>31300000</v>
      </c>
      <c r="J1526" t="s">
        <v>7171</v>
      </c>
      <c r="K1526">
        <v>30100000</v>
      </c>
      <c r="L1526">
        <v>32600000</v>
      </c>
      <c r="M1526">
        <v>7</v>
      </c>
      <c r="N1526" t="s">
        <v>4199</v>
      </c>
      <c r="O1526" t="s">
        <v>7172</v>
      </c>
    </row>
    <row r="1527" spans="1:15" x14ac:dyDescent="0.3">
      <c r="A1527" t="s">
        <v>6440</v>
      </c>
      <c r="B1527">
        <v>2024</v>
      </c>
      <c r="C1527" t="s">
        <v>199</v>
      </c>
      <c r="D1527" t="s">
        <v>6167</v>
      </c>
      <c r="E1527" t="s">
        <v>6104</v>
      </c>
      <c r="F1527" t="s">
        <v>143</v>
      </c>
      <c r="G1527">
        <v>67689</v>
      </c>
      <c r="H1527" t="s">
        <v>4179</v>
      </c>
      <c r="I1527">
        <v>10900000</v>
      </c>
      <c r="J1527" t="s">
        <v>7171</v>
      </c>
      <c r="K1527">
        <v>10500000</v>
      </c>
      <c r="L1527">
        <v>11300000</v>
      </c>
      <c r="M1527">
        <v>6</v>
      </c>
      <c r="N1527" t="s">
        <v>4218</v>
      </c>
      <c r="O1527" t="s">
        <v>8001</v>
      </c>
    </row>
    <row r="1528" spans="1:15" x14ac:dyDescent="0.3">
      <c r="A1528" t="s">
        <v>6440</v>
      </c>
      <c r="B1528">
        <v>2024</v>
      </c>
      <c r="C1528" t="s">
        <v>199</v>
      </c>
      <c r="D1528" t="s">
        <v>6167</v>
      </c>
      <c r="E1528" t="s">
        <v>7999</v>
      </c>
      <c r="F1528" t="s">
        <v>143</v>
      </c>
      <c r="G1528">
        <v>67869</v>
      </c>
      <c r="H1528" t="s">
        <v>4179</v>
      </c>
      <c r="I1528">
        <v>10700000</v>
      </c>
      <c r="J1528" t="s">
        <v>7171</v>
      </c>
      <c r="K1528">
        <v>10300000</v>
      </c>
      <c r="L1528">
        <v>11100000</v>
      </c>
      <c r="M1528">
        <v>10</v>
      </c>
      <c r="N1528" t="s">
        <v>4218</v>
      </c>
      <c r="O1528" t="s">
        <v>8000</v>
      </c>
    </row>
    <row r="1529" spans="1:15" x14ac:dyDescent="0.3">
      <c r="A1529" t="s">
        <v>6430</v>
      </c>
      <c r="B1529">
        <v>2024</v>
      </c>
      <c r="C1529" t="s">
        <v>62</v>
      </c>
      <c r="D1529" t="s">
        <v>4249</v>
      </c>
      <c r="E1529" t="s">
        <v>4278</v>
      </c>
      <c r="F1529" t="s">
        <v>43</v>
      </c>
      <c r="G1529">
        <v>81000</v>
      </c>
      <c r="H1529" t="s">
        <v>4179</v>
      </c>
      <c r="I1529">
        <v>20100000</v>
      </c>
      <c r="J1529" t="s">
        <v>7171</v>
      </c>
      <c r="K1529">
        <v>19400000</v>
      </c>
      <c r="L1529">
        <v>20900000</v>
      </c>
      <c r="M1529">
        <v>11</v>
      </c>
      <c r="N1529" t="s">
        <v>4251</v>
      </c>
      <c r="O1529" t="s">
        <v>7983</v>
      </c>
    </row>
    <row r="1530" spans="1:15" x14ac:dyDescent="0.3">
      <c r="A1530" t="s">
        <v>6461</v>
      </c>
      <c r="B1530">
        <v>2025</v>
      </c>
      <c r="C1530" t="s">
        <v>24</v>
      </c>
      <c r="D1530" t="s">
        <v>4853</v>
      </c>
      <c r="E1530" t="s">
        <v>4190</v>
      </c>
      <c r="F1530" t="s">
        <v>4009</v>
      </c>
      <c r="G1530">
        <v>15248</v>
      </c>
      <c r="H1530" t="s">
        <v>4179</v>
      </c>
      <c r="I1530">
        <v>17800000</v>
      </c>
      <c r="J1530" t="s">
        <v>7171</v>
      </c>
      <c r="K1530">
        <v>17200000</v>
      </c>
      <c r="L1530">
        <v>18500000</v>
      </c>
      <c r="M1530">
        <v>13</v>
      </c>
      <c r="N1530" t="s">
        <v>4582</v>
      </c>
      <c r="O1530" t="s">
        <v>8049</v>
      </c>
    </row>
    <row r="1531" spans="1:15" x14ac:dyDescent="0.3">
      <c r="A1531" t="s">
        <v>6462</v>
      </c>
      <c r="B1531">
        <v>2025</v>
      </c>
      <c r="C1531" t="s">
        <v>24</v>
      </c>
      <c r="D1531" t="s">
        <v>4853</v>
      </c>
      <c r="E1531" t="s">
        <v>4307</v>
      </c>
      <c r="F1531" t="s">
        <v>4171</v>
      </c>
      <c r="G1531">
        <v>22000</v>
      </c>
      <c r="H1531" t="s">
        <v>4179</v>
      </c>
      <c r="I1531">
        <v>16200000</v>
      </c>
      <c r="J1531" t="s">
        <v>7171</v>
      </c>
      <c r="K1531">
        <v>15700000</v>
      </c>
      <c r="L1531">
        <v>16800000</v>
      </c>
      <c r="M1531">
        <v>8</v>
      </c>
      <c r="N1531" t="s">
        <v>4648</v>
      </c>
      <c r="O1531" t="s">
        <v>8050</v>
      </c>
    </row>
    <row r="1532" spans="1:15" x14ac:dyDescent="0.3">
      <c r="A1532" t="s">
        <v>6422</v>
      </c>
      <c r="B1532">
        <v>2024</v>
      </c>
      <c r="C1532" t="s">
        <v>24</v>
      </c>
      <c r="D1532" t="s">
        <v>4404</v>
      </c>
      <c r="E1532" t="s">
        <v>5692</v>
      </c>
      <c r="F1532" t="s">
        <v>173</v>
      </c>
      <c r="G1532">
        <v>26000</v>
      </c>
      <c r="H1532" t="s">
        <v>4179</v>
      </c>
      <c r="I1532">
        <v>46100000</v>
      </c>
      <c r="J1532" t="s">
        <v>7171</v>
      </c>
      <c r="K1532">
        <v>44500000</v>
      </c>
      <c r="L1532">
        <v>47800000</v>
      </c>
      <c r="M1532">
        <v>11</v>
      </c>
      <c r="N1532" t="s">
        <v>5767</v>
      </c>
      <c r="O1532" t="s">
        <v>7965</v>
      </c>
    </row>
    <row r="1533" spans="1:15" x14ac:dyDescent="0.3">
      <c r="A1533" t="s">
        <v>1004</v>
      </c>
      <c r="B1533">
        <v>2024</v>
      </c>
      <c r="C1533" t="s">
        <v>24</v>
      </c>
      <c r="D1533" t="s">
        <v>4430</v>
      </c>
      <c r="E1533" t="s">
        <v>5834</v>
      </c>
      <c r="F1533" t="s">
        <v>43</v>
      </c>
      <c r="G1533">
        <v>31000</v>
      </c>
      <c r="H1533" t="s">
        <v>4179</v>
      </c>
      <c r="I1533">
        <v>34100000</v>
      </c>
      <c r="J1533" t="s">
        <v>7171</v>
      </c>
      <c r="K1533">
        <v>32900000</v>
      </c>
      <c r="L1533">
        <v>35300000</v>
      </c>
      <c r="M1533">
        <v>3</v>
      </c>
      <c r="N1533" t="s">
        <v>5819</v>
      </c>
      <c r="O1533" t="s">
        <v>8010</v>
      </c>
    </row>
    <row r="1534" spans="1:15" x14ac:dyDescent="0.3">
      <c r="A1534" t="s">
        <v>6456</v>
      </c>
      <c r="B1534">
        <v>2024</v>
      </c>
      <c r="C1534" t="s">
        <v>4183</v>
      </c>
      <c r="D1534" t="s">
        <v>4302</v>
      </c>
      <c r="E1534" t="s">
        <v>4730</v>
      </c>
      <c r="F1534" t="s">
        <v>43</v>
      </c>
      <c r="G1534">
        <v>20000</v>
      </c>
      <c r="H1534" t="s">
        <v>4179</v>
      </c>
      <c r="I1534">
        <v>23100000</v>
      </c>
      <c r="J1534" t="s">
        <v>7171</v>
      </c>
      <c r="K1534">
        <v>22300000</v>
      </c>
      <c r="L1534">
        <v>23900000</v>
      </c>
      <c r="M1534">
        <v>10</v>
      </c>
      <c r="N1534" t="s">
        <v>4186</v>
      </c>
      <c r="O1534" t="s">
        <v>7191</v>
      </c>
    </row>
    <row r="1535" spans="1:15" x14ac:dyDescent="0.3">
      <c r="A1535" t="s">
        <v>6456</v>
      </c>
      <c r="B1535">
        <v>2024</v>
      </c>
      <c r="C1535" t="s">
        <v>4183</v>
      </c>
      <c r="D1535" t="s">
        <v>4302</v>
      </c>
      <c r="E1535" t="s">
        <v>4730</v>
      </c>
      <c r="F1535" t="s">
        <v>43</v>
      </c>
      <c r="G1535">
        <v>45600</v>
      </c>
      <c r="H1535" t="s">
        <v>4179</v>
      </c>
      <c r="I1535">
        <v>22000000</v>
      </c>
      <c r="J1535" t="s">
        <v>7171</v>
      </c>
      <c r="K1535">
        <v>21200000</v>
      </c>
      <c r="L1535">
        <v>22800000</v>
      </c>
      <c r="M1535">
        <v>10</v>
      </c>
      <c r="N1535" t="s">
        <v>4186</v>
      </c>
      <c r="O1535" t="s">
        <v>8031</v>
      </c>
    </row>
    <row r="1536" spans="1:15" x14ac:dyDescent="0.3">
      <c r="A1536" t="s">
        <v>6454</v>
      </c>
      <c r="B1536">
        <v>2026</v>
      </c>
      <c r="C1536" t="s">
        <v>131</v>
      </c>
      <c r="D1536" t="s">
        <v>8027</v>
      </c>
      <c r="E1536" t="s">
        <v>8028</v>
      </c>
      <c r="F1536" t="s">
        <v>4171</v>
      </c>
      <c r="G1536">
        <v>10000</v>
      </c>
      <c r="H1536" t="s">
        <v>4179</v>
      </c>
      <c r="I1536">
        <v>30600000</v>
      </c>
      <c r="J1536" t="s">
        <v>7171</v>
      </c>
      <c r="K1536">
        <v>29500000</v>
      </c>
      <c r="L1536">
        <v>31700000</v>
      </c>
      <c r="M1536" t="s">
        <v>4174</v>
      </c>
      <c r="N1536" t="s">
        <v>4225</v>
      </c>
      <c r="O1536" t="s">
        <v>8029</v>
      </c>
    </row>
    <row r="1537" spans="1:15" x14ac:dyDescent="0.3">
      <c r="A1537" t="s">
        <v>4018</v>
      </c>
      <c r="B1537">
        <v>2024</v>
      </c>
      <c r="C1537" t="s">
        <v>62</v>
      </c>
      <c r="D1537">
        <v>208</v>
      </c>
      <c r="E1537" t="s">
        <v>4253</v>
      </c>
      <c r="F1537" t="s">
        <v>43</v>
      </c>
      <c r="G1537">
        <v>1800</v>
      </c>
      <c r="H1537" t="s">
        <v>4179</v>
      </c>
      <c r="I1537">
        <v>13300000</v>
      </c>
      <c r="J1537" t="s">
        <v>7171</v>
      </c>
      <c r="K1537">
        <v>12800000</v>
      </c>
      <c r="L1537">
        <v>13800000</v>
      </c>
      <c r="M1537">
        <v>8</v>
      </c>
      <c r="N1537" t="s">
        <v>4191</v>
      </c>
      <c r="O1537" t="s">
        <v>8494</v>
      </c>
    </row>
    <row r="1538" spans="1:15" x14ac:dyDescent="0.3">
      <c r="A1538" t="s">
        <v>5823</v>
      </c>
      <c r="B1538">
        <v>2024</v>
      </c>
      <c r="C1538" t="s">
        <v>62</v>
      </c>
      <c r="D1538" t="s">
        <v>4197</v>
      </c>
      <c r="E1538" t="s">
        <v>5824</v>
      </c>
      <c r="F1538" t="s">
        <v>43</v>
      </c>
      <c r="G1538">
        <v>46000</v>
      </c>
      <c r="H1538" t="s">
        <v>4179</v>
      </c>
      <c r="I1538">
        <v>16700000</v>
      </c>
      <c r="J1538" t="s">
        <v>7171</v>
      </c>
      <c r="K1538">
        <v>16000000</v>
      </c>
      <c r="L1538">
        <v>17300000</v>
      </c>
      <c r="M1538">
        <v>32</v>
      </c>
      <c r="N1538" t="s">
        <v>4247</v>
      </c>
      <c r="O1538" t="s">
        <v>8487</v>
      </c>
    </row>
    <row r="1539" spans="1:15" x14ac:dyDescent="0.3">
      <c r="A1539" t="s">
        <v>6431</v>
      </c>
      <c r="B1539">
        <v>2024</v>
      </c>
      <c r="C1539" t="s">
        <v>4640</v>
      </c>
      <c r="D1539" t="s">
        <v>7794</v>
      </c>
      <c r="E1539" t="s">
        <v>7984</v>
      </c>
      <c r="F1539" t="s">
        <v>143</v>
      </c>
      <c r="G1539">
        <v>18500</v>
      </c>
      <c r="H1539" t="s">
        <v>4179</v>
      </c>
      <c r="I1539">
        <v>15200000</v>
      </c>
      <c r="J1539" t="s">
        <v>7171</v>
      </c>
      <c r="K1539">
        <v>14700000</v>
      </c>
      <c r="L1539">
        <v>15800000</v>
      </c>
      <c r="M1539">
        <v>4</v>
      </c>
      <c r="N1539" t="s">
        <v>4424</v>
      </c>
      <c r="O1539" t="s">
        <v>7985</v>
      </c>
    </row>
    <row r="1540" spans="1:15" x14ac:dyDescent="0.3">
      <c r="A1540" t="s">
        <v>8037</v>
      </c>
      <c r="B1540">
        <v>2024</v>
      </c>
      <c r="C1540" t="s">
        <v>201</v>
      </c>
      <c r="D1540" t="s">
        <v>4668</v>
      </c>
      <c r="E1540" t="s">
        <v>4784</v>
      </c>
      <c r="F1540" t="s">
        <v>94</v>
      </c>
      <c r="G1540">
        <v>41795</v>
      </c>
      <c r="H1540" t="s">
        <v>4179</v>
      </c>
      <c r="I1540">
        <v>13300000</v>
      </c>
      <c r="J1540" t="s">
        <v>7171</v>
      </c>
      <c r="K1540">
        <v>12800000</v>
      </c>
      <c r="L1540">
        <v>13800000</v>
      </c>
      <c r="M1540">
        <v>16</v>
      </c>
      <c r="N1540" t="s">
        <v>4186</v>
      </c>
      <c r="O1540" t="s">
        <v>8038</v>
      </c>
    </row>
    <row r="1541" spans="1:15" x14ac:dyDescent="0.3">
      <c r="A1541" t="s">
        <v>6417</v>
      </c>
      <c r="B1541">
        <v>2024</v>
      </c>
      <c r="C1541" t="s">
        <v>62</v>
      </c>
      <c r="D1541" t="s">
        <v>6162</v>
      </c>
      <c r="E1541" t="s">
        <v>6163</v>
      </c>
      <c r="F1541" t="s">
        <v>43</v>
      </c>
      <c r="G1541">
        <v>24170</v>
      </c>
      <c r="H1541" t="s">
        <v>4172</v>
      </c>
      <c r="I1541">
        <v>26000000</v>
      </c>
      <c r="J1541" t="s">
        <v>7171</v>
      </c>
      <c r="K1541">
        <v>25200000</v>
      </c>
      <c r="L1541">
        <v>26900000</v>
      </c>
      <c r="M1541">
        <v>9</v>
      </c>
      <c r="N1541" t="s">
        <v>4180</v>
      </c>
      <c r="O1541" t="s">
        <v>7960</v>
      </c>
    </row>
    <row r="1542" spans="1:15" x14ac:dyDescent="0.3">
      <c r="A1542" t="s">
        <v>4015</v>
      </c>
      <c r="B1542">
        <v>2024</v>
      </c>
      <c r="C1542" t="s">
        <v>62</v>
      </c>
      <c r="D1542" t="s">
        <v>4197</v>
      </c>
      <c r="E1542" t="s">
        <v>4198</v>
      </c>
      <c r="F1542" t="s">
        <v>43</v>
      </c>
      <c r="G1542">
        <v>2024</v>
      </c>
      <c r="H1542" t="s">
        <v>4179</v>
      </c>
      <c r="I1542">
        <v>15700000</v>
      </c>
      <c r="J1542" t="s">
        <v>7171</v>
      </c>
      <c r="K1542">
        <v>15200000</v>
      </c>
      <c r="L1542">
        <v>16300000</v>
      </c>
      <c r="M1542">
        <v>32</v>
      </c>
      <c r="N1542" t="s">
        <v>4191</v>
      </c>
      <c r="O1542" t="s">
        <v>8488</v>
      </c>
    </row>
    <row r="1543" spans="1:15" x14ac:dyDescent="0.3">
      <c r="A1543" t="s">
        <v>4815</v>
      </c>
      <c r="B1543">
        <v>2024</v>
      </c>
      <c r="C1543" t="s">
        <v>62</v>
      </c>
      <c r="D1543" t="s">
        <v>4291</v>
      </c>
      <c r="E1543" t="s">
        <v>4810</v>
      </c>
      <c r="F1543" t="s">
        <v>173</v>
      </c>
      <c r="G1543">
        <v>23500</v>
      </c>
      <c r="H1543" t="s">
        <v>4179</v>
      </c>
      <c r="I1543">
        <v>16500000</v>
      </c>
      <c r="J1543" t="s">
        <v>7171</v>
      </c>
      <c r="K1543">
        <v>15900000</v>
      </c>
      <c r="L1543">
        <v>17000000</v>
      </c>
      <c r="M1543">
        <v>16</v>
      </c>
      <c r="N1543" t="s">
        <v>5819</v>
      </c>
      <c r="O1543" t="s">
        <v>8045</v>
      </c>
    </row>
    <row r="1544" spans="1:15" x14ac:dyDescent="0.3">
      <c r="A1544" t="s">
        <v>6465</v>
      </c>
      <c r="B1544">
        <v>2024</v>
      </c>
      <c r="C1544" t="s">
        <v>3991</v>
      </c>
      <c r="D1544" t="s">
        <v>4629</v>
      </c>
      <c r="E1544" t="s">
        <v>4630</v>
      </c>
      <c r="F1544" t="s">
        <v>43</v>
      </c>
      <c r="G1544">
        <v>26550</v>
      </c>
      <c r="H1544" t="s">
        <v>4179</v>
      </c>
      <c r="I1544">
        <v>9400000</v>
      </c>
      <c r="J1544" t="s">
        <v>7171</v>
      </c>
      <c r="K1544">
        <v>9000000</v>
      </c>
      <c r="L1544">
        <v>9800000</v>
      </c>
      <c r="M1544">
        <v>7</v>
      </c>
      <c r="N1544" t="s">
        <v>4175</v>
      </c>
      <c r="O1544" t="s">
        <v>8061</v>
      </c>
    </row>
    <row r="1545" spans="1:15" x14ac:dyDescent="0.3">
      <c r="A1545" t="s">
        <v>6444</v>
      </c>
      <c r="B1545">
        <v>2024</v>
      </c>
      <c r="C1545" t="s">
        <v>36</v>
      </c>
      <c r="D1545" t="s">
        <v>4371</v>
      </c>
      <c r="E1545" t="s">
        <v>4372</v>
      </c>
      <c r="F1545" t="s">
        <v>173</v>
      </c>
      <c r="G1545">
        <v>22937</v>
      </c>
      <c r="H1545" t="s">
        <v>4179</v>
      </c>
      <c r="I1545">
        <v>12700000</v>
      </c>
      <c r="J1545" t="s">
        <v>7171</v>
      </c>
      <c r="K1545">
        <v>12300000</v>
      </c>
      <c r="L1545">
        <v>13200000</v>
      </c>
      <c r="M1545">
        <v>19</v>
      </c>
      <c r="N1545" t="s">
        <v>4259</v>
      </c>
      <c r="O1545" t="s">
        <v>8006</v>
      </c>
    </row>
    <row r="1546" spans="1:15" x14ac:dyDescent="0.3">
      <c r="A1546" t="s">
        <v>360</v>
      </c>
      <c r="B1546">
        <v>2025</v>
      </c>
      <c r="C1546" t="s">
        <v>62</v>
      </c>
      <c r="D1546">
        <v>3008</v>
      </c>
      <c r="E1546" t="s">
        <v>4340</v>
      </c>
      <c r="F1546" t="s">
        <v>43</v>
      </c>
      <c r="G1546">
        <v>8000</v>
      </c>
      <c r="H1546" t="s">
        <v>4171</v>
      </c>
      <c r="I1546">
        <v>30000000</v>
      </c>
      <c r="J1546" t="s">
        <v>7171</v>
      </c>
      <c r="K1546">
        <v>29000000</v>
      </c>
      <c r="L1546">
        <v>31000000</v>
      </c>
      <c r="M1546">
        <v>7</v>
      </c>
      <c r="N1546" t="s">
        <v>4341</v>
      </c>
      <c r="O1546" t="s">
        <v>8500</v>
      </c>
    </row>
    <row r="1547" spans="1:15" x14ac:dyDescent="0.3">
      <c r="A1547" t="s">
        <v>5313</v>
      </c>
      <c r="B1547">
        <v>2025</v>
      </c>
      <c r="C1547" t="s">
        <v>62</v>
      </c>
      <c r="D1547" t="s">
        <v>5643</v>
      </c>
      <c r="E1547" t="s">
        <v>8496</v>
      </c>
      <c r="F1547" t="s">
        <v>4635</v>
      </c>
      <c r="G1547">
        <v>4700</v>
      </c>
      <c r="H1547" t="s">
        <v>4171</v>
      </c>
      <c r="I1547">
        <v>21800000</v>
      </c>
      <c r="J1547" t="s">
        <v>7171</v>
      </c>
      <c r="K1547">
        <v>21100000</v>
      </c>
      <c r="L1547">
        <v>22500000</v>
      </c>
      <c r="M1547">
        <v>16</v>
      </c>
      <c r="N1547" t="s">
        <v>4247</v>
      </c>
      <c r="O1547" t="s">
        <v>8497</v>
      </c>
    </row>
    <row r="1548" spans="1:15" x14ac:dyDescent="0.3">
      <c r="A1548" t="s">
        <v>6468</v>
      </c>
      <c r="B1548">
        <v>2025</v>
      </c>
      <c r="C1548" t="s">
        <v>137</v>
      </c>
      <c r="D1548" t="s">
        <v>4748</v>
      </c>
      <c r="E1548" t="s">
        <v>8064</v>
      </c>
      <c r="F1548" t="s">
        <v>94</v>
      </c>
      <c r="G1548">
        <v>9400</v>
      </c>
      <c r="H1548" t="s">
        <v>4179</v>
      </c>
      <c r="I1548">
        <v>14400000</v>
      </c>
      <c r="J1548" t="s">
        <v>7171</v>
      </c>
      <c r="K1548">
        <v>13900000</v>
      </c>
      <c r="L1548">
        <v>14900000</v>
      </c>
      <c r="M1548">
        <v>2</v>
      </c>
      <c r="N1548" t="s">
        <v>4438</v>
      </c>
      <c r="O1548" t="s">
        <v>8065</v>
      </c>
    </row>
    <row r="1549" spans="1:15" x14ac:dyDescent="0.3">
      <c r="A1549" t="s">
        <v>6432</v>
      </c>
      <c r="B1549">
        <v>2025</v>
      </c>
      <c r="C1549" t="s">
        <v>85</v>
      </c>
      <c r="D1549" t="s">
        <v>7986</v>
      </c>
      <c r="E1549" t="s">
        <v>7616</v>
      </c>
      <c r="F1549" t="s">
        <v>4171</v>
      </c>
      <c r="G1549">
        <v>32000</v>
      </c>
      <c r="H1549" t="s">
        <v>4172</v>
      </c>
      <c r="I1549">
        <v>20500000</v>
      </c>
      <c r="J1549" t="s">
        <v>7171</v>
      </c>
      <c r="K1549">
        <v>19700000</v>
      </c>
      <c r="L1549">
        <v>21300000</v>
      </c>
      <c r="M1549">
        <v>3</v>
      </c>
      <c r="N1549" t="s">
        <v>4262</v>
      </c>
      <c r="O1549" t="s">
        <v>7987</v>
      </c>
    </row>
    <row r="1550" spans="1:15" x14ac:dyDescent="0.3">
      <c r="A1550" t="s">
        <v>6437</v>
      </c>
      <c r="B1550">
        <v>2025</v>
      </c>
      <c r="C1550" t="s">
        <v>62</v>
      </c>
      <c r="D1550" t="s">
        <v>4389</v>
      </c>
      <c r="E1550" t="s">
        <v>4681</v>
      </c>
      <c r="F1550" t="s">
        <v>357</v>
      </c>
      <c r="G1550">
        <v>44300</v>
      </c>
      <c r="H1550" t="s">
        <v>4179</v>
      </c>
      <c r="I1550">
        <v>22200000</v>
      </c>
      <c r="J1550" t="s">
        <v>7171</v>
      </c>
      <c r="K1550">
        <v>21400000</v>
      </c>
      <c r="L1550">
        <v>23100000</v>
      </c>
      <c r="M1550">
        <v>8</v>
      </c>
      <c r="N1550" t="s">
        <v>4626</v>
      </c>
      <c r="O1550" t="s">
        <v>7994</v>
      </c>
    </row>
    <row r="1551" spans="1:15" x14ac:dyDescent="0.3">
      <c r="A1551" t="s">
        <v>6416</v>
      </c>
      <c r="B1551">
        <v>2025</v>
      </c>
      <c r="C1551" t="s">
        <v>188</v>
      </c>
      <c r="D1551" t="s">
        <v>7957</v>
      </c>
      <c r="E1551" t="s">
        <v>7958</v>
      </c>
      <c r="F1551" t="s">
        <v>4171</v>
      </c>
      <c r="G1551">
        <v>8300</v>
      </c>
      <c r="H1551" t="s">
        <v>4172</v>
      </c>
      <c r="I1551">
        <v>16800000</v>
      </c>
      <c r="J1551" t="s">
        <v>7171</v>
      </c>
      <c r="K1551">
        <v>16200000</v>
      </c>
      <c r="L1551">
        <v>17400000</v>
      </c>
      <c r="M1551">
        <v>3</v>
      </c>
      <c r="N1551" t="s">
        <v>4551</v>
      </c>
      <c r="O1551" t="s">
        <v>7959</v>
      </c>
    </row>
    <row r="1552" spans="1:15" x14ac:dyDescent="0.3">
      <c r="A1552" t="s">
        <v>4149</v>
      </c>
      <c r="B1552">
        <v>2025</v>
      </c>
      <c r="C1552" t="s">
        <v>62</v>
      </c>
      <c r="D1552" t="s">
        <v>4197</v>
      </c>
      <c r="E1552" t="s">
        <v>4284</v>
      </c>
      <c r="F1552" t="s">
        <v>152</v>
      </c>
      <c r="G1552">
        <v>1510</v>
      </c>
      <c r="H1552" t="s">
        <v>4171</v>
      </c>
      <c r="I1552">
        <v>16000000</v>
      </c>
      <c r="J1552" t="s">
        <v>7171</v>
      </c>
      <c r="K1552">
        <v>15400000</v>
      </c>
      <c r="L1552">
        <v>16500000</v>
      </c>
      <c r="M1552">
        <v>8</v>
      </c>
      <c r="N1552" t="s">
        <v>4180</v>
      </c>
      <c r="O1552" t="s">
        <v>8484</v>
      </c>
    </row>
    <row r="1553" spans="1:15" x14ac:dyDescent="0.3">
      <c r="A1553" t="s">
        <v>6464</v>
      </c>
      <c r="B1553">
        <v>2025</v>
      </c>
      <c r="C1553" t="s">
        <v>92</v>
      </c>
      <c r="D1553" t="s">
        <v>4470</v>
      </c>
      <c r="E1553" t="s">
        <v>4471</v>
      </c>
      <c r="F1553" t="s">
        <v>4171</v>
      </c>
      <c r="G1553">
        <v>23031</v>
      </c>
      <c r="H1553" t="s">
        <v>4172</v>
      </c>
      <c r="I1553">
        <v>54000000</v>
      </c>
      <c r="J1553" t="s">
        <v>7171</v>
      </c>
      <c r="K1553">
        <v>52000000</v>
      </c>
      <c r="L1553">
        <v>56000000</v>
      </c>
      <c r="M1553">
        <v>17</v>
      </c>
      <c r="N1553" t="s">
        <v>8059</v>
      </c>
      <c r="O1553" t="s">
        <v>8060</v>
      </c>
    </row>
    <row r="1554" spans="1:15" x14ac:dyDescent="0.3">
      <c r="A1554" t="s">
        <v>5642</v>
      </c>
      <c r="B1554">
        <v>2025</v>
      </c>
      <c r="C1554" t="s">
        <v>62</v>
      </c>
      <c r="D1554" t="s">
        <v>5643</v>
      </c>
      <c r="E1554" t="s">
        <v>5644</v>
      </c>
      <c r="F1554" t="s">
        <v>4171</v>
      </c>
      <c r="G1554">
        <v>2025</v>
      </c>
      <c r="H1554" t="s">
        <v>4171</v>
      </c>
      <c r="I1554">
        <v>19800000</v>
      </c>
      <c r="J1554" t="s">
        <v>7171</v>
      </c>
      <c r="K1554">
        <v>19200000</v>
      </c>
      <c r="L1554">
        <v>20500000</v>
      </c>
      <c r="M1554">
        <v>9</v>
      </c>
      <c r="N1554" t="s">
        <v>4191</v>
      </c>
      <c r="O1554" t="s">
        <v>8495</v>
      </c>
    </row>
    <row r="1555" spans="1:15" x14ac:dyDescent="0.3">
      <c r="A1555" t="s">
        <v>6448</v>
      </c>
      <c r="B1555">
        <v>2025</v>
      </c>
      <c r="C1555" t="s">
        <v>92</v>
      </c>
      <c r="D1555" t="s">
        <v>5074</v>
      </c>
      <c r="E1555" t="s">
        <v>8016</v>
      </c>
      <c r="F1555" t="s">
        <v>4171</v>
      </c>
      <c r="G1555">
        <v>14000</v>
      </c>
      <c r="H1555" t="s">
        <v>4172</v>
      </c>
      <c r="I1555">
        <v>16100000</v>
      </c>
      <c r="J1555" t="s">
        <v>7171</v>
      </c>
      <c r="K1555">
        <v>15300000</v>
      </c>
      <c r="L1555">
        <v>16800000</v>
      </c>
      <c r="M1555">
        <v>5</v>
      </c>
      <c r="N1555" t="s">
        <v>4199</v>
      </c>
      <c r="O1555" t="s">
        <v>8017</v>
      </c>
    </row>
    <row r="1556" spans="1:15" x14ac:dyDescent="0.3">
      <c r="A1556" t="s">
        <v>8489</v>
      </c>
      <c r="B1556">
        <v>2025</v>
      </c>
      <c r="C1556" t="s">
        <v>62</v>
      </c>
      <c r="D1556" t="s">
        <v>4330</v>
      </c>
      <c r="E1556" t="s">
        <v>7089</v>
      </c>
      <c r="F1556" t="s">
        <v>4171</v>
      </c>
      <c r="G1556">
        <v>5000</v>
      </c>
      <c r="H1556" t="s">
        <v>4179</v>
      </c>
      <c r="I1556">
        <v>22500000</v>
      </c>
      <c r="J1556" t="s">
        <v>7171</v>
      </c>
      <c r="K1556">
        <v>21700000</v>
      </c>
      <c r="L1556">
        <v>23300000</v>
      </c>
      <c r="M1556">
        <v>7</v>
      </c>
      <c r="N1556" t="s">
        <v>4332</v>
      </c>
      <c r="O1556" t="s">
        <v>8490</v>
      </c>
    </row>
    <row r="1557" spans="1:15" x14ac:dyDescent="0.3">
      <c r="A1557" t="s">
        <v>7184</v>
      </c>
      <c r="B1557">
        <v>2025</v>
      </c>
      <c r="C1557" t="s">
        <v>62</v>
      </c>
      <c r="D1557" t="s">
        <v>4389</v>
      </c>
      <c r="E1557" t="s">
        <v>4681</v>
      </c>
      <c r="F1557" t="s">
        <v>4171</v>
      </c>
      <c r="G1557">
        <v>24000</v>
      </c>
      <c r="H1557" t="s">
        <v>4179</v>
      </c>
      <c r="I1557">
        <v>22300000</v>
      </c>
      <c r="J1557" t="s">
        <v>7171</v>
      </c>
      <c r="K1557">
        <v>21400000</v>
      </c>
      <c r="L1557">
        <v>23100000</v>
      </c>
      <c r="M1557">
        <v>8</v>
      </c>
      <c r="N1557" t="s">
        <v>4626</v>
      </c>
      <c r="O1557" t="s">
        <v>7185</v>
      </c>
    </row>
    <row r="1558" spans="1:15" x14ac:dyDescent="0.3">
      <c r="A1558" t="s">
        <v>8498</v>
      </c>
      <c r="B1558">
        <v>2025</v>
      </c>
      <c r="C1558" t="s">
        <v>62</v>
      </c>
      <c r="D1558" t="s">
        <v>5704</v>
      </c>
      <c r="E1558" t="s">
        <v>5705</v>
      </c>
      <c r="F1558" t="s">
        <v>4171</v>
      </c>
      <c r="G1558">
        <v>20000</v>
      </c>
      <c r="H1558" t="s">
        <v>4171</v>
      </c>
      <c r="I1558">
        <v>16300000</v>
      </c>
      <c r="J1558" t="s">
        <v>7171</v>
      </c>
      <c r="K1558">
        <v>15700000</v>
      </c>
      <c r="L1558">
        <v>16800000</v>
      </c>
      <c r="M1558">
        <v>14</v>
      </c>
      <c r="N1558" t="s">
        <v>4262</v>
      </c>
      <c r="O1558" t="s">
        <v>8499</v>
      </c>
    </row>
    <row r="1559" spans="1:15" x14ac:dyDescent="0.3">
      <c r="A1559" t="s">
        <v>8491</v>
      </c>
      <c r="B1559">
        <v>2025</v>
      </c>
      <c r="C1559" t="s">
        <v>62</v>
      </c>
      <c r="D1559" t="s">
        <v>4197</v>
      </c>
      <c r="E1559" t="s">
        <v>8492</v>
      </c>
      <c r="F1559" t="s">
        <v>4171</v>
      </c>
      <c r="G1559">
        <v>2025</v>
      </c>
      <c r="H1559" t="s">
        <v>4179</v>
      </c>
      <c r="I1559">
        <v>18200000</v>
      </c>
      <c r="J1559" t="s">
        <v>7171</v>
      </c>
      <c r="K1559">
        <v>17600000</v>
      </c>
      <c r="L1559">
        <v>18700000</v>
      </c>
      <c r="M1559">
        <v>5</v>
      </c>
      <c r="N1559" t="s">
        <v>4626</v>
      </c>
      <c r="O1559" t="s">
        <v>8493</v>
      </c>
    </row>
    <row r="1560" spans="1:15" x14ac:dyDescent="0.3">
      <c r="A1560" t="s">
        <v>6413</v>
      </c>
      <c r="B1560">
        <v>2025</v>
      </c>
      <c r="C1560" t="s">
        <v>163</v>
      </c>
      <c r="D1560">
        <v>7</v>
      </c>
      <c r="E1560" t="s">
        <v>4276</v>
      </c>
      <c r="F1560" t="s">
        <v>4171</v>
      </c>
      <c r="G1560">
        <v>16000</v>
      </c>
      <c r="H1560" t="s">
        <v>4179</v>
      </c>
      <c r="I1560">
        <v>17500000</v>
      </c>
      <c r="J1560" t="s">
        <v>7171</v>
      </c>
      <c r="K1560">
        <v>16800000</v>
      </c>
      <c r="L1560">
        <v>18100000</v>
      </c>
      <c r="M1560">
        <v>9</v>
      </c>
      <c r="N1560" t="s">
        <v>4341</v>
      </c>
      <c r="O1560" t="s">
        <v>7952</v>
      </c>
    </row>
    <row r="1561" spans="1:15" x14ac:dyDescent="0.3">
      <c r="A1561" t="s">
        <v>5408</v>
      </c>
      <c r="B1561">
        <v>2025</v>
      </c>
      <c r="C1561" t="s">
        <v>201</v>
      </c>
      <c r="D1561" t="s">
        <v>4668</v>
      </c>
      <c r="E1561" t="s">
        <v>4784</v>
      </c>
      <c r="F1561" t="s">
        <v>4171</v>
      </c>
      <c r="G1561">
        <v>10409</v>
      </c>
      <c r="H1561" t="s">
        <v>4179</v>
      </c>
      <c r="I1561">
        <v>15400000</v>
      </c>
      <c r="J1561" t="s">
        <v>7171</v>
      </c>
      <c r="K1561">
        <v>14900000</v>
      </c>
      <c r="L1561">
        <v>16000000</v>
      </c>
      <c r="M1561">
        <v>4</v>
      </c>
      <c r="N1561" t="s">
        <v>4274</v>
      </c>
      <c r="O1561" t="s">
        <v>8015</v>
      </c>
    </row>
    <row r="1562" spans="1:15" x14ac:dyDescent="0.3">
      <c r="A1562" t="s">
        <v>5517</v>
      </c>
      <c r="B1562">
        <v>2025</v>
      </c>
      <c r="C1562" t="s">
        <v>4183</v>
      </c>
      <c r="D1562" t="s">
        <v>6172</v>
      </c>
      <c r="E1562" t="s">
        <v>6173</v>
      </c>
      <c r="F1562" t="s">
        <v>4171</v>
      </c>
      <c r="G1562">
        <v>7000</v>
      </c>
      <c r="H1562" t="s">
        <v>4179</v>
      </c>
      <c r="I1562">
        <v>13100000</v>
      </c>
      <c r="J1562" t="s">
        <v>7171</v>
      </c>
      <c r="K1562">
        <v>12600000</v>
      </c>
      <c r="L1562">
        <v>13500000</v>
      </c>
      <c r="M1562">
        <v>4</v>
      </c>
      <c r="N1562" t="s">
        <v>4262</v>
      </c>
      <c r="O1562" t="s">
        <v>8476</v>
      </c>
    </row>
    <row r="1563" spans="1:15" x14ac:dyDescent="0.3">
      <c r="A1563" t="s">
        <v>5517</v>
      </c>
      <c r="B1563">
        <v>2025</v>
      </c>
      <c r="C1563" t="s">
        <v>4183</v>
      </c>
      <c r="D1563" t="s">
        <v>6172</v>
      </c>
      <c r="E1563" t="s">
        <v>6173</v>
      </c>
      <c r="F1563" t="s">
        <v>4171</v>
      </c>
      <c r="G1563">
        <v>7300</v>
      </c>
      <c r="H1563" t="s">
        <v>4179</v>
      </c>
      <c r="I1563">
        <v>13100000</v>
      </c>
      <c r="J1563" t="s">
        <v>7171</v>
      </c>
      <c r="K1563">
        <v>12600000</v>
      </c>
      <c r="L1563">
        <v>13500000</v>
      </c>
      <c r="M1563">
        <v>4</v>
      </c>
      <c r="N1563" t="s">
        <v>4262</v>
      </c>
      <c r="O1563" t="s">
        <v>7193</v>
      </c>
    </row>
    <row r="1564" spans="1:15" x14ac:dyDescent="0.3">
      <c r="A1564" t="s">
        <v>5517</v>
      </c>
      <c r="B1564">
        <v>2025</v>
      </c>
      <c r="C1564" t="s">
        <v>4183</v>
      </c>
      <c r="D1564" t="s">
        <v>6172</v>
      </c>
      <c r="E1564" t="s">
        <v>6173</v>
      </c>
      <c r="F1564" t="s">
        <v>4171</v>
      </c>
      <c r="G1564">
        <v>7300</v>
      </c>
      <c r="H1564" t="s">
        <v>4179</v>
      </c>
      <c r="I1564">
        <v>13100000</v>
      </c>
      <c r="J1564" t="s">
        <v>7171</v>
      </c>
      <c r="K1564">
        <v>12600000</v>
      </c>
      <c r="L1564">
        <v>13500000</v>
      </c>
      <c r="M1564">
        <v>4</v>
      </c>
      <c r="N1564" t="s">
        <v>4262</v>
      </c>
      <c r="O1564" t="s">
        <v>7194</v>
      </c>
    </row>
    <row r="1565" spans="1:15" x14ac:dyDescent="0.3">
      <c r="A1565" t="s">
        <v>6458</v>
      </c>
      <c r="B1565">
        <v>2025</v>
      </c>
      <c r="C1565" t="s">
        <v>92</v>
      </c>
      <c r="D1565" t="s">
        <v>7206</v>
      </c>
      <c r="E1565" t="s">
        <v>8039</v>
      </c>
      <c r="F1565" t="s">
        <v>4171</v>
      </c>
      <c r="G1565">
        <v>12100</v>
      </c>
      <c r="H1565" t="s">
        <v>4179</v>
      </c>
      <c r="I1565">
        <v>14700000</v>
      </c>
      <c r="J1565" t="s">
        <v>7171</v>
      </c>
      <c r="K1565">
        <v>14200000</v>
      </c>
      <c r="L1565">
        <v>15200000</v>
      </c>
      <c r="M1565">
        <v>96</v>
      </c>
      <c r="N1565" t="s">
        <v>4262</v>
      </c>
      <c r="O1565" t="s">
        <v>8040</v>
      </c>
    </row>
    <row r="1566" spans="1:15" x14ac:dyDescent="0.3">
      <c r="A1566" t="s">
        <v>6445</v>
      </c>
      <c r="B1566">
        <v>2025</v>
      </c>
      <c r="C1566" t="s">
        <v>24</v>
      </c>
      <c r="D1566" t="s">
        <v>4853</v>
      </c>
      <c r="E1566" t="s">
        <v>4190</v>
      </c>
      <c r="F1566" t="s">
        <v>4171</v>
      </c>
      <c r="G1566">
        <v>14000</v>
      </c>
      <c r="H1566" t="s">
        <v>4179</v>
      </c>
      <c r="I1566">
        <v>17900000</v>
      </c>
      <c r="J1566" t="s">
        <v>7171</v>
      </c>
      <c r="K1566">
        <v>17300000</v>
      </c>
      <c r="L1566">
        <v>18600000</v>
      </c>
      <c r="M1566">
        <v>13</v>
      </c>
      <c r="N1566" t="s">
        <v>4582</v>
      </c>
      <c r="O1566" t="s">
        <v>8007</v>
      </c>
    </row>
    <row r="1567" spans="1:15" x14ac:dyDescent="0.3">
      <c r="A1567" t="s">
        <v>6453</v>
      </c>
      <c r="B1567">
        <v>2025</v>
      </c>
      <c r="C1567" t="s">
        <v>24</v>
      </c>
      <c r="D1567" t="s">
        <v>4853</v>
      </c>
      <c r="E1567" t="s">
        <v>4190</v>
      </c>
      <c r="F1567" t="s">
        <v>43</v>
      </c>
      <c r="G1567">
        <v>18000</v>
      </c>
      <c r="H1567" t="s">
        <v>4179</v>
      </c>
      <c r="I1567">
        <v>17600000</v>
      </c>
      <c r="J1567" t="s">
        <v>7171</v>
      </c>
      <c r="K1567">
        <v>17000000</v>
      </c>
      <c r="L1567">
        <v>18300000</v>
      </c>
      <c r="M1567">
        <v>13</v>
      </c>
      <c r="N1567" t="s">
        <v>4582</v>
      </c>
      <c r="O1567" t="s">
        <v>11781</v>
      </c>
    </row>
    <row r="1568" spans="1:15" x14ac:dyDescent="0.3">
      <c r="A1568" t="s">
        <v>6453</v>
      </c>
      <c r="B1568">
        <v>2025</v>
      </c>
      <c r="C1568" t="s">
        <v>24</v>
      </c>
      <c r="D1568" t="s">
        <v>4853</v>
      </c>
      <c r="E1568" t="s">
        <v>4190</v>
      </c>
      <c r="F1568" t="s">
        <v>4171</v>
      </c>
      <c r="G1568">
        <v>18000</v>
      </c>
      <c r="H1568" t="s">
        <v>4179</v>
      </c>
      <c r="I1568">
        <v>17600000</v>
      </c>
      <c r="J1568" t="s">
        <v>7171</v>
      </c>
      <c r="K1568">
        <v>17000000</v>
      </c>
      <c r="L1568">
        <v>18300000</v>
      </c>
      <c r="M1568">
        <v>13</v>
      </c>
      <c r="N1568" t="s">
        <v>4582</v>
      </c>
      <c r="O1568" t="s">
        <v>8026</v>
      </c>
    </row>
    <row r="1569" spans="1:15" x14ac:dyDescent="0.3">
      <c r="A1569" t="s">
        <v>8501</v>
      </c>
      <c r="B1569">
        <v>2026</v>
      </c>
      <c r="C1569" t="s">
        <v>62</v>
      </c>
      <c r="D1569" t="s">
        <v>8502</v>
      </c>
      <c r="E1569" t="s">
        <v>8503</v>
      </c>
      <c r="F1569" t="s">
        <v>4171</v>
      </c>
      <c r="G1569">
        <v>1000</v>
      </c>
      <c r="H1569" t="s">
        <v>4171</v>
      </c>
      <c r="I1569">
        <v>25200000</v>
      </c>
      <c r="J1569" t="s">
        <v>7171</v>
      </c>
      <c r="K1569">
        <v>24300000</v>
      </c>
      <c r="L1569">
        <v>26100000</v>
      </c>
      <c r="M1569" t="s">
        <v>4174</v>
      </c>
      <c r="N1569" t="s">
        <v>5660</v>
      </c>
      <c r="O1569" t="s">
        <v>8504</v>
      </c>
    </row>
    <row r="1570" spans="1:15" x14ac:dyDescent="0.3">
      <c r="A1570" t="s">
        <v>8501</v>
      </c>
      <c r="B1570">
        <v>2026</v>
      </c>
      <c r="C1570" t="s">
        <v>62</v>
      </c>
      <c r="D1570" t="s">
        <v>8502</v>
      </c>
      <c r="E1570" t="s">
        <v>8503</v>
      </c>
      <c r="F1570" t="s">
        <v>4171</v>
      </c>
      <c r="G1570">
        <v>1000</v>
      </c>
      <c r="H1570" t="s">
        <v>4171</v>
      </c>
      <c r="I1570">
        <v>25200000</v>
      </c>
      <c r="J1570" t="s">
        <v>7171</v>
      </c>
      <c r="K1570">
        <v>24300000</v>
      </c>
      <c r="L1570">
        <v>26100000</v>
      </c>
      <c r="M1570" t="s">
        <v>4174</v>
      </c>
      <c r="N1570" t="s">
        <v>5660</v>
      </c>
      <c r="O1570" t="s">
        <v>8505</v>
      </c>
    </row>
    <row r="1571" spans="1:15" x14ac:dyDescent="0.3">
      <c r="A1571" t="s">
        <v>7175</v>
      </c>
      <c r="B1571">
        <v>2026</v>
      </c>
      <c r="C1571" t="s">
        <v>4183</v>
      </c>
      <c r="D1571" t="s">
        <v>4930</v>
      </c>
      <c r="E1571" t="s">
        <v>7176</v>
      </c>
      <c r="F1571" t="s">
        <v>4171</v>
      </c>
      <c r="G1571">
        <v>8000</v>
      </c>
      <c r="H1571" t="s">
        <v>4179</v>
      </c>
      <c r="I1571">
        <v>19000000</v>
      </c>
      <c r="J1571" t="s">
        <v>7171</v>
      </c>
      <c r="K1571">
        <v>17600000</v>
      </c>
      <c r="L1571">
        <v>20400000</v>
      </c>
      <c r="M1571" t="s">
        <v>4174</v>
      </c>
      <c r="N1571" t="s">
        <v>4186</v>
      </c>
      <c r="O1571" t="s">
        <v>7177</v>
      </c>
    </row>
    <row r="1572" spans="1:15" x14ac:dyDescent="0.3">
      <c r="A1572" t="s">
        <v>7188</v>
      </c>
      <c r="B1572">
        <v>2026</v>
      </c>
      <c r="C1572" t="s">
        <v>4183</v>
      </c>
      <c r="D1572" t="s">
        <v>4939</v>
      </c>
      <c r="E1572" t="s">
        <v>7189</v>
      </c>
      <c r="F1572" t="s">
        <v>4171</v>
      </c>
      <c r="G1572">
        <v>3500</v>
      </c>
      <c r="H1572" t="s">
        <v>4179</v>
      </c>
      <c r="I1572">
        <v>37700000</v>
      </c>
      <c r="J1572" t="s">
        <v>7171</v>
      </c>
      <c r="K1572">
        <v>36300000</v>
      </c>
      <c r="L1572">
        <v>39100000</v>
      </c>
      <c r="M1572" t="s">
        <v>4174</v>
      </c>
      <c r="N1572" t="s">
        <v>4699</v>
      </c>
      <c r="O1572" t="s">
        <v>7190</v>
      </c>
    </row>
    <row r="1573" spans="1:15" x14ac:dyDescent="0.3">
      <c r="A1573" t="s">
        <v>6467</v>
      </c>
      <c r="B1573">
        <v>2026</v>
      </c>
      <c r="C1573" t="s">
        <v>24</v>
      </c>
      <c r="D1573" t="s">
        <v>4404</v>
      </c>
      <c r="E1573" t="s">
        <v>4405</v>
      </c>
      <c r="F1573" t="s">
        <v>4171</v>
      </c>
      <c r="G1573">
        <v>2366</v>
      </c>
      <c r="H1573" t="s">
        <v>4179</v>
      </c>
      <c r="I1573">
        <v>44100000</v>
      </c>
      <c r="J1573" t="s">
        <v>7171</v>
      </c>
      <c r="K1573">
        <v>42500000</v>
      </c>
      <c r="L1573">
        <v>45600000</v>
      </c>
      <c r="M1573">
        <v>9</v>
      </c>
      <c r="N1573" t="s">
        <v>8057</v>
      </c>
      <c r="O1573" t="s">
        <v>8058</v>
      </c>
    </row>
    <row r="1574" spans="1:15" x14ac:dyDescent="0.3">
      <c r="A1574" t="s">
        <v>6491</v>
      </c>
      <c r="B1574">
        <v>2018</v>
      </c>
      <c r="C1574" t="s">
        <v>24</v>
      </c>
      <c r="D1574" t="s">
        <v>4392</v>
      </c>
      <c r="E1574" t="s">
        <v>8110</v>
      </c>
      <c r="F1574" t="s">
        <v>43</v>
      </c>
      <c r="G1574">
        <v>86771</v>
      </c>
      <c r="H1574" t="s">
        <v>4179</v>
      </c>
      <c r="I1574">
        <v>7740000</v>
      </c>
      <c r="J1574" t="s">
        <v>7196</v>
      </c>
      <c r="K1574">
        <v>7140000</v>
      </c>
      <c r="L1574">
        <v>8300000</v>
      </c>
      <c r="M1574">
        <v>11</v>
      </c>
      <c r="N1574" t="s">
        <v>4438</v>
      </c>
      <c r="O1574" t="s">
        <v>8111</v>
      </c>
    </row>
    <row r="1575" spans="1:15" x14ac:dyDescent="0.3">
      <c r="A1575" t="s">
        <v>6498</v>
      </c>
      <c r="B1575">
        <v>2018</v>
      </c>
      <c r="C1575" t="s">
        <v>92</v>
      </c>
      <c r="D1575" t="s">
        <v>6056</v>
      </c>
      <c r="E1575" t="s">
        <v>8125</v>
      </c>
      <c r="F1575" t="s">
        <v>173</v>
      </c>
      <c r="G1575">
        <v>57400</v>
      </c>
      <c r="H1575" t="s">
        <v>4179</v>
      </c>
      <c r="I1575">
        <v>8000000</v>
      </c>
      <c r="J1575" t="s">
        <v>7196</v>
      </c>
      <c r="K1575">
        <v>7670000</v>
      </c>
      <c r="L1575">
        <v>8400000</v>
      </c>
      <c r="M1575">
        <v>13</v>
      </c>
      <c r="N1575" t="s">
        <v>4381</v>
      </c>
      <c r="O1575" t="s">
        <v>8126</v>
      </c>
    </row>
    <row r="1576" spans="1:15" x14ac:dyDescent="0.3">
      <c r="A1576" t="s">
        <v>6508</v>
      </c>
      <c r="B1576">
        <v>2018</v>
      </c>
      <c r="C1576" t="s">
        <v>188</v>
      </c>
      <c r="D1576" t="s">
        <v>4677</v>
      </c>
      <c r="E1576" t="s">
        <v>8146</v>
      </c>
      <c r="F1576" t="s">
        <v>43</v>
      </c>
      <c r="G1576">
        <v>95557</v>
      </c>
      <c r="H1576" t="s">
        <v>4172</v>
      </c>
      <c r="I1576">
        <v>7560000</v>
      </c>
      <c r="J1576" t="s">
        <v>7196</v>
      </c>
      <c r="K1576">
        <v>7210000</v>
      </c>
      <c r="L1576">
        <v>7910000</v>
      </c>
      <c r="M1576">
        <v>13</v>
      </c>
      <c r="N1576" t="s">
        <v>4582</v>
      </c>
      <c r="O1576" t="s">
        <v>8147</v>
      </c>
    </row>
    <row r="1577" spans="1:15" x14ac:dyDescent="0.3">
      <c r="A1577" t="s">
        <v>8154</v>
      </c>
      <c r="B1577">
        <v>2019</v>
      </c>
      <c r="C1577" t="s">
        <v>24</v>
      </c>
      <c r="D1577" t="s">
        <v>8155</v>
      </c>
      <c r="E1577" t="s">
        <v>8156</v>
      </c>
      <c r="F1577" t="s">
        <v>43</v>
      </c>
      <c r="G1577">
        <v>22600</v>
      </c>
      <c r="H1577" t="s">
        <v>4179</v>
      </c>
      <c r="I1577">
        <v>33400000</v>
      </c>
      <c r="J1577" t="s">
        <v>7196</v>
      </c>
      <c r="K1577">
        <v>32200000</v>
      </c>
      <c r="L1577">
        <v>34600000</v>
      </c>
      <c r="M1577">
        <v>3</v>
      </c>
      <c r="N1577" t="s">
        <v>4468</v>
      </c>
      <c r="O1577" t="s">
        <v>8157</v>
      </c>
    </row>
    <row r="1578" spans="1:15" x14ac:dyDescent="0.3">
      <c r="A1578" t="s">
        <v>6487</v>
      </c>
      <c r="B1578">
        <v>2019</v>
      </c>
      <c r="C1578" t="s">
        <v>24</v>
      </c>
      <c r="D1578" t="s">
        <v>4392</v>
      </c>
      <c r="E1578" t="s">
        <v>5851</v>
      </c>
      <c r="F1578" t="s">
        <v>143</v>
      </c>
      <c r="G1578">
        <v>94920</v>
      </c>
      <c r="H1578" t="s">
        <v>4179</v>
      </c>
      <c r="I1578">
        <v>8000000</v>
      </c>
      <c r="J1578" t="s">
        <v>7196</v>
      </c>
      <c r="K1578">
        <v>7720000</v>
      </c>
      <c r="L1578">
        <v>8300000</v>
      </c>
      <c r="M1578">
        <v>13</v>
      </c>
      <c r="N1578" t="s">
        <v>4186</v>
      </c>
      <c r="O1578" t="s">
        <v>8102</v>
      </c>
    </row>
    <row r="1579" spans="1:15" x14ac:dyDescent="0.3">
      <c r="A1579" t="s">
        <v>6532</v>
      </c>
      <c r="B1579">
        <v>2019</v>
      </c>
      <c r="C1579" t="s">
        <v>4097</v>
      </c>
      <c r="D1579" t="s">
        <v>7743</v>
      </c>
      <c r="E1579" t="s">
        <v>6090</v>
      </c>
      <c r="F1579" t="s">
        <v>143</v>
      </c>
      <c r="G1579">
        <v>95000</v>
      </c>
      <c r="H1579" t="s">
        <v>4179</v>
      </c>
      <c r="I1579">
        <v>7900000</v>
      </c>
      <c r="J1579" t="s">
        <v>7196</v>
      </c>
      <c r="K1579">
        <v>7630000</v>
      </c>
      <c r="L1579">
        <v>8200000</v>
      </c>
      <c r="M1579">
        <v>5</v>
      </c>
      <c r="N1579" t="s">
        <v>4582</v>
      </c>
      <c r="O1579" t="s">
        <v>8192</v>
      </c>
    </row>
    <row r="1580" spans="1:15" x14ac:dyDescent="0.3">
      <c r="A1580" t="s">
        <v>8149</v>
      </c>
      <c r="B1580">
        <v>2020</v>
      </c>
      <c r="C1580" t="s">
        <v>24</v>
      </c>
      <c r="D1580" t="s">
        <v>4430</v>
      </c>
      <c r="E1580" t="s">
        <v>5164</v>
      </c>
      <c r="F1580" t="s">
        <v>173</v>
      </c>
      <c r="G1580">
        <v>40846</v>
      </c>
      <c r="H1580" t="s">
        <v>4179</v>
      </c>
      <c r="I1580">
        <v>19400000</v>
      </c>
      <c r="J1580" t="s">
        <v>7196</v>
      </c>
      <c r="K1580">
        <v>18800000</v>
      </c>
      <c r="L1580">
        <v>20000000</v>
      </c>
      <c r="M1580">
        <v>6</v>
      </c>
      <c r="N1580" t="s">
        <v>4212</v>
      </c>
      <c r="O1580" t="s">
        <v>8150</v>
      </c>
    </row>
    <row r="1581" spans="1:15" x14ac:dyDescent="0.3">
      <c r="A1581" t="s">
        <v>6528</v>
      </c>
      <c r="B1581">
        <v>2020</v>
      </c>
      <c r="C1581" t="s">
        <v>85</v>
      </c>
      <c r="D1581" t="s">
        <v>8185</v>
      </c>
      <c r="E1581" t="s">
        <v>8186</v>
      </c>
      <c r="F1581" t="s">
        <v>143</v>
      </c>
      <c r="G1581">
        <v>52986</v>
      </c>
      <c r="H1581" t="s">
        <v>4172</v>
      </c>
      <c r="I1581">
        <v>15000000</v>
      </c>
      <c r="J1581" t="s">
        <v>7196</v>
      </c>
      <c r="K1581">
        <v>14500000</v>
      </c>
      <c r="L1581">
        <v>15500000</v>
      </c>
      <c r="M1581">
        <v>4</v>
      </c>
      <c r="N1581" t="s">
        <v>4262</v>
      </c>
      <c r="O1581" t="s">
        <v>8187</v>
      </c>
    </row>
    <row r="1582" spans="1:15" x14ac:dyDescent="0.3">
      <c r="A1582" t="s">
        <v>6495</v>
      </c>
      <c r="B1582">
        <v>2020</v>
      </c>
      <c r="C1582" t="s">
        <v>5321</v>
      </c>
      <c r="D1582" t="s">
        <v>5650</v>
      </c>
      <c r="E1582" t="s">
        <v>8118</v>
      </c>
      <c r="F1582" t="s">
        <v>43</v>
      </c>
      <c r="G1582">
        <v>49608</v>
      </c>
      <c r="H1582" t="s">
        <v>4179</v>
      </c>
      <c r="I1582">
        <v>8400000</v>
      </c>
      <c r="J1582" t="s">
        <v>7196</v>
      </c>
      <c r="K1582">
        <v>8200000</v>
      </c>
      <c r="L1582">
        <v>8600000</v>
      </c>
      <c r="M1582" t="s">
        <v>4174</v>
      </c>
      <c r="N1582" t="s">
        <v>4271</v>
      </c>
      <c r="O1582" t="s">
        <v>8119</v>
      </c>
    </row>
    <row r="1583" spans="1:15" x14ac:dyDescent="0.3">
      <c r="A1583" t="s">
        <v>8095</v>
      </c>
      <c r="B1583">
        <v>2020</v>
      </c>
      <c r="C1583" t="s">
        <v>108</v>
      </c>
      <c r="D1583" t="s">
        <v>4476</v>
      </c>
      <c r="E1583" t="s">
        <v>8096</v>
      </c>
      <c r="F1583" t="s">
        <v>143</v>
      </c>
      <c r="G1583">
        <v>104000</v>
      </c>
      <c r="H1583" t="s">
        <v>4179</v>
      </c>
      <c r="I1583">
        <v>8400000</v>
      </c>
      <c r="J1583" t="s">
        <v>7196</v>
      </c>
      <c r="K1583">
        <v>8100000</v>
      </c>
      <c r="L1583">
        <v>8700000</v>
      </c>
      <c r="M1583">
        <v>5</v>
      </c>
      <c r="N1583" t="s">
        <v>4244</v>
      </c>
      <c r="O1583" t="s">
        <v>8097</v>
      </c>
    </row>
    <row r="1584" spans="1:15" x14ac:dyDescent="0.3">
      <c r="A1584" t="s">
        <v>6477</v>
      </c>
      <c r="B1584">
        <v>2021</v>
      </c>
      <c r="C1584" t="s">
        <v>108</v>
      </c>
      <c r="D1584" t="s">
        <v>8079</v>
      </c>
      <c r="E1584" t="s">
        <v>8080</v>
      </c>
      <c r="F1584" t="s">
        <v>143</v>
      </c>
      <c r="G1584">
        <v>58000</v>
      </c>
      <c r="H1584" t="s">
        <v>4179</v>
      </c>
      <c r="I1584">
        <v>12000000</v>
      </c>
      <c r="J1584" t="s">
        <v>7196</v>
      </c>
      <c r="K1584">
        <v>11400000</v>
      </c>
      <c r="L1584">
        <v>12700000</v>
      </c>
      <c r="M1584">
        <v>2</v>
      </c>
      <c r="N1584" t="s">
        <v>4387</v>
      </c>
      <c r="O1584" t="s">
        <v>11782</v>
      </c>
    </row>
    <row r="1585" spans="1:15" x14ac:dyDescent="0.3">
      <c r="A1585" t="s">
        <v>6477</v>
      </c>
      <c r="B1585">
        <v>2021</v>
      </c>
      <c r="C1585" t="s">
        <v>108</v>
      </c>
      <c r="D1585" t="s">
        <v>8079</v>
      </c>
      <c r="E1585" t="s">
        <v>8080</v>
      </c>
      <c r="F1585" t="s">
        <v>143</v>
      </c>
      <c r="G1585">
        <v>58000</v>
      </c>
      <c r="H1585" t="s">
        <v>4179</v>
      </c>
      <c r="I1585">
        <v>12000000</v>
      </c>
      <c r="J1585" t="s">
        <v>7196</v>
      </c>
      <c r="K1585">
        <v>11400000</v>
      </c>
      <c r="L1585">
        <v>12700000</v>
      </c>
      <c r="M1585">
        <v>2</v>
      </c>
      <c r="N1585" t="s">
        <v>4387</v>
      </c>
      <c r="O1585" t="s">
        <v>8081</v>
      </c>
    </row>
    <row r="1586" spans="1:15" x14ac:dyDescent="0.3">
      <c r="A1586" t="s">
        <v>4171</v>
      </c>
      <c r="B1586">
        <v>2021</v>
      </c>
      <c r="C1586" t="s">
        <v>36</v>
      </c>
      <c r="D1586" t="s">
        <v>4399</v>
      </c>
      <c r="E1586" t="s">
        <v>5772</v>
      </c>
      <c r="F1586" t="s">
        <v>4171</v>
      </c>
      <c r="G1586">
        <v>53000</v>
      </c>
      <c r="H1586" t="s">
        <v>4179</v>
      </c>
      <c r="I1586">
        <v>7850000</v>
      </c>
      <c r="J1586" t="s">
        <v>7196</v>
      </c>
      <c r="K1586">
        <v>7370000</v>
      </c>
      <c r="L1586">
        <v>8300000</v>
      </c>
      <c r="M1586">
        <v>5</v>
      </c>
      <c r="N1586" t="s">
        <v>4551</v>
      </c>
      <c r="O1586" t="s">
        <v>8194</v>
      </c>
    </row>
    <row r="1587" spans="1:15" x14ac:dyDescent="0.3">
      <c r="A1587" t="s">
        <v>4171</v>
      </c>
      <c r="B1587">
        <v>2022</v>
      </c>
      <c r="C1587" t="s">
        <v>137</v>
      </c>
      <c r="D1587" t="s">
        <v>5107</v>
      </c>
      <c r="E1587" t="s">
        <v>6012</v>
      </c>
      <c r="F1587" t="s">
        <v>4171</v>
      </c>
      <c r="G1587">
        <v>57441</v>
      </c>
      <c r="H1587" t="s">
        <v>4172</v>
      </c>
      <c r="I1587">
        <v>16500000</v>
      </c>
      <c r="J1587" t="s">
        <v>7196</v>
      </c>
      <c r="K1587">
        <v>15900000</v>
      </c>
      <c r="L1587">
        <v>17100000</v>
      </c>
      <c r="M1587">
        <v>3</v>
      </c>
      <c r="N1587" t="s">
        <v>4212</v>
      </c>
      <c r="O1587" t="s">
        <v>8101</v>
      </c>
    </row>
    <row r="1588" spans="1:15" x14ac:dyDescent="0.3">
      <c r="A1588" t="s">
        <v>4171</v>
      </c>
      <c r="B1588">
        <v>2023</v>
      </c>
      <c r="C1588" t="s">
        <v>62</v>
      </c>
      <c r="D1588" t="s">
        <v>4249</v>
      </c>
      <c r="E1588" t="s">
        <v>5649</v>
      </c>
      <c r="F1588" t="s">
        <v>4171</v>
      </c>
      <c r="G1588">
        <v>33327</v>
      </c>
      <c r="H1588" t="s">
        <v>4179</v>
      </c>
      <c r="I1588">
        <v>18700000</v>
      </c>
      <c r="J1588" t="s">
        <v>7196</v>
      </c>
      <c r="K1588">
        <v>18000000</v>
      </c>
      <c r="L1588">
        <v>19400000</v>
      </c>
      <c r="M1588">
        <v>10</v>
      </c>
      <c r="N1588" t="s">
        <v>4324</v>
      </c>
      <c r="O1588" t="s">
        <v>8128</v>
      </c>
    </row>
    <row r="1589" spans="1:15" x14ac:dyDescent="0.3">
      <c r="A1589" t="s">
        <v>4171</v>
      </c>
      <c r="B1589">
        <v>2025</v>
      </c>
      <c r="C1589" t="s">
        <v>191</v>
      </c>
      <c r="D1589" t="s">
        <v>5762</v>
      </c>
      <c r="E1589" t="s">
        <v>8105</v>
      </c>
      <c r="F1589" t="s">
        <v>4171</v>
      </c>
      <c r="G1589">
        <v>13500</v>
      </c>
      <c r="H1589" t="s">
        <v>4179</v>
      </c>
      <c r="I1589">
        <v>30000000</v>
      </c>
      <c r="J1589" t="s">
        <v>7196</v>
      </c>
      <c r="K1589">
        <v>29000000</v>
      </c>
      <c r="L1589">
        <v>31100000</v>
      </c>
      <c r="M1589" t="s">
        <v>4174</v>
      </c>
      <c r="N1589" t="s">
        <v>4279</v>
      </c>
      <c r="O1589" t="s">
        <v>8106</v>
      </c>
    </row>
    <row r="1590" spans="1:15" x14ac:dyDescent="0.3">
      <c r="A1590" t="s">
        <v>4171</v>
      </c>
      <c r="B1590">
        <v>2026</v>
      </c>
      <c r="C1590" t="s">
        <v>7198</v>
      </c>
      <c r="D1590" t="s">
        <v>7199</v>
      </c>
      <c r="E1590" t="s">
        <v>7200</v>
      </c>
      <c r="F1590" t="s">
        <v>4171</v>
      </c>
      <c r="G1590">
        <v>800</v>
      </c>
      <c r="H1590" t="s">
        <v>4172</v>
      </c>
      <c r="I1590">
        <v>16000000</v>
      </c>
      <c r="J1590" t="s">
        <v>7196</v>
      </c>
      <c r="K1590">
        <v>15500000</v>
      </c>
      <c r="L1590">
        <v>16500000</v>
      </c>
      <c r="M1590" t="s">
        <v>4174</v>
      </c>
      <c r="N1590" t="s">
        <v>4416</v>
      </c>
      <c r="O1590" t="s">
        <v>7201</v>
      </c>
    </row>
    <row r="1591" spans="1:15" x14ac:dyDescent="0.3">
      <c r="A1591" t="s">
        <v>4171</v>
      </c>
      <c r="B1591">
        <v>2026</v>
      </c>
      <c r="C1591" t="s">
        <v>7198</v>
      </c>
      <c r="D1591" t="s">
        <v>7199</v>
      </c>
      <c r="E1591" t="s">
        <v>7200</v>
      </c>
      <c r="F1591" t="s">
        <v>4171</v>
      </c>
      <c r="G1591">
        <v>813</v>
      </c>
      <c r="H1591" t="s">
        <v>4172</v>
      </c>
      <c r="I1591">
        <v>16000000</v>
      </c>
      <c r="J1591" t="s">
        <v>7196</v>
      </c>
      <c r="K1591">
        <v>15500000</v>
      </c>
      <c r="L1591">
        <v>16500000</v>
      </c>
      <c r="M1591" t="s">
        <v>4174</v>
      </c>
      <c r="N1591" t="s">
        <v>4416</v>
      </c>
      <c r="O1591" t="s">
        <v>8219</v>
      </c>
    </row>
    <row r="1592" spans="1:15" x14ac:dyDescent="0.3">
      <c r="A1592" t="s">
        <v>6485</v>
      </c>
      <c r="B1592">
        <v>2020</v>
      </c>
      <c r="C1592" t="s">
        <v>4529</v>
      </c>
      <c r="D1592" t="s">
        <v>4530</v>
      </c>
      <c r="E1592" t="s">
        <v>8099</v>
      </c>
      <c r="F1592" t="s">
        <v>161</v>
      </c>
      <c r="G1592">
        <v>94000</v>
      </c>
      <c r="H1592" t="s">
        <v>4172</v>
      </c>
      <c r="I1592">
        <v>7430000</v>
      </c>
      <c r="J1592" t="s">
        <v>7196</v>
      </c>
      <c r="K1592">
        <v>7110000</v>
      </c>
      <c r="L1592">
        <v>7760000</v>
      </c>
      <c r="M1592">
        <v>10</v>
      </c>
      <c r="N1592" t="s">
        <v>4438</v>
      </c>
      <c r="O1592" t="s">
        <v>11783</v>
      </c>
    </row>
    <row r="1593" spans="1:15" x14ac:dyDescent="0.3">
      <c r="A1593" t="s">
        <v>6485</v>
      </c>
      <c r="B1593">
        <v>2020</v>
      </c>
      <c r="C1593" t="s">
        <v>4529</v>
      </c>
      <c r="D1593" t="s">
        <v>4530</v>
      </c>
      <c r="E1593" t="s">
        <v>8099</v>
      </c>
      <c r="F1593" t="s">
        <v>161</v>
      </c>
      <c r="G1593">
        <v>94000</v>
      </c>
      <c r="H1593" t="s">
        <v>4172</v>
      </c>
      <c r="I1593">
        <v>7430000</v>
      </c>
      <c r="J1593" t="s">
        <v>7196</v>
      </c>
      <c r="K1593">
        <v>7110000</v>
      </c>
      <c r="L1593">
        <v>7760000</v>
      </c>
      <c r="M1593">
        <v>10</v>
      </c>
      <c r="N1593" t="s">
        <v>4438</v>
      </c>
      <c r="O1593" t="s">
        <v>8100</v>
      </c>
    </row>
    <row r="1594" spans="1:15" x14ac:dyDescent="0.3">
      <c r="A1594" t="s">
        <v>6502</v>
      </c>
      <c r="B1594">
        <v>2021</v>
      </c>
      <c r="C1594" t="s">
        <v>85</v>
      </c>
      <c r="D1594" t="s">
        <v>7976</v>
      </c>
      <c r="E1594" t="s">
        <v>8133</v>
      </c>
      <c r="F1594" t="s">
        <v>43</v>
      </c>
      <c r="G1594">
        <v>93800</v>
      </c>
      <c r="H1594" t="s">
        <v>4179</v>
      </c>
      <c r="I1594">
        <v>7140000</v>
      </c>
      <c r="J1594" t="s">
        <v>7196</v>
      </c>
      <c r="K1594">
        <v>6880000</v>
      </c>
      <c r="L1594">
        <v>7400000</v>
      </c>
      <c r="M1594">
        <v>17</v>
      </c>
      <c r="N1594" t="s">
        <v>4551</v>
      </c>
      <c r="O1594" t="s">
        <v>8134</v>
      </c>
    </row>
    <row r="1595" spans="1:15" x14ac:dyDescent="0.3">
      <c r="A1595" t="s">
        <v>6481</v>
      </c>
      <c r="B1595">
        <v>2020</v>
      </c>
      <c r="C1595" t="s">
        <v>191</v>
      </c>
      <c r="D1595" t="s">
        <v>4210</v>
      </c>
      <c r="E1595" t="s">
        <v>8088</v>
      </c>
      <c r="F1595" t="s">
        <v>143</v>
      </c>
      <c r="G1595">
        <v>111165</v>
      </c>
      <c r="H1595" t="s">
        <v>4172</v>
      </c>
      <c r="I1595">
        <v>18200000</v>
      </c>
      <c r="J1595" t="s">
        <v>7196</v>
      </c>
      <c r="K1595">
        <v>17500000</v>
      </c>
      <c r="L1595">
        <v>18900000</v>
      </c>
      <c r="M1595">
        <v>5</v>
      </c>
      <c r="N1595" t="s">
        <v>4259</v>
      </c>
      <c r="O1595" t="s">
        <v>8089</v>
      </c>
    </row>
    <row r="1596" spans="1:15" x14ac:dyDescent="0.3">
      <c r="A1596" t="s">
        <v>6530</v>
      </c>
      <c r="B1596">
        <v>2020</v>
      </c>
      <c r="C1596" t="s">
        <v>131</v>
      </c>
      <c r="D1596" t="s">
        <v>5674</v>
      </c>
      <c r="E1596" t="s">
        <v>5675</v>
      </c>
      <c r="F1596" t="s">
        <v>43</v>
      </c>
      <c r="G1596">
        <v>86142</v>
      </c>
      <c r="H1596" t="s">
        <v>4179</v>
      </c>
      <c r="I1596">
        <v>15500000</v>
      </c>
      <c r="J1596" t="s">
        <v>7196</v>
      </c>
      <c r="K1596">
        <v>14900000</v>
      </c>
      <c r="L1596">
        <v>16100000</v>
      </c>
      <c r="M1596">
        <v>6</v>
      </c>
      <c r="N1596" t="s">
        <v>4699</v>
      </c>
      <c r="O1596" t="s">
        <v>8189</v>
      </c>
    </row>
    <row r="1597" spans="1:15" x14ac:dyDescent="0.3">
      <c r="A1597" t="s">
        <v>6537</v>
      </c>
      <c r="B1597">
        <v>2021</v>
      </c>
      <c r="C1597" t="s">
        <v>89</v>
      </c>
      <c r="D1597" t="s">
        <v>4454</v>
      </c>
      <c r="E1597" t="s">
        <v>4630</v>
      </c>
      <c r="F1597" t="s">
        <v>60</v>
      </c>
      <c r="G1597">
        <v>56849</v>
      </c>
      <c r="H1597" t="s">
        <v>4179</v>
      </c>
      <c r="I1597">
        <v>9400000</v>
      </c>
      <c r="J1597" t="s">
        <v>7196</v>
      </c>
      <c r="K1597">
        <v>8900000</v>
      </c>
      <c r="L1597">
        <v>9900000</v>
      </c>
      <c r="M1597">
        <v>15</v>
      </c>
      <c r="N1597" t="s">
        <v>4259</v>
      </c>
      <c r="O1597" t="s">
        <v>8203</v>
      </c>
    </row>
    <row r="1598" spans="1:15" x14ac:dyDescent="0.3">
      <c r="A1598" t="s">
        <v>6509</v>
      </c>
      <c r="B1598">
        <v>2021</v>
      </c>
      <c r="C1598" t="s">
        <v>50</v>
      </c>
      <c r="D1598">
        <v>560</v>
      </c>
      <c r="E1598" t="s">
        <v>5719</v>
      </c>
      <c r="F1598" t="s">
        <v>43</v>
      </c>
      <c r="G1598">
        <v>62000</v>
      </c>
      <c r="H1598" t="s">
        <v>4179</v>
      </c>
      <c r="I1598">
        <v>7990000</v>
      </c>
      <c r="J1598" t="s">
        <v>7196</v>
      </c>
      <c r="K1598">
        <v>7670000</v>
      </c>
      <c r="L1598">
        <v>8300000</v>
      </c>
      <c r="M1598" t="s">
        <v>4174</v>
      </c>
      <c r="N1598" t="s">
        <v>4212</v>
      </c>
      <c r="O1598" t="s">
        <v>8148</v>
      </c>
    </row>
    <row r="1599" spans="1:15" x14ac:dyDescent="0.3">
      <c r="A1599" t="s">
        <v>1016</v>
      </c>
      <c r="B1599">
        <v>2021</v>
      </c>
      <c r="C1599" t="s">
        <v>62</v>
      </c>
      <c r="D1599" t="s">
        <v>4206</v>
      </c>
      <c r="E1599" t="s">
        <v>5636</v>
      </c>
      <c r="F1599" t="s">
        <v>143</v>
      </c>
      <c r="G1599">
        <v>46000</v>
      </c>
      <c r="H1599" t="s">
        <v>4179</v>
      </c>
      <c r="I1599">
        <v>17900000</v>
      </c>
      <c r="J1599" t="s">
        <v>7196</v>
      </c>
      <c r="K1599">
        <v>17300000</v>
      </c>
      <c r="L1599">
        <v>18500000</v>
      </c>
      <c r="M1599">
        <v>7</v>
      </c>
      <c r="N1599" t="s">
        <v>4289</v>
      </c>
      <c r="O1599" t="s">
        <v>8170</v>
      </c>
    </row>
    <row r="1600" spans="1:15" x14ac:dyDescent="0.3">
      <c r="A1600" t="s">
        <v>6505</v>
      </c>
      <c r="B1600">
        <v>2021</v>
      </c>
      <c r="C1600" t="s">
        <v>4183</v>
      </c>
      <c r="D1600" t="s">
        <v>4184</v>
      </c>
      <c r="E1600" t="s">
        <v>6109</v>
      </c>
      <c r="F1600" t="s">
        <v>161</v>
      </c>
      <c r="G1600">
        <v>4700</v>
      </c>
      <c r="H1600" t="s">
        <v>4179</v>
      </c>
      <c r="I1600">
        <v>7360000</v>
      </c>
      <c r="J1600" t="s">
        <v>7196</v>
      </c>
      <c r="K1600">
        <v>7100000</v>
      </c>
      <c r="L1600">
        <v>7620000</v>
      </c>
      <c r="M1600">
        <v>4</v>
      </c>
      <c r="N1600" t="s">
        <v>4648</v>
      </c>
      <c r="O1600" t="s">
        <v>8138</v>
      </c>
    </row>
    <row r="1601" spans="1:15" x14ac:dyDescent="0.3">
      <c r="A1601" t="s">
        <v>6539</v>
      </c>
      <c r="B1601">
        <v>2021</v>
      </c>
      <c r="C1601" t="s">
        <v>191</v>
      </c>
      <c r="D1601" t="s">
        <v>4210</v>
      </c>
      <c r="E1601" t="s">
        <v>4521</v>
      </c>
      <c r="F1601" t="s">
        <v>161</v>
      </c>
      <c r="G1601">
        <v>118819</v>
      </c>
      <c r="H1601" t="s">
        <v>4179</v>
      </c>
      <c r="I1601">
        <v>14100000</v>
      </c>
      <c r="J1601" t="s">
        <v>7196</v>
      </c>
      <c r="K1601">
        <v>13500000</v>
      </c>
      <c r="L1601">
        <v>14600000</v>
      </c>
      <c r="M1601">
        <v>14</v>
      </c>
      <c r="N1601" t="s">
        <v>4218</v>
      </c>
      <c r="O1601" t="s">
        <v>8204</v>
      </c>
    </row>
    <row r="1602" spans="1:15" x14ac:dyDescent="0.3">
      <c r="A1602" t="s">
        <v>6483</v>
      </c>
      <c r="B1602">
        <v>2022</v>
      </c>
      <c r="C1602" t="s">
        <v>24</v>
      </c>
      <c r="D1602" t="s">
        <v>4392</v>
      </c>
      <c r="E1602" t="s">
        <v>5701</v>
      </c>
      <c r="F1602" t="s">
        <v>60</v>
      </c>
      <c r="G1602">
        <v>24600</v>
      </c>
      <c r="H1602" t="s">
        <v>4172</v>
      </c>
      <c r="I1602">
        <v>12400000</v>
      </c>
      <c r="J1602" t="s">
        <v>7196</v>
      </c>
      <c r="K1602">
        <v>12000000</v>
      </c>
      <c r="L1602">
        <v>12900000</v>
      </c>
      <c r="M1602">
        <v>5</v>
      </c>
      <c r="N1602" t="s">
        <v>4262</v>
      </c>
      <c r="O1602" t="s">
        <v>8094</v>
      </c>
    </row>
    <row r="1603" spans="1:15" x14ac:dyDescent="0.3">
      <c r="A1603" t="s">
        <v>5207</v>
      </c>
      <c r="B1603">
        <v>2021</v>
      </c>
      <c r="C1603" t="s">
        <v>4183</v>
      </c>
      <c r="D1603" t="s">
        <v>4950</v>
      </c>
      <c r="E1603" t="s">
        <v>5208</v>
      </c>
      <c r="F1603" t="s">
        <v>143</v>
      </c>
      <c r="G1603">
        <v>98000</v>
      </c>
      <c r="H1603" t="s">
        <v>4179</v>
      </c>
      <c r="I1603">
        <v>12300000</v>
      </c>
      <c r="J1603" t="s">
        <v>7196</v>
      </c>
      <c r="K1603">
        <v>11800000</v>
      </c>
      <c r="L1603">
        <v>12800000</v>
      </c>
      <c r="M1603">
        <v>35</v>
      </c>
      <c r="N1603" t="s">
        <v>4381</v>
      </c>
      <c r="O1603" t="s">
        <v>8230</v>
      </c>
    </row>
    <row r="1604" spans="1:15" x14ac:dyDescent="0.3">
      <c r="A1604" t="s">
        <v>5969</v>
      </c>
      <c r="B1604">
        <v>2021</v>
      </c>
      <c r="C1604" t="s">
        <v>89</v>
      </c>
      <c r="D1604" t="s">
        <v>5205</v>
      </c>
      <c r="E1604" t="s">
        <v>5970</v>
      </c>
      <c r="F1604" t="s">
        <v>43</v>
      </c>
      <c r="G1604">
        <v>92344</v>
      </c>
      <c r="H1604" t="s">
        <v>4179</v>
      </c>
      <c r="I1604">
        <v>7520000</v>
      </c>
      <c r="J1604" t="s">
        <v>7196</v>
      </c>
      <c r="K1604">
        <v>7160000</v>
      </c>
      <c r="L1604">
        <v>7870000</v>
      </c>
      <c r="M1604">
        <v>8</v>
      </c>
      <c r="N1604" t="s">
        <v>4438</v>
      </c>
      <c r="O1604" t="s">
        <v>8085</v>
      </c>
    </row>
    <row r="1605" spans="1:15" x14ac:dyDescent="0.3">
      <c r="A1605" t="s">
        <v>6533</v>
      </c>
      <c r="B1605">
        <v>2021</v>
      </c>
      <c r="C1605" t="s">
        <v>36</v>
      </c>
      <c r="D1605" t="s">
        <v>4426</v>
      </c>
      <c r="E1605" t="s">
        <v>4500</v>
      </c>
      <c r="F1605" t="s">
        <v>43</v>
      </c>
      <c r="G1605">
        <v>53000</v>
      </c>
      <c r="H1605" t="s">
        <v>4179</v>
      </c>
      <c r="I1605">
        <v>7940000</v>
      </c>
      <c r="J1605" t="s">
        <v>7196</v>
      </c>
      <c r="K1605">
        <v>7540000</v>
      </c>
      <c r="L1605">
        <v>8300000</v>
      </c>
      <c r="M1605">
        <v>28</v>
      </c>
      <c r="N1605" t="s">
        <v>4401</v>
      </c>
      <c r="O1605" t="s">
        <v>8193</v>
      </c>
    </row>
    <row r="1606" spans="1:15" x14ac:dyDescent="0.3">
      <c r="A1606" t="s">
        <v>6472</v>
      </c>
      <c r="B1606">
        <v>2022</v>
      </c>
      <c r="C1606" t="s">
        <v>199</v>
      </c>
      <c r="D1606" t="s">
        <v>6103</v>
      </c>
      <c r="E1606" t="s">
        <v>6104</v>
      </c>
      <c r="F1606" t="s">
        <v>11757</v>
      </c>
      <c r="G1606">
        <v>84154</v>
      </c>
      <c r="H1606" t="s">
        <v>4172</v>
      </c>
      <c r="I1606">
        <v>9400000</v>
      </c>
      <c r="J1606" t="s">
        <v>7196</v>
      </c>
      <c r="K1606">
        <v>8800000</v>
      </c>
      <c r="L1606">
        <v>10000000</v>
      </c>
      <c r="M1606">
        <v>9</v>
      </c>
      <c r="N1606" t="s">
        <v>4262</v>
      </c>
      <c r="O1606" t="s">
        <v>8071</v>
      </c>
    </row>
    <row r="1607" spans="1:15" x14ac:dyDescent="0.3">
      <c r="A1607" t="s">
        <v>6482</v>
      </c>
      <c r="B1607">
        <v>2022</v>
      </c>
      <c r="C1607" t="s">
        <v>7783</v>
      </c>
      <c r="D1607" t="s">
        <v>7784</v>
      </c>
      <c r="E1607" t="s">
        <v>8092</v>
      </c>
      <c r="F1607" t="s">
        <v>161</v>
      </c>
      <c r="G1607">
        <v>58000</v>
      </c>
      <c r="H1607" t="s">
        <v>4179</v>
      </c>
      <c r="I1607">
        <v>11100000</v>
      </c>
      <c r="J1607" t="s">
        <v>7196</v>
      </c>
      <c r="K1607">
        <v>10800000</v>
      </c>
      <c r="L1607">
        <v>11500000</v>
      </c>
      <c r="M1607">
        <v>2</v>
      </c>
      <c r="N1607" t="s">
        <v>5703</v>
      </c>
      <c r="O1607" t="s">
        <v>8093</v>
      </c>
    </row>
    <row r="1608" spans="1:15" x14ac:dyDescent="0.3">
      <c r="A1608" t="s">
        <v>8131</v>
      </c>
      <c r="B1608">
        <v>2022</v>
      </c>
      <c r="C1608" t="s">
        <v>92</v>
      </c>
      <c r="D1608" t="s">
        <v>4566</v>
      </c>
      <c r="E1608" t="s">
        <v>5844</v>
      </c>
      <c r="F1608" t="s">
        <v>43</v>
      </c>
      <c r="G1608">
        <v>46014</v>
      </c>
      <c r="H1608" t="s">
        <v>4179</v>
      </c>
      <c r="I1608">
        <v>20900000</v>
      </c>
      <c r="J1608" t="s">
        <v>7196</v>
      </c>
      <c r="K1608">
        <v>20100000</v>
      </c>
      <c r="L1608">
        <v>21700000</v>
      </c>
      <c r="M1608">
        <v>32</v>
      </c>
      <c r="N1608" t="s">
        <v>4256</v>
      </c>
      <c r="O1608" t="s">
        <v>8132</v>
      </c>
    </row>
    <row r="1609" spans="1:15" x14ac:dyDescent="0.3">
      <c r="A1609" t="s">
        <v>6486</v>
      </c>
      <c r="B1609">
        <v>2022</v>
      </c>
      <c r="C1609" t="s">
        <v>137</v>
      </c>
      <c r="D1609" t="s">
        <v>5107</v>
      </c>
      <c r="E1609" t="s">
        <v>6910</v>
      </c>
      <c r="F1609" t="s">
        <v>43</v>
      </c>
      <c r="G1609">
        <v>57441</v>
      </c>
      <c r="H1609" t="s">
        <v>4172</v>
      </c>
      <c r="I1609">
        <v>14700000</v>
      </c>
      <c r="J1609" t="s">
        <v>7196</v>
      </c>
      <c r="K1609">
        <v>14100000</v>
      </c>
      <c r="L1609">
        <v>15200000</v>
      </c>
      <c r="M1609">
        <v>19</v>
      </c>
      <c r="N1609" t="s">
        <v>4186</v>
      </c>
      <c r="O1609" t="s">
        <v>11784</v>
      </c>
    </row>
    <row r="1610" spans="1:15" x14ac:dyDescent="0.3">
      <c r="A1610" t="s">
        <v>6571</v>
      </c>
      <c r="B1610">
        <v>2022</v>
      </c>
      <c r="C1610" t="s">
        <v>191</v>
      </c>
      <c r="D1610" t="s">
        <v>4210</v>
      </c>
      <c r="E1610" t="s">
        <v>11785</v>
      </c>
      <c r="F1610" t="s">
        <v>161</v>
      </c>
      <c r="G1610">
        <v>97000</v>
      </c>
      <c r="H1610" t="s">
        <v>4179</v>
      </c>
      <c r="I1610">
        <v>22000000</v>
      </c>
      <c r="J1610" t="s">
        <v>7196</v>
      </c>
      <c r="K1610">
        <v>20400000</v>
      </c>
      <c r="L1610">
        <v>23500000</v>
      </c>
      <c r="M1610">
        <v>10</v>
      </c>
      <c r="N1610" t="s">
        <v>4191</v>
      </c>
      <c r="O1610" t="s">
        <v>11786</v>
      </c>
    </row>
    <row r="1611" spans="1:15" x14ac:dyDescent="0.3">
      <c r="A1611" t="s">
        <v>6499</v>
      </c>
      <c r="B1611">
        <v>2022</v>
      </c>
      <c r="C1611" t="s">
        <v>4031</v>
      </c>
      <c r="D1611" t="s">
        <v>5129</v>
      </c>
      <c r="E1611" t="s">
        <v>5025</v>
      </c>
      <c r="F1611" t="s">
        <v>43</v>
      </c>
      <c r="G1611">
        <v>25900</v>
      </c>
      <c r="H1611" t="s">
        <v>4172</v>
      </c>
      <c r="I1611">
        <v>12300000</v>
      </c>
      <c r="J1611" t="s">
        <v>7196</v>
      </c>
      <c r="K1611">
        <v>11900000</v>
      </c>
      <c r="L1611">
        <v>12700000</v>
      </c>
      <c r="M1611">
        <v>20</v>
      </c>
      <c r="N1611" t="s">
        <v>4274</v>
      </c>
      <c r="O1611" t="s">
        <v>8127</v>
      </c>
    </row>
    <row r="1612" spans="1:15" x14ac:dyDescent="0.3">
      <c r="A1612" t="s">
        <v>6542</v>
      </c>
      <c r="B1612">
        <v>2022</v>
      </c>
      <c r="C1612" t="s">
        <v>4894</v>
      </c>
      <c r="D1612" t="s">
        <v>4895</v>
      </c>
      <c r="E1612" t="s">
        <v>8207</v>
      </c>
      <c r="F1612" t="s">
        <v>94</v>
      </c>
      <c r="G1612">
        <v>72000</v>
      </c>
      <c r="H1612" t="s">
        <v>4172</v>
      </c>
      <c r="I1612">
        <v>10300000</v>
      </c>
      <c r="J1612" t="s">
        <v>7196</v>
      </c>
      <c r="K1612">
        <v>9900000</v>
      </c>
      <c r="L1612">
        <v>10700000</v>
      </c>
      <c r="M1612">
        <v>6</v>
      </c>
      <c r="N1612" t="s">
        <v>4582</v>
      </c>
      <c r="O1612" t="s">
        <v>8208</v>
      </c>
    </row>
    <row r="1613" spans="1:15" x14ac:dyDescent="0.3">
      <c r="A1613" t="s">
        <v>8166</v>
      </c>
      <c r="B1613">
        <v>2022</v>
      </c>
      <c r="C1613" t="s">
        <v>36</v>
      </c>
      <c r="D1613" t="s">
        <v>4371</v>
      </c>
      <c r="E1613" t="s">
        <v>5097</v>
      </c>
      <c r="F1613" t="s">
        <v>94</v>
      </c>
      <c r="G1613">
        <v>30590</v>
      </c>
      <c r="H1613" t="s">
        <v>4172</v>
      </c>
      <c r="I1613">
        <v>11700000</v>
      </c>
      <c r="J1613" t="s">
        <v>7196</v>
      </c>
      <c r="K1613">
        <v>11300000</v>
      </c>
      <c r="L1613">
        <v>12100000</v>
      </c>
      <c r="M1613">
        <v>25</v>
      </c>
      <c r="N1613" t="s">
        <v>4438</v>
      </c>
      <c r="O1613" t="s">
        <v>8167</v>
      </c>
    </row>
    <row r="1614" spans="1:15" x14ac:dyDescent="0.3">
      <c r="A1614" t="s">
        <v>6484</v>
      </c>
      <c r="B1614">
        <v>2022</v>
      </c>
      <c r="C1614" t="s">
        <v>4031</v>
      </c>
      <c r="D1614" t="s">
        <v>5129</v>
      </c>
      <c r="E1614" t="s">
        <v>5804</v>
      </c>
      <c r="F1614" t="s">
        <v>60</v>
      </c>
      <c r="G1614">
        <v>58239</v>
      </c>
      <c r="H1614" t="s">
        <v>4172</v>
      </c>
      <c r="I1614">
        <v>12500000</v>
      </c>
      <c r="J1614" t="s">
        <v>7196</v>
      </c>
      <c r="K1614">
        <v>12000000</v>
      </c>
      <c r="L1614">
        <v>13000000</v>
      </c>
      <c r="M1614">
        <v>8</v>
      </c>
      <c r="N1614" t="s">
        <v>4218</v>
      </c>
      <c r="O1614" t="s">
        <v>8098</v>
      </c>
    </row>
    <row r="1615" spans="1:15" x14ac:dyDescent="0.3">
      <c r="A1615" t="s">
        <v>6526</v>
      </c>
      <c r="B1615">
        <v>2022</v>
      </c>
      <c r="C1615" t="s">
        <v>4031</v>
      </c>
      <c r="D1615" t="s">
        <v>5129</v>
      </c>
      <c r="E1615" t="s">
        <v>5818</v>
      </c>
      <c r="F1615" t="s">
        <v>143</v>
      </c>
      <c r="G1615">
        <v>53184</v>
      </c>
      <c r="H1615" t="s">
        <v>4179</v>
      </c>
      <c r="I1615">
        <v>11200000</v>
      </c>
      <c r="J1615" t="s">
        <v>7196</v>
      </c>
      <c r="K1615">
        <v>10700000</v>
      </c>
      <c r="L1615">
        <v>11600000</v>
      </c>
      <c r="M1615">
        <v>9</v>
      </c>
      <c r="N1615" t="s">
        <v>4274</v>
      </c>
      <c r="O1615" t="s">
        <v>8183</v>
      </c>
    </row>
    <row r="1616" spans="1:15" x14ac:dyDescent="0.3">
      <c r="A1616" t="s">
        <v>6511</v>
      </c>
      <c r="B1616">
        <v>2022</v>
      </c>
      <c r="C1616" t="s">
        <v>191</v>
      </c>
      <c r="D1616" t="s">
        <v>4210</v>
      </c>
      <c r="E1616" t="s">
        <v>8088</v>
      </c>
      <c r="F1616" t="s">
        <v>161</v>
      </c>
      <c r="G1616">
        <v>93700</v>
      </c>
      <c r="H1616" t="s">
        <v>4179</v>
      </c>
      <c r="I1616">
        <v>21800000</v>
      </c>
      <c r="J1616" t="s">
        <v>7196</v>
      </c>
      <c r="K1616">
        <v>20300000</v>
      </c>
      <c r="L1616">
        <v>23400000</v>
      </c>
      <c r="M1616">
        <v>10</v>
      </c>
      <c r="N1616" t="s">
        <v>4191</v>
      </c>
      <c r="O1616" t="s">
        <v>8153</v>
      </c>
    </row>
    <row r="1617" spans="1:15" x14ac:dyDescent="0.3">
      <c r="A1617" t="s">
        <v>2152</v>
      </c>
      <c r="B1617">
        <v>2022</v>
      </c>
      <c r="C1617" t="s">
        <v>36</v>
      </c>
      <c r="D1617" t="s">
        <v>4371</v>
      </c>
      <c r="E1617" t="s">
        <v>4372</v>
      </c>
      <c r="F1617" t="s">
        <v>43</v>
      </c>
      <c r="G1617">
        <v>62000</v>
      </c>
      <c r="H1617" t="s">
        <v>8195</v>
      </c>
      <c r="I1617">
        <v>11800000</v>
      </c>
      <c r="J1617" t="s">
        <v>7196</v>
      </c>
      <c r="K1617">
        <v>11400000</v>
      </c>
      <c r="L1617">
        <v>12200000</v>
      </c>
      <c r="M1617">
        <v>39</v>
      </c>
      <c r="N1617" t="s">
        <v>4381</v>
      </c>
      <c r="O1617" t="s">
        <v>8196</v>
      </c>
    </row>
    <row r="1618" spans="1:15" x14ac:dyDescent="0.3">
      <c r="A1618" t="s">
        <v>6496</v>
      </c>
      <c r="B1618">
        <v>2022</v>
      </c>
      <c r="C1618" t="s">
        <v>92</v>
      </c>
      <c r="D1618" t="s">
        <v>4908</v>
      </c>
      <c r="E1618" t="s">
        <v>8121</v>
      </c>
      <c r="F1618" t="s">
        <v>43</v>
      </c>
      <c r="G1618">
        <v>43815</v>
      </c>
      <c r="H1618" t="s">
        <v>4179</v>
      </c>
      <c r="I1618">
        <v>7970000</v>
      </c>
      <c r="J1618" t="s">
        <v>7196</v>
      </c>
      <c r="K1618">
        <v>7670000</v>
      </c>
      <c r="L1618">
        <v>8300000</v>
      </c>
      <c r="M1618">
        <v>8</v>
      </c>
      <c r="N1618" t="s">
        <v>4424</v>
      </c>
      <c r="O1618" t="s">
        <v>8122</v>
      </c>
    </row>
    <row r="1619" spans="1:15" x14ac:dyDescent="0.3">
      <c r="A1619" t="s">
        <v>6519</v>
      </c>
      <c r="B1619">
        <v>2022</v>
      </c>
      <c r="C1619" t="s">
        <v>108</v>
      </c>
      <c r="D1619" t="s">
        <v>4617</v>
      </c>
      <c r="E1619" t="s">
        <v>4423</v>
      </c>
      <c r="F1619" t="s">
        <v>161</v>
      </c>
      <c r="G1619">
        <v>42000</v>
      </c>
      <c r="H1619" t="s">
        <v>4172</v>
      </c>
      <c r="I1619">
        <v>7670000</v>
      </c>
      <c r="J1619" t="s">
        <v>7196</v>
      </c>
      <c r="K1619">
        <v>7410000</v>
      </c>
      <c r="L1619">
        <v>7930000</v>
      </c>
      <c r="M1619">
        <v>11</v>
      </c>
      <c r="N1619" t="s">
        <v>4424</v>
      </c>
      <c r="O1619" t="s">
        <v>8172</v>
      </c>
    </row>
    <row r="1620" spans="1:15" x14ac:dyDescent="0.3">
      <c r="A1620" t="s">
        <v>6510</v>
      </c>
      <c r="B1620">
        <v>2022</v>
      </c>
      <c r="C1620" t="s">
        <v>182</v>
      </c>
      <c r="D1620" t="s">
        <v>4517</v>
      </c>
      <c r="E1620" t="s">
        <v>8151</v>
      </c>
      <c r="F1620" t="s">
        <v>143</v>
      </c>
      <c r="G1620">
        <v>57000</v>
      </c>
      <c r="H1620" t="s">
        <v>4179</v>
      </c>
      <c r="I1620">
        <v>12800000</v>
      </c>
      <c r="J1620" t="s">
        <v>7196</v>
      </c>
      <c r="K1620">
        <v>12400000</v>
      </c>
      <c r="L1620">
        <v>13300000</v>
      </c>
      <c r="M1620">
        <v>8</v>
      </c>
      <c r="N1620" t="s">
        <v>4244</v>
      </c>
      <c r="O1620" t="s">
        <v>8152</v>
      </c>
    </row>
    <row r="1621" spans="1:15" x14ac:dyDescent="0.3">
      <c r="A1621" t="s">
        <v>6555</v>
      </c>
      <c r="B1621">
        <v>2022</v>
      </c>
      <c r="C1621" t="s">
        <v>85</v>
      </c>
      <c r="D1621" t="s">
        <v>4541</v>
      </c>
      <c r="E1621" t="s">
        <v>4542</v>
      </c>
      <c r="F1621" t="s">
        <v>143</v>
      </c>
      <c r="G1621">
        <v>90788</v>
      </c>
      <c r="H1621" t="s">
        <v>4179</v>
      </c>
      <c r="I1621">
        <v>8700000</v>
      </c>
      <c r="J1621" t="s">
        <v>7196</v>
      </c>
      <c r="K1621">
        <v>8100000</v>
      </c>
      <c r="L1621">
        <v>9300000</v>
      </c>
      <c r="M1621">
        <v>4</v>
      </c>
      <c r="N1621" t="s">
        <v>4401</v>
      </c>
      <c r="O1621" t="s">
        <v>8229</v>
      </c>
    </row>
    <row r="1622" spans="1:15" x14ac:dyDescent="0.3">
      <c r="A1622" t="s">
        <v>6544</v>
      </c>
      <c r="B1622">
        <v>2022</v>
      </c>
      <c r="C1622" t="s">
        <v>250</v>
      </c>
      <c r="D1622" t="s">
        <v>5776</v>
      </c>
      <c r="E1622" t="s">
        <v>8212</v>
      </c>
      <c r="F1622" t="s">
        <v>43</v>
      </c>
      <c r="G1622">
        <v>98000</v>
      </c>
      <c r="H1622" t="s">
        <v>4179</v>
      </c>
      <c r="I1622">
        <v>16400000</v>
      </c>
      <c r="J1622" t="s">
        <v>7196</v>
      </c>
      <c r="K1622">
        <v>15700000</v>
      </c>
      <c r="L1622">
        <v>17200000</v>
      </c>
      <c r="M1622">
        <v>4</v>
      </c>
      <c r="N1622" t="s">
        <v>4274</v>
      </c>
      <c r="O1622" t="s">
        <v>8213</v>
      </c>
    </row>
    <row r="1623" spans="1:15" x14ac:dyDescent="0.3">
      <c r="A1623" t="s">
        <v>6554</v>
      </c>
      <c r="B1623">
        <v>2022</v>
      </c>
      <c r="C1623" t="s">
        <v>108</v>
      </c>
      <c r="D1623" t="s">
        <v>4476</v>
      </c>
      <c r="E1623" t="s">
        <v>5025</v>
      </c>
      <c r="F1623" t="s">
        <v>60</v>
      </c>
      <c r="G1623">
        <v>26300</v>
      </c>
      <c r="H1623" t="s">
        <v>4179</v>
      </c>
      <c r="I1623">
        <v>10100000</v>
      </c>
      <c r="J1623" t="s">
        <v>7196</v>
      </c>
      <c r="K1623">
        <v>9800000</v>
      </c>
      <c r="L1623">
        <v>10400000</v>
      </c>
      <c r="M1623">
        <v>12</v>
      </c>
      <c r="N1623" t="s">
        <v>4218</v>
      </c>
      <c r="O1623" t="s">
        <v>8228</v>
      </c>
    </row>
    <row r="1624" spans="1:15" x14ac:dyDescent="0.3">
      <c r="A1624" t="s">
        <v>6469</v>
      </c>
      <c r="B1624">
        <v>2023</v>
      </c>
      <c r="C1624" t="s">
        <v>188</v>
      </c>
      <c r="D1624" t="s">
        <v>5848</v>
      </c>
      <c r="E1624" t="s">
        <v>8066</v>
      </c>
      <c r="F1624" t="s">
        <v>60</v>
      </c>
      <c r="G1624">
        <v>17380</v>
      </c>
      <c r="H1624" t="s">
        <v>4172</v>
      </c>
      <c r="I1624">
        <v>10300000</v>
      </c>
      <c r="J1624" t="s">
        <v>7196</v>
      </c>
      <c r="K1624">
        <v>9900000</v>
      </c>
      <c r="L1624">
        <v>10700000</v>
      </c>
      <c r="M1624">
        <v>9</v>
      </c>
      <c r="N1624" t="s">
        <v>4507</v>
      </c>
      <c r="O1624" t="s">
        <v>8067</v>
      </c>
    </row>
    <row r="1625" spans="1:15" x14ac:dyDescent="0.3">
      <c r="A1625" t="s">
        <v>6469</v>
      </c>
      <c r="B1625">
        <v>2023</v>
      </c>
      <c r="C1625" t="s">
        <v>188</v>
      </c>
      <c r="D1625" t="s">
        <v>5848</v>
      </c>
      <c r="E1625" t="s">
        <v>8066</v>
      </c>
      <c r="F1625" t="s">
        <v>60</v>
      </c>
      <c r="G1625">
        <v>17380</v>
      </c>
      <c r="H1625" t="s">
        <v>4172</v>
      </c>
      <c r="I1625">
        <v>10300000</v>
      </c>
      <c r="J1625" t="s">
        <v>7196</v>
      </c>
      <c r="K1625">
        <v>9900000</v>
      </c>
      <c r="L1625">
        <v>10700000</v>
      </c>
      <c r="M1625">
        <v>9</v>
      </c>
      <c r="N1625" t="s">
        <v>4507</v>
      </c>
      <c r="O1625" t="s">
        <v>11787</v>
      </c>
    </row>
    <row r="1626" spans="1:15" x14ac:dyDescent="0.3">
      <c r="A1626" t="s">
        <v>6469</v>
      </c>
      <c r="B1626">
        <v>2023</v>
      </c>
      <c r="C1626" t="s">
        <v>188</v>
      </c>
      <c r="D1626" t="s">
        <v>5848</v>
      </c>
      <c r="E1626" t="s">
        <v>8066</v>
      </c>
      <c r="F1626" t="s">
        <v>60</v>
      </c>
      <c r="G1626">
        <v>17380</v>
      </c>
      <c r="H1626" t="s">
        <v>4172</v>
      </c>
      <c r="I1626">
        <v>10300000</v>
      </c>
      <c r="J1626" t="s">
        <v>7196</v>
      </c>
      <c r="K1626">
        <v>9900000</v>
      </c>
      <c r="L1626">
        <v>10700000</v>
      </c>
      <c r="M1626">
        <v>9</v>
      </c>
      <c r="N1626" t="s">
        <v>4507</v>
      </c>
      <c r="O1626" t="s">
        <v>11788</v>
      </c>
    </row>
    <row r="1627" spans="1:15" x14ac:dyDescent="0.3">
      <c r="A1627" t="s">
        <v>6497</v>
      </c>
      <c r="B1627">
        <v>2023</v>
      </c>
      <c r="C1627" t="s">
        <v>89</v>
      </c>
      <c r="D1627" t="s">
        <v>5205</v>
      </c>
      <c r="E1627" t="s">
        <v>8123</v>
      </c>
      <c r="F1627" t="s">
        <v>143</v>
      </c>
      <c r="G1627">
        <v>46000</v>
      </c>
      <c r="H1627" t="s">
        <v>4179</v>
      </c>
      <c r="I1627">
        <v>10100000</v>
      </c>
      <c r="J1627" t="s">
        <v>7196</v>
      </c>
      <c r="K1627">
        <v>9800000</v>
      </c>
      <c r="L1627">
        <v>10500000</v>
      </c>
      <c r="M1627">
        <v>6</v>
      </c>
      <c r="N1627" t="s">
        <v>4244</v>
      </c>
      <c r="O1627" t="s">
        <v>8124</v>
      </c>
    </row>
    <row r="1628" spans="1:15" x14ac:dyDescent="0.3">
      <c r="A1628" t="s">
        <v>6518</v>
      </c>
      <c r="B1628">
        <v>2023</v>
      </c>
      <c r="C1628" t="s">
        <v>137</v>
      </c>
      <c r="D1628" t="s">
        <v>5107</v>
      </c>
      <c r="E1628" t="s">
        <v>4202</v>
      </c>
      <c r="F1628" t="s">
        <v>43</v>
      </c>
      <c r="G1628">
        <v>51100</v>
      </c>
      <c r="H1628" t="s">
        <v>4179</v>
      </c>
      <c r="I1628">
        <v>22300000</v>
      </c>
      <c r="J1628" t="s">
        <v>7196</v>
      </c>
      <c r="K1628">
        <v>21300000</v>
      </c>
      <c r="L1628">
        <v>23200000</v>
      </c>
      <c r="M1628">
        <v>24</v>
      </c>
      <c r="N1628" t="s">
        <v>4279</v>
      </c>
      <c r="O1628" t="s">
        <v>8171</v>
      </c>
    </row>
    <row r="1629" spans="1:15" x14ac:dyDescent="0.3">
      <c r="A1629" t="s">
        <v>6535</v>
      </c>
      <c r="B1629">
        <v>2023</v>
      </c>
      <c r="C1629" t="s">
        <v>191</v>
      </c>
      <c r="D1629" t="s">
        <v>4210</v>
      </c>
      <c r="E1629" t="s">
        <v>8197</v>
      </c>
      <c r="F1629" t="s">
        <v>143</v>
      </c>
      <c r="G1629">
        <v>74000</v>
      </c>
      <c r="H1629" t="s">
        <v>4179</v>
      </c>
      <c r="I1629">
        <v>18300000</v>
      </c>
      <c r="J1629" t="s">
        <v>7196</v>
      </c>
      <c r="K1629">
        <v>17700000</v>
      </c>
      <c r="L1629">
        <v>19000000</v>
      </c>
      <c r="M1629">
        <v>18</v>
      </c>
      <c r="N1629" t="s">
        <v>4289</v>
      </c>
      <c r="O1629" t="s">
        <v>8199</v>
      </c>
    </row>
    <row r="1630" spans="1:15" x14ac:dyDescent="0.3">
      <c r="A1630" t="s">
        <v>6513</v>
      </c>
      <c r="B1630">
        <v>2023</v>
      </c>
      <c r="C1630" t="s">
        <v>188</v>
      </c>
      <c r="D1630" t="s">
        <v>5848</v>
      </c>
      <c r="E1630" t="s">
        <v>8158</v>
      </c>
      <c r="F1630" t="s">
        <v>60</v>
      </c>
      <c r="G1630">
        <v>59200</v>
      </c>
      <c r="H1630" t="s">
        <v>4179</v>
      </c>
      <c r="I1630">
        <v>9300000</v>
      </c>
      <c r="J1630" t="s">
        <v>7196</v>
      </c>
      <c r="K1630">
        <v>9000000</v>
      </c>
      <c r="L1630">
        <v>9600000</v>
      </c>
      <c r="M1630">
        <v>3</v>
      </c>
      <c r="N1630" t="s">
        <v>4507</v>
      </c>
      <c r="O1630" t="s">
        <v>8159</v>
      </c>
    </row>
    <row r="1631" spans="1:15" x14ac:dyDescent="0.3">
      <c r="A1631" t="s">
        <v>6503</v>
      </c>
      <c r="B1631">
        <v>2023</v>
      </c>
      <c r="C1631" t="s">
        <v>166</v>
      </c>
      <c r="D1631" t="s">
        <v>4695</v>
      </c>
      <c r="E1631" t="s">
        <v>5063</v>
      </c>
      <c r="F1631" t="s">
        <v>60</v>
      </c>
      <c r="G1631">
        <v>9300</v>
      </c>
      <c r="H1631" t="s">
        <v>4172</v>
      </c>
      <c r="I1631">
        <v>14000000</v>
      </c>
      <c r="J1631" t="s">
        <v>7196</v>
      </c>
      <c r="K1631">
        <v>13500000</v>
      </c>
      <c r="L1631">
        <v>14400000</v>
      </c>
      <c r="M1631">
        <v>11</v>
      </c>
      <c r="N1631" t="s">
        <v>4438</v>
      </c>
      <c r="O1631" t="s">
        <v>8135</v>
      </c>
    </row>
    <row r="1632" spans="1:15" x14ac:dyDescent="0.3">
      <c r="A1632" t="s">
        <v>6536</v>
      </c>
      <c r="B1632">
        <v>2023</v>
      </c>
      <c r="C1632" t="s">
        <v>191</v>
      </c>
      <c r="D1632" t="s">
        <v>4210</v>
      </c>
      <c r="E1632" t="s">
        <v>8197</v>
      </c>
      <c r="F1632" t="s">
        <v>43</v>
      </c>
      <c r="G1632">
        <v>98000</v>
      </c>
      <c r="H1632" t="s">
        <v>4179</v>
      </c>
      <c r="I1632">
        <v>17800000</v>
      </c>
      <c r="J1632" t="s">
        <v>7196</v>
      </c>
      <c r="K1632">
        <v>17100000</v>
      </c>
      <c r="L1632">
        <v>18500000</v>
      </c>
      <c r="M1632">
        <v>18</v>
      </c>
      <c r="N1632" t="s">
        <v>4289</v>
      </c>
      <c r="O1632" t="s">
        <v>8200</v>
      </c>
    </row>
    <row r="1633" spans="1:15" x14ac:dyDescent="0.3">
      <c r="A1633" t="s">
        <v>5506</v>
      </c>
      <c r="B1633">
        <v>2023</v>
      </c>
      <c r="C1633" t="s">
        <v>188</v>
      </c>
      <c r="D1633" t="s">
        <v>6077</v>
      </c>
      <c r="E1633" t="s">
        <v>8090</v>
      </c>
      <c r="F1633" t="s">
        <v>43</v>
      </c>
      <c r="G1633">
        <v>15500</v>
      </c>
      <c r="H1633" t="s">
        <v>4172</v>
      </c>
      <c r="I1633">
        <v>24300000</v>
      </c>
      <c r="J1633" t="s">
        <v>7196</v>
      </c>
      <c r="K1633">
        <v>23500000</v>
      </c>
      <c r="L1633">
        <v>25100000</v>
      </c>
      <c r="M1633" t="s">
        <v>4174</v>
      </c>
      <c r="N1633" t="s">
        <v>4218</v>
      </c>
      <c r="O1633" t="s">
        <v>8091</v>
      </c>
    </row>
    <row r="1634" spans="1:15" x14ac:dyDescent="0.3">
      <c r="A1634" t="s">
        <v>6534</v>
      </c>
      <c r="B1634">
        <v>2023</v>
      </c>
      <c r="C1634" t="s">
        <v>191</v>
      </c>
      <c r="D1634" t="s">
        <v>4210</v>
      </c>
      <c r="E1634" t="s">
        <v>8197</v>
      </c>
      <c r="F1634" t="s">
        <v>43</v>
      </c>
      <c r="G1634">
        <v>97000</v>
      </c>
      <c r="H1634" t="s">
        <v>4179</v>
      </c>
      <c r="I1634">
        <v>17800000</v>
      </c>
      <c r="J1634" t="s">
        <v>7196</v>
      </c>
      <c r="K1634">
        <v>17200000</v>
      </c>
      <c r="L1634">
        <v>18500000</v>
      </c>
      <c r="M1634">
        <v>18</v>
      </c>
      <c r="N1634" t="s">
        <v>4289</v>
      </c>
      <c r="O1634" t="s">
        <v>8198</v>
      </c>
    </row>
    <row r="1635" spans="1:15" x14ac:dyDescent="0.3">
      <c r="A1635" t="s">
        <v>6515</v>
      </c>
      <c r="B1635">
        <v>2023</v>
      </c>
      <c r="C1635" t="s">
        <v>108</v>
      </c>
      <c r="D1635" t="s">
        <v>7146</v>
      </c>
      <c r="E1635" t="s">
        <v>8163</v>
      </c>
      <c r="F1635" t="s">
        <v>173</v>
      </c>
      <c r="G1635">
        <v>42900</v>
      </c>
      <c r="H1635" t="s">
        <v>4172</v>
      </c>
      <c r="I1635">
        <v>15400000</v>
      </c>
      <c r="J1635" t="s">
        <v>7196</v>
      </c>
      <c r="K1635">
        <v>14800000</v>
      </c>
      <c r="L1635">
        <v>15900000</v>
      </c>
      <c r="M1635">
        <v>3</v>
      </c>
      <c r="N1635" t="s">
        <v>4438</v>
      </c>
      <c r="O1635" t="s">
        <v>8164</v>
      </c>
    </row>
    <row r="1636" spans="1:15" x14ac:dyDescent="0.3">
      <c r="A1636" t="s">
        <v>6489</v>
      </c>
      <c r="B1636">
        <v>2023</v>
      </c>
      <c r="C1636" t="s">
        <v>3991</v>
      </c>
      <c r="D1636" t="s">
        <v>5952</v>
      </c>
      <c r="E1636" t="s">
        <v>4423</v>
      </c>
      <c r="F1636" t="s">
        <v>4538</v>
      </c>
      <c r="G1636">
        <v>63546</v>
      </c>
      <c r="H1636" t="s">
        <v>4179</v>
      </c>
      <c r="I1636">
        <v>7820000</v>
      </c>
      <c r="J1636" t="s">
        <v>7196</v>
      </c>
      <c r="K1636">
        <v>7530000</v>
      </c>
      <c r="L1636">
        <v>8100000</v>
      </c>
      <c r="M1636">
        <v>4</v>
      </c>
      <c r="N1636" t="s">
        <v>4424</v>
      </c>
      <c r="O1636" t="s">
        <v>8107</v>
      </c>
    </row>
    <row r="1637" spans="1:15" x14ac:dyDescent="0.3">
      <c r="A1637" t="s">
        <v>6545</v>
      </c>
      <c r="B1637">
        <v>2023</v>
      </c>
      <c r="C1637" t="s">
        <v>50</v>
      </c>
      <c r="D1637">
        <v>560</v>
      </c>
      <c r="E1637" t="s">
        <v>4581</v>
      </c>
      <c r="F1637" t="s">
        <v>43</v>
      </c>
      <c r="G1637">
        <v>75442</v>
      </c>
      <c r="H1637" t="s">
        <v>4179</v>
      </c>
      <c r="I1637">
        <v>8900000</v>
      </c>
      <c r="J1637" t="s">
        <v>7196</v>
      </c>
      <c r="K1637">
        <v>8500000</v>
      </c>
      <c r="L1637">
        <v>9200000</v>
      </c>
      <c r="M1637">
        <v>25</v>
      </c>
      <c r="N1637" t="s">
        <v>4551</v>
      </c>
      <c r="O1637" t="s">
        <v>8214</v>
      </c>
    </row>
    <row r="1638" spans="1:15" x14ac:dyDescent="0.3">
      <c r="A1638" t="s">
        <v>6527</v>
      </c>
      <c r="B1638">
        <v>2023</v>
      </c>
      <c r="C1638" t="s">
        <v>24</v>
      </c>
      <c r="D1638" t="s">
        <v>4189</v>
      </c>
      <c r="E1638" t="s">
        <v>4307</v>
      </c>
      <c r="F1638" t="s">
        <v>4538</v>
      </c>
      <c r="G1638">
        <v>45500</v>
      </c>
      <c r="H1638" t="s">
        <v>4172</v>
      </c>
      <c r="I1638">
        <v>12800000</v>
      </c>
      <c r="J1638" t="s">
        <v>7196</v>
      </c>
      <c r="K1638">
        <v>12300000</v>
      </c>
      <c r="L1638">
        <v>13200000</v>
      </c>
      <c r="M1638">
        <v>28</v>
      </c>
      <c r="N1638" t="s">
        <v>4262</v>
      </c>
      <c r="O1638" t="s">
        <v>8184</v>
      </c>
    </row>
    <row r="1639" spans="1:15" x14ac:dyDescent="0.3">
      <c r="A1639" t="s">
        <v>6546</v>
      </c>
      <c r="B1639">
        <v>2023</v>
      </c>
      <c r="C1639" t="s">
        <v>4183</v>
      </c>
      <c r="D1639" t="s">
        <v>4364</v>
      </c>
      <c r="E1639" t="s">
        <v>5909</v>
      </c>
      <c r="F1639" t="s">
        <v>43</v>
      </c>
      <c r="G1639">
        <v>40485</v>
      </c>
      <c r="H1639" t="s">
        <v>4172</v>
      </c>
      <c r="I1639">
        <v>8600000</v>
      </c>
      <c r="J1639" t="s">
        <v>7196</v>
      </c>
      <c r="K1639">
        <v>8300000</v>
      </c>
      <c r="L1639">
        <v>8900000</v>
      </c>
      <c r="M1639">
        <v>12</v>
      </c>
      <c r="N1639" t="s">
        <v>4551</v>
      </c>
      <c r="O1639" t="s">
        <v>8215</v>
      </c>
    </row>
    <row r="1640" spans="1:15" x14ac:dyDescent="0.3">
      <c r="A1640" t="s">
        <v>6549</v>
      </c>
      <c r="B1640">
        <v>2023</v>
      </c>
      <c r="C1640" t="s">
        <v>137</v>
      </c>
      <c r="D1640" t="s">
        <v>4193</v>
      </c>
      <c r="E1640" t="s">
        <v>8223</v>
      </c>
      <c r="F1640" t="s">
        <v>43</v>
      </c>
      <c r="G1640">
        <v>67053</v>
      </c>
      <c r="H1640" t="s">
        <v>4179</v>
      </c>
      <c r="I1640">
        <v>16200000</v>
      </c>
      <c r="J1640" t="s">
        <v>7196</v>
      </c>
      <c r="K1640">
        <v>15600000</v>
      </c>
      <c r="L1640">
        <v>16800000</v>
      </c>
      <c r="M1640">
        <v>9</v>
      </c>
      <c r="N1640" t="s">
        <v>4381</v>
      </c>
      <c r="O1640" t="s">
        <v>8224</v>
      </c>
    </row>
    <row r="1641" spans="1:15" x14ac:dyDescent="0.3">
      <c r="A1641" t="s">
        <v>6525</v>
      </c>
      <c r="B1641">
        <v>2023</v>
      </c>
      <c r="C1641" t="s">
        <v>4097</v>
      </c>
      <c r="D1641" t="s">
        <v>8180</v>
      </c>
      <c r="E1641" t="s">
        <v>8181</v>
      </c>
      <c r="F1641" t="s">
        <v>143</v>
      </c>
      <c r="G1641">
        <v>30800</v>
      </c>
      <c r="H1641" t="s">
        <v>4179</v>
      </c>
      <c r="I1641">
        <v>15200000</v>
      </c>
      <c r="J1641" t="s">
        <v>7196</v>
      </c>
      <c r="K1641">
        <v>14700000</v>
      </c>
      <c r="L1641">
        <v>15700000</v>
      </c>
      <c r="M1641">
        <v>3</v>
      </c>
      <c r="N1641" t="s">
        <v>4218</v>
      </c>
      <c r="O1641" t="s">
        <v>8182</v>
      </c>
    </row>
    <row r="1642" spans="1:15" x14ac:dyDescent="0.3">
      <c r="A1642" t="s">
        <v>962</v>
      </c>
      <c r="B1642">
        <v>2023</v>
      </c>
      <c r="C1642" t="s">
        <v>50</v>
      </c>
      <c r="D1642">
        <v>560</v>
      </c>
      <c r="E1642" t="s">
        <v>4581</v>
      </c>
      <c r="F1642" t="s">
        <v>143</v>
      </c>
      <c r="G1642">
        <v>31487</v>
      </c>
      <c r="H1642" t="s">
        <v>4179</v>
      </c>
      <c r="I1642">
        <v>9300000</v>
      </c>
      <c r="J1642" t="s">
        <v>7196</v>
      </c>
      <c r="K1642">
        <v>9000000</v>
      </c>
      <c r="L1642">
        <v>9700000</v>
      </c>
      <c r="M1642">
        <v>25</v>
      </c>
      <c r="N1642" t="s">
        <v>4551</v>
      </c>
      <c r="O1642" t="s">
        <v>8162</v>
      </c>
    </row>
    <row r="1643" spans="1:15" x14ac:dyDescent="0.3">
      <c r="A1643" t="s">
        <v>6474</v>
      </c>
      <c r="B1643">
        <v>2023</v>
      </c>
      <c r="C1643" t="s">
        <v>36</v>
      </c>
      <c r="D1643" t="s">
        <v>4426</v>
      </c>
      <c r="E1643" t="s">
        <v>4506</v>
      </c>
      <c r="F1643" t="s">
        <v>143</v>
      </c>
      <c r="G1643">
        <v>32000</v>
      </c>
      <c r="H1643" t="s">
        <v>4179</v>
      </c>
      <c r="I1643">
        <v>8200000</v>
      </c>
      <c r="J1643" t="s">
        <v>7196</v>
      </c>
      <c r="K1643">
        <v>7920000</v>
      </c>
      <c r="L1643">
        <v>8500000</v>
      </c>
      <c r="M1643">
        <v>28</v>
      </c>
      <c r="N1643" t="s">
        <v>4401</v>
      </c>
      <c r="O1643" t="s">
        <v>8074</v>
      </c>
    </row>
    <row r="1644" spans="1:15" x14ac:dyDescent="0.3">
      <c r="A1644" t="s">
        <v>6551</v>
      </c>
      <c r="B1644">
        <v>2023</v>
      </c>
      <c r="C1644" t="s">
        <v>36</v>
      </c>
      <c r="D1644" t="s">
        <v>4399</v>
      </c>
      <c r="E1644" t="s">
        <v>4400</v>
      </c>
      <c r="F1644" t="s">
        <v>60</v>
      </c>
      <c r="G1644">
        <v>23842</v>
      </c>
      <c r="H1644" t="s">
        <v>4172</v>
      </c>
      <c r="I1644">
        <v>8200000</v>
      </c>
      <c r="J1644" t="s">
        <v>7196</v>
      </c>
      <c r="K1644">
        <v>7880000</v>
      </c>
      <c r="L1644">
        <v>8400000</v>
      </c>
      <c r="M1644">
        <v>24</v>
      </c>
      <c r="N1644" t="s">
        <v>4648</v>
      </c>
      <c r="O1644" t="s">
        <v>8227</v>
      </c>
    </row>
    <row r="1645" spans="1:15" x14ac:dyDescent="0.3">
      <c r="A1645" t="s">
        <v>6521</v>
      </c>
      <c r="B1645">
        <v>2023</v>
      </c>
      <c r="C1645" t="s">
        <v>85</v>
      </c>
      <c r="D1645" t="s">
        <v>7986</v>
      </c>
      <c r="E1645" t="s">
        <v>6226</v>
      </c>
      <c r="F1645" t="s">
        <v>43</v>
      </c>
      <c r="G1645">
        <v>59000</v>
      </c>
      <c r="H1645" t="s">
        <v>4179</v>
      </c>
      <c r="I1645">
        <v>16900000</v>
      </c>
      <c r="J1645" t="s">
        <v>7196</v>
      </c>
      <c r="K1645">
        <v>16300000</v>
      </c>
      <c r="L1645">
        <v>17600000</v>
      </c>
      <c r="M1645">
        <v>3</v>
      </c>
      <c r="N1645" t="s">
        <v>4218</v>
      </c>
      <c r="O1645" t="s">
        <v>8176</v>
      </c>
    </row>
    <row r="1646" spans="1:15" x14ac:dyDescent="0.3">
      <c r="A1646" t="s">
        <v>6556</v>
      </c>
      <c r="B1646">
        <v>2025</v>
      </c>
      <c r="C1646" t="s">
        <v>166</v>
      </c>
      <c r="D1646" t="s">
        <v>5769</v>
      </c>
      <c r="E1646" t="s">
        <v>6193</v>
      </c>
      <c r="F1646" t="s">
        <v>143</v>
      </c>
      <c r="G1646">
        <v>13000</v>
      </c>
      <c r="H1646" t="s">
        <v>4179</v>
      </c>
      <c r="I1646">
        <v>13500000</v>
      </c>
      <c r="J1646" t="s">
        <v>7196</v>
      </c>
      <c r="K1646">
        <v>13000000</v>
      </c>
      <c r="L1646">
        <v>13900000</v>
      </c>
      <c r="M1646">
        <v>27</v>
      </c>
      <c r="N1646" t="s">
        <v>4218</v>
      </c>
      <c r="O1646" t="s">
        <v>11789</v>
      </c>
    </row>
    <row r="1647" spans="1:15" x14ac:dyDescent="0.3">
      <c r="A1647" t="s">
        <v>6543</v>
      </c>
      <c r="B1647">
        <v>2023</v>
      </c>
      <c r="C1647" t="s">
        <v>250</v>
      </c>
      <c r="D1647" t="s">
        <v>4965</v>
      </c>
      <c r="E1647" t="s">
        <v>8210</v>
      </c>
      <c r="F1647" t="s">
        <v>43</v>
      </c>
      <c r="G1647">
        <v>31700</v>
      </c>
      <c r="H1647" t="s">
        <v>4179</v>
      </c>
      <c r="I1647">
        <v>21100000</v>
      </c>
      <c r="J1647" t="s">
        <v>7196</v>
      </c>
      <c r="K1647">
        <v>20300000</v>
      </c>
      <c r="L1647">
        <v>21800000</v>
      </c>
      <c r="M1647">
        <v>6</v>
      </c>
      <c r="N1647" t="s">
        <v>4271</v>
      </c>
      <c r="O1647" t="s">
        <v>8211</v>
      </c>
    </row>
    <row r="1648" spans="1:15" x14ac:dyDescent="0.3">
      <c r="A1648" t="s">
        <v>6476</v>
      </c>
      <c r="B1648">
        <v>2024</v>
      </c>
      <c r="C1648" t="s">
        <v>188</v>
      </c>
      <c r="D1648" t="s">
        <v>5882</v>
      </c>
      <c r="E1648" t="s">
        <v>8077</v>
      </c>
      <c r="F1648" t="s">
        <v>94</v>
      </c>
      <c r="G1648">
        <v>25840</v>
      </c>
      <c r="H1648" t="s">
        <v>4179</v>
      </c>
      <c r="I1648">
        <v>20600000</v>
      </c>
      <c r="J1648" t="s">
        <v>7196</v>
      </c>
      <c r="K1648">
        <v>19900000</v>
      </c>
      <c r="L1648">
        <v>21300000</v>
      </c>
      <c r="M1648">
        <v>13</v>
      </c>
      <c r="N1648" t="s">
        <v>4274</v>
      </c>
      <c r="O1648" t="s">
        <v>8078</v>
      </c>
    </row>
    <row r="1649" spans="1:15" x14ac:dyDescent="0.3">
      <c r="A1649" t="s">
        <v>6529</v>
      </c>
      <c r="B1649">
        <v>2024</v>
      </c>
      <c r="C1649" t="s">
        <v>4268</v>
      </c>
      <c r="D1649" t="s">
        <v>4269</v>
      </c>
      <c r="E1649" t="s">
        <v>5726</v>
      </c>
      <c r="F1649" t="s">
        <v>143</v>
      </c>
      <c r="G1649">
        <v>43000</v>
      </c>
      <c r="H1649" t="s">
        <v>4179</v>
      </c>
      <c r="I1649">
        <v>13800000</v>
      </c>
      <c r="J1649" t="s">
        <v>7196</v>
      </c>
      <c r="K1649">
        <v>13300000</v>
      </c>
      <c r="L1649">
        <v>14300000</v>
      </c>
      <c r="M1649">
        <v>18</v>
      </c>
      <c r="N1649" t="s">
        <v>4235</v>
      </c>
      <c r="O1649" t="s">
        <v>8188</v>
      </c>
    </row>
    <row r="1650" spans="1:15" x14ac:dyDescent="0.3">
      <c r="A1650" t="s">
        <v>8514</v>
      </c>
      <c r="B1650">
        <v>2024</v>
      </c>
      <c r="C1650" t="s">
        <v>62</v>
      </c>
      <c r="D1650" t="s">
        <v>4249</v>
      </c>
      <c r="E1650" t="s">
        <v>8515</v>
      </c>
      <c r="F1650" t="s">
        <v>94</v>
      </c>
      <c r="G1650">
        <v>50000</v>
      </c>
      <c r="H1650" t="s">
        <v>4179</v>
      </c>
      <c r="I1650">
        <v>19300000</v>
      </c>
      <c r="J1650" t="s">
        <v>7196</v>
      </c>
      <c r="K1650">
        <v>18400000</v>
      </c>
      <c r="L1650">
        <v>20100000</v>
      </c>
      <c r="M1650">
        <v>20</v>
      </c>
      <c r="N1650" t="s">
        <v>4251</v>
      </c>
      <c r="O1650" t="s">
        <v>8516</v>
      </c>
    </row>
    <row r="1651" spans="1:15" x14ac:dyDescent="0.3">
      <c r="A1651" t="s">
        <v>6494</v>
      </c>
      <c r="B1651">
        <v>2024</v>
      </c>
      <c r="C1651" t="s">
        <v>137</v>
      </c>
      <c r="D1651" t="s">
        <v>4193</v>
      </c>
      <c r="E1651" t="s">
        <v>8116</v>
      </c>
      <c r="F1651" t="s">
        <v>143</v>
      </c>
      <c r="G1651">
        <v>26500</v>
      </c>
      <c r="H1651" t="s">
        <v>4179</v>
      </c>
      <c r="I1651">
        <v>30000000</v>
      </c>
      <c r="J1651" t="s">
        <v>7196</v>
      </c>
      <c r="K1651">
        <v>28900000</v>
      </c>
      <c r="L1651">
        <v>31200000</v>
      </c>
      <c r="M1651">
        <v>3</v>
      </c>
      <c r="N1651" t="s">
        <v>4256</v>
      </c>
      <c r="O1651" t="s">
        <v>8117</v>
      </c>
    </row>
    <row r="1652" spans="1:15" x14ac:dyDescent="0.3">
      <c r="A1652" t="s">
        <v>6523</v>
      </c>
      <c r="B1652">
        <v>2024</v>
      </c>
      <c r="C1652" t="s">
        <v>41</v>
      </c>
      <c r="D1652" t="s">
        <v>4721</v>
      </c>
      <c r="E1652" t="s">
        <v>4736</v>
      </c>
      <c r="F1652" t="s">
        <v>161</v>
      </c>
      <c r="G1652">
        <v>28905</v>
      </c>
      <c r="H1652" t="s">
        <v>4179</v>
      </c>
      <c r="I1652">
        <v>8100000</v>
      </c>
      <c r="J1652" t="s">
        <v>7196</v>
      </c>
      <c r="K1652">
        <v>7850000</v>
      </c>
      <c r="L1652">
        <v>8400000</v>
      </c>
      <c r="M1652">
        <v>6</v>
      </c>
      <c r="N1652" t="s">
        <v>4175</v>
      </c>
      <c r="O1652" t="s">
        <v>8178</v>
      </c>
    </row>
    <row r="1653" spans="1:15" x14ac:dyDescent="0.3">
      <c r="A1653" t="s">
        <v>6517</v>
      </c>
      <c r="B1653">
        <v>2024</v>
      </c>
      <c r="C1653" t="s">
        <v>4640</v>
      </c>
      <c r="D1653" t="s">
        <v>8168</v>
      </c>
      <c r="E1653" t="s">
        <v>5132</v>
      </c>
      <c r="F1653" t="s">
        <v>143</v>
      </c>
      <c r="G1653">
        <v>45746</v>
      </c>
      <c r="H1653" t="s">
        <v>4179</v>
      </c>
      <c r="I1653">
        <v>14300000</v>
      </c>
      <c r="J1653" t="s">
        <v>7196</v>
      </c>
      <c r="K1653">
        <v>13800000</v>
      </c>
      <c r="L1653">
        <v>14900000</v>
      </c>
      <c r="M1653">
        <v>2</v>
      </c>
      <c r="N1653" t="s">
        <v>4401</v>
      </c>
      <c r="O1653" t="s">
        <v>8169</v>
      </c>
    </row>
    <row r="1654" spans="1:15" x14ac:dyDescent="0.3">
      <c r="A1654" t="s">
        <v>6470</v>
      </c>
      <c r="B1654">
        <v>2024</v>
      </c>
      <c r="C1654" t="s">
        <v>4894</v>
      </c>
      <c r="D1654" t="s">
        <v>4895</v>
      </c>
      <c r="E1654" t="s">
        <v>8068</v>
      </c>
      <c r="F1654" t="s">
        <v>43</v>
      </c>
      <c r="G1654">
        <v>46000</v>
      </c>
      <c r="H1654" t="s">
        <v>4172</v>
      </c>
      <c r="I1654">
        <v>13400000</v>
      </c>
      <c r="J1654" t="s">
        <v>7196</v>
      </c>
      <c r="K1654">
        <v>12900000</v>
      </c>
      <c r="L1654">
        <v>13900000</v>
      </c>
      <c r="M1654">
        <v>11</v>
      </c>
      <c r="N1654" t="s">
        <v>4424</v>
      </c>
      <c r="O1654" t="s">
        <v>8069</v>
      </c>
    </row>
    <row r="1655" spans="1:15" x14ac:dyDescent="0.3">
      <c r="A1655" t="s">
        <v>6490</v>
      </c>
      <c r="B1655">
        <v>2025</v>
      </c>
      <c r="C1655" t="s">
        <v>24</v>
      </c>
      <c r="D1655" t="s">
        <v>5840</v>
      </c>
      <c r="E1655" t="s">
        <v>8108</v>
      </c>
      <c r="F1655" t="s">
        <v>83</v>
      </c>
      <c r="G1655">
        <v>16500</v>
      </c>
      <c r="H1655" t="s">
        <v>4179</v>
      </c>
      <c r="I1655">
        <v>32100000</v>
      </c>
      <c r="J1655" t="s">
        <v>7196</v>
      </c>
      <c r="K1655">
        <v>31000000</v>
      </c>
      <c r="L1655">
        <v>33300000</v>
      </c>
      <c r="M1655" t="s">
        <v>4174</v>
      </c>
      <c r="N1655" t="s">
        <v>4324</v>
      </c>
      <c r="O1655" t="s">
        <v>8109</v>
      </c>
    </row>
    <row r="1656" spans="1:15" x14ac:dyDescent="0.3">
      <c r="A1656" t="s">
        <v>6479</v>
      </c>
      <c r="B1656">
        <v>2024</v>
      </c>
      <c r="C1656" t="s">
        <v>85</v>
      </c>
      <c r="D1656" t="s">
        <v>5764</v>
      </c>
      <c r="E1656" t="s">
        <v>8083</v>
      </c>
      <c r="F1656" t="s">
        <v>43</v>
      </c>
      <c r="G1656">
        <v>31107</v>
      </c>
      <c r="H1656" t="s">
        <v>4179</v>
      </c>
      <c r="I1656">
        <v>11600000</v>
      </c>
      <c r="J1656" t="s">
        <v>7196</v>
      </c>
      <c r="K1656">
        <v>11100000</v>
      </c>
      <c r="L1656">
        <v>12000000</v>
      </c>
      <c r="M1656">
        <v>6</v>
      </c>
      <c r="N1656" t="s">
        <v>4199</v>
      </c>
      <c r="O1656" t="s">
        <v>8084</v>
      </c>
    </row>
    <row r="1657" spans="1:15" x14ac:dyDescent="0.3">
      <c r="A1657" t="s">
        <v>6538</v>
      </c>
      <c r="B1657">
        <v>2026</v>
      </c>
      <c r="C1657" t="s">
        <v>166</v>
      </c>
      <c r="D1657" t="s">
        <v>8201</v>
      </c>
      <c r="E1657" t="s">
        <v>5740</v>
      </c>
      <c r="F1657" t="s">
        <v>4171</v>
      </c>
      <c r="G1657">
        <v>189</v>
      </c>
      <c r="H1657" t="s">
        <v>4179</v>
      </c>
      <c r="I1657">
        <v>25600000</v>
      </c>
      <c r="J1657" t="s">
        <v>7196</v>
      </c>
      <c r="K1657">
        <v>24600000</v>
      </c>
      <c r="L1657">
        <v>26500000</v>
      </c>
      <c r="M1657">
        <v>2</v>
      </c>
      <c r="N1657" t="s">
        <v>5137</v>
      </c>
      <c r="O1657" t="s">
        <v>8202</v>
      </c>
    </row>
    <row r="1658" spans="1:15" x14ac:dyDescent="0.3">
      <c r="A1658" t="s">
        <v>6478</v>
      </c>
      <c r="B1658">
        <v>2024</v>
      </c>
      <c r="C1658" t="s">
        <v>137</v>
      </c>
      <c r="D1658" t="s">
        <v>4335</v>
      </c>
      <c r="E1658" t="s">
        <v>5680</v>
      </c>
      <c r="F1658" t="s">
        <v>43</v>
      </c>
      <c r="G1658">
        <v>45500</v>
      </c>
      <c r="H1658" t="s">
        <v>4179</v>
      </c>
      <c r="I1658">
        <v>18000000</v>
      </c>
      <c r="J1658" t="s">
        <v>7196</v>
      </c>
      <c r="K1658">
        <v>17300000</v>
      </c>
      <c r="L1658">
        <v>18600000</v>
      </c>
      <c r="M1658">
        <v>4</v>
      </c>
      <c r="N1658" t="s">
        <v>4861</v>
      </c>
      <c r="O1658" t="s">
        <v>8082</v>
      </c>
    </row>
    <row r="1659" spans="1:15" x14ac:dyDescent="0.3">
      <c r="A1659" t="s">
        <v>5312</v>
      </c>
      <c r="B1659">
        <v>2024</v>
      </c>
      <c r="C1659" t="s">
        <v>62</v>
      </c>
      <c r="D1659" t="s">
        <v>4231</v>
      </c>
      <c r="E1659" t="s">
        <v>8510</v>
      </c>
      <c r="F1659" t="s">
        <v>143</v>
      </c>
      <c r="G1659">
        <v>11000</v>
      </c>
      <c r="H1659" t="s">
        <v>4179</v>
      </c>
      <c r="I1659">
        <v>13300000</v>
      </c>
      <c r="J1659" t="s">
        <v>7196</v>
      </c>
      <c r="K1659">
        <v>12700000</v>
      </c>
      <c r="L1659">
        <v>13900000</v>
      </c>
      <c r="M1659">
        <v>7</v>
      </c>
      <c r="N1659" t="s">
        <v>4191</v>
      </c>
      <c r="O1659" t="s">
        <v>8511</v>
      </c>
    </row>
    <row r="1660" spans="1:15" x14ac:dyDescent="0.3">
      <c r="A1660" t="s">
        <v>6471</v>
      </c>
      <c r="B1660">
        <v>2024</v>
      </c>
      <c r="C1660" t="s">
        <v>201</v>
      </c>
      <c r="D1660" t="s">
        <v>4668</v>
      </c>
      <c r="E1660" t="s">
        <v>4669</v>
      </c>
      <c r="F1660" t="s">
        <v>43</v>
      </c>
      <c r="G1660">
        <v>39396</v>
      </c>
      <c r="H1660" t="s">
        <v>4179</v>
      </c>
      <c r="I1660">
        <v>12100000</v>
      </c>
      <c r="J1660" t="s">
        <v>7196</v>
      </c>
      <c r="K1660">
        <v>11600000</v>
      </c>
      <c r="L1660">
        <v>12500000</v>
      </c>
      <c r="M1660">
        <v>17</v>
      </c>
      <c r="N1660" t="s">
        <v>4186</v>
      </c>
      <c r="O1660" t="s">
        <v>8070</v>
      </c>
    </row>
    <row r="1661" spans="1:15" x14ac:dyDescent="0.3">
      <c r="A1661" t="s">
        <v>6475</v>
      </c>
      <c r="B1661">
        <v>2024</v>
      </c>
      <c r="C1661" t="s">
        <v>24</v>
      </c>
      <c r="D1661" t="s">
        <v>4657</v>
      </c>
      <c r="E1661" t="s">
        <v>5785</v>
      </c>
      <c r="F1661" t="s">
        <v>43</v>
      </c>
      <c r="G1661">
        <v>20000</v>
      </c>
      <c r="H1661" t="s">
        <v>4179</v>
      </c>
      <c r="I1661">
        <v>31400000</v>
      </c>
      <c r="J1661" t="s">
        <v>7196</v>
      </c>
      <c r="K1661">
        <v>30000000</v>
      </c>
      <c r="L1661">
        <v>32900000</v>
      </c>
      <c r="M1661">
        <v>6</v>
      </c>
      <c r="N1661" t="s">
        <v>4886</v>
      </c>
      <c r="O1661" t="s">
        <v>8076</v>
      </c>
    </row>
    <row r="1662" spans="1:15" x14ac:dyDescent="0.3">
      <c r="A1662" t="s">
        <v>6550</v>
      </c>
      <c r="B1662">
        <v>2024</v>
      </c>
      <c r="C1662" t="s">
        <v>92</v>
      </c>
      <c r="D1662" t="s">
        <v>5669</v>
      </c>
      <c r="E1662" t="s">
        <v>8225</v>
      </c>
      <c r="F1662" t="s">
        <v>43</v>
      </c>
      <c r="G1662">
        <v>34000</v>
      </c>
      <c r="H1662" t="s">
        <v>4179</v>
      </c>
      <c r="I1662">
        <v>9600000</v>
      </c>
      <c r="J1662" t="s">
        <v>7196</v>
      </c>
      <c r="K1662">
        <v>9300000</v>
      </c>
      <c r="L1662">
        <v>10000000</v>
      </c>
      <c r="M1662">
        <v>3</v>
      </c>
      <c r="N1662" t="s">
        <v>4247</v>
      </c>
      <c r="O1662" t="s">
        <v>8226</v>
      </c>
    </row>
    <row r="1663" spans="1:15" x14ac:dyDescent="0.3">
      <c r="A1663" t="s">
        <v>6507</v>
      </c>
      <c r="B1663">
        <v>2024</v>
      </c>
      <c r="C1663" t="s">
        <v>4091</v>
      </c>
      <c r="D1663" t="s">
        <v>4921</v>
      </c>
      <c r="E1663" t="s">
        <v>6194</v>
      </c>
      <c r="F1663" t="s">
        <v>161</v>
      </c>
      <c r="G1663">
        <v>30000</v>
      </c>
      <c r="H1663" t="s">
        <v>4179</v>
      </c>
      <c r="I1663">
        <v>18700000</v>
      </c>
      <c r="J1663" t="s">
        <v>7196</v>
      </c>
      <c r="K1663">
        <v>18000000</v>
      </c>
      <c r="L1663">
        <v>19300000</v>
      </c>
      <c r="M1663">
        <v>17</v>
      </c>
      <c r="N1663" t="s">
        <v>4289</v>
      </c>
      <c r="O1663" t="s">
        <v>8145</v>
      </c>
    </row>
    <row r="1664" spans="1:15" x14ac:dyDescent="0.3">
      <c r="A1664" t="s">
        <v>6540</v>
      </c>
      <c r="B1664">
        <v>2024</v>
      </c>
      <c r="C1664" t="s">
        <v>36</v>
      </c>
      <c r="D1664" t="s">
        <v>6171</v>
      </c>
      <c r="E1664" t="s">
        <v>5772</v>
      </c>
      <c r="F1664" t="s">
        <v>143</v>
      </c>
      <c r="G1664">
        <v>67000</v>
      </c>
      <c r="H1664" t="s">
        <v>4179</v>
      </c>
      <c r="I1664">
        <v>10500000</v>
      </c>
      <c r="J1664" t="s">
        <v>7196</v>
      </c>
      <c r="K1664">
        <v>10100000</v>
      </c>
      <c r="L1664">
        <v>10900000</v>
      </c>
      <c r="M1664">
        <v>7</v>
      </c>
      <c r="N1664" t="s">
        <v>4191</v>
      </c>
      <c r="O1664" t="s">
        <v>8205</v>
      </c>
    </row>
    <row r="1665" spans="1:15" x14ac:dyDescent="0.3">
      <c r="A1665" t="s">
        <v>6524</v>
      </c>
      <c r="B1665">
        <v>2024</v>
      </c>
      <c r="C1665" t="s">
        <v>3991</v>
      </c>
      <c r="D1665" t="s">
        <v>4629</v>
      </c>
      <c r="E1665" t="s">
        <v>5025</v>
      </c>
      <c r="F1665" t="s">
        <v>143</v>
      </c>
      <c r="G1665">
        <v>26203</v>
      </c>
      <c r="H1665" t="s">
        <v>4179</v>
      </c>
      <c r="I1665">
        <v>12400000</v>
      </c>
      <c r="J1665" t="s">
        <v>7196</v>
      </c>
      <c r="K1665">
        <v>12000000</v>
      </c>
      <c r="L1665">
        <v>12900000</v>
      </c>
      <c r="M1665">
        <v>9</v>
      </c>
      <c r="N1665" t="s">
        <v>4401</v>
      </c>
      <c r="O1665" t="s">
        <v>8179</v>
      </c>
    </row>
    <row r="1666" spans="1:15" x14ac:dyDescent="0.3">
      <c r="A1666" t="s">
        <v>6514</v>
      </c>
      <c r="B1666">
        <v>2024</v>
      </c>
      <c r="C1666" t="s">
        <v>4183</v>
      </c>
      <c r="D1666" t="s">
        <v>5114</v>
      </c>
      <c r="E1666" t="s">
        <v>8160</v>
      </c>
      <c r="F1666" t="s">
        <v>43</v>
      </c>
      <c r="G1666">
        <v>37034</v>
      </c>
      <c r="H1666" t="s">
        <v>4179</v>
      </c>
      <c r="I1666">
        <v>16400000</v>
      </c>
      <c r="J1666" t="s">
        <v>7196</v>
      </c>
      <c r="K1666">
        <v>15800000</v>
      </c>
      <c r="L1666">
        <v>17000000</v>
      </c>
      <c r="M1666">
        <v>8</v>
      </c>
      <c r="N1666" t="s">
        <v>4507</v>
      </c>
      <c r="O1666" t="s">
        <v>8161</v>
      </c>
    </row>
    <row r="1667" spans="1:15" x14ac:dyDescent="0.3">
      <c r="A1667" t="s">
        <v>6548</v>
      </c>
      <c r="B1667">
        <v>2024</v>
      </c>
      <c r="C1667" t="s">
        <v>131</v>
      </c>
      <c r="D1667" t="s">
        <v>8220</v>
      </c>
      <c r="E1667" t="s">
        <v>8221</v>
      </c>
      <c r="F1667" t="s">
        <v>43</v>
      </c>
      <c r="G1667">
        <v>36012</v>
      </c>
      <c r="H1667" t="s">
        <v>4179</v>
      </c>
      <c r="I1667">
        <v>31200000</v>
      </c>
      <c r="J1667" t="s">
        <v>7196</v>
      </c>
      <c r="K1667">
        <v>30000000</v>
      </c>
      <c r="L1667">
        <v>32400000</v>
      </c>
      <c r="M1667" t="s">
        <v>4174</v>
      </c>
      <c r="N1667" t="s">
        <v>4271</v>
      </c>
      <c r="O1667" t="s">
        <v>8222</v>
      </c>
    </row>
    <row r="1668" spans="1:15" x14ac:dyDescent="0.3">
      <c r="A1668" t="s">
        <v>362</v>
      </c>
      <c r="B1668">
        <v>2025</v>
      </c>
      <c r="C1668" t="s">
        <v>62</v>
      </c>
      <c r="D1668">
        <v>3008</v>
      </c>
      <c r="E1668" t="s">
        <v>4345</v>
      </c>
      <c r="F1668" t="s">
        <v>43</v>
      </c>
      <c r="G1668">
        <v>10000</v>
      </c>
      <c r="H1668" t="s">
        <v>4179</v>
      </c>
      <c r="I1668">
        <v>22500000</v>
      </c>
      <c r="J1668" t="s">
        <v>7196</v>
      </c>
      <c r="K1668">
        <v>21800000</v>
      </c>
      <c r="L1668">
        <v>23300000</v>
      </c>
      <c r="M1668">
        <v>4</v>
      </c>
      <c r="N1668" t="s">
        <v>4279</v>
      </c>
      <c r="O1668" t="s">
        <v>8522</v>
      </c>
    </row>
    <row r="1669" spans="1:15" x14ac:dyDescent="0.3">
      <c r="A1669" t="s">
        <v>11790</v>
      </c>
      <c r="B1669">
        <v>2025</v>
      </c>
      <c r="C1669" t="s">
        <v>108</v>
      </c>
      <c r="D1669" t="s">
        <v>5800</v>
      </c>
      <c r="E1669" t="s">
        <v>4618</v>
      </c>
      <c r="F1669" t="s">
        <v>161</v>
      </c>
      <c r="G1669">
        <v>25000</v>
      </c>
      <c r="H1669" t="s">
        <v>4179</v>
      </c>
      <c r="I1669">
        <v>8300000</v>
      </c>
      <c r="J1669" t="s">
        <v>7196</v>
      </c>
      <c r="K1669">
        <v>8000000</v>
      </c>
      <c r="L1669">
        <v>8600000</v>
      </c>
      <c r="M1669">
        <v>4</v>
      </c>
      <c r="N1669" t="s">
        <v>4180</v>
      </c>
      <c r="O1669" t="s">
        <v>11791</v>
      </c>
    </row>
    <row r="1670" spans="1:15" x14ac:dyDescent="0.3">
      <c r="A1670" t="s">
        <v>6557</v>
      </c>
      <c r="B1670">
        <v>2025</v>
      </c>
      <c r="C1670" t="s">
        <v>50</v>
      </c>
      <c r="D1670">
        <v>500</v>
      </c>
      <c r="E1670" t="s">
        <v>4618</v>
      </c>
      <c r="F1670" t="s">
        <v>173</v>
      </c>
      <c r="G1670">
        <v>20000</v>
      </c>
      <c r="H1670" t="s">
        <v>4179</v>
      </c>
      <c r="I1670">
        <v>10000000</v>
      </c>
      <c r="J1670" t="s">
        <v>7196</v>
      </c>
      <c r="K1670">
        <v>9600000</v>
      </c>
      <c r="L1670">
        <v>10400000</v>
      </c>
      <c r="M1670">
        <v>2</v>
      </c>
      <c r="N1670" t="s">
        <v>6913</v>
      </c>
      <c r="O1670" t="s">
        <v>11792</v>
      </c>
    </row>
    <row r="1671" spans="1:15" x14ac:dyDescent="0.3">
      <c r="A1671" t="s">
        <v>6516</v>
      </c>
      <c r="B1671">
        <v>2025</v>
      </c>
      <c r="C1671" t="s">
        <v>62</v>
      </c>
      <c r="D1671" t="s">
        <v>4197</v>
      </c>
      <c r="E1671" t="s">
        <v>4284</v>
      </c>
      <c r="F1671" t="s">
        <v>4171</v>
      </c>
      <c r="G1671">
        <v>5000</v>
      </c>
      <c r="H1671" t="s">
        <v>4179</v>
      </c>
      <c r="I1671">
        <v>15600000</v>
      </c>
      <c r="J1671" t="s">
        <v>7196</v>
      </c>
      <c r="K1671">
        <v>15000000</v>
      </c>
      <c r="L1671">
        <v>16200000</v>
      </c>
      <c r="M1671">
        <v>10</v>
      </c>
      <c r="N1671" t="s">
        <v>4289</v>
      </c>
      <c r="O1671" t="s">
        <v>8165</v>
      </c>
    </row>
    <row r="1672" spans="1:15" x14ac:dyDescent="0.3">
      <c r="A1672" t="s">
        <v>6531</v>
      </c>
      <c r="B1672">
        <v>2025</v>
      </c>
      <c r="C1672" t="s">
        <v>188</v>
      </c>
      <c r="D1672" t="s">
        <v>5022</v>
      </c>
      <c r="E1672" t="s">
        <v>8190</v>
      </c>
      <c r="F1672" t="s">
        <v>4171</v>
      </c>
      <c r="G1672">
        <v>4548</v>
      </c>
      <c r="H1672" t="s">
        <v>4172</v>
      </c>
      <c r="I1672">
        <v>12500000</v>
      </c>
      <c r="J1672" t="s">
        <v>7196</v>
      </c>
      <c r="K1672">
        <v>12100000</v>
      </c>
      <c r="L1672">
        <v>12900000</v>
      </c>
      <c r="M1672">
        <v>13</v>
      </c>
      <c r="N1672" t="s">
        <v>4424</v>
      </c>
      <c r="O1672" t="s">
        <v>8191</v>
      </c>
    </row>
    <row r="1673" spans="1:15" x14ac:dyDescent="0.3">
      <c r="A1673" t="s">
        <v>6493</v>
      </c>
      <c r="B1673">
        <v>2025</v>
      </c>
      <c r="C1673" t="s">
        <v>199</v>
      </c>
      <c r="D1673" t="s">
        <v>4986</v>
      </c>
      <c r="E1673" t="s">
        <v>8114</v>
      </c>
      <c r="F1673" t="s">
        <v>4171</v>
      </c>
      <c r="G1673">
        <v>32000</v>
      </c>
      <c r="H1673" t="s">
        <v>4179</v>
      </c>
      <c r="I1673">
        <v>17900000</v>
      </c>
      <c r="J1673" t="s">
        <v>7196</v>
      </c>
      <c r="K1673">
        <v>16900000</v>
      </c>
      <c r="L1673">
        <v>18900000</v>
      </c>
      <c r="M1673">
        <v>2</v>
      </c>
      <c r="N1673" t="s">
        <v>4289</v>
      </c>
      <c r="O1673" t="s">
        <v>8115</v>
      </c>
    </row>
    <row r="1674" spans="1:15" x14ac:dyDescent="0.3">
      <c r="A1674" t="s">
        <v>6501</v>
      </c>
      <c r="B1674">
        <v>2025</v>
      </c>
      <c r="C1674" t="s">
        <v>131</v>
      </c>
      <c r="D1674" t="s">
        <v>4238</v>
      </c>
      <c r="E1674" t="s">
        <v>4239</v>
      </c>
      <c r="F1674" t="s">
        <v>8129</v>
      </c>
      <c r="G1674">
        <v>12000</v>
      </c>
      <c r="H1674" t="s">
        <v>4179</v>
      </c>
      <c r="I1674">
        <v>21000000</v>
      </c>
      <c r="J1674" t="s">
        <v>7196</v>
      </c>
      <c r="K1674">
        <v>20200000</v>
      </c>
      <c r="L1674">
        <v>21700000</v>
      </c>
      <c r="M1674">
        <v>12</v>
      </c>
      <c r="N1674" t="s">
        <v>4186</v>
      </c>
      <c r="O1674" t="s">
        <v>8130</v>
      </c>
    </row>
    <row r="1675" spans="1:15" x14ac:dyDescent="0.3">
      <c r="A1675" t="s">
        <v>8523</v>
      </c>
      <c r="B1675">
        <v>2025</v>
      </c>
      <c r="C1675" t="s">
        <v>62</v>
      </c>
      <c r="D1675" t="s">
        <v>4197</v>
      </c>
      <c r="E1675" t="s">
        <v>8524</v>
      </c>
      <c r="F1675" t="s">
        <v>4171</v>
      </c>
      <c r="G1675">
        <v>15000</v>
      </c>
      <c r="H1675" t="s">
        <v>4179</v>
      </c>
      <c r="I1675">
        <v>17200000</v>
      </c>
      <c r="J1675" t="s">
        <v>7196</v>
      </c>
      <c r="K1675">
        <v>16500000</v>
      </c>
      <c r="L1675">
        <v>17900000</v>
      </c>
      <c r="M1675">
        <v>6</v>
      </c>
      <c r="N1675" t="s">
        <v>4387</v>
      </c>
      <c r="O1675" t="s">
        <v>8525</v>
      </c>
    </row>
    <row r="1676" spans="1:15" x14ac:dyDescent="0.3">
      <c r="A1676" t="s">
        <v>6547</v>
      </c>
      <c r="B1676">
        <v>2025</v>
      </c>
      <c r="C1676" t="s">
        <v>41</v>
      </c>
      <c r="D1676" t="s">
        <v>8216</v>
      </c>
      <c r="E1676" t="s">
        <v>8217</v>
      </c>
      <c r="F1676" t="s">
        <v>4171</v>
      </c>
      <c r="G1676">
        <v>12507</v>
      </c>
      <c r="H1676" t="s">
        <v>4172</v>
      </c>
      <c r="I1676">
        <v>17500000</v>
      </c>
      <c r="J1676" t="s">
        <v>7196</v>
      </c>
      <c r="K1676">
        <v>16900000</v>
      </c>
      <c r="L1676">
        <v>18100000</v>
      </c>
      <c r="M1676" t="s">
        <v>4174</v>
      </c>
      <c r="N1676" t="s">
        <v>4648</v>
      </c>
      <c r="O1676" t="s">
        <v>8218</v>
      </c>
    </row>
    <row r="1677" spans="1:15" x14ac:dyDescent="0.3">
      <c r="A1677" t="s">
        <v>8506</v>
      </c>
      <c r="B1677">
        <v>2025</v>
      </c>
      <c r="C1677" t="s">
        <v>230</v>
      </c>
      <c r="D1677" t="s">
        <v>8507</v>
      </c>
      <c r="E1677" t="s">
        <v>8508</v>
      </c>
      <c r="F1677" t="s">
        <v>4171</v>
      </c>
      <c r="G1677">
        <v>40000</v>
      </c>
      <c r="H1677" t="s">
        <v>4179</v>
      </c>
      <c r="I1677">
        <v>14800000</v>
      </c>
      <c r="J1677" t="s">
        <v>7196</v>
      </c>
      <c r="K1677">
        <v>14200000</v>
      </c>
      <c r="L1677">
        <v>15300000</v>
      </c>
      <c r="M1677">
        <v>5</v>
      </c>
      <c r="N1677" t="s">
        <v>4218</v>
      </c>
      <c r="O1677" t="s">
        <v>8509</v>
      </c>
    </row>
    <row r="1678" spans="1:15" x14ac:dyDescent="0.3">
      <c r="A1678" t="s">
        <v>4107</v>
      </c>
      <c r="B1678">
        <v>2025</v>
      </c>
      <c r="C1678" t="s">
        <v>4183</v>
      </c>
      <c r="D1678" t="s">
        <v>5932</v>
      </c>
      <c r="E1678" t="s">
        <v>7195</v>
      </c>
      <c r="F1678" t="s">
        <v>4171</v>
      </c>
      <c r="G1678">
        <v>10000</v>
      </c>
      <c r="H1678" t="s">
        <v>4179</v>
      </c>
      <c r="I1678">
        <v>17800000</v>
      </c>
      <c r="J1678" t="s">
        <v>7196</v>
      </c>
      <c r="K1678">
        <v>17200000</v>
      </c>
      <c r="L1678">
        <v>18400000</v>
      </c>
      <c r="M1678">
        <v>2</v>
      </c>
      <c r="N1678" t="s">
        <v>4218</v>
      </c>
      <c r="O1678" t="s">
        <v>7197</v>
      </c>
    </row>
    <row r="1679" spans="1:15" x14ac:dyDescent="0.3">
      <c r="A1679" t="s">
        <v>5316</v>
      </c>
      <c r="B1679">
        <v>2025</v>
      </c>
      <c r="C1679" t="s">
        <v>230</v>
      </c>
      <c r="D1679" t="s">
        <v>7789</v>
      </c>
      <c r="E1679" t="s">
        <v>8526</v>
      </c>
      <c r="F1679" t="s">
        <v>4171</v>
      </c>
      <c r="G1679">
        <v>4000</v>
      </c>
      <c r="H1679" t="s">
        <v>4179</v>
      </c>
      <c r="I1679">
        <v>12400000</v>
      </c>
      <c r="J1679" t="s">
        <v>7196</v>
      </c>
      <c r="K1679">
        <v>12000000</v>
      </c>
      <c r="L1679">
        <v>12900000</v>
      </c>
      <c r="M1679">
        <v>6</v>
      </c>
      <c r="N1679" t="s">
        <v>4271</v>
      </c>
      <c r="O1679" t="s">
        <v>8527</v>
      </c>
    </row>
    <row r="1680" spans="1:15" x14ac:dyDescent="0.3">
      <c r="A1680" t="s">
        <v>8512</v>
      </c>
      <c r="B1680">
        <v>2025</v>
      </c>
      <c r="C1680" t="s">
        <v>62</v>
      </c>
      <c r="D1680" t="s">
        <v>4389</v>
      </c>
      <c r="E1680" t="s">
        <v>4681</v>
      </c>
      <c r="F1680" t="s">
        <v>4171</v>
      </c>
      <c r="G1680">
        <v>9000</v>
      </c>
      <c r="H1680" t="s">
        <v>4179</v>
      </c>
      <c r="I1680">
        <v>23600000</v>
      </c>
      <c r="J1680" t="s">
        <v>7196</v>
      </c>
      <c r="K1680">
        <v>22800000</v>
      </c>
      <c r="L1680">
        <v>24500000</v>
      </c>
      <c r="M1680">
        <v>6</v>
      </c>
      <c r="N1680" t="s">
        <v>4626</v>
      </c>
      <c r="O1680" t="s">
        <v>8513</v>
      </c>
    </row>
    <row r="1681" spans="1:15" x14ac:dyDescent="0.3">
      <c r="A1681" t="s">
        <v>6553</v>
      </c>
      <c r="B1681">
        <v>2025</v>
      </c>
      <c r="C1681" t="s">
        <v>24</v>
      </c>
      <c r="D1681" t="s">
        <v>4853</v>
      </c>
      <c r="E1681" t="s">
        <v>4307</v>
      </c>
      <c r="F1681" t="s">
        <v>4171</v>
      </c>
      <c r="G1681">
        <v>22106</v>
      </c>
      <c r="H1681" t="s">
        <v>4179</v>
      </c>
      <c r="I1681">
        <v>16000000</v>
      </c>
      <c r="J1681" t="s">
        <v>7196</v>
      </c>
      <c r="K1681">
        <v>15400000</v>
      </c>
      <c r="L1681">
        <v>16600000</v>
      </c>
      <c r="M1681">
        <v>5</v>
      </c>
      <c r="N1681" t="s">
        <v>4416</v>
      </c>
      <c r="O1681" t="s">
        <v>8120</v>
      </c>
    </row>
    <row r="1682" spans="1:15" x14ac:dyDescent="0.3">
      <c r="A1682" t="s">
        <v>6504</v>
      </c>
      <c r="B1682">
        <v>2025</v>
      </c>
      <c r="C1682" t="s">
        <v>36</v>
      </c>
      <c r="D1682" t="s">
        <v>4774</v>
      </c>
      <c r="E1682" t="s">
        <v>8136</v>
      </c>
      <c r="F1682" t="s">
        <v>4171</v>
      </c>
      <c r="G1682">
        <v>15946</v>
      </c>
      <c r="H1682" t="s">
        <v>4179</v>
      </c>
      <c r="I1682">
        <v>14800000</v>
      </c>
      <c r="J1682" t="s">
        <v>7196</v>
      </c>
      <c r="K1682">
        <v>14300000</v>
      </c>
      <c r="L1682">
        <v>15300000</v>
      </c>
      <c r="M1682" t="s">
        <v>4174</v>
      </c>
      <c r="N1682" t="s">
        <v>4401</v>
      </c>
      <c r="O1682" t="s">
        <v>8137</v>
      </c>
    </row>
    <row r="1683" spans="1:15" x14ac:dyDescent="0.3">
      <c r="A1683" t="s">
        <v>6541</v>
      </c>
      <c r="B1683">
        <v>2025</v>
      </c>
      <c r="C1683" t="s">
        <v>137</v>
      </c>
      <c r="D1683" t="s">
        <v>4201</v>
      </c>
      <c r="E1683" t="s">
        <v>4597</v>
      </c>
      <c r="F1683" t="s">
        <v>4171</v>
      </c>
      <c r="G1683">
        <v>9800</v>
      </c>
      <c r="H1683" t="s">
        <v>4179</v>
      </c>
      <c r="I1683">
        <v>24200000</v>
      </c>
      <c r="J1683" t="s">
        <v>7196</v>
      </c>
      <c r="K1683">
        <v>23200000</v>
      </c>
      <c r="L1683">
        <v>25100000</v>
      </c>
      <c r="M1683">
        <v>22</v>
      </c>
      <c r="N1683" t="s">
        <v>4191</v>
      </c>
      <c r="O1683" t="s">
        <v>8206</v>
      </c>
    </row>
    <row r="1684" spans="1:15" x14ac:dyDescent="0.3">
      <c r="A1684" t="s">
        <v>6488</v>
      </c>
      <c r="B1684">
        <v>2025</v>
      </c>
      <c r="C1684" t="s">
        <v>191</v>
      </c>
      <c r="D1684" t="s">
        <v>5762</v>
      </c>
      <c r="E1684" t="s">
        <v>8103</v>
      </c>
      <c r="F1684" t="s">
        <v>4171</v>
      </c>
      <c r="G1684">
        <v>13500</v>
      </c>
      <c r="H1684" t="s">
        <v>4179</v>
      </c>
      <c r="I1684">
        <v>27400000</v>
      </c>
      <c r="J1684" t="s">
        <v>7196</v>
      </c>
      <c r="K1684">
        <v>26500000</v>
      </c>
      <c r="L1684">
        <v>28400000</v>
      </c>
      <c r="M1684">
        <v>2</v>
      </c>
      <c r="N1684" t="s">
        <v>4271</v>
      </c>
      <c r="O1684" t="s">
        <v>8104</v>
      </c>
    </row>
    <row r="1685" spans="1:15" x14ac:dyDescent="0.3">
      <c r="A1685" t="s">
        <v>5264</v>
      </c>
      <c r="B1685">
        <v>2025</v>
      </c>
      <c r="C1685" t="s">
        <v>50</v>
      </c>
      <c r="D1685">
        <v>500</v>
      </c>
      <c r="E1685" t="s">
        <v>7924</v>
      </c>
      <c r="F1685" t="s">
        <v>4171</v>
      </c>
      <c r="G1685">
        <v>6500</v>
      </c>
      <c r="H1685" t="s">
        <v>4179</v>
      </c>
      <c r="I1685">
        <v>11600000</v>
      </c>
      <c r="J1685" t="s">
        <v>7196</v>
      </c>
      <c r="K1685">
        <v>11200000</v>
      </c>
      <c r="L1685">
        <v>12000000</v>
      </c>
      <c r="M1685">
        <v>2</v>
      </c>
      <c r="N1685" t="s">
        <v>4175</v>
      </c>
      <c r="O1685" t="s">
        <v>8075</v>
      </c>
    </row>
    <row r="1686" spans="1:15" x14ac:dyDescent="0.3">
      <c r="A1686" t="s">
        <v>6473</v>
      </c>
      <c r="B1686">
        <v>2025</v>
      </c>
      <c r="C1686" t="s">
        <v>194</v>
      </c>
      <c r="D1686">
        <v>700</v>
      </c>
      <c r="E1686" t="s">
        <v>8072</v>
      </c>
      <c r="F1686" t="s">
        <v>4171</v>
      </c>
      <c r="G1686">
        <v>3500</v>
      </c>
      <c r="H1686" t="s">
        <v>4179</v>
      </c>
      <c r="I1686">
        <v>14300000</v>
      </c>
      <c r="J1686" t="s">
        <v>7196</v>
      </c>
      <c r="K1686">
        <v>13800000</v>
      </c>
      <c r="L1686">
        <v>14800000</v>
      </c>
      <c r="M1686">
        <v>5</v>
      </c>
      <c r="N1686" t="s">
        <v>4186</v>
      </c>
      <c r="O1686" t="s">
        <v>8073</v>
      </c>
    </row>
    <row r="1687" spans="1:15" x14ac:dyDescent="0.3">
      <c r="A1687" t="s">
        <v>6480</v>
      </c>
      <c r="B1687">
        <v>2025</v>
      </c>
      <c r="C1687" t="s">
        <v>163</v>
      </c>
      <c r="D1687">
        <v>7</v>
      </c>
      <c r="E1687" t="s">
        <v>4276</v>
      </c>
      <c r="F1687" t="s">
        <v>4171</v>
      </c>
      <c r="G1687">
        <v>12000</v>
      </c>
      <c r="H1687" t="s">
        <v>4179</v>
      </c>
      <c r="I1687">
        <v>17400000</v>
      </c>
      <c r="J1687" t="s">
        <v>7196</v>
      </c>
      <c r="K1687">
        <v>16800000</v>
      </c>
      <c r="L1687">
        <v>18100000</v>
      </c>
      <c r="M1687">
        <v>11</v>
      </c>
      <c r="N1687" t="s">
        <v>4332</v>
      </c>
      <c r="O1687" t="s">
        <v>8086</v>
      </c>
    </row>
    <row r="1688" spans="1:15" x14ac:dyDescent="0.3">
      <c r="A1688" t="s">
        <v>6480</v>
      </c>
      <c r="B1688">
        <v>2025</v>
      </c>
      <c r="C1688" t="s">
        <v>163</v>
      </c>
      <c r="D1688">
        <v>7</v>
      </c>
      <c r="E1688" t="s">
        <v>6187</v>
      </c>
      <c r="F1688" t="s">
        <v>4171</v>
      </c>
      <c r="G1688">
        <v>12000</v>
      </c>
      <c r="H1688" t="s">
        <v>4179</v>
      </c>
      <c r="I1688">
        <v>21600000</v>
      </c>
      <c r="J1688" t="s">
        <v>7196</v>
      </c>
      <c r="K1688">
        <v>20900000</v>
      </c>
      <c r="L1688">
        <v>22400000</v>
      </c>
      <c r="M1688">
        <v>3</v>
      </c>
      <c r="N1688" t="s">
        <v>4963</v>
      </c>
      <c r="O1688" t="s">
        <v>8087</v>
      </c>
    </row>
    <row r="1689" spans="1:15" x14ac:dyDescent="0.3">
      <c r="A1689" t="s">
        <v>6492</v>
      </c>
      <c r="B1689">
        <v>2025</v>
      </c>
      <c r="C1689" t="s">
        <v>24</v>
      </c>
      <c r="D1689" t="s">
        <v>4368</v>
      </c>
      <c r="E1689" t="s">
        <v>5652</v>
      </c>
      <c r="F1689" t="s">
        <v>4171</v>
      </c>
      <c r="G1689">
        <v>10200</v>
      </c>
      <c r="H1689" t="s">
        <v>4172</v>
      </c>
      <c r="I1689">
        <v>57000000</v>
      </c>
      <c r="J1689" t="s">
        <v>7196</v>
      </c>
      <c r="K1689">
        <v>55000000</v>
      </c>
      <c r="L1689">
        <v>59000000</v>
      </c>
      <c r="M1689">
        <v>8</v>
      </c>
      <c r="N1689" t="s">
        <v>8112</v>
      </c>
      <c r="O1689" t="s">
        <v>8113</v>
      </c>
    </row>
    <row r="1690" spans="1:15" x14ac:dyDescent="0.3">
      <c r="A1690" t="s">
        <v>6520</v>
      </c>
      <c r="B1690">
        <v>2026</v>
      </c>
      <c r="C1690" t="s">
        <v>6253</v>
      </c>
      <c r="D1690" t="s">
        <v>8173</v>
      </c>
      <c r="E1690" t="s">
        <v>8174</v>
      </c>
      <c r="F1690" t="s">
        <v>4171</v>
      </c>
      <c r="G1690">
        <v>7800</v>
      </c>
      <c r="H1690" t="s">
        <v>4179</v>
      </c>
      <c r="I1690">
        <v>15400000</v>
      </c>
      <c r="J1690" t="s">
        <v>7196</v>
      </c>
      <c r="K1690">
        <v>14900000</v>
      </c>
      <c r="L1690">
        <v>16000000</v>
      </c>
      <c r="M1690" t="s">
        <v>4174</v>
      </c>
      <c r="N1690" t="s">
        <v>4582</v>
      </c>
      <c r="O1690" t="s">
        <v>8175</v>
      </c>
    </row>
    <row r="1691" spans="1:15" x14ac:dyDescent="0.3">
      <c r="A1691" t="s">
        <v>6506</v>
      </c>
      <c r="B1691">
        <v>2026</v>
      </c>
      <c r="C1691" t="s">
        <v>24</v>
      </c>
      <c r="D1691" t="s">
        <v>5840</v>
      </c>
      <c r="E1691" t="s">
        <v>8108</v>
      </c>
      <c r="F1691" t="s">
        <v>4171</v>
      </c>
      <c r="G1691">
        <v>10434</v>
      </c>
      <c r="H1691" t="s">
        <v>4172</v>
      </c>
      <c r="I1691">
        <v>34100000</v>
      </c>
      <c r="J1691" t="s">
        <v>7196</v>
      </c>
      <c r="K1691">
        <v>32800000</v>
      </c>
      <c r="L1691">
        <v>35300000</v>
      </c>
      <c r="M1691">
        <v>3</v>
      </c>
      <c r="N1691" t="s">
        <v>5711</v>
      </c>
      <c r="O1691" t="s">
        <v>8139</v>
      </c>
    </row>
    <row r="1692" spans="1:15" x14ac:dyDescent="0.3">
      <c r="A1692" t="s">
        <v>7202</v>
      </c>
      <c r="B1692">
        <v>2026</v>
      </c>
      <c r="C1692" t="s">
        <v>4183</v>
      </c>
      <c r="D1692" t="s">
        <v>4287</v>
      </c>
      <c r="E1692" t="s">
        <v>7203</v>
      </c>
      <c r="F1692" t="s">
        <v>4171</v>
      </c>
      <c r="G1692">
        <v>2400</v>
      </c>
      <c r="H1692" t="s">
        <v>4172</v>
      </c>
      <c r="I1692">
        <v>17300000</v>
      </c>
      <c r="J1692" t="s">
        <v>7196</v>
      </c>
      <c r="K1692">
        <v>16700000</v>
      </c>
      <c r="L1692">
        <v>18000000</v>
      </c>
      <c r="M1692">
        <v>3</v>
      </c>
      <c r="N1692" t="s">
        <v>5767</v>
      </c>
      <c r="O1692" t="s">
        <v>7204</v>
      </c>
    </row>
    <row r="1693" spans="1:15" x14ac:dyDescent="0.3">
      <c r="A1693" t="s">
        <v>8517</v>
      </c>
      <c r="B1693">
        <v>2026</v>
      </c>
      <c r="C1693" t="s">
        <v>230</v>
      </c>
      <c r="D1693" t="s">
        <v>4554</v>
      </c>
      <c r="E1693" t="s">
        <v>8518</v>
      </c>
      <c r="F1693" t="s">
        <v>4171</v>
      </c>
      <c r="G1693">
        <v>3000</v>
      </c>
      <c r="H1693" t="s">
        <v>4179</v>
      </c>
      <c r="I1693">
        <v>20500000</v>
      </c>
      <c r="J1693" t="s">
        <v>7196</v>
      </c>
      <c r="K1693">
        <v>19800000</v>
      </c>
      <c r="L1693">
        <v>21200000</v>
      </c>
      <c r="M1693" t="s">
        <v>4174</v>
      </c>
      <c r="N1693" t="s">
        <v>4289</v>
      </c>
      <c r="O1693" t="s">
        <v>8519</v>
      </c>
    </row>
    <row r="1694" spans="1:15" x14ac:dyDescent="0.3">
      <c r="A1694" t="s">
        <v>8520</v>
      </c>
      <c r="B1694">
        <v>2026</v>
      </c>
      <c r="C1694" t="s">
        <v>62</v>
      </c>
      <c r="D1694" t="s">
        <v>4389</v>
      </c>
      <c r="E1694" t="s">
        <v>4681</v>
      </c>
      <c r="F1694" t="s">
        <v>4171</v>
      </c>
      <c r="G1694">
        <v>12000</v>
      </c>
      <c r="H1694" t="s">
        <v>4179</v>
      </c>
      <c r="I1694">
        <v>24000000</v>
      </c>
      <c r="J1694" t="s">
        <v>7196</v>
      </c>
      <c r="K1694">
        <v>23200000</v>
      </c>
      <c r="L1694">
        <v>24800000</v>
      </c>
      <c r="M1694">
        <v>2</v>
      </c>
      <c r="N1694" t="s">
        <v>4438</v>
      </c>
      <c r="O1694" t="s">
        <v>8521</v>
      </c>
    </row>
    <row r="1695" spans="1:15" x14ac:dyDescent="0.3">
      <c r="A1695" t="s">
        <v>6552</v>
      </c>
      <c r="B1695">
        <v>2026</v>
      </c>
      <c r="C1695" t="s">
        <v>36</v>
      </c>
      <c r="D1695" t="s">
        <v>6171</v>
      </c>
      <c r="E1695" t="s">
        <v>5772</v>
      </c>
      <c r="F1695" t="s">
        <v>4171</v>
      </c>
      <c r="G1695">
        <v>22255</v>
      </c>
      <c r="H1695" t="s">
        <v>4179</v>
      </c>
      <c r="I1695">
        <v>11300000</v>
      </c>
      <c r="J1695" t="s">
        <v>7196</v>
      </c>
      <c r="K1695">
        <v>10900000</v>
      </c>
      <c r="L1695">
        <v>11700000</v>
      </c>
      <c r="M1695" t="s">
        <v>4174</v>
      </c>
      <c r="N1695" t="s">
        <v>4175</v>
      </c>
      <c r="O1695" t="s">
        <v>8209</v>
      </c>
    </row>
    <row r="1696" spans="1:15" x14ac:dyDescent="0.3">
      <c r="A1696" t="s">
        <v>8140</v>
      </c>
      <c r="B1696">
        <v>2026</v>
      </c>
      <c r="C1696" t="s">
        <v>24</v>
      </c>
      <c r="D1696" t="s">
        <v>8141</v>
      </c>
      <c r="E1696" t="s">
        <v>8142</v>
      </c>
      <c r="F1696" t="s">
        <v>4171</v>
      </c>
      <c r="G1696">
        <v>1250</v>
      </c>
      <c r="H1696" t="s">
        <v>4179</v>
      </c>
      <c r="I1696">
        <v>65000000</v>
      </c>
      <c r="J1696" t="s">
        <v>7196</v>
      </c>
      <c r="K1696">
        <v>62000000</v>
      </c>
      <c r="L1696">
        <v>67000000</v>
      </c>
      <c r="M1696">
        <v>3</v>
      </c>
      <c r="N1696" t="s">
        <v>8143</v>
      </c>
      <c r="O1696" t="s">
        <v>8144</v>
      </c>
    </row>
    <row r="1697" spans="1:15" x14ac:dyDescent="0.3">
      <c r="A1697" t="s">
        <v>6522</v>
      </c>
      <c r="B1697">
        <v>2026</v>
      </c>
      <c r="C1697" t="s">
        <v>5186</v>
      </c>
      <c r="D1697" t="s">
        <v>5731</v>
      </c>
      <c r="E1697" t="s">
        <v>6198</v>
      </c>
      <c r="F1697" t="s">
        <v>43</v>
      </c>
      <c r="G1697">
        <v>10060</v>
      </c>
      <c r="H1697" t="s">
        <v>4172</v>
      </c>
      <c r="I1697">
        <v>8600000</v>
      </c>
      <c r="J1697" t="s">
        <v>7196</v>
      </c>
      <c r="K1697">
        <v>8300000</v>
      </c>
      <c r="L1697">
        <v>9000000</v>
      </c>
      <c r="M1697" t="s">
        <v>4174</v>
      </c>
      <c r="N1697" t="s">
        <v>4225</v>
      </c>
      <c r="O1697" t="s">
        <v>11793</v>
      </c>
    </row>
    <row r="1698" spans="1:15" x14ac:dyDescent="0.3">
      <c r="A1698" t="s">
        <v>6522</v>
      </c>
      <c r="B1698">
        <v>2026</v>
      </c>
      <c r="C1698" t="s">
        <v>5186</v>
      </c>
      <c r="D1698" t="s">
        <v>5731</v>
      </c>
      <c r="E1698" t="s">
        <v>6198</v>
      </c>
      <c r="F1698" t="s">
        <v>4171</v>
      </c>
      <c r="G1698">
        <v>10100</v>
      </c>
      <c r="H1698" t="s">
        <v>4179</v>
      </c>
      <c r="I1698">
        <v>8600000</v>
      </c>
      <c r="J1698" t="s">
        <v>7196</v>
      </c>
      <c r="K1698">
        <v>8300000</v>
      </c>
      <c r="L1698">
        <v>9000000</v>
      </c>
      <c r="M1698" t="s">
        <v>4174</v>
      </c>
      <c r="N1698" t="s">
        <v>4225</v>
      </c>
      <c r="O1698" t="s">
        <v>8177</v>
      </c>
    </row>
    <row r="1699" spans="1:15" x14ac:dyDescent="0.3">
      <c r="A1699" t="s">
        <v>11794</v>
      </c>
      <c r="B1699">
        <v>2026</v>
      </c>
      <c r="C1699" t="s">
        <v>50</v>
      </c>
      <c r="D1699">
        <v>600</v>
      </c>
      <c r="E1699" t="s">
        <v>4423</v>
      </c>
      <c r="F1699" t="s">
        <v>143</v>
      </c>
      <c r="G1699">
        <v>4700</v>
      </c>
      <c r="H1699" t="s">
        <v>4179</v>
      </c>
      <c r="I1699">
        <v>15100000</v>
      </c>
      <c r="J1699" t="s">
        <v>7196</v>
      </c>
      <c r="K1699">
        <v>14600000</v>
      </c>
      <c r="L1699">
        <v>15600000</v>
      </c>
      <c r="M1699" t="s">
        <v>4174</v>
      </c>
      <c r="N1699" t="s">
        <v>4262</v>
      </c>
      <c r="O1699" t="s">
        <v>11795</v>
      </c>
    </row>
    <row r="1700" spans="1:15" x14ac:dyDescent="0.3">
      <c r="A1700" t="s">
        <v>2169</v>
      </c>
      <c r="B1700">
        <v>2016</v>
      </c>
      <c r="C1700" t="s">
        <v>131</v>
      </c>
      <c r="D1700" t="s">
        <v>5674</v>
      </c>
      <c r="E1700" t="s">
        <v>8344</v>
      </c>
      <c r="F1700" t="s">
        <v>11757</v>
      </c>
      <c r="G1700">
        <v>80095</v>
      </c>
      <c r="H1700" t="s">
        <v>4172</v>
      </c>
      <c r="I1700">
        <v>10400000</v>
      </c>
      <c r="J1700" t="s">
        <v>7208</v>
      </c>
      <c r="K1700">
        <v>9700000</v>
      </c>
      <c r="L1700">
        <v>11100000</v>
      </c>
      <c r="M1700">
        <v>5</v>
      </c>
      <c r="N1700" t="s">
        <v>4626</v>
      </c>
      <c r="O1700" t="s">
        <v>8345</v>
      </c>
    </row>
    <row r="1701" spans="1:15" x14ac:dyDescent="0.3">
      <c r="A1701" t="s">
        <v>7205</v>
      </c>
      <c r="B1701">
        <v>2016</v>
      </c>
      <c r="C1701" t="s">
        <v>92</v>
      </c>
      <c r="D1701" t="s">
        <v>7206</v>
      </c>
      <c r="E1701" t="s">
        <v>7207</v>
      </c>
      <c r="F1701" t="s">
        <v>43</v>
      </c>
      <c r="G1701">
        <v>102000</v>
      </c>
      <c r="H1701" t="s">
        <v>4172</v>
      </c>
      <c r="I1701">
        <v>7100000</v>
      </c>
      <c r="J1701" t="s">
        <v>7208</v>
      </c>
      <c r="K1701">
        <v>6850000</v>
      </c>
      <c r="L1701">
        <v>7340000</v>
      </c>
      <c r="M1701">
        <v>7</v>
      </c>
      <c r="N1701" t="s">
        <v>4262</v>
      </c>
      <c r="O1701" t="s">
        <v>7209</v>
      </c>
    </row>
    <row r="1702" spans="1:15" x14ac:dyDescent="0.3">
      <c r="A1702" t="s">
        <v>6615</v>
      </c>
      <c r="B1702">
        <v>2017</v>
      </c>
      <c r="C1702" t="s">
        <v>24</v>
      </c>
      <c r="D1702" t="s">
        <v>8325</v>
      </c>
      <c r="E1702" t="s">
        <v>8326</v>
      </c>
      <c r="F1702" t="s">
        <v>173</v>
      </c>
      <c r="G1702">
        <v>106500</v>
      </c>
      <c r="H1702" t="s">
        <v>4179</v>
      </c>
      <c r="I1702">
        <v>6460000</v>
      </c>
      <c r="J1702" t="s">
        <v>7208</v>
      </c>
      <c r="K1702">
        <v>6220000</v>
      </c>
      <c r="L1702">
        <v>6690000</v>
      </c>
      <c r="M1702" t="s">
        <v>4174</v>
      </c>
      <c r="N1702" t="s">
        <v>4271</v>
      </c>
      <c r="O1702" t="s">
        <v>8327</v>
      </c>
    </row>
    <row r="1703" spans="1:15" x14ac:dyDescent="0.3">
      <c r="A1703" t="s">
        <v>6620</v>
      </c>
      <c r="B1703">
        <v>2017</v>
      </c>
      <c r="C1703" t="s">
        <v>250</v>
      </c>
      <c r="D1703" t="s">
        <v>4653</v>
      </c>
      <c r="E1703" t="s">
        <v>4961</v>
      </c>
      <c r="F1703" t="s">
        <v>60</v>
      </c>
      <c r="G1703">
        <v>82000</v>
      </c>
      <c r="H1703" t="s">
        <v>4179</v>
      </c>
      <c r="I1703">
        <v>12300000</v>
      </c>
      <c r="J1703" t="s">
        <v>7208</v>
      </c>
      <c r="K1703">
        <v>11900000</v>
      </c>
      <c r="L1703">
        <v>12800000</v>
      </c>
      <c r="M1703">
        <v>3</v>
      </c>
      <c r="N1703" t="s">
        <v>4244</v>
      </c>
      <c r="O1703" t="s">
        <v>8337</v>
      </c>
    </row>
    <row r="1704" spans="1:15" x14ac:dyDescent="0.3">
      <c r="A1704" t="s">
        <v>6590</v>
      </c>
      <c r="B1704">
        <v>2018</v>
      </c>
      <c r="C1704" t="s">
        <v>62</v>
      </c>
      <c r="D1704">
        <v>5008</v>
      </c>
      <c r="E1704" t="s">
        <v>8280</v>
      </c>
      <c r="F1704" t="s">
        <v>43</v>
      </c>
      <c r="G1704">
        <v>90000</v>
      </c>
      <c r="H1704" t="s">
        <v>4179</v>
      </c>
      <c r="I1704">
        <v>13800000</v>
      </c>
      <c r="J1704" t="s">
        <v>7208</v>
      </c>
      <c r="K1704">
        <v>13100000</v>
      </c>
      <c r="L1704">
        <v>14500000</v>
      </c>
      <c r="M1704">
        <v>7</v>
      </c>
      <c r="N1704" t="s">
        <v>4332</v>
      </c>
      <c r="O1704" t="s">
        <v>8281</v>
      </c>
    </row>
    <row r="1705" spans="1:15" x14ac:dyDescent="0.3">
      <c r="A1705" t="s">
        <v>6582</v>
      </c>
      <c r="B1705">
        <v>2018</v>
      </c>
      <c r="C1705" t="s">
        <v>166</v>
      </c>
      <c r="D1705" t="s">
        <v>8269</v>
      </c>
      <c r="E1705" t="s">
        <v>8270</v>
      </c>
      <c r="F1705" t="s">
        <v>94</v>
      </c>
      <c r="G1705">
        <v>102000</v>
      </c>
      <c r="H1705" t="s">
        <v>4179</v>
      </c>
      <c r="I1705">
        <v>14900000</v>
      </c>
      <c r="J1705" t="s">
        <v>7208</v>
      </c>
      <c r="K1705">
        <v>14100000</v>
      </c>
      <c r="L1705">
        <v>15800000</v>
      </c>
      <c r="M1705">
        <v>11</v>
      </c>
      <c r="N1705" t="s">
        <v>4626</v>
      </c>
      <c r="O1705" t="s">
        <v>8271</v>
      </c>
    </row>
    <row r="1706" spans="1:15" x14ac:dyDescent="0.3">
      <c r="A1706" t="s">
        <v>6562</v>
      </c>
      <c r="B1706">
        <v>2018</v>
      </c>
      <c r="C1706" t="s">
        <v>4183</v>
      </c>
      <c r="D1706" t="s">
        <v>6155</v>
      </c>
      <c r="E1706" t="s">
        <v>8239</v>
      </c>
      <c r="F1706" t="s">
        <v>143</v>
      </c>
      <c r="G1706">
        <v>102410</v>
      </c>
      <c r="H1706" t="s">
        <v>4179</v>
      </c>
      <c r="I1706">
        <v>7710000</v>
      </c>
      <c r="J1706" t="s">
        <v>7208</v>
      </c>
      <c r="K1706">
        <v>7200000</v>
      </c>
      <c r="L1706">
        <v>8200000</v>
      </c>
      <c r="M1706">
        <v>9</v>
      </c>
      <c r="N1706" t="s">
        <v>4289</v>
      </c>
      <c r="O1706" t="s">
        <v>8240</v>
      </c>
    </row>
    <row r="1707" spans="1:15" x14ac:dyDescent="0.3">
      <c r="A1707" t="s">
        <v>6580</v>
      </c>
      <c r="B1707">
        <v>2018</v>
      </c>
      <c r="C1707" t="s">
        <v>24</v>
      </c>
      <c r="D1707" t="s">
        <v>4430</v>
      </c>
      <c r="E1707" t="s">
        <v>5164</v>
      </c>
      <c r="F1707" t="s">
        <v>43</v>
      </c>
      <c r="G1707">
        <v>65731</v>
      </c>
      <c r="H1707" t="s">
        <v>4179</v>
      </c>
      <c r="I1707">
        <v>14700000</v>
      </c>
      <c r="J1707" t="s">
        <v>7208</v>
      </c>
      <c r="K1707">
        <v>14100000</v>
      </c>
      <c r="L1707">
        <v>15400000</v>
      </c>
      <c r="M1707">
        <v>11</v>
      </c>
      <c r="N1707" t="s">
        <v>4191</v>
      </c>
      <c r="O1707" t="s">
        <v>8267</v>
      </c>
    </row>
    <row r="1708" spans="1:15" x14ac:dyDescent="0.3">
      <c r="A1708" t="s">
        <v>8262</v>
      </c>
      <c r="B1708">
        <v>2019</v>
      </c>
      <c r="C1708" t="s">
        <v>137</v>
      </c>
      <c r="D1708" t="s">
        <v>5886</v>
      </c>
      <c r="E1708" t="s">
        <v>7920</v>
      </c>
      <c r="F1708" t="s">
        <v>143</v>
      </c>
      <c r="G1708">
        <v>109000</v>
      </c>
      <c r="H1708" t="s">
        <v>4179</v>
      </c>
      <c r="I1708">
        <v>11100000</v>
      </c>
      <c r="J1708" t="s">
        <v>7208</v>
      </c>
      <c r="K1708">
        <v>10700000</v>
      </c>
      <c r="L1708">
        <v>11500000</v>
      </c>
      <c r="M1708">
        <v>31</v>
      </c>
      <c r="N1708" t="s">
        <v>4582</v>
      </c>
      <c r="O1708" t="s">
        <v>8263</v>
      </c>
    </row>
    <row r="1709" spans="1:15" x14ac:dyDescent="0.3">
      <c r="A1709" t="s">
        <v>6612</v>
      </c>
      <c r="B1709">
        <v>2019</v>
      </c>
      <c r="C1709" t="s">
        <v>92</v>
      </c>
      <c r="D1709" t="s">
        <v>8319</v>
      </c>
      <c r="E1709" t="s">
        <v>8320</v>
      </c>
      <c r="F1709" t="s">
        <v>60</v>
      </c>
      <c r="G1709">
        <v>80000</v>
      </c>
      <c r="H1709" t="s">
        <v>4179</v>
      </c>
      <c r="I1709">
        <v>26200000</v>
      </c>
      <c r="J1709" t="s">
        <v>7208</v>
      </c>
      <c r="K1709">
        <v>24900000</v>
      </c>
      <c r="L1709">
        <v>27400000</v>
      </c>
      <c r="M1709">
        <v>17</v>
      </c>
      <c r="N1709" t="s">
        <v>4795</v>
      </c>
      <c r="O1709" t="s">
        <v>8321</v>
      </c>
    </row>
    <row r="1710" spans="1:15" x14ac:dyDescent="0.3">
      <c r="A1710" t="s">
        <v>6601</v>
      </c>
      <c r="B1710">
        <v>2019</v>
      </c>
      <c r="C1710" t="s">
        <v>4183</v>
      </c>
      <c r="D1710" t="s">
        <v>6155</v>
      </c>
      <c r="E1710" t="s">
        <v>8300</v>
      </c>
      <c r="F1710" t="s">
        <v>60</v>
      </c>
      <c r="G1710">
        <v>81423</v>
      </c>
      <c r="H1710" t="s">
        <v>4179</v>
      </c>
      <c r="I1710">
        <v>9700000</v>
      </c>
      <c r="J1710" t="s">
        <v>7208</v>
      </c>
      <c r="K1710">
        <v>9300000</v>
      </c>
      <c r="L1710">
        <v>10100000</v>
      </c>
      <c r="M1710">
        <v>5</v>
      </c>
      <c r="N1710" t="s">
        <v>4424</v>
      </c>
      <c r="O1710" t="s">
        <v>8301</v>
      </c>
    </row>
    <row r="1711" spans="1:15" x14ac:dyDescent="0.3">
      <c r="A1711" t="s">
        <v>8285</v>
      </c>
      <c r="B1711">
        <v>2019</v>
      </c>
      <c r="C1711" t="s">
        <v>4640</v>
      </c>
      <c r="D1711" t="s">
        <v>5786</v>
      </c>
      <c r="E1711" t="s">
        <v>5787</v>
      </c>
      <c r="F1711" t="s">
        <v>143</v>
      </c>
      <c r="G1711">
        <v>66200</v>
      </c>
      <c r="H1711" t="s">
        <v>4179</v>
      </c>
      <c r="I1711">
        <v>7710000</v>
      </c>
      <c r="J1711" t="s">
        <v>7208</v>
      </c>
      <c r="K1711">
        <v>7360000</v>
      </c>
      <c r="L1711">
        <v>8100000</v>
      </c>
      <c r="M1711">
        <v>26</v>
      </c>
      <c r="N1711" t="s">
        <v>4507</v>
      </c>
      <c r="O1711" t="s">
        <v>8286</v>
      </c>
    </row>
    <row r="1712" spans="1:15" x14ac:dyDescent="0.3">
      <c r="A1712" t="s">
        <v>7213</v>
      </c>
      <c r="B1712">
        <v>2019</v>
      </c>
      <c r="C1712" t="s">
        <v>4183</v>
      </c>
      <c r="D1712" t="s">
        <v>5167</v>
      </c>
      <c r="E1712" t="s">
        <v>7214</v>
      </c>
      <c r="F1712" t="s">
        <v>60</v>
      </c>
      <c r="G1712">
        <v>70000</v>
      </c>
      <c r="H1712" t="s">
        <v>4179</v>
      </c>
      <c r="I1712">
        <v>8900000</v>
      </c>
      <c r="J1712" t="s">
        <v>7208</v>
      </c>
      <c r="K1712">
        <v>8600000</v>
      </c>
      <c r="L1712">
        <v>9200000</v>
      </c>
      <c r="M1712">
        <v>20</v>
      </c>
      <c r="N1712" t="s">
        <v>4438</v>
      </c>
      <c r="O1712" t="s">
        <v>7215</v>
      </c>
    </row>
    <row r="1713" spans="1:15" x14ac:dyDescent="0.3">
      <c r="A1713" t="s">
        <v>6589</v>
      </c>
      <c r="B1713">
        <v>2019</v>
      </c>
      <c r="C1713" t="s">
        <v>4183</v>
      </c>
      <c r="D1713" t="s">
        <v>6107</v>
      </c>
      <c r="E1713" t="s">
        <v>7728</v>
      </c>
      <c r="F1713" t="s">
        <v>143</v>
      </c>
      <c r="G1713">
        <v>70000</v>
      </c>
      <c r="H1713" t="s">
        <v>4179</v>
      </c>
      <c r="I1713">
        <v>9600000</v>
      </c>
      <c r="J1713" t="s">
        <v>7208</v>
      </c>
      <c r="K1713">
        <v>9200000</v>
      </c>
      <c r="L1713">
        <v>10000000</v>
      </c>
      <c r="M1713">
        <v>6</v>
      </c>
      <c r="N1713" t="s">
        <v>4438</v>
      </c>
      <c r="O1713" t="s">
        <v>8279</v>
      </c>
    </row>
    <row r="1714" spans="1:15" x14ac:dyDescent="0.3">
      <c r="A1714" t="s">
        <v>6602</v>
      </c>
      <c r="B1714">
        <v>2020</v>
      </c>
      <c r="C1714" t="s">
        <v>137</v>
      </c>
      <c r="D1714" t="s">
        <v>4702</v>
      </c>
      <c r="E1714" t="s">
        <v>4650</v>
      </c>
      <c r="F1714" t="s">
        <v>161</v>
      </c>
      <c r="G1714">
        <v>104875</v>
      </c>
      <c r="H1714" t="s">
        <v>4179</v>
      </c>
      <c r="I1714">
        <v>7350000</v>
      </c>
      <c r="J1714" t="s">
        <v>7208</v>
      </c>
      <c r="K1714">
        <v>7070000</v>
      </c>
      <c r="L1714">
        <v>7620000</v>
      </c>
      <c r="M1714">
        <v>7</v>
      </c>
      <c r="N1714" t="s">
        <v>4247</v>
      </c>
      <c r="O1714" t="s">
        <v>8305</v>
      </c>
    </row>
    <row r="1715" spans="1:15" x14ac:dyDescent="0.3">
      <c r="A1715" t="s">
        <v>6575</v>
      </c>
      <c r="B1715">
        <v>2020</v>
      </c>
      <c r="C1715" t="s">
        <v>89</v>
      </c>
      <c r="D1715">
        <v>3</v>
      </c>
      <c r="E1715" t="s">
        <v>4380</v>
      </c>
      <c r="F1715" t="s">
        <v>8033</v>
      </c>
      <c r="G1715">
        <v>97000</v>
      </c>
      <c r="H1715" t="s">
        <v>4179</v>
      </c>
      <c r="I1715">
        <v>6210000</v>
      </c>
      <c r="J1715" t="s">
        <v>7208</v>
      </c>
      <c r="K1715">
        <v>5700000</v>
      </c>
      <c r="L1715">
        <v>6710000</v>
      </c>
      <c r="M1715">
        <v>8</v>
      </c>
      <c r="N1715" t="s">
        <v>4551</v>
      </c>
      <c r="O1715" t="s">
        <v>8253</v>
      </c>
    </row>
    <row r="1716" spans="1:15" x14ac:dyDescent="0.3">
      <c r="A1716" t="s">
        <v>4171</v>
      </c>
      <c r="B1716">
        <v>2022</v>
      </c>
      <c r="C1716" t="s">
        <v>62</v>
      </c>
      <c r="D1716" t="s">
        <v>4291</v>
      </c>
      <c r="E1716" t="s">
        <v>8260</v>
      </c>
      <c r="F1716" t="s">
        <v>4171</v>
      </c>
      <c r="G1716">
        <v>30950</v>
      </c>
      <c r="H1716" t="s">
        <v>4179</v>
      </c>
      <c r="I1716">
        <v>13200000</v>
      </c>
      <c r="J1716" t="s">
        <v>7208</v>
      </c>
      <c r="K1716">
        <v>12600000</v>
      </c>
      <c r="L1716">
        <v>13700000</v>
      </c>
      <c r="M1716" t="s">
        <v>4174</v>
      </c>
      <c r="N1716" t="s">
        <v>4186</v>
      </c>
      <c r="O1716" t="s">
        <v>8261</v>
      </c>
    </row>
    <row r="1717" spans="1:15" x14ac:dyDescent="0.3">
      <c r="A1717" t="s">
        <v>4171</v>
      </c>
      <c r="B1717">
        <v>2026</v>
      </c>
      <c r="C1717" t="s">
        <v>92</v>
      </c>
      <c r="D1717" t="s">
        <v>4908</v>
      </c>
      <c r="E1717" t="s">
        <v>8311</v>
      </c>
      <c r="F1717" t="s">
        <v>4171</v>
      </c>
      <c r="G1717">
        <v>1400</v>
      </c>
      <c r="H1717" t="s">
        <v>4179</v>
      </c>
      <c r="I1717">
        <v>11000000</v>
      </c>
      <c r="J1717" t="s">
        <v>7208</v>
      </c>
      <c r="K1717">
        <v>10600000</v>
      </c>
      <c r="L1717">
        <v>11400000</v>
      </c>
      <c r="M1717">
        <v>6</v>
      </c>
      <c r="N1717" t="s">
        <v>4381</v>
      </c>
      <c r="O1717" t="s">
        <v>8312</v>
      </c>
    </row>
    <row r="1718" spans="1:15" x14ac:dyDescent="0.3">
      <c r="A1718" t="s">
        <v>1738</v>
      </c>
      <c r="B1718">
        <v>2020</v>
      </c>
      <c r="C1718" t="s">
        <v>62</v>
      </c>
      <c r="D1718">
        <v>5008</v>
      </c>
      <c r="E1718" t="s">
        <v>5161</v>
      </c>
      <c r="F1718" t="s">
        <v>43</v>
      </c>
      <c r="G1718">
        <v>107000</v>
      </c>
      <c r="H1718" t="s">
        <v>4179</v>
      </c>
      <c r="I1718">
        <v>16800000</v>
      </c>
      <c r="J1718" t="s">
        <v>7208</v>
      </c>
      <c r="K1718">
        <v>16200000</v>
      </c>
      <c r="L1718">
        <v>17400000</v>
      </c>
      <c r="M1718">
        <v>2</v>
      </c>
      <c r="N1718" t="s">
        <v>4424</v>
      </c>
      <c r="O1718" t="s">
        <v>8233</v>
      </c>
    </row>
    <row r="1719" spans="1:15" x14ac:dyDescent="0.3">
      <c r="A1719" t="s">
        <v>6563</v>
      </c>
      <c r="B1719">
        <v>2021</v>
      </c>
      <c r="C1719" t="s">
        <v>191</v>
      </c>
      <c r="D1719" t="s">
        <v>4210</v>
      </c>
      <c r="E1719" t="s">
        <v>4211</v>
      </c>
      <c r="F1719" t="s">
        <v>143</v>
      </c>
      <c r="G1719">
        <v>24780</v>
      </c>
      <c r="H1719" t="s">
        <v>4172</v>
      </c>
      <c r="I1719">
        <v>16000000</v>
      </c>
      <c r="J1719" t="s">
        <v>7208</v>
      </c>
      <c r="K1719">
        <v>15500000</v>
      </c>
      <c r="L1719">
        <v>16500000</v>
      </c>
      <c r="M1719">
        <v>8</v>
      </c>
      <c r="N1719" t="s">
        <v>4218</v>
      </c>
      <c r="O1719" t="s">
        <v>8241</v>
      </c>
    </row>
    <row r="1720" spans="1:15" x14ac:dyDescent="0.3">
      <c r="A1720" t="s">
        <v>6613</v>
      </c>
      <c r="B1720">
        <v>2021</v>
      </c>
      <c r="C1720" t="s">
        <v>4183</v>
      </c>
      <c r="D1720" t="s">
        <v>4376</v>
      </c>
      <c r="E1720" t="s">
        <v>8322</v>
      </c>
      <c r="F1720" t="s">
        <v>161</v>
      </c>
      <c r="G1720">
        <v>62500</v>
      </c>
      <c r="H1720" t="s">
        <v>4179</v>
      </c>
      <c r="I1720">
        <v>18800000</v>
      </c>
      <c r="J1720" t="s">
        <v>7208</v>
      </c>
      <c r="K1720">
        <v>18000000</v>
      </c>
      <c r="L1720">
        <v>19700000</v>
      </c>
      <c r="M1720">
        <v>2</v>
      </c>
      <c r="N1720" t="s">
        <v>4244</v>
      </c>
      <c r="O1720" t="s">
        <v>8323</v>
      </c>
    </row>
    <row r="1721" spans="1:15" x14ac:dyDescent="0.3">
      <c r="A1721" t="s">
        <v>6622</v>
      </c>
      <c r="B1721">
        <v>2021</v>
      </c>
      <c r="C1721" t="s">
        <v>36</v>
      </c>
      <c r="D1721" t="s">
        <v>8341</v>
      </c>
      <c r="E1721" t="s">
        <v>8342</v>
      </c>
      <c r="F1721" t="s">
        <v>60</v>
      </c>
      <c r="G1721">
        <v>59576</v>
      </c>
      <c r="H1721" t="s">
        <v>4172</v>
      </c>
      <c r="I1721">
        <v>5990000</v>
      </c>
      <c r="J1721" t="s">
        <v>7208</v>
      </c>
      <c r="K1721">
        <v>5740000</v>
      </c>
      <c r="L1721">
        <v>6240000</v>
      </c>
      <c r="M1721">
        <v>4</v>
      </c>
      <c r="N1721" t="s">
        <v>4180</v>
      </c>
      <c r="O1721" t="s">
        <v>8343</v>
      </c>
    </row>
    <row r="1722" spans="1:15" x14ac:dyDescent="0.3">
      <c r="A1722" t="s">
        <v>8302</v>
      </c>
      <c r="B1722">
        <v>2021</v>
      </c>
      <c r="C1722" t="s">
        <v>137</v>
      </c>
      <c r="D1722" t="s">
        <v>4193</v>
      </c>
      <c r="E1722" t="s">
        <v>8303</v>
      </c>
      <c r="F1722" t="s">
        <v>60</v>
      </c>
      <c r="G1722">
        <v>141500</v>
      </c>
      <c r="H1722" t="s">
        <v>4172</v>
      </c>
      <c r="I1722">
        <v>21500000</v>
      </c>
      <c r="J1722" t="s">
        <v>7208</v>
      </c>
      <c r="K1722">
        <v>19600000</v>
      </c>
      <c r="L1722">
        <v>23300000</v>
      </c>
      <c r="M1722">
        <v>5</v>
      </c>
      <c r="N1722" t="s">
        <v>4235</v>
      </c>
      <c r="O1722" t="s">
        <v>8304</v>
      </c>
    </row>
    <row r="1723" spans="1:15" x14ac:dyDescent="0.3">
      <c r="A1723" t="s">
        <v>6591</v>
      </c>
      <c r="B1723">
        <v>2021</v>
      </c>
      <c r="C1723" t="s">
        <v>36</v>
      </c>
      <c r="D1723" t="s">
        <v>4371</v>
      </c>
      <c r="E1723" t="s">
        <v>4372</v>
      </c>
      <c r="F1723" t="s">
        <v>60</v>
      </c>
      <c r="G1723">
        <v>39829</v>
      </c>
      <c r="H1723" t="s">
        <v>4179</v>
      </c>
      <c r="I1723">
        <v>11700000</v>
      </c>
      <c r="J1723" t="s">
        <v>7208</v>
      </c>
      <c r="K1723">
        <v>11300000</v>
      </c>
      <c r="L1723">
        <v>12100000</v>
      </c>
      <c r="M1723">
        <v>6</v>
      </c>
      <c r="N1723" t="s">
        <v>6913</v>
      </c>
      <c r="O1723" t="s">
        <v>8282</v>
      </c>
    </row>
    <row r="1724" spans="1:15" x14ac:dyDescent="0.3">
      <c r="A1724" t="s">
        <v>6564</v>
      </c>
      <c r="B1724">
        <v>2022</v>
      </c>
      <c r="C1724" t="s">
        <v>182</v>
      </c>
      <c r="D1724" t="s">
        <v>5859</v>
      </c>
      <c r="E1724" t="s">
        <v>8242</v>
      </c>
      <c r="F1724" t="s">
        <v>43</v>
      </c>
      <c r="G1724">
        <v>77380</v>
      </c>
      <c r="H1724" t="s">
        <v>4179</v>
      </c>
      <c r="I1724">
        <v>15500000</v>
      </c>
      <c r="J1724" t="s">
        <v>7208</v>
      </c>
      <c r="K1724">
        <v>14900000</v>
      </c>
      <c r="L1724">
        <v>16000000</v>
      </c>
      <c r="M1724">
        <v>8</v>
      </c>
      <c r="N1724" t="s">
        <v>4199</v>
      </c>
      <c r="O1724" t="s">
        <v>8243</v>
      </c>
    </row>
    <row r="1725" spans="1:15" x14ac:dyDescent="0.3">
      <c r="A1725" t="s">
        <v>6560</v>
      </c>
      <c r="B1725">
        <v>2022</v>
      </c>
      <c r="C1725" t="s">
        <v>24</v>
      </c>
      <c r="D1725" t="s">
        <v>4189</v>
      </c>
      <c r="E1725" t="s">
        <v>4190</v>
      </c>
      <c r="F1725" t="s">
        <v>173</v>
      </c>
      <c r="G1725">
        <v>34455</v>
      </c>
      <c r="H1725" t="s">
        <v>4179</v>
      </c>
      <c r="I1725">
        <v>12600000</v>
      </c>
      <c r="J1725" t="s">
        <v>7208</v>
      </c>
      <c r="K1725">
        <v>12100000</v>
      </c>
      <c r="L1725">
        <v>13000000</v>
      </c>
      <c r="M1725">
        <v>31</v>
      </c>
      <c r="N1725" t="s">
        <v>4289</v>
      </c>
      <c r="O1725" t="s">
        <v>8237</v>
      </c>
    </row>
    <row r="1726" spans="1:15" x14ac:dyDescent="0.3">
      <c r="A1726" t="s">
        <v>6571</v>
      </c>
      <c r="B1726">
        <v>2022</v>
      </c>
      <c r="C1726" t="s">
        <v>191</v>
      </c>
      <c r="D1726" t="s">
        <v>4210</v>
      </c>
      <c r="E1726" t="s">
        <v>8088</v>
      </c>
      <c r="F1726" t="s">
        <v>161</v>
      </c>
      <c r="G1726">
        <v>97000</v>
      </c>
      <c r="H1726" t="s">
        <v>4179</v>
      </c>
      <c r="I1726">
        <v>21700000</v>
      </c>
      <c r="J1726" t="s">
        <v>7208</v>
      </c>
      <c r="K1726">
        <v>20300000</v>
      </c>
      <c r="L1726">
        <v>23100000</v>
      </c>
      <c r="M1726">
        <v>12</v>
      </c>
      <c r="N1726" t="s">
        <v>4212</v>
      </c>
      <c r="O1726" t="s">
        <v>8248</v>
      </c>
    </row>
    <row r="1727" spans="1:15" x14ac:dyDescent="0.3">
      <c r="A1727" t="s">
        <v>6600</v>
      </c>
      <c r="B1727">
        <v>2022</v>
      </c>
      <c r="C1727" t="s">
        <v>85</v>
      </c>
      <c r="D1727" t="s">
        <v>7685</v>
      </c>
      <c r="E1727" t="s">
        <v>7686</v>
      </c>
      <c r="F1727" t="s">
        <v>143</v>
      </c>
      <c r="G1727">
        <v>67000</v>
      </c>
      <c r="H1727" t="s">
        <v>4179</v>
      </c>
      <c r="I1727">
        <v>7400000</v>
      </c>
      <c r="J1727" t="s">
        <v>7208</v>
      </c>
      <c r="K1727">
        <v>7070000</v>
      </c>
      <c r="L1727">
        <v>7740000</v>
      </c>
      <c r="M1727">
        <v>6</v>
      </c>
      <c r="N1727" t="s">
        <v>4401</v>
      </c>
      <c r="O1727" t="s">
        <v>8297</v>
      </c>
    </row>
    <row r="1728" spans="1:15" x14ac:dyDescent="0.3">
      <c r="A1728" t="s">
        <v>8339</v>
      </c>
      <c r="B1728">
        <v>2022</v>
      </c>
      <c r="C1728" t="s">
        <v>41</v>
      </c>
      <c r="D1728" t="s">
        <v>6018</v>
      </c>
      <c r="E1728" t="s">
        <v>4875</v>
      </c>
      <c r="F1728" t="s">
        <v>161</v>
      </c>
      <c r="G1728">
        <v>63000</v>
      </c>
      <c r="H1728" t="s">
        <v>4179</v>
      </c>
      <c r="I1728">
        <v>7980000</v>
      </c>
      <c r="J1728" t="s">
        <v>7208</v>
      </c>
      <c r="K1728">
        <v>7660000</v>
      </c>
      <c r="L1728">
        <v>8300000</v>
      </c>
      <c r="M1728">
        <v>13</v>
      </c>
      <c r="N1728" t="s">
        <v>4274</v>
      </c>
      <c r="O1728" t="s">
        <v>8340</v>
      </c>
    </row>
    <row r="1729" spans="1:15" x14ac:dyDescent="0.3">
      <c r="A1729" t="s">
        <v>5417</v>
      </c>
      <c r="B1729">
        <v>2022</v>
      </c>
      <c r="C1729" t="s">
        <v>36</v>
      </c>
      <c r="D1729" t="s">
        <v>4774</v>
      </c>
      <c r="E1729" t="s">
        <v>4896</v>
      </c>
      <c r="F1729" t="s">
        <v>173</v>
      </c>
      <c r="G1729">
        <v>30000</v>
      </c>
      <c r="H1729" t="s">
        <v>4179</v>
      </c>
      <c r="I1729">
        <v>11500000</v>
      </c>
      <c r="J1729" t="s">
        <v>7208</v>
      </c>
      <c r="K1729">
        <v>11100000</v>
      </c>
      <c r="L1729">
        <v>11900000</v>
      </c>
      <c r="M1729">
        <v>12</v>
      </c>
      <c r="N1729" t="s">
        <v>4648</v>
      </c>
      <c r="O1729" t="s">
        <v>8295</v>
      </c>
    </row>
    <row r="1730" spans="1:15" x14ac:dyDescent="0.3">
      <c r="A1730" t="s">
        <v>6558</v>
      </c>
      <c r="B1730">
        <v>2022</v>
      </c>
      <c r="C1730" t="s">
        <v>137</v>
      </c>
      <c r="D1730" t="s">
        <v>4691</v>
      </c>
      <c r="E1730" t="s">
        <v>8234</v>
      </c>
      <c r="F1730" t="s">
        <v>143</v>
      </c>
      <c r="G1730">
        <v>45000</v>
      </c>
      <c r="H1730" t="s">
        <v>4179</v>
      </c>
      <c r="I1730">
        <v>12700000</v>
      </c>
      <c r="J1730" t="s">
        <v>7208</v>
      </c>
      <c r="K1730">
        <v>12200000</v>
      </c>
      <c r="L1730">
        <v>13200000</v>
      </c>
      <c r="M1730">
        <v>2</v>
      </c>
      <c r="N1730" t="s">
        <v>4212</v>
      </c>
      <c r="O1730" t="s">
        <v>8235</v>
      </c>
    </row>
    <row r="1731" spans="1:15" x14ac:dyDescent="0.3">
      <c r="A1731" t="s">
        <v>7210</v>
      </c>
      <c r="B1731">
        <v>2022</v>
      </c>
      <c r="C1731" t="s">
        <v>4031</v>
      </c>
      <c r="D1731" t="s">
        <v>4968</v>
      </c>
      <c r="E1731" t="s">
        <v>7211</v>
      </c>
      <c r="F1731" t="s">
        <v>173</v>
      </c>
      <c r="G1731">
        <v>47000</v>
      </c>
      <c r="H1731" t="s">
        <v>4179</v>
      </c>
      <c r="I1731">
        <v>15200000</v>
      </c>
      <c r="J1731" t="s">
        <v>7208</v>
      </c>
      <c r="K1731">
        <v>14600000</v>
      </c>
      <c r="L1731">
        <v>15700000</v>
      </c>
      <c r="M1731">
        <v>8</v>
      </c>
      <c r="N1731" t="s">
        <v>4191</v>
      </c>
      <c r="O1731" t="s">
        <v>7212</v>
      </c>
    </row>
    <row r="1732" spans="1:15" x14ac:dyDescent="0.3">
      <c r="A1732" t="s">
        <v>6603</v>
      </c>
      <c r="B1732">
        <v>2022</v>
      </c>
      <c r="C1732" t="s">
        <v>89</v>
      </c>
      <c r="D1732" t="s">
        <v>8306</v>
      </c>
      <c r="E1732" t="s">
        <v>8307</v>
      </c>
      <c r="F1732" t="s">
        <v>43</v>
      </c>
      <c r="G1732">
        <v>57910</v>
      </c>
      <c r="H1732" t="s">
        <v>4172</v>
      </c>
      <c r="I1732">
        <v>6790000</v>
      </c>
      <c r="J1732" t="s">
        <v>7208</v>
      </c>
      <c r="K1732">
        <v>6550000</v>
      </c>
      <c r="L1732">
        <v>7040000</v>
      </c>
      <c r="M1732">
        <v>16</v>
      </c>
      <c r="N1732" t="s">
        <v>4424</v>
      </c>
      <c r="O1732" t="s">
        <v>8308</v>
      </c>
    </row>
    <row r="1733" spans="1:15" x14ac:dyDescent="0.3">
      <c r="A1733" t="s">
        <v>6559</v>
      </c>
      <c r="B1733">
        <v>2022</v>
      </c>
      <c r="C1733" t="s">
        <v>36</v>
      </c>
      <c r="D1733" t="s">
        <v>4426</v>
      </c>
      <c r="E1733" t="s">
        <v>4506</v>
      </c>
      <c r="F1733" t="s">
        <v>143</v>
      </c>
      <c r="G1733">
        <v>59570</v>
      </c>
      <c r="H1733" t="s">
        <v>4179</v>
      </c>
      <c r="I1733">
        <v>7050000</v>
      </c>
      <c r="J1733" t="s">
        <v>7208</v>
      </c>
      <c r="K1733">
        <v>6790000</v>
      </c>
      <c r="L1733">
        <v>7320000</v>
      </c>
      <c r="M1733">
        <v>61</v>
      </c>
      <c r="N1733" t="s">
        <v>4582</v>
      </c>
      <c r="O1733" t="s">
        <v>8236</v>
      </c>
    </row>
    <row r="1734" spans="1:15" x14ac:dyDescent="0.3">
      <c r="A1734" t="s">
        <v>6588</v>
      </c>
      <c r="B1734">
        <v>2023</v>
      </c>
      <c r="C1734" t="s">
        <v>166</v>
      </c>
      <c r="D1734" t="s">
        <v>4695</v>
      </c>
      <c r="E1734" t="s">
        <v>5063</v>
      </c>
      <c r="F1734" t="s">
        <v>143</v>
      </c>
      <c r="G1734">
        <v>22542</v>
      </c>
      <c r="H1734" t="s">
        <v>4179</v>
      </c>
      <c r="I1734">
        <v>14000000</v>
      </c>
      <c r="J1734" t="s">
        <v>7208</v>
      </c>
      <c r="K1734">
        <v>13500000</v>
      </c>
      <c r="L1734">
        <v>14500000</v>
      </c>
      <c r="M1734">
        <v>15</v>
      </c>
      <c r="N1734" t="s">
        <v>4416</v>
      </c>
      <c r="O1734" t="s">
        <v>8278</v>
      </c>
    </row>
    <row r="1735" spans="1:15" x14ac:dyDescent="0.3">
      <c r="A1735" t="s">
        <v>6594</v>
      </c>
      <c r="B1735">
        <v>2023</v>
      </c>
      <c r="C1735" t="s">
        <v>41</v>
      </c>
      <c r="D1735" t="s">
        <v>8287</v>
      </c>
      <c r="E1735" t="s">
        <v>8288</v>
      </c>
      <c r="F1735" t="s">
        <v>173</v>
      </c>
      <c r="G1735">
        <v>29456</v>
      </c>
      <c r="H1735" t="s">
        <v>4172</v>
      </c>
      <c r="I1735">
        <v>9900000</v>
      </c>
      <c r="J1735" t="s">
        <v>7208</v>
      </c>
      <c r="K1735">
        <v>9600000</v>
      </c>
      <c r="L1735">
        <v>10300000</v>
      </c>
      <c r="M1735">
        <v>2</v>
      </c>
      <c r="N1735" t="s">
        <v>6065</v>
      </c>
      <c r="O1735" t="s">
        <v>8289</v>
      </c>
    </row>
    <row r="1736" spans="1:15" x14ac:dyDescent="0.3">
      <c r="A1736" t="s">
        <v>6592</v>
      </c>
      <c r="B1736">
        <v>2022</v>
      </c>
      <c r="C1736" t="s">
        <v>4894</v>
      </c>
      <c r="D1736" t="s">
        <v>4895</v>
      </c>
      <c r="E1736" t="s">
        <v>4896</v>
      </c>
      <c r="F1736" t="s">
        <v>60</v>
      </c>
      <c r="G1736">
        <v>76470</v>
      </c>
      <c r="H1736" t="s">
        <v>4179</v>
      </c>
      <c r="I1736">
        <v>9800000</v>
      </c>
      <c r="J1736" t="s">
        <v>7208</v>
      </c>
      <c r="K1736">
        <v>9400000</v>
      </c>
      <c r="L1736">
        <v>10200000</v>
      </c>
      <c r="M1736">
        <v>9</v>
      </c>
      <c r="N1736" t="s">
        <v>4582</v>
      </c>
      <c r="O1736" t="s">
        <v>8283</v>
      </c>
    </row>
    <row r="1737" spans="1:15" x14ac:dyDescent="0.3">
      <c r="A1737" t="s">
        <v>6608</v>
      </c>
      <c r="B1737">
        <v>2022</v>
      </c>
      <c r="C1737" t="s">
        <v>4183</v>
      </c>
      <c r="D1737" t="s">
        <v>4491</v>
      </c>
      <c r="E1737" t="s">
        <v>4492</v>
      </c>
      <c r="F1737" t="s">
        <v>60</v>
      </c>
      <c r="G1737">
        <v>80406</v>
      </c>
      <c r="H1737" t="s">
        <v>4179</v>
      </c>
      <c r="I1737">
        <v>12200000</v>
      </c>
      <c r="J1737" t="s">
        <v>7208</v>
      </c>
      <c r="K1737">
        <v>11700000</v>
      </c>
      <c r="L1737">
        <v>12600000</v>
      </c>
      <c r="M1737">
        <v>3</v>
      </c>
      <c r="N1737" t="s">
        <v>4438</v>
      </c>
      <c r="O1737" t="s">
        <v>8315</v>
      </c>
    </row>
    <row r="1738" spans="1:15" x14ac:dyDescent="0.3">
      <c r="A1738" t="s">
        <v>6595</v>
      </c>
      <c r="B1738">
        <v>2022</v>
      </c>
      <c r="C1738" t="s">
        <v>191</v>
      </c>
      <c r="D1738" t="s">
        <v>8290</v>
      </c>
      <c r="E1738" t="s">
        <v>6180</v>
      </c>
      <c r="F1738" t="s">
        <v>143</v>
      </c>
      <c r="G1738">
        <v>30000</v>
      </c>
      <c r="H1738" t="s">
        <v>4172</v>
      </c>
      <c r="I1738">
        <v>12900000</v>
      </c>
      <c r="J1738" t="s">
        <v>7208</v>
      </c>
      <c r="K1738">
        <v>12500000</v>
      </c>
      <c r="L1738">
        <v>13400000</v>
      </c>
      <c r="M1738" t="s">
        <v>4174</v>
      </c>
      <c r="N1738" t="s">
        <v>4401</v>
      </c>
      <c r="O1738" t="s">
        <v>8291</v>
      </c>
    </row>
    <row r="1739" spans="1:15" x14ac:dyDescent="0.3">
      <c r="A1739" t="s">
        <v>6596</v>
      </c>
      <c r="B1739">
        <v>2023</v>
      </c>
      <c r="C1739" t="s">
        <v>36</v>
      </c>
      <c r="D1739" t="s">
        <v>4371</v>
      </c>
      <c r="E1739" t="s">
        <v>4372</v>
      </c>
      <c r="F1739" t="s">
        <v>43</v>
      </c>
      <c r="G1739">
        <v>40258</v>
      </c>
      <c r="H1739" t="s">
        <v>4172</v>
      </c>
      <c r="I1739">
        <v>12100000</v>
      </c>
      <c r="J1739" t="s">
        <v>7208</v>
      </c>
      <c r="K1739">
        <v>11700000</v>
      </c>
      <c r="L1739">
        <v>12500000</v>
      </c>
      <c r="M1739">
        <v>27</v>
      </c>
      <c r="N1739" t="s">
        <v>4274</v>
      </c>
      <c r="O1739" t="s">
        <v>8292</v>
      </c>
    </row>
    <row r="1740" spans="1:15" x14ac:dyDescent="0.3">
      <c r="A1740" t="s">
        <v>6598</v>
      </c>
      <c r="B1740">
        <v>2023</v>
      </c>
      <c r="C1740" t="s">
        <v>62</v>
      </c>
      <c r="D1740" t="s">
        <v>4291</v>
      </c>
      <c r="E1740" t="s">
        <v>4810</v>
      </c>
      <c r="F1740" t="s">
        <v>43</v>
      </c>
      <c r="G1740">
        <v>61186</v>
      </c>
      <c r="H1740" t="s">
        <v>4179</v>
      </c>
      <c r="I1740">
        <v>13500000</v>
      </c>
      <c r="J1740" t="s">
        <v>7208</v>
      </c>
      <c r="K1740">
        <v>13000000</v>
      </c>
      <c r="L1740">
        <v>14100000</v>
      </c>
      <c r="M1740">
        <v>14</v>
      </c>
      <c r="N1740" t="s">
        <v>4199</v>
      </c>
      <c r="O1740" t="s">
        <v>8294</v>
      </c>
    </row>
    <row r="1741" spans="1:15" x14ac:dyDescent="0.3">
      <c r="A1741" t="s">
        <v>6577</v>
      </c>
      <c r="B1741">
        <v>2023</v>
      </c>
      <c r="C1741" t="s">
        <v>108</v>
      </c>
      <c r="D1741" t="s">
        <v>7146</v>
      </c>
      <c r="E1741" t="s">
        <v>7147</v>
      </c>
      <c r="F1741" t="s">
        <v>143</v>
      </c>
      <c r="G1741">
        <v>63000</v>
      </c>
      <c r="H1741" t="s">
        <v>4172</v>
      </c>
      <c r="I1741">
        <v>13000000</v>
      </c>
      <c r="J1741" t="s">
        <v>7208</v>
      </c>
      <c r="K1741">
        <v>12500000</v>
      </c>
      <c r="L1741">
        <v>13500000</v>
      </c>
      <c r="M1741">
        <v>14</v>
      </c>
      <c r="N1741" t="s">
        <v>4648</v>
      </c>
      <c r="O1741" t="s">
        <v>8255</v>
      </c>
    </row>
    <row r="1742" spans="1:15" x14ac:dyDescent="0.3">
      <c r="A1742" t="s">
        <v>6619</v>
      </c>
      <c r="B1742">
        <v>2023</v>
      </c>
      <c r="C1742" t="s">
        <v>137</v>
      </c>
      <c r="D1742" t="s">
        <v>4335</v>
      </c>
      <c r="E1742" t="s">
        <v>5680</v>
      </c>
      <c r="F1742" t="s">
        <v>143</v>
      </c>
      <c r="G1742">
        <v>6000</v>
      </c>
      <c r="H1742" t="s">
        <v>4179</v>
      </c>
      <c r="I1742">
        <v>18000000</v>
      </c>
      <c r="J1742" t="s">
        <v>7208</v>
      </c>
      <c r="K1742">
        <v>17300000</v>
      </c>
      <c r="L1742">
        <v>18600000</v>
      </c>
      <c r="M1742">
        <v>15</v>
      </c>
      <c r="N1742" t="s">
        <v>4324</v>
      </c>
      <c r="O1742" t="s">
        <v>8336</v>
      </c>
    </row>
    <row r="1743" spans="1:15" x14ac:dyDescent="0.3">
      <c r="A1743" t="s">
        <v>6616</v>
      </c>
      <c r="B1743">
        <v>2023</v>
      </c>
      <c r="C1743" t="s">
        <v>6117</v>
      </c>
      <c r="D1743" t="s">
        <v>6118</v>
      </c>
      <c r="E1743" t="s">
        <v>8328</v>
      </c>
      <c r="F1743" t="s">
        <v>143</v>
      </c>
      <c r="G1743">
        <v>68000</v>
      </c>
      <c r="H1743" t="s">
        <v>4179</v>
      </c>
      <c r="I1743">
        <v>14300000</v>
      </c>
      <c r="J1743" t="s">
        <v>7208</v>
      </c>
      <c r="K1743">
        <v>13800000</v>
      </c>
      <c r="L1743">
        <v>14800000</v>
      </c>
      <c r="M1743">
        <v>31</v>
      </c>
      <c r="N1743" t="s">
        <v>4244</v>
      </c>
      <c r="O1743" t="s">
        <v>8329</v>
      </c>
    </row>
    <row r="1744" spans="1:15" x14ac:dyDescent="0.3">
      <c r="A1744" t="s">
        <v>6579</v>
      </c>
      <c r="B1744">
        <v>2023</v>
      </c>
      <c r="C1744" t="s">
        <v>7602</v>
      </c>
      <c r="D1744" t="s">
        <v>8264</v>
      </c>
      <c r="E1744" t="s">
        <v>8265</v>
      </c>
      <c r="F1744" t="s">
        <v>43</v>
      </c>
      <c r="G1744">
        <v>8437</v>
      </c>
      <c r="H1744" t="s">
        <v>4179</v>
      </c>
      <c r="I1744">
        <v>6830000</v>
      </c>
      <c r="J1744" t="s">
        <v>7208</v>
      </c>
      <c r="K1744">
        <v>6590000</v>
      </c>
      <c r="L1744">
        <v>7070000</v>
      </c>
      <c r="M1744">
        <v>3</v>
      </c>
      <c r="N1744" t="s">
        <v>4438</v>
      </c>
      <c r="O1744" t="s">
        <v>8266</v>
      </c>
    </row>
    <row r="1745" spans="1:15" x14ac:dyDescent="0.3">
      <c r="A1745" t="s">
        <v>6597</v>
      </c>
      <c r="B1745">
        <v>2023</v>
      </c>
      <c r="C1745" t="s">
        <v>4183</v>
      </c>
      <c r="D1745" t="s">
        <v>4364</v>
      </c>
      <c r="E1745" t="s">
        <v>5909</v>
      </c>
      <c r="F1745" t="s">
        <v>161</v>
      </c>
      <c r="G1745">
        <v>28000</v>
      </c>
      <c r="H1745" t="s">
        <v>4172</v>
      </c>
      <c r="I1745">
        <v>8800000</v>
      </c>
      <c r="J1745" t="s">
        <v>7208</v>
      </c>
      <c r="K1745">
        <v>8500000</v>
      </c>
      <c r="L1745">
        <v>9100000</v>
      </c>
      <c r="M1745">
        <v>16</v>
      </c>
      <c r="N1745" t="s">
        <v>4416</v>
      </c>
      <c r="O1745" t="s">
        <v>8293</v>
      </c>
    </row>
    <row r="1746" spans="1:15" x14ac:dyDescent="0.3">
      <c r="A1746" t="s">
        <v>6604</v>
      </c>
      <c r="B1746">
        <v>2023</v>
      </c>
      <c r="C1746" t="s">
        <v>4183</v>
      </c>
      <c r="D1746" t="s">
        <v>4302</v>
      </c>
      <c r="E1746" t="s">
        <v>8309</v>
      </c>
      <c r="F1746" t="s">
        <v>143</v>
      </c>
      <c r="G1746">
        <v>64854</v>
      </c>
      <c r="H1746" t="s">
        <v>4179</v>
      </c>
      <c r="I1746">
        <v>20300000</v>
      </c>
      <c r="J1746" t="s">
        <v>7208</v>
      </c>
      <c r="K1746">
        <v>19500000</v>
      </c>
      <c r="L1746">
        <v>21100000</v>
      </c>
      <c r="M1746">
        <v>14</v>
      </c>
      <c r="N1746" t="s">
        <v>4180</v>
      </c>
      <c r="O1746" t="s">
        <v>8310</v>
      </c>
    </row>
    <row r="1747" spans="1:15" x14ac:dyDescent="0.3">
      <c r="A1747" t="s">
        <v>6587</v>
      </c>
      <c r="B1747">
        <v>2023</v>
      </c>
      <c r="C1747" t="s">
        <v>50</v>
      </c>
      <c r="D1747">
        <v>560</v>
      </c>
      <c r="E1747" t="s">
        <v>4742</v>
      </c>
      <c r="F1747" t="s">
        <v>43</v>
      </c>
      <c r="G1747">
        <v>38040</v>
      </c>
      <c r="H1747" t="s">
        <v>4179</v>
      </c>
      <c r="I1747">
        <v>9200000</v>
      </c>
      <c r="J1747" t="s">
        <v>7208</v>
      </c>
      <c r="K1747">
        <v>8800000</v>
      </c>
      <c r="L1747">
        <v>9500000</v>
      </c>
      <c r="M1747">
        <v>30</v>
      </c>
      <c r="N1747" t="s">
        <v>4401</v>
      </c>
      <c r="O1747" t="s">
        <v>8277</v>
      </c>
    </row>
    <row r="1748" spans="1:15" x14ac:dyDescent="0.3">
      <c r="A1748" t="s">
        <v>6610</v>
      </c>
      <c r="B1748">
        <v>2023</v>
      </c>
      <c r="C1748" t="s">
        <v>62</v>
      </c>
      <c r="D1748" t="s">
        <v>4206</v>
      </c>
      <c r="E1748" t="s">
        <v>4258</v>
      </c>
      <c r="F1748" t="s">
        <v>43</v>
      </c>
      <c r="G1748">
        <v>18500</v>
      </c>
      <c r="H1748" t="s">
        <v>4179</v>
      </c>
      <c r="I1748">
        <v>14400000</v>
      </c>
      <c r="J1748" t="s">
        <v>7208</v>
      </c>
      <c r="K1748">
        <v>13700000</v>
      </c>
      <c r="L1748">
        <v>15200000</v>
      </c>
      <c r="M1748">
        <v>18</v>
      </c>
      <c r="N1748" t="s">
        <v>4212</v>
      </c>
      <c r="O1748" t="s">
        <v>8317</v>
      </c>
    </row>
    <row r="1749" spans="1:15" x14ac:dyDescent="0.3">
      <c r="A1749" t="s">
        <v>6556</v>
      </c>
      <c r="B1749">
        <v>2025</v>
      </c>
      <c r="C1749" t="s">
        <v>166</v>
      </c>
      <c r="D1749" t="s">
        <v>5769</v>
      </c>
      <c r="E1749" t="s">
        <v>6193</v>
      </c>
      <c r="F1749" t="s">
        <v>143</v>
      </c>
      <c r="G1749">
        <v>14300</v>
      </c>
      <c r="H1749" t="s">
        <v>4179</v>
      </c>
      <c r="I1749">
        <v>13300000</v>
      </c>
      <c r="J1749" t="s">
        <v>7208</v>
      </c>
      <c r="K1749">
        <v>12900000</v>
      </c>
      <c r="L1749">
        <v>13800000</v>
      </c>
      <c r="M1749">
        <v>25</v>
      </c>
      <c r="N1749" t="s">
        <v>4218</v>
      </c>
      <c r="O1749" t="s">
        <v>8231</v>
      </c>
    </row>
    <row r="1750" spans="1:15" x14ac:dyDescent="0.3">
      <c r="A1750" t="s">
        <v>6433</v>
      </c>
      <c r="B1750">
        <v>2023</v>
      </c>
      <c r="C1750" t="s">
        <v>62</v>
      </c>
      <c r="D1750" t="s">
        <v>4433</v>
      </c>
      <c r="E1750" t="s">
        <v>4434</v>
      </c>
      <c r="F1750" t="s">
        <v>43</v>
      </c>
      <c r="G1750">
        <v>20000</v>
      </c>
      <c r="H1750" t="s">
        <v>4179</v>
      </c>
      <c r="I1750">
        <v>20500000</v>
      </c>
      <c r="J1750" t="s">
        <v>7208</v>
      </c>
      <c r="K1750">
        <v>19700000</v>
      </c>
      <c r="L1750">
        <v>21200000</v>
      </c>
      <c r="M1750">
        <v>12</v>
      </c>
      <c r="N1750" t="s">
        <v>4324</v>
      </c>
      <c r="O1750" t="s">
        <v>8539</v>
      </c>
    </row>
    <row r="1751" spans="1:15" x14ac:dyDescent="0.3">
      <c r="A1751" t="s">
        <v>6433</v>
      </c>
      <c r="B1751">
        <v>2023</v>
      </c>
      <c r="C1751" t="s">
        <v>62</v>
      </c>
      <c r="D1751" t="s">
        <v>4433</v>
      </c>
      <c r="E1751" t="s">
        <v>4434</v>
      </c>
      <c r="F1751" t="s">
        <v>43</v>
      </c>
      <c r="G1751">
        <v>30000</v>
      </c>
      <c r="H1751" t="s">
        <v>4179</v>
      </c>
      <c r="I1751">
        <v>20400000</v>
      </c>
      <c r="J1751" t="s">
        <v>7208</v>
      </c>
      <c r="K1751">
        <v>19600000</v>
      </c>
      <c r="L1751">
        <v>21100000</v>
      </c>
      <c r="M1751">
        <v>12</v>
      </c>
      <c r="N1751" t="s">
        <v>4324</v>
      </c>
      <c r="O1751" t="s">
        <v>8538</v>
      </c>
    </row>
    <row r="1752" spans="1:15" x14ac:dyDescent="0.3">
      <c r="A1752" t="s">
        <v>6585</v>
      </c>
      <c r="B1752">
        <v>2023</v>
      </c>
      <c r="C1752" t="s">
        <v>62</v>
      </c>
      <c r="D1752" t="s">
        <v>4433</v>
      </c>
      <c r="E1752" t="s">
        <v>4434</v>
      </c>
      <c r="F1752" t="s">
        <v>143</v>
      </c>
      <c r="G1752">
        <v>43500</v>
      </c>
      <c r="H1752" t="s">
        <v>4179</v>
      </c>
      <c r="I1752">
        <v>20000000</v>
      </c>
      <c r="J1752" t="s">
        <v>7208</v>
      </c>
      <c r="K1752">
        <v>19200000</v>
      </c>
      <c r="L1752">
        <v>20700000</v>
      </c>
      <c r="M1752">
        <v>12</v>
      </c>
      <c r="N1752" t="s">
        <v>4324</v>
      </c>
      <c r="O1752" t="s">
        <v>8275</v>
      </c>
    </row>
    <row r="1753" spans="1:15" x14ac:dyDescent="0.3">
      <c r="A1753" t="s">
        <v>6569</v>
      </c>
      <c r="B1753">
        <v>2024</v>
      </c>
      <c r="C1753" t="s">
        <v>92</v>
      </c>
      <c r="D1753" t="s">
        <v>4470</v>
      </c>
      <c r="E1753" t="s">
        <v>4989</v>
      </c>
      <c r="F1753" t="s">
        <v>143</v>
      </c>
      <c r="G1753">
        <v>42450</v>
      </c>
      <c r="H1753" t="s">
        <v>4172</v>
      </c>
      <c r="I1753">
        <v>39800000</v>
      </c>
      <c r="J1753" t="s">
        <v>7208</v>
      </c>
      <c r="K1753">
        <v>38300000</v>
      </c>
      <c r="L1753">
        <v>41200000</v>
      </c>
      <c r="M1753">
        <v>42</v>
      </c>
      <c r="N1753" t="s">
        <v>5655</v>
      </c>
      <c r="O1753" t="s">
        <v>8246</v>
      </c>
    </row>
    <row r="1754" spans="1:15" x14ac:dyDescent="0.3">
      <c r="A1754" t="s">
        <v>6606</v>
      </c>
      <c r="B1754">
        <v>2025</v>
      </c>
      <c r="C1754" t="s">
        <v>166</v>
      </c>
      <c r="D1754" t="s">
        <v>4837</v>
      </c>
      <c r="E1754" t="s">
        <v>5044</v>
      </c>
      <c r="F1754" t="s">
        <v>4171</v>
      </c>
      <c r="G1754">
        <v>22458</v>
      </c>
      <c r="H1754" t="s">
        <v>4179</v>
      </c>
      <c r="I1754">
        <v>18300000</v>
      </c>
      <c r="J1754" t="s">
        <v>7208</v>
      </c>
      <c r="K1754">
        <v>17600000</v>
      </c>
      <c r="L1754">
        <v>19000000</v>
      </c>
      <c r="M1754">
        <v>2</v>
      </c>
      <c r="N1754" t="s">
        <v>4262</v>
      </c>
      <c r="O1754" t="s">
        <v>8314</v>
      </c>
    </row>
    <row r="1755" spans="1:15" x14ac:dyDescent="0.3">
      <c r="A1755" t="s">
        <v>6611</v>
      </c>
      <c r="B1755">
        <v>2024</v>
      </c>
      <c r="C1755" t="s">
        <v>24</v>
      </c>
      <c r="D1755" t="s">
        <v>4853</v>
      </c>
      <c r="E1755" t="s">
        <v>4190</v>
      </c>
      <c r="F1755" t="s">
        <v>43</v>
      </c>
      <c r="G1755">
        <v>35000</v>
      </c>
      <c r="H1755" t="s">
        <v>4179</v>
      </c>
      <c r="I1755">
        <v>16300000</v>
      </c>
      <c r="J1755" t="s">
        <v>7208</v>
      </c>
      <c r="K1755">
        <v>15700000</v>
      </c>
      <c r="L1755">
        <v>16900000</v>
      </c>
      <c r="M1755">
        <v>23</v>
      </c>
      <c r="N1755" t="s">
        <v>4259</v>
      </c>
      <c r="O1755" t="s">
        <v>8318</v>
      </c>
    </row>
    <row r="1756" spans="1:15" x14ac:dyDescent="0.3">
      <c r="A1756" t="s">
        <v>6561</v>
      </c>
      <c r="B1756">
        <v>2024</v>
      </c>
      <c r="C1756" t="s">
        <v>4640</v>
      </c>
      <c r="D1756" t="s">
        <v>5092</v>
      </c>
      <c r="E1756" t="s">
        <v>4427</v>
      </c>
      <c r="F1756" t="s">
        <v>43</v>
      </c>
      <c r="G1756">
        <v>18000</v>
      </c>
      <c r="H1756" t="s">
        <v>4179</v>
      </c>
      <c r="I1756">
        <v>12700000</v>
      </c>
      <c r="J1756" t="s">
        <v>7208</v>
      </c>
      <c r="K1756">
        <v>12000000</v>
      </c>
      <c r="L1756">
        <v>13500000</v>
      </c>
      <c r="M1756">
        <v>10</v>
      </c>
      <c r="N1756" t="s">
        <v>4582</v>
      </c>
      <c r="O1756" t="s">
        <v>8238</v>
      </c>
    </row>
    <row r="1757" spans="1:15" x14ac:dyDescent="0.3">
      <c r="A1757" t="s">
        <v>6566</v>
      </c>
      <c r="B1757">
        <v>2025</v>
      </c>
      <c r="C1757" t="s">
        <v>36</v>
      </c>
      <c r="D1757" t="s">
        <v>4399</v>
      </c>
      <c r="E1757" t="s">
        <v>7773</v>
      </c>
      <c r="F1757" t="s">
        <v>4171</v>
      </c>
      <c r="G1757">
        <v>13017</v>
      </c>
      <c r="H1757" t="s">
        <v>4179</v>
      </c>
      <c r="I1757">
        <v>8900000</v>
      </c>
      <c r="J1757" t="s">
        <v>7208</v>
      </c>
      <c r="K1757">
        <v>8600000</v>
      </c>
      <c r="L1757">
        <v>9200000</v>
      </c>
      <c r="M1757" t="s">
        <v>4174</v>
      </c>
      <c r="N1757" t="s">
        <v>4648</v>
      </c>
      <c r="O1757" t="s">
        <v>8245</v>
      </c>
    </row>
    <row r="1758" spans="1:15" x14ac:dyDescent="0.3">
      <c r="A1758" t="s">
        <v>6624</v>
      </c>
      <c r="B1758">
        <v>2024</v>
      </c>
      <c r="C1758" t="s">
        <v>4031</v>
      </c>
      <c r="D1758" t="s">
        <v>5656</v>
      </c>
      <c r="E1758" t="s">
        <v>5657</v>
      </c>
      <c r="F1758" t="s">
        <v>143</v>
      </c>
      <c r="G1758">
        <v>53000</v>
      </c>
      <c r="H1758" t="s">
        <v>4179</v>
      </c>
      <c r="I1758">
        <v>18400000</v>
      </c>
      <c r="J1758" t="s">
        <v>7208</v>
      </c>
      <c r="K1758">
        <v>17700000</v>
      </c>
      <c r="L1758">
        <v>19000000</v>
      </c>
      <c r="M1758">
        <v>9</v>
      </c>
      <c r="N1758" t="s">
        <v>4381</v>
      </c>
      <c r="O1758" t="s">
        <v>8333</v>
      </c>
    </row>
    <row r="1759" spans="1:15" x14ac:dyDescent="0.3">
      <c r="A1759" t="s">
        <v>4152</v>
      </c>
      <c r="B1759">
        <v>2024</v>
      </c>
      <c r="C1759" t="s">
        <v>62</v>
      </c>
      <c r="D1759" t="s">
        <v>4249</v>
      </c>
      <c r="E1759" t="s">
        <v>4357</v>
      </c>
      <c r="F1759" t="s">
        <v>43</v>
      </c>
      <c r="G1759">
        <v>28000</v>
      </c>
      <c r="H1759" t="s">
        <v>4171</v>
      </c>
      <c r="I1759">
        <v>22000000</v>
      </c>
      <c r="J1759" t="s">
        <v>7208</v>
      </c>
      <c r="K1759">
        <v>21200000</v>
      </c>
      <c r="L1759">
        <v>22800000</v>
      </c>
      <c r="M1759">
        <v>27</v>
      </c>
      <c r="N1759" t="s">
        <v>4699</v>
      </c>
      <c r="O1759" t="s">
        <v>11796</v>
      </c>
    </row>
    <row r="1760" spans="1:15" x14ac:dyDescent="0.3">
      <c r="A1760" t="s">
        <v>4152</v>
      </c>
      <c r="B1760">
        <v>2024</v>
      </c>
      <c r="C1760" t="s">
        <v>62</v>
      </c>
      <c r="D1760" t="s">
        <v>4249</v>
      </c>
      <c r="E1760" t="s">
        <v>4357</v>
      </c>
      <c r="F1760" t="s">
        <v>43</v>
      </c>
      <c r="G1760">
        <v>28000</v>
      </c>
      <c r="H1760" t="s">
        <v>4171</v>
      </c>
      <c r="I1760">
        <v>22000000</v>
      </c>
      <c r="J1760" t="s">
        <v>7208</v>
      </c>
      <c r="K1760">
        <v>21200000</v>
      </c>
      <c r="L1760">
        <v>22800000</v>
      </c>
      <c r="M1760">
        <v>27</v>
      </c>
      <c r="N1760" t="s">
        <v>4699</v>
      </c>
      <c r="O1760" t="s">
        <v>11797</v>
      </c>
    </row>
    <row r="1761" spans="1:15" x14ac:dyDescent="0.3">
      <c r="A1761" t="s">
        <v>4152</v>
      </c>
      <c r="B1761">
        <v>2024</v>
      </c>
      <c r="C1761" t="s">
        <v>62</v>
      </c>
      <c r="D1761" t="s">
        <v>4249</v>
      </c>
      <c r="E1761" t="s">
        <v>4357</v>
      </c>
      <c r="F1761" t="s">
        <v>43</v>
      </c>
      <c r="G1761">
        <v>28000</v>
      </c>
      <c r="H1761" t="s">
        <v>4179</v>
      </c>
      <c r="I1761">
        <v>21600000</v>
      </c>
      <c r="J1761" t="s">
        <v>7208</v>
      </c>
      <c r="K1761">
        <v>21200000</v>
      </c>
      <c r="L1761">
        <v>22800000</v>
      </c>
      <c r="M1761">
        <v>27</v>
      </c>
      <c r="N1761" t="s">
        <v>4699</v>
      </c>
      <c r="O1761" t="s">
        <v>11798</v>
      </c>
    </row>
    <row r="1762" spans="1:15" x14ac:dyDescent="0.3">
      <c r="A1762" t="s">
        <v>4852</v>
      </c>
      <c r="B1762">
        <v>2024</v>
      </c>
      <c r="C1762" t="s">
        <v>24</v>
      </c>
      <c r="D1762" t="s">
        <v>4853</v>
      </c>
      <c r="E1762" t="s">
        <v>4190</v>
      </c>
      <c r="F1762" t="s">
        <v>94</v>
      </c>
      <c r="G1762">
        <v>47000</v>
      </c>
      <c r="H1762" t="s">
        <v>4171</v>
      </c>
      <c r="I1762">
        <v>16400000</v>
      </c>
      <c r="J1762" t="s">
        <v>7208</v>
      </c>
      <c r="K1762">
        <v>15800000</v>
      </c>
      <c r="L1762">
        <v>17000000</v>
      </c>
      <c r="M1762">
        <v>23</v>
      </c>
      <c r="N1762" t="s">
        <v>4259</v>
      </c>
      <c r="O1762" t="s">
        <v>11799</v>
      </c>
    </row>
    <row r="1763" spans="1:15" x14ac:dyDescent="0.3">
      <c r="A1763" t="s">
        <v>6593</v>
      </c>
      <c r="B1763">
        <v>2024</v>
      </c>
      <c r="C1763" t="s">
        <v>4183</v>
      </c>
      <c r="D1763" t="s">
        <v>4939</v>
      </c>
      <c r="E1763" t="s">
        <v>6097</v>
      </c>
      <c r="F1763" t="s">
        <v>43</v>
      </c>
      <c r="G1763">
        <v>20000</v>
      </c>
      <c r="H1763" t="s">
        <v>4179</v>
      </c>
      <c r="I1763">
        <v>29300000</v>
      </c>
      <c r="J1763" t="s">
        <v>7208</v>
      </c>
      <c r="K1763">
        <v>28200000</v>
      </c>
      <c r="L1763">
        <v>30300000</v>
      </c>
      <c r="M1763" t="s">
        <v>4174</v>
      </c>
      <c r="N1763" t="s">
        <v>4573</v>
      </c>
      <c r="O1763" t="s">
        <v>8284</v>
      </c>
    </row>
    <row r="1764" spans="1:15" x14ac:dyDescent="0.3">
      <c r="A1764" t="s">
        <v>6570</v>
      </c>
      <c r="B1764">
        <v>2024</v>
      </c>
      <c r="C1764" t="s">
        <v>62</v>
      </c>
      <c r="D1764">
        <v>3008</v>
      </c>
      <c r="E1764" t="s">
        <v>4434</v>
      </c>
      <c r="F1764" t="s">
        <v>43</v>
      </c>
      <c r="G1764">
        <v>61000</v>
      </c>
      <c r="H1764" t="s">
        <v>4179</v>
      </c>
      <c r="I1764">
        <v>18800000</v>
      </c>
      <c r="J1764" t="s">
        <v>7208</v>
      </c>
      <c r="K1764">
        <v>18100000</v>
      </c>
      <c r="L1764">
        <v>19500000</v>
      </c>
      <c r="M1764">
        <v>68</v>
      </c>
      <c r="N1764" t="s">
        <v>4332</v>
      </c>
      <c r="O1764" t="s">
        <v>8247</v>
      </c>
    </row>
    <row r="1765" spans="1:15" x14ac:dyDescent="0.3">
      <c r="A1765" t="s">
        <v>6583</v>
      </c>
      <c r="B1765">
        <v>2024</v>
      </c>
      <c r="C1765" t="s">
        <v>5177</v>
      </c>
      <c r="D1765" t="s">
        <v>5214</v>
      </c>
      <c r="E1765" t="s">
        <v>8272</v>
      </c>
      <c r="F1765" t="s">
        <v>43</v>
      </c>
      <c r="G1765">
        <v>20721</v>
      </c>
      <c r="H1765" t="s">
        <v>4179</v>
      </c>
      <c r="I1765">
        <v>9300000</v>
      </c>
      <c r="J1765" t="s">
        <v>7208</v>
      </c>
      <c r="K1765">
        <v>9000000</v>
      </c>
      <c r="L1765">
        <v>9600000</v>
      </c>
      <c r="M1765">
        <v>7</v>
      </c>
      <c r="N1765" t="s">
        <v>4551</v>
      </c>
      <c r="O1765" t="s">
        <v>8273</v>
      </c>
    </row>
    <row r="1766" spans="1:15" x14ac:dyDescent="0.3">
      <c r="A1766" t="s">
        <v>6584</v>
      </c>
      <c r="B1766">
        <v>2024</v>
      </c>
      <c r="C1766" t="s">
        <v>182</v>
      </c>
      <c r="D1766" t="s">
        <v>5859</v>
      </c>
      <c r="E1766" t="s">
        <v>8242</v>
      </c>
      <c r="F1766" t="s">
        <v>60</v>
      </c>
      <c r="G1766">
        <v>83340</v>
      </c>
      <c r="H1766" t="s">
        <v>4179</v>
      </c>
      <c r="I1766">
        <v>17100000</v>
      </c>
      <c r="J1766" t="s">
        <v>7208</v>
      </c>
      <c r="K1766">
        <v>16200000</v>
      </c>
      <c r="L1766">
        <v>18100000</v>
      </c>
      <c r="M1766">
        <v>7</v>
      </c>
      <c r="N1766" t="s">
        <v>4259</v>
      </c>
      <c r="O1766" t="s">
        <v>8274</v>
      </c>
    </row>
    <row r="1767" spans="1:15" x14ac:dyDescent="0.3">
      <c r="A1767" t="s">
        <v>6599</v>
      </c>
      <c r="B1767">
        <v>2024</v>
      </c>
      <c r="C1767" t="s">
        <v>4091</v>
      </c>
      <c r="D1767" t="s">
        <v>4921</v>
      </c>
      <c r="E1767" t="s">
        <v>6236</v>
      </c>
      <c r="F1767" t="s">
        <v>161</v>
      </c>
      <c r="G1767">
        <v>19000</v>
      </c>
      <c r="H1767" t="s">
        <v>4179</v>
      </c>
      <c r="I1767">
        <v>16500000</v>
      </c>
      <c r="J1767" t="s">
        <v>7208</v>
      </c>
      <c r="K1767">
        <v>15900000</v>
      </c>
      <c r="L1767">
        <v>17000000</v>
      </c>
      <c r="M1767">
        <v>25</v>
      </c>
      <c r="N1767" t="s">
        <v>4191</v>
      </c>
      <c r="O1767" t="s">
        <v>8296</v>
      </c>
    </row>
    <row r="1768" spans="1:15" x14ac:dyDescent="0.3">
      <c r="A1768" t="s">
        <v>6581</v>
      </c>
      <c r="B1768">
        <v>2024</v>
      </c>
      <c r="C1768" t="s">
        <v>201</v>
      </c>
      <c r="D1768" t="s">
        <v>4668</v>
      </c>
      <c r="E1768" t="s">
        <v>4739</v>
      </c>
      <c r="F1768" t="s">
        <v>43</v>
      </c>
      <c r="G1768">
        <v>20000</v>
      </c>
      <c r="H1768" t="s">
        <v>4179</v>
      </c>
      <c r="I1768">
        <v>13900000</v>
      </c>
      <c r="J1768" t="s">
        <v>7208</v>
      </c>
      <c r="K1768">
        <v>13400000</v>
      </c>
      <c r="L1768">
        <v>14400000</v>
      </c>
      <c r="M1768">
        <v>12</v>
      </c>
      <c r="N1768" t="s">
        <v>4212</v>
      </c>
      <c r="O1768" t="s">
        <v>8268</v>
      </c>
    </row>
    <row r="1769" spans="1:15" x14ac:dyDescent="0.3">
      <c r="A1769" t="s">
        <v>6586</v>
      </c>
      <c r="B1769">
        <v>2025</v>
      </c>
      <c r="C1769" t="s">
        <v>92</v>
      </c>
      <c r="D1769" t="s">
        <v>5074</v>
      </c>
      <c r="E1769" t="s">
        <v>8016</v>
      </c>
      <c r="F1769" t="s">
        <v>143</v>
      </c>
      <c r="G1769">
        <v>34300</v>
      </c>
      <c r="H1769" t="s">
        <v>4172</v>
      </c>
      <c r="I1769">
        <v>15200000</v>
      </c>
      <c r="J1769" t="s">
        <v>7208</v>
      </c>
      <c r="K1769">
        <v>14600000</v>
      </c>
      <c r="L1769">
        <v>15800000</v>
      </c>
      <c r="M1769">
        <v>6</v>
      </c>
      <c r="N1769" t="s">
        <v>4259</v>
      </c>
      <c r="O1769" t="s">
        <v>8276</v>
      </c>
    </row>
    <row r="1770" spans="1:15" x14ac:dyDescent="0.3">
      <c r="A1770" t="s">
        <v>6617</v>
      </c>
      <c r="B1770">
        <v>2024</v>
      </c>
      <c r="C1770" t="s">
        <v>62</v>
      </c>
      <c r="D1770">
        <v>3008</v>
      </c>
      <c r="E1770" t="s">
        <v>4345</v>
      </c>
      <c r="F1770" t="s">
        <v>43</v>
      </c>
      <c r="G1770">
        <v>15000</v>
      </c>
      <c r="H1770" t="s">
        <v>4179</v>
      </c>
      <c r="I1770">
        <v>22100000</v>
      </c>
      <c r="J1770" t="s">
        <v>7208</v>
      </c>
      <c r="K1770">
        <v>21400000</v>
      </c>
      <c r="L1770">
        <v>22900000</v>
      </c>
      <c r="M1770">
        <v>12</v>
      </c>
      <c r="N1770" t="s">
        <v>4324</v>
      </c>
      <c r="O1770" t="s">
        <v>8334</v>
      </c>
    </row>
    <row r="1771" spans="1:15" x14ac:dyDescent="0.3">
      <c r="A1771" t="s">
        <v>6618</v>
      </c>
      <c r="B1771">
        <v>2025</v>
      </c>
      <c r="C1771" t="s">
        <v>131</v>
      </c>
      <c r="D1771" t="s">
        <v>4992</v>
      </c>
      <c r="E1771" t="s">
        <v>7678</v>
      </c>
      <c r="F1771" t="s">
        <v>161</v>
      </c>
      <c r="G1771">
        <v>6000</v>
      </c>
      <c r="H1771" t="s">
        <v>4179</v>
      </c>
      <c r="I1771">
        <v>29500000</v>
      </c>
      <c r="J1771" t="s">
        <v>7208</v>
      </c>
      <c r="K1771">
        <v>28500000</v>
      </c>
      <c r="L1771">
        <v>30600000</v>
      </c>
      <c r="M1771">
        <v>2</v>
      </c>
      <c r="N1771" t="s">
        <v>4222</v>
      </c>
      <c r="O1771" t="s">
        <v>8335</v>
      </c>
    </row>
    <row r="1772" spans="1:15" x14ac:dyDescent="0.3">
      <c r="A1772" t="s">
        <v>6573</v>
      </c>
      <c r="B1772">
        <v>2025</v>
      </c>
      <c r="C1772" t="s">
        <v>41</v>
      </c>
      <c r="D1772" t="s">
        <v>4874</v>
      </c>
      <c r="E1772" t="s">
        <v>4618</v>
      </c>
      <c r="F1772" t="s">
        <v>4171</v>
      </c>
      <c r="G1772">
        <v>67117</v>
      </c>
      <c r="H1772" t="s">
        <v>4179</v>
      </c>
      <c r="I1772">
        <v>10800000</v>
      </c>
      <c r="J1772" t="s">
        <v>7208</v>
      </c>
      <c r="K1772">
        <v>10500000</v>
      </c>
      <c r="L1772">
        <v>11200000</v>
      </c>
      <c r="M1772">
        <v>2</v>
      </c>
      <c r="N1772" t="s">
        <v>4582</v>
      </c>
      <c r="O1772" t="s">
        <v>8250</v>
      </c>
    </row>
    <row r="1773" spans="1:15" x14ac:dyDescent="0.3">
      <c r="A1773" t="s">
        <v>6557</v>
      </c>
      <c r="B1773">
        <v>2025</v>
      </c>
      <c r="C1773" t="s">
        <v>50</v>
      </c>
      <c r="D1773">
        <v>500</v>
      </c>
      <c r="E1773" t="s">
        <v>4618</v>
      </c>
      <c r="F1773" t="s">
        <v>4171</v>
      </c>
      <c r="G1773">
        <v>20000</v>
      </c>
      <c r="H1773" t="s">
        <v>4179</v>
      </c>
      <c r="I1773">
        <v>10000000</v>
      </c>
      <c r="J1773" t="s">
        <v>7208</v>
      </c>
      <c r="K1773">
        <v>9700000</v>
      </c>
      <c r="L1773">
        <v>10400000</v>
      </c>
      <c r="M1773">
        <v>2</v>
      </c>
      <c r="N1773" t="s">
        <v>5703</v>
      </c>
      <c r="O1773" t="s">
        <v>8232</v>
      </c>
    </row>
    <row r="1774" spans="1:15" x14ac:dyDescent="0.3">
      <c r="A1774" t="s">
        <v>8256</v>
      </c>
      <c r="B1774">
        <v>2025</v>
      </c>
      <c r="C1774" t="s">
        <v>6074</v>
      </c>
      <c r="D1774" t="s">
        <v>8257</v>
      </c>
      <c r="E1774" t="s">
        <v>8258</v>
      </c>
      <c r="F1774" t="s">
        <v>4171</v>
      </c>
      <c r="G1774">
        <v>12000</v>
      </c>
      <c r="H1774" t="s">
        <v>4172</v>
      </c>
      <c r="I1774">
        <v>65000000</v>
      </c>
      <c r="J1774" t="s">
        <v>7208</v>
      </c>
      <c r="K1774">
        <v>63000000</v>
      </c>
      <c r="L1774">
        <v>67000000</v>
      </c>
      <c r="M1774" t="s">
        <v>4174</v>
      </c>
      <c r="N1774" t="s">
        <v>4468</v>
      </c>
      <c r="O1774" t="s">
        <v>8259</v>
      </c>
    </row>
    <row r="1775" spans="1:15" x14ac:dyDescent="0.3">
      <c r="A1775" t="s">
        <v>6623</v>
      </c>
      <c r="B1775">
        <v>2025</v>
      </c>
      <c r="C1775" t="s">
        <v>5177</v>
      </c>
      <c r="D1775" t="s">
        <v>5214</v>
      </c>
      <c r="E1775" t="s">
        <v>8298</v>
      </c>
      <c r="F1775" t="s">
        <v>43</v>
      </c>
      <c r="G1775">
        <v>21000</v>
      </c>
      <c r="H1775" t="s">
        <v>4179</v>
      </c>
      <c r="I1775">
        <v>10800000</v>
      </c>
      <c r="J1775" t="s">
        <v>7208</v>
      </c>
      <c r="K1775">
        <v>10200000</v>
      </c>
      <c r="L1775">
        <v>11300000</v>
      </c>
      <c r="M1775">
        <v>2</v>
      </c>
      <c r="N1775" t="s">
        <v>4186</v>
      </c>
      <c r="O1775" t="s">
        <v>8299</v>
      </c>
    </row>
    <row r="1776" spans="1:15" x14ac:dyDescent="0.3">
      <c r="A1776" t="s">
        <v>6576</v>
      </c>
      <c r="B1776">
        <v>2025</v>
      </c>
      <c r="C1776" t="s">
        <v>201</v>
      </c>
      <c r="D1776" t="s">
        <v>4668</v>
      </c>
      <c r="E1776" t="s">
        <v>4784</v>
      </c>
      <c r="F1776" t="s">
        <v>4171</v>
      </c>
      <c r="G1776">
        <v>14319</v>
      </c>
      <c r="H1776" t="s">
        <v>4179</v>
      </c>
      <c r="I1776">
        <v>15200000</v>
      </c>
      <c r="J1776" t="s">
        <v>7208</v>
      </c>
      <c r="K1776">
        <v>14700000</v>
      </c>
      <c r="L1776">
        <v>15800000</v>
      </c>
      <c r="M1776">
        <v>9</v>
      </c>
      <c r="N1776" t="s">
        <v>4244</v>
      </c>
      <c r="O1776" t="s">
        <v>8254</v>
      </c>
    </row>
    <row r="1777" spans="1:15" x14ac:dyDescent="0.3">
      <c r="A1777" t="s">
        <v>8534</v>
      </c>
      <c r="B1777">
        <v>2025</v>
      </c>
      <c r="C1777" t="s">
        <v>62</v>
      </c>
      <c r="D1777">
        <v>308</v>
      </c>
      <c r="E1777" t="s">
        <v>4224</v>
      </c>
      <c r="F1777" t="s">
        <v>4171</v>
      </c>
      <c r="G1777">
        <v>30000</v>
      </c>
      <c r="H1777" t="s">
        <v>4179</v>
      </c>
      <c r="I1777">
        <v>19500000</v>
      </c>
      <c r="J1777" t="s">
        <v>7208</v>
      </c>
      <c r="K1777">
        <v>18800000</v>
      </c>
      <c r="L1777">
        <v>20200000</v>
      </c>
      <c r="M1777">
        <v>14</v>
      </c>
      <c r="N1777" t="s">
        <v>4259</v>
      </c>
      <c r="O1777" t="s">
        <v>8535</v>
      </c>
    </row>
    <row r="1778" spans="1:15" x14ac:dyDescent="0.3">
      <c r="A1778" t="s">
        <v>8330</v>
      </c>
      <c r="B1778">
        <v>2025</v>
      </c>
      <c r="C1778" t="s">
        <v>194</v>
      </c>
      <c r="D1778" t="s">
        <v>4479</v>
      </c>
      <c r="E1778" t="s">
        <v>8331</v>
      </c>
      <c r="F1778" t="s">
        <v>4171</v>
      </c>
      <c r="G1778">
        <v>7400</v>
      </c>
      <c r="H1778" t="s">
        <v>4179</v>
      </c>
      <c r="I1778">
        <v>27500000</v>
      </c>
      <c r="J1778" t="s">
        <v>7208</v>
      </c>
      <c r="K1778">
        <v>26600000</v>
      </c>
      <c r="L1778">
        <v>28400000</v>
      </c>
      <c r="M1778">
        <v>3</v>
      </c>
      <c r="N1778" t="s">
        <v>4180</v>
      </c>
      <c r="O1778" t="s">
        <v>8332</v>
      </c>
    </row>
    <row r="1779" spans="1:15" x14ac:dyDescent="0.3">
      <c r="A1779" t="s">
        <v>6621</v>
      </c>
      <c r="B1779">
        <v>2025</v>
      </c>
      <c r="C1779" t="s">
        <v>4183</v>
      </c>
      <c r="D1779" t="s">
        <v>4364</v>
      </c>
      <c r="E1779" t="s">
        <v>6175</v>
      </c>
      <c r="F1779" t="s">
        <v>4171</v>
      </c>
      <c r="G1779">
        <v>49000</v>
      </c>
      <c r="H1779" t="s">
        <v>4179</v>
      </c>
      <c r="I1779">
        <v>9800000</v>
      </c>
      <c r="J1779" t="s">
        <v>7208</v>
      </c>
      <c r="K1779">
        <v>9500000</v>
      </c>
      <c r="L1779">
        <v>10100000</v>
      </c>
      <c r="M1779">
        <v>2</v>
      </c>
      <c r="N1779" t="s">
        <v>4262</v>
      </c>
      <c r="O1779" t="s">
        <v>8338</v>
      </c>
    </row>
    <row r="1780" spans="1:15" x14ac:dyDescent="0.3">
      <c r="A1780" t="s">
        <v>8532</v>
      </c>
      <c r="B1780">
        <v>2025</v>
      </c>
      <c r="C1780" t="s">
        <v>62</v>
      </c>
      <c r="D1780">
        <v>308</v>
      </c>
      <c r="E1780" t="s">
        <v>4224</v>
      </c>
      <c r="F1780" t="s">
        <v>4171</v>
      </c>
      <c r="G1780">
        <v>15000</v>
      </c>
      <c r="H1780" t="s">
        <v>4179</v>
      </c>
      <c r="I1780">
        <v>19900000</v>
      </c>
      <c r="J1780" t="s">
        <v>7208</v>
      </c>
      <c r="K1780">
        <v>19200000</v>
      </c>
      <c r="L1780">
        <v>20600000</v>
      </c>
      <c r="M1780">
        <v>14</v>
      </c>
      <c r="N1780" t="s">
        <v>4259</v>
      </c>
      <c r="O1780" t="s">
        <v>8533</v>
      </c>
    </row>
    <row r="1781" spans="1:15" x14ac:dyDescent="0.3">
      <c r="A1781" t="s">
        <v>8529</v>
      </c>
      <c r="B1781">
        <v>2025</v>
      </c>
      <c r="C1781" t="s">
        <v>62</v>
      </c>
      <c r="D1781" t="s">
        <v>4389</v>
      </c>
      <c r="E1781" t="s">
        <v>4681</v>
      </c>
      <c r="F1781" t="s">
        <v>4171</v>
      </c>
      <c r="G1781">
        <v>25000</v>
      </c>
      <c r="H1781" t="s">
        <v>4179</v>
      </c>
      <c r="I1781">
        <v>22800000</v>
      </c>
      <c r="J1781" t="s">
        <v>7208</v>
      </c>
      <c r="K1781">
        <v>22000000</v>
      </c>
      <c r="L1781">
        <v>23500000</v>
      </c>
      <c r="M1781">
        <v>9</v>
      </c>
      <c r="N1781" t="s">
        <v>4225</v>
      </c>
      <c r="O1781" t="s">
        <v>8530</v>
      </c>
    </row>
    <row r="1782" spans="1:15" x14ac:dyDescent="0.3">
      <c r="A1782" t="s">
        <v>7184</v>
      </c>
      <c r="B1782">
        <v>2025</v>
      </c>
      <c r="C1782" t="s">
        <v>62</v>
      </c>
      <c r="D1782" t="s">
        <v>4389</v>
      </c>
      <c r="E1782" t="s">
        <v>4681</v>
      </c>
      <c r="F1782" t="s">
        <v>4171</v>
      </c>
      <c r="G1782">
        <v>28000</v>
      </c>
      <c r="H1782" t="s">
        <v>4179</v>
      </c>
      <c r="I1782">
        <v>22800000</v>
      </c>
      <c r="J1782" t="s">
        <v>7208</v>
      </c>
      <c r="K1782">
        <v>22000000</v>
      </c>
      <c r="L1782">
        <v>23500000</v>
      </c>
      <c r="M1782">
        <v>9</v>
      </c>
      <c r="N1782" t="s">
        <v>4225</v>
      </c>
      <c r="O1782" t="s">
        <v>8537</v>
      </c>
    </row>
    <row r="1783" spans="1:15" x14ac:dyDescent="0.3">
      <c r="A1783" t="s">
        <v>4112</v>
      </c>
      <c r="B1783">
        <v>2025</v>
      </c>
      <c r="C1783" t="s">
        <v>62</v>
      </c>
      <c r="D1783" t="s">
        <v>4231</v>
      </c>
      <c r="E1783" t="s">
        <v>4246</v>
      </c>
      <c r="F1783" t="s">
        <v>4171</v>
      </c>
      <c r="G1783">
        <v>6000</v>
      </c>
      <c r="H1783" t="s">
        <v>4179</v>
      </c>
      <c r="I1783">
        <v>16100000</v>
      </c>
      <c r="J1783" t="s">
        <v>7208</v>
      </c>
      <c r="K1783">
        <v>15500000</v>
      </c>
      <c r="L1783">
        <v>16700000</v>
      </c>
      <c r="M1783">
        <v>5</v>
      </c>
      <c r="N1783" t="s">
        <v>4247</v>
      </c>
      <c r="O1783" t="s">
        <v>8531</v>
      </c>
    </row>
    <row r="1784" spans="1:15" x14ac:dyDescent="0.3">
      <c r="A1784" t="s">
        <v>6574</v>
      </c>
      <c r="B1784">
        <v>2025</v>
      </c>
      <c r="C1784" t="s">
        <v>250</v>
      </c>
      <c r="D1784" t="s">
        <v>4318</v>
      </c>
      <c r="E1784" t="s">
        <v>8251</v>
      </c>
      <c r="F1784" t="s">
        <v>4171</v>
      </c>
      <c r="G1784">
        <v>39700</v>
      </c>
      <c r="H1784" t="s">
        <v>4179</v>
      </c>
      <c r="I1784">
        <v>21600000</v>
      </c>
      <c r="J1784" t="s">
        <v>7208</v>
      </c>
      <c r="K1784">
        <v>20800000</v>
      </c>
      <c r="L1784">
        <v>22400000</v>
      </c>
      <c r="M1784">
        <v>2</v>
      </c>
      <c r="N1784" t="s">
        <v>4212</v>
      </c>
      <c r="O1784" t="s">
        <v>8252</v>
      </c>
    </row>
    <row r="1785" spans="1:15" x14ac:dyDescent="0.3">
      <c r="A1785" t="s">
        <v>6614</v>
      </c>
      <c r="B1785">
        <v>2025</v>
      </c>
      <c r="C1785" t="s">
        <v>36</v>
      </c>
      <c r="D1785" t="s">
        <v>6171</v>
      </c>
      <c r="E1785" t="s">
        <v>5772</v>
      </c>
      <c r="F1785" t="s">
        <v>4171</v>
      </c>
      <c r="G1785">
        <v>25000</v>
      </c>
      <c r="H1785" t="s">
        <v>4179</v>
      </c>
      <c r="I1785">
        <v>10600000</v>
      </c>
      <c r="J1785" t="s">
        <v>7208</v>
      </c>
      <c r="K1785">
        <v>10300000</v>
      </c>
      <c r="L1785">
        <v>11000000</v>
      </c>
      <c r="M1785">
        <v>2</v>
      </c>
      <c r="N1785" t="s">
        <v>4387</v>
      </c>
      <c r="O1785" t="s">
        <v>8324</v>
      </c>
    </row>
    <row r="1786" spans="1:15" x14ac:dyDescent="0.3">
      <c r="A1786" t="s">
        <v>6609</v>
      </c>
      <c r="B1786">
        <v>2025</v>
      </c>
      <c r="C1786" t="s">
        <v>201</v>
      </c>
      <c r="D1786" t="s">
        <v>4668</v>
      </c>
      <c r="E1786" t="s">
        <v>4669</v>
      </c>
      <c r="F1786" t="s">
        <v>4171</v>
      </c>
      <c r="G1786">
        <v>10621</v>
      </c>
      <c r="H1786" t="s">
        <v>4179</v>
      </c>
      <c r="I1786">
        <v>13200000</v>
      </c>
      <c r="J1786" t="s">
        <v>7208</v>
      </c>
      <c r="K1786">
        <v>12800000</v>
      </c>
      <c r="L1786">
        <v>13600000</v>
      </c>
      <c r="M1786">
        <v>6</v>
      </c>
      <c r="N1786" t="s">
        <v>4438</v>
      </c>
      <c r="O1786" t="s">
        <v>8316</v>
      </c>
    </row>
    <row r="1787" spans="1:15" x14ac:dyDescent="0.3">
      <c r="A1787" t="s">
        <v>6625</v>
      </c>
      <c r="B1787">
        <v>2025</v>
      </c>
      <c r="C1787" t="s">
        <v>62</v>
      </c>
      <c r="D1787" t="s">
        <v>4354</v>
      </c>
      <c r="E1787" t="s">
        <v>5197</v>
      </c>
      <c r="F1787" t="s">
        <v>4171</v>
      </c>
      <c r="G1787">
        <v>15700</v>
      </c>
      <c r="H1787" t="s">
        <v>4179</v>
      </c>
      <c r="I1787">
        <v>16900000</v>
      </c>
      <c r="J1787" t="s">
        <v>7208</v>
      </c>
      <c r="K1787">
        <v>16300000</v>
      </c>
      <c r="L1787">
        <v>17500000</v>
      </c>
      <c r="M1787">
        <v>6</v>
      </c>
      <c r="N1787" t="s">
        <v>4186</v>
      </c>
      <c r="O1787" t="s">
        <v>8346</v>
      </c>
    </row>
    <row r="1788" spans="1:15" x14ac:dyDescent="0.3">
      <c r="A1788" t="s">
        <v>6572</v>
      </c>
      <c r="B1788">
        <v>2025</v>
      </c>
      <c r="C1788" t="s">
        <v>62</v>
      </c>
      <c r="D1788" t="s">
        <v>4389</v>
      </c>
      <c r="E1788" t="s">
        <v>4390</v>
      </c>
      <c r="F1788" t="s">
        <v>4171</v>
      </c>
      <c r="G1788">
        <v>20750</v>
      </c>
      <c r="H1788" t="s">
        <v>4172</v>
      </c>
      <c r="I1788">
        <v>26600000</v>
      </c>
      <c r="J1788" t="s">
        <v>7208</v>
      </c>
      <c r="K1788">
        <v>25700000</v>
      </c>
      <c r="L1788">
        <v>27500000</v>
      </c>
      <c r="M1788">
        <v>6</v>
      </c>
      <c r="N1788" t="s">
        <v>4251</v>
      </c>
      <c r="O1788" t="s">
        <v>8249</v>
      </c>
    </row>
    <row r="1789" spans="1:15" x14ac:dyDescent="0.3">
      <c r="A1789" t="s">
        <v>6565</v>
      </c>
      <c r="B1789">
        <v>2025</v>
      </c>
      <c r="C1789" t="s">
        <v>166</v>
      </c>
      <c r="D1789" t="s">
        <v>4514</v>
      </c>
      <c r="E1789" t="s">
        <v>5740</v>
      </c>
      <c r="F1789" t="s">
        <v>4171</v>
      </c>
      <c r="G1789">
        <v>4500</v>
      </c>
      <c r="H1789" t="s">
        <v>4172</v>
      </c>
      <c r="I1789">
        <v>25000000</v>
      </c>
      <c r="J1789" t="s">
        <v>7208</v>
      </c>
      <c r="K1789">
        <v>23900000</v>
      </c>
      <c r="L1789">
        <v>26100000</v>
      </c>
      <c r="M1789">
        <v>3</v>
      </c>
      <c r="N1789" t="s">
        <v>4274</v>
      </c>
      <c r="O1789" t="s">
        <v>8244</v>
      </c>
    </row>
    <row r="1790" spans="1:15" x14ac:dyDescent="0.3">
      <c r="A1790" t="s">
        <v>421</v>
      </c>
      <c r="B1790">
        <v>2025</v>
      </c>
      <c r="C1790" t="s">
        <v>62</v>
      </c>
      <c r="D1790" t="s">
        <v>4249</v>
      </c>
      <c r="E1790" t="s">
        <v>4357</v>
      </c>
      <c r="F1790" t="s">
        <v>4171</v>
      </c>
      <c r="G1790">
        <v>5000</v>
      </c>
      <c r="H1790" t="s">
        <v>4179</v>
      </c>
      <c r="I1790">
        <v>23200000</v>
      </c>
      <c r="J1790" t="s">
        <v>7208</v>
      </c>
      <c r="K1790">
        <v>22400000</v>
      </c>
      <c r="L1790">
        <v>24000000</v>
      </c>
      <c r="M1790">
        <v>14</v>
      </c>
      <c r="N1790" t="s">
        <v>4212</v>
      </c>
      <c r="O1790" t="s">
        <v>8536</v>
      </c>
    </row>
    <row r="1791" spans="1:15" x14ac:dyDescent="0.3">
      <c r="A1791" t="s">
        <v>5234</v>
      </c>
      <c r="B1791">
        <v>2026</v>
      </c>
      <c r="C1791" t="s">
        <v>62</v>
      </c>
      <c r="D1791" t="s">
        <v>4389</v>
      </c>
      <c r="E1791" t="s">
        <v>4681</v>
      </c>
      <c r="F1791" t="s">
        <v>4171</v>
      </c>
      <c r="G1791">
        <v>4500</v>
      </c>
      <c r="H1791" t="s">
        <v>4179</v>
      </c>
      <c r="I1791">
        <v>23900000</v>
      </c>
      <c r="J1791" t="s">
        <v>7208</v>
      </c>
      <c r="K1791">
        <v>23100000</v>
      </c>
      <c r="L1791">
        <v>24700000</v>
      </c>
      <c r="M1791">
        <v>2</v>
      </c>
      <c r="N1791" t="s">
        <v>4438</v>
      </c>
      <c r="O1791" t="s">
        <v>8528</v>
      </c>
    </row>
    <row r="1792" spans="1:15" x14ac:dyDescent="0.3">
      <c r="A1792" t="s">
        <v>6605</v>
      </c>
      <c r="B1792">
        <v>2026</v>
      </c>
      <c r="C1792" t="s">
        <v>36</v>
      </c>
      <c r="D1792" t="s">
        <v>7840</v>
      </c>
      <c r="E1792" t="s">
        <v>7841</v>
      </c>
      <c r="F1792" t="s">
        <v>4171</v>
      </c>
      <c r="G1792">
        <v>1860</v>
      </c>
      <c r="H1792" t="s">
        <v>4179</v>
      </c>
      <c r="I1792">
        <v>16100000</v>
      </c>
      <c r="J1792" t="s">
        <v>7208</v>
      </c>
      <c r="K1792">
        <v>14900000</v>
      </c>
      <c r="L1792">
        <v>17300000</v>
      </c>
      <c r="M1792" t="s">
        <v>4174</v>
      </c>
      <c r="N1792" t="s">
        <v>4195</v>
      </c>
      <c r="O1792" t="s">
        <v>8313</v>
      </c>
    </row>
    <row r="1793" spans="1:15" x14ac:dyDescent="0.3">
      <c r="A1793" t="s">
        <v>6630</v>
      </c>
      <c r="B1793">
        <v>2017</v>
      </c>
      <c r="C1793" t="s">
        <v>5321</v>
      </c>
      <c r="D1793" t="s">
        <v>8355</v>
      </c>
      <c r="E1793" t="s">
        <v>8356</v>
      </c>
      <c r="F1793" t="s">
        <v>60</v>
      </c>
      <c r="G1793">
        <v>91273</v>
      </c>
      <c r="H1793" t="s">
        <v>4172</v>
      </c>
      <c r="I1793">
        <v>5420000</v>
      </c>
      <c r="J1793" t="s">
        <v>7218</v>
      </c>
      <c r="K1793">
        <v>5230000</v>
      </c>
      <c r="L1793">
        <v>5610000</v>
      </c>
      <c r="M1793">
        <v>7</v>
      </c>
      <c r="N1793" t="s">
        <v>4507</v>
      </c>
      <c r="O1793" t="s">
        <v>8357</v>
      </c>
    </row>
    <row r="1794" spans="1:15" x14ac:dyDescent="0.3">
      <c r="A1794" t="s">
        <v>1422</v>
      </c>
      <c r="B1794">
        <v>2018</v>
      </c>
      <c r="C1794" t="s">
        <v>131</v>
      </c>
      <c r="D1794" t="s">
        <v>5674</v>
      </c>
      <c r="E1794" t="s">
        <v>8392</v>
      </c>
      <c r="F1794" t="s">
        <v>173</v>
      </c>
      <c r="G1794">
        <v>104000</v>
      </c>
      <c r="H1794" t="s">
        <v>4172</v>
      </c>
      <c r="I1794">
        <v>12500000</v>
      </c>
      <c r="J1794" t="s">
        <v>7218</v>
      </c>
      <c r="K1794">
        <v>12000000</v>
      </c>
      <c r="L1794">
        <v>13000000</v>
      </c>
      <c r="M1794">
        <v>11</v>
      </c>
      <c r="N1794" t="s">
        <v>4259</v>
      </c>
      <c r="O1794" t="s">
        <v>8393</v>
      </c>
    </row>
    <row r="1795" spans="1:15" x14ac:dyDescent="0.3">
      <c r="A1795" t="s">
        <v>6631</v>
      </c>
      <c r="B1795">
        <v>2018</v>
      </c>
      <c r="C1795" t="s">
        <v>24</v>
      </c>
      <c r="D1795" t="s">
        <v>8358</v>
      </c>
      <c r="E1795" t="s">
        <v>8359</v>
      </c>
      <c r="F1795" t="s">
        <v>94</v>
      </c>
      <c r="G1795">
        <v>66252</v>
      </c>
      <c r="H1795" t="s">
        <v>4172</v>
      </c>
      <c r="I1795">
        <v>10800000</v>
      </c>
      <c r="J1795" t="s">
        <v>7218</v>
      </c>
      <c r="K1795">
        <v>10400000</v>
      </c>
      <c r="L1795">
        <v>11200000</v>
      </c>
      <c r="M1795">
        <v>4</v>
      </c>
      <c r="N1795" t="s">
        <v>4180</v>
      </c>
      <c r="O1795" t="s">
        <v>8360</v>
      </c>
    </row>
    <row r="1796" spans="1:15" x14ac:dyDescent="0.3">
      <c r="A1796" t="s">
        <v>8363</v>
      </c>
      <c r="B1796">
        <v>2019</v>
      </c>
      <c r="C1796" t="s">
        <v>4097</v>
      </c>
      <c r="D1796" t="s">
        <v>7743</v>
      </c>
      <c r="E1796" t="s">
        <v>8364</v>
      </c>
      <c r="F1796" t="s">
        <v>60</v>
      </c>
      <c r="G1796">
        <v>67347</v>
      </c>
      <c r="H1796" t="s">
        <v>4172</v>
      </c>
      <c r="I1796">
        <v>7910000</v>
      </c>
      <c r="J1796" t="s">
        <v>7218</v>
      </c>
      <c r="K1796">
        <v>7610000</v>
      </c>
      <c r="L1796">
        <v>8200000</v>
      </c>
      <c r="M1796" t="s">
        <v>4174</v>
      </c>
      <c r="N1796" t="s">
        <v>4244</v>
      </c>
      <c r="O1796" t="s">
        <v>8365</v>
      </c>
    </row>
    <row r="1797" spans="1:15" x14ac:dyDescent="0.3">
      <c r="A1797" t="s">
        <v>5925</v>
      </c>
      <c r="B1797">
        <v>2019</v>
      </c>
      <c r="C1797" t="s">
        <v>4640</v>
      </c>
      <c r="D1797" t="s">
        <v>5926</v>
      </c>
      <c r="E1797" t="s">
        <v>5927</v>
      </c>
      <c r="F1797" t="s">
        <v>43</v>
      </c>
      <c r="G1797">
        <v>55614</v>
      </c>
      <c r="H1797" t="s">
        <v>4179</v>
      </c>
      <c r="I1797">
        <v>12100000</v>
      </c>
      <c r="J1797" t="s">
        <v>7218</v>
      </c>
      <c r="K1797">
        <v>11600000</v>
      </c>
      <c r="L1797">
        <v>12700000</v>
      </c>
      <c r="M1797" t="s">
        <v>4174</v>
      </c>
      <c r="N1797" t="s">
        <v>4387</v>
      </c>
      <c r="O1797" t="s">
        <v>8349</v>
      </c>
    </row>
    <row r="1798" spans="1:15" x14ac:dyDescent="0.3">
      <c r="A1798" t="s">
        <v>6261</v>
      </c>
      <c r="B1798">
        <v>2019</v>
      </c>
      <c r="C1798" t="s">
        <v>131</v>
      </c>
      <c r="D1798" t="s">
        <v>7672</v>
      </c>
      <c r="E1798" t="s">
        <v>8381</v>
      </c>
      <c r="F1798" t="s">
        <v>173</v>
      </c>
      <c r="G1798">
        <v>95000</v>
      </c>
      <c r="H1798" t="s">
        <v>4179</v>
      </c>
      <c r="I1798">
        <v>14700000</v>
      </c>
      <c r="J1798" t="s">
        <v>7218</v>
      </c>
      <c r="K1798">
        <v>14000000</v>
      </c>
      <c r="L1798">
        <v>15400000</v>
      </c>
      <c r="M1798" t="s">
        <v>4174</v>
      </c>
      <c r="N1798" t="s">
        <v>4180</v>
      </c>
      <c r="O1798" t="s">
        <v>8382</v>
      </c>
    </row>
    <row r="1799" spans="1:15" x14ac:dyDescent="0.3">
      <c r="A1799" t="s">
        <v>8794</v>
      </c>
      <c r="B1799">
        <v>2022</v>
      </c>
      <c r="C1799" t="s">
        <v>36</v>
      </c>
      <c r="D1799" t="s">
        <v>4399</v>
      </c>
      <c r="E1799" t="s">
        <v>5772</v>
      </c>
      <c r="F1799" t="s">
        <v>143</v>
      </c>
      <c r="G1799">
        <v>19871</v>
      </c>
      <c r="H1799" t="s">
        <v>4179</v>
      </c>
      <c r="I1799">
        <v>8600000</v>
      </c>
      <c r="J1799" t="s">
        <v>7218</v>
      </c>
      <c r="K1799">
        <v>8300000</v>
      </c>
      <c r="L1799">
        <v>8900000</v>
      </c>
      <c r="M1799">
        <v>32</v>
      </c>
      <c r="N1799" t="s">
        <v>4551</v>
      </c>
      <c r="O1799" t="s">
        <v>8795</v>
      </c>
    </row>
    <row r="1800" spans="1:15" x14ac:dyDescent="0.3">
      <c r="A1800" t="s">
        <v>6646</v>
      </c>
      <c r="B1800">
        <v>2020</v>
      </c>
      <c r="C1800" t="s">
        <v>182</v>
      </c>
      <c r="D1800" t="s">
        <v>8394</v>
      </c>
      <c r="E1800" t="s">
        <v>8395</v>
      </c>
      <c r="F1800" t="s">
        <v>143</v>
      </c>
      <c r="G1800">
        <v>103000</v>
      </c>
      <c r="H1800" t="s">
        <v>4172</v>
      </c>
      <c r="I1800">
        <v>14300000</v>
      </c>
      <c r="J1800" t="s">
        <v>7218</v>
      </c>
      <c r="K1800">
        <v>13700000</v>
      </c>
      <c r="L1800">
        <v>14900000</v>
      </c>
      <c r="M1800">
        <v>9</v>
      </c>
      <c r="N1800" t="s">
        <v>4247</v>
      </c>
      <c r="O1800" t="s">
        <v>8396</v>
      </c>
    </row>
    <row r="1801" spans="1:15" x14ac:dyDescent="0.3">
      <c r="A1801" t="s">
        <v>8774</v>
      </c>
      <c r="B1801">
        <v>2021</v>
      </c>
      <c r="C1801" t="s">
        <v>41</v>
      </c>
      <c r="D1801" t="s">
        <v>8287</v>
      </c>
      <c r="E1801" t="s">
        <v>8775</v>
      </c>
      <c r="F1801" t="s">
        <v>43</v>
      </c>
      <c r="G1801">
        <v>75634</v>
      </c>
      <c r="H1801" t="s">
        <v>4172</v>
      </c>
      <c r="I1801">
        <v>9100000</v>
      </c>
      <c r="J1801" t="s">
        <v>7218</v>
      </c>
      <c r="K1801">
        <v>8500000</v>
      </c>
      <c r="L1801">
        <v>9600000</v>
      </c>
      <c r="M1801">
        <v>3</v>
      </c>
      <c r="N1801" t="s">
        <v>4256</v>
      </c>
      <c r="O1801" t="s">
        <v>8776</v>
      </c>
    </row>
    <row r="1802" spans="1:15" x14ac:dyDescent="0.3">
      <c r="A1802" t="s">
        <v>4171</v>
      </c>
      <c r="B1802">
        <v>2025</v>
      </c>
      <c r="C1802" t="s">
        <v>191</v>
      </c>
      <c r="D1802" t="s">
        <v>5762</v>
      </c>
      <c r="E1802" t="s">
        <v>8105</v>
      </c>
      <c r="F1802" t="s">
        <v>4171</v>
      </c>
      <c r="G1802">
        <v>13500</v>
      </c>
      <c r="H1802" t="s">
        <v>4179</v>
      </c>
      <c r="I1802">
        <v>29700000</v>
      </c>
      <c r="J1802" t="s">
        <v>7218</v>
      </c>
      <c r="K1802">
        <v>28600000</v>
      </c>
      <c r="L1802">
        <v>30800000</v>
      </c>
      <c r="M1802" t="s">
        <v>4174</v>
      </c>
      <c r="N1802" t="s">
        <v>4387</v>
      </c>
      <c r="O1802" t="s">
        <v>8409</v>
      </c>
    </row>
    <row r="1803" spans="1:15" x14ac:dyDescent="0.3">
      <c r="A1803" t="s">
        <v>4171</v>
      </c>
      <c r="B1803">
        <v>2026</v>
      </c>
      <c r="C1803" t="s">
        <v>45</v>
      </c>
      <c r="D1803" t="s">
        <v>4884</v>
      </c>
      <c r="E1803" t="s">
        <v>4885</v>
      </c>
      <c r="F1803" t="s">
        <v>4171</v>
      </c>
      <c r="G1803">
        <v>3000</v>
      </c>
      <c r="H1803" t="s">
        <v>4179</v>
      </c>
      <c r="I1803">
        <v>22000000</v>
      </c>
      <c r="J1803" t="s">
        <v>7218</v>
      </c>
      <c r="K1803">
        <v>21200000</v>
      </c>
      <c r="L1803">
        <v>22800000</v>
      </c>
      <c r="M1803" t="s">
        <v>4174</v>
      </c>
      <c r="N1803" t="s">
        <v>4886</v>
      </c>
      <c r="O1803" t="s">
        <v>8403</v>
      </c>
    </row>
    <row r="1804" spans="1:15" x14ac:dyDescent="0.3">
      <c r="A1804" t="s">
        <v>1418</v>
      </c>
      <c r="B1804">
        <v>2020</v>
      </c>
      <c r="C1804" t="s">
        <v>4091</v>
      </c>
      <c r="D1804" t="s">
        <v>4764</v>
      </c>
      <c r="E1804" t="s">
        <v>8410</v>
      </c>
      <c r="F1804" t="s">
        <v>60</v>
      </c>
      <c r="G1804">
        <v>66384</v>
      </c>
      <c r="H1804" t="s">
        <v>4179</v>
      </c>
      <c r="I1804">
        <v>6960000</v>
      </c>
      <c r="J1804" t="s">
        <v>7218</v>
      </c>
      <c r="K1804">
        <v>6720000</v>
      </c>
      <c r="L1804">
        <v>7190000</v>
      </c>
      <c r="M1804">
        <v>2</v>
      </c>
      <c r="N1804" t="s">
        <v>4262</v>
      </c>
      <c r="O1804" t="s">
        <v>8411</v>
      </c>
    </row>
    <row r="1805" spans="1:15" x14ac:dyDescent="0.3">
      <c r="A1805" t="s">
        <v>8782</v>
      </c>
      <c r="B1805">
        <v>2020</v>
      </c>
      <c r="C1805" t="s">
        <v>24</v>
      </c>
      <c r="D1805" t="s">
        <v>4368</v>
      </c>
      <c r="E1805" t="s">
        <v>8399</v>
      </c>
      <c r="F1805" t="s">
        <v>60</v>
      </c>
      <c r="G1805">
        <v>202000</v>
      </c>
      <c r="H1805" t="s">
        <v>4179</v>
      </c>
      <c r="I1805">
        <v>27200000</v>
      </c>
      <c r="J1805" t="s">
        <v>7218</v>
      </c>
      <c r="K1805">
        <v>26200000</v>
      </c>
      <c r="L1805">
        <v>28200000</v>
      </c>
      <c r="M1805">
        <v>25</v>
      </c>
      <c r="N1805" t="s">
        <v>4341</v>
      </c>
      <c r="O1805" t="s">
        <v>8783</v>
      </c>
    </row>
    <row r="1806" spans="1:15" x14ac:dyDescent="0.3">
      <c r="A1806" t="s">
        <v>5560</v>
      </c>
      <c r="B1806">
        <v>2021</v>
      </c>
      <c r="C1806" t="s">
        <v>36</v>
      </c>
      <c r="D1806" t="s">
        <v>4774</v>
      </c>
      <c r="E1806" t="s">
        <v>4775</v>
      </c>
      <c r="F1806" t="s">
        <v>43</v>
      </c>
      <c r="G1806">
        <v>50212</v>
      </c>
      <c r="H1806" t="s">
        <v>4179</v>
      </c>
      <c r="I1806">
        <v>11000000</v>
      </c>
      <c r="J1806" t="s">
        <v>7218</v>
      </c>
      <c r="K1806">
        <v>10600000</v>
      </c>
      <c r="L1806">
        <v>11500000</v>
      </c>
      <c r="M1806">
        <v>18</v>
      </c>
      <c r="N1806" t="s">
        <v>4424</v>
      </c>
      <c r="O1806" t="s">
        <v>8375</v>
      </c>
    </row>
    <row r="1807" spans="1:15" x14ac:dyDescent="0.3">
      <c r="A1807" t="s">
        <v>8780</v>
      </c>
      <c r="B1807">
        <v>2022</v>
      </c>
      <c r="C1807" t="s">
        <v>36</v>
      </c>
      <c r="D1807" t="s">
        <v>5628</v>
      </c>
      <c r="E1807" t="s">
        <v>5629</v>
      </c>
      <c r="F1807" t="s">
        <v>43</v>
      </c>
      <c r="G1807">
        <v>30000</v>
      </c>
      <c r="H1807" t="s">
        <v>4179</v>
      </c>
      <c r="I1807">
        <v>8700000</v>
      </c>
      <c r="J1807" t="s">
        <v>7218</v>
      </c>
      <c r="K1807">
        <v>8400000</v>
      </c>
      <c r="L1807">
        <v>9000000</v>
      </c>
      <c r="M1807">
        <v>41</v>
      </c>
      <c r="N1807" t="s">
        <v>4582</v>
      </c>
      <c r="O1807" t="s">
        <v>8781</v>
      </c>
    </row>
    <row r="1808" spans="1:15" x14ac:dyDescent="0.3">
      <c r="A1808" t="s">
        <v>6629</v>
      </c>
      <c r="B1808">
        <v>2022</v>
      </c>
      <c r="C1808" t="s">
        <v>24</v>
      </c>
      <c r="D1808" t="s">
        <v>4189</v>
      </c>
      <c r="E1808" t="s">
        <v>4307</v>
      </c>
      <c r="F1808" t="s">
        <v>60</v>
      </c>
      <c r="G1808">
        <v>43000</v>
      </c>
      <c r="H1808" t="s">
        <v>4179</v>
      </c>
      <c r="I1808">
        <v>12000000</v>
      </c>
      <c r="J1808" t="s">
        <v>7218</v>
      </c>
      <c r="K1808">
        <v>11500000</v>
      </c>
      <c r="L1808">
        <v>12400000</v>
      </c>
      <c r="M1808">
        <v>56</v>
      </c>
      <c r="N1808" t="s">
        <v>4259</v>
      </c>
      <c r="O1808" t="s">
        <v>8354</v>
      </c>
    </row>
    <row r="1809" spans="1:15" x14ac:dyDescent="0.3">
      <c r="A1809" t="s">
        <v>8788</v>
      </c>
      <c r="B1809">
        <v>2022</v>
      </c>
      <c r="C1809" t="s">
        <v>154</v>
      </c>
      <c r="D1809" t="s">
        <v>4482</v>
      </c>
      <c r="E1809" t="s">
        <v>4483</v>
      </c>
      <c r="F1809" t="s">
        <v>94</v>
      </c>
      <c r="G1809">
        <v>62000</v>
      </c>
      <c r="H1809" t="s">
        <v>4172</v>
      </c>
      <c r="I1809">
        <v>11400000</v>
      </c>
      <c r="J1809" t="s">
        <v>7218</v>
      </c>
      <c r="K1809">
        <v>11000000</v>
      </c>
      <c r="L1809">
        <v>11800000</v>
      </c>
      <c r="M1809">
        <v>25</v>
      </c>
      <c r="N1809" t="s">
        <v>4274</v>
      </c>
      <c r="O1809" t="s">
        <v>8789</v>
      </c>
    </row>
    <row r="1810" spans="1:15" x14ac:dyDescent="0.3">
      <c r="A1810" t="s">
        <v>8790</v>
      </c>
      <c r="B1810">
        <v>2022</v>
      </c>
      <c r="C1810" t="s">
        <v>191</v>
      </c>
      <c r="D1810" t="s">
        <v>5690</v>
      </c>
      <c r="E1810" t="s">
        <v>5691</v>
      </c>
      <c r="F1810" t="s">
        <v>60</v>
      </c>
      <c r="G1810">
        <v>51100</v>
      </c>
      <c r="H1810" t="s">
        <v>4179</v>
      </c>
      <c r="I1810">
        <v>15600000</v>
      </c>
      <c r="J1810" t="s">
        <v>7218</v>
      </c>
      <c r="K1810">
        <v>15000000</v>
      </c>
      <c r="L1810">
        <v>16300000</v>
      </c>
      <c r="M1810">
        <v>3</v>
      </c>
      <c r="N1810" t="s">
        <v>4401</v>
      </c>
      <c r="O1810" t="s">
        <v>8791</v>
      </c>
    </row>
    <row r="1811" spans="1:15" x14ac:dyDescent="0.3">
      <c r="A1811" t="s">
        <v>6652</v>
      </c>
      <c r="B1811">
        <v>2022</v>
      </c>
      <c r="C1811" t="s">
        <v>154</v>
      </c>
      <c r="D1811" t="s">
        <v>4482</v>
      </c>
      <c r="E1811" t="s">
        <v>4483</v>
      </c>
      <c r="F1811" t="s">
        <v>161</v>
      </c>
      <c r="G1811">
        <v>42000</v>
      </c>
      <c r="H1811" t="s">
        <v>4179</v>
      </c>
      <c r="I1811">
        <v>11900000</v>
      </c>
      <c r="J1811" t="s">
        <v>7218</v>
      </c>
      <c r="K1811">
        <v>11500000</v>
      </c>
      <c r="L1811">
        <v>12300000</v>
      </c>
      <c r="M1811">
        <v>25</v>
      </c>
      <c r="N1811" t="s">
        <v>4274</v>
      </c>
      <c r="O1811" t="s">
        <v>8408</v>
      </c>
    </row>
    <row r="1812" spans="1:15" x14ac:dyDescent="0.3">
      <c r="A1812" t="s">
        <v>8772</v>
      </c>
      <c r="B1812">
        <v>2022</v>
      </c>
      <c r="C1812" t="s">
        <v>36</v>
      </c>
      <c r="D1812" t="s">
        <v>5628</v>
      </c>
      <c r="E1812" t="s">
        <v>5629</v>
      </c>
      <c r="F1812" t="s">
        <v>43</v>
      </c>
      <c r="G1812">
        <v>67353</v>
      </c>
      <c r="H1812" t="s">
        <v>4179</v>
      </c>
      <c r="I1812">
        <v>8200000</v>
      </c>
      <c r="J1812" t="s">
        <v>7218</v>
      </c>
      <c r="K1812">
        <v>7920000</v>
      </c>
      <c r="L1812">
        <v>8500000</v>
      </c>
      <c r="M1812">
        <v>41</v>
      </c>
      <c r="N1812" t="s">
        <v>4582</v>
      </c>
      <c r="O1812" t="s">
        <v>8773</v>
      </c>
    </row>
    <row r="1813" spans="1:15" x14ac:dyDescent="0.3">
      <c r="A1813" t="s">
        <v>6634</v>
      </c>
      <c r="B1813">
        <v>2022</v>
      </c>
      <c r="C1813" t="s">
        <v>108</v>
      </c>
      <c r="D1813" t="s">
        <v>5800</v>
      </c>
      <c r="E1813" t="s">
        <v>4618</v>
      </c>
      <c r="F1813" t="s">
        <v>161</v>
      </c>
      <c r="G1813">
        <v>62000</v>
      </c>
      <c r="H1813" t="s">
        <v>4179</v>
      </c>
      <c r="I1813">
        <v>7190000</v>
      </c>
      <c r="J1813" t="s">
        <v>7218</v>
      </c>
      <c r="K1813">
        <v>6830000</v>
      </c>
      <c r="L1813">
        <v>7550000</v>
      </c>
      <c r="M1813">
        <v>7</v>
      </c>
      <c r="N1813" t="s">
        <v>4381</v>
      </c>
      <c r="O1813" t="s">
        <v>8368</v>
      </c>
    </row>
    <row r="1814" spans="1:15" x14ac:dyDescent="0.3">
      <c r="A1814" t="s">
        <v>6626</v>
      </c>
      <c r="B1814">
        <v>2022</v>
      </c>
      <c r="C1814" t="s">
        <v>4183</v>
      </c>
      <c r="D1814" t="s">
        <v>4302</v>
      </c>
      <c r="E1814" t="s">
        <v>8347</v>
      </c>
      <c r="F1814" t="s">
        <v>173</v>
      </c>
      <c r="G1814">
        <v>67000</v>
      </c>
      <c r="H1814" t="s">
        <v>4172</v>
      </c>
      <c r="I1814">
        <v>18800000</v>
      </c>
      <c r="J1814" t="s">
        <v>7218</v>
      </c>
      <c r="K1814">
        <v>18100000</v>
      </c>
      <c r="L1814">
        <v>19500000</v>
      </c>
      <c r="M1814">
        <v>6</v>
      </c>
      <c r="N1814" t="s">
        <v>4212</v>
      </c>
      <c r="O1814" t="s">
        <v>8348</v>
      </c>
    </row>
    <row r="1815" spans="1:15" x14ac:dyDescent="0.3">
      <c r="A1815" t="s">
        <v>6632</v>
      </c>
      <c r="B1815">
        <v>2022</v>
      </c>
      <c r="C1815" t="s">
        <v>45</v>
      </c>
      <c r="D1815" t="s">
        <v>4933</v>
      </c>
      <c r="E1815" t="s">
        <v>8361</v>
      </c>
      <c r="F1815" t="s">
        <v>143</v>
      </c>
      <c r="G1815">
        <v>53500</v>
      </c>
      <c r="H1815" t="s">
        <v>4179</v>
      </c>
      <c r="I1815">
        <v>10500000</v>
      </c>
      <c r="J1815" t="s">
        <v>7218</v>
      </c>
      <c r="K1815">
        <v>10100000</v>
      </c>
      <c r="L1815">
        <v>10800000</v>
      </c>
      <c r="M1815">
        <v>5</v>
      </c>
      <c r="N1815" t="s">
        <v>4274</v>
      </c>
      <c r="O1815" t="s">
        <v>8362</v>
      </c>
    </row>
    <row r="1816" spans="1:15" x14ac:dyDescent="0.3">
      <c r="A1816" t="s">
        <v>8792</v>
      </c>
      <c r="B1816">
        <v>2023</v>
      </c>
      <c r="C1816" t="s">
        <v>188</v>
      </c>
      <c r="D1816" t="s">
        <v>6077</v>
      </c>
      <c r="E1816" t="s">
        <v>8090</v>
      </c>
      <c r="F1816" t="s">
        <v>161</v>
      </c>
      <c r="G1816">
        <v>48000</v>
      </c>
      <c r="H1816" t="s">
        <v>4179</v>
      </c>
      <c r="I1816">
        <v>23000000</v>
      </c>
      <c r="J1816" t="s">
        <v>7218</v>
      </c>
      <c r="K1816">
        <v>22200000</v>
      </c>
      <c r="L1816">
        <v>23800000</v>
      </c>
      <c r="M1816">
        <v>3</v>
      </c>
      <c r="N1816" t="s">
        <v>4191</v>
      </c>
      <c r="O1816" t="s">
        <v>8793</v>
      </c>
    </row>
    <row r="1817" spans="1:15" x14ac:dyDescent="0.3">
      <c r="A1817" t="s">
        <v>8784</v>
      </c>
      <c r="B1817">
        <v>2023</v>
      </c>
      <c r="C1817" t="s">
        <v>4183</v>
      </c>
      <c r="D1817" t="s">
        <v>4302</v>
      </c>
      <c r="E1817" t="s">
        <v>4303</v>
      </c>
      <c r="F1817" t="s">
        <v>173</v>
      </c>
      <c r="G1817">
        <v>65000</v>
      </c>
      <c r="H1817" t="s">
        <v>4179</v>
      </c>
      <c r="I1817">
        <v>18700000</v>
      </c>
      <c r="J1817" t="s">
        <v>7218</v>
      </c>
      <c r="K1817">
        <v>18000000</v>
      </c>
      <c r="L1817">
        <v>19300000</v>
      </c>
      <c r="M1817">
        <v>37</v>
      </c>
      <c r="N1817" t="s">
        <v>4256</v>
      </c>
      <c r="O1817" t="s">
        <v>8785</v>
      </c>
    </row>
    <row r="1818" spans="1:15" x14ac:dyDescent="0.3">
      <c r="A1818" t="s">
        <v>126</v>
      </c>
      <c r="B1818">
        <v>2023</v>
      </c>
      <c r="C1818" t="s">
        <v>92</v>
      </c>
      <c r="D1818" t="s">
        <v>4470</v>
      </c>
      <c r="E1818" t="s">
        <v>4471</v>
      </c>
      <c r="F1818" t="s">
        <v>94</v>
      </c>
      <c r="G1818">
        <v>44495</v>
      </c>
      <c r="H1818" t="s">
        <v>4179</v>
      </c>
      <c r="I1818">
        <v>47200000</v>
      </c>
      <c r="J1818" t="s">
        <v>7218</v>
      </c>
      <c r="K1818">
        <v>45600000</v>
      </c>
      <c r="L1818">
        <v>48800000</v>
      </c>
      <c r="M1818">
        <v>45</v>
      </c>
      <c r="N1818" t="s">
        <v>5811</v>
      </c>
      <c r="O1818" t="s">
        <v>8797</v>
      </c>
    </row>
    <row r="1819" spans="1:15" x14ac:dyDescent="0.3">
      <c r="A1819" t="s">
        <v>8798</v>
      </c>
      <c r="B1819">
        <v>2023</v>
      </c>
      <c r="C1819" t="s">
        <v>182</v>
      </c>
      <c r="D1819" t="s">
        <v>5977</v>
      </c>
      <c r="E1819" t="s">
        <v>8799</v>
      </c>
      <c r="F1819" t="s">
        <v>43</v>
      </c>
      <c r="G1819">
        <v>29400</v>
      </c>
      <c r="H1819" t="s">
        <v>4179</v>
      </c>
      <c r="I1819">
        <v>20300000</v>
      </c>
      <c r="J1819" t="s">
        <v>7218</v>
      </c>
      <c r="K1819">
        <v>19500000</v>
      </c>
      <c r="L1819">
        <v>21000000</v>
      </c>
      <c r="M1819" t="s">
        <v>4174</v>
      </c>
      <c r="N1819" t="s">
        <v>4191</v>
      </c>
      <c r="O1819" t="s">
        <v>8800</v>
      </c>
    </row>
    <row r="1820" spans="1:15" x14ac:dyDescent="0.3">
      <c r="A1820" t="s">
        <v>8397</v>
      </c>
      <c r="B1820">
        <v>2023</v>
      </c>
      <c r="C1820" t="s">
        <v>92</v>
      </c>
      <c r="D1820" t="s">
        <v>4470</v>
      </c>
      <c r="E1820" t="s">
        <v>4471</v>
      </c>
      <c r="F1820" t="s">
        <v>94</v>
      </c>
      <c r="G1820">
        <v>54300</v>
      </c>
      <c r="H1820" t="s">
        <v>4179</v>
      </c>
      <c r="I1820">
        <v>46300000</v>
      </c>
      <c r="J1820" t="s">
        <v>7218</v>
      </c>
      <c r="K1820">
        <v>44600000</v>
      </c>
      <c r="L1820">
        <v>47900000</v>
      </c>
      <c r="M1820">
        <v>45</v>
      </c>
      <c r="N1820" t="s">
        <v>5811</v>
      </c>
      <c r="O1820" t="s">
        <v>8398</v>
      </c>
    </row>
    <row r="1821" spans="1:15" x14ac:dyDescent="0.3">
      <c r="A1821" t="s">
        <v>6636</v>
      </c>
      <c r="B1821">
        <v>2023</v>
      </c>
      <c r="C1821" t="s">
        <v>250</v>
      </c>
      <c r="D1821" t="s">
        <v>7347</v>
      </c>
      <c r="E1821" t="s">
        <v>8370</v>
      </c>
      <c r="F1821" t="s">
        <v>43</v>
      </c>
      <c r="G1821">
        <v>61229</v>
      </c>
      <c r="H1821" t="s">
        <v>4172</v>
      </c>
      <c r="I1821">
        <v>15200000</v>
      </c>
      <c r="J1821" t="s">
        <v>7218</v>
      </c>
      <c r="K1821">
        <v>14600000</v>
      </c>
      <c r="L1821">
        <v>15800000</v>
      </c>
      <c r="M1821">
        <v>8</v>
      </c>
      <c r="N1821" t="s">
        <v>4191</v>
      </c>
      <c r="O1821" t="s">
        <v>8371</v>
      </c>
    </row>
    <row r="1822" spans="1:15" x14ac:dyDescent="0.3">
      <c r="A1822" t="s">
        <v>6638</v>
      </c>
      <c r="B1822">
        <v>2023</v>
      </c>
      <c r="C1822" t="s">
        <v>4091</v>
      </c>
      <c r="D1822" t="s">
        <v>7216</v>
      </c>
      <c r="E1822" t="s">
        <v>7217</v>
      </c>
      <c r="F1822" t="s">
        <v>43</v>
      </c>
      <c r="G1822">
        <v>63800</v>
      </c>
      <c r="H1822" t="s">
        <v>4179</v>
      </c>
      <c r="I1822">
        <v>11300000</v>
      </c>
      <c r="J1822" t="s">
        <v>7218</v>
      </c>
      <c r="K1822">
        <v>10800000</v>
      </c>
      <c r="L1822">
        <v>11700000</v>
      </c>
      <c r="M1822">
        <v>5</v>
      </c>
      <c r="N1822" t="s">
        <v>4346</v>
      </c>
      <c r="O1822" t="s">
        <v>7219</v>
      </c>
    </row>
    <row r="1823" spans="1:15" x14ac:dyDescent="0.3">
      <c r="A1823" t="s">
        <v>8786</v>
      </c>
      <c r="B1823">
        <v>2023</v>
      </c>
      <c r="C1823" t="s">
        <v>137</v>
      </c>
      <c r="D1823" t="s">
        <v>4702</v>
      </c>
      <c r="E1823" t="s">
        <v>4650</v>
      </c>
      <c r="F1823" t="s">
        <v>60</v>
      </c>
      <c r="G1823">
        <v>25000</v>
      </c>
      <c r="H1823" t="s">
        <v>4172</v>
      </c>
      <c r="I1823">
        <v>11500000</v>
      </c>
      <c r="J1823" t="s">
        <v>7218</v>
      </c>
      <c r="K1823">
        <v>11100000</v>
      </c>
      <c r="L1823">
        <v>11900000</v>
      </c>
      <c r="M1823">
        <v>44</v>
      </c>
      <c r="N1823" t="s">
        <v>4218</v>
      </c>
      <c r="O1823" t="s">
        <v>8787</v>
      </c>
    </row>
    <row r="1824" spans="1:15" x14ac:dyDescent="0.3">
      <c r="A1824" t="s">
        <v>6627</v>
      </c>
      <c r="B1824">
        <v>2023</v>
      </c>
      <c r="C1824" t="s">
        <v>4640</v>
      </c>
      <c r="D1824" t="s">
        <v>5092</v>
      </c>
      <c r="E1824" t="s">
        <v>4427</v>
      </c>
      <c r="F1824" t="s">
        <v>43</v>
      </c>
      <c r="G1824">
        <v>46045</v>
      </c>
      <c r="H1824" t="s">
        <v>4179</v>
      </c>
      <c r="I1824">
        <v>11400000</v>
      </c>
      <c r="J1824" t="s">
        <v>7218</v>
      </c>
      <c r="K1824">
        <v>11000000</v>
      </c>
      <c r="L1824">
        <v>11800000</v>
      </c>
      <c r="M1824">
        <v>5</v>
      </c>
      <c r="N1824" t="s">
        <v>4648</v>
      </c>
      <c r="O1824" t="s">
        <v>8350</v>
      </c>
    </row>
    <row r="1825" spans="1:15" x14ac:dyDescent="0.3">
      <c r="A1825" t="s">
        <v>8622</v>
      </c>
      <c r="B1825">
        <v>2023</v>
      </c>
      <c r="C1825" t="s">
        <v>85</v>
      </c>
      <c r="D1825" t="s">
        <v>8801</v>
      </c>
      <c r="E1825" t="s">
        <v>8802</v>
      </c>
      <c r="F1825" t="s">
        <v>143</v>
      </c>
      <c r="G1825">
        <v>41520</v>
      </c>
      <c r="H1825" t="s">
        <v>4179</v>
      </c>
      <c r="I1825">
        <v>15200000</v>
      </c>
      <c r="J1825" t="s">
        <v>7218</v>
      </c>
      <c r="K1825">
        <v>14700000</v>
      </c>
      <c r="L1825">
        <v>15800000</v>
      </c>
      <c r="M1825">
        <v>6</v>
      </c>
      <c r="N1825" t="s">
        <v>4244</v>
      </c>
      <c r="O1825" t="s">
        <v>8803</v>
      </c>
    </row>
    <row r="1826" spans="1:15" x14ac:dyDescent="0.3">
      <c r="A1826" t="s">
        <v>5045</v>
      </c>
      <c r="B1826">
        <v>2023</v>
      </c>
      <c r="C1826" t="s">
        <v>62</v>
      </c>
      <c r="D1826" t="s">
        <v>4445</v>
      </c>
      <c r="E1826" t="s">
        <v>5046</v>
      </c>
      <c r="F1826" t="s">
        <v>43</v>
      </c>
      <c r="G1826">
        <v>42145</v>
      </c>
      <c r="H1826" t="s">
        <v>4179</v>
      </c>
      <c r="I1826">
        <v>13300000</v>
      </c>
      <c r="J1826" t="s">
        <v>7218</v>
      </c>
      <c r="K1826">
        <v>12800000</v>
      </c>
      <c r="L1826">
        <v>13800000</v>
      </c>
      <c r="M1826">
        <v>15</v>
      </c>
      <c r="N1826" t="s">
        <v>4212</v>
      </c>
      <c r="O1826" t="s">
        <v>8388</v>
      </c>
    </row>
    <row r="1827" spans="1:15" x14ac:dyDescent="0.3">
      <c r="A1827" t="s">
        <v>903</v>
      </c>
      <c r="B1827">
        <v>2024</v>
      </c>
      <c r="C1827" t="s">
        <v>24</v>
      </c>
      <c r="D1827" t="s">
        <v>4404</v>
      </c>
      <c r="E1827" t="s">
        <v>5783</v>
      </c>
      <c r="F1827" t="s">
        <v>143</v>
      </c>
      <c r="G1827">
        <v>90000</v>
      </c>
      <c r="H1827" t="s">
        <v>4179</v>
      </c>
      <c r="I1827">
        <v>29800000</v>
      </c>
      <c r="J1827" t="s">
        <v>7218</v>
      </c>
      <c r="K1827">
        <v>28700000</v>
      </c>
      <c r="L1827">
        <v>30900000</v>
      </c>
      <c r="M1827">
        <v>19</v>
      </c>
      <c r="N1827" t="s">
        <v>4203</v>
      </c>
      <c r="O1827" t="s">
        <v>8367</v>
      </c>
    </row>
    <row r="1828" spans="1:15" x14ac:dyDescent="0.3">
      <c r="A1828" t="s">
        <v>6645</v>
      </c>
      <c r="B1828">
        <v>2024</v>
      </c>
      <c r="C1828" t="s">
        <v>41</v>
      </c>
      <c r="D1828" t="s">
        <v>4874</v>
      </c>
      <c r="E1828" t="s">
        <v>4618</v>
      </c>
      <c r="F1828" t="s">
        <v>60</v>
      </c>
      <c r="G1828">
        <v>8249</v>
      </c>
      <c r="H1828" t="s">
        <v>4179</v>
      </c>
      <c r="I1828">
        <v>10800000</v>
      </c>
      <c r="J1828" t="s">
        <v>7218</v>
      </c>
      <c r="K1828">
        <v>10300000</v>
      </c>
      <c r="L1828">
        <v>11200000</v>
      </c>
      <c r="M1828">
        <v>2</v>
      </c>
      <c r="N1828" t="s">
        <v>4401</v>
      </c>
      <c r="O1828" t="s">
        <v>8391</v>
      </c>
    </row>
    <row r="1829" spans="1:15" x14ac:dyDescent="0.3">
      <c r="A1829" t="s">
        <v>6628</v>
      </c>
      <c r="B1829">
        <v>2025</v>
      </c>
      <c r="C1829" t="s">
        <v>24</v>
      </c>
      <c r="D1829" t="s">
        <v>4853</v>
      </c>
      <c r="E1829" t="s">
        <v>4307</v>
      </c>
      <c r="F1829" t="s">
        <v>4171</v>
      </c>
      <c r="G1829">
        <v>19800</v>
      </c>
      <c r="H1829" t="s">
        <v>4179</v>
      </c>
      <c r="I1829">
        <v>16200000</v>
      </c>
      <c r="J1829" t="s">
        <v>7218</v>
      </c>
      <c r="K1829">
        <v>15600000</v>
      </c>
      <c r="L1829">
        <v>16700000</v>
      </c>
      <c r="M1829">
        <v>13</v>
      </c>
      <c r="N1829" t="s">
        <v>4416</v>
      </c>
      <c r="O1829" t="s">
        <v>8351</v>
      </c>
    </row>
    <row r="1830" spans="1:15" x14ac:dyDescent="0.3">
      <c r="A1830" t="s">
        <v>6651</v>
      </c>
      <c r="B1830">
        <v>2025</v>
      </c>
      <c r="C1830" t="s">
        <v>5321</v>
      </c>
      <c r="D1830" t="s">
        <v>8405</v>
      </c>
      <c r="E1830" t="s">
        <v>8406</v>
      </c>
      <c r="F1830" t="s">
        <v>4171</v>
      </c>
      <c r="G1830">
        <v>15800</v>
      </c>
      <c r="H1830" t="s">
        <v>4179</v>
      </c>
      <c r="I1830">
        <v>16100000</v>
      </c>
      <c r="J1830" t="s">
        <v>7218</v>
      </c>
      <c r="K1830">
        <v>15200000</v>
      </c>
      <c r="L1830">
        <v>16900000</v>
      </c>
      <c r="M1830">
        <v>2</v>
      </c>
      <c r="N1830" t="s">
        <v>4247</v>
      </c>
      <c r="O1830" t="s">
        <v>8407</v>
      </c>
    </row>
    <row r="1831" spans="1:15" x14ac:dyDescent="0.3">
      <c r="A1831" t="s">
        <v>6637</v>
      </c>
      <c r="B1831">
        <v>2024</v>
      </c>
      <c r="C1831" t="s">
        <v>24</v>
      </c>
      <c r="D1831" t="s">
        <v>4404</v>
      </c>
      <c r="E1831" t="s">
        <v>5692</v>
      </c>
      <c r="F1831" t="s">
        <v>43</v>
      </c>
      <c r="G1831">
        <v>42000</v>
      </c>
      <c r="H1831" t="s">
        <v>4179</v>
      </c>
      <c r="I1831">
        <v>44100000</v>
      </c>
      <c r="J1831" t="s">
        <v>7218</v>
      </c>
      <c r="K1831">
        <v>42400000</v>
      </c>
      <c r="L1831">
        <v>45700000</v>
      </c>
      <c r="M1831">
        <v>16</v>
      </c>
      <c r="N1831" t="s">
        <v>5767</v>
      </c>
      <c r="O1831" t="s">
        <v>8372</v>
      </c>
    </row>
    <row r="1832" spans="1:15" x14ac:dyDescent="0.3">
      <c r="A1832" t="s">
        <v>6650</v>
      </c>
      <c r="B1832">
        <v>2024</v>
      </c>
      <c r="C1832" t="s">
        <v>24</v>
      </c>
      <c r="D1832" t="s">
        <v>4853</v>
      </c>
      <c r="E1832" t="s">
        <v>4307</v>
      </c>
      <c r="F1832" t="s">
        <v>43</v>
      </c>
      <c r="G1832">
        <v>9000</v>
      </c>
      <c r="H1832" t="s">
        <v>4179</v>
      </c>
      <c r="I1832">
        <v>15600000</v>
      </c>
      <c r="J1832" t="s">
        <v>7218</v>
      </c>
      <c r="K1832">
        <v>15100000</v>
      </c>
      <c r="L1832">
        <v>16100000</v>
      </c>
      <c r="M1832">
        <v>28</v>
      </c>
      <c r="N1832" t="s">
        <v>4191</v>
      </c>
      <c r="O1832" t="s">
        <v>8404</v>
      </c>
    </row>
    <row r="1833" spans="1:15" x14ac:dyDescent="0.3">
      <c r="A1833" t="s">
        <v>4793</v>
      </c>
      <c r="B1833">
        <v>2024</v>
      </c>
      <c r="C1833" t="s">
        <v>154</v>
      </c>
      <c r="D1833" t="s">
        <v>4394</v>
      </c>
      <c r="E1833" t="s">
        <v>4794</v>
      </c>
      <c r="F1833" t="s">
        <v>43</v>
      </c>
      <c r="G1833">
        <v>24277</v>
      </c>
      <c r="H1833" t="s">
        <v>4179</v>
      </c>
      <c r="I1833">
        <v>38900000</v>
      </c>
      <c r="J1833" t="s">
        <v>7218</v>
      </c>
      <c r="K1833">
        <v>37500000</v>
      </c>
      <c r="L1833">
        <v>40300000</v>
      </c>
      <c r="M1833">
        <v>3</v>
      </c>
      <c r="N1833" t="s">
        <v>4332</v>
      </c>
      <c r="O1833" t="s">
        <v>8386</v>
      </c>
    </row>
    <row r="1834" spans="1:15" x14ac:dyDescent="0.3">
      <c r="A1834" t="s">
        <v>6643</v>
      </c>
      <c r="B1834">
        <v>2024</v>
      </c>
      <c r="C1834" t="s">
        <v>4183</v>
      </c>
      <c r="D1834" t="s">
        <v>4287</v>
      </c>
      <c r="E1834" t="s">
        <v>4718</v>
      </c>
      <c r="F1834" t="s">
        <v>143</v>
      </c>
      <c r="G1834">
        <v>22000</v>
      </c>
      <c r="H1834" t="s">
        <v>4179</v>
      </c>
      <c r="I1834">
        <v>15800000</v>
      </c>
      <c r="J1834" t="s">
        <v>7218</v>
      </c>
      <c r="K1834">
        <v>15300000</v>
      </c>
      <c r="L1834">
        <v>16400000</v>
      </c>
      <c r="M1834">
        <v>9</v>
      </c>
      <c r="N1834" t="s">
        <v>4507</v>
      </c>
      <c r="O1834" t="s">
        <v>8387</v>
      </c>
    </row>
    <row r="1835" spans="1:15" x14ac:dyDescent="0.3">
      <c r="A1835" t="s">
        <v>8777</v>
      </c>
      <c r="B1835">
        <v>2024</v>
      </c>
      <c r="C1835" t="s">
        <v>131</v>
      </c>
      <c r="D1835" t="s">
        <v>4992</v>
      </c>
      <c r="E1835" t="s">
        <v>8778</v>
      </c>
      <c r="F1835" t="s">
        <v>143</v>
      </c>
      <c r="G1835">
        <v>28271</v>
      </c>
      <c r="H1835" t="s">
        <v>4179</v>
      </c>
      <c r="I1835">
        <v>25400000</v>
      </c>
      <c r="J1835" t="s">
        <v>7218</v>
      </c>
      <c r="K1835">
        <v>23700000</v>
      </c>
      <c r="L1835">
        <v>27000000</v>
      </c>
      <c r="M1835" t="s">
        <v>4174</v>
      </c>
      <c r="N1835" t="s">
        <v>4626</v>
      </c>
      <c r="O1835" t="s">
        <v>8779</v>
      </c>
    </row>
    <row r="1836" spans="1:15" x14ac:dyDescent="0.3">
      <c r="A1836" t="s">
        <v>6641</v>
      </c>
      <c r="B1836">
        <v>2025</v>
      </c>
      <c r="C1836" t="s">
        <v>92</v>
      </c>
      <c r="D1836" t="s">
        <v>4470</v>
      </c>
      <c r="E1836" t="s">
        <v>8376</v>
      </c>
      <c r="F1836" t="s">
        <v>8377</v>
      </c>
      <c r="G1836">
        <v>20000</v>
      </c>
      <c r="H1836" t="s">
        <v>4172</v>
      </c>
      <c r="I1836">
        <v>45400000</v>
      </c>
      <c r="J1836" t="s">
        <v>7218</v>
      </c>
      <c r="K1836">
        <v>43700000</v>
      </c>
      <c r="L1836">
        <v>47000000</v>
      </c>
      <c r="M1836">
        <v>10</v>
      </c>
      <c r="N1836" t="s">
        <v>5811</v>
      </c>
      <c r="O1836" t="s">
        <v>8378</v>
      </c>
    </row>
    <row r="1837" spans="1:15" x14ac:dyDescent="0.3">
      <c r="A1837" t="s">
        <v>6647</v>
      </c>
      <c r="B1837">
        <v>2025</v>
      </c>
      <c r="C1837" t="s">
        <v>24</v>
      </c>
      <c r="D1837" t="s">
        <v>4368</v>
      </c>
      <c r="E1837" t="s">
        <v>8399</v>
      </c>
      <c r="F1837" t="s">
        <v>43</v>
      </c>
      <c r="G1837">
        <v>66900</v>
      </c>
      <c r="H1837" t="s">
        <v>4172</v>
      </c>
      <c r="I1837">
        <v>48800000</v>
      </c>
      <c r="J1837" t="s">
        <v>7218</v>
      </c>
      <c r="K1837">
        <v>45000000</v>
      </c>
      <c r="L1837">
        <v>53000000</v>
      </c>
      <c r="M1837">
        <v>10</v>
      </c>
      <c r="N1837" t="s">
        <v>5155</v>
      </c>
      <c r="O1837" t="s">
        <v>8400</v>
      </c>
    </row>
    <row r="1838" spans="1:15" x14ac:dyDescent="0.3">
      <c r="A1838" t="s">
        <v>6640</v>
      </c>
      <c r="B1838">
        <v>2025</v>
      </c>
      <c r="C1838" t="s">
        <v>4183</v>
      </c>
      <c r="D1838" t="s">
        <v>4302</v>
      </c>
      <c r="E1838" t="s">
        <v>8379</v>
      </c>
      <c r="F1838" t="s">
        <v>4171</v>
      </c>
      <c r="G1838">
        <v>12384</v>
      </c>
      <c r="H1838" t="s">
        <v>4179</v>
      </c>
      <c r="I1838">
        <v>25900000</v>
      </c>
      <c r="J1838" t="s">
        <v>7218</v>
      </c>
      <c r="K1838">
        <v>25000000</v>
      </c>
      <c r="L1838">
        <v>26900000</v>
      </c>
      <c r="M1838">
        <v>3</v>
      </c>
      <c r="N1838" t="s">
        <v>4247</v>
      </c>
      <c r="O1838" t="s">
        <v>8380</v>
      </c>
    </row>
    <row r="1839" spans="1:15" x14ac:dyDescent="0.3">
      <c r="A1839" t="s">
        <v>6644</v>
      </c>
      <c r="B1839">
        <v>2025</v>
      </c>
      <c r="C1839" t="s">
        <v>4031</v>
      </c>
      <c r="D1839" t="s">
        <v>5129</v>
      </c>
      <c r="E1839" t="s">
        <v>8389</v>
      </c>
      <c r="F1839" t="s">
        <v>4171</v>
      </c>
      <c r="G1839">
        <v>22000</v>
      </c>
      <c r="H1839" t="s">
        <v>4179</v>
      </c>
      <c r="I1839">
        <v>17300000</v>
      </c>
      <c r="J1839" t="s">
        <v>7218</v>
      </c>
      <c r="K1839">
        <v>16700000</v>
      </c>
      <c r="L1839">
        <v>17900000</v>
      </c>
      <c r="M1839" t="s">
        <v>4174</v>
      </c>
      <c r="N1839" t="s">
        <v>4424</v>
      </c>
      <c r="O1839" t="s">
        <v>8390</v>
      </c>
    </row>
    <row r="1840" spans="1:15" x14ac:dyDescent="0.3">
      <c r="A1840" t="s">
        <v>6642</v>
      </c>
      <c r="B1840">
        <v>2025</v>
      </c>
      <c r="C1840" t="s">
        <v>24</v>
      </c>
      <c r="D1840" t="s">
        <v>8383</v>
      </c>
      <c r="E1840" t="s">
        <v>8384</v>
      </c>
      <c r="F1840" t="s">
        <v>4171</v>
      </c>
      <c r="G1840">
        <v>24000</v>
      </c>
      <c r="H1840" t="s">
        <v>4179</v>
      </c>
      <c r="I1840">
        <v>22500000</v>
      </c>
      <c r="J1840" t="s">
        <v>7218</v>
      </c>
      <c r="K1840">
        <v>21700000</v>
      </c>
      <c r="L1840">
        <v>23200000</v>
      </c>
      <c r="M1840">
        <v>9</v>
      </c>
      <c r="N1840" t="s">
        <v>4259</v>
      </c>
      <c r="O1840" t="s">
        <v>8385</v>
      </c>
    </row>
    <row r="1841" spans="1:15" x14ac:dyDescent="0.3">
      <c r="A1841" t="s">
        <v>6635</v>
      </c>
      <c r="B1841">
        <v>2025</v>
      </c>
      <c r="C1841" t="s">
        <v>137</v>
      </c>
      <c r="D1841" t="s">
        <v>4201</v>
      </c>
      <c r="E1841" t="s">
        <v>5108</v>
      </c>
      <c r="F1841" t="s">
        <v>161</v>
      </c>
      <c r="G1841">
        <v>12000</v>
      </c>
      <c r="H1841" t="s">
        <v>4172</v>
      </c>
      <c r="I1841">
        <v>22700000</v>
      </c>
      <c r="J1841" t="s">
        <v>7218</v>
      </c>
      <c r="K1841">
        <v>21600000</v>
      </c>
      <c r="L1841">
        <v>23900000</v>
      </c>
      <c r="M1841">
        <v>22</v>
      </c>
      <c r="N1841" t="s">
        <v>4262</v>
      </c>
      <c r="O1841" t="s">
        <v>8369</v>
      </c>
    </row>
    <row r="1842" spans="1:15" x14ac:dyDescent="0.3">
      <c r="A1842" t="s">
        <v>6639</v>
      </c>
      <c r="B1842">
        <v>2026</v>
      </c>
      <c r="C1842" t="s">
        <v>166</v>
      </c>
      <c r="D1842" t="s">
        <v>5003</v>
      </c>
      <c r="E1842" t="s">
        <v>5037</v>
      </c>
      <c r="F1842" t="s">
        <v>4171</v>
      </c>
      <c r="G1842">
        <v>11000</v>
      </c>
      <c r="H1842" t="s">
        <v>4172</v>
      </c>
      <c r="I1842">
        <v>32600000</v>
      </c>
      <c r="J1842" t="s">
        <v>7218</v>
      </c>
      <c r="K1842">
        <v>31400000</v>
      </c>
      <c r="L1842">
        <v>33700000</v>
      </c>
      <c r="M1842" t="s">
        <v>4174</v>
      </c>
      <c r="N1842" t="s">
        <v>8373</v>
      </c>
      <c r="O1842" t="s">
        <v>8374</v>
      </c>
    </row>
    <row r="1843" spans="1:15" x14ac:dyDescent="0.3">
      <c r="A1843" t="s">
        <v>29</v>
      </c>
      <c r="B1843">
        <v>2025</v>
      </c>
      <c r="C1843" t="s">
        <v>24</v>
      </c>
      <c r="D1843" t="s">
        <v>5632</v>
      </c>
      <c r="E1843" t="s">
        <v>5633</v>
      </c>
      <c r="F1843" t="s">
        <v>4171</v>
      </c>
      <c r="G1843">
        <v>9918</v>
      </c>
      <c r="H1843" t="s">
        <v>4179</v>
      </c>
      <c r="I1843">
        <v>50000000</v>
      </c>
      <c r="J1843" t="s">
        <v>7218</v>
      </c>
      <c r="K1843">
        <v>48600000</v>
      </c>
      <c r="L1843">
        <v>52000000</v>
      </c>
      <c r="M1843">
        <v>4</v>
      </c>
      <c r="N1843" t="s">
        <v>4660</v>
      </c>
      <c r="O1843" t="s">
        <v>8796</v>
      </c>
    </row>
    <row r="1844" spans="1:15" x14ac:dyDescent="0.3">
      <c r="A1844" t="s">
        <v>162</v>
      </c>
      <c r="B1844">
        <v>2025</v>
      </c>
      <c r="C1844" t="s">
        <v>163</v>
      </c>
      <c r="D1844">
        <v>7</v>
      </c>
      <c r="E1844" t="s">
        <v>4276</v>
      </c>
      <c r="F1844" t="s">
        <v>8770</v>
      </c>
      <c r="G1844">
        <v>10200</v>
      </c>
      <c r="H1844" t="s">
        <v>4179</v>
      </c>
      <c r="I1844">
        <v>18000000</v>
      </c>
      <c r="J1844" t="s">
        <v>7218</v>
      </c>
      <c r="K1844">
        <v>17400000</v>
      </c>
      <c r="L1844">
        <v>18700000</v>
      </c>
      <c r="M1844">
        <v>17</v>
      </c>
      <c r="N1844" t="s">
        <v>4225</v>
      </c>
      <c r="O1844" t="s">
        <v>8771</v>
      </c>
    </row>
    <row r="1845" spans="1:15" x14ac:dyDescent="0.3">
      <c r="A1845" t="s">
        <v>646</v>
      </c>
      <c r="B1845">
        <v>2025</v>
      </c>
      <c r="C1845" t="s">
        <v>62</v>
      </c>
      <c r="D1845" t="s">
        <v>4389</v>
      </c>
      <c r="E1845" t="s">
        <v>4681</v>
      </c>
      <c r="F1845" t="s">
        <v>4171</v>
      </c>
      <c r="G1845">
        <v>140</v>
      </c>
      <c r="H1845" t="s">
        <v>4179</v>
      </c>
      <c r="I1845">
        <v>23600000</v>
      </c>
      <c r="J1845" t="s">
        <v>7218</v>
      </c>
      <c r="K1845">
        <v>22800000</v>
      </c>
      <c r="L1845">
        <v>24300000</v>
      </c>
      <c r="M1845">
        <v>11</v>
      </c>
      <c r="N1845" t="s">
        <v>4346</v>
      </c>
      <c r="O1845" t="s">
        <v>8683</v>
      </c>
    </row>
    <row r="1846" spans="1:15" x14ac:dyDescent="0.3">
      <c r="A1846" t="s">
        <v>8352</v>
      </c>
      <c r="B1846">
        <v>2026</v>
      </c>
      <c r="C1846" t="s">
        <v>201</v>
      </c>
      <c r="D1846" t="s">
        <v>4668</v>
      </c>
      <c r="E1846" t="s">
        <v>4669</v>
      </c>
      <c r="F1846" t="s">
        <v>4171</v>
      </c>
      <c r="G1846">
        <v>5000</v>
      </c>
      <c r="H1846" t="s">
        <v>4179</v>
      </c>
      <c r="I1846">
        <v>13100000</v>
      </c>
      <c r="J1846" t="s">
        <v>7218</v>
      </c>
      <c r="K1846">
        <v>12700000</v>
      </c>
      <c r="L1846">
        <v>13600000</v>
      </c>
      <c r="M1846">
        <v>6</v>
      </c>
      <c r="N1846" t="s">
        <v>4648</v>
      </c>
      <c r="O1846" t="s">
        <v>8353</v>
      </c>
    </row>
    <row r="1847" spans="1:15" x14ac:dyDescent="0.3">
      <c r="A1847" t="s">
        <v>7188</v>
      </c>
      <c r="B1847">
        <v>2026</v>
      </c>
      <c r="C1847" t="s">
        <v>4183</v>
      </c>
      <c r="D1847" t="s">
        <v>4939</v>
      </c>
      <c r="E1847" t="s">
        <v>7189</v>
      </c>
      <c r="F1847" t="s">
        <v>4171</v>
      </c>
      <c r="G1847">
        <v>3500</v>
      </c>
      <c r="H1847" t="s">
        <v>4179</v>
      </c>
      <c r="I1847">
        <v>40100000</v>
      </c>
      <c r="J1847" t="s">
        <v>7218</v>
      </c>
      <c r="K1847">
        <v>38700000</v>
      </c>
      <c r="L1847">
        <v>41400000</v>
      </c>
      <c r="M1847" t="s">
        <v>4174</v>
      </c>
      <c r="N1847" t="s">
        <v>4573</v>
      </c>
      <c r="O1847" t="s">
        <v>11800</v>
      </c>
    </row>
    <row r="1848" spans="1:15" x14ac:dyDescent="0.3">
      <c r="A1848" t="s">
        <v>7188</v>
      </c>
      <c r="B1848">
        <v>2026</v>
      </c>
      <c r="C1848" t="s">
        <v>4183</v>
      </c>
      <c r="D1848" t="s">
        <v>4939</v>
      </c>
      <c r="E1848" t="s">
        <v>7189</v>
      </c>
      <c r="F1848" t="s">
        <v>4171</v>
      </c>
      <c r="G1848">
        <v>3500</v>
      </c>
      <c r="H1848" t="s">
        <v>4179</v>
      </c>
      <c r="I1848">
        <v>40100000</v>
      </c>
      <c r="J1848" t="s">
        <v>7218</v>
      </c>
      <c r="K1848">
        <v>38700000</v>
      </c>
      <c r="L1848">
        <v>41400000</v>
      </c>
      <c r="M1848" t="s">
        <v>4174</v>
      </c>
      <c r="N1848" t="s">
        <v>4573</v>
      </c>
      <c r="O1848" t="s">
        <v>11801</v>
      </c>
    </row>
    <row r="1849" spans="1:15" x14ac:dyDescent="0.3">
      <c r="A1849" t="s">
        <v>7188</v>
      </c>
      <c r="B1849">
        <v>2026</v>
      </c>
      <c r="C1849" t="s">
        <v>4183</v>
      </c>
      <c r="D1849" t="s">
        <v>4939</v>
      </c>
      <c r="E1849" t="s">
        <v>7189</v>
      </c>
      <c r="F1849" t="s">
        <v>4171</v>
      </c>
      <c r="G1849">
        <v>3500</v>
      </c>
      <c r="H1849" t="s">
        <v>4179</v>
      </c>
      <c r="I1849">
        <v>40100000</v>
      </c>
      <c r="J1849" t="s">
        <v>7218</v>
      </c>
      <c r="K1849">
        <v>38700000</v>
      </c>
      <c r="L1849">
        <v>41400000</v>
      </c>
      <c r="M1849" t="s">
        <v>4174</v>
      </c>
      <c r="N1849" t="s">
        <v>4573</v>
      </c>
      <c r="O1849" t="s">
        <v>7220</v>
      </c>
    </row>
    <row r="1850" spans="1:15" x14ac:dyDescent="0.3">
      <c r="A1850" t="s">
        <v>7188</v>
      </c>
      <c r="B1850">
        <v>2026</v>
      </c>
      <c r="C1850" t="s">
        <v>4183</v>
      </c>
      <c r="D1850" t="s">
        <v>4939</v>
      </c>
      <c r="E1850" t="s">
        <v>7189</v>
      </c>
      <c r="F1850" t="s">
        <v>4171</v>
      </c>
      <c r="G1850">
        <v>3500</v>
      </c>
      <c r="H1850" t="s">
        <v>4179</v>
      </c>
      <c r="I1850">
        <v>40100000</v>
      </c>
      <c r="J1850" t="s">
        <v>7218</v>
      </c>
      <c r="K1850">
        <v>38700000</v>
      </c>
      <c r="L1850">
        <v>41400000</v>
      </c>
      <c r="M1850" t="s">
        <v>4174</v>
      </c>
      <c r="N1850" t="s">
        <v>4573</v>
      </c>
      <c r="O1850" t="s">
        <v>11802</v>
      </c>
    </row>
    <row r="1851" spans="1:15" x14ac:dyDescent="0.3">
      <c r="A1851" t="s">
        <v>7188</v>
      </c>
      <c r="B1851">
        <v>2026</v>
      </c>
      <c r="C1851" t="s">
        <v>4183</v>
      </c>
      <c r="D1851" t="s">
        <v>4939</v>
      </c>
      <c r="E1851" t="s">
        <v>7189</v>
      </c>
      <c r="F1851" t="s">
        <v>4171</v>
      </c>
      <c r="G1851">
        <v>3500</v>
      </c>
      <c r="H1851" t="s">
        <v>4179</v>
      </c>
      <c r="I1851">
        <v>40100000</v>
      </c>
      <c r="J1851" t="s">
        <v>7218</v>
      </c>
      <c r="K1851">
        <v>38700000</v>
      </c>
      <c r="L1851">
        <v>41400000</v>
      </c>
      <c r="M1851" t="s">
        <v>4174</v>
      </c>
      <c r="N1851" t="s">
        <v>4573</v>
      </c>
      <c r="O1851" t="s">
        <v>11803</v>
      </c>
    </row>
    <row r="1852" spans="1:15" x14ac:dyDescent="0.3">
      <c r="A1852" t="s">
        <v>6648</v>
      </c>
      <c r="B1852">
        <v>2026</v>
      </c>
      <c r="C1852" t="s">
        <v>4640</v>
      </c>
      <c r="D1852" t="s">
        <v>8168</v>
      </c>
      <c r="E1852" t="s">
        <v>8401</v>
      </c>
      <c r="F1852" t="s">
        <v>4171</v>
      </c>
      <c r="G1852">
        <v>8000</v>
      </c>
      <c r="H1852" t="s">
        <v>4172</v>
      </c>
      <c r="I1852">
        <v>14000000</v>
      </c>
      <c r="J1852" t="s">
        <v>7218</v>
      </c>
      <c r="K1852">
        <v>13500000</v>
      </c>
      <c r="L1852">
        <v>14500000</v>
      </c>
      <c r="M1852" t="s">
        <v>4174</v>
      </c>
      <c r="N1852" t="s">
        <v>4186</v>
      </c>
      <c r="O1852" t="s">
        <v>8402</v>
      </c>
    </row>
    <row r="1853" spans="1:15" x14ac:dyDescent="0.3">
      <c r="A1853" t="s">
        <v>6633</v>
      </c>
      <c r="B1853">
        <v>2026</v>
      </c>
      <c r="C1853" t="s">
        <v>4183</v>
      </c>
      <c r="D1853" t="s">
        <v>4227</v>
      </c>
      <c r="E1853" t="s">
        <v>4228</v>
      </c>
      <c r="F1853" t="s">
        <v>4171</v>
      </c>
      <c r="G1853">
        <v>2500</v>
      </c>
      <c r="H1853" t="s">
        <v>4179</v>
      </c>
      <c r="I1853">
        <v>17200000</v>
      </c>
      <c r="J1853" t="s">
        <v>7218</v>
      </c>
      <c r="K1853">
        <v>15900000</v>
      </c>
      <c r="L1853">
        <v>18400000</v>
      </c>
      <c r="M1853" t="s">
        <v>4174</v>
      </c>
      <c r="N1853" t="s">
        <v>4416</v>
      </c>
      <c r="O1853" t="s">
        <v>8366</v>
      </c>
    </row>
    <row r="1854" spans="1:15" x14ac:dyDescent="0.3">
      <c r="A1854" t="s">
        <v>8700</v>
      </c>
      <c r="B1854">
        <v>2018</v>
      </c>
      <c r="C1854" t="s">
        <v>24</v>
      </c>
      <c r="D1854" t="s">
        <v>4571</v>
      </c>
      <c r="E1854" t="s">
        <v>5938</v>
      </c>
      <c r="F1854" t="s">
        <v>143</v>
      </c>
      <c r="G1854">
        <v>172000</v>
      </c>
      <c r="H1854" t="s">
        <v>4179</v>
      </c>
      <c r="I1854">
        <v>12900000</v>
      </c>
      <c r="J1854" t="s">
        <v>8684</v>
      </c>
      <c r="K1854">
        <v>12000000</v>
      </c>
      <c r="L1854">
        <v>13700000</v>
      </c>
      <c r="M1854">
        <v>12</v>
      </c>
      <c r="N1854" t="s">
        <v>4222</v>
      </c>
      <c r="O1854" t="s">
        <v>8701</v>
      </c>
    </row>
    <row r="1855" spans="1:15" x14ac:dyDescent="0.3">
      <c r="A1855" t="s">
        <v>8931</v>
      </c>
      <c r="B1855">
        <v>2019</v>
      </c>
      <c r="C1855" t="s">
        <v>154</v>
      </c>
      <c r="D1855" t="s">
        <v>6246</v>
      </c>
      <c r="E1855" t="s">
        <v>8932</v>
      </c>
      <c r="F1855" t="s">
        <v>161</v>
      </c>
      <c r="G1855">
        <v>73000</v>
      </c>
      <c r="H1855" t="s">
        <v>4172</v>
      </c>
      <c r="I1855">
        <v>12000000</v>
      </c>
      <c r="J1855" t="s">
        <v>8684</v>
      </c>
      <c r="K1855">
        <v>11600000</v>
      </c>
      <c r="L1855">
        <v>12400000</v>
      </c>
      <c r="M1855">
        <v>18</v>
      </c>
      <c r="N1855" t="s">
        <v>4247</v>
      </c>
      <c r="O1855" t="s">
        <v>8933</v>
      </c>
    </row>
    <row r="1856" spans="1:15" x14ac:dyDescent="0.3">
      <c r="A1856" t="s">
        <v>8906</v>
      </c>
      <c r="B1856">
        <v>2019</v>
      </c>
      <c r="C1856" t="s">
        <v>24</v>
      </c>
      <c r="D1856" t="s">
        <v>4430</v>
      </c>
      <c r="E1856" t="s">
        <v>6159</v>
      </c>
      <c r="F1856" t="s">
        <v>94</v>
      </c>
      <c r="G1856">
        <v>75300</v>
      </c>
      <c r="H1856" t="s">
        <v>4172</v>
      </c>
      <c r="I1856">
        <v>20200000</v>
      </c>
      <c r="J1856" t="s">
        <v>8684</v>
      </c>
      <c r="K1856">
        <v>19200000</v>
      </c>
      <c r="L1856">
        <v>21300000</v>
      </c>
      <c r="M1856">
        <v>28</v>
      </c>
      <c r="N1856" t="s">
        <v>4256</v>
      </c>
      <c r="O1856" t="s">
        <v>8907</v>
      </c>
    </row>
    <row r="1857" spans="1:15" x14ac:dyDescent="0.3">
      <c r="A1857" t="s">
        <v>8818</v>
      </c>
      <c r="B1857">
        <v>2019</v>
      </c>
      <c r="C1857" t="s">
        <v>4183</v>
      </c>
      <c r="D1857" t="s">
        <v>6107</v>
      </c>
      <c r="E1857" t="s">
        <v>6108</v>
      </c>
      <c r="F1857" t="s">
        <v>173</v>
      </c>
      <c r="G1857">
        <v>45000</v>
      </c>
      <c r="H1857" t="s">
        <v>4179</v>
      </c>
      <c r="I1857">
        <v>9200000</v>
      </c>
      <c r="J1857" t="s">
        <v>8684</v>
      </c>
      <c r="K1857">
        <v>8900000</v>
      </c>
      <c r="L1857">
        <v>9500000</v>
      </c>
      <c r="M1857">
        <v>17</v>
      </c>
      <c r="N1857" t="s">
        <v>4438</v>
      </c>
      <c r="O1857" t="s">
        <v>8819</v>
      </c>
    </row>
    <row r="1858" spans="1:15" x14ac:dyDescent="0.3">
      <c r="A1858" t="s">
        <v>8909</v>
      </c>
      <c r="B1858">
        <v>2019</v>
      </c>
      <c r="C1858" t="s">
        <v>4097</v>
      </c>
      <c r="D1858" t="s">
        <v>8910</v>
      </c>
      <c r="E1858" t="s">
        <v>8911</v>
      </c>
      <c r="F1858" t="s">
        <v>143</v>
      </c>
      <c r="G1858">
        <v>38000</v>
      </c>
      <c r="H1858" t="s">
        <v>4179</v>
      </c>
      <c r="I1858">
        <v>6650000</v>
      </c>
      <c r="J1858" t="s">
        <v>8684</v>
      </c>
      <c r="K1858">
        <v>6430000</v>
      </c>
      <c r="L1858">
        <v>6870000</v>
      </c>
      <c r="M1858">
        <v>9</v>
      </c>
      <c r="N1858" t="s">
        <v>4401</v>
      </c>
      <c r="O1858" t="s">
        <v>8912</v>
      </c>
    </row>
    <row r="1859" spans="1:15" x14ac:dyDescent="0.3">
      <c r="A1859" t="s">
        <v>8925</v>
      </c>
      <c r="B1859">
        <v>2020</v>
      </c>
      <c r="C1859" t="s">
        <v>191</v>
      </c>
      <c r="D1859" t="s">
        <v>4210</v>
      </c>
      <c r="E1859" t="s">
        <v>4521</v>
      </c>
      <c r="F1859" t="s">
        <v>43</v>
      </c>
      <c r="G1859">
        <v>89487</v>
      </c>
      <c r="H1859" t="s">
        <v>4179</v>
      </c>
      <c r="I1859">
        <v>14100000</v>
      </c>
      <c r="J1859" t="s">
        <v>8684</v>
      </c>
      <c r="K1859">
        <v>13200000</v>
      </c>
      <c r="L1859">
        <v>15000000</v>
      </c>
      <c r="M1859">
        <v>9</v>
      </c>
      <c r="N1859" t="s">
        <v>4262</v>
      </c>
      <c r="O1859" t="s">
        <v>8926</v>
      </c>
    </row>
    <row r="1860" spans="1:15" x14ac:dyDescent="0.3">
      <c r="A1860" t="s">
        <v>4171</v>
      </c>
      <c r="B1860">
        <v>2026</v>
      </c>
      <c r="C1860" t="s">
        <v>7198</v>
      </c>
      <c r="D1860" t="s">
        <v>7199</v>
      </c>
      <c r="E1860" t="s">
        <v>8849</v>
      </c>
      <c r="F1860" t="s">
        <v>4171</v>
      </c>
      <c r="G1860">
        <v>6200</v>
      </c>
      <c r="H1860" t="s">
        <v>4179</v>
      </c>
      <c r="I1860">
        <v>18600000</v>
      </c>
      <c r="J1860" t="s">
        <v>8684</v>
      </c>
      <c r="K1860">
        <v>17500000</v>
      </c>
      <c r="L1860">
        <v>19700000</v>
      </c>
      <c r="M1860" t="s">
        <v>4174</v>
      </c>
      <c r="N1860" t="s">
        <v>4648</v>
      </c>
      <c r="O1860" t="s">
        <v>8850</v>
      </c>
    </row>
    <row r="1861" spans="1:15" x14ac:dyDescent="0.3">
      <c r="A1861" t="s">
        <v>8816</v>
      </c>
      <c r="B1861">
        <v>2020</v>
      </c>
      <c r="C1861" t="s">
        <v>92</v>
      </c>
      <c r="D1861" t="s">
        <v>5828</v>
      </c>
      <c r="E1861" t="s">
        <v>5829</v>
      </c>
      <c r="F1861" t="s">
        <v>161</v>
      </c>
      <c r="G1861">
        <v>88000</v>
      </c>
      <c r="H1861" t="s">
        <v>4179</v>
      </c>
      <c r="I1861">
        <v>6900000</v>
      </c>
      <c r="J1861" t="s">
        <v>8684</v>
      </c>
      <c r="K1861">
        <v>6650000</v>
      </c>
      <c r="L1861">
        <v>7150000</v>
      </c>
      <c r="M1861">
        <v>6</v>
      </c>
      <c r="N1861" t="s">
        <v>4186</v>
      </c>
      <c r="O1861" t="s">
        <v>8817</v>
      </c>
    </row>
    <row r="1862" spans="1:15" x14ac:dyDescent="0.3">
      <c r="A1862" t="s">
        <v>6044</v>
      </c>
      <c r="B1862">
        <v>2020</v>
      </c>
      <c r="C1862" t="s">
        <v>92</v>
      </c>
      <c r="D1862" t="s">
        <v>6045</v>
      </c>
      <c r="E1862" t="s">
        <v>6046</v>
      </c>
      <c r="F1862" t="s">
        <v>143</v>
      </c>
      <c r="G1862">
        <v>84000</v>
      </c>
      <c r="H1862" t="s">
        <v>4179</v>
      </c>
      <c r="I1862">
        <v>28800000</v>
      </c>
      <c r="J1862" t="s">
        <v>8684</v>
      </c>
      <c r="K1862">
        <v>27400000</v>
      </c>
      <c r="L1862">
        <v>30200000</v>
      </c>
      <c r="M1862">
        <v>5</v>
      </c>
      <c r="N1862" t="s">
        <v>7374</v>
      </c>
      <c r="O1862" t="s">
        <v>8685</v>
      </c>
    </row>
    <row r="1863" spans="1:15" x14ac:dyDescent="0.3">
      <c r="A1863" t="s">
        <v>8868</v>
      </c>
      <c r="B1863">
        <v>2021</v>
      </c>
      <c r="C1863" t="s">
        <v>62</v>
      </c>
      <c r="D1863">
        <v>3008</v>
      </c>
      <c r="E1863" t="s">
        <v>6918</v>
      </c>
      <c r="F1863" t="s">
        <v>143</v>
      </c>
      <c r="G1863">
        <v>56834</v>
      </c>
      <c r="H1863" t="s">
        <v>4179</v>
      </c>
      <c r="I1863">
        <v>14400000</v>
      </c>
      <c r="J1863" t="s">
        <v>8684</v>
      </c>
      <c r="K1863">
        <v>13900000</v>
      </c>
      <c r="L1863">
        <v>14900000</v>
      </c>
      <c r="M1863">
        <v>14</v>
      </c>
      <c r="N1863" t="s">
        <v>4247</v>
      </c>
      <c r="O1863" t="s">
        <v>8869</v>
      </c>
    </row>
    <row r="1864" spans="1:15" x14ac:dyDescent="0.3">
      <c r="A1864" t="s">
        <v>8863</v>
      </c>
      <c r="B1864">
        <v>2021</v>
      </c>
      <c r="C1864" t="s">
        <v>41</v>
      </c>
      <c r="D1864" t="s">
        <v>5030</v>
      </c>
      <c r="E1864" t="s">
        <v>8864</v>
      </c>
      <c r="F1864" t="s">
        <v>43</v>
      </c>
      <c r="G1864">
        <v>86120</v>
      </c>
      <c r="H1864" t="s">
        <v>4179</v>
      </c>
      <c r="I1864">
        <v>12000000</v>
      </c>
      <c r="J1864" t="s">
        <v>8684</v>
      </c>
      <c r="K1864">
        <v>11600000</v>
      </c>
      <c r="L1864">
        <v>12400000</v>
      </c>
      <c r="M1864">
        <v>2</v>
      </c>
      <c r="N1864" t="s">
        <v>4191</v>
      </c>
      <c r="O1864" t="s">
        <v>8865</v>
      </c>
    </row>
    <row r="1865" spans="1:15" x14ac:dyDescent="0.3">
      <c r="A1865" t="s">
        <v>8893</v>
      </c>
      <c r="B1865">
        <v>2021</v>
      </c>
      <c r="C1865" t="s">
        <v>62</v>
      </c>
      <c r="D1865" t="s">
        <v>4445</v>
      </c>
      <c r="E1865" t="s">
        <v>4804</v>
      </c>
      <c r="F1865" t="s">
        <v>43</v>
      </c>
      <c r="G1865">
        <v>37558</v>
      </c>
      <c r="H1865" t="s">
        <v>4179</v>
      </c>
      <c r="I1865">
        <v>11600000</v>
      </c>
      <c r="J1865" t="s">
        <v>8684</v>
      </c>
      <c r="K1865">
        <v>11000000</v>
      </c>
      <c r="L1865">
        <v>12100000</v>
      </c>
      <c r="M1865">
        <v>28</v>
      </c>
      <c r="N1865" t="s">
        <v>4262</v>
      </c>
      <c r="O1865" t="s">
        <v>8894</v>
      </c>
    </row>
    <row r="1866" spans="1:15" x14ac:dyDescent="0.3">
      <c r="A1866" t="s">
        <v>8693</v>
      </c>
      <c r="B1866">
        <v>2021</v>
      </c>
      <c r="C1866" t="s">
        <v>62</v>
      </c>
      <c r="D1866" t="s">
        <v>4231</v>
      </c>
      <c r="E1866" t="s">
        <v>8694</v>
      </c>
      <c r="F1866" t="s">
        <v>143</v>
      </c>
      <c r="G1866">
        <v>45000</v>
      </c>
      <c r="H1866" t="s">
        <v>4179</v>
      </c>
      <c r="I1866">
        <v>9000000</v>
      </c>
      <c r="J1866" t="s">
        <v>8684</v>
      </c>
      <c r="K1866">
        <v>8600000</v>
      </c>
      <c r="L1866">
        <v>9300000</v>
      </c>
      <c r="M1866">
        <v>21</v>
      </c>
      <c r="N1866" t="s">
        <v>4218</v>
      </c>
      <c r="O1866" t="s">
        <v>8695</v>
      </c>
    </row>
    <row r="1867" spans="1:15" x14ac:dyDescent="0.3">
      <c r="A1867" t="s">
        <v>8693</v>
      </c>
      <c r="B1867">
        <v>2021</v>
      </c>
      <c r="C1867" t="s">
        <v>62</v>
      </c>
      <c r="D1867" t="s">
        <v>4231</v>
      </c>
      <c r="E1867" t="s">
        <v>8694</v>
      </c>
      <c r="F1867" t="s">
        <v>143</v>
      </c>
      <c r="G1867">
        <v>45000</v>
      </c>
      <c r="H1867" t="s">
        <v>4179</v>
      </c>
      <c r="I1867">
        <v>9000000</v>
      </c>
      <c r="J1867" t="s">
        <v>8684</v>
      </c>
      <c r="K1867">
        <v>8600000</v>
      </c>
      <c r="L1867">
        <v>9300000</v>
      </c>
      <c r="M1867">
        <v>21</v>
      </c>
      <c r="N1867" t="s">
        <v>4218</v>
      </c>
      <c r="O1867" t="s">
        <v>10094</v>
      </c>
    </row>
    <row r="1868" spans="1:15" x14ac:dyDescent="0.3">
      <c r="A1868" t="s">
        <v>8839</v>
      </c>
      <c r="B1868">
        <v>2021</v>
      </c>
      <c r="C1868" t="s">
        <v>191</v>
      </c>
      <c r="D1868" t="s">
        <v>4210</v>
      </c>
      <c r="E1868" t="s">
        <v>4521</v>
      </c>
      <c r="F1868" t="s">
        <v>43</v>
      </c>
      <c r="G1868">
        <v>67922</v>
      </c>
      <c r="H1868" t="s">
        <v>4179</v>
      </c>
      <c r="I1868">
        <v>15400000</v>
      </c>
      <c r="J1868" t="s">
        <v>8684</v>
      </c>
      <c r="K1868">
        <v>14900000</v>
      </c>
      <c r="L1868">
        <v>16000000</v>
      </c>
      <c r="M1868">
        <v>18</v>
      </c>
      <c r="N1868" t="s">
        <v>4186</v>
      </c>
      <c r="O1868" t="s">
        <v>8840</v>
      </c>
    </row>
    <row r="1869" spans="1:15" x14ac:dyDescent="0.3">
      <c r="A1869" t="s">
        <v>8834</v>
      </c>
      <c r="B1869">
        <v>2021</v>
      </c>
      <c r="C1869" t="s">
        <v>137</v>
      </c>
      <c r="D1869" t="s">
        <v>4193</v>
      </c>
      <c r="E1869" t="s">
        <v>8223</v>
      </c>
      <c r="F1869" t="s">
        <v>161</v>
      </c>
      <c r="G1869">
        <v>48000</v>
      </c>
      <c r="H1869" t="s">
        <v>4179</v>
      </c>
      <c r="I1869">
        <v>16100000</v>
      </c>
      <c r="J1869" t="s">
        <v>8684</v>
      </c>
      <c r="K1869">
        <v>15000000</v>
      </c>
      <c r="L1869">
        <v>17200000</v>
      </c>
      <c r="M1869">
        <v>5</v>
      </c>
      <c r="N1869" t="s">
        <v>4256</v>
      </c>
      <c r="O1869" t="s">
        <v>8835</v>
      </c>
    </row>
    <row r="1870" spans="1:15" x14ac:dyDescent="0.3">
      <c r="A1870" t="s">
        <v>8900</v>
      </c>
      <c r="B1870">
        <v>2021</v>
      </c>
      <c r="C1870" t="s">
        <v>24</v>
      </c>
      <c r="D1870" t="s">
        <v>4571</v>
      </c>
      <c r="E1870" t="s">
        <v>4698</v>
      </c>
      <c r="F1870" t="s">
        <v>43</v>
      </c>
      <c r="G1870">
        <v>103855</v>
      </c>
      <c r="H1870" t="s">
        <v>4179</v>
      </c>
      <c r="I1870">
        <v>29000000</v>
      </c>
      <c r="J1870" t="s">
        <v>8684</v>
      </c>
      <c r="K1870">
        <v>28000000</v>
      </c>
      <c r="L1870">
        <v>30100000</v>
      </c>
      <c r="M1870">
        <v>9</v>
      </c>
      <c r="N1870" t="s">
        <v>4225</v>
      </c>
      <c r="O1870" t="s">
        <v>8901</v>
      </c>
    </row>
    <row r="1871" spans="1:15" x14ac:dyDescent="0.3">
      <c r="A1871" t="s">
        <v>8945</v>
      </c>
      <c r="B1871">
        <v>2021</v>
      </c>
      <c r="C1871" t="s">
        <v>24</v>
      </c>
      <c r="D1871" t="s">
        <v>4189</v>
      </c>
      <c r="E1871" t="s">
        <v>4190</v>
      </c>
      <c r="F1871" t="s">
        <v>43</v>
      </c>
      <c r="G1871">
        <v>50100</v>
      </c>
      <c r="H1871" t="s">
        <v>4172</v>
      </c>
      <c r="I1871">
        <v>12200000</v>
      </c>
      <c r="J1871" t="s">
        <v>8684</v>
      </c>
      <c r="K1871">
        <v>11800000</v>
      </c>
      <c r="L1871">
        <v>12600000</v>
      </c>
      <c r="M1871">
        <v>20</v>
      </c>
      <c r="N1871" t="s">
        <v>4274</v>
      </c>
      <c r="O1871" t="s">
        <v>8946</v>
      </c>
    </row>
    <row r="1872" spans="1:15" x14ac:dyDescent="0.3">
      <c r="A1872" t="s">
        <v>478</v>
      </c>
      <c r="B1872">
        <v>2021</v>
      </c>
      <c r="C1872" t="s">
        <v>62</v>
      </c>
      <c r="D1872" t="s">
        <v>6162</v>
      </c>
      <c r="E1872" t="s">
        <v>8904</v>
      </c>
      <c r="F1872" t="s">
        <v>43</v>
      </c>
      <c r="G1872">
        <v>105000</v>
      </c>
      <c r="H1872" t="s">
        <v>4179</v>
      </c>
      <c r="I1872">
        <v>17700000</v>
      </c>
      <c r="J1872" t="s">
        <v>8684</v>
      </c>
      <c r="K1872">
        <v>16800000</v>
      </c>
      <c r="L1872">
        <v>18600000</v>
      </c>
      <c r="M1872">
        <v>5</v>
      </c>
      <c r="N1872" t="s">
        <v>4289</v>
      </c>
      <c r="O1872" t="s">
        <v>8905</v>
      </c>
    </row>
    <row r="1873" spans="1:15" x14ac:dyDescent="0.3">
      <c r="A1873" t="s">
        <v>8824</v>
      </c>
      <c r="B1873">
        <v>2021</v>
      </c>
      <c r="C1873" t="s">
        <v>24</v>
      </c>
      <c r="D1873" t="s">
        <v>4571</v>
      </c>
      <c r="E1873" t="s">
        <v>4856</v>
      </c>
      <c r="F1873" t="s">
        <v>143</v>
      </c>
      <c r="G1873">
        <v>42000</v>
      </c>
      <c r="H1873" t="s">
        <v>4179</v>
      </c>
      <c r="I1873">
        <v>17400000</v>
      </c>
      <c r="J1873" t="s">
        <v>8684</v>
      </c>
      <c r="K1873">
        <v>16900000</v>
      </c>
      <c r="L1873">
        <v>18000000</v>
      </c>
      <c r="M1873">
        <v>4</v>
      </c>
      <c r="N1873" t="s">
        <v>4218</v>
      </c>
      <c r="O1873" t="s">
        <v>8825</v>
      </c>
    </row>
    <row r="1874" spans="1:15" x14ac:dyDescent="0.3">
      <c r="A1874" t="s">
        <v>8927</v>
      </c>
      <c r="B1874">
        <v>2022</v>
      </c>
      <c r="C1874" t="s">
        <v>50</v>
      </c>
      <c r="D1874">
        <v>580</v>
      </c>
      <c r="E1874" t="s">
        <v>6999</v>
      </c>
      <c r="F1874" t="s">
        <v>173</v>
      </c>
      <c r="G1874">
        <v>51000</v>
      </c>
      <c r="H1874" t="s">
        <v>4179</v>
      </c>
      <c r="I1874">
        <v>9900000</v>
      </c>
      <c r="J1874" t="s">
        <v>8684</v>
      </c>
      <c r="K1874">
        <v>9500000</v>
      </c>
      <c r="L1874">
        <v>10300000</v>
      </c>
      <c r="M1874" t="s">
        <v>4174</v>
      </c>
      <c r="N1874" t="s">
        <v>5703</v>
      </c>
      <c r="O1874" t="s">
        <v>8928</v>
      </c>
    </row>
    <row r="1875" spans="1:15" x14ac:dyDescent="0.3">
      <c r="A1875" t="s">
        <v>8949</v>
      </c>
      <c r="B1875">
        <v>2022</v>
      </c>
      <c r="C1875" t="s">
        <v>250</v>
      </c>
      <c r="D1875" t="s">
        <v>8950</v>
      </c>
      <c r="E1875" t="s">
        <v>8370</v>
      </c>
      <c r="F1875" t="s">
        <v>43</v>
      </c>
      <c r="G1875">
        <v>48000</v>
      </c>
      <c r="H1875" t="s">
        <v>4179</v>
      </c>
      <c r="I1875">
        <v>14900000</v>
      </c>
      <c r="J1875" t="s">
        <v>8684</v>
      </c>
      <c r="K1875">
        <v>14400000</v>
      </c>
      <c r="L1875">
        <v>15500000</v>
      </c>
      <c r="M1875">
        <v>4</v>
      </c>
      <c r="N1875" t="s">
        <v>4381</v>
      </c>
      <c r="O1875" t="s">
        <v>8951</v>
      </c>
    </row>
    <row r="1876" spans="1:15" x14ac:dyDescent="0.3">
      <c r="A1876" t="s">
        <v>8883</v>
      </c>
      <c r="B1876">
        <v>2022</v>
      </c>
      <c r="C1876" t="s">
        <v>41</v>
      </c>
      <c r="D1876" t="s">
        <v>4874</v>
      </c>
      <c r="E1876" t="s">
        <v>8884</v>
      </c>
      <c r="F1876" t="s">
        <v>60</v>
      </c>
      <c r="G1876">
        <v>56000</v>
      </c>
      <c r="H1876" t="s">
        <v>4179</v>
      </c>
      <c r="I1876">
        <v>9700000</v>
      </c>
      <c r="J1876" t="s">
        <v>8684</v>
      </c>
      <c r="K1876">
        <v>9300000</v>
      </c>
      <c r="L1876">
        <v>10000000</v>
      </c>
      <c r="M1876" t="s">
        <v>4174</v>
      </c>
      <c r="N1876" t="s">
        <v>4271</v>
      </c>
      <c r="O1876" t="s">
        <v>8885</v>
      </c>
    </row>
    <row r="1877" spans="1:15" x14ac:dyDescent="0.3">
      <c r="A1877" t="s">
        <v>8676</v>
      </c>
      <c r="B1877">
        <v>2024</v>
      </c>
      <c r="C1877" t="s">
        <v>199</v>
      </c>
      <c r="D1877" t="s">
        <v>5957</v>
      </c>
      <c r="E1877" t="s">
        <v>5958</v>
      </c>
      <c r="F1877" t="s">
        <v>143</v>
      </c>
      <c r="G1877">
        <v>49400</v>
      </c>
      <c r="H1877" t="s">
        <v>4172</v>
      </c>
      <c r="I1877">
        <v>11700000</v>
      </c>
      <c r="J1877" t="s">
        <v>8684</v>
      </c>
      <c r="K1877">
        <v>11300000</v>
      </c>
      <c r="L1877">
        <v>12200000</v>
      </c>
      <c r="M1877">
        <v>2</v>
      </c>
      <c r="N1877" t="s">
        <v>4191</v>
      </c>
      <c r="O1877" t="s">
        <v>8936</v>
      </c>
    </row>
    <row r="1878" spans="1:15" x14ac:dyDescent="0.3">
      <c r="A1878" t="s">
        <v>8898</v>
      </c>
      <c r="B1878">
        <v>2022</v>
      </c>
      <c r="C1878" t="s">
        <v>24</v>
      </c>
      <c r="D1878" t="s">
        <v>4189</v>
      </c>
      <c r="E1878" t="s">
        <v>4190</v>
      </c>
      <c r="F1878" t="s">
        <v>143</v>
      </c>
      <c r="G1878">
        <v>85300</v>
      </c>
      <c r="H1878" t="s">
        <v>4172</v>
      </c>
      <c r="I1878">
        <v>11700000</v>
      </c>
      <c r="J1878" t="s">
        <v>8684</v>
      </c>
      <c r="K1878">
        <v>11200000</v>
      </c>
      <c r="L1878">
        <v>12100000</v>
      </c>
      <c r="M1878">
        <v>25</v>
      </c>
      <c r="N1878" t="s">
        <v>4247</v>
      </c>
      <c r="O1878" t="s">
        <v>8899</v>
      </c>
    </row>
    <row r="1879" spans="1:15" x14ac:dyDescent="0.3">
      <c r="A1879" t="s">
        <v>8873</v>
      </c>
      <c r="B1879">
        <v>2022</v>
      </c>
      <c r="C1879" t="s">
        <v>85</v>
      </c>
      <c r="D1879" t="s">
        <v>7724</v>
      </c>
      <c r="E1879" t="s">
        <v>8874</v>
      </c>
      <c r="F1879" t="s">
        <v>143</v>
      </c>
      <c r="G1879">
        <v>53343</v>
      </c>
      <c r="H1879" t="s">
        <v>4179</v>
      </c>
      <c r="I1879">
        <v>12200000</v>
      </c>
      <c r="J1879" t="s">
        <v>8684</v>
      </c>
      <c r="K1879">
        <v>11700000</v>
      </c>
      <c r="L1879">
        <v>12600000</v>
      </c>
      <c r="M1879" t="s">
        <v>4174</v>
      </c>
      <c r="N1879" t="s">
        <v>4551</v>
      </c>
      <c r="O1879" t="s">
        <v>8875</v>
      </c>
    </row>
    <row r="1880" spans="1:15" x14ac:dyDescent="0.3">
      <c r="A1880" t="s">
        <v>8902</v>
      </c>
      <c r="B1880">
        <v>2022</v>
      </c>
      <c r="C1880" t="s">
        <v>108</v>
      </c>
      <c r="D1880" t="s">
        <v>5800</v>
      </c>
      <c r="E1880" t="s">
        <v>4618</v>
      </c>
      <c r="F1880" t="s">
        <v>43</v>
      </c>
      <c r="G1880">
        <v>60000</v>
      </c>
      <c r="H1880" t="s">
        <v>4179</v>
      </c>
      <c r="I1880">
        <v>7240000</v>
      </c>
      <c r="J1880" t="s">
        <v>8684</v>
      </c>
      <c r="K1880">
        <v>6980000</v>
      </c>
      <c r="L1880">
        <v>7500000</v>
      </c>
      <c r="M1880">
        <v>8</v>
      </c>
      <c r="N1880" t="s">
        <v>4381</v>
      </c>
      <c r="O1880" t="s">
        <v>8903</v>
      </c>
    </row>
    <row r="1881" spans="1:15" x14ac:dyDescent="0.3">
      <c r="A1881" t="s">
        <v>8830</v>
      </c>
      <c r="B1881">
        <v>2022</v>
      </c>
      <c r="C1881" t="s">
        <v>4031</v>
      </c>
      <c r="D1881" t="s">
        <v>5129</v>
      </c>
      <c r="E1881" t="s">
        <v>4477</v>
      </c>
      <c r="F1881" t="s">
        <v>143</v>
      </c>
      <c r="G1881">
        <v>105000</v>
      </c>
      <c r="H1881" t="s">
        <v>4179</v>
      </c>
      <c r="I1881">
        <v>10500000</v>
      </c>
      <c r="J1881" t="s">
        <v>8684</v>
      </c>
      <c r="K1881">
        <v>10100000</v>
      </c>
      <c r="L1881">
        <v>10900000</v>
      </c>
      <c r="M1881">
        <v>20</v>
      </c>
      <c r="N1881" t="s">
        <v>4387</v>
      </c>
      <c r="O1881" t="s">
        <v>8831</v>
      </c>
    </row>
    <row r="1882" spans="1:15" x14ac:dyDescent="0.3">
      <c r="A1882" t="s">
        <v>8879</v>
      </c>
      <c r="B1882">
        <v>2022</v>
      </c>
      <c r="C1882" t="s">
        <v>230</v>
      </c>
      <c r="D1882" t="s">
        <v>5812</v>
      </c>
      <c r="E1882" t="s">
        <v>8880</v>
      </c>
      <c r="F1882" t="s">
        <v>60</v>
      </c>
      <c r="G1882">
        <v>92000</v>
      </c>
      <c r="H1882" t="s">
        <v>4179</v>
      </c>
      <c r="I1882">
        <v>9500000</v>
      </c>
      <c r="J1882" t="s">
        <v>8684</v>
      </c>
      <c r="K1882">
        <v>9100000</v>
      </c>
      <c r="L1882">
        <v>9900000</v>
      </c>
      <c r="M1882">
        <v>11</v>
      </c>
      <c r="N1882" t="s">
        <v>4582</v>
      </c>
      <c r="O1882" t="s">
        <v>8881</v>
      </c>
    </row>
    <row r="1883" spans="1:15" x14ac:dyDescent="0.3">
      <c r="A1883" t="s">
        <v>8679</v>
      </c>
      <c r="B1883">
        <v>2022</v>
      </c>
      <c r="C1883" t="s">
        <v>3991</v>
      </c>
      <c r="D1883" t="s">
        <v>5952</v>
      </c>
      <c r="E1883" t="s">
        <v>4618</v>
      </c>
      <c r="F1883" t="s">
        <v>43</v>
      </c>
      <c r="G1883">
        <v>77800</v>
      </c>
      <c r="H1883" t="s">
        <v>4179</v>
      </c>
      <c r="I1883">
        <v>7450000</v>
      </c>
      <c r="J1883" t="s">
        <v>8684</v>
      </c>
      <c r="K1883">
        <v>7190000</v>
      </c>
      <c r="L1883">
        <v>7720000</v>
      </c>
      <c r="M1883">
        <v>6</v>
      </c>
      <c r="N1883" t="s">
        <v>6913</v>
      </c>
      <c r="O1883" t="s">
        <v>8882</v>
      </c>
    </row>
    <row r="1884" spans="1:15" x14ac:dyDescent="0.3">
      <c r="A1884" t="s">
        <v>8845</v>
      </c>
      <c r="B1884">
        <v>2023</v>
      </c>
      <c r="C1884" t="s">
        <v>24</v>
      </c>
      <c r="D1884" t="s">
        <v>4430</v>
      </c>
      <c r="E1884" t="s">
        <v>5834</v>
      </c>
      <c r="F1884" t="s">
        <v>43</v>
      </c>
      <c r="G1884">
        <v>33000</v>
      </c>
      <c r="H1884" t="s">
        <v>4179</v>
      </c>
      <c r="I1884">
        <v>31600000</v>
      </c>
      <c r="J1884" t="s">
        <v>8684</v>
      </c>
      <c r="K1884">
        <v>30400000</v>
      </c>
      <c r="L1884">
        <v>32800000</v>
      </c>
      <c r="M1884">
        <v>6</v>
      </c>
      <c r="N1884" t="s">
        <v>7024</v>
      </c>
      <c r="O1884" t="s">
        <v>8846</v>
      </c>
    </row>
    <row r="1885" spans="1:15" x14ac:dyDescent="0.3">
      <c r="A1885" t="s">
        <v>8842</v>
      </c>
      <c r="B1885">
        <v>2022</v>
      </c>
      <c r="C1885" t="s">
        <v>24</v>
      </c>
      <c r="D1885" t="s">
        <v>7792</v>
      </c>
      <c r="E1885" t="s">
        <v>7607</v>
      </c>
      <c r="F1885" t="s">
        <v>173</v>
      </c>
      <c r="G1885">
        <v>101000</v>
      </c>
      <c r="H1885" t="s">
        <v>4172</v>
      </c>
      <c r="I1885">
        <v>58000000</v>
      </c>
      <c r="J1885" t="s">
        <v>8684</v>
      </c>
      <c r="K1885">
        <v>55000000</v>
      </c>
      <c r="L1885">
        <v>60000000</v>
      </c>
      <c r="M1885">
        <v>5</v>
      </c>
      <c r="N1885" t="s">
        <v>8843</v>
      </c>
      <c r="O1885" t="s">
        <v>8844</v>
      </c>
    </row>
    <row r="1886" spans="1:15" x14ac:dyDescent="0.3">
      <c r="A1886" t="s">
        <v>8599</v>
      </c>
      <c r="B1886">
        <v>2022</v>
      </c>
      <c r="C1886" t="s">
        <v>5780</v>
      </c>
      <c r="D1886" t="s">
        <v>8889</v>
      </c>
      <c r="E1886" t="s">
        <v>8890</v>
      </c>
      <c r="F1886" t="s">
        <v>43</v>
      </c>
      <c r="G1886">
        <v>31000</v>
      </c>
      <c r="H1886" t="s">
        <v>4179</v>
      </c>
      <c r="I1886">
        <v>26000000</v>
      </c>
      <c r="J1886" t="s">
        <v>8684</v>
      </c>
      <c r="K1886">
        <v>24300000</v>
      </c>
      <c r="L1886">
        <v>27700000</v>
      </c>
      <c r="M1886">
        <v>3</v>
      </c>
      <c r="N1886" t="s">
        <v>5137</v>
      </c>
      <c r="O1886" t="s">
        <v>8891</v>
      </c>
    </row>
    <row r="1887" spans="1:15" x14ac:dyDescent="0.3">
      <c r="A1887" t="s">
        <v>8858</v>
      </c>
      <c r="B1887">
        <v>2022</v>
      </c>
      <c r="C1887" t="s">
        <v>62</v>
      </c>
      <c r="D1887" t="s">
        <v>4354</v>
      </c>
      <c r="E1887" t="s">
        <v>8859</v>
      </c>
      <c r="F1887" t="s">
        <v>143</v>
      </c>
      <c r="G1887">
        <v>51372</v>
      </c>
      <c r="H1887" t="s">
        <v>4179</v>
      </c>
      <c r="I1887">
        <v>13200000</v>
      </c>
      <c r="J1887" t="s">
        <v>8684</v>
      </c>
      <c r="K1887">
        <v>12700000</v>
      </c>
      <c r="L1887">
        <v>13700000</v>
      </c>
      <c r="M1887">
        <v>9</v>
      </c>
      <c r="N1887" t="s">
        <v>4244</v>
      </c>
      <c r="O1887" t="s">
        <v>8860</v>
      </c>
    </row>
    <row r="1888" spans="1:15" x14ac:dyDescent="0.3">
      <c r="A1888" t="s">
        <v>8847</v>
      </c>
      <c r="B1888">
        <v>2023</v>
      </c>
      <c r="C1888" t="s">
        <v>41</v>
      </c>
      <c r="D1888" t="s">
        <v>6018</v>
      </c>
      <c r="E1888" t="s">
        <v>4875</v>
      </c>
      <c r="F1888" t="s">
        <v>60</v>
      </c>
      <c r="G1888">
        <v>28000</v>
      </c>
      <c r="H1888" t="s">
        <v>4172</v>
      </c>
      <c r="I1888">
        <v>8900000</v>
      </c>
      <c r="J1888" t="s">
        <v>8684</v>
      </c>
      <c r="K1888">
        <v>8600000</v>
      </c>
      <c r="L1888">
        <v>9300000</v>
      </c>
      <c r="M1888">
        <v>8</v>
      </c>
      <c r="N1888" t="s">
        <v>4551</v>
      </c>
      <c r="O1888" t="s">
        <v>8848</v>
      </c>
    </row>
    <row r="1889" spans="1:15" x14ac:dyDescent="0.3">
      <c r="A1889" t="s">
        <v>8957</v>
      </c>
      <c r="B1889">
        <v>2022</v>
      </c>
      <c r="C1889" t="s">
        <v>24</v>
      </c>
      <c r="D1889" t="s">
        <v>4571</v>
      </c>
      <c r="E1889" t="s">
        <v>6259</v>
      </c>
      <c r="F1889" t="s">
        <v>143</v>
      </c>
      <c r="G1889">
        <v>54000</v>
      </c>
      <c r="H1889" t="s">
        <v>4179</v>
      </c>
      <c r="I1889">
        <v>23300000</v>
      </c>
      <c r="J1889" t="s">
        <v>8684</v>
      </c>
      <c r="K1889">
        <v>21600000</v>
      </c>
      <c r="L1889">
        <v>25100000</v>
      </c>
      <c r="M1889">
        <v>11</v>
      </c>
      <c r="N1889" t="s">
        <v>4225</v>
      </c>
      <c r="O1889" t="s">
        <v>8958</v>
      </c>
    </row>
    <row r="1890" spans="1:15" x14ac:dyDescent="0.3">
      <c r="A1890" t="s">
        <v>8957</v>
      </c>
      <c r="B1890">
        <v>2022</v>
      </c>
      <c r="C1890" t="s">
        <v>24</v>
      </c>
      <c r="D1890" t="s">
        <v>4571</v>
      </c>
      <c r="E1890" t="s">
        <v>6259</v>
      </c>
      <c r="F1890" t="s">
        <v>216</v>
      </c>
      <c r="G1890">
        <v>54000</v>
      </c>
      <c r="H1890" t="s">
        <v>4179</v>
      </c>
      <c r="I1890">
        <v>23300000</v>
      </c>
      <c r="J1890" t="s">
        <v>8684</v>
      </c>
      <c r="K1890">
        <v>21600000</v>
      </c>
      <c r="L1890">
        <v>25100000</v>
      </c>
      <c r="M1890">
        <v>11</v>
      </c>
      <c r="N1890" t="s">
        <v>4225</v>
      </c>
      <c r="O1890" t="s">
        <v>11804</v>
      </c>
    </row>
    <row r="1891" spans="1:15" x14ac:dyDescent="0.3">
      <c r="A1891" t="s">
        <v>8856</v>
      </c>
      <c r="B1891">
        <v>2023</v>
      </c>
      <c r="C1891" t="s">
        <v>24</v>
      </c>
      <c r="D1891" t="s">
        <v>4189</v>
      </c>
      <c r="E1891" t="s">
        <v>4307</v>
      </c>
      <c r="F1891" t="s">
        <v>4538</v>
      </c>
      <c r="G1891">
        <v>30500</v>
      </c>
      <c r="H1891" t="s">
        <v>4172</v>
      </c>
      <c r="I1891">
        <v>13100000</v>
      </c>
      <c r="J1891" t="s">
        <v>8684</v>
      </c>
      <c r="K1891">
        <v>12700000</v>
      </c>
      <c r="L1891">
        <v>13600000</v>
      </c>
      <c r="M1891">
        <v>27</v>
      </c>
      <c r="N1891" t="s">
        <v>4274</v>
      </c>
      <c r="O1891" t="s">
        <v>8857</v>
      </c>
    </row>
    <row r="1892" spans="1:15" x14ac:dyDescent="0.3">
      <c r="A1892" t="s">
        <v>8934</v>
      </c>
      <c r="B1892">
        <v>2023</v>
      </c>
      <c r="C1892" t="s">
        <v>154</v>
      </c>
      <c r="D1892" t="s">
        <v>4482</v>
      </c>
      <c r="E1892" t="s">
        <v>4483</v>
      </c>
      <c r="F1892" t="s">
        <v>60</v>
      </c>
      <c r="G1892">
        <v>61000</v>
      </c>
      <c r="H1892" t="s">
        <v>4179</v>
      </c>
      <c r="I1892">
        <v>12400000</v>
      </c>
      <c r="J1892" t="s">
        <v>8684</v>
      </c>
      <c r="K1892">
        <v>12000000</v>
      </c>
      <c r="L1892">
        <v>12900000</v>
      </c>
      <c r="M1892">
        <v>11</v>
      </c>
      <c r="N1892" t="s">
        <v>4225</v>
      </c>
      <c r="O1892" t="s">
        <v>8935</v>
      </c>
    </row>
    <row r="1893" spans="1:15" x14ac:dyDescent="0.3">
      <c r="A1893" t="s">
        <v>2008</v>
      </c>
      <c r="B1893">
        <v>2023</v>
      </c>
      <c r="C1893" t="s">
        <v>36</v>
      </c>
      <c r="D1893" t="s">
        <v>4426</v>
      </c>
      <c r="E1893" t="s">
        <v>4500</v>
      </c>
      <c r="F1893" t="s">
        <v>143</v>
      </c>
      <c r="G1893">
        <v>26086</v>
      </c>
      <c r="H1893" t="s">
        <v>4172</v>
      </c>
      <c r="I1893">
        <v>8700000</v>
      </c>
      <c r="J1893" t="s">
        <v>8684</v>
      </c>
      <c r="K1893">
        <v>8400000</v>
      </c>
      <c r="L1893">
        <v>9000000</v>
      </c>
      <c r="M1893">
        <v>36</v>
      </c>
      <c r="N1893" t="s">
        <v>4401</v>
      </c>
      <c r="O1893" t="s">
        <v>8892</v>
      </c>
    </row>
    <row r="1894" spans="1:15" x14ac:dyDescent="0.3">
      <c r="A1894" t="s">
        <v>1021</v>
      </c>
      <c r="B1894">
        <v>2023</v>
      </c>
      <c r="C1894" t="s">
        <v>36</v>
      </c>
      <c r="D1894" t="s">
        <v>4177</v>
      </c>
      <c r="E1894" t="s">
        <v>4178</v>
      </c>
      <c r="F1894" t="s">
        <v>143</v>
      </c>
      <c r="G1894">
        <v>24129</v>
      </c>
      <c r="H1894" t="s">
        <v>4179</v>
      </c>
      <c r="I1894">
        <v>14900000</v>
      </c>
      <c r="J1894" t="s">
        <v>8684</v>
      </c>
      <c r="K1894">
        <v>14300000</v>
      </c>
      <c r="L1894">
        <v>15500000</v>
      </c>
      <c r="M1894">
        <v>28</v>
      </c>
      <c r="N1894" t="s">
        <v>4244</v>
      </c>
      <c r="O1894" t="s">
        <v>8888</v>
      </c>
    </row>
    <row r="1895" spans="1:15" x14ac:dyDescent="0.3">
      <c r="A1895" t="s">
        <v>8680</v>
      </c>
      <c r="B1895">
        <v>2023</v>
      </c>
      <c r="C1895" t="s">
        <v>4183</v>
      </c>
      <c r="D1895" t="s">
        <v>4364</v>
      </c>
      <c r="E1895" t="s">
        <v>5909</v>
      </c>
      <c r="F1895" t="s">
        <v>161</v>
      </c>
      <c r="G1895">
        <v>24000</v>
      </c>
      <c r="H1895" t="s">
        <v>4179</v>
      </c>
      <c r="I1895">
        <v>8900000</v>
      </c>
      <c r="J1895" t="s">
        <v>8684</v>
      </c>
      <c r="K1895">
        <v>8600000</v>
      </c>
      <c r="L1895">
        <v>9200000</v>
      </c>
      <c r="M1895">
        <v>10</v>
      </c>
      <c r="N1895" t="s">
        <v>4648</v>
      </c>
      <c r="O1895" t="s">
        <v>8908</v>
      </c>
    </row>
    <row r="1896" spans="1:15" x14ac:dyDescent="0.3">
      <c r="A1896" t="s">
        <v>6209</v>
      </c>
      <c r="B1896">
        <v>2023</v>
      </c>
      <c r="C1896" t="s">
        <v>137</v>
      </c>
      <c r="D1896" t="s">
        <v>6210</v>
      </c>
      <c r="E1896" t="s">
        <v>6211</v>
      </c>
      <c r="F1896" t="s">
        <v>43</v>
      </c>
      <c r="G1896">
        <v>71248</v>
      </c>
      <c r="H1896" t="s">
        <v>4172</v>
      </c>
      <c r="I1896">
        <v>27100000</v>
      </c>
      <c r="J1896" t="s">
        <v>8684</v>
      </c>
      <c r="K1896">
        <v>25200000</v>
      </c>
      <c r="L1896">
        <v>29100000</v>
      </c>
      <c r="M1896" t="s">
        <v>4174</v>
      </c>
      <c r="N1896" t="s">
        <v>8851</v>
      </c>
      <c r="O1896" t="s">
        <v>8852</v>
      </c>
    </row>
    <row r="1897" spans="1:15" x14ac:dyDescent="0.3">
      <c r="A1897" t="s">
        <v>8667</v>
      </c>
      <c r="B1897">
        <v>2023</v>
      </c>
      <c r="C1897" t="s">
        <v>4183</v>
      </c>
      <c r="D1897" t="s">
        <v>4485</v>
      </c>
      <c r="E1897" t="s">
        <v>7884</v>
      </c>
      <c r="F1897" t="s">
        <v>43</v>
      </c>
      <c r="G1897">
        <v>39820</v>
      </c>
      <c r="H1897" t="s">
        <v>4179</v>
      </c>
      <c r="I1897">
        <v>11900000</v>
      </c>
      <c r="J1897" t="s">
        <v>8684</v>
      </c>
      <c r="K1897">
        <v>11500000</v>
      </c>
      <c r="L1897">
        <v>12300000</v>
      </c>
      <c r="M1897">
        <v>3</v>
      </c>
      <c r="N1897" t="s">
        <v>4387</v>
      </c>
      <c r="O1897" t="s">
        <v>8855</v>
      </c>
    </row>
    <row r="1898" spans="1:15" x14ac:dyDescent="0.3">
      <c r="A1898" t="s">
        <v>8955</v>
      </c>
      <c r="B1898">
        <v>2023</v>
      </c>
      <c r="C1898" t="s">
        <v>92</v>
      </c>
      <c r="D1898" t="s">
        <v>4470</v>
      </c>
      <c r="E1898" t="s">
        <v>4989</v>
      </c>
      <c r="F1898" t="s">
        <v>60</v>
      </c>
      <c r="G1898">
        <v>70000</v>
      </c>
      <c r="H1898" t="s">
        <v>4179</v>
      </c>
      <c r="I1898">
        <v>35800000</v>
      </c>
      <c r="J1898" t="s">
        <v>8684</v>
      </c>
      <c r="K1898">
        <v>34500000</v>
      </c>
      <c r="L1898">
        <v>37200000</v>
      </c>
      <c r="M1898">
        <v>43</v>
      </c>
      <c r="N1898" t="s">
        <v>5655</v>
      </c>
      <c r="O1898" t="s">
        <v>8956</v>
      </c>
    </row>
    <row r="1899" spans="1:15" x14ac:dyDescent="0.3">
      <c r="A1899" t="s">
        <v>8804</v>
      </c>
      <c r="B1899">
        <v>2023</v>
      </c>
      <c r="C1899" t="s">
        <v>137</v>
      </c>
      <c r="D1899" t="s">
        <v>4193</v>
      </c>
      <c r="E1899" t="s">
        <v>4413</v>
      </c>
      <c r="F1899" t="s">
        <v>43</v>
      </c>
      <c r="G1899">
        <v>43000</v>
      </c>
      <c r="H1899" t="s">
        <v>4179</v>
      </c>
      <c r="I1899">
        <v>24900000</v>
      </c>
      <c r="J1899" t="s">
        <v>8684</v>
      </c>
      <c r="K1899">
        <v>24000000</v>
      </c>
      <c r="L1899">
        <v>25800000</v>
      </c>
      <c r="M1899">
        <v>13</v>
      </c>
      <c r="N1899" t="s">
        <v>4262</v>
      </c>
      <c r="O1899" t="s">
        <v>8805</v>
      </c>
    </row>
    <row r="1900" spans="1:15" x14ac:dyDescent="0.3">
      <c r="A1900" t="s">
        <v>8822</v>
      </c>
      <c r="B1900">
        <v>2024</v>
      </c>
      <c r="C1900" t="s">
        <v>4183</v>
      </c>
      <c r="D1900" t="s">
        <v>4302</v>
      </c>
      <c r="E1900" t="s">
        <v>5182</v>
      </c>
      <c r="F1900" t="s">
        <v>143</v>
      </c>
      <c r="G1900">
        <v>36000</v>
      </c>
      <c r="H1900" t="s">
        <v>4179</v>
      </c>
      <c r="I1900">
        <v>21900000</v>
      </c>
      <c r="J1900" t="s">
        <v>8684</v>
      </c>
      <c r="K1900">
        <v>20600000</v>
      </c>
      <c r="L1900">
        <v>23200000</v>
      </c>
      <c r="M1900">
        <v>9</v>
      </c>
      <c r="N1900" t="s">
        <v>4274</v>
      </c>
      <c r="O1900" t="s">
        <v>8823</v>
      </c>
    </row>
    <row r="1901" spans="1:15" x14ac:dyDescent="0.3">
      <c r="A1901" t="s">
        <v>8690</v>
      </c>
      <c r="B1901">
        <v>2024</v>
      </c>
      <c r="C1901" t="s">
        <v>24</v>
      </c>
      <c r="D1901" t="s">
        <v>4571</v>
      </c>
      <c r="E1901" t="s">
        <v>8691</v>
      </c>
      <c r="F1901" t="s">
        <v>43</v>
      </c>
      <c r="G1901">
        <v>44900</v>
      </c>
      <c r="H1901" t="s">
        <v>4179</v>
      </c>
      <c r="I1901">
        <v>19800000</v>
      </c>
      <c r="J1901" t="s">
        <v>8684</v>
      </c>
      <c r="K1901">
        <v>19000000</v>
      </c>
      <c r="L1901">
        <v>20600000</v>
      </c>
      <c r="M1901" t="s">
        <v>4174</v>
      </c>
      <c r="N1901" t="s">
        <v>4247</v>
      </c>
      <c r="O1901" t="s">
        <v>8692</v>
      </c>
    </row>
    <row r="1902" spans="1:15" x14ac:dyDescent="0.3">
      <c r="A1902" t="s">
        <v>8696</v>
      </c>
      <c r="B1902">
        <v>2024</v>
      </c>
      <c r="C1902" t="s">
        <v>24</v>
      </c>
      <c r="D1902" t="s">
        <v>4571</v>
      </c>
      <c r="E1902" t="s">
        <v>5668</v>
      </c>
      <c r="F1902" t="s">
        <v>43</v>
      </c>
      <c r="G1902">
        <v>37900</v>
      </c>
      <c r="H1902" t="s">
        <v>4179</v>
      </c>
      <c r="I1902">
        <v>22500000</v>
      </c>
      <c r="J1902" t="s">
        <v>8684</v>
      </c>
      <c r="K1902">
        <v>21800000</v>
      </c>
      <c r="L1902">
        <v>23300000</v>
      </c>
      <c r="M1902" t="s">
        <v>4174</v>
      </c>
      <c r="N1902" t="s">
        <v>4256</v>
      </c>
      <c r="O1902" t="s">
        <v>8697</v>
      </c>
    </row>
    <row r="1903" spans="1:15" x14ac:dyDescent="0.3">
      <c r="A1903" t="s">
        <v>8870</v>
      </c>
      <c r="B1903">
        <v>2024</v>
      </c>
      <c r="C1903" t="s">
        <v>24</v>
      </c>
      <c r="D1903" t="s">
        <v>4404</v>
      </c>
      <c r="E1903" t="s">
        <v>8871</v>
      </c>
      <c r="F1903" t="s">
        <v>143</v>
      </c>
      <c r="G1903">
        <v>54000</v>
      </c>
      <c r="H1903" t="s">
        <v>4179</v>
      </c>
      <c r="I1903">
        <v>27800000</v>
      </c>
      <c r="J1903" t="s">
        <v>8684</v>
      </c>
      <c r="K1903">
        <v>25900000</v>
      </c>
      <c r="L1903">
        <v>29800000</v>
      </c>
      <c r="M1903">
        <v>7</v>
      </c>
      <c r="N1903" t="s">
        <v>4225</v>
      </c>
      <c r="O1903" t="s">
        <v>8872</v>
      </c>
    </row>
    <row r="1904" spans="1:15" x14ac:dyDescent="0.3">
      <c r="A1904" t="s">
        <v>8678</v>
      </c>
      <c r="B1904">
        <v>2024</v>
      </c>
      <c r="C1904" t="s">
        <v>62</v>
      </c>
      <c r="D1904" t="s">
        <v>4249</v>
      </c>
      <c r="E1904" t="s">
        <v>4278</v>
      </c>
      <c r="F1904" t="s">
        <v>143</v>
      </c>
      <c r="G1904">
        <v>11557</v>
      </c>
      <c r="H1904" t="s">
        <v>4172</v>
      </c>
      <c r="I1904">
        <v>21500000</v>
      </c>
      <c r="J1904" t="s">
        <v>8684</v>
      </c>
      <c r="K1904">
        <v>20700000</v>
      </c>
      <c r="L1904">
        <v>22200000</v>
      </c>
      <c r="M1904">
        <v>18</v>
      </c>
      <c r="N1904" t="s">
        <v>4180</v>
      </c>
      <c r="O1904" t="s">
        <v>8841</v>
      </c>
    </row>
    <row r="1905" spans="1:15" x14ac:dyDescent="0.3">
      <c r="A1905" t="s">
        <v>8959</v>
      </c>
      <c r="B1905">
        <v>2024</v>
      </c>
      <c r="C1905" t="s">
        <v>4183</v>
      </c>
      <c r="D1905" t="s">
        <v>4364</v>
      </c>
      <c r="E1905" t="s">
        <v>4707</v>
      </c>
      <c r="F1905" t="s">
        <v>161</v>
      </c>
      <c r="G1905">
        <v>19265</v>
      </c>
      <c r="H1905" t="s">
        <v>4172</v>
      </c>
      <c r="I1905">
        <v>9100000</v>
      </c>
      <c r="J1905" t="s">
        <v>8684</v>
      </c>
      <c r="K1905">
        <v>8800000</v>
      </c>
      <c r="L1905">
        <v>9400000</v>
      </c>
      <c r="M1905">
        <v>8</v>
      </c>
      <c r="N1905" t="s">
        <v>4551</v>
      </c>
      <c r="O1905" t="s">
        <v>8960</v>
      </c>
    </row>
    <row r="1906" spans="1:15" x14ac:dyDescent="0.3">
      <c r="A1906" t="s">
        <v>8853</v>
      </c>
      <c r="B1906">
        <v>2024</v>
      </c>
      <c r="C1906" t="s">
        <v>137</v>
      </c>
      <c r="D1906" t="s">
        <v>4436</v>
      </c>
      <c r="E1906" t="s">
        <v>4650</v>
      </c>
      <c r="F1906" t="s">
        <v>43</v>
      </c>
      <c r="G1906">
        <v>50000</v>
      </c>
      <c r="H1906" t="s">
        <v>4179</v>
      </c>
      <c r="I1906">
        <v>11600000</v>
      </c>
      <c r="J1906" t="s">
        <v>8684</v>
      </c>
      <c r="K1906">
        <v>11200000</v>
      </c>
      <c r="L1906">
        <v>12000000</v>
      </c>
      <c r="M1906">
        <v>13</v>
      </c>
      <c r="N1906" t="s">
        <v>4648</v>
      </c>
      <c r="O1906" t="s">
        <v>8854</v>
      </c>
    </row>
    <row r="1907" spans="1:15" x14ac:dyDescent="0.3">
      <c r="A1907" t="s">
        <v>8814</v>
      </c>
      <c r="B1907">
        <v>2024</v>
      </c>
      <c r="C1907" t="s">
        <v>182</v>
      </c>
      <c r="D1907" t="s">
        <v>5859</v>
      </c>
      <c r="E1907" t="s">
        <v>5860</v>
      </c>
      <c r="F1907" t="s">
        <v>43</v>
      </c>
      <c r="G1907">
        <v>113000</v>
      </c>
      <c r="H1907" t="s">
        <v>4179</v>
      </c>
      <c r="I1907">
        <v>17000000</v>
      </c>
      <c r="J1907" t="s">
        <v>8684</v>
      </c>
      <c r="K1907">
        <v>16200000</v>
      </c>
      <c r="L1907">
        <v>17800000</v>
      </c>
      <c r="M1907">
        <v>5</v>
      </c>
      <c r="N1907" t="s">
        <v>4191</v>
      </c>
      <c r="O1907" t="s">
        <v>8815</v>
      </c>
    </row>
    <row r="1908" spans="1:15" x14ac:dyDescent="0.3">
      <c r="A1908" t="s">
        <v>8607</v>
      </c>
      <c r="B1908">
        <v>2024</v>
      </c>
      <c r="C1908" t="s">
        <v>89</v>
      </c>
      <c r="D1908" t="s">
        <v>5205</v>
      </c>
      <c r="E1908" t="s">
        <v>5970</v>
      </c>
      <c r="F1908" t="s">
        <v>60</v>
      </c>
      <c r="G1908">
        <v>18000</v>
      </c>
      <c r="H1908" t="s">
        <v>4179</v>
      </c>
      <c r="I1908">
        <v>9600000</v>
      </c>
      <c r="J1908" t="s">
        <v>8684</v>
      </c>
      <c r="K1908">
        <v>9300000</v>
      </c>
      <c r="L1908">
        <v>9900000</v>
      </c>
      <c r="M1908">
        <v>10</v>
      </c>
      <c r="N1908" t="s">
        <v>4381</v>
      </c>
      <c r="O1908" t="s">
        <v>8942</v>
      </c>
    </row>
    <row r="1909" spans="1:15" x14ac:dyDescent="0.3">
      <c r="A1909" t="s">
        <v>1440</v>
      </c>
      <c r="B1909">
        <v>2024</v>
      </c>
      <c r="C1909" t="s">
        <v>230</v>
      </c>
      <c r="D1909" t="s">
        <v>4554</v>
      </c>
      <c r="E1909" t="s">
        <v>5798</v>
      </c>
      <c r="F1909" t="s">
        <v>143</v>
      </c>
      <c r="G1909">
        <v>31000</v>
      </c>
      <c r="H1909" t="s">
        <v>4179</v>
      </c>
      <c r="I1909">
        <v>14000000</v>
      </c>
      <c r="J1909" t="s">
        <v>8684</v>
      </c>
      <c r="K1909">
        <v>13600000</v>
      </c>
      <c r="L1909">
        <v>14500000</v>
      </c>
      <c r="M1909">
        <v>30</v>
      </c>
      <c r="N1909" t="s">
        <v>4244</v>
      </c>
      <c r="O1909" t="s">
        <v>8836</v>
      </c>
    </row>
    <row r="1910" spans="1:15" x14ac:dyDescent="0.3">
      <c r="A1910" t="s">
        <v>8923</v>
      </c>
      <c r="B1910">
        <v>2024</v>
      </c>
      <c r="C1910" t="s">
        <v>62</v>
      </c>
      <c r="D1910">
        <v>3008</v>
      </c>
      <c r="E1910" t="s">
        <v>5658</v>
      </c>
      <c r="F1910" t="s">
        <v>143</v>
      </c>
      <c r="G1910">
        <v>41900</v>
      </c>
      <c r="H1910" t="s">
        <v>4172</v>
      </c>
      <c r="I1910">
        <v>22700000</v>
      </c>
      <c r="J1910" t="s">
        <v>8684</v>
      </c>
      <c r="K1910">
        <v>21900000</v>
      </c>
      <c r="L1910">
        <v>23500000</v>
      </c>
      <c r="M1910">
        <v>9</v>
      </c>
      <c r="N1910" t="s">
        <v>5137</v>
      </c>
      <c r="O1910" t="s">
        <v>8924</v>
      </c>
    </row>
    <row r="1911" spans="1:15" x14ac:dyDescent="0.3">
      <c r="A1911" t="s">
        <v>8605</v>
      </c>
      <c r="B1911">
        <v>2024</v>
      </c>
      <c r="C1911" t="s">
        <v>92</v>
      </c>
      <c r="D1911" t="s">
        <v>4633</v>
      </c>
      <c r="E1911" t="s">
        <v>8913</v>
      </c>
      <c r="F1911" t="s">
        <v>94</v>
      </c>
      <c r="G1911">
        <v>3524</v>
      </c>
      <c r="H1911" t="s">
        <v>4172</v>
      </c>
      <c r="I1911">
        <v>15600000</v>
      </c>
      <c r="J1911" t="s">
        <v>8684</v>
      </c>
      <c r="K1911">
        <v>15000000</v>
      </c>
      <c r="L1911">
        <v>16100000</v>
      </c>
      <c r="M1911">
        <v>6</v>
      </c>
      <c r="N1911" t="s">
        <v>4262</v>
      </c>
      <c r="O1911" t="s">
        <v>8914</v>
      </c>
    </row>
    <row r="1912" spans="1:15" x14ac:dyDescent="0.3">
      <c r="A1912" t="s">
        <v>8826</v>
      </c>
      <c r="B1912">
        <v>2024</v>
      </c>
      <c r="C1912" t="s">
        <v>50</v>
      </c>
      <c r="D1912" t="s">
        <v>6200</v>
      </c>
      <c r="E1912" t="s">
        <v>8827</v>
      </c>
      <c r="F1912" t="s">
        <v>43</v>
      </c>
      <c r="G1912">
        <v>34000</v>
      </c>
      <c r="H1912" t="s">
        <v>4179</v>
      </c>
      <c r="I1912">
        <v>5960000</v>
      </c>
      <c r="J1912" t="s">
        <v>8684</v>
      </c>
      <c r="K1912">
        <v>5500000</v>
      </c>
      <c r="L1912">
        <v>6420000</v>
      </c>
      <c r="M1912" t="s">
        <v>4174</v>
      </c>
      <c r="N1912" t="s">
        <v>8828</v>
      </c>
      <c r="O1912" t="s">
        <v>8829</v>
      </c>
    </row>
    <row r="1913" spans="1:15" x14ac:dyDescent="0.3">
      <c r="A1913" t="s">
        <v>8952</v>
      </c>
      <c r="B1913">
        <v>2024</v>
      </c>
      <c r="C1913" t="s">
        <v>62</v>
      </c>
      <c r="D1913" t="s">
        <v>4294</v>
      </c>
      <c r="E1913" t="s">
        <v>8953</v>
      </c>
      <c r="F1913" t="s">
        <v>143</v>
      </c>
      <c r="G1913">
        <v>42000</v>
      </c>
      <c r="H1913" t="s">
        <v>4179</v>
      </c>
      <c r="I1913">
        <v>18200000</v>
      </c>
      <c r="J1913" t="s">
        <v>8684</v>
      </c>
      <c r="K1913">
        <v>17600000</v>
      </c>
      <c r="L1913">
        <v>18900000</v>
      </c>
      <c r="M1913">
        <v>12</v>
      </c>
      <c r="N1913" t="s">
        <v>4212</v>
      </c>
      <c r="O1913" t="s">
        <v>8954</v>
      </c>
    </row>
    <row r="1914" spans="1:15" x14ac:dyDescent="0.3">
      <c r="A1914" t="s">
        <v>8675</v>
      </c>
      <c r="B1914">
        <v>2024</v>
      </c>
      <c r="C1914" t="s">
        <v>4640</v>
      </c>
      <c r="D1914" t="s">
        <v>5092</v>
      </c>
      <c r="E1914" t="s">
        <v>8921</v>
      </c>
      <c r="F1914" t="s">
        <v>173</v>
      </c>
      <c r="G1914">
        <v>22000</v>
      </c>
      <c r="H1914" t="s">
        <v>4179</v>
      </c>
      <c r="I1914">
        <v>12700000</v>
      </c>
      <c r="J1914" t="s">
        <v>8684</v>
      </c>
      <c r="K1914">
        <v>12200000</v>
      </c>
      <c r="L1914">
        <v>13100000</v>
      </c>
      <c r="M1914">
        <v>22</v>
      </c>
      <c r="N1914" t="s">
        <v>4582</v>
      </c>
      <c r="O1914" t="s">
        <v>8922</v>
      </c>
    </row>
    <row r="1915" spans="1:15" x14ac:dyDescent="0.3">
      <c r="A1915" t="s">
        <v>8811</v>
      </c>
      <c r="B1915">
        <v>2024</v>
      </c>
      <c r="C1915" t="s">
        <v>4183</v>
      </c>
      <c r="D1915" t="s">
        <v>4491</v>
      </c>
      <c r="E1915" t="s">
        <v>8812</v>
      </c>
      <c r="F1915" t="s">
        <v>173</v>
      </c>
      <c r="G1915">
        <v>35000</v>
      </c>
      <c r="H1915" t="s">
        <v>4179</v>
      </c>
      <c r="I1915">
        <v>13600000</v>
      </c>
      <c r="J1915" t="s">
        <v>8684</v>
      </c>
      <c r="K1915">
        <v>13200000</v>
      </c>
      <c r="L1915">
        <v>14100000</v>
      </c>
      <c r="M1915">
        <v>25</v>
      </c>
      <c r="N1915" t="s">
        <v>4180</v>
      </c>
      <c r="O1915" t="s">
        <v>8813</v>
      </c>
    </row>
    <row r="1916" spans="1:15" x14ac:dyDescent="0.3">
      <c r="A1916" t="s">
        <v>8915</v>
      </c>
      <c r="B1916">
        <v>2024</v>
      </c>
      <c r="C1916" t="s">
        <v>182</v>
      </c>
      <c r="D1916" t="s">
        <v>5859</v>
      </c>
      <c r="E1916" t="s">
        <v>8916</v>
      </c>
      <c r="F1916" t="s">
        <v>143</v>
      </c>
      <c r="G1916">
        <v>32619</v>
      </c>
      <c r="H1916" t="s">
        <v>4179</v>
      </c>
      <c r="I1916">
        <v>24700000</v>
      </c>
      <c r="J1916" t="s">
        <v>8684</v>
      </c>
      <c r="K1916">
        <v>23300000</v>
      </c>
      <c r="L1916">
        <v>26100000</v>
      </c>
      <c r="M1916">
        <v>9</v>
      </c>
      <c r="N1916" t="s">
        <v>4271</v>
      </c>
      <c r="O1916" t="s">
        <v>8917</v>
      </c>
    </row>
    <row r="1917" spans="1:15" x14ac:dyDescent="0.3">
      <c r="A1917" t="s">
        <v>8861</v>
      </c>
      <c r="B1917">
        <v>2024</v>
      </c>
      <c r="C1917" t="s">
        <v>24</v>
      </c>
      <c r="D1917" t="s">
        <v>4853</v>
      </c>
      <c r="E1917" t="s">
        <v>4307</v>
      </c>
      <c r="F1917" t="s">
        <v>60</v>
      </c>
      <c r="G1917">
        <v>11300</v>
      </c>
      <c r="H1917" t="s">
        <v>4179</v>
      </c>
      <c r="I1917">
        <v>15500000</v>
      </c>
      <c r="J1917" t="s">
        <v>8684</v>
      </c>
      <c r="K1917">
        <v>14900000</v>
      </c>
      <c r="L1917">
        <v>16000000</v>
      </c>
      <c r="M1917">
        <v>26</v>
      </c>
      <c r="N1917" t="s">
        <v>4218</v>
      </c>
      <c r="O1917" t="s">
        <v>8862</v>
      </c>
    </row>
    <row r="1918" spans="1:15" x14ac:dyDescent="0.3">
      <c r="A1918" t="s">
        <v>8837</v>
      </c>
      <c r="B1918">
        <v>2024</v>
      </c>
      <c r="C1918" t="s">
        <v>137</v>
      </c>
      <c r="D1918" t="s">
        <v>4193</v>
      </c>
      <c r="E1918" t="s">
        <v>8223</v>
      </c>
      <c r="F1918" t="s">
        <v>60</v>
      </c>
      <c r="G1918">
        <v>37000</v>
      </c>
      <c r="H1918" t="s">
        <v>4172</v>
      </c>
      <c r="I1918">
        <v>18700000</v>
      </c>
      <c r="J1918" t="s">
        <v>8684</v>
      </c>
      <c r="K1918">
        <v>18000000</v>
      </c>
      <c r="L1918">
        <v>19300000</v>
      </c>
      <c r="M1918">
        <v>74</v>
      </c>
      <c r="N1918" t="s">
        <v>4262</v>
      </c>
      <c r="O1918" t="s">
        <v>8838</v>
      </c>
    </row>
    <row r="1919" spans="1:15" x14ac:dyDescent="0.3">
      <c r="A1919" t="s">
        <v>8806</v>
      </c>
      <c r="B1919">
        <v>2024</v>
      </c>
      <c r="C1919" t="s">
        <v>4183</v>
      </c>
      <c r="D1919" t="s">
        <v>4364</v>
      </c>
      <c r="E1919" t="s">
        <v>4707</v>
      </c>
      <c r="F1919" t="s">
        <v>161</v>
      </c>
      <c r="G1919">
        <v>13500</v>
      </c>
      <c r="H1919" t="s">
        <v>4179</v>
      </c>
      <c r="I1919">
        <v>9200000</v>
      </c>
      <c r="J1919" t="s">
        <v>8684</v>
      </c>
      <c r="K1919">
        <v>8900000</v>
      </c>
      <c r="L1919">
        <v>9500000</v>
      </c>
      <c r="M1919">
        <v>8</v>
      </c>
      <c r="N1919" t="s">
        <v>4551</v>
      </c>
      <c r="O1919" t="s">
        <v>8807</v>
      </c>
    </row>
    <row r="1920" spans="1:15" x14ac:dyDescent="0.3">
      <c r="A1920" t="s">
        <v>8820</v>
      </c>
      <c r="B1920">
        <v>2024</v>
      </c>
      <c r="C1920" t="s">
        <v>24</v>
      </c>
      <c r="D1920" t="s">
        <v>4404</v>
      </c>
      <c r="E1920" t="s">
        <v>4405</v>
      </c>
      <c r="F1920" t="s">
        <v>43</v>
      </c>
      <c r="G1920">
        <v>90700</v>
      </c>
      <c r="H1920" t="s">
        <v>4172</v>
      </c>
      <c r="I1920">
        <v>34800000</v>
      </c>
      <c r="J1920" t="s">
        <v>8684</v>
      </c>
      <c r="K1920">
        <v>33400000</v>
      </c>
      <c r="L1920">
        <v>36100000</v>
      </c>
      <c r="M1920">
        <v>23</v>
      </c>
      <c r="N1920" t="s">
        <v>4324</v>
      </c>
      <c r="O1920" t="s">
        <v>8821</v>
      </c>
    </row>
    <row r="1921" spans="1:15" x14ac:dyDescent="0.3">
      <c r="A1921" t="s">
        <v>8698</v>
      </c>
      <c r="B1921">
        <v>2024</v>
      </c>
      <c r="C1921" t="s">
        <v>62</v>
      </c>
      <c r="D1921" t="s">
        <v>4197</v>
      </c>
      <c r="E1921" t="s">
        <v>4198</v>
      </c>
      <c r="F1921" t="s">
        <v>43</v>
      </c>
      <c r="G1921">
        <v>82000</v>
      </c>
      <c r="H1921" t="s">
        <v>4179</v>
      </c>
      <c r="I1921">
        <v>14600000</v>
      </c>
      <c r="J1921" t="s">
        <v>8684</v>
      </c>
      <c r="K1921">
        <v>14100000</v>
      </c>
      <c r="L1921">
        <v>15200000</v>
      </c>
      <c r="M1921">
        <v>38</v>
      </c>
      <c r="N1921" t="s">
        <v>4218</v>
      </c>
      <c r="O1921" t="s">
        <v>8699</v>
      </c>
    </row>
    <row r="1922" spans="1:15" x14ac:dyDescent="0.3">
      <c r="A1922" t="s">
        <v>6263</v>
      </c>
      <c r="B1922">
        <v>2024</v>
      </c>
      <c r="C1922" t="s">
        <v>36</v>
      </c>
      <c r="D1922" t="s">
        <v>4371</v>
      </c>
      <c r="E1922" t="s">
        <v>5097</v>
      </c>
      <c r="F1922" t="s">
        <v>60</v>
      </c>
      <c r="G1922">
        <v>50000</v>
      </c>
      <c r="H1922" t="s">
        <v>4179</v>
      </c>
      <c r="I1922">
        <v>12200000</v>
      </c>
      <c r="J1922" t="s">
        <v>8684</v>
      </c>
      <c r="K1922">
        <v>11700000</v>
      </c>
      <c r="L1922">
        <v>12600000</v>
      </c>
      <c r="M1922">
        <v>23</v>
      </c>
      <c r="N1922" t="s">
        <v>4259</v>
      </c>
      <c r="O1922" t="s">
        <v>8941</v>
      </c>
    </row>
    <row r="1923" spans="1:15" x14ac:dyDescent="0.3">
      <c r="A1923" t="s">
        <v>8947</v>
      </c>
      <c r="B1923">
        <v>2024</v>
      </c>
      <c r="C1923" t="s">
        <v>4183</v>
      </c>
      <c r="D1923" t="s">
        <v>4184</v>
      </c>
      <c r="E1923" t="s">
        <v>4550</v>
      </c>
      <c r="F1923" t="s">
        <v>161</v>
      </c>
      <c r="G1923">
        <v>48000</v>
      </c>
      <c r="H1923" t="s">
        <v>4179</v>
      </c>
      <c r="I1923">
        <v>10100000</v>
      </c>
      <c r="J1923" t="s">
        <v>8684</v>
      </c>
      <c r="K1923">
        <v>9800000</v>
      </c>
      <c r="L1923">
        <v>10500000</v>
      </c>
      <c r="M1923">
        <v>4</v>
      </c>
      <c r="N1923" t="s">
        <v>4212</v>
      </c>
      <c r="O1923" t="s">
        <v>8948</v>
      </c>
    </row>
    <row r="1924" spans="1:15" x14ac:dyDescent="0.3">
      <c r="A1924" t="s">
        <v>8876</v>
      </c>
      <c r="B1924">
        <v>2024</v>
      </c>
      <c r="C1924" t="s">
        <v>131</v>
      </c>
      <c r="D1924" t="s">
        <v>4992</v>
      </c>
      <c r="E1924" t="s">
        <v>8877</v>
      </c>
      <c r="F1924" t="s">
        <v>43</v>
      </c>
      <c r="G1924">
        <v>34100</v>
      </c>
      <c r="H1924" t="s">
        <v>4172</v>
      </c>
      <c r="I1924">
        <v>22300000</v>
      </c>
      <c r="J1924" t="s">
        <v>8684</v>
      </c>
      <c r="K1924">
        <v>21500000</v>
      </c>
      <c r="L1924">
        <v>23200000</v>
      </c>
      <c r="M1924">
        <v>3</v>
      </c>
      <c r="N1924" t="s">
        <v>4180</v>
      </c>
      <c r="O1924" t="s">
        <v>8878</v>
      </c>
    </row>
    <row r="1925" spans="1:15" x14ac:dyDescent="0.3">
      <c r="A1925" t="s">
        <v>8808</v>
      </c>
      <c r="B1925">
        <v>2024</v>
      </c>
      <c r="C1925" t="s">
        <v>4183</v>
      </c>
      <c r="D1925" t="s">
        <v>4930</v>
      </c>
      <c r="E1925" t="s">
        <v>8809</v>
      </c>
      <c r="F1925" t="s">
        <v>161</v>
      </c>
      <c r="G1925">
        <v>25000</v>
      </c>
      <c r="H1925" t="s">
        <v>4179</v>
      </c>
      <c r="I1925">
        <v>14600000</v>
      </c>
      <c r="J1925" t="s">
        <v>8684</v>
      </c>
      <c r="K1925">
        <v>14100000</v>
      </c>
      <c r="L1925">
        <v>15100000</v>
      </c>
      <c r="M1925" t="s">
        <v>4174</v>
      </c>
      <c r="N1925" t="s">
        <v>4346</v>
      </c>
      <c r="O1925" t="s">
        <v>8810</v>
      </c>
    </row>
    <row r="1926" spans="1:15" x14ac:dyDescent="0.3">
      <c r="A1926" t="s">
        <v>8896</v>
      </c>
      <c r="B1926">
        <v>2025</v>
      </c>
      <c r="C1926" t="s">
        <v>5177</v>
      </c>
      <c r="D1926" t="s">
        <v>7892</v>
      </c>
      <c r="E1926" t="s">
        <v>7893</v>
      </c>
      <c r="F1926" t="s">
        <v>4171</v>
      </c>
      <c r="G1926">
        <v>19000</v>
      </c>
      <c r="H1926" t="s">
        <v>4179</v>
      </c>
      <c r="I1926">
        <v>14300000</v>
      </c>
      <c r="J1926" t="s">
        <v>8684</v>
      </c>
      <c r="K1926">
        <v>13300000</v>
      </c>
      <c r="L1926">
        <v>15300000</v>
      </c>
      <c r="M1926">
        <v>2</v>
      </c>
      <c r="N1926" t="s">
        <v>4274</v>
      </c>
      <c r="O1926" t="s">
        <v>8897</v>
      </c>
    </row>
    <row r="1927" spans="1:15" x14ac:dyDescent="0.3">
      <c r="A1927" t="s">
        <v>8619</v>
      </c>
      <c r="B1927">
        <v>2025</v>
      </c>
      <c r="C1927" t="s">
        <v>62</v>
      </c>
      <c r="D1927" t="s">
        <v>4197</v>
      </c>
      <c r="E1927" t="s">
        <v>4901</v>
      </c>
      <c r="F1927" t="s">
        <v>4171</v>
      </c>
      <c r="G1927">
        <v>22000</v>
      </c>
      <c r="H1927" t="s">
        <v>4179</v>
      </c>
      <c r="I1927">
        <v>14400000</v>
      </c>
      <c r="J1927" t="s">
        <v>8684</v>
      </c>
      <c r="K1927">
        <v>13900000</v>
      </c>
      <c r="L1927">
        <v>15000000</v>
      </c>
      <c r="M1927">
        <v>13</v>
      </c>
      <c r="N1927" t="s">
        <v>4212</v>
      </c>
      <c r="O1927" t="s">
        <v>8895</v>
      </c>
    </row>
    <row r="1928" spans="1:15" x14ac:dyDescent="0.3">
      <c r="A1928" t="s">
        <v>8938</v>
      </c>
      <c r="B1928">
        <v>2025</v>
      </c>
      <c r="C1928" t="s">
        <v>4031</v>
      </c>
      <c r="D1928" t="s">
        <v>5656</v>
      </c>
      <c r="E1928" t="s">
        <v>8939</v>
      </c>
      <c r="F1928" t="s">
        <v>4171</v>
      </c>
      <c r="G1928">
        <v>21000</v>
      </c>
      <c r="H1928" t="s">
        <v>4179</v>
      </c>
      <c r="I1928">
        <v>18300000</v>
      </c>
      <c r="J1928" t="s">
        <v>8684</v>
      </c>
      <c r="K1928">
        <v>17600000</v>
      </c>
      <c r="L1928">
        <v>19000000</v>
      </c>
      <c r="M1928" t="s">
        <v>4174</v>
      </c>
      <c r="N1928" t="s">
        <v>4582</v>
      </c>
      <c r="O1928" t="s">
        <v>8940</v>
      </c>
    </row>
    <row r="1929" spans="1:15" x14ac:dyDescent="0.3">
      <c r="A1929" t="s">
        <v>8961</v>
      </c>
      <c r="B1929">
        <v>2025</v>
      </c>
      <c r="C1929" t="s">
        <v>4183</v>
      </c>
      <c r="D1929" t="s">
        <v>4364</v>
      </c>
      <c r="E1929" t="s">
        <v>4365</v>
      </c>
      <c r="F1929" t="s">
        <v>5338</v>
      </c>
      <c r="G1929">
        <v>51400</v>
      </c>
      <c r="H1929" t="s">
        <v>4179</v>
      </c>
      <c r="I1929">
        <v>9400000</v>
      </c>
      <c r="J1929" t="s">
        <v>8684</v>
      </c>
      <c r="K1929">
        <v>9100000</v>
      </c>
      <c r="L1929">
        <v>9700000</v>
      </c>
      <c r="M1929">
        <v>18</v>
      </c>
      <c r="N1929" t="s">
        <v>4438</v>
      </c>
      <c r="O1929" t="s">
        <v>8962</v>
      </c>
    </row>
    <row r="1930" spans="1:15" x14ac:dyDescent="0.3">
      <c r="A1930" t="s">
        <v>887</v>
      </c>
      <c r="B1930">
        <v>2025</v>
      </c>
      <c r="C1930" t="s">
        <v>24</v>
      </c>
      <c r="D1930" t="s">
        <v>4368</v>
      </c>
      <c r="E1930" t="s">
        <v>5710</v>
      </c>
      <c r="F1930" t="s">
        <v>5329</v>
      </c>
      <c r="G1930">
        <v>1000</v>
      </c>
      <c r="H1930" t="s">
        <v>4179</v>
      </c>
      <c r="I1930">
        <v>49900000</v>
      </c>
      <c r="J1930" t="s">
        <v>8684</v>
      </c>
      <c r="K1930">
        <v>48200000</v>
      </c>
      <c r="L1930">
        <v>52000000</v>
      </c>
      <c r="M1930" t="s">
        <v>4174</v>
      </c>
      <c r="N1930" t="s">
        <v>5155</v>
      </c>
      <c r="O1930" t="s">
        <v>8687</v>
      </c>
    </row>
    <row r="1931" spans="1:15" x14ac:dyDescent="0.3">
      <c r="A1931" t="s">
        <v>887</v>
      </c>
      <c r="B1931">
        <v>2025</v>
      </c>
      <c r="C1931" t="s">
        <v>24</v>
      </c>
      <c r="D1931" t="s">
        <v>4368</v>
      </c>
      <c r="E1931" t="s">
        <v>5710</v>
      </c>
      <c r="F1931" t="s">
        <v>5329</v>
      </c>
      <c r="G1931">
        <v>10000</v>
      </c>
      <c r="H1931" t="s">
        <v>4172</v>
      </c>
      <c r="I1931">
        <v>49800000</v>
      </c>
      <c r="J1931" t="s">
        <v>8684</v>
      </c>
      <c r="K1931">
        <v>48100000</v>
      </c>
      <c r="L1931">
        <v>52000000</v>
      </c>
      <c r="M1931" t="s">
        <v>4174</v>
      </c>
      <c r="N1931" t="s">
        <v>5155</v>
      </c>
      <c r="O1931" t="s">
        <v>8686</v>
      </c>
    </row>
    <row r="1932" spans="1:15" x14ac:dyDescent="0.3">
      <c r="A1932" t="s">
        <v>8929</v>
      </c>
      <c r="B1932">
        <v>2025</v>
      </c>
      <c r="C1932" t="s">
        <v>24</v>
      </c>
      <c r="D1932" t="s">
        <v>4853</v>
      </c>
      <c r="E1932" t="s">
        <v>4190</v>
      </c>
      <c r="F1932" t="s">
        <v>4171</v>
      </c>
      <c r="G1932">
        <v>24344</v>
      </c>
      <c r="H1932" t="s">
        <v>4179</v>
      </c>
      <c r="I1932">
        <v>17700000</v>
      </c>
      <c r="J1932" t="s">
        <v>8684</v>
      </c>
      <c r="K1932">
        <v>17000000</v>
      </c>
      <c r="L1932">
        <v>18300000</v>
      </c>
      <c r="M1932">
        <v>26</v>
      </c>
      <c r="N1932" t="s">
        <v>4551</v>
      </c>
      <c r="O1932" t="s">
        <v>8930</v>
      </c>
    </row>
    <row r="1933" spans="1:15" x14ac:dyDescent="0.3">
      <c r="A1933" t="s">
        <v>8575</v>
      </c>
      <c r="B1933">
        <v>2025</v>
      </c>
      <c r="C1933" t="s">
        <v>4183</v>
      </c>
      <c r="D1933" t="s">
        <v>4184</v>
      </c>
      <c r="E1933" t="s">
        <v>8688</v>
      </c>
      <c r="F1933" t="s">
        <v>4171</v>
      </c>
      <c r="G1933">
        <v>500</v>
      </c>
      <c r="H1933" t="s">
        <v>4179</v>
      </c>
      <c r="I1933">
        <v>11500000</v>
      </c>
      <c r="J1933" t="s">
        <v>8684</v>
      </c>
      <c r="K1933">
        <v>11100000</v>
      </c>
      <c r="L1933">
        <v>11900000</v>
      </c>
      <c r="M1933">
        <v>2</v>
      </c>
      <c r="N1933" t="s">
        <v>4186</v>
      </c>
      <c r="O1933" t="s">
        <v>8689</v>
      </c>
    </row>
    <row r="1934" spans="1:15" x14ac:dyDescent="0.3">
      <c r="A1934" t="s">
        <v>8866</v>
      </c>
      <c r="B1934">
        <v>2025</v>
      </c>
      <c r="C1934" t="s">
        <v>36</v>
      </c>
      <c r="D1934" t="s">
        <v>4371</v>
      </c>
      <c r="E1934" t="s">
        <v>4372</v>
      </c>
      <c r="F1934" t="s">
        <v>4171</v>
      </c>
      <c r="G1934">
        <v>21234</v>
      </c>
      <c r="H1934" t="s">
        <v>4179</v>
      </c>
      <c r="I1934">
        <v>14900000</v>
      </c>
      <c r="J1934" t="s">
        <v>8684</v>
      </c>
      <c r="K1934">
        <v>14400000</v>
      </c>
      <c r="L1934">
        <v>15500000</v>
      </c>
      <c r="M1934" t="s">
        <v>4174</v>
      </c>
      <c r="N1934" t="s">
        <v>4401</v>
      </c>
      <c r="O1934" t="s">
        <v>8867</v>
      </c>
    </row>
    <row r="1935" spans="1:15" x14ac:dyDescent="0.3">
      <c r="A1935" t="s">
        <v>8832</v>
      </c>
      <c r="B1935">
        <v>2025</v>
      </c>
      <c r="C1935" t="s">
        <v>62</v>
      </c>
      <c r="D1935" t="s">
        <v>4197</v>
      </c>
      <c r="E1935" t="s">
        <v>4284</v>
      </c>
      <c r="F1935" t="s">
        <v>4171</v>
      </c>
      <c r="G1935">
        <v>14000</v>
      </c>
      <c r="H1935" t="s">
        <v>4179</v>
      </c>
      <c r="I1935">
        <v>15300000</v>
      </c>
      <c r="J1935" t="s">
        <v>8684</v>
      </c>
      <c r="K1935">
        <v>14700000</v>
      </c>
      <c r="L1935">
        <v>16000000</v>
      </c>
      <c r="M1935">
        <v>14</v>
      </c>
      <c r="N1935" t="s">
        <v>4247</v>
      </c>
      <c r="O1935" t="s">
        <v>8833</v>
      </c>
    </row>
    <row r="1936" spans="1:15" x14ac:dyDescent="0.3">
      <c r="A1936" t="s">
        <v>4738</v>
      </c>
      <c r="B1936">
        <v>2025</v>
      </c>
      <c r="C1936" t="s">
        <v>201</v>
      </c>
      <c r="D1936" t="s">
        <v>4668</v>
      </c>
      <c r="E1936" t="s">
        <v>4739</v>
      </c>
      <c r="F1936" t="s">
        <v>4171</v>
      </c>
      <c r="G1936">
        <v>18000</v>
      </c>
      <c r="H1936" t="s">
        <v>4179</v>
      </c>
      <c r="I1936">
        <v>14000000</v>
      </c>
      <c r="J1936" t="s">
        <v>8684</v>
      </c>
      <c r="K1936">
        <v>13500000</v>
      </c>
      <c r="L1936">
        <v>14500000</v>
      </c>
      <c r="M1936">
        <v>23</v>
      </c>
      <c r="N1936" t="s">
        <v>4274</v>
      </c>
      <c r="O1936" t="s">
        <v>8937</v>
      </c>
    </row>
    <row r="1937" spans="1:15" x14ac:dyDescent="0.3">
      <c r="A1937" t="s">
        <v>8918</v>
      </c>
      <c r="B1937">
        <v>2026</v>
      </c>
      <c r="C1937" t="s">
        <v>24</v>
      </c>
      <c r="D1937" t="s">
        <v>4853</v>
      </c>
      <c r="E1937" t="s">
        <v>8919</v>
      </c>
      <c r="F1937" t="s">
        <v>4171</v>
      </c>
      <c r="G1937">
        <v>13500</v>
      </c>
      <c r="H1937" t="s">
        <v>4179</v>
      </c>
      <c r="I1937">
        <v>19400000</v>
      </c>
      <c r="J1937" t="s">
        <v>8684</v>
      </c>
      <c r="K1937">
        <v>18700000</v>
      </c>
      <c r="L1937">
        <v>20100000</v>
      </c>
      <c r="M1937">
        <v>3</v>
      </c>
      <c r="N1937" t="s">
        <v>4587</v>
      </c>
      <c r="O1937" t="s">
        <v>8920</v>
      </c>
    </row>
    <row r="1938" spans="1:15" x14ac:dyDescent="0.3">
      <c r="A1938" t="s">
        <v>8943</v>
      </c>
      <c r="B1938">
        <v>2026</v>
      </c>
      <c r="C1938" t="s">
        <v>50</v>
      </c>
      <c r="D1938" t="s">
        <v>6019</v>
      </c>
      <c r="E1938" t="s">
        <v>6020</v>
      </c>
      <c r="F1938" t="s">
        <v>4171</v>
      </c>
      <c r="G1938">
        <v>17000</v>
      </c>
      <c r="H1938" t="s">
        <v>4179</v>
      </c>
      <c r="I1938">
        <v>17200000</v>
      </c>
      <c r="J1938" t="s">
        <v>8684</v>
      </c>
      <c r="K1938">
        <v>16400000</v>
      </c>
      <c r="L1938">
        <v>18100000</v>
      </c>
      <c r="M1938" t="s">
        <v>4174</v>
      </c>
      <c r="N1938" t="s">
        <v>4289</v>
      </c>
      <c r="O1938" t="s">
        <v>8944</v>
      </c>
    </row>
    <row r="1939" spans="1:15" x14ac:dyDescent="0.3">
      <c r="A1939" t="s">
        <v>8886</v>
      </c>
      <c r="B1939">
        <v>2026</v>
      </c>
      <c r="C1939" t="s">
        <v>137</v>
      </c>
      <c r="D1939" t="s">
        <v>4201</v>
      </c>
      <c r="E1939" t="s">
        <v>4745</v>
      </c>
      <c r="F1939" t="s">
        <v>4171</v>
      </c>
      <c r="G1939">
        <v>6000</v>
      </c>
      <c r="H1939" t="s">
        <v>4172</v>
      </c>
      <c r="I1939">
        <v>25500000</v>
      </c>
      <c r="J1939" t="s">
        <v>8684</v>
      </c>
      <c r="K1939">
        <v>24600000</v>
      </c>
      <c r="L1939">
        <v>26400000</v>
      </c>
      <c r="M1939">
        <v>9</v>
      </c>
      <c r="N1939" t="s">
        <v>4262</v>
      </c>
      <c r="O1939" t="s">
        <v>8887</v>
      </c>
    </row>
    <row r="1940" spans="1:15" x14ac:dyDescent="0.3">
      <c r="A1940" t="s">
        <v>9038</v>
      </c>
      <c r="B1940">
        <v>2013</v>
      </c>
      <c r="C1940" t="s">
        <v>154</v>
      </c>
      <c r="D1940" t="s">
        <v>9039</v>
      </c>
      <c r="E1940" t="s">
        <v>9040</v>
      </c>
      <c r="F1940" t="s">
        <v>43</v>
      </c>
      <c r="G1940">
        <v>128000</v>
      </c>
      <c r="H1940" t="s">
        <v>4179</v>
      </c>
      <c r="I1940">
        <v>16400000</v>
      </c>
      <c r="J1940" t="s">
        <v>8702</v>
      </c>
      <c r="K1940">
        <v>15800000</v>
      </c>
      <c r="L1940">
        <v>17000000</v>
      </c>
      <c r="M1940">
        <v>6</v>
      </c>
      <c r="N1940" t="s">
        <v>4247</v>
      </c>
      <c r="O1940" t="s">
        <v>9041</v>
      </c>
    </row>
    <row r="1941" spans="1:15" x14ac:dyDescent="0.3">
      <c r="A1941" t="s">
        <v>9079</v>
      </c>
      <c r="B1941">
        <v>2017</v>
      </c>
      <c r="C1941" t="s">
        <v>4183</v>
      </c>
      <c r="D1941" t="s">
        <v>4302</v>
      </c>
      <c r="E1941" t="s">
        <v>6084</v>
      </c>
      <c r="F1941" t="s">
        <v>43</v>
      </c>
      <c r="G1941">
        <v>56706</v>
      </c>
      <c r="H1941" t="s">
        <v>4179</v>
      </c>
      <c r="I1941">
        <v>11300000</v>
      </c>
      <c r="J1941" t="s">
        <v>8702</v>
      </c>
      <c r="K1941">
        <v>10900000</v>
      </c>
      <c r="L1941">
        <v>11700000</v>
      </c>
      <c r="M1941">
        <v>23</v>
      </c>
      <c r="N1941" t="s">
        <v>4244</v>
      </c>
      <c r="O1941" t="s">
        <v>9080</v>
      </c>
    </row>
    <row r="1942" spans="1:15" x14ac:dyDescent="0.3">
      <c r="A1942" t="s">
        <v>9092</v>
      </c>
      <c r="B1942">
        <v>2017</v>
      </c>
      <c r="C1942" t="s">
        <v>137</v>
      </c>
      <c r="D1942" t="s">
        <v>5886</v>
      </c>
      <c r="E1942" t="s">
        <v>9093</v>
      </c>
      <c r="F1942" t="s">
        <v>43</v>
      </c>
      <c r="G1942">
        <v>68000</v>
      </c>
      <c r="H1942" t="s">
        <v>4172</v>
      </c>
      <c r="I1942">
        <v>9800000</v>
      </c>
      <c r="J1942" t="s">
        <v>8702</v>
      </c>
      <c r="K1942">
        <v>9200000</v>
      </c>
      <c r="L1942">
        <v>10300000</v>
      </c>
      <c r="M1942">
        <v>24</v>
      </c>
      <c r="N1942" t="s">
        <v>4244</v>
      </c>
      <c r="O1942" t="s">
        <v>9094</v>
      </c>
    </row>
    <row r="1943" spans="1:15" x14ac:dyDescent="0.3">
      <c r="A1943" t="s">
        <v>9035</v>
      </c>
      <c r="B1943">
        <v>2018</v>
      </c>
      <c r="C1943" t="s">
        <v>188</v>
      </c>
      <c r="D1943" t="s">
        <v>5882</v>
      </c>
      <c r="E1943" t="s">
        <v>9036</v>
      </c>
      <c r="F1943" t="s">
        <v>173</v>
      </c>
      <c r="G1943">
        <v>67138</v>
      </c>
      <c r="H1943" t="s">
        <v>4179</v>
      </c>
      <c r="I1943">
        <v>12500000</v>
      </c>
      <c r="J1943" t="s">
        <v>8702</v>
      </c>
      <c r="K1943">
        <v>12100000</v>
      </c>
      <c r="L1943">
        <v>13000000</v>
      </c>
      <c r="M1943">
        <v>6</v>
      </c>
      <c r="N1943" t="s">
        <v>4244</v>
      </c>
      <c r="O1943" t="s">
        <v>9037</v>
      </c>
    </row>
    <row r="1944" spans="1:15" x14ac:dyDescent="0.3">
      <c r="A1944" t="s">
        <v>9035</v>
      </c>
      <c r="B1944">
        <v>2018</v>
      </c>
      <c r="C1944" t="s">
        <v>188</v>
      </c>
      <c r="D1944" t="s">
        <v>5882</v>
      </c>
      <c r="E1944" t="s">
        <v>9036</v>
      </c>
      <c r="F1944" t="s">
        <v>173</v>
      </c>
      <c r="G1944">
        <v>67138</v>
      </c>
      <c r="H1944" t="s">
        <v>4179</v>
      </c>
      <c r="I1944">
        <v>12500000</v>
      </c>
      <c r="J1944" t="s">
        <v>8702</v>
      </c>
      <c r="K1944">
        <v>12100000</v>
      </c>
      <c r="L1944">
        <v>13000000</v>
      </c>
      <c r="M1944">
        <v>6</v>
      </c>
      <c r="N1944" t="s">
        <v>4244</v>
      </c>
      <c r="O1944" t="s">
        <v>9095</v>
      </c>
    </row>
    <row r="1945" spans="1:15" x14ac:dyDescent="0.3">
      <c r="A1945" t="s">
        <v>9128</v>
      </c>
      <c r="B1945">
        <v>2019</v>
      </c>
      <c r="C1945" t="s">
        <v>188</v>
      </c>
      <c r="D1945" t="s">
        <v>4593</v>
      </c>
      <c r="E1945" t="s">
        <v>6121</v>
      </c>
      <c r="F1945" t="s">
        <v>161</v>
      </c>
      <c r="G1945">
        <v>85000</v>
      </c>
      <c r="H1945" t="s">
        <v>4172</v>
      </c>
      <c r="I1945">
        <v>6820000</v>
      </c>
      <c r="J1945" t="s">
        <v>8702</v>
      </c>
      <c r="K1945">
        <v>6570000</v>
      </c>
      <c r="L1945">
        <v>7070000</v>
      </c>
      <c r="M1945">
        <v>12</v>
      </c>
      <c r="N1945" t="s">
        <v>4424</v>
      </c>
      <c r="O1945" t="s">
        <v>9129</v>
      </c>
    </row>
    <row r="1946" spans="1:15" x14ac:dyDescent="0.3">
      <c r="A1946" t="s">
        <v>8976</v>
      </c>
      <c r="B1946">
        <v>2019</v>
      </c>
      <c r="C1946" t="s">
        <v>194</v>
      </c>
      <c r="D1946">
        <v>1200</v>
      </c>
      <c r="E1946" t="s">
        <v>8977</v>
      </c>
      <c r="F1946" t="s">
        <v>143</v>
      </c>
      <c r="G1946">
        <v>82000</v>
      </c>
      <c r="H1946" t="s">
        <v>4172</v>
      </c>
      <c r="I1946">
        <v>19300000</v>
      </c>
      <c r="J1946" t="s">
        <v>8702</v>
      </c>
      <c r="K1946">
        <v>18700000</v>
      </c>
      <c r="L1946">
        <v>20000000</v>
      </c>
      <c r="M1946" t="s">
        <v>4174</v>
      </c>
      <c r="N1946" t="s">
        <v>4332</v>
      </c>
      <c r="O1946" t="s">
        <v>8978</v>
      </c>
    </row>
    <row r="1947" spans="1:15" x14ac:dyDescent="0.3">
      <c r="A1947" t="s">
        <v>9011</v>
      </c>
      <c r="B1947">
        <v>2019</v>
      </c>
      <c r="C1947" t="s">
        <v>4183</v>
      </c>
      <c r="D1947" t="s">
        <v>4184</v>
      </c>
      <c r="E1947" t="s">
        <v>4791</v>
      </c>
      <c r="F1947" t="s">
        <v>43</v>
      </c>
      <c r="G1947">
        <v>99300</v>
      </c>
      <c r="H1947" t="s">
        <v>4179</v>
      </c>
      <c r="I1947">
        <v>6820000</v>
      </c>
      <c r="J1947" t="s">
        <v>8702</v>
      </c>
      <c r="K1947">
        <v>6580000</v>
      </c>
      <c r="L1947">
        <v>7070000</v>
      </c>
      <c r="M1947">
        <v>11</v>
      </c>
      <c r="N1947" t="s">
        <v>4507</v>
      </c>
      <c r="O1947" t="s">
        <v>9012</v>
      </c>
    </row>
    <row r="1948" spans="1:15" x14ac:dyDescent="0.3">
      <c r="A1948" t="s">
        <v>9011</v>
      </c>
      <c r="B1948">
        <v>2019</v>
      </c>
      <c r="C1948" t="s">
        <v>4183</v>
      </c>
      <c r="D1948" t="s">
        <v>4184</v>
      </c>
      <c r="E1948" t="s">
        <v>4550</v>
      </c>
      <c r="F1948" t="s">
        <v>43</v>
      </c>
      <c r="G1948">
        <v>99300</v>
      </c>
      <c r="H1948" t="s">
        <v>4179</v>
      </c>
      <c r="I1948">
        <v>6610000</v>
      </c>
      <c r="J1948" t="s">
        <v>8702</v>
      </c>
      <c r="K1948">
        <v>6250000</v>
      </c>
      <c r="L1948">
        <v>6970000</v>
      </c>
      <c r="M1948">
        <v>9</v>
      </c>
      <c r="N1948" t="s">
        <v>4507</v>
      </c>
      <c r="O1948" t="s">
        <v>9015</v>
      </c>
    </row>
    <row r="1949" spans="1:15" x14ac:dyDescent="0.3">
      <c r="A1949" t="s">
        <v>10105</v>
      </c>
      <c r="B1949">
        <v>2019</v>
      </c>
      <c r="C1949" t="s">
        <v>188</v>
      </c>
      <c r="D1949" t="s">
        <v>4593</v>
      </c>
      <c r="E1949" t="s">
        <v>7758</v>
      </c>
      <c r="F1949" t="s">
        <v>161</v>
      </c>
      <c r="G1949">
        <v>81000</v>
      </c>
      <c r="H1949" t="s">
        <v>4179</v>
      </c>
      <c r="I1949">
        <v>6840000</v>
      </c>
      <c r="J1949" t="s">
        <v>8702</v>
      </c>
      <c r="K1949">
        <v>6600000</v>
      </c>
      <c r="L1949">
        <v>7070000</v>
      </c>
      <c r="M1949">
        <v>12</v>
      </c>
      <c r="N1949" t="s">
        <v>4424</v>
      </c>
      <c r="O1949" t="s">
        <v>10106</v>
      </c>
    </row>
    <row r="1950" spans="1:15" x14ac:dyDescent="0.3">
      <c r="A1950" t="s">
        <v>9024</v>
      </c>
      <c r="B1950">
        <v>2019</v>
      </c>
      <c r="C1950" t="s">
        <v>89</v>
      </c>
      <c r="D1950" t="s">
        <v>4547</v>
      </c>
      <c r="E1950" t="s">
        <v>9025</v>
      </c>
      <c r="F1950" t="s">
        <v>60</v>
      </c>
      <c r="G1950">
        <v>67000</v>
      </c>
      <c r="H1950" t="s">
        <v>4179</v>
      </c>
      <c r="I1950">
        <v>8200000</v>
      </c>
      <c r="J1950" t="s">
        <v>8702</v>
      </c>
      <c r="K1950">
        <v>7790000</v>
      </c>
      <c r="L1950">
        <v>8500000</v>
      </c>
      <c r="M1950" t="s">
        <v>4174</v>
      </c>
      <c r="N1950" t="s">
        <v>4551</v>
      </c>
      <c r="O1950" t="s">
        <v>9026</v>
      </c>
    </row>
    <row r="1951" spans="1:15" x14ac:dyDescent="0.3">
      <c r="A1951" t="s">
        <v>8711</v>
      </c>
      <c r="B1951">
        <v>2021</v>
      </c>
      <c r="C1951" t="s">
        <v>4031</v>
      </c>
      <c r="D1951" t="s">
        <v>5129</v>
      </c>
      <c r="E1951" t="s">
        <v>5818</v>
      </c>
      <c r="F1951" t="s">
        <v>60</v>
      </c>
      <c r="G1951">
        <v>55300</v>
      </c>
      <c r="H1951" t="s">
        <v>4172</v>
      </c>
      <c r="I1951">
        <v>10300000</v>
      </c>
      <c r="J1951" t="s">
        <v>8702</v>
      </c>
      <c r="K1951">
        <v>9900000</v>
      </c>
      <c r="L1951">
        <v>10700000</v>
      </c>
      <c r="M1951">
        <v>4</v>
      </c>
      <c r="N1951" t="s">
        <v>4279</v>
      </c>
      <c r="O1951" t="s">
        <v>8712</v>
      </c>
    </row>
    <row r="1952" spans="1:15" x14ac:dyDescent="0.3">
      <c r="A1952" t="s">
        <v>8996</v>
      </c>
      <c r="B1952">
        <v>2020</v>
      </c>
      <c r="C1952" t="s">
        <v>24</v>
      </c>
      <c r="D1952" t="s">
        <v>4571</v>
      </c>
      <c r="E1952" t="s">
        <v>6066</v>
      </c>
      <c r="F1952" t="s">
        <v>43</v>
      </c>
      <c r="G1952">
        <v>73500</v>
      </c>
      <c r="H1952" t="s">
        <v>4179</v>
      </c>
      <c r="I1952">
        <v>16200000</v>
      </c>
      <c r="J1952" t="s">
        <v>8702</v>
      </c>
      <c r="K1952">
        <v>15600000</v>
      </c>
      <c r="L1952">
        <v>16800000</v>
      </c>
      <c r="M1952" t="s">
        <v>4174</v>
      </c>
      <c r="N1952" t="s">
        <v>4199</v>
      </c>
      <c r="O1952" t="s">
        <v>8997</v>
      </c>
    </row>
    <row r="1953" spans="1:15" x14ac:dyDescent="0.3">
      <c r="A1953" t="s">
        <v>4171</v>
      </c>
      <c r="B1953">
        <v>2026</v>
      </c>
      <c r="C1953" t="s">
        <v>50</v>
      </c>
      <c r="D1953">
        <v>600</v>
      </c>
      <c r="E1953" t="s">
        <v>8972</v>
      </c>
      <c r="F1953" t="s">
        <v>4171</v>
      </c>
      <c r="G1953">
        <v>598</v>
      </c>
      <c r="H1953" t="s">
        <v>4179</v>
      </c>
      <c r="I1953">
        <v>19700000</v>
      </c>
      <c r="J1953" t="s">
        <v>8702</v>
      </c>
      <c r="K1953">
        <v>18700000</v>
      </c>
      <c r="L1953">
        <v>20800000</v>
      </c>
      <c r="M1953" t="s">
        <v>4174</v>
      </c>
      <c r="N1953" t="s">
        <v>4180</v>
      </c>
      <c r="O1953" t="s">
        <v>8973</v>
      </c>
    </row>
    <row r="1954" spans="1:15" x14ac:dyDescent="0.3">
      <c r="A1954" t="s">
        <v>2004</v>
      </c>
      <c r="B1954">
        <v>2021</v>
      </c>
      <c r="C1954" t="s">
        <v>250</v>
      </c>
      <c r="D1954" t="s">
        <v>4817</v>
      </c>
      <c r="E1954" t="s">
        <v>5242</v>
      </c>
      <c r="F1954" t="s">
        <v>143</v>
      </c>
      <c r="G1954">
        <v>91500</v>
      </c>
      <c r="H1954" t="s">
        <v>4179</v>
      </c>
      <c r="I1954">
        <v>15500000</v>
      </c>
      <c r="J1954" t="s">
        <v>8702</v>
      </c>
      <c r="K1954">
        <v>14900000</v>
      </c>
      <c r="L1954">
        <v>16000000</v>
      </c>
      <c r="M1954">
        <v>13</v>
      </c>
      <c r="N1954" t="s">
        <v>4582</v>
      </c>
      <c r="O1954" t="s">
        <v>9019</v>
      </c>
    </row>
    <row r="1955" spans="1:15" x14ac:dyDescent="0.3">
      <c r="A1955" t="s">
        <v>8708</v>
      </c>
      <c r="B1955">
        <v>2021</v>
      </c>
      <c r="C1955" t="s">
        <v>85</v>
      </c>
      <c r="D1955" t="s">
        <v>7724</v>
      </c>
      <c r="E1955" t="s">
        <v>8709</v>
      </c>
      <c r="F1955" t="s">
        <v>143</v>
      </c>
      <c r="G1955">
        <v>67000</v>
      </c>
      <c r="H1955" t="s">
        <v>4179</v>
      </c>
      <c r="I1955">
        <v>10800000</v>
      </c>
      <c r="J1955" t="s">
        <v>8702</v>
      </c>
      <c r="K1955">
        <v>10500000</v>
      </c>
      <c r="L1955">
        <v>11200000</v>
      </c>
      <c r="M1955">
        <v>15</v>
      </c>
      <c r="N1955" t="s">
        <v>4507</v>
      </c>
      <c r="O1955" t="s">
        <v>8710</v>
      </c>
    </row>
    <row r="1956" spans="1:15" x14ac:dyDescent="0.3">
      <c r="A1956" t="s">
        <v>9074</v>
      </c>
      <c r="B1956">
        <v>2020</v>
      </c>
      <c r="C1956" t="s">
        <v>24</v>
      </c>
      <c r="D1956" t="s">
        <v>4368</v>
      </c>
      <c r="E1956" t="s">
        <v>9075</v>
      </c>
      <c r="F1956" t="s">
        <v>60</v>
      </c>
      <c r="G1956">
        <v>166000</v>
      </c>
      <c r="H1956" t="s">
        <v>4179</v>
      </c>
      <c r="I1956">
        <v>18300000</v>
      </c>
      <c r="J1956" t="s">
        <v>8702</v>
      </c>
      <c r="K1956">
        <v>17600000</v>
      </c>
      <c r="L1956">
        <v>19100000</v>
      </c>
      <c r="M1956">
        <v>7</v>
      </c>
      <c r="N1956" t="s">
        <v>4289</v>
      </c>
      <c r="O1956" t="s">
        <v>9076</v>
      </c>
    </row>
    <row r="1957" spans="1:15" x14ac:dyDescent="0.3">
      <c r="A1957" t="s">
        <v>8963</v>
      </c>
      <c r="B1957">
        <v>2021</v>
      </c>
      <c r="C1957" t="s">
        <v>4495</v>
      </c>
      <c r="D1957" t="s">
        <v>8964</v>
      </c>
      <c r="E1957" t="s">
        <v>8965</v>
      </c>
      <c r="F1957" t="s">
        <v>43</v>
      </c>
      <c r="G1957">
        <v>99000</v>
      </c>
      <c r="H1957" t="s">
        <v>4179</v>
      </c>
      <c r="I1957">
        <v>34400000</v>
      </c>
      <c r="J1957" t="s">
        <v>8702</v>
      </c>
      <c r="K1957">
        <v>33100000</v>
      </c>
      <c r="L1957">
        <v>35700000</v>
      </c>
      <c r="M1957">
        <v>7</v>
      </c>
      <c r="N1957" t="s">
        <v>8966</v>
      </c>
      <c r="O1957" t="s">
        <v>8967</v>
      </c>
    </row>
    <row r="1958" spans="1:15" x14ac:dyDescent="0.3">
      <c r="A1958" t="s">
        <v>8968</v>
      </c>
      <c r="B1958">
        <v>2021</v>
      </c>
      <c r="C1958" t="s">
        <v>62</v>
      </c>
      <c r="D1958">
        <v>5008</v>
      </c>
      <c r="E1958" t="s">
        <v>5999</v>
      </c>
      <c r="F1958" t="s">
        <v>143</v>
      </c>
      <c r="G1958">
        <v>96435</v>
      </c>
      <c r="H1958" t="s">
        <v>4172</v>
      </c>
      <c r="I1958">
        <v>16100000</v>
      </c>
      <c r="J1958" t="s">
        <v>8702</v>
      </c>
      <c r="K1958">
        <v>15400000</v>
      </c>
      <c r="L1958">
        <v>16700000</v>
      </c>
      <c r="M1958">
        <v>13</v>
      </c>
      <c r="N1958" t="s">
        <v>4262</v>
      </c>
      <c r="O1958" t="s">
        <v>8969</v>
      </c>
    </row>
    <row r="1959" spans="1:15" x14ac:dyDescent="0.3">
      <c r="A1959" t="s">
        <v>9063</v>
      </c>
      <c r="B1959">
        <v>2021</v>
      </c>
      <c r="C1959" t="s">
        <v>131</v>
      </c>
      <c r="D1959" t="s">
        <v>4992</v>
      </c>
      <c r="E1959" t="s">
        <v>7626</v>
      </c>
      <c r="F1959" t="s">
        <v>143</v>
      </c>
      <c r="G1959">
        <v>63780</v>
      </c>
      <c r="H1959" t="s">
        <v>4179</v>
      </c>
      <c r="I1959">
        <v>19500000</v>
      </c>
      <c r="J1959" t="s">
        <v>8702</v>
      </c>
      <c r="K1959">
        <v>18900000</v>
      </c>
      <c r="L1959">
        <v>20200000</v>
      </c>
      <c r="M1959">
        <v>5</v>
      </c>
      <c r="N1959" t="s">
        <v>4274</v>
      </c>
      <c r="O1959" t="s">
        <v>9064</v>
      </c>
    </row>
    <row r="1960" spans="1:15" x14ac:dyDescent="0.3">
      <c r="A1960" t="s">
        <v>9779</v>
      </c>
      <c r="B1960">
        <v>2021</v>
      </c>
      <c r="C1960" t="s">
        <v>62</v>
      </c>
      <c r="D1960" t="s">
        <v>4354</v>
      </c>
      <c r="E1960" t="s">
        <v>8859</v>
      </c>
      <c r="F1960" t="s">
        <v>43</v>
      </c>
      <c r="G1960">
        <v>50000</v>
      </c>
      <c r="H1960" t="s">
        <v>4179</v>
      </c>
      <c r="I1960">
        <v>11500000</v>
      </c>
      <c r="J1960" t="s">
        <v>8702</v>
      </c>
      <c r="K1960">
        <v>11100000</v>
      </c>
      <c r="L1960">
        <v>11900000</v>
      </c>
      <c r="M1960">
        <v>3</v>
      </c>
      <c r="N1960" t="s">
        <v>4259</v>
      </c>
      <c r="O1960" t="s">
        <v>9780</v>
      </c>
    </row>
    <row r="1961" spans="1:15" x14ac:dyDescent="0.3">
      <c r="A1961" t="s">
        <v>8989</v>
      </c>
      <c r="B1961">
        <v>2021</v>
      </c>
      <c r="C1961" t="s">
        <v>92</v>
      </c>
      <c r="D1961" t="s">
        <v>5669</v>
      </c>
      <c r="E1961" t="s">
        <v>5670</v>
      </c>
      <c r="F1961" t="s">
        <v>43</v>
      </c>
      <c r="G1961">
        <v>79087</v>
      </c>
      <c r="H1961" t="s">
        <v>4179</v>
      </c>
      <c r="I1961">
        <v>8300000</v>
      </c>
      <c r="J1961" t="s">
        <v>8702</v>
      </c>
      <c r="K1961">
        <v>8000000</v>
      </c>
      <c r="L1961">
        <v>8700000</v>
      </c>
      <c r="M1961">
        <v>3</v>
      </c>
      <c r="N1961" t="s">
        <v>4191</v>
      </c>
      <c r="O1961" t="s">
        <v>8990</v>
      </c>
    </row>
    <row r="1962" spans="1:15" x14ac:dyDescent="0.3">
      <c r="A1962" t="s">
        <v>9013</v>
      </c>
      <c r="B1962">
        <v>2021</v>
      </c>
      <c r="C1962" t="s">
        <v>41</v>
      </c>
      <c r="D1962" t="s">
        <v>6220</v>
      </c>
      <c r="E1962" t="s">
        <v>4875</v>
      </c>
      <c r="F1962" t="s">
        <v>60</v>
      </c>
      <c r="G1962">
        <v>105000</v>
      </c>
      <c r="H1962" t="s">
        <v>4172</v>
      </c>
      <c r="I1962">
        <v>7170000</v>
      </c>
      <c r="J1962" t="s">
        <v>8702</v>
      </c>
      <c r="K1962">
        <v>6760000</v>
      </c>
      <c r="L1962">
        <v>7580000</v>
      </c>
      <c r="M1962">
        <v>4</v>
      </c>
      <c r="N1962" t="s">
        <v>4279</v>
      </c>
      <c r="O1962" t="s">
        <v>9014</v>
      </c>
    </row>
    <row r="1963" spans="1:15" x14ac:dyDescent="0.3">
      <c r="A1963" t="s">
        <v>9124</v>
      </c>
      <c r="B1963">
        <v>2021</v>
      </c>
      <c r="C1963" t="s">
        <v>182</v>
      </c>
      <c r="D1963" t="s">
        <v>9125</v>
      </c>
      <c r="E1963" t="s">
        <v>9126</v>
      </c>
      <c r="F1963" t="s">
        <v>43</v>
      </c>
      <c r="G1963">
        <v>97871</v>
      </c>
      <c r="H1963" t="s">
        <v>4172</v>
      </c>
      <c r="I1963">
        <v>11400000</v>
      </c>
      <c r="J1963" t="s">
        <v>8702</v>
      </c>
      <c r="K1963">
        <v>11000000</v>
      </c>
      <c r="L1963">
        <v>11900000</v>
      </c>
      <c r="M1963">
        <v>10</v>
      </c>
      <c r="N1963" t="s">
        <v>4416</v>
      </c>
      <c r="O1963" t="s">
        <v>9127</v>
      </c>
    </row>
    <row r="1964" spans="1:15" x14ac:dyDescent="0.3">
      <c r="A1964" t="s">
        <v>8677</v>
      </c>
      <c r="B1964">
        <v>2022</v>
      </c>
      <c r="C1964" t="s">
        <v>188</v>
      </c>
      <c r="D1964" t="s">
        <v>5882</v>
      </c>
      <c r="E1964" t="s">
        <v>9052</v>
      </c>
      <c r="F1964" t="s">
        <v>43</v>
      </c>
      <c r="G1964">
        <v>60700</v>
      </c>
      <c r="H1964" t="s">
        <v>4179</v>
      </c>
      <c r="I1964">
        <v>16600000</v>
      </c>
      <c r="J1964" t="s">
        <v>8702</v>
      </c>
      <c r="K1964">
        <v>16000000</v>
      </c>
      <c r="L1964">
        <v>17100000</v>
      </c>
      <c r="M1964">
        <v>17</v>
      </c>
      <c r="N1964" t="s">
        <v>4191</v>
      </c>
      <c r="O1964" t="s">
        <v>9053</v>
      </c>
    </row>
    <row r="1965" spans="1:15" x14ac:dyDescent="0.3">
      <c r="A1965" t="s">
        <v>9086</v>
      </c>
      <c r="B1965">
        <v>2022</v>
      </c>
      <c r="C1965" t="s">
        <v>36</v>
      </c>
      <c r="D1965" t="s">
        <v>5628</v>
      </c>
      <c r="E1965" t="s">
        <v>5629</v>
      </c>
      <c r="F1965" t="s">
        <v>43</v>
      </c>
      <c r="G1965">
        <v>35000</v>
      </c>
      <c r="H1965" t="s">
        <v>4172</v>
      </c>
      <c r="I1965">
        <v>8700000</v>
      </c>
      <c r="J1965" t="s">
        <v>8702</v>
      </c>
      <c r="K1965">
        <v>8400000</v>
      </c>
      <c r="L1965">
        <v>9000000</v>
      </c>
      <c r="M1965">
        <v>34</v>
      </c>
      <c r="N1965" t="s">
        <v>4416</v>
      </c>
      <c r="O1965" t="s">
        <v>9087</v>
      </c>
    </row>
    <row r="1966" spans="1:15" x14ac:dyDescent="0.3">
      <c r="A1966" t="s">
        <v>8662</v>
      </c>
      <c r="B1966">
        <v>2022</v>
      </c>
      <c r="C1966" t="s">
        <v>182</v>
      </c>
      <c r="D1966" t="s">
        <v>4517</v>
      </c>
      <c r="E1966" t="s">
        <v>8984</v>
      </c>
      <c r="F1966" t="s">
        <v>60</v>
      </c>
      <c r="G1966">
        <v>90000</v>
      </c>
      <c r="H1966" t="s">
        <v>4179</v>
      </c>
      <c r="I1966">
        <v>13000000</v>
      </c>
      <c r="J1966" t="s">
        <v>8702</v>
      </c>
      <c r="K1966">
        <v>12500000</v>
      </c>
      <c r="L1966">
        <v>13500000</v>
      </c>
      <c r="M1966">
        <v>3</v>
      </c>
      <c r="N1966" t="s">
        <v>4424</v>
      </c>
      <c r="O1966" t="s">
        <v>8985</v>
      </c>
    </row>
    <row r="1967" spans="1:15" x14ac:dyDescent="0.3">
      <c r="A1967" t="s">
        <v>5922</v>
      </c>
      <c r="B1967">
        <v>2022</v>
      </c>
      <c r="C1967" t="s">
        <v>24</v>
      </c>
      <c r="D1967" t="s">
        <v>5923</v>
      </c>
      <c r="E1967" t="s">
        <v>5924</v>
      </c>
      <c r="F1967" t="s">
        <v>43</v>
      </c>
      <c r="G1967">
        <v>100536</v>
      </c>
      <c r="H1967" t="s">
        <v>4179</v>
      </c>
      <c r="I1967">
        <v>16400000</v>
      </c>
      <c r="J1967" t="s">
        <v>8702</v>
      </c>
      <c r="K1967">
        <v>15900000</v>
      </c>
      <c r="L1967">
        <v>17000000</v>
      </c>
      <c r="M1967">
        <v>3</v>
      </c>
      <c r="N1967" t="s">
        <v>4346</v>
      </c>
      <c r="O1967" t="s">
        <v>9132</v>
      </c>
    </row>
    <row r="1968" spans="1:15" x14ac:dyDescent="0.3">
      <c r="A1968" t="s">
        <v>9130</v>
      </c>
      <c r="B1968">
        <v>2022</v>
      </c>
      <c r="C1968" t="s">
        <v>24</v>
      </c>
      <c r="D1968" t="s">
        <v>4189</v>
      </c>
      <c r="E1968" t="s">
        <v>4190</v>
      </c>
      <c r="F1968" t="s">
        <v>4538</v>
      </c>
      <c r="G1968">
        <v>62000</v>
      </c>
      <c r="H1968" t="s">
        <v>4179</v>
      </c>
      <c r="I1968">
        <v>11900000</v>
      </c>
      <c r="J1968" t="s">
        <v>8702</v>
      </c>
      <c r="K1968">
        <v>11500000</v>
      </c>
      <c r="L1968">
        <v>12400000</v>
      </c>
      <c r="M1968">
        <v>19</v>
      </c>
      <c r="N1968" t="s">
        <v>4186</v>
      </c>
      <c r="O1968" t="s">
        <v>9131</v>
      </c>
    </row>
    <row r="1969" spans="1:15" x14ac:dyDescent="0.3">
      <c r="A1969" t="s">
        <v>8982</v>
      </c>
      <c r="B1969">
        <v>2022</v>
      </c>
      <c r="C1969" t="s">
        <v>62</v>
      </c>
      <c r="D1969" t="s">
        <v>4206</v>
      </c>
      <c r="E1969" t="s">
        <v>8425</v>
      </c>
      <c r="F1969" t="s">
        <v>143</v>
      </c>
      <c r="G1969">
        <v>90000</v>
      </c>
      <c r="H1969" t="s">
        <v>4179</v>
      </c>
      <c r="I1969">
        <v>15300000</v>
      </c>
      <c r="J1969" t="s">
        <v>8702</v>
      </c>
      <c r="K1969">
        <v>14700000</v>
      </c>
      <c r="L1969">
        <v>15800000</v>
      </c>
      <c r="M1969">
        <v>33</v>
      </c>
      <c r="N1969" t="s">
        <v>4247</v>
      </c>
      <c r="O1969" t="s">
        <v>8983</v>
      </c>
    </row>
    <row r="1970" spans="1:15" x14ac:dyDescent="0.3">
      <c r="A1970" t="s">
        <v>8671</v>
      </c>
      <c r="B1970">
        <v>2022</v>
      </c>
      <c r="C1970" t="s">
        <v>137</v>
      </c>
      <c r="D1970" t="s">
        <v>5107</v>
      </c>
      <c r="E1970" t="s">
        <v>4840</v>
      </c>
      <c r="F1970" t="s">
        <v>161</v>
      </c>
      <c r="G1970">
        <v>75000</v>
      </c>
      <c r="H1970" t="s">
        <v>4179</v>
      </c>
      <c r="I1970">
        <v>14600000</v>
      </c>
      <c r="J1970" t="s">
        <v>8702</v>
      </c>
      <c r="K1970">
        <v>14100000</v>
      </c>
      <c r="L1970">
        <v>15200000</v>
      </c>
      <c r="M1970">
        <v>19</v>
      </c>
      <c r="N1970" t="s">
        <v>4244</v>
      </c>
      <c r="O1970" t="s">
        <v>9034</v>
      </c>
    </row>
    <row r="1971" spans="1:15" x14ac:dyDescent="0.3">
      <c r="A1971" t="s">
        <v>8974</v>
      </c>
      <c r="B1971">
        <v>2022</v>
      </c>
      <c r="C1971" t="s">
        <v>62</v>
      </c>
      <c r="D1971" t="s">
        <v>4206</v>
      </c>
      <c r="E1971" t="s">
        <v>4207</v>
      </c>
      <c r="F1971" t="s">
        <v>143</v>
      </c>
      <c r="G1971">
        <v>45000</v>
      </c>
      <c r="H1971" t="s">
        <v>4179</v>
      </c>
      <c r="I1971">
        <v>13100000</v>
      </c>
      <c r="J1971" t="s">
        <v>8702</v>
      </c>
      <c r="K1971">
        <v>12600000</v>
      </c>
      <c r="L1971">
        <v>13600000</v>
      </c>
      <c r="M1971">
        <v>25</v>
      </c>
      <c r="N1971" t="s">
        <v>4186</v>
      </c>
      <c r="O1971" t="s">
        <v>8975</v>
      </c>
    </row>
    <row r="1972" spans="1:15" x14ac:dyDescent="0.3">
      <c r="A1972" t="s">
        <v>9102</v>
      </c>
      <c r="B1972">
        <v>2022</v>
      </c>
      <c r="C1972" t="s">
        <v>92</v>
      </c>
      <c r="D1972" t="s">
        <v>4823</v>
      </c>
      <c r="E1972" t="s">
        <v>4824</v>
      </c>
      <c r="F1972" t="s">
        <v>60</v>
      </c>
      <c r="G1972">
        <v>32000</v>
      </c>
      <c r="H1972" t="s">
        <v>4179</v>
      </c>
      <c r="I1972">
        <v>10700000</v>
      </c>
      <c r="J1972" t="s">
        <v>8702</v>
      </c>
      <c r="K1972">
        <v>10400000</v>
      </c>
      <c r="L1972">
        <v>11100000</v>
      </c>
      <c r="M1972">
        <v>35</v>
      </c>
      <c r="N1972" t="s">
        <v>4381</v>
      </c>
      <c r="O1972" t="s">
        <v>9103</v>
      </c>
    </row>
    <row r="1973" spans="1:15" x14ac:dyDescent="0.3">
      <c r="A1973" t="s">
        <v>9065</v>
      </c>
      <c r="B1973">
        <v>2023</v>
      </c>
      <c r="C1973" t="s">
        <v>108</v>
      </c>
      <c r="D1973" t="s">
        <v>5193</v>
      </c>
      <c r="E1973" t="s">
        <v>5194</v>
      </c>
      <c r="F1973" t="s">
        <v>60</v>
      </c>
      <c r="G1973">
        <v>40899</v>
      </c>
      <c r="H1973" t="s">
        <v>4179</v>
      </c>
      <c r="I1973">
        <v>12800000</v>
      </c>
      <c r="J1973" t="s">
        <v>8702</v>
      </c>
      <c r="K1973">
        <v>12400000</v>
      </c>
      <c r="L1973">
        <v>13200000</v>
      </c>
      <c r="M1973">
        <v>7</v>
      </c>
      <c r="N1973" t="s">
        <v>4507</v>
      </c>
      <c r="O1973" t="s">
        <v>9066</v>
      </c>
    </row>
    <row r="1974" spans="1:15" x14ac:dyDescent="0.3">
      <c r="A1974" t="s">
        <v>9057</v>
      </c>
      <c r="B1974">
        <v>2022</v>
      </c>
      <c r="C1974" t="s">
        <v>188</v>
      </c>
      <c r="D1974" t="s">
        <v>5882</v>
      </c>
      <c r="E1974" t="s">
        <v>9052</v>
      </c>
      <c r="F1974" t="s">
        <v>143</v>
      </c>
      <c r="G1974">
        <v>47000</v>
      </c>
      <c r="H1974" t="s">
        <v>4179</v>
      </c>
      <c r="I1974">
        <v>17000000</v>
      </c>
      <c r="J1974" t="s">
        <v>8702</v>
      </c>
      <c r="K1974">
        <v>16400000</v>
      </c>
      <c r="L1974">
        <v>17600000</v>
      </c>
      <c r="M1974">
        <v>17</v>
      </c>
      <c r="N1974" t="s">
        <v>4191</v>
      </c>
      <c r="O1974" t="s">
        <v>9058</v>
      </c>
    </row>
    <row r="1975" spans="1:15" x14ac:dyDescent="0.3">
      <c r="A1975" t="s">
        <v>9104</v>
      </c>
      <c r="B1975">
        <v>2022</v>
      </c>
      <c r="C1975" t="s">
        <v>4495</v>
      </c>
      <c r="D1975" t="s">
        <v>6092</v>
      </c>
      <c r="E1975" t="s">
        <v>9105</v>
      </c>
      <c r="F1975" t="s">
        <v>173</v>
      </c>
      <c r="G1975">
        <v>53000</v>
      </c>
      <c r="H1975" t="s">
        <v>4179</v>
      </c>
      <c r="I1975">
        <v>27900000</v>
      </c>
      <c r="J1975" t="s">
        <v>8702</v>
      </c>
      <c r="K1975">
        <v>26700000</v>
      </c>
      <c r="L1975">
        <v>29100000</v>
      </c>
      <c r="M1975" t="s">
        <v>4174</v>
      </c>
      <c r="N1975" t="s">
        <v>4199</v>
      </c>
      <c r="O1975" t="s">
        <v>9106</v>
      </c>
    </row>
    <row r="1976" spans="1:15" x14ac:dyDescent="0.3">
      <c r="A1976" t="s">
        <v>8714</v>
      </c>
      <c r="B1976">
        <v>2022</v>
      </c>
      <c r="C1976" t="s">
        <v>24</v>
      </c>
      <c r="D1976" t="s">
        <v>4657</v>
      </c>
      <c r="E1976" t="s">
        <v>5785</v>
      </c>
      <c r="F1976" t="s">
        <v>173</v>
      </c>
      <c r="G1976">
        <v>50000</v>
      </c>
      <c r="H1976" t="s">
        <v>4172</v>
      </c>
      <c r="I1976">
        <v>25300000</v>
      </c>
      <c r="J1976" t="s">
        <v>8702</v>
      </c>
      <c r="K1976">
        <v>23900000</v>
      </c>
      <c r="L1976">
        <v>26700000</v>
      </c>
      <c r="M1976">
        <v>9</v>
      </c>
      <c r="N1976" t="s">
        <v>4381</v>
      </c>
      <c r="O1976" t="s">
        <v>8715</v>
      </c>
    </row>
    <row r="1977" spans="1:15" x14ac:dyDescent="0.3">
      <c r="A1977" t="s">
        <v>193</v>
      </c>
      <c r="B1977">
        <v>2023</v>
      </c>
      <c r="C1977" t="s">
        <v>194</v>
      </c>
      <c r="D1977">
        <v>1500</v>
      </c>
      <c r="E1977" t="s">
        <v>5725</v>
      </c>
      <c r="F1977" t="s">
        <v>43</v>
      </c>
      <c r="G1977">
        <v>34000</v>
      </c>
      <c r="H1977" t="s">
        <v>4179</v>
      </c>
      <c r="I1977">
        <v>31200000</v>
      </c>
      <c r="J1977" t="s">
        <v>8702</v>
      </c>
      <c r="K1977">
        <v>29800000</v>
      </c>
      <c r="L1977">
        <v>32600000</v>
      </c>
      <c r="M1977">
        <v>13</v>
      </c>
      <c r="N1977" t="s">
        <v>4406</v>
      </c>
      <c r="O1977" t="s">
        <v>8703</v>
      </c>
    </row>
    <row r="1978" spans="1:15" x14ac:dyDescent="0.3">
      <c r="A1978" t="s">
        <v>9112</v>
      </c>
      <c r="B1978">
        <v>2023</v>
      </c>
      <c r="C1978" t="s">
        <v>188</v>
      </c>
      <c r="D1978" t="s">
        <v>4677</v>
      </c>
      <c r="E1978" t="s">
        <v>4678</v>
      </c>
      <c r="F1978" t="s">
        <v>43</v>
      </c>
      <c r="G1978">
        <v>39486</v>
      </c>
      <c r="H1978" t="s">
        <v>4179</v>
      </c>
      <c r="I1978">
        <v>11000000</v>
      </c>
      <c r="J1978" t="s">
        <v>8702</v>
      </c>
      <c r="K1978">
        <v>10600000</v>
      </c>
      <c r="L1978">
        <v>11400000</v>
      </c>
      <c r="M1978">
        <v>12</v>
      </c>
      <c r="N1978" t="s">
        <v>4648</v>
      </c>
      <c r="O1978" t="s">
        <v>9113</v>
      </c>
    </row>
    <row r="1979" spans="1:15" x14ac:dyDescent="0.3">
      <c r="A1979" t="s">
        <v>519</v>
      </c>
      <c r="B1979">
        <v>2023</v>
      </c>
      <c r="C1979" t="s">
        <v>4183</v>
      </c>
      <c r="D1979" t="s">
        <v>4302</v>
      </c>
      <c r="E1979" t="s">
        <v>4303</v>
      </c>
      <c r="F1979" t="s">
        <v>60</v>
      </c>
      <c r="G1979">
        <v>70700</v>
      </c>
      <c r="H1979" t="s">
        <v>4179</v>
      </c>
      <c r="I1979">
        <v>18500000</v>
      </c>
      <c r="J1979" t="s">
        <v>8702</v>
      </c>
      <c r="K1979">
        <v>17800000</v>
      </c>
      <c r="L1979">
        <v>19100000</v>
      </c>
      <c r="M1979">
        <v>38</v>
      </c>
      <c r="N1979" t="s">
        <v>4191</v>
      </c>
      <c r="O1979" t="s">
        <v>9081</v>
      </c>
    </row>
    <row r="1980" spans="1:15" x14ac:dyDescent="0.3">
      <c r="A1980" t="s">
        <v>9003</v>
      </c>
      <c r="B1980">
        <v>2023</v>
      </c>
      <c r="C1980" t="s">
        <v>137</v>
      </c>
      <c r="D1980" t="s">
        <v>4193</v>
      </c>
      <c r="E1980" t="s">
        <v>8303</v>
      </c>
      <c r="F1980" t="s">
        <v>43</v>
      </c>
      <c r="G1980">
        <v>79000</v>
      </c>
      <c r="H1980" t="s">
        <v>4179</v>
      </c>
      <c r="I1980">
        <v>25100000</v>
      </c>
      <c r="J1980" t="s">
        <v>8702</v>
      </c>
      <c r="K1980">
        <v>24200000</v>
      </c>
      <c r="L1980">
        <v>26100000</v>
      </c>
      <c r="M1980">
        <v>13</v>
      </c>
      <c r="N1980" t="s">
        <v>4262</v>
      </c>
      <c r="O1980" t="s">
        <v>9004</v>
      </c>
    </row>
    <row r="1981" spans="1:15" x14ac:dyDescent="0.3">
      <c r="A1981" t="s">
        <v>9122</v>
      </c>
      <c r="B1981">
        <v>2025</v>
      </c>
      <c r="C1981" t="s">
        <v>4640</v>
      </c>
      <c r="D1981" t="s">
        <v>5092</v>
      </c>
      <c r="E1981" t="s">
        <v>4400</v>
      </c>
      <c r="F1981" t="s">
        <v>4171</v>
      </c>
      <c r="G1981">
        <v>15060</v>
      </c>
      <c r="H1981" t="s">
        <v>4179</v>
      </c>
      <c r="I1981">
        <v>11900000</v>
      </c>
      <c r="J1981" t="s">
        <v>8702</v>
      </c>
      <c r="K1981">
        <v>11500000</v>
      </c>
      <c r="L1981">
        <v>12300000</v>
      </c>
      <c r="M1981">
        <v>12</v>
      </c>
      <c r="N1981" t="s">
        <v>4438</v>
      </c>
      <c r="O1981" t="s">
        <v>9123</v>
      </c>
    </row>
    <row r="1982" spans="1:15" x14ac:dyDescent="0.3">
      <c r="A1982" t="s">
        <v>9027</v>
      </c>
      <c r="B1982">
        <v>2023</v>
      </c>
      <c r="C1982" t="s">
        <v>182</v>
      </c>
      <c r="D1982" t="s">
        <v>5859</v>
      </c>
      <c r="E1982" t="s">
        <v>8242</v>
      </c>
      <c r="F1982" t="s">
        <v>143</v>
      </c>
      <c r="G1982">
        <v>60000</v>
      </c>
      <c r="H1982" t="s">
        <v>4179</v>
      </c>
      <c r="I1982">
        <v>17200000</v>
      </c>
      <c r="J1982" t="s">
        <v>8702</v>
      </c>
      <c r="K1982">
        <v>16600000</v>
      </c>
      <c r="L1982">
        <v>17700000</v>
      </c>
      <c r="M1982">
        <v>6</v>
      </c>
      <c r="N1982" t="s">
        <v>4244</v>
      </c>
      <c r="O1982" t="s">
        <v>9028</v>
      </c>
    </row>
    <row r="1983" spans="1:15" x14ac:dyDescent="0.3">
      <c r="A1983" t="s">
        <v>8998</v>
      </c>
      <c r="B1983">
        <v>2024</v>
      </c>
      <c r="C1983" t="s">
        <v>41</v>
      </c>
      <c r="D1983" t="s">
        <v>4451</v>
      </c>
      <c r="E1983" t="s">
        <v>7850</v>
      </c>
      <c r="F1983" t="s">
        <v>60</v>
      </c>
      <c r="G1983">
        <v>19375</v>
      </c>
      <c r="H1983" t="s">
        <v>4172</v>
      </c>
      <c r="I1983">
        <v>14200000</v>
      </c>
      <c r="J1983" t="s">
        <v>8702</v>
      </c>
      <c r="K1983">
        <v>13600000</v>
      </c>
      <c r="L1983">
        <v>14800000</v>
      </c>
      <c r="M1983" t="s">
        <v>4174</v>
      </c>
      <c r="N1983" t="s">
        <v>4587</v>
      </c>
      <c r="O1983" t="s">
        <v>8999</v>
      </c>
    </row>
    <row r="1984" spans="1:15" x14ac:dyDescent="0.3">
      <c r="A1984" t="s">
        <v>9007</v>
      </c>
      <c r="B1984">
        <v>2023</v>
      </c>
      <c r="C1984" t="s">
        <v>24</v>
      </c>
      <c r="D1984" t="s">
        <v>4189</v>
      </c>
      <c r="E1984" t="s">
        <v>4190</v>
      </c>
      <c r="F1984" t="s">
        <v>4538</v>
      </c>
      <c r="G1984">
        <v>21000</v>
      </c>
      <c r="H1984" t="s">
        <v>4179</v>
      </c>
      <c r="I1984">
        <v>13600000</v>
      </c>
      <c r="J1984" t="s">
        <v>8702</v>
      </c>
      <c r="K1984">
        <v>13100000</v>
      </c>
      <c r="L1984">
        <v>14100000</v>
      </c>
      <c r="M1984">
        <v>16</v>
      </c>
      <c r="N1984" t="s">
        <v>4186</v>
      </c>
      <c r="O1984" t="s">
        <v>9008</v>
      </c>
    </row>
    <row r="1985" spans="1:15" x14ac:dyDescent="0.3">
      <c r="A1985" t="s">
        <v>9077</v>
      </c>
      <c r="B1985">
        <v>2023</v>
      </c>
      <c r="C1985" t="s">
        <v>137</v>
      </c>
      <c r="D1985" t="s">
        <v>4748</v>
      </c>
      <c r="E1985" t="s">
        <v>4749</v>
      </c>
      <c r="F1985" t="s">
        <v>60</v>
      </c>
      <c r="G1985">
        <v>31553</v>
      </c>
      <c r="H1985" t="s">
        <v>4179</v>
      </c>
      <c r="I1985">
        <v>13400000</v>
      </c>
      <c r="J1985" t="s">
        <v>8702</v>
      </c>
      <c r="K1985">
        <v>12900000</v>
      </c>
      <c r="L1985">
        <v>13900000</v>
      </c>
      <c r="M1985">
        <v>18</v>
      </c>
      <c r="N1985" t="s">
        <v>4218</v>
      </c>
      <c r="O1985" t="s">
        <v>9078</v>
      </c>
    </row>
    <row r="1986" spans="1:15" x14ac:dyDescent="0.3">
      <c r="A1986" t="s">
        <v>602</v>
      </c>
      <c r="B1986">
        <v>2023</v>
      </c>
      <c r="C1986" t="s">
        <v>182</v>
      </c>
      <c r="D1986" t="s">
        <v>5977</v>
      </c>
      <c r="E1986" t="s">
        <v>9050</v>
      </c>
      <c r="F1986" t="s">
        <v>143</v>
      </c>
      <c r="G1986">
        <v>36000</v>
      </c>
      <c r="H1986" t="s">
        <v>4179</v>
      </c>
      <c r="I1986">
        <v>20500000</v>
      </c>
      <c r="J1986" t="s">
        <v>8702</v>
      </c>
      <c r="K1986">
        <v>19800000</v>
      </c>
      <c r="L1986">
        <v>21200000</v>
      </c>
      <c r="M1986">
        <v>9</v>
      </c>
      <c r="N1986" t="s">
        <v>4191</v>
      </c>
      <c r="O1986" t="s">
        <v>9051</v>
      </c>
    </row>
    <row r="1987" spans="1:15" x14ac:dyDescent="0.3">
      <c r="A1987" t="s">
        <v>5943</v>
      </c>
      <c r="B1987">
        <v>2024</v>
      </c>
      <c r="C1987" t="s">
        <v>230</v>
      </c>
      <c r="D1987" t="s">
        <v>4554</v>
      </c>
      <c r="E1987" t="s">
        <v>5239</v>
      </c>
      <c r="F1987" t="s">
        <v>43</v>
      </c>
      <c r="G1987">
        <v>20638</v>
      </c>
      <c r="H1987" t="s">
        <v>4172</v>
      </c>
      <c r="I1987">
        <v>13200000</v>
      </c>
      <c r="J1987" t="s">
        <v>8702</v>
      </c>
      <c r="K1987">
        <v>12700000</v>
      </c>
      <c r="L1987">
        <v>13700000</v>
      </c>
      <c r="M1987">
        <v>46</v>
      </c>
      <c r="N1987" t="s">
        <v>4424</v>
      </c>
      <c r="O1987" t="s">
        <v>9085</v>
      </c>
    </row>
    <row r="1988" spans="1:15" x14ac:dyDescent="0.3">
      <c r="A1988" t="s">
        <v>9117</v>
      </c>
      <c r="B1988">
        <v>2023</v>
      </c>
      <c r="C1988" t="s">
        <v>188</v>
      </c>
      <c r="D1988" t="s">
        <v>5848</v>
      </c>
      <c r="E1988" t="s">
        <v>5796</v>
      </c>
      <c r="F1988" t="s">
        <v>43</v>
      </c>
      <c r="G1988">
        <v>41456</v>
      </c>
      <c r="H1988" t="s">
        <v>4179</v>
      </c>
      <c r="I1988">
        <v>8700000</v>
      </c>
      <c r="J1988" t="s">
        <v>8702</v>
      </c>
      <c r="K1988">
        <v>8400000</v>
      </c>
      <c r="L1988">
        <v>9000000</v>
      </c>
      <c r="M1988">
        <v>11</v>
      </c>
      <c r="N1988" t="s">
        <v>4551</v>
      </c>
      <c r="O1988" t="s">
        <v>9118</v>
      </c>
    </row>
    <row r="1989" spans="1:15" x14ac:dyDescent="0.3">
      <c r="A1989" t="s">
        <v>9031</v>
      </c>
      <c r="B1989">
        <v>2023</v>
      </c>
      <c r="C1989" t="s">
        <v>41</v>
      </c>
      <c r="D1989" t="s">
        <v>8287</v>
      </c>
      <c r="E1989" t="s">
        <v>9032</v>
      </c>
      <c r="F1989" t="s">
        <v>43</v>
      </c>
      <c r="G1989">
        <v>4375</v>
      </c>
      <c r="H1989" t="s">
        <v>4179</v>
      </c>
      <c r="I1989">
        <v>10300000</v>
      </c>
      <c r="J1989" t="s">
        <v>8702</v>
      </c>
      <c r="K1989">
        <v>10000000</v>
      </c>
      <c r="L1989">
        <v>10700000</v>
      </c>
      <c r="M1989">
        <v>6</v>
      </c>
      <c r="N1989" t="s">
        <v>5703</v>
      </c>
      <c r="O1989" t="s">
        <v>9033</v>
      </c>
    </row>
    <row r="1990" spans="1:15" x14ac:dyDescent="0.3">
      <c r="A1990" t="s">
        <v>8624</v>
      </c>
      <c r="B1990">
        <v>2023</v>
      </c>
      <c r="C1990" t="s">
        <v>4031</v>
      </c>
      <c r="D1990" t="s">
        <v>5129</v>
      </c>
      <c r="E1990" t="s">
        <v>5818</v>
      </c>
      <c r="F1990" t="s">
        <v>43</v>
      </c>
      <c r="G1990">
        <v>32387</v>
      </c>
      <c r="H1990" t="s">
        <v>4179</v>
      </c>
      <c r="I1990">
        <v>11400000</v>
      </c>
      <c r="J1990" t="s">
        <v>8702</v>
      </c>
      <c r="K1990">
        <v>11000000</v>
      </c>
      <c r="L1990">
        <v>11800000</v>
      </c>
      <c r="M1990">
        <v>11</v>
      </c>
      <c r="N1990" t="s">
        <v>4424</v>
      </c>
      <c r="O1990" t="s">
        <v>9107</v>
      </c>
    </row>
    <row r="1991" spans="1:15" x14ac:dyDescent="0.3">
      <c r="A1991" t="s">
        <v>8987</v>
      </c>
      <c r="B1991">
        <v>2025</v>
      </c>
      <c r="C1991" t="s">
        <v>191</v>
      </c>
      <c r="D1991" t="s">
        <v>6216</v>
      </c>
      <c r="E1991" t="s">
        <v>7681</v>
      </c>
      <c r="F1991" t="s">
        <v>4171</v>
      </c>
      <c r="G1991">
        <v>7653</v>
      </c>
      <c r="H1991" t="s">
        <v>4179</v>
      </c>
      <c r="I1991">
        <v>16200000</v>
      </c>
      <c r="J1991" t="s">
        <v>8702</v>
      </c>
      <c r="K1991">
        <v>15600000</v>
      </c>
      <c r="L1991">
        <v>16700000</v>
      </c>
      <c r="M1991">
        <v>23</v>
      </c>
      <c r="N1991" t="s">
        <v>4416</v>
      </c>
      <c r="O1991" t="s">
        <v>8988</v>
      </c>
    </row>
    <row r="1992" spans="1:15" x14ac:dyDescent="0.3">
      <c r="A1992" t="s">
        <v>9005</v>
      </c>
      <c r="B1992">
        <v>2024</v>
      </c>
      <c r="C1992" t="s">
        <v>163</v>
      </c>
      <c r="D1992">
        <v>7</v>
      </c>
      <c r="E1992" t="s">
        <v>6187</v>
      </c>
      <c r="F1992" t="s">
        <v>143</v>
      </c>
      <c r="G1992">
        <v>23000</v>
      </c>
      <c r="H1992" t="s">
        <v>4179</v>
      </c>
      <c r="I1992">
        <v>16600000</v>
      </c>
      <c r="J1992" t="s">
        <v>8702</v>
      </c>
      <c r="K1992">
        <v>15900000</v>
      </c>
      <c r="L1992">
        <v>17300000</v>
      </c>
      <c r="M1992">
        <v>5</v>
      </c>
      <c r="N1992" t="s">
        <v>4341</v>
      </c>
      <c r="O1992" t="s">
        <v>9006</v>
      </c>
    </row>
    <row r="1993" spans="1:15" x14ac:dyDescent="0.3">
      <c r="A1993" t="s">
        <v>5439</v>
      </c>
      <c r="B1993">
        <v>2023</v>
      </c>
      <c r="C1993" t="s">
        <v>230</v>
      </c>
      <c r="D1993" t="s">
        <v>5812</v>
      </c>
      <c r="E1993" t="s">
        <v>6087</v>
      </c>
      <c r="F1993" t="s">
        <v>43</v>
      </c>
      <c r="G1993">
        <v>81000</v>
      </c>
      <c r="H1993" t="s">
        <v>4179</v>
      </c>
      <c r="I1993">
        <v>12000000</v>
      </c>
      <c r="J1993" t="s">
        <v>8702</v>
      </c>
      <c r="K1993">
        <v>11500000</v>
      </c>
      <c r="L1993">
        <v>12400000</v>
      </c>
      <c r="M1993">
        <v>2</v>
      </c>
      <c r="N1993" t="s">
        <v>4551</v>
      </c>
      <c r="O1993" t="s">
        <v>9049</v>
      </c>
    </row>
    <row r="1994" spans="1:15" x14ac:dyDescent="0.3">
      <c r="A1994" t="s">
        <v>8704</v>
      </c>
      <c r="B1994">
        <v>2023</v>
      </c>
      <c r="C1994" t="s">
        <v>85</v>
      </c>
      <c r="D1994" t="s">
        <v>6225</v>
      </c>
      <c r="E1994" t="s">
        <v>7616</v>
      </c>
      <c r="F1994" t="s">
        <v>161</v>
      </c>
      <c r="G1994">
        <v>77000</v>
      </c>
      <c r="H1994" t="s">
        <v>4179</v>
      </c>
      <c r="I1994">
        <v>20400000</v>
      </c>
      <c r="J1994" t="s">
        <v>8702</v>
      </c>
      <c r="K1994">
        <v>19600000</v>
      </c>
      <c r="L1994">
        <v>21100000</v>
      </c>
      <c r="M1994">
        <v>16</v>
      </c>
      <c r="N1994" t="s">
        <v>4271</v>
      </c>
      <c r="O1994" t="s">
        <v>8705</v>
      </c>
    </row>
    <row r="1995" spans="1:15" x14ac:dyDescent="0.3">
      <c r="A1995" t="s">
        <v>9067</v>
      </c>
      <c r="B1995">
        <v>2024</v>
      </c>
      <c r="C1995" t="s">
        <v>4183</v>
      </c>
      <c r="D1995" t="s">
        <v>5167</v>
      </c>
      <c r="E1995" t="s">
        <v>9068</v>
      </c>
      <c r="F1995" t="s">
        <v>43</v>
      </c>
      <c r="G1995">
        <v>43185</v>
      </c>
      <c r="H1995" t="s">
        <v>4179</v>
      </c>
      <c r="I1995">
        <v>12500000</v>
      </c>
      <c r="J1995" t="s">
        <v>8702</v>
      </c>
      <c r="K1995">
        <v>12100000</v>
      </c>
      <c r="L1995">
        <v>13000000</v>
      </c>
      <c r="M1995">
        <v>2</v>
      </c>
      <c r="N1995" t="s">
        <v>4175</v>
      </c>
      <c r="O1995" t="s">
        <v>9069</v>
      </c>
    </row>
    <row r="1996" spans="1:15" x14ac:dyDescent="0.3">
      <c r="A1996" t="s">
        <v>1337</v>
      </c>
      <c r="B1996">
        <v>2024</v>
      </c>
      <c r="C1996" t="s">
        <v>191</v>
      </c>
      <c r="D1996" t="s">
        <v>6216</v>
      </c>
      <c r="E1996" t="s">
        <v>7681</v>
      </c>
      <c r="F1996" t="s">
        <v>143</v>
      </c>
      <c r="G1996">
        <v>45900</v>
      </c>
      <c r="H1996" t="s">
        <v>4172</v>
      </c>
      <c r="I1996">
        <v>13400000</v>
      </c>
      <c r="J1996" t="s">
        <v>8702</v>
      </c>
      <c r="K1996">
        <v>12900000</v>
      </c>
      <c r="L1996">
        <v>13900000</v>
      </c>
      <c r="M1996">
        <v>6</v>
      </c>
      <c r="N1996" t="s">
        <v>4551</v>
      </c>
      <c r="O1996" t="s">
        <v>8713</v>
      </c>
    </row>
    <row r="1997" spans="1:15" x14ac:dyDescent="0.3">
      <c r="A1997" t="s">
        <v>8706</v>
      </c>
      <c r="B1997">
        <v>2024</v>
      </c>
      <c r="C1997" t="s">
        <v>62</v>
      </c>
      <c r="D1997" t="s">
        <v>4291</v>
      </c>
      <c r="E1997" t="s">
        <v>4810</v>
      </c>
      <c r="F1997" t="s">
        <v>143</v>
      </c>
      <c r="G1997">
        <v>56000</v>
      </c>
      <c r="H1997" t="s">
        <v>4179</v>
      </c>
      <c r="I1997">
        <v>14800000</v>
      </c>
      <c r="J1997" t="s">
        <v>8702</v>
      </c>
      <c r="K1997">
        <v>14300000</v>
      </c>
      <c r="L1997">
        <v>15400000</v>
      </c>
      <c r="M1997">
        <v>14</v>
      </c>
      <c r="N1997" t="s">
        <v>4279</v>
      </c>
      <c r="O1997" t="s">
        <v>8707</v>
      </c>
    </row>
    <row r="1998" spans="1:15" x14ac:dyDescent="0.3">
      <c r="A1998" t="s">
        <v>9029</v>
      </c>
      <c r="B1998">
        <v>2024</v>
      </c>
      <c r="C1998" t="s">
        <v>62</v>
      </c>
      <c r="D1998" t="s">
        <v>4249</v>
      </c>
      <c r="E1998" t="s">
        <v>4278</v>
      </c>
      <c r="F1998" t="s">
        <v>143</v>
      </c>
      <c r="G1998">
        <v>40105</v>
      </c>
      <c r="H1998" t="s">
        <v>4172</v>
      </c>
      <c r="I1998">
        <v>21000000</v>
      </c>
      <c r="J1998" t="s">
        <v>8702</v>
      </c>
      <c r="K1998">
        <v>20300000</v>
      </c>
      <c r="L1998">
        <v>21800000</v>
      </c>
      <c r="M1998">
        <v>17</v>
      </c>
      <c r="N1998" t="s">
        <v>4387</v>
      </c>
      <c r="O1998" t="s">
        <v>9030</v>
      </c>
    </row>
    <row r="1999" spans="1:15" x14ac:dyDescent="0.3">
      <c r="A1999" t="s">
        <v>9114</v>
      </c>
      <c r="B1999">
        <v>2024</v>
      </c>
      <c r="C1999" t="s">
        <v>50</v>
      </c>
      <c r="D1999" t="s">
        <v>6019</v>
      </c>
      <c r="E1999" t="s">
        <v>9115</v>
      </c>
      <c r="F1999" t="s">
        <v>143</v>
      </c>
      <c r="G1999">
        <v>31545</v>
      </c>
      <c r="H1999" t="s">
        <v>4179</v>
      </c>
      <c r="I1999">
        <v>13800000</v>
      </c>
      <c r="J1999" t="s">
        <v>8702</v>
      </c>
      <c r="K1999">
        <v>13300000</v>
      </c>
      <c r="L1999">
        <v>14300000</v>
      </c>
      <c r="M1999">
        <v>4</v>
      </c>
      <c r="N1999" t="s">
        <v>4507</v>
      </c>
      <c r="O1999" t="s">
        <v>9116</v>
      </c>
    </row>
    <row r="2000" spans="1:15" x14ac:dyDescent="0.3">
      <c r="A2000" t="s">
        <v>9082</v>
      </c>
      <c r="B2000">
        <v>2024</v>
      </c>
      <c r="C2000" t="s">
        <v>4183</v>
      </c>
      <c r="D2000" t="s">
        <v>4485</v>
      </c>
      <c r="E2000" t="s">
        <v>9083</v>
      </c>
      <c r="F2000" t="s">
        <v>43</v>
      </c>
      <c r="G2000">
        <v>29000</v>
      </c>
      <c r="H2000" t="s">
        <v>4179</v>
      </c>
      <c r="I2000">
        <v>12300000</v>
      </c>
      <c r="J2000" t="s">
        <v>8702</v>
      </c>
      <c r="K2000">
        <v>11800000</v>
      </c>
      <c r="L2000">
        <v>12800000</v>
      </c>
      <c r="M2000">
        <v>2</v>
      </c>
      <c r="N2000" t="s">
        <v>4274</v>
      </c>
      <c r="O2000" t="s">
        <v>9084</v>
      </c>
    </row>
    <row r="2001" spans="1:15" x14ac:dyDescent="0.3">
      <c r="A2001" t="s">
        <v>9044</v>
      </c>
      <c r="B2001">
        <v>2024</v>
      </c>
      <c r="C2001" t="s">
        <v>50</v>
      </c>
      <c r="D2001">
        <v>580</v>
      </c>
      <c r="E2001" t="s">
        <v>4581</v>
      </c>
      <c r="F2001" t="s">
        <v>143</v>
      </c>
      <c r="G2001">
        <v>12012</v>
      </c>
      <c r="H2001" t="s">
        <v>4179</v>
      </c>
      <c r="I2001">
        <v>10800000</v>
      </c>
      <c r="J2001" t="s">
        <v>8702</v>
      </c>
      <c r="K2001">
        <v>10400000</v>
      </c>
      <c r="L2001">
        <v>11200000</v>
      </c>
      <c r="M2001">
        <v>6</v>
      </c>
      <c r="N2001" t="s">
        <v>5703</v>
      </c>
      <c r="O2001" t="s">
        <v>9045</v>
      </c>
    </row>
    <row r="2002" spans="1:15" x14ac:dyDescent="0.3">
      <c r="A2002" t="s">
        <v>8598</v>
      </c>
      <c r="B2002">
        <v>2025</v>
      </c>
      <c r="C2002" t="s">
        <v>24</v>
      </c>
      <c r="D2002" t="s">
        <v>4368</v>
      </c>
      <c r="E2002" t="s">
        <v>5652</v>
      </c>
      <c r="F2002" t="s">
        <v>4171</v>
      </c>
      <c r="G2002">
        <v>10000</v>
      </c>
      <c r="H2002" t="s">
        <v>4179</v>
      </c>
      <c r="I2002">
        <v>57000000</v>
      </c>
      <c r="J2002" t="s">
        <v>8702</v>
      </c>
      <c r="K2002">
        <v>55000000</v>
      </c>
      <c r="L2002">
        <v>59000000</v>
      </c>
      <c r="M2002">
        <v>9</v>
      </c>
      <c r="N2002" t="s">
        <v>4559</v>
      </c>
      <c r="O2002" t="s">
        <v>9062</v>
      </c>
    </row>
    <row r="2003" spans="1:15" x14ac:dyDescent="0.3">
      <c r="A2003" t="s">
        <v>9054</v>
      </c>
      <c r="B2003">
        <v>2024</v>
      </c>
      <c r="C2003" t="s">
        <v>4183</v>
      </c>
      <c r="D2003" t="s">
        <v>4287</v>
      </c>
      <c r="E2003" t="s">
        <v>4718</v>
      </c>
      <c r="F2003" t="s">
        <v>161</v>
      </c>
      <c r="G2003">
        <v>30245</v>
      </c>
      <c r="H2003" t="s">
        <v>4172</v>
      </c>
      <c r="I2003">
        <v>15300000</v>
      </c>
      <c r="J2003" t="s">
        <v>8702</v>
      </c>
      <c r="K2003">
        <v>14800000</v>
      </c>
      <c r="L2003">
        <v>15800000</v>
      </c>
      <c r="M2003">
        <v>9</v>
      </c>
      <c r="N2003" t="s">
        <v>4648</v>
      </c>
      <c r="O2003" t="s">
        <v>9056</v>
      </c>
    </row>
    <row r="2004" spans="1:15" x14ac:dyDescent="0.3">
      <c r="A2004" t="s">
        <v>9054</v>
      </c>
      <c r="B2004">
        <v>2024</v>
      </c>
      <c r="C2004" t="s">
        <v>4183</v>
      </c>
      <c r="D2004" t="s">
        <v>4287</v>
      </c>
      <c r="E2004" t="s">
        <v>4718</v>
      </c>
      <c r="F2004" t="s">
        <v>161</v>
      </c>
      <c r="G2004">
        <v>30245</v>
      </c>
      <c r="H2004" t="s">
        <v>6051</v>
      </c>
      <c r="I2004">
        <v>11100000</v>
      </c>
      <c r="J2004" t="s">
        <v>8702</v>
      </c>
      <c r="K2004">
        <v>10600000</v>
      </c>
      <c r="L2004">
        <v>11600000</v>
      </c>
      <c r="M2004">
        <v>9</v>
      </c>
      <c r="N2004" t="s">
        <v>4648</v>
      </c>
      <c r="O2004" t="s">
        <v>9055</v>
      </c>
    </row>
    <row r="2005" spans="1:15" x14ac:dyDescent="0.3">
      <c r="A2005" t="s">
        <v>4025</v>
      </c>
      <c r="B2005">
        <v>2024</v>
      </c>
      <c r="C2005" t="s">
        <v>62</v>
      </c>
      <c r="D2005">
        <v>3008</v>
      </c>
      <c r="E2005" t="s">
        <v>4258</v>
      </c>
      <c r="F2005" t="s">
        <v>43</v>
      </c>
      <c r="G2005">
        <v>6500</v>
      </c>
      <c r="H2005" t="s">
        <v>4179</v>
      </c>
      <c r="I2005">
        <v>15500000</v>
      </c>
      <c r="J2005" t="s">
        <v>8702</v>
      </c>
      <c r="K2005">
        <v>15000000</v>
      </c>
      <c r="L2005">
        <v>16000000</v>
      </c>
      <c r="M2005">
        <v>17</v>
      </c>
      <c r="N2005" t="s">
        <v>4271</v>
      </c>
      <c r="O2005" t="s">
        <v>10095</v>
      </c>
    </row>
    <row r="2006" spans="1:15" x14ac:dyDescent="0.3">
      <c r="A2006" t="s">
        <v>9096</v>
      </c>
      <c r="B2006">
        <v>2024</v>
      </c>
      <c r="C2006" t="s">
        <v>62</v>
      </c>
      <c r="D2006">
        <v>3008</v>
      </c>
      <c r="E2006" t="s">
        <v>4258</v>
      </c>
      <c r="F2006" t="s">
        <v>143</v>
      </c>
      <c r="G2006">
        <v>34052</v>
      </c>
      <c r="H2006" t="s">
        <v>4179</v>
      </c>
      <c r="I2006">
        <v>15000000</v>
      </c>
      <c r="J2006" t="s">
        <v>8702</v>
      </c>
      <c r="K2006">
        <v>14500000</v>
      </c>
      <c r="L2006">
        <v>15500000</v>
      </c>
      <c r="M2006">
        <v>17</v>
      </c>
      <c r="N2006" t="s">
        <v>4271</v>
      </c>
      <c r="O2006" t="s">
        <v>9097</v>
      </c>
    </row>
    <row r="2007" spans="1:15" x14ac:dyDescent="0.3">
      <c r="A2007" t="s">
        <v>8597</v>
      </c>
      <c r="B2007">
        <v>2024</v>
      </c>
      <c r="C2007" t="s">
        <v>137</v>
      </c>
      <c r="D2007" t="s">
        <v>5065</v>
      </c>
      <c r="E2007" t="s">
        <v>5251</v>
      </c>
      <c r="F2007" t="s">
        <v>143</v>
      </c>
      <c r="G2007">
        <v>35000</v>
      </c>
      <c r="H2007" t="s">
        <v>4179</v>
      </c>
      <c r="I2007">
        <v>36500000</v>
      </c>
      <c r="J2007" t="s">
        <v>8702</v>
      </c>
      <c r="K2007">
        <v>35100000</v>
      </c>
      <c r="L2007">
        <v>37800000</v>
      </c>
      <c r="M2007">
        <v>2</v>
      </c>
      <c r="N2007" t="s">
        <v>4587</v>
      </c>
      <c r="O2007" t="s">
        <v>8986</v>
      </c>
    </row>
    <row r="2008" spans="1:15" x14ac:dyDescent="0.3">
      <c r="A2008" t="s">
        <v>8994</v>
      </c>
      <c r="B2008">
        <v>2024</v>
      </c>
      <c r="C2008" t="s">
        <v>62</v>
      </c>
      <c r="D2008" t="s">
        <v>4231</v>
      </c>
      <c r="E2008" t="s">
        <v>6861</v>
      </c>
      <c r="F2008" t="s">
        <v>43</v>
      </c>
      <c r="G2008">
        <v>20711</v>
      </c>
      <c r="H2008" t="s">
        <v>4179</v>
      </c>
      <c r="I2008">
        <v>9800000</v>
      </c>
      <c r="J2008" t="s">
        <v>8702</v>
      </c>
      <c r="K2008">
        <v>9500000</v>
      </c>
      <c r="L2008">
        <v>10200000</v>
      </c>
      <c r="M2008">
        <v>9</v>
      </c>
      <c r="N2008" t="s">
        <v>4438</v>
      </c>
      <c r="O2008" t="s">
        <v>8995</v>
      </c>
    </row>
    <row r="2009" spans="1:15" x14ac:dyDescent="0.3">
      <c r="A2009" t="s">
        <v>9070</v>
      </c>
      <c r="B2009">
        <v>2024</v>
      </c>
      <c r="C2009" t="s">
        <v>92</v>
      </c>
      <c r="D2009" t="s">
        <v>5074</v>
      </c>
      <c r="E2009" t="s">
        <v>8016</v>
      </c>
      <c r="F2009" t="s">
        <v>143</v>
      </c>
      <c r="G2009">
        <v>3800</v>
      </c>
      <c r="H2009" t="s">
        <v>4179</v>
      </c>
      <c r="I2009">
        <v>14700000</v>
      </c>
      <c r="J2009" t="s">
        <v>8702</v>
      </c>
      <c r="K2009">
        <v>14200000</v>
      </c>
      <c r="L2009">
        <v>15200000</v>
      </c>
      <c r="M2009">
        <v>23</v>
      </c>
      <c r="N2009" t="s">
        <v>4262</v>
      </c>
      <c r="O2009" t="s">
        <v>9071</v>
      </c>
    </row>
    <row r="2010" spans="1:15" x14ac:dyDescent="0.3">
      <c r="A2010" t="s">
        <v>9020</v>
      </c>
      <c r="B2010">
        <v>2025</v>
      </c>
      <c r="C2010" t="s">
        <v>137</v>
      </c>
      <c r="D2010" t="s">
        <v>4335</v>
      </c>
      <c r="E2010" t="s">
        <v>4336</v>
      </c>
      <c r="F2010" t="s">
        <v>60</v>
      </c>
      <c r="G2010">
        <v>12300</v>
      </c>
      <c r="H2010" t="s">
        <v>4172</v>
      </c>
      <c r="I2010">
        <v>21000000</v>
      </c>
      <c r="J2010" t="s">
        <v>8702</v>
      </c>
      <c r="K2010">
        <v>19400000</v>
      </c>
      <c r="L2010">
        <v>22500000</v>
      </c>
      <c r="M2010">
        <v>12</v>
      </c>
      <c r="N2010" t="s">
        <v>4387</v>
      </c>
      <c r="O2010" t="s">
        <v>9021</v>
      </c>
    </row>
    <row r="2011" spans="1:15" x14ac:dyDescent="0.3">
      <c r="A2011" t="s">
        <v>9098</v>
      </c>
      <c r="B2011">
        <v>2025</v>
      </c>
      <c r="C2011" t="s">
        <v>5177</v>
      </c>
      <c r="D2011" t="s">
        <v>9099</v>
      </c>
      <c r="E2011" t="s">
        <v>9100</v>
      </c>
      <c r="F2011" t="s">
        <v>43</v>
      </c>
      <c r="G2011">
        <v>28000</v>
      </c>
      <c r="H2011" t="s">
        <v>4179</v>
      </c>
      <c r="I2011">
        <v>12800000</v>
      </c>
      <c r="J2011" t="s">
        <v>8702</v>
      </c>
      <c r="K2011">
        <v>12300000</v>
      </c>
      <c r="L2011">
        <v>13300000</v>
      </c>
      <c r="M2011" t="s">
        <v>4174</v>
      </c>
      <c r="N2011" t="s">
        <v>4401</v>
      </c>
      <c r="O2011" t="s">
        <v>9101</v>
      </c>
    </row>
    <row r="2012" spans="1:15" x14ac:dyDescent="0.3">
      <c r="A2012" t="s">
        <v>5268</v>
      </c>
      <c r="B2012">
        <v>2025</v>
      </c>
      <c r="C2012" t="s">
        <v>4268</v>
      </c>
      <c r="D2012" t="s">
        <v>9046</v>
      </c>
      <c r="E2012" t="s">
        <v>9047</v>
      </c>
      <c r="F2012" t="s">
        <v>4171</v>
      </c>
      <c r="G2012">
        <v>44500</v>
      </c>
      <c r="H2012" t="s">
        <v>4179</v>
      </c>
      <c r="I2012">
        <v>30600000</v>
      </c>
      <c r="J2012" t="s">
        <v>8702</v>
      </c>
      <c r="K2012">
        <v>29500000</v>
      </c>
      <c r="L2012">
        <v>31700000</v>
      </c>
      <c r="M2012" t="s">
        <v>4174</v>
      </c>
      <c r="N2012" t="s">
        <v>4186</v>
      </c>
      <c r="O2012" t="s">
        <v>9048</v>
      </c>
    </row>
    <row r="2013" spans="1:15" x14ac:dyDescent="0.3">
      <c r="A2013" t="s">
        <v>5268</v>
      </c>
      <c r="B2013">
        <v>2025</v>
      </c>
      <c r="C2013" t="s">
        <v>4268</v>
      </c>
      <c r="D2013" t="s">
        <v>6081</v>
      </c>
      <c r="E2013" t="s">
        <v>6049</v>
      </c>
      <c r="F2013" t="s">
        <v>4171</v>
      </c>
      <c r="G2013">
        <v>44200</v>
      </c>
      <c r="H2013" t="s">
        <v>4179</v>
      </c>
      <c r="I2013">
        <v>28700000</v>
      </c>
      <c r="J2013" t="s">
        <v>8702</v>
      </c>
      <c r="K2013">
        <v>27600000</v>
      </c>
      <c r="L2013">
        <v>29700000</v>
      </c>
      <c r="M2013" t="s">
        <v>4174</v>
      </c>
      <c r="N2013" t="s">
        <v>4218</v>
      </c>
      <c r="O2013" t="s">
        <v>11805</v>
      </c>
    </row>
    <row r="2014" spans="1:15" x14ac:dyDescent="0.3">
      <c r="A2014" t="s">
        <v>5268</v>
      </c>
      <c r="B2014">
        <v>2025</v>
      </c>
      <c r="C2014" t="s">
        <v>4268</v>
      </c>
      <c r="D2014" t="s">
        <v>6081</v>
      </c>
      <c r="E2014" t="s">
        <v>6049</v>
      </c>
      <c r="F2014" t="s">
        <v>4171</v>
      </c>
      <c r="G2014">
        <v>44200</v>
      </c>
      <c r="H2014" t="s">
        <v>4179</v>
      </c>
      <c r="I2014">
        <v>28700000</v>
      </c>
      <c r="J2014" t="s">
        <v>8702</v>
      </c>
      <c r="K2014">
        <v>27600000</v>
      </c>
      <c r="L2014">
        <v>29700000</v>
      </c>
      <c r="M2014" t="s">
        <v>4174</v>
      </c>
      <c r="N2014" t="s">
        <v>4218</v>
      </c>
      <c r="O2014" t="s">
        <v>11806</v>
      </c>
    </row>
    <row r="2015" spans="1:15" x14ac:dyDescent="0.3">
      <c r="A2015" t="s">
        <v>5268</v>
      </c>
      <c r="B2015">
        <v>2025</v>
      </c>
      <c r="C2015" t="s">
        <v>4268</v>
      </c>
      <c r="D2015" t="s">
        <v>6081</v>
      </c>
      <c r="E2015" t="s">
        <v>6049</v>
      </c>
      <c r="F2015" t="s">
        <v>4171</v>
      </c>
      <c r="G2015">
        <v>44200</v>
      </c>
      <c r="H2015" t="s">
        <v>4179</v>
      </c>
      <c r="I2015">
        <v>28700000</v>
      </c>
      <c r="J2015" t="s">
        <v>8702</v>
      </c>
      <c r="K2015">
        <v>27600000</v>
      </c>
      <c r="L2015">
        <v>29700000</v>
      </c>
      <c r="M2015" t="s">
        <v>4174</v>
      </c>
      <c r="N2015" t="s">
        <v>4218</v>
      </c>
      <c r="O2015" t="s">
        <v>11807</v>
      </c>
    </row>
    <row r="2016" spans="1:15" x14ac:dyDescent="0.3">
      <c r="A2016" t="s">
        <v>9016</v>
      </c>
      <c r="B2016">
        <v>2025</v>
      </c>
      <c r="C2016" t="s">
        <v>89</v>
      </c>
      <c r="D2016">
        <v>3</v>
      </c>
      <c r="E2016" t="s">
        <v>9017</v>
      </c>
      <c r="F2016" t="s">
        <v>4171</v>
      </c>
      <c r="G2016">
        <v>20141</v>
      </c>
      <c r="H2016" t="s">
        <v>4179</v>
      </c>
      <c r="I2016">
        <v>8600000</v>
      </c>
      <c r="J2016" t="s">
        <v>8702</v>
      </c>
      <c r="K2016">
        <v>8000000</v>
      </c>
      <c r="L2016">
        <v>9300000</v>
      </c>
      <c r="M2016">
        <v>13</v>
      </c>
      <c r="N2016" t="s">
        <v>4582</v>
      </c>
      <c r="O2016" t="s">
        <v>9018</v>
      </c>
    </row>
    <row r="2017" spans="1:15" x14ac:dyDescent="0.3">
      <c r="A2017" t="s">
        <v>9088</v>
      </c>
      <c r="B2017">
        <v>2025</v>
      </c>
      <c r="C2017" t="s">
        <v>137</v>
      </c>
      <c r="D2017" t="s">
        <v>4193</v>
      </c>
      <c r="E2017" t="s">
        <v>9089</v>
      </c>
      <c r="F2017" t="s">
        <v>4171</v>
      </c>
      <c r="G2017">
        <v>19500</v>
      </c>
      <c r="H2017" t="s">
        <v>4179</v>
      </c>
      <c r="I2017">
        <v>30400000</v>
      </c>
      <c r="J2017" t="s">
        <v>8702</v>
      </c>
      <c r="K2017">
        <v>29400000</v>
      </c>
      <c r="L2017">
        <v>31500000</v>
      </c>
      <c r="M2017" t="s">
        <v>4174</v>
      </c>
      <c r="N2017" t="s">
        <v>9090</v>
      </c>
      <c r="O2017" t="s">
        <v>9091</v>
      </c>
    </row>
    <row r="2018" spans="1:15" x14ac:dyDescent="0.3">
      <c r="A2018" t="s">
        <v>9022</v>
      </c>
      <c r="B2018">
        <v>2025</v>
      </c>
      <c r="C2018" t="s">
        <v>24</v>
      </c>
      <c r="D2018" t="s">
        <v>4853</v>
      </c>
      <c r="E2018" t="s">
        <v>4190</v>
      </c>
      <c r="F2018" t="s">
        <v>4171</v>
      </c>
      <c r="G2018">
        <v>12300</v>
      </c>
      <c r="H2018" t="s">
        <v>4179</v>
      </c>
      <c r="I2018">
        <v>18200000</v>
      </c>
      <c r="J2018" t="s">
        <v>8702</v>
      </c>
      <c r="K2018">
        <v>17600000</v>
      </c>
      <c r="L2018">
        <v>18900000</v>
      </c>
      <c r="M2018">
        <v>27</v>
      </c>
      <c r="N2018" t="s">
        <v>4551</v>
      </c>
      <c r="O2018" t="s">
        <v>9023</v>
      </c>
    </row>
    <row r="2019" spans="1:15" x14ac:dyDescent="0.3">
      <c r="A2019" t="s">
        <v>8970</v>
      </c>
      <c r="B2019">
        <v>2025</v>
      </c>
      <c r="C2019" t="s">
        <v>4183</v>
      </c>
      <c r="D2019" t="s">
        <v>4184</v>
      </c>
      <c r="E2019" t="s">
        <v>6248</v>
      </c>
      <c r="F2019" t="s">
        <v>4171</v>
      </c>
      <c r="G2019">
        <v>34249</v>
      </c>
      <c r="H2019" t="s">
        <v>4179</v>
      </c>
      <c r="I2019">
        <v>9500000</v>
      </c>
      <c r="J2019" t="s">
        <v>8702</v>
      </c>
      <c r="K2019">
        <v>9100000</v>
      </c>
      <c r="L2019">
        <v>9800000</v>
      </c>
      <c r="M2019">
        <v>7</v>
      </c>
      <c r="N2019" t="s">
        <v>4218</v>
      </c>
      <c r="O2019" t="s">
        <v>8971</v>
      </c>
    </row>
    <row r="2020" spans="1:15" x14ac:dyDescent="0.3">
      <c r="A2020" t="s">
        <v>10107</v>
      </c>
      <c r="B2020">
        <v>2025</v>
      </c>
      <c r="C2020" t="s">
        <v>4183</v>
      </c>
      <c r="D2020" t="s">
        <v>4930</v>
      </c>
      <c r="E2020" t="s">
        <v>4931</v>
      </c>
      <c r="F2020" t="s">
        <v>4171</v>
      </c>
      <c r="G2020">
        <v>19000</v>
      </c>
      <c r="H2020" t="s">
        <v>4179</v>
      </c>
      <c r="I2020">
        <v>14000000</v>
      </c>
      <c r="J2020" t="s">
        <v>8702</v>
      </c>
      <c r="K2020">
        <v>13600000</v>
      </c>
      <c r="L2020">
        <v>14500000</v>
      </c>
      <c r="M2020" t="s">
        <v>4174</v>
      </c>
      <c r="N2020" t="s">
        <v>4274</v>
      </c>
      <c r="O2020" t="s">
        <v>10108</v>
      </c>
    </row>
    <row r="2021" spans="1:15" x14ac:dyDescent="0.3">
      <c r="A2021" t="s">
        <v>9009</v>
      </c>
      <c r="B2021">
        <v>2025</v>
      </c>
      <c r="C2021" t="s">
        <v>201</v>
      </c>
      <c r="D2021" t="s">
        <v>4668</v>
      </c>
      <c r="E2021" t="s">
        <v>4739</v>
      </c>
      <c r="F2021" t="s">
        <v>4171</v>
      </c>
      <c r="G2021">
        <v>9000</v>
      </c>
      <c r="H2021" t="s">
        <v>4179</v>
      </c>
      <c r="I2021">
        <v>14400000</v>
      </c>
      <c r="J2021" t="s">
        <v>8702</v>
      </c>
      <c r="K2021">
        <v>13900000</v>
      </c>
      <c r="L2021">
        <v>14900000</v>
      </c>
      <c r="M2021">
        <v>20</v>
      </c>
      <c r="N2021" t="s">
        <v>4244</v>
      </c>
      <c r="O2021" t="s">
        <v>9010</v>
      </c>
    </row>
    <row r="2022" spans="1:15" x14ac:dyDescent="0.3">
      <c r="A2022" t="s">
        <v>9108</v>
      </c>
      <c r="B2022">
        <v>2025</v>
      </c>
      <c r="C2022" t="s">
        <v>250</v>
      </c>
      <c r="D2022" t="s">
        <v>9109</v>
      </c>
      <c r="E2022" t="s">
        <v>9110</v>
      </c>
      <c r="F2022" t="s">
        <v>4171</v>
      </c>
      <c r="G2022">
        <v>17000</v>
      </c>
      <c r="H2022" t="s">
        <v>4179</v>
      </c>
      <c r="I2022">
        <v>23900000</v>
      </c>
      <c r="J2022" t="s">
        <v>8702</v>
      </c>
      <c r="K2022">
        <v>23100000</v>
      </c>
      <c r="L2022">
        <v>24700000</v>
      </c>
      <c r="M2022" t="s">
        <v>4174</v>
      </c>
      <c r="N2022" t="s">
        <v>4212</v>
      </c>
      <c r="O2022" t="s">
        <v>9111</v>
      </c>
    </row>
    <row r="2023" spans="1:15" x14ac:dyDescent="0.3">
      <c r="A2023" t="s">
        <v>9059</v>
      </c>
      <c r="B2023">
        <v>2025</v>
      </c>
      <c r="C2023" t="s">
        <v>182</v>
      </c>
      <c r="D2023" t="s">
        <v>8394</v>
      </c>
      <c r="E2023" t="s">
        <v>9060</v>
      </c>
      <c r="F2023" t="s">
        <v>4171</v>
      </c>
      <c r="G2023">
        <v>11571</v>
      </c>
      <c r="H2023" t="s">
        <v>4179</v>
      </c>
      <c r="I2023">
        <v>24100000</v>
      </c>
      <c r="J2023" t="s">
        <v>8702</v>
      </c>
      <c r="K2023">
        <v>23300000</v>
      </c>
      <c r="L2023">
        <v>24900000</v>
      </c>
      <c r="M2023">
        <v>2</v>
      </c>
      <c r="N2023" t="s">
        <v>4332</v>
      </c>
      <c r="O2023" t="s">
        <v>9061</v>
      </c>
    </row>
    <row r="2024" spans="1:15" x14ac:dyDescent="0.3">
      <c r="A2024" t="s">
        <v>9042</v>
      </c>
      <c r="B2024">
        <v>2026</v>
      </c>
      <c r="C2024" t="s">
        <v>191</v>
      </c>
      <c r="D2024" t="s">
        <v>6216</v>
      </c>
      <c r="E2024" t="s">
        <v>7776</v>
      </c>
      <c r="F2024" t="s">
        <v>4171</v>
      </c>
      <c r="G2024">
        <v>230</v>
      </c>
      <c r="H2024" t="s">
        <v>4179</v>
      </c>
      <c r="I2024">
        <v>14300000</v>
      </c>
      <c r="J2024" t="s">
        <v>8702</v>
      </c>
      <c r="K2024">
        <v>13800000</v>
      </c>
      <c r="L2024">
        <v>14800000</v>
      </c>
      <c r="M2024" t="s">
        <v>4174</v>
      </c>
      <c r="N2024" t="s">
        <v>4406</v>
      </c>
      <c r="O2024" t="s">
        <v>9043</v>
      </c>
    </row>
    <row r="2025" spans="1:15" x14ac:dyDescent="0.3">
      <c r="A2025" t="s">
        <v>8979</v>
      </c>
      <c r="B2025">
        <v>2024</v>
      </c>
      <c r="C2025" t="s">
        <v>182</v>
      </c>
      <c r="D2025" t="s">
        <v>5977</v>
      </c>
      <c r="E2025" t="s">
        <v>8980</v>
      </c>
      <c r="F2025" t="s">
        <v>4171</v>
      </c>
      <c r="G2025">
        <v>15000</v>
      </c>
      <c r="H2025" t="s">
        <v>4179</v>
      </c>
      <c r="I2025">
        <v>31300000</v>
      </c>
      <c r="J2025" t="s">
        <v>8702</v>
      </c>
      <c r="K2025">
        <v>30200000</v>
      </c>
      <c r="L2025">
        <v>32400000</v>
      </c>
      <c r="M2025">
        <v>5</v>
      </c>
      <c r="N2025" t="s">
        <v>4212</v>
      </c>
      <c r="O2025" t="s">
        <v>8981</v>
      </c>
    </row>
    <row r="2026" spans="1:15" x14ac:dyDescent="0.3">
      <c r="A2026" t="s">
        <v>9072</v>
      </c>
      <c r="B2026">
        <v>2026</v>
      </c>
      <c r="C2026" t="s">
        <v>4640</v>
      </c>
      <c r="D2026" t="s">
        <v>5092</v>
      </c>
      <c r="E2026" t="s">
        <v>7681</v>
      </c>
      <c r="F2026" t="s">
        <v>4171</v>
      </c>
      <c r="G2026">
        <v>3890</v>
      </c>
      <c r="H2026" t="s">
        <v>4179</v>
      </c>
      <c r="I2026">
        <v>14700000</v>
      </c>
      <c r="J2026" t="s">
        <v>8702</v>
      </c>
      <c r="K2026">
        <v>14100000</v>
      </c>
      <c r="L2026">
        <v>15300000</v>
      </c>
      <c r="M2026">
        <v>5</v>
      </c>
      <c r="N2026" t="s">
        <v>4401</v>
      </c>
      <c r="O2026" t="s">
        <v>9073</v>
      </c>
    </row>
    <row r="2027" spans="1:15" x14ac:dyDescent="0.3">
      <c r="A2027" t="s">
        <v>9000</v>
      </c>
      <c r="B2027">
        <v>2026</v>
      </c>
      <c r="C2027" t="s">
        <v>188</v>
      </c>
      <c r="D2027" t="s">
        <v>5022</v>
      </c>
      <c r="E2027" t="s">
        <v>9001</v>
      </c>
      <c r="F2027" t="s">
        <v>4171</v>
      </c>
      <c r="G2027">
        <v>9000</v>
      </c>
      <c r="H2027" t="s">
        <v>4179</v>
      </c>
      <c r="I2027">
        <v>14100000</v>
      </c>
      <c r="J2027" t="s">
        <v>8702</v>
      </c>
      <c r="K2027">
        <v>13500000</v>
      </c>
      <c r="L2027">
        <v>14800000</v>
      </c>
      <c r="M2027">
        <v>5</v>
      </c>
      <c r="N2027" t="s">
        <v>4551</v>
      </c>
      <c r="O2027" t="s">
        <v>9002</v>
      </c>
    </row>
    <row r="2028" spans="1:15" x14ac:dyDescent="0.3">
      <c r="A2028" t="s">
        <v>8991</v>
      </c>
      <c r="B2028">
        <v>2026</v>
      </c>
      <c r="C2028" t="s">
        <v>5177</v>
      </c>
      <c r="D2028" t="s">
        <v>5214</v>
      </c>
      <c r="E2028" t="s">
        <v>8992</v>
      </c>
      <c r="F2028" t="s">
        <v>4171</v>
      </c>
      <c r="G2028">
        <v>8000</v>
      </c>
      <c r="H2028" t="s">
        <v>4172</v>
      </c>
      <c r="I2028">
        <v>10200000</v>
      </c>
      <c r="J2028" t="s">
        <v>8702</v>
      </c>
      <c r="K2028">
        <v>9800000</v>
      </c>
      <c r="L2028">
        <v>10600000</v>
      </c>
      <c r="M2028">
        <v>4</v>
      </c>
      <c r="N2028" t="s">
        <v>4507</v>
      </c>
      <c r="O2028" t="s">
        <v>8993</v>
      </c>
    </row>
    <row r="2029" spans="1:15" x14ac:dyDescent="0.3">
      <c r="A2029" t="s">
        <v>9119</v>
      </c>
      <c r="B2029">
        <v>2026</v>
      </c>
      <c r="C2029" t="s">
        <v>4183</v>
      </c>
      <c r="D2029" t="s">
        <v>4364</v>
      </c>
      <c r="E2029" t="s">
        <v>9120</v>
      </c>
      <c r="F2029" t="s">
        <v>4171</v>
      </c>
      <c r="G2029">
        <v>867</v>
      </c>
      <c r="H2029" t="s">
        <v>4179</v>
      </c>
      <c r="I2029">
        <v>9400000</v>
      </c>
      <c r="J2029" t="s">
        <v>8702</v>
      </c>
      <c r="K2029">
        <v>9100000</v>
      </c>
      <c r="L2029">
        <v>9700000</v>
      </c>
      <c r="M2029" t="s">
        <v>4174</v>
      </c>
      <c r="N2029" t="s">
        <v>4416</v>
      </c>
      <c r="O2029" t="s">
        <v>9121</v>
      </c>
    </row>
    <row r="2030" spans="1:15" x14ac:dyDescent="0.3">
      <c r="A2030" t="s">
        <v>9256</v>
      </c>
      <c r="B2030">
        <v>2013</v>
      </c>
      <c r="C2030" t="s">
        <v>188</v>
      </c>
      <c r="D2030" t="s">
        <v>6034</v>
      </c>
      <c r="E2030" t="s">
        <v>9257</v>
      </c>
      <c r="F2030" t="s">
        <v>161</v>
      </c>
      <c r="G2030">
        <v>160000</v>
      </c>
      <c r="H2030" t="s">
        <v>4179</v>
      </c>
      <c r="I2030">
        <v>6650000</v>
      </c>
      <c r="J2030" t="s">
        <v>8717</v>
      </c>
      <c r="K2030">
        <v>6060000</v>
      </c>
      <c r="L2030">
        <v>7240000</v>
      </c>
      <c r="M2030">
        <v>20</v>
      </c>
      <c r="N2030" t="s">
        <v>4218</v>
      </c>
      <c r="O2030" t="s">
        <v>9258</v>
      </c>
    </row>
    <row r="2031" spans="1:15" x14ac:dyDescent="0.3">
      <c r="A2031" t="s">
        <v>9259</v>
      </c>
      <c r="B2031">
        <v>2017</v>
      </c>
      <c r="C2031" t="s">
        <v>85</v>
      </c>
      <c r="D2031" t="s">
        <v>4220</v>
      </c>
      <c r="E2031" t="s">
        <v>9260</v>
      </c>
      <c r="F2031" t="s">
        <v>161</v>
      </c>
      <c r="G2031">
        <v>144978</v>
      </c>
      <c r="H2031" t="s">
        <v>4172</v>
      </c>
      <c r="I2031">
        <v>15600000</v>
      </c>
      <c r="J2031" t="s">
        <v>8717</v>
      </c>
      <c r="K2031">
        <v>14400000</v>
      </c>
      <c r="L2031">
        <v>16800000</v>
      </c>
      <c r="M2031">
        <v>7</v>
      </c>
      <c r="N2031" t="s">
        <v>4259</v>
      </c>
      <c r="O2031" t="s">
        <v>9261</v>
      </c>
    </row>
    <row r="2032" spans="1:15" x14ac:dyDescent="0.3">
      <c r="A2032" t="s">
        <v>9249</v>
      </c>
      <c r="B2032">
        <v>2017</v>
      </c>
      <c r="C2032" t="s">
        <v>92</v>
      </c>
      <c r="D2032" t="s">
        <v>4470</v>
      </c>
      <c r="E2032" t="s">
        <v>9250</v>
      </c>
      <c r="F2032" t="s">
        <v>60</v>
      </c>
      <c r="G2032">
        <v>110000</v>
      </c>
      <c r="H2032" t="s">
        <v>4179</v>
      </c>
      <c r="I2032">
        <v>19500000</v>
      </c>
      <c r="J2032" t="s">
        <v>8717</v>
      </c>
      <c r="K2032">
        <v>18500000</v>
      </c>
      <c r="L2032">
        <v>20600000</v>
      </c>
      <c r="M2032">
        <v>8</v>
      </c>
      <c r="N2032" t="s">
        <v>4235</v>
      </c>
      <c r="O2032" t="s">
        <v>9251</v>
      </c>
    </row>
    <row r="2033" spans="1:15" x14ac:dyDescent="0.3">
      <c r="A2033" t="s">
        <v>8601</v>
      </c>
      <c r="B2033">
        <v>2017</v>
      </c>
      <c r="C2033" t="s">
        <v>5321</v>
      </c>
      <c r="D2033" t="s">
        <v>8355</v>
      </c>
      <c r="E2033" t="s">
        <v>8356</v>
      </c>
      <c r="F2033" t="s">
        <v>43</v>
      </c>
      <c r="G2033">
        <v>55000</v>
      </c>
      <c r="H2033" t="s">
        <v>4179</v>
      </c>
      <c r="I2033">
        <v>5460000</v>
      </c>
      <c r="J2033" t="s">
        <v>8717</v>
      </c>
      <c r="K2033">
        <v>5270000</v>
      </c>
      <c r="L2033">
        <v>5640000</v>
      </c>
      <c r="M2033">
        <v>6</v>
      </c>
      <c r="N2033" t="s">
        <v>6065</v>
      </c>
      <c r="O2033" t="s">
        <v>9178</v>
      </c>
    </row>
    <row r="2034" spans="1:15" x14ac:dyDescent="0.3">
      <c r="A2034" t="s">
        <v>9161</v>
      </c>
      <c r="B2034">
        <v>2018</v>
      </c>
      <c r="C2034" t="s">
        <v>188</v>
      </c>
      <c r="D2034" t="s">
        <v>4843</v>
      </c>
      <c r="E2034" t="s">
        <v>4844</v>
      </c>
      <c r="F2034" t="s">
        <v>161</v>
      </c>
      <c r="G2034">
        <v>85722</v>
      </c>
      <c r="H2034" t="s">
        <v>4179</v>
      </c>
      <c r="I2034">
        <v>9400000</v>
      </c>
      <c r="J2034" t="s">
        <v>8717</v>
      </c>
      <c r="K2034">
        <v>9000000</v>
      </c>
      <c r="L2034">
        <v>9700000</v>
      </c>
      <c r="M2034">
        <v>12</v>
      </c>
      <c r="N2034" t="s">
        <v>4274</v>
      </c>
      <c r="O2034" t="s">
        <v>9162</v>
      </c>
    </row>
    <row r="2035" spans="1:15" x14ac:dyDescent="0.3">
      <c r="A2035" t="s">
        <v>9135</v>
      </c>
      <c r="B2035">
        <v>2018</v>
      </c>
      <c r="C2035" t="s">
        <v>250</v>
      </c>
      <c r="D2035" t="s">
        <v>5993</v>
      </c>
      <c r="E2035" t="s">
        <v>9136</v>
      </c>
      <c r="F2035" t="s">
        <v>43</v>
      </c>
      <c r="G2035">
        <v>101000</v>
      </c>
      <c r="H2035" t="s">
        <v>4179</v>
      </c>
      <c r="I2035">
        <v>15300000</v>
      </c>
      <c r="J2035" t="s">
        <v>8717</v>
      </c>
      <c r="K2035">
        <v>14700000</v>
      </c>
      <c r="L2035">
        <v>15800000</v>
      </c>
      <c r="M2035">
        <v>8</v>
      </c>
      <c r="N2035" t="s">
        <v>4235</v>
      </c>
      <c r="O2035" t="s">
        <v>9137</v>
      </c>
    </row>
    <row r="2036" spans="1:15" x14ac:dyDescent="0.3">
      <c r="A2036" t="s">
        <v>9133</v>
      </c>
      <c r="B2036">
        <v>2018</v>
      </c>
      <c r="C2036" t="s">
        <v>24</v>
      </c>
      <c r="D2036" t="s">
        <v>5245</v>
      </c>
      <c r="E2036" t="s">
        <v>5246</v>
      </c>
      <c r="F2036" t="s">
        <v>143</v>
      </c>
      <c r="G2036">
        <v>65200</v>
      </c>
      <c r="H2036" t="s">
        <v>4179</v>
      </c>
      <c r="I2036">
        <v>12700000</v>
      </c>
      <c r="J2036" t="s">
        <v>8717</v>
      </c>
      <c r="K2036">
        <v>12200000</v>
      </c>
      <c r="L2036">
        <v>13100000</v>
      </c>
      <c r="M2036">
        <v>14</v>
      </c>
      <c r="N2036" t="s">
        <v>4244</v>
      </c>
      <c r="O2036" t="s">
        <v>9134</v>
      </c>
    </row>
    <row r="2037" spans="1:15" x14ac:dyDescent="0.3">
      <c r="A2037" t="s">
        <v>9242</v>
      </c>
      <c r="B2037">
        <v>2018</v>
      </c>
      <c r="C2037" t="s">
        <v>36</v>
      </c>
      <c r="D2037" t="s">
        <v>5628</v>
      </c>
      <c r="E2037" t="s">
        <v>7810</v>
      </c>
      <c r="F2037" t="s">
        <v>43</v>
      </c>
      <c r="G2037">
        <v>74000</v>
      </c>
      <c r="H2037" t="s">
        <v>4179</v>
      </c>
      <c r="I2037">
        <v>5820000</v>
      </c>
      <c r="J2037" t="s">
        <v>8717</v>
      </c>
      <c r="K2037">
        <v>5440000</v>
      </c>
      <c r="L2037">
        <v>6200000</v>
      </c>
      <c r="M2037" t="s">
        <v>4174</v>
      </c>
      <c r="N2037" t="s">
        <v>4180</v>
      </c>
      <c r="O2037" t="s">
        <v>9243</v>
      </c>
    </row>
    <row r="2038" spans="1:15" x14ac:dyDescent="0.3">
      <c r="A2038" t="s">
        <v>8656</v>
      </c>
      <c r="B2038">
        <v>2018</v>
      </c>
      <c r="C2038" t="s">
        <v>24</v>
      </c>
      <c r="D2038" t="s">
        <v>4392</v>
      </c>
      <c r="E2038" t="s">
        <v>7737</v>
      </c>
      <c r="F2038" t="s">
        <v>43</v>
      </c>
      <c r="G2038">
        <v>63000</v>
      </c>
      <c r="H2038" t="s">
        <v>4179</v>
      </c>
      <c r="I2038">
        <v>8000000</v>
      </c>
      <c r="J2038" t="s">
        <v>8717</v>
      </c>
      <c r="K2038">
        <v>7740000</v>
      </c>
      <c r="L2038">
        <v>8300000</v>
      </c>
      <c r="M2038">
        <v>7</v>
      </c>
      <c r="N2038" t="s">
        <v>4247</v>
      </c>
      <c r="O2038" t="s">
        <v>9291</v>
      </c>
    </row>
    <row r="2039" spans="1:15" x14ac:dyDescent="0.3">
      <c r="A2039" t="s">
        <v>8673</v>
      </c>
      <c r="B2039">
        <v>2018</v>
      </c>
      <c r="C2039" t="s">
        <v>191</v>
      </c>
      <c r="D2039" t="s">
        <v>9187</v>
      </c>
      <c r="E2039" t="s">
        <v>9188</v>
      </c>
      <c r="F2039" t="s">
        <v>143</v>
      </c>
      <c r="G2039">
        <v>103000</v>
      </c>
      <c r="H2039" t="s">
        <v>4179</v>
      </c>
      <c r="I2039">
        <v>12700000</v>
      </c>
      <c r="J2039" t="s">
        <v>8717</v>
      </c>
      <c r="K2039">
        <v>12200000</v>
      </c>
      <c r="L2039">
        <v>13100000</v>
      </c>
      <c r="M2039">
        <v>2</v>
      </c>
      <c r="N2039" t="s">
        <v>4346</v>
      </c>
      <c r="O2039" t="s">
        <v>9189</v>
      </c>
    </row>
    <row r="2040" spans="1:15" x14ac:dyDescent="0.3">
      <c r="A2040" t="s">
        <v>5622</v>
      </c>
      <c r="B2040">
        <v>2018</v>
      </c>
      <c r="C2040" t="s">
        <v>154</v>
      </c>
      <c r="D2040" t="s">
        <v>6246</v>
      </c>
      <c r="E2040" t="s">
        <v>6247</v>
      </c>
      <c r="F2040" t="s">
        <v>161</v>
      </c>
      <c r="G2040">
        <v>102000</v>
      </c>
      <c r="H2040" t="s">
        <v>4179</v>
      </c>
      <c r="I2040">
        <v>9600000</v>
      </c>
      <c r="J2040" t="s">
        <v>8717</v>
      </c>
      <c r="K2040">
        <v>9100000</v>
      </c>
      <c r="L2040">
        <v>10100000</v>
      </c>
      <c r="M2040">
        <v>8</v>
      </c>
      <c r="N2040" t="s">
        <v>4259</v>
      </c>
      <c r="O2040" t="s">
        <v>9181</v>
      </c>
    </row>
    <row r="2041" spans="1:15" x14ac:dyDescent="0.3">
      <c r="A2041" t="s">
        <v>9227</v>
      </c>
      <c r="B2041">
        <v>2019</v>
      </c>
      <c r="C2041" t="s">
        <v>41</v>
      </c>
      <c r="D2041" t="s">
        <v>5781</v>
      </c>
      <c r="E2041" t="s">
        <v>9228</v>
      </c>
      <c r="F2041" t="s">
        <v>60</v>
      </c>
      <c r="G2041">
        <v>94700</v>
      </c>
      <c r="H2041" t="s">
        <v>4179</v>
      </c>
      <c r="I2041">
        <v>6420000</v>
      </c>
      <c r="J2041" t="s">
        <v>8717</v>
      </c>
      <c r="K2041">
        <v>6130000</v>
      </c>
      <c r="L2041">
        <v>6700000</v>
      </c>
      <c r="M2041" t="s">
        <v>4174</v>
      </c>
      <c r="N2041" t="s">
        <v>4438</v>
      </c>
      <c r="O2041" t="s">
        <v>9229</v>
      </c>
    </row>
    <row r="2042" spans="1:15" x14ac:dyDescent="0.3">
      <c r="A2042" t="s">
        <v>9204</v>
      </c>
      <c r="B2042">
        <v>2020</v>
      </c>
      <c r="C2042" t="s">
        <v>4183</v>
      </c>
      <c r="D2042" t="s">
        <v>6107</v>
      </c>
      <c r="E2042" t="s">
        <v>6108</v>
      </c>
      <c r="F2042" t="s">
        <v>173</v>
      </c>
      <c r="G2042">
        <v>73984</v>
      </c>
      <c r="H2042" t="s">
        <v>4179</v>
      </c>
      <c r="I2042">
        <v>9400000</v>
      </c>
      <c r="J2042" t="s">
        <v>8717</v>
      </c>
      <c r="K2042">
        <v>8900000</v>
      </c>
      <c r="L2042">
        <v>9900000</v>
      </c>
      <c r="M2042">
        <v>5</v>
      </c>
      <c r="N2042" t="s">
        <v>4416</v>
      </c>
      <c r="O2042" t="s">
        <v>9205</v>
      </c>
    </row>
    <row r="2043" spans="1:15" x14ac:dyDescent="0.3">
      <c r="A2043" t="s">
        <v>9216</v>
      </c>
      <c r="B2043">
        <v>2019</v>
      </c>
      <c r="C2043" t="s">
        <v>4183</v>
      </c>
      <c r="D2043" t="s">
        <v>4302</v>
      </c>
      <c r="E2043" t="s">
        <v>4990</v>
      </c>
      <c r="F2043" t="s">
        <v>94</v>
      </c>
      <c r="G2043">
        <v>107000</v>
      </c>
      <c r="H2043" t="s">
        <v>4179</v>
      </c>
      <c r="I2043">
        <v>13600000</v>
      </c>
      <c r="J2043" t="s">
        <v>8717</v>
      </c>
      <c r="K2043">
        <v>13100000</v>
      </c>
      <c r="L2043">
        <v>14100000</v>
      </c>
      <c r="M2043">
        <v>35</v>
      </c>
      <c r="N2043" t="s">
        <v>4274</v>
      </c>
      <c r="O2043" t="s">
        <v>9217</v>
      </c>
    </row>
    <row r="2044" spans="1:15" x14ac:dyDescent="0.3">
      <c r="A2044" t="s">
        <v>9270</v>
      </c>
      <c r="B2044">
        <v>2019</v>
      </c>
      <c r="C2044" t="s">
        <v>4640</v>
      </c>
      <c r="D2044" t="s">
        <v>5786</v>
      </c>
      <c r="E2044" t="s">
        <v>5787</v>
      </c>
      <c r="F2044" t="s">
        <v>143</v>
      </c>
      <c r="G2044">
        <v>111490</v>
      </c>
      <c r="H2044" t="s">
        <v>4179</v>
      </c>
      <c r="I2044">
        <v>7180000</v>
      </c>
      <c r="J2044" t="s">
        <v>8717</v>
      </c>
      <c r="K2044">
        <v>6890000</v>
      </c>
      <c r="L2044">
        <v>7460000</v>
      </c>
      <c r="M2044">
        <v>20</v>
      </c>
      <c r="N2044" t="s">
        <v>4551</v>
      </c>
      <c r="O2044" t="s">
        <v>9271</v>
      </c>
    </row>
    <row r="2045" spans="1:15" x14ac:dyDescent="0.3">
      <c r="A2045" t="s">
        <v>9170</v>
      </c>
      <c r="B2045">
        <v>2019</v>
      </c>
      <c r="C2045" t="s">
        <v>24</v>
      </c>
      <c r="D2045" t="s">
        <v>4571</v>
      </c>
      <c r="E2045" t="s">
        <v>9171</v>
      </c>
      <c r="F2045" t="s">
        <v>43</v>
      </c>
      <c r="G2045">
        <v>90300</v>
      </c>
      <c r="H2045" t="s">
        <v>4179</v>
      </c>
      <c r="I2045">
        <v>15700000</v>
      </c>
      <c r="J2045" t="s">
        <v>8717</v>
      </c>
      <c r="K2045">
        <v>14800000</v>
      </c>
      <c r="L2045">
        <v>16600000</v>
      </c>
      <c r="M2045">
        <v>2</v>
      </c>
      <c r="N2045" t="s">
        <v>4271</v>
      </c>
      <c r="O2045" t="s">
        <v>9172</v>
      </c>
    </row>
    <row r="2046" spans="1:15" x14ac:dyDescent="0.3">
      <c r="A2046" t="s">
        <v>3829</v>
      </c>
      <c r="B2046">
        <v>2019</v>
      </c>
      <c r="C2046" t="s">
        <v>137</v>
      </c>
      <c r="D2046" t="s">
        <v>5759</v>
      </c>
      <c r="E2046" t="s">
        <v>8055</v>
      </c>
      <c r="F2046" t="s">
        <v>161</v>
      </c>
      <c r="G2046">
        <v>92321</v>
      </c>
      <c r="H2046" t="s">
        <v>4179</v>
      </c>
      <c r="I2046">
        <v>11300000</v>
      </c>
      <c r="J2046" t="s">
        <v>8717</v>
      </c>
      <c r="K2046">
        <v>10800000</v>
      </c>
      <c r="L2046">
        <v>11700000</v>
      </c>
      <c r="M2046">
        <v>25</v>
      </c>
      <c r="N2046" t="s">
        <v>4244</v>
      </c>
      <c r="O2046" t="s">
        <v>9192</v>
      </c>
    </row>
    <row r="2047" spans="1:15" x14ac:dyDescent="0.3">
      <c r="A2047" t="s">
        <v>265</v>
      </c>
      <c r="B2047">
        <v>2020</v>
      </c>
      <c r="C2047" t="s">
        <v>62</v>
      </c>
      <c r="D2047">
        <v>3008</v>
      </c>
      <c r="E2047" t="s">
        <v>5714</v>
      </c>
      <c r="F2047" t="s">
        <v>43</v>
      </c>
      <c r="G2047">
        <v>30000</v>
      </c>
      <c r="H2047" t="s">
        <v>4179</v>
      </c>
      <c r="I2047">
        <v>14700000</v>
      </c>
      <c r="J2047" t="s">
        <v>8717</v>
      </c>
      <c r="K2047">
        <v>14200000</v>
      </c>
      <c r="L2047">
        <v>15200000</v>
      </c>
      <c r="M2047">
        <v>10</v>
      </c>
      <c r="N2047" t="s">
        <v>4186</v>
      </c>
      <c r="O2047" t="s">
        <v>9180</v>
      </c>
    </row>
    <row r="2048" spans="1:15" x14ac:dyDescent="0.3">
      <c r="A2048" t="s">
        <v>4171</v>
      </c>
      <c r="B2048">
        <v>2015</v>
      </c>
      <c r="C2048" t="s">
        <v>137</v>
      </c>
      <c r="D2048" t="s">
        <v>6036</v>
      </c>
      <c r="E2048" t="s">
        <v>6037</v>
      </c>
      <c r="F2048" t="s">
        <v>4171</v>
      </c>
      <c r="G2048">
        <v>50000</v>
      </c>
      <c r="H2048" t="s">
        <v>5845</v>
      </c>
      <c r="I2048">
        <v>9400000</v>
      </c>
      <c r="J2048" t="s">
        <v>8717</v>
      </c>
      <c r="K2048">
        <v>9100000</v>
      </c>
      <c r="L2048">
        <v>9700000</v>
      </c>
      <c r="M2048">
        <v>2</v>
      </c>
      <c r="N2048" t="s">
        <v>4507</v>
      </c>
      <c r="O2048" t="s">
        <v>9855</v>
      </c>
    </row>
    <row r="2049" spans="1:15" x14ac:dyDescent="0.3">
      <c r="A2049" t="s">
        <v>4171</v>
      </c>
      <c r="B2049">
        <v>2015</v>
      </c>
      <c r="C2049" t="s">
        <v>182</v>
      </c>
      <c r="D2049" t="s">
        <v>5686</v>
      </c>
      <c r="E2049" t="s">
        <v>9899</v>
      </c>
      <c r="F2049" t="s">
        <v>4171</v>
      </c>
      <c r="G2049">
        <v>50000</v>
      </c>
      <c r="H2049" t="s">
        <v>5845</v>
      </c>
      <c r="I2049">
        <v>10100000</v>
      </c>
      <c r="J2049" t="s">
        <v>8717</v>
      </c>
      <c r="K2049">
        <v>9600000</v>
      </c>
      <c r="L2049">
        <v>10600000</v>
      </c>
      <c r="M2049">
        <v>2</v>
      </c>
      <c r="N2049" t="s">
        <v>4259</v>
      </c>
      <c r="O2049" t="s">
        <v>9900</v>
      </c>
    </row>
    <row r="2050" spans="1:15" x14ac:dyDescent="0.3">
      <c r="A2050" t="s">
        <v>4171</v>
      </c>
      <c r="B2050">
        <v>2016</v>
      </c>
      <c r="C2050" t="s">
        <v>194</v>
      </c>
      <c r="D2050">
        <v>2500</v>
      </c>
      <c r="E2050" t="s">
        <v>9214</v>
      </c>
      <c r="F2050" t="s">
        <v>4171</v>
      </c>
      <c r="G2050">
        <v>1000</v>
      </c>
      <c r="H2050" t="s">
        <v>4179</v>
      </c>
      <c r="I2050">
        <v>30800000</v>
      </c>
      <c r="J2050" t="s">
        <v>8717</v>
      </c>
      <c r="K2050">
        <v>29800000</v>
      </c>
      <c r="L2050">
        <v>31700000</v>
      </c>
      <c r="M2050" t="s">
        <v>4174</v>
      </c>
      <c r="N2050" t="s">
        <v>4218</v>
      </c>
      <c r="O2050" t="s">
        <v>9215</v>
      </c>
    </row>
    <row r="2051" spans="1:15" x14ac:dyDescent="0.3">
      <c r="A2051" t="s">
        <v>4171</v>
      </c>
      <c r="B2051">
        <v>2017</v>
      </c>
      <c r="C2051" t="s">
        <v>92</v>
      </c>
      <c r="D2051" t="s">
        <v>9916</v>
      </c>
      <c r="E2051" t="s">
        <v>9917</v>
      </c>
      <c r="F2051" t="s">
        <v>4171</v>
      </c>
      <c r="G2051">
        <v>50000</v>
      </c>
      <c r="H2051" t="s">
        <v>5845</v>
      </c>
      <c r="I2051">
        <v>10000000</v>
      </c>
      <c r="J2051" t="s">
        <v>8717</v>
      </c>
      <c r="K2051">
        <v>9400000</v>
      </c>
      <c r="L2051">
        <v>10700000</v>
      </c>
      <c r="M2051">
        <v>2</v>
      </c>
      <c r="N2051" t="s">
        <v>4244</v>
      </c>
      <c r="O2051" t="s">
        <v>9918</v>
      </c>
    </row>
    <row r="2052" spans="1:15" x14ac:dyDescent="0.3">
      <c r="A2052" t="s">
        <v>4171</v>
      </c>
      <c r="B2052">
        <v>2020</v>
      </c>
      <c r="C2052" t="s">
        <v>92</v>
      </c>
      <c r="D2052" t="s">
        <v>6045</v>
      </c>
      <c r="E2052" t="s">
        <v>6046</v>
      </c>
      <c r="F2052" t="s">
        <v>4171</v>
      </c>
      <c r="G2052">
        <v>50000</v>
      </c>
      <c r="H2052" t="s">
        <v>5845</v>
      </c>
      <c r="I2052">
        <v>32400000</v>
      </c>
      <c r="J2052" t="s">
        <v>8717</v>
      </c>
      <c r="K2052">
        <v>30900000</v>
      </c>
      <c r="L2052">
        <v>33800000</v>
      </c>
      <c r="M2052">
        <v>5</v>
      </c>
      <c r="N2052" t="s">
        <v>4976</v>
      </c>
      <c r="O2052" t="s">
        <v>9920</v>
      </c>
    </row>
    <row r="2053" spans="1:15" x14ac:dyDescent="0.3">
      <c r="A2053" t="s">
        <v>4171</v>
      </c>
      <c r="B2053">
        <v>2020</v>
      </c>
      <c r="C2053" t="s">
        <v>199</v>
      </c>
      <c r="D2053" t="s">
        <v>5646</v>
      </c>
      <c r="E2053" t="s">
        <v>5647</v>
      </c>
      <c r="F2053" t="s">
        <v>4171</v>
      </c>
      <c r="G2053">
        <v>50000</v>
      </c>
      <c r="H2053" t="s">
        <v>5845</v>
      </c>
      <c r="I2053">
        <v>14600000</v>
      </c>
      <c r="J2053" t="s">
        <v>8717</v>
      </c>
      <c r="K2053">
        <v>13800000</v>
      </c>
      <c r="L2053">
        <v>15300000</v>
      </c>
      <c r="M2053">
        <v>2</v>
      </c>
      <c r="N2053" t="s">
        <v>4274</v>
      </c>
      <c r="O2053" t="s">
        <v>9922</v>
      </c>
    </row>
    <row r="2054" spans="1:15" x14ac:dyDescent="0.3">
      <c r="A2054" t="s">
        <v>4171</v>
      </c>
      <c r="B2054">
        <v>2020</v>
      </c>
      <c r="C2054" t="s">
        <v>137</v>
      </c>
      <c r="D2054" t="s">
        <v>4691</v>
      </c>
      <c r="E2054" t="s">
        <v>9858</v>
      </c>
      <c r="F2054" t="s">
        <v>4171</v>
      </c>
      <c r="G2054">
        <v>50000</v>
      </c>
      <c r="H2054" t="s">
        <v>5845</v>
      </c>
      <c r="I2054">
        <v>10800000</v>
      </c>
      <c r="J2054" t="s">
        <v>8717</v>
      </c>
      <c r="K2054">
        <v>10400000</v>
      </c>
      <c r="L2054">
        <v>11200000</v>
      </c>
      <c r="M2054">
        <v>4</v>
      </c>
      <c r="N2054" t="s">
        <v>4186</v>
      </c>
      <c r="O2054" t="s">
        <v>9859</v>
      </c>
    </row>
    <row r="2055" spans="1:15" x14ac:dyDescent="0.3">
      <c r="A2055" t="s">
        <v>4171</v>
      </c>
      <c r="B2055">
        <v>2020</v>
      </c>
      <c r="C2055" t="s">
        <v>62</v>
      </c>
      <c r="D2055">
        <v>2008</v>
      </c>
      <c r="E2055" t="s">
        <v>9868</v>
      </c>
      <c r="F2055" t="s">
        <v>4171</v>
      </c>
      <c r="G2055">
        <v>50000</v>
      </c>
      <c r="H2055" t="s">
        <v>5845</v>
      </c>
      <c r="I2055">
        <v>11100000</v>
      </c>
      <c r="J2055" t="s">
        <v>8717</v>
      </c>
      <c r="K2055">
        <v>10700000</v>
      </c>
      <c r="L2055">
        <v>11500000</v>
      </c>
      <c r="M2055">
        <v>6</v>
      </c>
      <c r="N2055" t="s">
        <v>4259</v>
      </c>
      <c r="O2055" t="s">
        <v>9869</v>
      </c>
    </row>
    <row r="2056" spans="1:15" x14ac:dyDescent="0.3">
      <c r="A2056" t="s">
        <v>4171</v>
      </c>
      <c r="B2056">
        <v>2020</v>
      </c>
      <c r="C2056" t="s">
        <v>62</v>
      </c>
      <c r="D2056">
        <v>3008</v>
      </c>
      <c r="E2056" t="s">
        <v>9873</v>
      </c>
      <c r="F2056" t="s">
        <v>4171</v>
      </c>
      <c r="G2056">
        <v>50000</v>
      </c>
      <c r="H2056" t="s">
        <v>5845</v>
      </c>
      <c r="I2056">
        <v>14400000</v>
      </c>
      <c r="J2056" t="s">
        <v>8717</v>
      </c>
      <c r="K2056">
        <v>13900000</v>
      </c>
      <c r="L2056">
        <v>14900000</v>
      </c>
      <c r="M2056">
        <v>10</v>
      </c>
      <c r="N2056" t="s">
        <v>4186</v>
      </c>
      <c r="O2056" t="s">
        <v>9874</v>
      </c>
    </row>
    <row r="2057" spans="1:15" x14ac:dyDescent="0.3">
      <c r="A2057" t="s">
        <v>4171</v>
      </c>
      <c r="B2057">
        <v>2021</v>
      </c>
      <c r="C2057" t="s">
        <v>36</v>
      </c>
      <c r="D2057" t="s">
        <v>8341</v>
      </c>
      <c r="E2057" t="s">
        <v>9413</v>
      </c>
      <c r="F2057" t="s">
        <v>4171</v>
      </c>
      <c r="G2057">
        <v>50000</v>
      </c>
      <c r="H2057" t="s">
        <v>5845</v>
      </c>
      <c r="I2057">
        <v>5550000</v>
      </c>
      <c r="J2057" t="s">
        <v>8717</v>
      </c>
      <c r="K2057">
        <v>5380000</v>
      </c>
      <c r="L2057">
        <v>5730000</v>
      </c>
      <c r="M2057" t="s">
        <v>4174</v>
      </c>
      <c r="N2057" t="s">
        <v>4271</v>
      </c>
      <c r="O2057" t="s">
        <v>9908</v>
      </c>
    </row>
    <row r="2058" spans="1:15" x14ac:dyDescent="0.3">
      <c r="A2058" t="s">
        <v>4171</v>
      </c>
      <c r="B2058">
        <v>2021</v>
      </c>
      <c r="C2058" t="s">
        <v>36</v>
      </c>
      <c r="D2058" t="s">
        <v>5628</v>
      </c>
      <c r="E2058" t="s">
        <v>9909</v>
      </c>
      <c r="F2058" t="s">
        <v>4171</v>
      </c>
      <c r="G2058">
        <v>50000</v>
      </c>
      <c r="H2058" t="s">
        <v>5845</v>
      </c>
      <c r="I2058">
        <v>8200000</v>
      </c>
      <c r="J2058" t="s">
        <v>8717</v>
      </c>
      <c r="K2058">
        <v>7950000</v>
      </c>
      <c r="L2058">
        <v>8500000</v>
      </c>
      <c r="M2058">
        <v>4</v>
      </c>
      <c r="N2058" t="s">
        <v>4175</v>
      </c>
      <c r="O2058" t="s">
        <v>9910</v>
      </c>
    </row>
    <row r="2059" spans="1:15" x14ac:dyDescent="0.3">
      <c r="A2059" t="s">
        <v>4171</v>
      </c>
      <c r="B2059">
        <v>2021</v>
      </c>
      <c r="C2059" t="s">
        <v>92</v>
      </c>
      <c r="D2059" t="s">
        <v>7852</v>
      </c>
      <c r="E2059" t="s">
        <v>7853</v>
      </c>
      <c r="F2059" t="s">
        <v>4171</v>
      </c>
      <c r="G2059">
        <v>50000</v>
      </c>
      <c r="H2059" t="s">
        <v>5845</v>
      </c>
      <c r="I2059">
        <v>9700000</v>
      </c>
      <c r="J2059" t="s">
        <v>8717</v>
      </c>
      <c r="K2059">
        <v>9100000</v>
      </c>
      <c r="L2059">
        <v>10200000</v>
      </c>
      <c r="M2059">
        <v>2</v>
      </c>
      <c r="N2059" t="s">
        <v>4551</v>
      </c>
      <c r="O2059" t="s">
        <v>9919</v>
      </c>
    </row>
    <row r="2060" spans="1:15" x14ac:dyDescent="0.3">
      <c r="A2060" t="s">
        <v>4171</v>
      </c>
      <c r="B2060">
        <v>2021</v>
      </c>
      <c r="C2060" t="s">
        <v>50</v>
      </c>
      <c r="D2060">
        <v>560</v>
      </c>
      <c r="E2060" t="s">
        <v>9923</v>
      </c>
      <c r="F2060" t="s">
        <v>4171</v>
      </c>
      <c r="G2060">
        <v>50000</v>
      </c>
      <c r="H2060" t="s">
        <v>5845</v>
      </c>
      <c r="I2060">
        <v>8400000</v>
      </c>
      <c r="J2060" t="s">
        <v>8717</v>
      </c>
      <c r="K2060">
        <v>8100000</v>
      </c>
      <c r="L2060">
        <v>8700000</v>
      </c>
      <c r="M2060">
        <v>3</v>
      </c>
      <c r="N2060" t="s">
        <v>4175</v>
      </c>
      <c r="O2060" t="s">
        <v>9924</v>
      </c>
    </row>
    <row r="2061" spans="1:15" x14ac:dyDescent="0.3">
      <c r="A2061" t="s">
        <v>4171</v>
      </c>
      <c r="B2061">
        <v>2021</v>
      </c>
      <c r="C2061" t="s">
        <v>24</v>
      </c>
      <c r="D2061" t="s">
        <v>4189</v>
      </c>
      <c r="E2061" t="s">
        <v>4190</v>
      </c>
      <c r="F2061" t="s">
        <v>4171</v>
      </c>
      <c r="G2061">
        <v>50000</v>
      </c>
      <c r="H2061" t="s">
        <v>5845</v>
      </c>
      <c r="I2061">
        <v>12400000</v>
      </c>
      <c r="J2061" t="s">
        <v>8717</v>
      </c>
      <c r="K2061">
        <v>12000000</v>
      </c>
      <c r="L2061">
        <v>12800000</v>
      </c>
      <c r="M2061">
        <v>20</v>
      </c>
      <c r="N2061" t="s">
        <v>4274</v>
      </c>
      <c r="O2061" t="s">
        <v>9828</v>
      </c>
    </row>
    <row r="2062" spans="1:15" x14ac:dyDescent="0.3">
      <c r="A2062" t="s">
        <v>4171</v>
      </c>
      <c r="B2062">
        <v>2021</v>
      </c>
      <c r="C2062" t="s">
        <v>137</v>
      </c>
      <c r="D2062" t="s">
        <v>4436</v>
      </c>
      <c r="E2062" t="s">
        <v>4437</v>
      </c>
      <c r="F2062" t="s">
        <v>4171</v>
      </c>
      <c r="G2062">
        <v>50000</v>
      </c>
      <c r="H2062" t="s">
        <v>5845</v>
      </c>
      <c r="I2062">
        <v>10400000</v>
      </c>
      <c r="J2062" t="s">
        <v>8717</v>
      </c>
      <c r="K2062">
        <v>10000000</v>
      </c>
      <c r="L2062">
        <v>10700000</v>
      </c>
      <c r="M2062">
        <v>5</v>
      </c>
      <c r="N2062" t="s">
        <v>4582</v>
      </c>
      <c r="O2062" t="s">
        <v>9860</v>
      </c>
    </row>
    <row r="2063" spans="1:15" x14ac:dyDescent="0.3">
      <c r="A2063" t="s">
        <v>4171</v>
      </c>
      <c r="B2063">
        <v>2021</v>
      </c>
      <c r="C2063" t="s">
        <v>62</v>
      </c>
      <c r="D2063">
        <v>2008</v>
      </c>
      <c r="E2063" t="s">
        <v>9870</v>
      </c>
      <c r="F2063" t="s">
        <v>4171</v>
      </c>
      <c r="G2063">
        <v>50000</v>
      </c>
      <c r="H2063" t="s">
        <v>5845</v>
      </c>
      <c r="I2063">
        <v>12100000</v>
      </c>
      <c r="J2063" t="s">
        <v>8717</v>
      </c>
      <c r="K2063">
        <v>11200000</v>
      </c>
      <c r="L2063">
        <v>13000000</v>
      </c>
      <c r="M2063">
        <v>3</v>
      </c>
      <c r="N2063" t="s">
        <v>4218</v>
      </c>
      <c r="O2063" t="s">
        <v>9871</v>
      </c>
    </row>
    <row r="2064" spans="1:15" x14ac:dyDescent="0.3">
      <c r="A2064" t="s">
        <v>4171</v>
      </c>
      <c r="B2064">
        <v>2021</v>
      </c>
      <c r="C2064" t="s">
        <v>62</v>
      </c>
      <c r="D2064">
        <v>3008</v>
      </c>
      <c r="E2064" t="s">
        <v>6918</v>
      </c>
      <c r="F2064" t="s">
        <v>4171</v>
      </c>
      <c r="G2064">
        <v>50000</v>
      </c>
      <c r="H2064" t="s">
        <v>5845</v>
      </c>
      <c r="I2064">
        <v>14700000</v>
      </c>
      <c r="J2064" t="s">
        <v>8717</v>
      </c>
      <c r="K2064">
        <v>14200000</v>
      </c>
      <c r="L2064">
        <v>15200000</v>
      </c>
      <c r="M2064">
        <v>10</v>
      </c>
      <c r="N2064" t="s">
        <v>4191</v>
      </c>
      <c r="O2064" t="s">
        <v>9875</v>
      </c>
    </row>
    <row r="2065" spans="1:15" x14ac:dyDescent="0.3">
      <c r="A2065" t="s">
        <v>4171</v>
      </c>
      <c r="B2065">
        <v>2021</v>
      </c>
      <c r="C2065" t="s">
        <v>182</v>
      </c>
      <c r="D2065" t="s">
        <v>4517</v>
      </c>
      <c r="E2065" t="s">
        <v>9894</v>
      </c>
      <c r="F2065" t="s">
        <v>4171</v>
      </c>
      <c r="G2065">
        <v>50000</v>
      </c>
      <c r="H2065" t="s">
        <v>5845</v>
      </c>
      <c r="I2065">
        <v>11600000</v>
      </c>
      <c r="J2065" t="s">
        <v>8717</v>
      </c>
      <c r="K2065">
        <v>11200000</v>
      </c>
      <c r="L2065">
        <v>12100000</v>
      </c>
      <c r="M2065" t="s">
        <v>4174</v>
      </c>
      <c r="N2065" t="s">
        <v>4186</v>
      </c>
      <c r="O2065" t="s">
        <v>9895</v>
      </c>
    </row>
    <row r="2066" spans="1:15" x14ac:dyDescent="0.3">
      <c r="A2066" t="s">
        <v>4171</v>
      </c>
      <c r="B2066">
        <v>2021</v>
      </c>
      <c r="C2066" t="s">
        <v>4640</v>
      </c>
      <c r="D2066" t="s">
        <v>7794</v>
      </c>
      <c r="E2066" t="s">
        <v>9903</v>
      </c>
      <c r="F2066" t="s">
        <v>4171</v>
      </c>
      <c r="G2066">
        <v>50000</v>
      </c>
      <c r="H2066" t="s">
        <v>5845</v>
      </c>
      <c r="I2066">
        <v>14000000</v>
      </c>
      <c r="J2066" t="s">
        <v>8717</v>
      </c>
      <c r="K2066">
        <v>13300000</v>
      </c>
      <c r="L2066">
        <v>14700000</v>
      </c>
      <c r="M2066" t="s">
        <v>4174</v>
      </c>
      <c r="N2066" t="s">
        <v>4332</v>
      </c>
      <c r="O2066" t="s">
        <v>9904</v>
      </c>
    </row>
    <row r="2067" spans="1:15" x14ac:dyDescent="0.3">
      <c r="A2067" t="s">
        <v>4171</v>
      </c>
      <c r="B2067">
        <v>2021</v>
      </c>
      <c r="C2067" t="s">
        <v>166</v>
      </c>
      <c r="D2067" t="s">
        <v>5684</v>
      </c>
      <c r="E2067" t="s">
        <v>5685</v>
      </c>
      <c r="F2067" t="s">
        <v>4171</v>
      </c>
      <c r="G2067">
        <v>50000</v>
      </c>
      <c r="H2067" t="s">
        <v>5845</v>
      </c>
      <c r="I2067">
        <v>18700000</v>
      </c>
      <c r="J2067" t="s">
        <v>8717</v>
      </c>
      <c r="K2067">
        <v>18000000</v>
      </c>
      <c r="L2067">
        <v>19300000</v>
      </c>
      <c r="M2067">
        <v>2</v>
      </c>
      <c r="N2067" t="s">
        <v>4795</v>
      </c>
      <c r="O2067" t="s">
        <v>9905</v>
      </c>
    </row>
    <row r="2068" spans="1:15" x14ac:dyDescent="0.3">
      <c r="A2068" t="s">
        <v>4171</v>
      </c>
      <c r="B2068">
        <v>2022</v>
      </c>
      <c r="C2068" t="s">
        <v>3991</v>
      </c>
      <c r="D2068" t="s">
        <v>5952</v>
      </c>
      <c r="E2068" t="s">
        <v>5801</v>
      </c>
      <c r="F2068" t="s">
        <v>4171</v>
      </c>
      <c r="G2068">
        <v>50000</v>
      </c>
      <c r="H2068" t="s">
        <v>5845</v>
      </c>
      <c r="I2068">
        <v>7540000</v>
      </c>
      <c r="J2068" t="s">
        <v>8717</v>
      </c>
      <c r="K2068">
        <v>7260000</v>
      </c>
      <c r="L2068">
        <v>7820000</v>
      </c>
      <c r="M2068" t="s">
        <v>4174</v>
      </c>
      <c r="N2068" t="s">
        <v>6913</v>
      </c>
      <c r="O2068" t="s">
        <v>9907</v>
      </c>
    </row>
    <row r="2069" spans="1:15" x14ac:dyDescent="0.3">
      <c r="A2069" t="s">
        <v>4171</v>
      </c>
      <c r="B2069">
        <v>2022</v>
      </c>
      <c r="C2069" t="s">
        <v>36</v>
      </c>
      <c r="D2069" t="s">
        <v>4371</v>
      </c>
      <c r="E2069" t="s">
        <v>5097</v>
      </c>
      <c r="F2069" t="s">
        <v>4171</v>
      </c>
      <c r="G2069">
        <v>50000</v>
      </c>
      <c r="H2069" t="s">
        <v>5845</v>
      </c>
      <c r="I2069">
        <v>11500000</v>
      </c>
      <c r="J2069" t="s">
        <v>8717</v>
      </c>
      <c r="K2069">
        <v>11100000</v>
      </c>
      <c r="L2069">
        <v>11900000</v>
      </c>
      <c r="M2069">
        <v>23</v>
      </c>
      <c r="N2069" t="s">
        <v>4507</v>
      </c>
      <c r="O2069" t="s">
        <v>9913</v>
      </c>
    </row>
    <row r="2070" spans="1:15" x14ac:dyDescent="0.3">
      <c r="A2070" t="s">
        <v>4171</v>
      </c>
      <c r="B2070">
        <v>2022</v>
      </c>
      <c r="C2070" t="s">
        <v>36</v>
      </c>
      <c r="D2070" t="s">
        <v>4774</v>
      </c>
      <c r="E2070" t="s">
        <v>9914</v>
      </c>
      <c r="F2070" t="s">
        <v>4171</v>
      </c>
      <c r="G2070">
        <v>50000</v>
      </c>
      <c r="H2070" t="s">
        <v>5845</v>
      </c>
      <c r="I2070">
        <v>11600000</v>
      </c>
      <c r="J2070" t="s">
        <v>8717</v>
      </c>
      <c r="K2070">
        <v>11200000</v>
      </c>
      <c r="L2070">
        <v>12000000</v>
      </c>
      <c r="M2070">
        <v>17</v>
      </c>
      <c r="N2070" t="s">
        <v>4274</v>
      </c>
      <c r="O2070" t="s">
        <v>9915</v>
      </c>
    </row>
    <row r="2071" spans="1:15" x14ac:dyDescent="0.3">
      <c r="A2071" t="s">
        <v>4171</v>
      </c>
      <c r="B2071">
        <v>2022</v>
      </c>
      <c r="C2071" t="s">
        <v>92</v>
      </c>
      <c r="D2071" t="s">
        <v>4823</v>
      </c>
      <c r="E2071" t="s">
        <v>4824</v>
      </c>
      <c r="F2071" t="s">
        <v>4171</v>
      </c>
      <c r="G2071">
        <v>50000</v>
      </c>
      <c r="H2071" t="s">
        <v>5845</v>
      </c>
      <c r="I2071">
        <v>10500000</v>
      </c>
      <c r="J2071" t="s">
        <v>8717</v>
      </c>
      <c r="K2071">
        <v>10200000</v>
      </c>
      <c r="L2071">
        <v>10900000</v>
      </c>
      <c r="M2071">
        <v>33</v>
      </c>
      <c r="N2071" t="s">
        <v>4438</v>
      </c>
      <c r="O2071" t="s">
        <v>9921</v>
      </c>
    </row>
    <row r="2072" spans="1:15" x14ac:dyDescent="0.3">
      <c r="A2072" t="s">
        <v>4171</v>
      </c>
      <c r="B2072">
        <v>2022</v>
      </c>
      <c r="C2072" t="s">
        <v>24</v>
      </c>
      <c r="D2072" t="s">
        <v>4189</v>
      </c>
      <c r="E2072" t="s">
        <v>4190</v>
      </c>
      <c r="F2072" t="s">
        <v>4171</v>
      </c>
      <c r="G2072">
        <v>50000</v>
      </c>
      <c r="H2072" t="s">
        <v>5845</v>
      </c>
      <c r="I2072">
        <v>12400000</v>
      </c>
      <c r="J2072" t="s">
        <v>8717</v>
      </c>
      <c r="K2072">
        <v>11900000</v>
      </c>
      <c r="L2072">
        <v>12800000</v>
      </c>
      <c r="M2072">
        <v>20</v>
      </c>
      <c r="N2072" t="s">
        <v>4218</v>
      </c>
      <c r="O2072" t="s">
        <v>9829</v>
      </c>
    </row>
    <row r="2073" spans="1:15" x14ac:dyDescent="0.3">
      <c r="A2073" t="s">
        <v>4171</v>
      </c>
      <c r="B2073">
        <v>2022</v>
      </c>
      <c r="C2073" t="s">
        <v>4031</v>
      </c>
      <c r="D2073" t="s">
        <v>5129</v>
      </c>
      <c r="E2073" t="s">
        <v>5818</v>
      </c>
      <c r="F2073" t="s">
        <v>4171</v>
      </c>
      <c r="G2073">
        <v>50000</v>
      </c>
      <c r="H2073" t="s">
        <v>5845</v>
      </c>
      <c r="I2073">
        <v>11000000</v>
      </c>
      <c r="J2073" t="s">
        <v>8717</v>
      </c>
      <c r="K2073">
        <v>10600000</v>
      </c>
      <c r="L2073">
        <v>11400000</v>
      </c>
      <c r="M2073">
        <v>13</v>
      </c>
      <c r="N2073" t="s">
        <v>4247</v>
      </c>
      <c r="O2073" t="s">
        <v>9835</v>
      </c>
    </row>
    <row r="2074" spans="1:15" x14ac:dyDescent="0.3">
      <c r="A2074" t="s">
        <v>4171</v>
      </c>
      <c r="B2074">
        <v>2022</v>
      </c>
      <c r="C2074" t="s">
        <v>62</v>
      </c>
      <c r="D2074" t="s">
        <v>4249</v>
      </c>
      <c r="E2074" t="s">
        <v>4461</v>
      </c>
      <c r="F2074" t="s">
        <v>4171</v>
      </c>
      <c r="G2074">
        <v>50000</v>
      </c>
      <c r="H2074" t="s">
        <v>5845</v>
      </c>
      <c r="I2074">
        <v>16100000</v>
      </c>
      <c r="J2074" t="s">
        <v>8717</v>
      </c>
      <c r="K2074">
        <v>15400000</v>
      </c>
      <c r="L2074">
        <v>16900000</v>
      </c>
      <c r="M2074">
        <v>8</v>
      </c>
      <c r="N2074" t="s">
        <v>4212</v>
      </c>
      <c r="O2074" t="s">
        <v>9880</v>
      </c>
    </row>
    <row r="2075" spans="1:15" x14ac:dyDescent="0.3">
      <c r="A2075" t="s">
        <v>4171</v>
      </c>
      <c r="B2075">
        <v>2022</v>
      </c>
      <c r="C2075" t="s">
        <v>194</v>
      </c>
      <c r="D2075">
        <v>1500</v>
      </c>
      <c r="E2075" t="s">
        <v>9817</v>
      </c>
      <c r="F2075" t="s">
        <v>4171</v>
      </c>
      <c r="G2075">
        <v>50000</v>
      </c>
      <c r="H2075" t="s">
        <v>5845</v>
      </c>
      <c r="I2075">
        <v>39000000</v>
      </c>
      <c r="J2075" t="s">
        <v>8717</v>
      </c>
      <c r="K2075">
        <v>37800000</v>
      </c>
      <c r="L2075">
        <v>40200000</v>
      </c>
      <c r="M2075" t="s">
        <v>4174</v>
      </c>
      <c r="N2075" t="s">
        <v>6079</v>
      </c>
      <c r="O2075" t="s">
        <v>9818</v>
      </c>
    </row>
    <row r="2076" spans="1:15" x14ac:dyDescent="0.3">
      <c r="A2076" t="s">
        <v>4171</v>
      </c>
      <c r="B2076">
        <v>2022</v>
      </c>
      <c r="C2076" t="s">
        <v>7783</v>
      </c>
      <c r="D2076" t="s">
        <v>7784</v>
      </c>
      <c r="E2076" t="s">
        <v>8092</v>
      </c>
      <c r="F2076" t="s">
        <v>4171</v>
      </c>
      <c r="G2076">
        <v>50000</v>
      </c>
      <c r="H2076" t="s">
        <v>5845</v>
      </c>
      <c r="I2076">
        <v>10900000</v>
      </c>
      <c r="J2076" t="s">
        <v>8717</v>
      </c>
      <c r="K2076">
        <v>10500000</v>
      </c>
      <c r="L2076">
        <v>11200000</v>
      </c>
      <c r="M2076" t="s">
        <v>4174</v>
      </c>
      <c r="N2076" t="s">
        <v>6913</v>
      </c>
      <c r="O2076" t="s">
        <v>9906</v>
      </c>
    </row>
    <row r="2077" spans="1:15" x14ac:dyDescent="0.3">
      <c r="A2077" t="s">
        <v>4171</v>
      </c>
      <c r="B2077">
        <v>2023</v>
      </c>
      <c r="C2077" t="s">
        <v>92</v>
      </c>
      <c r="D2077" t="s">
        <v>4470</v>
      </c>
      <c r="E2077" t="s">
        <v>4471</v>
      </c>
      <c r="F2077" t="s">
        <v>4171</v>
      </c>
      <c r="G2077">
        <v>50000</v>
      </c>
      <c r="H2077" t="s">
        <v>5845</v>
      </c>
      <c r="I2077">
        <v>47600000</v>
      </c>
      <c r="J2077" t="s">
        <v>8717</v>
      </c>
      <c r="K2077">
        <v>46000000</v>
      </c>
      <c r="L2077">
        <v>49200000</v>
      </c>
      <c r="M2077">
        <v>48</v>
      </c>
      <c r="N2077" t="s">
        <v>4472</v>
      </c>
      <c r="O2077" t="s">
        <v>9803</v>
      </c>
    </row>
    <row r="2078" spans="1:15" x14ac:dyDescent="0.3">
      <c r="A2078" t="s">
        <v>4171</v>
      </c>
      <c r="B2078">
        <v>2023</v>
      </c>
      <c r="C2078" t="s">
        <v>24</v>
      </c>
      <c r="D2078" t="s">
        <v>4917</v>
      </c>
      <c r="E2078" t="s">
        <v>9619</v>
      </c>
      <c r="F2078" t="s">
        <v>4171</v>
      </c>
      <c r="G2078">
        <v>50000</v>
      </c>
      <c r="H2078" t="s">
        <v>5845</v>
      </c>
      <c r="I2078">
        <v>21000000</v>
      </c>
      <c r="J2078" t="s">
        <v>8717</v>
      </c>
      <c r="K2078">
        <v>20100000</v>
      </c>
      <c r="L2078">
        <v>21800000</v>
      </c>
      <c r="M2078">
        <v>6</v>
      </c>
      <c r="N2078" t="s">
        <v>4271</v>
      </c>
      <c r="O2078" t="s">
        <v>9814</v>
      </c>
    </row>
    <row r="2079" spans="1:15" x14ac:dyDescent="0.3">
      <c r="A2079" t="s">
        <v>4171</v>
      </c>
      <c r="B2079">
        <v>2023</v>
      </c>
      <c r="C2079" t="s">
        <v>24</v>
      </c>
      <c r="D2079" t="s">
        <v>4404</v>
      </c>
      <c r="E2079" t="s">
        <v>9781</v>
      </c>
      <c r="F2079" t="s">
        <v>4171</v>
      </c>
      <c r="G2079">
        <v>50000</v>
      </c>
      <c r="H2079" t="s">
        <v>5845</v>
      </c>
      <c r="I2079">
        <v>20100000</v>
      </c>
      <c r="J2079" t="s">
        <v>8717</v>
      </c>
      <c r="K2079">
        <v>19300000</v>
      </c>
      <c r="L2079">
        <v>21000000</v>
      </c>
      <c r="M2079" t="s">
        <v>4174</v>
      </c>
      <c r="N2079" t="s">
        <v>4262</v>
      </c>
      <c r="O2079" t="s">
        <v>9804</v>
      </c>
    </row>
    <row r="2080" spans="1:15" x14ac:dyDescent="0.3">
      <c r="A2080" t="s">
        <v>4171</v>
      </c>
      <c r="B2080">
        <v>2023</v>
      </c>
      <c r="C2080" t="s">
        <v>41</v>
      </c>
      <c r="D2080" t="s">
        <v>5030</v>
      </c>
      <c r="E2080" t="s">
        <v>5031</v>
      </c>
      <c r="F2080" t="s">
        <v>4171</v>
      </c>
      <c r="G2080">
        <v>50000</v>
      </c>
      <c r="H2080" t="s">
        <v>5845</v>
      </c>
      <c r="I2080">
        <v>12500000</v>
      </c>
      <c r="J2080" t="s">
        <v>8717</v>
      </c>
      <c r="K2080">
        <v>12000000</v>
      </c>
      <c r="L2080">
        <v>12900000</v>
      </c>
      <c r="M2080">
        <v>4</v>
      </c>
      <c r="N2080" t="s">
        <v>4424</v>
      </c>
      <c r="O2080" t="s">
        <v>9836</v>
      </c>
    </row>
    <row r="2081" spans="1:15" x14ac:dyDescent="0.3">
      <c r="A2081" t="s">
        <v>4171</v>
      </c>
      <c r="B2081">
        <v>2023</v>
      </c>
      <c r="C2081" t="s">
        <v>4183</v>
      </c>
      <c r="D2081" t="s">
        <v>4302</v>
      </c>
      <c r="E2081" t="s">
        <v>8379</v>
      </c>
      <c r="F2081" t="s">
        <v>4171</v>
      </c>
      <c r="G2081">
        <v>50000</v>
      </c>
      <c r="H2081" t="s">
        <v>5845</v>
      </c>
      <c r="I2081">
        <v>23700000</v>
      </c>
      <c r="J2081" t="s">
        <v>8717</v>
      </c>
      <c r="K2081">
        <v>22800000</v>
      </c>
      <c r="L2081">
        <v>24600000</v>
      </c>
      <c r="M2081" t="s">
        <v>4174</v>
      </c>
      <c r="N2081" t="s">
        <v>4186</v>
      </c>
      <c r="O2081" t="s">
        <v>9815</v>
      </c>
    </row>
    <row r="2082" spans="1:15" x14ac:dyDescent="0.3">
      <c r="A2082" t="s">
        <v>4171</v>
      </c>
      <c r="B2082">
        <v>2023</v>
      </c>
      <c r="C2082" t="s">
        <v>191</v>
      </c>
      <c r="D2082" t="s">
        <v>5009</v>
      </c>
      <c r="E2082" t="s">
        <v>6138</v>
      </c>
      <c r="F2082" t="s">
        <v>4171</v>
      </c>
      <c r="G2082">
        <v>50000</v>
      </c>
      <c r="H2082" t="s">
        <v>5845</v>
      </c>
      <c r="I2082">
        <v>18600000</v>
      </c>
      <c r="J2082" t="s">
        <v>8717</v>
      </c>
      <c r="K2082">
        <v>17400000</v>
      </c>
      <c r="L2082">
        <v>19800000</v>
      </c>
      <c r="M2082">
        <v>3</v>
      </c>
      <c r="N2082" t="s">
        <v>4582</v>
      </c>
      <c r="O2082" t="s">
        <v>9852</v>
      </c>
    </row>
    <row r="2083" spans="1:15" x14ac:dyDescent="0.3">
      <c r="A2083" t="s">
        <v>4171</v>
      </c>
      <c r="B2083">
        <v>2023</v>
      </c>
      <c r="C2083" t="s">
        <v>137</v>
      </c>
      <c r="D2083" t="s">
        <v>5107</v>
      </c>
      <c r="E2083" t="s">
        <v>5125</v>
      </c>
      <c r="F2083" t="s">
        <v>4171</v>
      </c>
      <c r="G2083">
        <v>50000</v>
      </c>
      <c r="H2083" t="s">
        <v>5845</v>
      </c>
      <c r="I2083">
        <v>26900000</v>
      </c>
      <c r="J2083" t="s">
        <v>8717</v>
      </c>
      <c r="K2083">
        <v>26000000</v>
      </c>
      <c r="L2083">
        <v>27900000</v>
      </c>
      <c r="M2083">
        <v>10</v>
      </c>
      <c r="N2083" t="s">
        <v>4222</v>
      </c>
      <c r="O2083" t="s">
        <v>9800</v>
      </c>
    </row>
    <row r="2084" spans="1:15" x14ac:dyDescent="0.3">
      <c r="A2084" t="s">
        <v>4171</v>
      </c>
      <c r="B2084">
        <v>2023</v>
      </c>
      <c r="C2084" t="s">
        <v>137</v>
      </c>
      <c r="D2084" t="s">
        <v>4335</v>
      </c>
      <c r="E2084" t="s">
        <v>4336</v>
      </c>
      <c r="F2084" t="s">
        <v>4171</v>
      </c>
      <c r="G2084">
        <v>50000</v>
      </c>
      <c r="H2084" t="s">
        <v>5845</v>
      </c>
      <c r="I2084">
        <v>17500000</v>
      </c>
      <c r="J2084" t="s">
        <v>8717</v>
      </c>
      <c r="K2084">
        <v>16900000</v>
      </c>
      <c r="L2084">
        <v>18200000</v>
      </c>
      <c r="M2084">
        <v>7</v>
      </c>
      <c r="N2084" t="s">
        <v>4251</v>
      </c>
      <c r="O2084" t="s">
        <v>9813</v>
      </c>
    </row>
    <row r="2085" spans="1:15" x14ac:dyDescent="0.3">
      <c r="A2085" t="s">
        <v>4171</v>
      </c>
      <c r="B2085">
        <v>2023</v>
      </c>
      <c r="C2085" t="s">
        <v>62</v>
      </c>
      <c r="D2085" t="s">
        <v>4249</v>
      </c>
      <c r="E2085" t="s">
        <v>4461</v>
      </c>
      <c r="F2085" t="s">
        <v>4171</v>
      </c>
      <c r="G2085">
        <v>50000</v>
      </c>
      <c r="H2085" t="s">
        <v>5845</v>
      </c>
      <c r="I2085">
        <v>16800000</v>
      </c>
      <c r="J2085" t="s">
        <v>8717</v>
      </c>
      <c r="K2085">
        <v>16100000</v>
      </c>
      <c r="L2085">
        <v>17600000</v>
      </c>
      <c r="M2085">
        <v>13</v>
      </c>
      <c r="N2085" t="s">
        <v>4259</v>
      </c>
      <c r="O2085" t="s">
        <v>9881</v>
      </c>
    </row>
    <row r="2086" spans="1:15" x14ac:dyDescent="0.3">
      <c r="A2086" t="s">
        <v>4171</v>
      </c>
      <c r="B2086">
        <v>2023</v>
      </c>
      <c r="C2086" t="s">
        <v>62</v>
      </c>
      <c r="D2086" t="s">
        <v>4206</v>
      </c>
      <c r="E2086" t="s">
        <v>4258</v>
      </c>
      <c r="F2086" t="s">
        <v>4171</v>
      </c>
      <c r="G2086">
        <v>50000</v>
      </c>
      <c r="H2086" t="s">
        <v>5845</v>
      </c>
      <c r="I2086">
        <v>13800000</v>
      </c>
      <c r="J2086" t="s">
        <v>8717</v>
      </c>
      <c r="K2086">
        <v>13100000</v>
      </c>
      <c r="L2086">
        <v>14600000</v>
      </c>
      <c r="M2086">
        <v>20</v>
      </c>
      <c r="N2086" t="s">
        <v>4191</v>
      </c>
      <c r="O2086" t="s">
        <v>9801</v>
      </c>
    </row>
    <row r="2087" spans="1:15" x14ac:dyDescent="0.3">
      <c r="A2087" t="s">
        <v>4171</v>
      </c>
      <c r="B2087">
        <v>2023</v>
      </c>
      <c r="C2087" t="s">
        <v>62</v>
      </c>
      <c r="D2087" t="s">
        <v>4206</v>
      </c>
      <c r="E2087" t="s">
        <v>4258</v>
      </c>
      <c r="F2087" t="s">
        <v>4171</v>
      </c>
      <c r="G2087">
        <v>50000</v>
      </c>
      <c r="H2087" t="s">
        <v>5845</v>
      </c>
      <c r="I2087">
        <v>13800000</v>
      </c>
      <c r="J2087" t="s">
        <v>8717</v>
      </c>
      <c r="K2087">
        <v>13100000</v>
      </c>
      <c r="L2087">
        <v>14600000</v>
      </c>
      <c r="M2087">
        <v>20</v>
      </c>
      <c r="N2087" t="s">
        <v>4191</v>
      </c>
      <c r="O2087" t="s">
        <v>9886</v>
      </c>
    </row>
    <row r="2088" spans="1:15" x14ac:dyDescent="0.3">
      <c r="A2088" t="s">
        <v>4171</v>
      </c>
      <c r="B2088">
        <v>2023</v>
      </c>
      <c r="C2088" t="s">
        <v>62</v>
      </c>
      <c r="D2088" t="s">
        <v>4433</v>
      </c>
      <c r="E2088" t="s">
        <v>4434</v>
      </c>
      <c r="F2088" t="s">
        <v>4171</v>
      </c>
      <c r="G2088">
        <v>50000</v>
      </c>
      <c r="H2088" t="s">
        <v>5845</v>
      </c>
      <c r="I2088">
        <v>19800000</v>
      </c>
      <c r="J2088" t="s">
        <v>8717</v>
      </c>
      <c r="K2088">
        <v>19100000</v>
      </c>
      <c r="L2088">
        <v>20500000</v>
      </c>
      <c r="M2088">
        <v>16</v>
      </c>
      <c r="N2088" t="s">
        <v>4225</v>
      </c>
      <c r="O2088" t="s">
        <v>9798</v>
      </c>
    </row>
    <row r="2089" spans="1:15" x14ac:dyDescent="0.3">
      <c r="A2089" t="s">
        <v>4171</v>
      </c>
      <c r="B2089">
        <v>2023</v>
      </c>
      <c r="C2089" t="s">
        <v>194</v>
      </c>
      <c r="D2089">
        <v>1500</v>
      </c>
      <c r="E2089" t="s">
        <v>5725</v>
      </c>
      <c r="F2089" t="s">
        <v>4171</v>
      </c>
      <c r="G2089">
        <v>50000</v>
      </c>
      <c r="H2089" t="s">
        <v>5845</v>
      </c>
      <c r="I2089">
        <v>30600000</v>
      </c>
      <c r="J2089" t="s">
        <v>8717</v>
      </c>
      <c r="K2089">
        <v>29400000</v>
      </c>
      <c r="L2089">
        <v>31700000</v>
      </c>
      <c r="M2089">
        <v>8</v>
      </c>
      <c r="N2089" t="s">
        <v>4963</v>
      </c>
      <c r="O2089" t="s">
        <v>9892</v>
      </c>
    </row>
    <row r="2090" spans="1:15" x14ac:dyDescent="0.3">
      <c r="A2090" t="s">
        <v>4171</v>
      </c>
      <c r="B2090">
        <v>2023</v>
      </c>
      <c r="C2090" t="s">
        <v>182</v>
      </c>
      <c r="D2090" t="s">
        <v>4517</v>
      </c>
      <c r="E2090" t="s">
        <v>9896</v>
      </c>
      <c r="F2090" t="s">
        <v>4171</v>
      </c>
      <c r="G2090">
        <v>50000</v>
      </c>
      <c r="H2090" t="s">
        <v>5845</v>
      </c>
      <c r="I2090">
        <v>11900000</v>
      </c>
      <c r="J2090" t="s">
        <v>8717</v>
      </c>
      <c r="K2090">
        <v>11300000</v>
      </c>
      <c r="L2090">
        <v>12600000</v>
      </c>
      <c r="M2090" t="s">
        <v>4174</v>
      </c>
      <c r="N2090" t="s">
        <v>4648</v>
      </c>
      <c r="O2090" t="s">
        <v>9897</v>
      </c>
    </row>
    <row r="2091" spans="1:15" x14ac:dyDescent="0.3">
      <c r="A2091" t="s">
        <v>4171</v>
      </c>
      <c r="B2091">
        <v>2024</v>
      </c>
      <c r="C2091" t="s">
        <v>392</v>
      </c>
      <c r="D2091" t="s">
        <v>4242</v>
      </c>
      <c r="E2091" t="s">
        <v>4243</v>
      </c>
      <c r="F2091" t="s">
        <v>4171</v>
      </c>
      <c r="G2091">
        <v>50000</v>
      </c>
      <c r="H2091" t="s">
        <v>5845</v>
      </c>
      <c r="I2091">
        <v>18100000</v>
      </c>
      <c r="J2091" t="s">
        <v>8717</v>
      </c>
      <c r="K2091">
        <v>17500000</v>
      </c>
      <c r="L2091">
        <v>18800000</v>
      </c>
      <c r="M2091">
        <v>2</v>
      </c>
      <c r="N2091" t="s">
        <v>4381</v>
      </c>
      <c r="O2091" t="s">
        <v>9802</v>
      </c>
    </row>
    <row r="2092" spans="1:15" x14ac:dyDescent="0.3">
      <c r="A2092" t="s">
        <v>4171</v>
      </c>
      <c r="B2092">
        <v>2024</v>
      </c>
      <c r="C2092" t="s">
        <v>36</v>
      </c>
      <c r="D2092" t="s">
        <v>6171</v>
      </c>
      <c r="E2092" t="s">
        <v>4400</v>
      </c>
      <c r="F2092" t="s">
        <v>4171</v>
      </c>
      <c r="G2092">
        <v>50000</v>
      </c>
      <c r="H2092" t="s">
        <v>5845</v>
      </c>
      <c r="I2092">
        <v>10100000</v>
      </c>
      <c r="J2092" t="s">
        <v>8717</v>
      </c>
      <c r="K2092">
        <v>9700000</v>
      </c>
      <c r="L2092">
        <v>10500000</v>
      </c>
      <c r="M2092">
        <v>7</v>
      </c>
      <c r="N2092" t="s">
        <v>4401</v>
      </c>
      <c r="O2092" t="s">
        <v>9911</v>
      </c>
    </row>
    <row r="2093" spans="1:15" x14ac:dyDescent="0.3">
      <c r="A2093" t="s">
        <v>4171</v>
      </c>
      <c r="B2093">
        <v>2024</v>
      </c>
      <c r="C2093" t="s">
        <v>24</v>
      </c>
      <c r="D2093" t="s">
        <v>4657</v>
      </c>
      <c r="E2093" t="s">
        <v>4658</v>
      </c>
      <c r="F2093" t="s">
        <v>4171</v>
      </c>
      <c r="G2093">
        <v>50000</v>
      </c>
      <c r="H2093" t="s">
        <v>5845</v>
      </c>
      <c r="I2093">
        <v>24100000</v>
      </c>
      <c r="J2093" t="s">
        <v>8717</v>
      </c>
      <c r="K2093">
        <v>23200000</v>
      </c>
      <c r="L2093">
        <v>25000000</v>
      </c>
      <c r="M2093">
        <v>2</v>
      </c>
      <c r="N2093" t="s">
        <v>5634</v>
      </c>
      <c r="O2093" t="s">
        <v>9812</v>
      </c>
    </row>
    <row r="2094" spans="1:15" x14ac:dyDescent="0.3">
      <c r="A2094" t="s">
        <v>4171</v>
      </c>
      <c r="B2094">
        <v>2024</v>
      </c>
      <c r="C2094" t="s">
        <v>24</v>
      </c>
      <c r="D2094" t="s">
        <v>4430</v>
      </c>
      <c r="E2094" t="s">
        <v>5834</v>
      </c>
      <c r="F2094" t="s">
        <v>4171</v>
      </c>
      <c r="G2094">
        <v>50000</v>
      </c>
      <c r="H2094" t="s">
        <v>5845</v>
      </c>
      <c r="I2094">
        <v>33900000</v>
      </c>
      <c r="J2094" t="s">
        <v>8717</v>
      </c>
      <c r="K2094">
        <v>32000000</v>
      </c>
      <c r="L2094">
        <v>35800000</v>
      </c>
      <c r="M2094">
        <v>2</v>
      </c>
      <c r="N2094" t="s">
        <v>4660</v>
      </c>
      <c r="O2094" t="s">
        <v>9825</v>
      </c>
    </row>
    <row r="2095" spans="1:15" x14ac:dyDescent="0.3">
      <c r="A2095" t="s">
        <v>4171</v>
      </c>
      <c r="B2095">
        <v>2024</v>
      </c>
      <c r="C2095" t="s">
        <v>24</v>
      </c>
      <c r="D2095" t="s">
        <v>4404</v>
      </c>
      <c r="E2095" t="s">
        <v>9781</v>
      </c>
      <c r="F2095" t="s">
        <v>4171</v>
      </c>
      <c r="G2095">
        <v>50</v>
      </c>
      <c r="H2095" t="s">
        <v>5845</v>
      </c>
      <c r="I2095">
        <v>24900000</v>
      </c>
      <c r="J2095" t="s">
        <v>8717</v>
      </c>
      <c r="K2095">
        <v>24000000</v>
      </c>
      <c r="L2095">
        <v>25900000</v>
      </c>
      <c r="M2095" t="s">
        <v>4174</v>
      </c>
      <c r="N2095" t="s">
        <v>4180</v>
      </c>
      <c r="O2095" t="s">
        <v>9788</v>
      </c>
    </row>
    <row r="2096" spans="1:15" x14ac:dyDescent="0.3">
      <c r="A2096" t="s">
        <v>4171</v>
      </c>
      <c r="B2096">
        <v>2024</v>
      </c>
      <c r="C2096" t="s">
        <v>24</v>
      </c>
      <c r="D2096" t="s">
        <v>4404</v>
      </c>
      <c r="E2096" t="s">
        <v>9781</v>
      </c>
      <c r="F2096" t="s">
        <v>4171</v>
      </c>
      <c r="G2096">
        <v>50000</v>
      </c>
      <c r="H2096" t="s">
        <v>5845</v>
      </c>
      <c r="I2096">
        <v>23600000</v>
      </c>
      <c r="J2096" t="s">
        <v>8717</v>
      </c>
      <c r="K2096">
        <v>22600000</v>
      </c>
      <c r="L2096">
        <v>24600000</v>
      </c>
      <c r="M2096" t="s">
        <v>4174</v>
      </c>
      <c r="N2096" t="s">
        <v>4180</v>
      </c>
      <c r="O2096" t="s">
        <v>9782</v>
      </c>
    </row>
    <row r="2097" spans="1:15" x14ac:dyDescent="0.3">
      <c r="A2097" t="s">
        <v>4171</v>
      </c>
      <c r="B2097">
        <v>2024</v>
      </c>
      <c r="C2097" t="s">
        <v>24</v>
      </c>
      <c r="D2097" t="s">
        <v>4404</v>
      </c>
      <c r="E2097" t="s">
        <v>9781</v>
      </c>
      <c r="F2097" t="s">
        <v>4171</v>
      </c>
      <c r="G2097">
        <v>50000</v>
      </c>
      <c r="H2097" t="s">
        <v>5845</v>
      </c>
      <c r="I2097">
        <v>23600000</v>
      </c>
      <c r="J2097" t="s">
        <v>8717</v>
      </c>
      <c r="K2097">
        <v>22600000</v>
      </c>
      <c r="L2097">
        <v>24600000</v>
      </c>
      <c r="M2097" t="s">
        <v>4174</v>
      </c>
      <c r="N2097" t="s">
        <v>4180</v>
      </c>
      <c r="O2097" t="s">
        <v>9783</v>
      </c>
    </row>
    <row r="2098" spans="1:15" x14ac:dyDescent="0.3">
      <c r="A2098" t="s">
        <v>4171</v>
      </c>
      <c r="B2098">
        <v>2024</v>
      </c>
      <c r="C2098" t="s">
        <v>24</v>
      </c>
      <c r="D2098" t="s">
        <v>4404</v>
      </c>
      <c r="E2098" t="s">
        <v>9781</v>
      </c>
      <c r="F2098" t="s">
        <v>4171</v>
      </c>
      <c r="G2098">
        <v>50000</v>
      </c>
      <c r="H2098" t="s">
        <v>5845</v>
      </c>
      <c r="I2098">
        <v>23600000</v>
      </c>
      <c r="J2098" t="s">
        <v>8717</v>
      </c>
      <c r="K2098">
        <v>22600000</v>
      </c>
      <c r="L2098">
        <v>24600000</v>
      </c>
      <c r="M2098" t="s">
        <v>4174</v>
      </c>
      <c r="N2098" t="s">
        <v>4180</v>
      </c>
      <c r="O2098" t="s">
        <v>9784</v>
      </c>
    </row>
    <row r="2099" spans="1:15" x14ac:dyDescent="0.3">
      <c r="A2099" t="s">
        <v>4171</v>
      </c>
      <c r="B2099">
        <v>2024</v>
      </c>
      <c r="C2099" t="s">
        <v>24</v>
      </c>
      <c r="D2099" t="s">
        <v>4404</v>
      </c>
      <c r="E2099" t="s">
        <v>9781</v>
      </c>
      <c r="F2099" t="s">
        <v>4171</v>
      </c>
      <c r="G2099">
        <v>50000</v>
      </c>
      <c r="H2099" t="s">
        <v>5845</v>
      </c>
      <c r="I2099">
        <v>23600000</v>
      </c>
      <c r="J2099" t="s">
        <v>8717</v>
      </c>
      <c r="K2099">
        <v>22600000</v>
      </c>
      <c r="L2099">
        <v>24600000</v>
      </c>
      <c r="M2099" t="s">
        <v>4174</v>
      </c>
      <c r="N2099" t="s">
        <v>4180</v>
      </c>
      <c r="O2099" t="s">
        <v>9785</v>
      </c>
    </row>
    <row r="2100" spans="1:15" x14ac:dyDescent="0.3">
      <c r="A2100" t="s">
        <v>4171</v>
      </c>
      <c r="B2100">
        <v>2024</v>
      </c>
      <c r="C2100" t="s">
        <v>24</v>
      </c>
      <c r="D2100" t="s">
        <v>4404</v>
      </c>
      <c r="E2100" t="s">
        <v>9781</v>
      </c>
      <c r="F2100" t="s">
        <v>4171</v>
      </c>
      <c r="G2100">
        <v>50000</v>
      </c>
      <c r="H2100" t="s">
        <v>5845</v>
      </c>
      <c r="I2100">
        <v>23600000</v>
      </c>
      <c r="J2100" t="s">
        <v>8717</v>
      </c>
      <c r="K2100">
        <v>22600000</v>
      </c>
      <c r="L2100">
        <v>24600000</v>
      </c>
      <c r="M2100" t="s">
        <v>4174</v>
      </c>
      <c r="N2100" t="s">
        <v>4180</v>
      </c>
      <c r="O2100" t="s">
        <v>9786</v>
      </c>
    </row>
    <row r="2101" spans="1:15" x14ac:dyDescent="0.3">
      <c r="A2101" t="s">
        <v>4171</v>
      </c>
      <c r="B2101">
        <v>2024</v>
      </c>
      <c r="C2101" t="s">
        <v>24</v>
      </c>
      <c r="D2101" t="s">
        <v>4404</v>
      </c>
      <c r="E2101" t="s">
        <v>9781</v>
      </c>
      <c r="F2101" t="s">
        <v>4171</v>
      </c>
      <c r="G2101">
        <v>50000</v>
      </c>
      <c r="H2101" t="s">
        <v>5845</v>
      </c>
      <c r="I2101">
        <v>23600000</v>
      </c>
      <c r="J2101" t="s">
        <v>8717</v>
      </c>
      <c r="K2101">
        <v>22600000</v>
      </c>
      <c r="L2101">
        <v>24600000</v>
      </c>
      <c r="M2101" t="s">
        <v>4174</v>
      </c>
      <c r="N2101" t="s">
        <v>4180</v>
      </c>
      <c r="O2101" t="s">
        <v>9787</v>
      </c>
    </row>
    <row r="2102" spans="1:15" x14ac:dyDescent="0.3">
      <c r="A2102" t="s">
        <v>4171</v>
      </c>
      <c r="B2102">
        <v>2024</v>
      </c>
      <c r="C2102" t="s">
        <v>24</v>
      </c>
      <c r="D2102" t="s">
        <v>4404</v>
      </c>
      <c r="E2102" t="s">
        <v>9781</v>
      </c>
      <c r="F2102" t="s">
        <v>4171</v>
      </c>
      <c r="G2102">
        <v>50000</v>
      </c>
      <c r="H2102" t="s">
        <v>5845</v>
      </c>
      <c r="I2102">
        <v>23600000</v>
      </c>
      <c r="J2102" t="s">
        <v>8717</v>
      </c>
      <c r="K2102">
        <v>22600000</v>
      </c>
      <c r="L2102">
        <v>24600000</v>
      </c>
      <c r="M2102" t="s">
        <v>4174</v>
      </c>
      <c r="N2102" t="s">
        <v>4180</v>
      </c>
      <c r="O2102" t="s">
        <v>9789</v>
      </c>
    </row>
    <row r="2103" spans="1:15" x14ac:dyDescent="0.3">
      <c r="A2103" t="s">
        <v>4171</v>
      </c>
      <c r="B2103">
        <v>2024</v>
      </c>
      <c r="C2103" t="s">
        <v>24</v>
      </c>
      <c r="D2103" t="s">
        <v>4404</v>
      </c>
      <c r="E2103" t="s">
        <v>9781</v>
      </c>
      <c r="F2103" t="s">
        <v>4171</v>
      </c>
      <c r="G2103">
        <v>50000</v>
      </c>
      <c r="H2103" t="s">
        <v>5845</v>
      </c>
      <c r="I2103">
        <v>23600000</v>
      </c>
      <c r="J2103" t="s">
        <v>8717</v>
      </c>
      <c r="K2103">
        <v>22600000</v>
      </c>
      <c r="L2103">
        <v>24600000</v>
      </c>
      <c r="M2103" t="s">
        <v>4174</v>
      </c>
      <c r="N2103" t="s">
        <v>4180</v>
      </c>
      <c r="O2103" t="s">
        <v>9790</v>
      </c>
    </row>
    <row r="2104" spans="1:15" x14ac:dyDescent="0.3">
      <c r="A2104" t="s">
        <v>4171</v>
      </c>
      <c r="B2104">
        <v>2024</v>
      </c>
      <c r="C2104" t="s">
        <v>24</v>
      </c>
      <c r="D2104" t="s">
        <v>4404</v>
      </c>
      <c r="E2104" t="s">
        <v>9781</v>
      </c>
      <c r="F2104" t="s">
        <v>4171</v>
      </c>
      <c r="G2104">
        <v>50000</v>
      </c>
      <c r="H2104" t="s">
        <v>5845</v>
      </c>
      <c r="I2104">
        <v>23600000</v>
      </c>
      <c r="J2104" t="s">
        <v>8717</v>
      </c>
      <c r="K2104">
        <v>22600000</v>
      </c>
      <c r="L2104">
        <v>24600000</v>
      </c>
      <c r="M2104" t="s">
        <v>4174</v>
      </c>
      <c r="N2104" t="s">
        <v>4180</v>
      </c>
      <c r="O2104" t="s">
        <v>9792</v>
      </c>
    </row>
    <row r="2105" spans="1:15" x14ac:dyDescent="0.3">
      <c r="A2105" t="s">
        <v>4171</v>
      </c>
      <c r="B2105">
        <v>2024</v>
      </c>
      <c r="C2105" t="s">
        <v>4091</v>
      </c>
      <c r="D2105" t="s">
        <v>4921</v>
      </c>
      <c r="E2105" t="s">
        <v>9832</v>
      </c>
      <c r="F2105" t="s">
        <v>4171</v>
      </c>
      <c r="G2105">
        <v>50000</v>
      </c>
      <c r="H2105" t="s">
        <v>5845</v>
      </c>
      <c r="I2105">
        <v>16800000</v>
      </c>
      <c r="J2105" t="s">
        <v>8717</v>
      </c>
      <c r="K2105">
        <v>16200000</v>
      </c>
      <c r="L2105">
        <v>17400000</v>
      </c>
      <c r="M2105">
        <v>11</v>
      </c>
      <c r="N2105" t="s">
        <v>4381</v>
      </c>
      <c r="O2105" t="s">
        <v>9833</v>
      </c>
    </row>
    <row r="2106" spans="1:15" x14ac:dyDescent="0.3">
      <c r="A2106" t="s">
        <v>4171</v>
      </c>
      <c r="B2106">
        <v>2024</v>
      </c>
      <c r="C2106" t="s">
        <v>4031</v>
      </c>
      <c r="D2106" t="s">
        <v>5963</v>
      </c>
      <c r="E2106" t="s">
        <v>9353</v>
      </c>
      <c r="F2106" t="s">
        <v>4171</v>
      </c>
      <c r="G2106">
        <v>50000</v>
      </c>
      <c r="H2106" t="s">
        <v>5845</v>
      </c>
      <c r="I2106">
        <v>15200000</v>
      </c>
      <c r="J2106" t="s">
        <v>8717</v>
      </c>
      <c r="K2106">
        <v>14600000</v>
      </c>
      <c r="L2106">
        <v>15800000</v>
      </c>
      <c r="M2106">
        <v>14</v>
      </c>
      <c r="N2106" t="s">
        <v>4218</v>
      </c>
      <c r="O2106" t="s">
        <v>9834</v>
      </c>
    </row>
    <row r="2107" spans="1:15" x14ac:dyDescent="0.3">
      <c r="A2107" t="s">
        <v>4171</v>
      </c>
      <c r="B2107">
        <v>2024</v>
      </c>
      <c r="C2107" t="s">
        <v>163</v>
      </c>
      <c r="D2107">
        <v>7</v>
      </c>
      <c r="E2107" t="s">
        <v>4261</v>
      </c>
      <c r="F2107" t="s">
        <v>4171</v>
      </c>
      <c r="G2107">
        <v>50000</v>
      </c>
      <c r="H2107" t="s">
        <v>5845</v>
      </c>
      <c r="I2107">
        <v>14500000</v>
      </c>
      <c r="J2107" t="s">
        <v>8717</v>
      </c>
      <c r="K2107">
        <v>13900000</v>
      </c>
      <c r="L2107">
        <v>15000000</v>
      </c>
      <c r="M2107">
        <v>6</v>
      </c>
      <c r="N2107" t="s">
        <v>4346</v>
      </c>
      <c r="O2107" t="s">
        <v>9837</v>
      </c>
    </row>
    <row r="2108" spans="1:15" x14ac:dyDescent="0.3">
      <c r="A2108" t="s">
        <v>4171</v>
      </c>
      <c r="B2108">
        <v>2024</v>
      </c>
      <c r="C2108" t="s">
        <v>4183</v>
      </c>
      <c r="D2108" t="s">
        <v>4441</v>
      </c>
      <c r="E2108" t="s">
        <v>4442</v>
      </c>
      <c r="F2108" t="s">
        <v>4171</v>
      </c>
      <c r="G2108">
        <v>50000</v>
      </c>
      <c r="H2108" t="s">
        <v>5845</v>
      </c>
      <c r="I2108">
        <v>24300000</v>
      </c>
      <c r="J2108" t="s">
        <v>8717</v>
      </c>
      <c r="K2108">
        <v>23400000</v>
      </c>
      <c r="L2108">
        <v>25200000</v>
      </c>
      <c r="M2108" t="s">
        <v>4174</v>
      </c>
      <c r="N2108" t="s">
        <v>9845</v>
      </c>
      <c r="O2108" t="s">
        <v>9846</v>
      </c>
    </row>
    <row r="2109" spans="1:15" x14ac:dyDescent="0.3">
      <c r="A2109" t="s">
        <v>4171</v>
      </c>
      <c r="B2109">
        <v>2024</v>
      </c>
      <c r="C2109" t="s">
        <v>4183</v>
      </c>
      <c r="D2109" t="s">
        <v>4939</v>
      </c>
      <c r="E2109" t="s">
        <v>9849</v>
      </c>
      <c r="F2109" t="s">
        <v>4171</v>
      </c>
      <c r="G2109">
        <v>50000</v>
      </c>
      <c r="H2109" t="s">
        <v>5845</v>
      </c>
      <c r="I2109">
        <v>32700000</v>
      </c>
      <c r="J2109" t="s">
        <v>8717</v>
      </c>
      <c r="K2109">
        <v>31600000</v>
      </c>
      <c r="L2109">
        <v>33900000</v>
      </c>
      <c r="M2109">
        <v>4</v>
      </c>
      <c r="N2109" t="s">
        <v>5655</v>
      </c>
      <c r="O2109" t="s">
        <v>9850</v>
      </c>
    </row>
    <row r="2110" spans="1:15" x14ac:dyDescent="0.3">
      <c r="A2110" t="s">
        <v>4171</v>
      </c>
      <c r="B2110">
        <v>2024</v>
      </c>
      <c r="C2110" t="s">
        <v>137</v>
      </c>
      <c r="D2110" t="s">
        <v>4748</v>
      </c>
      <c r="E2110" t="s">
        <v>4923</v>
      </c>
      <c r="F2110" t="s">
        <v>4171</v>
      </c>
      <c r="G2110">
        <v>50000</v>
      </c>
      <c r="H2110" t="s">
        <v>5845</v>
      </c>
      <c r="I2110">
        <v>14000000</v>
      </c>
      <c r="J2110" t="s">
        <v>8717</v>
      </c>
      <c r="K2110">
        <v>13500000</v>
      </c>
      <c r="L2110">
        <v>14500000</v>
      </c>
      <c r="M2110">
        <v>19</v>
      </c>
      <c r="N2110" t="s">
        <v>4507</v>
      </c>
      <c r="O2110" t="s">
        <v>9821</v>
      </c>
    </row>
    <row r="2111" spans="1:15" x14ac:dyDescent="0.3">
      <c r="A2111" t="s">
        <v>4171</v>
      </c>
      <c r="B2111">
        <v>2024</v>
      </c>
      <c r="C2111" t="s">
        <v>137</v>
      </c>
      <c r="D2111" t="s">
        <v>4335</v>
      </c>
      <c r="E2111" t="s">
        <v>4336</v>
      </c>
      <c r="F2111" t="s">
        <v>4171</v>
      </c>
      <c r="G2111">
        <v>50000</v>
      </c>
      <c r="H2111" t="s">
        <v>5845</v>
      </c>
      <c r="I2111">
        <v>19000000</v>
      </c>
      <c r="J2111" t="s">
        <v>8717</v>
      </c>
      <c r="K2111">
        <v>18400000</v>
      </c>
      <c r="L2111">
        <v>19700000</v>
      </c>
      <c r="M2111">
        <v>13</v>
      </c>
      <c r="N2111" t="s">
        <v>4963</v>
      </c>
      <c r="O2111" t="s">
        <v>9856</v>
      </c>
    </row>
    <row r="2112" spans="1:15" x14ac:dyDescent="0.3">
      <c r="A2112" t="s">
        <v>4171</v>
      </c>
      <c r="B2112">
        <v>2024</v>
      </c>
      <c r="C2112" t="s">
        <v>137</v>
      </c>
      <c r="D2112" t="s">
        <v>4335</v>
      </c>
      <c r="E2112" t="s">
        <v>4336</v>
      </c>
      <c r="F2112" t="s">
        <v>4171</v>
      </c>
      <c r="G2112">
        <v>50000</v>
      </c>
      <c r="H2112" t="s">
        <v>5845</v>
      </c>
      <c r="I2112">
        <v>19000000</v>
      </c>
      <c r="J2112" t="s">
        <v>8717</v>
      </c>
      <c r="K2112">
        <v>18400000</v>
      </c>
      <c r="L2112">
        <v>19700000</v>
      </c>
      <c r="M2112">
        <v>13</v>
      </c>
      <c r="N2112" t="s">
        <v>4963</v>
      </c>
      <c r="O2112" t="s">
        <v>9857</v>
      </c>
    </row>
    <row r="2113" spans="1:15" x14ac:dyDescent="0.3">
      <c r="A2113" t="s">
        <v>4171</v>
      </c>
      <c r="B2113">
        <v>2024</v>
      </c>
      <c r="C2113" t="s">
        <v>62</v>
      </c>
      <c r="D2113">
        <v>208</v>
      </c>
      <c r="E2113" t="s">
        <v>5149</v>
      </c>
      <c r="F2113" t="s">
        <v>4171</v>
      </c>
      <c r="G2113">
        <v>50000</v>
      </c>
      <c r="H2113" t="s">
        <v>5845</v>
      </c>
      <c r="I2113">
        <v>10000000</v>
      </c>
      <c r="J2113" t="s">
        <v>8717</v>
      </c>
      <c r="K2113">
        <v>9600000</v>
      </c>
      <c r="L2113">
        <v>10300000</v>
      </c>
      <c r="M2113">
        <v>11</v>
      </c>
      <c r="N2113" t="s">
        <v>4582</v>
      </c>
      <c r="O2113" t="s">
        <v>9808</v>
      </c>
    </row>
    <row r="2114" spans="1:15" x14ac:dyDescent="0.3">
      <c r="A2114" t="s">
        <v>4171</v>
      </c>
      <c r="B2114">
        <v>2024</v>
      </c>
      <c r="C2114" t="s">
        <v>62</v>
      </c>
      <c r="D2114">
        <v>2008</v>
      </c>
      <c r="E2114" t="s">
        <v>4255</v>
      </c>
      <c r="F2114" t="s">
        <v>4171</v>
      </c>
      <c r="G2114">
        <v>50000</v>
      </c>
      <c r="H2114" t="s">
        <v>5845</v>
      </c>
      <c r="I2114">
        <v>12800000</v>
      </c>
      <c r="J2114" t="s">
        <v>8717</v>
      </c>
      <c r="K2114">
        <v>12300000</v>
      </c>
      <c r="L2114">
        <v>13200000</v>
      </c>
      <c r="M2114">
        <v>14</v>
      </c>
      <c r="N2114" t="s">
        <v>4244</v>
      </c>
      <c r="O2114" t="s">
        <v>9794</v>
      </c>
    </row>
    <row r="2115" spans="1:15" x14ac:dyDescent="0.3">
      <c r="A2115" t="s">
        <v>4171</v>
      </c>
      <c r="B2115">
        <v>2024</v>
      </c>
      <c r="C2115" t="s">
        <v>62</v>
      </c>
      <c r="D2115">
        <v>3008</v>
      </c>
      <c r="E2115" t="s">
        <v>4258</v>
      </c>
      <c r="F2115" t="s">
        <v>4171</v>
      </c>
      <c r="G2115">
        <v>50000</v>
      </c>
      <c r="H2115" t="s">
        <v>5845</v>
      </c>
      <c r="I2115">
        <v>14900000</v>
      </c>
      <c r="J2115" t="s">
        <v>8717</v>
      </c>
      <c r="K2115">
        <v>14300000</v>
      </c>
      <c r="L2115">
        <v>15400000</v>
      </c>
      <c r="M2115">
        <v>17</v>
      </c>
      <c r="N2115" t="s">
        <v>4247</v>
      </c>
      <c r="O2115" t="s">
        <v>9876</v>
      </c>
    </row>
    <row r="2116" spans="1:15" x14ac:dyDescent="0.3">
      <c r="A2116" t="s">
        <v>4171</v>
      </c>
      <c r="B2116">
        <v>2024</v>
      </c>
      <c r="C2116" t="s">
        <v>62</v>
      </c>
      <c r="D2116">
        <v>3008</v>
      </c>
      <c r="E2116" t="s">
        <v>4258</v>
      </c>
      <c r="F2116" t="s">
        <v>4171</v>
      </c>
      <c r="G2116">
        <v>50000</v>
      </c>
      <c r="H2116" t="s">
        <v>5845</v>
      </c>
      <c r="I2116">
        <v>14900000</v>
      </c>
      <c r="J2116" t="s">
        <v>8717</v>
      </c>
      <c r="K2116">
        <v>14300000</v>
      </c>
      <c r="L2116">
        <v>15400000</v>
      </c>
      <c r="M2116">
        <v>17</v>
      </c>
      <c r="N2116" t="s">
        <v>4247</v>
      </c>
      <c r="O2116" t="s">
        <v>9887</v>
      </c>
    </row>
    <row r="2117" spans="1:15" x14ac:dyDescent="0.3">
      <c r="A2117" t="s">
        <v>4171</v>
      </c>
      <c r="B2117">
        <v>2024</v>
      </c>
      <c r="C2117" t="s">
        <v>62</v>
      </c>
      <c r="D2117" t="s">
        <v>4249</v>
      </c>
      <c r="E2117" t="s">
        <v>4278</v>
      </c>
      <c r="F2117" t="s">
        <v>4171</v>
      </c>
      <c r="G2117">
        <v>50000</v>
      </c>
      <c r="H2117" t="s">
        <v>5845</v>
      </c>
      <c r="I2117">
        <v>20700000</v>
      </c>
      <c r="J2117" t="s">
        <v>8717</v>
      </c>
      <c r="K2117">
        <v>20000000</v>
      </c>
      <c r="L2117">
        <v>21500000</v>
      </c>
      <c r="M2117">
        <v>22</v>
      </c>
      <c r="N2117" t="s">
        <v>4247</v>
      </c>
      <c r="O2117" t="s">
        <v>9793</v>
      </c>
    </row>
    <row r="2118" spans="1:15" x14ac:dyDescent="0.3">
      <c r="A2118" t="s">
        <v>4171</v>
      </c>
      <c r="B2118">
        <v>2024</v>
      </c>
      <c r="C2118" t="s">
        <v>62</v>
      </c>
      <c r="D2118" t="s">
        <v>4354</v>
      </c>
      <c r="E2118" t="s">
        <v>9882</v>
      </c>
      <c r="F2118" t="s">
        <v>4171</v>
      </c>
      <c r="G2118">
        <v>50000</v>
      </c>
      <c r="H2118" t="s">
        <v>5845</v>
      </c>
      <c r="I2118">
        <v>15200000</v>
      </c>
      <c r="J2118" t="s">
        <v>8717</v>
      </c>
      <c r="K2118">
        <v>14500000</v>
      </c>
      <c r="L2118">
        <v>15800000</v>
      </c>
      <c r="M2118">
        <v>2</v>
      </c>
      <c r="N2118" t="s">
        <v>4648</v>
      </c>
      <c r="O2118" t="s">
        <v>9883</v>
      </c>
    </row>
    <row r="2119" spans="1:15" x14ac:dyDescent="0.3">
      <c r="A2119" t="s">
        <v>4171</v>
      </c>
      <c r="B2119">
        <v>2024</v>
      </c>
      <c r="C2119" t="s">
        <v>194</v>
      </c>
      <c r="D2119" t="s">
        <v>4479</v>
      </c>
      <c r="E2119" t="s">
        <v>8331</v>
      </c>
      <c r="F2119" t="s">
        <v>4171</v>
      </c>
      <c r="G2119">
        <v>50000</v>
      </c>
      <c r="H2119" t="s">
        <v>5845</v>
      </c>
      <c r="I2119">
        <v>25300000</v>
      </c>
      <c r="J2119" t="s">
        <v>8717</v>
      </c>
      <c r="K2119">
        <v>24000000</v>
      </c>
      <c r="L2119">
        <v>26600000</v>
      </c>
      <c r="M2119">
        <v>3</v>
      </c>
      <c r="N2119" t="s">
        <v>4225</v>
      </c>
      <c r="O2119" t="s">
        <v>9816</v>
      </c>
    </row>
    <row r="2120" spans="1:15" x14ac:dyDescent="0.3">
      <c r="A2120" t="s">
        <v>4171</v>
      </c>
      <c r="B2120">
        <v>2024</v>
      </c>
      <c r="C2120" t="s">
        <v>182</v>
      </c>
      <c r="D2120" t="s">
        <v>4517</v>
      </c>
      <c r="E2120" t="s">
        <v>9896</v>
      </c>
      <c r="F2120" t="s">
        <v>4171</v>
      </c>
      <c r="G2120">
        <v>50000</v>
      </c>
      <c r="H2120" t="s">
        <v>5845</v>
      </c>
      <c r="I2120">
        <v>14400000</v>
      </c>
      <c r="J2120" t="s">
        <v>8717</v>
      </c>
      <c r="K2120">
        <v>13900000</v>
      </c>
      <c r="L2120">
        <v>15000000</v>
      </c>
      <c r="M2120" t="s">
        <v>4174</v>
      </c>
      <c r="N2120" t="s">
        <v>4247</v>
      </c>
      <c r="O2120" t="s">
        <v>9898</v>
      </c>
    </row>
    <row r="2121" spans="1:15" x14ac:dyDescent="0.3">
      <c r="A2121" t="s">
        <v>4171</v>
      </c>
      <c r="B2121">
        <v>2024</v>
      </c>
      <c r="C2121" t="s">
        <v>182</v>
      </c>
      <c r="D2121" t="s">
        <v>4488</v>
      </c>
      <c r="E2121" t="s">
        <v>4489</v>
      </c>
      <c r="F2121" t="s">
        <v>4171</v>
      </c>
      <c r="G2121">
        <v>50000</v>
      </c>
      <c r="H2121" t="s">
        <v>5845</v>
      </c>
      <c r="I2121">
        <v>17400000</v>
      </c>
      <c r="J2121" t="s">
        <v>8717</v>
      </c>
      <c r="K2121">
        <v>16800000</v>
      </c>
      <c r="L2121">
        <v>18000000</v>
      </c>
      <c r="M2121">
        <v>10</v>
      </c>
      <c r="N2121" t="s">
        <v>4259</v>
      </c>
      <c r="O2121" t="s">
        <v>9901</v>
      </c>
    </row>
    <row r="2122" spans="1:15" x14ac:dyDescent="0.3">
      <c r="A2122" t="s">
        <v>4171</v>
      </c>
      <c r="B2122">
        <v>2024</v>
      </c>
      <c r="C2122" t="s">
        <v>131</v>
      </c>
      <c r="D2122" t="s">
        <v>4992</v>
      </c>
      <c r="E2122" t="s">
        <v>7626</v>
      </c>
      <c r="F2122" t="s">
        <v>4171</v>
      </c>
      <c r="G2122">
        <v>50000</v>
      </c>
      <c r="H2122" t="s">
        <v>5845</v>
      </c>
      <c r="I2122">
        <v>25600000</v>
      </c>
      <c r="J2122" t="s">
        <v>8717</v>
      </c>
      <c r="K2122">
        <v>23800000</v>
      </c>
      <c r="L2122">
        <v>27300000</v>
      </c>
      <c r="M2122">
        <v>3</v>
      </c>
      <c r="N2122" t="s">
        <v>5743</v>
      </c>
      <c r="O2122" t="s">
        <v>9902</v>
      </c>
    </row>
    <row r="2123" spans="1:15" x14ac:dyDescent="0.3">
      <c r="A2123" t="s">
        <v>4171</v>
      </c>
      <c r="B2123">
        <v>2024</v>
      </c>
      <c r="C2123" t="s">
        <v>166</v>
      </c>
      <c r="D2123" t="s">
        <v>4514</v>
      </c>
      <c r="E2123" t="s">
        <v>5740</v>
      </c>
      <c r="F2123" t="s">
        <v>4171</v>
      </c>
      <c r="G2123">
        <v>50000</v>
      </c>
      <c r="H2123" t="s">
        <v>5845</v>
      </c>
      <c r="I2123">
        <v>20700000</v>
      </c>
      <c r="J2123" t="s">
        <v>8717</v>
      </c>
      <c r="K2123">
        <v>19900000</v>
      </c>
      <c r="L2123">
        <v>21600000</v>
      </c>
      <c r="M2123">
        <v>2</v>
      </c>
      <c r="N2123" t="s">
        <v>4212</v>
      </c>
      <c r="O2123" t="s">
        <v>9820</v>
      </c>
    </row>
    <row r="2124" spans="1:15" x14ac:dyDescent="0.3">
      <c r="A2124" t="s">
        <v>4171</v>
      </c>
      <c r="B2124">
        <v>2024</v>
      </c>
      <c r="C2124" t="s">
        <v>166</v>
      </c>
      <c r="D2124" t="s">
        <v>9822</v>
      </c>
      <c r="E2124" t="s">
        <v>9823</v>
      </c>
      <c r="F2124" t="s">
        <v>4171</v>
      </c>
      <c r="G2124">
        <v>50000</v>
      </c>
      <c r="H2124" t="s">
        <v>5845</v>
      </c>
      <c r="I2124">
        <v>29900000</v>
      </c>
      <c r="J2124" t="s">
        <v>8717</v>
      </c>
      <c r="K2124">
        <v>28200000</v>
      </c>
      <c r="L2124">
        <v>31600000</v>
      </c>
      <c r="M2124" t="s">
        <v>4174</v>
      </c>
      <c r="N2124" t="s">
        <v>9090</v>
      </c>
      <c r="O2124" t="s">
        <v>9824</v>
      </c>
    </row>
    <row r="2125" spans="1:15" x14ac:dyDescent="0.3">
      <c r="A2125" t="s">
        <v>4171</v>
      </c>
      <c r="B2125">
        <v>2025</v>
      </c>
      <c r="C2125" t="s">
        <v>24</v>
      </c>
      <c r="D2125" t="s">
        <v>4430</v>
      </c>
      <c r="E2125" t="s">
        <v>5834</v>
      </c>
      <c r="F2125" t="s">
        <v>4171</v>
      </c>
      <c r="G2125">
        <v>50000</v>
      </c>
      <c r="H2125" t="s">
        <v>5845</v>
      </c>
      <c r="I2125">
        <v>35000000</v>
      </c>
      <c r="J2125" t="s">
        <v>8717</v>
      </c>
      <c r="K2125">
        <v>33700000</v>
      </c>
      <c r="L2125">
        <v>36300000</v>
      </c>
      <c r="M2125" t="s">
        <v>4174</v>
      </c>
      <c r="N2125" t="s">
        <v>4279</v>
      </c>
      <c r="O2125" t="s">
        <v>9797</v>
      </c>
    </row>
    <row r="2126" spans="1:15" x14ac:dyDescent="0.3">
      <c r="A2126" t="s">
        <v>4171</v>
      </c>
      <c r="B2126">
        <v>2025</v>
      </c>
      <c r="C2126" t="s">
        <v>24</v>
      </c>
      <c r="D2126" t="s">
        <v>4404</v>
      </c>
      <c r="E2126" t="s">
        <v>9781</v>
      </c>
      <c r="F2126" t="s">
        <v>4171</v>
      </c>
      <c r="G2126">
        <v>50000</v>
      </c>
      <c r="H2126" t="s">
        <v>5845</v>
      </c>
      <c r="I2126">
        <v>24700000</v>
      </c>
      <c r="J2126" t="s">
        <v>8717</v>
      </c>
      <c r="K2126">
        <v>23800000</v>
      </c>
      <c r="L2126">
        <v>25600000</v>
      </c>
      <c r="M2126" t="s">
        <v>4174</v>
      </c>
      <c r="N2126" t="s">
        <v>4289</v>
      </c>
      <c r="O2126" t="s">
        <v>9826</v>
      </c>
    </row>
    <row r="2127" spans="1:15" x14ac:dyDescent="0.3">
      <c r="A2127" t="s">
        <v>4171</v>
      </c>
      <c r="B2127">
        <v>2025</v>
      </c>
      <c r="C2127" t="s">
        <v>24</v>
      </c>
      <c r="D2127" t="s">
        <v>4853</v>
      </c>
      <c r="E2127" t="s">
        <v>4190</v>
      </c>
      <c r="F2127" t="s">
        <v>4171</v>
      </c>
      <c r="G2127">
        <v>50000</v>
      </c>
      <c r="H2127" t="s">
        <v>5845</v>
      </c>
      <c r="I2127">
        <v>17700000</v>
      </c>
      <c r="J2127" t="s">
        <v>8717</v>
      </c>
      <c r="K2127">
        <v>17100000</v>
      </c>
      <c r="L2127">
        <v>18300000</v>
      </c>
      <c r="M2127">
        <v>28</v>
      </c>
      <c r="N2127" t="s">
        <v>4551</v>
      </c>
      <c r="O2127" t="s">
        <v>9830</v>
      </c>
    </row>
    <row r="2128" spans="1:15" x14ac:dyDescent="0.3">
      <c r="A2128" t="s">
        <v>4171</v>
      </c>
      <c r="B2128">
        <v>2025</v>
      </c>
      <c r="C2128" t="s">
        <v>5177</v>
      </c>
      <c r="D2128" t="s">
        <v>5214</v>
      </c>
      <c r="E2128" t="s">
        <v>8992</v>
      </c>
      <c r="F2128" t="s">
        <v>4171</v>
      </c>
      <c r="G2128">
        <v>50000</v>
      </c>
      <c r="H2128" t="s">
        <v>5845</v>
      </c>
      <c r="I2128">
        <v>9900000</v>
      </c>
      <c r="J2128" t="s">
        <v>8717</v>
      </c>
      <c r="K2128">
        <v>9500000</v>
      </c>
      <c r="L2128">
        <v>10400000</v>
      </c>
      <c r="M2128">
        <v>2</v>
      </c>
      <c r="N2128" t="s">
        <v>4274</v>
      </c>
      <c r="O2128" t="s">
        <v>9831</v>
      </c>
    </row>
    <row r="2129" spans="1:15" x14ac:dyDescent="0.3">
      <c r="A2129" t="s">
        <v>4171</v>
      </c>
      <c r="B2129">
        <v>2025</v>
      </c>
      <c r="C2129" t="s">
        <v>163</v>
      </c>
      <c r="D2129">
        <v>7</v>
      </c>
      <c r="E2129" t="s">
        <v>9795</v>
      </c>
      <c r="F2129" t="s">
        <v>4171</v>
      </c>
      <c r="G2129">
        <v>50000</v>
      </c>
      <c r="H2129" t="s">
        <v>5845</v>
      </c>
      <c r="I2129">
        <v>21400000</v>
      </c>
      <c r="J2129" t="s">
        <v>8717</v>
      </c>
      <c r="K2129">
        <v>20600000</v>
      </c>
      <c r="L2129">
        <v>22100000</v>
      </c>
      <c r="M2129">
        <v>2</v>
      </c>
      <c r="N2129" t="s">
        <v>4289</v>
      </c>
      <c r="O2129" t="s">
        <v>9796</v>
      </c>
    </row>
    <row r="2130" spans="1:15" x14ac:dyDescent="0.3">
      <c r="A2130" t="s">
        <v>4171</v>
      </c>
      <c r="B2130">
        <v>2025</v>
      </c>
      <c r="C2130" t="s">
        <v>154</v>
      </c>
      <c r="D2130" t="s">
        <v>5681</v>
      </c>
      <c r="E2130" t="s">
        <v>5682</v>
      </c>
      <c r="F2130" t="s">
        <v>4171</v>
      </c>
      <c r="G2130">
        <v>50000</v>
      </c>
      <c r="H2130" t="s">
        <v>5845</v>
      </c>
      <c r="I2130">
        <v>23400000</v>
      </c>
      <c r="J2130" t="s">
        <v>8717</v>
      </c>
      <c r="K2130">
        <v>22600000</v>
      </c>
      <c r="L2130">
        <v>24200000</v>
      </c>
      <c r="M2130">
        <v>2</v>
      </c>
      <c r="N2130" t="s">
        <v>4406</v>
      </c>
      <c r="O2130" t="s">
        <v>9838</v>
      </c>
    </row>
    <row r="2131" spans="1:15" x14ac:dyDescent="0.3">
      <c r="A2131" t="s">
        <v>4171</v>
      </c>
      <c r="B2131">
        <v>2025</v>
      </c>
      <c r="C2131" t="s">
        <v>4183</v>
      </c>
      <c r="D2131" t="s">
        <v>5932</v>
      </c>
      <c r="E2131" t="s">
        <v>9841</v>
      </c>
      <c r="F2131" t="s">
        <v>4171</v>
      </c>
      <c r="G2131">
        <v>50000</v>
      </c>
      <c r="H2131" t="s">
        <v>5845</v>
      </c>
      <c r="I2131">
        <v>13900000</v>
      </c>
      <c r="J2131" t="s">
        <v>8717</v>
      </c>
      <c r="K2131">
        <v>13400000</v>
      </c>
      <c r="L2131">
        <v>14400000</v>
      </c>
      <c r="M2131">
        <v>2</v>
      </c>
      <c r="N2131" t="s">
        <v>4191</v>
      </c>
      <c r="O2131" t="s">
        <v>9842</v>
      </c>
    </row>
    <row r="2132" spans="1:15" x14ac:dyDescent="0.3">
      <c r="A2132" t="s">
        <v>4171</v>
      </c>
      <c r="B2132">
        <v>2025</v>
      </c>
      <c r="C2132" t="s">
        <v>4183</v>
      </c>
      <c r="D2132" t="s">
        <v>4184</v>
      </c>
      <c r="E2132" t="s">
        <v>6248</v>
      </c>
      <c r="F2132" t="s">
        <v>4171</v>
      </c>
      <c r="G2132">
        <v>50000</v>
      </c>
      <c r="H2132" t="s">
        <v>5845</v>
      </c>
      <c r="I2132">
        <v>9700000</v>
      </c>
      <c r="J2132" t="s">
        <v>8717</v>
      </c>
      <c r="K2132">
        <v>9300000</v>
      </c>
      <c r="L2132">
        <v>10000000</v>
      </c>
      <c r="M2132">
        <v>6</v>
      </c>
      <c r="N2132" t="s">
        <v>4274</v>
      </c>
      <c r="O2132" t="s">
        <v>9844</v>
      </c>
    </row>
    <row r="2133" spans="1:15" x14ac:dyDescent="0.3">
      <c r="A2133" t="s">
        <v>4171</v>
      </c>
      <c r="B2133">
        <v>2025</v>
      </c>
      <c r="C2133" t="s">
        <v>250</v>
      </c>
      <c r="D2133" t="s">
        <v>4318</v>
      </c>
      <c r="E2133" t="s">
        <v>7879</v>
      </c>
      <c r="F2133" t="s">
        <v>4171</v>
      </c>
      <c r="G2133">
        <v>50000</v>
      </c>
      <c r="H2133" t="s">
        <v>5845</v>
      </c>
      <c r="I2133">
        <v>20300000</v>
      </c>
      <c r="J2133" t="s">
        <v>8717</v>
      </c>
      <c r="K2133">
        <v>19600000</v>
      </c>
      <c r="L2133">
        <v>21000000</v>
      </c>
      <c r="M2133">
        <v>8</v>
      </c>
      <c r="N2133" t="s">
        <v>4218</v>
      </c>
      <c r="O2133" t="s">
        <v>9851</v>
      </c>
    </row>
    <row r="2134" spans="1:15" x14ac:dyDescent="0.3">
      <c r="A2134" t="s">
        <v>4171</v>
      </c>
      <c r="B2134">
        <v>2025</v>
      </c>
      <c r="C2134" t="s">
        <v>250</v>
      </c>
      <c r="D2134" t="s">
        <v>5676</v>
      </c>
      <c r="E2134" t="s">
        <v>9805</v>
      </c>
      <c r="F2134" t="s">
        <v>4171</v>
      </c>
      <c r="G2134">
        <v>50000</v>
      </c>
      <c r="H2134" t="s">
        <v>5845</v>
      </c>
      <c r="I2134">
        <v>33900000</v>
      </c>
      <c r="J2134" t="s">
        <v>8717</v>
      </c>
      <c r="K2134">
        <v>32100000</v>
      </c>
      <c r="L2134">
        <v>35700000</v>
      </c>
      <c r="M2134">
        <v>4</v>
      </c>
      <c r="N2134" t="s">
        <v>4387</v>
      </c>
      <c r="O2134" t="s">
        <v>9806</v>
      </c>
    </row>
    <row r="2135" spans="1:15" x14ac:dyDescent="0.3">
      <c r="A2135" t="s">
        <v>4171</v>
      </c>
      <c r="B2135">
        <v>2025</v>
      </c>
      <c r="C2135" t="s">
        <v>191</v>
      </c>
      <c r="D2135" t="s">
        <v>5762</v>
      </c>
      <c r="E2135" t="s">
        <v>9853</v>
      </c>
      <c r="F2135" t="s">
        <v>4171</v>
      </c>
      <c r="G2135">
        <v>50000</v>
      </c>
      <c r="H2135" t="s">
        <v>5845</v>
      </c>
      <c r="I2135">
        <v>33300000</v>
      </c>
      <c r="J2135" t="s">
        <v>8717</v>
      </c>
      <c r="K2135">
        <v>31400000</v>
      </c>
      <c r="L2135">
        <v>35200000</v>
      </c>
      <c r="M2135" t="s">
        <v>4174</v>
      </c>
      <c r="N2135" t="s">
        <v>4259</v>
      </c>
      <c r="O2135" t="s">
        <v>9854</v>
      </c>
    </row>
    <row r="2136" spans="1:15" x14ac:dyDescent="0.3">
      <c r="A2136" t="s">
        <v>4171</v>
      </c>
      <c r="B2136">
        <v>2025</v>
      </c>
      <c r="C2136" t="s">
        <v>201</v>
      </c>
      <c r="D2136" t="s">
        <v>4668</v>
      </c>
      <c r="E2136" t="s">
        <v>7692</v>
      </c>
      <c r="F2136" t="s">
        <v>4171</v>
      </c>
      <c r="G2136">
        <v>50000</v>
      </c>
      <c r="H2136" t="s">
        <v>5845</v>
      </c>
      <c r="I2136">
        <v>11500000</v>
      </c>
      <c r="J2136" t="s">
        <v>8717</v>
      </c>
      <c r="K2136">
        <v>11100000</v>
      </c>
      <c r="L2136">
        <v>11900000</v>
      </c>
      <c r="M2136">
        <v>29</v>
      </c>
      <c r="N2136" t="s">
        <v>4507</v>
      </c>
      <c r="O2136" t="s">
        <v>9861</v>
      </c>
    </row>
    <row r="2137" spans="1:15" x14ac:dyDescent="0.3">
      <c r="A2137" t="s">
        <v>4171</v>
      </c>
      <c r="B2137">
        <v>2025</v>
      </c>
      <c r="C2137" t="s">
        <v>230</v>
      </c>
      <c r="D2137" t="s">
        <v>8638</v>
      </c>
      <c r="E2137" t="s">
        <v>9864</v>
      </c>
      <c r="F2137" t="s">
        <v>4171</v>
      </c>
      <c r="G2137">
        <v>50000</v>
      </c>
      <c r="H2137" t="s">
        <v>5845</v>
      </c>
      <c r="I2137">
        <v>14600000</v>
      </c>
      <c r="J2137" t="s">
        <v>8717</v>
      </c>
      <c r="K2137">
        <v>14000000</v>
      </c>
      <c r="L2137">
        <v>15100000</v>
      </c>
      <c r="M2137" t="s">
        <v>4174</v>
      </c>
      <c r="N2137" t="s">
        <v>4203</v>
      </c>
      <c r="O2137" t="s">
        <v>9865</v>
      </c>
    </row>
    <row r="2138" spans="1:15" x14ac:dyDescent="0.3">
      <c r="A2138" t="s">
        <v>4171</v>
      </c>
      <c r="B2138">
        <v>2025</v>
      </c>
      <c r="C2138" t="s">
        <v>62</v>
      </c>
      <c r="D2138">
        <v>308</v>
      </c>
      <c r="E2138" t="s">
        <v>4810</v>
      </c>
      <c r="F2138" t="s">
        <v>4171</v>
      </c>
      <c r="G2138">
        <v>50000</v>
      </c>
      <c r="H2138" t="s">
        <v>5845</v>
      </c>
      <c r="I2138">
        <v>17000000</v>
      </c>
      <c r="J2138" t="s">
        <v>8717</v>
      </c>
      <c r="K2138">
        <v>16400000</v>
      </c>
      <c r="L2138">
        <v>17600000</v>
      </c>
      <c r="M2138">
        <v>7</v>
      </c>
      <c r="N2138" t="s">
        <v>4259</v>
      </c>
      <c r="O2138" t="s">
        <v>9888</v>
      </c>
    </row>
    <row r="2139" spans="1:15" x14ac:dyDescent="0.3">
      <c r="A2139" t="s">
        <v>4171</v>
      </c>
      <c r="B2139">
        <v>2025</v>
      </c>
      <c r="C2139" t="s">
        <v>62</v>
      </c>
      <c r="D2139">
        <v>3008</v>
      </c>
      <c r="E2139" t="s">
        <v>4258</v>
      </c>
      <c r="F2139" t="s">
        <v>4171</v>
      </c>
      <c r="G2139">
        <v>50000</v>
      </c>
      <c r="H2139" t="s">
        <v>5845</v>
      </c>
      <c r="I2139">
        <v>17200000</v>
      </c>
      <c r="J2139" t="s">
        <v>8717</v>
      </c>
      <c r="K2139">
        <v>16600000</v>
      </c>
      <c r="L2139">
        <v>17800000</v>
      </c>
      <c r="M2139">
        <v>11</v>
      </c>
      <c r="N2139" t="s">
        <v>4256</v>
      </c>
      <c r="O2139" t="s">
        <v>9791</v>
      </c>
    </row>
    <row r="2140" spans="1:15" x14ac:dyDescent="0.3">
      <c r="A2140" t="s">
        <v>4171</v>
      </c>
      <c r="B2140">
        <v>2025</v>
      </c>
      <c r="C2140" t="s">
        <v>62</v>
      </c>
      <c r="D2140">
        <v>3008</v>
      </c>
      <c r="E2140" t="s">
        <v>4258</v>
      </c>
      <c r="F2140" t="s">
        <v>4171</v>
      </c>
      <c r="G2140">
        <v>50000</v>
      </c>
      <c r="H2140" t="s">
        <v>5845</v>
      </c>
      <c r="I2140">
        <v>17200000</v>
      </c>
      <c r="J2140" t="s">
        <v>8717</v>
      </c>
      <c r="K2140">
        <v>16600000</v>
      </c>
      <c r="L2140">
        <v>17800000</v>
      </c>
      <c r="M2140">
        <v>11</v>
      </c>
      <c r="N2140" t="s">
        <v>4256</v>
      </c>
      <c r="O2140" t="s">
        <v>9877</v>
      </c>
    </row>
    <row r="2141" spans="1:15" x14ac:dyDescent="0.3">
      <c r="A2141" t="s">
        <v>4171</v>
      </c>
      <c r="B2141">
        <v>2025</v>
      </c>
      <c r="C2141" t="s">
        <v>62</v>
      </c>
      <c r="D2141">
        <v>5008</v>
      </c>
      <c r="E2141" t="s">
        <v>4434</v>
      </c>
      <c r="F2141" t="s">
        <v>4171</v>
      </c>
      <c r="G2141">
        <v>50000</v>
      </c>
      <c r="H2141" t="s">
        <v>5845</v>
      </c>
      <c r="I2141">
        <v>24000000</v>
      </c>
      <c r="J2141" t="s">
        <v>8717</v>
      </c>
      <c r="K2141">
        <v>23200000</v>
      </c>
      <c r="L2141">
        <v>24800000</v>
      </c>
      <c r="M2141">
        <v>3</v>
      </c>
      <c r="N2141" t="s">
        <v>4341</v>
      </c>
      <c r="O2141" t="s">
        <v>9879</v>
      </c>
    </row>
    <row r="2142" spans="1:15" x14ac:dyDescent="0.3">
      <c r="A2142" t="s">
        <v>4171</v>
      </c>
      <c r="B2142">
        <v>2025</v>
      </c>
      <c r="C2142" t="s">
        <v>62</v>
      </c>
      <c r="D2142" t="s">
        <v>4249</v>
      </c>
      <c r="E2142" t="s">
        <v>4278</v>
      </c>
      <c r="F2142" t="s">
        <v>4171</v>
      </c>
      <c r="G2142">
        <v>50000</v>
      </c>
      <c r="H2142" t="s">
        <v>5845</v>
      </c>
      <c r="I2142">
        <v>24900000</v>
      </c>
      <c r="J2142" t="s">
        <v>8717</v>
      </c>
      <c r="K2142">
        <v>24000000</v>
      </c>
      <c r="L2142">
        <v>25700000</v>
      </c>
      <c r="M2142" t="s">
        <v>4174</v>
      </c>
      <c r="N2142" t="s">
        <v>4191</v>
      </c>
      <c r="O2142" t="s">
        <v>9799</v>
      </c>
    </row>
    <row r="2143" spans="1:15" x14ac:dyDescent="0.3">
      <c r="A2143" t="s">
        <v>4171</v>
      </c>
      <c r="B2143">
        <v>2025</v>
      </c>
      <c r="C2143" t="s">
        <v>62</v>
      </c>
      <c r="D2143" t="s">
        <v>4197</v>
      </c>
      <c r="E2143" t="s">
        <v>4901</v>
      </c>
      <c r="F2143" t="s">
        <v>4171</v>
      </c>
      <c r="G2143">
        <v>50000</v>
      </c>
      <c r="H2143" t="s">
        <v>5845</v>
      </c>
      <c r="I2143">
        <v>14300000</v>
      </c>
      <c r="J2143" t="s">
        <v>8717</v>
      </c>
      <c r="K2143">
        <v>13900000</v>
      </c>
      <c r="L2143">
        <v>14800000</v>
      </c>
      <c r="M2143">
        <v>11</v>
      </c>
      <c r="N2143" t="s">
        <v>4289</v>
      </c>
      <c r="O2143" t="s">
        <v>9872</v>
      </c>
    </row>
    <row r="2144" spans="1:15" x14ac:dyDescent="0.3">
      <c r="A2144" t="s">
        <v>4171</v>
      </c>
      <c r="B2144">
        <v>2025</v>
      </c>
      <c r="C2144" t="s">
        <v>62</v>
      </c>
      <c r="D2144" t="s">
        <v>4197</v>
      </c>
      <c r="E2144" t="s">
        <v>4901</v>
      </c>
      <c r="F2144" t="s">
        <v>4171</v>
      </c>
      <c r="G2144">
        <v>50000</v>
      </c>
      <c r="H2144" t="s">
        <v>5845</v>
      </c>
      <c r="I2144">
        <v>14300000</v>
      </c>
      <c r="J2144" t="s">
        <v>8717</v>
      </c>
      <c r="K2144">
        <v>13900000</v>
      </c>
      <c r="L2144">
        <v>14800000</v>
      </c>
      <c r="M2144">
        <v>11</v>
      </c>
      <c r="N2144" t="s">
        <v>4289</v>
      </c>
      <c r="O2144" t="s">
        <v>9884</v>
      </c>
    </row>
    <row r="2145" spans="1:15" x14ac:dyDescent="0.3">
      <c r="A2145" t="s">
        <v>4171</v>
      </c>
      <c r="B2145">
        <v>2025</v>
      </c>
      <c r="C2145" t="s">
        <v>62</v>
      </c>
      <c r="D2145" t="s">
        <v>5704</v>
      </c>
      <c r="E2145" t="s">
        <v>5705</v>
      </c>
      <c r="F2145" t="s">
        <v>4171</v>
      </c>
      <c r="G2145">
        <v>50000</v>
      </c>
      <c r="H2145" t="s">
        <v>5845</v>
      </c>
      <c r="I2145">
        <v>15400000</v>
      </c>
      <c r="J2145" t="s">
        <v>8717</v>
      </c>
      <c r="K2145">
        <v>14800000</v>
      </c>
      <c r="L2145">
        <v>15900000</v>
      </c>
      <c r="M2145">
        <v>22</v>
      </c>
      <c r="N2145" t="s">
        <v>4381</v>
      </c>
      <c r="O2145" t="s">
        <v>9889</v>
      </c>
    </row>
    <row r="2146" spans="1:15" x14ac:dyDescent="0.3">
      <c r="A2146" t="s">
        <v>4171</v>
      </c>
      <c r="B2146">
        <v>2025</v>
      </c>
      <c r="C2146" t="s">
        <v>62</v>
      </c>
      <c r="D2146" t="s">
        <v>5643</v>
      </c>
      <c r="E2146" t="s">
        <v>9890</v>
      </c>
      <c r="F2146" t="s">
        <v>4171</v>
      </c>
      <c r="G2146">
        <v>50000</v>
      </c>
      <c r="H2146" t="s">
        <v>5845</v>
      </c>
      <c r="I2146">
        <v>18100000</v>
      </c>
      <c r="J2146" t="s">
        <v>8717</v>
      </c>
      <c r="K2146">
        <v>17500000</v>
      </c>
      <c r="L2146">
        <v>18700000</v>
      </c>
      <c r="M2146">
        <v>4</v>
      </c>
      <c r="N2146" t="s">
        <v>4191</v>
      </c>
      <c r="O2146" t="s">
        <v>9891</v>
      </c>
    </row>
    <row r="2147" spans="1:15" x14ac:dyDescent="0.3">
      <c r="A2147" t="s">
        <v>4171</v>
      </c>
      <c r="B2147">
        <v>2025</v>
      </c>
      <c r="C2147" t="s">
        <v>62</v>
      </c>
      <c r="D2147" t="s">
        <v>4231</v>
      </c>
      <c r="E2147" t="s">
        <v>4246</v>
      </c>
      <c r="F2147" t="s">
        <v>4171</v>
      </c>
      <c r="G2147">
        <v>50000</v>
      </c>
      <c r="H2147" t="s">
        <v>5845</v>
      </c>
      <c r="I2147">
        <v>16100000</v>
      </c>
      <c r="J2147" t="s">
        <v>8717</v>
      </c>
      <c r="K2147">
        <v>15500000</v>
      </c>
      <c r="L2147">
        <v>16700000</v>
      </c>
      <c r="M2147">
        <v>7</v>
      </c>
      <c r="N2147" t="s">
        <v>4259</v>
      </c>
      <c r="O2147" t="s">
        <v>9885</v>
      </c>
    </row>
    <row r="2148" spans="1:15" x14ac:dyDescent="0.3">
      <c r="A2148" t="s">
        <v>4171</v>
      </c>
      <c r="B2148">
        <v>2025</v>
      </c>
      <c r="C2148" t="s">
        <v>194</v>
      </c>
      <c r="D2148">
        <v>1500</v>
      </c>
      <c r="E2148" t="s">
        <v>4558</v>
      </c>
      <c r="F2148" t="s">
        <v>4171</v>
      </c>
      <c r="G2148">
        <v>50000</v>
      </c>
      <c r="H2148" t="s">
        <v>5845</v>
      </c>
      <c r="I2148">
        <v>49700000</v>
      </c>
      <c r="J2148" t="s">
        <v>8717</v>
      </c>
      <c r="K2148">
        <v>47900000</v>
      </c>
      <c r="L2148">
        <v>52000000</v>
      </c>
      <c r="M2148" t="s">
        <v>4174</v>
      </c>
      <c r="N2148" t="s">
        <v>4324</v>
      </c>
      <c r="O2148" t="s">
        <v>9819</v>
      </c>
    </row>
    <row r="2149" spans="1:15" x14ac:dyDescent="0.3">
      <c r="A2149" t="s">
        <v>4171</v>
      </c>
      <c r="B2149">
        <v>2025</v>
      </c>
      <c r="C2149" t="s">
        <v>194</v>
      </c>
      <c r="D2149" t="s">
        <v>4479</v>
      </c>
      <c r="E2149" t="s">
        <v>8331</v>
      </c>
      <c r="F2149" t="s">
        <v>4171</v>
      </c>
      <c r="G2149">
        <v>50000</v>
      </c>
      <c r="H2149" t="s">
        <v>5845</v>
      </c>
      <c r="I2149">
        <v>26000000</v>
      </c>
      <c r="J2149" t="s">
        <v>8717</v>
      </c>
      <c r="K2149">
        <v>25000000</v>
      </c>
      <c r="L2149">
        <v>26900000</v>
      </c>
      <c r="M2149">
        <v>4</v>
      </c>
      <c r="N2149" t="s">
        <v>4346</v>
      </c>
      <c r="O2149" t="s">
        <v>9893</v>
      </c>
    </row>
    <row r="2150" spans="1:15" x14ac:dyDescent="0.3">
      <c r="A2150" t="s">
        <v>4171</v>
      </c>
      <c r="B2150">
        <v>2026</v>
      </c>
      <c r="C2150" t="s">
        <v>36</v>
      </c>
      <c r="D2150" t="s">
        <v>6171</v>
      </c>
      <c r="E2150" t="s">
        <v>5772</v>
      </c>
      <c r="F2150" t="s">
        <v>4171</v>
      </c>
      <c r="G2150">
        <v>50000</v>
      </c>
      <c r="H2150" t="s">
        <v>5845</v>
      </c>
      <c r="I2150">
        <v>12000000</v>
      </c>
      <c r="J2150" t="s">
        <v>8717</v>
      </c>
      <c r="K2150">
        <v>11600000</v>
      </c>
      <c r="L2150">
        <v>12400000</v>
      </c>
      <c r="M2150" t="s">
        <v>4174</v>
      </c>
      <c r="N2150" t="s">
        <v>4324</v>
      </c>
      <c r="O2150" t="s">
        <v>9912</v>
      </c>
    </row>
    <row r="2151" spans="1:15" x14ac:dyDescent="0.3">
      <c r="A2151" t="s">
        <v>4171</v>
      </c>
      <c r="B2151">
        <v>2026</v>
      </c>
      <c r="C2151" t="s">
        <v>4268</v>
      </c>
      <c r="D2151" t="s">
        <v>9182</v>
      </c>
      <c r="E2151" t="s">
        <v>9183</v>
      </c>
      <c r="F2151" t="s">
        <v>4171</v>
      </c>
      <c r="G2151">
        <v>1000</v>
      </c>
      <c r="H2151" t="s">
        <v>4179</v>
      </c>
      <c r="I2151">
        <v>15500000</v>
      </c>
      <c r="J2151" t="s">
        <v>8717</v>
      </c>
      <c r="K2151">
        <v>14900000</v>
      </c>
      <c r="L2151">
        <v>16000000</v>
      </c>
      <c r="M2151" t="s">
        <v>4174</v>
      </c>
      <c r="N2151" t="s">
        <v>4424</v>
      </c>
      <c r="O2151" t="s">
        <v>9184</v>
      </c>
    </row>
    <row r="2152" spans="1:15" x14ac:dyDescent="0.3">
      <c r="A2152" t="s">
        <v>4171</v>
      </c>
      <c r="B2152">
        <v>2026</v>
      </c>
      <c r="C2152" t="s">
        <v>24</v>
      </c>
      <c r="D2152" t="s">
        <v>4404</v>
      </c>
      <c r="E2152" t="s">
        <v>9781</v>
      </c>
      <c r="F2152" t="s">
        <v>4171</v>
      </c>
      <c r="G2152">
        <v>50000</v>
      </c>
      <c r="H2152" t="s">
        <v>5845</v>
      </c>
      <c r="I2152">
        <v>28400000</v>
      </c>
      <c r="J2152" t="s">
        <v>8717</v>
      </c>
      <c r="K2152">
        <v>27400000</v>
      </c>
      <c r="L2152">
        <v>29500000</v>
      </c>
      <c r="M2152" t="s">
        <v>4174</v>
      </c>
      <c r="N2152" t="s">
        <v>4626</v>
      </c>
      <c r="O2152" t="s">
        <v>9827</v>
      </c>
    </row>
    <row r="2153" spans="1:15" x14ac:dyDescent="0.3">
      <c r="A2153" t="s">
        <v>4171</v>
      </c>
      <c r="B2153">
        <v>2026</v>
      </c>
      <c r="C2153" t="s">
        <v>163</v>
      </c>
      <c r="D2153">
        <v>7</v>
      </c>
      <c r="E2153" t="s">
        <v>9795</v>
      </c>
      <c r="F2153" t="s">
        <v>4171</v>
      </c>
      <c r="G2153">
        <v>50000</v>
      </c>
      <c r="H2153" t="s">
        <v>5845</v>
      </c>
      <c r="I2153">
        <v>22600000</v>
      </c>
      <c r="J2153" t="s">
        <v>8717</v>
      </c>
      <c r="K2153">
        <v>21800000</v>
      </c>
      <c r="L2153">
        <v>23300000</v>
      </c>
      <c r="M2153" t="s">
        <v>4174</v>
      </c>
      <c r="N2153" t="s">
        <v>4247</v>
      </c>
      <c r="O2153" t="s">
        <v>9807</v>
      </c>
    </row>
    <row r="2154" spans="1:15" x14ac:dyDescent="0.3">
      <c r="A2154" t="s">
        <v>4171</v>
      </c>
      <c r="B2154">
        <v>2026</v>
      </c>
      <c r="C2154" t="s">
        <v>45</v>
      </c>
      <c r="D2154" t="s">
        <v>4884</v>
      </c>
      <c r="E2154" t="s">
        <v>9146</v>
      </c>
      <c r="F2154" t="s">
        <v>4171</v>
      </c>
      <c r="G2154">
        <v>50000</v>
      </c>
      <c r="H2154" t="s">
        <v>5845</v>
      </c>
      <c r="I2154">
        <v>18100000</v>
      </c>
      <c r="J2154" t="s">
        <v>8717</v>
      </c>
      <c r="K2154">
        <v>17500000</v>
      </c>
      <c r="L2154">
        <v>18800000</v>
      </c>
      <c r="M2154" t="s">
        <v>4174</v>
      </c>
      <c r="N2154" t="s">
        <v>5702</v>
      </c>
      <c r="O2154" t="s">
        <v>9839</v>
      </c>
    </row>
    <row r="2155" spans="1:15" x14ac:dyDescent="0.3">
      <c r="A2155" t="s">
        <v>4171</v>
      </c>
      <c r="B2155">
        <v>2026</v>
      </c>
      <c r="C2155" t="s">
        <v>4183</v>
      </c>
      <c r="D2155" t="s">
        <v>5932</v>
      </c>
      <c r="E2155" t="s">
        <v>9841</v>
      </c>
      <c r="F2155" t="s">
        <v>4171</v>
      </c>
      <c r="G2155">
        <v>50000</v>
      </c>
      <c r="H2155" t="s">
        <v>5845</v>
      </c>
      <c r="I2155">
        <v>15700000</v>
      </c>
      <c r="J2155" t="s">
        <v>8717</v>
      </c>
      <c r="K2155">
        <v>15100000</v>
      </c>
      <c r="L2155">
        <v>16200000</v>
      </c>
      <c r="M2155" t="s">
        <v>4174</v>
      </c>
      <c r="N2155" t="s">
        <v>4274</v>
      </c>
      <c r="O2155" t="s">
        <v>9843</v>
      </c>
    </row>
    <row r="2156" spans="1:15" x14ac:dyDescent="0.3">
      <c r="A2156" t="s">
        <v>4171</v>
      </c>
      <c r="B2156">
        <v>2026</v>
      </c>
      <c r="C2156" t="s">
        <v>4183</v>
      </c>
      <c r="D2156" t="s">
        <v>4930</v>
      </c>
      <c r="E2156" t="s">
        <v>4931</v>
      </c>
      <c r="F2156" t="s">
        <v>4171</v>
      </c>
      <c r="G2156">
        <v>50000</v>
      </c>
      <c r="H2156" t="s">
        <v>5845</v>
      </c>
      <c r="I2156">
        <v>15100000</v>
      </c>
      <c r="J2156" t="s">
        <v>8717</v>
      </c>
      <c r="K2156">
        <v>14100000</v>
      </c>
      <c r="L2156">
        <v>16200000</v>
      </c>
      <c r="M2156" t="s">
        <v>4174</v>
      </c>
      <c r="N2156" t="s">
        <v>4401</v>
      </c>
      <c r="O2156" t="s">
        <v>9840</v>
      </c>
    </row>
    <row r="2157" spans="1:15" x14ac:dyDescent="0.3">
      <c r="A2157" t="s">
        <v>4171</v>
      </c>
      <c r="B2157">
        <v>2026</v>
      </c>
      <c r="C2157" t="s">
        <v>4183</v>
      </c>
      <c r="D2157" t="s">
        <v>4287</v>
      </c>
      <c r="E2157" t="s">
        <v>4288</v>
      </c>
      <c r="F2157" t="s">
        <v>4171</v>
      </c>
      <c r="G2157">
        <v>50000</v>
      </c>
      <c r="H2157" t="s">
        <v>5845</v>
      </c>
      <c r="I2157">
        <v>17900000</v>
      </c>
      <c r="J2157" t="s">
        <v>8717</v>
      </c>
      <c r="K2157">
        <v>17300000</v>
      </c>
      <c r="L2157">
        <v>18500000</v>
      </c>
      <c r="M2157">
        <v>5</v>
      </c>
      <c r="N2157" t="s">
        <v>4346</v>
      </c>
      <c r="O2157" t="s">
        <v>9847</v>
      </c>
    </row>
    <row r="2158" spans="1:15" x14ac:dyDescent="0.3">
      <c r="A2158" t="s">
        <v>4171</v>
      </c>
      <c r="B2158">
        <v>2026</v>
      </c>
      <c r="C2158" t="s">
        <v>4183</v>
      </c>
      <c r="D2158" t="s">
        <v>4227</v>
      </c>
      <c r="E2158" t="s">
        <v>4718</v>
      </c>
      <c r="F2158" t="s">
        <v>4171</v>
      </c>
      <c r="G2158">
        <v>50000</v>
      </c>
      <c r="H2158" t="s">
        <v>5845</v>
      </c>
      <c r="I2158">
        <v>14500000</v>
      </c>
      <c r="J2158" t="s">
        <v>8717</v>
      </c>
      <c r="K2158">
        <v>13600000</v>
      </c>
      <c r="L2158">
        <v>15500000</v>
      </c>
      <c r="M2158">
        <v>3</v>
      </c>
      <c r="N2158" t="s">
        <v>4186</v>
      </c>
      <c r="O2158" t="s">
        <v>9848</v>
      </c>
    </row>
    <row r="2159" spans="1:15" x14ac:dyDescent="0.3">
      <c r="A2159" t="s">
        <v>4171</v>
      </c>
      <c r="B2159">
        <v>2026</v>
      </c>
      <c r="C2159" t="s">
        <v>4183</v>
      </c>
      <c r="D2159" t="s">
        <v>4939</v>
      </c>
      <c r="E2159" t="s">
        <v>9809</v>
      </c>
      <c r="F2159" t="s">
        <v>4171</v>
      </c>
      <c r="G2159">
        <v>50000</v>
      </c>
      <c r="H2159" t="s">
        <v>5845</v>
      </c>
      <c r="I2159">
        <v>43100000</v>
      </c>
      <c r="J2159" t="s">
        <v>8717</v>
      </c>
      <c r="K2159">
        <v>40900000</v>
      </c>
      <c r="L2159">
        <v>45400000</v>
      </c>
      <c r="M2159" t="s">
        <v>4174</v>
      </c>
      <c r="N2159" t="s">
        <v>9810</v>
      </c>
      <c r="O2159" t="s">
        <v>9811</v>
      </c>
    </row>
    <row r="2160" spans="1:15" x14ac:dyDescent="0.3">
      <c r="A2160" t="s">
        <v>4171</v>
      </c>
      <c r="B2160">
        <v>2026</v>
      </c>
      <c r="C2160" t="s">
        <v>201</v>
      </c>
      <c r="D2160" t="s">
        <v>5987</v>
      </c>
      <c r="E2160" t="s">
        <v>9862</v>
      </c>
      <c r="F2160" t="s">
        <v>4171</v>
      </c>
      <c r="G2160">
        <v>50000</v>
      </c>
      <c r="H2160" t="s">
        <v>5845</v>
      </c>
      <c r="I2160">
        <v>16400000</v>
      </c>
      <c r="J2160" t="s">
        <v>8717</v>
      </c>
      <c r="K2160">
        <v>15700000</v>
      </c>
      <c r="L2160">
        <v>17000000</v>
      </c>
      <c r="M2160">
        <v>3</v>
      </c>
      <c r="N2160" t="s">
        <v>4387</v>
      </c>
      <c r="O2160" t="s">
        <v>9863</v>
      </c>
    </row>
    <row r="2161" spans="1:15" x14ac:dyDescent="0.3">
      <c r="A2161" t="s">
        <v>4171</v>
      </c>
      <c r="B2161">
        <v>2026</v>
      </c>
      <c r="C2161" t="s">
        <v>230</v>
      </c>
      <c r="D2161" t="s">
        <v>7789</v>
      </c>
      <c r="E2161" t="s">
        <v>7790</v>
      </c>
      <c r="F2161" t="s">
        <v>4171</v>
      </c>
      <c r="G2161">
        <v>50000</v>
      </c>
      <c r="H2161" t="s">
        <v>5845</v>
      </c>
      <c r="I2161">
        <v>14400000</v>
      </c>
      <c r="J2161" t="s">
        <v>8717</v>
      </c>
      <c r="K2161">
        <v>14000000</v>
      </c>
      <c r="L2161">
        <v>14900000</v>
      </c>
      <c r="M2161">
        <v>5</v>
      </c>
      <c r="N2161" t="s">
        <v>4401</v>
      </c>
      <c r="O2161" t="s">
        <v>9866</v>
      </c>
    </row>
    <row r="2162" spans="1:15" x14ac:dyDescent="0.3">
      <c r="A2162" t="s">
        <v>4171</v>
      </c>
      <c r="B2162">
        <v>2026</v>
      </c>
      <c r="C2162" t="s">
        <v>230</v>
      </c>
      <c r="D2162" t="s">
        <v>4554</v>
      </c>
      <c r="E2162" t="s">
        <v>5788</v>
      </c>
      <c r="F2162" t="s">
        <v>4171</v>
      </c>
      <c r="G2162">
        <v>50000</v>
      </c>
      <c r="H2162" t="s">
        <v>5845</v>
      </c>
      <c r="I2162">
        <v>17500000</v>
      </c>
      <c r="J2162" t="s">
        <v>8717</v>
      </c>
      <c r="K2162">
        <v>16900000</v>
      </c>
      <c r="L2162">
        <v>18100000</v>
      </c>
      <c r="M2162" t="s">
        <v>4174</v>
      </c>
      <c r="N2162" t="s">
        <v>4218</v>
      </c>
      <c r="O2162" t="s">
        <v>9867</v>
      </c>
    </row>
    <row r="2163" spans="1:15" x14ac:dyDescent="0.3">
      <c r="A2163" t="s">
        <v>4171</v>
      </c>
      <c r="B2163">
        <v>2026</v>
      </c>
      <c r="C2163" t="s">
        <v>62</v>
      </c>
      <c r="D2163">
        <v>3008</v>
      </c>
      <c r="E2163" t="s">
        <v>4258</v>
      </c>
      <c r="F2163" t="s">
        <v>4171</v>
      </c>
      <c r="G2163">
        <v>50000</v>
      </c>
      <c r="H2163" t="s">
        <v>5845</v>
      </c>
      <c r="I2163">
        <v>18700000</v>
      </c>
      <c r="J2163" t="s">
        <v>8717</v>
      </c>
      <c r="K2163">
        <v>17300000</v>
      </c>
      <c r="L2163">
        <v>20000000</v>
      </c>
      <c r="M2163" t="s">
        <v>4174</v>
      </c>
      <c r="N2163" t="s">
        <v>4648</v>
      </c>
      <c r="O2163" t="s">
        <v>9878</v>
      </c>
    </row>
    <row r="2164" spans="1:15" x14ac:dyDescent="0.3">
      <c r="A2164" t="s">
        <v>9142</v>
      </c>
      <c r="B2164">
        <v>2021</v>
      </c>
      <c r="C2164" t="s">
        <v>137</v>
      </c>
      <c r="D2164" t="s">
        <v>4702</v>
      </c>
      <c r="E2164" t="s">
        <v>9143</v>
      </c>
      <c r="F2164" t="s">
        <v>43</v>
      </c>
      <c r="G2164">
        <v>57577</v>
      </c>
      <c r="H2164" t="s">
        <v>4179</v>
      </c>
      <c r="I2164">
        <v>8900000</v>
      </c>
      <c r="J2164" t="s">
        <v>8717</v>
      </c>
      <c r="K2164">
        <v>8500000</v>
      </c>
      <c r="L2164">
        <v>9200000</v>
      </c>
      <c r="M2164">
        <v>16</v>
      </c>
      <c r="N2164" t="s">
        <v>4648</v>
      </c>
      <c r="O2164" t="s">
        <v>9144</v>
      </c>
    </row>
    <row r="2165" spans="1:15" x14ac:dyDescent="0.3">
      <c r="A2165" t="s">
        <v>8719</v>
      </c>
      <c r="B2165">
        <v>2021</v>
      </c>
      <c r="C2165" t="s">
        <v>92</v>
      </c>
      <c r="D2165" t="s">
        <v>8720</v>
      </c>
      <c r="E2165" t="s">
        <v>8721</v>
      </c>
      <c r="F2165" t="s">
        <v>173</v>
      </c>
      <c r="G2165">
        <v>95000</v>
      </c>
      <c r="H2165" t="s">
        <v>4179</v>
      </c>
      <c r="I2165">
        <v>6570000</v>
      </c>
      <c r="J2165" t="s">
        <v>8717</v>
      </c>
      <c r="K2165">
        <v>6320000</v>
      </c>
      <c r="L2165">
        <v>6820000</v>
      </c>
      <c r="M2165">
        <v>2</v>
      </c>
      <c r="N2165" t="s">
        <v>4274</v>
      </c>
      <c r="O2165" t="s">
        <v>8722</v>
      </c>
    </row>
    <row r="2166" spans="1:15" x14ac:dyDescent="0.3">
      <c r="A2166" t="s">
        <v>9284</v>
      </c>
      <c r="B2166">
        <v>2021</v>
      </c>
      <c r="C2166" t="s">
        <v>92</v>
      </c>
      <c r="D2166" t="s">
        <v>4752</v>
      </c>
      <c r="E2166" t="s">
        <v>4753</v>
      </c>
      <c r="F2166" t="s">
        <v>43</v>
      </c>
      <c r="G2166">
        <v>85000</v>
      </c>
      <c r="H2166" t="s">
        <v>4179</v>
      </c>
      <c r="I2166">
        <v>9500000</v>
      </c>
      <c r="J2166" t="s">
        <v>8717</v>
      </c>
      <c r="K2166">
        <v>9200000</v>
      </c>
      <c r="L2166">
        <v>9900000</v>
      </c>
      <c r="M2166">
        <v>24</v>
      </c>
      <c r="N2166" t="s">
        <v>4582</v>
      </c>
      <c r="O2166" t="s">
        <v>9285</v>
      </c>
    </row>
    <row r="2167" spans="1:15" x14ac:dyDescent="0.3">
      <c r="A2167" t="s">
        <v>9152</v>
      </c>
      <c r="B2167">
        <v>2021</v>
      </c>
      <c r="C2167" t="s">
        <v>36</v>
      </c>
      <c r="D2167" t="s">
        <v>4774</v>
      </c>
      <c r="E2167" t="s">
        <v>4775</v>
      </c>
      <c r="F2167" t="s">
        <v>43</v>
      </c>
      <c r="G2167">
        <v>71000</v>
      </c>
      <c r="H2167" t="s">
        <v>4179</v>
      </c>
      <c r="I2167">
        <v>10600000</v>
      </c>
      <c r="J2167" t="s">
        <v>8717</v>
      </c>
      <c r="K2167">
        <v>10200000</v>
      </c>
      <c r="L2167">
        <v>11100000</v>
      </c>
      <c r="M2167">
        <v>29</v>
      </c>
      <c r="N2167" t="s">
        <v>4274</v>
      </c>
      <c r="O2167" t="s">
        <v>9153</v>
      </c>
    </row>
    <row r="2168" spans="1:15" x14ac:dyDescent="0.3">
      <c r="A2168" t="s">
        <v>9197</v>
      </c>
      <c r="B2168">
        <v>2021</v>
      </c>
      <c r="C2168" t="s">
        <v>4183</v>
      </c>
      <c r="D2168" t="s">
        <v>4950</v>
      </c>
      <c r="E2168" t="s">
        <v>5230</v>
      </c>
      <c r="F2168" t="s">
        <v>143</v>
      </c>
      <c r="G2168">
        <v>69130</v>
      </c>
      <c r="H2168" t="s">
        <v>4179</v>
      </c>
      <c r="I2168">
        <v>12700000</v>
      </c>
      <c r="J2168" t="s">
        <v>8717</v>
      </c>
      <c r="K2168">
        <v>12200000</v>
      </c>
      <c r="L2168">
        <v>13100000</v>
      </c>
      <c r="M2168">
        <v>36</v>
      </c>
      <c r="N2168" t="s">
        <v>4582</v>
      </c>
      <c r="O2168" t="s">
        <v>9198</v>
      </c>
    </row>
    <row r="2169" spans="1:15" x14ac:dyDescent="0.3">
      <c r="A2169" t="s">
        <v>9272</v>
      </c>
      <c r="B2169">
        <v>2021</v>
      </c>
      <c r="C2169" t="s">
        <v>92</v>
      </c>
      <c r="D2169" t="s">
        <v>9273</v>
      </c>
      <c r="E2169" t="s">
        <v>9274</v>
      </c>
      <c r="F2169" t="s">
        <v>60</v>
      </c>
      <c r="G2169">
        <v>66200</v>
      </c>
      <c r="H2169" t="s">
        <v>4179</v>
      </c>
      <c r="I2169">
        <v>26300000</v>
      </c>
      <c r="J2169" t="s">
        <v>8717</v>
      </c>
      <c r="K2169">
        <v>25400000</v>
      </c>
      <c r="L2169">
        <v>27100000</v>
      </c>
      <c r="M2169">
        <v>8</v>
      </c>
      <c r="N2169" t="s">
        <v>4251</v>
      </c>
      <c r="O2169" t="s">
        <v>9275</v>
      </c>
    </row>
    <row r="2170" spans="1:15" x14ac:dyDescent="0.3">
      <c r="A2170" t="s">
        <v>9185</v>
      </c>
      <c r="B2170">
        <v>2021</v>
      </c>
      <c r="C2170" t="s">
        <v>191</v>
      </c>
      <c r="D2170" t="s">
        <v>5690</v>
      </c>
      <c r="E2170" t="s">
        <v>5691</v>
      </c>
      <c r="F2170" t="s">
        <v>143</v>
      </c>
      <c r="G2170">
        <v>76943</v>
      </c>
      <c r="H2170" t="s">
        <v>4179</v>
      </c>
      <c r="I2170">
        <v>13500000</v>
      </c>
      <c r="J2170" t="s">
        <v>8717</v>
      </c>
      <c r="K2170">
        <v>13000000</v>
      </c>
      <c r="L2170">
        <v>13900000</v>
      </c>
      <c r="M2170">
        <v>10</v>
      </c>
      <c r="N2170" t="s">
        <v>4244</v>
      </c>
      <c r="O2170" t="s">
        <v>9186</v>
      </c>
    </row>
    <row r="2171" spans="1:15" x14ac:dyDescent="0.3">
      <c r="A2171" t="s">
        <v>8716</v>
      </c>
      <c r="B2171">
        <v>2021</v>
      </c>
      <c r="C2171" t="s">
        <v>92</v>
      </c>
      <c r="D2171" t="s">
        <v>4908</v>
      </c>
      <c r="E2171" t="s">
        <v>4909</v>
      </c>
      <c r="F2171" t="s">
        <v>43</v>
      </c>
      <c r="G2171">
        <v>50000</v>
      </c>
      <c r="H2171" t="s">
        <v>4179</v>
      </c>
      <c r="I2171">
        <v>7560000</v>
      </c>
      <c r="J2171" t="s">
        <v>8717</v>
      </c>
      <c r="K2171">
        <v>7300000</v>
      </c>
      <c r="L2171">
        <v>7820000</v>
      </c>
      <c r="M2171">
        <v>8</v>
      </c>
      <c r="N2171" t="s">
        <v>4247</v>
      </c>
      <c r="O2171" t="s">
        <v>8718</v>
      </c>
    </row>
    <row r="2172" spans="1:15" x14ac:dyDescent="0.3">
      <c r="A2172" t="s">
        <v>9193</v>
      </c>
      <c r="B2172">
        <v>2022</v>
      </c>
      <c r="C2172" t="s">
        <v>89</v>
      </c>
      <c r="D2172" t="s">
        <v>4379</v>
      </c>
      <c r="E2172" t="s">
        <v>5007</v>
      </c>
      <c r="F2172" t="s">
        <v>60</v>
      </c>
      <c r="G2172">
        <v>57144</v>
      </c>
      <c r="H2172" t="s">
        <v>4179</v>
      </c>
      <c r="I2172">
        <v>7030000</v>
      </c>
      <c r="J2172" t="s">
        <v>8717</v>
      </c>
      <c r="K2172">
        <v>6780000</v>
      </c>
      <c r="L2172">
        <v>7280000</v>
      </c>
      <c r="M2172">
        <v>50</v>
      </c>
      <c r="N2172" t="s">
        <v>4582</v>
      </c>
      <c r="O2172" t="s">
        <v>9194</v>
      </c>
    </row>
    <row r="2173" spans="1:15" x14ac:dyDescent="0.3">
      <c r="A2173" t="s">
        <v>9276</v>
      </c>
      <c r="B2173">
        <v>2022</v>
      </c>
      <c r="C2173" t="s">
        <v>62</v>
      </c>
      <c r="D2173" t="s">
        <v>4445</v>
      </c>
      <c r="E2173" t="s">
        <v>5111</v>
      </c>
      <c r="F2173" t="s">
        <v>60</v>
      </c>
      <c r="G2173">
        <v>47857</v>
      </c>
      <c r="H2173" t="s">
        <v>4179</v>
      </c>
      <c r="I2173">
        <v>16700000</v>
      </c>
      <c r="J2173" t="s">
        <v>8717</v>
      </c>
      <c r="K2173">
        <v>15500000</v>
      </c>
      <c r="L2173">
        <v>17900000</v>
      </c>
      <c r="M2173">
        <v>3</v>
      </c>
      <c r="N2173" t="s">
        <v>4247</v>
      </c>
      <c r="O2173" t="s">
        <v>9277</v>
      </c>
    </row>
    <row r="2174" spans="1:15" x14ac:dyDescent="0.3">
      <c r="A2174" t="s">
        <v>8672</v>
      </c>
      <c r="B2174">
        <v>2022</v>
      </c>
      <c r="C2174" t="s">
        <v>108</v>
      </c>
      <c r="D2174" t="s">
        <v>4476</v>
      </c>
      <c r="E2174" t="s">
        <v>5025</v>
      </c>
      <c r="F2174" t="s">
        <v>94</v>
      </c>
      <c r="G2174">
        <v>80170</v>
      </c>
      <c r="H2174" t="s">
        <v>4179</v>
      </c>
      <c r="I2174">
        <v>9400000</v>
      </c>
      <c r="J2174" t="s">
        <v>8717</v>
      </c>
      <c r="K2174">
        <v>9000000</v>
      </c>
      <c r="L2174">
        <v>9800000</v>
      </c>
      <c r="M2174">
        <v>9</v>
      </c>
      <c r="N2174" t="s">
        <v>4438</v>
      </c>
      <c r="O2174" t="s">
        <v>9222</v>
      </c>
    </row>
    <row r="2175" spans="1:15" x14ac:dyDescent="0.3">
      <c r="A2175" t="s">
        <v>9263</v>
      </c>
      <c r="B2175">
        <v>2022</v>
      </c>
      <c r="C2175" t="s">
        <v>191</v>
      </c>
      <c r="D2175" t="s">
        <v>4210</v>
      </c>
      <c r="E2175" t="s">
        <v>8088</v>
      </c>
      <c r="F2175" t="s">
        <v>94</v>
      </c>
      <c r="G2175">
        <v>20000</v>
      </c>
      <c r="H2175" t="s">
        <v>4179</v>
      </c>
      <c r="I2175">
        <v>25700000</v>
      </c>
      <c r="J2175" t="s">
        <v>8717</v>
      </c>
      <c r="K2175">
        <v>23800000</v>
      </c>
      <c r="L2175">
        <v>27600000</v>
      </c>
      <c r="M2175">
        <v>12</v>
      </c>
      <c r="N2175" t="s">
        <v>4259</v>
      </c>
      <c r="O2175" t="s">
        <v>9264</v>
      </c>
    </row>
    <row r="2176" spans="1:15" x14ac:dyDescent="0.3">
      <c r="A2176" t="s">
        <v>8670</v>
      </c>
      <c r="B2176">
        <v>2022</v>
      </c>
      <c r="C2176" t="s">
        <v>36</v>
      </c>
      <c r="D2176" t="s">
        <v>5628</v>
      </c>
      <c r="E2176" t="s">
        <v>5629</v>
      </c>
      <c r="F2176" t="s">
        <v>143</v>
      </c>
      <c r="G2176">
        <v>94076</v>
      </c>
      <c r="H2176" t="s">
        <v>4179</v>
      </c>
      <c r="I2176">
        <v>7930000</v>
      </c>
      <c r="J2176" t="s">
        <v>8717</v>
      </c>
      <c r="K2176">
        <v>7630000</v>
      </c>
      <c r="L2176">
        <v>8200000</v>
      </c>
      <c r="M2176">
        <v>36</v>
      </c>
      <c r="N2176" t="s">
        <v>4175</v>
      </c>
      <c r="O2176" t="s">
        <v>9219</v>
      </c>
    </row>
    <row r="2177" spans="1:15" x14ac:dyDescent="0.3">
      <c r="A2177" t="s">
        <v>9195</v>
      </c>
      <c r="B2177">
        <v>2022</v>
      </c>
      <c r="C2177" t="s">
        <v>36</v>
      </c>
      <c r="D2177" t="s">
        <v>4426</v>
      </c>
      <c r="E2177" t="s">
        <v>4506</v>
      </c>
      <c r="F2177" t="s">
        <v>60</v>
      </c>
      <c r="G2177">
        <v>51863</v>
      </c>
      <c r="H2177" t="s">
        <v>4172</v>
      </c>
      <c r="I2177">
        <v>7310000</v>
      </c>
      <c r="J2177" t="s">
        <v>8717</v>
      </c>
      <c r="K2177">
        <v>7050000</v>
      </c>
      <c r="L2177">
        <v>7570000</v>
      </c>
      <c r="M2177">
        <v>66</v>
      </c>
      <c r="N2177" t="s">
        <v>4416</v>
      </c>
      <c r="O2177" t="s">
        <v>9196</v>
      </c>
    </row>
    <row r="2178" spans="1:15" x14ac:dyDescent="0.3">
      <c r="A2178" t="s">
        <v>9176</v>
      </c>
      <c r="B2178">
        <v>2022</v>
      </c>
      <c r="C2178" t="s">
        <v>108</v>
      </c>
      <c r="D2178" t="s">
        <v>5800</v>
      </c>
      <c r="E2178" t="s">
        <v>5194</v>
      </c>
      <c r="F2178" t="s">
        <v>43</v>
      </c>
      <c r="G2178">
        <v>14000</v>
      </c>
      <c r="H2178" t="s">
        <v>4172</v>
      </c>
      <c r="I2178">
        <v>8600000</v>
      </c>
      <c r="J2178" t="s">
        <v>8717</v>
      </c>
      <c r="K2178">
        <v>8300000</v>
      </c>
      <c r="L2178">
        <v>8900000</v>
      </c>
      <c r="M2178">
        <v>9</v>
      </c>
      <c r="N2178" t="s">
        <v>4438</v>
      </c>
      <c r="O2178" t="s">
        <v>9177</v>
      </c>
    </row>
    <row r="2179" spans="1:15" x14ac:dyDescent="0.3">
      <c r="A2179" t="s">
        <v>9199</v>
      </c>
      <c r="B2179">
        <v>2022</v>
      </c>
      <c r="C2179" t="s">
        <v>24</v>
      </c>
      <c r="D2179" t="s">
        <v>4997</v>
      </c>
      <c r="E2179" t="s">
        <v>4998</v>
      </c>
      <c r="F2179" t="s">
        <v>173</v>
      </c>
      <c r="G2179">
        <v>44000</v>
      </c>
      <c r="H2179" t="s">
        <v>4172</v>
      </c>
      <c r="I2179">
        <v>22100000</v>
      </c>
      <c r="J2179" t="s">
        <v>8717</v>
      </c>
      <c r="K2179">
        <v>21300000</v>
      </c>
      <c r="L2179">
        <v>22800000</v>
      </c>
      <c r="M2179">
        <v>3</v>
      </c>
      <c r="N2179" t="s">
        <v>4963</v>
      </c>
      <c r="O2179" t="s">
        <v>9200</v>
      </c>
    </row>
    <row r="2180" spans="1:15" x14ac:dyDescent="0.3">
      <c r="A2180" t="s">
        <v>8668</v>
      </c>
      <c r="B2180">
        <v>2022</v>
      </c>
      <c r="C2180" t="s">
        <v>36</v>
      </c>
      <c r="D2180" t="s">
        <v>4774</v>
      </c>
      <c r="E2180" t="s">
        <v>5077</v>
      </c>
      <c r="F2180" t="s">
        <v>43</v>
      </c>
      <c r="G2180">
        <v>93000</v>
      </c>
      <c r="H2180" t="s">
        <v>4179</v>
      </c>
      <c r="I2180">
        <v>11400000</v>
      </c>
      <c r="J2180" t="s">
        <v>8717</v>
      </c>
      <c r="K2180">
        <v>11000000</v>
      </c>
      <c r="L2180">
        <v>11800000</v>
      </c>
      <c r="M2180">
        <v>21</v>
      </c>
      <c r="N2180" t="s">
        <v>4218</v>
      </c>
      <c r="O2180" t="s">
        <v>9296</v>
      </c>
    </row>
    <row r="2181" spans="1:15" x14ac:dyDescent="0.3">
      <c r="A2181" t="s">
        <v>9157</v>
      </c>
      <c r="B2181">
        <v>2023</v>
      </c>
      <c r="C2181" t="s">
        <v>166</v>
      </c>
      <c r="D2181" t="s">
        <v>5003</v>
      </c>
      <c r="E2181" t="s">
        <v>5004</v>
      </c>
      <c r="F2181" t="s">
        <v>143</v>
      </c>
      <c r="G2181">
        <v>64500</v>
      </c>
      <c r="H2181" t="s">
        <v>4179</v>
      </c>
      <c r="I2181">
        <v>18000000</v>
      </c>
      <c r="J2181" t="s">
        <v>8717</v>
      </c>
      <c r="K2181">
        <v>17300000</v>
      </c>
      <c r="L2181">
        <v>18700000</v>
      </c>
      <c r="M2181">
        <v>10</v>
      </c>
      <c r="N2181" t="s">
        <v>4438</v>
      </c>
      <c r="O2181" t="s">
        <v>9158</v>
      </c>
    </row>
    <row r="2182" spans="1:15" x14ac:dyDescent="0.3">
      <c r="A2182" t="s">
        <v>9163</v>
      </c>
      <c r="B2182">
        <v>2022</v>
      </c>
      <c r="C2182" t="s">
        <v>4183</v>
      </c>
      <c r="D2182" t="s">
        <v>5167</v>
      </c>
      <c r="E2182" t="s">
        <v>5168</v>
      </c>
      <c r="F2182" t="s">
        <v>161</v>
      </c>
      <c r="G2182">
        <v>89458</v>
      </c>
      <c r="H2182" t="s">
        <v>4179</v>
      </c>
      <c r="I2182">
        <v>9800000</v>
      </c>
      <c r="J2182" t="s">
        <v>8717</v>
      </c>
      <c r="K2182">
        <v>9400000</v>
      </c>
      <c r="L2182">
        <v>10100000</v>
      </c>
      <c r="M2182">
        <v>6</v>
      </c>
      <c r="N2182" t="s">
        <v>4438</v>
      </c>
      <c r="O2182" t="s">
        <v>9164</v>
      </c>
    </row>
    <row r="2183" spans="1:15" x14ac:dyDescent="0.3">
      <c r="A2183" t="s">
        <v>8621</v>
      </c>
      <c r="B2183">
        <v>2022</v>
      </c>
      <c r="C2183" t="s">
        <v>108</v>
      </c>
      <c r="D2183" t="s">
        <v>4476</v>
      </c>
      <c r="E2183" t="s">
        <v>5025</v>
      </c>
      <c r="F2183" t="s">
        <v>43</v>
      </c>
      <c r="G2183">
        <v>75000</v>
      </c>
      <c r="H2183" t="s">
        <v>4172</v>
      </c>
      <c r="I2183">
        <v>9400000</v>
      </c>
      <c r="J2183" t="s">
        <v>8717</v>
      </c>
      <c r="K2183">
        <v>9000000</v>
      </c>
      <c r="L2183">
        <v>9800000</v>
      </c>
      <c r="M2183">
        <v>9</v>
      </c>
      <c r="N2183" t="s">
        <v>4438</v>
      </c>
      <c r="O2183" t="s">
        <v>9252</v>
      </c>
    </row>
    <row r="2184" spans="1:15" x14ac:dyDescent="0.3">
      <c r="A2184" t="s">
        <v>9173</v>
      </c>
      <c r="B2184">
        <v>2022</v>
      </c>
      <c r="C2184" t="s">
        <v>6117</v>
      </c>
      <c r="D2184" t="s">
        <v>6118</v>
      </c>
      <c r="E2184" t="s">
        <v>9174</v>
      </c>
      <c r="F2184" t="s">
        <v>43</v>
      </c>
      <c r="G2184">
        <v>87128</v>
      </c>
      <c r="H2184" t="s">
        <v>4179</v>
      </c>
      <c r="I2184">
        <v>10600000</v>
      </c>
      <c r="J2184" t="s">
        <v>8717</v>
      </c>
      <c r="K2184">
        <v>10000000</v>
      </c>
      <c r="L2184">
        <v>11100000</v>
      </c>
      <c r="M2184">
        <v>40</v>
      </c>
      <c r="N2184" t="s">
        <v>4381</v>
      </c>
      <c r="O2184" t="s">
        <v>9175</v>
      </c>
    </row>
    <row r="2185" spans="1:15" x14ac:dyDescent="0.3">
      <c r="A2185" t="s">
        <v>8657</v>
      </c>
      <c r="B2185">
        <v>2022</v>
      </c>
      <c r="C2185" t="s">
        <v>24</v>
      </c>
      <c r="D2185" t="s">
        <v>4368</v>
      </c>
      <c r="E2185" t="s">
        <v>8399</v>
      </c>
      <c r="F2185" t="s">
        <v>173</v>
      </c>
      <c r="G2185">
        <v>102853</v>
      </c>
      <c r="H2185" t="s">
        <v>4179</v>
      </c>
      <c r="I2185">
        <v>34700000</v>
      </c>
      <c r="J2185" t="s">
        <v>8717</v>
      </c>
      <c r="K2185">
        <v>33400000</v>
      </c>
      <c r="L2185">
        <v>36000000</v>
      </c>
      <c r="M2185">
        <v>9</v>
      </c>
      <c r="N2185" t="s">
        <v>6047</v>
      </c>
      <c r="O2185" t="s">
        <v>9141</v>
      </c>
    </row>
    <row r="2186" spans="1:15" x14ac:dyDescent="0.3">
      <c r="A2186" t="s">
        <v>9159</v>
      </c>
      <c r="B2186">
        <v>2022</v>
      </c>
      <c r="C2186" t="s">
        <v>166</v>
      </c>
      <c r="D2186" t="s">
        <v>5003</v>
      </c>
      <c r="E2186" t="s">
        <v>5004</v>
      </c>
      <c r="F2186" t="s">
        <v>43</v>
      </c>
      <c r="G2186">
        <v>37858</v>
      </c>
      <c r="H2186" t="s">
        <v>4172</v>
      </c>
      <c r="I2186">
        <v>18700000</v>
      </c>
      <c r="J2186" t="s">
        <v>8717</v>
      </c>
      <c r="K2186">
        <v>18100000</v>
      </c>
      <c r="L2186">
        <v>19400000</v>
      </c>
      <c r="M2186">
        <v>37</v>
      </c>
      <c r="N2186" t="s">
        <v>4438</v>
      </c>
      <c r="O2186" t="s">
        <v>9160</v>
      </c>
    </row>
    <row r="2187" spans="1:15" x14ac:dyDescent="0.3">
      <c r="A2187" t="s">
        <v>8600</v>
      </c>
      <c r="B2187">
        <v>2022</v>
      </c>
      <c r="C2187" t="s">
        <v>137</v>
      </c>
      <c r="D2187" t="s">
        <v>5107</v>
      </c>
      <c r="E2187" t="s">
        <v>6910</v>
      </c>
      <c r="F2187" t="s">
        <v>60</v>
      </c>
      <c r="G2187">
        <v>41227</v>
      </c>
      <c r="H2187" t="s">
        <v>4179</v>
      </c>
      <c r="I2187">
        <v>15300000</v>
      </c>
      <c r="J2187" t="s">
        <v>8717</v>
      </c>
      <c r="K2187">
        <v>14700000</v>
      </c>
      <c r="L2187">
        <v>15800000</v>
      </c>
      <c r="M2187">
        <v>23</v>
      </c>
      <c r="N2187" t="s">
        <v>4262</v>
      </c>
      <c r="O2187" t="s">
        <v>9203</v>
      </c>
    </row>
    <row r="2188" spans="1:15" x14ac:dyDescent="0.3">
      <c r="A2188" t="s">
        <v>8669</v>
      </c>
      <c r="B2188">
        <v>2023</v>
      </c>
      <c r="C2188" t="s">
        <v>191</v>
      </c>
      <c r="D2188" t="s">
        <v>4313</v>
      </c>
      <c r="E2188" t="s">
        <v>9292</v>
      </c>
      <c r="F2188" t="s">
        <v>43</v>
      </c>
      <c r="G2188">
        <v>67096</v>
      </c>
      <c r="H2188" t="s">
        <v>4172</v>
      </c>
      <c r="I2188">
        <v>23800000</v>
      </c>
      <c r="J2188" t="s">
        <v>8717</v>
      </c>
      <c r="K2188">
        <v>23000000</v>
      </c>
      <c r="L2188">
        <v>24700000</v>
      </c>
      <c r="M2188">
        <v>2</v>
      </c>
      <c r="N2188" t="s">
        <v>4438</v>
      </c>
      <c r="O2188" t="s">
        <v>9293</v>
      </c>
    </row>
    <row r="2189" spans="1:15" x14ac:dyDescent="0.3">
      <c r="A2189" t="s">
        <v>9220</v>
      </c>
      <c r="B2189">
        <v>2023</v>
      </c>
      <c r="C2189" t="s">
        <v>4183</v>
      </c>
      <c r="D2189" t="s">
        <v>4364</v>
      </c>
      <c r="E2189" t="s">
        <v>7962</v>
      </c>
      <c r="F2189" t="s">
        <v>161</v>
      </c>
      <c r="G2189">
        <v>45912</v>
      </c>
      <c r="H2189" t="s">
        <v>4179</v>
      </c>
      <c r="I2189">
        <v>8400000</v>
      </c>
      <c r="J2189" t="s">
        <v>8717</v>
      </c>
      <c r="K2189">
        <v>8100000</v>
      </c>
      <c r="L2189">
        <v>8700000</v>
      </c>
      <c r="M2189">
        <v>18</v>
      </c>
      <c r="N2189" t="s">
        <v>4648</v>
      </c>
      <c r="O2189" t="s">
        <v>9221</v>
      </c>
    </row>
    <row r="2190" spans="1:15" x14ac:dyDescent="0.3">
      <c r="A2190" t="s">
        <v>9201</v>
      </c>
      <c r="B2190">
        <v>2023</v>
      </c>
      <c r="C2190" t="s">
        <v>137</v>
      </c>
      <c r="D2190" t="s">
        <v>4748</v>
      </c>
      <c r="E2190" t="s">
        <v>4923</v>
      </c>
      <c r="F2190" t="s">
        <v>173</v>
      </c>
      <c r="G2190">
        <v>28000</v>
      </c>
      <c r="H2190" t="s">
        <v>4179</v>
      </c>
      <c r="I2190">
        <v>13200000</v>
      </c>
      <c r="J2190" t="s">
        <v>8717</v>
      </c>
      <c r="K2190">
        <v>12800000</v>
      </c>
      <c r="L2190">
        <v>13700000</v>
      </c>
      <c r="M2190">
        <v>32</v>
      </c>
      <c r="N2190" t="s">
        <v>4381</v>
      </c>
      <c r="O2190" t="s">
        <v>9202</v>
      </c>
    </row>
    <row r="2191" spans="1:15" x14ac:dyDescent="0.3">
      <c r="A2191" t="s">
        <v>9206</v>
      </c>
      <c r="B2191">
        <v>2023</v>
      </c>
      <c r="C2191" t="s">
        <v>131</v>
      </c>
      <c r="D2191" t="s">
        <v>4992</v>
      </c>
      <c r="E2191" t="s">
        <v>7626</v>
      </c>
      <c r="F2191" t="s">
        <v>161</v>
      </c>
      <c r="G2191">
        <v>45000</v>
      </c>
      <c r="H2191" t="s">
        <v>4179</v>
      </c>
      <c r="I2191">
        <v>23100000</v>
      </c>
      <c r="J2191" t="s">
        <v>8717</v>
      </c>
      <c r="K2191">
        <v>22000000</v>
      </c>
      <c r="L2191">
        <v>24200000</v>
      </c>
      <c r="M2191">
        <v>2</v>
      </c>
      <c r="N2191" t="s">
        <v>4259</v>
      </c>
      <c r="O2191" t="s">
        <v>9207</v>
      </c>
    </row>
    <row r="2192" spans="1:15" x14ac:dyDescent="0.3">
      <c r="A2192" t="s">
        <v>8620</v>
      </c>
      <c r="B2192">
        <v>2023</v>
      </c>
      <c r="C2192" t="s">
        <v>36</v>
      </c>
      <c r="D2192" t="s">
        <v>4426</v>
      </c>
      <c r="E2192" t="s">
        <v>4500</v>
      </c>
      <c r="F2192" t="s">
        <v>143</v>
      </c>
      <c r="G2192">
        <v>54200</v>
      </c>
      <c r="H2192" t="s">
        <v>4179</v>
      </c>
      <c r="I2192">
        <v>8300000</v>
      </c>
      <c r="J2192" t="s">
        <v>8717</v>
      </c>
      <c r="K2192">
        <v>7950000</v>
      </c>
      <c r="L2192">
        <v>8600000</v>
      </c>
      <c r="M2192">
        <v>25</v>
      </c>
      <c r="N2192" t="s">
        <v>4416</v>
      </c>
      <c r="O2192" t="s">
        <v>9218</v>
      </c>
    </row>
    <row r="2193" spans="1:15" x14ac:dyDescent="0.3">
      <c r="A2193" t="s">
        <v>1744</v>
      </c>
      <c r="B2193">
        <v>2023</v>
      </c>
      <c r="C2193" t="s">
        <v>62</v>
      </c>
      <c r="D2193" t="s">
        <v>4249</v>
      </c>
      <c r="E2193" t="s">
        <v>4461</v>
      </c>
      <c r="F2193" t="s">
        <v>43</v>
      </c>
      <c r="G2193">
        <v>56859</v>
      </c>
      <c r="H2193" t="s">
        <v>4179</v>
      </c>
      <c r="I2193">
        <v>16400000</v>
      </c>
      <c r="J2193" t="s">
        <v>8717</v>
      </c>
      <c r="K2193">
        <v>15600000</v>
      </c>
      <c r="L2193">
        <v>17200000</v>
      </c>
      <c r="M2193">
        <v>13</v>
      </c>
      <c r="N2193" t="s">
        <v>4259</v>
      </c>
      <c r="O2193" t="s">
        <v>9286</v>
      </c>
    </row>
    <row r="2194" spans="1:15" x14ac:dyDescent="0.3">
      <c r="A2194" t="s">
        <v>5238</v>
      </c>
      <c r="B2194">
        <v>2023</v>
      </c>
      <c r="C2194" t="s">
        <v>230</v>
      </c>
      <c r="D2194" t="s">
        <v>4554</v>
      </c>
      <c r="E2194" t="s">
        <v>5239</v>
      </c>
      <c r="F2194" t="s">
        <v>43</v>
      </c>
      <c r="G2194">
        <v>26900</v>
      </c>
      <c r="H2194" t="s">
        <v>4179</v>
      </c>
      <c r="I2194">
        <v>12600000</v>
      </c>
      <c r="J2194" t="s">
        <v>8717</v>
      </c>
      <c r="K2194">
        <v>12100000</v>
      </c>
      <c r="L2194">
        <v>13100000</v>
      </c>
      <c r="M2194">
        <v>42</v>
      </c>
      <c r="N2194" t="s">
        <v>4218</v>
      </c>
      <c r="O2194" t="s">
        <v>9154</v>
      </c>
    </row>
    <row r="2195" spans="1:15" x14ac:dyDescent="0.3">
      <c r="A2195" t="s">
        <v>84</v>
      </c>
      <c r="B2195">
        <v>2023</v>
      </c>
      <c r="C2195" t="s">
        <v>85</v>
      </c>
      <c r="D2195" t="s">
        <v>4220</v>
      </c>
      <c r="E2195" t="s">
        <v>4221</v>
      </c>
      <c r="F2195" t="s">
        <v>143</v>
      </c>
      <c r="G2195">
        <v>30000</v>
      </c>
      <c r="H2195" t="s">
        <v>4179</v>
      </c>
      <c r="I2195">
        <v>28200000</v>
      </c>
      <c r="J2195" t="s">
        <v>8717</v>
      </c>
      <c r="K2195">
        <v>26900000</v>
      </c>
      <c r="L2195">
        <v>29500000</v>
      </c>
      <c r="M2195">
        <v>8</v>
      </c>
      <c r="N2195" t="s">
        <v>4626</v>
      </c>
      <c r="O2195" t="s">
        <v>9179</v>
      </c>
    </row>
    <row r="2196" spans="1:15" x14ac:dyDescent="0.3">
      <c r="A2196" t="s">
        <v>9265</v>
      </c>
      <c r="B2196">
        <v>2023</v>
      </c>
      <c r="C2196" t="s">
        <v>4183</v>
      </c>
      <c r="D2196" t="s">
        <v>4364</v>
      </c>
      <c r="E2196" t="s">
        <v>5909</v>
      </c>
      <c r="F2196" t="s">
        <v>161</v>
      </c>
      <c r="G2196">
        <v>40000</v>
      </c>
      <c r="H2196" t="s">
        <v>4179</v>
      </c>
      <c r="I2196">
        <v>8700000</v>
      </c>
      <c r="J2196" t="s">
        <v>8717</v>
      </c>
      <c r="K2196">
        <v>8400000</v>
      </c>
      <c r="L2196">
        <v>9000000</v>
      </c>
      <c r="M2196">
        <v>12</v>
      </c>
      <c r="N2196" t="s">
        <v>4648</v>
      </c>
      <c r="O2196" t="s">
        <v>9266</v>
      </c>
    </row>
    <row r="2197" spans="1:15" x14ac:dyDescent="0.3">
      <c r="A2197" t="s">
        <v>9238</v>
      </c>
      <c r="B2197">
        <v>2023</v>
      </c>
      <c r="C2197" t="s">
        <v>137</v>
      </c>
      <c r="D2197" t="s">
        <v>4748</v>
      </c>
      <c r="E2197" t="s">
        <v>4923</v>
      </c>
      <c r="F2197" t="s">
        <v>143</v>
      </c>
      <c r="G2197">
        <v>16681</v>
      </c>
      <c r="H2197" t="s">
        <v>4179</v>
      </c>
      <c r="I2197">
        <v>13300000</v>
      </c>
      <c r="J2197" t="s">
        <v>8717</v>
      </c>
      <c r="K2197">
        <v>12800000</v>
      </c>
      <c r="L2197">
        <v>13800000</v>
      </c>
      <c r="M2197">
        <v>32</v>
      </c>
      <c r="N2197" t="s">
        <v>4381</v>
      </c>
      <c r="O2197" t="s">
        <v>9239</v>
      </c>
    </row>
    <row r="2198" spans="1:15" x14ac:dyDescent="0.3">
      <c r="A2198" t="s">
        <v>9138</v>
      </c>
      <c r="B2198">
        <v>2023</v>
      </c>
      <c r="C2198" t="s">
        <v>199</v>
      </c>
      <c r="D2198" t="s">
        <v>5646</v>
      </c>
      <c r="E2198" t="s">
        <v>9139</v>
      </c>
      <c r="F2198" t="s">
        <v>43</v>
      </c>
      <c r="G2198">
        <v>52000</v>
      </c>
      <c r="H2198" t="s">
        <v>4179</v>
      </c>
      <c r="I2198">
        <v>15500000</v>
      </c>
      <c r="J2198" t="s">
        <v>8717</v>
      </c>
      <c r="K2198">
        <v>14500000</v>
      </c>
      <c r="L2198">
        <v>16500000</v>
      </c>
      <c r="M2198" t="s">
        <v>4174</v>
      </c>
      <c r="N2198" t="s">
        <v>4289</v>
      </c>
      <c r="O2198" t="s">
        <v>9140</v>
      </c>
    </row>
    <row r="2199" spans="1:15" x14ac:dyDescent="0.3">
      <c r="A2199" t="s">
        <v>9236</v>
      </c>
      <c r="B2199">
        <v>2023</v>
      </c>
      <c r="C2199" t="s">
        <v>24</v>
      </c>
      <c r="D2199" t="s">
        <v>4189</v>
      </c>
      <c r="E2199" t="s">
        <v>4190</v>
      </c>
      <c r="F2199" t="s">
        <v>4538</v>
      </c>
      <c r="G2199">
        <v>14000</v>
      </c>
      <c r="H2199" t="s">
        <v>4179</v>
      </c>
      <c r="I2199">
        <v>13600000</v>
      </c>
      <c r="J2199" t="s">
        <v>8717</v>
      </c>
      <c r="K2199">
        <v>13100000</v>
      </c>
      <c r="L2199">
        <v>14100000</v>
      </c>
      <c r="M2199">
        <v>17</v>
      </c>
      <c r="N2199" t="s">
        <v>4262</v>
      </c>
      <c r="O2199" t="s">
        <v>9237</v>
      </c>
    </row>
    <row r="2200" spans="1:15" x14ac:dyDescent="0.3">
      <c r="A2200" t="s">
        <v>9294</v>
      </c>
      <c r="B2200">
        <v>2023</v>
      </c>
      <c r="C2200" t="s">
        <v>131</v>
      </c>
      <c r="D2200" t="s">
        <v>5674</v>
      </c>
      <c r="E2200" t="s">
        <v>5675</v>
      </c>
      <c r="F2200" t="s">
        <v>173</v>
      </c>
      <c r="G2200">
        <v>48523</v>
      </c>
      <c r="H2200" t="s">
        <v>4179</v>
      </c>
      <c r="I2200">
        <v>18300000</v>
      </c>
      <c r="J2200" t="s">
        <v>8717</v>
      </c>
      <c r="K2200">
        <v>17600000</v>
      </c>
      <c r="L2200">
        <v>19000000</v>
      </c>
      <c r="M2200">
        <v>13</v>
      </c>
      <c r="N2200" t="s">
        <v>4259</v>
      </c>
      <c r="O2200" t="s">
        <v>9295</v>
      </c>
    </row>
    <row r="2201" spans="1:15" x14ac:dyDescent="0.3">
      <c r="A2201" t="s">
        <v>9253</v>
      </c>
      <c r="B2201">
        <v>2023</v>
      </c>
      <c r="C2201" t="s">
        <v>62</v>
      </c>
      <c r="D2201" t="s">
        <v>4206</v>
      </c>
      <c r="E2201" t="s">
        <v>9254</v>
      </c>
      <c r="F2201" t="s">
        <v>143</v>
      </c>
      <c r="G2201">
        <v>38778</v>
      </c>
      <c r="H2201" t="s">
        <v>4179</v>
      </c>
      <c r="I2201">
        <v>21200000</v>
      </c>
      <c r="J2201" t="s">
        <v>8717</v>
      </c>
      <c r="K2201">
        <v>20400000</v>
      </c>
      <c r="L2201">
        <v>21900000</v>
      </c>
      <c r="M2201">
        <v>19</v>
      </c>
      <c r="N2201" t="s">
        <v>4180</v>
      </c>
      <c r="O2201" t="s">
        <v>9255</v>
      </c>
    </row>
    <row r="2202" spans="1:15" x14ac:dyDescent="0.3">
      <c r="A2202" t="s">
        <v>8666</v>
      </c>
      <c r="B2202">
        <v>2023</v>
      </c>
      <c r="C2202" t="s">
        <v>4031</v>
      </c>
      <c r="D2202" t="s">
        <v>5129</v>
      </c>
      <c r="E2202" t="s">
        <v>4477</v>
      </c>
      <c r="F2202" t="s">
        <v>43</v>
      </c>
      <c r="G2202">
        <v>31000</v>
      </c>
      <c r="H2202" t="s">
        <v>4179</v>
      </c>
      <c r="I2202">
        <v>11500000</v>
      </c>
      <c r="J2202" t="s">
        <v>8717</v>
      </c>
      <c r="K2202">
        <v>11100000</v>
      </c>
      <c r="L2202">
        <v>11900000</v>
      </c>
      <c r="M2202">
        <v>23</v>
      </c>
      <c r="N2202" t="s">
        <v>4424</v>
      </c>
      <c r="O2202" t="s">
        <v>9248</v>
      </c>
    </row>
    <row r="2203" spans="1:15" x14ac:dyDescent="0.3">
      <c r="A2203" t="s">
        <v>9268</v>
      </c>
      <c r="B2203">
        <v>2023</v>
      </c>
      <c r="C2203" t="s">
        <v>4031</v>
      </c>
      <c r="D2203" t="s">
        <v>5129</v>
      </c>
      <c r="E2203" t="s">
        <v>5818</v>
      </c>
      <c r="F2203" t="s">
        <v>143</v>
      </c>
      <c r="G2203">
        <v>31218</v>
      </c>
      <c r="H2203" t="s">
        <v>4179</v>
      </c>
      <c r="I2203">
        <v>11400000</v>
      </c>
      <c r="J2203" t="s">
        <v>8717</v>
      </c>
      <c r="K2203">
        <v>11000000</v>
      </c>
      <c r="L2203">
        <v>11800000</v>
      </c>
      <c r="M2203">
        <v>15</v>
      </c>
      <c r="N2203" t="s">
        <v>4424</v>
      </c>
      <c r="O2203" t="s">
        <v>9269</v>
      </c>
    </row>
    <row r="2204" spans="1:15" x14ac:dyDescent="0.3">
      <c r="A2204" t="s">
        <v>9165</v>
      </c>
      <c r="B2204">
        <v>2024</v>
      </c>
      <c r="C2204" t="s">
        <v>24</v>
      </c>
      <c r="D2204" t="s">
        <v>4368</v>
      </c>
      <c r="E2204" t="s">
        <v>8399</v>
      </c>
      <c r="F2204" t="s">
        <v>94</v>
      </c>
      <c r="G2204">
        <v>9240</v>
      </c>
      <c r="H2204" t="s">
        <v>4179</v>
      </c>
      <c r="I2204">
        <v>44600000</v>
      </c>
      <c r="J2204" t="s">
        <v>8717</v>
      </c>
      <c r="K2204">
        <v>43000000</v>
      </c>
      <c r="L2204">
        <v>46100000</v>
      </c>
      <c r="M2204">
        <v>8</v>
      </c>
      <c r="N2204" t="s">
        <v>6079</v>
      </c>
      <c r="O2204" t="s">
        <v>9166</v>
      </c>
    </row>
    <row r="2205" spans="1:15" x14ac:dyDescent="0.3">
      <c r="A2205" t="s">
        <v>359</v>
      </c>
      <c r="B2205">
        <v>2024</v>
      </c>
      <c r="C2205" t="s">
        <v>62</v>
      </c>
      <c r="D2205" t="s">
        <v>4197</v>
      </c>
      <c r="E2205" t="s">
        <v>4284</v>
      </c>
      <c r="F2205" t="s">
        <v>43</v>
      </c>
      <c r="G2205">
        <v>15000</v>
      </c>
      <c r="H2205" t="s">
        <v>4171</v>
      </c>
      <c r="I2205">
        <v>13800000</v>
      </c>
      <c r="J2205" t="s">
        <v>8717</v>
      </c>
      <c r="K2205">
        <v>13300000</v>
      </c>
      <c r="L2205">
        <v>14300000</v>
      </c>
      <c r="M2205">
        <v>33</v>
      </c>
      <c r="N2205" t="s">
        <v>4244</v>
      </c>
      <c r="O2205" t="s">
        <v>10099</v>
      </c>
    </row>
    <row r="2206" spans="1:15" x14ac:dyDescent="0.3">
      <c r="A2206" t="s">
        <v>5420</v>
      </c>
      <c r="B2206">
        <v>2024</v>
      </c>
      <c r="C2206" t="s">
        <v>62</v>
      </c>
      <c r="D2206">
        <v>3008</v>
      </c>
      <c r="E2206" t="s">
        <v>5727</v>
      </c>
      <c r="F2206" t="s">
        <v>143</v>
      </c>
      <c r="G2206">
        <v>73357</v>
      </c>
      <c r="H2206" t="s">
        <v>4179</v>
      </c>
      <c r="I2206">
        <v>22100000</v>
      </c>
      <c r="J2206" t="s">
        <v>8717</v>
      </c>
      <c r="K2206">
        <v>21300000</v>
      </c>
      <c r="L2206">
        <v>22900000</v>
      </c>
      <c r="M2206">
        <v>10</v>
      </c>
      <c r="N2206" t="s">
        <v>4279</v>
      </c>
      <c r="O2206" t="s">
        <v>9267</v>
      </c>
    </row>
    <row r="2207" spans="1:15" x14ac:dyDescent="0.3">
      <c r="A2207" t="s">
        <v>9208</v>
      </c>
      <c r="B2207">
        <v>2024</v>
      </c>
      <c r="C2207" t="s">
        <v>24</v>
      </c>
      <c r="D2207" t="s">
        <v>4853</v>
      </c>
      <c r="E2207" t="s">
        <v>4307</v>
      </c>
      <c r="F2207" t="s">
        <v>173</v>
      </c>
      <c r="G2207">
        <v>27834</v>
      </c>
      <c r="H2207" t="s">
        <v>4179</v>
      </c>
      <c r="I2207">
        <v>15400000</v>
      </c>
      <c r="J2207" t="s">
        <v>8717</v>
      </c>
      <c r="K2207">
        <v>14800000</v>
      </c>
      <c r="L2207">
        <v>15900000</v>
      </c>
      <c r="M2207">
        <v>28</v>
      </c>
      <c r="N2207" t="s">
        <v>4381</v>
      </c>
      <c r="O2207" t="s">
        <v>9209</v>
      </c>
    </row>
    <row r="2208" spans="1:15" x14ac:dyDescent="0.3">
      <c r="A2208" t="s">
        <v>9289</v>
      </c>
      <c r="B2208">
        <v>2024</v>
      </c>
      <c r="C2208" t="s">
        <v>24</v>
      </c>
      <c r="D2208" t="s">
        <v>4853</v>
      </c>
      <c r="E2208" t="s">
        <v>4190</v>
      </c>
      <c r="F2208" t="s">
        <v>4538</v>
      </c>
      <c r="G2208">
        <v>39800</v>
      </c>
      <c r="H2208" t="s">
        <v>4179</v>
      </c>
      <c r="I2208">
        <v>16100000</v>
      </c>
      <c r="J2208" t="s">
        <v>8717</v>
      </c>
      <c r="K2208">
        <v>15500000</v>
      </c>
      <c r="L2208">
        <v>16700000</v>
      </c>
      <c r="M2208">
        <v>25</v>
      </c>
      <c r="N2208" t="s">
        <v>4244</v>
      </c>
      <c r="O2208" t="s">
        <v>9290</v>
      </c>
    </row>
    <row r="2209" spans="1:15" x14ac:dyDescent="0.3">
      <c r="A2209" t="s">
        <v>4147</v>
      </c>
      <c r="B2209">
        <v>2024</v>
      </c>
      <c r="C2209" t="s">
        <v>62</v>
      </c>
      <c r="D2209" t="s">
        <v>4249</v>
      </c>
      <c r="E2209" t="s">
        <v>4357</v>
      </c>
      <c r="F2209" t="s">
        <v>143</v>
      </c>
      <c r="G2209">
        <v>15000</v>
      </c>
      <c r="H2209" t="s">
        <v>4179</v>
      </c>
      <c r="I2209">
        <v>20700000</v>
      </c>
      <c r="J2209" t="s">
        <v>8717</v>
      </c>
      <c r="K2209">
        <v>19900000</v>
      </c>
      <c r="L2209">
        <v>21400000</v>
      </c>
      <c r="M2209">
        <v>29</v>
      </c>
      <c r="N2209" t="s">
        <v>4212</v>
      </c>
      <c r="O2209" t="s">
        <v>10100</v>
      </c>
    </row>
    <row r="2210" spans="1:15" x14ac:dyDescent="0.3">
      <c r="A2210" t="s">
        <v>9145</v>
      </c>
      <c r="B2210">
        <v>2025</v>
      </c>
      <c r="C2210" t="s">
        <v>45</v>
      </c>
      <c r="D2210" t="s">
        <v>4884</v>
      </c>
      <c r="E2210" t="s">
        <v>9146</v>
      </c>
      <c r="F2210" t="s">
        <v>4171</v>
      </c>
      <c r="G2210">
        <v>12000</v>
      </c>
      <c r="H2210" t="s">
        <v>4179</v>
      </c>
      <c r="I2210">
        <v>16900000</v>
      </c>
      <c r="J2210" t="s">
        <v>8717</v>
      </c>
      <c r="K2210">
        <v>16300000</v>
      </c>
      <c r="L2210">
        <v>17500000</v>
      </c>
      <c r="M2210">
        <v>10</v>
      </c>
      <c r="N2210" t="s">
        <v>4247</v>
      </c>
      <c r="O2210" t="s">
        <v>9147</v>
      </c>
    </row>
    <row r="2211" spans="1:15" x14ac:dyDescent="0.3">
      <c r="A2211" t="s">
        <v>9244</v>
      </c>
      <c r="B2211">
        <v>2024</v>
      </c>
      <c r="C2211" t="s">
        <v>6117</v>
      </c>
      <c r="D2211" t="s">
        <v>9245</v>
      </c>
      <c r="E2211" t="s">
        <v>9246</v>
      </c>
      <c r="F2211" t="s">
        <v>43</v>
      </c>
      <c r="G2211">
        <v>58000</v>
      </c>
      <c r="H2211" t="s">
        <v>4179</v>
      </c>
      <c r="I2211">
        <v>19000000</v>
      </c>
      <c r="J2211" t="s">
        <v>8717</v>
      </c>
      <c r="K2211">
        <v>18200000</v>
      </c>
      <c r="L2211">
        <v>19800000</v>
      </c>
      <c r="M2211">
        <v>16</v>
      </c>
      <c r="N2211" t="s">
        <v>4274</v>
      </c>
      <c r="O2211" t="s">
        <v>9247</v>
      </c>
    </row>
    <row r="2212" spans="1:15" x14ac:dyDescent="0.3">
      <c r="A2212" t="s">
        <v>9232</v>
      </c>
      <c r="B2212">
        <v>2024</v>
      </c>
      <c r="C2212" t="s">
        <v>6117</v>
      </c>
      <c r="D2212" t="s">
        <v>9233</v>
      </c>
      <c r="E2212" t="s">
        <v>9234</v>
      </c>
      <c r="F2212" t="s">
        <v>43</v>
      </c>
      <c r="G2212">
        <v>58000</v>
      </c>
      <c r="H2212" t="s">
        <v>4179</v>
      </c>
      <c r="I2212">
        <v>17600000</v>
      </c>
      <c r="J2212" t="s">
        <v>8717</v>
      </c>
      <c r="K2212">
        <v>17000000</v>
      </c>
      <c r="L2212">
        <v>18200000</v>
      </c>
      <c r="M2212">
        <v>2</v>
      </c>
      <c r="N2212" t="s">
        <v>4424</v>
      </c>
      <c r="O2212" t="s">
        <v>9235</v>
      </c>
    </row>
    <row r="2213" spans="1:15" x14ac:dyDescent="0.3">
      <c r="A2213" t="s">
        <v>9297</v>
      </c>
      <c r="B2213">
        <v>2024</v>
      </c>
      <c r="C2213" t="s">
        <v>62</v>
      </c>
      <c r="D2213" t="s">
        <v>4433</v>
      </c>
      <c r="E2213" t="s">
        <v>4434</v>
      </c>
      <c r="F2213" t="s">
        <v>43</v>
      </c>
      <c r="G2213">
        <v>58916</v>
      </c>
      <c r="H2213" t="s">
        <v>4179</v>
      </c>
      <c r="I2213">
        <v>19900000</v>
      </c>
      <c r="J2213" t="s">
        <v>8717</v>
      </c>
      <c r="K2213">
        <v>19200000</v>
      </c>
      <c r="L2213">
        <v>20700000</v>
      </c>
      <c r="M2213">
        <v>62</v>
      </c>
      <c r="N2213" t="s">
        <v>4191</v>
      </c>
      <c r="O2213" t="s">
        <v>9298</v>
      </c>
    </row>
    <row r="2214" spans="1:15" x14ac:dyDescent="0.3">
      <c r="A2214" t="s">
        <v>9223</v>
      </c>
      <c r="B2214">
        <v>2024</v>
      </c>
      <c r="C2214" t="s">
        <v>24</v>
      </c>
      <c r="D2214" t="s">
        <v>4404</v>
      </c>
      <c r="E2214" t="s">
        <v>5783</v>
      </c>
      <c r="F2214" t="s">
        <v>43</v>
      </c>
      <c r="G2214">
        <v>125000</v>
      </c>
      <c r="H2214" t="s">
        <v>4179</v>
      </c>
      <c r="I2214">
        <v>29900000</v>
      </c>
      <c r="J2214" t="s">
        <v>8717</v>
      </c>
      <c r="K2214">
        <v>28300000</v>
      </c>
      <c r="L2214">
        <v>31500000</v>
      </c>
      <c r="M2214">
        <v>15</v>
      </c>
      <c r="N2214" t="s">
        <v>4251</v>
      </c>
      <c r="O2214" t="s">
        <v>9224</v>
      </c>
    </row>
    <row r="2215" spans="1:15" x14ac:dyDescent="0.3">
      <c r="A2215" t="s">
        <v>9287</v>
      </c>
      <c r="B2215">
        <v>2024</v>
      </c>
      <c r="C2215" t="s">
        <v>5177</v>
      </c>
      <c r="D2215" t="s">
        <v>9099</v>
      </c>
      <c r="E2215" t="s">
        <v>9100</v>
      </c>
      <c r="F2215" t="s">
        <v>143</v>
      </c>
      <c r="G2215">
        <v>32120</v>
      </c>
      <c r="H2215" t="s">
        <v>4179</v>
      </c>
      <c r="I2215">
        <v>11500000</v>
      </c>
      <c r="J2215" t="s">
        <v>8717</v>
      </c>
      <c r="K2215">
        <v>11000000</v>
      </c>
      <c r="L2215">
        <v>11900000</v>
      </c>
      <c r="M2215" t="s">
        <v>4174</v>
      </c>
      <c r="N2215" t="s">
        <v>6913</v>
      </c>
      <c r="O2215" t="s">
        <v>9288</v>
      </c>
    </row>
    <row r="2216" spans="1:15" x14ac:dyDescent="0.3">
      <c r="A2216" t="s">
        <v>9225</v>
      </c>
      <c r="B2216">
        <v>2024</v>
      </c>
      <c r="C2216" t="s">
        <v>24</v>
      </c>
      <c r="D2216" t="s">
        <v>4853</v>
      </c>
      <c r="E2216" t="s">
        <v>4307</v>
      </c>
      <c r="F2216" t="s">
        <v>143</v>
      </c>
      <c r="G2216">
        <v>28350</v>
      </c>
      <c r="H2216" t="s">
        <v>4172</v>
      </c>
      <c r="I2216">
        <v>15300000</v>
      </c>
      <c r="J2216" t="s">
        <v>8717</v>
      </c>
      <c r="K2216">
        <v>14800000</v>
      </c>
      <c r="L2216">
        <v>15900000</v>
      </c>
      <c r="M2216">
        <v>28</v>
      </c>
      <c r="N2216" t="s">
        <v>4381</v>
      </c>
      <c r="O2216" t="s">
        <v>9226</v>
      </c>
    </row>
    <row r="2217" spans="1:15" x14ac:dyDescent="0.3">
      <c r="A2217" t="s">
        <v>5592</v>
      </c>
      <c r="B2217">
        <v>2024</v>
      </c>
      <c r="C2217" t="s">
        <v>131</v>
      </c>
      <c r="D2217" t="s">
        <v>4992</v>
      </c>
      <c r="E2217" t="s">
        <v>7626</v>
      </c>
      <c r="F2217" t="s">
        <v>161</v>
      </c>
      <c r="G2217">
        <v>76000</v>
      </c>
      <c r="H2217" t="s">
        <v>4179</v>
      </c>
      <c r="I2217">
        <v>25300000</v>
      </c>
      <c r="J2217" t="s">
        <v>8717</v>
      </c>
      <c r="K2217">
        <v>23500000</v>
      </c>
      <c r="L2217">
        <v>27000000</v>
      </c>
      <c r="M2217">
        <v>3</v>
      </c>
      <c r="N2217" t="s">
        <v>5743</v>
      </c>
      <c r="O2217" t="s">
        <v>9191</v>
      </c>
    </row>
    <row r="2218" spans="1:15" x14ac:dyDescent="0.3">
      <c r="A2218" t="s">
        <v>5592</v>
      </c>
      <c r="B2218">
        <v>2024</v>
      </c>
      <c r="C2218" t="s">
        <v>131</v>
      </c>
      <c r="D2218" t="s">
        <v>4992</v>
      </c>
      <c r="E2218" t="s">
        <v>8877</v>
      </c>
      <c r="F2218" t="s">
        <v>161</v>
      </c>
      <c r="G2218">
        <v>76000</v>
      </c>
      <c r="H2218" t="s">
        <v>4179</v>
      </c>
      <c r="I2218">
        <v>20900000</v>
      </c>
      <c r="J2218" t="s">
        <v>8717</v>
      </c>
      <c r="K2218">
        <v>20100000</v>
      </c>
      <c r="L2218">
        <v>21700000</v>
      </c>
      <c r="M2218">
        <v>10</v>
      </c>
      <c r="N2218" t="s">
        <v>5155</v>
      </c>
      <c r="O2218" t="s">
        <v>9190</v>
      </c>
    </row>
    <row r="2219" spans="1:15" x14ac:dyDescent="0.3">
      <c r="A2219" t="s">
        <v>9070</v>
      </c>
      <c r="B2219">
        <v>2024</v>
      </c>
      <c r="C2219" t="s">
        <v>92</v>
      </c>
      <c r="D2219" t="s">
        <v>4944</v>
      </c>
      <c r="E2219" t="s">
        <v>9282</v>
      </c>
      <c r="F2219" t="s">
        <v>143</v>
      </c>
      <c r="G2219">
        <v>3800</v>
      </c>
      <c r="H2219" t="s">
        <v>4179</v>
      </c>
      <c r="I2219">
        <v>15100000</v>
      </c>
      <c r="J2219" t="s">
        <v>8717</v>
      </c>
      <c r="K2219">
        <v>14600000</v>
      </c>
      <c r="L2219">
        <v>15500000</v>
      </c>
      <c r="M2219">
        <v>21</v>
      </c>
      <c r="N2219" t="s">
        <v>4244</v>
      </c>
      <c r="O2219" t="s">
        <v>9283</v>
      </c>
    </row>
    <row r="2220" spans="1:15" x14ac:dyDescent="0.3">
      <c r="A2220" t="s">
        <v>8674</v>
      </c>
      <c r="B2220">
        <v>2025</v>
      </c>
      <c r="C2220" t="s">
        <v>4183</v>
      </c>
      <c r="D2220" t="s">
        <v>4364</v>
      </c>
      <c r="E2220" t="s">
        <v>4365</v>
      </c>
      <c r="F2220" t="s">
        <v>43</v>
      </c>
      <c r="G2220">
        <v>9240</v>
      </c>
      <c r="H2220" t="s">
        <v>4179</v>
      </c>
      <c r="I2220">
        <v>9800000</v>
      </c>
      <c r="J2220" t="s">
        <v>8717</v>
      </c>
      <c r="K2220">
        <v>9600000</v>
      </c>
      <c r="L2220">
        <v>10100000</v>
      </c>
      <c r="M2220">
        <v>13</v>
      </c>
      <c r="N2220" t="s">
        <v>4551</v>
      </c>
      <c r="O2220" t="s">
        <v>9167</v>
      </c>
    </row>
    <row r="2221" spans="1:15" x14ac:dyDescent="0.3">
      <c r="A2221" t="s">
        <v>9278</v>
      </c>
      <c r="B2221">
        <v>2025</v>
      </c>
      <c r="C2221" t="s">
        <v>4495</v>
      </c>
      <c r="D2221" t="s">
        <v>9279</v>
      </c>
      <c r="E2221" t="s">
        <v>9280</v>
      </c>
      <c r="F2221" t="s">
        <v>173</v>
      </c>
      <c r="G2221">
        <v>21946</v>
      </c>
      <c r="H2221" t="s">
        <v>4179</v>
      </c>
      <c r="I2221">
        <v>30400000</v>
      </c>
      <c r="J2221" t="s">
        <v>8717</v>
      </c>
      <c r="K2221">
        <v>29000000</v>
      </c>
      <c r="L2221">
        <v>31800000</v>
      </c>
      <c r="M2221">
        <v>3</v>
      </c>
      <c r="N2221" t="s">
        <v>4225</v>
      </c>
      <c r="O2221" t="s">
        <v>9281</v>
      </c>
    </row>
    <row r="2222" spans="1:15" x14ac:dyDescent="0.3">
      <c r="A2222" t="s">
        <v>9240</v>
      </c>
      <c r="B2222">
        <v>2024</v>
      </c>
      <c r="C2222" t="s">
        <v>4183</v>
      </c>
      <c r="D2222" t="s">
        <v>4302</v>
      </c>
      <c r="E2222" t="s">
        <v>5182</v>
      </c>
      <c r="F2222" t="s">
        <v>173</v>
      </c>
      <c r="G2222">
        <v>20000</v>
      </c>
      <c r="H2222" t="s">
        <v>4179</v>
      </c>
      <c r="I2222">
        <v>21100000</v>
      </c>
      <c r="J2222" t="s">
        <v>8717</v>
      </c>
      <c r="K2222">
        <v>20000000</v>
      </c>
      <c r="L2222">
        <v>22300000</v>
      </c>
      <c r="M2222">
        <v>8</v>
      </c>
      <c r="N2222" t="s">
        <v>4244</v>
      </c>
      <c r="O2222" t="s">
        <v>9241</v>
      </c>
    </row>
    <row r="2223" spans="1:15" x14ac:dyDescent="0.3">
      <c r="A2223" t="s">
        <v>9210</v>
      </c>
      <c r="B2223">
        <v>2025</v>
      </c>
      <c r="C2223" t="s">
        <v>194</v>
      </c>
      <c r="D2223" t="s">
        <v>9211</v>
      </c>
      <c r="E2223" t="s">
        <v>9212</v>
      </c>
      <c r="F2223" t="s">
        <v>4171</v>
      </c>
      <c r="G2223">
        <v>59692</v>
      </c>
      <c r="H2223" t="s">
        <v>4172</v>
      </c>
      <c r="I2223">
        <v>72000000</v>
      </c>
      <c r="J2223" t="s">
        <v>8717</v>
      </c>
      <c r="K2223">
        <v>69000000</v>
      </c>
      <c r="L2223">
        <v>74000000</v>
      </c>
      <c r="M2223" t="s">
        <v>4174</v>
      </c>
      <c r="N2223" t="s">
        <v>6129</v>
      </c>
      <c r="O2223" t="s">
        <v>9213</v>
      </c>
    </row>
    <row r="2224" spans="1:15" x14ac:dyDescent="0.3">
      <c r="A2224" t="s">
        <v>9230</v>
      </c>
      <c r="B2224">
        <v>2025</v>
      </c>
      <c r="C2224" t="s">
        <v>24</v>
      </c>
      <c r="D2224" t="s">
        <v>5840</v>
      </c>
      <c r="E2224" t="s">
        <v>8748</v>
      </c>
      <c r="F2224" t="s">
        <v>4171</v>
      </c>
      <c r="G2224">
        <v>44000</v>
      </c>
      <c r="H2224" t="s">
        <v>4179</v>
      </c>
      <c r="I2224">
        <v>37700000</v>
      </c>
      <c r="J2224" t="s">
        <v>8717</v>
      </c>
      <c r="K2224">
        <v>36400000</v>
      </c>
      <c r="L2224">
        <v>39000000</v>
      </c>
      <c r="M2224">
        <v>5</v>
      </c>
      <c r="N2224" t="s">
        <v>4235</v>
      </c>
      <c r="O2224" t="s">
        <v>9231</v>
      </c>
    </row>
    <row r="2225" spans="1:15" x14ac:dyDescent="0.3">
      <c r="A2225" t="s">
        <v>9148</v>
      </c>
      <c r="B2225">
        <v>2025</v>
      </c>
      <c r="C2225" t="s">
        <v>85</v>
      </c>
      <c r="D2225" t="s">
        <v>9149</v>
      </c>
      <c r="E2225" t="s">
        <v>9150</v>
      </c>
      <c r="F2225" t="s">
        <v>4171</v>
      </c>
      <c r="G2225">
        <v>5000</v>
      </c>
      <c r="H2225" t="s">
        <v>4179</v>
      </c>
      <c r="I2225">
        <v>15600000</v>
      </c>
      <c r="J2225" t="s">
        <v>8717</v>
      </c>
      <c r="K2225">
        <v>15100000</v>
      </c>
      <c r="L2225">
        <v>16200000</v>
      </c>
      <c r="M2225">
        <v>17</v>
      </c>
      <c r="N2225" t="s">
        <v>4274</v>
      </c>
      <c r="O2225" t="s">
        <v>9151</v>
      </c>
    </row>
    <row r="2226" spans="1:15" x14ac:dyDescent="0.3">
      <c r="A2226" t="s">
        <v>10096</v>
      </c>
      <c r="B2226">
        <v>2025</v>
      </c>
      <c r="C2226" t="s">
        <v>230</v>
      </c>
      <c r="D2226" t="s">
        <v>10097</v>
      </c>
      <c r="E2226" t="s">
        <v>5798</v>
      </c>
      <c r="F2226" t="s">
        <v>4171</v>
      </c>
      <c r="G2226">
        <v>15000</v>
      </c>
      <c r="H2226" t="s">
        <v>4179</v>
      </c>
      <c r="I2226">
        <v>15700000</v>
      </c>
      <c r="J2226" t="s">
        <v>8717</v>
      </c>
      <c r="K2226">
        <v>15100000</v>
      </c>
      <c r="L2226">
        <v>16200000</v>
      </c>
      <c r="M2226">
        <v>16</v>
      </c>
      <c r="N2226" t="s">
        <v>4186</v>
      </c>
      <c r="O2226" t="s">
        <v>10098</v>
      </c>
    </row>
    <row r="2227" spans="1:15" x14ac:dyDescent="0.3">
      <c r="A2227" t="s">
        <v>9155</v>
      </c>
      <c r="B2227">
        <v>2025</v>
      </c>
      <c r="C2227" t="s">
        <v>201</v>
      </c>
      <c r="D2227" t="s">
        <v>4668</v>
      </c>
      <c r="E2227" t="s">
        <v>4739</v>
      </c>
      <c r="F2227" t="s">
        <v>4171</v>
      </c>
      <c r="G2227">
        <v>25800</v>
      </c>
      <c r="H2227" t="s">
        <v>4179</v>
      </c>
      <c r="I2227">
        <v>13900000</v>
      </c>
      <c r="J2227" t="s">
        <v>8717</v>
      </c>
      <c r="K2227">
        <v>13400000</v>
      </c>
      <c r="L2227">
        <v>14400000</v>
      </c>
      <c r="M2227">
        <v>16</v>
      </c>
      <c r="N2227" t="s">
        <v>4438</v>
      </c>
      <c r="O2227" t="s">
        <v>9156</v>
      </c>
    </row>
    <row r="2228" spans="1:15" x14ac:dyDescent="0.3">
      <c r="A2228" t="s">
        <v>9168</v>
      </c>
      <c r="B2228">
        <v>2025</v>
      </c>
      <c r="C2228" t="s">
        <v>4183</v>
      </c>
      <c r="D2228" t="s">
        <v>5932</v>
      </c>
      <c r="E2228" t="s">
        <v>7195</v>
      </c>
      <c r="F2228" t="s">
        <v>4171</v>
      </c>
      <c r="G2228">
        <v>10000</v>
      </c>
      <c r="H2228" t="s">
        <v>4179</v>
      </c>
      <c r="I2228">
        <v>17900000</v>
      </c>
      <c r="J2228" t="s">
        <v>8717</v>
      </c>
      <c r="K2228">
        <v>17300000</v>
      </c>
      <c r="L2228">
        <v>18500000</v>
      </c>
      <c r="M2228">
        <v>2</v>
      </c>
      <c r="N2228" t="s">
        <v>4289</v>
      </c>
      <c r="O2228" t="s">
        <v>9169</v>
      </c>
    </row>
    <row r="2229" spans="1:15" x14ac:dyDescent="0.3">
      <c r="A2229" t="s">
        <v>6649</v>
      </c>
      <c r="B2229">
        <v>2026</v>
      </c>
      <c r="C2229" t="s">
        <v>45</v>
      </c>
      <c r="D2229" t="s">
        <v>4884</v>
      </c>
      <c r="E2229" t="s">
        <v>4885</v>
      </c>
      <c r="F2229" t="s">
        <v>4171</v>
      </c>
      <c r="G2229">
        <v>3000</v>
      </c>
      <c r="H2229" t="s">
        <v>4179</v>
      </c>
      <c r="I2229">
        <v>22000000</v>
      </c>
      <c r="J2229" t="s">
        <v>8717</v>
      </c>
      <c r="K2229">
        <v>21200000</v>
      </c>
      <c r="L2229">
        <v>22800000</v>
      </c>
      <c r="M2229" t="s">
        <v>4174</v>
      </c>
      <c r="N2229" t="s">
        <v>4886</v>
      </c>
      <c r="O2229" t="s">
        <v>9262</v>
      </c>
    </row>
    <row r="2230" spans="1:15" x14ac:dyDescent="0.3">
      <c r="A2230" t="s">
        <v>9357</v>
      </c>
      <c r="B2230">
        <v>2015</v>
      </c>
      <c r="C2230" t="s">
        <v>24</v>
      </c>
      <c r="D2230" t="s">
        <v>5840</v>
      </c>
      <c r="E2230" t="s">
        <v>9358</v>
      </c>
      <c r="F2230" t="s">
        <v>43</v>
      </c>
      <c r="G2230">
        <v>128000</v>
      </c>
      <c r="H2230" t="s">
        <v>4179</v>
      </c>
      <c r="I2230">
        <v>12800000</v>
      </c>
      <c r="J2230" t="s">
        <v>8726</v>
      </c>
      <c r="K2230">
        <v>12400000</v>
      </c>
      <c r="L2230">
        <v>13300000</v>
      </c>
      <c r="M2230">
        <v>11</v>
      </c>
      <c r="N2230" t="s">
        <v>4262</v>
      </c>
      <c r="O2230" t="s">
        <v>9359</v>
      </c>
    </row>
    <row r="2231" spans="1:15" x14ac:dyDescent="0.3">
      <c r="A2231" t="s">
        <v>9367</v>
      </c>
      <c r="B2231">
        <v>2018</v>
      </c>
      <c r="C2231" t="s">
        <v>4215</v>
      </c>
      <c r="D2231" t="s">
        <v>4216</v>
      </c>
      <c r="E2231" t="s">
        <v>9368</v>
      </c>
      <c r="F2231" t="s">
        <v>43</v>
      </c>
      <c r="G2231">
        <v>69300</v>
      </c>
      <c r="H2231" t="s">
        <v>4179</v>
      </c>
      <c r="I2231">
        <v>9000000</v>
      </c>
      <c r="J2231" t="s">
        <v>8726</v>
      </c>
      <c r="K2231">
        <v>8400000</v>
      </c>
      <c r="L2231">
        <v>9500000</v>
      </c>
      <c r="M2231">
        <v>3</v>
      </c>
      <c r="N2231" t="s">
        <v>6065</v>
      </c>
      <c r="O2231" t="s">
        <v>9369</v>
      </c>
    </row>
    <row r="2232" spans="1:15" x14ac:dyDescent="0.3">
      <c r="A2232" t="s">
        <v>9347</v>
      </c>
      <c r="B2232">
        <v>2018</v>
      </c>
      <c r="C2232" t="s">
        <v>137</v>
      </c>
      <c r="D2232" t="s">
        <v>4590</v>
      </c>
      <c r="E2232" t="s">
        <v>4923</v>
      </c>
      <c r="F2232" t="s">
        <v>60</v>
      </c>
      <c r="G2232">
        <v>72505</v>
      </c>
      <c r="H2232" t="s">
        <v>4172</v>
      </c>
      <c r="I2232">
        <v>9200000</v>
      </c>
      <c r="J2232" t="s">
        <v>8726</v>
      </c>
      <c r="K2232">
        <v>8900000</v>
      </c>
      <c r="L2232">
        <v>9500000</v>
      </c>
      <c r="M2232">
        <v>17</v>
      </c>
      <c r="N2232" t="s">
        <v>4582</v>
      </c>
      <c r="O2232" t="s">
        <v>9348</v>
      </c>
    </row>
    <row r="2233" spans="1:15" x14ac:dyDescent="0.3">
      <c r="A2233" t="s">
        <v>8610</v>
      </c>
      <c r="B2233">
        <v>2019</v>
      </c>
      <c r="C2233" t="s">
        <v>36</v>
      </c>
      <c r="D2233" t="s">
        <v>9412</v>
      </c>
      <c r="E2233" t="s">
        <v>9413</v>
      </c>
      <c r="F2233" t="s">
        <v>161</v>
      </c>
      <c r="G2233">
        <v>66000</v>
      </c>
      <c r="H2233" t="s">
        <v>4179</v>
      </c>
      <c r="I2233">
        <v>5370000</v>
      </c>
      <c r="J2233" t="s">
        <v>8726</v>
      </c>
      <c r="K2233">
        <v>5090000</v>
      </c>
      <c r="L2233">
        <v>5650000</v>
      </c>
      <c r="M2233" t="s">
        <v>4174</v>
      </c>
      <c r="N2233" t="s">
        <v>4212</v>
      </c>
      <c r="O2233" t="s">
        <v>9414</v>
      </c>
    </row>
    <row r="2234" spans="1:15" x14ac:dyDescent="0.3">
      <c r="A2234" t="s">
        <v>9321</v>
      </c>
      <c r="B2234">
        <v>2019</v>
      </c>
      <c r="C2234" t="s">
        <v>4097</v>
      </c>
      <c r="D2234" t="s">
        <v>4948</v>
      </c>
      <c r="E2234" t="s">
        <v>9322</v>
      </c>
      <c r="F2234" t="s">
        <v>94</v>
      </c>
      <c r="G2234">
        <v>42000</v>
      </c>
      <c r="H2234" t="s">
        <v>4179</v>
      </c>
      <c r="I2234">
        <v>7800000</v>
      </c>
      <c r="J2234" t="s">
        <v>8726</v>
      </c>
      <c r="K2234">
        <v>7530000</v>
      </c>
      <c r="L2234">
        <v>8100000</v>
      </c>
      <c r="M2234">
        <v>18</v>
      </c>
      <c r="N2234" t="s">
        <v>4191</v>
      </c>
      <c r="O2234" t="s">
        <v>9323</v>
      </c>
    </row>
    <row r="2235" spans="1:15" x14ac:dyDescent="0.3">
      <c r="A2235" t="s">
        <v>9360</v>
      </c>
      <c r="B2235">
        <v>2019</v>
      </c>
      <c r="C2235" t="s">
        <v>24</v>
      </c>
      <c r="D2235" t="s">
        <v>4392</v>
      </c>
      <c r="E2235" t="s">
        <v>7737</v>
      </c>
      <c r="F2235" t="s">
        <v>60</v>
      </c>
      <c r="G2235">
        <v>55739</v>
      </c>
      <c r="H2235" t="s">
        <v>4179</v>
      </c>
      <c r="I2235">
        <v>8600000</v>
      </c>
      <c r="J2235" t="s">
        <v>8726</v>
      </c>
      <c r="K2235">
        <v>8300000</v>
      </c>
      <c r="L2235">
        <v>8900000</v>
      </c>
      <c r="M2235">
        <v>5</v>
      </c>
      <c r="N2235" t="s">
        <v>4247</v>
      </c>
      <c r="O2235" t="s">
        <v>9361</v>
      </c>
    </row>
    <row r="2236" spans="1:15" x14ac:dyDescent="0.3">
      <c r="A2236" t="s">
        <v>9426</v>
      </c>
      <c r="B2236">
        <v>2020</v>
      </c>
      <c r="C2236" t="s">
        <v>191</v>
      </c>
      <c r="D2236" t="s">
        <v>9427</v>
      </c>
      <c r="E2236" t="s">
        <v>9428</v>
      </c>
      <c r="F2236" t="s">
        <v>173</v>
      </c>
      <c r="G2236">
        <v>75421</v>
      </c>
      <c r="H2236" t="s">
        <v>4172</v>
      </c>
      <c r="I2236">
        <v>6900000</v>
      </c>
      <c r="J2236" t="s">
        <v>8726</v>
      </c>
      <c r="K2236">
        <v>6630000</v>
      </c>
      <c r="L2236">
        <v>7170000</v>
      </c>
      <c r="M2236" t="s">
        <v>4174</v>
      </c>
      <c r="N2236" t="s">
        <v>4199</v>
      </c>
      <c r="O2236" t="s">
        <v>9429</v>
      </c>
    </row>
    <row r="2237" spans="1:15" x14ac:dyDescent="0.3">
      <c r="A2237" t="s">
        <v>9326</v>
      </c>
      <c r="B2237">
        <v>2020</v>
      </c>
      <c r="C2237" t="s">
        <v>191</v>
      </c>
      <c r="D2237" t="s">
        <v>9327</v>
      </c>
      <c r="E2237" t="s">
        <v>9328</v>
      </c>
      <c r="F2237" t="s">
        <v>43</v>
      </c>
      <c r="G2237">
        <v>100000</v>
      </c>
      <c r="H2237" t="s">
        <v>4179</v>
      </c>
      <c r="I2237">
        <v>19600000</v>
      </c>
      <c r="J2237" t="s">
        <v>8726</v>
      </c>
      <c r="K2237">
        <v>19000000</v>
      </c>
      <c r="L2237">
        <v>20200000</v>
      </c>
      <c r="M2237" t="s">
        <v>4174</v>
      </c>
      <c r="N2237" t="s">
        <v>4559</v>
      </c>
      <c r="O2237" t="s">
        <v>9329</v>
      </c>
    </row>
    <row r="2238" spans="1:15" x14ac:dyDescent="0.3">
      <c r="A2238" t="s">
        <v>9431</v>
      </c>
      <c r="B2238">
        <v>2020</v>
      </c>
      <c r="C2238" t="s">
        <v>4097</v>
      </c>
      <c r="D2238" t="s">
        <v>4973</v>
      </c>
      <c r="E2238" t="s">
        <v>5745</v>
      </c>
      <c r="F2238" t="s">
        <v>43</v>
      </c>
      <c r="G2238">
        <v>71000</v>
      </c>
      <c r="H2238" t="s">
        <v>4179</v>
      </c>
      <c r="I2238">
        <v>8300000</v>
      </c>
      <c r="J2238" t="s">
        <v>8726</v>
      </c>
      <c r="K2238">
        <v>8000000</v>
      </c>
      <c r="L2238">
        <v>8600000</v>
      </c>
      <c r="M2238">
        <v>9</v>
      </c>
      <c r="N2238" t="s">
        <v>4256</v>
      </c>
      <c r="O2238" t="s">
        <v>9432</v>
      </c>
    </row>
    <row r="2239" spans="1:15" x14ac:dyDescent="0.3">
      <c r="A2239" t="s">
        <v>9397</v>
      </c>
      <c r="B2239">
        <v>2020</v>
      </c>
      <c r="C2239" t="s">
        <v>191</v>
      </c>
      <c r="D2239" t="s">
        <v>4210</v>
      </c>
      <c r="E2239" t="s">
        <v>9398</v>
      </c>
      <c r="F2239" t="s">
        <v>60</v>
      </c>
      <c r="G2239">
        <v>108000</v>
      </c>
      <c r="H2239" t="s">
        <v>4179</v>
      </c>
      <c r="I2239">
        <v>15700000</v>
      </c>
      <c r="J2239" t="s">
        <v>8726</v>
      </c>
      <c r="K2239">
        <v>15200000</v>
      </c>
      <c r="L2239">
        <v>16300000</v>
      </c>
      <c r="M2239">
        <v>7</v>
      </c>
      <c r="N2239" t="s">
        <v>4191</v>
      </c>
      <c r="O2239" t="s">
        <v>9399</v>
      </c>
    </row>
    <row r="2240" spans="1:15" x14ac:dyDescent="0.3">
      <c r="A2240" t="s">
        <v>9404</v>
      </c>
      <c r="B2240">
        <v>2020</v>
      </c>
      <c r="C2240" t="s">
        <v>24</v>
      </c>
      <c r="D2240" t="s">
        <v>4430</v>
      </c>
      <c r="E2240" t="s">
        <v>9405</v>
      </c>
      <c r="F2240" t="s">
        <v>43</v>
      </c>
      <c r="G2240">
        <v>58900</v>
      </c>
      <c r="H2240" t="s">
        <v>4172</v>
      </c>
      <c r="I2240">
        <v>19600000</v>
      </c>
      <c r="J2240" t="s">
        <v>8726</v>
      </c>
      <c r="K2240">
        <v>18200000</v>
      </c>
      <c r="L2240">
        <v>21100000</v>
      </c>
      <c r="M2240" t="s">
        <v>4174</v>
      </c>
      <c r="N2240" t="s">
        <v>4244</v>
      </c>
      <c r="O2240" t="s">
        <v>9406</v>
      </c>
    </row>
    <row r="2241" spans="1:15" x14ac:dyDescent="0.3">
      <c r="A2241" t="s">
        <v>4171</v>
      </c>
      <c r="B2241">
        <v>2016</v>
      </c>
      <c r="C2241" t="s">
        <v>194</v>
      </c>
      <c r="D2241">
        <v>2500</v>
      </c>
      <c r="E2241" t="s">
        <v>9214</v>
      </c>
      <c r="F2241" t="s">
        <v>4171</v>
      </c>
      <c r="G2241">
        <v>50000</v>
      </c>
      <c r="H2241" t="s">
        <v>4179</v>
      </c>
      <c r="I2241">
        <v>30400000</v>
      </c>
      <c r="J2241" t="s">
        <v>8726</v>
      </c>
      <c r="K2241">
        <v>29500000</v>
      </c>
      <c r="L2241">
        <v>31200000</v>
      </c>
      <c r="M2241" t="s">
        <v>4174</v>
      </c>
      <c r="N2241" t="s">
        <v>4218</v>
      </c>
      <c r="O2241" t="s">
        <v>9301</v>
      </c>
    </row>
    <row r="2242" spans="1:15" x14ac:dyDescent="0.3">
      <c r="A2242" t="s">
        <v>4171</v>
      </c>
      <c r="B2242">
        <v>2018</v>
      </c>
      <c r="C2242" t="s">
        <v>166</v>
      </c>
      <c r="D2242" t="s">
        <v>9417</v>
      </c>
      <c r="E2242" t="s">
        <v>9418</v>
      </c>
      <c r="F2242" t="s">
        <v>4171</v>
      </c>
      <c r="G2242">
        <v>67000</v>
      </c>
      <c r="H2242" t="s">
        <v>4179</v>
      </c>
      <c r="I2242">
        <v>12600000</v>
      </c>
      <c r="J2242" t="s">
        <v>8726</v>
      </c>
      <c r="K2242">
        <v>12200000</v>
      </c>
      <c r="L2242">
        <v>13000000</v>
      </c>
      <c r="M2242">
        <v>25</v>
      </c>
      <c r="N2242" t="s">
        <v>4387</v>
      </c>
      <c r="O2242" t="s">
        <v>9419</v>
      </c>
    </row>
    <row r="2243" spans="1:15" x14ac:dyDescent="0.3">
      <c r="A2243" t="s">
        <v>4171</v>
      </c>
      <c r="B2243">
        <v>2024</v>
      </c>
      <c r="C2243" t="s">
        <v>230</v>
      </c>
      <c r="D2243" t="s">
        <v>4554</v>
      </c>
      <c r="E2243" t="s">
        <v>5798</v>
      </c>
      <c r="F2243" t="s">
        <v>4171</v>
      </c>
      <c r="G2243">
        <v>28247</v>
      </c>
      <c r="H2243" t="s">
        <v>4179</v>
      </c>
      <c r="I2243">
        <v>14200000</v>
      </c>
      <c r="J2243" t="s">
        <v>8726</v>
      </c>
      <c r="K2243">
        <v>13700000</v>
      </c>
      <c r="L2243">
        <v>14700000</v>
      </c>
      <c r="M2243">
        <v>52</v>
      </c>
      <c r="N2243" t="s">
        <v>4551</v>
      </c>
      <c r="O2243" t="s">
        <v>9433</v>
      </c>
    </row>
    <row r="2244" spans="1:15" x14ac:dyDescent="0.3">
      <c r="A2244" t="s">
        <v>4171</v>
      </c>
      <c r="B2244">
        <v>2025</v>
      </c>
      <c r="C2244" t="s">
        <v>108</v>
      </c>
      <c r="D2244" t="s">
        <v>9473</v>
      </c>
      <c r="E2244" t="s">
        <v>9474</v>
      </c>
      <c r="F2244" t="s">
        <v>4171</v>
      </c>
      <c r="G2244">
        <v>15000</v>
      </c>
      <c r="H2244" t="s">
        <v>4172</v>
      </c>
      <c r="I2244">
        <v>20500000</v>
      </c>
      <c r="J2244" t="s">
        <v>8726</v>
      </c>
      <c r="K2244">
        <v>19900000</v>
      </c>
      <c r="L2244">
        <v>21200000</v>
      </c>
      <c r="M2244">
        <v>2</v>
      </c>
      <c r="N2244" t="s">
        <v>4332</v>
      </c>
      <c r="O2244" t="s">
        <v>9475</v>
      </c>
    </row>
    <row r="2245" spans="1:15" x14ac:dyDescent="0.3">
      <c r="A2245" t="s">
        <v>4171</v>
      </c>
      <c r="B2245">
        <v>2025</v>
      </c>
      <c r="C2245" t="s">
        <v>62</v>
      </c>
      <c r="D2245" t="s">
        <v>4197</v>
      </c>
      <c r="E2245" t="s">
        <v>9484</v>
      </c>
      <c r="F2245" t="s">
        <v>4171</v>
      </c>
      <c r="G2245">
        <v>31000</v>
      </c>
      <c r="H2245" t="s">
        <v>4179</v>
      </c>
      <c r="I2245">
        <v>17400000</v>
      </c>
      <c r="J2245" t="s">
        <v>8726</v>
      </c>
      <c r="K2245">
        <v>16800000</v>
      </c>
      <c r="L2245">
        <v>18100000</v>
      </c>
      <c r="M2245">
        <v>19</v>
      </c>
      <c r="N2245" t="s">
        <v>4387</v>
      </c>
      <c r="O2245" t="s">
        <v>9485</v>
      </c>
    </row>
    <row r="2246" spans="1:15" x14ac:dyDescent="0.3">
      <c r="A2246" t="s">
        <v>4171</v>
      </c>
      <c r="B2246">
        <v>2026</v>
      </c>
      <c r="C2246" t="s">
        <v>137</v>
      </c>
      <c r="D2246" t="s">
        <v>4201</v>
      </c>
      <c r="E2246" t="s">
        <v>5108</v>
      </c>
      <c r="F2246" t="s">
        <v>4171</v>
      </c>
      <c r="G2246">
        <v>600</v>
      </c>
      <c r="H2246" t="s">
        <v>4179</v>
      </c>
      <c r="I2246">
        <v>23500000</v>
      </c>
      <c r="J2246" t="s">
        <v>8726</v>
      </c>
      <c r="K2246">
        <v>22600000</v>
      </c>
      <c r="L2246">
        <v>24300000</v>
      </c>
      <c r="M2246" t="s">
        <v>4174</v>
      </c>
      <c r="N2246" t="s">
        <v>4424</v>
      </c>
      <c r="O2246" t="s">
        <v>9423</v>
      </c>
    </row>
    <row r="2247" spans="1:15" x14ac:dyDescent="0.3">
      <c r="A2247" t="s">
        <v>4171</v>
      </c>
      <c r="B2247">
        <v>2026</v>
      </c>
      <c r="C2247" t="s">
        <v>194</v>
      </c>
      <c r="D2247">
        <v>700</v>
      </c>
      <c r="E2247" t="s">
        <v>7768</v>
      </c>
      <c r="F2247" t="s">
        <v>4171</v>
      </c>
      <c r="G2247">
        <v>2900</v>
      </c>
      <c r="H2247" t="s">
        <v>4172</v>
      </c>
      <c r="I2247">
        <v>13200000</v>
      </c>
      <c r="J2247" t="s">
        <v>8726</v>
      </c>
      <c r="K2247">
        <v>12800000</v>
      </c>
      <c r="L2247">
        <v>13700000</v>
      </c>
      <c r="M2247" t="s">
        <v>4174</v>
      </c>
      <c r="N2247" t="s">
        <v>4175</v>
      </c>
      <c r="O2247" t="s">
        <v>9488</v>
      </c>
    </row>
    <row r="2248" spans="1:15" x14ac:dyDescent="0.3">
      <c r="A2248" t="s">
        <v>4171</v>
      </c>
      <c r="B2248">
        <v>2026</v>
      </c>
      <c r="C2248" t="s">
        <v>166</v>
      </c>
      <c r="D2248" t="s">
        <v>9463</v>
      </c>
      <c r="E2248" t="s">
        <v>9464</v>
      </c>
      <c r="F2248" t="s">
        <v>4171</v>
      </c>
      <c r="G2248">
        <v>1710</v>
      </c>
      <c r="H2248" t="s">
        <v>4179</v>
      </c>
      <c r="I2248">
        <v>14800000</v>
      </c>
      <c r="J2248" t="s">
        <v>8726</v>
      </c>
      <c r="K2248">
        <v>14200000</v>
      </c>
      <c r="L2248">
        <v>15400000</v>
      </c>
      <c r="M2248">
        <v>2</v>
      </c>
      <c r="N2248" t="s">
        <v>4401</v>
      </c>
      <c r="O2248" t="s">
        <v>9465</v>
      </c>
    </row>
    <row r="2249" spans="1:15" x14ac:dyDescent="0.3">
      <c r="A2249" t="s">
        <v>9456</v>
      </c>
      <c r="B2249">
        <v>2020</v>
      </c>
      <c r="C2249" t="s">
        <v>191</v>
      </c>
      <c r="D2249" t="s">
        <v>4210</v>
      </c>
      <c r="E2249" t="s">
        <v>4521</v>
      </c>
      <c r="F2249" t="s">
        <v>161</v>
      </c>
      <c r="G2249">
        <v>95000</v>
      </c>
      <c r="H2249" t="s">
        <v>4172</v>
      </c>
      <c r="I2249">
        <v>14000000</v>
      </c>
      <c r="J2249" t="s">
        <v>8726</v>
      </c>
      <c r="K2249">
        <v>13200000</v>
      </c>
      <c r="L2249">
        <v>14800000</v>
      </c>
      <c r="M2249">
        <v>14</v>
      </c>
      <c r="N2249" t="s">
        <v>4262</v>
      </c>
      <c r="O2249" t="s">
        <v>9457</v>
      </c>
    </row>
    <row r="2250" spans="1:15" x14ac:dyDescent="0.3">
      <c r="A2250" t="s">
        <v>5270</v>
      </c>
      <c r="B2250">
        <v>2021</v>
      </c>
      <c r="C2250" t="s">
        <v>250</v>
      </c>
      <c r="D2250" t="s">
        <v>5776</v>
      </c>
      <c r="E2250" t="s">
        <v>8370</v>
      </c>
      <c r="F2250" t="s">
        <v>143</v>
      </c>
      <c r="G2250">
        <v>93000</v>
      </c>
      <c r="H2250" t="s">
        <v>4179</v>
      </c>
      <c r="I2250">
        <v>15900000</v>
      </c>
      <c r="J2250" t="s">
        <v>8726</v>
      </c>
      <c r="K2250">
        <v>15300000</v>
      </c>
      <c r="L2250">
        <v>16400000</v>
      </c>
      <c r="M2250">
        <v>42</v>
      </c>
      <c r="N2250" t="s">
        <v>4218</v>
      </c>
      <c r="O2250" t="s">
        <v>9448</v>
      </c>
    </row>
    <row r="2251" spans="1:15" x14ac:dyDescent="0.3">
      <c r="A2251" t="s">
        <v>9402</v>
      </c>
      <c r="B2251">
        <v>2021</v>
      </c>
      <c r="C2251" t="s">
        <v>50</v>
      </c>
      <c r="D2251">
        <v>580</v>
      </c>
      <c r="E2251" t="s">
        <v>6999</v>
      </c>
      <c r="F2251" t="s">
        <v>161</v>
      </c>
      <c r="G2251">
        <v>80000</v>
      </c>
      <c r="H2251" t="s">
        <v>4179</v>
      </c>
      <c r="I2251">
        <v>8200000</v>
      </c>
      <c r="J2251" t="s">
        <v>8726</v>
      </c>
      <c r="K2251">
        <v>7650000</v>
      </c>
      <c r="L2251">
        <v>8700000</v>
      </c>
      <c r="M2251" t="s">
        <v>4174</v>
      </c>
      <c r="N2251" t="s">
        <v>6065</v>
      </c>
      <c r="O2251" t="s">
        <v>9403</v>
      </c>
    </row>
    <row r="2252" spans="1:15" x14ac:dyDescent="0.3">
      <c r="A2252" t="s">
        <v>9471</v>
      </c>
      <c r="B2252">
        <v>2021</v>
      </c>
      <c r="C2252" t="s">
        <v>4183</v>
      </c>
      <c r="D2252" t="s">
        <v>4364</v>
      </c>
      <c r="E2252" t="s">
        <v>4707</v>
      </c>
      <c r="F2252" t="s">
        <v>161</v>
      </c>
      <c r="G2252">
        <v>67347</v>
      </c>
      <c r="H2252" t="s">
        <v>4179</v>
      </c>
      <c r="I2252">
        <v>7190000</v>
      </c>
      <c r="J2252" t="s">
        <v>8726</v>
      </c>
      <c r="K2252">
        <v>6700000</v>
      </c>
      <c r="L2252">
        <v>7670000</v>
      </c>
      <c r="M2252">
        <v>16</v>
      </c>
      <c r="N2252" t="s">
        <v>4648</v>
      </c>
      <c r="O2252" t="s">
        <v>9472</v>
      </c>
    </row>
    <row r="2253" spans="1:15" x14ac:dyDescent="0.3">
      <c r="A2253" t="s">
        <v>9377</v>
      </c>
      <c r="B2253">
        <v>2021</v>
      </c>
      <c r="C2253" t="s">
        <v>191</v>
      </c>
      <c r="D2253" t="s">
        <v>7809</v>
      </c>
      <c r="E2253" t="s">
        <v>6180</v>
      </c>
      <c r="F2253" t="s">
        <v>143</v>
      </c>
      <c r="G2253">
        <v>88000</v>
      </c>
      <c r="H2253" t="s">
        <v>4172</v>
      </c>
      <c r="I2253">
        <v>11300000</v>
      </c>
      <c r="J2253" t="s">
        <v>8726</v>
      </c>
      <c r="K2253">
        <v>10900000</v>
      </c>
      <c r="L2253">
        <v>11800000</v>
      </c>
      <c r="M2253">
        <v>3</v>
      </c>
      <c r="N2253" t="s">
        <v>6913</v>
      </c>
      <c r="O2253" t="s">
        <v>9378</v>
      </c>
    </row>
    <row r="2254" spans="1:15" x14ac:dyDescent="0.3">
      <c r="A2254" t="s">
        <v>9466</v>
      </c>
      <c r="B2254">
        <v>2021</v>
      </c>
      <c r="C2254" t="s">
        <v>62</v>
      </c>
      <c r="D2254">
        <v>5008</v>
      </c>
      <c r="E2254" t="s">
        <v>9467</v>
      </c>
      <c r="F2254" t="s">
        <v>43</v>
      </c>
      <c r="G2254">
        <v>80616</v>
      </c>
      <c r="H2254" t="s">
        <v>4179</v>
      </c>
      <c r="I2254">
        <v>17000000</v>
      </c>
      <c r="J2254" t="s">
        <v>8726</v>
      </c>
      <c r="K2254">
        <v>16300000</v>
      </c>
      <c r="L2254">
        <v>17600000</v>
      </c>
      <c r="M2254">
        <v>10</v>
      </c>
      <c r="N2254" t="s">
        <v>4244</v>
      </c>
      <c r="O2254" t="s">
        <v>9468</v>
      </c>
    </row>
    <row r="2255" spans="1:15" x14ac:dyDescent="0.3">
      <c r="A2255" t="s">
        <v>9333</v>
      </c>
      <c r="B2255">
        <v>2021</v>
      </c>
      <c r="C2255" t="s">
        <v>9334</v>
      </c>
      <c r="D2255" t="s">
        <v>9335</v>
      </c>
      <c r="E2255" t="s">
        <v>9336</v>
      </c>
      <c r="F2255" t="s">
        <v>4635</v>
      </c>
      <c r="G2255">
        <v>65300</v>
      </c>
      <c r="H2255" t="s">
        <v>4179</v>
      </c>
      <c r="I2255">
        <v>13100000</v>
      </c>
      <c r="J2255" t="s">
        <v>8726</v>
      </c>
      <c r="K2255">
        <v>12100000</v>
      </c>
      <c r="L2255">
        <v>14000000</v>
      </c>
      <c r="M2255" t="s">
        <v>4174</v>
      </c>
      <c r="N2255" t="s">
        <v>6913</v>
      </c>
      <c r="O2255" t="s">
        <v>9337</v>
      </c>
    </row>
    <row r="2256" spans="1:15" x14ac:dyDescent="0.3">
      <c r="A2256" t="s">
        <v>9389</v>
      </c>
      <c r="B2256">
        <v>2021</v>
      </c>
      <c r="C2256" t="s">
        <v>188</v>
      </c>
      <c r="D2256" t="s">
        <v>5882</v>
      </c>
      <c r="E2256" t="s">
        <v>9390</v>
      </c>
      <c r="F2256" t="s">
        <v>43</v>
      </c>
      <c r="G2256">
        <v>57744</v>
      </c>
      <c r="H2256" t="s">
        <v>4179</v>
      </c>
      <c r="I2256">
        <v>16600000</v>
      </c>
      <c r="J2256" t="s">
        <v>8726</v>
      </c>
      <c r="K2256">
        <v>16000000</v>
      </c>
      <c r="L2256">
        <v>17200000</v>
      </c>
      <c r="M2256">
        <v>14</v>
      </c>
      <c r="N2256" t="s">
        <v>4274</v>
      </c>
      <c r="O2256" t="s">
        <v>9391</v>
      </c>
    </row>
    <row r="2257" spans="1:15" x14ac:dyDescent="0.3">
      <c r="A2257" t="s">
        <v>9489</v>
      </c>
      <c r="B2257">
        <v>2022</v>
      </c>
      <c r="C2257" t="s">
        <v>92</v>
      </c>
      <c r="D2257" t="s">
        <v>4944</v>
      </c>
      <c r="E2257" t="s">
        <v>5795</v>
      </c>
      <c r="F2257" t="s">
        <v>43</v>
      </c>
      <c r="G2257">
        <v>53591</v>
      </c>
      <c r="H2257" t="s">
        <v>4172</v>
      </c>
      <c r="I2257">
        <v>12800000</v>
      </c>
      <c r="J2257" t="s">
        <v>8726</v>
      </c>
      <c r="K2257">
        <v>12400000</v>
      </c>
      <c r="L2257">
        <v>13300000</v>
      </c>
      <c r="M2257">
        <v>30</v>
      </c>
      <c r="N2257" t="s">
        <v>4438</v>
      </c>
      <c r="O2257" t="s">
        <v>9490</v>
      </c>
    </row>
    <row r="2258" spans="1:15" x14ac:dyDescent="0.3">
      <c r="A2258" t="s">
        <v>9477</v>
      </c>
      <c r="B2258">
        <v>2022</v>
      </c>
      <c r="C2258" t="s">
        <v>131</v>
      </c>
      <c r="D2258" t="s">
        <v>5039</v>
      </c>
      <c r="E2258" t="s">
        <v>9478</v>
      </c>
      <c r="F2258" t="s">
        <v>4635</v>
      </c>
      <c r="G2258">
        <v>82000</v>
      </c>
      <c r="H2258" t="s">
        <v>4179</v>
      </c>
      <c r="I2258">
        <v>23400000</v>
      </c>
      <c r="J2258" t="s">
        <v>8726</v>
      </c>
      <c r="K2258">
        <v>22500000</v>
      </c>
      <c r="L2258">
        <v>24300000</v>
      </c>
      <c r="M2258">
        <v>7</v>
      </c>
      <c r="N2258" t="s">
        <v>4699</v>
      </c>
      <c r="O2258" t="s">
        <v>9479</v>
      </c>
    </row>
    <row r="2259" spans="1:15" x14ac:dyDescent="0.3">
      <c r="A2259" t="s">
        <v>2014</v>
      </c>
      <c r="B2259">
        <v>2022</v>
      </c>
      <c r="C2259" t="s">
        <v>4183</v>
      </c>
      <c r="D2259" t="s">
        <v>4184</v>
      </c>
      <c r="E2259" t="s">
        <v>4791</v>
      </c>
      <c r="F2259" t="s">
        <v>143</v>
      </c>
      <c r="G2259">
        <v>72100</v>
      </c>
      <c r="H2259" t="s">
        <v>4179</v>
      </c>
      <c r="I2259">
        <v>8000000</v>
      </c>
      <c r="J2259" t="s">
        <v>8726</v>
      </c>
      <c r="K2259">
        <v>7740000</v>
      </c>
      <c r="L2259">
        <v>8300000</v>
      </c>
      <c r="M2259">
        <v>8</v>
      </c>
      <c r="N2259" t="s">
        <v>4244</v>
      </c>
      <c r="O2259" t="s">
        <v>9430</v>
      </c>
    </row>
    <row r="2260" spans="1:15" x14ac:dyDescent="0.3">
      <c r="A2260" t="s">
        <v>9299</v>
      </c>
      <c r="B2260">
        <v>2022</v>
      </c>
      <c r="C2260" t="s">
        <v>24</v>
      </c>
      <c r="D2260" t="s">
        <v>4368</v>
      </c>
      <c r="E2260" t="s">
        <v>8399</v>
      </c>
      <c r="F2260" t="s">
        <v>60</v>
      </c>
      <c r="G2260">
        <v>24000</v>
      </c>
      <c r="H2260" t="s">
        <v>4179</v>
      </c>
      <c r="I2260">
        <v>38500000</v>
      </c>
      <c r="J2260" t="s">
        <v>8726</v>
      </c>
      <c r="K2260">
        <v>37100000</v>
      </c>
      <c r="L2260">
        <v>39800000</v>
      </c>
      <c r="M2260">
        <v>6</v>
      </c>
      <c r="N2260" t="s">
        <v>6026</v>
      </c>
      <c r="O2260" t="s">
        <v>9300</v>
      </c>
    </row>
    <row r="2261" spans="1:15" x14ac:dyDescent="0.3">
      <c r="A2261" t="s">
        <v>9314</v>
      </c>
      <c r="B2261">
        <v>2022</v>
      </c>
      <c r="C2261" t="s">
        <v>62</v>
      </c>
      <c r="D2261" t="s">
        <v>4354</v>
      </c>
      <c r="E2261" t="s">
        <v>9315</v>
      </c>
      <c r="F2261" t="s">
        <v>43</v>
      </c>
      <c r="G2261">
        <v>70434</v>
      </c>
      <c r="H2261" t="s">
        <v>4179</v>
      </c>
      <c r="I2261">
        <v>10400000</v>
      </c>
      <c r="J2261" t="s">
        <v>8726</v>
      </c>
      <c r="K2261">
        <v>9900000</v>
      </c>
      <c r="L2261">
        <v>10900000</v>
      </c>
      <c r="M2261">
        <v>34</v>
      </c>
      <c r="N2261" t="s">
        <v>4551</v>
      </c>
      <c r="O2261" t="s">
        <v>9316</v>
      </c>
    </row>
    <row r="2262" spans="1:15" x14ac:dyDescent="0.3">
      <c r="A2262" t="s">
        <v>9362</v>
      </c>
      <c r="B2262">
        <v>2022</v>
      </c>
      <c r="C2262" t="s">
        <v>62</v>
      </c>
      <c r="D2262" t="s">
        <v>4206</v>
      </c>
      <c r="E2262" t="s">
        <v>5654</v>
      </c>
      <c r="F2262" t="s">
        <v>143</v>
      </c>
      <c r="G2262">
        <v>59076</v>
      </c>
      <c r="H2262" t="s">
        <v>4179</v>
      </c>
      <c r="I2262">
        <v>19700000</v>
      </c>
      <c r="J2262" t="s">
        <v>8726</v>
      </c>
      <c r="K2262">
        <v>18700000</v>
      </c>
      <c r="L2262">
        <v>20700000</v>
      </c>
      <c r="M2262">
        <v>5</v>
      </c>
      <c r="N2262" t="s">
        <v>4259</v>
      </c>
      <c r="O2262" t="s">
        <v>9363</v>
      </c>
    </row>
    <row r="2263" spans="1:15" x14ac:dyDescent="0.3">
      <c r="A2263" t="s">
        <v>9415</v>
      </c>
      <c r="B2263">
        <v>2022</v>
      </c>
      <c r="C2263" t="s">
        <v>62</v>
      </c>
      <c r="D2263" t="s">
        <v>4206</v>
      </c>
      <c r="E2263" t="s">
        <v>4207</v>
      </c>
      <c r="F2263" t="s">
        <v>143</v>
      </c>
      <c r="G2263">
        <v>44231</v>
      </c>
      <c r="H2263" t="s">
        <v>4172</v>
      </c>
      <c r="I2263">
        <v>13100000</v>
      </c>
      <c r="J2263" t="s">
        <v>8726</v>
      </c>
      <c r="K2263">
        <v>12600000</v>
      </c>
      <c r="L2263">
        <v>13600000</v>
      </c>
      <c r="M2263">
        <v>28</v>
      </c>
      <c r="N2263" t="s">
        <v>4218</v>
      </c>
      <c r="O2263" t="s">
        <v>9416</v>
      </c>
    </row>
    <row r="2264" spans="1:15" x14ac:dyDescent="0.3">
      <c r="A2264" t="s">
        <v>9445</v>
      </c>
      <c r="B2264">
        <v>2023</v>
      </c>
      <c r="C2264" t="s">
        <v>89</v>
      </c>
      <c r="D2264" t="s">
        <v>8306</v>
      </c>
      <c r="E2264" t="s">
        <v>9446</v>
      </c>
      <c r="F2264" t="s">
        <v>43</v>
      </c>
      <c r="G2264">
        <v>42997</v>
      </c>
      <c r="H2264" t="s">
        <v>4172</v>
      </c>
      <c r="I2264">
        <v>8300000</v>
      </c>
      <c r="J2264" t="s">
        <v>8726</v>
      </c>
      <c r="K2264">
        <v>7890000</v>
      </c>
      <c r="L2264">
        <v>8600000</v>
      </c>
      <c r="M2264" t="s">
        <v>4174</v>
      </c>
      <c r="N2264" t="s">
        <v>4551</v>
      </c>
      <c r="O2264" t="s">
        <v>9447</v>
      </c>
    </row>
    <row r="2265" spans="1:15" x14ac:dyDescent="0.3">
      <c r="A2265" t="s">
        <v>9442</v>
      </c>
      <c r="B2265">
        <v>2022</v>
      </c>
      <c r="C2265" t="s">
        <v>108</v>
      </c>
      <c r="D2265" t="s">
        <v>8079</v>
      </c>
      <c r="E2265" t="s">
        <v>9443</v>
      </c>
      <c r="F2265" t="s">
        <v>143</v>
      </c>
      <c r="G2265">
        <v>87085</v>
      </c>
      <c r="H2265" t="s">
        <v>4179</v>
      </c>
      <c r="I2265">
        <v>13000000</v>
      </c>
      <c r="J2265" t="s">
        <v>8726</v>
      </c>
      <c r="K2265">
        <v>12500000</v>
      </c>
      <c r="L2265">
        <v>13500000</v>
      </c>
      <c r="M2265">
        <v>6</v>
      </c>
      <c r="N2265" t="s">
        <v>4507</v>
      </c>
      <c r="O2265" t="s">
        <v>9444</v>
      </c>
    </row>
    <row r="2266" spans="1:15" x14ac:dyDescent="0.3">
      <c r="A2266" t="s">
        <v>9393</v>
      </c>
      <c r="B2266">
        <v>2023</v>
      </c>
      <c r="C2266" t="s">
        <v>24</v>
      </c>
      <c r="D2266" t="s">
        <v>4430</v>
      </c>
      <c r="E2266" t="s">
        <v>4431</v>
      </c>
      <c r="F2266" t="s">
        <v>143</v>
      </c>
      <c r="G2266">
        <v>29200</v>
      </c>
      <c r="H2266" t="s">
        <v>4179</v>
      </c>
      <c r="I2266">
        <v>27800000</v>
      </c>
      <c r="J2266" t="s">
        <v>8726</v>
      </c>
      <c r="K2266">
        <v>26800000</v>
      </c>
      <c r="L2266">
        <v>28700000</v>
      </c>
      <c r="M2266">
        <v>10</v>
      </c>
      <c r="N2266" t="s">
        <v>5702</v>
      </c>
      <c r="O2266" t="s">
        <v>9394</v>
      </c>
    </row>
    <row r="2267" spans="1:15" x14ac:dyDescent="0.3">
      <c r="A2267" t="s">
        <v>9370</v>
      </c>
      <c r="B2267">
        <v>2023</v>
      </c>
      <c r="C2267" t="s">
        <v>154</v>
      </c>
      <c r="D2267" t="s">
        <v>4482</v>
      </c>
      <c r="E2267" t="s">
        <v>4483</v>
      </c>
      <c r="F2267" t="s">
        <v>94</v>
      </c>
      <c r="G2267">
        <v>59258</v>
      </c>
      <c r="H2267" t="s">
        <v>4179</v>
      </c>
      <c r="I2267">
        <v>11800000</v>
      </c>
      <c r="J2267" t="s">
        <v>8726</v>
      </c>
      <c r="K2267">
        <v>11300000</v>
      </c>
      <c r="L2267">
        <v>12200000</v>
      </c>
      <c r="M2267">
        <v>11</v>
      </c>
      <c r="N2267" t="s">
        <v>4244</v>
      </c>
      <c r="O2267" t="s">
        <v>9371</v>
      </c>
    </row>
    <row r="2268" spans="1:15" x14ac:dyDescent="0.3">
      <c r="A2268" t="s">
        <v>9420</v>
      </c>
      <c r="B2268">
        <v>2023</v>
      </c>
      <c r="C2268" t="s">
        <v>62</v>
      </c>
      <c r="D2268" t="s">
        <v>4291</v>
      </c>
      <c r="E2268" t="s">
        <v>4810</v>
      </c>
      <c r="F2268" t="s">
        <v>60</v>
      </c>
      <c r="G2268">
        <v>78500</v>
      </c>
      <c r="H2268" t="s">
        <v>4179</v>
      </c>
      <c r="I2268">
        <v>13500000</v>
      </c>
      <c r="J2268" t="s">
        <v>8726</v>
      </c>
      <c r="K2268">
        <v>13000000</v>
      </c>
      <c r="L2268">
        <v>14000000</v>
      </c>
      <c r="M2268">
        <v>18</v>
      </c>
      <c r="N2268" t="s">
        <v>4212</v>
      </c>
      <c r="O2268" t="s">
        <v>9421</v>
      </c>
    </row>
    <row r="2269" spans="1:15" x14ac:dyDescent="0.3">
      <c r="A2269" t="s">
        <v>9307</v>
      </c>
      <c r="B2269">
        <v>2023</v>
      </c>
      <c r="C2269" t="s">
        <v>137</v>
      </c>
      <c r="D2269" t="s">
        <v>4193</v>
      </c>
      <c r="E2269" t="s">
        <v>9308</v>
      </c>
      <c r="F2269" t="s">
        <v>43</v>
      </c>
      <c r="G2269">
        <v>75000</v>
      </c>
      <c r="H2269" t="s">
        <v>4172</v>
      </c>
      <c r="I2269">
        <v>15400000</v>
      </c>
      <c r="J2269" t="s">
        <v>8726</v>
      </c>
      <c r="K2269">
        <v>14800000</v>
      </c>
      <c r="L2269">
        <v>16000000</v>
      </c>
      <c r="M2269">
        <v>17</v>
      </c>
      <c r="N2269" t="s">
        <v>4416</v>
      </c>
      <c r="O2269" t="s">
        <v>9309</v>
      </c>
    </row>
    <row r="2270" spans="1:15" x14ac:dyDescent="0.3">
      <c r="A2270" t="s">
        <v>9304</v>
      </c>
      <c r="B2270">
        <v>2023</v>
      </c>
      <c r="C2270" t="s">
        <v>92</v>
      </c>
      <c r="D2270" t="s">
        <v>4908</v>
      </c>
      <c r="E2270" t="s">
        <v>6061</v>
      </c>
      <c r="F2270" t="s">
        <v>43</v>
      </c>
      <c r="G2270">
        <v>70282</v>
      </c>
      <c r="H2270" t="s">
        <v>4179</v>
      </c>
      <c r="I2270">
        <v>7740000</v>
      </c>
      <c r="J2270" t="s">
        <v>8726</v>
      </c>
      <c r="K2270">
        <v>7450000</v>
      </c>
      <c r="L2270">
        <v>8000000</v>
      </c>
      <c r="M2270">
        <v>6</v>
      </c>
      <c r="N2270" t="s">
        <v>4424</v>
      </c>
      <c r="O2270" t="s">
        <v>9305</v>
      </c>
    </row>
    <row r="2271" spans="1:15" x14ac:dyDescent="0.3">
      <c r="A2271" t="s">
        <v>8659</v>
      </c>
      <c r="B2271">
        <v>2023</v>
      </c>
      <c r="C2271" t="s">
        <v>137</v>
      </c>
      <c r="D2271" t="s">
        <v>4748</v>
      </c>
      <c r="E2271" t="s">
        <v>4749</v>
      </c>
      <c r="F2271" t="s">
        <v>43</v>
      </c>
      <c r="G2271">
        <v>45000</v>
      </c>
      <c r="H2271" t="s">
        <v>4179</v>
      </c>
      <c r="I2271">
        <v>13200000</v>
      </c>
      <c r="J2271" t="s">
        <v>8726</v>
      </c>
      <c r="K2271">
        <v>12700000</v>
      </c>
      <c r="L2271">
        <v>13600000</v>
      </c>
      <c r="M2271">
        <v>18</v>
      </c>
      <c r="N2271" t="s">
        <v>4381</v>
      </c>
      <c r="O2271" t="s">
        <v>9461</v>
      </c>
    </row>
    <row r="2272" spans="1:15" x14ac:dyDescent="0.3">
      <c r="A2272" t="s">
        <v>9438</v>
      </c>
      <c r="B2272">
        <v>2023</v>
      </c>
      <c r="C2272" t="s">
        <v>199</v>
      </c>
      <c r="D2272" t="s">
        <v>4986</v>
      </c>
      <c r="E2272" t="s">
        <v>4987</v>
      </c>
      <c r="F2272" t="s">
        <v>43</v>
      </c>
      <c r="G2272">
        <v>48291</v>
      </c>
      <c r="H2272" t="s">
        <v>4179</v>
      </c>
      <c r="I2272">
        <v>13900000</v>
      </c>
      <c r="J2272" t="s">
        <v>8726</v>
      </c>
      <c r="K2272">
        <v>13400000</v>
      </c>
      <c r="L2272">
        <v>14400000</v>
      </c>
      <c r="M2272">
        <v>6</v>
      </c>
      <c r="N2272" t="s">
        <v>4256</v>
      </c>
      <c r="O2272" t="s">
        <v>9439</v>
      </c>
    </row>
    <row r="2273" spans="1:15" x14ac:dyDescent="0.3">
      <c r="A2273" t="s">
        <v>1049</v>
      </c>
      <c r="B2273">
        <v>2023</v>
      </c>
      <c r="C2273" t="s">
        <v>62</v>
      </c>
      <c r="D2273" t="s">
        <v>4231</v>
      </c>
      <c r="E2273" t="s">
        <v>4253</v>
      </c>
      <c r="F2273" t="s">
        <v>43</v>
      </c>
      <c r="G2273">
        <v>12358</v>
      </c>
      <c r="H2273" t="s">
        <v>4172</v>
      </c>
      <c r="I2273">
        <v>12800000</v>
      </c>
      <c r="J2273" t="s">
        <v>8726</v>
      </c>
      <c r="K2273">
        <v>12300000</v>
      </c>
      <c r="L2273">
        <v>13200000</v>
      </c>
      <c r="M2273">
        <v>9</v>
      </c>
      <c r="N2273" t="s">
        <v>4186</v>
      </c>
      <c r="O2273" t="s">
        <v>9422</v>
      </c>
    </row>
    <row r="2274" spans="1:15" x14ac:dyDescent="0.3">
      <c r="A2274" t="s">
        <v>9312</v>
      </c>
      <c r="B2274">
        <v>2023</v>
      </c>
      <c r="C2274" t="s">
        <v>4031</v>
      </c>
      <c r="D2274" t="s">
        <v>5963</v>
      </c>
      <c r="E2274" t="s">
        <v>5069</v>
      </c>
      <c r="F2274" t="s">
        <v>143</v>
      </c>
      <c r="G2274">
        <v>64000</v>
      </c>
      <c r="H2274" t="s">
        <v>4179</v>
      </c>
      <c r="I2274">
        <v>14000000</v>
      </c>
      <c r="J2274" t="s">
        <v>8726</v>
      </c>
      <c r="K2274">
        <v>13500000</v>
      </c>
      <c r="L2274">
        <v>14600000</v>
      </c>
      <c r="M2274">
        <v>3</v>
      </c>
      <c r="N2274" t="s">
        <v>4381</v>
      </c>
      <c r="O2274" t="s">
        <v>9313</v>
      </c>
    </row>
    <row r="2275" spans="1:15" x14ac:dyDescent="0.3">
      <c r="A2275" t="s">
        <v>8731</v>
      </c>
      <c r="B2275">
        <v>2023</v>
      </c>
      <c r="C2275" t="s">
        <v>166</v>
      </c>
      <c r="D2275" t="s">
        <v>4514</v>
      </c>
      <c r="E2275" t="s">
        <v>5740</v>
      </c>
      <c r="F2275" t="s">
        <v>173</v>
      </c>
      <c r="G2275">
        <v>59000</v>
      </c>
      <c r="H2275" t="s">
        <v>4179</v>
      </c>
      <c r="I2275">
        <v>19400000</v>
      </c>
      <c r="J2275" t="s">
        <v>8726</v>
      </c>
      <c r="K2275">
        <v>18700000</v>
      </c>
      <c r="L2275">
        <v>20200000</v>
      </c>
      <c r="M2275">
        <v>3</v>
      </c>
      <c r="N2275" t="s">
        <v>4244</v>
      </c>
      <c r="O2275" t="s">
        <v>8732</v>
      </c>
    </row>
    <row r="2276" spans="1:15" x14ac:dyDescent="0.3">
      <c r="A2276" t="s">
        <v>9407</v>
      </c>
      <c r="B2276">
        <v>2023</v>
      </c>
      <c r="C2276" t="s">
        <v>4640</v>
      </c>
      <c r="D2276" t="s">
        <v>6179</v>
      </c>
      <c r="E2276" t="s">
        <v>9408</v>
      </c>
      <c r="F2276" t="s">
        <v>94</v>
      </c>
      <c r="G2276">
        <v>44000</v>
      </c>
      <c r="H2276" t="s">
        <v>4179</v>
      </c>
      <c r="I2276">
        <v>13100000</v>
      </c>
      <c r="J2276" t="s">
        <v>8726</v>
      </c>
      <c r="K2276">
        <v>12700000</v>
      </c>
      <c r="L2276">
        <v>13600000</v>
      </c>
      <c r="M2276" t="s">
        <v>4174</v>
      </c>
      <c r="N2276" t="s">
        <v>4199</v>
      </c>
      <c r="O2276" t="s">
        <v>9409</v>
      </c>
    </row>
    <row r="2277" spans="1:15" x14ac:dyDescent="0.3">
      <c r="A2277" t="s">
        <v>8663</v>
      </c>
      <c r="B2277">
        <v>2023</v>
      </c>
      <c r="C2277" t="s">
        <v>4031</v>
      </c>
      <c r="D2277" t="s">
        <v>5963</v>
      </c>
      <c r="E2277" t="s">
        <v>9353</v>
      </c>
      <c r="F2277" t="s">
        <v>94</v>
      </c>
      <c r="G2277">
        <v>51446</v>
      </c>
      <c r="H2277" t="s">
        <v>4179</v>
      </c>
      <c r="I2277">
        <v>14400000</v>
      </c>
      <c r="J2277" t="s">
        <v>8726</v>
      </c>
      <c r="K2277">
        <v>13900000</v>
      </c>
      <c r="L2277">
        <v>14900000</v>
      </c>
      <c r="M2277">
        <v>19</v>
      </c>
      <c r="N2277" t="s">
        <v>4244</v>
      </c>
      <c r="O2277" t="s">
        <v>9354</v>
      </c>
    </row>
    <row r="2278" spans="1:15" x14ac:dyDescent="0.3">
      <c r="A2278" t="s">
        <v>9440</v>
      </c>
      <c r="B2278">
        <v>2023</v>
      </c>
      <c r="C2278" t="s">
        <v>137</v>
      </c>
      <c r="D2278" t="s">
        <v>4335</v>
      </c>
      <c r="E2278" t="s">
        <v>5680</v>
      </c>
      <c r="F2278" t="s">
        <v>143</v>
      </c>
      <c r="G2278">
        <v>46050</v>
      </c>
      <c r="H2278" t="s">
        <v>4172</v>
      </c>
      <c r="I2278">
        <v>17200000</v>
      </c>
      <c r="J2278" t="s">
        <v>8726</v>
      </c>
      <c r="K2278">
        <v>16600000</v>
      </c>
      <c r="L2278">
        <v>17900000</v>
      </c>
      <c r="M2278">
        <v>16</v>
      </c>
      <c r="N2278" t="s">
        <v>4225</v>
      </c>
      <c r="O2278" t="s">
        <v>9441</v>
      </c>
    </row>
    <row r="2279" spans="1:15" x14ac:dyDescent="0.3">
      <c r="A2279" t="s">
        <v>9365</v>
      </c>
      <c r="B2279">
        <v>2023</v>
      </c>
      <c r="C2279" t="s">
        <v>92</v>
      </c>
      <c r="D2279" t="s">
        <v>4752</v>
      </c>
      <c r="E2279" t="s">
        <v>5211</v>
      </c>
      <c r="F2279" t="s">
        <v>173</v>
      </c>
      <c r="G2279">
        <v>58510</v>
      </c>
      <c r="H2279" t="s">
        <v>4179</v>
      </c>
      <c r="I2279">
        <v>10100000</v>
      </c>
      <c r="J2279" t="s">
        <v>8726</v>
      </c>
      <c r="K2279">
        <v>9700000</v>
      </c>
      <c r="L2279">
        <v>10400000</v>
      </c>
      <c r="M2279">
        <v>27</v>
      </c>
      <c r="N2279" t="s">
        <v>4648</v>
      </c>
      <c r="O2279" t="s">
        <v>9366</v>
      </c>
    </row>
    <row r="2280" spans="1:15" x14ac:dyDescent="0.3">
      <c r="A2280" t="s">
        <v>9436</v>
      </c>
      <c r="B2280">
        <v>2023</v>
      </c>
      <c r="C2280" t="s">
        <v>50</v>
      </c>
      <c r="D2280">
        <v>560</v>
      </c>
      <c r="E2280" t="s">
        <v>4581</v>
      </c>
      <c r="F2280" t="s">
        <v>143</v>
      </c>
      <c r="G2280">
        <v>43285</v>
      </c>
      <c r="H2280" t="s">
        <v>4179</v>
      </c>
      <c r="I2280">
        <v>9000000</v>
      </c>
      <c r="J2280" t="s">
        <v>8726</v>
      </c>
      <c r="K2280">
        <v>8700000</v>
      </c>
      <c r="L2280">
        <v>9400000</v>
      </c>
      <c r="M2280">
        <v>33</v>
      </c>
      <c r="N2280" t="s">
        <v>4648</v>
      </c>
      <c r="O2280" t="s">
        <v>9437</v>
      </c>
    </row>
    <row r="2281" spans="1:15" x14ac:dyDescent="0.3">
      <c r="A2281" t="s">
        <v>9345</v>
      </c>
      <c r="B2281">
        <v>2023</v>
      </c>
      <c r="C2281" t="s">
        <v>4183</v>
      </c>
      <c r="D2281" t="s">
        <v>4491</v>
      </c>
      <c r="E2281" t="s">
        <v>4492</v>
      </c>
      <c r="F2281" t="s">
        <v>43</v>
      </c>
      <c r="G2281">
        <v>41300</v>
      </c>
      <c r="H2281" t="s">
        <v>4172</v>
      </c>
      <c r="I2281">
        <v>13100000</v>
      </c>
      <c r="J2281" t="s">
        <v>8726</v>
      </c>
      <c r="K2281">
        <v>12700000</v>
      </c>
      <c r="L2281">
        <v>13600000</v>
      </c>
      <c r="M2281">
        <v>7</v>
      </c>
      <c r="N2281" t="s">
        <v>4551</v>
      </c>
      <c r="O2281" t="s">
        <v>9346</v>
      </c>
    </row>
    <row r="2282" spans="1:15" x14ac:dyDescent="0.3">
      <c r="A2282" t="s">
        <v>8609</v>
      </c>
      <c r="B2282">
        <v>2023</v>
      </c>
      <c r="C2282" t="s">
        <v>4183</v>
      </c>
      <c r="D2282" t="s">
        <v>5167</v>
      </c>
      <c r="E2282" t="s">
        <v>9355</v>
      </c>
      <c r="F2282" t="s">
        <v>143</v>
      </c>
      <c r="G2282">
        <v>107000</v>
      </c>
      <c r="H2282" t="s">
        <v>4179</v>
      </c>
      <c r="I2282">
        <v>10900000</v>
      </c>
      <c r="J2282" t="s">
        <v>8726</v>
      </c>
      <c r="K2282">
        <v>10400000</v>
      </c>
      <c r="L2282">
        <v>11400000</v>
      </c>
      <c r="M2282">
        <v>3</v>
      </c>
      <c r="N2282" t="s">
        <v>4244</v>
      </c>
      <c r="O2282" t="s">
        <v>9356</v>
      </c>
    </row>
    <row r="2283" spans="1:15" x14ac:dyDescent="0.3">
      <c r="A2283" t="s">
        <v>9372</v>
      </c>
      <c r="B2283">
        <v>2023</v>
      </c>
      <c r="C2283" t="s">
        <v>24</v>
      </c>
      <c r="D2283" t="s">
        <v>4571</v>
      </c>
      <c r="E2283" t="s">
        <v>9373</v>
      </c>
      <c r="F2283" t="s">
        <v>60</v>
      </c>
      <c r="G2283">
        <v>94400</v>
      </c>
      <c r="H2283" t="s">
        <v>4179</v>
      </c>
      <c r="I2283">
        <v>25300000</v>
      </c>
      <c r="J2283" t="s">
        <v>8726</v>
      </c>
      <c r="K2283">
        <v>24400000</v>
      </c>
      <c r="L2283">
        <v>26200000</v>
      </c>
      <c r="M2283">
        <v>14</v>
      </c>
      <c r="N2283" t="s">
        <v>4256</v>
      </c>
      <c r="O2283" t="s">
        <v>9374</v>
      </c>
    </row>
    <row r="2284" spans="1:15" x14ac:dyDescent="0.3">
      <c r="A2284" t="s">
        <v>9480</v>
      </c>
      <c r="B2284">
        <v>2023</v>
      </c>
      <c r="C2284" t="s">
        <v>85</v>
      </c>
      <c r="D2284" t="s">
        <v>8801</v>
      </c>
      <c r="E2284" t="s">
        <v>8802</v>
      </c>
      <c r="F2284" t="s">
        <v>43</v>
      </c>
      <c r="G2284">
        <v>19600</v>
      </c>
      <c r="H2284" t="s">
        <v>4172</v>
      </c>
      <c r="I2284">
        <v>15400000</v>
      </c>
      <c r="J2284" t="s">
        <v>8726</v>
      </c>
      <c r="K2284">
        <v>14900000</v>
      </c>
      <c r="L2284">
        <v>15900000</v>
      </c>
      <c r="M2284">
        <v>6</v>
      </c>
      <c r="N2284" t="s">
        <v>4424</v>
      </c>
      <c r="O2284" t="s">
        <v>9481</v>
      </c>
    </row>
    <row r="2285" spans="1:15" x14ac:dyDescent="0.3">
      <c r="A2285" t="s">
        <v>9386</v>
      </c>
      <c r="B2285">
        <v>2023</v>
      </c>
      <c r="C2285" t="s">
        <v>62</v>
      </c>
      <c r="D2285" t="s">
        <v>4294</v>
      </c>
      <c r="E2285" t="s">
        <v>9387</v>
      </c>
      <c r="F2285" t="s">
        <v>143</v>
      </c>
      <c r="G2285">
        <v>35161</v>
      </c>
      <c r="H2285" t="s">
        <v>4179</v>
      </c>
      <c r="I2285">
        <v>17000000</v>
      </c>
      <c r="J2285" t="s">
        <v>8726</v>
      </c>
      <c r="K2285">
        <v>16400000</v>
      </c>
      <c r="L2285">
        <v>17600000</v>
      </c>
      <c r="M2285">
        <v>15</v>
      </c>
      <c r="N2285" t="s">
        <v>4259</v>
      </c>
      <c r="O2285" t="s">
        <v>9388</v>
      </c>
    </row>
    <row r="2286" spans="1:15" x14ac:dyDescent="0.3">
      <c r="A2286" t="s">
        <v>5263</v>
      </c>
      <c r="B2286">
        <v>2023</v>
      </c>
      <c r="C2286" t="s">
        <v>188</v>
      </c>
      <c r="D2286" t="s">
        <v>5755</v>
      </c>
      <c r="E2286" t="s">
        <v>5756</v>
      </c>
      <c r="F2286" t="s">
        <v>60</v>
      </c>
      <c r="G2286">
        <v>24756</v>
      </c>
      <c r="H2286" t="s">
        <v>4179</v>
      </c>
      <c r="I2286">
        <v>12400000</v>
      </c>
      <c r="J2286" t="s">
        <v>8726</v>
      </c>
      <c r="K2286">
        <v>12000000</v>
      </c>
      <c r="L2286">
        <v>12900000</v>
      </c>
      <c r="M2286" t="s">
        <v>4174</v>
      </c>
      <c r="N2286" t="s">
        <v>4235</v>
      </c>
      <c r="O2286" t="s">
        <v>9349</v>
      </c>
    </row>
    <row r="2287" spans="1:15" x14ac:dyDescent="0.3">
      <c r="A2287" t="s">
        <v>9350</v>
      </c>
      <c r="B2287">
        <v>2024</v>
      </c>
      <c r="C2287" t="s">
        <v>194</v>
      </c>
      <c r="D2287">
        <v>700</v>
      </c>
      <c r="E2287" t="s">
        <v>9351</v>
      </c>
      <c r="F2287" t="s">
        <v>43</v>
      </c>
      <c r="G2287">
        <v>100000</v>
      </c>
      <c r="H2287" t="s">
        <v>4172</v>
      </c>
      <c r="I2287">
        <v>13300000</v>
      </c>
      <c r="J2287" t="s">
        <v>8726</v>
      </c>
      <c r="K2287">
        <v>12800000</v>
      </c>
      <c r="L2287">
        <v>13800000</v>
      </c>
      <c r="M2287">
        <v>2</v>
      </c>
      <c r="N2287" t="s">
        <v>4381</v>
      </c>
      <c r="O2287" t="s">
        <v>9352</v>
      </c>
    </row>
    <row r="2288" spans="1:15" x14ac:dyDescent="0.3">
      <c r="A2288" t="s">
        <v>9469</v>
      </c>
      <c r="B2288">
        <v>2023</v>
      </c>
      <c r="C2288" t="s">
        <v>199</v>
      </c>
      <c r="D2288" t="s">
        <v>6103</v>
      </c>
      <c r="E2288" t="s">
        <v>6104</v>
      </c>
      <c r="F2288" t="s">
        <v>43</v>
      </c>
      <c r="G2288">
        <v>50452</v>
      </c>
      <c r="H2288" t="s">
        <v>4179</v>
      </c>
      <c r="I2288">
        <v>9600000</v>
      </c>
      <c r="J2288" t="s">
        <v>8726</v>
      </c>
      <c r="K2288">
        <v>9200000</v>
      </c>
      <c r="L2288">
        <v>9900000</v>
      </c>
      <c r="M2288">
        <v>16</v>
      </c>
      <c r="N2288" t="s">
        <v>4401</v>
      </c>
      <c r="O2288" t="s">
        <v>9470</v>
      </c>
    </row>
    <row r="2289" spans="1:15" x14ac:dyDescent="0.3">
      <c r="A2289" t="s">
        <v>9400</v>
      </c>
      <c r="B2289">
        <v>2023</v>
      </c>
      <c r="C2289" t="s">
        <v>4183</v>
      </c>
      <c r="D2289" t="s">
        <v>4364</v>
      </c>
      <c r="E2289" t="s">
        <v>7819</v>
      </c>
      <c r="F2289" t="s">
        <v>43</v>
      </c>
      <c r="G2289">
        <v>34000</v>
      </c>
      <c r="H2289" t="s">
        <v>4179</v>
      </c>
      <c r="I2289">
        <v>9000000</v>
      </c>
      <c r="J2289" t="s">
        <v>8726</v>
      </c>
      <c r="K2289">
        <v>8700000</v>
      </c>
      <c r="L2289">
        <v>9400000</v>
      </c>
      <c r="M2289">
        <v>9</v>
      </c>
      <c r="N2289" t="s">
        <v>4551</v>
      </c>
      <c r="O2289" t="s">
        <v>9401</v>
      </c>
    </row>
    <row r="2290" spans="1:15" x14ac:dyDescent="0.3">
      <c r="A2290" t="s">
        <v>828</v>
      </c>
      <c r="B2290">
        <v>2023</v>
      </c>
      <c r="C2290" t="s">
        <v>62</v>
      </c>
      <c r="D2290" t="s">
        <v>4445</v>
      </c>
      <c r="E2290" t="s">
        <v>4282</v>
      </c>
      <c r="F2290" t="s">
        <v>94</v>
      </c>
      <c r="G2290">
        <v>60000</v>
      </c>
      <c r="H2290" t="s">
        <v>4179</v>
      </c>
      <c r="I2290">
        <v>12300000</v>
      </c>
      <c r="J2290" t="s">
        <v>8726</v>
      </c>
      <c r="K2290">
        <v>11600000</v>
      </c>
      <c r="L2290">
        <v>12900000</v>
      </c>
      <c r="M2290">
        <v>12</v>
      </c>
      <c r="N2290" t="s">
        <v>4259</v>
      </c>
      <c r="O2290" t="s">
        <v>9392</v>
      </c>
    </row>
    <row r="2291" spans="1:15" x14ac:dyDescent="0.3">
      <c r="A2291" t="s">
        <v>9324</v>
      </c>
      <c r="B2291">
        <v>2023</v>
      </c>
      <c r="C2291" t="s">
        <v>108</v>
      </c>
      <c r="D2291" t="s">
        <v>4800</v>
      </c>
      <c r="E2291" t="s">
        <v>5194</v>
      </c>
      <c r="F2291" t="s">
        <v>143</v>
      </c>
      <c r="G2291">
        <v>63000</v>
      </c>
      <c r="H2291" t="s">
        <v>4179</v>
      </c>
      <c r="I2291">
        <v>14200000</v>
      </c>
      <c r="J2291" t="s">
        <v>8726</v>
      </c>
      <c r="K2291">
        <v>13700000</v>
      </c>
      <c r="L2291">
        <v>14800000</v>
      </c>
      <c r="M2291">
        <v>7</v>
      </c>
      <c r="N2291" t="s">
        <v>4191</v>
      </c>
      <c r="O2291" t="s">
        <v>9325</v>
      </c>
    </row>
    <row r="2292" spans="1:15" x14ac:dyDescent="0.3">
      <c r="A2292" t="s">
        <v>8514</v>
      </c>
      <c r="B2292">
        <v>2024</v>
      </c>
      <c r="C2292" t="s">
        <v>62</v>
      </c>
      <c r="D2292" t="s">
        <v>4249</v>
      </c>
      <c r="E2292" t="s">
        <v>8515</v>
      </c>
      <c r="F2292" t="s">
        <v>94</v>
      </c>
      <c r="G2292">
        <v>52000</v>
      </c>
      <c r="H2292" t="s">
        <v>4179</v>
      </c>
      <c r="I2292">
        <v>19600000</v>
      </c>
      <c r="J2292" t="s">
        <v>8726</v>
      </c>
      <c r="K2292">
        <v>18800000</v>
      </c>
      <c r="L2292">
        <v>20300000</v>
      </c>
      <c r="M2292">
        <v>27</v>
      </c>
      <c r="N2292" t="s">
        <v>4212</v>
      </c>
      <c r="O2292" t="s">
        <v>10101</v>
      </c>
    </row>
    <row r="2293" spans="1:15" x14ac:dyDescent="0.3">
      <c r="A2293" t="s">
        <v>8514</v>
      </c>
      <c r="B2293">
        <v>2024</v>
      </c>
      <c r="C2293" t="s">
        <v>62</v>
      </c>
      <c r="D2293" t="s">
        <v>4249</v>
      </c>
      <c r="E2293" t="s">
        <v>4357</v>
      </c>
      <c r="F2293" t="s">
        <v>94</v>
      </c>
      <c r="G2293">
        <v>51000</v>
      </c>
      <c r="H2293" t="s">
        <v>4179</v>
      </c>
      <c r="I2293">
        <v>19300000</v>
      </c>
      <c r="J2293" t="s">
        <v>8726</v>
      </c>
      <c r="K2293">
        <v>18700000</v>
      </c>
      <c r="L2293">
        <v>20000000</v>
      </c>
      <c r="M2293">
        <v>27</v>
      </c>
      <c r="N2293" t="s">
        <v>4191</v>
      </c>
      <c r="O2293" t="s">
        <v>8730</v>
      </c>
    </row>
    <row r="2294" spans="1:15" x14ac:dyDescent="0.3">
      <c r="A2294" t="s">
        <v>9381</v>
      </c>
      <c r="B2294">
        <v>2024</v>
      </c>
      <c r="C2294" t="s">
        <v>92</v>
      </c>
      <c r="D2294" t="s">
        <v>9382</v>
      </c>
      <c r="E2294" t="s">
        <v>9383</v>
      </c>
      <c r="F2294" t="s">
        <v>94</v>
      </c>
      <c r="G2294">
        <v>55000</v>
      </c>
      <c r="H2294" t="s">
        <v>4179</v>
      </c>
      <c r="I2294">
        <v>52000000</v>
      </c>
      <c r="J2294" t="s">
        <v>8726</v>
      </c>
      <c r="K2294">
        <v>51000000</v>
      </c>
      <c r="L2294">
        <v>54000000</v>
      </c>
      <c r="M2294">
        <v>9</v>
      </c>
      <c r="N2294" t="s">
        <v>9384</v>
      </c>
      <c r="O2294" t="s">
        <v>9385</v>
      </c>
    </row>
    <row r="2295" spans="1:15" x14ac:dyDescent="0.3">
      <c r="A2295" t="s">
        <v>371</v>
      </c>
      <c r="B2295">
        <v>2024</v>
      </c>
      <c r="C2295" t="s">
        <v>137</v>
      </c>
      <c r="D2295" t="s">
        <v>4335</v>
      </c>
      <c r="E2295" t="s">
        <v>4825</v>
      </c>
      <c r="F2295" t="s">
        <v>43</v>
      </c>
      <c r="G2295">
        <v>15000</v>
      </c>
      <c r="H2295" t="s">
        <v>4179</v>
      </c>
      <c r="I2295">
        <v>20200000</v>
      </c>
      <c r="J2295" t="s">
        <v>8726</v>
      </c>
      <c r="K2295">
        <v>19200000</v>
      </c>
      <c r="L2295">
        <v>21100000</v>
      </c>
      <c r="M2295">
        <v>14</v>
      </c>
      <c r="N2295" t="s">
        <v>4332</v>
      </c>
      <c r="O2295" t="s">
        <v>8735</v>
      </c>
    </row>
    <row r="2296" spans="1:15" x14ac:dyDescent="0.3">
      <c r="A2296" t="s">
        <v>9434</v>
      </c>
      <c r="B2296">
        <v>2025</v>
      </c>
      <c r="C2296" t="s">
        <v>166</v>
      </c>
      <c r="D2296" t="s">
        <v>8201</v>
      </c>
      <c r="E2296" t="s">
        <v>4515</v>
      </c>
      <c r="F2296" t="s">
        <v>4171</v>
      </c>
      <c r="G2296">
        <v>11650</v>
      </c>
      <c r="H2296" t="s">
        <v>4179</v>
      </c>
      <c r="I2296">
        <v>22500000</v>
      </c>
      <c r="J2296" t="s">
        <v>8726</v>
      </c>
      <c r="K2296">
        <v>21700000</v>
      </c>
      <c r="L2296">
        <v>23300000</v>
      </c>
      <c r="M2296">
        <v>11</v>
      </c>
      <c r="N2296" t="s">
        <v>4387</v>
      </c>
      <c r="O2296" t="s">
        <v>9435</v>
      </c>
    </row>
    <row r="2297" spans="1:15" x14ac:dyDescent="0.3">
      <c r="A2297" t="s">
        <v>9424</v>
      </c>
      <c r="B2297">
        <v>2024</v>
      </c>
      <c r="C2297" t="s">
        <v>4183</v>
      </c>
      <c r="D2297" t="s">
        <v>4184</v>
      </c>
      <c r="E2297" t="s">
        <v>6248</v>
      </c>
      <c r="F2297" t="s">
        <v>143</v>
      </c>
      <c r="G2297">
        <v>18097</v>
      </c>
      <c r="H2297" t="s">
        <v>4172</v>
      </c>
      <c r="I2297">
        <v>9500000</v>
      </c>
      <c r="J2297" t="s">
        <v>8726</v>
      </c>
      <c r="K2297">
        <v>9200000</v>
      </c>
      <c r="L2297">
        <v>9900000</v>
      </c>
      <c r="M2297">
        <v>5</v>
      </c>
      <c r="N2297" t="s">
        <v>4381</v>
      </c>
      <c r="O2297" t="s">
        <v>9425</v>
      </c>
    </row>
    <row r="2298" spans="1:15" x14ac:dyDescent="0.3">
      <c r="A2298" t="s">
        <v>9451</v>
      </c>
      <c r="B2298">
        <v>2024</v>
      </c>
      <c r="C2298" t="s">
        <v>3991</v>
      </c>
      <c r="D2298" t="s">
        <v>4629</v>
      </c>
      <c r="E2298" t="s">
        <v>4477</v>
      </c>
      <c r="F2298" t="s">
        <v>43</v>
      </c>
      <c r="G2298">
        <v>48800</v>
      </c>
      <c r="H2298" t="s">
        <v>4179</v>
      </c>
      <c r="I2298">
        <v>9300000</v>
      </c>
      <c r="J2298" t="s">
        <v>8726</v>
      </c>
      <c r="K2298">
        <v>8800000</v>
      </c>
      <c r="L2298">
        <v>9800000</v>
      </c>
      <c r="M2298">
        <v>10</v>
      </c>
      <c r="N2298" t="s">
        <v>6913</v>
      </c>
      <c r="O2298" t="s">
        <v>9452</v>
      </c>
    </row>
    <row r="2299" spans="1:15" x14ac:dyDescent="0.3">
      <c r="A2299" t="s">
        <v>321</v>
      </c>
      <c r="B2299">
        <v>2024</v>
      </c>
      <c r="C2299" t="s">
        <v>24</v>
      </c>
      <c r="D2299" t="s">
        <v>4404</v>
      </c>
      <c r="E2299" t="s">
        <v>5692</v>
      </c>
      <c r="F2299" t="s">
        <v>94</v>
      </c>
      <c r="G2299">
        <v>44000</v>
      </c>
      <c r="H2299" t="s">
        <v>4179</v>
      </c>
      <c r="I2299">
        <v>43800000</v>
      </c>
      <c r="J2299" t="s">
        <v>8726</v>
      </c>
      <c r="K2299">
        <v>42200000</v>
      </c>
      <c r="L2299">
        <v>45400000</v>
      </c>
      <c r="M2299">
        <v>28</v>
      </c>
      <c r="N2299" t="s">
        <v>4795</v>
      </c>
      <c r="O2299" t="s">
        <v>8733</v>
      </c>
    </row>
    <row r="2300" spans="1:15" x14ac:dyDescent="0.3">
      <c r="A2300" t="s">
        <v>9379</v>
      </c>
      <c r="B2300">
        <v>2024</v>
      </c>
      <c r="C2300" t="s">
        <v>62</v>
      </c>
      <c r="D2300">
        <v>3008</v>
      </c>
      <c r="E2300" t="s">
        <v>4258</v>
      </c>
      <c r="F2300" t="s">
        <v>60</v>
      </c>
      <c r="G2300">
        <v>33200</v>
      </c>
      <c r="H2300" t="s">
        <v>4179</v>
      </c>
      <c r="I2300">
        <v>15000000</v>
      </c>
      <c r="J2300" t="s">
        <v>8726</v>
      </c>
      <c r="K2300">
        <v>14500000</v>
      </c>
      <c r="L2300">
        <v>15600000</v>
      </c>
      <c r="M2300">
        <v>16</v>
      </c>
      <c r="N2300" t="s">
        <v>4212</v>
      </c>
      <c r="O2300" t="s">
        <v>9380</v>
      </c>
    </row>
    <row r="2301" spans="1:15" x14ac:dyDescent="0.3">
      <c r="A2301" t="s">
        <v>9458</v>
      </c>
      <c r="B2301">
        <v>2024</v>
      </c>
      <c r="C2301" t="s">
        <v>4183</v>
      </c>
      <c r="D2301" t="s">
        <v>4491</v>
      </c>
      <c r="E2301" t="s">
        <v>9459</v>
      </c>
      <c r="F2301" t="s">
        <v>173</v>
      </c>
      <c r="G2301">
        <v>48884</v>
      </c>
      <c r="H2301" t="s">
        <v>4179</v>
      </c>
      <c r="I2301">
        <v>12800000</v>
      </c>
      <c r="J2301" t="s">
        <v>8726</v>
      </c>
      <c r="K2301">
        <v>12400000</v>
      </c>
      <c r="L2301">
        <v>13300000</v>
      </c>
      <c r="M2301">
        <v>24</v>
      </c>
      <c r="N2301" t="s">
        <v>4289</v>
      </c>
      <c r="O2301" t="s">
        <v>9460</v>
      </c>
    </row>
    <row r="2302" spans="1:15" x14ac:dyDescent="0.3">
      <c r="A2302" t="s">
        <v>8617</v>
      </c>
      <c r="B2302">
        <v>2024</v>
      </c>
      <c r="C2302" t="s">
        <v>92</v>
      </c>
      <c r="D2302" t="s">
        <v>5074</v>
      </c>
      <c r="E2302" t="s">
        <v>8016</v>
      </c>
      <c r="F2302" t="s">
        <v>43</v>
      </c>
      <c r="G2302">
        <v>12000</v>
      </c>
      <c r="H2302" t="s">
        <v>4172</v>
      </c>
      <c r="I2302">
        <v>14700000</v>
      </c>
      <c r="J2302" t="s">
        <v>8726</v>
      </c>
      <c r="K2302">
        <v>14200000</v>
      </c>
      <c r="L2302">
        <v>15200000</v>
      </c>
      <c r="M2302">
        <v>20</v>
      </c>
      <c r="N2302" t="s">
        <v>4381</v>
      </c>
      <c r="O2302" t="s">
        <v>9306</v>
      </c>
    </row>
    <row r="2303" spans="1:15" x14ac:dyDescent="0.3">
      <c r="A2303" t="s">
        <v>9319</v>
      </c>
      <c r="B2303">
        <v>2024</v>
      </c>
      <c r="C2303" t="s">
        <v>36</v>
      </c>
      <c r="D2303" t="s">
        <v>4426</v>
      </c>
      <c r="E2303" t="s">
        <v>5814</v>
      </c>
      <c r="F2303" t="s">
        <v>143</v>
      </c>
      <c r="G2303">
        <v>31000</v>
      </c>
      <c r="H2303" t="s">
        <v>4179</v>
      </c>
      <c r="I2303">
        <v>7930000</v>
      </c>
      <c r="J2303" t="s">
        <v>8726</v>
      </c>
      <c r="K2303">
        <v>7630000</v>
      </c>
      <c r="L2303">
        <v>8200000</v>
      </c>
      <c r="M2303">
        <v>16</v>
      </c>
      <c r="N2303" t="s">
        <v>4244</v>
      </c>
      <c r="O2303" t="s">
        <v>9320</v>
      </c>
    </row>
    <row r="2304" spans="1:15" x14ac:dyDescent="0.3">
      <c r="A2304" t="s">
        <v>9486</v>
      </c>
      <c r="B2304">
        <v>2024</v>
      </c>
      <c r="C2304" t="s">
        <v>191</v>
      </c>
      <c r="D2304" t="s">
        <v>4210</v>
      </c>
      <c r="E2304" t="s">
        <v>4526</v>
      </c>
      <c r="F2304" t="s">
        <v>161</v>
      </c>
      <c r="G2304">
        <v>30652</v>
      </c>
      <c r="H2304" t="s">
        <v>4179</v>
      </c>
      <c r="I2304">
        <v>18700000</v>
      </c>
      <c r="J2304" t="s">
        <v>8726</v>
      </c>
      <c r="K2304">
        <v>17600000</v>
      </c>
      <c r="L2304">
        <v>19800000</v>
      </c>
      <c r="M2304">
        <v>3</v>
      </c>
      <c r="N2304" t="s">
        <v>4424</v>
      </c>
      <c r="O2304" t="s">
        <v>9487</v>
      </c>
    </row>
    <row r="2305" spans="1:15" x14ac:dyDescent="0.3">
      <c r="A2305" t="s">
        <v>9330</v>
      </c>
      <c r="B2305">
        <v>2024</v>
      </c>
      <c r="C2305" t="s">
        <v>4183</v>
      </c>
      <c r="D2305" t="s">
        <v>4491</v>
      </c>
      <c r="E2305" t="s">
        <v>9331</v>
      </c>
      <c r="F2305" t="s">
        <v>43</v>
      </c>
      <c r="G2305">
        <v>11545</v>
      </c>
      <c r="H2305" t="s">
        <v>4179</v>
      </c>
      <c r="I2305">
        <v>13400000</v>
      </c>
      <c r="J2305" t="s">
        <v>8726</v>
      </c>
      <c r="K2305">
        <v>12900000</v>
      </c>
      <c r="L2305">
        <v>13900000</v>
      </c>
      <c r="M2305">
        <v>10</v>
      </c>
      <c r="N2305" t="s">
        <v>4259</v>
      </c>
      <c r="O2305" t="s">
        <v>9332</v>
      </c>
    </row>
    <row r="2306" spans="1:15" x14ac:dyDescent="0.3">
      <c r="A2306" t="s">
        <v>8723</v>
      </c>
      <c r="B2306">
        <v>2024</v>
      </c>
      <c r="C2306" t="s">
        <v>145</v>
      </c>
      <c r="D2306" t="s">
        <v>8724</v>
      </c>
      <c r="E2306" t="s">
        <v>8725</v>
      </c>
      <c r="F2306" t="s">
        <v>161</v>
      </c>
      <c r="G2306">
        <v>25400</v>
      </c>
      <c r="H2306" t="s">
        <v>4179</v>
      </c>
      <c r="I2306">
        <v>8300000</v>
      </c>
      <c r="J2306" t="s">
        <v>8726</v>
      </c>
      <c r="K2306">
        <v>8000000</v>
      </c>
      <c r="L2306">
        <v>8600000</v>
      </c>
      <c r="M2306" t="s">
        <v>4174</v>
      </c>
      <c r="N2306" t="s">
        <v>4626</v>
      </c>
      <c r="O2306" t="s">
        <v>8727</v>
      </c>
    </row>
    <row r="2307" spans="1:15" x14ac:dyDescent="0.3">
      <c r="A2307" t="s">
        <v>9343</v>
      </c>
      <c r="B2307">
        <v>2024</v>
      </c>
      <c r="C2307" t="s">
        <v>166</v>
      </c>
      <c r="D2307" t="s">
        <v>5003</v>
      </c>
      <c r="E2307" t="s">
        <v>5037</v>
      </c>
      <c r="F2307" t="s">
        <v>43</v>
      </c>
      <c r="G2307">
        <v>21183</v>
      </c>
      <c r="H2307" t="s">
        <v>4172</v>
      </c>
      <c r="I2307">
        <v>30100000</v>
      </c>
      <c r="J2307" t="s">
        <v>8726</v>
      </c>
      <c r="K2307">
        <v>29000000</v>
      </c>
      <c r="L2307">
        <v>31200000</v>
      </c>
      <c r="M2307">
        <v>2</v>
      </c>
      <c r="N2307" t="s">
        <v>4626</v>
      </c>
      <c r="O2307" t="s">
        <v>9344</v>
      </c>
    </row>
    <row r="2308" spans="1:15" x14ac:dyDescent="0.3">
      <c r="A2308" t="s">
        <v>8728</v>
      </c>
      <c r="B2308">
        <v>2024</v>
      </c>
      <c r="C2308" t="s">
        <v>92</v>
      </c>
      <c r="D2308" t="s">
        <v>4752</v>
      </c>
      <c r="E2308" t="s">
        <v>6164</v>
      </c>
      <c r="F2308" t="s">
        <v>60</v>
      </c>
      <c r="G2308">
        <v>12200</v>
      </c>
      <c r="H2308" t="s">
        <v>4179</v>
      </c>
      <c r="I2308">
        <v>11500000</v>
      </c>
      <c r="J2308" t="s">
        <v>8726</v>
      </c>
      <c r="K2308">
        <v>11100000</v>
      </c>
      <c r="L2308">
        <v>11900000</v>
      </c>
      <c r="M2308">
        <v>28</v>
      </c>
      <c r="N2308" t="s">
        <v>4416</v>
      </c>
      <c r="O2308" t="s">
        <v>8729</v>
      </c>
    </row>
    <row r="2309" spans="1:15" x14ac:dyDescent="0.3">
      <c r="A2309" t="s">
        <v>9310</v>
      </c>
      <c r="B2309">
        <v>2024</v>
      </c>
      <c r="C2309" t="s">
        <v>199</v>
      </c>
      <c r="D2309" t="s">
        <v>5957</v>
      </c>
      <c r="E2309" t="s">
        <v>5958</v>
      </c>
      <c r="F2309" t="s">
        <v>143</v>
      </c>
      <c r="G2309">
        <v>67358</v>
      </c>
      <c r="H2309" t="s">
        <v>4179</v>
      </c>
      <c r="I2309">
        <v>11700000</v>
      </c>
      <c r="J2309" t="s">
        <v>8726</v>
      </c>
      <c r="K2309">
        <v>11200000</v>
      </c>
      <c r="L2309">
        <v>12100000</v>
      </c>
      <c r="M2309">
        <v>2</v>
      </c>
      <c r="N2309" t="s">
        <v>4507</v>
      </c>
      <c r="O2309" t="s">
        <v>9311</v>
      </c>
    </row>
    <row r="2310" spans="1:15" x14ac:dyDescent="0.3">
      <c r="A2310" t="s">
        <v>9317</v>
      </c>
      <c r="B2310">
        <v>2024</v>
      </c>
      <c r="C2310" t="s">
        <v>5177</v>
      </c>
      <c r="D2310" t="s">
        <v>7892</v>
      </c>
      <c r="E2310" t="s">
        <v>7893</v>
      </c>
      <c r="F2310" t="s">
        <v>143</v>
      </c>
      <c r="G2310">
        <v>23820</v>
      </c>
      <c r="H2310" t="s">
        <v>4179</v>
      </c>
      <c r="I2310">
        <v>14000000</v>
      </c>
      <c r="J2310" t="s">
        <v>8726</v>
      </c>
      <c r="K2310">
        <v>13500000</v>
      </c>
      <c r="L2310">
        <v>14500000</v>
      </c>
      <c r="M2310">
        <v>3</v>
      </c>
      <c r="N2310" t="s">
        <v>4324</v>
      </c>
      <c r="O2310" t="s">
        <v>9318</v>
      </c>
    </row>
    <row r="2311" spans="1:15" x14ac:dyDescent="0.3">
      <c r="A2311" t="s">
        <v>8576</v>
      </c>
      <c r="B2311">
        <v>2025</v>
      </c>
      <c r="C2311" t="s">
        <v>201</v>
      </c>
      <c r="D2311" t="s">
        <v>4668</v>
      </c>
      <c r="E2311" t="s">
        <v>4739</v>
      </c>
      <c r="F2311" t="s">
        <v>94</v>
      </c>
      <c r="G2311">
        <v>9800</v>
      </c>
      <c r="H2311" t="s">
        <v>4179</v>
      </c>
      <c r="I2311">
        <v>14400000</v>
      </c>
      <c r="J2311" t="s">
        <v>8726</v>
      </c>
      <c r="K2311">
        <v>13900000</v>
      </c>
      <c r="L2311">
        <v>14900000</v>
      </c>
      <c r="M2311">
        <v>15</v>
      </c>
      <c r="N2311" t="s">
        <v>4507</v>
      </c>
      <c r="O2311" t="s">
        <v>8734</v>
      </c>
    </row>
    <row r="2312" spans="1:15" x14ac:dyDescent="0.3">
      <c r="A2312" t="s">
        <v>9375</v>
      </c>
      <c r="B2312">
        <v>2025</v>
      </c>
      <c r="C2312" t="s">
        <v>4183</v>
      </c>
      <c r="D2312" t="s">
        <v>4287</v>
      </c>
      <c r="E2312" t="s">
        <v>7203</v>
      </c>
      <c r="F2312" t="s">
        <v>4171</v>
      </c>
      <c r="G2312">
        <v>24565</v>
      </c>
      <c r="H2312" t="s">
        <v>4179</v>
      </c>
      <c r="I2312">
        <v>17100000</v>
      </c>
      <c r="J2312" t="s">
        <v>8726</v>
      </c>
      <c r="K2312">
        <v>16500000</v>
      </c>
      <c r="L2312">
        <v>17700000</v>
      </c>
      <c r="M2312">
        <v>11</v>
      </c>
      <c r="N2312" t="s">
        <v>4381</v>
      </c>
      <c r="O2312" t="s">
        <v>9376</v>
      </c>
    </row>
    <row r="2313" spans="1:15" x14ac:dyDescent="0.3">
      <c r="A2313" t="s">
        <v>9395</v>
      </c>
      <c r="B2313">
        <v>2025</v>
      </c>
      <c r="C2313" t="s">
        <v>4183</v>
      </c>
      <c r="D2313" t="s">
        <v>4184</v>
      </c>
      <c r="E2313" t="s">
        <v>8688</v>
      </c>
      <c r="F2313" t="s">
        <v>11757</v>
      </c>
      <c r="G2313">
        <v>2025</v>
      </c>
      <c r="H2313" t="s">
        <v>4179</v>
      </c>
      <c r="I2313">
        <v>11600000</v>
      </c>
      <c r="J2313" t="s">
        <v>8726</v>
      </c>
      <c r="K2313">
        <v>11200000</v>
      </c>
      <c r="L2313">
        <v>12000000</v>
      </c>
      <c r="M2313">
        <v>2</v>
      </c>
      <c r="N2313" t="s">
        <v>4274</v>
      </c>
      <c r="O2313" t="s">
        <v>9396</v>
      </c>
    </row>
    <row r="2314" spans="1:15" x14ac:dyDescent="0.3">
      <c r="A2314" t="s">
        <v>6312</v>
      </c>
      <c r="B2314">
        <v>2025</v>
      </c>
      <c r="C2314" t="s">
        <v>36</v>
      </c>
      <c r="D2314" t="s">
        <v>5737</v>
      </c>
      <c r="E2314" t="s">
        <v>7776</v>
      </c>
      <c r="F2314" t="s">
        <v>8634</v>
      </c>
      <c r="G2314">
        <v>38200</v>
      </c>
      <c r="H2314" t="s">
        <v>4172</v>
      </c>
      <c r="I2314">
        <v>8500000</v>
      </c>
      <c r="J2314" t="s">
        <v>8726</v>
      </c>
      <c r="K2314">
        <v>8200000</v>
      </c>
      <c r="L2314">
        <v>8800000</v>
      </c>
      <c r="M2314">
        <v>15</v>
      </c>
      <c r="N2314" t="s">
        <v>4401</v>
      </c>
      <c r="O2314" t="s">
        <v>11808</v>
      </c>
    </row>
    <row r="2315" spans="1:15" x14ac:dyDescent="0.3">
      <c r="A2315" t="s">
        <v>8611</v>
      </c>
      <c r="B2315">
        <v>2024</v>
      </c>
      <c r="C2315" t="s">
        <v>3991</v>
      </c>
      <c r="D2315" t="s">
        <v>4629</v>
      </c>
      <c r="E2315" t="s">
        <v>5025</v>
      </c>
      <c r="F2315" t="s">
        <v>161</v>
      </c>
      <c r="G2315">
        <v>12238</v>
      </c>
      <c r="H2315" t="s">
        <v>4179</v>
      </c>
      <c r="I2315">
        <v>12400000</v>
      </c>
      <c r="J2315" t="s">
        <v>8726</v>
      </c>
      <c r="K2315">
        <v>12000000</v>
      </c>
      <c r="L2315">
        <v>12800000</v>
      </c>
      <c r="M2315">
        <v>10</v>
      </c>
      <c r="N2315" t="s">
        <v>4175</v>
      </c>
      <c r="O2315" t="s">
        <v>9462</v>
      </c>
    </row>
    <row r="2316" spans="1:15" x14ac:dyDescent="0.3">
      <c r="A2316" t="s">
        <v>6547</v>
      </c>
      <c r="B2316">
        <v>2025</v>
      </c>
      <c r="C2316" t="s">
        <v>41</v>
      </c>
      <c r="D2316" t="s">
        <v>8216</v>
      </c>
      <c r="E2316" t="s">
        <v>8217</v>
      </c>
      <c r="F2316" t="s">
        <v>4171</v>
      </c>
      <c r="G2316">
        <v>12888</v>
      </c>
      <c r="H2316" t="s">
        <v>4172</v>
      </c>
      <c r="I2316">
        <v>17500000</v>
      </c>
      <c r="J2316" t="s">
        <v>8726</v>
      </c>
      <c r="K2316">
        <v>16900000</v>
      </c>
      <c r="L2316">
        <v>18100000</v>
      </c>
      <c r="M2316" t="s">
        <v>4174</v>
      </c>
      <c r="N2316" t="s">
        <v>4247</v>
      </c>
      <c r="O2316" t="s">
        <v>9476</v>
      </c>
    </row>
    <row r="2317" spans="1:15" x14ac:dyDescent="0.3">
      <c r="A2317" t="s">
        <v>8664</v>
      </c>
      <c r="B2317">
        <v>2025</v>
      </c>
      <c r="C2317" t="s">
        <v>188</v>
      </c>
      <c r="D2317" t="s">
        <v>5022</v>
      </c>
      <c r="E2317" t="s">
        <v>5023</v>
      </c>
      <c r="F2317" t="s">
        <v>4171</v>
      </c>
      <c r="G2317">
        <v>21318</v>
      </c>
      <c r="H2317" t="s">
        <v>4179</v>
      </c>
      <c r="I2317">
        <v>11500000</v>
      </c>
      <c r="J2317" t="s">
        <v>8726</v>
      </c>
      <c r="K2317">
        <v>11100000</v>
      </c>
      <c r="L2317">
        <v>11900000</v>
      </c>
      <c r="M2317">
        <v>14</v>
      </c>
      <c r="N2317" t="s">
        <v>4218</v>
      </c>
      <c r="O2317" t="s">
        <v>9364</v>
      </c>
    </row>
    <row r="2318" spans="1:15" x14ac:dyDescent="0.3">
      <c r="A2318" t="s">
        <v>9410</v>
      </c>
      <c r="B2318">
        <v>2025</v>
      </c>
      <c r="C2318" t="s">
        <v>24</v>
      </c>
      <c r="D2318" t="s">
        <v>5840</v>
      </c>
      <c r="E2318" t="s">
        <v>8108</v>
      </c>
      <c r="F2318" t="s">
        <v>4171</v>
      </c>
      <c r="G2318">
        <v>32200</v>
      </c>
      <c r="H2318" t="s">
        <v>4172</v>
      </c>
      <c r="I2318">
        <v>31200000</v>
      </c>
      <c r="J2318" t="s">
        <v>8726</v>
      </c>
      <c r="K2318">
        <v>30000000</v>
      </c>
      <c r="L2318">
        <v>32300000</v>
      </c>
      <c r="M2318">
        <v>3</v>
      </c>
      <c r="N2318" t="s">
        <v>4289</v>
      </c>
      <c r="O2318" t="s">
        <v>9411</v>
      </c>
    </row>
    <row r="2319" spans="1:15" x14ac:dyDescent="0.3">
      <c r="A2319" t="s">
        <v>9338</v>
      </c>
      <c r="B2319">
        <v>2025</v>
      </c>
      <c r="C2319" t="s">
        <v>9339</v>
      </c>
      <c r="D2319" t="s">
        <v>9340</v>
      </c>
      <c r="E2319" t="s">
        <v>9341</v>
      </c>
      <c r="F2319" t="s">
        <v>4171</v>
      </c>
      <c r="G2319">
        <v>19500</v>
      </c>
      <c r="H2319" t="s">
        <v>4179</v>
      </c>
      <c r="I2319">
        <v>26600000</v>
      </c>
      <c r="J2319" t="s">
        <v>8726</v>
      </c>
      <c r="K2319">
        <v>25700000</v>
      </c>
      <c r="L2319">
        <v>27500000</v>
      </c>
      <c r="M2319" t="s">
        <v>4174</v>
      </c>
      <c r="N2319" t="s">
        <v>8851</v>
      </c>
      <c r="O2319" t="s">
        <v>9342</v>
      </c>
    </row>
    <row r="2320" spans="1:15" x14ac:dyDescent="0.3">
      <c r="A2320" t="s">
        <v>9302</v>
      </c>
      <c r="B2320">
        <v>2025</v>
      </c>
      <c r="C2320" t="s">
        <v>41</v>
      </c>
      <c r="D2320" t="s">
        <v>4451</v>
      </c>
      <c r="E2320" t="s">
        <v>7850</v>
      </c>
      <c r="F2320" t="s">
        <v>4171</v>
      </c>
      <c r="G2320">
        <v>42000</v>
      </c>
      <c r="H2320" t="s">
        <v>4172</v>
      </c>
      <c r="I2320">
        <v>14800000</v>
      </c>
      <c r="J2320" t="s">
        <v>8726</v>
      </c>
      <c r="K2320">
        <v>14200000</v>
      </c>
      <c r="L2320">
        <v>15400000</v>
      </c>
      <c r="M2320" t="s">
        <v>4174</v>
      </c>
      <c r="N2320" t="s">
        <v>4191</v>
      </c>
      <c r="O2320" t="s">
        <v>9303</v>
      </c>
    </row>
    <row r="2321" spans="1:15" x14ac:dyDescent="0.3">
      <c r="A2321" t="s">
        <v>9482</v>
      </c>
      <c r="B2321">
        <v>2026</v>
      </c>
      <c r="C2321" t="s">
        <v>4640</v>
      </c>
      <c r="D2321" t="s">
        <v>7794</v>
      </c>
      <c r="E2321" t="s">
        <v>7984</v>
      </c>
      <c r="F2321" t="s">
        <v>4171</v>
      </c>
      <c r="G2321">
        <v>7474</v>
      </c>
      <c r="H2321" t="s">
        <v>4179</v>
      </c>
      <c r="I2321">
        <v>16700000</v>
      </c>
      <c r="J2321" t="s">
        <v>8726</v>
      </c>
      <c r="K2321">
        <v>16200000</v>
      </c>
      <c r="L2321">
        <v>17300000</v>
      </c>
      <c r="M2321" t="s">
        <v>4174</v>
      </c>
      <c r="N2321" t="s">
        <v>5767</v>
      </c>
      <c r="O2321" t="s">
        <v>9483</v>
      </c>
    </row>
    <row r="2322" spans="1:15" x14ac:dyDescent="0.3">
      <c r="A2322" t="s">
        <v>9449</v>
      </c>
      <c r="B2322">
        <v>2026</v>
      </c>
      <c r="C2322" t="s">
        <v>188</v>
      </c>
      <c r="D2322" t="s">
        <v>5022</v>
      </c>
      <c r="E2322" t="s">
        <v>9001</v>
      </c>
      <c r="F2322" t="s">
        <v>4171</v>
      </c>
      <c r="G2322">
        <v>21613</v>
      </c>
      <c r="H2322" t="s">
        <v>4179</v>
      </c>
      <c r="I2322">
        <v>14000000</v>
      </c>
      <c r="J2322" t="s">
        <v>8726</v>
      </c>
      <c r="K2322">
        <v>13300000</v>
      </c>
      <c r="L2322">
        <v>14700000</v>
      </c>
      <c r="M2322">
        <v>5</v>
      </c>
      <c r="N2322" t="s">
        <v>4279</v>
      </c>
      <c r="O2322" t="s">
        <v>9450</v>
      </c>
    </row>
    <row r="2323" spans="1:15" x14ac:dyDescent="0.3">
      <c r="A2323" t="s">
        <v>9453</v>
      </c>
      <c r="B2323">
        <v>2026</v>
      </c>
      <c r="C2323" t="s">
        <v>4183</v>
      </c>
      <c r="D2323" t="s">
        <v>4287</v>
      </c>
      <c r="E2323" t="s">
        <v>9454</v>
      </c>
      <c r="F2323" t="s">
        <v>4171</v>
      </c>
      <c r="G2323">
        <v>2356</v>
      </c>
      <c r="H2323" t="s">
        <v>4172</v>
      </c>
      <c r="I2323">
        <v>19000000</v>
      </c>
      <c r="J2323" t="s">
        <v>8726</v>
      </c>
      <c r="K2323">
        <v>17500000</v>
      </c>
      <c r="L2323">
        <v>20400000</v>
      </c>
      <c r="M2323" t="s">
        <v>4174</v>
      </c>
      <c r="N2323" t="s">
        <v>4648</v>
      </c>
      <c r="O2323" t="s">
        <v>9455</v>
      </c>
    </row>
    <row r="2324" spans="1:15" x14ac:dyDescent="0.3">
      <c r="A2324" t="s">
        <v>9512</v>
      </c>
      <c r="B2324">
        <v>2014</v>
      </c>
      <c r="C2324" t="s">
        <v>9513</v>
      </c>
      <c r="D2324" t="s">
        <v>9514</v>
      </c>
      <c r="E2324" t="s">
        <v>9515</v>
      </c>
      <c r="F2324" t="s">
        <v>143</v>
      </c>
      <c r="G2324">
        <v>90000</v>
      </c>
      <c r="H2324" t="s">
        <v>4179</v>
      </c>
      <c r="I2324">
        <v>7220000</v>
      </c>
      <c r="J2324" t="s">
        <v>8737</v>
      </c>
      <c r="K2324">
        <v>6780000</v>
      </c>
      <c r="L2324">
        <v>7670000</v>
      </c>
      <c r="M2324">
        <v>6</v>
      </c>
      <c r="N2324" t="s">
        <v>4274</v>
      </c>
      <c r="O2324" t="s">
        <v>9516</v>
      </c>
    </row>
    <row r="2325" spans="1:15" x14ac:dyDescent="0.3">
      <c r="A2325" t="s">
        <v>9598</v>
      </c>
      <c r="B2325">
        <v>2017</v>
      </c>
      <c r="C2325" t="s">
        <v>24</v>
      </c>
      <c r="D2325" t="s">
        <v>4657</v>
      </c>
      <c r="E2325" t="s">
        <v>9599</v>
      </c>
      <c r="F2325" t="s">
        <v>173</v>
      </c>
      <c r="G2325">
        <v>57000</v>
      </c>
      <c r="H2325" t="s">
        <v>4179</v>
      </c>
      <c r="I2325">
        <v>11100000</v>
      </c>
      <c r="J2325" t="s">
        <v>8737</v>
      </c>
      <c r="K2325">
        <v>10700000</v>
      </c>
      <c r="L2325">
        <v>11500000</v>
      </c>
      <c r="M2325">
        <v>5</v>
      </c>
      <c r="N2325" t="s">
        <v>4274</v>
      </c>
      <c r="O2325" t="s">
        <v>9600</v>
      </c>
    </row>
    <row r="2326" spans="1:15" x14ac:dyDescent="0.3">
      <c r="A2326" t="s">
        <v>9567</v>
      </c>
      <c r="B2326">
        <v>2017</v>
      </c>
      <c r="C2326" t="s">
        <v>4215</v>
      </c>
      <c r="D2326" t="s">
        <v>4216</v>
      </c>
      <c r="E2326" t="s">
        <v>9568</v>
      </c>
      <c r="F2326" t="s">
        <v>161</v>
      </c>
      <c r="G2326">
        <v>62300</v>
      </c>
      <c r="H2326" t="s">
        <v>4179</v>
      </c>
      <c r="I2326">
        <v>8400000</v>
      </c>
      <c r="J2326" t="s">
        <v>8737</v>
      </c>
      <c r="K2326">
        <v>8100000</v>
      </c>
      <c r="L2326">
        <v>8800000</v>
      </c>
      <c r="M2326">
        <v>2</v>
      </c>
      <c r="N2326" t="s">
        <v>4244</v>
      </c>
      <c r="O2326" t="s">
        <v>9569</v>
      </c>
    </row>
    <row r="2327" spans="1:15" x14ac:dyDescent="0.3">
      <c r="A2327" t="s">
        <v>9510</v>
      </c>
      <c r="B2327">
        <v>2018</v>
      </c>
      <c r="C2327" t="s">
        <v>4183</v>
      </c>
      <c r="D2327" t="s">
        <v>4184</v>
      </c>
      <c r="E2327" t="s">
        <v>4791</v>
      </c>
      <c r="F2327" t="s">
        <v>4788</v>
      </c>
      <c r="G2327">
        <v>56814</v>
      </c>
      <c r="H2327" t="s">
        <v>4172</v>
      </c>
      <c r="I2327">
        <v>6830000</v>
      </c>
      <c r="J2327" t="s">
        <v>8737</v>
      </c>
      <c r="K2327">
        <v>6570000</v>
      </c>
      <c r="L2327">
        <v>7080000</v>
      </c>
      <c r="M2327">
        <v>17</v>
      </c>
      <c r="N2327" t="s">
        <v>4212</v>
      </c>
      <c r="O2327" t="s">
        <v>9511</v>
      </c>
    </row>
    <row r="2328" spans="1:15" x14ac:dyDescent="0.3">
      <c r="A2328" t="s">
        <v>9542</v>
      </c>
      <c r="B2328">
        <v>2019</v>
      </c>
      <c r="C2328" t="s">
        <v>92</v>
      </c>
      <c r="D2328" t="s">
        <v>5079</v>
      </c>
      <c r="E2328" t="s">
        <v>9543</v>
      </c>
      <c r="F2328" t="s">
        <v>143</v>
      </c>
      <c r="G2328">
        <v>108000</v>
      </c>
      <c r="H2328" t="s">
        <v>4179</v>
      </c>
      <c r="I2328">
        <v>6450000</v>
      </c>
      <c r="J2328" t="s">
        <v>8737</v>
      </c>
      <c r="K2328">
        <v>6160000</v>
      </c>
      <c r="L2328">
        <v>6740000</v>
      </c>
      <c r="M2328">
        <v>4</v>
      </c>
      <c r="N2328" t="s">
        <v>4507</v>
      </c>
      <c r="O2328" t="s">
        <v>9544</v>
      </c>
    </row>
    <row r="2329" spans="1:15" x14ac:dyDescent="0.3">
      <c r="A2329" t="s">
        <v>1850</v>
      </c>
      <c r="B2329">
        <v>2020</v>
      </c>
      <c r="C2329" t="s">
        <v>182</v>
      </c>
      <c r="D2329" t="s">
        <v>5686</v>
      </c>
      <c r="E2329" t="s">
        <v>9540</v>
      </c>
      <c r="F2329" t="s">
        <v>173</v>
      </c>
      <c r="G2329">
        <v>95000</v>
      </c>
      <c r="H2329" t="s">
        <v>4179</v>
      </c>
      <c r="I2329">
        <v>15500000</v>
      </c>
      <c r="J2329" t="s">
        <v>8737</v>
      </c>
      <c r="K2329">
        <v>14400000</v>
      </c>
      <c r="L2329">
        <v>16500000</v>
      </c>
      <c r="M2329">
        <v>2</v>
      </c>
      <c r="N2329" t="s">
        <v>4244</v>
      </c>
      <c r="O2329" t="s">
        <v>9541</v>
      </c>
    </row>
    <row r="2330" spans="1:15" x14ac:dyDescent="0.3">
      <c r="A2330" t="s">
        <v>9556</v>
      </c>
      <c r="B2330">
        <v>2019</v>
      </c>
      <c r="C2330" t="s">
        <v>131</v>
      </c>
      <c r="D2330" t="s">
        <v>9557</v>
      </c>
      <c r="E2330" t="s">
        <v>4993</v>
      </c>
      <c r="F2330" t="s">
        <v>143</v>
      </c>
      <c r="G2330">
        <v>83000</v>
      </c>
      <c r="H2330" t="s">
        <v>4179</v>
      </c>
      <c r="I2330">
        <v>15900000</v>
      </c>
      <c r="J2330" t="s">
        <v>8737</v>
      </c>
      <c r="K2330">
        <v>15300000</v>
      </c>
      <c r="L2330">
        <v>16400000</v>
      </c>
      <c r="M2330">
        <v>4</v>
      </c>
      <c r="N2330" t="s">
        <v>4191</v>
      </c>
      <c r="O2330" t="s">
        <v>9558</v>
      </c>
    </row>
    <row r="2331" spans="1:15" x14ac:dyDescent="0.3">
      <c r="A2331" t="s">
        <v>9572</v>
      </c>
      <c r="B2331">
        <v>2019</v>
      </c>
      <c r="C2331" t="s">
        <v>145</v>
      </c>
      <c r="D2331" t="s">
        <v>9573</v>
      </c>
      <c r="E2331" t="s">
        <v>9574</v>
      </c>
      <c r="F2331" t="s">
        <v>161</v>
      </c>
      <c r="G2331">
        <v>77000</v>
      </c>
      <c r="H2331" t="s">
        <v>4179</v>
      </c>
      <c r="I2331">
        <v>8600000</v>
      </c>
      <c r="J2331" t="s">
        <v>8737</v>
      </c>
      <c r="K2331">
        <v>8300000</v>
      </c>
      <c r="L2331">
        <v>8900000</v>
      </c>
      <c r="M2331">
        <v>5</v>
      </c>
      <c r="N2331" t="s">
        <v>4212</v>
      </c>
      <c r="O2331" t="s">
        <v>9575</v>
      </c>
    </row>
    <row r="2332" spans="1:15" x14ac:dyDescent="0.3">
      <c r="A2332" t="s">
        <v>8752</v>
      </c>
      <c r="B2332">
        <v>2020</v>
      </c>
      <c r="C2332" t="s">
        <v>4183</v>
      </c>
      <c r="D2332" t="s">
        <v>4302</v>
      </c>
      <c r="E2332" t="s">
        <v>5971</v>
      </c>
      <c r="F2332" t="s">
        <v>43</v>
      </c>
      <c r="G2332">
        <v>95300</v>
      </c>
      <c r="H2332" t="s">
        <v>4179</v>
      </c>
      <c r="I2332">
        <v>13500000</v>
      </c>
      <c r="J2332" t="s">
        <v>8737</v>
      </c>
      <c r="K2332">
        <v>12800000</v>
      </c>
      <c r="L2332">
        <v>14100000</v>
      </c>
      <c r="M2332">
        <v>22</v>
      </c>
      <c r="N2332" t="s">
        <v>4289</v>
      </c>
      <c r="O2332" t="s">
        <v>8753</v>
      </c>
    </row>
    <row r="2333" spans="1:15" x14ac:dyDescent="0.3">
      <c r="A2333" t="s">
        <v>1299</v>
      </c>
      <c r="B2333">
        <v>2020</v>
      </c>
      <c r="C2333" t="s">
        <v>194</v>
      </c>
      <c r="D2333">
        <v>1500</v>
      </c>
      <c r="E2333" t="s">
        <v>9528</v>
      </c>
      <c r="F2333" t="s">
        <v>43</v>
      </c>
      <c r="G2333">
        <v>89000</v>
      </c>
      <c r="H2333" t="s">
        <v>4172</v>
      </c>
      <c r="I2333">
        <v>22300000</v>
      </c>
      <c r="J2333" t="s">
        <v>8737</v>
      </c>
      <c r="K2333">
        <v>21600000</v>
      </c>
      <c r="L2333">
        <v>23100000</v>
      </c>
      <c r="M2333">
        <v>13</v>
      </c>
      <c r="N2333" t="s">
        <v>4203</v>
      </c>
      <c r="O2333" t="s">
        <v>9529</v>
      </c>
    </row>
    <row r="2334" spans="1:15" x14ac:dyDescent="0.3">
      <c r="A2334" t="s">
        <v>4171</v>
      </c>
      <c r="B2334">
        <v>2026</v>
      </c>
      <c r="C2334" t="s">
        <v>194</v>
      </c>
      <c r="D2334">
        <v>700</v>
      </c>
      <c r="E2334" t="s">
        <v>7768</v>
      </c>
      <c r="F2334" t="s">
        <v>4171</v>
      </c>
      <c r="G2334">
        <v>2900</v>
      </c>
      <c r="H2334" t="s">
        <v>4172</v>
      </c>
      <c r="I2334">
        <v>13200000</v>
      </c>
      <c r="J2334" t="s">
        <v>8737</v>
      </c>
      <c r="K2334">
        <v>12700000</v>
      </c>
      <c r="L2334">
        <v>13600000</v>
      </c>
      <c r="M2334" t="s">
        <v>4174</v>
      </c>
      <c r="N2334" t="s">
        <v>4175</v>
      </c>
      <c r="O2334" t="s">
        <v>9585</v>
      </c>
    </row>
    <row r="2335" spans="1:15" x14ac:dyDescent="0.3">
      <c r="A2335" t="s">
        <v>4171</v>
      </c>
      <c r="B2335">
        <v>2026</v>
      </c>
      <c r="C2335" t="s">
        <v>166</v>
      </c>
      <c r="D2335" t="s">
        <v>9463</v>
      </c>
      <c r="E2335" t="s">
        <v>9464</v>
      </c>
      <c r="F2335" t="s">
        <v>4171</v>
      </c>
      <c r="G2335">
        <v>1710</v>
      </c>
      <c r="H2335" t="s">
        <v>4179</v>
      </c>
      <c r="I2335">
        <v>14700000</v>
      </c>
      <c r="J2335" t="s">
        <v>8737</v>
      </c>
      <c r="K2335">
        <v>14000000</v>
      </c>
      <c r="L2335">
        <v>15300000</v>
      </c>
      <c r="M2335">
        <v>2</v>
      </c>
      <c r="N2335" t="s">
        <v>4401</v>
      </c>
      <c r="O2335" t="s">
        <v>10109</v>
      </c>
    </row>
    <row r="2336" spans="1:15" x14ac:dyDescent="0.3">
      <c r="A2336" t="s">
        <v>8739</v>
      </c>
      <c r="B2336">
        <v>2020</v>
      </c>
      <c r="C2336" t="s">
        <v>137</v>
      </c>
      <c r="D2336" t="s">
        <v>4590</v>
      </c>
      <c r="E2336" t="s">
        <v>4923</v>
      </c>
      <c r="F2336" t="s">
        <v>60</v>
      </c>
      <c r="G2336">
        <v>94500</v>
      </c>
      <c r="H2336" t="s">
        <v>4179</v>
      </c>
      <c r="I2336">
        <v>10500000</v>
      </c>
      <c r="J2336" t="s">
        <v>8737</v>
      </c>
      <c r="K2336">
        <v>10100000</v>
      </c>
      <c r="L2336">
        <v>10900000</v>
      </c>
      <c r="M2336">
        <v>8</v>
      </c>
      <c r="N2336" t="s">
        <v>5703</v>
      </c>
      <c r="O2336" t="s">
        <v>8740</v>
      </c>
    </row>
    <row r="2337" spans="1:15" x14ac:dyDescent="0.3">
      <c r="A2337" t="s">
        <v>9570</v>
      </c>
      <c r="B2337">
        <v>2020</v>
      </c>
      <c r="C2337" t="s">
        <v>108</v>
      </c>
      <c r="D2337" t="s">
        <v>5193</v>
      </c>
      <c r="E2337" t="s">
        <v>4423</v>
      </c>
      <c r="F2337" t="s">
        <v>43</v>
      </c>
      <c r="G2337">
        <v>70000</v>
      </c>
      <c r="H2337" t="s">
        <v>4179</v>
      </c>
      <c r="I2337">
        <v>8800000</v>
      </c>
      <c r="J2337" t="s">
        <v>8737</v>
      </c>
      <c r="K2337">
        <v>8500000</v>
      </c>
      <c r="L2337">
        <v>9200000</v>
      </c>
      <c r="M2337">
        <v>3</v>
      </c>
      <c r="N2337" t="s">
        <v>4186</v>
      </c>
      <c r="O2337" t="s">
        <v>9571</v>
      </c>
    </row>
    <row r="2338" spans="1:15" x14ac:dyDescent="0.3">
      <c r="A2338" t="s">
        <v>9501</v>
      </c>
      <c r="B2338">
        <v>2021</v>
      </c>
      <c r="C2338" t="s">
        <v>250</v>
      </c>
      <c r="D2338" t="s">
        <v>5993</v>
      </c>
      <c r="E2338" t="s">
        <v>9502</v>
      </c>
      <c r="F2338" t="s">
        <v>161</v>
      </c>
      <c r="G2338">
        <v>100840</v>
      </c>
      <c r="H2338" t="s">
        <v>4172</v>
      </c>
      <c r="I2338">
        <v>18400000</v>
      </c>
      <c r="J2338" t="s">
        <v>8737</v>
      </c>
      <c r="K2338">
        <v>17800000</v>
      </c>
      <c r="L2338">
        <v>19000000</v>
      </c>
      <c r="M2338">
        <v>10</v>
      </c>
      <c r="N2338" t="s">
        <v>4259</v>
      </c>
      <c r="O2338" t="s">
        <v>9503</v>
      </c>
    </row>
    <row r="2339" spans="1:15" x14ac:dyDescent="0.3">
      <c r="A2339" t="s">
        <v>8760</v>
      </c>
      <c r="B2339">
        <v>2021</v>
      </c>
      <c r="C2339" t="s">
        <v>85</v>
      </c>
      <c r="D2339" t="s">
        <v>5764</v>
      </c>
      <c r="E2339" t="s">
        <v>8761</v>
      </c>
      <c r="F2339" t="s">
        <v>43</v>
      </c>
      <c r="G2339">
        <v>72000</v>
      </c>
      <c r="H2339" t="s">
        <v>4179</v>
      </c>
      <c r="I2339">
        <v>8200000</v>
      </c>
      <c r="J2339" t="s">
        <v>8737</v>
      </c>
      <c r="K2339">
        <v>7940000</v>
      </c>
      <c r="L2339">
        <v>8500000</v>
      </c>
      <c r="M2339">
        <v>2</v>
      </c>
      <c r="N2339" t="s">
        <v>4401</v>
      </c>
      <c r="O2339" t="s">
        <v>8762</v>
      </c>
    </row>
    <row r="2340" spans="1:15" x14ac:dyDescent="0.3">
      <c r="A2340" t="s">
        <v>9578</v>
      </c>
      <c r="B2340">
        <v>2021</v>
      </c>
      <c r="C2340" t="s">
        <v>137</v>
      </c>
      <c r="D2340" t="s">
        <v>4193</v>
      </c>
      <c r="E2340" t="s">
        <v>8223</v>
      </c>
      <c r="F2340" t="s">
        <v>161</v>
      </c>
      <c r="G2340">
        <v>62000</v>
      </c>
      <c r="H2340" t="s">
        <v>4179</v>
      </c>
      <c r="I2340">
        <v>15700000</v>
      </c>
      <c r="J2340" t="s">
        <v>8737</v>
      </c>
      <c r="K2340">
        <v>14800000</v>
      </c>
      <c r="L2340">
        <v>16700000</v>
      </c>
      <c r="M2340">
        <v>11</v>
      </c>
      <c r="N2340" t="s">
        <v>4244</v>
      </c>
      <c r="O2340" t="s">
        <v>9579</v>
      </c>
    </row>
    <row r="2341" spans="1:15" x14ac:dyDescent="0.3">
      <c r="A2341" t="s">
        <v>9589</v>
      </c>
      <c r="B2341">
        <v>2021</v>
      </c>
      <c r="C2341" t="s">
        <v>4091</v>
      </c>
      <c r="D2341" t="s">
        <v>7216</v>
      </c>
      <c r="E2341" t="s">
        <v>9590</v>
      </c>
      <c r="F2341" t="s">
        <v>43</v>
      </c>
      <c r="G2341">
        <v>23000</v>
      </c>
      <c r="H2341" t="s">
        <v>4179</v>
      </c>
      <c r="I2341">
        <v>10900000</v>
      </c>
      <c r="J2341" t="s">
        <v>8737</v>
      </c>
      <c r="K2341">
        <v>10600000</v>
      </c>
      <c r="L2341">
        <v>11300000</v>
      </c>
      <c r="M2341">
        <v>2</v>
      </c>
      <c r="N2341" t="s">
        <v>4175</v>
      </c>
      <c r="O2341" t="s">
        <v>9591</v>
      </c>
    </row>
    <row r="2342" spans="1:15" x14ac:dyDescent="0.3">
      <c r="A2342" t="s">
        <v>1097</v>
      </c>
      <c r="B2342">
        <v>2021</v>
      </c>
      <c r="C2342" t="s">
        <v>36</v>
      </c>
      <c r="D2342" t="s">
        <v>4371</v>
      </c>
      <c r="E2342" t="s">
        <v>5097</v>
      </c>
      <c r="F2342" t="s">
        <v>143</v>
      </c>
      <c r="G2342">
        <v>52946</v>
      </c>
      <c r="H2342" t="s">
        <v>4179</v>
      </c>
      <c r="I2342">
        <v>11100000</v>
      </c>
      <c r="J2342" t="s">
        <v>8737</v>
      </c>
      <c r="K2342">
        <v>10700000</v>
      </c>
      <c r="L2342">
        <v>11500000</v>
      </c>
      <c r="M2342">
        <v>9</v>
      </c>
      <c r="N2342" t="s">
        <v>4438</v>
      </c>
      <c r="O2342" t="s">
        <v>9621</v>
      </c>
    </row>
    <row r="2343" spans="1:15" x14ac:dyDescent="0.3">
      <c r="A2343" t="s">
        <v>9276</v>
      </c>
      <c r="B2343">
        <v>2022</v>
      </c>
      <c r="C2343" t="s">
        <v>62</v>
      </c>
      <c r="D2343" t="s">
        <v>4445</v>
      </c>
      <c r="E2343" t="s">
        <v>4781</v>
      </c>
      <c r="F2343" t="s">
        <v>60</v>
      </c>
      <c r="G2343">
        <v>47800</v>
      </c>
      <c r="H2343" t="s">
        <v>4179</v>
      </c>
      <c r="I2343">
        <v>15400000</v>
      </c>
      <c r="J2343" t="s">
        <v>8737</v>
      </c>
      <c r="K2343">
        <v>14800000</v>
      </c>
      <c r="L2343">
        <v>15900000</v>
      </c>
      <c r="M2343">
        <v>17</v>
      </c>
      <c r="N2343" t="s">
        <v>4247</v>
      </c>
      <c r="O2343" t="s">
        <v>9500</v>
      </c>
    </row>
    <row r="2344" spans="1:15" x14ac:dyDescent="0.3">
      <c r="A2344" t="s">
        <v>9576</v>
      </c>
      <c r="B2344">
        <v>2022</v>
      </c>
      <c r="C2344" t="s">
        <v>36</v>
      </c>
      <c r="D2344" t="s">
        <v>4399</v>
      </c>
      <c r="E2344" t="s">
        <v>5772</v>
      </c>
      <c r="F2344" t="s">
        <v>94</v>
      </c>
      <c r="G2344">
        <v>96329</v>
      </c>
      <c r="H2344" t="s">
        <v>4172</v>
      </c>
      <c r="I2344">
        <v>7800000</v>
      </c>
      <c r="J2344" t="s">
        <v>8737</v>
      </c>
      <c r="K2344">
        <v>7510000</v>
      </c>
      <c r="L2344">
        <v>8100000</v>
      </c>
      <c r="M2344">
        <v>29</v>
      </c>
      <c r="N2344" t="s">
        <v>6913</v>
      </c>
      <c r="O2344" t="s">
        <v>9577</v>
      </c>
    </row>
    <row r="2345" spans="1:15" x14ac:dyDescent="0.3">
      <c r="A2345" t="s">
        <v>9554</v>
      </c>
      <c r="B2345">
        <v>2022</v>
      </c>
      <c r="C2345" t="s">
        <v>4640</v>
      </c>
      <c r="D2345" t="s">
        <v>4641</v>
      </c>
      <c r="E2345" t="s">
        <v>5736</v>
      </c>
      <c r="F2345" t="s">
        <v>143</v>
      </c>
      <c r="G2345">
        <v>18000</v>
      </c>
      <c r="H2345" t="s">
        <v>4179</v>
      </c>
      <c r="I2345">
        <v>9400000</v>
      </c>
      <c r="J2345" t="s">
        <v>8737</v>
      </c>
      <c r="K2345">
        <v>9100000</v>
      </c>
      <c r="L2345">
        <v>9800000</v>
      </c>
      <c r="M2345">
        <v>7</v>
      </c>
      <c r="N2345" t="s">
        <v>4424</v>
      </c>
      <c r="O2345" t="s">
        <v>9555</v>
      </c>
    </row>
    <row r="2346" spans="1:15" x14ac:dyDescent="0.3">
      <c r="A2346" t="s">
        <v>9520</v>
      </c>
      <c r="B2346">
        <v>2022</v>
      </c>
      <c r="C2346" t="s">
        <v>4215</v>
      </c>
      <c r="D2346" t="s">
        <v>5048</v>
      </c>
      <c r="E2346" t="s">
        <v>9521</v>
      </c>
      <c r="F2346" t="s">
        <v>161</v>
      </c>
      <c r="G2346">
        <v>63000</v>
      </c>
      <c r="H2346" t="s">
        <v>4179</v>
      </c>
      <c r="I2346">
        <v>15500000</v>
      </c>
      <c r="J2346" t="s">
        <v>8737</v>
      </c>
      <c r="K2346">
        <v>14900000</v>
      </c>
      <c r="L2346">
        <v>16000000</v>
      </c>
      <c r="M2346">
        <v>4</v>
      </c>
      <c r="N2346" t="s">
        <v>4381</v>
      </c>
      <c r="O2346" t="s">
        <v>9522</v>
      </c>
    </row>
    <row r="2347" spans="1:15" x14ac:dyDescent="0.3">
      <c r="A2347" t="s">
        <v>9494</v>
      </c>
      <c r="B2347">
        <v>2022</v>
      </c>
      <c r="C2347" t="s">
        <v>24</v>
      </c>
      <c r="D2347" t="s">
        <v>4368</v>
      </c>
      <c r="E2347" t="s">
        <v>5710</v>
      </c>
      <c r="F2347" t="s">
        <v>43</v>
      </c>
      <c r="G2347">
        <v>87000</v>
      </c>
      <c r="H2347" t="s">
        <v>4179</v>
      </c>
      <c r="I2347">
        <v>33400000</v>
      </c>
      <c r="J2347" t="s">
        <v>8737</v>
      </c>
      <c r="K2347">
        <v>32000000</v>
      </c>
      <c r="L2347">
        <v>34800000</v>
      </c>
      <c r="M2347">
        <v>20</v>
      </c>
      <c r="N2347" t="s">
        <v>5959</v>
      </c>
      <c r="O2347" t="s">
        <v>9495</v>
      </c>
    </row>
    <row r="2348" spans="1:15" x14ac:dyDescent="0.3">
      <c r="A2348" t="s">
        <v>9559</v>
      </c>
      <c r="B2348">
        <v>2022</v>
      </c>
      <c r="C2348" t="s">
        <v>154</v>
      </c>
      <c r="D2348" t="s">
        <v>4482</v>
      </c>
      <c r="E2348" t="s">
        <v>4483</v>
      </c>
      <c r="F2348" t="s">
        <v>94</v>
      </c>
      <c r="G2348">
        <v>52000</v>
      </c>
      <c r="H2348" t="s">
        <v>4179</v>
      </c>
      <c r="I2348">
        <v>11600000</v>
      </c>
      <c r="J2348" t="s">
        <v>8737</v>
      </c>
      <c r="K2348">
        <v>11200000</v>
      </c>
      <c r="L2348">
        <v>12000000</v>
      </c>
      <c r="M2348">
        <v>23</v>
      </c>
      <c r="N2348" t="s">
        <v>4438</v>
      </c>
      <c r="O2348" t="s">
        <v>9560</v>
      </c>
    </row>
    <row r="2349" spans="1:15" x14ac:dyDescent="0.3">
      <c r="A2349" t="s">
        <v>9607</v>
      </c>
      <c r="B2349">
        <v>2022</v>
      </c>
      <c r="C2349" t="s">
        <v>24</v>
      </c>
      <c r="D2349" t="s">
        <v>4430</v>
      </c>
      <c r="E2349" t="s">
        <v>5995</v>
      </c>
      <c r="F2349" t="s">
        <v>43</v>
      </c>
      <c r="G2349">
        <v>64350</v>
      </c>
      <c r="H2349" t="s">
        <v>4179</v>
      </c>
      <c r="I2349">
        <v>28900000</v>
      </c>
      <c r="J2349" t="s">
        <v>8737</v>
      </c>
      <c r="K2349">
        <v>27800000</v>
      </c>
      <c r="L2349">
        <v>30000000</v>
      </c>
      <c r="M2349">
        <v>16</v>
      </c>
      <c r="N2349" t="s">
        <v>4199</v>
      </c>
      <c r="O2349" t="s">
        <v>9608</v>
      </c>
    </row>
    <row r="2350" spans="1:15" x14ac:dyDescent="0.3">
      <c r="A2350" t="s">
        <v>9592</v>
      </c>
      <c r="B2350">
        <v>2022</v>
      </c>
      <c r="C2350" t="s">
        <v>131</v>
      </c>
      <c r="D2350" t="s">
        <v>5674</v>
      </c>
      <c r="E2350" t="s">
        <v>5757</v>
      </c>
      <c r="F2350" t="s">
        <v>43</v>
      </c>
      <c r="G2350">
        <v>76689</v>
      </c>
      <c r="H2350" t="s">
        <v>4172</v>
      </c>
      <c r="I2350">
        <v>17100000</v>
      </c>
      <c r="J2350" t="s">
        <v>8737</v>
      </c>
      <c r="K2350">
        <v>16500000</v>
      </c>
      <c r="L2350">
        <v>17700000</v>
      </c>
      <c r="M2350" t="s">
        <v>4174</v>
      </c>
      <c r="N2350" t="s">
        <v>4289</v>
      </c>
      <c r="O2350" t="s">
        <v>9593</v>
      </c>
    </row>
    <row r="2351" spans="1:15" x14ac:dyDescent="0.3">
      <c r="A2351" t="s">
        <v>9506</v>
      </c>
      <c r="B2351">
        <v>2023</v>
      </c>
      <c r="C2351" t="s">
        <v>137</v>
      </c>
      <c r="D2351" t="s">
        <v>4748</v>
      </c>
      <c r="E2351" t="s">
        <v>4749</v>
      </c>
      <c r="F2351" t="s">
        <v>60</v>
      </c>
      <c r="G2351">
        <v>32966</v>
      </c>
      <c r="H2351" t="s">
        <v>4172</v>
      </c>
      <c r="I2351">
        <v>13400000</v>
      </c>
      <c r="J2351" t="s">
        <v>8737</v>
      </c>
      <c r="K2351">
        <v>13000000</v>
      </c>
      <c r="L2351">
        <v>13900000</v>
      </c>
      <c r="M2351">
        <v>11</v>
      </c>
      <c r="N2351" t="s">
        <v>4424</v>
      </c>
      <c r="O2351" t="s">
        <v>9507</v>
      </c>
    </row>
    <row r="2352" spans="1:15" x14ac:dyDescent="0.3">
      <c r="A2352" t="s">
        <v>9491</v>
      </c>
      <c r="B2352">
        <v>2022</v>
      </c>
      <c r="C2352" t="s">
        <v>45</v>
      </c>
      <c r="D2352" t="s">
        <v>4933</v>
      </c>
      <c r="E2352" t="s">
        <v>9492</v>
      </c>
      <c r="F2352" t="s">
        <v>143</v>
      </c>
      <c r="G2352">
        <v>50000</v>
      </c>
      <c r="H2352" t="s">
        <v>4172</v>
      </c>
      <c r="I2352">
        <v>9700000</v>
      </c>
      <c r="J2352" t="s">
        <v>8737</v>
      </c>
      <c r="K2352">
        <v>9400000</v>
      </c>
      <c r="L2352">
        <v>10100000</v>
      </c>
      <c r="M2352">
        <v>10</v>
      </c>
      <c r="N2352" t="s">
        <v>4191</v>
      </c>
      <c r="O2352" t="s">
        <v>9493</v>
      </c>
    </row>
    <row r="2353" spans="1:15" x14ac:dyDescent="0.3">
      <c r="A2353" t="s">
        <v>9586</v>
      </c>
      <c r="B2353">
        <v>2023</v>
      </c>
      <c r="C2353" t="s">
        <v>24</v>
      </c>
      <c r="D2353" t="s">
        <v>4571</v>
      </c>
      <c r="E2353" t="s">
        <v>9373</v>
      </c>
      <c r="F2353" t="s">
        <v>173</v>
      </c>
      <c r="G2353">
        <v>64000</v>
      </c>
      <c r="H2353" t="s">
        <v>4179</v>
      </c>
      <c r="I2353">
        <v>26400000</v>
      </c>
      <c r="J2353" t="s">
        <v>8737</v>
      </c>
      <c r="K2353">
        <v>25500000</v>
      </c>
      <c r="L2353">
        <v>27400000</v>
      </c>
      <c r="M2353">
        <v>17</v>
      </c>
      <c r="N2353" t="s">
        <v>4256</v>
      </c>
      <c r="O2353" t="s">
        <v>9587</v>
      </c>
    </row>
    <row r="2354" spans="1:15" x14ac:dyDescent="0.3">
      <c r="A2354" t="s">
        <v>4136</v>
      </c>
      <c r="B2354">
        <v>2023</v>
      </c>
      <c r="C2354" t="s">
        <v>36</v>
      </c>
      <c r="D2354" t="s">
        <v>4177</v>
      </c>
      <c r="E2354" t="s">
        <v>8736</v>
      </c>
      <c r="F2354" t="s">
        <v>143</v>
      </c>
      <c r="G2354">
        <v>800</v>
      </c>
      <c r="H2354" t="s">
        <v>4179</v>
      </c>
      <c r="I2354">
        <v>15200000</v>
      </c>
      <c r="J2354" t="s">
        <v>8737</v>
      </c>
      <c r="K2354">
        <v>14700000</v>
      </c>
      <c r="L2354">
        <v>15700000</v>
      </c>
      <c r="M2354">
        <v>30</v>
      </c>
      <c r="N2354" t="s">
        <v>4244</v>
      </c>
      <c r="O2354" t="s">
        <v>8738</v>
      </c>
    </row>
    <row r="2355" spans="1:15" x14ac:dyDescent="0.3">
      <c r="A2355" t="s">
        <v>9549</v>
      </c>
      <c r="B2355">
        <v>2023</v>
      </c>
      <c r="C2355" t="s">
        <v>137</v>
      </c>
      <c r="D2355" t="s">
        <v>4436</v>
      </c>
      <c r="E2355" t="s">
        <v>9550</v>
      </c>
      <c r="F2355" t="s">
        <v>173</v>
      </c>
      <c r="G2355">
        <v>36700</v>
      </c>
      <c r="H2355" t="s">
        <v>4179</v>
      </c>
      <c r="I2355">
        <v>13500000</v>
      </c>
      <c r="J2355" t="s">
        <v>8737</v>
      </c>
      <c r="K2355">
        <v>13000000</v>
      </c>
      <c r="L2355">
        <v>13900000</v>
      </c>
      <c r="M2355">
        <v>6</v>
      </c>
      <c r="N2355" t="s">
        <v>4218</v>
      </c>
      <c r="O2355" t="s">
        <v>9551</v>
      </c>
    </row>
    <row r="2356" spans="1:15" x14ac:dyDescent="0.3">
      <c r="A2356" t="s">
        <v>9601</v>
      </c>
      <c r="B2356">
        <v>2023</v>
      </c>
      <c r="C2356" t="s">
        <v>62</v>
      </c>
      <c r="D2356" t="s">
        <v>4231</v>
      </c>
      <c r="E2356" t="s">
        <v>9602</v>
      </c>
      <c r="F2356" t="s">
        <v>43</v>
      </c>
      <c r="G2356">
        <v>26000</v>
      </c>
      <c r="H2356" t="s">
        <v>4172</v>
      </c>
      <c r="I2356">
        <v>9000000</v>
      </c>
      <c r="J2356" t="s">
        <v>8737</v>
      </c>
      <c r="K2356">
        <v>8700000</v>
      </c>
      <c r="L2356">
        <v>9400000</v>
      </c>
      <c r="M2356">
        <v>35</v>
      </c>
      <c r="N2356" t="s">
        <v>4244</v>
      </c>
      <c r="O2356" t="s">
        <v>9603</v>
      </c>
    </row>
    <row r="2357" spans="1:15" x14ac:dyDescent="0.3">
      <c r="A2357" t="s">
        <v>9604</v>
      </c>
      <c r="B2357">
        <v>2023</v>
      </c>
      <c r="C2357" t="s">
        <v>3991</v>
      </c>
      <c r="D2357" t="s">
        <v>5952</v>
      </c>
      <c r="E2357" t="s">
        <v>5801</v>
      </c>
      <c r="F2357" t="s">
        <v>43</v>
      </c>
      <c r="G2357">
        <v>30868</v>
      </c>
      <c r="H2357" t="s">
        <v>4179</v>
      </c>
      <c r="I2357">
        <v>7910000</v>
      </c>
      <c r="J2357" t="s">
        <v>8737</v>
      </c>
      <c r="K2357">
        <v>7630000</v>
      </c>
      <c r="L2357">
        <v>8200000</v>
      </c>
      <c r="M2357">
        <v>3</v>
      </c>
      <c r="N2357" t="s">
        <v>7670</v>
      </c>
      <c r="O2357" t="s">
        <v>9605</v>
      </c>
    </row>
    <row r="2358" spans="1:15" x14ac:dyDescent="0.3">
      <c r="A2358" t="s">
        <v>8757</v>
      </c>
      <c r="B2358">
        <v>2023</v>
      </c>
      <c r="C2358" t="s">
        <v>4183</v>
      </c>
      <c r="D2358" t="s">
        <v>4950</v>
      </c>
      <c r="E2358" t="s">
        <v>8758</v>
      </c>
      <c r="F2358" t="s">
        <v>143</v>
      </c>
      <c r="G2358">
        <v>60500</v>
      </c>
      <c r="H2358" t="s">
        <v>4179</v>
      </c>
      <c r="I2358">
        <v>14600000</v>
      </c>
      <c r="J2358" t="s">
        <v>8737</v>
      </c>
      <c r="K2358">
        <v>14100000</v>
      </c>
      <c r="L2358">
        <v>15200000</v>
      </c>
      <c r="M2358">
        <v>25</v>
      </c>
      <c r="N2358" t="s">
        <v>4274</v>
      </c>
      <c r="O2358" t="s">
        <v>8759</v>
      </c>
    </row>
    <row r="2359" spans="1:15" x14ac:dyDescent="0.3">
      <c r="A2359" t="s">
        <v>988</v>
      </c>
      <c r="B2359">
        <v>2024</v>
      </c>
      <c r="C2359" t="s">
        <v>24</v>
      </c>
      <c r="D2359" t="s">
        <v>4430</v>
      </c>
      <c r="E2359" t="s">
        <v>4431</v>
      </c>
      <c r="F2359" t="s">
        <v>43</v>
      </c>
      <c r="G2359">
        <v>34000</v>
      </c>
      <c r="H2359" t="s">
        <v>4179</v>
      </c>
      <c r="I2359">
        <v>29600000</v>
      </c>
      <c r="J2359" t="s">
        <v>8737</v>
      </c>
      <c r="K2359">
        <v>28500000</v>
      </c>
      <c r="L2359">
        <v>30700000</v>
      </c>
      <c r="M2359">
        <v>7</v>
      </c>
      <c r="N2359" t="s">
        <v>5637</v>
      </c>
      <c r="O2359" t="s">
        <v>9588</v>
      </c>
    </row>
    <row r="2360" spans="1:15" x14ac:dyDescent="0.3">
      <c r="A2360" t="s">
        <v>9618</v>
      </c>
      <c r="B2360">
        <v>2023</v>
      </c>
      <c r="C2360" t="s">
        <v>24</v>
      </c>
      <c r="D2360" t="s">
        <v>4917</v>
      </c>
      <c r="E2360" t="s">
        <v>9619</v>
      </c>
      <c r="F2360" t="s">
        <v>143</v>
      </c>
      <c r="G2360">
        <v>20000</v>
      </c>
      <c r="H2360" t="s">
        <v>4179</v>
      </c>
      <c r="I2360">
        <v>21700000</v>
      </c>
      <c r="J2360" t="s">
        <v>8737</v>
      </c>
      <c r="K2360">
        <v>20900000</v>
      </c>
      <c r="L2360">
        <v>22500000</v>
      </c>
      <c r="M2360">
        <v>7</v>
      </c>
      <c r="N2360" t="s">
        <v>4387</v>
      </c>
      <c r="O2360" t="s">
        <v>9620</v>
      </c>
    </row>
    <row r="2361" spans="1:15" x14ac:dyDescent="0.3">
      <c r="A2361" t="s">
        <v>9498</v>
      </c>
      <c r="B2361">
        <v>2024</v>
      </c>
      <c r="C2361" t="s">
        <v>92</v>
      </c>
      <c r="D2361" t="s">
        <v>5741</v>
      </c>
      <c r="E2361" t="s">
        <v>7170</v>
      </c>
      <c r="F2361" t="s">
        <v>43</v>
      </c>
      <c r="G2361">
        <v>31810</v>
      </c>
      <c r="H2361" t="s">
        <v>4179</v>
      </c>
      <c r="I2361">
        <v>33700000</v>
      </c>
      <c r="J2361" t="s">
        <v>8737</v>
      </c>
      <c r="K2361">
        <v>32500000</v>
      </c>
      <c r="L2361">
        <v>34900000</v>
      </c>
      <c r="M2361">
        <v>13</v>
      </c>
      <c r="N2361" t="s">
        <v>4199</v>
      </c>
      <c r="O2361" t="s">
        <v>9499</v>
      </c>
    </row>
    <row r="2362" spans="1:15" x14ac:dyDescent="0.3">
      <c r="A2362" t="s">
        <v>9580</v>
      </c>
      <c r="B2362">
        <v>2024</v>
      </c>
      <c r="C2362" t="s">
        <v>137</v>
      </c>
      <c r="D2362" t="s">
        <v>4436</v>
      </c>
      <c r="E2362" t="s">
        <v>9581</v>
      </c>
      <c r="F2362" t="s">
        <v>173</v>
      </c>
      <c r="G2362">
        <v>28600</v>
      </c>
      <c r="H2362" t="s">
        <v>4179</v>
      </c>
      <c r="I2362">
        <v>12600000</v>
      </c>
      <c r="J2362" t="s">
        <v>8737</v>
      </c>
      <c r="K2362">
        <v>12200000</v>
      </c>
      <c r="L2362">
        <v>13000000</v>
      </c>
      <c r="M2362">
        <v>9</v>
      </c>
      <c r="N2362" t="s">
        <v>4551</v>
      </c>
      <c r="O2362" t="s">
        <v>9582</v>
      </c>
    </row>
    <row r="2363" spans="1:15" x14ac:dyDescent="0.3">
      <c r="A2363" t="s">
        <v>9545</v>
      </c>
      <c r="B2363">
        <v>2024</v>
      </c>
      <c r="C2363" t="s">
        <v>154</v>
      </c>
      <c r="D2363" t="s">
        <v>9546</v>
      </c>
      <c r="E2363" t="s">
        <v>9547</v>
      </c>
      <c r="F2363" t="s">
        <v>161</v>
      </c>
      <c r="G2363">
        <v>42500</v>
      </c>
      <c r="H2363" t="s">
        <v>4179</v>
      </c>
      <c r="I2363">
        <v>16700000</v>
      </c>
      <c r="J2363" t="s">
        <v>8737</v>
      </c>
      <c r="K2363">
        <v>16100000</v>
      </c>
      <c r="L2363">
        <v>17300000</v>
      </c>
      <c r="M2363">
        <v>2</v>
      </c>
      <c r="N2363" t="s">
        <v>4976</v>
      </c>
      <c r="O2363" t="s">
        <v>9548</v>
      </c>
    </row>
    <row r="2364" spans="1:15" x14ac:dyDescent="0.3">
      <c r="A2364" t="s">
        <v>371</v>
      </c>
      <c r="B2364">
        <v>2024</v>
      </c>
      <c r="C2364" t="s">
        <v>137</v>
      </c>
      <c r="D2364" t="s">
        <v>4335</v>
      </c>
      <c r="E2364" t="s">
        <v>4825</v>
      </c>
      <c r="F2364" t="s">
        <v>43</v>
      </c>
      <c r="G2364">
        <v>11900</v>
      </c>
      <c r="H2364" t="s">
        <v>4179</v>
      </c>
      <c r="I2364">
        <v>20000000</v>
      </c>
      <c r="J2364" t="s">
        <v>8737</v>
      </c>
      <c r="K2364">
        <v>19200000</v>
      </c>
      <c r="L2364">
        <v>20800000</v>
      </c>
      <c r="M2364">
        <v>14</v>
      </c>
      <c r="N2364" t="s">
        <v>4259</v>
      </c>
      <c r="O2364" t="s">
        <v>9925</v>
      </c>
    </row>
    <row r="2365" spans="1:15" x14ac:dyDescent="0.3">
      <c r="A2365" t="s">
        <v>4121</v>
      </c>
      <c r="B2365">
        <v>2024</v>
      </c>
      <c r="C2365" t="s">
        <v>131</v>
      </c>
      <c r="D2365" t="s">
        <v>4992</v>
      </c>
      <c r="E2365" t="s">
        <v>8763</v>
      </c>
      <c r="F2365" t="s">
        <v>161</v>
      </c>
      <c r="G2365">
        <v>21500</v>
      </c>
      <c r="H2365" t="s">
        <v>4179</v>
      </c>
      <c r="I2365">
        <v>22500000</v>
      </c>
      <c r="J2365" t="s">
        <v>8737</v>
      </c>
      <c r="K2365">
        <v>21700000</v>
      </c>
      <c r="L2365">
        <v>23200000</v>
      </c>
      <c r="M2365">
        <v>7</v>
      </c>
      <c r="N2365" t="s">
        <v>5767</v>
      </c>
      <c r="O2365" t="s">
        <v>8764</v>
      </c>
    </row>
    <row r="2366" spans="1:15" x14ac:dyDescent="0.3">
      <c r="A2366" t="s">
        <v>9536</v>
      </c>
      <c r="B2366">
        <v>2024</v>
      </c>
      <c r="C2366" t="s">
        <v>4183</v>
      </c>
      <c r="D2366" t="s">
        <v>4364</v>
      </c>
      <c r="E2366" t="s">
        <v>7819</v>
      </c>
      <c r="F2366" t="s">
        <v>60</v>
      </c>
      <c r="G2366">
        <v>46331</v>
      </c>
      <c r="H2366" t="s">
        <v>4179</v>
      </c>
      <c r="I2366">
        <v>8900000</v>
      </c>
      <c r="J2366" t="s">
        <v>8737</v>
      </c>
      <c r="K2366">
        <v>8600000</v>
      </c>
      <c r="L2366">
        <v>9300000</v>
      </c>
      <c r="M2366">
        <v>5</v>
      </c>
      <c r="N2366" t="s">
        <v>4648</v>
      </c>
      <c r="O2366" t="s">
        <v>9537</v>
      </c>
    </row>
    <row r="2367" spans="1:15" x14ac:dyDescent="0.3">
      <c r="A2367" t="s">
        <v>9565</v>
      </c>
      <c r="B2367">
        <v>2024</v>
      </c>
      <c r="C2367" t="s">
        <v>4183</v>
      </c>
      <c r="D2367" t="s">
        <v>4287</v>
      </c>
      <c r="E2367" t="s">
        <v>6043</v>
      </c>
      <c r="F2367" t="s">
        <v>60</v>
      </c>
      <c r="G2367">
        <v>9000</v>
      </c>
      <c r="H2367" t="s">
        <v>4172</v>
      </c>
      <c r="I2367">
        <v>18500000</v>
      </c>
      <c r="J2367" t="s">
        <v>8737</v>
      </c>
      <c r="K2367">
        <v>17900000</v>
      </c>
      <c r="L2367">
        <v>19200000</v>
      </c>
      <c r="M2367">
        <v>3</v>
      </c>
      <c r="N2367" t="s">
        <v>4438</v>
      </c>
      <c r="O2367" t="s">
        <v>9566</v>
      </c>
    </row>
    <row r="2368" spans="1:15" x14ac:dyDescent="0.3">
      <c r="A2368" t="s">
        <v>5620</v>
      </c>
      <c r="B2368">
        <v>2025</v>
      </c>
      <c r="C2368" t="s">
        <v>4183</v>
      </c>
      <c r="D2368" t="s">
        <v>4364</v>
      </c>
      <c r="E2368" t="s">
        <v>6175</v>
      </c>
      <c r="F2368" t="s">
        <v>4171</v>
      </c>
      <c r="G2368">
        <v>28800</v>
      </c>
      <c r="H2368" t="s">
        <v>4179</v>
      </c>
      <c r="I2368">
        <v>10000000</v>
      </c>
      <c r="J2368" t="s">
        <v>8737</v>
      </c>
      <c r="K2368">
        <v>9700000</v>
      </c>
      <c r="L2368">
        <v>10400000</v>
      </c>
      <c r="M2368">
        <v>8</v>
      </c>
      <c r="N2368" t="s">
        <v>4648</v>
      </c>
      <c r="O2368" t="s">
        <v>9564</v>
      </c>
    </row>
    <row r="2369" spans="1:15" x14ac:dyDescent="0.3">
      <c r="A2369" t="s">
        <v>5335</v>
      </c>
      <c r="B2369">
        <v>2025</v>
      </c>
      <c r="C2369" t="s">
        <v>24</v>
      </c>
      <c r="D2369" t="s">
        <v>4404</v>
      </c>
      <c r="E2369" t="s">
        <v>4405</v>
      </c>
      <c r="F2369" t="s">
        <v>43</v>
      </c>
      <c r="G2369">
        <v>13100</v>
      </c>
      <c r="H2369" t="s">
        <v>4179</v>
      </c>
      <c r="I2369">
        <v>41900000</v>
      </c>
      <c r="J2369" t="s">
        <v>8737</v>
      </c>
      <c r="K2369">
        <v>40500000</v>
      </c>
      <c r="L2369">
        <v>43400000</v>
      </c>
      <c r="M2369">
        <v>16</v>
      </c>
      <c r="N2369" t="s">
        <v>4976</v>
      </c>
      <c r="O2369" t="s">
        <v>8747</v>
      </c>
    </row>
    <row r="2370" spans="1:15" x14ac:dyDescent="0.3">
      <c r="A2370" t="s">
        <v>9561</v>
      </c>
      <c r="B2370">
        <v>2024</v>
      </c>
      <c r="C2370" t="s">
        <v>62</v>
      </c>
      <c r="D2370" t="s">
        <v>4433</v>
      </c>
      <c r="E2370" t="s">
        <v>4434</v>
      </c>
      <c r="F2370" t="s">
        <v>143</v>
      </c>
      <c r="G2370">
        <v>40980</v>
      </c>
      <c r="H2370" t="s">
        <v>4179</v>
      </c>
      <c r="I2370">
        <v>20000000</v>
      </c>
      <c r="J2370" t="s">
        <v>8737</v>
      </c>
      <c r="K2370">
        <v>19300000</v>
      </c>
      <c r="L2370">
        <v>20800000</v>
      </c>
      <c r="M2370">
        <v>53</v>
      </c>
      <c r="N2370" t="s">
        <v>4218</v>
      </c>
      <c r="O2370" t="s">
        <v>9562</v>
      </c>
    </row>
    <row r="2371" spans="1:15" x14ac:dyDescent="0.3">
      <c r="A2371" t="s">
        <v>9561</v>
      </c>
      <c r="B2371">
        <v>2024</v>
      </c>
      <c r="C2371" t="s">
        <v>62</v>
      </c>
      <c r="D2371" t="s">
        <v>4433</v>
      </c>
      <c r="E2371" t="s">
        <v>5658</v>
      </c>
      <c r="F2371" t="s">
        <v>143</v>
      </c>
      <c r="G2371">
        <v>40980</v>
      </c>
      <c r="H2371" t="s">
        <v>4179</v>
      </c>
      <c r="I2371">
        <v>24400000</v>
      </c>
      <c r="J2371" t="s">
        <v>8737</v>
      </c>
      <c r="K2371">
        <v>23300000</v>
      </c>
      <c r="L2371">
        <v>25500000</v>
      </c>
      <c r="M2371">
        <v>6</v>
      </c>
      <c r="N2371" t="s">
        <v>4212</v>
      </c>
      <c r="O2371" t="s">
        <v>9563</v>
      </c>
    </row>
    <row r="2372" spans="1:15" x14ac:dyDescent="0.3">
      <c r="A2372" t="s">
        <v>612</v>
      </c>
      <c r="B2372">
        <v>2024</v>
      </c>
      <c r="C2372" t="s">
        <v>24</v>
      </c>
      <c r="D2372" t="s">
        <v>8383</v>
      </c>
      <c r="E2372" t="s">
        <v>9504</v>
      </c>
      <c r="F2372" t="s">
        <v>94</v>
      </c>
      <c r="G2372">
        <v>32000</v>
      </c>
      <c r="H2372" t="s">
        <v>4179</v>
      </c>
      <c r="I2372">
        <v>24800000</v>
      </c>
      <c r="J2372" t="s">
        <v>8737</v>
      </c>
      <c r="K2372">
        <v>24000000</v>
      </c>
      <c r="L2372">
        <v>25700000</v>
      </c>
      <c r="M2372">
        <v>3</v>
      </c>
      <c r="N2372" t="s">
        <v>4387</v>
      </c>
      <c r="O2372" t="s">
        <v>9505</v>
      </c>
    </row>
    <row r="2373" spans="1:15" x14ac:dyDescent="0.3">
      <c r="A2373" t="s">
        <v>1634</v>
      </c>
      <c r="B2373">
        <v>2024</v>
      </c>
      <c r="C2373" t="s">
        <v>4183</v>
      </c>
      <c r="D2373" t="s">
        <v>4491</v>
      </c>
      <c r="E2373" t="s">
        <v>9594</v>
      </c>
      <c r="F2373" t="s">
        <v>143</v>
      </c>
      <c r="G2373">
        <v>35089</v>
      </c>
      <c r="H2373" t="s">
        <v>4179</v>
      </c>
      <c r="I2373">
        <v>13900000</v>
      </c>
      <c r="J2373" t="s">
        <v>8737</v>
      </c>
      <c r="K2373">
        <v>13400000</v>
      </c>
      <c r="L2373">
        <v>14500000</v>
      </c>
      <c r="M2373">
        <v>11</v>
      </c>
      <c r="N2373" t="s">
        <v>4191</v>
      </c>
      <c r="O2373" t="s">
        <v>9595</v>
      </c>
    </row>
    <row r="2374" spans="1:15" x14ac:dyDescent="0.3">
      <c r="A2374" t="s">
        <v>8754</v>
      </c>
      <c r="B2374">
        <v>2024</v>
      </c>
      <c r="C2374" t="s">
        <v>92</v>
      </c>
      <c r="D2374" t="s">
        <v>5741</v>
      </c>
      <c r="E2374" t="s">
        <v>8755</v>
      </c>
      <c r="F2374" t="s">
        <v>161</v>
      </c>
      <c r="G2374">
        <v>25000</v>
      </c>
      <c r="H2374" t="s">
        <v>4179</v>
      </c>
      <c r="I2374">
        <v>35700000</v>
      </c>
      <c r="J2374" t="s">
        <v>8737</v>
      </c>
      <c r="K2374">
        <v>34500000</v>
      </c>
      <c r="L2374">
        <v>36900000</v>
      </c>
      <c r="M2374">
        <v>7</v>
      </c>
      <c r="N2374" t="s">
        <v>4279</v>
      </c>
      <c r="O2374" t="s">
        <v>8756</v>
      </c>
    </row>
    <row r="2375" spans="1:15" x14ac:dyDescent="0.3">
      <c r="A2375" t="s">
        <v>8745</v>
      </c>
      <c r="B2375">
        <v>2024</v>
      </c>
      <c r="C2375" t="s">
        <v>137</v>
      </c>
      <c r="D2375" t="s">
        <v>5107</v>
      </c>
      <c r="E2375" t="s">
        <v>4597</v>
      </c>
      <c r="F2375" t="s">
        <v>161</v>
      </c>
      <c r="G2375">
        <v>15200</v>
      </c>
      <c r="H2375" t="s">
        <v>4179</v>
      </c>
      <c r="I2375">
        <v>21100000</v>
      </c>
      <c r="J2375" t="s">
        <v>8737</v>
      </c>
      <c r="K2375">
        <v>20300000</v>
      </c>
      <c r="L2375">
        <v>21800000</v>
      </c>
      <c r="M2375">
        <v>28</v>
      </c>
      <c r="N2375" t="s">
        <v>4387</v>
      </c>
      <c r="O2375" t="s">
        <v>8746</v>
      </c>
    </row>
    <row r="2376" spans="1:15" x14ac:dyDescent="0.3">
      <c r="A2376" t="s">
        <v>9583</v>
      </c>
      <c r="B2376">
        <v>2024</v>
      </c>
      <c r="C2376" t="s">
        <v>188</v>
      </c>
      <c r="D2376" t="s">
        <v>4593</v>
      </c>
      <c r="E2376" t="s">
        <v>5796</v>
      </c>
      <c r="F2376" t="s">
        <v>43</v>
      </c>
      <c r="G2376">
        <v>40000</v>
      </c>
      <c r="H2376" t="s">
        <v>4179</v>
      </c>
      <c r="I2376">
        <v>9100000</v>
      </c>
      <c r="J2376" t="s">
        <v>8737</v>
      </c>
      <c r="K2376">
        <v>8800000</v>
      </c>
      <c r="L2376">
        <v>9400000</v>
      </c>
      <c r="M2376">
        <v>5</v>
      </c>
      <c r="N2376" t="s">
        <v>4507</v>
      </c>
      <c r="O2376" t="s">
        <v>9584</v>
      </c>
    </row>
    <row r="2377" spans="1:15" x14ac:dyDescent="0.3">
      <c r="A2377" t="s">
        <v>9609</v>
      </c>
      <c r="B2377">
        <v>2024</v>
      </c>
      <c r="C2377" t="s">
        <v>201</v>
      </c>
      <c r="D2377" t="s">
        <v>4668</v>
      </c>
      <c r="E2377" t="s">
        <v>4739</v>
      </c>
      <c r="F2377" t="s">
        <v>143</v>
      </c>
      <c r="G2377">
        <v>86498</v>
      </c>
      <c r="H2377" t="s">
        <v>4179</v>
      </c>
      <c r="I2377">
        <v>13000000</v>
      </c>
      <c r="J2377" t="s">
        <v>8737</v>
      </c>
      <c r="K2377">
        <v>12500000</v>
      </c>
      <c r="L2377">
        <v>13500000</v>
      </c>
      <c r="M2377">
        <v>12</v>
      </c>
      <c r="N2377" t="s">
        <v>4186</v>
      </c>
      <c r="O2377" t="s">
        <v>9610</v>
      </c>
    </row>
    <row r="2378" spans="1:15" x14ac:dyDescent="0.3">
      <c r="A2378" t="s">
        <v>9530</v>
      </c>
      <c r="B2378">
        <v>2024</v>
      </c>
      <c r="C2378" t="s">
        <v>194</v>
      </c>
      <c r="D2378" t="s">
        <v>4479</v>
      </c>
      <c r="E2378" t="s">
        <v>4480</v>
      </c>
      <c r="F2378" t="s">
        <v>173</v>
      </c>
      <c r="G2378">
        <v>14597</v>
      </c>
      <c r="H2378" t="s">
        <v>4179</v>
      </c>
      <c r="I2378">
        <v>29300000</v>
      </c>
      <c r="J2378" t="s">
        <v>8737</v>
      </c>
      <c r="K2378">
        <v>28300000</v>
      </c>
      <c r="L2378">
        <v>30300000</v>
      </c>
      <c r="M2378">
        <v>9</v>
      </c>
      <c r="N2378" t="s">
        <v>4626</v>
      </c>
      <c r="O2378" t="s">
        <v>9531</v>
      </c>
    </row>
    <row r="2379" spans="1:15" x14ac:dyDescent="0.3">
      <c r="A2379" t="s">
        <v>9508</v>
      </c>
      <c r="B2379">
        <v>2024</v>
      </c>
      <c r="C2379" t="s">
        <v>3991</v>
      </c>
      <c r="D2379" t="s">
        <v>4629</v>
      </c>
      <c r="E2379" t="s">
        <v>5025</v>
      </c>
      <c r="F2379" t="s">
        <v>43</v>
      </c>
      <c r="G2379">
        <v>42013</v>
      </c>
      <c r="H2379" t="s">
        <v>4179</v>
      </c>
      <c r="I2379">
        <v>11200000</v>
      </c>
      <c r="J2379" t="s">
        <v>8737</v>
      </c>
      <c r="K2379">
        <v>10800000</v>
      </c>
      <c r="L2379">
        <v>11600000</v>
      </c>
      <c r="M2379">
        <v>10</v>
      </c>
      <c r="N2379" t="s">
        <v>4401</v>
      </c>
      <c r="O2379" t="s">
        <v>9509</v>
      </c>
    </row>
    <row r="2380" spans="1:15" x14ac:dyDescent="0.3">
      <c r="A2380" t="s">
        <v>9526</v>
      </c>
      <c r="B2380">
        <v>2024</v>
      </c>
      <c r="C2380" t="s">
        <v>4183</v>
      </c>
      <c r="D2380" t="s">
        <v>4302</v>
      </c>
      <c r="E2380" t="s">
        <v>5826</v>
      </c>
      <c r="F2380" t="s">
        <v>143</v>
      </c>
      <c r="G2380">
        <v>20000</v>
      </c>
      <c r="H2380" t="s">
        <v>4179</v>
      </c>
      <c r="I2380">
        <v>29600000</v>
      </c>
      <c r="J2380" t="s">
        <v>8737</v>
      </c>
      <c r="K2380">
        <v>28600000</v>
      </c>
      <c r="L2380">
        <v>30700000</v>
      </c>
      <c r="M2380">
        <v>8</v>
      </c>
      <c r="N2380" t="s">
        <v>4271</v>
      </c>
      <c r="O2380" t="s">
        <v>9527</v>
      </c>
    </row>
    <row r="2381" spans="1:15" x14ac:dyDescent="0.3">
      <c r="A2381" t="s">
        <v>4128</v>
      </c>
      <c r="B2381">
        <v>2025</v>
      </c>
      <c r="C2381" t="s">
        <v>62</v>
      </c>
      <c r="D2381" t="s">
        <v>4249</v>
      </c>
      <c r="E2381" t="s">
        <v>4357</v>
      </c>
      <c r="F2381" t="s">
        <v>143</v>
      </c>
      <c r="G2381">
        <v>16000</v>
      </c>
      <c r="H2381" t="s">
        <v>4179</v>
      </c>
      <c r="I2381">
        <v>21700000</v>
      </c>
      <c r="J2381" t="s">
        <v>8737</v>
      </c>
      <c r="K2381">
        <v>20900000</v>
      </c>
      <c r="L2381">
        <v>22400000</v>
      </c>
      <c r="M2381">
        <v>11</v>
      </c>
      <c r="N2381" t="s">
        <v>4274</v>
      </c>
      <c r="O2381" t="s">
        <v>8744</v>
      </c>
    </row>
    <row r="2382" spans="1:15" x14ac:dyDescent="0.3">
      <c r="A2382" t="s">
        <v>10102</v>
      </c>
      <c r="B2382">
        <v>2025</v>
      </c>
      <c r="C2382" t="s">
        <v>62</v>
      </c>
      <c r="D2382" t="s">
        <v>4389</v>
      </c>
      <c r="E2382" t="s">
        <v>4681</v>
      </c>
      <c r="F2382" t="s">
        <v>357</v>
      </c>
      <c r="G2382">
        <v>11000</v>
      </c>
      <c r="H2382" t="s">
        <v>4179</v>
      </c>
      <c r="I2382">
        <v>24300000</v>
      </c>
      <c r="J2382" t="s">
        <v>8737</v>
      </c>
      <c r="K2382">
        <v>23600000</v>
      </c>
      <c r="L2382">
        <v>25100000</v>
      </c>
      <c r="M2382">
        <v>9</v>
      </c>
      <c r="N2382" t="s">
        <v>4332</v>
      </c>
      <c r="O2382" t="s">
        <v>10103</v>
      </c>
    </row>
    <row r="2383" spans="1:15" x14ac:dyDescent="0.3">
      <c r="A2383" t="s">
        <v>4110</v>
      </c>
      <c r="B2383">
        <v>2025</v>
      </c>
      <c r="C2383" t="s">
        <v>24</v>
      </c>
      <c r="D2383" t="s">
        <v>5840</v>
      </c>
      <c r="E2383" t="s">
        <v>8748</v>
      </c>
      <c r="F2383" t="s">
        <v>8749</v>
      </c>
      <c r="G2383">
        <v>200</v>
      </c>
      <c r="H2383" t="s">
        <v>4179</v>
      </c>
      <c r="I2383">
        <v>39100000</v>
      </c>
      <c r="J2383" t="s">
        <v>8737</v>
      </c>
      <c r="K2383">
        <v>37800000</v>
      </c>
      <c r="L2383">
        <v>40400000</v>
      </c>
      <c r="M2383">
        <v>5</v>
      </c>
      <c r="N2383" t="s">
        <v>4626</v>
      </c>
      <c r="O2383" t="s">
        <v>8750</v>
      </c>
    </row>
    <row r="2384" spans="1:15" x14ac:dyDescent="0.3">
      <c r="A2384" t="s">
        <v>9496</v>
      </c>
      <c r="B2384">
        <v>2025</v>
      </c>
      <c r="C2384" t="s">
        <v>137</v>
      </c>
      <c r="D2384" t="s">
        <v>4748</v>
      </c>
      <c r="E2384" t="s">
        <v>4749</v>
      </c>
      <c r="F2384" t="s">
        <v>4171</v>
      </c>
      <c r="G2384">
        <v>35687</v>
      </c>
      <c r="H2384" t="s">
        <v>4179</v>
      </c>
      <c r="I2384">
        <v>14500000</v>
      </c>
      <c r="J2384" t="s">
        <v>8737</v>
      </c>
      <c r="K2384">
        <v>14000000</v>
      </c>
      <c r="L2384">
        <v>15000000</v>
      </c>
      <c r="M2384">
        <v>6</v>
      </c>
      <c r="N2384" t="s">
        <v>4186</v>
      </c>
      <c r="O2384" t="s">
        <v>9497</v>
      </c>
    </row>
    <row r="2385" spans="1:15" x14ac:dyDescent="0.3">
      <c r="A2385" t="s">
        <v>9517</v>
      </c>
      <c r="B2385">
        <v>2025</v>
      </c>
      <c r="C2385" t="s">
        <v>108</v>
      </c>
      <c r="D2385" t="s">
        <v>9518</v>
      </c>
      <c r="E2385" t="s">
        <v>4477</v>
      </c>
      <c r="F2385" t="s">
        <v>4171</v>
      </c>
      <c r="G2385">
        <v>16147</v>
      </c>
      <c r="H2385" t="s">
        <v>4179</v>
      </c>
      <c r="I2385">
        <v>13100000</v>
      </c>
      <c r="J2385" t="s">
        <v>8737</v>
      </c>
      <c r="K2385">
        <v>12500000</v>
      </c>
      <c r="L2385">
        <v>13700000</v>
      </c>
      <c r="M2385">
        <v>2</v>
      </c>
      <c r="N2385" t="s">
        <v>4551</v>
      </c>
      <c r="O2385" t="s">
        <v>9519</v>
      </c>
    </row>
    <row r="2386" spans="1:15" x14ac:dyDescent="0.3">
      <c r="A2386" t="s">
        <v>9538</v>
      </c>
      <c r="B2386">
        <v>2025</v>
      </c>
      <c r="C2386" t="s">
        <v>131</v>
      </c>
      <c r="D2386" t="s">
        <v>4992</v>
      </c>
      <c r="E2386" t="s">
        <v>8877</v>
      </c>
      <c r="F2386" t="s">
        <v>4171</v>
      </c>
      <c r="G2386">
        <v>38000</v>
      </c>
      <c r="H2386" t="s">
        <v>4179</v>
      </c>
      <c r="I2386">
        <v>22800000</v>
      </c>
      <c r="J2386" t="s">
        <v>8737</v>
      </c>
      <c r="K2386">
        <v>22000000</v>
      </c>
      <c r="L2386">
        <v>23700000</v>
      </c>
      <c r="M2386" t="s">
        <v>4174</v>
      </c>
      <c r="N2386" t="s">
        <v>4259</v>
      </c>
      <c r="O2386" t="s">
        <v>9539</v>
      </c>
    </row>
    <row r="2387" spans="1:15" x14ac:dyDescent="0.3">
      <c r="A2387" t="s">
        <v>9552</v>
      </c>
      <c r="B2387">
        <v>2025</v>
      </c>
      <c r="C2387" t="s">
        <v>36</v>
      </c>
      <c r="D2387" t="s">
        <v>5737</v>
      </c>
      <c r="E2387" t="s">
        <v>7776</v>
      </c>
      <c r="F2387" t="s">
        <v>4171</v>
      </c>
      <c r="G2387">
        <v>8500</v>
      </c>
      <c r="H2387" t="s">
        <v>4179</v>
      </c>
      <c r="I2387">
        <v>8700000</v>
      </c>
      <c r="J2387" t="s">
        <v>8737</v>
      </c>
      <c r="K2387">
        <v>8400000</v>
      </c>
      <c r="L2387">
        <v>9000000</v>
      </c>
      <c r="M2387">
        <v>14</v>
      </c>
      <c r="N2387" t="s">
        <v>4401</v>
      </c>
      <c r="O2387" t="s">
        <v>9553</v>
      </c>
    </row>
    <row r="2388" spans="1:15" x14ac:dyDescent="0.3">
      <c r="A2388" t="s">
        <v>5371</v>
      </c>
      <c r="B2388">
        <v>2025</v>
      </c>
      <c r="C2388" t="s">
        <v>24</v>
      </c>
      <c r="D2388" t="s">
        <v>4853</v>
      </c>
      <c r="E2388" t="s">
        <v>4190</v>
      </c>
      <c r="F2388" t="s">
        <v>4171</v>
      </c>
      <c r="G2388">
        <v>14300</v>
      </c>
      <c r="H2388" t="s">
        <v>4179</v>
      </c>
      <c r="I2388">
        <v>18100000</v>
      </c>
      <c r="J2388" t="s">
        <v>8737</v>
      </c>
      <c r="K2388">
        <v>17400000</v>
      </c>
      <c r="L2388">
        <v>18700000</v>
      </c>
      <c r="M2388">
        <v>31</v>
      </c>
      <c r="N2388" t="s">
        <v>4551</v>
      </c>
      <c r="O2388" t="s">
        <v>8751</v>
      </c>
    </row>
    <row r="2389" spans="1:15" x14ac:dyDescent="0.3">
      <c r="A2389" t="s">
        <v>9611</v>
      </c>
      <c r="B2389">
        <v>2025</v>
      </c>
      <c r="C2389" t="s">
        <v>36</v>
      </c>
      <c r="D2389" t="s">
        <v>4399</v>
      </c>
      <c r="E2389" t="s">
        <v>7773</v>
      </c>
      <c r="F2389" t="s">
        <v>4171</v>
      </c>
      <c r="G2389">
        <v>16446</v>
      </c>
      <c r="H2389" t="s">
        <v>4179</v>
      </c>
      <c r="I2389">
        <v>8800000</v>
      </c>
      <c r="J2389" t="s">
        <v>8737</v>
      </c>
      <c r="K2389">
        <v>8500000</v>
      </c>
      <c r="L2389">
        <v>9100000</v>
      </c>
      <c r="M2389" t="s">
        <v>4174</v>
      </c>
      <c r="N2389" t="s">
        <v>4582</v>
      </c>
      <c r="O2389" t="s">
        <v>9612</v>
      </c>
    </row>
    <row r="2390" spans="1:15" x14ac:dyDescent="0.3">
      <c r="A2390" t="s">
        <v>9523</v>
      </c>
      <c r="B2390">
        <v>2026</v>
      </c>
      <c r="C2390" t="s">
        <v>24</v>
      </c>
      <c r="D2390" t="s">
        <v>4404</v>
      </c>
      <c r="E2390" t="s">
        <v>9524</v>
      </c>
      <c r="F2390" t="s">
        <v>4171</v>
      </c>
      <c r="G2390">
        <v>17000</v>
      </c>
      <c r="H2390" t="s">
        <v>4179</v>
      </c>
      <c r="I2390">
        <v>31000000</v>
      </c>
      <c r="J2390" t="s">
        <v>8737</v>
      </c>
      <c r="K2390">
        <v>29900000</v>
      </c>
      <c r="L2390">
        <v>32200000</v>
      </c>
      <c r="M2390" t="s">
        <v>4174</v>
      </c>
      <c r="N2390" t="s">
        <v>4212</v>
      </c>
      <c r="O2390" t="s">
        <v>9525</v>
      </c>
    </row>
    <row r="2391" spans="1:15" x14ac:dyDescent="0.3">
      <c r="A2391" t="s">
        <v>8741</v>
      </c>
      <c r="B2391">
        <v>2026</v>
      </c>
      <c r="C2391" t="s">
        <v>62</v>
      </c>
      <c r="D2391" t="s">
        <v>4197</v>
      </c>
      <c r="E2391" t="s">
        <v>8742</v>
      </c>
      <c r="F2391" t="s">
        <v>4171</v>
      </c>
      <c r="G2391">
        <v>9000</v>
      </c>
      <c r="H2391" t="s">
        <v>4179</v>
      </c>
      <c r="I2391">
        <v>14300000</v>
      </c>
      <c r="J2391" t="s">
        <v>8737</v>
      </c>
      <c r="K2391">
        <v>13800000</v>
      </c>
      <c r="L2391">
        <v>14800000</v>
      </c>
      <c r="M2391">
        <v>2</v>
      </c>
      <c r="N2391" t="s">
        <v>4235</v>
      </c>
      <c r="O2391" t="s">
        <v>8743</v>
      </c>
    </row>
    <row r="2392" spans="1:15" x14ac:dyDescent="0.3">
      <c r="A2392" t="s">
        <v>9615</v>
      </c>
      <c r="B2392">
        <v>2026</v>
      </c>
      <c r="C2392" t="s">
        <v>50</v>
      </c>
      <c r="D2392" t="s">
        <v>5694</v>
      </c>
      <c r="E2392" t="s">
        <v>9616</v>
      </c>
      <c r="F2392" t="s">
        <v>4171</v>
      </c>
      <c r="G2392">
        <v>1800</v>
      </c>
      <c r="H2392" t="s">
        <v>4179</v>
      </c>
      <c r="I2392">
        <v>8500000</v>
      </c>
      <c r="J2392" t="s">
        <v>8737</v>
      </c>
      <c r="K2392">
        <v>8200000</v>
      </c>
      <c r="L2392">
        <v>8800000</v>
      </c>
      <c r="M2392" t="s">
        <v>4174</v>
      </c>
      <c r="N2392" t="s">
        <v>6065</v>
      </c>
      <c r="O2392" t="s">
        <v>9617</v>
      </c>
    </row>
    <row r="2393" spans="1:15" x14ac:dyDescent="0.3">
      <c r="A2393" t="s">
        <v>6605</v>
      </c>
      <c r="B2393">
        <v>2026</v>
      </c>
      <c r="C2393" t="s">
        <v>36</v>
      </c>
      <c r="D2393" t="s">
        <v>7840</v>
      </c>
      <c r="E2393" t="s">
        <v>7841</v>
      </c>
      <c r="F2393" t="s">
        <v>4171</v>
      </c>
      <c r="G2393">
        <v>3200</v>
      </c>
      <c r="H2393" t="s">
        <v>4179</v>
      </c>
      <c r="I2393">
        <v>15400000</v>
      </c>
      <c r="J2393" t="s">
        <v>8737</v>
      </c>
      <c r="K2393">
        <v>14900000</v>
      </c>
      <c r="L2393">
        <v>15900000</v>
      </c>
      <c r="M2393">
        <v>3</v>
      </c>
      <c r="N2393" t="s">
        <v>4507</v>
      </c>
      <c r="O2393" t="s">
        <v>9606</v>
      </c>
    </row>
    <row r="2394" spans="1:15" x14ac:dyDescent="0.3">
      <c r="A2394" t="s">
        <v>9532</v>
      </c>
      <c r="B2394">
        <v>2026</v>
      </c>
      <c r="C2394" t="s">
        <v>50</v>
      </c>
      <c r="D2394" t="s">
        <v>9533</v>
      </c>
      <c r="E2394" t="s">
        <v>9534</v>
      </c>
      <c r="F2394" t="s">
        <v>4171</v>
      </c>
      <c r="G2394">
        <v>9700</v>
      </c>
      <c r="H2394" t="s">
        <v>4179</v>
      </c>
      <c r="I2394">
        <v>17700000</v>
      </c>
      <c r="J2394" t="s">
        <v>8737</v>
      </c>
      <c r="K2394">
        <v>17100000</v>
      </c>
      <c r="L2394">
        <v>18400000</v>
      </c>
      <c r="M2394">
        <v>5</v>
      </c>
      <c r="N2394" t="s">
        <v>4648</v>
      </c>
      <c r="O2394" t="s">
        <v>9535</v>
      </c>
    </row>
    <row r="2395" spans="1:15" x14ac:dyDescent="0.3">
      <c r="A2395" t="s">
        <v>9596</v>
      </c>
      <c r="B2395">
        <v>2026</v>
      </c>
      <c r="C2395" t="s">
        <v>62</v>
      </c>
      <c r="D2395" t="s">
        <v>4389</v>
      </c>
      <c r="E2395" t="s">
        <v>4681</v>
      </c>
      <c r="F2395" t="s">
        <v>4171</v>
      </c>
      <c r="G2395">
        <v>8813</v>
      </c>
      <c r="H2395" t="s">
        <v>4172</v>
      </c>
      <c r="I2395">
        <v>24100000</v>
      </c>
      <c r="J2395" t="s">
        <v>8737</v>
      </c>
      <c r="K2395">
        <v>23300000</v>
      </c>
      <c r="L2395">
        <v>24900000</v>
      </c>
      <c r="M2395">
        <v>4</v>
      </c>
      <c r="N2395" t="s">
        <v>4274</v>
      </c>
      <c r="O2395" t="s">
        <v>9597</v>
      </c>
    </row>
    <row r="2396" spans="1:15" x14ac:dyDescent="0.3">
      <c r="A2396" t="s">
        <v>9613</v>
      </c>
      <c r="B2396">
        <v>2026</v>
      </c>
      <c r="C2396" t="s">
        <v>163</v>
      </c>
      <c r="D2396">
        <v>7</v>
      </c>
      <c r="E2396" t="s">
        <v>5990</v>
      </c>
      <c r="F2396" t="s">
        <v>4171</v>
      </c>
      <c r="G2396">
        <v>630</v>
      </c>
      <c r="H2396" t="s">
        <v>4179</v>
      </c>
      <c r="I2396">
        <v>24100000</v>
      </c>
      <c r="J2396" t="s">
        <v>8737</v>
      </c>
      <c r="K2396">
        <v>23300000</v>
      </c>
      <c r="L2396">
        <v>25000000</v>
      </c>
      <c r="M2396">
        <v>5</v>
      </c>
      <c r="N2396" t="s">
        <v>4387</v>
      </c>
      <c r="O2396" t="s">
        <v>9614</v>
      </c>
    </row>
    <row r="2397" spans="1:15" x14ac:dyDescent="0.3">
      <c r="A2397" t="s">
        <v>8765</v>
      </c>
      <c r="B2397">
        <v>2026</v>
      </c>
      <c r="C2397" t="s">
        <v>137</v>
      </c>
      <c r="D2397" t="s">
        <v>4201</v>
      </c>
      <c r="E2397" t="s">
        <v>5108</v>
      </c>
      <c r="F2397" t="s">
        <v>43</v>
      </c>
      <c r="G2397">
        <v>600</v>
      </c>
      <c r="H2397" t="s">
        <v>4179</v>
      </c>
      <c r="I2397">
        <v>23400000</v>
      </c>
      <c r="J2397" t="s">
        <v>8737</v>
      </c>
      <c r="K2397">
        <v>22600000</v>
      </c>
      <c r="L2397">
        <v>24300000</v>
      </c>
      <c r="M2397" t="s">
        <v>4174</v>
      </c>
      <c r="N2397" t="s">
        <v>4424</v>
      </c>
      <c r="O2397" t="s">
        <v>8766</v>
      </c>
    </row>
    <row r="2398" spans="1:15" x14ac:dyDescent="0.3">
      <c r="A2398" t="s">
        <v>8765</v>
      </c>
      <c r="B2398">
        <v>2026</v>
      </c>
      <c r="C2398" t="s">
        <v>137</v>
      </c>
      <c r="D2398" t="s">
        <v>4201</v>
      </c>
      <c r="E2398" t="s">
        <v>5108</v>
      </c>
      <c r="F2398" t="s">
        <v>43</v>
      </c>
      <c r="G2398">
        <v>600</v>
      </c>
      <c r="H2398" t="s">
        <v>4179</v>
      </c>
      <c r="I2398">
        <v>23400000</v>
      </c>
      <c r="J2398" t="s">
        <v>8737</v>
      </c>
      <c r="K2398">
        <v>22600000</v>
      </c>
      <c r="L2398">
        <v>24300000</v>
      </c>
      <c r="M2398" t="s">
        <v>4174</v>
      </c>
      <c r="N2398" t="s">
        <v>4424</v>
      </c>
      <c r="O2398" t="s">
        <v>11809</v>
      </c>
    </row>
    <row r="2399" spans="1:15" x14ac:dyDescent="0.3">
      <c r="A2399" t="s">
        <v>208</v>
      </c>
      <c r="B2399">
        <v>2015</v>
      </c>
      <c r="C2399" t="s">
        <v>137</v>
      </c>
      <c r="D2399" t="s">
        <v>6036</v>
      </c>
      <c r="E2399" t="s">
        <v>9975</v>
      </c>
      <c r="F2399" t="s">
        <v>43</v>
      </c>
      <c r="G2399">
        <v>96083</v>
      </c>
      <c r="H2399" t="s">
        <v>5845</v>
      </c>
      <c r="I2399">
        <v>7560000</v>
      </c>
      <c r="J2399" t="s">
        <v>8767</v>
      </c>
      <c r="K2399">
        <v>7210000</v>
      </c>
      <c r="L2399">
        <v>7900000</v>
      </c>
      <c r="M2399" t="s">
        <v>4174</v>
      </c>
      <c r="N2399" t="s">
        <v>4262</v>
      </c>
      <c r="O2399" t="s">
        <v>9976</v>
      </c>
    </row>
    <row r="2400" spans="1:15" x14ac:dyDescent="0.3">
      <c r="A2400" t="s">
        <v>5588</v>
      </c>
      <c r="B2400">
        <v>2017</v>
      </c>
      <c r="C2400" t="s">
        <v>24</v>
      </c>
      <c r="D2400" t="s">
        <v>5840</v>
      </c>
      <c r="E2400" t="s">
        <v>5164</v>
      </c>
      <c r="F2400" t="s">
        <v>94</v>
      </c>
      <c r="G2400">
        <v>89000</v>
      </c>
      <c r="H2400" t="s">
        <v>4179</v>
      </c>
      <c r="I2400">
        <v>14000000</v>
      </c>
      <c r="J2400" t="s">
        <v>8767</v>
      </c>
      <c r="K2400">
        <v>13400000</v>
      </c>
      <c r="L2400">
        <v>14500000</v>
      </c>
      <c r="M2400">
        <v>5</v>
      </c>
      <c r="N2400" t="s">
        <v>4247</v>
      </c>
      <c r="O2400" t="s">
        <v>9622</v>
      </c>
    </row>
    <row r="2401" spans="1:15" x14ac:dyDescent="0.3">
      <c r="A2401" t="s">
        <v>9648</v>
      </c>
      <c r="B2401">
        <v>2018</v>
      </c>
      <c r="C2401" t="s">
        <v>4183</v>
      </c>
      <c r="D2401" t="s">
        <v>4184</v>
      </c>
      <c r="E2401" t="s">
        <v>4791</v>
      </c>
      <c r="F2401" t="s">
        <v>94</v>
      </c>
      <c r="G2401">
        <v>45000</v>
      </c>
      <c r="H2401" t="s">
        <v>4179</v>
      </c>
      <c r="I2401">
        <v>6860000</v>
      </c>
      <c r="J2401" t="s">
        <v>8767</v>
      </c>
      <c r="K2401">
        <v>6620000</v>
      </c>
      <c r="L2401">
        <v>7100000</v>
      </c>
      <c r="M2401">
        <v>20</v>
      </c>
      <c r="N2401" t="s">
        <v>4191</v>
      </c>
      <c r="O2401" t="s">
        <v>9649</v>
      </c>
    </row>
    <row r="2402" spans="1:15" x14ac:dyDescent="0.3">
      <c r="A2402" t="s">
        <v>6631</v>
      </c>
      <c r="B2402">
        <v>2018</v>
      </c>
      <c r="C2402" t="s">
        <v>24</v>
      </c>
      <c r="D2402" t="s">
        <v>8358</v>
      </c>
      <c r="E2402" t="s">
        <v>8359</v>
      </c>
      <c r="F2402" t="s">
        <v>94</v>
      </c>
      <c r="G2402">
        <v>66252</v>
      </c>
      <c r="H2402" t="s">
        <v>5845</v>
      </c>
      <c r="I2402">
        <v>11000000</v>
      </c>
      <c r="J2402" t="s">
        <v>8767</v>
      </c>
      <c r="K2402">
        <v>10600000</v>
      </c>
      <c r="L2402">
        <v>11400000</v>
      </c>
      <c r="M2402">
        <v>6</v>
      </c>
      <c r="N2402" t="s">
        <v>4438</v>
      </c>
      <c r="O2402" t="s">
        <v>9944</v>
      </c>
    </row>
    <row r="2403" spans="1:15" x14ac:dyDescent="0.3">
      <c r="A2403" t="s">
        <v>245</v>
      </c>
      <c r="B2403">
        <v>2018</v>
      </c>
      <c r="C2403" t="s">
        <v>62</v>
      </c>
      <c r="D2403">
        <v>3008</v>
      </c>
      <c r="E2403" t="s">
        <v>5754</v>
      </c>
      <c r="F2403" t="s">
        <v>60</v>
      </c>
      <c r="G2403">
        <v>95984</v>
      </c>
      <c r="H2403" t="s">
        <v>5845</v>
      </c>
      <c r="I2403">
        <v>11500000</v>
      </c>
      <c r="J2403" t="s">
        <v>8767</v>
      </c>
      <c r="K2403">
        <v>10900000</v>
      </c>
      <c r="L2403">
        <v>12000000</v>
      </c>
      <c r="M2403">
        <v>10</v>
      </c>
      <c r="N2403" t="s">
        <v>4191</v>
      </c>
      <c r="O2403" t="s">
        <v>10014</v>
      </c>
    </row>
    <row r="2404" spans="1:15" x14ac:dyDescent="0.3">
      <c r="A2404" t="s">
        <v>9651</v>
      </c>
      <c r="B2404">
        <v>2018</v>
      </c>
      <c r="C2404" t="s">
        <v>166</v>
      </c>
      <c r="D2404" t="s">
        <v>8269</v>
      </c>
      <c r="E2404" t="s">
        <v>9652</v>
      </c>
      <c r="F2404" t="s">
        <v>60</v>
      </c>
      <c r="G2404">
        <v>80968</v>
      </c>
      <c r="H2404" t="s">
        <v>4179</v>
      </c>
      <c r="I2404">
        <v>19700000</v>
      </c>
      <c r="J2404" t="s">
        <v>8767</v>
      </c>
      <c r="K2404">
        <v>18300000</v>
      </c>
      <c r="L2404">
        <v>21100000</v>
      </c>
      <c r="M2404" t="s">
        <v>4174</v>
      </c>
      <c r="N2404" t="s">
        <v>4186</v>
      </c>
      <c r="O2404" t="s">
        <v>9653</v>
      </c>
    </row>
    <row r="2405" spans="1:15" x14ac:dyDescent="0.3">
      <c r="A2405" t="s">
        <v>5399</v>
      </c>
      <c r="B2405">
        <v>2018</v>
      </c>
      <c r="C2405" t="s">
        <v>188</v>
      </c>
      <c r="D2405" t="s">
        <v>5099</v>
      </c>
      <c r="E2405" t="s">
        <v>6055</v>
      </c>
      <c r="F2405" t="s">
        <v>143</v>
      </c>
      <c r="G2405">
        <v>46500</v>
      </c>
      <c r="H2405" t="s">
        <v>4179</v>
      </c>
      <c r="I2405">
        <v>9300000</v>
      </c>
      <c r="J2405" t="s">
        <v>8767</v>
      </c>
      <c r="K2405">
        <v>8900000</v>
      </c>
      <c r="L2405">
        <v>9600000</v>
      </c>
      <c r="M2405" t="s">
        <v>4174</v>
      </c>
      <c r="N2405" t="s">
        <v>4244</v>
      </c>
      <c r="O2405" t="s">
        <v>9704</v>
      </c>
    </row>
    <row r="2406" spans="1:15" x14ac:dyDescent="0.3">
      <c r="A2406" t="s">
        <v>2779</v>
      </c>
      <c r="B2406">
        <v>2018</v>
      </c>
      <c r="C2406" t="s">
        <v>5321</v>
      </c>
      <c r="D2406" t="s">
        <v>5650</v>
      </c>
      <c r="E2406" t="s">
        <v>9656</v>
      </c>
      <c r="F2406" t="s">
        <v>94</v>
      </c>
      <c r="G2406">
        <v>82000</v>
      </c>
      <c r="H2406" t="s">
        <v>4172</v>
      </c>
      <c r="I2406">
        <v>6850000</v>
      </c>
      <c r="J2406" t="s">
        <v>8767</v>
      </c>
      <c r="K2406">
        <v>6600000</v>
      </c>
      <c r="L2406">
        <v>7110000</v>
      </c>
      <c r="M2406">
        <v>2</v>
      </c>
      <c r="N2406" t="s">
        <v>4212</v>
      </c>
      <c r="O2406" t="s">
        <v>9657</v>
      </c>
    </row>
    <row r="2407" spans="1:15" x14ac:dyDescent="0.3">
      <c r="A2407" t="s">
        <v>5622</v>
      </c>
      <c r="B2407">
        <v>2018</v>
      </c>
      <c r="C2407" t="s">
        <v>154</v>
      </c>
      <c r="D2407" t="s">
        <v>6246</v>
      </c>
      <c r="E2407" t="s">
        <v>6247</v>
      </c>
      <c r="F2407" t="s">
        <v>161</v>
      </c>
      <c r="G2407">
        <v>105000</v>
      </c>
      <c r="H2407" t="s">
        <v>5845</v>
      </c>
      <c r="I2407">
        <v>9800000</v>
      </c>
      <c r="J2407" t="s">
        <v>8767</v>
      </c>
      <c r="K2407">
        <v>9400000</v>
      </c>
      <c r="L2407">
        <v>10200000</v>
      </c>
      <c r="M2407">
        <v>12</v>
      </c>
      <c r="N2407" t="s">
        <v>4191</v>
      </c>
      <c r="O2407" t="s">
        <v>9947</v>
      </c>
    </row>
    <row r="2408" spans="1:15" x14ac:dyDescent="0.3">
      <c r="A2408" t="s">
        <v>9668</v>
      </c>
      <c r="B2408">
        <v>2019</v>
      </c>
      <c r="C2408" t="s">
        <v>137</v>
      </c>
      <c r="D2408" t="s">
        <v>4621</v>
      </c>
      <c r="E2408" t="s">
        <v>9669</v>
      </c>
      <c r="F2408" t="s">
        <v>143</v>
      </c>
      <c r="G2408">
        <v>110000</v>
      </c>
      <c r="H2408" t="s">
        <v>4179</v>
      </c>
      <c r="I2408">
        <v>18100000</v>
      </c>
      <c r="J2408" t="s">
        <v>8767</v>
      </c>
      <c r="K2408">
        <v>17400000</v>
      </c>
      <c r="L2408">
        <v>18700000</v>
      </c>
      <c r="M2408">
        <v>19</v>
      </c>
      <c r="N2408" t="s">
        <v>4279</v>
      </c>
      <c r="O2408" t="s">
        <v>9670</v>
      </c>
    </row>
    <row r="2409" spans="1:15" x14ac:dyDescent="0.3">
      <c r="A2409" t="s">
        <v>9744</v>
      </c>
      <c r="B2409">
        <v>2019</v>
      </c>
      <c r="C2409" t="s">
        <v>131</v>
      </c>
      <c r="D2409" t="s">
        <v>5674</v>
      </c>
      <c r="E2409" t="s">
        <v>5757</v>
      </c>
      <c r="F2409" t="s">
        <v>43</v>
      </c>
      <c r="G2409">
        <v>75467</v>
      </c>
      <c r="H2409" t="s">
        <v>4172</v>
      </c>
      <c r="I2409">
        <v>16100000</v>
      </c>
      <c r="J2409" t="s">
        <v>8767</v>
      </c>
      <c r="K2409">
        <v>15500000</v>
      </c>
      <c r="L2409">
        <v>16700000</v>
      </c>
      <c r="M2409">
        <v>3</v>
      </c>
      <c r="N2409" t="s">
        <v>4218</v>
      </c>
      <c r="O2409" t="s">
        <v>9745</v>
      </c>
    </row>
    <row r="2410" spans="1:15" x14ac:dyDescent="0.3">
      <c r="A2410" t="s">
        <v>6289</v>
      </c>
      <c r="B2410">
        <v>2019</v>
      </c>
      <c r="C2410" t="s">
        <v>4640</v>
      </c>
      <c r="D2410" t="s">
        <v>7732</v>
      </c>
      <c r="E2410" t="s">
        <v>9989</v>
      </c>
      <c r="F2410" t="s">
        <v>94</v>
      </c>
      <c r="G2410">
        <v>63000</v>
      </c>
      <c r="H2410" t="s">
        <v>5845</v>
      </c>
      <c r="I2410">
        <v>11600000</v>
      </c>
      <c r="J2410" t="s">
        <v>8767</v>
      </c>
      <c r="K2410">
        <v>11200000</v>
      </c>
      <c r="L2410">
        <v>12000000</v>
      </c>
      <c r="M2410">
        <v>4</v>
      </c>
      <c r="N2410" t="s">
        <v>4222</v>
      </c>
      <c r="O2410" t="s">
        <v>9990</v>
      </c>
    </row>
    <row r="2411" spans="1:15" x14ac:dyDescent="0.3">
      <c r="A2411" t="s">
        <v>9702</v>
      </c>
      <c r="B2411">
        <v>2019</v>
      </c>
      <c r="C2411" t="s">
        <v>137</v>
      </c>
      <c r="D2411" t="s">
        <v>5759</v>
      </c>
      <c r="E2411" t="s">
        <v>8055</v>
      </c>
      <c r="F2411" t="s">
        <v>161</v>
      </c>
      <c r="G2411">
        <v>81724</v>
      </c>
      <c r="H2411" t="s">
        <v>4179</v>
      </c>
      <c r="I2411">
        <v>11200000</v>
      </c>
      <c r="J2411" t="s">
        <v>8767</v>
      </c>
      <c r="K2411">
        <v>10800000</v>
      </c>
      <c r="L2411">
        <v>11600000</v>
      </c>
      <c r="M2411">
        <v>23</v>
      </c>
      <c r="N2411" t="s">
        <v>4438</v>
      </c>
      <c r="O2411" t="s">
        <v>9703</v>
      </c>
    </row>
    <row r="2412" spans="1:15" x14ac:dyDescent="0.3">
      <c r="A2412" t="s">
        <v>9752</v>
      </c>
      <c r="B2412">
        <v>2020</v>
      </c>
      <c r="C2412" t="s">
        <v>182</v>
      </c>
      <c r="D2412" t="s">
        <v>5686</v>
      </c>
      <c r="E2412" t="s">
        <v>9753</v>
      </c>
      <c r="F2412" t="s">
        <v>43</v>
      </c>
      <c r="G2412">
        <v>68000</v>
      </c>
      <c r="H2412" t="s">
        <v>4179</v>
      </c>
      <c r="I2412">
        <v>17500000</v>
      </c>
      <c r="J2412" t="s">
        <v>8767</v>
      </c>
      <c r="K2412">
        <v>16900000</v>
      </c>
      <c r="L2412">
        <v>18100000</v>
      </c>
      <c r="M2412">
        <v>4</v>
      </c>
      <c r="N2412" t="s">
        <v>4381</v>
      </c>
      <c r="O2412" t="s">
        <v>9754</v>
      </c>
    </row>
    <row r="2413" spans="1:15" x14ac:dyDescent="0.3">
      <c r="A2413" t="s">
        <v>9672</v>
      </c>
      <c r="B2413">
        <v>2019</v>
      </c>
      <c r="C2413" t="s">
        <v>191</v>
      </c>
      <c r="D2413" t="s">
        <v>9187</v>
      </c>
      <c r="E2413" t="s">
        <v>9673</v>
      </c>
      <c r="F2413" t="s">
        <v>60</v>
      </c>
      <c r="G2413">
        <v>158000</v>
      </c>
      <c r="H2413" t="s">
        <v>4172</v>
      </c>
      <c r="I2413">
        <v>13100000</v>
      </c>
      <c r="J2413" t="s">
        <v>8767</v>
      </c>
      <c r="K2413">
        <v>12600000</v>
      </c>
      <c r="L2413">
        <v>13600000</v>
      </c>
      <c r="M2413">
        <v>9</v>
      </c>
      <c r="N2413" t="s">
        <v>4626</v>
      </c>
      <c r="O2413" t="s">
        <v>9674</v>
      </c>
    </row>
    <row r="2414" spans="1:15" x14ac:dyDescent="0.3">
      <c r="A2414" t="s">
        <v>9679</v>
      </c>
      <c r="B2414">
        <v>2020</v>
      </c>
      <c r="C2414" t="s">
        <v>24</v>
      </c>
      <c r="D2414" t="s">
        <v>4829</v>
      </c>
      <c r="E2414" t="s">
        <v>8156</v>
      </c>
      <c r="F2414" t="s">
        <v>43</v>
      </c>
      <c r="G2414">
        <v>30000</v>
      </c>
      <c r="H2414" t="s">
        <v>4179</v>
      </c>
      <c r="I2414">
        <v>32600000</v>
      </c>
      <c r="J2414" t="s">
        <v>8767</v>
      </c>
      <c r="K2414">
        <v>31500000</v>
      </c>
      <c r="L2414">
        <v>33700000</v>
      </c>
      <c r="M2414">
        <v>10</v>
      </c>
      <c r="N2414" t="s">
        <v>4279</v>
      </c>
      <c r="O2414" t="s">
        <v>9680</v>
      </c>
    </row>
    <row r="2415" spans="1:15" x14ac:dyDescent="0.3">
      <c r="A2415" t="s">
        <v>9696</v>
      </c>
      <c r="B2415">
        <v>2020</v>
      </c>
      <c r="C2415" t="s">
        <v>24</v>
      </c>
      <c r="D2415" t="s">
        <v>4867</v>
      </c>
      <c r="E2415" t="s">
        <v>4658</v>
      </c>
      <c r="F2415" t="s">
        <v>143</v>
      </c>
      <c r="G2415">
        <v>75500</v>
      </c>
      <c r="H2415" t="s">
        <v>4179</v>
      </c>
      <c r="I2415">
        <v>16700000</v>
      </c>
      <c r="J2415" t="s">
        <v>8767</v>
      </c>
      <c r="K2415">
        <v>16100000</v>
      </c>
      <c r="L2415">
        <v>17300000</v>
      </c>
      <c r="M2415">
        <v>3</v>
      </c>
      <c r="N2415" t="s">
        <v>4199</v>
      </c>
      <c r="O2415" t="s">
        <v>9697</v>
      </c>
    </row>
    <row r="2416" spans="1:15" x14ac:dyDescent="0.3">
      <c r="A2416" t="s">
        <v>4171</v>
      </c>
      <c r="B2416">
        <v>2022</v>
      </c>
      <c r="C2416" t="s">
        <v>62</v>
      </c>
      <c r="D2416">
        <v>308</v>
      </c>
      <c r="E2416" t="s">
        <v>6916</v>
      </c>
      <c r="F2416" t="s">
        <v>4171</v>
      </c>
      <c r="G2416">
        <v>80316</v>
      </c>
      <c r="H2416" t="s">
        <v>4179</v>
      </c>
      <c r="I2416">
        <v>10800000</v>
      </c>
      <c r="J2416" t="s">
        <v>8767</v>
      </c>
      <c r="K2416">
        <v>10400000</v>
      </c>
      <c r="L2416">
        <v>11200000</v>
      </c>
      <c r="M2416" t="s">
        <v>4174</v>
      </c>
      <c r="N2416" t="s">
        <v>4289</v>
      </c>
      <c r="O2416" t="s">
        <v>9641</v>
      </c>
    </row>
    <row r="2417" spans="1:15" x14ac:dyDescent="0.3">
      <c r="A2417" t="s">
        <v>4171</v>
      </c>
      <c r="B2417">
        <v>2023</v>
      </c>
      <c r="C2417" t="s">
        <v>250</v>
      </c>
      <c r="D2417" t="s">
        <v>4965</v>
      </c>
      <c r="E2417" t="s">
        <v>4966</v>
      </c>
      <c r="F2417" t="s">
        <v>4171</v>
      </c>
      <c r="G2417">
        <v>67200</v>
      </c>
      <c r="H2417" t="s">
        <v>4179</v>
      </c>
      <c r="I2417">
        <v>24000000</v>
      </c>
      <c r="J2417" t="s">
        <v>8767</v>
      </c>
      <c r="K2417">
        <v>23100000</v>
      </c>
      <c r="L2417">
        <v>24800000</v>
      </c>
      <c r="M2417">
        <v>7</v>
      </c>
      <c r="N2417" t="s">
        <v>4191</v>
      </c>
      <c r="O2417" t="s">
        <v>9633</v>
      </c>
    </row>
    <row r="2418" spans="1:15" x14ac:dyDescent="0.3">
      <c r="A2418" t="s">
        <v>5461</v>
      </c>
      <c r="B2418">
        <v>2020</v>
      </c>
      <c r="C2418" t="s">
        <v>188</v>
      </c>
      <c r="D2418" t="s">
        <v>4593</v>
      </c>
      <c r="E2418" t="s">
        <v>9980</v>
      </c>
      <c r="F2418" t="s">
        <v>43</v>
      </c>
      <c r="G2418">
        <v>61894</v>
      </c>
      <c r="H2418" t="s">
        <v>5845</v>
      </c>
      <c r="I2418">
        <v>8200000</v>
      </c>
      <c r="J2418" t="s">
        <v>8767</v>
      </c>
      <c r="K2418">
        <v>7890000</v>
      </c>
      <c r="L2418">
        <v>8400000</v>
      </c>
      <c r="M2418" t="s">
        <v>4174</v>
      </c>
      <c r="N2418" t="s">
        <v>4274</v>
      </c>
      <c r="O2418" t="s">
        <v>9981</v>
      </c>
    </row>
    <row r="2419" spans="1:15" x14ac:dyDescent="0.3">
      <c r="A2419" t="s">
        <v>9727</v>
      </c>
      <c r="B2419">
        <v>2020</v>
      </c>
      <c r="C2419" t="s">
        <v>62</v>
      </c>
      <c r="D2419">
        <v>3008</v>
      </c>
      <c r="E2419" t="s">
        <v>9728</v>
      </c>
      <c r="F2419" t="s">
        <v>43</v>
      </c>
      <c r="G2419">
        <v>84600</v>
      </c>
      <c r="H2419" t="s">
        <v>4179</v>
      </c>
      <c r="I2419">
        <v>12800000</v>
      </c>
      <c r="J2419" t="s">
        <v>8767</v>
      </c>
      <c r="K2419">
        <v>12200000</v>
      </c>
      <c r="L2419">
        <v>13500000</v>
      </c>
      <c r="M2419">
        <v>13</v>
      </c>
      <c r="N2419" t="s">
        <v>4244</v>
      </c>
      <c r="O2419" t="s">
        <v>9729</v>
      </c>
    </row>
    <row r="2420" spans="1:15" x14ac:dyDescent="0.3">
      <c r="A2420" t="s">
        <v>1087</v>
      </c>
      <c r="B2420">
        <v>2020</v>
      </c>
      <c r="C2420" t="s">
        <v>137</v>
      </c>
      <c r="D2420" t="s">
        <v>5122</v>
      </c>
      <c r="E2420" t="s">
        <v>5172</v>
      </c>
      <c r="F2420" t="s">
        <v>43</v>
      </c>
      <c r="G2420">
        <v>96000</v>
      </c>
      <c r="H2420" t="s">
        <v>5845</v>
      </c>
      <c r="I2420">
        <v>10000000</v>
      </c>
      <c r="J2420" t="s">
        <v>8767</v>
      </c>
      <c r="K2420">
        <v>9600000</v>
      </c>
      <c r="L2420">
        <v>10400000</v>
      </c>
      <c r="M2420">
        <v>4</v>
      </c>
      <c r="N2420" t="s">
        <v>4235</v>
      </c>
      <c r="O2420" t="s">
        <v>10007</v>
      </c>
    </row>
    <row r="2421" spans="1:15" x14ac:dyDescent="0.3">
      <c r="A2421" t="s">
        <v>6044</v>
      </c>
      <c r="B2421">
        <v>2020</v>
      </c>
      <c r="C2421" t="s">
        <v>92</v>
      </c>
      <c r="D2421" t="s">
        <v>6045</v>
      </c>
      <c r="E2421" t="s">
        <v>9985</v>
      </c>
      <c r="F2421" t="s">
        <v>143</v>
      </c>
      <c r="G2421">
        <v>85300</v>
      </c>
      <c r="H2421" t="s">
        <v>5845</v>
      </c>
      <c r="I2421">
        <v>30700000</v>
      </c>
      <c r="J2421" t="s">
        <v>8767</v>
      </c>
      <c r="K2421">
        <v>29600000</v>
      </c>
      <c r="L2421">
        <v>31800000</v>
      </c>
      <c r="M2421">
        <v>4</v>
      </c>
      <c r="N2421" t="s">
        <v>4559</v>
      </c>
      <c r="O2421" t="s">
        <v>9986</v>
      </c>
    </row>
    <row r="2422" spans="1:15" x14ac:dyDescent="0.3">
      <c r="A2422" t="s">
        <v>9625</v>
      </c>
      <c r="B2422">
        <v>2021</v>
      </c>
      <c r="C2422" t="s">
        <v>131</v>
      </c>
      <c r="D2422" t="s">
        <v>9626</v>
      </c>
      <c r="E2422" t="s">
        <v>9627</v>
      </c>
      <c r="F2422" t="s">
        <v>173</v>
      </c>
      <c r="G2422">
        <v>87500</v>
      </c>
      <c r="H2422" t="s">
        <v>4179</v>
      </c>
      <c r="I2422">
        <v>13500000</v>
      </c>
      <c r="J2422" t="s">
        <v>8767</v>
      </c>
      <c r="K2422">
        <v>13000000</v>
      </c>
      <c r="L2422">
        <v>14100000</v>
      </c>
      <c r="M2422">
        <v>4</v>
      </c>
      <c r="N2422" t="s">
        <v>4507</v>
      </c>
      <c r="O2422" t="s">
        <v>9628</v>
      </c>
    </row>
    <row r="2423" spans="1:15" x14ac:dyDescent="0.3">
      <c r="A2423" t="s">
        <v>6622</v>
      </c>
      <c r="B2423">
        <v>2021</v>
      </c>
      <c r="C2423" t="s">
        <v>36</v>
      </c>
      <c r="D2423" t="s">
        <v>8341</v>
      </c>
      <c r="E2423" t="s">
        <v>8342</v>
      </c>
      <c r="F2423" t="s">
        <v>60</v>
      </c>
      <c r="G2423">
        <v>59576</v>
      </c>
      <c r="H2423" t="s">
        <v>5845</v>
      </c>
      <c r="I2423">
        <v>6220000</v>
      </c>
      <c r="J2423" t="s">
        <v>8767</v>
      </c>
      <c r="K2423">
        <v>6010000</v>
      </c>
      <c r="L2423">
        <v>6430000</v>
      </c>
      <c r="M2423">
        <v>6</v>
      </c>
      <c r="N2423" t="s">
        <v>7670</v>
      </c>
      <c r="O2423" t="s">
        <v>9970</v>
      </c>
    </row>
    <row r="2424" spans="1:15" x14ac:dyDescent="0.3">
      <c r="A2424" t="s">
        <v>5053</v>
      </c>
      <c r="B2424">
        <v>2021</v>
      </c>
      <c r="C2424" t="s">
        <v>92</v>
      </c>
      <c r="D2424" t="s">
        <v>5054</v>
      </c>
      <c r="E2424" t="s">
        <v>5055</v>
      </c>
      <c r="F2424" t="s">
        <v>173</v>
      </c>
      <c r="G2424">
        <v>55000</v>
      </c>
      <c r="H2424" t="s">
        <v>4179</v>
      </c>
      <c r="I2424">
        <v>8800000</v>
      </c>
      <c r="J2424" t="s">
        <v>8767</v>
      </c>
      <c r="K2424">
        <v>8500000</v>
      </c>
      <c r="L2424">
        <v>9100000</v>
      </c>
      <c r="M2424">
        <v>15</v>
      </c>
      <c r="N2424" t="s">
        <v>4648</v>
      </c>
      <c r="O2424" t="s">
        <v>9683</v>
      </c>
    </row>
    <row r="2425" spans="1:15" x14ac:dyDescent="0.3">
      <c r="A2425" t="s">
        <v>9718</v>
      </c>
      <c r="B2425">
        <v>2021</v>
      </c>
      <c r="C2425" t="s">
        <v>36</v>
      </c>
      <c r="D2425" t="s">
        <v>5628</v>
      </c>
      <c r="E2425" t="s">
        <v>5629</v>
      </c>
      <c r="F2425" t="s">
        <v>43</v>
      </c>
      <c r="G2425">
        <v>91000</v>
      </c>
      <c r="H2425" t="s">
        <v>4179</v>
      </c>
      <c r="I2425">
        <v>7550000</v>
      </c>
      <c r="J2425" t="s">
        <v>8767</v>
      </c>
      <c r="K2425">
        <v>7260000</v>
      </c>
      <c r="L2425">
        <v>7830000</v>
      </c>
      <c r="M2425">
        <v>21</v>
      </c>
      <c r="N2425" t="s">
        <v>4648</v>
      </c>
      <c r="O2425" t="s">
        <v>9719</v>
      </c>
    </row>
    <row r="2426" spans="1:15" x14ac:dyDescent="0.3">
      <c r="A2426" t="s">
        <v>9707</v>
      </c>
      <c r="B2426">
        <v>2021</v>
      </c>
      <c r="C2426" t="s">
        <v>24</v>
      </c>
      <c r="D2426" t="s">
        <v>4189</v>
      </c>
      <c r="E2426" t="s">
        <v>4190</v>
      </c>
      <c r="F2426" t="s">
        <v>43</v>
      </c>
      <c r="G2426">
        <v>24058</v>
      </c>
      <c r="H2426" t="s">
        <v>4179</v>
      </c>
      <c r="I2426">
        <v>12200000</v>
      </c>
      <c r="J2426" t="s">
        <v>8767</v>
      </c>
      <c r="K2426">
        <v>11800000</v>
      </c>
      <c r="L2426">
        <v>12600000</v>
      </c>
      <c r="M2426">
        <v>20</v>
      </c>
      <c r="N2426" t="s">
        <v>4507</v>
      </c>
      <c r="O2426" t="s">
        <v>9708</v>
      </c>
    </row>
    <row r="2427" spans="1:15" x14ac:dyDescent="0.3">
      <c r="A2427" t="s">
        <v>4758</v>
      </c>
      <c r="B2427">
        <v>2021</v>
      </c>
      <c r="C2427" t="s">
        <v>62</v>
      </c>
      <c r="D2427">
        <v>5008</v>
      </c>
      <c r="E2427" t="s">
        <v>9977</v>
      </c>
      <c r="F2427" t="s">
        <v>143</v>
      </c>
      <c r="G2427">
        <v>77000</v>
      </c>
      <c r="H2427" t="s">
        <v>5845</v>
      </c>
      <c r="I2427">
        <v>16600000</v>
      </c>
      <c r="J2427" t="s">
        <v>8767</v>
      </c>
      <c r="K2427">
        <v>16000000</v>
      </c>
      <c r="L2427">
        <v>17200000</v>
      </c>
      <c r="M2427">
        <v>15</v>
      </c>
      <c r="N2427" t="s">
        <v>4438</v>
      </c>
      <c r="O2427" t="s">
        <v>9978</v>
      </c>
    </row>
    <row r="2428" spans="1:15" x14ac:dyDescent="0.3">
      <c r="A2428" t="s">
        <v>6482</v>
      </c>
      <c r="B2428">
        <v>2022</v>
      </c>
      <c r="C2428" t="s">
        <v>7783</v>
      </c>
      <c r="D2428" t="s">
        <v>7784</v>
      </c>
      <c r="E2428" t="s">
        <v>8092</v>
      </c>
      <c r="F2428" t="s">
        <v>161</v>
      </c>
      <c r="G2428">
        <v>58000</v>
      </c>
      <c r="H2428" t="s">
        <v>5845</v>
      </c>
      <c r="I2428">
        <v>10700000</v>
      </c>
      <c r="J2428" t="s">
        <v>8767</v>
      </c>
      <c r="K2428">
        <v>10300000</v>
      </c>
      <c r="L2428">
        <v>11000000</v>
      </c>
      <c r="M2428" t="s">
        <v>4174</v>
      </c>
      <c r="N2428" t="s">
        <v>5703</v>
      </c>
      <c r="O2428" t="s">
        <v>9955</v>
      </c>
    </row>
    <row r="2429" spans="1:15" x14ac:dyDescent="0.3">
      <c r="A2429" t="s">
        <v>9738</v>
      </c>
      <c r="B2429">
        <v>2022</v>
      </c>
      <c r="C2429" t="s">
        <v>137</v>
      </c>
      <c r="D2429" t="s">
        <v>4193</v>
      </c>
      <c r="E2429" t="s">
        <v>8223</v>
      </c>
      <c r="F2429" t="s">
        <v>161</v>
      </c>
      <c r="G2429">
        <v>24600</v>
      </c>
      <c r="H2429" t="s">
        <v>4179</v>
      </c>
      <c r="I2429">
        <v>16500000</v>
      </c>
      <c r="J2429" t="s">
        <v>8767</v>
      </c>
      <c r="K2429">
        <v>16000000</v>
      </c>
      <c r="L2429">
        <v>17100000</v>
      </c>
      <c r="M2429">
        <v>4</v>
      </c>
      <c r="N2429" t="s">
        <v>4262</v>
      </c>
      <c r="O2429" t="s">
        <v>9739</v>
      </c>
    </row>
    <row r="2430" spans="1:15" x14ac:dyDescent="0.3">
      <c r="A2430" t="s">
        <v>9775</v>
      </c>
      <c r="B2430">
        <v>2022</v>
      </c>
      <c r="C2430" t="s">
        <v>62</v>
      </c>
      <c r="D2430" t="s">
        <v>4445</v>
      </c>
      <c r="E2430" t="s">
        <v>4282</v>
      </c>
      <c r="F2430" t="s">
        <v>60</v>
      </c>
      <c r="G2430">
        <v>50834</v>
      </c>
      <c r="H2430" t="s">
        <v>4179</v>
      </c>
      <c r="I2430">
        <v>12200000</v>
      </c>
      <c r="J2430" t="s">
        <v>8767</v>
      </c>
      <c r="K2430">
        <v>11800000</v>
      </c>
      <c r="L2430">
        <v>12600000</v>
      </c>
      <c r="M2430">
        <v>16</v>
      </c>
      <c r="N2430" t="s">
        <v>4262</v>
      </c>
      <c r="O2430" t="s">
        <v>9776</v>
      </c>
    </row>
    <row r="2431" spans="1:15" x14ac:dyDescent="0.3">
      <c r="A2431" t="s">
        <v>8670</v>
      </c>
      <c r="B2431">
        <v>2022</v>
      </c>
      <c r="C2431" t="s">
        <v>36</v>
      </c>
      <c r="D2431" t="s">
        <v>5628</v>
      </c>
      <c r="E2431" t="s">
        <v>5772</v>
      </c>
      <c r="F2431" t="s">
        <v>143</v>
      </c>
      <c r="G2431">
        <v>94076</v>
      </c>
      <c r="H2431" t="s">
        <v>5845</v>
      </c>
      <c r="I2431">
        <v>8900000</v>
      </c>
      <c r="J2431" t="s">
        <v>8767</v>
      </c>
      <c r="K2431">
        <v>8600000</v>
      </c>
      <c r="L2431">
        <v>9200000</v>
      </c>
      <c r="M2431">
        <v>35</v>
      </c>
      <c r="N2431" t="s">
        <v>4648</v>
      </c>
      <c r="O2431" t="s">
        <v>9945</v>
      </c>
    </row>
    <row r="2432" spans="1:15" x14ac:dyDescent="0.3">
      <c r="A2432" t="s">
        <v>5417</v>
      </c>
      <c r="B2432">
        <v>2022</v>
      </c>
      <c r="C2432" t="s">
        <v>36</v>
      </c>
      <c r="D2432" t="s">
        <v>4774</v>
      </c>
      <c r="E2432" t="s">
        <v>4896</v>
      </c>
      <c r="F2432" t="s">
        <v>173</v>
      </c>
      <c r="G2432">
        <v>30000</v>
      </c>
      <c r="H2432" t="s">
        <v>5845</v>
      </c>
      <c r="I2432">
        <v>11500000</v>
      </c>
      <c r="J2432" t="s">
        <v>8767</v>
      </c>
      <c r="K2432">
        <v>11100000</v>
      </c>
      <c r="L2432">
        <v>11900000</v>
      </c>
      <c r="M2432">
        <v>13</v>
      </c>
      <c r="N2432" t="s">
        <v>4244</v>
      </c>
      <c r="O2432" t="s">
        <v>9931</v>
      </c>
    </row>
    <row r="2433" spans="1:15" x14ac:dyDescent="0.3">
      <c r="A2433" t="s">
        <v>8658</v>
      </c>
      <c r="B2433">
        <v>2022</v>
      </c>
      <c r="C2433" t="s">
        <v>41</v>
      </c>
      <c r="D2433" t="s">
        <v>6018</v>
      </c>
      <c r="E2433" t="s">
        <v>4875</v>
      </c>
      <c r="F2433" t="s">
        <v>60</v>
      </c>
      <c r="G2433">
        <v>65534</v>
      </c>
      <c r="H2433" t="s">
        <v>4172</v>
      </c>
      <c r="I2433">
        <v>7820000</v>
      </c>
      <c r="J2433" t="s">
        <v>8767</v>
      </c>
      <c r="K2433">
        <v>7540000</v>
      </c>
      <c r="L2433">
        <v>8100000</v>
      </c>
      <c r="M2433">
        <v>10</v>
      </c>
      <c r="N2433" t="s">
        <v>4438</v>
      </c>
      <c r="O2433" t="s">
        <v>9650</v>
      </c>
    </row>
    <row r="2434" spans="1:15" x14ac:dyDescent="0.3">
      <c r="A2434" t="s">
        <v>6484</v>
      </c>
      <c r="B2434">
        <v>2022</v>
      </c>
      <c r="C2434" t="s">
        <v>4031</v>
      </c>
      <c r="D2434" t="s">
        <v>5129</v>
      </c>
      <c r="E2434" t="s">
        <v>5804</v>
      </c>
      <c r="F2434" t="s">
        <v>60</v>
      </c>
      <c r="G2434">
        <v>58239</v>
      </c>
      <c r="H2434" t="s">
        <v>5845</v>
      </c>
      <c r="I2434">
        <v>12600000</v>
      </c>
      <c r="J2434" t="s">
        <v>8767</v>
      </c>
      <c r="K2434">
        <v>12200000</v>
      </c>
      <c r="L2434">
        <v>13000000</v>
      </c>
      <c r="M2434">
        <v>11</v>
      </c>
      <c r="N2434" t="s">
        <v>4274</v>
      </c>
      <c r="O2434" t="s">
        <v>9957</v>
      </c>
    </row>
    <row r="2435" spans="1:15" x14ac:dyDescent="0.3">
      <c r="A2435" t="s">
        <v>4045</v>
      </c>
      <c r="B2435">
        <v>2022</v>
      </c>
      <c r="C2435" t="s">
        <v>62</v>
      </c>
      <c r="D2435" t="s">
        <v>4249</v>
      </c>
      <c r="E2435" t="s">
        <v>5661</v>
      </c>
      <c r="F2435" t="s">
        <v>143</v>
      </c>
      <c r="G2435">
        <v>1980</v>
      </c>
      <c r="H2435" t="s">
        <v>5845</v>
      </c>
      <c r="I2435">
        <v>15400000</v>
      </c>
      <c r="J2435" t="s">
        <v>8767</v>
      </c>
      <c r="K2435">
        <v>14900000</v>
      </c>
      <c r="L2435">
        <v>16000000</v>
      </c>
      <c r="M2435">
        <v>14</v>
      </c>
      <c r="N2435" t="s">
        <v>4218</v>
      </c>
      <c r="O2435" t="s">
        <v>10057</v>
      </c>
    </row>
    <row r="2436" spans="1:15" x14ac:dyDescent="0.3">
      <c r="A2436" t="s">
        <v>5493</v>
      </c>
      <c r="B2436">
        <v>2022</v>
      </c>
      <c r="C2436" t="s">
        <v>62</v>
      </c>
      <c r="D2436" t="s">
        <v>4445</v>
      </c>
      <c r="E2436" t="s">
        <v>5046</v>
      </c>
      <c r="F2436" t="s">
        <v>43</v>
      </c>
      <c r="G2436">
        <v>63400</v>
      </c>
      <c r="H2436" t="s">
        <v>4179</v>
      </c>
      <c r="I2436">
        <v>12600000</v>
      </c>
      <c r="J2436" t="s">
        <v>8767</v>
      </c>
      <c r="K2436">
        <v>12100000</v>
      </c>
      <c r="L2436">
        <v>13100000</v>
      </c>
      <c r="M2436">
        <v>16</v>
      </c>
      <c r="N2436" t="s">
        <v>4186</v>
      </c>
      <c r="O2436" t="s">
        <v>9755</v>
      </c>
    </row>
    <row r="2437" spans="1:15" x14ac:dyDescent="0.3">
      <c r="A2437" t="s">
        <v>5347</v>
      </c>
      <c r="B2437">
        <v>2023</v>
      </c>
      <c r="C2437" t="s">
        <v>24</v>
      </c>
      <c r="D2437" t="s">
        <v>4571</v>
      </c>
      <c r="E2437" t="s">
        <v>8691</v>
      </c>
      <c r="F2437" t="s">
        <v>43</v>
      </c>
      <c r="G2437">
        <v>70000</v>
      </c>
      <c r="H2437" t="s">
        <v>5845</v>
      </c>
      <c r="I2437">
        <v>17000000</v>
      </c>
      <c r="J2437" t="s">
        <v>8767</v>
      </c>
      <c r="K2437">
        <v>16200000</v>
      </c>
      <c r="L2437">
        <v>17900000</v>
      </c>
      <c r="M2437">
        <v>3</v>
      </c>
      <c r="N2437" t="s">
        <v>4274</v>
      </c>
      <c r="O2437" t="s">
        <v>9987</v>
      </c>
    </row>
    <row r="2438" spans="1:15" x14ac:dyDescent="0.3">
      <c r="A2438" t="s">
        <v>5376</v>
      </c>
      <c r="B2438">
        <v>2022</v>
      </c>
      <c r="C2438" t="s">
        <v>36</v>
      </c>
      <c r="D2438" t="s">
        <v>4371</v>
      </c>
      <c r="E2438" t="s">
        <v>4372</v>
      </c>
      <c r="F2438" t="s">
        <v>43</v>
      </c>
      <c r="G2438">
        <v>56079</v>
      </c>
      <c r="H2438" t="s">
        <v>5845</v>
      </c>
      <c r="I2438">
        <v>12000000</v>
      </c>
      <c r="J2438" t="s">
        <v>8767</v>
      </c>
      <c r="K2438">
        <v>11600000</v>
      </c>
      <c r="L2438">
        <v>12400000</v>
      </c>
      <c r="M2438">
        <v>38</v>
      </c>
      <c r="N2438" t="s">
        <v>4424</v>
      </c>
      <c r="O2438" t="s">
        <v>10002</v>
      </c>
    </row>
    <row r="2439" spans="1:15" x14ac:dyDescent="0.3">
      <c r="A2439" t="s">
        <v>5574</v>
      </c>
      <c r="B2439">
        <v>2022</v>
      </c>
      <c r="C2439" t="s">
        <v>24</v>
      </c>
      <c r="D2439" t="s">
        <v>4368</v>
      </c>
      <c r="E2439" t="s">
        <v>5710</v>
      </c>
      <c r="F2439" t="s">
        <v>43</v>
      </c>
      <c r="G2439">
        <v>62000</v>
      </c>
      <c r="H2439" t="s">
        <v>4179</v>
      </c>
      <c r="I2439">
        <v>35400000</v>
      </c>
      <c r="J2439" t="s">
        <v>8767</v>
      </c>
      <c r="K2439">
        <v>33900000</v>
      </c>
      <c r="L2439">
        <v>36800000</v>
      </c>
      <c r="M2439">
        <v>20</v>
      </c>
      <c r="N2439" t="s">
        <v>4587</v>
      </c>
      <c r="O2439" t="s">
        <v>9678</v>
      </c>
    </row>
    <row r="2440" spans="1:15" x14ac:dyDescent="0.3">
      <c r="A2440" t="s">
        <v>9660</v>
      </c>
      <c r="B2440">
        <v>2023</v>
      </c>
      <c r="C2440" t="s">
        <v>4894</v>
      </c>
      <c r="D2440" t="s">
        <v>4895</v>
      </c>
      <c r="E2440" t="s">
        <v>9661</v>
      </c>
      <c r="F2440" t="s">
        <v>94</v>
      </c>
      <c r="G2440">
        <v>38000</v>
      </c>
      <c r="H2440" t="s">
        <v>4179</v>
      </c>
      <c r="I2440">
        <v>12100000</v>
      </c>
      <c r="J2440" t="s">
        <v>8767</v>
      </c>
      <c r="K2440">
        <v>11600000</v>
      </c>
      <c r="L2440">
        <v>12500000</v>
      </c>
      <c r="M2440" t="s">
        <v>4174</v>
      </c>
      <c r="N2440" t="s">
        <v>4424</v>
      </c>
      <c r="O2440" t="s">
        <v>9662</v>
      </c>
    </row>
    <row r="2441" spans="1:15" x14ac:dyDescent="0.3">
      <c r="A2441" t="s">
        <v>9646</v>
      </c>
      <c r="B2441">
        <v>2022</v>
      </c>
      <c r="C2441" t="s">
        <v>24</v>
      </c>
      <c r="D2441" t="s">
        <v>4571</v>
      </c>
      <c r="E2441" t="s">
        <v>9373</v>
      </c>
      <c r="F2441" t="s">
        <v>143</v>
      </c>
      <c r="G2441">
        <v>50000</v>
      </c>
      <c r="H2441" t="s">
        <v>4179</v>
      </c>
      <c r="I2441">
        <v>25200000</v>
      </c>
      <c r="J2441" t="s">
        <v>8767</v>
      </c>
      <c r="K2441">
        <v>24400000</v>
      </c>
      <c r="L2441">
        <v>26100000</v>
      </c>
      <c r="M2441">
        <v>10</v>
      </c>
      <c r="N2441" t="s">
        <v>4271</v>
      </c>
      <c r="O2441" t="s">
        <v>9647</v>
      </c>
    </row>
    <row r="2442" spans="1:15" x14ac:dyDescent="0.3">
      <c r="A2442" t="s">
        <v>9684</v>
      </c>
      <c r="B2442">
        <v>2022</v>
      </c>
      <c r="C2442" t="s">
        <v>4529</v>
      </c>
      <c r="D2442" t="s">
        <v>9685</v>
      </c>
      <c r="E2442" t="s">
        <v>9686</v>
      </c>
      <c r="F2442" t="s">
        <v>43</v>
      </c>
      <c r="G2442">
        <v>56000</v>
      </c>
      <c r="H2442" t="s">
        <v>4172</v>
      </c>
      <c r="I2442">
        <v>6580000</v>
      </c>
      <c r="J2442" t="s">
        <v>8767</v>
      </c>
      <c r="K2442">
        <v>6350000</v>
      </c>
      <c r="L2442">
        <v>6810000</v>
      </c>
      <c r="M2442" t="s">
        <v>4174</v>
      </c>
      <c r="N2442" t="s">
        <v>4199</v>
      </c>
      <c r="O2442" t="s">
        <v>9687</v>
      </c>
    </row>
    <row r="2443" spans="1:15" x14ac:dyDescent="0.3">
      <c r="A2443" t="s">
        <v>8621</v>
      </c>
      <c r="B2443">
        <v>2022</v>
      </c>
      <c r="C2443" t="s">
        <v>108</v>
      </c>
      <c r="D2443" t="s">
        <v>4476</v>
      </c>
      <c r="E2443" t="s">
        <v>5025</v>
      </c>
      <c r="F2443" t="s">
        <v>43</v>
      </c>
      <c r="G2443">
        <v>75000</v>
      </c>
      <c r="H2443" t="s">
        <v>5845</v>
      </c>
      <c r="I2443">
        <v>9500000</v>
      </c>
      <c r="J2443" t="s">
        <v>8767</v>
      </c>
      <c r="K2443">
        <v>9100000</v>
      </c>
      <c r="L2443">
        <v>10000000</v>
      </c>
      <c r="M2443">
        <v>14</v>
      </c>
      <c r="N2443" t="s">
        <v>4582</v>
      </c>
      <c r="O2443" t="s">
        <v>9961</v>
      </c>
    </row>
    <row r="2444" spans="1:15" x14ac:dyDescent="0.3">
      <c r="A2444" t="s">
        <v>8599</v>
      </c>
      <c r="B2444">
        <v>2022</v>
      </c>
      <c r="C2444" t="s">
        <v>5780</v>
      </c>
      <c r="D2444" t="s">
        <v>8889</v>
      </c>
      <c r="E2444" t="s">
        <v>9983</v>
      </c>
      <c r="F2444" t="s">
        <v>43</v>
      </c>
      <c r="G2444">
        <v>31000</v>
      </c>
      <c r="H2444" t="s">
        <v>5845</v>
      </c>
      <c r="I2444">
        <v>26200000</v>
      </c>
      <c r="J2444" t="s">
        <v>8767</v>
      </c>
      <c r="K2444">
        <v>25300000</v>
      </c>
      <c r="L2444">
        <v>27000000</v>
      </c>
      <c r="M2444">
        <v>14</v>
      </c>
      <c r="N2444" t="s">
        <v>4259</v>
      </c>
      <c r="O2444" t="s">
        <v>9984</v>
      </c>
    </row>
    <row r="2445" spans="1:15" x14ac:dyDescent="0.3">
      <c r="A2445" t="s">
        <v>285</v>
      </c>
      <c r="B2445">
        <v>2022</v>
      </c>
      <c r="C2445" t="s">
        <v>188</v>
      </c>
      <c r="D2445" t="s">
        <v>5699</v>
      </c>
      <c r="E2445" t="s">
        <v>10030</v>
      </c>
      <c r="F2445" t="s">
        <v>43</v>
      </c>
      <c r="G2445">
        <v>28000</v>
      </c>
      <c r="H2445" t="s">
        <v>5845</v>
      </c>
      <c r="I2445">
        <v>21300000</v>
      </c>
      <c r="J2445" t="s">
        <v>8767</v>
      </c>
      <c r="K2445">
        <v>20600000</v>
      </c>
      <c r="L2445">
        <v>22000000</v>
      </c>
      <c r="M2445">
        <v>2</v>
      </c>
      <c r="N2445" t="s">
        <v>4507</v>
      </c>
      <c r="O2445" t="s">
        <v>10031</v>
      </c>
    </row>
    <row r="2446" spans="1:15" x14ac:dyDescent="0.3">
      <c r="A2446" t="s">
        <v>4732</v>
      </c>
      <c r="B2446">
        <v>2022</v>
      </c>
      <c r="C2446" t="s">
        <v>194</v>
      </c>
      <c r="D2446" t="s">
        <v>4322</v>
      </c>
      <c r="E2446" t="s">
        <v>4323</v>
      </c>
      <c r="F2446" t="s">
        <v>94</v>
      </c>
      <c r="G2446">
        <v>72237</v>
      </c>
      <c r="H2446" t="s">
        <v>5845</v>
      </c>
      <c r="I2446">
        <v>35000000</v>
      </c>
      <c r="J2446" t="s">
        <v>8767</v>
      </c>
      <c r="K2446">
        <v>33200000</v>
      </c>
      <c r="L2446">
        <v>36900000</v>
      </c>
      <c r="M2446">
        <v>6</v>
      </c>
      <c r="N2446" t="s">
        <v>4341</v>
      </c>
      <c r="O2446" t="s">
        <v>9999</v>
      </c>
    </row>
    <row r="2447" spans="1:15" x14ac:dyDescent="0.3">
      <c r="A2447" t="s">
        <v>9665</v>
      </c>
      <c r="B2447">
        <v>2022</v>
      </c>
      <c r="C2447" t="s">
        <v>4640</v>
      </c>
      <c r="D2447" t="s">
        <v>5092</v>
      </c>
      <c r="E2447" t="s">
        <v>9666</v>
      </c>
      <c r="F2447" t="s">
        <v>43</v>
      </c>
      <c r="G2447">
        <v>62000</v>
      </c>
      <c r="H2447" t="s">
        <v>4179</v>
      </c>
      <c r="I2447">
        <v>10400000</v>
      </c>
      <c r="J2447" t="s">
        <v>8767</v>
      </c>
      <c r="K2447">
        <v>10000000</v>
      </c>
      <c r="L2447">
        <v>10700000</v>
      </c>
      <c r="M2447">
        <v>20</v>
      </c>
      <c r="N2447" t="s">
        <v>4507</v>
      </c>
      <c r="O2447" t="s">
        <v>9667</v>
      </c>
    </row>
    <row r="2448" spans="1:15" x14ac:dyDescent="0.3">
      <c r="A2448" t="s">
        <v>9736</v>
      </c>
      <c r="B2448">
        <v>2022</v>
      </c>
      <c r="C2448" t="s">
        <v>24</v>
      </c>
      <c r="D2448" t="s">
        <v>4571</v>
      </c>
      <c r="E2448" t="s">
        <v>9373</v>
      </c>
      <c r="F2448" t="s">
        <v>143</v>
      </c>
      <c r="G2448">
        <v>54000</v>
      </c>
      <c r="H2448" t="s">
        <v>4179</v>
      </c>
      <c r="I2448">
        <v>25100000</v>
      </c>
      <c r="J2448" t="s">
        <v>8767</v>
      </c>
      <c r="K2448">
        <v>24300000</v>
      </c>
      <c r="L2448">
        <v>26000000</v>
      </c>
      <c r="M2448">
        <v>10</v>
      </c>
      <c r="N2448" t="s">
        <v>4271</v>
      </c>
      <c r="O2448" t="s">
        <v>9737</v>
      </c>
    </row>
    <row r="2449" spans="1:15" x14ac:dyDescent="0.3">
      <c r="A2449" t="s">
        <v>9758</v>
      </c>
      <c r="B2449">
        <v>2022</v>
      </c>
      <c r="C2449" t="s">
        <v>4183</v>
      </c>
      <c r="D2449" t="s">
        <v>4302</v>
      </c>
      <c r="E2449" t="s">
        <v>9759</v>
      </c>
      <c r="F2449" t="s">
        <v>43</v>
      </c>
      <c r="G2449">
        <v>46700</v>
      </c>
      <c r="H2449" t="s">
        <v>4179</v>
      </c>
      <c r="I2449">
        <v>19900000</v>
      </c>
      <c r="J2449" t="s">
        <v>8767</v>
      </c>
      <c r="K2449">
        <v>19000000</v>
      </c>
      <c r="L2449">
        <v>20800000</v>
      </c>
      <c r="M2449">
        <v>2</v>
      </c>
      <c r="N2449" t="s">
        <v>4247</v>
      </c>
      <c r="O2449" t="s">
        <v>9760</v>
      </c>
    </row>
    <row r="2450" spans="1:15" x14ac:dyDescent="0.3">
      <c r="A2450" t="s">
        <v>4067</v>
      </c>
      <c r="B2450">
        <v>2023</v>
      </c>
      <c r="C2450" t="s">
        <v>24</v>
      </c>
      <c r="D2450" t="s">
        <v>4917</v>
      </c>
      <c r="E2450" t="s">
        <v>6086</v>
      </c>
      <c r="F2450" t="s">
        <v>43</v>
      </c>
      <c r="G2450">
        <v>45000</v>
      </c>
      <c r="H2450" t="s">
        <v>5845</v>
      </c>
      <c r="I2450">
        <v>17700000</v>
      </c>
      <c r="J2450" t="s">
        <v>8767</v>
      </c>
      <c r="K2450">
        <v>16900000</v>
      </c>
      <c r="L2450">
        <v>18500000</v>
      </c>
      <c r="M2450">
        <v>6</v>
      </c>
      <c r="N2450" t="s">
        <v>4247</v>
      </c>
      <c r="O2450" t="s">
        <v>10009</v>
      </c>
    </row>
    <row r="2451" spans="1:15" x14ac:dyDescent="0.3">
      <c r="A2451" t="s">
        <v>8600</v>
      </c>
      <c r="B2451">
        <v>2022</v>
      </c>
      <c r="C2451" t="s">
        <v>137</v>
      </c>
      <c r="D2451" t="s">
        <v>5107</v>
      </c>
      <c r="E2451" t="s">
        <v>6012</v>
      </c>
      <c r="F2451" t="s">
        <v>60</v>
      </c>
      <c r="G2451">
        <v>41227</v>
      </c>
      <c r="H2451" t="s">
        <v>5845</v>
      </c>
      <c r="I2451">
        <v>16900000</v>
      </c>
      <c r="J2451" t="s">
        <v>8767</v>
      </c>
      <c r="K2451">
        <v>16300000</v>
      </c>
      <c r="L2451">
        <v>17400000</v>
      </c>
      <c r="M2451">
        <v>3</v>
      </c>
      <c r="N2451" t="s">
        <v>4212</v>
      </c>
      <c r="O2451" t="s">
        <v>9966</v>
      </c>
    </row>
    <row r="2452" spans="1:15" x14ac:dyDescent="0.3">
      <c r="A2452" t="s">
        <v>5941</v>
      </c>
      <c r="B2452">
        <v>2023</v>
      </c>
      <c r="C2452" t="s">
        <v>4183</v>
      </c>
      <c r="D2452" t="s">
        <v>4302</v>
      </c>
      <c r="E2452" t="s">
        <v>4730</v>
      </c>
      <c r="F2452" t="s">
        <v>143</v>
      </c>
      <c r="G2452">
        <v>43000</v>
      </c>
      <c r="H2452" t="s">
        <v>5845</v>
      </c>
      <c r="I2452">
        <v>19800000</v>
      </c>
      <c r="J2452" t="s">
        <v>8767</v>
      </c>
      <c r="K2452">
        <v>19100000</v>
      </c>
      <c r="L2452">
        <v>20500000</v>
      </c>
      <c r="M2452">
        <v>35</v>
      </c>
      <c r="N2452" t="s">
        <v>4262</v>
      </c>
      <c r="O2452" t="s">
        <v>9958</v>
      </c>
    </row>
    <row r="2453" spans="1:15" x14ac:dyDescent="0.3">
      <c r="A2453" t="s">
        <v>117</v>
      </c>
      <c r="B2453">
        <v>2023</v>
      </c>
      <c r="C2453" t="s">
        <v>62</v>
      </c>
      <c r="D2453" t="s">
        <v>4206</v>
      </c>
      <c r="E2453" t="s">
        <v>4258</v>
      </c>
      <c r="F2453" t="s">
        <v>43</v>
      </c>
      <c r="G2453">
        <v>45360</v>
      </c>
      <c r="H2453" t="s">
        <v>5845</v>
      </c>
      <c r="I2453">
        <v>14000000</v>
      </c>
      <c r="J2453" t="s">
        <v>8767</v>
      </c>
      <c r="K2453">
        <v>13200000</v>
      </c>
      <c r="L2453">
        <v>14700000</v>
      </c>
      <c r="M2453">
        <v>16</v>
      </c>
      <c r="N2453" t="s">
        <v>4262</v>
      </c>
      <c r="O2453" t="s">
        <v>10029</v>
      </c>
    </row>
    <row r="2454" spans="1:15" x14ac:dyDescent="0.3">
      <c r="A2454" t="s">
        <v>9748</v>
      </c>
      <c r="B2454">
        <v>2022</v>
      </c>
      <c r="C2454" t="s">
        <v>4183</v>
      </c>
      <c r="D2454" t="s">
        <v>4184</v>
      </c>
      <c r="E2454" t="s">
        <v>4550</v>
      </c>
      <c r="F2454" t="s">
        <v>143</v>
      </c>
      <c r="G2454">
        <v>38900</v>
      </c>
      <c r="H2454" t="s">
        <v>4179</v>
      </c>
      <c r="I2454">
        <v>8700000</v>
      </c>
      <c r="J2454" t="s">
        <v>8767</v>
      </c>
      <c r="K2454">
        <v>8400000</v>
      </c>
      <c r="L2454">
        <v>9000000</v>
      </c>
      <c r="M2454">
        <v>11</v>
      </c>
      <c r="N2454" t="s">
        <v>4438</v>
      </c>
      <c r="O2454" t="s">
        <v>9749</v>
      </c>
    </row>
    <row r="2455" spans="1:15" x14ac:dyDescent="0.3">
      <c r="A2455" t="s">
        <v>315</v>
      </c>
      <c r="B2455">
        <v>2023</v>
      </c>
      <c r="C2455" t="s">
        <v>62</v>
      </c>
      <c r="D2455" t="s">
        <v>4433</v>
      </c>
      <c r="E2455" t="s">
        <v>4434</v>
      </c>
      <c r="F2455" t="s">
        <v>43</v>
      </c>
      <c r="G2455">
        <v>66999</v>
      </c>
      <c r="H2455" t="s">
        <v>5845</v>
      </c>
      <c r="I2455">
        <v>19200000</v>
      </c>
      <c r="J2455" t="s">
        <v>8767</v>
      </c>
      <c r="K2455">
        <v>18400000</v>
      </c>
      <c r="L2455">
        <v>19900000</v>
      </c>
      <c r="M2455">
        <v>16</v>
      </c>
      <c r="N2455" t="s">
        <v>4289</v>
      </c>
      <c r="O2455" t="s">
        <v>10026</v>
      </c>
    </row>
    <row r="2456" spans="1:15" x14ac:dyDescent="0.3">
      <c r="A2456" t="s">
        <v>297</v>
      </c>
      <c r="B2456">
        <v>2023</v>
      </c>
      <c r="C2456" t="s">
        <v>137</v>
      </c>
      <c r="D2456" t="s">
        <v>4335</v>
      </c>
      <c r="E2456" t="s">
        <v>4825</v>
      </c>
      <c r="F2456" t="s">
        <v>43</v>
      </c>
      <c r="G2456">
        <v>45000</v>
      </c>
      <c r="H2456" t="s">
        <v>5845</v>
      </c>
      <c r="I2456">
        <v>17800000</v>
      </c>
      <c r="J2456" t="s">
        <v>8767</v>
      </c>
      <c r="K2456">
        <v>16400000</v>
      </c>
      <c r="L2456">
        <v>19100000</v>
      </c>
      <c r="M2456">
        <v>7</v>
      </c>
      <c r="N2456" t="s">
        <v>4406</v>
      </c>
      <c r="O2456" t="s">
        <v>10017</v>
      </c>
    </row>
    <row r="2457" spans="1:15" x14ac:dyDescent="0.3">
      <c r="A2457" t="s">
        <v>4523</v>
      </c>
      <c r="B2457">
        <v>2023</v>
      </c>
      <c r="C2457" t="s">
        <v>4183</v>
      </c>
      <c r="D2457" t="s">
        <v>4302</v>
      </c>
      <c r="E2457" t="s">
        <v>4310</v>
      </c>
      <c r="F2457" t="s">
        <v>143</v>
      </c>
      <c r="G2457">
        <v>60200</v>
      </c>
      <c r="H2457" t="s">
        <v>4172</v>
      </c>
      <c r="I2457">
        <v>20700000</v>
      </c>
      <c r="J2457" t="s">
        <v>8767</v>
      </c>
      <c r="K2457">
        <v>20000000</v>
      </c>
      <c r="L2457">
        <v>21500000</v>
      </c>
      <c r="M2457">
        <v>11</v>
      </c>
      <c r="N2457" t="s">
        <v>4191</v>
      </c>
      <c r="O2457" t="s">
        <v>9671</v>
      </c>
    </row>
    <row r="2458" spans="1:15" x14ac:dyDescent="0.3">
      <c r="A2458" t="s">
        <v>193</v>
      </c>
      <c r="B2458">
        <v>2023</v>
      </c>
      <c r="C2458" t="s">
        <v>194</v>
      </c>
      <c r="D2458">
        <v>1500</v>
      </c>
      <c r="E2458" t="s">
        <v>5725</v>
      </c>
      <c r="F2458" t="s">
        <v>43</v>
      </c>
      <c r="G2458">
        <v>33892</v>
      </c>
      <c r="H2458" t="s">
        <v>5845</v>
      </c>
      <c r="I2458">
        <v>31600000</v>
      </c>
      <c r="J2458" t="s">
        <v>8767</v>
      </c>
      <c r="K2458">
        <v>30300000</v>
      </c>
      <c r="L2458">
        <v>33000000</v>
      </c>
      <c r="M2458">
        <v>9</v>
      </c>
      <c r="N2458" t="s">
        <v>4976</v>
      </c>
      <c r="O2458" t="s">
        <v>10020</v>
      </c>
    </row>
    <row r="2459" spans="1:15" x14ac:dyDescent="0.3">
      <c r="A2459" t="s">
        <v>908</v>
      </c>
      <c r="B2459">
        <v>2023</v>
      </c>
      <c r="C2459" t="s">
        <v>194</v>
      </c>
      <c r="D2459" t="s">
        <v>4322</v>
      </c>
      <c r="E2459" t="s">
        <v>4323</v>
      </c>
      <c r="F2459" t="s">
        <v>143</v>
      </c>
      <c r="G2459">
        <v>71000</v>
      </c>
      <c r="H2459" t="s">
        <v>4179</v>
      </c>
      <c r="I2459">
        <v>37600000</v>
      </c>
      <c r="J2459" t="s">
        <v>8767</v>
      </c>
      <c r="K2459">
        <v>35100000</v>
      </c>
      <c r="L2459">
        <v>40100000</v>
      </c>
      <c r="M2459">
        <v>7</v>
      </c>
      <c r="N2459" t="s">
        <v>5767</v>
      </c>
      <c r="O2459" t="s">
        <v>8769</v>
      </c>
    </row>
    <row r="2460" spans="1:15" x14ac:dyDescent="0.3">
      <c r="A2460" t="s">
        <v>126</v>
      </c>
      <c r="B2460">
        <v>2023</v>
      </c>
      <c r="C2460" t="s">
        <v>92</v>
      </c>
      <c r="D2460" t="s">
        <v>4470</v>
      </c>
      <c r="E2460" t="s">
        <v>4471</v>
      </c>
      <c r="F2460" t="s">
        <v>94</v>
      </c>
      <c r="G2460">
        <v>44495</v>
      </c>
      <c r="H2460" t="s">
        <v>5845</v>
      </c>
      <c r="I2460">
        <v>47400000</v>
      </c>
      <c r="J2460" t="s">
        <v>8767</v>
      </c>
      <c r="K2460">
        <v>45800000</v>
      </c>
      <c r="L2460">
        <v>49000000</v>
      </c>
      <c r="M2460">
        <v>64</v>
      </c>
      <c r="N2460" t="s">
        <v>4795</v>
      </c>
      <c r="O2460" t="s">
        <v>10023</v>
      </c>
    </row>
    <row r="2461" spans="1:15" x14ac:dyDescent="0.3">
      <c r="A2461" t="s">
        <v>9746</v>
      </c>
      <c r="B2461">
        <v>2023</v>
      </c>
      <c r="C2461" t="s">
        <v>24</v>
      </c>
      <c r="D2461" t="s">
        <v>4571</v>
      </c>
      <c r="E2461" t="s">
        <v>9373</v>
      </c>
      <c r="F2461" t="s">
        <v>143</v>
      </c>
      <c r="G2461">
        <v>101000</v>
      </c>
      <c r="H2461" t="s">
        <v>4179</v>
      </c>
      <c r="I2461">
        <v>25300000</v>
      </c>
      <c r="J2461" t="s">
        <v>8767</v>
      </c>
      <c r="K2461">
        <v>24400000</v>
      </c>
      <c r="L2461">
        <v>26300000</v>
      </c>
      <c r="M2461">
        <v>15</v>
      </c>
      <c r="N2461" t="s">
        <v>4387</v>
      </c>
      <c r="O2461" t="s">
        <v>9747</v>
      </c>
    </row>
    <row r="2462" spans="1:15" x14ac:dyDescent="0.3">
      <c r="A2462" t="s">
        <v>8620</v>
      </c>
      <c r="B2462">
        <v>2023</v>
      </c>
      <c r="C2462" t="s">
        <v>36</v>
      </c>
      <c r="D2462" t="s">
        <v>4426</v>
      </c>
      <c r="E2462" t="s">
        <v>4500</v>
      </c>
      <c r="F2462" t="s">
        <v>143</v>
      </c>
      <c r="G2462">
        <v>54200</v>
      </c>
      <c r="H2462" t="s">
        <v>5845</v>
      </c>
      <c r="I2462">
        <v>8300000</v>
      </c>
      <c r="J2462" t="s">
        <v>8767</v>
      </c>
      <c r="K2462">
        <v>8000000</v>
      </c>
      <c r="L2462">
        <v>8600000</v>
      </c>
      <c r="M2462">
        <v>32</v>
      </c>
      <c r="N2462" t="s">
        <v>4551</v>
      </c>
      <c r="O2462" t="s">
        <v>9948</v>
      </c>
    </row>
    <row r="2463" spans="1:15" x14ac:dyDescent="0.3">
      <c r="A2463" t="s">
        <v>9730</v>
      </c>
      <c r="B2463">
        <v>2019</v>
      </c>
      <c r="C2463" t="s">
        <v>4183</v>
      </c>
      <c r="D2463" t="s">
        <v>4376</v>
      </c>
      <c r="E2463" t="s">
        <v>9731</v>
      </c>
      <c r="F2463" t="s">
        <v>173</v>
      </c>
      <c r="G2463">
        <v>75800</v>
      </c>
      <c r="H2463" t="s">
        <v>4179</v>
      </c>
      <c r="I2463">
        <v>17300000</v>
      </c>
      <c r="J2463" t="s">
        <v>8767</v>
      </c>
      <c r="K2463">
        <v>16000000</v>
      </c>
      <c r="L2463">
        <v>18700000</v>
      </c>
      <c r="M2463">
        <v>4</v>
      </c>
      <c r="N2463" t="s">
        <v>4262</v>
      </c>
      <c r="O2463" t="s">
        <v>9732</v>
      </c>
    </row>
    <row r="2464" spans="1:15" x14ac:dyDescent="0.3">
      <c r="A2464" t="s">
        <v>5298</v>
      </c>
      <c r="B2464">
        <v>2023</v>
      </c>
      <c r="C2464" t="s">
        <v>24</v>
      </c>
      <c r="D2464" t="s">
        <v>4917</v>
      </c>
      <c r="E2464" t="s">
        <v>6086</v>
      </c>
      <c r="F2464" t="s">
        <v>143</v>
      </c>
      <c r="G2464">
        <v>80000</v>
      </c>
      <c r="H2464" t="s">
        <v>5845</v>
      </c>
      <c r="I2464">
        <v>17300000</v>
      </c>
      <c r="J2464" t="s">
        <v>8767</v>
      </c>
      <c r="K2464">
        <v>16500000</v>
      </c>
      <c r="L2464">
        <v>18100000</v>
      </c>
      <c r="M2464">
        <v>6</v>
      </c>
      <c r="N2464" t="s">
        <v>4247</v>
      </c>
      <c r="O2464" t="s">
        <v>10001</v>
      </c>
    </row>
    <row r="2465" spans="1:15" x14ac:dyDescent="0.3">
      <c r="A2465" t="s">
        <v>6513</v>
      </c>
      <c r="B2465">
        <v>2023</v>
      </c>
      <c r="C2465" t="s">
        <v>188</v>
      </c>
      <c r="D2465" t="s">
        <v>5848</v>
      </c>
      <c r="E2465" t="s">
        <v>4594</v>
      </c>
      <c r="F2465" t="s">
        <v>60</v>
      </c>
      <c r="G2465">
        <v>59200</v>
      </c>
      <c r="H2465" t="s">
        <v>5845</v>
      </c>
      <c r="I2465">
        <v>8400000</v>
      </c>
      <c r="J2465" t="s">
        <v>8767</v>
      </c>
      <c r="K2465">
        <v>8100000</v>
      </c>
      <c r="L2465">
        <v>8700000</v>
      </c>
      <c r="M2465">
        <v>5</v>
      </c>
      <c r="N2465" t="s">
        <v>4175</v>
      </c>
      <c r="O2465" t="s">
        <v>9974</v>
      </c>
    </row>
    <row r="2466" spans="1:15" x14ac:dyDescent="0.3">
      <c r="A2466" t="s">
        <v>9709</v>
      </c>
      <c r="B2466">
        <v>2023</v>
      </c>
      <c r="C2466" t="s">
        <v>137</v>
      </c>
      <c r="D2466" t="s">
        <v>4201</v>
      </c>
      <c r="E2466" t="s">
        <v>4840</v>
      </c>
      <c r="F2466" t="s">
        <v>43</v>
      </c>
      <c r="G2466">
        <v>74010</v>
      </c>
      <c r="H2466" t="s">
        <v>4179</v>
      </c>
      <c r="I2466">
        <v>17000000</v>
      </c>
      <c r="J2466" t="s">
        <v>8767</v>
      </c>
      <c r="K2466">
        <v>16400000</v>
      </c>
      <c r="L2466">
        <v>17700000</v>
      </c>
      <c r="M2466">
        <v>23</v>
      </c>
      <c r="N2466" t="s">
        <v>4256</v>
      </c>
      <c r="O2466" t="s">
        <v>9711</v>
      </c>
    </row>
    <row r="2467" spans="1:15" x14ac:dyDescent="0.3">
      <c r="A2467" t="s">
        <v>9709</v>
      </c>
      <c r="B2467">
        <v>2023</v>
      </c>
      <c r="C2467" t="s">
        <v>137</v>
      </c>
      <c r="D2467" t="s">
        <v>4201</v>
      </c>
      <c r="E2467" t="s">
        <v>6910</v>
      </c>
      <c r="F2467" t="s">
        <v>43</v>
      </c>
      <c r="G2467">
        <v>74010</v>
      </c>
      <c r="H2467" t="s">
        <v>4179</v>
      </c>
      <c r="I2467">
        <v>19100000</v>
      </c>
      <c r="J2467" t="s">
        <v>8767</v>
      </c>
      <c r="K2467">
        <v>18400000</v>
      </c>
      <c r="L2467">
        <v>19700000</v>
      </c>
      <c r="M2467">
        <v>23</v>
      </c>
      <c r="N2467" t="s">
        <v>4271</v>
      </c>
      <c r="O2467" t="s">
        <v>9710</v>
      </c>
    </row>
    <row r="2468" spans="1:15" x14ac:dyDescent="0.3">
      <c r="A2468" t="s">
        <v>9675</v>
      </c>
      <c r="B2468">
        <v>2023</v>
      </c>
      <c r="C2468" t="s">
        <v>85</v>
      </c>
      <c r="D2468" t="s">
        <v>5764</v>
      </c>
      <c r="E2468" t="s">
        <v>9676</v>
      </c>
      <c r="F2468" t="s">
        <v>43</v>
      </c>
      <c r="G2468">
        <v>57591</v>
      </c>
      <c r="H2468" t="s">
        <v>4179</v>
      </c>
      <c r="I2468">
        <v>9500000</v>
      </c>
      <c r="J2468" t="s">
        <v>8767</v>
      </c>
      <c r="K2468">
        <v>9200000</v>
      </c>
      <c r="L2468">
        <v>9800000</v>
      </c>
      <c r="M2468">
        <v>16</v>
      </c>
      <c r="N2468" t="s">
        <v>4175</v>
      </c>
      <c r="O2468" t="s">
        <v>9677</v>
      </c>
    </row>
    <row r="2469" spans="1:15" x14ac:dyDescent="0.3">
      <c r="A2469" t="s">
        <v>5309</v>
      </c>
      <c r="B2469">
        <v>2023</v>
      </c>
      <c r="C2469" t="s">
        <v>191</v>
      </c>
      <c r="D2469" t="s">
        <v>5009</v>
      </c>
      <c r="E2469" t="s">
        <v>6138</v>
      </c>
      <c r="F2469" t="s">
        <v>173</v>
      </c>
      <c r="G2469">
        <v>44000</v>
      </c>
      <c r="H2469" t="s">
        <v>5845</v>
      </c>
      <c r="I2469">
        <v>19000000</v>
      </c>
      <c r="J2469" t="s">
        <v>8767</v>
      </c>
      <c r="K2469">
        <v>17800000</v>
      </c>
      <c r="L2469">
        <v>20200000</v>
      </c>
      <c r="M2469">
        <v>4</v>
      </c>
      <c r="N2469" t="s">
        <v>4582</v>
      </c>
      <c r="O2469" t="s">
        <v>9994</v>
      </c>
    </row>
    <row r="2470" spans="1:15" x14ac:dyDescent="0.3">
      <c r="A2470" t="s">
        <v>290</v>
      </c>
      <c r="B2470">
        <v>2023</v>
      </c>
      <c r="C2470" t="s">
        <v>62</v>
      </c>
      <c r="D2470" t="s">
        <v>4206</v>
      </c>
      <c r="E2470" t="s">
        <v>4386</v>
      </c>
      <c r="F2470" t="s">
        <v>60</v>
      </c>
      <c r="G2470">
        <v>25000</v>
      </c>
      <c r="H2470" t="s">
        <v>5845</v>
      </c>
      <c r="I2470">
        <v>17900000</v>
      </c>
      <c r="J2470" t="s">
        <v>8767</v>
      </c>
      <c r="K2470">
        <v>17300000</v>
      </c>
      <c r="L2470">
        <v>18500000</v>
      </c>
      <c r="M2470">
        <v>16</v>
      </c>
      <c r="N2470" t="s">
        <v>4212</v>
      </c>
      <c r="O2470" t="s">
        <v>10016</v>
      </c>
    </row>
    <row r="2471" spans="1:15" x14ac:dyDescent="0.3">
      <c r="A2471" t="s">
        <v>4136</v>
      </c>
      <c r="B2471">
        <v>2023</v>
      </c>
      <c r="C2471" t="s">
        <v>36</v>
      </c>
      <c r="D2471" t="s">
        <v>4177</v>
      </c>
      <c r="E2471" t="s">
        <v>8736</v>
      </c>
      <c r="F2471" t="s">
        <v>143</v>
      </c>
      <c r="G2471">
        <v>717</v>
      </c>
      <c r="H2471" t="s">
        <v>5845</v>
      </c>
      <c r="I2471">
        <v>15400000</v>
      </c>
      <c r="J2471" t="s">
        <v>8767</v>
      </c>
      <c r="K2471">
        <v>14900000</v>
      </c>
      <c r="L2471">
        <v>16000000</v>
      </c>
      <c r="M2471">
        <v>40</v>
      </c>
      <c r="N2471" t="s">
        <v>4274</v>
      </c>
      <c r="O2471" t="s">
        <v>10090</v>
      </c>
    </row>
    <row r="2472" spans="1:15" x14ac:dyDescent="0.3">
      <c r="A2472" t="s">
        <v>128</v>
      </c>
      <c r="B2472">
        <v>2023</v>
      </c>
      <c r="C2472" t="s">
        <v>62</v>
      </c>
      <c r="D2472" t="s">
        <v>4433</v>
      </c>
      <c r="E2472" t="s">
        <v>5070</v>
      </c>
      <c r="F2472" t="s">
        <v>143</v>
      </c>
      <c r="G2472">
        <v>28000</v>
      </c>
      <c r="H2472" t="s">
        <v>5845</v>
      </c>
      <c r="I2472">
        <v>23200000</v>
      </c>
      <c r="J2472" t="s">
        <v>8767</v>
      </c>
      <c r="K2472">
        <v>22400000</v>
      </c>
      <c r="L2472">
        <v>24000000</v>
      </c>
      <c r="M2472">
        <v>5</v>
      </c>
      <c r="N2472" t="s">
        <v>4271</v>
      </c>
      <c r="O2472" t="s">
        <v>10032</v>
      </c>
    </row>
    <row r="2473" spans="1:15" x14ac:dyDescent="0.3">
      <c r="A2473" t="s">
        <v>9631</v>
      </c>
      <c r="B2473">
        <v>2023</v>
      </c>
      <c r="C2473" t="s">
        <v>5177</v>
      </c>
      <c r="D2473" t="s">
        <v>5214</v>
      </c>
      <c r="E2473" t="s">
        <v>6058</v>
      </c>
      <c r="F2473" t="s">
        <v>94</v>
      </c>
      <c r="G2473">
        <v>60085</v>
      </c>
      <c r="H2473" t="s">
        <v>4172</v>
      </c>
      <c r="I2473">
        <v>8100000</v>
      </c>
      <c r="J2473" t="s">
        <v>8767</v>
      </c>
      <c r="K2473">
        <v>7810000</v>
      </c>
      <c r="L2473">
        <v>8400000</v>
      </c>
      <c r="M2473">
        <v>12</v>
      </c>
      <c r="N2473" t="s">
        <v>4648</v>
      </c>
      <c r="O2473" t="s">
        <v>9632</v>
      </c>
    </row>
    <row r="2474" spans="1:15" x14ac:dyDescent="0.3">
      <c r="A2474" t="s">
        <v>9777</v>
      </c>
      <c r="B2474">
        <v>2024</v>
      </c>
      <c r="C2474" t="s">
        <v>188</v>
      </c>
      <c r="D2474" t="s">
        <v>4593</v>
      </c>
      <c r="E2474" t="s">
        <v>5796</v>
      </c>
      <c r="F2474" t="s">
        <v>161</v>
      </c>
      <c r="G2474">
        <v>25600</v>
      </c>
      <c r="H2474" t="s">
        <v>4179</v>
      </c>
      <c r="I2474">
        <v>9300000</v>
      </c>
      <c r="J2474" t="s">
        <v>8767</v>
      </c>
      <c r="K2474">
        <v>9000000</v>
      </c>
      <c r="L2474">
        <v>9700000</v>
      </c>
      <c r="M2474">
        <v>10</v>
      </c>
      <c r="N2474" t="s">
        <v>4648</v>
      </c>
      <c r="O2474" t="s">
        <v>9778</v>
      </c>
    </row>
    <row r="2475" spans="1:15" x14ac:dyDescent="0.3">
      <c r="A2475" t="s">
        <v>9688</v>
      </c>
      <c r="B2475">
        <v>2023</v>
      </c>
      <c r="C2475" t="s">
        <v>85</v>
      </c>
      <c r="D2475" t="s">
        <v>4220</v>
      </c>
      <c r="E2475" t="s">
        <v>9689</v>
      </c>
      <c r="F2475" t="s">
        <v>43</v>
      </c>
      <c r="G2475">
        <v>78324</v>
      </c>
      <c r="H2475" t="s">
        <v>4172</v>
      </c>
      <c r="I2475">
        <v>31600000</v>
      </c>
      <c r="J2475" t="s">
        <v>8767</v>
      </c>
      <c r="K2475">
        <v>30500000</v>
      </c>
      <c r="L2475">
        <v>32800000</v>
      </c>
      <c r="M2475">
        <v>5</v>
      </c>
      <c r="N2475" t="s">
        <v>4346</v>
      </c>
      <c r="O2475" t="s">
        <v>9690</v>
      </c>
    </row>
    <row r="2476" spans="1:15" x14ac:dyDescent="0.3">
      <c r="A2476" t="s">
        <v>6545</v>
      </c>
      <c r="B2476">
        <v>2023</v>
      </c>
      <c r="C2476" t="s">
        <v>50</v>
      </c>
      <c r="D2476">
        <v>560</v>
      </c>
      <c r="E2476" t="s">
        <v>4581</v>
      </c>
      <c r="F2476" t="s">
        <v>43</v>
      </c>
      <c r="G2476">
        <v>75442</v>
      </c>
      <c r="H2476" t="s">
        <v>5845</v>
      </c>
      <c r="I2476">
        <v>8700000</v>
      </c>
      <c r="J2476" t="s">
        <v>8767</v>
      </c>
      <c r="K2476">
        <v>8300000</v>
      </c>
      <c r="L2476">
        <v>9000000</v>
      </c>
      <c r="M2476">
        <v>31</v>
      </c>
      <c r="N2476" t="s">
        <v>4582</v>
      </c>
      <c r="O2476" t="s">
        <v>9997</v>
      </c>
    </row>
    <row r="2477" spans="1:15" x14ac:dyDescent="0.3">
      <c r="A2477" t="s">
        <v>377</v>
      </c>
      <c r="B2477">
        <v>2023</v>
      </c>
      <c r="C2477" t="s">
        <v>62</v>
      </c>
      <c r="D2477" t="s">
        <v>4206</v>
      </c>
      <c r="E2477" t="s">
        <v>4258</v>
      </c>
      <c r="F2477" t="s">
        <v>173</v>
      </c>
      <c r="G2477">
        <v>3324</v>
      </c>
      <c r="H2477" t="s">
        <v>5845</v>
      </c>
      <c r="I2477">
        <v>14400000</v>
      </c>
      <c r="J2477" t="s">
        <v>8767</v>
      </c>
      <c r="K2477">
        <v>13600000</v>
      </c>
      <c r="L2477">
        <v>15100000</v>
      </c>
      <c r="M2477">
        <v>16</v>
      </c>
      <c r="N2477" t="s">
        <v>4262</v>
      </c>
      <c r="O2477" t="s">
        <v>10070</v>
      </c>
    </row>
    <row r="2478" spans="1:15" x14ac:dyDescent="0.3">
      <c r="A2478" t="s">
        <v>962</v>
      </c>
      <c r="B2478">
        <v>2023</v>
      </c>
      <c r="C2478" t="s">
        <v>50</v>
      </c>
      <c r="D2478">
        <v>560</v>
      </c>
      <c r="E2478" t="s">
        <v>4742</v>
      </c>
      <c r="F2478" t="s">
        <v>143</v>
      </c>
      <c r="G2478">
        <v>31487</v>
      </c>
      <c r="H2478" t="s">
        <v>5845</v>
      </c>
      <c r="I2478">
        <v>8900000</v>
      </c>
      <c r="J2478" t="s">
        <v>8767</v>
      </c>
      <c r="K2478">
        <v>8600000</v>
      </c>
      <c r="L2478">
        <v>9200000</v>
      </c>
      <c r="M2478">
        <v>31</v>
      </c>
      <c r="N2478" t="s">
        <v>4648</v>
      </c>
      <c r="O2478" t="s">
        <v>9956</v>
      </c>
    </row>
    <row r="2479" spans="1:15" x14ac:dyDescent="0.3">
      <c r="A2479" t="s">
        <v>6209</v>
      </c>
      <c r="B2479">
        <v>2023</v>
      </c>
      <c r="C2479" t="s">
        <v>137</v>
      </c>
      <c r="D2479" t="s">
        <v>6210</v>
      </c>
      <c r="E2479" t="s">
        <v>9952</v>
      </c>
      <c r="F2479" t="s">
        <v>43</v>
      </c>
      <c r="G2479">
        <v>71248</v>
      </c>
      <c r="H2479" t="s">
        <v>5845</v>
      </c>
      <c r="I2479">
        <v>20100000</v>
      </c>
      <c r="J2479" t="s">
        <v>8767</v>
      </c>
      <c r="K2479">
        <v>19400000</v>
      </c>
      <c r="L2479">
        <v>20800000</v>
      </c>
      <c r="M2479" t="s">
        <v>4174</v>
      </c>
      <c r="N2479" t="s">
        <v>5811</v>
      </c>
      <c r="O2479" t="s">
        <v>9953</v>
      </c>
    </row>
    <row r="2480" spans="1:15" x14ac:dyDescent="0.3">
      <c r="A2480" t="s">
        <v>6610</v>
      </c>
      <c r="B2480">
        <v>2023</v>
      </c>
      <c r="C2480" t="s">
        <v>62</v>
      </c>
      <c r="D2480" t="s">
        <v>4206</v>
      </c>
      <c r="E2480" t="s">
        <v>4258</v>
      </c>
      <c r="F2480" t="s">
        <v>43</v>
      </c>
      <c r="G2480">
        <v>18500</v>
      </c>
      <c r="H2480" t="s">
        <v>5845</v>
      </c>
      <c r="I2480">
        <v>14400000</v>
      </c>
      <c r="J2480" t="s">
        <v>8767</v>
      </c>
      <c r="K2480">
        <v>13600000</v>
      </c>
      <c r="L2480">
        <v>15100000</v>
      </c>
      <c r="M2480">
        <v>16</v>
      </c>
      <c r="N2480" t="s">
        <v>4262</v>
      </c>
      <c r="O2480" t="s">
        <v>9933</v>
      </c>
    </row>
    <row r="2481" spans="1:15" x14ac:dyDescent="0.3">
      <c r="A2481" t="s">
        <v>9636</v>
      </c>
      <c r="B2481">
        <v>2023</v>
      </c>
      <c r="C2481" t="s">
        <v>62</v>
      </c>
      <c r="D2481" t="s">
        <v>4445</v>
      </c>
      <c r="E2481" t="s">
        <v>4458</v>
      </c>
      <c r="F2481" t="s">
        <v>43</v>
      </c>
      <c r="G2481">
        <v>27000</v>
      </c>
      <c r="H2481" t="s">
        <v>4179</v>
      </c>
      <c r="I2481">
        <v>12200000</v>
      </c>
      <c r="J2481" t="s">
        <v>8767</v>
      </c>
      <c r="K2481">
        <v>11800000</v>
      </c>
      <c r="L2481">
        <v>12700000</v>
      </c>
      <c r="M2481">
        <v>20</v>
      </c>
      <c r="N2481" t="s">
        <v>4256</v>
      </c>
      <c r="O2481" t="s">
        <v>9637</v>
      </c>
    </row>
    <row r="2482" spans="1:15" x14ac:dyDescent="0.3">
      <c r="A2482" t="s">
        <v>8667</v>
      </c>
      <c r="B2482">
        <v>2023</v>
      </c>
      <c r="C2482" t="s">
        <v>4183</v>
      </c>
      <c r="D2482" t="s">
        <v>4485</v>
      </c>
      <c r="E2482" t="s">
        <v>9939</v>
      </c>
      <c r="F2482" t="s">
        <v>43</v>
      </c>
      <c r="G2482">
        <v>39280</v>
      </c>
      <c r="H2482" t="s">
        <v>5845</v>
      </c>
      <c r="I2482">
        <v>12300000</v>
      </c>
      <c r="J2482" t="s">
        <v>8767</v>
      </c>
      <c r="K2482">
        <v>11900000</v>
      </c>
      <c r="L2482">
        <v>12800000</v>
      </c>
      <c r="M2482">
        <v>3</v>
      </c>
      <c r="N2482" t="s">
        <v>6913</v>
      </c>
      <c r="O2482" t="s">
        <v>9940</v>
      </c>
    </row>
    <row r="2483" spans="1:15" x14ac:dyDescent="0.3">
      <c r="A2483" t="s">
        <v>9644</v>
      </c>
      <c r="B2483">
        <v>2023</v>
      </c>
      <c r="C2483" t="s">
        <v>188</v>
      </c>
      <c r="D2483" t="s">
        <v>5882</v>
      </c>
      <c r="E2483" t="s">
        <v>8077</v>
      </c>
      <c r="F2483" t="s">
        <v>161</v>
      </c>
      <c r="G2483">
        <v>26000</v>
      </c>
      <c r="H2483" t="s">
        <v>4179</v>
      </c>
      <c r="I2483">
        <v>18700000</v>
      </c>
      <c r="J2483" t="s">
        <v>8767</v>
      </c>
      <c r="K2483">
        <v>18000000</v>
      </c>
      <c r="L2483">
        <v>19300000</v>
      </c>
      <c r="M2483">
        <v>24</v>
      </c>
      <c r="N2483" t="s">
        <v>4259</v>
      </c>
      <c r="O2483" t="s">
        <v>9645</v>
      </c>
    </row>
    <row r="2484" spans="1:15" x14ac:dyDescent="0.3">
      <c r="A2484" t="s">
        <v>5311</v>
      </c>
      <c r="B2484">
        <v>2023</v>
      </c>
      <c r="C2484" t="s">
        <v>137</v>
      </c>
      <c r="D2484" t="s">
        <v>5107</v>
      </c>
      <c r="E2484" t="s">
        <v>5108</v>
      </c>
      <c r="F2484" t="s">
        <v>161</v>
      </c>
      <c r="G2484">
        <v>9858</v>
      </c>
      <c r="H2484" t="s">
        <v>5845</v>
      </c>
      <c r="I2484">
        <v>20200000</v>
      </c>
      <c r="J2484" t="s">
        <v>8767</v>
      </c>
      <c r="K2484">
        <v>19500000</v>
      </c>
      <c r="L2484">
        <v>20800000</v>
      </c>
      <c r="M2484">
        <v>23</v>
      </c>
      <c r="N2484" t="s">
        <v>4271</v>
      </c>
      <c r="O2484" t="s">
        <v>10093</v>
      </c>
    </row>
    <row r="2485" spans="1:15" x14ac:dyDescent="0.3">
      <c r="A2485" t="s">
        <v>5320</v>
      </c>
      <c r="B2485">
        <v>2023</v>
      </c>
      <c r="C2485" t="s">
        <v>5321</v>
      </c>
      <c r="D2485" t="s">
        <v>8405</v>
      </c>
      <c r="E2485" t="s">
        <v>8406</v>
      </c>
      <c r="F2485" t="s">
        <v>43</v>
      </c>
      <c r="G2485">
        <v>11258</v>
      </c>
      <c r="H2485" t="s">
        <v>5845</v>
      </c>
      <c r="I2485">
        <v>13700000</v>
      </c>
      <c r="J2485" t="s">
        <v>8767</v>
      </c>
      <c r="K2485">
        <v>13100000</v>
      </c>
      <c r="L2485">
        <v>14200000</v>
      </c>
      <c r="M2485" t="s">
        <v>4174</v>
      </c>
      <c r="N2485" t="s">
        <v>4175</v>
      </c>
      <c r="O2485" t="s">
        <v>10089</v>
      </c>
    </row>
    <row r="2486" spans="1:15" x14ac:dyDescent="0.3">
      <c r="A2486" t="s">
        <v>6286</v>
      </c>
      <c r="B2486">
        <v>2023</v>
      </c>
      <c r="C2486" t="s">
        <v>62</v>
      </c>
      <c r="D2486" t="s">
        <v>4206</v>
      </c>
      <c r="E2486" t="s">
        <v>4386</v>
      </c>
      <c r="F2486" t="s">
        <v>43</v>
      </c>
      <c r="G2486">
        <v>63000</v>
      </c>
      <c r="H2486" t="s">
        <v>5845</v>
      </c>
      <c r="I2486">
        <v>16800000</v>
      </c>
      <c r="J2486" t="s">
        <v>8767</v>
      </c>
      <c r="K2486">
        <v>16200000</v>
      </c>
      <c r="L2486">
        <v>17400000</v>
      </c>
      <c r="M2486">
        <v>16</v>
      </c>
      <c r="N2486" t="s">
        <v>4212</v>
      </c>
      <c r="O2486" t="s">
        <v>9928</v>
      </c>
    </row>
    <row r="2487" spans="1:15" x14ac:dyDescent="0.3">
      <c r="A2487" t="s">
        <v>8622</v>
      </c>
      <c r="B2487">
        <v>2023</v>
      </c>
      <c r="C2487" t="s">
        <v>85</v>
      </c>
      <c r="D2487" t="s">
        <v>8801</v>
      </c>
      <c r="E2487" t="s">
        <v>9150</v>
      </c>
      <c r="F2487" t="s">
        <v>143</v>
      </c>
      <c r="G2487">
        <v>41520</v>
      </c>
      <c r="H2487" t="s">
        <v>5845</v>
      </c>
      <c r="I2487">
        <v>13700000</v>
      </c>
      <c r="J2487" t="s">
        <v>8767</v>
      </c>
      <c r="K2487">
        <v>13200000</v>
      </c>
      <c r="L2487">
        <v>14100000</v>
      </c>
      <c r="M2487">
        <v>32</v>
      </c>
      <c r="N2487" t="s">
        <v>4648</v>
      </c>
      <c r="O2487" t="s">
        <v>9932</v>
      </c>
    </row>
    <row r="2488" spans="1:15" x14ac:dyDescent="0.3">
      <c r="A2488" t="s">
        <v>4062</v>
      </c>
      <c r="B2488">
        <v>2024</v>
      </c>
      <c r="C2488" t="s">
        <v>137</v>
      </c>
      <c r="D2488" t="s">
        <v>5107</v>
      </c>
      <c r="E2488" t="s">
        <v>4745</v>
      </c>
      <c r="F2488" t="s">
        <v>43</v>
      </c>
      <c r="G2488">
        <v>19000</v>
      </c>
      <c r="H2488" t="s">
        <v>5845</v>
      </c>
      <c r="I2488">
        <v>23900000</v>
      </c>
      <c r="J2488" t="s">
        <v>8767</v>
      </c>
      <c r="K2488">
        <v>23100000</v>
      </c>
      <c r="L2488">
        <v>24700000</v>
      </c>
      <c r="M2488">
        <v>6</v>
      </c>
      <c r="N2488" t="s">
        <v>4626</v>
      </c>
      <c r="O2488" t="s">
        <v>10008</v>
      </c>
    </row>
    <row r="2489" spans="1:15" x14ac:dyDescent="0.3">
      <c r="A2489" t="s">
        <v>9623</v>
      </c>
      <c r="B2489">
        <v>2024</v>
      </c>
      <c r="C2489" t="s">
        <v>4183</v>
      </c>
      <c r="D2489" t="s">
        <v>4364</v>
      </c>
      <c r="E2489" t="s">
        <v>4707</v>
      </c>
      <c r="F2489" t="s">
        <v>161</v>
      </c>
      <c r="G2489">
        <v>29000</v>
      </c>
      <c r="H2489" t="s">
        <v>4172</v>
      </c>
      <c r="I2489">
        <v>9000000</v>
      </c>
      <c r="J2489" t="s">
        <v>8767</v>
      </c>
      <c r="K2489">
        <v>8700000</v>
      </c>
      <c r="L2489">
        <v>9300000</v>
      </c>
      <c r="M2489">
        <v>17</v>
      </c>
      <c r="N2489" t="s">
        <v>4551</v>
      </c>
      <c r="O2489" t="s">
        <v>9624</v>
      </c>
    </row>
    <row r="2490" spans="1:15" x14ac:dyDescent="0.3">
      <c r="A2490" t="s">
        <v>234</v>
      </c>
      <c r="B2490">
        <v>2023</v>
      </c>
      <c r="C2490" t="s">
        <v>137</v>
      </c>
      <c r="D2490" t="s">
        <v>4335</v>
      </c>
      <c r="E2490" t="s">
        <v>4825</v>
      </c>
      <c r="F2490" t="s">
        <v>143</v>
      </c>
      <c r="G2490">
        <v>45836</v>
      </c>
      <c r="H2490" t="s">
        <v>5845</v>
      </c>
      <c r="I2490">
        <v>17700000</v>
      </c>
      <c r="J2490" t="s">
        <v>8767</v>
      </c>
      <c r="K2490">
        <v>16400000</v>
      </c>
      <c r="L2490">
        <v>19100000</v>
      </c>
      <c r="M2490">
        <v>7</v>
      </c>
      <c r="N2490" t="s">
        <v>4406</v>
      </c>
      <c r="O2490" t="s">
        <v>10036</v>
      </c>
    </row>
    <row r="2491" spans="1:15" x14ac:dyDescent="0.3">
      <c r="A2491" t="s">
        <v>9722</v>
      </c>
      <c r="B2491">
        <v>2023</v>
      </c>
      <c r="C2491" t="s">
        <v>62</v>
      </c>
      <c r="D2491" t="s">
        <v>4206</v>
      </c>
      <c r="E2491" t="s">
        <v>4386</v>
      </c>
      <c r="F2491" t="s">
        <v>143</v>
      </c>
      <c r="G2491">
        <v>50200</v>
      </c>
      <c r="H2491" t="s">
        <v>4179</v>
      </c>
      <c r="I2491">
        <v>16900000</v>
      </c>
      <c r="J2491" t="s">
        <v>8767</v>
      </c>
      <c r="K2491">
        <v>16300000</v>
      </c>
      <c r="L2491">
        <v>17500000</v>
      </c>
      <c r="M2491">
        <v>16</v>
      </c>
      <c r="N2491" t="s">
        <v>4212</v>
      </c>
      <c r="O2491" t="s">
        <v>9723</v>
      </c>
    </row>
    <row r="2492" spans="1:15" x14ac:dyDescent="0.3">
      <c r="A2492" t="s">
        <v>8666</v>
      </c>
      <c r="B2492">
        <v>2023</v>
      </c>
      <c r="C2492" t="s">
        <v>4031</v>
      </c>
      <c r="D2492" t="s">
        <v>5129</v>
      </c>
      <c r="E2492" t="s">
        <v>5804</v>
      </c>
      <c r="F2492" t="s">
        <v>43</v>
      </c>
      <c r="G2492">
        <v>31000</v>
      </c>
      <c r="H2492" t="s">
        <v>5845</v>
      </c>
      <c r="I2492">
        <v>13600000</v>
      </c>
      <c r="J2492" t="s">
        <v>8767</v>
      </c>
      <c r="K2492">
        <v>13100000</v>
      </c>
      <c r="L2492">
        <v>14100000</v>
      </c>
      <c r="M2492">
        <v>20</v>
      </c>
      <c r="N2492" t="s">
        <v>4381</v>
      </c>
      <c r="O2492" t="s">
        <v>10010</v>
      </c>
    </row>
    <row r="2493" spans="1:15" x14ac:dyDescent="0.3">
      <c r="A2493" t="s">
        <v>8624</v>
      </c>
      <c r="B2493">
        <v>2023</v>
      </c>
      <c r="C2493" t="s">
        <v>4031</v>
      </c>
      <c r="D2493" t="s">
        <v>5129</v>
      </c>
      <c r="E2493" t="s">
        <v>5818</v>
      </c>
      <c r="F2493" t="s">
        <v>43</v>
      </c>
      <c r="G2493">
        <v>32387</v>
      </c>
      <c r="H2493" t="s">
        <v>5845</v>
      </c>
      <c r="I2493">
        <v>11500000</v>
      </c>
      <c r="J2493" t="s">
        <v>8767</v>
      </c>
      <c r="K2493">
        <v>11100000</v>
      </c>
      <c r="L2493">
        <v>11900000</v>
      </c>
      <c r="M2493">
        <v>16</v>
      </c>
      <c r="N2493" t="s">
        <v>4424</v>
      </c>
      <c r="O2493" t="s">
        <v>9942</v>
      </c>
    </row>
    <row r="2494" spans="1:15" x14ac:dyDescent="0.3">
      <c r="A2494" t="s">
        <v>241</v>
      </c>
      <c r="B2494">
        <v>2025</v>
      </c>
      <c r="C2494" t="s">
        <v>24</v>
      </c>
      <c r="D2494" t="s">
        <v>4404</v>
      </c>
      <c r="E2494" t="s">
        <v>10012</v>
      </c>
      <c r="F2494" t="s">
        <v>4171</v>
      </c>
      <c r="G2494">
        <v>34500</v>
      </c>
      <c r="H2494" t="s">
        <v>5845</v>
      </c>
      <c r="I2494">
        <v>28800000</v>
      </c>
      <c r="J2494" t="s">
        <v>8767</v>
      </c>
      <c r="K2494">
        <v>27700000</v>
      </c>
      <c r="L2494">
        <v>29800000</v>
      </c>
      <c r="M2494" t="s">
        <v>4174</v>
      </c>
      <c r="N2494" t="s">
        <v>4199</v>
      </c>
      <c r="O2494" t="s">
        <v>10013</v>
      </c>
    </row>
    <row r="2495" spans="1:15" x14ac:dyDescent="0.3">
      <c r="A2495" t="s">
        <v>4135</v>
      </c>
      <c r="B2495">
        <v>2024</v>
      </c>
      <c r="C2495" t="s">
        <v>163</v>
      </c>
      <c r="D2495">
        <v>7</v>
      </c>
      <c r="E2495" t="s">
        <v>5802</v>
      </c>
      <c r="F2495" t="s">
        <v>43</v>
      </c>
      <c r="G2495">
        <v>10171</v>
      </c>
      <c r="H2495" t="s">
        <v>5845</v>
      </c>
      <c r="I2495">
        <v>17100000</v>
      </c>
      <c r="J2495" t="s">
        <v>8767</v>
      </c>
      <c r="K2495">
        <v>16300000</v>
      </c>
      <c r="L2495">
        <v>17900000</v>
      </c>
      <c r="M2495">
        <v>8</v>
      </c>
      <c r="N2495" t="s">
        <v>4222</v>
      </c>
      <c r="O2495" t="s">
        <v>10083</v>
      </c>
    </row>
    <row r="2496" spans="1:15" x14ac:dyDescent="0.3">
      <c r="A2496" t="s">
        <v>9733</v>
      </c>
      <c r="B2496">
        <v>2024</v>
      </c>
      <c r="C2496" t="s">
        <v>24</v>
      </c>
      <c r="D2496" t="s">
        <v>8383</v>
      </c>
      <c r="E2496" t="s">
        <v>9734</v>
      </c>
      <c r="F2496" t="s">
        <v>161</v>
      </c>
      <c r="G2496">
        <v>31490</v>
      </c>
      <c r="H2496" t="s">
        <v>4179</v>
      </c>
      <c r="I2496">
        <v>25500000</v>
      </c>
      <c r="J2496" t="s">
        <v>8767</v>
      </c>
      <c r="K2496">
        <v>23500000</v>
      </c>
      <c r="L2496">
        <v>27500000</v>
      </c>
      <c r="M2496">
        <v>3</v>
      </c>
      <c r="N2496" t="s">
        <v>4387</v>
      </c>
      <c r="O2496" t="s">
        <v>9735</v>
      </c>
    </row>
    <row r="2497" spans="1:15" x14ac:dyDescent="0.3">
      <c r="A2497" t="s">
        <v>9761</v>
      </c>
      <c r="B2497">
        <v>2023</v>
      </c>
      <c r="C2497" t="s">
        <v>50</v>
      </c>
      <c r="D2497">
        <v>560</v>
      </c>
      <c r="E2497" t="s">
        <v>4581</v>
      </c>
      <c r="F2497" t="s">
        <v>143</v>
      </c>
      <c r="G2497">
        <v>40000</v>
      </c>
      <c r="H2497" t="s">
        <v>4179</v>
      </c>
      <c r="I2497">
        <v>8900000</v>
      </c>
      <c r="J2497" t="s">
        <v>8767</v>
      </c>
      <c r="K2497">
        <v>8600000</v>
      </c>
      <c r="L2497">
        <v>9200000</v>
      </c>
      <c r="M2497">
        <v>31</v>
      </c>
      <c r="N2497" t="s">
        <v>4582</v>
      </c>
      <c r="O2497" t="s">
        <v>9762</v>
      </c>
    </row>
    <row r="2498" spans="1:15" x14ac:dyDescent="0.3">
      <c r="A2498" t="s">
        <v>6476</v>
      </c>
      <c r="B2498">
        <v>2024</v>
      </c>
      <c r="C2498" t="s">
        <v>188</v>
      </c>
      <c r="D2498" t="s">
        <v>5882</v>
      </c>
      <c r="E2498" t="s">
        <v>8077</v>
      </c>
      <c r="F2498" t="s">
        <v>94</v>
      </c>
      <c r="G2498">
        <v>25840</v>
      </c>
      <c r="H2498" t="s">
        <v>5845</v>
      </c>
      <c r="I2498">
        <v>20500000</v>
      </c>
      <c r="J2498" t="s">
        <v>8767</v>
      </c>
      <c r="K2498">
        <v>19800000</v>
      </c>
      <c r="L2498">
        <v>21100000</v>
      </c>
      <c r="M2498">
        <v>17</v>
      </c>
      <c r="N2498" t="s">
        <v>4218</v>
      </c>
      <c r="O2498" t="s">
        <v>9973</v>
      </c>
    </row>
    <row r="2499" spans="1:15" x14ac:dyDescent="0.3">
      <c r="A2499" t="s">
        <v>9756</v>
      </c>
      <c r="B2499">
        <v>2024</v>
      </c>
      <c r="C2499" t="s">
        <v>4183</v>
      </c>
      <c r="D2499" t="s">
        <v>4302</v>
      </c>
      <c r="E2499" t="s">
        <v>5826</v>
      </c>
      <c r="F2499" t="s">
        <v>143</v>
      </c>
      <c r="G2499">
        <v>55000</v>
      </c>
      <c r="H2499" t="s">
        <v>4179</v>
      </c>
      <c r="I2499">
        <v>27600000</v>
      </c>
      <c r="J2499" t="s">
        <v>8767</v>
      </c>
      <c r="K2499">
        <v>26600000</v>
      </c>
      <c r="L2499">
        <v>28600000</v>
      </c>
      <c r="M2499">
        <v>6</v>
      </c>
      <c r="N2499" t="s">
        <v>4199</v>
      </c>
      <c r="O2499" t="s">
        <v>9757</v>
      </c>
    </row>
    <row r="2500" spans="1:15" x14ac:dyDescent="0.3">
      <c r="A2500" t="s">
        <v>6529</v>
      </c>
      <c r="B2500">
        <v>2024</v>
      </c>
      <c r="C2500" t="s">
        <v>4268</v>
      </c>
      <c r="D2500" t="s">
        <v>4269</v>
      </c>
      <c r="E2500" t="s">
        <v>5726</v>
      </c>
      <c r="F2500" t="s">
        <v>143</v>
      </c>
      <c r="G2500">
        <v>43000</v>
      </c>
      <c r="H2500" t="s">
        <v>5845</v>
      </c>
      <c r="I2500">
        <v>13500000</v>
      </c>
      <c r="J2500" t="s">
        <v>8767</v>
      </c>
      <c r="K2500">
        <v>13000000</v>
      </c>
      <c r="L2500">
        <v>13900000</v>
      </c>
      <c r="M2500">
        <v>11</v>
      </c>
      <c r="N2500" t="s">
        <v>4191</v>
      </c>
      <c r="O2500" t="s">
        <v>9934</v>
      </c>
    </row>
    <row r="2501" spans="1:15" x14ac:dyDescent="0.3">
      <c r="A2501" t="s">
        <v>8514</v>
      </c>
      <c r="B2501">
        <v>2024</v>
      </c>
      <c r="C2501" t="s">
        <v>62</v>
      </c>
      <c r="D2501" t="s">
        <v>4249</v>
      </c>
      <c r="E2501" t="s">
        <v>4357</v>
      </c>
      <c r="F2501" t="s">
        <v>94</v>
      </c>
      <c r="G2501">
        <v>50982</v>
      </c>
      <c r="H2501" t="s">
        <v>5845</v>
      </c>
      <c r="I2501">
        <v>19400000</v>
      </c>
      <c r="J2501" t="s">
        <v>8767</v>
      </c>
      <c r="K2501">
        <v>18600000</v>
      </c>
      <c r="L2501">
        <v>20100000</v>
      </c>
      <c r="M2501">
        <v>31</v>
      </c>
      <c r="N2501" t="s">
        <v>4256</v>
      </c>
      <c r="O2501" t="s">
        <v>10042</v>
      </c>
    </row>
    <row r="2502" spans="1:15" x14ac:dyDescent="0.3">
      <c r="A2502" t="s">
        <v>380</v>
      </c>
      <c r="B2502">
        <v>2024</v>
      </c>
      <c r="C2502" t="s">
        <v>62</v>
      </c>
      <c r="D2502" t="s">
        <v>4330</v>
      </c>
      <c r="E2502" t="s">
        <v>4331</v>
      </c>
      <c r="F2502" t="s">
        <v>43</v>
      </c>
      <c r="G2502">
        <v>2139</v>
      </c>
      <c r="H2502" t="s">
        <v>5845</v>
      </c>
      <c r="I2502">
        <v>21000000</v>
      </c>
      <c r="J2502" t="s">
        <v>8767</v>
      </c>
      <c r="K2502">
        <v>20200000</v>
      </c>
      <c r="L2502">
        <v>21700000</v>
      </c>
      <c r="M2502">
        <v>9</v>
      </c>
      <c r="N2502" t="s">
        <v>4247</v>
      </c>
      <c r="O2502" t="s">
        <v>10065</v>
      </c>
    </row>
    <row r="2503" spans="1:15" x14ac:dyDescent="0.3">
      <c r="A2503" t="s">
        <v>382</v>
      </c>
      <c r="B2503">
        <v>2024</v>
      </c>
      <c r="C2503" t="s">
        <v>62</v>
      </c>
      <c r="D2503" t="s">
        <v>4249</v>
      </c>
      <c r="E2503" t="s">
        <v>4357</v>
      </c>
      <c r="F2503" t="s">
        <v>94</v>
      </c>
      <c r="G2503">
        <v>21000</v>
      </c>
      <c r="H2503" t="s">
        <v>5845</v>
      </c>
      <c r="I2503">
        <v>20500000</v>
      </c>
      <c r="J2503" t="s">
        <v>8767</v>
      </c>
      <c r="K2503">
        <v>19800000</v>
      </c>
      <c r="L2503">
        <v>21300000</v>
      </c>
      <c r="M2503">
        <v>31</v>
      </c>
      <c r="N2503" t="s">
        <v>4256</v>
      </c>
      <c r="O2503" t="s">
        <v>10061</v>
      </c>
    </row>
    <row r="2504" spans="1:15" x14ac:dyDescent="0.3">
      <c r="A2504" t="s">
        <v>4119</v>
      </c>
      <c r="B2504">
        <v>2024</v>
      </c>
      <c r="C2504" t="s">
        <v>62</v>
      </c>
      <c r="D2504" t="s">
        <v>4354</v>
      </c>
      <c r="E2504" t="s">
        <v>4355</v>
      </c>
      <c r="F2504" t="s">
        <v>43</v>
      </c>
      <c r="G2504">
        <v>37</v>
      </c>
      <c r="H2504" t="s">
        <v>5845</v>
      </c>
      <c r="I2504">
        <v>13500000</v>
      </c>
      <c r="J2504" t="s">
        <v>8767</v>
      </c>
      <c r="K2504">
        <v>13000000</v>
      </c>
      <c r="L2504">
        <v>14000000</v>
      </c>
      <c r="M2504">
        <v>90</v>
      </c>
      <c r="N2504" t="s">
        <v>4401</v>
      </c>
      <c r="O2504" t="s">
        <v>10067</v>
      </c>
    </row>
    <row r="2505" spans="1:15" x14ac:dyDescent="0.3">
      <c r="A2505" t="s">
        <v>8690</v>
      </c>
      <c r="B2505">
        <v>2024</v>
      </c>
      <c r="C2505" t="s">
        <v>24</v>
      </c>
      <c r="D2505" t="s">
        <v>4571</v>
      </c>
      <c r="E2505" t="s">
        <v>8691</v>
      </c>
      <c r="F2505" t="s">
        <v>43</v>
      </c>
      <c r="G2505">
        <v>45600</v>
      </c>
      <c r="H2505" t="s">
        <v>4179</v>
      </c>
      <c r="I2505">
        <v>19400000</v>
      </c>
      <c r="J2505" t="s">
        <v>8767</v>
      </c>
      <c r="K2505">
        <v>18700000</v>
      </c>
      <c r="L2505">
        <v>20200000</v>
      </c>
      <c r="M2505" t="s">
        <v>4174</v>
      </c>
      <c r="N2505" t="s">
        <v>4289</v>
      </c>
      <c r="O2505" t="s">
        <v>11810</v>
      </c>
    </row>
    <row r="2506" spans="1:15" x14ac:dyDescent="0.3">
      <c r="A2506" t="s">
        <v>5232</v>
      </c>
      <c r="B2506">
        <v>2024</v>
      </c>
      <c r="C2506" t="s">
        <v>62</v>
      </c>
      <c r="D2506" t="s">
        <v>4197</v>
      </c>
      <c r="E2506" t="s">
        <v>4198</v>
      </c>
      <c r="F2506" t="s">
        <v>143</v>
      </c>
      <c r="G2506">
        <v>21752</v>
      </c>
      <c r="H2506" t="s">
        <v>5845</v>
      </c>
      <c r="I2506">
        <v>15400000</v>
      </c>
      <c r="J2506" t="s">
        <v>8767</v>
      </c>
      <c r="K2506">
        <v>14900000</v>
      </c>
      <c r="L2506">
        <v>16000000</v>
      </c>
      <c r="M2506">
        <v>37</v>
      </c>
      <c r="N2506" t="s">
        <v>4218</v>
      </c>
      <c r="O2506" t="s">
        <v>10052</v>
      </c>
    </row>
    <row r="2507" spans="1:15" x14ac:dyDescent="0.3">
      <c r="A2507" t="s">
        <v>359</v>
      </c>
      <c r="B2507">
        <v>2024</v>
      </c>
      <c r="C2507" t="s">
        <v>62</v>
      </c>
      <c r="D2507" t="s">
        <v>4197</v>
      </c>
      <c r="E2507" t="s">
        <v>4198</v>
      </c>
      <c r="F2507" t="s">
        <v>43</v>
      </c>
      <c r="G2507">
        <v>22197</v>
      </c>
      <c r="H2507" t="s">
        <v>5845</v>
      </c>
      <c r="I2507">
        <v>15400000</v>
      </c>
      <c r="J2507" t="s">
        <v>8767</v>
      </c>
      <c r="K2507">
        <v>14900000</v>
      </c>
      <c r="L2507">
        <v>16000000</v>
      </c>
      <c r="M2507">
        <v>37</v>
      </c>
      <c r="N2507" t="s">
        <v>4218</v>
      </c>
      <c r="O2507" t="s">
        <v>10069</v>
      </c>
    </row>
    <row r="2508" spans="1:15" x14ac:dyDescent="0.3">
      <c r="A2508" t="s">
        <v>6430</v>
      </c>
      <c r="B2508">
        <v>2024</v>
      </c>
      <c r="C2508" t="s">
        <v>62</v>
      </c>
      <c r="D2508" t="s">
        <v>4249</v>
      </c>
      <c r="E2508" t="s">
        <v>8515</v>
      </c>
      <c r="F2508" t="s">
        <v>43</v>
      </c>
      <c r="G2508">
        <v>81000</v>
      </c>
      <c r="H2508" t="s">
        <v>5845</v>
      </c>
      <c r="I2508">
        <v>19300000</v>
      </c>
      <c r="J2508" t="s">
        <v>8767</v>
      </c>
      <c r="K2508">
        <v>18500000</v>
      </c>
      <c r="L2508">
        <v>20000000</v>
      </c>
      <c r="M2508">
        <v>31</v>
      </c>
      <c r="N2508" t="s">
        <v>4256</v>
      </c>
      <c r="O2508" t="s">
        <v>9929</v>
      </c>
    </row>
    <row r="2509" spans="1:15" x14ac:dyDescent="0.3">
      <c r="A2509" t="s">
        <v>371</v>
      </c>
      <c r="B2509">
        <v>2024</v>
      </c>
      <c r="C2509" t="s">
        <v>137</v>
      </c>
      <c r="D2509" t="s">
        <v>4335</v>
      </c>
      <c r="E2509" t="s">
        <v>4825</v>
      </c>
      <c r="F2509" t="s">
        <v>43</v>
      </c>
      <c r="G2509">
        <v>11900</v>
      </c>
      <c r="H2509" t="s">
        <v>5845</v>
      </c>
      <c r="I2509">
        <v>21000000</v>
      </c>
      <c r="J2509" t="s">
        <v>8767</v>
      </c>
      <c r="K2509">
        <v>20300000</v>
      </c>
      <c r="L2509">
        <v>21800000</v>
      </c>
      <c r="M2509">
        <v>13</v>
      </c>
      <c r="N2509" t="s">
        <v>4247</v>
      </c>
      <c r="O2509" t="s">
        <v>10092</v>
      </c>
    </row>
    <row r="2510" spans="1:15" x14ac:dyDescent="0.3">
      <c r="A2510" t="s">
        <v>4121</v>
      </c>
      <c r="B2510">
        <v>2024</v>
      </c>
      <c r="C2510" t="s">
        <v>131</v>
      </c>
      <c r="D2510" t="s">
        <v>4992</v>
      </c>
      <c r="E2510" t="s">
        <v>8763</v>
      </c>
      <c r="F2510" t="s">
        <v>161</v>
      </c>
      <c r="G2510">
        <v>21500</v>
      </c>
      <c r="H2510" t="s">
        <v>5845</v>
      </c>
      <c r="I2510">
        <v>22800000</v>
      </c>
      <c r="J2510" t="s">
        <v>8767</v>
      </c>
      <c r="K2510">
        <v>22000000</v>
      </c>
      <c r="L2510">
        <v>23500000</v>
      </c>
      <c r="M2510">
        <v>5</v>
      </c>
      <c r="N2510" t="s">
        <v>4341</v>
      </c>
      <c r="O2510" t="s">
        <v>10077</v>
      </c>
    </row>
    <row r="2511" spans="1:15" x14ac:dyDescent="0.3">
      <c r="A2511" t="s">
        <v>4147</v>
      </c>
      <c r="B2511">
        <v>2024</v>
      </c>
      <c r="C2511" t="s">
        <v>62</v>
      </c>
      <c r="D2511" t="s">
        <v>4249</v>
      </c>
      <c r="E2511" t="s">
        <v>4357</v>
      </c>
      <c r="F2511" t="s">
        <v>143</v>
      </c>
      <c r="G2511" t="s">
        <v>4171</v>
      </c>
      <c r="H2511" t="s">
        <v>5845</v>
      </c>
      <c r="I2511">
        <v>20000000</v>
      </c>
      <c r="J2511" t="s">
        <v>8767</v>
      </c>
      <c r="K2511">
        <v>19200000</v>
      </c>
      <c r="L2511">
        <v>20700000</v>
      </c>
      <c r="M2511">
        <v>31</v>
      </c>
      <c r="N2511" t="s">
        <v>4256</v>
      </c>
      <c r="O2511" t="s">
        <v>10056</v>
      </c>
    </row>
    <row r="2512" spans="1:15" x14ac:dyDescent="0.3">
      <c r="A2512" t="s">
        <v>6645</v>
      </c>
      <c r="B2512">
        <v>2024</v>
      </c>
      <c r="C2512" t="s">
        <v>41</v>
      </c>
      <c r="D2512" t="s">
        <v>4874</v>
      </c>
      <c r="E2512" t="s">
        <v>7924</v>
      </c>
      <c r="F2512" t="s">
        <v>60</v>
      </c>
      <c r="G2512">
        <v>8249</v>
      </c>
      <c r="H2512" t="s">
        <v>5845</v>
      </c>
      <c r="I2512">
        <v>11300000</v>
      </c>
      <c r="J2512" t="s">
        <v>8767</v>
      </c>
      <c r="K2512">
        <v>10900000</v>
      </c>
      <c r="L2512">
        <v>11700000</v>
      </c>
      <c r="M2512">
        <v>8</v>
      </c>
      <c r="N2512" t="s">
        <v>5703</v>
      </c>
      <c r="O2512" t="s">
        <v>9926</v>
      </c>
    </row>
    <row r="2513" spans="1:15" x14ac:dyDescent="0.3">
      <c r="A2513" t="s">
        <v>9750</v>
      </c>
      <c r="B2513">
        <v>2024</v>
      </c>
      <c r="C2513" t="s">
        <v>166</v>
      </c>
      <c r="D2513" t="s">
        <v>5769</v>
      </c>
      <c r="E2513" t="s">
        <v>5770</v>
      </c>
      <c r="F2513" t="s">
        <v>43</v>
      </c>
      <c r="G2513">
        <v>54000</v>
      </c>
      <c r="H2513" t="s">
        <v>4179</v>
      </c>
      <c r="I2513">
        <v>11100000</v>
      </c>
      <c r="J2513" t="s">
        <v>8767</v>
      </c>
      <c r="K2513">
        <v>10700000</v>
      </c>
      <c r="L2513">
        <v>11500000</v>
      </c>
      <c r="M2513">
        <v>13</v>
      </c>
      <c r="N2513" t="s">
        <v>4416</v>
      </c>
      <c r="O2513" t="s">
        <v>9751</v>
      </c>
    </row>
    <row r="2514" spans="1:15" x14ac:dyDescent="0.3">
      <c r="A2514" t="s">
        <v>9770</v>
      </c>
      <c r="B2514">
        <v>2024</v>
      </c>
      <c r="C2514" t="s">
        <v>182</v>
      </c>
      <c r="D2514" t="s">
        <v>5859</v>
      </c>
      <c r="E2514" t="s">
        <v>9771</v>
      </c>
      <c r="F2514" t="s">
        <v>43</v>
      </c>
      <c r="G2514">
        <v>31536</v>
      </c>
      <c r="H2514" t="s">
        <v>4179</v>
      </c>
      <c r="I2514">
        <v>22600000</v>
      </c>
      <c r="J2514" t="s">
        <v>8767</v>
      </c>
      <c r="K2514">
        <v>21700000</v>
      </c>
      <c r="L2514">
        <v>23500000</v>
      </c>
      <c r="M2514">
        <v>9</v>
      </c>
      <c r="N2514" t="s">
        <v>4259</v>
      </c>
      <c r="O2514" t="s">
        <v>9772</v>
      </c>
    </row>
    <row r="2515" spans="1:15" x14ac:dyDescent="0.3">
      <c r="A2515" t="s">
        <v>9770</v>
      </c>
      <c r="B2515">
        <v>2024</v>
      </c>
      <c r="C2515" t="s">
        <v>182</v>
      </c>
      <c r="D2515" t="s">
        <v>5859</v>
      </c>
      <c r="E2515" t="s">
        <v>9773</v>
      </c>
      <c r="F2515" t="s">
        <v>43</v>
      </c>
      <c r="G2515">
        <v>31536</v>
      </c>
      <c r="H2515" t="s">
        <v>4179</v>
      </c>
      <c r="I2515">
        <v>27700000</v>
      </c>
      <c r="J2515" t="s">
        <v>8767</v>
      </c>
      <c r="K2515">
        <v>26700000</v>
      </c>
      <c r="L2515">
        <v>28700000</v>
      </c>
      <c r="M2515">
        <v>3</v>
      </c>
      <c r="N2515" t="s">
        <v>4180</v>
      </c>
      <c r="O2515" t="s">
        <v>9774</v>
      </c>
    </row>
    <row r="2516" spans="1:15" x14ac:dyDescent="0.3">
      <c r="A2516" t="s">
        <v>5373</v>
      </c>
      <c r="B2516">
        <v>2024</v>
      </c>
      <c r="C2516" t="s">
        <v>24</v>
      </c>
      <c r="D2516" t="s">
        <v>4404</v>
      </c>
      <c r="E2516" t="s">
        <v>5692</v>
      </c>
      <c r="F2516" t="s">
        <v>4788</v>
      </c>
      <c r="G2516">
        <v>30900</v>
      </c>
      <c r="H2516" t="s">
        <v>5845</v>
      </c>
      <c r="I2516">
        <v>46000000</v>
      </c>
      <c r="J2516" t="s">
        <v>8767</v>
      </c>
      <c r="K2516">
        <v>44300000</v>
      </c>
      <c r="L2516">
        <v>47600000</v>
      </c>
      <c r="M2516">
        <v>26</v>
      </c>
      <c r="N2516" t="s">
        <v>8843</v>
      </c>
      <c r="O2516" t="s">
        <v>10015</v>
      </c>
    </row>
    <row r="2517" spans="1:15" x14ac:dyDescent="0.3">
      <c r="A2517" t="s">
        <v>300</v>
      </c>
      <c r="B2517">
        <v>2024</v>
      </c>
      <c r="C2517" t="s">
        <v>24</v>
      </c>
      <c r="D2517" t="s">
        <v>4657</v>
      </c>
      <c r="E2517" t="s">
        <v>4658</v>
      </c>
      <c r="F2517" t="s">
        <v>43</v>
      </c>
      <c r="G2517">
        <v>5000</v>
      </c>
      <c r="H2517" t="s">
        <v>5845</v>
      </c>
      <c r="I2517">
        <v>26200000</v>
      </c>
      <c r="J2517" t="s">
        <v>8767</v>
      </c>
      <c r="K2517">
        <v>25300000</v>
      </c>
      <c r="L2517">
        <v>27100000</v>
      </c>
      <c r="M2517">
        <v>2</v>
      </c>
      <c r="N2517" t="s">
        <v>4468</v>
      </c>
      <c r="O2517" t="s">
        <v>10035</v>
      </c>
    </row>
    <row r="2518" spans="1:15" x14ac:dyDescent="0.3">
      <c r="A2518" t="s">
        <v>9658</v>
      </c>
      <c r="B2518">
        <v>2024</v>
      </c>
      <c r="C2518" t="s">
        <v>24</v>
      </c>
      <c r="D2518" t="s">
        <v>4404</v>
      </c>
      <c r="E2518" t="s">
        <v>4405</v>
      </c>
      <c r="F2518" t="s">
        <v>143</v>
      </c>
      <c r="G2518">
        <v>22000</v>
      </c>
      <c r="H2518" t="s">
        <v>4179</v>
      </c>
      <c r="I2518">
        <v>37000000</v>
      </c>
      <c r="J2518" t="s">
        <v>8767</v>
      </c>
      <c r="K2518">
        <v>35700000</v>
      </c>
      <c r="L2518">
        <v>38300000</v>
      </c>
      <c r="M2518">
        <v>27</v>
      </c>
      <c r="N2518" t="s">
        <v>5819</v>
      </c>
      <c r="O2518" t="s">
        <v>9659</v>
      </c>
    </row>
    <row r="2519" spans="1:15" x14ac:dyDescent="0.3">
      <c r="A2519" t="s">
        <v>6229</v>
      </c>
      <c r="B2519">
        <v>2024</v>
      </c>
      <c r="C2519" t="s">
        <v>62</v>
      </c>
      <c r="D2519" t="s">
        <v>4249</v>
      </c>
      <c r="E2519" t="s">
        <v>4278</v>
      </c>
      <c r="F2519" t="s">
        <v>143</v>
      </c>
      <c r="G2519">
        <v>29570</v>
      </c>
      <c r="H2519" t="s">
        <v>5845</v>
      </c>
      <c r="I2519">
        <v>21100000</v>
      </c>
      <c r="J2519" t="s">
        <v>8767</v>
      </c>
      <c r="K2519">
        <v>20300000</v>
      </c>
      <c r="L2519">
        <v>21800000</v>
      </c>
      <c r="M2519">
        <v>23</v>
      </c>
      <c r="N2519" t="s">
        <v>4387</v>
      </c>
      <c r="O2519" t="s">
        <v>9993</v>
      </c>
    </row>
    <row r="2520" spans="1:15" x14ac:dyDescent="0.3">
      <c r="A2520" t="s">
        <v>6479</v>
      </c>
      <c r="B2520">
        <v>2024</v>
      </c>
      <c r="C2520" t="s">
        <v>85</v>
      </c>
      <c r="D2520" t="s">
        <v>9959</v>
      </c>
      <c r="E2520" t="s">
        <v>5765</v>
      </c>
      <c r="F2520" t="s">
        <v>43</v>
      </c>
      <c r="G2520">
        <v>31107</v>
      </c>
      <c r="H2520" t="s">
        <v>5845</v>
      </c>
      <c r="I2520">
        <v>12200000</v>
      </c>
      <c r="J2520" t="s">
        <v>8767</v>
      </c>
      <c r="K2520">
        <v>11800000</v>
      </c>
      <c r="L2520">
        <v>12700000</v>
      </c>
      <c r="M2520">
        <v>9</v>
      </c>
      <c r="N2520" t="s">
        <v>4186</v>
      </c>
      <c r="O2520" t="s">
        <v>9960</v>
      </c>
    </row>
    <row r="2521" spans="1:15" x14ac:dyDescent="0.3">
      <c r="A2521" t="s">
        <v>9654</v>
      </c>
      <c r="B2521">
        <v>2024</v>
      </c>
      <c r="C2521" t="s">
        <v>24</v>
      </c>
      <c r="D2521" t="s">
        <v>4404</v>
      </c>
      <c r="E2521" t="s">
        <v>5783</v>
      </c>
      <c r="F2521" t="s">
        <v>60</v>
      </c>
      <c r="G2521">
        <v>45000</v>
      </c>
      <c r="H2521" t="s">
        <v>4179</v>
      </c>
      <c r="I2521">
        <v>30300000</v>
      </c>
      <c r="J2521" t="s">
        <v>8767</v>
      </c>
      <c r="K2521">
        <v>28800000</v>
      </c>
      <c r="L2521">
        <v>31700000</v>
      </c>
      <c r="M2521">
        <v>17</v>
      </c>
      <c r="N2521" t="s">
        <v>4251</v>
      </c>
      <c r="O2521" t="s">
        <v>9655</v>
      </c>
    </row>
    <row r="2522" spans="1:15" x14ac:dyDescent="0.3">
      <c r="A2522" t="s">
        <v>5547</v>
      </c>
      <c r="B2522">
        <v>2025</v>
      </c>
      <c r="C2522" t="s">
        <v>392</v>
      </c>
      <c r="D2522" t="s">
        <v>6188</v>
      </c>
      <c r="E2522" t="s">
        <v>6189</v>
      </c>
      <c r="F2522" t="s">
        <v>4171</v>
      </c>
      <c r="G2522">
        <v>20000</v>
      </c>
      <c r="H2522" t="s">
        <v>5845</v>
      </c>
      <c r="I2522">
        <v>37700000</v>
      </c>
      <c r="J2522" t="s">
        <v>8767</v>
      </c>
      <c r="K2522">
        <v>35400000</v>
      </c>
      <c r="L2522">
        <v>40000000</v>
      </c>
      <c r="M2522" t="s">
        <v>4174</v>
      </c>
      <c r="N2522" t="s">
        <v>4180</v>
      </c>
      <c r="O2522" t="s">
        <v>9988</v>
      </c>
    </row>
    <row r="2523" spans="1:15" x14ac:dyDescent="0.3">
      <c r="A2523" t="s">
        <v>553</v>
      </c>
      <c r="B2523">
        <v>2025</v>
      </c>
      <c r="C2523" t="s">
        <v>24</v>
      </c>
      <c r="D2523" t="s">
        <v>5840</v>
      </c>
      <c r="E2523" t="s">
        <v>8748</v>
      </c>
      <c r="F2523" t="s">
        <v>4171</v>
      </c>
      <c r="G2523">
        <v>13051</v>
      </c>
      <c r="H2523" t="s">
        <v>5845</v>
      </c>
      <c r="I2523">
        <v>39000000</v>
      </c>
      <c r="J2523" t="s">
        <v>8767</v>
      </c>
      <c r="K2523">
        <v>37700000</v>
      </c>
      <c r="L2523">
        <v>40300000</v>
      </c>
      <c r="M2523">
        <v>5</v>
      </c>
      <c r="N2523" t="s">
        <v>4279</v>
      </c>
      <c r="O2523" t="s">
        <v>10086</v>
      </c>
    </row>
    <row r="2524" spans="1:15" x14ac:dyDescent="0.3">
      <c r="A2524" t="s">
        <v>8598</v>
      </c>
      <c r="B2524">
        <v>2025</v>
      </c>
      <c r="C2524" t="s">
        <v>24</v>
      </c>
      <c r="D2524" t="s">
        <v>4368</v>
      </c>
      <c r="E2524" t="s">
        <v>5652</v>
      </c>
      <c r="F2524" t="s">
        <v>4171</v>
      </c>
      <c r="G2524">
        <v>15893</v>
      </c>
      <c r="H2524" t="s">
        <v>5845</v>
      </c>
      <c r="I2524">
        <v>57000000</v>
      </c>
      <c r="J2524" t="s">
        <v>8767</v>
      </c>
      <c r="K2524">
        <v>55000000</v>
      </c>
      <c r="L2524">
        <v>59000000</v>
      </c>
      <c r="M2524">
        <v>13</v>
      </c>
      <c r="N2524" t="s">
        <v>4886</v>
      </c>
      <c r="O2524" t="s">
        <v>9962</v>
      </c>
    </row>
    <row r="2525" spans="1:15" x14ac:dyDescent="0.3">
      <c r="A2525" t="s">
        <v>440</v>
      </c>
      <c r="B2525">
        <v>2026</v>
      </c>
      <c r="C2525" t="s">
        <v>62</v>
      </c>
      <c r="D2525" t="s">
        <v>5980</v>
      </c>
      <c r="E2525" t="s">
        <v>7895</v>
      </c>
      <c r="F2525" t="s">
        <v>4171</v>
      </c>
      <c r="G2525">
        <v>2700</v>
      </c>
      <c r="H2525" t="s">
        <v>5845</v>
      </c>
      <c r="I2525">
        <v>28600000</v>
      </c>
      <c r="J2525" t="s">
        <v>8767</v>
      </c>
      <c r="K2525">
        <v>27200000</v>
      </c>
      <c r="L2525">
        <v>30000000</v>
      </c>
      <c r="M2525" t="s">
        <v>4174</v>
      </c>
      <c r="N2525" t="s">
        <v>4262</v>
      </c>
      <c r="O2525" t="s">
        <v>10047</v>
      </c>
    </row>
    <row r="2526" spans="1:15" x14ac:dyDescent="0.3">
      <c r="A2526" t="s">
        <v>5325</v>
      </c>
      <c r="B2526">
        <v>2026</v>
      </c>
      <c r="C2526" t="s">
        <v>201</v>
      </c>
      <c r="D2526" t="s">
        <v>5987</v>
      </c>
      <c r="E2526" t="s">
        <v>5988</v>
      </c>
      <c r="F2526" t="s">
        <v>4171</v>
      </c>
      <c r="G2526">
        <v>456</v>
      </c>
      <c r="H2526" t="s">
        <v>5845</v>
      </c>
      <c r="I2526">
        <v>18600000</v>
      </c>
      <c r="J2526" t="s">
        <v>8767</v>
      </c>
      <c r="K2526">
        <v>17700000</v>
      </c>
      <c r="L2526">
        <v>19600000</v>
      </c>
      <c r="M2526">
        <v>2</v>
      </c>
      <c r="N2526" t="s">
        <v>4180</v>
      </c>
      <c r="O2526" t="s">
        <v>10076</v>
      </c>
    </row>
    <row r="2527" spans="1:15" x14ac:dyDescent="0.3">
      <c r="A2527" t="s">
        <v>8607</v>
      </c>
      <c r="B2527">
        <v>2024</v>
      </c>
      <c r="C2527" t="s">
        <v>89</v>
      </c>
      <c r="D2527" t="s">
        <v>5205</v>
      </c>
      <c r="E2527" t="s">
        <v>7831</v>
      </c>
      <c r="F2527" t="s">
        <v>60</v>
      </c>
      <c r="G2527">
        <v>18000</v>
      </c>
      <c r="H2527" t="s">
        <v>5845</v>
      </c>
      <c r="I2527">
        <v>10400000</v>
      </c>
      <c r="J2527" t="s">
        <v>8767</v>
      </c>
      <c r="K2527">
        <v>10100000</v>
      </c>
      <c r="L2527">
        <v>10800000</v>
      </c>
      <c r="M2527">
        <v>11</v>
      </c>
      <c r="N2527" t="s">
        <v>4648</v>
      </c>
      <c r="O2527" t="s">
        <v>9941</v>
      </c>
    </row>
    <row r="2528" spans="1:15" x14ac:dyDescent="0.3">
      <c r="A2528" t="s">
        <v>5318</v>
      </c>
      <c r="B2528">
        <v>2024</v>
      </c>
      <c r="C2528" t="s">
        <v>194</v>
      </c>
      <c r="D2528" t="s">
        <v>4479</v>
      </c>
      <c r="E2528" t="s">
        <v>4480</v>
      </c>
      <c r="F2528" t="s">
        <v>143</v>
      </c>
      <c r="G2528">
        <v>40010</v>
      </c>
      <c r="H2528" t="s">
        <v>5845</v>
      </c>
      <c r="I2528">
        <v>28300000</v>
      </c>
      <c r="J2528" t="s">
        <v>8767</v>
      </c>
      <c r="K2528">
        <v>27300000</v>
      </c>
      <c r="L2528">
        <v>29400000</v>
      </c>
      <c r="M2528">
        <v>9</v>
      </c>
      <c r="N2528" t="s">
        <v>4251</v>
      </c>
      <c r="O2528" t="s">
        <v>10088</v>
      </c>
    </row>
    <row r="2529" spans="1:15" x14ac:dyDescent="0.3">
      <c r="A2529" t="s">
        <v>9714</v>
      </c>
      <c r="B2529">
        <v>2024</v>
      </c>
      <c r="C2529" t="s">
        <v>4183</v>
      </c>
      <c r="D2529" t="s">
        <v>4287</v>
      </c>
      <c r="E2529" t="s">
        <v>7203</v>
      </c>
      <c r="F2529" t="s">
        <v>161</v>
      </c>
      <c r="G2529">
        <v>33200</v>
      </c>
      <c r="H2529" t="s">
        <v>4172</v>
      </c>
      <c r="I2529">
        <v>16500000</v>
      </c>
      <c r="J2529" t="s">
        <v>8767</v>
      </c>
      <c r="K2529">
        <v>15900000</v>
      </c>
      <c r="L2529">
        <v>17000000</v>
      </c>
      <c r="M2529">
        <v>10</v>
      </c>
      <c r="N2529" t="s">
        <v>4438</v>
      </c>
      <c r="O2529" t="s">
        <v>9715</v>
      </c>
    </row>
    <row r="2530" spans="1:15" x14ac:dyDescent="0.3">
      <c r="A2530" t="s">
        <v>5304</v>
      </c>
      <c r="B2530">
        <v>2024</v>
      </c>
      <c r="C2530" t="s">
        <v>24</v>
      </c>
      <c r="D2530" t="s">
        <v>4404</v>
      </c>
      <c r="E2530" t="s">
        <v>5783</v>
      </c>
      <c r="F2530" t="s">
        <v>143</v>
      </c>
      <c r="G2530">
        <v>40100</v>
      </c>
      <c r="H2530" t="s">
        <v>5845</v>
      </c>
      <c r="I2530">
        <v>31000000</v>
      </c>
      <c r="J2530" t="s">
        <v>8767</v>
      </c>
      <c r="K2530">
        <v>29600000</v>
      </c>
      <c r="L2530">
        <v>32500000</v>
      </c>
      <c r="M2530">
        <v>17</v>
      </c>
      <c r="N2530" t="s">
        <v>4251</v>
      </c>
      <c r="O2530" t="s">
        <v>10000</v>
      </c>
    </row>
    <row r="2531" spans="1:15" x14ac:dyDescent="0.3">
      <c r="A2531" t="s">
        <v>9742</v>
      </c>
      <c r="B2531">
        <v>2024</v>
      </c>
      <c r="C2531" t="s">
        <v>24</v>
      </c>
      <c r="D2531" t="s">
        <v>4404</v>
      </c>
      <c r="E2531" t="s">
        <v>8871</v>
      </c>
      <c r="F2531" t="s">
        <v>43</v>
      </c>
      <c r="G2531">
        <v>26900</v>
      </c>
      <c r="H2531" t="s">
        <v>4179</v>
      </c>
      <c r="I2531">
        <v>29100000</v>
      </c>
      <c r="J2531" t="s">
        <v>8767</v>
      </c>
      <c r="K2531">
        <v>28100000</v>
      </c>
      <c r="L2531">
        <v>30100000</v>
      </c>
      <c r="M2531">
        <v>13</v>
      </c>
      <c r="N2531" t="s">
        <v>4235</v>
      </c>
      <c r="O2531" t="s">
        <v>9743</v>
      </c>
    </row>
    <row r="2532" spans="1:15" x14ac:dyDescent="0.3">
      <c r="A2532" t="s">
        <v>5312</v>
      </c>
      <c r="B2532">
        <v>2024</v>
      </c>
      <c r="C2532" t="s">
        <v>62</v>
      </c>
      <c r="D2532" t="s">
        <v>4231</v>
      </c>
      <c r="E2532" t="s">
        <v>8510</v>
      </c>
      <c r="F2532" t="s">
        <v>143</v>
      </c>
      <c r="G2532" t="s">
        <v>4171</v>
      </c>
      <c r="H2532" t="s">
        <v>5845</v>
      </c>
      <c r="I2532">
        <v>13300000</v>
      </c>
      <c r="J2532" t="s">
        <v>8767</v>
      </c>
      <c r="K2532">
        <v>12600000</v>
      </c>
      <c r="L2532">
        <v>13900000</v>
      </c>
      <c r="M2532">
        <v>9</v>
      </c>
      <c r="N2532" t="s">
        <v>4244</v>
      </c>
      <c r="O2532" t="s">
        <v>10045</v>
      </c>
    </row>
    <row r="2533" spans="1:15" x14ac:dyDescent="0.3">
      <c r="A2533" t="s">
        <v>3993</v>
      </c>
      <c r="B2533">
        <v>2024</v>
      </c>
      <c r="C2533" t="s">
        <v>188</v>
      </c>
      <c r="D2533" t="s">
        <v>5666</v>
      </c>
      <c r="E2533" t="s">
        <v>10021</v>
      </c>
      <c r="F2533" t="s">
        <v>161</v>
      </c>
      <c r="G2533">
        <v>58500</v>
      </c>
      <c r="H2533" t="s">
        <v>5845</v>
      </c>
      <c r="I2533">
        <v>24500000</v>
      </c>
      <c r="J2533" t="s">
        <v>8767</v>
      </c>
      <c r="K2533">
        <v>23400000</v>
      </c>
      <c r="L2533">
        <v>25600000</v>
      </c>
      <c r="M2533">
        <v>11</v>
      </c>
      <c r="N2533" t="s">
        <v>4199</v>
      </c>
      <c r="O2533" t="s">
        <v>10022</v>
      </c>
    </row>
    <row r="2534" spans="1:15" x14ac:dyDescent="0.3">
      <c r="A2534" t="s">
        <v>5299</v>
      </c>
      <c r="B2534">
        <v>2024</v>
      </c>
      <c r="C2534" t="s">
        <v>4183</v>
      </c>
      <c r="D2534" t="s">
        <v>4441</v>
      </c>
      <c r="E2534" t="s">
        <v>4442</v>
      </c>
      <c r="F2534" t="s">
        <v>43</v>
      </c>
      <c r="G2534">
        <v>43000</v>
      </c>
      <c r="H2534" t="s">
        <v>5845</v>
      </c>
      <c r="I2534">
        <v>24400000</v>
      </c>
      <c r="J2534" t="s">
        <v>8767</v>
      </c>
      <c r="K2534">
        <v>23500000</v>
      </c>
      <c r="L2534">
        <v>25200000</v>
      </c>
      <c r="M2534" t="s">
        <v>4174</v>
      </c>
      <c r="N2534" t="s">
        <v>9845</v>
      </c>
      <c r="O2534" t="s">
        <v>9998</v>
      </c>
    </row>
    <row r="2535" spans="1:15" x14ac:dyDescent="0.3">
      <c r="A2535" t="s">
        <v>4025</v>
      </c>
      <c r="B2535">
        <v>2024</v>
      </c>
      <c r="C2535" t="s">
        <v>62</v>
      </c>
      <c r="D2535">
        <v>3008</v>
      </c>
      <c r="E2535" t="s">
        <v>4258</v>
      </c>
      <c r="F2535" t="s">
        <v>43</v>
      </c>
      <c r="G2535">
        <v>6300</v>
      </c>
      <c r="H2535" t="s">
        <v>5845</v>
      </c>
      <c r="I2535">
        <v>15500000</v>
      </c>
      <c r="J2535" t="s">
        <v>8767</v>
      </c>
      <c r="K2535">
        <v>15000000</v>
      </c>
      <c r="L2535">
        <v>16100000</v>
      </c>
      <c r="M2535">
        <v>16</v>
      </c>
      <c r="N2535" t="s">
        <v>4274</v>
      </c>
      <c r="O2535" t="s">
        <v>10054</v>
      </c>
    </row>
    <row r="2536" spans="1:15" x14ac:dyDescent="0.3">
      <c r="A2536" t="s">
        <v>9764</v>
      </c>
      <c r="B2536">
        <v>2024</v>
      </c>
      <c r="C2536" t="s">
        <v>230</v>
      </c>
      <c r="D2536" t="s">
        <v>4554</v>
      </c>
      <c r="E2536" t="s">
        <v>5798</v>
      </c>
      <c r="F2536" t="s">
        <v>43</v>
      </c>
      <c r="G2536">
        <v>29400</v>
      </c>
      <c r="H2536" t="s">
        <v>4179</v>
      </c>
      <c r="I2536">
        <v>14100000</v>
      </c>
      <c r="J2536" t="s">
        <v>8767</v>
      </c>
      <c r="K2536">
        <v>13600000</v>
      </c>
      <c r="L2536">
        <v>14600000</v>
      </c>
      <c r="M2536">
        <v>62</v>
      </c>
      <c r="N2536" t="s">
        <v>4416</v>
      </c>
      <c r="O2536" t="s">
        <v>9765</v>
      </c>
    </row>
    <row r="2537" spans="1:15" x14ac:dyDescent="0.3">
      <c r="A2537" t="s">
        <v>4018</v>
      </c>
      <c r="B2537">
        <v>2024</v>
      </c>
      <c r="C2537" t="s">
        <v>62</v>
      </c>
      <c r="D2537">
        <v>208</v>
      </c>
      <c r="E2537" t="s">
        <v>4253</v>
      </c>
      <c r="F2537" t="s">
        <v>43</v>
      </c>
      <c r="G2537">
        <v>1800</v>
      </c>
      <c r="H2537" t="s">
        <v>5845</v>
      </c>
      <c r="I2537">
        <v>14000000</v>
      </c>
      <c r="J2537" t="s">
        <v>8767</v>
      </c>
      <c r="K2537">
        <v>13400000</v>
      </c>
      <c r="L2537">
        <v>14600000</v>
      </c>
      <c r="M2537">
        <v>9</v>
      </c>
      <c r="N2537" t="s">
        <v>4244</v>
      </c>
      <c r="O2537" t="s">
        <v>10055</v>
      </c>
    </row>
    <row r="2538" spans="1:15" x14ac:dyDescent="0.3">
      <c r="A2538" t="s">
        <v>367</v>
      </c>
      <c r="B2538">
        <v>2024</v>
      </c>
      <c r="C2538" t="s">
        <v>62</v>
      </c>
      <c r="D2538" t="s">
        <v>4231</v>
      </c>
      <c r="E2538" t="s">
        <v>8510</v>
      </c>
      <c r="F2538" t="s">
        <v>43</v>
      </c>
      <c r="G2538">
        <v>2700</v>
      </c>
      <c r="H2538" t="s">
        <v>5845</v>
      </c>
      <c r="I2538">
        <v>13600000</v>
      </c>
      <c r="J2538" t="s">
        <v>8767</v>
      </c>
      <c r="K2538">
        <v>13000000</v>
      </c>
      <c r="L2538">
        <v>14300000</v>
      </c>
      <c r="M2538">
        <v>9</v>
      </c>
      <c r="N2538" t="s">
        <v>4244</v>
      </c>
      <c r="O2538" t="s">
        <v>10062</v>
      </c>
    </row>
    <row r="2539" spans="1:15" x14ac:dyDescent="0.3">
      <c r="A2539" t="s">
        <v>5823</v>
      </c>
      <c r="B2539">
        <v>2024</v>
      </c>
      <c r="C2539" t="s">
        <v>62</v>
      </c>
      <c r="D2539" t="s">
        <v>4197</v>
      </c>
      <c r="E2539" t="s">
        <v>5824</v>
      </c>
      <c r="F2539" t="s">
        <v>43</v>
      </c>
      <c r="G2539">
        <v>45647</v>
      </c>
      <c r="H2539" t="s">
        <v>5845</v>
      </c>
      <c r="I2539">
        <v>16900000</v>
      </c>
      <c r="J2539" t="s">
        <v>8767</v>
      </c>
      <c r="K2539">
        <v>16300000</v>
      </c>
      <c r="L2539">
        <v>17400000</v>
      </c>
      <c r="M2539">
        <v>60</v>
      </c>
      <c r="N2539" t="s">
        <v>4186</v>
      </c>
      <c r="O2539" t="s">
        <v>10058</v>
      </c>
    </row>
    <row r="2540" spans="1:15" x14ac:dyDescent="0.3">
      <c r="A2540" t="s">
        <v>4152</v>
      </c>
      <c r="B2540">
        <v>2024</v>
      </c>
      <c r="C2540" t="s">
        <v>62</v>
      </c>
      <c r="D2540" t="s">
        <v>4249</v>
      </c>
      <c r="E2540" t="s">
        <v>4357</v>
      </c>
      <c r="F2540" t="s">
        <v>43</v>
      </c>
      <c r="G2540">
        <v>27913</v>
      </c>
      <c r="H2540" t="s">
        <v>5845</v>
      </c>
      <c r="I2540">
        <v>20400000</v>
      </c>
      <c r="J2540" t="s">
        <v>8767</v>
      </c>
      <c r="K2540">
        <v>19600000</v>
      </c>
      <c r="L2540">
        <v>21100000</v>
      </c>
      <c r="M2540">
        <v>31</v>
      </c>
      <c r="N2540" t="s">
        <v>4256</v>
      </c>
      <c r="O2540" t="s">
        <v>10051</v>
      </c>
    </row>
    <row r="2541" spans="1:15" x14ac:dyDescent="0.3">
      <c r="A2541" t="s">
        <v>417</v>
      </c>
      <c r="B2541">
        <v>2024</v>
      </c>
      <c r="C2541" t="s">
        <v>392</v>
      </c>
      <c r="D2541" t="s">
        <v>4242</v>
      </c>
      <c r="E2541" t="s">
        <v>4243</v>
      </c>
      <c r="F2541" t="s">
        <v>60</v>
      </c>
      <c r="G2541">
        <v>30000</v>
      </c>
      <c r="H2541" t="s">
        <v>5845</v>
      </c>
      <c r="I2541">
        <v>20700000</v>
      </c>
      <c r="J2541" t="s">
        <v>8767</v>
      </c>
      <c r="K2541">
        <v>19500000</v>
      </c>
      <c r="L2541">
        <v>21800000</v>
      </c>
      <c r="M2541">
        <v>3</v>
      </c>
      <c r="N2541" t="s">
        <v>4507</v>
      </c>
      <c r="O2541" t="s">
        <v>10011</v>
      </c>
    </row>
    <row r="2542" spans="1:15" x14ac:dyDescent="0.3">
      <c r="A2542" t="s">
        <v>390</v>
      </c>
      <c r="B2542">
        <v>2024</v>
      </c>
      <c r="C2542" t="s">
        <v>392</v>
      </c>
      <c r="D2542" t="s">
        <v>4242</v>
      </c>
      <c r="E2542" t="s">
        <v>4273</v>
      </c>
      <c r="F2542" t="s">
        <v>173</v>
      </c>
      <c r="G2542">
        <v>19482</v>
      </c>
      <c r="H2542" t="s">
        <v>5845</v>
      </c>
      <c r="I2542">
        <v>20600000</v>
      </c>
      <c r="J2542" t="s">
        <v>8767</v>
      </c>
      <c r="K2542">
        <v>19300000</v>
      </c>
      <c r="L2542">
        <v>21900000</v>
      </c>
      <c r="M2542">
        <v>2</v>
      </c>
      <c r="N2542" t="s">
        <v>4507</v>
      </c>
      <c r="O2542" t="s">
        <v>10087</v>
      </c>
    </row>
    <row r="2543" spans="1:15" x14ac:dyDescent="0.3">
      <c r="A2543" t="s">
        <v>214</v>
      </c>
      <c r="B2543">
        <v>2024</v>
      </c>
      <c r="C2543" t="s">
        <v>24</v>
      </c>
      <c r="D2543" t="s">
        <v>4404</v>
      </c>
      <c r="E2543" t="s">
        <v>4405</v>
      </c>
      <c r="F2543" t="s">
        <v>143</v>
      </c>
      <c r="G2543">
        <v>69690</v>
      </c>
      <c r="H2543" t="s">
        <v>5845</v>
      </c>
      <c r="I2543">
        <v>34800000</v>
      </c>
      <c r="J2543" t="s">
        <v>8767</v>
      </c>
      <c r="K2543">
        <v>33500000</v>
      </c>
      <c r="L2543">
        <v>36100000</v>
      </c>
      <c r="M2543">
        <v>27</v>
      </c>
      <c r="N2543" t="s">
        <v>5819</v>
      </c>
      <c r="O2543" t="s">
        <v>10027</v>
      </c>
    </row>
    <row r="2544" spans="1:15" x14ac:dyDescent="0.3">
      <c r="A2544" t="s">
        <v>214</v>
      </c>
      <c r="B2544">
        <v>2024</v>
      </c>
      <c r="C2544" t="s">
        <v>24</v>
      </c>
      <c r="D2544" t="s">
        <v>4404</v>
      </c>
      <c r="E2544" t="s">
        <v>4405</v>
      </c>
      <c r="F2544" t="s">
        <v>143</v>
      </c>
      <c r="G2544">
        <v>70000</v>
      </c>
      <c r="H2544" t="s">
        <v>4179</v>
      </c>
      <c r="I2544">
        <v>34300000</v>
      </c>
      <c r="J2544" t="s">
        <v>8767</v>
      </c>
      <c r="K2544">
        <v>33000000</v>
      </c>
      <c r="L2544">
        <v>35600000</v>
      </c>
      <c r="M2544">
        <v>27</v>
      </c>
      <c r="N2544" t="s">
        <v>5819</v>
      </c>
      <c r="O2544" t="s">
        <v>8768</v>
      </c>
    </row>
    <row r="2545" spans="1:15" x14ac:dyDescent="0.3">
      <c r="A2545" t="s">
        <v>8675</v>
      </c>
      <c r="B2545">
        <v>2024</v>
      </c>
      <c r="C2545" t="s">
        <v>4640</v>
      </c>
      <c r="D2545" t="s">
        <v>5092</v>
      </c>
      <c r="E2545" t="s">
        <v>8921</v>
      </c>
      <c r="F2545" t="s">
        <v>173</v>
      </c>
      <c r="G2545">
        <v>22000</v>
      </c>
      <c r="H2545" t="s">
        <v>5845</v>
      </c>
      <c r="I2545">
        <v>12300000</v>
      </c>
      <c r="J2545" t="s">
        <v>8767</v>
      </c>
      <c r="K2545">
        <v>11900000</v>
      </c>
      <c r="L2545">
        <v>12800000</v>
      </c>
      <c r="M2545">
        <v>50</v>
      </c>
      <c r="N2545" t="s">
        <v>4381</v>
      </c>
      <c r="O2545" t="s">
        <v>9936</v>
      </c>
    </row>
    <row r="2546" spans="1:15" x14ac:dyDescent="0.3">
      <c r="A2546" t="s">
        <v>9700</v>
      </c>
      <c r="B2546">
        <v>2024</v>
      </c>
      <c r="C2546" t="s">
        <v>188</v>
      </c>
      <c r="D2546" t="s">
        <v>4593</v>
      </c>
      <c r="E2546" t="s">
        <v>4594</v>
      </c>
      <c r="F2546" t="s">
        <v>43</v>
      </c>
      <c r="G2546">
        <v>22251</v>
      </c>
      <c r="H2546" t="s">
        <v>4179</v>
      </c>
      <c r="I2546">
        <v>9700000</v>
      </c>
      <c r="J2546" t="s">
        <v>8767</v>
      </c>
      <c r="K2546">
        <v>9400000</v>
      </c>
      <c r="L2546">
        <v>10000000</v>
      </c>
      <c r="M2546">
        <v>7</v>
      </c>
      <c r="N2546" t="s">
        <v>4582</v>
      </c>
      <c r="O2546" t="s">
        <v>9701</v>
      </c>
    </row>
    <row r="2547" spans="1:15" x14ac:dyDescent="0.3">
      <c r="A2547" t="s">
        <v>8597</v>
      </c>
      <c r="B2547">
        <v>2024</v>
      </c>
      <c r="C2547" t="s">
        <v>137</v>
      </c>
      <c r="D2547" t="s">
        <v>5065</v>
      </c>
      <c r="E2547" t="s">
        <v>9949</v>
      </c>
      <c r="F2547" t="s">
        <v>143</v>
      </c>
      <c r="G2547">
        <v>35000</v>
      </c>
      <c r="H2547" t="s">
        <v>5845</v>
      </c>
      <c r="I2547">
        <v>34300000</v>
      </c>
      <c r="J2547" t="s">
        <v>8767</v>
      </c>
      <c r="K2547">
        <v>33100000</v>
      </c>
      <c r="L2547">
        <v>35500000</v>
      </c>
      <c r="M2547">
        <v>2</v>
      </c>
      <c r="N2547" t="s">
        <v>4235</v>
      </c>
      <c r="O2547" t="s">
        <v>9950</v>
      </c>
    </row>
    <row r="2548" spans="1:15" x14ac:dyDescent="0.3">
      <c r="A2548" t="s">
        <v>449</v>
      </c>
      <c r="B2548">
        <v>2024</v>
      </c>
      <c r="C2548" t="s">
        <v>36</v>
      </c>
      <c r="D2548" t="s">
        <v>6171</v>
      </c>
      <c r="E2548" t="s">
        <v>4372</v>
      </c>
      <c r="F2548" t="s">
        <v>143</v>
      </c>
      <c r="G2548" t="s">
        <v>4171</v>
      </c>
      <c r="H2548" t="s">
        <v>5845</v>
      </c>
      <c r="I2548">
        <v>11700000</v>
      </c>
      <c r="J2548" t="s">
        <v>8767</v>
      </c>
      <c r="K2548">
        <v>11300000</v>
      </c>
      <c r="L2548">
        <v>12100000</v>
      </c>
      <c r="M2548">
        <v>5</v>
      </c>
      <c r="N2548" t="s">
        <v>4648</v>
      </c>
      <c r="O2548" t="s">
        <v>10085</v>
      </c>
    </row>
    <row r="2549" spans="1:15" x14ac:dyDescent="0.3">
      <c r="A2549" t="s">
        <v>6307</v>
      </c>
      <c r="B2549">
        <v>2024</v>
      </c>
      <c r="C2549" t="s">
        <v>24</v>
      </c>
      <c r="D2549" t="s">
        <v>4368</v>
      </c>
      <c r="E2549" t="s">
        <v>4369</v>
      </c>
      <c r="F2549" t="s">
        <v>43</v>
      </c>
      <c r="G2549">
        <v>13800</v>
      </c>
      <c r="H2549" t="s">
        <v>5845</v>
      </c>
      <c r="I2549">
        <v>37300000</v>
      </c>
      <c r="J2549" t="s">
        <v>8767</v>
      </c>
      <c r="K2549">
        <v>36100000</v>
      </c>
      <c r="L2549">
        <v>38500000</v>
      </c>
      <c r="M2549">
        <v>19</v>
      </c>
      <c r="N2549" t="s">
        <v>5819</v>
      </c>
      <c r="O2549" t="s">
        <v>9982</v>
      </c>
    </row>
    <row r="2550" spans="1:15" x14ac:dyDescent="0.3">
      <c r="A2550" t="s">
        <v>9634</v>
      </c>
      <c r="B2550">
        <v>2024</v>
      </c>
      <c r="C2550" t="s">
        <v>4183</v>
      </c>
      <c r="D2550" t="s">
        <v>4287</v>
      </c>
      <c r="E2550" t="s">
        <v>4288</v>
      </c>
      <c r="F2550" t="s">
        <v>43</v>
      </c>
      <c r="G2550">
        <v>51500</v>
      </c>
      <c r="H2550" t="s">
        <v>4179</v>
      </c>
      <c r="I2550">
        <v>17100000</v>
      </c>
      <c r="J2550" t="s">
        <v>8767</v>
      </c>
      <c r="K2550">
        <v>16500000</v>
      </c>
      <c r="L2550">
        <v>17700000</v>
      </c>
      <c r="M2550">
        <v>5</v>
      </c>
      <c r="N2550" t="s">
        <v>4381</v>
      </c>
      <c r="O2550" t="s">
        <v>9635</v>
      </c>
    </row>
    <row r="2551" spans="1:15" x14ac:dyDescent="0.3">
      <c r="A2551" t="s">
        <v>9724</v>
      </c>
      <c r="B2551">
        <v>2024</v>
      </c>
      <c r="C2551" t="s">
        <v>50</v>
      </c>
      <c r="D2551" t="s">
        <v>6019</v>
      </c>
      <c r="E2551" t="s">
        <v>9725</v>
      </c>
      <c r="F2551" t="s">
        <v>94</v>
      </c>
      <c r="G2551">
        <v>18548</v>
      </c>
      <c r="H2551" t="s">
        <v>4179</v>
      </c>
      <c r="I2551">
        <v>16300000</v>
      </c>
      <c r="J2551" t="s">
        <v>8767</v>
      </c>
      <c r="K2551">
        <v>15300000</v>
      </c>
      <c r="L2551">
        <v>17300000</v>
      </c>
      <c r="M2551">
        <v>2</v>
      </c>
      <c r="N2551" t="s">
        <v>4626</v>
      </c>
      <c r="O2551" t="s">
        <v>9726</v>
      </c>
    </row>
    <row r="2552" spans="1:15" x14ac:dyDescent="0.3">
      <c r="A2552" t="s">
        <v>9691</v>
      </c>
      <c r="B2552">
        <v>2024</v>
      </c>
      <c r="C2552" t="s">
        <v>24</v>
      </c>
      <c r="D2552" t="s">
        <v>4853</v>
      </c>
      <c r="E2552" t="s">
        <v>4307</v>
      </c>
      <c r="F2552" t="s">
        <v>60</v>
      </c>
      <c r="G2552">
        <v>19000</v>
      </c>
      <c r="H2552" t="s">
        <v>4179</v>
      </c>
      <c r="I2552">
        <v>15300000</v>
      </c>
      <c r="J2552" t="s">
        <v>8767</v>
      </c>
      <c r="K2552">
        <v>14700000</v>
      </c>
      <c r="L2552">
        <v>15800000</v>
      </c>
      <c r="M2552">
        <v>21</v>
      </c>
      <c r="N2552" t="s">
        <v>4381</v>
      </c>
      <c r="O2552" t="s">
        <v>9692</v>
      </c>
    </row>
    <row r="2553" spans="1:15" x14ac:dyDescent="0.3">
      <c r="A2553" t="s">
        <v>9712</v>
      </c>
      <c r="B2553">
        <v>2024</v>
      </c>
      <c r="C2553" t="s">
        <v>230</v>
      </c>
      <c r="D2553" t="s">
        <v>4554</v>
      </c>
      <c r="E2553" t="s">
        <v>5798</v>
      </c>
      <c r="F2553" t="s">
        <v>43</v>
      </c>
      <c r="G2553">
        <v>40700</v>
      </c>
      <c r="H2553" t="s">
        <v>4172</v>
      </c>
      <c r="I2553">
        <v>13700000</v>
      </c>
      <c r="J2553" t="s">
        <v>8767</v>
      </c>
      <c r="K2553">
        <v>13200000</v>
      </c>
      <c r="L2553">
        <v>14200000</v>
      </c>
      <c r="M2553">
        <v>62</v>
      </c>
      <c r="N2553" t="s">
        <v>4416</v>
      </c>
      <c r="O2553" t="s">
        <v>9713</v>
      </c>
    </row>
    <row r="2554" spans="1:15" x14ac:dyDescent="0.3">
      <c r="A2554" t="s">
        <v>181</v>
      </c>
      <c r="B2554">
        <v>2024</v>
      </c>
      <c r="C2554" t="s">
        <v>182</v>
      </c>
      <c r="D2554" t="s">
        <v>4488</v>
      </c>
      <c r="E2554" t="s">
        <v>10018</v>
      </c>
      <c r="F2554" t="s">
        <v>173</v>
      </c>
      <c r="G2554">
        <v>35150</v>
      </c>
      <c r="H2554" t="s">
        <v>5845</v>
      </c>
      <c r="I2554">
        <v>18800000</v>
      </c>
      <c r="J2554" t="s">
        <v>8767</v>
      </c>
      <c r="K2554">
        <v>18200000</v>
      </c>
      <c r="L2554">
        <v>19500000</v>
      </c>
      <c r="M2554">
        <v>7</v>
      </c>
      <c r="N2554" t="s">
        <v>4289</v>
      </c>
      <c r="O2554" t="s">
        <v>10019</v>
      </c>
    </row>
    <row r="2555" spans="1:15" x14ac:dyDescent="0.3">
      <c r="A2555" t="s">
        <v>9768</v>
      </c>
      <c r="B2555">
        <v>2024</v>
      </c>
      <c r="C2555" t="s">
        <v>45</v>
      </c>
      <c r="D2555" t="s">
        <v>4884</v>
      </c>
      <c r="E2555" t="s">
        <v>9146</v>
      </c>
      <c r="F2555" t="s">
        <v>161</v>
      </c>
      <c r="G2555">
        <v>30000</v>
      </c>
      <c r="H2555" t="s">
        <v>4179</v>
      </c>
      <c r="I2555">
        <v>15800000</v>
      </c>
      <c r="J2555" t="s">
        <v>8767</v>
      </c>
      <c r="K2555">
        <v>15000000</v>
      </c>
      <c r="L2555">
        <v>16600000</v>
      </c>
      <c r="M2555">
        <v>4</v>
      </c>
      <c r="N2555" t="s">
        <v>4401</v>
      </c>
      <c r="O2555" t="s">
        <v>9769</v>
      </c>
    </row>
    <row r="2556" spans="1:15" x14ac:dyDescent="0.3">
      <c r="A2556" t="s">
        <v>5592</v>
      </c>
      <c r="B2556">
        <v>2024</v>
      </c>
      <c r="C2556" t="s">
        <v>131</v>
      </c>
      <c r="D2556" t="s">
        <v>4992</v>
      </c>
      <c r="E2556" t="s">
        <v>4993</v>
      </c>
      <c r="F2556" t="s">
        <v>161</v>
      </c>
      <c r="G2556">
        <v>76000</v>
      </c>
      <c r="H2556" t="s">
        <v>5845</v>
      </c>
      <c r="I2556">
        <v>21800000</v>
      </c>
      <c r="J2556" t="s">
        <v>8767</v>
      </c>
      <c r="K2556">
        <v>21000000</v>
      </c>
      <c r="L2556">
        <v>22600000</v>
      </c>
      <c r="M2556">
        <v>5</v>
      </c>
      <c r="N2556" t="s">
        <v>4341</v>
      </c>
      <c r="O2556" t="s">
        <v>9943</v>
      </c>
    </row>
    <row r="2557" spans="1:15" x14ac:dyDescent="0.3">
      <c r="A2557" t="s">
        <v>6599</v>
      </c>
      <c r="B2557">
        <v>2024</v>
      </c>
      <c r="C2557" t="s">
        <v>4091</v>
      </c>
      <c r="D2557" t="s">
        <v>4921</v>
      </c>
      <c r="E2557" t="s">
        <v>9832</v>
      </c>
      <c r="F2557" t="s">
        <v>161</v>
      </c>
      <c r="G2557">
        <v>19000</v>
      </c>
      <c r="H2557" t="s">
        <v>5845</v>
      </c>
      <c r="I2557">
        <v>17100000</v>
      </c>
      <c r="J2557" t="s">
        <v>8767</v>
      </c>
      <c r="K2557">
        <v>16600000</v>
      </c>
      <c r="L2557">
        <v>17700000</v>
      </c>
      <c r="M2557">
        <v>13</v>
      </c>
      <c r="N2557" t="s">
        <v>4244</v>
      </c>
      <c r="O2557" t="s">
        <v>9935</v>
      </c>
    </row>
    <row r="2558" spans="1:15" x14ac:dyDescent="0.3">
      <c r="A2558" t="s">
        <v>9629</v>
      </c>
      <c r="B2558">
        <v>2024</v>
      </c>
      <c r="C2558" t="s">
        <v>194</v>
      </c>
      <c r="D2558" t="s">
        <v>4479</v>
      </c>
      <c r="E2558" t="s">
        <v>4480</v>
      </c>
      <c r="F2558" t="s">
        <v>161</v>
      </c>
      <c r="G2558">
        <v>68896</v>
      </c>
      <c r="H2558" t="s">
        <v>4179</v>
      </c>
      <c r="I2558">
        <v>27300000</v>
      </c>
      <c r="J2558" t="s">
        <v>8767</v>
      </c>
      <c r="K2558">
        <v>26300000</v>
      </c>
      <c r="L2558">
        <v>28300000</v>
      </c>
      <c r="M2558">
        <v>9</v>
      </c>
      <c r="N2558" t="s">
        <v>4251</v>
      </c>
      <c r="O2558" t="s">
        <v>9630</v>
      </c>
    </row>
    <row r="2559" spans="1:15" x14ac:dyDescent="0.3">
      <c r="A2559" t="s">
        <v>573</v>
      </c>
      <c r="B2559">
        <v>2024</v>
      </c>
      <c r="C2559" t="s">
        <v>36</v>
      </c>
      <c r="D2559" t="s">
        <v>4399</v>
      </c>
      <c r="E2559" t="s">
        <v>5772</v>
      </c>
      <c r="F2559" t="s">
        <v>43</v>
      </c>
      <c r="G2559">
        <v>30883</v>
      </c>
      <c r="H2559" t="s">
        <v>4179</v>
      </c>
      <c r="I2559">
        <v>9400000</v>
      </c>
      <c r="J2559" t="s">
        <v>8767</v>
      </c>
      <c r="K2559">
        <v>9100000</v>
      </c>
      <c r="L2559">
        <v>9700000</v>
      </c>
      <c r="M2559">
        <v>29</v>
      </c>
      <c r="N2559" t="s">
        <v>4416</v>
      </c>
      <c r="O2559" t="s">
        <v>9763</v>
      </c>
    </row>
    <row r="2560" spans="1:15" x14ac:dyDescent="0.3">
      <c r="A2560" t="s">
        <v>9693</v>
      </c>
      <c r="B2560">
        <v>2024</v>
      </c>
      <c r="C2560" t="s">
        <v>4640</v>
      </c>
      <c r="D2560" t="s">
        <v>5131</v>
      </c>
      <c r="E2560" t="s">
        <v>4243</v>
      </c>
      <c r="F2560" t="s">
        <v>60</v>
      </c>
      <c r="G2560">
        <v>32500</v>
      </c>
      <c r="H2560" t="s">
        <v>4179</v>
      </c>
      <c r="I2560">
        <v>16800000</v>
      </c>
      <c r="J2560" t="s">
        <v>8767</v>
      </c>
      <c r="K2560">
        <v>16200000</v>
      </c>
      <c r="L2560">
        <v>17400000</v>
      </c>
      <c r="M2560">
        <v>2</v>
      </c>
      <c r="N2560" t="s">
        <v>4416</v>
      </c>
      <c r="O2560" t="s">
        <v>9694</v>
      </c>
    </row>
    <row r="2561" spans="1:15" x14ac:dyDescent="0.3">
      <c r="A2561" t="s">
        <v>5340</v>
      </c>
      <c r="B2561">
        <v>2024</v>
      </c>
      <c r="C2561" t="s">
        <v>62</v>
      </c>
      <c r="D2561" t="s">
        <v>5980</v>
      </c>
      <c r="E2561" t="s">
        <v>5981</v>
      </c>
      <c r="F2561" t="s">
        <v>4171</v>
      </c>
      <c r="G2561" t="s">
        <v>4171</v>
      </c>
      <c r="H2561" t="s">
        <v>5845</v>
      </c>
      <c r="I2561">
        <v>24100000</v>
      </c>
      <c r="J2561" t="s">
        <v>8767</v>
      </c>
      <c r="K2561">
        <v>23200000</v>
      </c>
      <c r="L2561">
        <v>24900000</v>
      </c>
      <c r="M2561" t="s">
        <v>4174</v>
      </c>
      <c r="N2561" t="s">
        <v>4438</v>
      </c>
      <c r="O2561" t="s">
        <v>10059</v>
      </c>
    </row>
    <row r="2562" spans="1:15" x14ac:dyDescent="0.3">
      <c r="A2562" t="s">
        <v>4075</v>
      </c>
      <c r="B2562">
        <v>2024</v>
      </c>
      <c r="C2562" t="s">
        <v>4183</v>
      </c>
      <c r="D2562" t="s">
        <v>4939</v>
      </c>
      <c r="E2562" t="s">
        <v>10004</v>
      </c>
      <c r="F2562" t="s">
        <v>143</v>
      </c>
      <c r="G2562">
        <v>37000</v>
      </c>
      <c r="H2562" t="s">
        <v>5845</v>
      </c>
      <c r="I2562">
        <v>40500000</v>
      </c>
      <c r="J2562" t="s">
        <v>8767</v>
      </c>
      <c r="K2562">
        <v>39100000</v>
      </c>
      <c r="L2562">
        <v>41900000</v>
      </c>
      <c r="M2562" t="s">
        <v>4174</v>
      </c>
      <c r="N2562" t="s">
        <v>10005</v>
      </c>
      <c r="O2562" t="s">
        <v>10006</v>
      </c>
    </row>
    <row r="2563" spans="1:15" x14ac:dyDescent="0.3">
      <c r="A2563" t="s">
        <v>8576</v>
      </c>
      <c r="B2563">
        <v>2025</v>
      </c>
      <c r="C2563" t="s">
        <v>201</v>
      </c>
      <c r="D2563" t="s">
        <v>4668</v>
      </c>
      <c r="E2563" t="s">
        <v>4739</v>
      </c>
      <c r="F2563" t="s">
        <v>94</v>
      </c>
      <c r="G2563">
        <v>9892</v>
      </c>
      <c r="H2563" t="s">
        <v>5845</v>
      </c>
      <c r="I2563">
        <v>14500000</v>
      </c>
      <c r="J2563" t="s">
        <v>8767</v>
      </c>
      <c r="K2563">
        <v>14000000</v>
      </c>
      <c r="L2563">
        <v>15000000</v>
      </c>
      <c r="M2563">
        <v>16</v>
      </c>
      <c r="N2563" t="s">
        <v>4582</v>
      </c>
      <c r="O2563" t="s">
        <v>10084</v>
      </c>
    </row>
    <row r="2564" spans="1:15" x14ac:dyDescent="0.3">
      <c r="A2564" t="s">
        <v>9740</v>
      </c>
      <c r="B2564">
        <v>2024</v>
      </c>
      <c r="C2564" t="s">
        <v>24</v>
      </c>
      <c r="D2564" t="s">
        <v>8383</v>
      </c>
      <c r="E2564" t="s">
        <v>8384</v>
      </c>
      <c r="F2564" t="s">
        <v>173</v>
      </c>
      <c r="G2564">
        <v>14400</v>
      </c>
      <c r="H2564" t="s">
        <v>4179</v>
      </c>
      <c r="I2564">
        <v>22100000</v>
      </c>
      <c r="J2564" t="s">
        <v>8767</v>
      </c>
      <c r="K2564">
        <v>21300000</v>
      </c>
      <c r="L2564">
        <v>22900000</v>
      </c>
      <c r="M2564">
        <v>13</v>
      </c>
      <c r="N2564" t="s">
        <v>4247</v>
      </c>
      <c r="O2564" t="s">
        <v>9741</v>
      </c>
    </row>
    <row r="2565" spans="1:15" x14ac:dyDescent="0.3">
      <c r="A2565" t="s">
        <v>9663</v>
      </c>
      <c r="B2565">
        <v>2024</v>
      </c>
      <c r="C2565" t="s">
        <v>4183</v>
      </c>
      <c r="D2565" t="s">
        <v>4184</v>
      </c>
      <c r="E2565" t="s">
        <v>6095</v>
      </c>
      <c r="F2565" t="s">
        <v>43</v>
      </c>
      <c r="G2565">
        <v>10200</v>
      </c>
      <c r="H2565" t="s">
        <v>4179</v>
      </c>
      <c r="I2565">
        <v>10400000</v>
      </c>
      <c r="J2565" t="s">
        <v>8767</v>
      </c>
      <c r="K2565">
        <v>10000000</v>
      </c>
      <c r="L2565">
        <v>10800000</v>
      </c>
      <c r="M2565">
        <v>9</v>
      </c>
      <c r="N2565" t="s">
        <v>4507</v>
      </c>
      <c r="O2565" t="s">
        <v>9664</v>
      </c>
    </row>
    <row r="2566" spans="1:15" x14ac:dyDescent="0.3">
      <c r="A2566" t="s">
        <v>348</v>
      </c>
      <c r="B2566">
        <v>2025</v>
      </c>
      <c r="C2566" t="s">
        <v>62</v>
      </c>
      <c r="D2566">
        <v>308</v>
      </c>
      <c r="E2566" t="s">
        <v>4282</v>
      </c>
      <c r="F2566" t="s">
        <v>173</v>
      </c>
      <c r="G2566">
        <v>4385</v>
      </c>
      <c r="H2566" t="s">
        <v>5845</v>
      </c>
      <c r="I2566">
        <v>17100000</v>
      </c>
      <c r="J2566" t="s">
        <v>8767</v>
      </c>
      <c r="K2566">
        <v>16300000</v>
      </c>
      <c r="L2566">
        <v>17900000</v>
      </c>
      <c r="M2566">
        <v>2</v>
      </c>
      <c r="N2566" t="s">
        <v>4247</v>
      </c>
      <c r="O2566" t="s">
        <v>10063</v>
      </c>
    </row>
    <row r="2567" spans="1:15" x14ac:dyDescent="0.3">
      <c r="A2567" t="s">
        <v>369</v>
      </c>
      <c r="B2567">
        <v>2025</v>
      </c>
      <c r="C2567" t="s">
        <v>62</v>
      </c>
      <c r="D2567">
        <v>3008</v>
      </c>
      <c r="E2567" t="s">
        <v>4258</v>
      </c>
      <c r="F2567" t="s">
        <v>43</v>
      </c>
      <c r="G2567">
        <v>3150</v>
      </c>
      <c r="H2567" t="s">
        <v>5845</v>
      </c>
      <c r="I2567">
        <v>17500000</v>
      </c>
      <c r="J2567" t="s">
        <v>8767</v>
      </c>
      <c r="K2567">
        <v>16900000</v>
      </c>
      <c r="L2567">
        <v>18100000</v>
      </c>
      <c r="M2567">
        <v>9</v>
      </c>
      <c r="N2567" t="s">
        <v>4256</v>
      </c>
      <c r="O2567" t="s">
        <v>10064</v>
      </c>
    </row>
    <row r="2568" spans="1:15" x14ac:dyDescent="0.3">
      <c r="A2568" t="s">
        <v>360</v>
      </c>
      <c r="B2568">
        <v>2025</v>
      </c>
      <c r="C2568" t="s">
        <v>62</v>
      </c>
      <c r="D2568">
        <v>3008</v>
      </c>
      <c r="E2568" t="s">
        <v>4340</v>
      </c>
      <c r="F2568" t="s">
        <v>43</v>
      </c>
      <c r="G2568">
        <v>7735</v>
      </c>
      <c r="H2568" t="s">
        <v>5845</v>
      </c>
      <c r="I2568">
        <v>28700000</v>
      </c>
      <c r="J2568" t="s">
        <v>8767</v>
      </c>
      <c r="K2568">
        <v>27700000</v>
      </c>
      <c r="L2568">
        <v>29600000</v>
      </c>
      <c r="M2568">
        <v>13</v>
      </c>
      <c r="N2568" t="s">
        <v>4332</v>
      </c>
      <c r="O2568" t="s">
        <v>10066</v>
      </c>
    </row>
    <row r="2569" spans="1:15" x14ac:dyDescent="0.3">
      <c r="A2569" t="s">
        <v>362</v>
      </c>
      <c r="B2569">
        <v>2025</v>
      </c>
      <c r="C2569" t="s">
        <v>62</v>
      </c>
      <c r="D2569">
        <v>3008</v>
      </c>
      <c r="E2569" t="s">
        <v>4345</v>
      </c>
      <c r="F2569" t="s">
        <v>43</v>
      </c>
      <c r="G2569">
        <v>9609</v>
      </c>
      <c r="H2569" t="s">
        <v>5845</v>
      </c>
      <c r="I2569">
        <v>23400000</v>
      </c>
      <c r="J2569" t="s">
        <v>8767</v>
      </c>
      <c r="K2569">
        <v>22300000</v>
      </c>
      <c r="L2569">
        <v>24500000</v>
      </c>
      <c r="M2569">
        <v>3</v>
      </c>
      <c r="N2569" t="s">
        <v>4626</v>
      </c>
      <c r="O2569" t="s">
        <v>10068</v>
      </c>
    </row>
    <row r="2570" spans="1:15" x14ac:dyDescent="0.3">
      <c r="A2570" t="s">
        <v>4128</v>
      </c>
      <c r="B2570">
        <v>2025</v>
      </c>
      <c r="C2570" t="s">
        <v>62</v>
      </c>
      <c r="D2570" t="s">
        <v>4249</v>
      </c>
      <c r="E2570" t="s">
        <v>4357</v>
      </c>
      <c r="F2570" t="s">
        <v>143</v>
      </c>
      <c r="G2570">
        <v>16021</v>
      </c>
      <c r="H2570" t="s">
        <v>5845</v>
      </c>
      <c r="I2570">
        <v>21900000</v>
      </c>
      <c r="J2570" t="s">
        <v>8767</v>
      </c>
      <c r="K2570">
        <v>21200000</v>
      </c>
      <c r="L2570">
        <v>22700000</v>
      </c>
      <c r="M2570">
        <v>11</v>
      </c>
      <c r="N2570" t="s">
        <v>4346</v>
      </c>
      <c r="O2570" t="s">
        <v>10060</v>
      </c>
    </row>
    <row r="2571" spans="1:15" x14ac:dyDescent="0.3">
      <c r="A2571" t="s">
        <v>249</v>
      </c>
      <c r="B2571">
        <v>2025</v>
      </c>
      <c r="C2571" t="s">
        <v>250</v>
      </c>
      <c r="D2571" t="s">
        <v>5676</v>
      </c>
      <c r="E2571" t="s">
        <v>10033</v>
      </c>
      <c r="F2571" t="s">
        <v>4171</v>
      </c>
      <c r="G2571">
        <v>19678</v>
      </c>
      <c r="H2571" t="s">
        <v>5845</v>
      </c>
      <c r="I2571">
        <v>41000000</v>
      </c>
      <c r="J2571" t="s">
        <v>8767</v>
      </c>
      <c r="K2571">
        <v>39600000</v>
      </c>
      <c r="L2571">
        <v>42500000</v>
      </c>
      <c r="M2571">
        <v>4</v>
      </c>
      <c r="N2571" t="s">
        <v>4976</v>
      </c>
      <c r="O2571" t="s">
        <v>10034</v>
      </c>
    </row>
    <row r="2572" spans="1:15" x14ac:dyDescent="0.3">
      <c r="A2572" t="s">
        <v>69</v>
      </c>
      <c r="B2572">
        <v>2025</v>
      </c>
      <c r="C2572" t="s">
        <v>62</v>
      </c>
      <c r="D2572" t="s">
        <v>4249</v>
      </c>
      <c r="E2572" t="s">
        <v>4357</v>
      </c>
      <c r="F2572" t="s">
        <v>143</v>
      </c>
      <c r="G2572">
        <v>5800</v>
      </c>
      <c r="H2572" t="s">
        <v>5845</v>
      </c>
      <c r="I2572">
        <v>22100000</v>
      </c>
      <c r="J2572" t="s">
        <v>8767</v>
      </c>
      <c r="K2572">
        <v>21300000</v>
      </c>
      <c r="L2572">
        <v>22800000</v>
      </c>
      <c r="M2572">
        <v>11</v>
      </c>
      <c r="N2572" t="s">
        <v>4346</v>
      </c>
      <c r="O2572" t="s">
        <v>10028</v>
      </c>
    </row>
    <row r="2573" spans="1:15" x14ac:dyDescent="0.3">
      <c r="A2573" t="s">
        <v>5268</v>
      </c>
      <c r="B2573">
        <v>2025</v>
      </c>
      <c r="C2573" t="s">
        <v>4268</v>
      </c>
      <c r="D2573" t="s">
        <v>9046</v>
      </c>
      <c r="E2573" t="s">
        <v>9047</v>
      </c>
      <c r="F2573" t="s">
        <v>4171</v>
      </c>
      <c r="G2573">
        <v>44200</v>
      </c>
      <c r="H2573" t="s">
        <v>5845</v>
      </c>
      <c r="I2573">
        <v>30800000</v>
      </c>
      <c r="J2573" t="s">
        <v>8767</v>
      </c>
      <c r="K2573">
        <v>29700000</v>
      </c>
      <c r="L2573">
        <v>31900000</v>
      </c>
      <c r="M2573" t="s">
        <v>4174</v>
      </c>
      <c r="N2573" t="s">
        <v>6082</v>
      </c>
      <c r="O2573" t="s">
        <v>9938</v>
      </c>
    </row>
    <row r="2574" spans="1:15" x14ac:dyDescent="0.3">
      <c r="A2574" t="s">
        <v>8619</v>
      </c>
      <c r="B2574">
        <v>2025</v>
      </c>
      <c r="C2574" t="s">
        <v>62</v>
      </c>
      <c r="D2574" t="s">
        <v>4197</v>
      </c>
      <c r="E2574" t="s">
        <v>4901</v>
      </c>
      <c r="F2574" t="s">
        <v>4171</v>
      </c>
      <c r="G2574">
        <v>22000</v>
      </c>
      <c r="H2574" t="s">
        <v>5845</v>
      </c>
      <c r="I2574">
        <v>14600000</v>
      </c>
      <c r="J2574" t="s">
        <v>8767</v>
      </c>
      <c r="K2574">
        <v>14100000</v>
      </c>
      <c r="L2574">
        <v>15100000</v>
      </c>
      <c r="M2574">
        <v>8</v>
      </c>
      <c r="N2574" t="s">
        <v>4247</v>
      </c>
      <c r="O2574" t="s">
        <v>9937</v>
      </c>
    </row>
    <row r="2575" spans="1:15" x14ac:dyDescent="0.3">
      <c r="A2575" t="s">
        <v>153</v>
      </c>
      <c r="B2575">
        <v>2025</v>
      </c>
      <c r="C2575" t="s">
        <v>154</v>
      </c>
      <c r="D2575" t="s">
        <v>5681</v>
      </c>
      <c r="E2575" t="s">
        <v>5682</v>
      </c>
      <c r="F2575" t="s">
        <v>4171</v>
      </c>
      <c r="G2575">
        <v>7500</v>
      </c>
      <c r="H2575" t="s">
        <v>5845</v>
      </c>
      <c r="I2575">
        <v>23600000</v>
      </c>
      <c r="J2575" t="s">
        <v>8767</v>
      </c>
      <c r="K2575">
        <v>22800000</v>
      </c>
      <c r="L2575">
        <v>24400000</v>
      </c>
      <c r="M2575">
        <v>4</v>
      </c>
      <c r="N2575" t="s">
        <v>5155</v>
      </c>
      <c r="O2575" t="s">
        <v>10024</v>
      </c>
    </row>
    <row r="2576" spans="1:15" x14ac:dyDescent="0.3">
      <c r="A2576" t="s">
        <v>6321</v>
      </c>
      <c r="B2576">
        <v>2025</v>
      </c>
      <c r="C2576" t="s">
        <v>62</v>
      </c>
      <c r="D2576">
        <v>5008</v>
      </c>
      <c r="E2576" t="s">
        <v>4434</v>
      </c>
      <c r="F2576" t="s">
        <v>4171</v>
      </c>
      <c r="G2576">
        <v>20000</v>
      </c>
      <c r="H2576" t="s">
        <v>5845</v>
      </c>
      <c r="I2576">
        <v>24000000</v>
      </c>
      <c r="J2576" t="s">
        <v>8767</v>
      </c>
      <c r="K2576">
        <v>23200000</v>
      </c>
      <c r="L2576">
        <v>24800000</v>
      </c>
      <c r="M2576">
        <v>5</v>
      </c>
      <c r="N2576" t="s">
        <v>4963</v>
      </c>
      <c r="O2576" t="s">
        <v>9992</v>
      </c>
    </row>
    <row r="2577" spans="1:15" x14ac:dyDescent="0.3">
      <c r="A2577" t="s">
        <v>8611</v>
      </c>
      <c r="B2577">
        <v>2024</v>
      </c>
      <c r="C2577" t="s">
        <v>3991</v>
      </c>
      <c r="D2577" t="s">
        <v>4629</v>
      </c>
      <c r="E2577" t="s">
        <v>5025</v>
      </c>
      <c r="F2577" t="s">
        <v>161</v>
      </c>
      <c r="G2577">
        <v>12238</v>
      </c>
      <c r="H2577" t="s">
        <v>5845</v>
      </c>
      <c r="I2577">
        <v>11900000</v>
      </c>
      <c r="J2577" t="s">
        <v>8767</v>
      </c>
      <c r="K2577">
        <v>11500000</v>
      </c>
      <c r="L2577">
        <v>12300000</v>
      </c>
      <c r="M2577">
        <v>9</v>
      </c>
      <c r="N2577" t="s">
        <v>4401</v>
      </c>
      <c r="O2577" t="s">
        <v>9991</v>
      </c>
    </row>
    <row r="2578" spans="1:15" x14ac:dyDescent="0.3">
      <c r="A2578" t="s">
        <v>5355</v>
      </c>
      <c r="B2578">
        <v>2025</v>
      </c>
      <c r="C2578" t="s">
        <v>50</v>
      </c>
      <c r="D2578" t="s">
        <v>6019</v>
      </c>
      <c r="E2578" t="s">
        <v>9725</v>
      </c>
      <c r="F2578" t="s">
        <v>4171</v>
      </c>
      <c r="G2578">
        <v>37000</v>
      </c>
      <c r="H2578" t="s">
        <v>5845</v>
      </c>
      <c r="I2578">
        <v>16500000</v>
      </c>
      <c r="J2578" t="s">
        <v>8767</v>
      </c>
      <c r="K2578">
        <v>15900000</v>
      </c>
      <c r="L2578">
        <v>17100000</v>
      </c>
      <c r="M2578">
        <v>8</v>
      </c>
      <c r="N2578" t="s">
        <v>4218</v>
      </c>
      <c r="O2578" t="s">
        <v>9979</v>
      </c>
    </row>
    <row r="2579" spans="1:15" x14ac:dyDescent="0.3">
      <c r="A2579" t="s">
        <v>394</v>
      </c>
      <c r="B2579">
        <v>2025</v>
      </c>
      <c r="C2579" t="s">
        <v>163</v>
      </c>
      <c r="D2579">
        <v>7</v>
      </c>
      <c r="E2579" t="s">
        <v>4276</v>
      </c>
      <c r="F2579" t="s">
        <v>4171</v>
      </c>
      <c r="G2579">
        <v>8508</v>
      </c>
      <c r="H2579" t="s">
        <v>5845</v>
      </c>
      <c r="I2579">
        <v>17600000</v>
      </c>
      <c r="J2579" t="s">
        <v>8767</v>
      </c>
      <c r="K2579">
        <v>16900000</v>
      </c>
      <c r="L2579">
        <v>18300000</v>
      </c>
      <c r="M2579">
        <v>18</v>
      </c>
      <c r="N2579" t="s">
        <v>4247</v>
      </c>
      <c r="O2579" t="s">
        <v>10082</v>
      </c>
    </row>
    <row r="2580" spans="1:15" x14ac:dyDescent="0.3">
      <c r="A2580" t="s">
        <v>6531</v>
      </c>
      <c r="B2580">
        <v>2025</v>
      </c>
      <c r="C2580" t="s">
        <v>188</v>
      </c>
      <c r="D2580" t="s">
        <v>5022</v>
      </c>
      <c r="E2580" t="s">
        <v>9967</v>
      </c>
      <c r="F2580" t="s">
        <v>4171</v>
      </c>
      <c r="G2580">
        <v>7193</v>
      </c>
      <c r="H2580" t="s">
        <v>5845</v>
      </c>
      <c r="I2580">
        <v>16900000</v>
      </c>
      <c r="J2580" t="s">
        <v>8767</v>
      </c>
      <c r="K2580">
        <v>15700000</v>
      </c>
      <c r="L2580">
        <v>18100000</v>
      </c>
      <c r="M2580">
        <v>3</v>
      </c>
      <c r="N2580" t="s">
        <v>4247</v>
      </c>
      <c r="O2580" t="s">
        <v>9968</v>
      </c>
    </row>
    <row r="2581" spans="1:15" x14ac:dyDescent="0.3">
      <c r="A2581" t="s">
        <v>9698</v>
      </c>
      <c r="B2581">
        <v>2025</v>
      </c>
      <c r="C2581" t="s">
        <v>137</v>
      </c>
      <c r="D2581" t="s">
        <v>4201</v>
      </c>
      <c r="E2581" t="s">
        <v>5108</v>
      </c>
      <c r="F2581" t="s">
        <v>4171</v>
      </c>
      <c r="G2581">
        <v>12600</v>
      </c>
      <c r="H2581" t="s">
        <v>4172</v>
      </c>
      <c r="I2581">
        <v>22600000</v>
      </c>
      <c r="J2581" t="s">
        <v>8767</v>
      </c>
      <c r="K2581">
        <v>21800000</v>
      </c>
      <c r="L2581">
        <v>23300000</v>
      </c>
      <c r="M2581">
        <v>22</v>
      </c>
      <c r="N2581" t="s">
        <v>4235</v>
      </c>
      <c r="O2581" t="s">
        <v>9699</v>
      </c>
    </row>
    <row r="2582" spans="1:15" x14ac:dyDescent="0.3">
      <c r="A2582" t="s">
        <v>4149</v>
      </c>
      <c r="B2582">
        <v>2025</v>
      </c>
      <c r="C2582" t="s">
        <v>62</v>
      </c>
      <c r="D2582" t="s">
        <v>4197</v>
      </c>
      <c r="E2582" t="s">
        <v>4198</v>
      </c>
      <c r="F2582" t="s">
        <v>152</v>
      </c>
      <c r="G2582">
        <v>1510</v>
      </c>
      <c r="H2582" t="s">
        <v>5845</v>
      </c>
      <c r="I2582">
        <v>16500000</v>
      </c>
      <c r="J2582" t="s">
        <v>8767</v>
      </c>
      <c r="K2582">
        <v>15800000</v>
      </c>
      <c r="L2582">
        <v>17200000</v>
      </c>
      <c r="M2582">
        <v>14</v>
      </c>
      <c r="N2582" t="s">
        <v>4259</v>
      </c>
      <c r="O2582" t="s">
        <v>10049</v>
      </c>
    </row>
    <row r="2583" spans="1:15" x14ac:dyDescent="0.3">
      <c r="A2583" t="s">
        <v>4110</v>
      </c>
      <c r="B2583">
        <v>2025</v>
      </c>
      <c r="C2583" t="s">
        <v>24</v>
      </c>
      <c r="D2583" t="s">
        <v>5840</v>
      </c>
      <c r="E2583" t="s">
        <v>8748</v>
      </c>
      <c r="F2583" t="s">
        <v>8749</v>
      </c>
      <c r="G2583">
        <v>119</v>
      </c>
      <c r="H2583" t="s">
        <v>5845</v>
      </c>
      <c r="I2583">
        <v>39500000</v>
      </c>
      <c r="J2583" t="s">
        <v>8767</v>
      </c>
      <c r="K2583">
        <v>38100000</v>
      </c>
      <c r="L2583">
        <v>40800000</v>
      </c>
      <c r="M2583">
        <v>5</v>
      </c>
      <c r="N2583" t="s">
        <v>4279</v>
      </c>
      <c r="O2583" t="s">
        <v>10091</v>
      </c>
    </row>
    <row r="2584" spans="1:15" x14ac:dyDescent="0.3">
      <c r="A2584" t="s">
        <v>9766</v>
      </c>
      <c r="B2584">
        <v>2025</v>
      </c>
      <c r="C2584" t="s">
        <v>50</v>
      </c>
      <c r="D2584">
        <v>580</v>
      </c>
      <c r="E2584" t="s">
        <v>4581</v>
      </c>
      <c r="F2584" t="s">
        <v>4171</v>
      </c>
      <c r="G2584">
        <v>27000</v>
      </c>
      <c r="H2584" t="s">
        <v>4179</v>
      </c>
      <c r="I2584">
        <v>11900000</v>
      </c>
      <c r="J2584" t="s">
        <v>8767</v>
      </c>
      <c r="K2584">
        <v>11400000</v>
      </c>
      <c r="L2584">
        <v>12400000</v>
      </c>
      <c r="M2584" t="s">
        <v>4174</v>
      </c>
      <c r="N2584" t="s">
        <v>4699</v>
      </c>
      <c r="O2584" t="s">
        <v>9767</v>
      </c>
    </row>
    <row r="2585" spans="1:15" x14ac:dyDescent="0.3">
      <c r="A2585" t="s">
        <v>5314</v>
      </c>
      <c r="B2585">
        <v>2025</v>
      </c>
      <c r="C2585" t="s">
        <v>62</v>
      </c>
      <c r="D2585" t="s">
        <v>4389</v>
      </c>
      <c r="E2585" t="s">
        <v>4681</v>
      </c>
      <c r="F2585" t="s">
        <v>4171</v>
      </c>
      <c r="G2585" t="s">
        <v>4171</v>
      </c>
      <c r="H2585" t="s">
        <v>5845</v>
      </c>
      <c r="I2585">
        <v>24600000</v>
      </c>
      <c r="J2585" t="s">
        <v>8767</v>
      </c>
      <c r="K2585">
        <v>23900000</v>
      </c>
      <c r="L2585">
        <v>25400000</v>
      </c>
      <c r="M2585">
        <v>10</v>
      </c>
      <c r="N2585" t="s">
        <v>4346</v>
      </c>
      <c r="O2585" t="s">
        <v>10046</v>
      </c>
    </row>
    <row r="2586" spans="1:15" x14ac:dyDescent="0.3">
      <c r="A2586" t="s">
        <v>4102</v>
      </c>
      <c r="B2586">
        <v>2025</v>
      </c>
      <c r="C2586" t="s">
        <v>62</v>
      </c>
      <c r="D2586" t="s">
        <v>4197</v>
      </c>
      <c r="E2586" t="s">
        <v>8524</v>
      </c>
      <c r="F2586" t="s">
        <v>4171</v>
      </c>
      <c r="G2586" t="s">
        <v>4171</v>
      </c>
      <c r="H2586" t="s">
        <v>5845</v>
      </c>
      <c r="I2586">
        <v>16100000</v>
      </c>
      <c r="J2586" t="s">
        <v>8767</v>
      </c>
      <c r="K2586">
        <v>15300000</v>
      </c>
      <c r="L2586">
        <v>16800000</v>
      </c>
      <c r="M2586">
        <v>6</v>
      </c>
      <c r="N2586" t="s">
        <v>4259</v>
      </c>
      <c r="O2586" t="s">
        <v>10048</v>
      </c>
    </row>
    <row r="2587" spans="1:15" x14ac:dyDescent="0.3">
      <c r="A2587" t="s">
        <v>8548</v>
      </c>
      <c r="B2587">
        <v>2025</v>
      </c>
      <c r="C2587" t="s">
        <v>62</v>
      </c>
      <c r="D2587" t="s">
        <v>4231</v>
      </c>
      <c r="E2587" t="s">
        <v>6861</v>
      </c>
      <c r="F2587" t="s">
        <v>4171</v>
      </c>
      <c r="G2587" t="s">
        <v>4171</v>
      </c>
      <c r="H2587" t="s">
        <v>5845</v>
      </c>
      <c r="I2587">
        <v>11600000</v>
      </c>
      <c r="J2587" t="s">
        <v>8767</v>
      </c>
      <c r="K2587">
        <v>11200000</v>
      </c>
      <c r="L2587">
        <v>11900000</v>
      </c>
      <c r="M2587">
        <v>8</v>
      </c>
      <c r="N2587" t="s">
        <v>4262</v>
      </c>
      <c r="O2587" t="s">
        <v>10038</v>
      </c>
    </row>
    <row r="2588" spans="1:15" x14ac:dyDescent="0.3">
      <c r="A2588" t="s">
        <v>8330</v>
      </c>
      <c r="B2588">
        <v>2025</v>
      </c>
      <c r="C2588" t="s">
        <v>194</v>
      </c>
      <c r="D2588" t="s">
        <v>4479</v>
      </c>
      <c r="E2588" t="s">
        <v>8331</v>
      </c>
      <c r="F2588" t="s">
        <v>4171</v>
      </c>
      <c r="G2588">
        <v>7500</v>
      </c>
      <c r="H2588" t="s">
        <v>5845</v>
      </c>
      <c r="I2588">
        <v>26800000</v>
      </c>
      <c r="J2588" t="s">
        <v>8767</v>
      </c>
      <c r="K2588">
        <v>25900000</v>
      </c>
      <c r="L2588">
        <v>27700000</v>
      </c>
      <c r="M2588">
        <v>5</v>
      </c>
      <c r="N2588" t="s">
        <v>4387</v>
      </c>
      <c r="O2588" t="s">
        <v>9946</v>
      </c>
    </row>
    <row r="2589" spans="1:15" x14ac:dyDescent="0.3">
      <c r="A2589" t="s">
        <v>8506</v>
      </c>
      <c r="B2589">
        <v>2025</v>
      </c>
      <c r="C2589" t="s">
        <v>230</v>
      </c>
      <c r="D2589" t="s">
        <v>8507</v>
      </c>
      <c r="E2589" t="s">
        <v>8508</v>
      </c>
      <c r="F2589" t="s">
        <v>4171</v>
      </c>
      <c r="G2589">
        <v>40200</v>
      </c>
      <c r="H2589" t="s">
        <v>5845</v>
      </c>
      <c r="I2589">
        <v>15800000</v>
      </c>
      <c r="J2589" t="s">
        <v>8767</v>
      </c>
      <c r="K2589">
        <v>15300000</v>
      </c>
      <c r="L2589">
        <v>16400000</v>
      </c>
      <c r="M2589">
        <v>12</v>
      </c>
      <c r="N2589" t="s">
        <v>5137</v>
      </c>
      <c r="O2589" t="s">
        <v>10044</v>
      </c>
    </row>
    <row r="2590" spans="1:15" x14ac:dyDescent="0.3">
      <c r="A2590" t="s">
        <v>256</v>
      </c>
      <c r="B2590">
        <v>2025</v>
      </c>
      <c r="C2590" t="s">
        <v>62</v>
      </c>
      <c r="D2590" t="s">
        <v>4389</v>
      </c>
      <c r="E2590" t="s">
        <v>4681</v>
      </c>
      <c r="F2590" t="s">
        <v>4171</v>
      </c>
      <c r="G2590">
        <v>4687</v>
      </c>
      <c r="H2590" t="s">
        <v>5845</v>
      </c>
      <c r="I2590">
        <v>25100000</v>
      </c>
      <c r="J2590" t="s">
        <v>8767</v>
      </c>
      <c r="K2590">
        <v>24300000</v>
      </c>
      <c r="L2590">
        <v>25900000</v>
      </c>
      <c r="M2590">
        <v>10</v>
      </c>
      <c r="N2590" t="s">
        <v>4346</v>
      </c>
      <c r="O2590" t="s">
        <v>10025</v>
      </c>
    </row>
    <row r="2591" spans="1:15" x14ac:dyDescent="0.3">
      <c r="A2591" t="s">
        <v>4107</v>
      </c>
      <c r="B2591">
        <v>2025</v>
      </c>
      <c r="C2591" t="s">
        <v>4183</v>
      </c>
      <c r="D2591" t="s">
        <v>5932</v>
      </c>
      <c r="E2591" t="s">
        <v>10078</v>
      </c>
      <c r="F2591" t="s">
        <v>4171</v>
      </c>
      <c r="G2591">
        <v>10800</v>
      </c>
      <c r="H2591" t="s">
        <v>5845</v>
      </c>
      <c r="I2591">
        <v>15900000</v>
      </c>
      <c r="J2591" t="s">
        <v>8767</v>
      </c>
      <c r="K2591">
        <v>15100000</v>
      </c>
      <c r="L2591">
        <v>16600000</v>
      </c>
      <c r="M2591">
        <v>9</v>
      </c>
      <c r="N2591" t="s">
        <v>5137</v>
      </c>
      <c r="O2591" t="s">
        <v>10079</v>
      </c>
    </row>
    <row r="2592" spans="1:15" x14ac:dyDescent="0.3">
      <c r="A2592" t="s">
        <v>7184</v>
      </c>
      <c r="B2592">
        <v>2025</v>
      </c>
      <c r="C2592" t="s">
        <v>62</v>
      </c>
      <c r="D2592" t="s">
        <v>4389</v>
      </c>
      <c r="E2592" t="s">
        <v>4681</v>
      </c>
      <c r="F2592" t="s">
        <v>4171</v>
      </c>
      <c r="G2592">
        <v>23967</v>
      </c>
      <c r="H2592" t="s">
        <v>5845</v>
      </c>
      <c r="I2592">
        <v>24200000</v>
      </c>
      <c r="J2592" t="s">
        <v>8767</v>
      </c>
      <c r="K2592">
        <v>23400000</v>
      </c>
      <c r="L2592">
        <v>25000000</v>
      </c>
      <c r="M2592">
        <v>10</v>
      </c>
      <c r="N2592" t="s">
        <v>4346</v>
      </c>
      <c r="O2592" t="s">
        <v>10041</v>
      </c>
    </row>
    <row r="2593" spans="1:15" x14ac:dyDescent="0.3">
      <c r="A2593" t="s">
        <v>10096</v>
      </c>
      <c r="B2593">
        <v>2025</v>
      </c>
      <c r="C2593" t="s">
        <v>230</v>
      </c>
      <c r="D2593" t="s">
        <v>10097</v>
      </c>
      <c r="E2593" t="s">
        <v>5798</v>
      </c>
      <c r="F2593" t="s">
        <v>4171</v>
      </c>
      <c r="G2593">
        <v>15000</v>
      </c>
      <c r="H2593" t="s">
        <v>4179</v>
      </c>
      <c r="I2593">
        <v>15700000</v>
      </c>
      <c r="J2593" t="s">
        <v>8767</v>
      </c>
      <c r="K2593">
        <v>15200000</v>
      </c>
      <c r="L2593">
        <v>16300000</v>
      </c>
      <c r="M2593">
        <v>11</v>
      </c>
      <c r="N2593" t="s">
        <v>4244</v>
      </c>
      <c r="O2593" t="s">
        <v>10104</v>
      </c>
    </row>
    <row r="2594" spans="1:15" x14ac:dyDescent="0.3">
      <c r="A2594" t="s">
        <v>5316</v>
      </c>
      <c r="B2594">
        <v>2025</v>
      </c>
      <c r="C2594" t="s">
        <v>230</v>
      </c>
      <c r="D2594" t="s">
        <v>7789</v>
      </c>
      <c r="E2594" t="s">
        <v>8526</v>
      </c>
      <c r="F2594" t="s">
        <v>4171</v>
      </c>
      <c r="G2594">
        <v>3623</v>
      </c>
      <c r="H2594" t="s">
        <v>5845</v>
      </c>
      <c r="I2594">
        <v>12400000</v>
      </c>
      <c r="J2594" t="s">
        <v>8767</v>
      </c>
      <c r="K2594">
        <v>12000000</v>
      </c>
      <c r="L2594">
        <v>12800000</v>
      </c>
      <c r="M2594">
        <v>16</v>
      </c>
      <c r="N2594" t="s">
        <v>4381</v>
      </c>
      <c r="O2594" t="s">
        <v>10053</v>
      </c>
    </row>
    <row r="2595" spans="1:15" x14ac:dyDescent="0.3">
      <c r="A2595" t="s">
        <v>8512</v>
      </c>
      <c r="B2595">
        <v>2025</v>
      </c>
      <c r="C2595" t="s">
        <v>62</v>
      </c>
      <c r="D2595" t="s">
        <v>4389</v>
      </c>
      <c r="E2595" t="s">
        <v>4681</v>
      </c>
      <c r="F2595" t="s">
        <v>4171</v>
      </c>
      <c r="G2595">
        <v>8160</v>
      </c>
      <c r="H2595" t="s">
        <v>5845</v>
      </c>
      <c r="I2595">
        <v>25100000</v>
      </c>
      <c r="J2595" t="s">
        <v>8767</v>
      </c>
      <c r="K2595">
        <v>24300000</v>
      </c>
      <c r="L2595">
        <v>25800000</v>
      </c>
      <c r="M2595">
        <v>10</v>
      </c>
      <c r="N2595" t="s">
        <v>4346</v>
      </c>
      <c r="O2595" t="s">
        <v>10043</v>
      </c>
    </row>
    <row r="2596" spans="1:15" x14ac:dyDescent="0.3">
      <c r="A2596" t="s">
        <v>9705</v>
      </c>
      <c r="B2596">
        <v>2025</v>
      </c>
      <c r="C2596" t="s">
        <v>85</v>
      </c>
      <c r="D2596" t="s">
        <v>7986</v>
      </c>
      <c r="E2596" t="s">
        <v>6226</v>
      </c>
      <c r="F2596" t="s">
        <v>4171</v>
      </c>
      <c r="G2596">
        <v>3650</v>
      </c>
      <c r="H2596" t="s">
        <v>4179</v>
      </c>
      <c r="I2596">
        <v>22500000</v>
      </c>
      <c r="J2596" t="s">
        <v>8767</v>
      </c>
      <c r="K2596">
        <v>21700000</v>
      </c>
      <c r="L2596">
        <v>23200000</v>
      </c>
      <c r="M2596">
        <v>8</v>
      </c>
      <c r="N2596" t="s">
        <v>4381</v>
      </c>
      <c r="O2596" t="s">
        <v>9706</v>
      </c>
    </row>
    <row r="2597" spans="1:15" x14ac:dyDescent="0.3">
      <c r="A2597" t="s">
        <v>9720</v>
      </c>
      <c r="B2597">
        <v>2025</v>
      </c>
      <c r="C2597" t="s">
        <v>166</v>
      </c>
      <c r="D2597" t="s">
        <v>8201</v>
      </c>
      <c r="E2597" t="s">
        <v>5740</v>
      </c>
      <c r="F2597" t="s">
        <v>4171</v>
      </c>
      <c r="G2597">
        <v>19000</v>
      </c>
      <c r="H2597" t="s">
        <v>4179</v>
      </c>
      <c r="I2597">
        <v>24100000</v>
      </c>
      <c r="J2597" t="s">
        <v>8767</v>
      </c>
      <c r="K2597">
        <v>23000000</v>
      </c>
      <c r="L2597">
        <v>25200000</v>
      </c>
      <c r="M2597">
        <v>2</v>
      </c>
      <c r="N2597" t="s">
        <v>4180</v>
      </c>
      <c r="O2597" t="s">
        <v>9721</v>
      </c>
    </row>
    <row r="2598" spans="1:15" x14ac:dyDescent="0.3">
      <c r="A2598" t="s">
        <v>6574</v>
      </c>
      <c r="B2598">
        <v>2025</v>
      </c>
      <c r="C2598" t="s">
        <v>250</v>
      </c>
      <c r="D2598" t="s">
        <v>4318</v>
      </c>
      <c r="E2598" t="s">
        <v>9963</v>
      </c>
      <c r="F2598" t="s">
        <v>4171</v>
      </c>
      <c r="G2598">
        <v>39700</v>
      </c>
      <c r="H2598" t="s">
        <v>5845</v>
      </c>
      <c r="I2598">
        <v>19700000</v>
      </c>
      <c r="J2598" t="s">
        <v>8767</v>
      </c>
      <c r="K2598">
        <v>19000000</v>
      </c>
      <c r="L2598">
        <v>20400000</v>
      </c>
      <c r="M2598">
        <v>8</v>
      </c>
      <c r="N2598" t="s">
        <v>4218</v>
      </c>
      <c r="O2598" t="s">
        <v>9964</v>
      </c>
    </row>
    <row r="2599" spans="1:15" x14ac:dyDescent="0.3">
      <c r="A2599" t="s">
        <v>4141</v>
      </c>
      <c r="B2599">
        <v>2025</v>
      </c>
      <c r="C2599" t="s">
        <v>163</v>
      </c>
      <c r="D2599">
        <v>7</v>
      </c>
      <c r="E2599" t="s">
        <v>10080</v>
      </c>
      <c r="F2599" t="s">
        <v>4171</v>
      </c>
      <c r="G2599" t="s">
        <v>4171</v>
      </c>
      <c r="H2599" t="s">
        <v>5845</v>
      </c>
      <c r="I2599">
        <v>21800000</v>
      </c>
      <c r="J2599" t="s">
        <v>8767</v>
      </c>
      <c r="K2599">
        <v>20300000</v>
      </c>
      <c r="L2599">
        <v>23200000</v>
      </c>
      <c r="M2599">
        <v>2</v>
      </c>
      <c r="N2599" t="s">
        <v>4271</v>
      </c>
      <c r="O2599" t="s">
        <v>10081</v>
      </c>
    </row>
    <row r="2600" spans="1:15" x14ac:dyDescent="0.3">
      <c r="A2600" t="s">
        <v>646</v>
      </c>
      <c r="B2600">
        <v>2025</v>
      </c>
      <c r="C2600" t="s">
        <v>62</v>
      </c>
      <c r="D2600" t="s">
        <v>4389</v>
      </c>
      <c r="E2600" t="s">
        <v>4681</v>
      </c>
      <c r="F2600" t="s">
        <v>4171</v>
      </c>
      <c r="G2600" t="s">
        <v>4171</v>
      </c>
      <c r="H2600" t="s">
        <v>5845</v>
      </c>
      <c r="I2600">
        <v>24600000</v>
      </c>
      <c r="J2600" t="s">
        <v>8767</v>
      </c>
      <c r="K2600">
        <v>23900000</v>
      </c>
      <c r="L2600">
        <v>25400000</v>
      </c>
      <c r="M2600">
        <v>10</v>
      </c>
      <c r="N2600" t="s">
        <v>4346</v>
      </c>
      <c r="O2600" t="s">
        <v>10037</v>
      </c>
    </row>
    <row r="2601" spans="1:15" x14ac:dyDescent="0.3">
      <c r="A2601" t="s">
        <v>6625</v>
      </c>
      <c r="B2601">
        <v>2025</v>
      </c>
      <c r="C2601" t="s">
        <v>62</v>
      </c>
      <c r="D2601" t="s">
        <v>5704</v>
      </c>
      <c r="E2601" t="s">
        <v>5705</v>
      </c>
      <c r="F2601" t="s">
        <v>4171</v>
      </c>
      <c r="G2601">
        <v>15700</v>
      </c>
      <c r="H2601" t="s">
        <v>5845</v>
      </c>
      <c r="I2601">
        <v>15900000</v>
      </c>
      <c r="J2601" t="s">
        <v>8767</v>
      </c>
      <c r="K2601">
        <v>15400000</v>
      </c>
      <c r="L2601">
        <v>16500000</v>
      </c>
      <c r="M2601">
        <v>27</v>
      </c>
      <c r="N2601" t="s">
        <v>4507</v>
      </c>
      <c r="O2601" t="s">
        <v>9969</v>
      </c>
    </row>
    <row r="2602" spans="1:15" x14ac:dyDescent="0.3">
      <c r="A2602" t="s">
        <v>6488</v>
      </c>
      <c r="B2602">
        <v>2025</v>
      </c>
      <c r="C2602" t="s">
        <v>191</v>
      </c>
      <c r="D2602" t="s">
        <v>5762</v>
      </c>
      <c r="E2602" t="s">
        <v>8103</v>
      </c>
      <c r="F2602" t="s">
        <v>4171</v>
      </c>
      <c r="G2602">
        <v>13500</v>
      </c>
      <c r="H2602" t="s">
        <v>5845</v>
      </c>
      <c r="I2602">
        <v>27200000</v>
      </c>
      <c r="J2602" t="s">
        <v>8767</v>
      </c>
      <c r="K2602">
        <v>25300000</v>
      </c>
      <c r="L2602">
        <v>29000000</v>
      </c>
      <c r="M2602">
        <v>2</v>
      </c>
      <c r="N2602" t="s">
        <v>4262</v>
      </c>
      <c r="O2602" t="s">
        <v>9930</v>
      </c>
    </row>
    <row r="2603" spans="1:15" x14ac:dyDescent="0.3">
      <c r="A2603" t="s">
        <v>9716</v>
      </c>
      <c r="B2603">
        <v>2025</v>
      </c>
      <c r="C2603" t="s">
        <v>201</v>
      </c>
      <c r="D2603" t="s">
        <v>4668</v>
      </c>
      <c r="E2603" t="s">
        <v>4669</v>
      </c>
      <c r="F2603" t="s">
        <v>4171</v>
      </c>
      <c r="G2603">
        <v>29000</v>
      </c>
      <c r="H2603" t="s">
        <v>4179</v>
      </c>
      <c r="I2603">
        <v>12100000</v>
      </c>
      <c r="J2603" t="s">
        <v>8767</v>
      </c>
      <c r="K2603">
        <v>11700000</v>
      </c>
      <c r="L2603">
        <v>12500000</v>
      </c>
      <c r="M2603">
        <v>13</v>
      </c>
      <c r="N2603" t="s">
        <v>4648</v>
      </c>
      <c r="O2603" t="s">
        <v>9717</v>
      </c>
    </row>
    <row r="2604" spans="1:15" x14ac:dyDescent="0.3">
      <c r="A2604" t="s">
        <v>5303</v>
      </c>
      <c r="B2604">
        <v>2025</v>
      </c>
      <c r="C2604" t="s">
        <v>163</v>
      </c>
      <c r="D2604">
        <v>7</v>
      </c>
      <c r="E2604" t="s">
        <v>7132</v>
      </c>
      <c r="F2604" t="s">
        <v>4171</v>
      </c>
      <c r="G2604">
        <v>7500</v>
      </c>
      <c r="H2604" t="s">
        <v>5845</v>
      </c>
      <c r="I2604">
        <v>16900000</v>
      </c>
      <c r="J2604" t="s">
        <v>8767</v>
      </c>
      <c r="K2604">
        <v>16300000</v>
      </c>
      <c r="L2604">
        <v>17500000</v>
      </c>
      <c r="M2604">
        <v>17</v>
      </c>
      <c r="N2604" t="s">
        <v>4212</v>
      </c>
      <c r="O2604" t="s">
        <v>9996</v>
      </c>
    </row>
    <row r="2605" spans="1:15" x14ac:dyDescent="0.3">
      <c r="A2605" t="s">
        <v>4057</v>
      </c>
      <c r="B2605">
        <v>2025</v>
      </c>
      <c r="C2605" t="s">
        <v>194</v>
      </c>
      <c r="D2605" t="s">
        <v>4479</v>
      </c>
      <c r="E2605" t="s">
        <v>4480</v>
      </c>
      <c r="F2605" t="s">
        <v>4171</v>
      </c>
      <c r="G2605">
        <v>16869</v>
      </c>
      <c r="H2605" t="s">
        <v>5845</v>
      </c>
      <c r="I2605">
        <v>30700000</v>
      </c>
      <c r="J2605" t="s">
        <v>8767</v>
      </c>
      <c r="K2605">
        <v>29600000</v>
      </c>
      <c r="L2605">
        <v>31700000</v>
      </c>
      <c r="M2605">
        <v>13</v>
      </c>
      <c r="N2605" t="s">
        <v>4626</v>
      </c>
      <c r="O2605" t="s">
        <v>10003</v>
      </c>
    </row>
    <row r="2606" spans="1:15" x14ac:dyDescent="0.3">
      <c r="A2606" t="s">
        <v>9642</v>
      </c>
      <c r="B2606">
        <v>2025</v>
      </c>
      <c r="C2606" t="s">
        <v>62</v>
      </c>
      <c r="D2606" t="s">
        <v>5704</v>
      </c>
      <c r="E2606" t="s">
        <v>6007</v>
      </c>
      <c r="F2606" t="s">
        <v>4171</v>
      </c>
      <c r="G2606">
        <v>17000</v>
      </c>
      <c r="H2606" t="s">
        <v>4179</v>
      </c>
      <c r="I2606">
        <v>15300000</v>
      </c>
      <c r="J2606" t="s">
        <v>8767</v>
      </c>
      <c r="K2606">
        <v>14700000</v>
      </c>
      <c r="L2606">
        <v>15900000</v>
      </c>
      <c r="M2606">
        <v>2</v>
      </c>
      <c r="N2606" t="s">
        <v>4582</v>
      </c>
      <c r="O2606" t="s">
        <v>9643</v>
      </c>
    </row>
    <row r="2607" spans="1:15" x14ac:dyDescent="0.3">
      <c r="A2607" t="s">
        <v>6317</v>
      </c>
      <c r="B2607">
        <v>2025</v>
      </c>
      <c r="C2607" t="s">
        <v>24</v>
      </c>
      <c r="D2607" t="s">
        <v>4853</v>
      </c>
      <c r="E2607" t="s">
        <v>4190</v>
      </c>
      <c r="F2607" t="s">
        <v>4171</v>
      </c>
      <c r="G2607">
        <v>8335</v>
      </c>
      <c r="H2607" t="s">
        <v>5845</v>
      </c>
      <c r="I2607">
        <v>18400000</v>
      </c>
      <c r="J2607" t="s">
        <v>8767</v>
      </c>
      <c r="K2607">
        <v>17800000</v>
      </c>
      <c r="L2607">
        <v>19100000</v>
      </c>
      <c r="M2607">
        <v>37</v>
      </c>
      <c r="N2607" t="s">
        <v>4648</v>
      </c>
      <c r="O2607" t="s">
        <v>9927</v>
      </c>
    </row>
    <row r="2608" spans="1:15" x14ac:dyDescent="0.3">
      <c r="A2608" t="s">
        <v>5264</v>
      </c>
      <c r="B2608">
        <v>2025</v>
      </c>
      <c r="C2608" t="s">
        <v>50</v>
      </c>
      <c r="D2608">
        <v>500</v>
      </c>
      <c r="E2608" t="s">
        <v>7924</v>
      </c>
      <c r="F2608" t="s">
        <v>4171</v>
      </c>
      <c r="G2608">
        <v>6443</v>
      </c>
      <c r="H2608" t="s">
        <v>5845</v>
      </c>
      <c r="I2608">
        <v>11000000</v>
      </c>
      <c r="J2608" t="s">
        <v>8767</v>
      </c>
      <c r="K2608">
        <v>10600000</v>
      </c>
      <c r="L2608">
        <v>11400000</v>
      </c>
      <c r="M2608">
        <v>6</v>
      </c>
      <c r="N2608" t="s">
        <v>5703</v>
      </c>
      <c r="O2608" t="s">
        <v>9954</v>
      </c>
    </row>
    <row r="2609" spans="1:15" x14ac:dyDescent="0.3">
      <c r="A2609" t="s">
        <v>6480</v>
      </c>
      <c r="B2609">
        <v>2025</v>
      </c>
      <c r="C2609" t="s">
        <v>163</v>
      </c>
      <c r="D2609">
        <v>7</v>
      </c>
      <c r="E2609" t="s">
        <v>4276</v>
      </c>
      <c r="F2609" t="s">
        <v>4171</v>
      </c>
      <c r="G2609">
        <v>12000</v>
      </c>
      <c r="H2609" t="s">
        <v>5845</v>
      </c>
      <c r="I2609">
        <v>17500000</v>
      </c>
      <c r="J2609" t="s">
        <v>8767</v>
      </c>
      <c r="K2609">
        <v>16800000</v>
      </c>
      <c r="L2609">
        <v>18200000</v>
      </c>
      <c r="M2609">
        <v>18</v>
      </c>
      <c r="N2609" t="s">
        <v>4247</v>
      </c>
      <c r="O2609" t="s">
        <v>9972</v>
      </c>
    </row>
    <row r="2610" spans="1:15" x14ac:dyDescent="0.3">
      <c r="A2610" t="s">
        <v>6565</v>
      </c>
      <c r="B2610">
        <v>2025</v>
      </c>
      <c r="C2610" t="s">
        <v>166</v>
      </c>
      <c r="D2610" t="s">
        <v>8201</v>
      </c>
      <c r="E2610" t="s">
        <v>5740</v>
      </c>
      <c r="F2610" t="s">
        <v>4171</v>
      </c>
      <c r="G2610">
        <v>4950</v>
      </c>
      <c r="H2610" t="s">
        <v>4172</v>
      </c>
      <c r="I2610">
        <v>24700000</v>
      </c>
      <c r="J2610" t="s">
        <v>8767</v>
      </c>
      <c r="K2610">
        <v>23600000</v>
      </c>
      <c r="L2610">
        <v>25900000</v>
      </c>
      <c r="M2610">
        <v>2</v>
      </c>
      <c r="N2610" t="s">
        <v>4180</v>
      </c>
      <c r="O2610" t="s">
        <v>9695</v>
      </c>
    </row>
    <row r="2611" spans="1:15" x14ac:dyDescent="0.3">
      <c r="A2611" t="s">
        <v>6565</v>
      </c>
      <c r="B2611">
        <v>2025</v>
      </c>
      <c r="C2611" t="s">
        <v>166</v>
      </c>
      <c r="D2611" t="s">
        <v>8201</v>
      </c>
      <c r="E2611" t="s">
        <v>4515</v>
      </c>
      <c r="F2611" t="s">
        <v>4171</v>
      </c>
      <c r="G2611">
        <v>4950</v>
      </c>
      <c r="H2611" t="s">
        <v>5845</v>
      </c>
      <c r="I2611">
        <v>22800000</v>
      </c>
      <c r="J2611" t="s">
        <v>8767</v>
      </c>
      <c r="K2611">
        <v>22000000</v>
      </c>
      <c r="L2611">
        <v>23600000</v>
      </c>
      <c r="M2611">
        <v>8</v>
      </c>
      <c r="N2611" t="s">
        <v>4387</v>
      </c>
      <c r="O2611" t="s">
        <v>9965</v>
      </c>
    </row>
    <row r="2612" spans="1:15" x14ac:dyDescent="0.3">
      <c r="A2612" t="s">
        <v>421</v>
      </c>
      <c r="B2612">
        <v>2025</v>
      </c>
      <c r="C2612" t="s">
        <v>62</v>
      </c>
      <c r="D2612" t="s">
        <v>4249</v>
      </c>
      <c r="E2612" t="s">
        <v>4357</v>
      </c>
      <c r="F2612" t="s">
        <v>4171</v>
      </c>
      <c r="G2612" t="s">
        <v>4171</v>
      </c>
      <c r="H2612" t="s">
        <v>5845</v>
      </c>
      <c r="I2612">
        <v>21500000</v>
      </c>
      <c r="J2612" t="s">
        <v>8767</v>
      </c>
      <c r="K2612">
        <v>20800000</v>
      </c>
      <c r="L2612">
        <v>22300000</v>
      </c>
      <c r="M2612">
        <v>11</v>
      </c>
      <c r="N2612" t="s">
        <v>4346</v>
      </c>
      <c r="O2612" t="s">
        <v>10050</v>
      </c>
    </row>
    <row r="2613" spans="1:15" x14ac:dyDescent="0.3">
      <c r="A2613" t="s">
        <v>9681</v>
      </c>
      <c r="B2613">
        <v>2025</v>
      </c>
      <c r="C2613" t="s">
        <v>36</v>
      </c>
      <c r="D2613" t="s">
        <v>4371</v>
      </c>
      <c r="E2613" t="s">
        <v>5097</v>
      </c>
      <c r="F2613" t="s">
        <v>4171</v>
      </c>
      <c r="G2613">
        <v>15000</v>
      </c>
      <c r="H2613" t="s">
        <v>4179</v>
      </c>
      <c r="I2613">
        <v>14000000</v>
      </c>
      <c r="J2613" t="s">
        <v>8767</v>
      </c>
      <c r="K2613">
        <v>13500000</v>
      </c>
      <c r="L2613">
        <v>14500000</v>
      </c>
      <c r="M2613">
        <v>10</v>
      </c>
      <c r="N2613" t="s">
        <v>4175</v>
      </c>
      <c r="O2613" t="s">
        <v>9682</v>
      </c>
    </row>
    <row r="2614" spans="1:15" x14ac:dyDescent="0.3">
      <c r="A2614" t="s">
        <v>5596</v>
      </c>
      <c r="B2614">
        <v>2026</v>
      </c>
      <c r="C2614" t="s">
        <v>163</v>
      </c>
      <c r="D2614" t="s">
        <v>6048</v>
      </c>
      <c r="E2614" t="s">
        <v>4261</v>
      </c>
      <c r="F2614" t="s">
        <v>4171</v>
      </c>
      <c r="G2614">
        <v>6400</v>
      </c>
      <c r="H2614" t="s">
        <v>5845</v>
      </c>
      <c r="I2614">
        <v>17100000</v>
      </c>
      <c r="J2614" t="s">
        <v>8767</v>
      </c>
      <c r="K2614">
        <v>16500000</v>
      </c>
      <c r="L2614">
        <v>17700000</v>
      </c>
      <c r="M2614">
        <v>5</v>
      </c>
      <c r="N2614" t="s">
        <v>4274</v>
      </c>
      <c r="O2614" t="s">
        <v>9995</v>
      </c>
    </row>
    <row r="2615" spans="1:15" x14ac:dyDescent="0.3">
      <c r="A2615" t="s">
        <v>8501</v>
      </c>
      <c r="B2615">
        <v>2026</v>
      </c>
      <c r="C2615" t="s">
        <v>62</v>
      </c>
      <c r="D2615" t="s">
        <v>8502</v>
      </c>
      <c r="E2615" t="s">
        <v>8503</v>
      </c>
      <c r="F2615" t="s">
        <v>4171</v>
      </c>
      <c r="G2615">
        <v>941</v>
      </c>
      <c r="H2615" t="s">
        <v>5845</v>
      </c>
      <c r="I2615">
        <v>24900000</v>
      </c>
      <c r="J2615" t="s">
        <v>8767</v>
      </c>
      <c r="K2615">
        <v>23200000</v>
      </c>
      <c r="L2615">
        <v>26500000</v>
      </c>
      <c r="M2615" t="s">
        <v>4174</v>
      </c>
      <c r="N2615" t="s">
        <v>5660</v>
      </c>
      <c r="O2615" t="s">
        <v>10040</v>
      </c>
    </row>
    <row r="2616" spans="1:15" x14ac:dyDescent="0.3">
      <c r="A2616" t="s">
        <v>7175</v>
      </c>
      <c r="B2616">
        <v>2026</v>
      </c>
      <c r="C2616" t="s">
        <v>4183</v>
      </c>
      <c r="D2616" t="s">
        <v>4930</v>
      </c>
      <c r="E2616" t="s">
        <v>10073</v>
      </c>
      <c r="F2616" t="s">
        <v>4171</v>
      </c>
      <c r="G2616">
        <v>3756</v>
      </c>
      <c r="H2616" t="s">
        <v>5845</v>
      </c>
      <c r="I2616">
        <v>17200000</v>
      </c>
      <c r="J2616" t="s">
        <v>8767</v>
      </c>
      <c r="K2616">
        <v>16000000</v>
      </c>
      <c r="L2616">
        <v>18400000</v>
      </c>
      <c r="M2616">
        <v>3</v>
      </c>
      <c r="N2616" t="s">
        <v>4551</v>
      </c>
      <c r="O2616" t="s">
        <v>10074</v>
      </c>
    </row>
    <row r="2617" spans="1:15" x14ac:dyDescent="0.3">
      <c r="A2617" t="s">
        <v>8517</v>
      </c>
      <c r="B2617">
        <v>2026</v>
      </c>
      <c r="C2617" t="s">
        <v>230</v>
      </c>
      <c r="D2617" t="s">
        <v>4554</v>
      </c>
      <c r="E2617" t="s">
        <v>8518</v>
      </c>
      <c r="F2617" t="s">
        <v>4171</v>
      </c>
      <c r="G2617">
        <v>2705</v>
      </c>
      <c r="H2617" t="s">
        <v>5845</v>
      </c>
      <c r="I2617">
        <v>18800000</v>
      </c>
      <c r="J2617" t="s">
        <v>8767</v>
      </c>
      <c r="K2617">
        <v>18200000</v>
      </c>
      <c r="L2617">
        <v>19500000</v>
      </c>
      <c r="M2617">
        <v>6</v>
      </c>
      <c r="N2617" t="s">
        <v>4212</v>
      </c>
      <c r="O2617" t="s">
        <v>10039</v>
      </c>
    </row>
    <row r="2618" spans="1:15" x14ac:dyDescent="0.3">
      <c r="A2618" t="s">
        <v>7188</v>
      </c>
      <c r="B2618">
        <v>2026</v>
      </c>
      <c r="C2618" t="s">
        <v>4183</v>
      </c>
      <c r="D2618" t="s">
        <v>4939</v>
      </c>
      <c r="E2618" t="s">
        <v>7189</v>
      </c>
      <c r="F2618" t="s">
        <v>4171</v>
      </c>
      <c r="G2618">
        <v>3478</v>
      </c>
      <c r="H2618" t="s">
        <v>5845</v>
      </c>
      <c r="I2618">
        <v>36700000</v>
      </c>
      <c r="J2618" t="s">
        <v>8767</v>
      </c>
      <c r="K2618">
        <v>34900000</v>
      </c>
      <c r="L2618">
        <v>38500000</v>
      </c>
      <c r="M2618">
        <v>3</v>
      </c>
      <c r="N2618" t="s">
        <v>4256</v>
      </c>
      <c r="O2618" t="s">
        <v>10075</v>
      </c>
    </row>
    <row r="2619" spans="1:15" x14ac:dyDescent="0.3">
      <c r="A2619" t="s">
        <v>6552</v>
      </c>
      <c r="B2619">
        <v>2026</v>
      </c>
      <c r="C2619" t="s">
        <v>36</v>
      </c>
      <c r="D2619" t="s">
        <v>6171</v>
      </c>
      <c r="E2619" t="s">
        <v>5772</v>
      </c>
      <c r="F2619" t="s">
        <v>4171</v>
      </c>
      <c r="G2619">
        <v>22255</v>
      </c>
      <c r="H2619" t="s">
        <v>5845</v>
      </c>
      <c r="I2619">
        <v>12100000</v>
      </c>
      <c r="J2619" t="s">
        <v>8767</v>
      </c>
      <c r="K2619">
        <v>11700000</v>
      </c>
      <c r="L2619">
        <v>12500000</v>
      </c>
      <c r="M2619" t="s">
        <v>4174</v>
      </c>
      <c r="N2619" t="s">
        <v>6913</v>
      </c>
      <c r="O2619" t="s">
        <v>9971</v>
      </c>
    </row>
    <row r="2620" spans="1:15" x14ac:dyDescent="0.3">
      <c r="A2620" t="s">
        <v>5989</v>
      </c>
      <c r="B2620">
        <v>2026</v>
      </c>
      <c r="C2620" t="s">
        <v>163</v>
      </c>
      <c r="D2620">
        <v>7</v>
      </c>
      <c r="E2620" t="s">
        <v>5990</v>
      </c>
      <c r="F2620" t="s">
        <v>4171</v>
      </c>
      <c r="G2620">
        <v>5303</v>
      </c>
      <c r="H2620" t="s">
        <v>5845</v>
      </c>
      <c r="I2620">
        <v>24100000</v>
      </c>
      <c r="J2620" t="s">
        <v>8767</v>
      </c>
      <c r="K2620">
        <v>23200000</v>
      </c>
      <c r="L2620">
        <v>24900000</v>
      </c>
      <c r="M2620">
        <v>4</v>
      </c>
      <c r="N2620" t="s">
        <v>4247</v>
      </c>
      <c r="O2620" t="s">
        <v>10071</v>
      </c>
    </row>
    <row r="2621" spans="1:15" x14ac:dyDescent="0.3">
      <c r="A2621" t="s">
        <v>8660</v>
      </c>
      <c r="B2621">
        <v>2026</v>
      </c>
      <c r="C2621" t="s">
        <v>191</v>
      </c>
      <c r="D2621" t="s">
        <v>9638</v>
      </c>
      <c r="E2621" t="s">
        <v>9639</v>
      </c>
      <c r="F2621" t="s">
        <v>4171</v>
      </c>
      <c r="G2621">
        <v>6207</v>
      </c>
      <c r="H2621" t="s">
        <v>4179</v>
      </c>
      <c r="I2621">
        <v>17400000</v>
      </c>
      <c r="J2621" t="s">
        <v>8767</v>
      </c>
      <c r="K2621">
        <v>16800000</v>
      </c>
      <c r="L2621">
        <v>18000000</v>
      </c>
      <c r="M2621" t="s">
        <v>4174</v>
      </c>
      <c r="N2621" t="s">
        <v>4551</v>
      </c>
      <c r="O2621" t="s">
        <v>9640</v>
      </c>
    </row>
    <row r="2622" spans="1:15" x14ac:dyDescent="0.3">
      <c r="A2622" t="s">
        <v>5345</v>
      </c>
      <c r="B2622">
        <v>2026</v>
      </c>
      <c r="C2622" t="s">
        <v>7198</v>
      </c>
      <c r="D2622" t="s">
        <v>7199</v>
      </c>
      <c r="E2622" t="s">
        <v>8849</v>
      </c>
      <c r="F2622" t="s">
        <v>43</v>
      </c>
      <c r="G2622">
        <v>748</v>
      </c>
      <c r="H2622" t="s">
        <v>5845</v>
      </c>
      <c r="I2622">
        <v>15800000</v>
      </c>
      <c r="J2622" t="s">
        <v>8767</v>
      </c>
      <c r="K2622">
        <v>15200000</v>
      </c>
      <c r="L2622">
        <v>16300000</v>
      </c>
      <c r="M2622" t="s">
        <v>4174</v>
      </c>
      <c r="N2622" t="s">
        <v>4861</v>
      </c>
      <c r="O2622" t="s">
        <v>10072</v>
      </c>
    </row>
    <row r="2623" spans="1:15" x14ac:dyDescent="0.3">
      <c r="A2623" t="s">
        <v>8606</v>
      </c>
      <c r="B2623">
        <v>2026</v>
      </c>
      <c r="C2623" t="s">
        <v>50</v>
      </c>
      <c r="D2623">
        <v>600</v>
      </c>
      <c r="E2623" t="s">
        <v>8972</v>
      </c>
      <c r="F2623" t="s">
        <v>143</v>
      </c>
      <c r="G2623">
        <v>598</v>
      </c>
      <c r="H2623" t="s">
        <v>5845</v>
      </c>
      <c r="I2623">
        <v>19900000</v>
      </c>
      <c r="J2623" t="s">
        <v>8767</v>
      </c>
      <c r="K2623">
        <v>19100000</v>
      </c>
      <c r="L2623">
        <v>20700000</v>
      </c>
      <c r="M2623">
        <v>3</v>
      </c>
      <c r="N2623" t="s">
        <v>4648</v>
      </c>
      <c r="O2623" t="s">
        <v>9951</v>
      </c>
    </row>
    <row r="2624" spans="1:15" x14ac:dyDescent="0.3">
      <c r="A2624" t="s">
        <v>179</v>
      </c>
      <c r="B2624">
        <v>2013</v>
      </c>
      <c r="C2624" t="s">
        <v>154</v>
      </c>
      <c r="D2624" t="s">
        <v>4394</v>
      </c>
      <c r="E2624" t="s">
        <v>4395</v>
      </c>
      <c r="F2624" t="s">
        <v>143</v>
      </c>
      <c r="G2624">
        <v>170000</v>
      </c>
      <c r="H2624" t="s">
        <v>4179</v>
      </c>
      <c r="I2624">
        <v>10300000</v>
      </c>
      <c r="J2624" t="s">
        <v>10160</v>
      </c>
      <c r="K2624">
        <v>9800000</v>
      </c>
      <c r="L2624">
        <v>10800000</v>
      </c>
      <c r="M2624">
        <v>7</v>
      </c>
      <c r="N2624" t="s">
        <v>4191</v>
      </c>
      <c r="O2624" t="s">
        <v>10191</v>
      </c>
    </row>
    <row r="2625" spans="1:15" x14ac:dyDescent="0.3">
      <c r="A2625" t="s">
        <v>116</v>
      </c>
      <c r="B2625">
        <v>2014</v>
      </c>
      <c r="C2625" t="s">
        <v>4183</v>
      </c>
      <c r="D2625" t="s">
        <v>4302</v>
      </c>
      <c r="E2625" t="s">
        <v>10158</v>
      </c>
      <c r="F2625" t="s">
        <v>60</v>
      </c>
      <c r="G2625">
        <v>83000</v>
      </c>
      <c r="H2625" t="s">
        <v>4179</v>
      </c>
      <c r="I2625">
        <v>8700000</v>
      </c>
      <c r="J2625" t="s">
        <v>10160</v>
      </c>
      <c r="K2625">
        <v>8300000</v>
      </c>
      <c r="L2625">
        <v>9000000</v>
      </c>
      <c r="M2625">
        <v>10</v>
      </c>
      <c r="N2625" t="s">
        <v>4191</v>
      </c>
      <c r="O2625" t="s">
        <v>10199</v>
      </c>
    </row>
    <row r="2626" spans="1:15" x14ac:dyDescent="0.3">
      <c r="A2626" t="s">
        <v>302</v>
      </c>
      <c r="B2626">
        <v>2015</v>
      </c>
      <c r="C2626" t="s">
        <v>182</v>
      </c>
      <c r="D2626" t="s">
        <v>5686</v>
      </c>
      <c r="E2626" t="s">
        <v>5687</v>
      </c>
      <c r="F2626" t="s">
        <v>94</v>
      </c>
      <c r="G2626">
        <v>170000</v>
      </c>
      <c r="H2626" t="s">
        <v>4179</v>
      </c>
      <c r="I2626">
        <v>6410000</v>
      </c>
      <c r="J2626" t="s">
        <v>10160</v>
      </c>
      <c r="K2626">
        <v>6160000</v>
      </c>
      <c r="L2626">
        <v>6660000</v>
      </c>
      <c r="M2626">
        <v>3</v>
      </c>
      <c r="N2626" t="s">
        <v>4424</v>
      </c>
      <c r="O2626" t="s">
        <v>10220</v>
      </c>
    </row>
    <row r="2627" spans="1:15" x14ac:dyDescent="0.3">
      <c r="A2627" t="s">
        <v>10376</v>
      </c>
      <c r="B2627">
        <v>2015</v>
      </c>
      <c r="C2627" t="s">
        <v>131</v>
      </c>
      <c r="D2627" t="s">
        <v>5039</v>
      </c>
      <c r="E2627" t="s">
        <v>10377</v>
      </c>
      <c r="F2627" t="s">
        <v>161</v>
      </c>
      <c r="G2627">
        <v>182000</v>
      </c>
      <c r="H2627" t="s">
        <v>4179</v>
      </c>
      <c r="I2627">
        <v>9000000</v>
      </c>
      <c r="J2627" t="s">
        <v>10160</v>
      </c>
      <c r="K2627">
        <v>8600000</v>
      </c>
      <c r="L2627">
        <v>9500000</v>
      </c>
      <c r="M2627">
        <v>3</v>
      </c>
      <c r="N2627" t="s">
        <v>4244</v>
      </c>
      <c r="O2627" t="s">
        <v>10378</v>
      </c>
    </row>
    <row r="2628" spans="1:15" x14ac:dyDescent="0.3">
      <c r="A2628" t="s">
        <v>10350</v>
      </c>
      <c r="B2628">
        <v>2017</v>
      </c>
      <c r="C2628" t="s">
        <v>188</v>
      </c>
      <c r="D2628" t="s">
        <v>10351</v>
      </c>
      <c r="E2628" t="s">
        <v>10352</v>
      </c>
      <c r="F2628" t="s">
        <v>43</v>
      </c>
      <c r="G2628">
        <v>97000</v>
      </c>
      <c r="H2628" t="s">
        <v>4179</v>
      </c>
      <c r="I2628">
        <v>12600000</v>
      </c>
      <c r="J2628" t="s">
        <v>10160</v>
      </c>
      <c r="K2628">
        <v>12200000</v>
      </c>
      <c r="L2628">
        <v>13100000</v>
      </c>
      <c r="M2628">
        <v>5</v>
      </c>
      <c r="N2628" t="s">
        <v>4648</v>
      </c>
      <c r="O2628" t="s">
        <v>10353</v>
      </c>
    </row>
    <row r="2629" spans="1:15" x14ac:dyDescent="0.3">
      <c r="A2629" t="s">
        <v>91</v>
      </c>
      <c r="B2629">
        <v>2017</v>
      </c>
      <c r="C2629" t="s">
        <v>92</v>
      </c>
      <c r="D2629" t="s">
        <v>4383</v>
      </c>
      <c r="E2629" t="s">
        <v>4384</v>
      </c>
      <c r="F2629" t="s">
        <v>94</v>
      </c>
      <c r="G2629">
        <v>75417</v>
      </c>
      <c r="H2629" t="s">
        <v>4179</v>
      </c>
      <c r="I2629">
        <v>8900000</v>
      </c>
      <c r="J2629" t="s">
        <v>10160</v>
      </c>
      <c r="K2629">
        <v>8400000</v>
      </c>
      <c r="L2629">
        <v>9400000</v>
      </c>
      <c r="M2629">
        <v>8</v>
      </c>
      <c r="N2629" t="s">
        <v>4582</v>
      </c>
      <c r="O2629" t="s">
        <v>10205</v>
      </c>
    </row>
    <row r="2630" spans="1:15" x14ac:dyDescent="0.3">
      <c r="A2630" t="s">
        <v>254</v>
      </c>
      <c r="B2630">
        <v>2018</v>
      </c>
      <c r="C2630" t="s">
        <v>62</v>
      </c>
      <c r="D2630">
        <v>3008</v>
      </c>
      <c r="E2630" t="s">
        <v>4374</v>
      </c>
      <c r="F2630" t="s">
        <v>143</v>
      </c>
      <c r="G2630">
        <v>122000</v>
      </c>
      <c r="H2630" t="s">
        <v>4179</v>
      </c>
      <c r="I2630">
        <v>10900000</v>
      </c>
      <c r="J2630" t="s">
        <v>10160</v>
      </c>
      <c r="K2630">
        <v>10400000</v>
      </c>
      <c r="L2630">
        <v>11500000</v>
      </c>
      <c r="M2630">
        <v>8</v>
      </c>
      <c r="N2630" t="s">
        <v>4259</v>
      </c>
      <c r="O2630" t="s">
        <v>10217</v>
      </c>
    </row>
    <row r="2631" spans="1:15" x14ac:dyDescent="0.3">
      <c r="A2631" t="s">
        <v>6357</v>
      </c>
      <c r="B2631">
        <v>2018</v>
      </c>
      <c r="C2631" t="s">
        <v>24</v>
      </c>
      <c r="D2631" t="s">
        <v>7858</v>
      </c>
      <c r="E2631" t="s">
        <v>7859</v>
      </c>
      <c r="F2631" t="s">
        <v>43</v>
      </c>
      <c r="G2631">
        <v>80000</v>
      </c>
      <c r="H2631" t="s">
        <v>4172</v>
      </c>
      <c r="I2631">
        <v>7500000</v>
      </c>
      <c r="J2631" t="s">
        <v>10160</v>
      </c>
      <c r="K2631">
        <v>7210000</v>
      </c>
      <c r="L2631">
        <v>7800000</v>
      </c>
      <c r="M2631" t="s">
        <v>4174</v>
      </c>
      <c r="N2631" t="s">
        <v>4244</v>
      </c>
      <c r="O2631" t="s">
        <v>10445</v>
      </c>
    </row>
    <row r="2632" spans="1:15" x14ac:dyDescent="0.3">
      <c r="A2632" t="s">
        <v>10425</v>
      </c>
      <c r="B2632">
        <v>2018</v>
      </c>
      <c r="C2632" t="s">
        <v>4183</v>
      </c>
      <c r="D2632" t="s">
        <v>4485</v>
      </c>
      <c r="E2632" t="s">
        <v>10426</v>
      </c>
      <c r="F2632" t="s">
        <v>43</v>
      </c>
      <c r="G2632">
        <v>90000</v>
      </c>
      <c r="H2632" t="s">
        <v>4179</v>
      </c>
      <c r="I2632">
        <v>7730000</v>
      </c>
      <c r="J2632" t="s">
        <v>10160</v>
      </c>
      <c r="K2632">
        <v>7380000</v>
      </c>
      <c r="L2632">
        <v>8100000</v>
      </c>
      <c r="M2632">
        <v>6</v>
      </c>
      <c r="N2632" t="s">
        <v>4289</v>
      </c>
      <c r="O2632" t="s">
        <v>10427</v>
      </c>
    </row>
    <row r="2633" spans="1:15" x14ac:dyDescent="0.3">
      <c r="A2633" t="s">
        <v>10454</v>
      </c>
      <c r="B2633">
        <v>2018</v>
      </c>
      <c r="C2633" t="s">
        <v>131</v>
      </c>
      <c r="D2633" t="s">
        <v>5674</v>
      </c>
      <c r="E2633" t="s">
        <v>10455</v>
      </c>
      <c r="F2633" t="s">
        <v>173</v>
      </c>
      <c r="G2633">
        <v>73700</v>
      </c>
      <c r="H2633" t="s">
        <v>4179</v>
      </c>
      <c r="I2633">
        <v>12500000</v>
      </c>
      <c r="J2633" t="s">
        <v>10160</v>
      </c>
      <c r="K2633">
        <v>12000000</v>
      </c>
      <c r="L2633">
        <v>12900000</v>
      </c>
      <c r="M2633">
        <v>5</v>
      </c>
      <c r="N2633" t="s">
        <v>4262</v>
      </c>
      <c r="O2633" t="s">
        <v>10456</v>
      </c>
    </row>
    <row r="2634" spans="1:15" x14ac:dyDescent="0.3">
      <c r="A2634" t="s">
        <v>8931</v>
      </c>
      <c r="B2634">
        <v>2019</v>
      </c>
      <c r="C2634" t="s">
        <v>154</v>
      </c>
      <c r="D2634" t="s">
        <v>6246</v>
      </c>
      <c r="E2634" t="s">
        <v>10157</v>
      </c>
      <c r="F2634" t="s">
        <v>161</v>
      </c>
      <c r="G2634">
        <v>73000</v>
      </c>
      <c r="H2634" t="s">
        <v>4172</v>
      </c>
      <c r="I2634">
        <v>10500000</v>
      </c>
      <c r="J2634" t="s">
        <v>10160</v>
      </c>
      <c r="K2634">
        <v>9900000</v>
      </c>
      <c r="L2634">
        <v>11100000</v>
      </c>
      <c r="M2634">
        <v>22</v>
      </c>
      <c r="N2634" t="s">
        <v>4244</v>
      </c>
      <c r="O2634" t="s">
        <v>10188</v>
      </c>
    </row>
    <row r="2635" spans="1:15" x14ac:dyDescent="0.3">
      <c r="A2635" t="s">
        <v>10341</v>
      </c>
      <c r="B2635">
        <v>2019</v>
      </c>
      <c r="C2635" t="s">
        <v>131</v>
      </c>
      <c r="D2635" t="s">
        <v>7996</v>
      </c>
      <c r="E2635" t="s">
        <v>10342</v>
      </c>
      <c r="F2635" t="s">
        <v>43</v>
      </c>
      <c r="G2635">
        <v>78000</v>
      </c>
      <c r="H2635" t="s">
        <v>4179</v>
      </c>
      <c r="I2635">
        <v>13300000</v>
      </c>
      <c r="J2635" t="s">
        <v>10160</v>
      </c>
      <c r="K2635">
        <v>12900000</v>
      </c>
      <c r="L2635">
        <v>13700000</v>
      </c>
      <c r="M2635">
        <v>12</v>
      </c>
      <c r="N2635" t="s">
        <v>4381</v>
      </c>
      <c r="O2635" t="s">
        <v>10343</v>
      </c>
    </row>
    <row r="2636" spans="1:15" x14ac:dyDescent="0.3">
      <c r="A2636" t="s">
        <v>8585</v>
      </c>
      <c r="B2636">
        <v>2019</v>
      </c>
      <c r="C2636" t="s">
        <v>131</v>
      </c>
      <c r="D2636" t="s">
        <v>5674</v>
      </c>
      <c r="E2636" t="s">
        <v>5757</v>
      </c>
      <c r="F2636" t="s">
        <v>43</v>
      </c>
      <c r="G2636">
        <v>63000</v>
      </c>
      <c r="H2636" t="s">
        <v>4179</v>
      </c>
      <c r="I2636">
        <v>15500000</v>
      </c>
      <c r="J2636" t="s">
        <v>10160</v>
      </c>
      <c r="K2636">
        <v>15000000</v>
      </c>
      <c r="L2636">
        <v>16100000</v>
      </c>
      <c r="M2636">
        <v>3</v>
      </c>
      <c r="N2636" t="s">
        <v>4218</v>
      </c>
      <c r="O2636" t="s">
        <v>10234</v>
      </c>
    </row>
    <row r="2637" spans="1:15" x14ac:dyDescent="0.3">
      <c r="A2637" t="s">
        <v>10382</v>
      </c>
      <c r="B2637">
        <v>2019</v>
      </c>
      <c r="C2637" t="s">
        <v>10383</v>
      </c>
      <c r="D2637" t="s">
        <v>10384</v>
      </c>
      <c r="E2637" t="s">
        <v>10385</v>
      </c>
      <c r="F2637" t="s">
        <v>43</v>
      </c>
      <c r="G2637">
        <v>27000</v>
      </c>
      <c r="H2637" t="s">
        <v>4179</v>
      </c>
      <c r="I2637">
        <v>6770000</v>
      </c>
      <c r="J2637" t="s">
        <v>10160</v>
      </c>
      <c r="K2637">
        <v>6540000</v>
      </c>
      <c r="L2637">
        <v>6990000</v>
      </c>
      <c r="M2637" t="s">
        <v>4174</v>
      </c>
      <c r="N2637" t="s">
        <v>7670</v>
      </c>
      <c r="O2637" t="s">
        <v>10386</v>
      </c>
    </row>
    <row r="2638" spans="1:15" x14ac:dyDescent="0.3">
      <c r="A2638" t="s">
        <v>10382</v>
      </c>
      <c r="B2638">
        <v>2019</v>
      </c>
      <c r="C2638" t="s">
        <v>10383</v>
      </c>
      <c r="D2638" t="s">
        <v>10384</v>
      </c>
      <c r="E2638" t="s">
        <v>10387</v>
      </c>
      <c r="F2638" t="s">
        <v>43</v>
      </c>
      <c r="G2638">
        <v>27000</v>
      </c>
      <c r="H2638" t="s">
        <v>4179</v>
      </c>
      <c r="I2638">
        <v>7910000</v>
      </c>
      <c r="J2638" t="s">
        <v>10160</v>
      </c>
      <c r="K2638">
        <v>7650000</v>
      </c>
      <c r="L2638">
        <v>8200000</v>
      </c>
      <c r="M2638">
        <v>2</v>
      </c>
      <c r="N2638" t="s">
        <v>7670</v>
      </c>
      <c r="O2638" t="s">
        <v>10388</v>
      </c>
    </row>
    <row r="2639" spans="1:15" x14ac:dyDescent="0.3">
      <c r="A2639" t="s">
        <v>10361</v>
      </c>
      <c r="B2639">
        <v>2019</v>
      </c>
      <c r="C2639" t="s">
        <v>24</v>
      </c>
      <c r="D2639" t="s">
        <v>4392</v>
      </c>
      <c r="E2639" t="s">
        <v>5851</v>
      </c>
      <c r="F2639" t="s">
        <v>173</v>
      </c>
      <c r="G2639">
        <v>76965</v>
      </c>
      <c r="H2639" t="s">
        <v>4179</v>
      </c>
      <c r="I2639">
        <v>8200000</v>
      </c>
      <c r="J2639" t="s">
        <v>10160</v>
      </c>
      <c r="K2639">
        <v>7660000</v>
      </c>
      <c r="L2639">
        <v>8700000</v>
      </c>
      <c r="M2639">
        <v>9</v>
      </c>
      <c r="N2639" t="s">
        <v>4259</v>
      </c>
      <c r="O2639" t="s">
        <v>10362</v>
      </c>
    </row>
    <row r="2640" spans="1:15" x14ac:dyDescent="0.3">
      <c r="A2640" t="s">
        <v>10301</v>
      </c>
      <c r="B2640">
        <v>2017</v>
      </c>
      <c r="C2640" t="s">
        <v>4031</v>
      </c>
      <c r="D2640" t="s">
        <v>7753</v>
      </c>
      <c r="E2640" t="s">
        <v>10302</v>
      </c>
      <c r="F2640" t="s">
        <v>161</v>
      </c>
      <c r="G2640">
        <v>50000</v>
      </c>
      <c r="H2640" t="s">
        <v>4179</v>
      </c>
      <c r="I2640">
        <v>8200000</v>
      </c>
      <c r="J2640" t="s">
        <v>10160</v>
      </c>
      <c r="K2640">
        <v>7840000</v>
      </c>
      <c r="L2640">
        <v>8500000</v>
      </c>
      <c r="M2640" t="s">
        <v>4174</v>
      </c>
      <c r="N2640" t="s">
        <v>4279</v>
      </c>
      <c r="O2640" t="s">
        <v>10303</v>
      </c>
    </row>
    <row r="2641" spans="1:15" x14ac:dyDescent="0.3">
      <c r="A2641" t="s">
        <v>253</v>
      </c>
      <c r="B2641">
        <v>2019</v>
      </c>
      <c r="C2641" t="s">
        <v>199</v>
      </c>
      <c r="D2641" t="s">
        <v>4534</v>
      </c>
      <c r="E2641" t="s">
        <v>4535</v>
      </c>
      <c r="F2641" t="s">
        <v>143</v>
      </c>
      <c r="G2641">
        <v>72580</v>
      </c>
      <c r="H2641" t="s">
        <v>4179</v>
      </c>
      <c r="I2641">
        <v>8800000</v>
      </c>
      <c r="J2641" t="s">
        <v>10160</v>
      </c>
      <c r="K2641">
        <v>8200000</v>
      </c>
      <c r="L2641">
        <v>9400000</v>
      </c>
      <c r="M2641">
        <v>4</v>
      </c>
      <c r="N2641" t="s">
        <v>4401</v>
      </c>
      <c r="O2641" t="s">
        <v>10208</v>
      </c>
    </row>
    <row r="2642" spans="1:15" x14ac:dyDescent="0.3">
      <c r="A2642" t="s">
        <v>8583</v>
      </c>
      <c r="B2642">
        <v>2020</v>
      </c>
      <c r="C2642" t="s">
        <v>89</v>
      </c>
      <c r="D2642">
        <v>3</v>
      </c>
      <c r="E2642" t="s">
        <v>4380</v>
      </c>
      <c r="F2642" t="s">
        <v>60</v>
      </c>
      <c r="G2642">
        <v>21000</v>
      </c>
      <c r="H2642" t="s">
        <v>4179</v>
      </c>
      <c r="I2642">
        <v>7460000</v>
      </c>
      <c r="J2642" t="s">
        <v>10160</v>
      </c>
      <c r="K2642">
        <v>7190000</v>
      </c>
      <c r="L2642">
        <v>7740000</v>
      </c>
      <c r="M2642">
        <v>15</v>
      </c>
      <c r="N2642" t="s">
        <v>4424</v>
      </c>
      <c r="O2642" t="s">
        <v>10267</v>
      </c>
    </row>
    <row r="2643" spans="1:15" x14ac:dyDescent="0.3">
      <c r="A2643" t="s">
        <v>5369</v>
      </c>
      <c r="B2643">
        <v>2020</v>
      </c>
      <c r="C2643" t="s">
        <v>24</v>
      </c>
      <c r="D2643" t="s">
        <v>4430</v>
      </c>
      <c r="E2643" t="s">
        <v>5995</v>
      </c>
      <c r="F2643" t="s">
        <v>43</v>
      </c>
      <c r="G2643">
        <v>84600</v>
      </c>
      <c r="H2643" t="s">
        <v>4179</v>
      </c>
      <c r="I2643">
        <v>23000000</v>
      </c>
      <c r="J2643" t="s">
        <v>10160</v>
      </c>
      <c r="K2643">
        <v>22200000</v>
      </c>
      <c r="L2643">
        <v>23800000</v>
      </c>
      <c r="M2643">
        <v>9</v>
      </c>
      <c r="N2643" t="s">
        <v>4247</v>
      </c>
      <c r="O2643" t="s">
        <v>10194</v>
      </c>
    </row>
    <row r="2644" spans="1:15" x14ac:dyDescent="0.3">
      <c r="A2644" t="s">
        <v>263</v>
      </c>
      <c r="B2644">
        <v>2020</v>
      </c>
      <c r="C2644" t="s">
        <v>199</v>
      </c>
      <c r="D2644" t="s">
        <v>5646</v>
      </c>
      <c r="E2644" t="s">
        <v>5647</v>
      </c>
      <c r="F2644" t="s">
        <v>43</v>
      </c>
      <c r="G2644">
        <v>107990</v>
      </c>
      <c r="H2644" t="s">
        <v>4179</v>
      </c>
      <c r="I2644">
        <v>12500000</v>
      </c>
      <c r="J2644" t="s">
        <v>10160</v>
      </c>
      <c r="K2644">
        <v>11900000</v>
      </c>
      <c r="L2644">
        <v>13000000</v>
      </c>
      <c r="M2644" t="s">
        <v>4174</v>
      </c>
      <c r="N2644" t="s">
        <v>4186</v>
      </c>
      <c r="O2644" t="s">
        <v>10214</v>
      </c>
    </row>
    <row r="2645" spans="1:15" x14ac:dyDescent="0.3">
      <c r="A2645" t="s">
        <v>10330</v>
      </c>
      <c r="B2645">
        <v>2020</v>
      </c>
      <c r="C2645" t="s">
        <v>24</v>
      </c>
      <c r="D2645" t="s">
        <v>4571</v>
      </c>
      <c r="E2645" t="s">
        <v>10331</v>
      </c>
      <c r="F2645" t="s">
        <v>60</v>
      </c>
      <c r="G2645">
        <v>71000</v>
      </c>
      <c r="H2645" t="s">
        <v>4179</v>
      </c>
      <c r="I2645">
        <v>17700000</v>
      </c>
      <c r="J2645" t="s">
        <v>10160</v>
      </c>
      <c r="K2645">
        <v>16900000</v>
      </c>
      <c r="L2645">
        <v>18600000</v>
      </c>
      <c r="M2645">
        <v>20</v>
      </c>
      <c r="N2645" t="s">
        <v>4247</v>
      </c>
      <c r="O2645" t="s">
        <v>10332</v>
      </c>
    </row>
    <row r="2646" spans="1:15" x14ac:dyDescent="0.3">
      <c r="A2646" t="s">
        <v>118</v>
      </c>
      <c r="B2646">
        <v>2020</v>
      </c>
      <c r="C2646" t="s">
        <v>24</v>
      </c>
      <c r="D2646" t="s">
        <v>4466</v>
      </c>
      <c r="E2646" t="s">
        <v>4467</v>
      </c>
      <c r="F2646" t="s">
        <v>43</v>
      </c>
      <c r="G2646">
        <v>80000</v>
      </c>
      <c r="H2646" t="s">
        <v>4179</v>
      </c>
      <c r="I2646">
        <v>42700000</v>
      </c>
      <c r="J2646" t="s">
        <v>10160</v>
      </c>
      <c r="K2646">
        <v>41200000</v>
      </c>
      <c r="L2646">
        <v>44200000</v>
      </c>
      <c r="M2646">
        <v>8</v>
      </c>
      <c r="N2646" t="s">
        <v>4573</v>
      </c>
      <c r="O2646" t="s">
        <v>10215</v>
      </c>
    </row>
    <row r="2647" spans="1:15" x14ac:dyDescent="0.3">
      <c r="A2647" t="s">
        <v>1248</v>
      </c>
      <c r="B2647">
        <v>2020</v>
      </c>
      <c r="C2647" t="s">
        <v>62</v>
      </c>
      <c r="D2647">
        <v>5008</v>
      </c>
      <c r="E2647" t="s">
        <v>10296</v>
      </c>
      <c r="F2647" t="s">
        <v>143</v>
      </c>
      <c r="G2647">
        <v>45704</v>
      </c>
      <c r="H2647" t="s">
        <v>4179</v>
      </c>
      <c r="I2647">
        <v>16000000</v>
      </c>
      <c r="J2647" t="s">
        <v>10160</v>
      </c>
      <c r="K2647">
        <v>15500000</v>
      </c>
      <c r="L2647">
        <v>16500000</v>
      </c>
      <c r="M2647">
        <v>2</v>
      </c>
      <c r="N2647" t="s">
        <v>4244</v>
      </c>
      <c r="O2647" t="s">
        <v>10297</v>
      </c>
    </row>
    <row r="2648" spans="1:15" x14ac:dyDescent="0.3">
      <c r="A2648" t="s">
        <v>1248</v>
      </c>
      <c r="B2648">
        <v>2020</v>
      </c>
      <c r="C2648" t="s">
        <v>62</v>
      </c>
      <c r="D2648">
        <v>5008</v>
      </c>
      <c r="E2648" t="s">
        <v>10296</v>
      </c>
      <c r="F2648" t="s">
        <v>143</v>
      </c>
      <c r="G2648">
        <v>45704</v>
      </c>
      <c r="H2648" t="s">
        <v>4179</v>
      </c>
      <c r="I2648">
        <v>16000000</v>
      </c>
      <c r="J2648" t="s">
        <v>10160</v>
      </c>
      <c r="K2648">
        <v>15500000</v>
      </c>
      <c r="L2648">
        <v>16500000</v>
      </c>
      <c r="M2648">
        <v>2</v>
      </c>
      <c r="N2648" t="s">
        <v>4244</v>
      </c>
      <c r="O2648" t="s">
        <v>10298</v>
      </c>
    </row>
    <row r="2649" spans="1:15" x14ac:dyDescent="0.3">
      <c r="A2649" t="s">
        <v>4171</v>
      </c>
      <c r="B2649">
        <v>2016</v>
      </c>
      <c r="C2649" t="s">
        <v>36</v>
      </c>
      <c r="D2649" t="s">
        <v>9412</v>
      </c>
      <c r="E2649" t="s">
        <v>8342</v>
      </c>
      <c r="F2649" t="s">
        <v>4171</v>
      </c>
      <c r="G2649">
        <v>66877</v>
      </c>
      <c r="H2649" t="s">
        <v>4179</v>
      </c>
      <c r="I2649">
        <v>4900000</v>
      </c>
      <c r="J2649" t="s">
        <v>10160</v>
      </c>
      <c r="K2649">
        <v>4670000</v>
      </c>
      <c r="L2649">
        <v>5140000</v>
      </c>
      <c r="M2649" t="s">
        <v>4174</v>
      </c>
      <c r="N2649" t="s">
        <v>4271</v>
      </c>
      <c r="O2649" t="s">
        <v>10333</v>
      </c>
    </row>
    <row r="2650" spans="1:15" x14ac:dyDescent="0.3">
      <c r="A2650" t="s">
        <v>4171</v>
      </c>
      <c r="B2650">
        <v>2025</v>
      </c>
      <c r="C2650" t="s">
        <v>3991</v>
      </c>
      <c r="D2650" t="s">
        <v>10421</v>
      </c>
      <c r="E2650" t="s">
        <v>5194</v>
      </c>
      <c r="F2650" t="s">
        <v>4171</v>
      </c>
      <c r="G2650">
        <v>20115</v>
      </c>
      <c r="H2650" t="s">
        <v>4179</v>
      </c>
      <c r="I2650">
        <v>12300000</v>
      </c>
      <c r="J2650" t="s">
        <v>10160</v>
      </c>
      <c r="K2650">
        <v>11900000</v>
      </c>
      <c r="L2650">
        <v>12700000</v>
      </c>
      <c r="M2650" t="s">
        <v>4174</v>
      </c>
      <c r="N2650" t="s">
        <v>4332</v>
      </c>
      <c r="O2650" t="s">
        <v>10422</v>
      </c>
    </row>
    <row r="2651" spans="1:15" x14ac:dyDescent="0.3">
      <c r="A2651" t="s">
        <v>4171</v>
      </c>
      <c r="B2651">
        <v>2025</v>
      </c>
      <c r="C2651" t="s">
        <v>108</v>
      </c>
      <c r="D2651" t="s">
        <v>9473</v>
      </c>
      <c r="E2651" t="s">
        <v>9474</v>
      </c>
      <c r="F2651" t="s">
        <v>4171</v>
      </c>
      <c r="G2651">
        <v>15000</v>
      </c>
      <c r="H2651" t="s">
        <v>4172</v>
      </c>
      <c r="I2651">
        <v>20300000</v>
      </c>
      <c r="J2651" t="s">
        <v>10160</v>
      </c>
      <c r="K2651">
        <v>19600000</v>
      </c>
      <c r="L2651">
        <v>20900000</v>
      </c>
      <c r="M2651">
        <v>6</v>
      </c>
      <c r="N2651" t="s">
        <v>4861</v>
      </c>
      <c r="O2651" t="s">
        <v>10181</v>
      </c>
    </row>
    <row r="2652" spans="1:15" x14ac:dyDescent="0.3">
      <c r="A2652" t="s">
        <v>112</v>
      </c>
      <c r="B2652">
        <v>2020</v>
      </c>
      <c r="C2652" t="s">
        <v>24</v>
      </c>
      <c r="D2652" t="s">
        <v>4867</v>
      </c>
      <c r="E2652" t="s">
        <v>4658</v>
      </c>
      <c r="F2652" t="s">
        <v>143</v>
      </c>
      <c r="G2652">
        <v>55000</v>
      </c>
      <c r="H2652" t="s">
        <v>4179</v>
      </c>
      <c r="I2652">
        <v>17200000</v>
      </c>
      <c r="J2652" t="s">
        <v>10160</v>
      </c>
      <c r="K2652">
        <v>16600000</v>
      </c>
      <c r="L2652">
        <v>17800000</v>
      </c>
      <c r="M2652">
        <v>5</v>
      </c>
      <c r="N2652" t="s">
        <v>4289</v>
      </c>
      <c r="O2652" t="s">
        <v>10192</v>
      </c>
    </row>
    <row r="2653" spans="1:15" x14ac:dyDescent="0.3">
      <c r="A2653" t="s">
        <v>6044</v>
      </c>
      <c r="B2653">
        <v>2020</v>
      </c>
      <c r="C2653" t="s">
        <v>92</v>
      </c>
      <c r="D2653" t="s">
        <v>6045</v>
      </c>
      <c r="E2653" t="s">
        <v>6046</v>
      </c>
      <c r="F2653" t="s">
        <v>143</v>
      </c>
      <c r="G2653">
        <v>85500</v>
      </c>
      <c r="H2653" t="s">
        <v>4179</v>
      </c>
      <c r="I2653">
        <v>30300000</v>
      </c>
      <c r="J2653" t="s">
        <v>10160</v>
      </c>
      <c r="K2653">
        <v>28900000</v>
      </c>
      <c r="L2653">
        <v>31600000</v>
      </c>
      <c r="M2653">
        <v>5</v>
      </c>
      <c r="N2653" t="s">
        <v>5743</v>
      </c>
      <c r="O2653" t="s">
        <v>10213</v>
      </c>
    </row>
    <row r="2654" spans="1:15" x14ac:dyDescent="0.3">
      <c r="A2654" t="s">
        <v>10411</v>
      </c>
      <c r="B2654">
        <v>2021</v>
      </c>
      <c r="C2654" t="s">
        <v>24</v>
      </c>
      <c r="D2654" t="s">
        <v>4189</v>
      </c>
      <c r="E2654" t="s">
        <v>4307</v>
      </c>
      <c r="F2654" t="s">
        <v>43</v>
      </c>
      <c r="G2654">
        <v>44685</v>
      </c>
      <c r="H2654" t="s">
        <v>4172</v>
      </c>
      <c r="I2654">
        <v>11000000</v>
      </c>
      <c r="J2654" t="s">
        <v>10160</v>
      </c>
      <c r="K2654">
        <v>10400000</v>
      </c>
      <c r="L2654">
        <v>11500000</v>
      </c>
      <c r="M2654">
        <v>25</v>
      </c>
      <c r="N2654" t="s">
        <v>4648</v>
      </c>
      <c r="O2654" t="s">
        <v>10412</v>
      </c>
    </row>
    <row r="2655" spans="1:15" x14ac:dyDescent="0.3">
      <c r="A2655" t="s">
        <v>1845</v>
      </c>
      <c r="B2655">
        <v>2020</v>
      </c>
      <c r="C2655" t="s">
        <v>137</v>
      </c>
      <c r="D2655" t="s">
        <v>4590</v>
      </c>
      <c r="E2655" t="s">
        <v>4749</v>
      </c>
      <c r="F2655" t="s">
        <v>43</v>
      </c>
      <c r="G2655">
        <v>48171</v>
      </c>
      <c r="H2655" t="s">
        <v>4179</v>
      </c>
      <c r="I2655">
        <v>10600000</v>
      </c>
      <c r="J2655" t="s">
        <v>10160</v>
      </c>
      <c r="K2655">
        <v>10300000</v>
      </c>
      <c r="L2655">
        <v>11000000</v>
      </c>
      <c r="M2655">
        <v>10</v>
      </c>
      <c r="N2655" t="s">
        <v>4175</v>
      </c>
      <c r="O2655" t="s">
        <v>10371</v>
      </c>
    </row>
    <row r="2656" spans="1:15" x14ac:dyDescent="0.3">
      <c r="A2656" t="s">
        <v>212</v>
      </c>
      <c r="B2656">
        <v>2021</v>
      </c>
      <c r="C2656" t="s">
        <v>24</v>
      </c>
      <c r="D2656" t="s">
        <v>4189</v>
      </c>
      <c r="E2656" t="s">
        <v>4958</v>
      </c>
      <c r="F2656" t="s">
        <v>60</v>
      </c>
      <c r="G2656">
        <v>28900</v>
      </c>
      <c r="H2656" t="s">
        <v>4179</v>
      </c>
      <c r="I2656">
        <v>12100000</v>
      </c>
      <c r="J2656" t="s">
        <v>10160</v>
      </c>
      <c r="K2656">
        <v>11600000</v>
      </c>
      <c r="L2656">
        <v>12600000</v>
      </c>
      <c r="M2656">
        <v>3</v>
      </c>
      <c r="N2656" t="s">
        <v>4582</v>
      </c>
      <c r="O2656" t="s">
        <v>10193</v>
      </c>
    </row>
    <row r="2657" spans="1:15" x14ac:dyDescent="0.3">
      <c r="A2657" t="s">
        <v>10311</v>
      </c>
      <c r="B2657">
        <v>2021</v>
      </c>
      <c r="C2657" t="s">
        <v>194</v>
      </c>
      <c r="D2657">
        <v>1000</v>
      </c>
      <c r="E2657" t="s">
        <v>10312</v>
      </c>
      <c r="F2657" t="s">
        <v>161</v>
      </c>
      <c r="G2657">
        <v>113000</v>
      </c>
      <c r="H2657" t="s">
        <v>4179</v>
      </c>
      <c r="I2657">
        <v>15500000</v>
      </c>
      <c r="J2657" t="s">
        <v>10160</v>
      </c>
      <c r="K2657">
        <v>15000000</v>
      </c>
      <c r="L2657">
        <v>16100000</v>
      </c>
      <c r="M2657">
        <v>2</v>
      </c>
      <c r="N2657" t="s">
        <v>4225</v>
      </c>
      <c r="O2657" t="s">
        <v>10313</v>
      </c>
    </row>
    <row r="2658" spans="1:15" x14ac:dyDescent="0.3">
      <c r="A2658" t="s">
        <v>316</v>
      </c>
      <c r="B2658">
        <v>2021</v>
      </c>
      <c r="C2658" t="s">
        <v>182</v>
      </c>
      <c r="D2658" t="s">
        <v>4517</v>
      </c>
      <c r="E2658" t="s">
        <v>4518</v>
      </c>
      <c r="F2658" t="s">
        <v>43</v>
      </c>
      <c r="G2658">
        <v>75000</v>
      </c>
      <c r="H2658" t="s">
        <v>4179</v>
      </c>
      <c r="I2658">
        <v>12000000</v>
      </c>
      <c r="J2658" t="s">
        <v>10160</v>
      </c>
      <c r="K2658">
        <v>11300000</v>
      </c>
      <c r="L2658">
        <v>12800000</v>
      </c>
      <c r="M2658">
        <v>4</v>
      </c>
      <c r="N2658" t="s">
        <v>4244</v>
      </c>
      <c r="O2658" t="s">
        <v>10195</v>
      </c>
    </row>
    <row r="2659" spans="1:15" x14ac:dyDescent="0.3">
      <c r="A2659" t="s">
        <v>10140</v>
      </c>
      <c r="B2659">
        <v>2021</v>
      </c>
      <c r="C2659" t="s">
        <v>4640</v>
      </c>
      <c r="D2659" t="s">
        <v>6111</v>
      </c>
      <c r="E2659" t="s">
        <v>6112</v>
      </c>
      <c r="F2659" t="s">
        <v>143</v>
      </c>
      <c r="G2659">
        <v>42600</v>
      </c>
      <c r="H2659" t="s">
        <v>4179</v>
      </c>
      <c r="I2659">
        <v>6170000</v>
      </c>
      <c r="J2659" t="s">
        <v>10160</v>
      </c>
      <c r="K2659">
        <v>5950000</v>
      </c>
      <c r="L2659">
        <v>6390000</v>
      </c>
      <c r="M2659">
        <v>11</v>
      </c>
      <c r="N2659" t="s">
        <v>4175</v>
      </c>
      <c r="O2659" t="s">
        <v>10173</v>
      </c>
    </row>
    <row r="2660" spans="1:15" x14ac:dyDescent="0.3">
      <c r="A2660" t="s">
        <v>10149</v>
      </c>
      <c r="B2660">
        <v>2021</v>
      </c>
      <c r="C2660" t="s">
        <v>4495</v>
      </c>
      <c r="D2660" t="s">
        <v>7689</v>
      </c>
      <c r="E2660" t="s">
        <v>6149</v>
      </c>
      <c r="F2660" t="s">
        <v>43</v>
      </c>
      <c r="G2660">
        <v>66000</v>
      </c>
      <c r="H2660" t="s">
        <v>4179</v>
      </c>
      <c r="I2660">
        <v>24200000</v>
      </c>
      <c r="J2660" t="s">
        <v>10160</v>
      </c>
      <c r="K2660">
        <v>23300000</v>
      </c>
      <c r="L2660">
        <v>25100000</v>
      </c>
      <c r="M2660">
        <v>7</v>
      </c>
      <c r="N2660" t="s">
        <v>4438</v>
      </c>
      <c r="O2660" t="s">
        <v>10185</v>
      </c>
    </row>
    <row r="2661" spans="1:15" x14ac:dyDescent="0.3">
      <c r="A2661" t="s">
        <v>10148</v>
      </c>
      <c r="B2661">
        <v>2021</v>
      </c>
      <c r="C2661" t="s">
        <v>89</v>
      </c>
      <c r="D2661" t="s">
        <v>4379</v>
      </c>
      <c r="E2661" t="s">
        <v>4380</v>
      </c>
      <c r="F2661" t="s">
        <v>43</v>
      </c>
      <c r="G2661">
        <v>60000</v>
      </c>
      <c r="H2661" t="s">
        <v>4172</v>
      </c>
      <c r="I2661">
        <v>7030000</v>
      </c>
      <c r="J2661" t="s">
        <v>10160</v>
      </c>
      <c r="K2661">
        <v>6770000</v>
      </c>
      <c r="L2661">
        <v>7300000</v>
      </c>
      <c r="M2661">
        <v>27</v>
      </c>
      <c r="N2661" t="s">
        <v>4438</v>
      </c>
      <c r="O2661" t="s">
        <v>10184</v>
      </c>
    </row>
    <row r="2662" spans="1:15" x14ac:dyDescent="0.3">
      <c r="A2662" t="s">
        <v>10316</v>
      </c>
      <c r="B2662">
        <v>2021</v>
      </c>
      <c r="C2662" t="s">
        <v>137</v>
      </c>
      <c r="D2662" t="s">
        <v>4335</v>
      </c>
      <c r="E2662" t="s">
        <v>5106</v>
      </c>
      <c r="F2662" t="s">
        <v>43</v>
      </c>
      <c r="G2662">
        <v>62000</v>
      </c>
      <c r="H2662" t="s">
        <v>4172</v>
      </c>
      <c r="I2662">
        <v>16300000</v>
      </c>
      <c r="J2662" t="s">
        <v>10160</v>
      </c>
      <c r="K2662">
        <v>15700000</v>
      </c>
      <c r="L2662">
        <v>16900000</v>
      </c>
      <c r="M2662">
        <v>10</v>
      </c>
      <c r="N2662" t="s">
        <v>4191</v>
      </c>
      <c r="O2662" t="s">
        <v>10317</v>
      </c>
    </row>
    <row r="2663" spans="1:15" x14ac:dyDescent="0.3">
      <c r="A2663" t="s">
        <v>159</v>
      </c>
      <c r="B2663">
        <v>2021</v>
      </c>
      <c r="C2663" t="s">
        <v>137</v>
      </c>
      <c r="D2663" t="s">
        <v>4702</v>
      </c>
      <c r="E2663" t="s">
        <v>5127</v>
      </c>
      <c r="F2663" t="s">
        <v>161</v>
      </c>
      <c r="G2663">
        <v>85390</v>
      </c>
      <c r="H2663" t="s">
        <v>4179</v>
      </c>
      <c r="I2663">
        <v>9800000</v>
      </c>
      <c r="J2663" t="s">
        <v>10160</v>
      </c>
      <c r="K2663">
        <v>9000000</v>
      </c>
      <c r="L2663">
        <v>10500000</v>
      </c>
      <c r="M2663">
        <v>4</v>
      </c>
      <c r="N2663" t="s">
        <v>4582</v>
      </c>
      <c r="O2663" t="s">
        <v>10202</v>
      </c>
    </row>
    <row r="2664" spans="1:15" x14ac:dyDescent="0.3">
      <c r="A2664" t="s">
        <v>324</v>
      </c>
      <c r="B2664">
        <v>2021</v>
      </c>
      <c r="C2664" t="s">
        <v>36</v>
      </c>
      <c r="D2664" t="s">
        <v>5628</v>
      </c>
      <c r="E2664" t="s">
        <v>5629</v>
      </c>
      <c r="F2664" t="s">
        <v>173</v>
      </c>
      <c r="G2664">
        <v>40095</v>
      </c>
      <c r="H2664" t="s">
        <v>4179</v>
      </c>
      <c r="I2664">
        <v>8200000</v>
      </c>
      <c r="J2664" t="s">
        <v>10160</v>
      </c>
      <c r="K2664">
        <v>7920000</v>
      </c>
      <c r="L2664">
        <v>8500000</v>
      </c>
      <c r="M2664">
        <v>21</v>
      </c>
      <c r="N2664" t="s">
        <v>4582</v>
      </c>
      <c r="O2664" t="s">
        <v>10196</v>
      </c>
    </row>
    <row r="2665" spans="1:15" x14ac:dyDescent="0.3">
      <c r="A2665" t="s">
        <v>10448</v>
      </c>
      <c r="B2665">
        <v>2021</v>
      </c>
      <c r="C2665" t="s">
        <v>92</v>
      </c>
      <c r="D2665" t="s">
        <v>4944</v>
      </c>
      <c r="E2665" t="s">
        <v>6161</v>
      </c>
      <c r="F2665" t="s">
        <v>43</v>
      </c>
      <c r="G2665">
        <v>83903</v>
      </c>
      <c r="H2665" t="s">
        <v>4172</v>
      </c>
      <c r="I2665">
        <v>11400000</v>
      </c>
      <c r="J2665" t="s">
        <v>10160</v>
      </c>
      <c r="K2665">
        <v>11000000</v>
      </c>
      <c r="L2665">
        <v>11800000</v>
      </c>
      <c r="M2665">
        <v>20</v>
      </c>
      <c r="N2665" t="s">
        <v>4424</v>
      </c>
      <c r="O2665" t="s">
        <v>10449</v>
      </c>
    </row>
    <row r="2666" spans="1:15" x14ac:dyDescent="0.3">
      <c r="A2666" t="s">
        <v>1245</v>
      </c>
      <c r="B2666">
        <v>2021</v>
      </c>
      <c r="C2666" t="s">
        <v>154</v>
      </c>
      <c r="D2666" t="s">
        <v>4394</v>
      </c>
      <c r="E2666" t="s">
        <v>7847</v>
      </c>
      <c r="F2666" t="s">
        <v>143</v>
      </c>
      <c r="G2666">
        <v>57555</v>
      </c>
      <c r="H2666" t="s">
        <v>4172</v>
      </c>
      <c r="I2666">
        <v>21200000</v>
      </c>
      <c r="J2666" t="s">
        <v>10160</v>
      </c>
      <c r="K2666">
        <v>20200000</v>
      </c>
      <c r="L2666">
        <v>22300000</v>
      </c>
      <c r="M2666">
        <v>6</v>
      </c>
      <c r="N2666" t="s">
        <v>4218</v>
      </c>
      <c r="O2666" t="s">
        <v>10175</v>
      </c>
    </row>
    <row r="2667" spans="1:15" x14ac:dyDescent="0.3">
      <c r="A2667" t="s">
        <v>10314</v>
      </c>
      <c r="B2667">
        <v>2021</v>
      </c>
      <c r="C2667" t="s">
        <v>89</v>
      </c>
      <c r="D2667" t="s">
        <v>4422</v>
      </c>
      <c r="E2667" t="s">
        <v>4850</v>
      </c>
      <c r="F2667" t="s">
        <v>173</v>
      </c>
      <c r="G2667">
        <v>68460</v>
      </c>
      <c r="H2667" t="s">
        <v>4179</v>
      </c>
      <c r="I2667">
        <v>8400000</v>
      </c>
      <c r="J2667" t="s">
        <v>10160</v>
      </c>
      <c r="K2667">
        <v>8100000</v>
      </c>
      <c r="L2667">
        <v>8700000</v>
      </c>
      <c r="M2667">
        <v>26</v>
      </c>
      <c r="N2667" t="s">
        <v>4424</v>
      </c>
      <c r="O2667" t="s">
        <v>10315</v>
      </c>
    </row>
    <row r="2668" spans="1:15" x14ac:dyDescent="0.3">
      <c r="A2668" t="s">
        <v>10135</v>
      </c>
      <c r="B2668">
        <v>2021</v>
      </c>
      <c r="C2668" t="s">
        <v>36</v>
      </c>
      <c r="D2668" t="s">
        <v>4371</v>
      </c>
      <c r="E2668" t="s">
        <v>4372</v>
      </c>
      <c r="F2668" t="s">
        <v>143</v>
      </c>
      <c r="G2668">
        <v>77000</v>
      </c>
      <c r="H2668" t="s">
        <v>4179</v>
      </c>
      <c r="I2668">
        <v>11100000</v>
      </c>
      <c r="J2668" t="s">
        <v>10160</v>
      </c>
      <c r="K2668">
        <v>10700000</v>
      </c>
      <c r="L2668">
        <v>11500000</v>
      </c>
      <c r="M2668">
        <v>2</v>
      </c>
      <c r="N2668" t="s">
        <v>4424</v>
      </c>
      <c r="O2668" t="s">
        <v>10167</v>
      </c>
    </row>
    <row r="2669" spans="1:15" x14ac:dyDescent="0.3">
      <c r="A2669" t="s">
        <v>149</v>
      </c>
      <c r="B2669">
        <v>2022</v>
      </c>
      <c r="C2669" t="s">
        <v>145</v>
      </c>
      <c r="D2669" t="s">
        <v>5672</v>
      </c>
      <c r="E2669" t="s">
        <v>5706</v>
      </c>
      <c r="F2669" t="s">
        <v>43</v>
      </c>
      <c r="G2669">
        <v>19000</v>
      </c>
      <c r="H2669" t="s">
        <v>4179</v>
      </c>
      <c r="I2669">
        <v>6860000</v>
      </c>
      <c r="J2669" t="s">
        <v>10160</v>
      </c>
      <c r="K2669">
        <v>6630000</v>
      </c>
      <c r="L2669">
        <v>7100000</v>
      </c>
      <c r="M2669">
        <v>5</v>
      </c>
      <c r="N2669" t="s">
        <v>4381</v>
      </c>
      <c r="O2669" t="s">
        <v>10163</v>
      </c>
    </row>
    <row r="2670" spans="1:15" x14ac:dyDescent="0.3">
      <c r="A2670" t="s">
        <v>10144</v>
      </c>
      <c r="B2670">
        <v>2022</v>
      </c>
      <c r="C2670" t="s">
        <v>36</v>
      </c>
      <c r="D2670" t="s">
        <v>5628</v>
      </c>
      <c r="E2670" t="s">
        <v>5629</v>
      </c>
      <c r="F2670" t="s">
        <v>8634</v>
      </c>
      <c r="G2670">
        <v>62000</v>
      </c>
      <c r="H2670" t="s">
        <v>4179</v>
      </c>
      <c r="I2670">
        <v>8100000</v>
      </c>
      <c r="J2670" t="s">
        <v>10160</v>
      </c>
      <c r="K2670">
        <v>7830000</v>
      </c>
      <c r="L2670">
        <v>8400000</v>
      </c>
      <c r="M2670">
        <v>36</v>
      </c>
      <c r="N2670" t="s">
        <v>4507</v>
      </c>
      <c r="O2670" t="s">
        <v>10179</v>
      </c>
    </row>
    <row r="2671" spans="1:15" x14ac:dyDescent="0.3">
      <c r="A2671" t="s">
        <v>10293</v>
      </c>
      <c r="B2671">
        <v>2022</v>
      </c>
      <c r="C2671" t="s">
        <v>250</v>
      </c>
      <c r="D2671" t="s">
        <v>5776</v>
      </c>
      <c r="E2671" t="s">
        <v>10294</v>
      </c>
      <c r="F2671" t="s">
        <v>161</v>
      </c>
      <c r="G2671">
        <v>81000</v>
      </c>
      <c r="H2671" t="s">
        <v>4172</v>
      </c>
      <c r="I2671">
        <v>17300000</v>
      </c>
      <c r="J2671" t="s">
        <v>10160</v>
      </c>
      <c r="K2671">
        <v>16700000</v>
      </c>
      <c r="L2671">
        <v>18000000</v>
      </c>
      <c r="M2671">
        <v>14</v>
      </c>
      <c r="N2671" t="s">
        <v>4186</v>
      </c>
      <c r="O2671" t="s">
        <v>10295</v>
      </c>
    </row>
    <row r="2672" spans="1:15" x14ac:dyDescent="0.3">
      <c r="A2672" t="s">
        <v>10132</v>
      </c>
      <c r="B2672">
        <v>2022</v>
      </c>
      <c r="C2672" t="s">
        <v>191</v>
      </c>
      <c r="D2672" t="s">
        <v>8290</v>
      </c>
      <c r="E2672" t="s">
        <v>6180</v>
      </c>
      <c r="F2672" t="s">
        <v>161</v>
      </c>
      <c r="G2672">
        <v>54000</v>
      </c>
      <c r="H2672" t="s">
        <v>4179</v>
      </c>
      <c r="I2672">
        <v>12900000</v>
      </c>
      <c r="J2672" t="s">
        <v>10160</v>
      </c>
      <c r="K2672">
        <v>12400000</v>
      </c>
      <c r="L2672">
        <v>13300000</v>
      </c>
      <c r="M2672">
        <v>4</v>
      </c>
      <c r="N2672" t="s">
        <v>4401</v>
      </c>
      <c r="O2672" t="s">
        <v>10164</v>
      </c>
    </row>
    <row r="2673" spans="1:15" x14ac:dyDescent="0.3">
      <c r="A2673" t="s">
        <v>309</v>
      </c>
      <c r="B2673">
        <v>2022</v>
      </c>
      <c r="C2673" t="s">
        <v>24</v>
      </c>
      <c r="D2673" t="s">
        <v>4189</v>
      </c>
      <c r="E2673" t="s">
        <v>4307</v>
      </c>
      <c r="F2673" t="s">
        <v>94</v>
      </c>
      <c r="G2673">
        <v>25200</v>
      </c>
      <c r="H2673" t="s">
        <v>4179</v>
      </c>
      <c r="I2673">
        <v>11900000</v>
      </c>
      <c r="J2673" t="s">
        <v>10160</v>
      </c>
      <c r="K2673">
        <v>11500000</v>
      </c>
      <c r="L2673">
        <v>12300000</v>
      </c>
      <c r="M2673">
        <v>48</v>
      </c>
      <c r="N2673" t="s">
        <v>4274</v>
      </c>
      <c r="O2673" t="s">
        <v>10198</v>
      </c>
    </row>
    <row r="2674" spans="1:15" x14ac:dyDescent="0.3">
      <c r="A2674" t="s">
        <v>10146</v>
      </c>
      <c r="B2674">
        <v>2022</v>
      </c>
      <c r="C2674" t="s">
        <v>188</v>
      </c>
      <c r="D2674" t="s">
        <v>5099</v>
      </c>
      <c r="E2674" t="s">
        <v>10154</v>
      </c>
      <c r="F2674" t="s">
        <v>43</v>
      </c>
      <c r="G2674">
        <v>54274</v>
      </c>
      <c r="H2674" t="s">
        <v>4179</v>
      </c>
      <c r="I2674">
        <v>12200000</v>
      </c>
      <c r="J2674" t="s">
        <v>10160</v>
      </c>
      <c r="K2674">
        <v>11500000</v>
      </c>
      <c r="L2674">
        <v>12900000</v>
      </c>
      <c r="M2674">
        <v>2</v>
      </c>
      <c r="N2674" t="s">
        <v>6913</v>
      </c>
      <c r="O2674" t="s">
        <v>10182</v>
      </c>
    </row>
    <row r="2675" spans="1:15" x14ac:dyDescent="0.3">
      <c r="A2675" t="s">
        <v>4045</v>
      </c>
      <c r="B2675">
        <v>2022</v>
      </c>
      <c r="C2675" t="s">
        <v>62</v>
      </c>
      <c r="D2675" t="s">
        <v>4249</v>
      </c>
      <c r="E2675" t="s">
        <v>4461</v>
      </c>
      <c r="F2675" t="s">
        <v>143</v>
      </c>
      <c r="G2675">
        <v>1349</v>
      </c>
      <c r="H2675" t="s">
        <v>4179</v>
      </c>
      <c r="I2675">
        <v>15900000</v>
      </c>
      <c r="J2675" t="s">
        <v>10160</v>
      </c>
      <c r="K2675">
        <v>15300000</v>
      </c>
      <c r="L2675">
        <v>16500000</v>
      </c>
      <c r="M2675">
        <v>10</v>
      </c>
      <c r="N2675" t="s">
        <v>4218</v>
      </c>
      <c r="O2675" t="s">
        <v>10275</v>
      </c>
    </row>
    <row r="2676" spans="1:15" x14ac:dyDescent="0.3">
      <c r="A2676" t="s">
        <v>10365</v>
      </c>
      <c r="B2676">
        <v>2023</v>
      </c>
      <c r="C2676" t="s">
        <v>166</v>
      </c>
      <c r="D2676" t="s">
        <v>5003</v>
      </c>
      <c r="E2676" t="s">
        <v>5072</v>
      </c>
      <c r="F2676" t="s">
        <v>60</v>
      </c>
      <c r="G2676">
        <v>60000</v>
      </c>
      <c r="H2676" t="s">
        <v>4179</v>
      </c>
      <c r="I2676">
        <v>19500000</v>
      </c>
      <c r="J2676" t="s">
        <v>10160</v>
      </c>
      <c r="K2676">
        <v>18800000</v>
      </c>
      <c r="L2676">
        <v>20200000</v>
      </c>
      <c r="M2676">
        <v>9</v>
      </c>
      <c r="N2676" t="s">
        <v>4424</v>
      </c>
      <c r="O2676" t="s">
        <v>10366</v>
      </c>
    </row>
    <row r="2677" spans="1:15" x14ac:dyDescent="0.3">
      <c r="A2677" t="s">
        <v>10428</v>
      </c>
      <c r="B2677">
        <v>2022</v>
      </c>
      <c r="C2677" t="s">
        <v>24</v>
      </c>
      <c r="D2677" t="s">
        <v>4189</v>
      </c>
      <c r="E2677" t="s">
        <v>4307</v>
      </c>
      <c r="F2677" t="s">
        <v>43</v>
      </c>
      <c r="G2677">
        <v>40200</v>
      </c>
      <c r="H2677" t="s">
        <v>4179</v>
      </c>
      <c r="I2677">
        <v>11800000</v>
      </c>
      <c r="J2677" t="s">
        <v>10160</v>
      </c>
      <c r="K2677">
        <v>11300000</v>
      </c>
      <c r="L2677">
        <v>12200000</v>
      </c>
      <c r="M2677">
        <v>48</v>
      </c>
      <c r="N2677" t="s">
        <v>4274</v>
      </c>
      <c r="O2677" t="s">
        <v>10429</v>
      </c>
    </row>
    <row r="2678" spans="1:15" x14ac:dyDescent="0.3">
      <c r="A2678" t="s">
        <v>10430</v>
      </c>
      <c r="B2678">
        <v>2022</v>
      </c>
      <c r="C2678" t="s">
        <v>62</v>
      </c>
      <c r="D2678" t="s">
        <v>4206</v>
      </c>
      <c r="E2678" t="s">
        <v>7922</v>
      </c>
      <c r="F2678" t="s">
        <v>143</v>
      </c>
      <c r="G2678">
        <v>70000</v>
      </c>
      <c r="H2678" t="s">
        <v>4179</v>
      </c>
      <c r="I2678">
        <v>16400000</v>
      </c>
      <c r="J2678" t="s">
        <v>10160</v>
      </c>
      <c r="K2678">
        <v>15800000</v>
      </c>
      <c r="L2678">
        <v>17000000</v>
      </c>
      <c r="M2678">
        <v>23</v>
      </c>
      <c r="N2678" t="s">
        <v>4247</v>
      </c>
      <c r="O2678" t="s">
        <v>10431</v>
      </c>
    </row>
    <row r="2679" spans="1:15" x14ac:dyDescent="0.3">
      <c r="A2679" t="s">
        <v>10134</v>
      </c>
      <c r="B2679">
        <v>2022</v>
      </c>
      <c r="C2679" t="s">
        <v>92</v>
      </c>
      <c r="D2679" t="s">
        <v>4908</v>
      </c>
      <c r="E2679" t="s">
        <v>6061</v>
      </c>
      <c r="F2679" t="s">
        <v>60</v>
      </c>
      <c r="G2679">
        <v>90450</v>
      </c>
      <c r="H2679" t="s">
        <v>4179</v>
      </c>
      <c r="I2679">
        <v>7180000</v>
      </c>
      <c r="J2679" t="s">
        <v>10160</v>
      </c>
      <c r="K2679">
        <v>6910000</v>
      </c>
      <c r="L2679">
        <v>7450000</v>
      </c>
      <c r="M2679">
        <v>23</v>
      </c>
      <c r="N2679" t="s">
        <v>4438</v>
      </c>
      <c r="O2679" t="s">
        <v>10166</v>
      </c>
    </row>
    <row r="2680" spans="1:15" x14ac:dyDescent="0.3">
      <c r="A2680" t="s">
        <v>10286</v>
      </c>
      <c r="B2680">
        <v>2022</v>
      </c>
      <c r="C2680" t="s">
        <v>137</v>
      </c>
      <c r="D2680" t="s">
        <v>5107</v>
      </c>
      <c r="E2680" t="s">
        <v>10287</v>
      </c>
      <c r="F2680" t="s">
        <v>43</v>
      </c>
      <c r="G2680">
        <v>50000</v>
      </c>
      <c r="H2680" t="s">
        <v>4172</v>
      </c>
      <c r="I2680">
        <v>16100000</v>
      </c>
      <c r="J2680" t="s">
        <v>10160</v>
      </c>
      <c r="K2680">
        <v>15400000</v>
      </c>
      <c r="L2680">
        <v>16700000</v>
      </c>
      <c r="M2680">
        <v>5</v>
      </c>
      <c r="N2680" t="s">
        <v>4247</v>
      </c>
      <c r="O2680" t="s">
        <v>10288</v>
      </c>
    </row>
    <row r="2681" spans="1:15" x14ac:dyDescent="0.3">
      <c r="A2681" t="s">
        <v>5376</v>
      </c>
      <c r="B2681">
        <v>2022</v>
      </c>
      <c r="C2681" t="s">
        <v>36</v>
      </c>
      <c r="D2681" t="s">
        <v>4371</v>
      </c>
      <c r="E2681" t="s">
        <v>4372</v>
      </c>
      <c r="F2681" t="s">
        <v>43</v>
      </c>
      <c r="G2681">
        <v>56079</v>
      </c>
      <c r="H2681" t="s">
        <v>4179</v>
      </c>
      <c r="I2681">
        <v>11800000</v>
      </c>
      <c r="J2681" t="s">
        <v>10160</v>
      </c>
      <c r="K2681">
        <v>11400000</v>
      </c>
      <c r="L2681">
        <v>12200000</v>
      </c>
      <c r="M2681">
        <v>39</v>
      </c>
      <c r="N2681" t="s">
        <v>4424</v>
      </c>
      <c r="O2681" t="s">
        <v>10201</v>
      </c>
    </row>
    <row r="2682" spans="1:15" x14ac:dyDescent="0.3">
      <c r="A2682" t="s">
        <v>8579</v>
      </c>
      <c r="B2682">
        <v>2022</v>
      </c>
      <c r="C2682" t="s">
        <v>62</v>
      </c>
      <c r="D2682" t="s">
        <v>4249</v>
      </c>
      <c r="E2682" t="s">
        <v>4461</v>
      </c>
      <c r="F2682" t="s">
        <v>143</v>
      </c>
      <c r="G2682">
        <v>10000</v>
      </c>
      <c r="H2682" t="s">
        <v>4179</v>
      </c>
      <c r="I2682">
        <v>15900000</v>
      </c>
      <c r="J2682" t="s">
        <v>10160</v>
      </c>
      <c r="K2682">
        <v>15300000</v>
      </c>
      <c r="L2682">
        <v>16500000</v>
      </c>
      <c r="M2682">
        <v>10</v>
      </c>
      <c r="N2682" t="s">
        <v>4218</v>
      </c>
      <c r="O2682" t="s">
        <v>10269</v>
      </c>
    </row>
    <row r="2683" spans="1:15" x14ac:dyDescent="0.3">
      <c r="A2683" t="s">
        <v>10321</v>
      </c>
      <c r="B2683">
        <v>2023</v>
      </c>
      <c r="C2683" t="s">
        <v>41</v>
      </c>
      <c r="D2683" t="s">
        <v>6018</v>
      </c>
      <c r="E2683" t="s">
        <v>4875</v>
      </c>
      <c r="F2683" t="s">
        <v>43</v>
      </c>
      <c r="G2683">
        <v>29000</v>
      </c>
      <c r="H2683" t="s">
        <v>4172</v>
      </c>
      <c r="I2683">
        <v>8800000</v>
      </c>
      <c r="J2683" t="s">
        <v>10160</v>
      </c>
      <c r="K2683">
        <v>8500000</v>
      </c>
      <c r="L2683">
        <v>9100000</v>
      </c>
      <c r="M2683">
        <v>6</v>
      </c>
      <c r="N2683" t="s">
        <v>4507</v>
      </c>
      <c r="O2683" t="s">
        <v>10322</v>
      </c>
    </row>
    <row r="2684" spans="1:15" x14ac:dyDescent="0.3">
      <c r="A2684" t="s">
        <v>10409</v>
      </c>
      <c r="B2684">
        <v>2023</v>
      </c>
      <c r="C2684" t="s">
        <v>108</v>
      </c>
      <c r="D2684" t="s">
        <v>5193</v>
      </c>
      <c r="E2684" t="s">
        <v>5194</v>
      </c>
      <c r="F2684" t="s">
        <v>143</v>
      </c>
      <c r="G2684">
        <v>42997</v>
      </c>
      <c r="H2684" t="s">
        <v>4172</v>
      </c>
      <c r="I2684">
        <v>12300000</v>
      </c>
      <c r="J2684" t="s">
        <v>10160</v>
      </c>
      <c r="K2684">
        <v>11800000</v>
      </c>
      <c r="L2684">
        <v>12800000</v>
      </c>
      <c r="M2684">
        <v>6</v>
      </c>
      <c r="N2684" t="s">
        <v>4424</v>
      </c>
      <c r="O2684" t="s">
        <v>10410</v>
      </c>
    </row>
    <row r="2685" spans="1:15" x14ac:dyDescent="0.3">
      <c r="A2685" t="s">
        <v>209</v>
      </c>
      <c r="B2685">
        <v>2022</v>
      </c>
      <c r="C2685" t="s">
        <v>92</v>
      </c>
      <c r="D2685" t="s">
        <v>4823</v>
      </c>
      <c r="E2685" t="s">
        <v>5713</v>
      </c>
      <c r="F2685" t="s">
        <v>143</v>
      </c>
      <c r="G2685">
        <v>33420</v>
      </c>
      <c r="H2685" t="s">
        <v>4179</v>
      </c>
      <c r="I2685">
        <v>10800000</v>
      </c>
      <c r="J2685" t="s">
        <v>10160</v>
      </c>
      <c r="K2685">
        <v>10500000</v>
      </c>
      <c r="L2685">
        <v>11200000</v>
      </c>
      <c r="M2685">
        <v>47</v>
      </c>
      <c r="N2685" t="s">
        <v>4438</v>
      </c>
      <c r="O2685" t="s">
        <v>10200</v>
      </c>
    </row>
    <row r="2686" spans="1:15" x14ac:dyDescent="0.3">
      <c r="A2686" t="s">
        <v>10318</v>
      </c>
      <c r="B2686">
        <v>2022</v>
      </c>
      <c r="C2686" t="s">
        <v>199</v>
      </c>
      <c r="D2686" t="s">
        <v>5646</v>
      </c>
      <c r="E2686" t="s">
        <v>10319</v>
      </c>
      <c r="F2686" t="s">
        <v>43</v>
      </c>
      <c r="G2686">
        <v>60626</v>
      </c>
      <c r="H2686" t="s">
        <v>4179</v>
      </c>
      <c r="I2686">
        <v>14800000</v>
      </c>
      <c r="J2686" t="s">
        <v>10160</v>
      </c>
      <c r="K2686">
        <v>14200000</v>
      </c>
      <c r="L2686">
        <v>15300000</v>
      </c>
      <c r="M2686">
        <v>11</v>
      </c>
      <c r="N2686" t="s">
        <v>4401</v>
      </c>
      <c r="O2686" t="s">
        <v>10320</v>
      </c>
    </row>
    <row r="2687" spans="1:15" x14ac:dyDescent="0.3">
      <c r="A2687" t="s">
        <v>117</v>
      </c>
      <c r="B2687">
        <v>2023</v>
      </c>
      <c r="C2687" t="s">
        <v>62</v>
      </c>
      <c r="D2687" t="s">
        <v>4206</v>
      </c>
      <c r="E2687" t="s">
        <v>4258</v>
      </c>
      <c r="F2687" t="s">
        <v>43</v>
      </c>
      <c r="G2687">
        <v>45360</v>
      </c>
      <c r="H2687" t="s">
        <v>4179</v>
      </c>
      <c r="I2687">
        <v>13800000</v>
      </c>
      <c r="J2687" t="s">
        <v>10160</v>
      </c>
      <c r="K2687">
        <v>13100000</v>
      </c>
      <c r="L2687">
        <v>14600000</v>
      </c>
      <c r="M2687">
        <v>15</v>
      </c>
      <c r="N2687" t="s">
        <v>4262</v>
      </c>
      <c r="O2687" t="s">
        <v>10207</v>
      </c>
    </row>
    <row r="2688" spans="1:15" x14ac:dyDescent="0.3">
      <c r="A2688" t="s">
        <v>315</v>
      </c>
      <c r="B2688">
        <v>2023</v>
      </c>
      <c r="C2688" t="s">
        <v>62</v>
      </c>
      <c r="D2688" t="s">
        <v>4433</v>
      </c>
      <c r="E2688" t="s">
        <v>5658</v>
      </c>
      <c r="F2688" t="s">
        <v>43</v>
      </c>
      <c r="G2688">
        <v>66999</v>
      </c>
      <c r="H2688" t="s">
        <v>4179</v>
      </c>
      <c r="I2688">
        <v>21900000</v>
      </c>
      <c r="J2688" t="s">
        <v>10160</v>
      </c>
      <c r="K2688">
        <v>21100000</v>
      </c>
      <c r="L2688">
        <v>22700000</v>
      </c>
      <c r="M2688">
        <v>17</v>
      </c>
      <c r="N2688" t="s">
        <v>4256</v>
      </c>
      <c r="O2688" t="s">
        <v>10216</v>
      </c>
    </row>
    <row r="2689" spans="1:15" x14ac:dyDescent="0.3">
      <c r="A2689" t="s">
        <v>8580</v>
      </c>
      <c r="B2689">
        <v>2023</v>
      </c>
      <c r="C2689" t="s">
        <v>5177</v>
      </c>
      <c r="D2689" t="s">
        <v>5178</v>
      </c>
      <c r="E2689" t="s">
        <v>5179</v>
      </c>
      <c r="F2689" t="s">
        <v>143</v>
      </c>
      <c r="G2689">
        <v>3142</v>
      </c>
      <c r="H2689" t="s">
        <v>4179</v>
      </c>
      <c r="I2689">
        <v>10700000</v>
      </c>
      <c r="J2689" t="s">
        <v>10160</v>
      </c>
      <c r="K2689">
        <v>10300000</v>
      </c>
      <c r="L2689">
        <v>11000000</v>
      </c>
      <c r="M2689">
        <v>9</v>
      </c>
      <c r="N2689" t="s">
        <v>4401</v>
      </c>
      <c r="O2689" t="s">
        <v>10258</v>
      </c>
    </row>
    <row r="2690" spans="1:15" x14ac:dyDescent="0.3">
      <c r="A2690" t="s">
        <v>10438</v>
      </c>
      <c r="B2690">
        <v>2023</v>
      </c>
      <c r="C2690" t="s">
        <v>36</v>
      </c>
      <c r="D2690" t="s">
        <v>4371</v>
      </c>
      <c r="E2690" t="s">
        <v>4372</v>
      </c>
      <c r="F2690" t="s">
        <v>60</v>
      </c>
      <c r="G2690">
        <v>40000</v>
      </c>
      <c r="H2690" t="s">
        <v>4172</v>
      </c>
      <c r="I2690">
        <v>12400000</v>
      </c>
      <c r="J2690" t="s">
        <v>10160</v>
      </c>
      <c r="K2690">
        <v>12000000</v>
      </c>
      <c r="L2690">
        <v>12900000</v>
      </c>
      <c r="M2690">
        <v>39</v>
      </c>
      <c r="N2690" t="s">
        <v>4424</v>
      </c>
      <c r="O2690" t="s">
        <v>10439</v>
      </c>
    </row>
    <row r="2691" spans="1:15" x14ac:dyDescent="0.3">
      <c r="A2691" t="s">
        <v>297</v>
      </c>
      <c r="B2691">
        <v>2023</v>
      </c>
      <c r="C2691" t="s">
        <v>137</v>
      </c>
      <c r="D2691" t="s">
        <v>4335</v>
      </c>
      <c r="E2691" t="s">
        <v>5680</v>
      </c>
      <c r="F2691" t="s">
        <v>43</v>
      </c>
      <c r="G2691">
        <v>45000</v>
      </c>
      <c r="H2691" t="s">
        <v>4179</v>
      </c>
      <c r="I2691">
        <v>17200000</v>
      </c>
      <c r="J2691" t="s">
        <v>10160</v>
      </c>
      <c r="K2691">
        <v>16600000</v>
      </c>
      <c r="L2691">
        <v>17800000</v>
      </c>
      <c r="M2691">
        <v>13</v>
      </c>
      <c r="N2691" t="s">
        <v>4587</v>
      </c>
      <c r="O2691" t="s">
        <v>10211</v>
      </c>
    </row>
    <row r="2692" spans="1:15" x14ac:dyDescent="0.3">
      <c r="A2692" t="s">
        <v>10413</v>
      </c>
      <c r="B2692">
        <v>2023</v>
      </c>
      <c r="C2692" t="s">
        <v>62</v>
      </c>
      <c r="D2692" t="s">
        <v>4231</v>
      </c>
      <c r="E2692" t="s">
        <v>4253</v>
      </c>
      <c r="F2692" t="s">
        <v>143</v>
      </c>
      <c r="G2692">
        <v>28000</v>
      </c>
      <c r="H2692" t="s">
        <v>4179</v>
      </c>
      <c r="I2692">
        <v>12600000</v>
      </c>
      <c r="J2692" t="s">
        <v>10160</v>
      </c>
      <c r="K2692">
        <v>12200000</v>
      </c>
      <c r="L2692">
        <v>13100000</v>
      </c>
      <c r="M2692">
        <v>8</v>
      </c>
      <c r="N2692" t="s">
        <v>4262</v>
      </c>
      <c r="O2692" t="s">
        <v>10414</v>
      </c>
    </row>
    <row r="2693" spans="1:15" x14ac:dyDescent="0.3">
      <c r="A2693" t="s">
        <v>10369</v>
      </c>
      <c r="B2693">
        <v>2023</v>
      </c>
      <c r="C2693" t="s">
        <v>137</v>
      </c>
      <c r="D2693" t="s">
        <v>4193</v>
      </c>
      <c r="E2693" t="s">
        <v>4194</v>
      </c>
      <c r="F2693" t="s">
        <v>161</v>
      </c>
      <c r="G2693">
        <v>56200</v>
      </c>
      <c r="H2693" t="s">
        <v>4179</v>
      </c>
      <c r="I2693">
        <v>17900000</v>
      </c>
      <c r="J2693" t="s">
        <v>10160</v>
      </c>
      <c r="K2693">
        <v>17300000</v>
      </c>
      <c r="L2693">
        <v>18500000</v>
      </c>
      <c r="M2693">
        <v>38</v>
      </c>
      <c r="N2693" t="s">
        <v>4507</v>
      </c>
      <c r="O2693" t="s">
        <v>10370</v>
      </c>
    </row>
    <row r="2694" spans="1:15" x14ac:dyDescent="0.3">
      <c r="A2694" t="s">
        <v>126</v>
      </c>
      <c r="B2694">
        <v>2023</v>
      </c>
      <c r="C2694" t="s">
        <v>92</v>
      </c>
      <c r="D2694" t="s">
        <v>4470</v>
      </c>
      <c r="E2694" t="s">
        <v>4471</v>
      </c>
      <c r="F2694" t="s">
        <v>94</v>
      </c>
      <c r="G2694">
        <v>44495</v>
      </c>
      <c r="H2694" t="s">
        <v>4179</v>
      </c>
      <c r="I2694">
        <v>46700000</v>
      </c>
      <c r="J2694" t="s">
        <v>10160</v>
      </c>
      <c r="K2694">
        <v>45100000</v>
      </c>
      <c r="L2694">
        <v>48300000</v>
      </c>
      <c r="M2694">
        <v>60</v>
      </c>
      <c r="N2694" t="s">
        <v>5634</v>
      </c>
      <c r="O2694" t="s">
        <v>10206</v>
      </c>
    </row>
    <row r="2695" spans="1:15" x14ac:dyDescent="0.3">
      <c r="A2695" t="s">
        <v>10142</v>
      </c>
      <c r="B2695">
        <v>2023</v>
      </c>
      <c r="C2695" t="s">
        <v>191</v>
      </c>
      <c r="D2695" t="s">
        <v>4210</v>
      </c>
      <c r="E2695" t="s">
        <v>10153</v>
      </c>
      <c r="F2695" t="s">
        <v>161</v>
      </c>
      <c r="G2695">
        <v>90000</v>
      </c>
      <c r="H2695" t="s">
        <v>4179</v>
      </c>
      <c r="I2695">
        <v>15900000</v>
      </c>
      <c r="J2695" t="s">
        <v>10160</v>
      </c>
      <c r="K2695">
        <v>15300000</v>
      </c>
      <c r="L2695">
        <v>16500000</v>
      </c>
      <c r="M2695">
        <v>16</v>
      </c>
      <c r="N2695" t="s">
        <v>4244</v>
      </c>
      <c r="O2695" t="s">
        <v>10177</v>
      </c>
    </row>
    <row r="2696" spans="1:15" x14ac:dyDescent="0.3">
      <c r="A2696" t="s">
        <v>10452</v>
      </c>
      <c r="B2696">
        <v>2023</v>
      </c>
      <c r="C2696" t="s">
        <v>24</v>
      </c>
      <c r="D2696" t="s">
        <v>4189</v>
      </c>
      <c r="E2696" t="s">
        <v>4307</v>
      </c>
      <c r="F2696" t="s">
        <v>4538</v>
      </c>
      <c r="G2696">
        <v>60000</v>
      </c>
      <c r="H2696" t="s">
        <v>4172</v>
      </c>
      <c r="I2696">
        <v>12300000</v>
      </c>
      <c r="J2696" t="s">
        <v>10160</v>
      </c>
      <c r="K2696">
        <v>11900000</v>
      </c>
      <c r="L2696">
        <v>12800000</v>
      </c>
      <c r="M2696">
        <v>46</v>
      </c>
      <c r="N2696" t="s">
        <v>4186</v>
      </c>
      <c r="O2696" t="s">
        <v>10453</v>
      </c>
    </row>
    <row r="2697" spans="1:15" x14ac:dyDescent="0.3">
      <c r="A2697" t="s">
        <v>10289</v>
      </c>
      <c r="B2697">
        <v>2023</v>
      </c>
      <c r="C2697" t="s">
        <v>62</v>
      </c>
      <c r="D2697" t="s">
        <v>4445</v>
      </c>
      <c r="E2697" t="s">
        <v>5631</v>
      </c>
      <c r="F2697" t="s">
        <v>143</v>
      </c>
      <c r="G2697">
        <v>54666</v>
      </c>
      <c r="H2697" t="s">
        <v>4179</v>
      </c>
      <c r="I2697">
        <v>15400000</v>
      </c>
      <c r="J2697" t="s">
        <v>10160</v>
      </c>
      <c r="K2697">
        <v>14800000</v>
      </c>
      <c r="L2697">
        <v>15900000</v>
      </c>
      <c r="M2697">
        <v>18</v>
      </c>
      <c r="N2697" t="s">
        <v>4346</v>
      </c>
      <c r="O2697" t="s">
        <v>10290</v>
      </c>
    </row>
    <row r="2698" spans="1:15" x14ac:dyDescent="0.3">
      <c r="A2698" t="s">
        <v>10150</v>
      </c>
      <c r="B2698">
        <v>2023</v>
      </c>
      <c r="C2698" t="s">
        <v>36</v>
      </c>
      <c r="D2698" t="s">
        <v>4177</v>
      </c>
      <c r="E2698" t="s">
        <v>4178</v>
      </c>
      <c r="F2698" t="s">
        <v>173</v>
      </c>
      <c r="G2698">
        <v>55000</v>
      </c>
      <c r="H2698" t="s">
        <v>4179</v>
      </c>
      <c r="I2698">
        <v>14000000</v>
      </c>
      <c r="J2698" t="s">
        <v>10160</v>
      </c>
      <c r="K2698">
        <v>13400000</v>
      </c>
      <c r="L2698">
        <v>14500000</v>
      </c>
      <c r="M2698">
        <v>44</v>
      </c>
      <c r="N2698" t="s">
        <v>4274</v>
      </c>
      <c r="O2698" t="s">
        <v>10186</v>
      </c>
    </row>
    <row r="2699" spans="1:15" x14ac:dyDescent="0.3">
      <c r="A2699" t="s">
        <v>10308</v>
      </c>
      <c r="B2699">
        <v>2023</v>
      </c>
      <c r="C2699" t="s">
        <v>108</v>
      </c>
      <c r="D2699" t="s">
        <v>5193</v>
      </c>
      <c r="E2699" t="s">
        <v>4801</v>
      </c>
      <c r="F2699" t="s">
        <v>143</v>
      </c>
      <c r="G2699">
        <v>47073</v>
      </c>
      <c r="H2699" t="s">
        <v>4179</v>
      </c>
      <c r="I2699">
        <v>11100000</v>
      </c>
      <c r="J2699" t="s">
        <v>10160</v>
      </c>
      <c r="K2699">
        <v>10500000</v>
      </c>
      <c r="L2699">
        <v>11600000</v>
      </c>
      <c r="M2699">
        <v>14</v>
      </c>
      <c r="N2699" t="s">
        <v>4507</v>
      </c>
      <c r="O2699" t="s">
        <v>10309</v>
      </c>
    </row>
    <row r="2700" spans="1:15" x14ac:dyDescent="0.3">
      <c r="A2700" t="s">
        <v>4136</v>
      </c>
      <c r="B2700">
        <v>2023</v>
      </c>
      <c r="C2700" t="s">
        <v>36</v>
      </c>
      <c r="D2700" t="s">
        <v>4177</v>
      </c>
      <c r="E2700" t="s">
        <v>4178</v>
      </c>
      <c r="F2700" t="s">
        <v>143</v>
      </c>
      <c r="G2700">
        <v>717</v>
      </c>
      <c r="H2700" t="s">
        <v>4179</v>
      </c>
      <c r="I2700">
        <v>14700000</v>
      </c>
      <c r="J2700" t="s">
        <v>10160</v>
      </c>
      <c r="K2700">
        <v>14100000</v>
      </c>
      <c r="L2700">
        <v>15200000</v>
      </c>
      <c r="M2700">
        <v>44</v>
      </c>
      <c r="N2700" t="s">
        <v>4274</v>
      </c>
      <c r="O2700" t="s">
        <v>10257</v>
      </c>
    </row>
    <row r="2701" spans="1:15" x14ac:dyDescent="0.3">
      <c r="A2701" t="s">
        <v>10401</v>
      </c>
      <c r="B2701">
        <v>2023</v>
      </c>
      <c r="C2701" t="s">
        <v>145</v>
      </c>
      <c r="D2701" t="s">
        <v>10402</v>
      </c>
      <c r="E2701" t="s">
        <v>10403</v>
      </c>
      <c r="F2701" t="s">
        <v>43</v>
      </c>
      <c r="G2701">
        <v>89000</v>
      </c>
      <c r="H2701" t="s">
        <v>4179</v>
      </c>
      <c r="I2701">
        <v>13600000</v>
      </c>
      <c r="J2701" t="s">
        <v>10160</v>
      </c>
      <c r="K2701">
        <v>12800000</v>
      </c>
      <c r="L2701">
        <v>14400000</v>
      </c>
      <c r="M2701" t="s">
        <v>4174</v>
      </c>
      <c r="N2701" t="s">
        <v>4406</v>
      </c>
      <c r="O2701" t="s">
        <v>10404</v>
      </c>
    </row>
    <row r="2702" spans="1:15" x14ac:dyDescent="0.3">
      <c r="A2702" t="s">
        <v>128</v>
      </c>
      <c r="B2702">
        <v>2023</v>
      </c>
      <c r="C2702" t="s">
        <v>62</v>
      </c>
      <c r="D2702" t="s">
        <v>4433</v>
      </c>
      <c r="E2702" t="s">
        <v>5070</v>
      </c>
      <c r="F2702" t="s">
        <v>143</v>
      </c>
      <c r="G2702">
        <v>28000</v>
      </c>
      <c r="H2702" t="s">
        <v>4179</v>
      </c>
      <c r="I2702">
        <v>23000000</v>
      </c>
      <c r="J2702" t="s">
        <v>10160</v>
      </c>
      <c r="K2702">
        <v>22200000</v>
      </c>
      <c r="L2702">
        <v>23800000</v>
      </c>
      <c r="M2702">
        <v>4</v>
      </c>
      <c r="N2702" t="s">
        <v>4256</v>
      </c>
      <c r="O2702" t="s">
        <v>10210</v>
      </c>
    </row>
    <row r="2703" spans="1:15" x14ac:dyDescent="0.3">
      <c r="A2703" t="s">
        <v>10443</v>
      </c>
      <c r="B2703">
        <v>2023</v>
      </c>
      <c r="C2703" t="s">
        <v>188</v>
      </c>
      <c r="D2703" t="s">
        <v>5848</v>
      </c>
      <c r="E2703" t="s">
        <v>8158</v>
      </c>
      <c r="F2703" t="s">
        <v>4538</v>
      </c>
      <c r="G2703">
        <v>51191</v>
      </c>
      <c r="H2703" t="s">
        <v>4179</v>
      </c>
      <c r="I2703">
        <v>8800000</v>
      </c>
      <c r="J2703" t="s">
        <v>10160</v>
      </c>
      <c r="K2703">
        <v>8500000</v>
      </c>
      <c r="L2703">
        <v>9100000</v>
      </c>
      <c r="M2703">
        <v>3</v>
      </c>
      <c r="N2703" t="s">
        <v>4175</v>
      </c>
      <c r="O2703" t="s">
        <v>10444</v>
      </c>
    </row>
    <row r="2704" spans="1:15" x14ac:dyDescent="0.3">
      <c r="A2704" t="s">
        <v>10145</v>
      </c>
      <c r="B2704">
        <v>2023</v>
      </c>
      <c r="C2704" t="s">
        <v>137</v>
      </c>
      <c r="D2704" t="s">
        <v>4748</v>
      </c>
      <c r="E2704" t="s">
        <v>4923</v>
      </c>
      <c r="F2704" t="s">
        <v>143</v>
      </c>
      <c r="G2704">
        <v>41120</v>
      </c>
      <c r="H2704" t="s">
        <v>4179</v>
      </c>
      <c r="I2704">
        <v>13000000</v>
      </c>
      <c r="J2704" t="s">
        <v>10160</v>
      </c>
      <c r="K2704">
        <v>12500000</v>
      </c>
      <c r="L2704">
        <v>13500000</v>
      </c>
      <c r="M2704">
        <v>32</v>
      </c>
      <c r="N2704" t="s">
        <v>4648</v>
      </c>
      <c r="O2704" t="s">
        <v>10180</v>
      </c>
    </row>
    <row r="2705" spans="1:15" x14ac:dyDescent="0.3">
      <c r="A2705" t="s">
        <v>10356</v>
      </c>
      <c r="B2705">
        <v>2023</v>
      </c>
      <c r="C2705" t="s">
        <v>191</v>
      </c>
      <c r="D2705" t="s">
        <v>4210</v>
      </c>
      <c r="E2705" t="s">
        <v>10357</v>
      </c>
      <c r="F2705" t="s">
        <v>43</v>
      </c>
      <c r="G2705">
        <v>31595</v>
      </c>
      <c r="H2705" t="s">
        <v>4179</v>
      </c>
      <c r="I2705">
        <v>17300000</v>
      </c>
      <c r="J2705" t="s">
        <v>10160</v>
      </c>
      <c r="K2705">
        <v>16700000</v>
      </c>
      <c r="L2705">
        <v>18000000</v>
      </c>
      <c r="M2705">
        <v>24</v>
      </c>
      <c r="N2705" t="s">
        <v>4381</v>
      </c>
      <c r="O2705" t="s">
        <v>10358</v>
      </c>
    </row>
    <row r="2706" spans="1:15" x14ac:dyDescent="0.3">
      <c r="A2706" t="s">
        <v>141</v>
      </c>
      <c r="B2706">
        <v>2023</v>
      </c>
      <c r="C2706" t="s">
        <v>41</v>
      </c>
      <c r="D2706" t="s">
        <v>4451</v>
      </c>
      <c r="E2706" t="s">
        <v>4452</v>
      </c>
      <c r="F2706" t="s">
        <v>143</v>
      </c>
      <c r="G2706">
        <v>40639</v>
      </c>
      <c r="H2706" t="s">
        <v>4179</v>
      </c>
      <c r="I2706">
        <v>15100000</v>
      </c>
      <c r="J2706" t="s">
        <v>10160</v>
      </c>
      <c r="K2706">
        <v>14600000</v>
      </c>
      <c r="L2706">
        <v>15600000</v>
      </c>
      <c r="M2706">
        <v>2</v>
      </c>
      <c r="N2706" t="s">
        <v>4507</v>
      </c>
      <c r="O2706" t="s">
        <v>10221</v>
      </c>
    </row>
    <row r="2707" spans="1:15" x14ac:dyDescent="0.3">
      <c r="A2707" t="s">
        <v>377</v>
      </c>
      <c r="B2707">
        <v>2023</v>
      </c>
      <c r="C2707" t="s">
        <v>62</v>
      </c>
      <c r="D2707" t="s">
        <v>4206</v>
      </c>
      <c r="E2707" t="s">
        <v>4258</v>
      </c>
      <c r="F2707" t="s">
        <v>173</v>
      </c>
      <c r="G2707">
        <v>3324</v>
      </c>
      <c r="H2707" t="s">
        <v>4179</v>
      </c>
      <c r="I2707">
        <v>14200000</v>
      </c>
      <c r="J2707" t="s">
        <v>10160</v>
      </c>
      <c r="K2707">
        <v>13500000</v>
      </c>
      <c r="L2707">
        <v>15000000</v>
      </c>
      <c r="M2707">
        <v>15</v>
      </c>
      <c r="N2707" t="s">
        <v>4262</v>
      </c>
      <c r="O2707" t="s">
        <v>10253</v>
      </c>
    </row>
    <row r="2708" spans="1:15" x14ac:dyDescent="0.3">
      <c r="A2708" t="s">
        <v>1537</v>
      </c>
      <c r="B2708">
        <v>2023</v>
      </c>
      <c r="C2708" t="s">
        <v>62</v>
      </c>
      <c r="D2708" t="s">
        <v>4445</v>
      </c>
      <c r="E2708" t="s">
        <v>4458</v>
      </c>
      <c r="F2708" t="s">
        <v>43</v>
      </c>
      <c r="G2708">
        <v>33000</v>
      </c>
      <c r="H2708" t="s">
        <v>4179</v>
      </c>
      <c r="I2708">
        <v>12200000</v>
      </c>
      <c r="J2708" t="s">
        <v>10160</v>
      </c>
      <c r="K2708">
        <v>11800000</v>
      </c>
      <c r="L2708">
        <v>12600000</v>
      </c>
      <c r="M2708">
        <v>18</v>
      </c>
      <c r="N2708" t="s">
        <v>4271</v>
      </c>
      <c r="O2708" t="s">
        <v>10310</v>
      </c>
    </row>
    <row r="2709" spans="1:15" x14ac:dyDescent="0.3">
      <c r="A2709" t="s">
        <v>10282</v>
      </c>
      <c r="B2709">
        <v>2023</v>
      </c>
      <c r="C2709" t="s">
        <v>4183</v>
      </c>
      <c r="D2709" t="s">
        <v>4485</v>
      </c>
      <c r="E2709" t="s">
        <v>7884</v>
      </c>
      <c r="F2709" t="s">
        <v>143</v>
      </c>
      <c r="G2709">
        <v>41200</v>
      </c>
      <c r="H2709" t="s">
        <v>4179</v>
      </c>
      <c r="I2709">
        <v>11500000</v>
      </c>
      <c r="J2709" t="s">
        <v>10160</v>
      </c>
      <c r="K2709">
        <v>11100000</v>
      </c>
      <c r="L2709">
        <v>11900000</v>
      </c>
      <c r="M2709">
        <v>3</v>
      </c>
      <c r="N2709" t="s">
        <v>6913</v>
      </c>
      <c r="O2709" t="s">
        <v>10283</v>
      </c>
    </row>
    <row r="2710" spans="1:15" x14ac:dyDescent="0.3">
      <c r="A2710" t="s">
        <v>6383</v>
      </c>
      <c r="B2710">
        <v>2023</v>
      </c>
      <c r="C2710" t="s">
        <v>3991</v>
      </c>
      <c r="D2710" t="s">
        <v>4629</v>
      </c>
      <c r="E2710" t="s">
        <v>4630</v>
      </c>
      <c r="F2710" t="s">
        <v>43</v>
      </c>
      <c r="G2710">
        <v>24304</v>
      </c>
      <c r="H2710" t="s">
        <v>4179</v>
      </c>
      <c r="I2710">
        <v>8600000</v>
      </c>
      <c r="J2710" t="s">
        <v>10160</v>
      </c>
      <c r="K2710">
        <v>8300000</v>
      </c>
      <c r="L2710">
        <v>9000000</v>
      </c>
      <c r="M2710">
        <v>3</v>
      </c>
      <c r="N2710" t="s">
        <v>4401</v>
      </c>
      <c r="O2710" t="s">
        <v>10442</v>
      </c>
    </row>
    <row r="2711" spans="1:15" x14ac:dyDescent="0.3">
      <c r="A2711" t="s">
        <v>5419</v>
      </c>
      <c r="B2711">
        <v>2023</v>
      </c>
      <c r="C2711" t="s">
        <v>4183</v>
      </c>
      <c r="D2711" t="s">
        <v>4184</v>
      </c>
      <c r="E2711" t="s">
        <v>4185</v>
      </c>
      <c r="F2711" t="s">
        <v>161</v>
      </c>
      <c r="G2711">
        <v>29800</v>
      </c>
      <c r="H2711" t="s">
        <v>4179</v>
      </c>
      <c r="I2711">
        <v>9700000</v>
      </c>
      <c r="J2711" t="s">
        <v>10160</v>
      </c>
      <c r="K2711">
        <v>9400000</v>
      </c>
      <c r="L2711">
        <v>10000000</v>
      </c>
      <c r="M2711">
        <v>9</v>
      </c>
      <c r="N2711" t="s">
        <v>4416</v>
      </c>
      <c r="O2711" t="s">
        <v>10169</v>
      </c>
    </row>
    <row r="2712" spans="1:15" x14ac:dyDescent="0.3">
      <c r="A2712" t="s">
        <v>10367</v>
      </c>
      <c r="B2712">
        <v>2023</v>
      </c>
      <c r="C2712" t="s">
        <v>24</v>
      </c>
      <c r="D2712" t="s">
        <v>4189</v>
      </c>
      <c r="E2712" t="s">
        <v>4190</v>
      </c>
      <c r="F2712" t="s">
        <v>43</v>
      </c>
      <c r="G2712">
        <v>54000</v>
      </c>
      <c r="H2712" t="s">
        <v>4179</v>
      </c>
      <c r="I2712">
        <v>12900000</v>
      </c>
      <c r="J2712" t="s">
        <v>10160</v>
      </c>
      <c r="K2712">
        <v>12400000</v>
      </c>
      <c r="L2712">
        <v>13300000</v>
      </c>
      <c r="M2712">
        <v>19</v>
      </c>
      <c r="N2712" t="s">
        <v>4186</v>
      </c>
      <c r="O2712" t="s">
        <v>10368</v>
      </c>
    </row>
    <row r="2713" spans="1:15" x14ac:dyDescent="0.3">
      <c r="A2713" t="s">
        <v>5311</v>
      </c>
      <c r="B2713">
        <v>2023</v>
      </c>
      <c r="C2713" t="s">
        <v>137</v>
      </c>
      <c r="D2713" t="s">
        <v>4201</v>
      </c>
      <c r="E2713" t="s">
        <v>4840</v>
      </c>
      <c r="F2713" t="s">
        <v>161</v>
      </c>
      <c r="G2713">
        <v>9858</v>
      </c>
      <c r="H2713" t="s">
        <v>4179</v>
      </c>
      <c r="I2713">
        <v>18600000</v>
      </c>
      <c r="J2713" t="s">
        <v>10160</v>
      </c>
      <c r="K2713">
        <v>18000000</v>
      </c>
      <c r="L2713">
        <v>19200000</v>
      </c>
      <c r="M2713">
        <v>23</v>
      </c>
      <c r="N2713" t="s">
        <v>4387</v>
      </c>
      <c r="O2713" t="s">
        <v>10254</v>
      </c>
    </row>
    <row r="2714" spans="1:15" x14ac:dyDescent="0.3">
      <c r="A2714" t="s">
        <v>5320</v>
      </c>
      <c r="B2714">
        <v>2023</v>
      </c>
      <c r="C2714" t="s">
        <v>5321</v>
      </c>
      <c r="D2714" t="s">
        <v>8405</v>
      </c>
      <c r="E2714" t="s">
        <v>8406</v>
      </c>
      <c r="F2714" t="s">
        <v>43</v>
      </c>
      <c r="G2714">
        <v>11258</v>
      </c>
      <c r="H2714" t="s">
        <v>4179</v>
      </c>
      <c r="I2714">
        <v>13700000</v>
      </c>
      <c r="J2714" t="s">
        <v>10160</v>
      </c>
      <c r="K2714">
        <v>13100000</v>
      </c>
      <c r="L2714">
        <v>14200000</v>
      </c>
      <c r="M2714" t="s">
        <v>4174</v>
      </c>
      <c r="N2714" t="s">
        <v>4175</v>
      </c>
      <c r="O2714" t="s">
        <v>10266</v>
      </c>
    </row>
    <row r="2715" spans="1:15" x14ac:dyDescent="0.3">
      <c r="A2715" t="s">
        <v>10147</v>
      </c>
      <c r="B2715">
        <v>2023</v>
      </c>
      <c r="C2715" t="s">
        <v>4495</v>
      </c>
      <c r="D2715" t="s">
        <v>10155</v>
      </c>
      <c r="E2715" t="s">
        <v>10156</v>
      </c>
      <c r="F2715" t="s">
        <v>173</v>
      </c>
      <c r="G2715">
        <v>52550</v>
      </c>
      <c r="H2715" t="s">
        <v>4172</v>
      </c>
      <c r="I2715">
        <v>41400000</v>
      </c>
      <c r="J2715" t="s">
        <v>10160</v>
      </c>
      <c r="K2715">
        <v>38100000</v>
      </c>
      <c r="L2715">
        <v>44700000</v>
      </c>
      <c r="M2715">
        <v>3</v>
      </c>
      <c r="N2715" t="s">
        <v>4660</v>
      </c>
      <c r="O2715" t="s">
        <v>10183</v>
      </c>
    </row>
    <row r="2716" spans="1:15" x14ac:dyDescent="0.3">
      <c r="A2716" t="s">
        <v>234</v>
      </c>
      <c r="B2716">
        <v>2023</v>
      </c>
      <c r="C2716" t="s">
        <v>137</v>
      </c>
      <c r="D2716" t="s">
        <v>4335</v>
      </c>
      <c r="E2716" t="s">
        <v>4336</v>
      </c>
      <c r="F2716" t="s">
        <v>143</v>
      </c>
      <c r="G2716">
        <v>45836</v>
      </c>
      <c r="H2716" t="s">
        <v>4179</v>
      </c>
      <c r="I2716">
        <v>17700000</v>
      </c>
      <c r="J2716" t="s">
        <v>10160</v>
      </c>
      <c r="K2716">
        <v>17100000</v>
      </c>
      <c r="L2716">
        <v>18300000</v>
      </c>
      <c r="M2716">
        <v>7</v>
      </c>
      <c r="N2716" t="s">
        <v>5637</v>
      </c>
      <c r="O2716" t="s">
        <v>10218</v>
      </c>
    </row>
    <row r="2717" spans="1:15" x14ac:dyDescent="0.3">
      <c r="A2717" t="s">
        <v>10327</v>
      </c>
      <c r="B2717">
        <v>2023</v>
      </c>
      <c r="C2717" t="s">
        <v>6184</v>
      </c>
      <c r="D2717" t="s">
        <v>6185</v>
      </c>
      <c r="E2717" t="s">
        <v>10328</v>
      </c>
      <c r="F2717" t="s">
        <v>143</v>
      </c>
      <c r="G2717">
        <v>83165</v>
      </c>
      <c r="H2717" t="s">
        <v>4179</v>
      </c>
      <c r="I2717">
        <v>17300000</v>
      </c>
      <c r="J2717" t="s">
        <v>10160</v>
      </c>
      <c r="K2717">
        <v>16600000</v>
      </c>
      <c r="L2717">
        <v>17900000</v>
      </c>
      <c r="M2717">
        <v>4</v>
      </c>
      <c r="N2717" t="s">
        <v>4381</v>
      </c>
      <c r="O2717" t="s">
        <v>10329</v>
      </c>
    </row>
    <row r="2718" spans="1:15" x14ac:dyDescent="0.3">
      <c r="A2718" t="s">
        <v>10291</v>
      </c>
      <c r="B2718">
        <v>2023</v>
      </c>
      <c r="C2718" t="s">
        <v>62</v>
      </c>
      <c r="D2718" t="s">
        <v>4445</v>
      </c>
      <c r="E2718" t="s">
        <v>4458</v>
      </c>
      <c r="F2718" t="s">
        <v>43</v>
      </c>
      <c r="G2718">
        <v>30000</v>
      </c>
      <c r="H2718" t="s">
        <v>4179</v>
      </c>
      <c r="I2718">
        <v>12200000</v>
      </c>
      <c r="J2718" t="s">
        <v>10160</v>
      </c>
      <c r="K2718">
        <v>11800000</v>
      </c>
      <c r="L2718">
        <v>12700000</v>
      </c>
      <c r="M2718">
        <v>18</v>
      </c>
      <c r="N2718" t="s">
        <v>4271</v>
      </c>
      <c r="O2718" t="s">
        <v>10292</v>
      </c>
    </row>
    <row r="2719" spans="1:15" x14ac:dyDescent="0.3">
      <c r="A2719" t="s">
        <v>10337</v>
      </c>
      <c r="B2719">
        <v>2023</v>
      </c>
      <c r="C2719" t="s">
        <v>4183</v>
      </c>
      <c r="D2719" t="s">
        <v>4491</v>
      </c>
      <c r="E2719" t="s">
        <v>4492</v>
      </c>
      <c r="F2719" t="s">
        <v>43</v>
      </c>
      <c r="G2719">
        <v>48000</v>
      </c>
      <c r="H2719" t="s">
        <v>4179</v>
      </c>
      <c r="I2719">
        <v>13100000</v>
      </c>
      <c r="J2719" t="s">
        <v>10160</v>
      </c>
      <c r="K2719">
        <v>12600000</v>
      </c>
      <c r="L2719">
        <v>13500000</v>
      </c>
      <c r="M2719">
        <v>8</v>
      </c>
      <c r="N2719" t="s">
        <v>4401</v>
      </c>
      <c r="O2719" t="s">
        <v>10338</v>
      </c>
    </row>
    <row r="2720" spans="1:15" x14ac:dyDescent="0.3">
      <c r="A2720" t="s">
        <v>241</v>
      </c>
      <c r="B2720">
        <v>2025</v>
      </c>
      <c r="C2720" t="s">
        <v>24</v>
      </c>
      <c r="D2720" t="s">
        <v>4404</v>
      </c>
      <c r="E2720" t="s">
        <v>5635</v>
      </c>
      <c r="F2720" t="s">
        <v>4171</v>
      </c>
      <c r="G2720">
        <v>34500</v>
      </c>
      <c r="H2720" t="s">
        <v>4179</v>
      </c>
      <c r="I2720">
        <v>26400000</v>
      </c>
      <c r="J2720" t="s">
        <v>10160</v>
      </c>
      <c r="K2720">
        <v>25500000</v>
      </c>
      <c r="L2720">
        <v>27400000</v>
      </c>
      <c r="M2720">
        <v>4</v>
      </c>
      <c r="N2720" t="s">
        <v>4271</v>
      </c>
      <c r="O2720" t="s">
        <v>10223</v>
      </c>
    </row>
    <row r="2721" spans="1:15" x14ac:dyDescent="0.3">
      <c r="A2721" t="s">
        <v>4135</v>
      </c>
      <c r="B2721">
        <v>2024</v>
      </c>
      <c r="C2721" t="s">
        <v>163</v>
      </c>
      <c r="D2721">
        <v>7</v>
      </c>
      <c r="E2721" t="s">
        <v>5802</v>
      </c>
      <c r="F2721" t="s">
        <v>43</v>
      </c>
      <c r="G2721">
        <v>10171</v>
      </c>
      <c r="H2721" t="s">
        <v>4179</v>
      </c>
      <c r="I2721">
        <v>17000000</v>
      </c>
      <c r="J2721" t="s">
        <v>10160</v>
      </c>
      <c r="K2721">
        <v>16100000</v>
      </c>
      <c r="L2721">
        <v>17800000</v>
      </c>
      <c r="M2721">
        <v>8</v>
      </c>
      <c r="N2721" t="s">
        <v>4346</v>
      </c>
      <c r="O2721" t="s">
        <v>10263</v>
      </c>
    </row>
    <row r="2722" spans="1:15" x14ac:dyDescent="0.3">
      <c r="A2722" t="s">
        <v>8514</v>
      </c>
      <c r="B2722">
        <v>2024</v>
      </c>
      <c r="C2722" t="s">
        <v>62</v>
      </c>
      <c r="D2722" t="s">
        <v>4249</v>
      </c>
      <c r="E2722" t="s">
        <v>4357</v>
      </c>
      <c r="F2722" t="s">
        <v>94</v>
      </c>
      <c r="G2722">
        <v>50982</v>
      </c>
      <c r="H2722" t="s">
        <v>4179</v>
      </c>
      <c r="I2722">
        <v>19200000</v>
      </c>
      <c r="J2722" t="s">
        <v>10160</v>
      </c>
      <c r="K2722">
        <v>18600000</v>
      </c>
      <c r="L2722">
        <v>19900000</v>
      </c>
      <c r="M2722">
        <v>24</v>
      </c>
      <c r="N2722" t="s">
        <v>4271</v>
      </c>
      <c r="O2722" t="s">
        <v>10239</v>
      </c>
    </row>
    <row r="2723" spans="1:15" x14ac:dyDescent="0.3">
      <c r="A2723" t="s">
        <v>380</v>
      </c>
      <c r="B2723">
        <v>2024</v>
      </c>
      <c r="C2723" t="s">
        <v>62</v>
      </c>
      <c r="D2723" t="s">
        <v>4330</v>
      </c>
      <c r="E2723" t="s">
        <v>4331</v>
      </c>
      <c r="F2723" t="s">
        <v>43</v>
      </c>
      <c r="G2723">
        <v>2139</v>
      </c>
      <c r="H2723" t="s">
        <v>4179</v>
      </c>
      <c r="I2723">
        <v>20700000</v>
      </c>
      <c r="J2723" t="s">
        <v>10160</v>
      </c>
      <c r="K2723">
        <v>20000000</v>
      </c>
      <c r="L2723">
        <v>21400000</v>
      </c>
      <c r="M2723">
        <v>9</v>
      </c>
      <c r="N2723" t="s">
        <v>4247</v>
      </c>
      <c r="O2723" t="s">
        <v>10251</v>
      </c>
    </row>
    <row r="2724" spans="1:15" x14ac:dyDescent="0.3">
      <c r="A2724" t="s">
        <v>382</v>
      </c>
      <c r="B2724">
        <v>2024</v>
      </c>
      <c r="C2724" t="s">
        <v>62</v>
      </c>
      <c r="D2724" t="s">
        <v>4249</v>
      </c>
      <c r="E2724" t="s">
        <v>4250</v>
      </c>
      <c r="F2724" t="s">
        <v>94</v>
      </c>
      <c r="G2724">
        <v>21000</v>
      </c>
      <c r="H2724" t="s">
        <v>4179</v>
      </c>
      <c r="I2724">
        <v>18900000</v>
      </c>
      <c r="J2724" t="s">
        <v>10160</v>
      </c>
      <c r="K2724">
        <v>17600000</v>
      </c>
      <c r="L2724">
        <v>20300000</v>
      </c>
      <c r="M2724">
        <v>24</v>
      </c>
      <c r="N2724" t="s">
        <v>4256</v>
      </c>
      <c r="O2724" t="s">
        <v>10245</v>
      </c>
    </row>
    <row r="2725" spans="1:15" x14ac:dyDescent="0.3">
      <c r="A2725" t="s">
        <v>4119</v>
      </c>
      <c r="B2725">
        <v>2024</v>
      </c>
      <c r="C2725" t="s">
        <v>62</v>
      </c>
      <c r="D2725" t="s">
        <v>4354</v>
      </c>
      <c r="E2725" t="s">
        <v>4355</v>
      </c>
      <c r="F2725" t="s">
        <v>43</v>
      </c>
      <c r="G2725">
        <v>37</v>
      </c>
      <c r="H2725" t="s">
        <v>4179</v>
      </c>
      <c r="I2725">
        <v>13300000</v>
      </c>
      <c r="J2725" t="s">
        <v>10160</v>
      </c>
      <c r="K2725">
        <v>12800000</v>
      </c>
      <c r="L2725">
        <v>13700000</v>
      </c>
      <c r="M2725">
        <v>81</v>
      </c>
      <c r="N2725" t="s">
        <v>4175</v>
      </c>
      <c r="O2725" t="s">
        <v>10255</v>
      </c>
    </row>
    <row r="2726" spans="1:15" x14ac:dyDescent="0.3">
      <c r="A2726" t="s">
        <v>5232</v>
      </c>
      <c r="B2726">
        <v>2024</v>
      </c>
      <c r="C2726" t="s">
        <v>62</v>
      </c>
      <c r="D2726">
        <v>2008</v>
      </c>
      <c r="E2726" t="s">
        <v>4328</v>
      </c>
      <c r="F2726" t="s">
        <v>143</v>
      </c>
      <c r="G2726">
        <v>21752</v>
      </c>
      <c r="H2726" t="s">
        <v>4179</v>
      </c>
      <c r="I2726">
        <v>15300000</v>
      </c>
      <c r="J2726" t="s">
        <v>10160</v>
      </c>
      <c r="K2726">
        <v>14800000</v>
      </c>
      <c r="L2726">
        <v>15900000</v>
      </c>
      <c r="M2726">
        <v>32</v>
      </c>
      <c r="N2726" t="s">
        <v>4218</v>
      </c>
      <c r="O2726" t="s">
        <v>10244</v>
      </c>
    </row>
    <row r="2727" spans="1:15" x14ac:dyDescent="0.3">
      <c r="A2727" t="s">
        <v>6466</v>
      </c>
      <c r="B2727">
        <v>2024</v>
      </c>
      <c r="C2727" t="s">
        <v>62</v>
      </c>
      <c r="D2727">
        <v>3008</v>
      </c>
      <c r="E2727" t="s">
        <v>4386</v>
      </c>
      <c r="F2727" t="s">
        <v>43</v>
      </c>
      <c r="G2727">
        <v>15000</v>
      </c>
      <c r="H2727" t="s">
        <v>4179</v>
      </c>
      <c r="I2727">
        <v>18500000</v>
      </c>
      <c r="J2727" t="s">
        <v>10160</v>
      </c>
      <c r="K2727">
        <v>17900000</v>
      </c>
      <c r="L2727">
        <v>19200000</v>
      </c>
      <c r="M2727">
        <v>69</v>
      </c>
      <c r="N2727" t="s">
        <v>4218</v>
      </c>
      <c r="O2727" t="s">
        <v>10174</v>
      </c>
    </row>
    <row r="2728" spans="1:15" x14ac:dyDescent="0.3">
      <c r="A2728" t="s">
        <v>359</v>
      </c>
      <c r="B2728">
        <v>2024</v>
      </c>
      <c r="C2728" t="s">
        <v>62</v>
      </c>
      <c r="D2728" t="s">
        <v>4197</v>
      </c>
      <c r="E2728" t="s">
        <v>4198</v>
      </c>
      <c r="F2728" t="s">
        <v>43</v>
      </c>
      <c r="G2728">
        <v>22197</v>
      </c>
      <c r="H2728" t="s">
        <v>4179</v>
      </c>
      <c r="I2728">
        <v>15200000</v>
      </c>
      <c r="J2728" t="s">
        <v>10160</v>
      </c>
      <c r="K2728">
        <v>14600000</v>
      </c>
      <c r="L2728">
        <v>15700000</v>
      </c>
      <c r="M2728">
        <v>32</v>
      </c>
      <c r="N2728" t="s">
        <v>4218</v>
      </c>
      <c r="O2728" t="s">
        <v>10248</v>
      </c>
    </row>
    <row r="2729" spans="1:15" x14ac:dyDescent="0.3">
      <c r="A2729" t="s">
        <v>5279</v>
      </c>
      <c r="B2729">
        <v>2024</v>
      </c>
      <c r="C2729" t="s">
        <v>188</v>
      </c>
      <c r="D2729" t="s">
        <v>5790</v>
      </c>
      <c r="E2729" t="s">
        <v>5791</v>
      </c>
      <c r="F2729" t="s">
        <v>43</v>
      </c>
      <c r="G2729">
        <v>35000</v>
      </c>
      <c r="H2729" t="s">
        <v>4179</v>
      </c>
      <c r="I2729">
        <v>16000000</v>
      </c>
      <c r="J2729" t="s">
        <v>10160</v>
      </c>
      <c r="K2729">
        <v>15400000</v>
      </c>
      <c r="L2729">
        <v>16500000</v>
      </c>
      <c r="M2729">
        <v>2</v>
      </c>
      <c r="N2729" t="s">
        <v>4416</v>
      </c>
      <c r="O2729" t="s">
        <v>10398</v>
      </c>
    </row>
    <row r="2730" spans="1:15" x14ac:dyDescent="0.3">
      <c r="A2730" t="s">
        <v>441</v>
      </c>
      <c r="B2730">
        <v>2024</v>
      </c>
      <c r="C2730" t="s">
        <v>24</v>
      </c>
      <c r="D2730" t="s">
        <v>4404</v>
      </c>
      <c r="E2730" t="s">
        <v>5783</v>
      </c>
      <c r="F2730" t="s">
        <v>60</v>
      </c>
      <c r="G2730">
        <v>20000</v>
      </c>
      <c r="H2730" t="s">
        <v>4179</v>
      </c>
      <c r="I2730">
        <v>31900000</v>
      </c>
      <c r="J2730" t="s">
        <v>10160</v>
      </c>
      <c r="K2730">
        <v>30500000</v>
      </c>
      <c r="L2730">
        <v>33300000</v>
      </c>
      <c r="M2730">
        <v>15</v>
      </c>
      <c r="N2730" t="s">
        <v>4203</v>
      </c>
      <c r="O2730" t="s">
        <v>10228</v>
      </c>
    </row>
    <row r="2731" spans="1:15" x14ac:dyDescent="0.3">
      <c r="A2731" t="s">
        <v>10446</v>
      </c>
      <c r="B2731">
        <v>2024</v>
      </c>
      <c r="C2731" t="s">
        <v>24</v>
      </c>
      <c r="D2731" t="s">
        <v>4853</v>
      </c>
      <c r="E2731" t="s">
        <v>4190</v>
      </c>
      <c r="F2731" t="s">
        <v>173</v>
      </c>
      <c r="G2731">
        <v>36758</v>
      </c>
      <c r="H2731" t="s">
        <v>4179</v>
      </c>
      <c r="I2731">
        <v>16000000</v>
      </c>
      <c r="J2731" t="s">
        <v>10160</v>
      </c>
      <c r="K2731">
        <v>15400000</v>
      </c>
      <c r="L2731">
        <v>16500000</v>
      </c>
      <c r="M2731">
        <v>30</v>
      </c>
      <c r="N2731" t="s">
        <v>4381</v>
      </c>
      <c r="O2731" t="s">
        <v>10447</v>
      </c>
    </row>
    <row r="2732" spans="1:15" x14ac:dyDescent="0.3">
      <c r="A2732" t="s">
        <v>371</v>
      </c>
      <c r="B2732">
        <v>2024</v>
      </c>
      <c r="C2732" t="s">
        <v>137</v>
      </c>
      <c r="D2732" t="s">
        <v>4335</v>
      </c>
      <c r="E2732" t="s">
        <v>4825</v>
      </c>
      <c r="F2732" t="s">
        <v>43</v>
      </c>
      <c r="G2732">
        <v>11900</v>
      </c>
      <c r="H2732" t="s">
        <v>4179</v>
      </c>
      <c r="I2732">
        <v>19800000</v>
      </c>
      <c r="J2732" t="s">
        <v>10160</v>
      </c>
      <c r="K2732">
        <v>19000000</v>
      </c>
      <c r="L2732">
        <v>20600000</v>
      </c>
      <c r="M2732">
        <v>11</v>
      </c>
      <c r="N2732" t="s">
        <v>4191</v>
      </c>
      <c r="O2732" t="s">
        <v>10238</v>
      </c>
    </row>
    <row r="2733" spans="1:15" x14ac:dyDescent="0.3">
      <c r="A2733" t="s">
        <v>4121</v>
      </c>
      <c r="B2733">
        <v>2024</v>
      </c>
      <c r="C2733" t="s">
        <v>131</v>
      </c>
      <c r="D2733" t="s">
        <v>4992</v>
      </c>
      <c r="E2733" t="s">
        <v>8763</v>
      </c>
      <c r="F2733" t="s">
        <v>161</v>
      </c>
      <c r="G2733">
        <v>21500</v>
      </c>
      <c r="H2733" t="s">
        <v>4179</v>
      </c>
      <c r="I2733">
        <v>22500000</v>
      </c>
      <c r="J2733" t="s">
        <v>10160</v>
      </c>
      <c r="K2733">
        <v>21700000</v>
      </c>
      <c r="L2733">
        <v>23200000</v>
      </c>
      <c r="M2733">
        <v>4</v>
      </c>
      <c r="N2733" t="s">
        <v>4387</v>
      </c>
      <c r="O2733" t="s">
        <v>10232</v>
      </c>
    </row>
    <row r="2734" spans="1:15" x14ac:dyDescent="0.3">
      <c r="A2734" t="s">
        <v>10304</v>
      </c>
      <c r="B2734">
        <v>2024</v>
      </c>
      <c r="C2734" t="s">
        <v>85</v>
      </c>
      <c r="D2734" t="s">
        <v>10305</v>
      </c>
      <c r="E2734" t="s">
        <v>10306</v>
      </c>
      <c r="F2734" t="s">
        <v>161</v>
      </c>
      <c r="G2734">
        <v>44000</v>
      </c>
      <c r="H2734" t="s">
        <v>4172</v>
      </c>
      <c r="I2734">
        <v>12600000</v>
      </c>
      <c r="J2734" t="s">
        <v>10160</v>
      </c>
      <c r="K2734">
        <v>12100000</v>
      </c>
      <c r="L2734">
        <v>13000000</v>
      </c>
      <c r="M2734">
        <v>11</v>
      </c>
      <c r="N2734" t="s">
        <v>4175</v>
      </c>
      <c r="O2734" t="s">
        <v>10307</v>
      </c>
    </row>
    <row r="2735" spans="1:15" x14ac:dyDescent="0.3">
      <c r="A2735" t="s">
        <v>5362</v>
      </c>
      <c r="B2735">
        <v>2025</v>
      </c>
      <c r="C2735" t="s">
        <v>24</v>
      </c>
      <c r="D2735" t="s">
        <v>4404</v>
      </c>
      <c r="E2735" t="s">
        <v>5783</v>
      </c>
      <c r="F2735" t="s">
        <v>4171</v>
      </c>
      <c r="G2735">
        <v>66000</v>
      </c>
      <c r="H2735" t="s">
        <v>4179</v>
      </c>
      <c r="I2735">
        <v>32600000</v>
      </c>
      <c r="J2735" t="s">
        <v>10160</v>
      </c>
      <c r="K2735">
        <v>31400000</v>
      </c>
      <c r="L2735">
        <v>33900000</v>
      </c>
      <c r="M2735">
        <v>15</v>
      </c>
      <c r="N2735" t="s">
        <v>4222</v>
      </c>
      <c r="O2735" t="s">
        <v>10229</v>
      </c>
    </row>
    <row r="2736" spans="1:15" x14ac:dyDescent="0.3">
      <c r="A2736" t="s">
        <v>5335</v>
      </c>
      <c r="B2736">
        <v>2025</v>
      </c>
      <c r="C2736" t="s">
        <v>24</v>
      </c>
      <c r="D2736" t="s">
        <v>4404</v>
      </c>
      <c r="E2736" t="s">
        <v>4405</v>
      </c>
      <c r="F2736" t="s">
        <v>43</v>
      </c>
      <c r="G2736" t="s">
        <v>4171</v>
      </c>
      <c r="H2736" t="s">
        <v>4179</v>
      </c>
      <c r="I2736">
        <v>40700000</v>
      </c>
      <c r="J2736" t="s">
        <v>10160</v>
      </c>
      <c r="K2736">
        <v>39200000</v>
      </c>
      <c r="L2736">
        <v>42100000</v>
      </c>
      <c r="M2736">
        <v>18</v>
      </c>
      <c r="N2736" t="s">
        <v>5819</v>
      </c>
      <c r="O2736" t="s">
        <v>10231</v>
      </c>
    </row>
    <row r="2737" spans="1:15" x14ac:dyDescent="0.3">
      <c r="A2737" t="s">
        <v>300</v>
      </c>
      <c r="B2737">
        <v>2024</v>
      </c>
      <c r="C2737" t="s">
        <v>24</v>
      </c>
      <c r="D2737" t="s">
        <v>4657</v>
      </c>
      <c r="E2737" t="s">
        <v>4658</v>
      </c>
      <c r="F2737" t="s">
        <v>43</v>
      </c>
      <c r="G2737">
        <v>5000</v>
      </c>
      <c r="H2737" t="s">
        <v>4179</v>
      </c>
      <c r="I2737">
        <v>25400000</v>
      </c>
      <c r="J2737" t="s">
        <v>10160</v>
      </c>
      <c r="K2737">
        <v>24500000</v>
      </c>
      <c r="L2737">
        <v>26300000</v>
      </c>
      <c r="M2737">
        <v>2</v>
      </c>
      <c r="N2737" t="s">
        <v>7024</v>
      </c>
      <c r="O2737" t="s">
        <v>10203</v>
      </c>
    </row>
    <row r="2738" spans="1:15" x14ac:dyDescent="0.3">
      <c r="A2738" t="s">
        <v>10418</v>
      </c>
      <c r="B2738">
        <v>2024</v>
      </c>
      <c r="C2738" t="s">
        <v>4183</v>
      </c>
      <c r="D2738" t="s">
        <v>4939</v>
      </c>
      <c r="E2738" t="s">
        <v>9849</v>
      </c>
      <c r="F2738" t="s">
        <v>43</v>
      </c>
      <c r="G2738">
        <v>30500</v>
      </c>
      <c r="H2738" t="s">
        <v>4179</v>
      </c>
      <c r="I2738">
        <v>33500000</v>
      </c>
      <c r="J2738" t="s">
        <v>10160</v>
      </c>
      <c r="K2738">
        <v>32400000</v>
      </c>
      <c r="L2738">
        <v>34700000</v>
      </c>
      <c r="M2738">
        <v>3</v>
      </c>
      <c r="N2738" t="s">
        <v>10419</v>
      </c>
      <c r="O2738" t="s">
        <v>10420</v>
      </c>
    </row>
    <row r="2739" spans="1:15" x14ac:dyDescent="0.3">
      <c r="A2739" t="s">
        <v>553</v>
      </c>
      <c r="B2739">
        <v>2025</v>
      </c>
      <c r="C2739" t="s">
        <v>24</v>
      </c>
      <c r="D2739" t="s">
        <v>5840</v>
      </c>
      <c r="E2739" t="s">
        <v>8748</v>
      </c>
      <c r="F2739" t="s">
        <v>4171</v>
      </c>
      <c r="G2739">
        <v>13051</v>
      </c>
      <c r="H2739" t="s">
        <v>4179</v>
      </c>
      <c r="I2739">
        <v>38600000</v>
      </c>
      <c r="J2739" t="s">
        <v>10160</v>
      </c>
      <c r="K2739">
        <v>37300000</v>
      </c>
      <c r="L2739">
        <v>40000000</v>
      </c>
      <c r="M2739">
        <v>5</v>
      </c>
      <c r="N2739" t="s">
        <v>4180</v>
      </c>
      <c r="O2739" t="s">
        <v>10249</v>
      </c>
    </row>
    <row r="2740" spans="1:15" x14ac:dyDescent="0.3">
      <c r="A2740" t="s">
        <v>440</v>
      </c>
      <c r="B2740">
        <v>2026</v>
      </c>
      <c r="C2740" t="s">
        <v>62</v>
      </c>
      <c r="D2740" t="s">
        <v>5980</v>
      </c>
      <c r="E2740" t="s">
        <v>7895</v>
      </c>
      <c r="F2740" t="s">
        <v>4171</v>
      </c>
      <c r="G2740">
        <v>2700</v>
      </c>
      <c r="H2740" t="s">
        <v>4179</v>
      </c>
      <c r="I2740">
        <v>28200000</v>
      </c>
      <c r="J2740" t="s">
        <v>10160</v>
      </c>
      <c r="K2740">
        <v>26900000</v>
      </c>
      <c r="L2740">
        <v>29600000</v>
      </c>
      <c r="M2740" t="s">
        <v>4174</v>
      </c>
      <c r="N2740" t="s">
        <v>4186</v>
      </c>
      <c r="O2740" t="s">
        <v>10272</v>
      </c>
    </row>
    <row r="2741" spans="1:15" x14ac:dyDescent="0.3">
      <c r="A2741" t="s">
        <v>10405</v>
      </c>
      <c r="B2741">
        <v>2024</v>
      </c>
      <c r="C2741" t="s">
        <v>24</v>
      </c>
      <c r="D2741" t="s">
        <v>4404</v>
      </c>
      <c r="E2741" t="s">
        <v>5635</v>
      </c>
      <c r="F2741" t="s">
        <v>143</v>
      </c>
      <c r="G2741">
        <v>59800</v>
      </c>
      <c r="H2741" t="s">
        <v>4172</v>
      </c>
      <c r="I2741">
        <v>23800000</v>
      </c>
      <c r="J2741" t="s">
        <v>10160</v>
      </c>
      <c r="K2741">
        <v>22900000</v>
      </c>
      <c r="L2741">
        <v>24700000</v>
      </c>
      <c r="M2741">
        <v>10</v>
      </c>
      <c r="N2741" t="s">
        <v>4180</v>
      </c>
      <c r="O2741" t="s">
        <v>10406</v>
      </c>
    </row>
    <row r="2742" spans="1:15" x14ac:dyDescent="0.3">
      <c r="A2742" t="s">
        <v>5318</v>
      </c>
      <c r="B2742">
        <v>2024</v>
      </c>
      <c r="C2742" t="s">
        <v>194</v>
      </c>
      <c r="D2742" t="s">
        <v>4479</v>
      </c>
      <c r="E2742" t="s">
        <v>4480</v>
      </c>
      <c r="F2742" t="s">
        <v>143</v>
      </c>
      <c r="G2742">
        <v>40010</v>
      </c>
      <c r="H2742" t="s">
        <v>4179</v>
      </c>
      <c r="I2742">
        <v>28000000</v>
      </c>
      <c r="J2742" t="s">
        <v>10160</v>
      </c>
      <c r="K2742">
        <v>27000000</v>
      </c>
      <c r="L2742">
        <v>29100000</v>
      </c>
      <c r="M2742">
        <v>9</v>
      </c>
      <c r="N2742" t="s">
        <v>4559</v>
      </c>
      <c r="O2742" t="s">
        <v>10262</v>
      </c>
    </row>
    <row r="2743" spans="1:15" x14ac:dyDescent="0.3">
      <c r="A2743" t="s">
        <v>1400</v>
      </c>
      <c r="B2743">
        <v>2024</v>
      </c>
      <c r="C2743" t="s">
        <v>36</v>
      </c>
      <c r="D2743" t="s">
        <v>4371</v>
      </c>
      <c r="E2743" t="s">
        <v>5097</v>
      </c>
      <c r="F2743" t="s">
        <v>173</v>
      </c>
      <c r="G2743">
        <v>28791</v>
      </c>
      <c r="H2743" t="s">
        <v>4179</v>
      </c>
      <c r="I2743">
        <v>12600000</v>
      </c>
      <c r="J2743" t="s">
        <v>10160</v>
      </c>
      <c r="K2743">
        <v>12200000</v>
      </c>
      <c r="L2743">
        <v>13000000</v>
      </c>
      <c r="M2743">
        <v>27</v>
      </c>
      <c r="N2743" t="s">
        <v>4274</v>
      </c>
      <c r="O2743" t="s">
        <v>10417</v>
      </c>
    </row>
    <row r="2744" spans="1:15" x14ac:dyDescent="0.3">
      <c r="A2744" t="s">
        <v>4025</v>
      </c>
      <c r="B2744">
        <v>2024</v>
      </c>
      <c r="C2744" t="s">
        <v>62</v>
      </c>
      <c r="D2744">
        <v>3008</v>
      </c>
      <c r="E2744" t="s">
        <v>4258</v>
      </c>
      <c r="F2744" t="s">
        <v>43</v>
      </c>
      <c r="G2744">
        <v>6300</v>
      </c>
      <c r="H2744" t="s">
        <v>4179</v>
      </c>
      <c r="I2744">
        <v>15000000</v>
      </c>
      <c r="J2744" t="s">
        <v>10160</v>
      </c>
      <c r="K2744">
        <v>14400000</v>
      </c>
      <c r="L2744">
        <v>15500000</v>
      </c>
      <c r="M2744">
        <v>14</v>
      </c>
      <c r="N2744" t="s">
        <v>4381</v>
      </c>
      <c r="O2744" t="s">
        <v>10268</v>
      </c>
    </row>
    <row r="2745" spans="1:15" x14ac:dyDescent="0.3">
      <c r="A2745" t="s">
        <v>4018</v>
      </c>
      <c r="B2745">
        <v>2024</v>
      </c>
      <c r="C2745" t="s">
        <v>62</v>
      </c>
      <c r="D2745">
        <v>208</v>
      </c>
      <c r="E2745" t="s">
        <v>4253</v>
      </c>
      <c r="F2745" t="s">
        <v>43</v>
      </c>
      <c r="G2745">
        <v>1800</v>
      </c>
      <c r="H2745" t="s">
        <v>4179</v>
      </c>
      <c r="I2745">
        <v>13700000</v>
      </c>
      <c r="J2745" t="s">
        <v>10160</v>
      </c>
      <c r="K2745">
        <v>13100000</v>
      </c>
      <c r="L2745">
        <v>14300000</v>
      </c>
      <c r="M2745">
        <v>8</v>
      </c>
      <c r="N2745" t="s">
        <v>4274</v>
      </c>
      <c r="O2745" t="s">
        <v>10276</v>
      </c>
    </row>
    <row r="2746" spans="1:15" x14ac:dyDescent="0.3">
      <c r="A2746" t="s">
        <v>367</v>
      </c>
      <c r="B2746">
        <v>2024</v>
      </c>
      <c r="C2746" t="s">
        <v>62</v>
      </c>
      <c r="D2746" t="s">
        <v>4231</v>
      </c>
      <c r="E2746" t="s">
        <v>8510</v>
      </c>
      <c r="F2746" t="s">
        <v>43</v>
      </c>
      <c r="G2746">
        <v>2700</v>
      </c>
      <c r="H2746" t="s">
        <v>4179</v>
      </c>
      <c r="I2746">
        <v>13800000</v>
      </c>
      <c r="J2746" t="s">
        <v>10160</v>
      </c>
      <c r="K2746">
        <v>13200000</v>
      </c>
      <c r="L2746">
        <v>14400000</v>
      </c>
      <c r="M2746">
        <v>8</v>
      </c>
      <c r="N2746" t="s">
        <v>4274</v>
      </c>
      <c r="O2746" t="s">
        <v>10230</v>
      </c>
    </row>
    <row r="2747" spans="1:15" x14ac:dyDescent="0.3">
      <c r="A2747" t="s">
        <v>5823</v>
      </c>
      <c r="B2747">
        <v>2024</v>
      </c>
      <c r="C2747" t="s">
        <v>62</v>
      </c>
      <c r="D2747">
        <v>2008</v>
      </c>
      <c r="E2747" t="s">
        <v>7706</v>
      </c>
      <c r="F2747" t="s">
        <v>43</v>
      </c>
      <c r="G2747">
        <v>45647</v>
      </c>
      <c r="H2747" t="s">
        <v>4179</v>
      </c>
      <c r="I2747">
        <v>16500000</v>
      </c>
      <c r="J2747" t="s">
        <v>10160</v>
      </c>
      <c r="K2747">
        <v>16000000</v>
      </c>
      <c r="L2747">
        <v>17100000</v>
      </c>
      <c r="M2747">
        <v>57</v>
      </c>
      <c r="N2747" t="s">
        <v>4186</v>
      </c>
      <c r="O2747" t="s">
        <v>10278</v>
      </c>
    </row>
    <row r="2748" spans="1:15" x14ac:dyDescent="0.3">
      <c r="A2748" t="s">
        <v>10137</v>
      </c>
      <c r="B2748">
        <v>2024</v>
      </c>
      <c r="C2748" t="s">
        <v>62</v>
      </c>
      <c r="D2748">
        <v>3008</v>
      </c>
      <c r="E2748" t="s">
        <v>5658</v>
      </c>
      <c r="F2748" t="s">
        <v>143</v>
      </c>
      <c r="G2748">
        <v>27000</v>
      </c>
      <c r="H2748" t="s">
        <v>4179</v>
      </c>
      <c r="I2748">
        <v>23300000</v>
      </c>
      <c r="J2748" t="s">
        <v>10160</v>
      </c>
      <c r="K2748">
        <v>22500000</v>
      </c>
      <c r="L2748">
        <v>24100000</v>
      </c>
      <c r="M2748">
        <v>13</v>
      </c>
      <c r="N2748" t="s">
        <v>4247</v>
      </c>
      <c r="O2748" t="s">
        <v>10170</v>
      </c>
    </row>
    <row r="2749" spans="1:15" x14ac:dyDescent="0.3">
      <c r="A2749" t="s">
        <v>4152</v>
      </c>
      <c r="B2749">
        <v>2024</v>
      </c>
      <c r="C2749" t="s">
        <v>62</v>
      </c>
      <c r="D2749" t="s">
        <v>4249</v>
      </c>
      <c r="E2749" t="s">
        <v>4357</v>
      </c>
      <c r="F2749" t="s">
        <v>43</v>
      </c>
      <c r="G2749">
        <v>27913</v>
      </c>
      <c r="H2749" t="s">
        <v>4179</v>
      </c>
      <c r="I2749">
        <v>20300000</v>
      </c>
      <c r="J2749" t="s">
        <v>10160</v>
      </c>
      <c r="K2749">
        <v>19600000</v>
      </c>
      <c r="L2749">
        <v>20900000</v>
      </c>
      <c r="M2749">
        <v>24</v>
      </c>
      <c r="N2749" t="s">
        <v>4271</v>
      </c>
      <c r="O2749" t="s">
        <v>10279</v>
      </c>
    </row>
    <row r="2750" spans="1:15" x14ac:dyDescent="0.3">
      <c r="A2750" t="s">
        <v>467</v>
      </c>
      <c r="B2750">
        <v>2024</v>
      </c>
      <c r="C2750" t="s">
        <v>24</v>
      </c>
      <c r="D2750" t="s">
        <v>4404</v>
      </c>
      <c r="E2750" t="s">
        <v>5635</v>
      </c>
      <c r="F2750" t="s">
        <v>143</v>
      </c>
      <c r="G2750">
        <v>28000</v>
      </c>
      <c r="H2750" t="s">
        <v>4179</v>
      </c>
      <c r="I2750">
        <v>25200000</v>
      </c>
      <c r="J2750" t="s">
        <v>10160</v>
      </c>
      <c r="K2750">
        <v>24300000</v>
      </c>
      <c r="L2750">
        <v>26100000</v>
      </c>
      <c r="M2750">
        <v>10</v>
      </c>
      <c r="N2750" t="s">
        <v>4180</v>
      </c>
      <c r="O2750" t="s">
        <v>10233</v>
      </c>
    </row>
    <row r="2751" spans="1:15" x14ac:dyDescent="0.3">
      <c r="A2751" t="s">
        <v>390</v>
      </c>
      <c r="B2751">
        <v>2024</v>
      </c>
      <c r="C2751" t="s">
        <v>392</v>
      </c>
      <c r="D2751" t="s">
        <v>4242</v>
      </c>
      <c r="E2751" t="s">
        <v>4273</v>
      </c>
      <c r="F2751" t="s">
        <v>173</v>
      </c>
      <c r="G2751">
        <v>19482</v>
      </c>
      <c r="H2751" t="s">
        <v>4179</v>
      </c>
      <c r="I2751">
        <v>21200000</v>
      </c>
      <c r="J2751" t="s">
        <v>10160</v>
      </c>
      <c r="K2751">
        <v>20000000</v>
      </c>
      <c r="L2751">
        <v>22500000</v>
      </c>
      <c r="M2751">
        <v>3</v>
      </c>
      <c r="N2751" t="s">
        <v>4424</v>
      </c>
      <c r="O2751" t="s">
        <v>10259</v>
      </c>
    </row>
    <row r="2752" spans="1:15" x14ac:dyDescent="0.3">
      <c r="A2752" t="s">
        <v>10339</v>
      </c>
      <c r="B2752">
        <v>2024</v>
      </c>
      <c r="C2752" t="s">
        <v>4183</v>
      </c>
      <c r="D2752" t="s">
        <v>4287</v>
      </c>
      <c r="E2752" t="s">
        <v>4288</v>
      </c>
      <c r="F2752" t="s">
        <v>161</v>
      </c>
      <c r="G2752">
        <v>67700</v>
      </c>
      <c r="H2752" t="s">
        <v>4179</v>
      </c>
      <c r="I2752">
        <v>17100000</v>
      </c>
      <c r="J2752" t="s">
        <v>10160</v>
      </c>
      <c r="K2752">
        <v>16500000</v>
      </c>
      <c r="L2752">
        <v>17700000</v>
      </c>
      <c r="M2752">
        <v>5</v>
      </c>
      <c r="N2752" t="s">
        <v>4244</v>
      </c>
      <c r="O2752" t="s">
        <v>10340</v>
      </c>
    </row>
    <row r="2753" spans="1:15" x14ac:dyDescent="0.3">
      <c r="A2753" t="s">
        <v>10133</v>
      </c>
      <c r="B2753">
        <v>2024</v>
      </c>
      <c r="C2753" t="s">
        <v>24</v>
      </c>
      <c r="D2753" t="s">
        <v>4853</v>
      </c>
      <c r="E2753" t="s">
        <v>4307</v>
      </c>
      <c r="F2753" t="s">
        <v>94</v>
      </c>
      <c r="G2753">
        <v>36000</v>
      </c>
      <c r="H2753" t="s">
        <v>4179</v>
      </c>
      <c r="I2753">
        <v>14800000</v>
      </c>
      <c r="J2753" t="s">
        <v>10160</v>
      </c>
      <c r="K2753">
        <v>14300000</v>
      </c>
      <c r="L2753">
        <v>15300000</v>
      </c>
      <c r="M2753">
        <v>21</v>
      </c>
      <c r="N2753" t="s">
        <v>4438</v>
      </c>
      <c r="O2753" t="s">
        <v>10165</v>
      </c>
    </row>
    <row r="2754" spans="1:15" x14ac:dyDescent="0.3">
      <c r="A2754" t="s">
        <v>214</v>
      </c>
      <c r="B2754">
        <v>2024</v>
      </c>
      <c r="C2754" t="s">
        <v>24</v>
      </c>
      <c r="D2754" t="s">
        <v>4404</v>
      </c>
      <c r="E2754" t="s">
        <v>4405</v>
      </c>
      <c r="F2754" t="s">
        <v>143</v>
      </c>
      <c r="G2754">
        <v>69690</v>
      </c>
      <c r="H2754" t="s">
        <v>4179</v>
      </c>
      <c r="I2754">
        <v>34200000</v>
      </c>
      <c r="J2754" t="s">
        <v>10160</v>
      </c>
      <c r="K2754">
        <v>33000000</v>
      </c>
      <c r="L2754">
        <v>35500000</v>
      </c>
      <c r="M2754">
        <v>27</v>
      </c>
      <c r="N2754" t="s">
        <v>4976</v>
      </c>
      <c r="O2754" t="s">
        <v>10222</v>
      </c>
    </row>
    <row r="2755" spans="1:15" x14ac:dyDescent="0.3">
      <c r="A2755" t="s">
        <v>10334</v>
      </c>
      <c r="B2755">
        <v>2024</v>
      </c>
      <c r="C2755" t="s">
        <v>24</v>
      </c>
      <c r="D2755" t="s">
        <v>6122</v>
      </c>
      <c r="E2755" t="s">
        <v>10335</v>
      </c>
      <c r="F2755" t="s">
        <v>173</v>
      </c>
      <c r="G2755">
        <v>27900</v>
      </c>
      <c r="H2755" t="s">
        <v>4179</v>
      </c>
      <c r="I2755">
        <v>23600000</v>
      </c>
      <c r="J2755" t="s">
        <v>10160</v>
      </c>
      <c r="K2755">
        <v>22700000</v>
      </c>
      <c r="L2755">
        <v>24400000</v>
      </c>
      <c r="M2755" t="s">
        <v>4174</v>
      </c>
      <c r="N2755" t="s">
        <v>5702</v>
      </c>
      <c r="O2755" t="s">
        <v>10336</v>
      </c>
    </row>
    <row r="2756" spans="1:15" x14ac:dyDescent="0.3">
      <c r="A2756" t="s">
        <v>4139</v>
      </c>
      <c r="B2756">
        <v>2024</v>
      </c>
      <c r="C2756" t="s">
        <v>182</v>
      </c>
      <c r="D2756" t="s">
        <v>4517</v>
      </c>
      <c r="E2756" t="s">
        <v>10159</v>
      </c>
      <c r="F2756" t="s">
        <v>143</v>
      </c>
      <c r="G2756">
        <v>10000</v>
      </c>
      <c r="H2756" t="s">
        <v>4179</v>
      </c>
      <c r="I2756">
        <v>17900000</v>
      </c>
      <c r="J2756" t="s">
        <v>10160</v>
      </c>
      <c r="K2756">
        <v>17300000</v>
      </c>
      <c r="L2756">
        <v>18500000</v>
      </c>
      <c r="M2756">
        <v>3</v>
      </c>
      <c r="N2756" t="s">
        <v>4247</v>
      </c>
      <c r="O2756" t="s">
        <v>10264</v>
      </c>
    </row>
    <row r="2757" spans="1:15" x14ac:dyDescent="0.3">
      <c r="A2757" t="s">
        <v>10323</v>
      </c>
      <c r="B2757">
        <v>2024</v>
      </c>
      <c r="C2757" t="s">
        <v>199</v>
      </c>
      <c r="D2757" t="s">
        <v>10324</v>
      </c>
      <c r="E2757" t="s">
        <v>10325</v>
      </c>
      <c r="F2757" t="s">
        <v>143</v>
      </c>
      <c r="G2757">
        <v>36000</v>
      </c>
      <c r="H2757" t="s">
        <v>4179</v>
      </c>
      <c r="I2757">
        <v>7900000</v>
      </c>
      <c r="J2757" t="s">
        <v>10160</v>
      </c>
      <c r="K2757">
        <v>7610000</v>
      </c>
      <c r="L2757">
        <v>8200000</v>
      </c>
      <c r="M2757">
        <v>6</v>
      </c>
      <c r="N2757" t="s">
        <v>4244</v>
      </c>
      <c r="O2757" t="s">
        <v>10326</v>
      </c>
    </row>
    <row r="2758" spans="1:15" x14ac:dyDescent="0.3">
      <c r="A2758" t="s">
        <v>10440</v>
      </c>
      <c r="B2758">
        <v>2024</v>
      </c>
      <c r="C2758" t="s">
        <v>108</v>
      </c>
      <c r="D2758" t="s">
        <v>7770</v>
      </c>
      <c r="E2758" t="s">
        <v>7771</v>
      </c>
      <c r="F2758" t="s">
        <v>60</v>
      </c>
      <c r="G2758">
        <v>41000</v>
      </c>
      <c r="H2758" t="s">
        <v>4172</v>
      </c>
      <c r="I2758">
        <v>7310000</v>
      </c>
      <c r="J2758" t="s">
        <v>10160</v>
      </c>
      <c r="K2758">
        <v>7060000</v>
      </c>
      <c r="L2758">
        <v>7560000</v>
      </c>
      <c r="M2758">
        <v>3</v>
      </c>
      <c r="N2758" t="s">
        <v>7670</v>
      </c>
      <c r="O2758" t="s">
        <v>10441</v>
      </c>
    </row>
    <row r="2759" spans="1:15" x14ac:dyDescent="0.3">
      <c r="A2759" t="s">
        <v>10280</v>
      </c>
      <c r="B2759">
        <v>2024</v>
      </c>
      <c r="C2759" t="s">
        <v>4183</v>
      </c>
      <c r="D2759" t="s">
        <v>4491</v>
      </c>
      <c r="E2759" t="s">
        <v>9459</v>
      </c>
      <c r="F2759" t="s">
        <v>60</v>
      </c>
      <c r="G2759">
        <v>19000</v>
      </c>
      <c r="H2759" t="s">
        <v>4172</v>
      </c>
      <c r="I2759">
        <v>13400000</v>
      </c>
      <c r="J2759" t="s">
        <v>10160</v>
      </c>
      <c r="K2759">
        <v>13000000</v>
      </c>
      <c r="L2759">
        <v>13800000</v>
      </c>
      <c r="M2759">
        <v>21</v>
      </c>
      <c r="N2759" t="s">
        <v>4244</v>
      </c>
      <c r="O2759" t="s">
        <v>10281</v>
      </c>
    </row>
    <row r="2760" spans="1:15" x14ac:dyDescent="0.3">
      <c r="A2760" t="s">
        <v>10415</v>
      </c>
      <c r="B2760">
        <v>2024</v>
      </c>
      <c r="C2760" t="s">
        <v>24</v>
      </c>
      <c r="D2760" t="s">
        <v>4853</v>
      </c>
      <c r="E2760" t="s">
        <v>4190</v>
      </c>
      <c r="F2760" t="s">
        <v>43</v>
      </c>
      <c r="G2760">
        <v>42000</v>
      </c>
      <c r="H2760" t="s">
        <v>4179</v>
      </c>
      <c r="I2760">
        <v>15800000</v>
      </c>
      <c r="J2760" t="s">
        <v>10160</v>
      </c>
      <c r="K2760">
        <v>15300000</v>
      </c>
      <c r="L2760">
        <v>16400000</v>
      </c>
      <c r="M2760">
        <v>30</v>
      </c>
      <c r="N2760" t="s">
        <v>4381</v>
      </c>
      <c r="O2760" t="s">
        <v>10416</v>
      </c>
    </row>
    <row r="2761" spans="1:15" x14ac:dyDescent="0.3">
      <c r="A2761" t="s">
        <v>10407</v>
      </c>
      <c r="B2761">
        <v>2024</v>
      </c>
      <c r="C2761" t="s">
        <v>201</v>
      </c>
      <c r="D2761" t="s">
        <v>4668</v>
      </c>
      <c r="E2761" t="s">
        <v>4739</v>
      </c>
      <c r="F2761" t="s">
        <v>43</v>
      </c>
      <c r="G2761">
        <v>8500</v>
      </c>
      <c r="H2761" t="s">
        <v>4179</v>
      </c>
      <c r="I2761">
        <v>13800000</v>
      </c>
      <c r="J2761" t="s">
        <v>10160</v>
      </c>
      <c r="K2761">
        <v>13300000</v>
      </c>
      <c r="L2761">
        <v>14400000</v>
      </c>
      <c r="M2761">
        <v>19</v>
      </c>
      <c r="N2761" t="s">
        <v>4191</v>
      </c>
      <c r="O2761" t="s">
        <v>10408</v>
      </c>
    </row>
    <row r="2762" spans="1:15" x14ac:dyDescent="0.3">
      <c r="A2762" t="s">
        <v>10379</v>
      </c>
      <c r="B2762">
        <v>2024</v>
      </c>
      <c r="C2762" t="s">
        <v>24</v>
      </c>
      <c r="D2762" t="s">
        <v>4853</v>
      </c>
      <c r="E2762" t="s">
        <v>4307</v>
      </c>
      <c r="F2762" t="s">
        <v>94</v>
      </c>
      <c r="G2762">
        <v>17000</v>
      </c>
      <c r="H2762" t="s">
        <v>4172</v>
      </c>
      <c r="I2762">
        <v>15200000</v>
      </c>
      <c r="J2762" t="s">
        <v>10160</v>
      </c>
      <c r="K2762">
        <v>14700000</v>
      </c>
      <c r="L2762">
        <v>15800000</v>
      </c>
      <c r="M2762">
        <v>21</v>
      </c>
      <c r="N2762" t="s">
        <v>4438</v>
      </c>
      <c r="O2762" t="s">
        <v>10380</v>
      </c>
    </row>
    <row r="2763" spans="1:15" x14ac:dyDescent="0.3">
      <c r="A2763" t="s">
        <v>10432</v>
      </c>
      <c r="B2763">
        <v>2025</v>
      </c>
      <c r="C2763" t="s">
        <v>166</v>
      </c>
      <c r="D2763" t="s">
        <v>5003</v>
      </c>
      <c r="E2763" t="s">
        <v>5934</v>
      </c>
      <c r="F2763" t="s">
        <v>43</v>
      </c>
      <c r="G2763">
        <v>25874</v>
      </c>
      <c r="H2763" t="s">
        <v>4179</v>
      </c>
      <c r="I2763">
        <v>28100000</v>
      </c>
      <c r="J2763" t="s">
        <v>10160</v>
      </c>
      <c r="K2763">
        <v>27100000</v>
      </c>
      <c r="L2763">
        <v>29100000</v>
      </c>
      <c r="M2763">
        <v>5</v>
      </c>
      <c r="N2763" t="s">
        <v>4218</v>
      </c>
      <c r="O2763" t="s">
        <v>10433</v>
      </c>
    </row>
    <row r="2764" spans="1:15" x14ac:dyDescent="0.3">
      <c r="A2764" t="s">
        <v>8576</v>
      </c>
      <c r="B2764">
        <v>2025</v>
      </c>
      <c r="C2764" t="s">
        <v>201</v>
      </c>
      <c r="D2764" t="s">
        <v>4668</v>
      </c>
      <c r="E2764" t="s">
        <v>4739</v>
      </c>
      <c r="F2764" t="s">
        <v>94</v>
      </c>
      <c r="G2764">
        <v>9892</v>
      </c>
      <c r="H2764" t="s">
        <v>4179</v>
      </c>
      <c r="I2764">
        <v>14300000</v>
      </c>
      <c r="J2764" t="s">
        <v>10160</v>
      </c>
      <c r="K2764">
        <v>13800000</v>
      </c>
      <c r="L2764">
        <v>14800000</v>
      </c>
      <c r="M2764">
        <v>16</v>
      </c>
      <c r="N2764" t="s">
        <v>4507</v>
      </c>
      <c r="O2764" t="s">
        <v>10260</v>
      </c>
    </row>
    <row r="2765" spans="1:15" x14ac:dyDescent="0.3">
      <c r="A2765" t="s">
        <v>10348</v>
      </c>
      <c r="B2765">
        <v>2024</v>
      </c>
      <c r="C2765" t="s">
        <v>24</v>
      </c>
      <c r="D2765" t="s">
        <v>4189</v>
      </c>
      <c r="E2765" t="s">
        <v>4307</v>
      </c>
      <c r="F2765" t="s">
        <v>43</v>
      </c>
      <c r="G2765">
        <v>17500</v>
      </c>
      <c r="H2765" t="s">
        <v>4179</v>
      </c>
      <c r="I2765">
        <v>15300000</v>
      </c>
      <c r="J2765" t="s">
        <v>10160</v>
      </c>
      <c r="K2765">
        <v>14800000</v>
      </c>
      <c r="L2765">
        <v>15800000</v>
      </c>
      <c r="M2765">
        <v>21</v>
      </c>
      <c r="N2765" t="s">
        <v>4438</v>
      </c>
      <c r="O2765" t="s">
        <v>10349</v>
      </c>
    </row>
    <row r="2766" spans="1:15" x14ac:dyDescent="0.3">
      <c r="A2766" t="s">
        <v>10284</v>
      </c>
      <c r="B2766">
        <v>2025</v>
      </c>
      <c r="C2766" t="s">
        <v>137</v>
      </c>
      <c r="D2766" t="s">
        <v>4436</v>
      </c>
      <c r="E2766" t="s">
        <v>6218</v>
      </c>
      <c r="F2766" t="s">
        <v>173</v>
      </c>
      <c r="G2766">
        <v>25000</v>
      </c>
      <c r="H2766" t="s">
        <v>4172</v>
      </c>
      <c r="I2766">
        <v>12600000</v>
      </c>
      <c r="J2766" t="s">
        <v>10160</v>
      </c>
      <c r="K2766">
        <v>12100000</v>
      </c>
      <c r="L2766">
        <v>13200000</v>
      </c>
      <c r="M2766">
        <v>4</v>
      </c>
      <c r="N2766" t="s">
        <v>4324</v>
      </c>
      <c r="O2766" t="s">
        <v>10285</v>
      </c>
    </row>
    <row r="2767" spans="1:15" x14ac:dyDescent="0.3">
      <c r="A2767" t="s">
        <v>10399</v>
      </c>
      <c r="B2767">
        <v>2024</v>
      </c>
      <c r="C2767" t="s">
        <v>201</v>
      </c>
      <c r="D2767" t="s">
        <v>4668</v>
      </c>
      <c r="E2767" t="s">
        <v>4739</v>
      </c>
      <c r="F2767" t="s">
        <v>173</v>
      </c>
      <c r="G2767">
        <v>20173</v>
      </c>
      <c r="H2767" t="s">
        <v>4179</v>
      </c>
      <c r="I2767">
        <v>13800000</v>
      </c>
      <c r="J2767" t="s">
        <v>10160</v>
      </c>
      <c r="K2767">
        <v>13200000</v>
      </c>
      <c r="L2767">
        <v>14300000</v>
      </c>
      <c r="M2767">
        <v>19</v>
      </c>
      <c r="N2767" t="s">
        <v>4191</v>
      </c>
      <c r="O2767" t="s">
        <v>10400</v>
      </c>
    </row>
    <row r="2768" spans="1:15" x14ac:dyDescent="0.3">
      <c r="A2768" t="s">
        <v>348</v>
      </c>
      <c r="B2768">
        <v>2025</v>
      </c>
      <c r="C2768" t="s">
        <v>62</v>
      </c>
      <c r="D2768">
        <v>308</v>
      </c>
      <c r="E2768" t="s">
        <v>4282</v>
      </c>
      <c r="F2768" t="s">
        <v>173</v>
      </c>
      <c r="G2768">
        <v>4385</v>
      </c>
      <c r="H2768" t="s">
        <v>4179</v>
      </c>
      <c r="I2768">
        <v>16400000</v>
      </c>
      <c r="J2768" t="s">
        <v>10160</v>
      </c>
      <c r="K2768">
        <v>15600000</v>
      </c>
      <c r="L2768">
        <v>17200000</v>
      </c>
      <c r="M2768">
        <v>2</v>
      </c>
      <c r="N2768" t="s">
        <v>4191</v>
      </c>
      <c r="O2768" t="s">
        <v>10235</v>
      </c>
    </row>
    <row r="2769" spans="1:15" x14ac:dyDescent="0.3">
      <c r="A2769" t="s">
        <v>369</v>
      </c>
      <c r="B2769">
        <v>2025</v>
      </c>
      <c r="C2769" t="s">
        <v>62</v>
      </c>
      <c r="D2769">
        <v>3008</v>
      </c>
      <c r="E2769" t="s">
        <v>4258</v>
      </c>
      <c r="F2769" t="s">
        <v>43</v>
      </c>
      <c r="G2769">
        <v>3150</v>
      </c>
      <c r="H2769" t="s">
        <v>4179</v>
      </c>
      <c r="I2769">
        <v>17300000</v>
      </c>
      <c r="J2769" t="s">
        <v>10160</v>
      </c>
      <c r="K2769">
        <v>16700000</v>
      </c>
      <c r="L2769">
        <v>18000000</v>
      </c>
      <c r="M2769">
        <v>9</v>
      </c>
      <c r="N2769" t="s">
        <v>4289</v>
      </c>
      <c r="O2769" t="s">
        <v>10242</v>
      </c>
    </row>
    <row r="2770" spans="1:15" x14ac:dyDescent="0.3">
      <c r="A2770" t="s">
        <v>360</v>
      </c>
      <c r="B2770">
        <v>2025</v>
      </c>
      <c r="C2770" t="s">
        <v>62</v>
      </c>
      <c r="D2770">
        <v>3008</v>
      </c>
      <c r="E2770" t="s">
        <v>4340</v>
      </c>
      <c r="F2770" t="s">
        <v>43</v>
      </c>
      <c r="G2770">
        <v>7735</v>
      </c>
      <c r="H2770" t="s">
        <v>4179</v>
      </c>
      <c r="I2770">
        <v>28300000</v>
      </c>
      <c r="J2770" t="s">
        <v>10160</v>
      </c>
      <c r="K2770">
        <v>27300000</v>
      </c>
      <c r="L2770">
        <v>29200000</v>
      </c>
      <c r="M2770">
        <v>14</v>
      </c>
      <c r="N2770" t="s">
        <v>4251</v>
      </c>
      <c r="O2770" t="s">
        <v>10252</v>
      </c>
    </row>
    <row r="2771" spans="1:15" x14ac:dyDescent="0.3">
      <c r="A2771" t="s">
        <v>4128</v>
      </c>
      <c r="B2771">
        <v>2025</v>
      </c>
      <c r="C2771" t="s">
        <v>62</v>
      </c>
      <c r="D2771" t="s">
        <v>4249</v>
      </c>
      <c r="E2771" t="s">
        <v>4357</v>
      </c>
      <c r="F2771" t="s">
        <v>143</v>
      </c>
      <c r="G2771">
        <v>16021</v>
      </c>
      <c r="H2771" t="s">
        <v>4179</v>
      </c>
      <c r="I2771">
        <v>21300000</v>
      </c>
      <c r="J2771" t="s">
        <v>10160</v>
      </c>
      <c r="K2771">
        <v>20600000</v>
      </c>
      <c r="L2771">
        <v>22100000</v>
      </c>
      <c r="M2771">
        <v>13</v>
      </c>
      <c r="N2771" t="s">
        <v>5959</v>
      </c>
      <c r="O2771" t="s">
        <v>10250</v>
      </c>
    </row>
    <row r="2772" spans="1:15" x14ac:dyDescent="0.3">
      <c r="A2772" t="s">
        <v>10436</v>
      </c>
      <c r="B2772">
        <v>2025</v>
      </c>
      <c r="C2772" t="s">
        <v>4183</v>
      </c>
      <c r="D2772" t="s">
        <v>4364</v>
      </c>
      <c r="E2772" t="s">
        <v>6175</v>
      </c>
      <c r="F2772" t="s">
        <v>4171</v>
      </c>
      <c r="G2772">
        <v>9900</v>
      </c>
      <c r="H2772" t="s">
        <v>4179</v>
      </c>
      <c r="I2772">
        <v>10500000</v>
      </c>
      <c r="J2772" t="s">
        <v>10160</v>
      </c>
      <c r="K2772">
        <v>10100000</v>
      </c>
      <c r="L2772">
        <v>10800000</v>
      </c>
      <c r="M2772">
        <v>5</v>
      </c>
      <c r="N2772" t="s">
        <v>4582</v>
      </c>
      <c r="O2772" t="s">
        <v>10437</v>
      </c>
    </row>
    <row r="2773" spans="1:15" x14ac:dyDescent="0.3">
      <c r="A2773" t="s">
        <v>200</v>
      </c>
      <c r="B2773">
        <v>2025</v>
      </c>
      <c r="C2773" t="s">
        <v>201</v>
      </c>
      <c r="D2773" t="s">
        <v>4668</v>
      </c>
      <c r="E2773" t="s">
        <v>4669</v>
      </c>
      <c r="F2773" t="s">
        <v>4171</v>
      </c>
      <c r="G2773">
        <v>1905</v>
      </c>
      <c r="H2773" t="s">
        <v>4179</v>
      </c>
      <c r="I2773">
        <v>12600000</v>
      </c>
      <c r="J2773" t="s">
        <v>10160</v>
      </c>
      <c r="K2773">
        <v>12100000</v>
      </c>
      <c r="L2773">
        <v>13000000</v>
      </c>
      <c r="M2773">
        <v>13</v>
      </c>
      <c r="N2773" t="s">
        <v>4648</v>
      </c>
      <c r="O2773" t="s">
        <v>10190</v>
      </c>
    </row>
    <row r="2774" spans="1:15" x14ac:dyDescent="0.3">
      <c r="A2774" t="s">
        <v>10359</v>
      </c>
      <c r="B2774">
        <v>2025</v>
      </c>
      <c r="C2774" t="s">
        <v>201</v>
      </c>
      <c r="D2774" t="s">
        <v>4668</v>
      </c>
      <c r="E2774" t="s">
        <v>4669</v>
      </c>
      <c r="F2774" t="s">
        <v>4171</v>
      </c>
      <c r="G2774">
        <v>17000</v>
      </c>
      <c r="H2774" t="s">
        <v>4179</v>
      </c>
      <c r="I2774">
        <v>12300000</v>
      </c>
      <c r="J2774" t="s">
        <v>10160</v>
      </c>
      <c r="K2774">
        <v>11900000</v>
      </c>
      <c r="L2774">
        <v>12800000</v>
      </c>
      <c r="M2774">
        <v>13</v>
      </c>
      <c r="N2774" t="s">
        <v>4648</v>
      </c>
      <c r="O2774" t="s">
        <v>10360</v>
      </c>
    </row>
    <row r="2775" spans="1:15" x14ac:dyDescent="0.3">
      <c r="A2775" t="s">
        <v>319</v>
      </c>
      <c r="B2775">
        <v>2025</v>
      </c>
      <c r="C2775" t="s">
        <v>188</v>
      </c>
      <c r="D2775" t="s">
        <v>5666</v>
      </c>
      <c r="E2775" t="s">
        <v>5667</v>
      </c>
      <c r="F2775" t="s">
        <v>4171</v>
      </c>
      <c r="G2775">
        <v>17000</v>
      </c>
      <c r="H2775" t="s">
        <v>4179</v>
      </c>
      <c r="I2775">
        <v>31600000</v>
      </c>
      <c r="J2775" t="s">
        <v>10160</v>
      </c>
      <c r="K2775">
        <v>30500000</v>
      </c>
      <c r="L2775">
        <v>32700000</v>
      </c>
      <c r="M2775">
        <v>6</v>
      </c>
      <c r="N2775" t="s">
        <v>4191</v>
      </c>
      <c r="O2775" t="s">
        <v>10212</v>
      </c>
    </row>
    <row r="2776" spans="1:15" x14ac:dyDescent="0.3">
      <c r="A2776" t="s">
        <v>5355</v>
      </c>
      <c r="B2776">
        <v>2025</v>
      </c>
      <c r="C2776" t="s">
        <v>50</v>
      </c>
      <c r="D2776" t="s">
        <v>6019</v>
      </c>
      <c r="E2776" t="s">
        <v>6020</v>
      </c>
      <c r="F2776" t="s">
        <v>4171</v>
      </c>
      <c r="G2776">
        <v>37000</v>
      </c>
      <c r="H2776" t="s">
        <v>4179</v>
      </c>
      <c r="I2776">
        <v>15500000</v>
      </c>
      <c r="J2776" t="s">
        <v>10160</v>
      </c>
      <c r="K2776">
        <v>14900000</v>
      </c>
      <c r="L2776">
        <v>16100000</v>
      </c>
      <c r="M2776">
        <v>8</v>
      </c>
      <c r="N2776" t="s">
        <v>4262</v>
      </c>
      <c r="O2776" t="s">
        <v>10197</v>
      </c>
    </row>
    <row r="2777" spans="1:15" x14ac:dyDescent="0.3">
      <c r="A2777" t="s">
        <v>394</v>
      </c>
      <c r="B2777">
        <v>2025</v>
      </c>
      <c r="C2777" t="s">
        <v>163</v>
      </c>
      <c r="D2777">
        <v>7</v>
      </c>
      <c r="E2777" t="s">
        <v>4276</v>
      </c>
      <c r="F2777" t="s">
        <v>4171</v>
      </c>
      <c r="G2777">
        <v>8508</v>
      </c>
      <c r="H2777" t="s">
        <v>4179</v>
      </c>
      <c r="I2777">
        <v>17700000</v>
      </c>
      <c r="J2777" t="s">
        <v>10160</v>
      </c>
      <c r="K2777">
        <v>17000000</v>
      </c>
      <c r="L2777">
        <v>18500000</v>
      </c>
      <c r="M2777">
        <v>18</v>
      </c>
      <c r="N2777" t="s">
        <v>4247</v>
      </c>
      <c r="O2777" t="s">
        <v>10265</v>
      </c>
    </row>
    <row r="2778" spans="1:15" x14ac:dyDescent="0.3">
      <c r="A2778" t="s">
        <v>887</v>
      </c>
      <c r="B2778">
        <v>2025</v>
      </c>
      <c r="C2778" t="s">
        <v>24</v>
      </c>
      <c r="D2778" t="s">
        <v>4368</v>
      </c>
      <c r="E2778" t="s">
        <v>5710</v>
      </c>
      <c r="F2778" t="s">
        <v>5329</v>
      </c>
      <c r="G2778">
        <v>1000</v>
      </c>
      <c r="H2778" t="s">
        <v>4179</v>
      </c>
      <c r="I2778">
        <v>48300000</v>
      </c>
      <c r="J2778" t="s">
        <v>10160</v>
      </c>
      <c r="K2778">
        <v>46600000</v>
      </c>
      <c r="L2778">
        <v>50000000</v>
      </c>
      <c r="M2778">
        <v>2</v>
      </c>
      <c r="N2778" t="s">
        <v>4733</v>
      </c>
      <c r="O2778" t="s">
        <v>10241</v>
      </c>
    </row>
    <row r="2779" spans="1:15" x14ac:dyDescent="0.3">
      <c r="A2779" t="s">
        <v>4149</v>
      </c>
      <c r="B2779">
        <v>2025</v>
      </c>
      <c r="C2779" t="s">
        <v>62</v>
      </c>
      <c r="D2779" t="s">
        <v>4197</v>
      </c>
      <c r="E2779" t="s">
        <v>4284</v>
      </c>
      <c r="F2779" t="s">
        <v>152</v>
      </c>
      <c r="G2779">
        <v>100</v>
      </c>
      <c r="H2779" t="s">
        <v>4179</v>
      </c>
      <c r="I2779">
        <v>15400000</v>
      </c>
      <c r="J2779" t="s">
        <v>10160</v>
      </c>
      <c r="K2779">
        <v>14900000</v>
      </c>
      <c r="L2779">
        <v>15900000</v>
      </c>
      <c r="M2779">
        <v>16</v>
      </c>
      <c r="N2779" t="s">
        <v>4259</v>
      </c>
      <c r="O2779" t="s">
        <v>10274</v>
      </c>
    </row>
    <row r="2780" spans="1:15" x14ac:dyDescent="0.3">
      <c r="A2780" t="s">
        <v>162</v>
      </c>
      <c r="B2780">
        <v>2025</v>
      </c>
      <c r="C2780" t="s">
        <v>163</v>
      </c>
      <c r="D2780">
        <v>7</v>
      </c>
      <c r="E2780" t="s">
        <v>4276</v>
      </c>
      <c r="F2780" t="s">
        <v>8770</v>
      </c>
      <c r="G2780">
        <v>10200</v>
      </c>
      <c r="H2780" t="s">
        <v>4179</v>
      </c>
      <c r="I2780">
        <v>17700000</v>
      </c>
      <c r="J2780" t="s">
        <v>10160</v>
      </c>
      <c r="K2780">
        <v>16900000</v>
      </c>
      <c r="L2780">
        <v>18500000</v>
      </c>
      <c r="M2780">
        <v>18</v>
      </c>
      <c r="N2780" t="s">
        <v>4247</v>
      </c>
      <c r="O2780" t="s">
        <v>10204</v>
      </c>
    </row>
    <row r="2781" spans="1:15" x14ac:dyDescent="0.3">
      <c r="A2781" t="s">
        <v>10138</v>
      </c>
      <c r="B2781">
        <v>2025</v>
      </c>
      <c r="C2781" t="s">
        <v>24</v>
      </c>
      <c r="D2781" t="s">
        <v>4404</v>
      </c>
      <c r="E2781" t="s">
        <v>5692</v>
      </c>
      <c r="F2781" t="s">
        <v>4171</v>
      </c>
      <c r="G2781">
        <v>61000</v>
      </c>
      <c r="H2781" t="s">
        <v>4179</v>
      </c>
      <c r="I2781">
        <v>45700000</v>
      </c>
      <c r="J2781" t="s">
        <v>10160</v>
      </c>
      <c r="K2781">
        <v>44000000</v>
      </c>
      <c r="L2781">
        <v>47400000</v>
      </c>
      <c r="M2781">
        <v>19</v>
      </c>
      <c r="N2781" t="s">
        <v>4733</v>
      </c>
      <c r="O2781" t="s">
        <v>10171</v>
      </c>
    </row>
    <row r="2782" spans="1:15" x14ac:dyDescent="0.3">
      <c r="A2782" t="s">
        <v>10138</v>
      </c>
      <c r="B2782">
        <v>2025</v>
      </c>
      <c r="C2782" t="s">
        <v>24</v>
      </c>
      <c r="D2782" t="s">
        <v>4404</v>
      </c>
      <c r="E2782" t="s">
        <v>5692</v>
      </c>
      <c r="F2782" t="s">
        <v>4171</v>
      </c>
      <c r="G2782">
        <v>61000</v>
      </c>
      <c r="H2782" t="s">
        <v>4179</v>
      </c>
      <c r="I2782">
        <v>45700000</v>
      </c>
      <c r="J2782" t="s">
        <v>10160</v>
      </c>
      <c r="K2782">
        <v>44000000</v>
      </c>
      <c r="L2782">
        <v>47400000</v>
      </c>
      <c r="M2782">
        <v>19</v>
      </c>
      <c r="N2782" t="s">
        <v>4733</v>
      </c>
      <c r="O2782" t="s">
        <v>10189</v>
      </c>
    </row>
    <row r="2783" spans="1:15" x14ac:dyDescent="0.3">
      <c r="A2783" t="s">
        <v>5314</v>
      </c>
      <c r="B2783">
        <v>2025</v>
      </c>
      <c r="C2783" t="s">
        <v>62</v>
      </c>
      <c r="D2783" t="s">
        <v>4389</v>
      </c>
      <c r="E2783" t="s">
        <v>4681</v>
      </c>
      <c r="F2783" t="s">
        <v>4171</v>
      </c>
      <c r="G2783" t="s">
        <v>4171</v>
      </c>
      <c r="H2783" t="s">
        <v>4179</v>
      </c>
      <c r="I2783">
        <v>24500000</v>
      </c>
      <c r="J2783" t="s">
        <v>10160</v>
      </c>
      <c r="K2783">
        <v>23700000</v>
      </c>
      <c r="L2783">
        <v>25300000</v>
      </c>
      <c r="M2783">
        <v>9</v>
      </c>
      <c r="N2783" t="s">
        <v>4346</v>
      </c>
      <c r="O2783" t="s">
        <v>10227</v>
      </c>
    </row>
    <row r="2784" spans="1:15" x14ac:dyDescent="0.3">
      <c r="A2784" t="s">
        <v>8548</v>
      </c>
      <c r="B2784">
        <v>2025</v>
      </c>
      <c r="C2784" t="s">
        <v>62</v>
      </c>
      <c r="D2784" t="s">
        <v>4231</v>
      </c>
      <c r="E2784" t="s">
        <v>6861</v>
      </c>
      <c r="F2784" t="s">
        <v>4171</v>
      </c>
      <c r="G2784" t="s">
        <v>4171</v>
      </c>
      <c r="H2784" t="s">
        <v>4179</v>
      </c>
      <c r="I2784">
        <v>11400000</v>
      </c>
      <c r="J2784" t="s">
        <v>10160</v>
      </c>
      <c r="K2784">
        <v>11000000</v>
      </c>
      <c r="L2784">
        <v>11800000</v>
      </c>
      <c r="M2784">
        <v>7</v>
      </c>
      <c r="N2784" t="s">
        <v>4218</v>
      </c>
      <c r="O2784" t="s">
        <v>10246</v>
      </c>
    </row>
    <row r="2785" spans="1:15" x14ac:dyDescent="0.3">
      <c r="A2785" t="s">
        <v>8548</v>
      </c>
      <c r="B2785">
        <v>2025</v>
      </c>
      <c r="C2785" t="s">
        <v>62</v>
      </c>
      <c r="D2785" t="s">
        <v>4231</v>
      </c>
      <c r="E2785" t="s">
        <v>6861</v>
      </c>
      <c r="F2785" t="s">
        <v>4171</v>
      </c>
      <c r="G2785" t="s">
        <v>4171</v>
      </c>
      <c r="H2785" t="s">
        <v>4179</v>
      </c>
      <c r="I2785">
        <v>11400000</v>
      </c>
      <c r="J2785" t="s">
        <v>10160</v>
      </c>
      <c r="K2785">
        <v>11000000</v>
      </c>
      <c r="L2785">
        <v>11800000</v>
      </c>
      <c r="M2785">
        <v>7</v>
      </c>
      <c r="N2785" t="s">
        <v>4218</v>
      </c>
      <c r="O2785" t="s">
        <v>10247</v>
      </c>
    </row>
    <row r="2786" spans="1:15" x14ac:dyDescent="0.3">
      <c r="A2786" t="s">
        <v>10139</v>
      </c>
      <c r="B2786">
        <v>2025</v>
      </c>
      <c r="C2786" t="s">
        <v>163</v>
      </c>
      <c r="D2786">
        <v>7</v>
      </c>
      <c r="E2786" t="s">
        <v>4276</v>
      </c>
      <c r="F2786" t="s">
        <v>4171</v>
      </c>
      <c r="G2786">
        <v>48080</v>
      </c>
      <c r="H2786" t="s">
        <v>4179</v>
      </c>
      <c r="I2786">
        <v>17100000</v>
      </c>
      <c r="J2786" t="s">
        <v>10160</v>
      </c>
      <c r="K2786">
        <v>16300000</v>
      </c>
      <c r="L2786">
        <v>17800000</v>
      </c>
      <c r="M2786">
        <v>18</v>
      </c>
      <c r="N2786" t="s">
        <v>4247</v>
      </c>
      <c r="O2786" t="s">
        <v>10172</v>
      </c>
    </row>
    <row r="2787" spans="1:15" x14ac:dyDescent="0.3">
      <c r="A2787" t="s">
        <v>8506</v>
      </c>
      <c r="B2787">
        <v>2025</v>
      </c>
      <c r="C2787" t="s">
        <v>230</v>
      </c>
      <c r="D2787" t="s">
        <v>8507</v>
      </c>
      <c r="E2787" t="s">
        <v>8508</v>
      </c>
      <c r="F2787" t="s">
        <v>4171</v>
      </c>
      <c r="G2787">
        <v>40200</v>
      </c>
      <c r="H2787" t="s">
        <v>4179</v>
      </c>
      <c r="I2787">
        <v>15600000</v>
      </c>
      <c r="J2787" t="s">
        <v>10160</v>
      </c>
      <c r="K2787">
        <v>15100000</v>
      </c>
      <c r="L2787">
        <v>16200000</v>
      </c>
      <c r="M2787">
        <v>10</v>
      </c>
      <c r="N2787" t="s">
        <v>4341</v>
      </c>
      <c r="O2787" t="s">
        <v>10237</v>
      </c>
    </row>
    <row r="2788" spans="1:15" x14ac:dyDescent="0.3">
      <c r="A2788" t="s">
        <v>256</v>
      </c>
      <c r="B2788">
        <v>2025</v>
      </c>
      <c r="C2788" t="s">
        <v>62</v>
      </c>
      <c r="D2788" t="s">
        <v>4389</v>
      </c>
      <c r="E2788" t="s">
        <v>4681</v>
      </c>
      <c r="F2788" t="s">
        <v>4171</v>
      </c>
      <c r="G2788">
        <v>4687</v>
      </c>
      <c r="H2788" t="s">
        <v>4179</v>
      </c>
      <c r="I2788">
        <v>25000000</v>
      </c>
      <c r="J2788" t="s">
        <v>10160</v>
      </c>
      <c r="K2788">
        <v>24200000</v>
      </c>
      <c r="L2788">
        <v>25700000</v>
      </c>
      <c r="M2788">
        <v>9</v>
      </c>
      <c r="N2788" t="s">
        <v>4346</v>
      </c>
      <c r="O2788" t="s">
        <v>10219</v>
      </c>
    </row>
    <row r="2789" spans="1:15" x14ac:dyDescent="0.3">
      <c r="A2789" t="s">
        <v>4107</v>
      </c>
      <c r="B2789">
        <v>2025</v>
      </c>
      <c r="C2789" t="s">
        <v>4183</v>
      </c>
      <c r="D2789" t="s">
        <v>5932</v>
      </c>
      <c r="E2789" t="s">
        <v>10078</v>
      </c>
      <c r="F2789" t="s">
        <v>4171</v>
      </c>
      <c r="G2789">
        <v>10800</v>
      </c>
      <c r="H2789" t="s">
        <v>4179</v>
      </c>
      <c r="I2789">
        <v>15700000</v>
      </c>
      <c r="J2789" t="s">
        <v>10160</v>
      </c>
      <c r="K2789">
        <v>14900000</v>
      </c>
      <c r="L2789">
        <v>16500000</v>
      </c>
      <c r="M2789">
        <v>9</v>
      </c>
      <c r="N2789" t="s">
        <v>4251</v>
      </c>
      <c r="O2789" t="s">
        <v>10224</v>
      </c>
    </row>
    <row r="2790" spans="1:15" x14ac:dyDescent="0.3">
      <c r="A2790" t="s">
        <v>10143</v>
      </c>
      <c r="B2790">
        <v>2025</v>
      </c>
      <c r="C2790" t="s">
        <v>24</v>
      </c>
      <c r="D2790" t="s">
        <v>5840</v>
      </c>
      <c r="E2790" t="s">
        <v>8748</v>
      </c>
      <c r="F2790" t="s">
        <v>4171</v>
      </c>
      <c r="G2790">
        <v>43000</v>
      </c>
      <c r="H2790" t="s">
        <v>4179</v>
      </c>
      <c r="I2790">
        <v>37500000</v>
      </c>
      <c r="J2790" t="s">
        <v>10160</v>
      </c>
      <c r="K2790">
        <v>36200000</v>
      </c>
      <c r="L2790">
        <v>38800000</v>
      </c>
      <c r="M2790">
        <v>5</v>
      </c>
      <c r="N2790" t="s">
        <v>4180</v>
      </c>
      <c r="O2790" t="s">
        <v>10178</v>
      </c>
    </row>
    <row r="2791" spans="1:15" x14ac:dyDescent="0.3">
      <c r="A2791" t="s">
        <v>7184</v>
      </c>
      <c r="B2791">
        <v>2025</v>
      </c>
      <c r="C2791" t="s">
        <v>62</v>
      </c>
      <c r="D2791" t="s">
        <v>4389</v>
      </c>
      <c r="E2791" t="s">
        <v>4681</v>
      </c>
      <c r="F2791" t="s">
        <v>4171</v>
      </c>
      <c r="G2791">
        <v>23967</v>
      </c>
      <c r="H2791" t="s">
        <v>4179</v>
      </c>
      <c r="I2791">
        <v>24000000</v>
      </c>
      <c r="J2791" t="s">
        <v>10160</v>
      </c>
      <c r="K2791">
        <v>23300000</v>
      </c>
      <c r="L2791">
        <v>24800000</v>
      </c>
      <c r="M2791">
        <v>9</v>
      </c>
      <c r="N2791" t="s">
        <v>4346</v>
      </c>
      <c r="O2791" t="s">
        <v>10226</v>
      </c>
    </row>
    <row r="2792" spans="1:15" x14ac:dyDescent="0.3">
      <c r="A2792" t="s">
        <v>8512</v>
      </c>
      <c r="B2792">
        <v>2025</v>
      </c>
      <c r="C2792" t="s">
        <v>62</v>
      </c>
      <c r="D2792" t="s">
        <v>4389</v>
      </c>
      <c r="E2792" t="s">
        <v>4681</v>
      </c>
      <c r="F2792" t="s">
        <v>4171</v>
      </c>
      <c r="G2792">
        <v>8160</v>
      </c>
      <c r="H2792" t="s">
        <v>4179</v>
      </c>
      <c r="I2792">
        <v>24900000</v>
      </c>
      <c r="J2792" t="s">
        <v>10160</v>
      </c>
      <c r="K2792">
        <v>24100000</v>
      </c>
      <c r="L2792">
        <v>25700000</v>
      </c>
      <c r="M2792">
        <v>9</v>
      </c>
      <c r="N2792" t="s">
        <v>4346</v>
      </c>
      <c r="O2792" t="s">
        <v>10243</v>
      </c>
    </row>
    <row r="2793" spans="1:15" x14ac:dyDescent="0.3">
      <c r="A2793" t="s">
        <v>10346</v>
      </c>
      <c r="B2793">
        <v>2025</v>
      </c>
      <c r="C2793" t="s">
        <v>62</v>
      </c>
      <c r="D2793" t="s">
        <v>4197</v>
      </c>
      <c r="E2793" t="s">
        <v>8524</v>
      </c>
      <c r="F2793" t="s">
        <v>4171</v>
      </c>
      <c r="G2793">
        <v>11400</v>
      </c>
      <c r="H2793" t="s">
        <v>4179</v>
      </c>
      <c r="I2793">
        <v>17400000</v>
      </c>
      <c r="J2793" t="s">
        <v>10160</v>
      </c>
      <c r="K2793">
        <v>16700000</v>
      </c>
      <c r="L2793">
        <v>18200000</v>
      </c>
      <c r="M2793">
        <v>8</v>
      </c>
      <c r="N2793" t="s">
        <v>4387</v>
      </c>
      <c r="O2793" t="s">
        <v>10347</v>
      </c>
    </row>
    <row r="2794" spans="1:15" x14ac:dyDescent="0.3">
      <c r="A2794" t="s">
        <v>5371</v>
      </c>
      <c r="B2794">
        <v>2025</v>
      </c>
      <c r="C2794" t="s">
        <v>24</v>
      </c>
      <c r="D2794" t="s">
        <v>4853</v>
      </c>
      <c r="E2794" t="s">
        <v>4190</v>
      </c>
      <c r="F2794" t="s">
        <v>4171</v>
      </c>
      <c r="G2794">
        <v>14300</v>
      </c>
      <c r="H2794" t="s">
        <v>4179</v>
      </c>
      <c r="I2794">
        <v>18100000</v>
      </c>
      <c r="J2794" t="s">
        <v>10160</v>
      </c>
      <c r="K2794">
        <v>17500000</v>
      </c>
      <c r="L2794">
        <v>18700000</v>
      </c>
      <c r="M2794">
        <v>37</v>
      </c>
      <c r="N2794" t="s">
        <v>4582</v>
      </c>
      <c r="O2794" t="s">
        <v>10209</v>
      </c>
    </row>
    <row r="2795" spans="1:15" x14ac:dyDescent="0.3">
      <c r="A2795" t="s">
        <v>10434</v>
      </c>
      <c r="B2795">
        <v>2025</v>
      </c>
      <c r="C2795" t="s">
        <v>4183</v>
      </c>
      <c r="D2795" t="s">
        <v>4184</v>
      </c>
      <c r="E2795" t="s">
        <v>6248</v>
      </c>
      <c r="F2795" t="s">
        <v>4171</v>
      </c>
      <c r="G2795">
        <v>41752</v>
      </c>
      <c r="H2795" t="s">
        <v>4179</v>
      </c>
      <c r="I2795">
        <v>9900000</v>
      </c>
      <c r="J2795" t="s">
        <v>10160</v>
      </c>
      <c r="K2795">
        <v>9600000</v>
      </c>
      <c r="L2795">
        <v>10300000</v>
      </c>
      <c r="M2795">
        <v>8</v>
      </c>
      <c r="N2795" t="s">
        <v>4191</v>
      </c>
      <c r="O2795" t="s">
        <v>10435</v>
      </c>
    </row>
    <row r="2796" spans="1:15" x14ac:dyDescent="0.3">
      <c r="A2796" t="s">
        <v>10423</v>
      </c>
      <c r="B2796">
        <v>2025</v>
      </c>
      <c r="C2796" t="s">
        <v>4183</v>
      </c>
      <c r="D2796" t="s">
        <v>4364</v>
      </c>
      <c r="E2796" t="s">
        <v>4365</v>
      </c>
      <c r="F2796" t="s">
        <v>4171</v>
      </c>
      <c r="G2796">
        <v>23888</v>
      </c>
      <c r="H2796" t="s">
        <v>4179</v>
      </c>
      <c r="I2796">
        <v>9300000</v>
      </c>
      <c r="J2796" t="s">
        <v>10160</v>
      </c>
      <c r="K2796">
        <v>9000000</v>
      </c>
      <c r="L2796">
        <v>9600000</v>
      </c>
      <c r="M2796">
        <v>13</v>
      </c>
      <c r="N2796" t="s">
        <v>4582</v>
      </c>
      <c r="O2796" t="s">
        <v>10424</v>
      </c>
    </row>
    <row r="2797" spans="1:15" x14ac:dyDescent="0.3">
      <c r="A2797" t="s">
        <v>10344</v>
      </c>
      <c r="B2797">
        <v>2025</v>
      </c>
      <c r="C2797" t="s">
        <v>137</v>
      </c>
      <c r="D2797" t="s">
        <v>4335</v>
      </c>
      <c r="E2797" t="s">
        <v>4832</v>
      </c>
      <c r="F2797" t="s">
        <v>4171</v>
      </c>
      <c r="G2797">
        <v>7800</v>
      </c>
      <c r="H2797" t="s">
        <v>4179</v>
      </c>
      <c r="I2797">
        <v>22000000</v>
      </c>
      <c r="J2797" t="s">
        <v>10160</v>
      </c>
      <c r="K2797">
        <v>21100000</v>
      </c>
      <c r="L2797">
        <v>22900000</v>
      </c>
      <c r="M2797">
        <v>14</v>
      </c>
      <c r="N2797" t="s">
        <v>4271</v>
      </c>
      <c r="O2797" t="s">
        <v>10345</v>
      </c>
    </row>
    <row r="2798" spans="1:15" x14ac:dyDescent="0.3">
      <c r="A2798" t="s">
        <v>10299</v>
      </c>
      <c r="B2798">
        <v>2025</v>
      </c>
      <c r="C2798" t="s">
        <v>50</v>
      </c>
      <c r="D2798">
        <v>500</v>
      </c>
      <c r="E2798" t="s">
        <v>7924</v>
      </c>
      <c r="F2798" t="s">
        <v>4171</v>
      </c>
      <c r="G2798">
        <v>8267</v>
      </c>
      <c r="H2798" t="s">
        <v>4179</v>
      </c>
      <c r="I2798">
        <v>10900000</v>
      </c>
      <c r="J2798" t="s">
        <v>10160</v>
      </c>
      <c r="K2798">
        <v>10500000</v>
      </c>
      <c r="L2798">
        <v>11200000</v>
      </c>
      <c r="M2798">
        <v>8</v>
      </c>
      <c r="N2798" t="s">
        <v>5703</v>
      </c>
      <c r="O2798" t="s">
        <v>10300</v>
      </c>
    </row>
    <row r="2799" spans="1:15" x14ac:dyDescent="0.3">
      <c r="A2799" t="s">
        <v>10136</v>
      </c>
      <c r="B2799">
        <v>2025</v>
      </c>
      <c r="C2799" t="s">
        <v>201</v>
      </c>
      <c r="D2799" t="s">
        <v>4668</v>
      </c>
      <c r="E2799" t="s">
        <v>4669</v>
      </c>
      <c r="F2799" t="s">
        <v>4171</v>
      </c>
      <c r="G2799">
        <v>11000</v>
      </c>
      <c r="H2799" t="s">
        <v>4179</v>
      </c>
      <c r="I2799">
        <v>12500000</v>
      </c>
      <c r="J2799" t="s">
        <v>10160</v>
      </c>
      <c r="K2799">
        <v>12100000</v>
      </c>
      <c r="L2799">
        <v>13000000</v>
      </c>
      <c r="M2799">
        <v>13</v>
      </c>
      <c r="N2799" t="s">
        <v>4648</v>
      </c>
      <c r="O2799" t="s">
        <v>10168</v>
      </c>
    </row>
    <row r="2800" spans="1:15" x14ac:dyDescent="0.3">
      <c r="A2800" t="s">
        <v>10363</v>
      </c>
      <c r="B2800">
        <v>2025</v>
      </c>
      <c r="C2800" t="s">
        <v>24</v>
      </c>
      <c r="D2800" t="s">
        <v>4853</v>
      </c>
      <c r="E2800" t="s">
        <v>4190</v>
      </c>
      <c r="F2800" t="s">
        <v>4171</v>
      </c>
      <c r="G2800">
        <v>13000</v>
      </c>
      <c r="H2800" t="s">
        <v>4179</v>
      </c>
      <c r="I2800">
        <v>18100000</v>
      </c>
      <c r="J2800" t="s">
        <v>10160</v>
      </c>
      <c r="K2800">
        <v>17500000</v>
      </c>
      <c r="L2800">
        <v>18800000</v>
      </c>
      <c r="M2800">
        <v>37</v>
      </c>
      <c r="N2800" t="s">
        <v>4582</v>
      </c>
      <c r="O2800" t="s">
        <v>10364</v>
      </c>
    </row>
    <row r="2801" spans="1:15" x14ac:dyDescent="0.3">
      <c r="A2801" t="s">
        <v>5339</v>
      </c>
      <c r="B2801">
        <v>2025</v>
      </c>
      <c r="C2801" t="s">
        <v>24</v>
      </c>
      <c r="D2801" t="s">
        <v>4404</v>
      </c>
      <c r="E2801" t="s">
        <v>5058</v>
      </c>
      <c r="F2801" t="s">
        <v>4171</v>
      </c>
      <c r="G2801">
        <v>28620</v>
      </c>
      <c r="H2801" t="s">
        <v>4179</v>
      </c>
      <c r="I2801">
        <v>30500000</v>
      </c>
      <c r="J2801" t="s">
        <v>10160</v>
      </c>
      <c r="K2801">
        <v>29300000</v>
      </c>
      <c r="L2801">
        <v>31700000</v>
      </c>
      <c r="M2801">
        <v>15</v>
      </c>
      <c r="N2801" t="s">
        <v>4225</v>
      </c>
      <c r="O2801" t="s">
        <v>10225</v>
      </c>
    </row>
    <row r="2802" spans="1:15" x14ac:dyDescent="0.3">
      <c r="A2802" t="s">
        <v>421</v>
      </c>
      <c r="B2802">
        <v>2025</v>
      </c>
      <c r="C2802" t="s">
        <v>62</v>
      </c>
      <c r="D2802" t="s">
        <v>4249</v>
      </c>
      <c r="E2802" t="s">
        <v>4357</v>
      </c>
      <c r="F2802" t="s">
        <v>4171</v>
      </c>
      <c r="G2802">
        <v>5000</v>
      </c>
      <c r="H2802" t="s">
        <v>4179</v>
      </c>
      <c r="I2802">
        <v>21400000</v>
      </c>
      <c r="J2802" t="s">
        <v>10160</v>
      </c>
      <c r="K2802">
        <v>20700000</v>
      </c>
      <c r="L2802">
        <v>22200000</v>
      </c>
      <c r="M2802">
        <v>13</v>
      </c>
      <c r="N2802" t="s">
        <v>5959</v>
      </c>
      <c r="O2802" t="s">
        <v>10273</v>
      </c>
    </row>
    <row r="2803" spans="1:15" x14ac:dyDescent="0.3">
      <c r="A2803" t="s">
        <v>518</v>
      </c>
      <c r="B2803">
        <v>2025</v>
      </c>
      <c r="C2803" t="s">
        <v>62</v>
      </c>
      <c r="D2803" t="s">
        <v>4249</v>
      </c>
      <c r="E2803" t="s">
        <v>4278</v>
      </c>
      <c r="F2803" t="s">
        <v>4171</v>
      </c>
      <c r="G2803">
        <v>500</v>
      </c>
      <c r="H2803" t="s">
        <v>4179</v>
      </c>
      <c r="I2803">
        <v>25000000</v>
      </c>
      <c r="J2803" t="s">
        <v>10160</v>
      </c>
      <c r="K2803">
        <v>24200000</v>
      </c>
      <c r="L2803">
        <v>25900000</v>
      </c>
      <c r="M2803" t="s">
        <v>4174</v>
      </c>
      <c r="N2803" t="s">
        <v>4861</v>
      </c>
      <c r="O2803" t="s">
        <v>10270</v>
      </c>
    </row>
    <row r="2804" spans="1:15" x14ac:dyDescent="0.3">
      <c r="A2804" t="s">
        <v>8648</v>
      </c>
      <c r="B2804">
        <v>2025</v>
      </c>
      <c r="C2804" t="s">
        <v>24</v>
      </c>
      <c r="D2804" t="s">
        <v>4368</v>
      </c>
      <c r="E2804" t="s">
        <v>5652</v>
      </c>
      <c r="F2804" t="s">
        <v>4171</v>
      </c>
      <c r="G2804">
        <v>12484</v>
      </c>
      <c r="H2804" t="s">
        <v>4179</v>
      </c>
      <c r="I2804">
        <v>56000000</v>
      </c>
      <c r="J2804" t="s">
        <v>10160</v>
      </c>
      <c r="K2804">
        <v>54000000</v>
      </c>
      <c r="L2804">
        <v>58000000</v>
      </c>
      <c r="M2804">
        <v>12</v>
      </c>
      <c r="N2804" t="s">
        <v>4660</v>
      </c>
      <c r="O2804" t="s">
        <v>10256</v>
      </c>
    </row>
    <row r="2805" spans="1:15" x14ac:dyDescent="0.3">
      <c r="A2805" t="s">
        <v>10141</v>
      </c>
      <c r="B2805">
        <v>2026</v>
      </c>
      <c r="C2805" t="s">
        <v>4640</v>
      </c>
      <c r="D2805" t="s">
        <v>7794</v>
      </c>
      <c r="E2805" t="s">
        <v>10152</v>
      </c>
      <c r="F2805" t="s">
        <v>4171</v>
      </c>
      <c r="G2805">
        <v>4000</v>
      </c>
      <c r="H2805" t="s">
        <v>4179</v>
      </c>
      <c r="I2805">
        <v>18200000</v>
      </c>
      <c r="J2805" t="s">
        <v>10160</v>
      </c>
      <c r="K2805">
        <v>17300000</v>
      </c>
      <c r="L2805">
        <v>19200000</v>
      </c>
      <c r="M2805">
        <v>7</v>
      </c>
      <c r="N2805" t="s">
        <v>4551</v>
      </c>
      <c r="O2805" t="s">
        <v>10176</v>
      </c>
    </row>
    <row r="2806" spans="1:15" x14ac:dyDescent="0.3">
      <c r="A2806" t="s">
        <v>10389</v>
      </c>
      <c r="B2806">
        <v>2026</v>
      </c>
      <c r="C2806" t="s">
        <v>10390</v>
      </c>
      <c r="D2806" t="s">
        <v>10391</v>
      </c>
      <c r="E2806" t="s">
        <v>10392</v>
      </c>
      <c r="F2806" t="s">
        <v>4171</v>
      </c>
      <c r="G2806">
        <v>42900</v>
      </c>
      <c r="H2806" t="s">
        <v>4179</v>
      </c>
      <c r="I2806">
        <v>14600000</v>
      </c>
      <c r="J2806" t="s">
        <v>10160</v>
      </c>
      <c r="K2806">
        <v>14100000</v>
      </c>
      <c r="L2806">
        <v>15200000</v>
      </c>
      <c r="M2806" t="s">
        <v>4174</v>
      </c>
      <c r="N2806" t="s">
        <v>4401</v>
      </c>
      <c r="O2806" t="s">
        <v>10393</v>
      </c>
    </row>
    <row r="2807" spans="1:15" x14ac:dyDescent="0.3">
      <c r="A2807" t="s">
        <v>8501</v>
      </c>
      <c r="B2807">
        <v>2026</v>
      </c>
      <c r="C2807" t="s">
        <v>62</v>
      </c>
      <c r="D2807" t="s">
        <v>8502</v>
      </c>
      <c r="E2807" t="s">
        <v>8503</v>
      </c>
      <c r="F2807" t="s">
        <v>4171</v>
      </c>
      <c r="G2807">
        <v>941</v>
      </c>
      <c r="H2807" t="s">
        <v>4179</v>
      </c>
      <c r="I2807">
        <v>25100000</v>
      </c>
      <c r="J2807" t="s">
        <v>10160</v>
      </c>
      <c r="K2807">
        <v>24200000</v>
      </c>
      <c r="L2807">
        <v>26000000</v>
      </c>
      <c r="M2807" t="s">
        <v>4174</v>
      </c>
      <c r="N2807" t="s">
        <v>9845</v>
      </c>
      <c r="O2807" t="s">
        <v>10271</v>
      </c>
    </row>
    <row r="2808" spans="1:15" x14ac:dyDescent="0.3">
      <c r="A2808" t="s">
        <v>10131</v>
      </c>
      <c r="B2808">
        <v>2026</v>
      </c>
      <c r="C2808" t="s">
        <v>4183</v>
      </c>
      <c r="D2808" t="s">
        <v>4364</v>
      </c>
      <c r="E2808" t="s">
        <v>4365</v>
      </c>
      <c r="F2808" t="s">
        <v>4171</v>
      </c>
      <c r="G2808">
        <v>4500</v>
      </c>
      <c r="H2808" t="s">
        <v>4179</v>
      </c>
      <c r="I2808">
        <v>9700000</v>
      </c>
      <c r="J2808" t="s">
        <v>10160</v>
      </c>
      <c r="K2808">
        <v>9400000</v>
      </c>
      <c r="L2808">
        <v>10000000</v>
      </c>
      <c r="M2808">
        <v>6</v>
      </c>
      <c r="N2808" t="s">
        <v>6065</v>
      </c>
      <c r="O2808" t="s">
        <v>10161</v>
      </c>
    </row>
    <row r="2809" spans="1:15" x14ac:dyDescent="0.3">
      <c r="A2809" t="s">
        <v>10131</v>
      </c>
      <c r="B2809">
        <v>2026</v>
      </c>
      <c r="C2809" t="s">
        <v>4183</v>
      </c>
      <c r="D2809" t="s">
        <v>4364</v>
      </c>
      <c r="E2809" t="s">
        <v>9120</v>
      </c>
      <c r="F2809" t="s">
        <v>4171</v>
      </c>
      <c r="G2809">
        <v>4500</v>
      </c>
      <c r="H2809" t="s">
        <v>4179</v>
      </c>
      <c r="I2809">
        <v>9300000</v>
      </c>
      <c r="J2809" t="s">
        <v>10160</v>
      </c>
      <c r="K2809">
        <v>9000000</v>
      </c>
      <c r="L2809">
        <v>9600000</v>
      </c>
      <c r="M2809">
        <v>5</v>
      </c>
      <c r="N2809" t="s">
        <v>6065</v>
      </c>
      <c r="O2809" t="s">
        <v>10162</v>
      </c>
    </row>
    <row r="2810" spans="1:15" x14ac:dyDescent="0.3">
      <c r="A2810" t="s">
        <v>7175</v>
      </c>
      <c r="B2810">
        <v>2026</v>
      </c>
      <c r="C2810" t="s">
        <v>4183</v>
      </c>
      <c r="D2810" t="s">
        <v>4930</v>
      </c>
      <c r="E2810" t="s">
        <v>7176</v>
      </c>
      <c r="F2810" t="s">
        <v>4171</v>
      </c>
      <c r="G2810">
        <v>3756</v>
      </c>
      <c r="H2810" t="s">
        <v>4179</v>
      </c>
      <c r="I2810">
        <v>18500000</v>
      </c>
      <c r="J2810" t="s">
        <v>10160</v>
      </c>
      <c r="K2810">
        <v>17800000</v>
      </c>
      <c r="L2810">
        <v>19100000</v>
      </c>
      <c r="M2810" t="s">
        <v>4174</v>
      </c>
      <c r="N2810" t="s">
        <v>4648</v>
      </c>
      <c r="O2810" t="s">
        <v>10236</v>
      </c>
    </row>
    <row r="2811" spans="1:15" x14ac:dyDescent="0.3">
      <c r="A2811" t="s">
        <v>8517</v>
      </c>
      <c r="B2811">
        <v>2026</v>
      </c>
      <c r="C2811" t="s">
        <v>230</v>
      </c>
      <c r="D2811" t="s">
        <v>4554</v>
      </c>
      <c r="E2811" t="s">
        <v>8518</v>
      </c>
      <c r="F2811" t="s">
        <v>4171</v>
      </c>
      <c r="G2811">
        <v>2705</v>
      </c>
      <c r="H2811" t="s">
        <v>4179</v>
      </c>
      <c r="I2811">
        <v>18100000</v>
      </c>
      <c r="J2811" t="s">
        <v>10160</v>
      </c>
      <c r="K2811">
        <v>17500000</v>
      </c>
      <c r="L2811">
        <v>18800000</v>
      </c>
      <c r="M2811">
        <v>6</v>
      </c>
      <c r="N2811" t="s">
        <v>4247</v>
      </c>
      <c r="O2811" t="s">
        <v>10277</v>
      </c>
    </row>
    <row r="2812" spans="1:15" x14ac:dyDescent="0.3">
      <c r="A2812" t="s">
        <v>7188</v>
      </c>
      <c r="B2812">
        <v>2026</v>
      </c>
      <c r="C2812" t="s">
        <v>4183</v>
      </c>
      <c r="D2812" t="s">
        <v>4939</v>
      </c>
      <c r="E2812" t="s">
        <v>7189</v>
      </c>
      <c r="F2812" t="s">
        <v>4171</v>
      </c>
      <c r="G2812">
        <v>3478</v>
      </c>
      <c r="H2812" t="s">
        <v>4179</v>
      </c>
      <c r="I2812">
        <v>36100000</v>
      </c>
      <c r="J2812" t="s">
        <v>10160</v>
      </c>
      <c r="K2812">
        <v>34300000</v>
      </c>
      <c r="L2812">
        <v>37900000</v>
      </c>
      <c r="M2812">
        <v>3</v>
      </c>
      <c r="N2812" t="s">
        <v>4289</v>
      </c>
      <c r="O2812" t="s">
        <v>10240</v>
      </c>
    </row>
    <row r="2813" spans="1:15" x14ac:dyDescent="0.3">
      <c r="A2813" t="s">
        <v>5989</v>
      </c>
      <c r="B2813">
        <v>2026</v>
      </c>
      <c r="C2813" t="s">
        <v>163</v>
      </c>
      <c r="D2813">
        <v>7</v>
      </c>
      <c r="E2813" t="s">
        <v>5990</v>
      </c>
      <c r="F2813" t="s">
        <v>4171</v>
      </c>
      <c r="G2813">
        <v>5303</v>
      </c>
      <c r="H2813" t="s">
        <v>4179</v>
      </c>
      <c r="I2813">
        <v>23100000</v>
      </c>
      <c r="J2813" t="s">
        <v>10160</v>
      </c>
      <c r="K2813">
        <v>22300000</v>
      </c>
      <c r="L2813">
        <v>24000000</v>
      </c>
      <c r="M2813">
        <v>4</v>
      </c>
      <c r="N2813" t="s">
        <v>4247</v>
      </c>
      <c r="O2813" t="s">
        <v>10261</v>
      </c>
    </row>
    <row r="2814" spans="1:15" x14ac:dyDescent="0.3">
      <c r="A2814" t="s">
        <v>10151</v>
      </c>
      <c r="B2814">
        <v>2026</v>
      </c>
      <c r="C2814" t="s">
        <v>62</v>
      </c>
      <c r="D2814" t="s">
        <v>5643</v>
      </c>
      <c r="E2814" t="s">
        <v>5644</v>
      </c>
      <c r="F2814" t="s">
        <v>4171</v>
      </c>
      <c r="G2814">
        <v>16540</v>
      </c>
      <c r="H2814" t="s">
        <v>4179</v>
      </c>
      <c r="I2814">
        <v>19700000</v>
      </c>
      <c r="J2814" t="s">
        <v>10160</v>
      </c>
      <c r="K2814">
        <v>19000000</v>
      </c>
      <c r="L2814">
        <v>20400000</v>
      </c>
      <c r="M2814" t="s">
        <v>4174</v>
      </c>
      <c r="N2814" t="s">
        <v>4582</v>
      </c>
      <c r="O2814" t="s">
        <v>10187</v>
      </c>
    </row>
    <row r="2815" spans="1:15" x14ac:dyDescent="0.3">
      <c r="A2815" t="s">
        <v>10450</v>
      </c>
      <c r="B2815">
        <v>2026</v>
      </c>
      <c r="C2815" t="s">
        <v>24</v>
      </c>
      <c r="D2815" t="s">
        <v>4189</v>
      </c>
      <c r="E2815" t="s">
        <v>4307</v>
      </c>
      <c r="F2815" t="s">
        <v>4171</v>
      </c>
      <c r="G2815">
        <v>3194</v>
      </c>
      <c r="H2815" t="s">
        <v>4179</v>
      </c>
      <c r="I2815">
        <v>16400000</v>
      </c>
      <c r="J2815" t="s">
        <v>10160</v>
      </c>
      <c r="K2815">
        <v>15800000</v>
      </c>
      <c r="L2815">
        <v>17000000</v>
      </c>
      <c r="M2815">
        <v>8</v>
      </c>
      <c r="N2815" t="s">
        <v>4274</v>
      </c>
      <c r="O2815" t="s">
        <v>10451</v>
      </c>
    </row>
    <row r="2816" spans="1:15" x14ac:dyDescent="0.3">
      <c r="A2816" t="s">
        <v>10372</v>
      </c>
      <c r="B2816">
        <v>2026</v>
      </c>
      <c r="C2816" t="s">
        <v>62</v>
      </c>
      <c r="D2816" t="s">
        <v>10373</v>
      </c>
      <c r="E2816" t="s">
        <v>10374</v>
      </c>
      <c r="F2816" t="s">
        <v>4171</v>
      </c>
      <c r="G2816">
        <v>60000</v>
      </c>
      <c r="H2816" t="s">
        <v>4179</v>
      </c>
      <c r="I2816">
        <v>26300000</v>
      </c>
      <c r="J2816" t="s">
        <v>10160</v>
      </c>
      <c r="K2816">
        <v>25400000</v>
      </c>
      <c r="L2816">
        <v>27100000</v>
      </c>
      <c r="M2816" t="s">
        <v>4174</v>
      </c>
      <c r="N2816" t="s">
        <v>4186</v>
      </c>
      <c r="O2816" t="s">
        <v>10375</v>
      </c>
    </row>
    <row r="2817" spans="1:15" x14ac:dyDescent="0.3">
      <c r="A2817" t="s">
        <v>3330</v>
      </c>
      <c r="B2817">
        <v>2014</v>
      </c>
      <c r="C2817" t="s">
        <v>9513</v>
      </c>
      <c r="D2817" t="s">
        <v>10461</v>
      </c>
      <c r="E2817" t="s">
        <v>10462</v>
      </c>
      <c r="F2817" t="s">
        <v>43</v>
      </c>
      <c r="G2817">
        <v>123000</v>
      </c>
      <c r="H2817" t="s">
        <v>4179</v>
      </c>
      <c r="I2817">
        <v>17700000</v>
      </c>
      <c r="J2817" t="s">
        <v>10396</v>
      </c>
      <c r="K2817">
        <v>17100000</v>
      </c>
      <c r="L2817">
        <v>18300000</v>
      </c>
      <c r="M2817">
        <v>3</v>
      </c>
      <c r="N2817" t="s">
        <v>5137</v>
      </c>
      <c r="O2817" t="s">
        <v>10463</v>
      </c>
    </row>
    <row r="2818" spans="1:15" x14ac:dyDescent="0.3">
      <c r="A2818" t="s">
        <v>10457</v>
      </c>
      <c r="B2818">
        <v>2017</v>
      </c>
      <c r="C2818" t="s">
        <v>191</v>
      </c>
      <c r="D2818" t="s">
        <v>10458</v>
      </c>
      <c r="E2818" t="s">
        <v>10459</v>
      </c>
      <c r="F2818" t="s">
        <v>161</v>
      </c>
      <c r="G2818">
        <v>93134</v>
      </c>
      <c r="H2818" t="s">
        <v>4179</v>
      </c>
      <c r="I2818">
        <v>17100000</v>
      </c>
      <c r="J2818" t="s">
        <v>10396</v>
      </c>
      <c r="K2818">
        <v>16500000</v>
      </c>
      <c r="L2818">
        <v>17700000</v>
      </c>
      <c r="M2818">
        <v>3</v>
      </c>
      <c r="N2818" t="s">
        <v>4259</v>
      </c>
      <c r="O2818" t="s">
        <v>10460</v>
      </c>
    </row>
    <row r="2819" spans="1:15" x14ac:dyDescent="0.3">
      <c r="A2819" t="s">
        <v>10508</v>
      </c>
      <c r="B2819">
        <v>2018</v>
      </c>
      <c r="C2819" t="s">
        <v>4183</v>
      </c>
      <c r="D2819" t="s">
        <v>4302</v>
      </c>
      <c r="E2819" t="s">
        <v>6084</v>
      </c>
      <c r="F2819" t="s">
        <v>94</v>
      </c>
      <c r="G2819">
        <v>38000</v>
      </c>
      <c r="H2819" t="s">
        <v>4179</v>
      </c>
      <c r="I2819">
        <v>11700000</v>
      </c>
      <c r="J2819" t="s">
        <v>10396</v>
      </c>
      <c r="K2819">
        <v>11300000</v>
      </c>
      <c r="L2819">
        <v>12100000</v>
      </c>
      <c r="M2819">
        <v>54</v>
      </c>
      <c r="N2819" t="s">
        <v>4186</v>
      </c>
      <c r="O2819" t="s">
        <v>10563</v>
      </c>
    </row>
    <row r="2820" spans="1:15" x14ac:dyDescent="0.3">
      <c r="A2820" t="s">
        <v>10509</v>
      </c>
      <c r="B2820">
        <v>2019</v>
      </c>
      <c r="C2820" t="s">
        <v>85</v>
      </c>
      <c r="D2820" t="s">
        <v>4541</v>
      </c>
      <c r="E2820" t="s">
        <v>4542</v>
      </c>
      <c r="F2820" t="s">
        <v>143</v>
      </c>
      <c r="G2820">
        <v>180000</v>
      </c>
      <c r="H2820" t="s">
        <v>4179</v>
      </c>
      <c r="I2820">
        <v>7390000</v>
      </c>
      <c r="J2820" t="s">
        <v>10396</v>
      </c>
      <c r="K2820">
        <v>6950000</v>
      </c>
      <c r="L2820">
        <v>7830000</v>
      </c>
      <c r="M2820">
        <v>5</v>
      </c>
      <c r="N2820" t="s">
        <v>4212</v>
      </c>
      <c r="O2820" t="s">
        <v>10566</v>
      </c>
    </row>
    <row r="2821" spans="1:15" x14ac:dyDescent="0.3">
      <c r="A2821" t="s">
        <v>10513</v>
      </c>
      <c r="B2821">
        <v>2019</v>
      </c>
      <c r="C2821" t="s">
        <v>4640</v>
      </c>
      <c r="D2821" t="s">
        <v>10540</v>
      </c>
      <c r="E2821" t="s">
        <v>10541</v>
      </c>
      <c r="F2821" t="s">
        <v>43</v>
      </c>
      <c r="G2821">
        <v>69519</v>
      </c>
      <c r="H2821" t="s">
        <v>4179</v>
      </c>
      <c r="I2821">
        <v>9900000</v>
      </c>
      <c r="J2821" t="s">
        <v>10396</v>
      </c>
      <c r="K2821">
        <v>9400000</v>
      </c>
      <c r="L2821">
        <v>10300000</v>
      </c>
      <c r="M2821">
        <v>6</v>
      </c>
      <c r="N2821" t="s">
        <v>4274</v>
      </c>
      <c r="O2821" t="s">
        <v>10570</v>
      </c>
    </row>
    <row r="2822" spans="1:15" x14ac:dyDescent="0.3">
      <c r="A2822" t="s">
        <v>10473</v>
      </c>
      <c r="B2822">
        <v>2020</v>
      </c>
      <c r="C2822" t="s">
        <v>4097</v>
      </c>
      <c r="D2822" t="s">
        <v>8910</v>
      </c>
      <c r="E2822" t="s">
        <v>10474</v>
      </c>
      <c r="F2822" t="s">
        <v>143</v>
      </c>
      <c r="G2822">
        <v>72000</v>
      </c>
      <c r="H2822" t="s">
        <v>4179</v>
      </c>
      <c r="I2822">
        <v>6380000</v>
      </c>
      <c r="J2822" t="s">
        <v>10396</v>
      </c>
      <c r="K2822">
        <v>5890000</v>
      </c>
      <c r="L2822">
        <v>6870000</v>
      </c>
      <c r="M2822">
        <v>2</v>
      </c>
      <c r="N2822" t="s">
        <v>4289</v>
      </c>
      <c r="O2822" t="s">
        <v>10475</v>
      </c>
    </row>
    <row r="2823" spans="1:15" x14ac:dyDescent="0.3">
      <c r="A2823" t="s">
        <v>4171</v>
      </c>
      <c r="B2823">
        <v>2018</v>
      </c>
      <c r="C2823" t="s">
        <v>188</v>
      </c>
      <c r="D2823" t="s">
        <v>5882</v>
      </c>
      <c r="E2823" t="s">
        <v>9036</v>
      </c>
      <c r="F2823" t="s">
        <v>4171</v>
      </c>
      <c r="G2823">
        <v>69000</v>
      </c>
      <c r="H2823" t="s">
        <v>4179</v>
      </c>
      <c r="I2823">
        <v>12600000</v>
      </c>
      <c r="J2823" t="s">
        <v>10396</v>
      </c>
      <c r="K2823">
        <v>12200000</v>
      </c>
      <c r="L2823">
        <v>13000000</v>
      </c>
      <c r="M2823">
        <v>8</v>
      </c>
      <c r="N2823" t="s">
        <v>4424</v>
      </c>
      <c r="O2823" t="s">
        <v>10575</v>
      </c>
    </row>
    <row r="2824" spans="1:15" x14ac:dyDescent="0.3">
      <c r="A2824" t="s">
        <v>4171</v>
      </c>
      <c r="B2824">
        <v>2019</v>
      </c>
      <c r="C2824" t="s">
        <v>41</v>
      </c>
      <c r="D2824" t="s">
        <v>6214</v>
      </c>
      <c r="E2824" t="s">
        <v>6215</v>
      </c>
      <c r="F2824" t="s">
        <v>4171</v>
      </c>
      <c r="G2824">
        <v>66400</v>
      </c>
      <c r="H2824" t="s">
        <v>4179</v>
      </c>
      <c r="I2824">
        <v>5400000</v>
      </c>
      <c r="J2824" t="s">
        <v>10396</v>
      </c>
      <c r="K2824">
        <v>5130000</v>
      </c>
      <c r="L2824">
        <v>5680000</v>
      </c>
      <c r="M2824">
        <v>8</v>
      </c>
      <c r="N2824" t="s">
        <v>4582</v>
      </c>
      <c r="O2824" t="s">
        <v>10576</v>
      </c>
    </row>
    <row r="2825" spans="1:15" x14ac:dyDescent="0.3">
      <c r="A2825" t="s">
        <v>10476</v>
      </c>
      <c r="B2825">
        <v>2021</v>
      </c>
      <c r="C2825" t="s">
        <v>24</v>
      </c>
      <c r="D2825" t="s">
        <v>4392</v>
      </c>
      <c r="E2825" t="s">
        <v>7737</v>
      </c>
      <c r="F2825" t="s">
        <v>143</v>
      </c>
      <c r="G2825">
        <v>69980</v>
      </c>
      <c r="H2825" t="s">
        <v>4179</v>
      </c>
      <c r="I2825">
        <v>9500000</v>
      </c>
      <c r="J2825" t="s">
        <v>10396</v>
      </c>
      <c r="K2825">
        <v>9100000</v>
      </c>
      <c r="L2825">
        <v>9800000</v>
      </c>
      <c r="M2825">
        <v>8</v>
      </c>
      <c r="N2825" t="s">
        <v>4218</v>
      </c>
      <c r="O2825" t="s">
        <v>10477</v>
      </c>
    </row>
    <row r="2826" spans="1:15" x14ac:dyDescent="0.3">
      <c r="A2826" t="s">
        <v>10500</v>
      </c>
      <c r="B2826">
        <v>2020</v>
      </c>
      <c r="C2826" t="s">
        <v>62</v>
      </c>
      <c r="D2826">
        <v>3008</v>
      </c>
      <c r="E2826" t="s">
        <v>9873</v>
      </c>
      <c r="F2826" t="s">
        <v>143</v>
      </c>
      <c r="G2826">
        <v>95000</v>
      </c>
      <c r="H2826" t="s">
        <v>5845</v>
      </c>
      <c r="I2826">
        <v>13100000</v>
      </c>
      <c r="J2826" t="s">
        <v>10396</v>
      </c>
      <c r="K2826">
        <v>12700000</v>
      </c>
      <c r="L2826">
        <v>13600000</v>
      </c>
      <c r="M2826">
        <v>34</v>
      </c>
      <c r="N2826" t="s">
        <v>4186</v>
      </c>
      <c r="O2826" t="s">
        <v>10553</v>
      </c>
    </row>
    <row r="2827" spans="1:15" x14ac:dyDescent="0.3">
      <c r="A2827" t="s">
        <v>10504</v>
      </c>
      <c r="B2827">
        <v>2020</v>
      </c>
      <c r="C2827" t="s">
        <v>62</v>
      </c>
      <c r="D2827">
        <v>5008</v>
      </c>
      <c r="E2827" t="s">
        <v>9467</v>
      </c>
      <c r="F2827" t="s">
        <v>143</v>
      </c>
      <c r="G2827">
        <v>55000</v>
      </c>
      <c r="H2827" t="s">
        <v>4172</v>
      </c>
      <c r="I2827">
        <v>17000000</v>
      </c>
      <c r="J2827" t="s">
        <v>10396</v>
      </c>
      <c r="K2827">
        <v>16500000</v>
      </c>
      <c r="L2827">
        <v>17600000</v>
      </c>
      <c r="M2827" t="s">
        <v>4174</v>
      </c>
      <c r="N2827" t="s">
        <v>4289</v>
      </c>
      <c r="O2827" t="s">
        <v>10557</v>
      </c>
    </row>
    <row r="2828" spans="1:15" x14ac:dyDescent="0.3">
      <c r="A2828" t="s">
        <v>10506</v>
      </c>
      <c r="B2828">
        <v>2021</v>
      </c>
      <c r="C2828" t="s">
        <v>36</v>
      </c>
      <c r="D2828" t="s">
        <v>4774</v>
      </c>
      <c r="E2828" t="s">
        <v>5020</v>
      </c>
      <c r="F2828" t="s">
        <v>43</v>
      </c>
      <c r="G2828">
        <v>60000</v>
      </c>
      <c r="H2828" t="s">
        <v>4179</v>
      </c>
      <c r="I2828">
        <v>11600000</v>
      </c>
      <c r="J2828" t="s">
        <v>10396</v>
      </c>
      <c r="K2828">
        <v>11200000</v>
      </c>
      <c r="L2828">
        <v>12000000</v>
      </c>
      <c r="M2828">
        <v>36</v>
      </c>
      <c r="N2828" t="s">
        <v>4381</v>
      </c>
      <c r="O2828" t="s">
        <v>10561</v>
      </c>
    </row>
    <row r="2829" spans="1:15" x14ac:dyDescent="0.3">
      <c r="A2829" t="s">
        <v>10469</v>
      </c>
      <c r="B2829">
        <v>2021</v>
      </c>
      <c r="C2829" t="s">
        <v>230</v>
      </c>
      <c r="D2829" t="s">
        <v>5812</v>
      </c>
      <c r="E2829" t="s">
        <v>8880</v>
      </c>
      <c r="F2829" t="s">
        <v>43</v>
      </c>
      <c r="G2829">
        <v>46000</v>
      </c>
      <c r="H2829" t="s">
        <v>4179</v>
      </c>
      <c r="I2829">
        <v>9400000</v>
      </c>
      <c r="J2829" t="s">
        <v>10396</v>
      </c>
      <c r="K2829">
        <v>8700000</v>
      </c>
      <c r="L2829">
        <v>10100000</v>
      </c>
      <c r="M2829">
        <v>5</v>
      </c>
      <c r="N2829" t="s">
        <v>4256</v>
      </c>
      <c r="O2829" t="s">
        <v>10470</v>
      </c>
    </row>
    <row r="2830" spans="1:15" x14ac:dyDescent="0.3">
      <c r="A2830" t="s">
        <v>10499</v>
      </c>
      <c r="B2830">
        <v>2021</v>
      </c>
      <c r="C2830" t="s">
        <v>4183</v>
      </c>
      <c r="D2830" t="s">
        <v>4950</v>
      </c>
      <c r="E2830" t="s">
        <v>5208</v>
      </c>
      <c r="F2830" t="s">
        <v>60</v>
      </c>
      <c r="G2830">
        <v>78000</v>
      </c>
      <c r="H2830" t="s">
        <v>4172</v>
      </c>
      <c r="I2830">
        <v>12700000</v>
      </c>
      <c r="J2830" t="s">
        <v>10396</v>
      </c>
      <c r="K2830">
        <v>12300000</v>
      </c>
      <c r="L2830">
        <v>13200000</v>
      </c>
      <c r="M2830">
        <v>52</v>
      </c>
      <c r="N2830" t="s">
        <v>4262</v>
      </c>
      <c r="O2830" t="s">
        <v>10584</v>
      </c>
    </row>
    <row r="2831" spans="1:15" x14ac:dyDescent="0.3">
      <c r="A2831" t="s">
        <v>10464</v>
      </c>
      <c r="B2831">
        <v>2022</v>
      </c>
      <c r="C2831" t="s">
        <v>41</v>
      </c>
      <c r="D2831" t="s">
        <v>4264</v>
      </c>
      <c r="E2831" t="s">
        <v>10465</v>
      </c>
      <c r="F2831" t="s">
        <v>4171</v>
      </c>
      <c r="G2831">
        <v>96995</v>
      </c>
      <c r="H2831" t="s">
        <v>4179</v>
      </c>
      <c r="I2831">
        <v>15400000</v>
      </c>
      <c r="J2831" t="s">
        <v>10396</v>
      </c>
      <c r="K2831">
        <v>14300000</v>
      </c>
      <c r="L2831">
        <v>16600000</v>
      </c>
      <c r="M2831" t="s">
        <v>4174</v>
      </c>
      <c r="N2831" t="s">
        <v>4587</v>
      </c>
      <c r="O2831" t="s">
        <v>10466</v>
      </c>
    </row>
    <row r="2832" spans="1:15" x14ac:dyDescent="0.3">
      <c r="A2832" t="s">
        <v>10507</v>
      </c>
      <c r="B2832">
        <v>2022</v>
      </c>
      <c r="C2832" t="s">
        <v>24</v>
      </c>
      <c r="D2832" t="s">
        <v>4571</v>
      </c>
      <c r="E2832" t="s">
        <v>6259</v>
      </c>
      <c r="F2832" t="s">
        <v>43</v>
      </c>
      <c r="G2832">
        <v>45200</v>
      </c>
      <c r="H2832" t="s">
        <v>4179</v>
      </c>
      <c r="I2832">
        <v>22200000</v>
      </c>
      <c r="J2832" t="s">
        <v>10396</v>
      </c>
      <c r="K2832">
        <v>20700000</v>
      </c>
      <c r="L2832">
        <v>23700000</v>
      </c>
      <c r="M2832">
        <v>44</v>
      </c>
      <c r="N2832" t="s">
        <v>4256</v>
      </c>
      <c r="O2832" t="s">
        <v>10562</v>
      </c>
    </row>
    <row r="2833" spans="1:15" x14ac:dyDescent="0.3">
      <c r="A2833" t="s">
        <v>10522</v>
      </c>
      <c r="B2833">
        <v>2022</v>
      </c>
      <c r="C2833" t="s">
        <v>36</v>
      </c>
      <c r="D2833" t="s">
        <v>4399</v>
      </c>
      <c r="E2833" t="s">
        <v>4400</v>
      </c>
      <c r="F2833" t="s">
        <v>43</v>
      </c>
      <c r="G2833">
        <v>80000</v>
      </c>
      <c r="H2833" t="s">
        <v>4172</v>
      </c>
      <c r="I2833">
        <v>7440000</v>
      </c>
      <c r="J2833" t="s">
        <v>10396</v>
      </c>
      <c r="K2833">
        <v>7160000</v>
      </c>
      <c r="L2833">
        <v>7720000</v>
      </c>
      <c r="M2833">
        <v>40</v>
      </c>
      <c r="N2833" t="s">
        <v>4582</v>
      </c>
      <c r="O2833" t="s">
        <v>10582</v>
      </c>
    </row>
    <row r="2834" spans="1:15" x14ac:dyDescent="0.3">
      <c r="A2834" t="s">
        <v>10510</v>
      </c>
      <c r="B2834">
        <v>2022</v>
      </c>
      <c r="C2834" t="s">
        <v>41</v>
      </c>
      <c r="D2834" t="s">
        <v>4721</v>
      </c>
      <c r="E2834" t="s">
        <v>10539</v>
      </c>
      <c r="F2834" t="s">
        <v>43</v>
      </c>
      <c r="G2834">
        <v>42818</v>
      </c>
      <c r="H2834" t="s">
        <v>4179</v>
      </c>
      <c r="I2834">
        <v>7640000</v>
      </c>
      <c r="J2834" t="s">
        <v>10396</v>
      </c>
      <c r="K2834">
        <v>7380000</v>
      </c>
      <c r="L2834">
        <v>7910000</v>
      </c>
      <c r="M2834">
        <v>21</v>
      </c>
      <c r="N2834" t="s">
        <v>4438</v>
      </c>
      <c r="O2834" t="s">
        <v>10567</v>
      </c>
    </row>
    <row r="2835" spans="1:15" x14ac:dyDescent="0.3">
      <c r="A2835" t="s">
        <v>790</v>
      </c>
      <c r="B2835">
        <v>2022</v>
      </c>
      <c r="C2835" t="s">
        <v>62</v>
      </c>
      <c r="D2835" t="s">
        <v>4445</v>
      </c>
      <c r="E2835" t="s">
        <v>4458</v>
      </c>
      <c r="F2835" t="s">
        <v>43</v>
      </c>
      <c r="G2835">
        <v>49059</v>
      </c>
      <c r="H2835" t="s">
        <v>4179</v>
      </c>
      <c r="I2835">
        <v>11300000</v>
      </c>
      <c r="J2835" t="s">
        <v>10396</v>
      </c>
      <c r="K2835">
        <v>10900000</v>
      </c>
      <c r="L2835">
        <v>11700000</v>
      </c>
      <c r="M2835">
        <v>63</v>
      </c>
      <c r="N2835" t="s">
        <v>4274</v>
      </c>
      <c r="O2835" t="s">
        <v>10578</v>
      </c>
    </row>
    <row r="2836" spans="1:15" x14ac:dyDescent="0.3">
      <c r="A2836" t="s">
        <v>10523</v>
      </c>
      <c r="B2836">
        <v>2021</v>
      </c>
      <c r="C2836" t="s">
        <v>108</v>
      </c>
      <c r="D2836" t="s">
        <v>5800</v>
      </c>
      <c r="E2836" t="s">
        <v>5801</v>
      </c>
      <c r="F2836" t="s">
        <v>161</v>
      </c>
      <c r="G2836">
        <v>90000</v>
      </c>
      <c r="H2836" t="s">
        <v>4179</v>
      </c>
      <c r="I2836">
        <v>7290000</v>
      </c>
      <c r="J2836" t="s">
        <v>10396</v>
      </c>
      <c r="K2836">
        <v>7020000</v>
      </c>
      <c r="L2836">
        <v>7560000</v>
      </c>
      <c r="M2836">
        <v>8</v>
      </c>
      <c r="N2836" t="s">
        <v>4274</v>
      </c>
      <c r="O2836" t="s">
        <v>10583</v>
      </c>
    </row>
    <row r="2837" spans="1:15" x14ac:dyDescent="0.3">
      <c r="A2837" t="s">
        <v>10517</v>
      </c>
      <c r="B2837">
        <v>2022</v>
      </c>
      <c r="C2837" t="s">
        <v>4183</v>
      </c>
      <c r="D2837" t="s">
        <v>4184</v>
      </c>
      <c r="E2837" t="s">
        <v>4791</v>
      </c>
      <c r="F2837" t="s">
        <v>43</v>
      </c>
      <c r="G2837">
        <v>64059</v>
      </c>
      <c r="H2837" t="s">
        <v>4179</v>
      </c>
      <c r="I2837">
        <v>8100000</v>
      </c>
      <c r="J2837" t="s">
        <v>10396</v>
      </c>
      <c r="K2837">
        <v>7830000</v>
      </c>
      <c r="L2837">
        <v>8400000</v>
      </c>
      <c r="M2837">
        <v>19</v>
      </c>
      <c r="N2837" t="s">
        <v>4381</v>
      </c>
      <c r="O2837" t="s">
        <v>10574</v>
      </c>
    </row>
    <row r="2838" spans="1:15" x14ac:dyDescent="0.3">
      <c r="A2838" t="s">
        <v>10516</v>
      </c>
      <c r="B2838">
        <v>2022</v>
      </c>
      <c r="C2838" t="s">
        <v>24</v>
      </c>
      <c r="D2838" t="s">
        <v>4368</v>
      </c>
      <c r="E2838" t="s">
        <v>9075</v>
      </c>
      <c r="F2838" t="s">
        <v>43</v>
      </c>
      <c r="G2838">
        <v>57000</v>
      </c>
      <c r="H2838" t="s">
        <v>4172</v>
      </c>
      <c r="I2838">
        <v>28500000</v>
      </c>
      <c r="J2838" t="s">
        <v>10396</v>
      </c>
      <c r="K2838">
        <v>27400000</v>
      </c>
      <c r="L2838">
        <v>29500000</v>
      </c>
      <c r="M2838">
        <v>11</v>
      </c>
      <c r="N2838" t="s">
        <v>4341</v>
      </c>
      <c r="O2838" t="s">
        <v>10573</v>
      </c>
    </row>
    <row r="2839" spans="1:15" x14ac:dyDescent="0.3">
      <c r="A2839" t="s">
        <v>977</v>
      </c>
      <c r="B2839">
        <v>2022</v>
      </c>
      <c r="C2839" t="s">
        <v>85</v>
      </c>
      <c r="D2839" t="s">
        <v>8801</v>
      </c>
      <c r="E2839" t="s">
        <v>10535</v>
      </c>
      <c r="F2839" t="s">
        <v>60</v>
      </c>
      <c r="G2839">
        <v>52572</v>
      </c>
      <c r="H2839" t="s">
        <v>4179</v>
      </c>
      <c r="I2839">
        <v>11600000</v>
      </c>
      <c r="J2839" t="s">
        <v>10396</v>
      </c>
      <c r="K2839">
        <v>11100000</v>
      </c>
      <c r="L2839">
        <v>12000000</v>
      </c>
      <c r="M2839">
        <v>8</v>
      </c>
      <c r="N2839" t="s">
        <v>4274</v>
      </c>
      <c r="O2839" t="s">
        <v>10558</v>
      </c>
    </row>
    <row r="2840" spans="1:15" x14ac:dyDescent="0.3">
      <c r="A2840" t="s">
        <v>10526</v>
      </c>
      <c r="B2840">
        <v>2022</v>
      </c>
      <c r="C2840" t="s">
        <v>41</v>
      </c>
      <c r="D2840" t="s">
        <v>6018</v>
      </c>
      <c r="E2840" t="s">
        <v>4531</v>
      </c>
      <c r="F2840" t="s">
        <v>43</v>
      </c>
      <c r="G2840">
        <v>48094</v>
      </c>
      <c r="H2840" t="s">
        <v>4179</v>
      </c>
      <c r="I2840">
        <v>8600000</v>
      </c>
      <c r="J2840" t="s">
        <v>10396</v>
      </c>
      <c r="K2840">
        <v>8300000</v>
      </c>
      <c r="L2840">
        <v>8900000</v>
      </c>
      <c r="M2840">
        <v>12</v>
      </c>
      <c r="N2840" t="s">
        <v>4274</v>
      </c>
      <c r="O2840" t="s">
        <v>10587</v>
      </c>
    </row>
    <row r="2841" spans="1:15" x14ac:dyDescent="0.3">
      <c r="A2841" t="s">
        <v>10527</v>
      </c>
      <c r="B2841">
        <v>2022</v>
      </c>
      <c r="C2841" t="s">
        <v>4183</v>
      </c>
      <c r="D2841" t="s">
        <v>4302</v>
      </c>
      <c r="E2841" t="s">
        <v>10549</v>
      </c>
      <c r="F2841" t="s">
        <v>94</v>
      </c>
      <c r="G2841">
        <v>45582</v>
      </c>
      <c r="H2841" t="s">
        <v>4179</v>
      </c>
      <c r="I2841">
        <v>23000000</v>
      </c>
      <c r="J2841" t="s">
        <v>10396</v>
      </c>
      <c r="K2841">
        <v>22200000</v>
      </c>
      <c r="L2841">
        <v>23800000</v>
      </c>
      <c r="M2841">
        <v>8</v>
      </c>
      <c r="N2841" t="s">
        <v>4387</v>
      </c>
      <c r="O2841" t="s">
        <v>10588</v>
      </c>
    </row>
    <row r="2842" spans="1:15" x14ac:dyDescent="0.3">
      <c r="A2842" t="s">
        <v>10528</v>
      </c>
      <c r="B2842">
        <v>2023</v>
      </c>
      <c r="C2842" t="s">
        <v>191</v>
      </c>
      <c r="D2842" t="s">
        <v>5762</v>
      </c>
      <c r="E2842" t="s">
        <v>6232</v>
      </c>
      <c r="F2842" t="s">
        <v>43</v>
      </c>
      <c r="G2842">
        <v>44400</v>
      </c>
      <c r="H2842" t="s">
        <v>4179</v>
      </c>
      <c r="I2842">
        <v>16800000</v>
      </c>
      <c r="J2842" t="s">
        <v>10396</v>
      </c>
      <c r="K2842">
        <v>16200000</v>
      </c>
      <c r="L2842">
        <v>17400000</v>
      </c>
      <c r="M2842">
        <v>5</v>
      </c>
      <c r="N2842" t="s">
        <v>4274</v>
      </c>
      <c r="O2842" t="s">
        <v>11262</v>
      </c>
    </row>
    <row r="2843" spans="1:15" x14ac:dyDescent="0.3">
      <c r="A2843" t="s">
        <v>10514</v>
      </c>
      <c r="B2843">
        <v>2023</v>
      </c>
      <c r="C2843" t="s">
        <v>137</v>
      </c>
      <c r="D2843" t="s">
        <v>4702</v>
      </c>
      <c r="E2843" t="s">
        <v>4650</v>
      </c>
      <c r="F2843" t="s">
        <v>43</v>
      </c>
      <c r="G2843">
        <v>20903</v>
      </c>
      <c r="H2843" t="s">
        <v>4179</v>
      </c>
      <c r="I2843">
        <v>11700000</v>
      </c>
      <c r="J2843" t="s">
        <v>10396</v>
      </c>
      <c r="K2843">
        <v>11300000</v>
      </c>
      <c r="L2843">
        <v>12100000</v>
      </c>
      <c r="M2843">
        <v>69</v>
      </c>
      <c r="N2843" t="s">
        <v>4381</v>
      </c>
      <c r="O2843" t="s">
        <v>10571</v>
      </c>
    </row>
    <row r="2844" spans="1:15" x14ac:dyDescent="0.3">
      <c r="A2844" t="s">
        <v>10501</v>
      </c>
      <c r="B2844">
        <v>2023</v>
      </c>
      <c r="C2844" t="s">
        <v>182</v>
      </c>
      <c r="D2844" t="s">
        <v>5977</v>
      </c>
      <c r="E2844" t="s">
        <v>10532</v>
      </c>
      <c r="F2844" t="s">
        <v>143</v>
      </c>
      <c r="G2844">
        <v>48478</v>
      </c>
      <c r="H2844" t="s">
        <v>4179</v>
      </c>
      <c r="I2844">
        <v>22900000</v>
      </c>
      <c r="J2844" t="s">
        <v>10396</v>
      </c>
      <c r="K2844">
        <v>22100000</v>
      </c>
      <c r="L2844">
        <v>23700000</v>
      </c>
      <c r="M2844">
        <v>9</v>
      </c>
      <c r="N2844" t="s">
        <v>4387</v>
      </c>
      <c r="O2844" t="s">
        <v>10554</v>
      </c>
    </row>
    <row r="2845" spans="1:15" x14ac:dyDescent="0.3">
      <c r="A2845" t="s">
        <v>10505</v>
      </c>
      <c r="B2845">
        <v>2023</v>
      </c>
      <c r="C2845" t="s">
        <v>89</v>
      </c>
      <c r="D2845" t="s">
        <v>4454</v>
      </c>
      <c r="E2845" t="s">
        <v>10536</v>
      </c>
      <c r="F2845" t="s">
        <v>43</v>
      </c>
      <c r="G2845">
        <v>39990</v>
      </c>
      <c r="H2845" t="s">
        <v>4179</v>
      </c>
      <c r="I2845">
        <v>12100000</v>
      </c>
      <c r="J2845" t="s">
        <v>10396</v>
      </c>
      <c r="K2845">
        <v>11500000</v>
      </c>
      <c r="L2845">
        <v>12600000</v>
      </c>
      <c r="M2845">
        <v>10</v>
      </c>
      <c r="N2845" t="s">
        <v>4186</v>
      </c>
      <c r="O2845" t="s">
        <v>10559</v>
      </c>
    </row>
    <row r="2846" spans="1:15" x14ac:dyDescent="0.3">
      <c r="A2846" t="s">
        <v>10503</v>
      </c>
      <c r="B2846">
        <v>2023</v>
      </c>
      <c r="C2846" t="s">
        <v>24</v>
      </c>
      <c r="D2846" t="s">
        <v>4189</v>
      </c>
      <c r="E2846" t="s">
        <v>4307</v>
      </c>
      <c r="F2846" t="s">
        <v>43</v>
      </c>
      <c r="G2846">
        <v>42713</v>
      </c>
      <c r="H2846" t="s">
        <v>4179</v>
      </c>
      <c r="I2846">
        <v>12700000</v>
      </c>
      <c r="J2846" t="s">
        <v>10396</v>
      </c>
      <c r="K2846">
        <v>12200000</v>
      </c>
      <c r="L2846">
        <v>13100000</v>
      </c>
      <c r="M2846">
        <v>40</v>
      </c>
      <c r="N2846" t="s">
        <v>4262</v>
      </c>
      <c r="O2846" t="s">
        <v>10556</v>
      </c>
    </row>
    <row r="2847" spans="1:15" x14ac:dyDescent="0.3">
      <c r="A2847" t="s">
        <v>10481</v>
      </c>
      <c r="B2847">
        <v>2023</v>
      </c>
      <c r="C2847" t="s">
        <v>188</v>
      </c>
      <c r="D2847" t="s">
        <v>4677</v>
      </c>
      <c r="E2847" t="s">
        <v>5712</v>
      </c>
      <c r="F2847" t="s">
        <v>43</v>
      </c>
      <c r="G2847">
        <v>52000</v>
      </c>
      <c r="H2847" t="s">
        <v>4179</v>
      </c>
      <c r="I2847">
        <v>10300000</v>
      </c>
      <c r="J2847" t="s">
        <v>10396</v>
      </c>
      <c r="K2847">
        <v>9900000</v>
      </c>
      <c r="L2847">
        <v>10700000</v>
      </c>
      <c r="M2847">
        <v>3</v>
      </c>
      <c r="N2847" t="s">
        <v>4381</v>
      </c>
      <c r="O2847" t="s">
        <v>10482</v>
      </c>
    </row>
    <row r="2848" spans="1:15" x14ac:dyDescent="0.3">
      <c r="A2848" t="s">
        <v>10521</v>
      </c>
      <c r="B2848">
        <v>2023</v>
      </c>
      <c r="C2848" t="s">
        <v>62</v>
      </c>
      <c r="D2848" t="s">
        <v>4291</v>
      </c>
      <c r="E2848" t="s">
        <v>4224</v>
      </c>
      <c r="F2848" t="s">
        <v>143</v>
      </c>
      <c r="G2848">
        <v>48000</v>
      </c>
      <c r="H2848" t="s">
        <v>4179</v>
      </c>
      <c r="I2848">
        <v>15800000</v>
      </c>
      <c r="J2848" t="s">
        <v>10396</v>
      </c>
      <c r="K2848">
        <v>15200000</v>
      </c>
      <c r="L2848">
        <v>16400000</v>
      </c>
      <c r="M2848">
        <v>33</v>
      </c>
      <c r="N2848" t="s">
        <v>4259</v>
      </c>
      <c r="O2848" t="s">
        <v>10581</v>
      </c>
    </row>
    <row r="2849" spans="1:15" x14ac:dyDescent="0.3">
      <c r="A2849" t="s">
        <v>10511</v>
      </c>
      <c r="B2849">
        <v>2023</v>
      </c>
      <c r="C2849" t="s">
        <v>188</v>
      </c>
      <c r="D2849" t="s">
        <v>5848</v>
      </c>
      <c r="E2849" t="s">
        <v>5796</v>
      </c>
      <c r="F2849" t="s">
        <v>43</v>
      </c>
      <c r="G2849">
        <v>48000</v>
      </c>
      <c r="H2849" t="s">
        <v>4172</v>
      </c>
      <c r="I2849">
        <v>8400000</v>
      </c>
      <c r="J2849" t="s">
        <v>10396</v>
      </c>
      <c r="K2849">
        <v>8100000</v>
      </c>
      <c r="L2849">
        <v>8700000</v>
      </c>
      <c r="M2849">
        <v>16</v>
      </c>
      <c r="N2849" t="s">
        <v>4424</v>
      </c>
      <c r="O2849" t="s">
        <v>10568</v>
      </c>
    </row>
    <row r="2850" spans="1:15" x14ac:dyDescent="0.3">
      <c r="A2850" t="s">
        <v>872</v>
      </c>
      <c r="B2850">
        <v>2024</v>
      </c>
      <c r="C2850" t="s">
        <v>24</v>
      </c>
      <c r="D2850" t="s">
        <v>4430</v>
      </c>
      <c r="E2850" t="s">
        <v>10538</v>
      </c>
      <c r="F2850" t="s">
        <v>94</v>
      </c>
      <c r="G2850">
        <v>57617</v>
      </c>
      <c r="H2850" t="s">
        <v>4179</v>
      </c>
      <c r="I2850">
        <v>33000000</v>
      </c>
      <c r="J2850" t="s">
        <v>10396</v>
      </c>
      <c r="K2850">
        <v>30400000</v>
      </c>
      <c r="L2850">
        <v>35600000</v>
      </c>
      <c r="M2850">
        <v>5</v>
      </c>
      <c r="N2850" t="s">
        <v>4324</v>
      </c>
      <c r="O2850" t="s">
        <v>10565</v>
      </c>
    </row>
    <row r="2851" spans="1:15" x14ac:dyDescent="0.3">
      <c r="A2851" t="s">
        <v>10483</v>
      </c>
      <c r="B2851">
        <v>2025</v>
      </c>
      <c r="C2851" t="s">
        <v>166</v>
      </c>
      <c r="D2851" t="s">
        <v>5821</v>
      </c>
      <c r="E2851" t="s">
        <v>10484</v>
      </c>
      <c r="F2851" t="s">
        <v>4171</v>
      </c>
      <c r="G2851">
        <v>19150</v>
      </c>
      <c r="H2851" t="s">
        <v>4179</v>
      </c>
      <c r="I2851">
        <v>48900000</v>
      </c>
      <c r="J2851" t="s">
        <v>10396</v>
      </c>
      <c r="K2851">
        <v>45800000</v>
      </c>
      <c r="L2851">
        <v>52000000</v>
      </c>
      <c r="M2851" t="s">
        <v>4174</v>
      </c>
      <c r="N2851" t="s">
        <v>6212</v>
      </c>
      <c r="O2851" t="s">
        <v>10485</v>
      </c>
    </row>
    <row r="2852" spans="1:15" x14ac:dyDescent="0.3">
      <c r="A2852" t="s">
        <v>10524</v>
      </c>
      <c r="B2852">
        <v>2024</v>
      </c>
      <c r="C2852" t="s">
        <v>50</v>
      </c>
      <c r="D2852">
        <v>560</v>
      </c>
      <c r="E2852" t="s">
        <v>10548</v>
      </c>
      <c r="F2852" t="s">
        <v>60</v>
      </c>
      <c r="G2852">
        <v>6565</v>
      </c>
      <c r="H2852" t="s">
        <v>4179</v>
      </c>
      <c r="I2852">
        <v>9300000</v>
      </c>
      <c r="J2852" t="s">
        <v>10396</v>
      </c>
      <c r="K2852">
        <v>8900000</v>
      </c>
      <c r="L2852">
        <v>9700000</v>
      </c>
      <c r="M2852">
        <v>9</v>
      </c>
      <c r="N2852" t="s">
        <v>4381</v>
      </c>
      <c r="O2852" t="s">
        <v>10585</v>
      </c>
    </row>
    <row r="2853" spans="1:15" x14ac:dyDescent="0.3">
      <c r="A2853" t="s">
        <v>1004</v>
      </c>
      <c r="B2853">
        <v>2024</v>
      </c>
      <c r="C2853" t="s">
        <v>24</v>
      </c>
      <c r="D2853" t="s">
        <v>4430</v>
      </c>
      <c r="E2853" t="s">
        <v>5834</v>
      </c>
      <c r="F2853" t="s">
        <v>43</v>
      </c>
      <c r="G2853">
        <v>42980</v>
      </c>
      <c r="H2853" t="s">
        <v>4172</v>
      </c>
      <c r="I2853">
        <v>34900000</v>
      </c>
      <c r="J2853" t="s">
        <v>10396</v>
      </c>
      <c r="K2853">
        <v>33700000</v>
      </c>
      <c r="L2853">
        <v>36200000</v>
      </c>
      <c r="M2853">
        <v>3</v>
      </c>
      <c r="N2853" t="s">
        <v>5819</v>
      </c>
      <c r="O2853" t="s">
        <v>10478</v>
      </c>
    </row>
    <row r="2854" spans="1:15" x14ac:dyDescent="0.3">
      <c r="A2854" t="s">
        <v>10520</v>
      </c>
      <c r="B2854">
        <v>2024</v>
      </c>
      <c r="C2854" t="s">
        <v>92</v>
      </c>
      <c r="D2854" t="s">
        <v>4752</v>
      </c>
      <c r="E2854" t="s">
        <v>10547</v>
      </c>
      <c r="F2854" t="s">
        <v>43</v>
      </c>
      <c r="G2854">
        <v>89736</v>
      </c>
      <c r="H2854" t="s">
        <v>4179</v>
      </c>
      <c r="I2854">
        <v>10500000</v>
      </c>
      <c r="J2854" t="s">
        <v>10396</v>
      </c>
      <c r="K2854">
        <v>10100000</v>
      </c>
      <c r="L2854">
        <v>10800000</v>
      </c>
      <c r="M2854">
        <v>10</v>
      </c>
      <c r="N2854" t="s">
        <v>4424</v>
      </c>
      <c r="O2854" t="s">
        <v>10580</v>
      </c>
    </row>
    <row r="2855" spans="1:15" x14ac:dyDescent="0.3">
      <c r="A2855" t="s">
        <v>10518</v>
      </c>
      <c r="B2855">
        <v>2024</v>
      </c>
      <c r="C2855" t="s">
        <v>191</v>
      </c>
      <c r="D2855" t="s">
        <v>5009</v>
      </c>
      <c r="E2855" t="s">
        <v>10543</v>
      </c>
      <c r="F2855" t="s">
        <v>143</v>
      </c>
      <c r="G2855">
        <v>33000</v>
      </c>
      <c r="H2855" t="s">
        <v>4179</v>
      </c>
      <c r="I2855">
        <v>22400000</v>
      </c>
      <c r="J2855" t="s">
        <v>10396</v>
      </c>
      <c r="K2855">
        <v>21700000</v>
      </c>
      <c r="L2855">
        <v>23200000</v>
      </c>
      <c r="M2855" t="s">
        <v>4174</v>
      </c>
      <c r="N2855" t="s">
        <v>4212</v>
      </c>
      <c r="O2855" t="s">
        <v>10577</v>
      </c>
    </row>
    <row r="2856" spans="1:15" x14ac:dyDescent="0.3">
      <c r="A2856" t="s">
        <v>10512</v>
      </c>
      <c r="B2856">
        <v>2024</v>
      </c>
      <c r="C2856" t="s">
        <v>4183</v>
      </c>
      <c r="D2856" t="s">
        <v>4184</v>
      </c>
      <c r="E2856" t="s">
        <v>4791</v>
      </c>
      <c r="F2856" t="s">
        <v>43</v>
      </c>
      <c r="G2856">
        <v>35500</v>
      </c>
      <c r="H2856" t="s">
        <v>4179</v>
      </c>
      <c r="I2856">
        <v>8900000</v>
      </c>
      <c r="J2856" t="s">
        <v>10396</v>
      </c>
      <c r="K2856">
        <v>8600000</v>
      </c>
      <c r="L2856">
        <v>9200000</v>
      </c>
      <c r="M2856">
        <v>10</v>
      </c>
      <c r="N2856" t="s">
        <v>4648</v>
      </c>
      <c r="O2856" t="s">
        <v>10569</v>
      </c>
    </row>
    <row r="2857" spans="1:15" x14ac:dyDescent="0.3">
      <c r="A2857" t="s">
        <v>1041</v>
      </c>
      <c r="B2857">
        <v>2024</v>
      </c>
      <c r="C2857" t="s">
        <v>62</v>
      </c>
      <c r="D2857">
        <v>3008</v>
      </c>
      <c r="E2857" t="s">
        <v>4386</v>
      </c>
      <c r="F2857" t="s">
        <v>143</v>
      </c>
      <c r="G2857">
        <v>32000</v>
      </c>
      <c r="H2857" t="s">
        <v>4179</v>
      </c>
      <c r="I2857">
        <v>18000000</v>
      </c>
      <c r="J2857" t="s">
        <v>10396</v>
      </c>
      <c r="K2857">
        <v>17400000</v>
      </c>
      <c r="L2857">
        <v>18700000</v>
      </c>
      <c r="M2857">
        <v>84</v>
      </c>
      <c r="N2857" t="s">
        <v>4218</v>
      </c>
      <c r="O2857" t="s">
        <v>10564</v>
      </c>
    </row>
    <row r="2858" spans="1:15" x14ac:dyDescent="0.3">
      <c r="A2858" t="s">
        <v>10525</v>
      </c>
      <c r="B2858">
        <v>2024</v>
      </c>
      <c r="C2858" t="s">
        <v>85</v>
      </c>
      <c r="D2858" t="s">
        <v>6225</v>
      </c>
      <c r="E2858" t="s">
        <v>7616</v>
      </c>
      <c r="F2858" t="s">
        <v>143</v>
      </c>
      <c r="G2858">
        <v>45512</v>
      </c>
      <c r="H2858" t="s">
        <v>4172</v>
      </c>
      <c r="I2858">
        <v>21600000</v>
      </c>
      <c r="J2858" t="s">
        <v>10396</v>
      </c>
      <c r="K2858">
        <v>20800000</v>
      </c>
      <c r="L2858">
        <v>22400000</v>
      </c>
      <c r="M2858">
        <v>11</v>
      </c>
      <c r="N2858" t="s">
        <v>4289</v>
      </c>
      <c r="O2858" t="s">
        <v>10586</v>
      </c>
    </row>
    <row r="2859" spans="1:15" x14ac:dyDescent="0.3">
      <c r="A2859" t="s">
        <v>10471</v>
      </c>
      <c r="B2859">
        <v>2024</v>
      </c>
      <c r="C2859" t="s">
        <v>4183</v>
      </c>
      <c r="D2859" t="s">
        <v>4364</v>
      </c>
      <c r="E2859" t="s">
        <v>6175</v>
      </c>
      <c r="F2859" t="s">
        <v>43</v>
      </c>
      <c r="G2859">
        <v>19649</v>
      </c>
      <c r="H2859" t="s">
        <v>4179</v>
      </c>
      <c r="I2859">
        <v>9900000</v>
      </c>
      <c r="J2859" t="s">
        <v>10396</v>
      </c>
      <c r="K2859">
        <v>9600000</v>
      </c>
      <c r="L2859">
        <v>10200000</v>
      </c>
      <c r="M2859">
        <v>6</v>
      </c>
      <c r="N2859" t="s">
        <v>4551</v>
      </c>
      <c r="O2859" t="s">
        <v>10472</v>
      </c>
    </row>
    <row r="2860" spans="1:15" x14ac:dyDescent="0.3">
      <c r="A2860" t="s">
        <v>10515</v>
      </c>
      <c r="B2860">
        <v>2024</v>
      </c>
      <c r="C2860" t="s">
        <v>230</v>
      </c>
      <c r="D2860" t="s">
        <v>4350</v>
      </c>
      <c r="E2860" t="s">
        <v>10542</v>
      </c>
      <c r="F2860" t="s">
        <v>43</v>
      </c>
      <c r="G2860">
        <v>21360</v>
      </c>
      <c r="H2860" t="s">
        <v>4179</v>
      </c>
      <c r="I2860">
        <v>17800000</v>
      </c>
      <c r="J2860" t="s">
        <v>10396</v>
      </c>
      <c r="K2860">
        <v>17200000</v>
      </c>
      <c r="L2860">
        <v>18500000</v>
      </c>
      <c r="M2860">
        <v>4</v>
      </c>
      <c r="N2860" t="s">
        <v>4387</v>
      </c>
      <c r="O2860" t="s">
        <v>10572</v>
      </c>
    </row>
    <row r="2861" spans="1:15" x14ac:dyDescent="0.3">
      <c r="A2861" t="s">
        <v>5371</v>
      </c>
      <c r="B2861">
        <v>2025</v>
      </c>
      <c r="C2861" t="s">
        <v>24</v>
      </c>
      <c r="D2861" t="s">
        <v>4853</v>
      </c>
      <c r="E2861" t="s">
        <v>4190</v>
      </c>
      <c r="F2861" t="s">
        <v>4009</v>
      </c>
      <c r="G2861">
        <v>14300</v>
      </c>
      <c r="H2861" t="s">
        <v>4179</v>
      </c>
      <c r="I2861">
        <v>18000000</v>
      </c>
      <c r="J2861" t="s">
        <v>10396</v>
      </c>
      <c r="K2861">
        <v>17400000</v>
      </c>
      <c r="L2861">
        <v>18700000</v>
      </c>
      <c r="M2861">
        <v>37</v>
      </c>
      <c r="N2861" t="s">
        <v>4424</v>
      </c>
      <c r="O2861" t="s">
        <v>11811</v>
      </c>
    </row>
    <row r="2862" spans="1:15" x14ac:dyDescent="0.3">
      <c r="A2862" t="s">
        <v>9338</v>
      </c>
      <c r="B2862">
        <v>2025</v>
      </c>
      <c r="C2862" t="s">
        <v>9339</v>
      </c>
      <c r="D2862" t="s">
        <v>9340</v>
      </c>
      <c r="E2862" t="s">
        <v>9341</v>
      </c>
      <c r="F2862" t="s">
        <v>4171</v>
      </c>
      <c r="G2862">
        <v>19800</v>
      </c>
      <c r="H2862" t="s">
        <v>4179</v>
      </c>
      <c r="I2862">
        <v>26300000</v>
      </c>
      <c r="J2862" t="s">
        <v>10396</v>
      </c>
      <c r="K2862">
        <v>25400000</v>
      </c>
      <c r="L2862">
        <v>27200000</v>
      </c>
      <c r="M2862" t="s">
        <v>4174</v>
      </c>
      <c r="N2862" t="s">
        <v>10552</v>
      </c>
      <c r="O2862" t="s">
        <v>10594</v>
      </c>
    </row>
    <row r="2863" spans="1:15" x14ac:dyDescent="0.3">
      <c r="A2863" t="s">
        <v>10467</v>
      </c>
      <c r="B2863">
        <v>2025</v>
      </c>
      <c r="C2863" t="s">
        <v>41</v>
      </c>
      <c r="D2863" t="s">
        <v>4874</v>
      </c>
      <c r="E2863" t="s">
        <v>4875</v>
      </c>
      <c r="F2863" t="s">
        <v>4171</v>
      </c>
      <c r="G2863">
        <v>5771</v>
      </c>
      <c r="H2863" t="s">
        <v>4179</v>
      </c>
      <c r="I2863">
        <v>9400000</v>
      </c>
      <c r="J2863" t="s">
        <v>10396</v>
      </c>
      <c r="K2863">
        <v>8600000</v>
      </c>
      <c r="L2863">
        <v>10100000</v>
      </c>
      <c r="M2863">
        <v>3</v>
      </c>
      <c r="N2863" t="s">
        <v>4424</v>
      </c>
      <c r="O2863" t="s">
        <v>10468</v>
      </c>
    </row>
    <row r="2864" spans="1:15" x14ac:dyDescent="0.3">
      <c r="A2864" t="s">
        <v>10479</v>
      </c>
      <c r="B2864">
        <v>2026</v>
      </c>
      <c r="C2864" t="s">
        <v>24</v>
      </c>
      <c r="D2864" t="s">
        <v>4404</v>
      </c>
      <c r="E2864" t="s">
        <v>10012</v>
      </c>
      <c r="F2864" t="s">
        <v>4171</v>
      </c>
      <c r="G2864">
        <v>6314</v>
      </c>
      <c r="H2864" t="s">
        <v>4179</v>
      </c>
      <c r="I2864">
        <v>33100000</v>
      </c>
      <c r="J2864" t="s">
        <v>10396</v>
      </c>
      <c r="K2864">
        <v>30500000</v>
      </c>
      <c r="L2864">
        <v>35600000</v>
      </c>
      <c r="M2864">
        <v>2</v>
      </c>
      <c r="N2864" t="s">
        <v>5959</v>
      </c>
      <c r="O2864" t="s">
        <v>10480</v>
      </c>
    </row>
    <row r="2865" spans="1:15" x14ac:dyDescent="0.3">
      <c r="A2865" t="s">
        <v>10498</v>
      </c>
      <c r="B2865">
        <v>2026</v>
      </c>
      <c r="C2865" t="s">
        <v>199</v>
      </c>
      <c r="D2865" t="s">
        <v>6070</v>
      </c>
      <c r="E2865" t="s">
        <v>10537</v>
      </c>
      <c r="F2865" t="s">
        <v>4171</v>
      </c>
      <c r="G2865">
        <v>3500</v>
      </c>
      <c r="H2865" t="s">
        <v>4179</v>
      </c>
      <c r="I2865">
        <v>12000000</v>
      </c>
      <c r="J2865" t="s">
        <v>10396</v>
      </c>
      <c r="K2865">
        <v>11600000</v>
      </c>
      <c r="L2865">
        <v>12400000</v>
      </c>
      <c r="M2865" t="s">
        <v>4174</v>
      </c>
      <c r="N2865" t="s">
        <v>4271</v>
      </c>
      <c r="O2865" t="s">
        <v>10560</v>
      </c>
    </row>
    <row r="2866" spans="1:15" x14ac:dyDescent="0.3">
      <c r="A2866" t="s">
        <v>10502</v>
      </c>
      <c r="B2866">
        <v>2026</v>
      </c>
      <c r="C2866" t="s">
        <v>199</v>
      </c>
      <c r="D2866" t="s">
        <v>10533</v>
      </c>
      <c r="E2866" t="s">
        <v>10534</v>
      </c>
      <c r="F2866" t="s">
        <v>4171</v>
      </c>
      <c r="G2866">
        <v>3900</v>
      </c>
      <c r="H2866" t="s">
        <v>4179</v>
      </c>
      <c r="I2866">
        <v>17300000</v>
      </c>
      <c r="J2866" t="s">
        <v>10396</v>
      </c>
      <c r="K2866">
        <v>16600000</v>
      </c>
      <c r="L2866">
        <v>17900000</v>
      </c>
      <c r="M2866">
        <v>11</v>
      </c>
      <c r="N2866" t="s">
        <v>4244</v>
      </c>
      <c r="O2866" t="s">
        <v>10555</v>
      </c>
    </row>
    <row r="2867" spans="1:15" x14ac:dyDescent="0.3">
      <c r="A2867" t="s">
        <v>10394</v>
      </c>
      <c r="B2867">
        <v>2026</v>
      </c>
      <c r="C2867" t="s">
        <v>41</v>
      </c>
      <c r="D2867" t="s">
        <v>4451</v>
      </c>
      <c r="E2867" t="s">
        <v>10395</v>
      </c>
      <c r="F2867" t="s">
        <v>4171</v>
      </c>
      <c r="G2867">
        <v>4800</v>
      </c>
      <c r="H2867" t="s">
        <v>4172</v>
      </c>
      <c r="I2867">
        <v>18700000</v>
      </c>
      <c r="J2867" t="s">
        <v>10396</v>
      </c>
      <c r="K2867">
        <v>18000000</v>
      </c>
      <c r="L2867">
        <v>19300000</v>
      </c>
      <c r="M2867">
        <v>3</v>
      </c>
      <c r="N2867" t="s">
        <v>4699</v>
      </c>
      <c r="O2867" t="s">
        <v>10397</v>
      </c>
    </row>
    <row r="2868" spans="1:15" x14ac:dyDescent="0.3">
      <c r="A2868" t="s">
        <v>10519</v>
      </c>
      <c r="B2868">
        <v>2026</v>
      </c>
      <c r="C2868" t="s">
        <v>10544</v>
      </c>
      <c r="D2868" t="s">
        <v>10545</v>
      </c>
      <c r="E2868" t="s">
        <v>10546</v>
      </c>
      <c r="F2868" t="s">
        <v>4171</v>
      </c>
      <c r="G2868">
        <v>1800</v>
      </c>
      <c r="H2868" t="s">
        <v>4179</v>
      </c>
      <c r="I2868">
        <v>18200000</v>
      </c>
      <c r="J2868" t="s">
        <v>10396</v>
      </c>
      <c r="K2868">
        <v>17500000</v>
      </c>
      <c r="L2868">
        <v>18800000</v>
      </c>
      <c r="M2868" t="s">
        <v>4174</v>
      </c>
      <c r="N2868" t="s">
        <v>5634</v>
      </c>
      <c r="O2868" t="s">
        <v>10579</v>
      </c>
    </row>
    <row r="2869" spans="1:15" x14ac:dyDescent="0.3">
      <c r="A2869" t="s">
        <v>10910</v>
      </c>
      <c r="B2869">
        <v>2010</v>
      </c>
      <c r="C2869" t="s">
        <v>4183</v>
      </c>
      <c r="D2869" t="s">
        <v>10911</v>
      </c>
      <c r="E2869" t="s">
        <v>10912</v>
      </c>
      <c r="F2869" t="s">
        <v>161</v>
      </c>
      <c r="G2869">
        <v>307343</v>
      </c>
      <c r="H2869" t="s">
        <v>4179</v>
      </c>
      <c r="I2869">
        <v>4870000</v>
      </c>
      <c r="J2869" t="s">
        <v>10551</v>
      </c>
      <c r="K2869">
        <v>4670000</v>
      </c>
      <c r="L2869">
        <v>5070000</v>
      </c>
      <c r="M2869" t="s">
        <v>4174</v>
      </c>
      <c r="N2869" t="s">
        <v>4271</v>
      </c>
      <c r="O2869" t="s">
        <v>10913</v>
      </c>
    </row>
    <row r="2870" spans="1:15" x14ac:dyDescent="0.3">
      <c r="A2870" t="s">
        <v>10914</v>
      </c>
      <c r="B2870">
        <v>2012</v>
      </c>
      <c r="C2870" t="s">
        <v>4495</v>
      </c>
      <c r="D2870" t="s">
        <v>10915</v>
      </c>
      <c r="E2870" t="s">
        <v>10916</v>
      </c>
      <c r="F2870" t="s">
        <v>143</v>
      </c>
      <c r="G2870">
        <v>200</v>
      </c>
      <c r="H2870" t="s">
        <v>4179</v>
      </c>
      <c r="I2870">
        <v>6830000</v>
      </c>
      <c r="J2870" t="s">
        <v>10551</v>
      </c>
      <c r="K2870">
        <v>6540000</v>
      </c>
      <c r="L2870">
        <v>7110000</v>
      </c>
      <c r="M2870">
        <v>2</v>
      </c>
      <c r="N2870" t="s">
        <v>4186</v>
      </c>
      <c r="O2870" t="s">
        <v>10917</v>
      </c>
    </row>
    <row r="2871" spans="1:15" x14ac:dyDescent="0.3">
      <c r="A2871" t="s">
        <v>10926</v>
      </c>
      <c r="B2871">
        <v>2014</v>
      </c>
      <c r="C2871" t="s">
        <v>154</v>
      </c>
      <c r="D2871" t="s">
        <v>9039</v>
      </c>
      <c r="E2871" t="s">
        <v>10927</v>
      </c>
      <c r="F2871" t="s">
        <v>43</v>
      </c>
      <c r="G2871">
        <v>88904</v>
      </c>
      <c r="H2871" t="s">
        <v>4179</v>
      </c>
      <c r="I2871">
        <v>19000000</v>
      </c>
      <c r="J2871" t="s">
        <v>10551</v>
      </c>
      <c r="K2871">
        <v>18400000</v>
      </c>
      <c r="L2871">
        <v>19600000</v>
      </c>
      <c r="M2871" t="s">
        <v>4174</v>
      </c>
      <c r="N2871" t="s">
        <v>4279</v>
      </c>
      <c r="O2871" t="s">
        <v>10928</v>
      </c>
    </row>
    <row r="2872" spans="1:15" x14ac:dyDescent="0.3">
      <c r="A2872" t="s">
        <v>10929</v>
      </c>
      <c r="B2872">
        <v>2014</v>
      </c>
      <c r="C2872" t="s">
        <v>92</v>
      </c>
      <c r="D2872" t="s">
        <v>10930</v>
      </c>
      <c r="E2872" t="s">
        <v>10931</v>
      </c>
      <c r="F2872" t="s">
        <v>10932</v>
      </c>
      <c r="G2872">
        <v>167548</v>
      </c>
      <c r="H2872" t="s">
        <v>4179</v>
      </c>
      <c r="I2872">
        <v>3970000</v>
      </c>
      <c r="J2872" t="s">
        <v>10551</v>
      </c>
      <c r="K2872">
        <v>3810000</v>
      </c>
      <c r="L2872">
        <v>4130000</v>
      </c>
      <c r="M2872">
        <v>9</v>
      </c>
      <c r="N2872" t="s">
        <v>4191</v>
      </c>
      <c r="O2872" t="s">
        <v>10933</v>
      </c>
    </row>
    <row r="2873" spans="1:15" x14ac:dyDescent="0.3">
      <c r="A2873" t="s">
        <v>10941</v>
      </c>
      <c r="B2873">
        <v>2015</v>
      </c>
      <c r="C2873" t="s">
        <v>4495</v>
      </c>
      <c r="D2873" t="s">
        <v>10942</v>
      </c>
      <c r="E2873" t="s">
        <v>10943</v>
      </c>
      <c r="F2873" t="s">
        <v>161</v>
      </c>
      <c r="G2873">
        <v>113200</v>
      </c>
      <c r="H2873" t="s">
        <v>4179</v>
      </c>
      <c r="I2873">
        <v>12800000</v>
      </c>
      <c r="J2873" t="s">
        <v>10551</v>
      </c>
      <c r="K2873">
        <v>11900000</v>
      </c>
      <c r="L2873">
        <v>13800000</v>
      </c>
      <c r="M2873" t="s">
        <v>4174</v>
      </c>
      <c r="N2873" t="s">
        <v>4341</v>
      </c>
      <c r="O2873" t="s">
        <v>10944</v>
      </c>
    </row>
    <row r="2874" spans="1:15" x14ac:dyDescent="0.3">
      <c r="A2874" t="s">
        <v>10641</v>
      </c>
      <c r="B2874">
        <v>2016</v>
      </c>
      <c r="C2874" t="s">
        <v>4183</v>
      </c>
      <c r="D2874" t="s">
        <v>4302</v>
      </c>
      <c r="E2874" t="s">
        <v>10642</v>
      </c>
      <c r="F2874" t="s">
        <v>94</v>
      </c>
      <c r="G2874">
        <v>85000</v>
      </c>
      <c r="H2874" t="s">
        <v>4172</v>
      </c>
      <c r="I2874">
        <v>11300000</v>
      </c>
      <c r="J2874" t="s">
        <v>10551</v>
      </c>
      <c r="K2874">
        <v>10800000</v>
      </c>
      <c r="L2874">
        <v>11800000</v>
      </c>
      <c r="M2874" t="s">
        <v>4174</v>
      </c>
      <c r="N2874" t="s">
        <v>4507</v>
      </c>
      <c r="O2874" t="s">
        <v>10953</v>
      </c>
    </row>
    <row r="2875" spans="1:15" x14ac:dyDescent="0.3">
      <c r="A2875" t="s">
        <v>10641</v>
      </c>
      <c r="B2875">
        <v>2016</v>
      </c>
      <c r="C2875" t="s">
        <v>4183</v>
      </c>
      <c r="D2875" t="s">
        <v>4302</v>
      </c>
      <c r="E2875" t="s">
        <v>10642</v>
      </c>
      <c r="F2875" t="s">
        <v>94</v>
      </c>
      <c r="G2875">
        <v>85000</v>
      </c>
      <c r="H2875" t="s">
        <v>4172</v>
      </c>
      <c r="I2875">
        <v>11300000</v>
      </c>
      <c r="J2875" t="s">
        <v>10551</v>
      </c>
      <c r="K2875">
        <v>10800000</v>
      </c>
      <c r="L2875">
        <v>11800000</v>
      </c>
      <c r="M2875" t="s">
        <v>4174</v>
      </c>
      <c r="N2875" t="s">
        <v>4507</v>
      </c>
      <c r="O2875" t="s">
        <v>10643</v>
      </c>
    </row>
    <row r="2876" spans="1:15" x14ac:dyDescent="0.3">
      <c r="A2876" t="s">
        <v>10954</v>
      </c>
      <c r="B2876">
        <v>2015</v>
      </c>
      <c r="C2876" t="s">
        <v>4097</v>
      </c>
      <c r="D2876" t="s">
        <v>10955</v>
      </c>
      <c r="E2876" t="s">
        <v>10956</v>
      </c>
      <c r="F2876" t="s">
        <v>43</v>
      </c>
      <c r="G2876">
        <v>200000</v>
      </c>
      <c r="H2876" t="s">
        <v>4172</v>
      </c>
      <c r="I2876">
        <v>5640000</v>
      </c>
      <c r="J2876" t="s">
        <v>10551</v>
      </c>
      <c r="K2876">
        <v>5270000</v>
      </c>
      <c r="L2876">
        <v>6010000</v>
      </c>
      <c r="M2876" t="s">
        <v>4174</v>
      </c>
      <c r="N2876" t="s">
        <v>4180</v>
      </c>
      <c r="O2876" t="s">
        <v>10957</v>
      </c>
    </row>
    <row r="2877" spans="1:15" x14ac:dyDescent="0.3">
      <c r="A2877" t="s">
        <v>10688</v>
      </c>
      <c r="B2877">
        <v>2016</v>
      </c>
      <c r="C2877" t="s">
        <v>85</v>
      </c>
      <c r="D2877" t="s">
        <v>10689</v>
      </c>
      <c r="E2877" t="s">
        <v>10690</v>
      </c>
      <c r="F2877" t="s">
        <v>143</v>
      </c>
      <c r="G2877">
        <v>80000</v>
      </c>
      <c r="H2877" t="s">
        <v>4179</v>
      </c>
      <c r="I2877">
        <v>10100000</v>
      </c>
      <c r="J2877" t="s">
        <v>10551</v>
      </c>
      <c r="K2877">
        <v>9400000</v>
      </c>
      <c r="L2877">
        <v>10800000</v>
      </c>
      <c r="M2877">
        <v>7</v>
      </c>
      <c r="N2877" t="s">
        <v>4274</v>
      </c>
      <c r="O2877" t="s">
        <v>10691</v>
      </c>
    </row>
    <row r="2878" spans="1:15" x14ac:dyDescent="0.3">
      <c r="A2878" t="s">
        <v>10625</v>
      </c>
      <c r="B2878">
        <v>2017</v>
      </c>
      <c r="C2878" t="s">
        <v>4640</v>
      </c>
      <c r="D2878" t="s">
        <v>5926</v>
      </c>
      <c r="E2878" t="s">
        <v>10626</v>
      </c>
      <c r="F2878" t="s">
        <v>173</v>
      </c>
      <c r="G2878">
        <v>104000</v>
      </c>
      <c r="H2878" t="s">
        <v>4179</v>
      </c>
      <c r="I2878">
        <v>7090000</v>
      </c>
      <c r="J2878" t="s">
        <v>10551</v>
      </c>
      <c r="K2878">
        <v>6530000</v>
      </c>
      <c r="L2878">
        <v>7650000</v>
      </c>
      <c r="M2878">
        <v>3</v>
      </c>
      <c r="N2878" t="s">
        <v>4424</v>
      </c>
      <c r="O2878" t="s">
        <v>10627</v>
      </c>
    </row>
    <row r="2879" spans="1:15" x14ac:dyDescent="0.3">
      <c r="A2879" t="s">
        <v>10656</v>
      </c>
      <c r="B2879">
        <v>2017</v>
      </c>
      <c r="C2879" t="s">
        <v>24</v>
      </c>
      <c r="D2879" t="s">
        <v>4448</v>
      </c>
      <c r="E2879" t="s">
        <v>4369</v>
      </c>
      <c r="F2879" t="s">
        <v>143</v>
      </c>
      <c r="G2879">
        <v>113000</v>
      </c>
      <c r="H2879" t="s">
        <v>4172</v>
      </c>
      <c r="I2879">
        <v>19500000</v>
      </c>
      <c r="J2879" t="s">
        <v>10551</v>
      </c>
      <c r="K2879">
        <v>18800000</v>
      </c>
      <c r="L2879">
        <v>20200000</v>
      </c>
      <c r="M2879">
        <v>5</v>
      </c>
      <c r="N2879" t="s">
        <v>4259</v>
      </c>
      <c r="O2879" t="s">
        <v>10657</v>
      </c>
    </row>
    <row r="2880" spans="1:15" x14ac:dyDescent="0.3">
      <c r="A2880" t="s">
        <v>10656</v>
      </c>
      <c r="B2880">
        <v>2017</v>
      </c>
      <c r="C2880" t="s">
        <v>24</v>
      </c>
      <c r="D2880" t="s">
        <v>4448</v>
      </c>
      <c r="E2880" t="s">
        <v>4369</v>
      </c>
      <c r="F2880" t="s">
        <v>143</v>
      </c>
      <c r="G2880">
        <v>113662</v>
      </c>
      <c r="H2880" t="s">
        <v>4172</v>
      </c>
      <c r="I2880">
        <v>19500000</v>
      </c>
      <c r="J2880" t="s">
        <v>10551</v>
      </c>
      <c r="K2880">
        <v>18800000</v>
      </c>
      <c r="L2880">
        <v>20200000</v>
      </c>
      <c r="M2880">
        <v>5</v>
      </c>
      <c r="N2880" t="s">
        <v>4259</v>
      </c>
      <c r="O2880" t="s">
        <v>10968</v>
      </c>
    </row>
    <row r="2881" spans="1:15" x14ac:dyDescent="0.3">
      <c r="A2881" t="s">
        <v>2072</v>
      </c>
      <c r="B2881">
        <v>2018</v>
      </c>
      <c r="C2881" t="s">
        <v>24</v>
      </c>
      <c r="D2881" t="s">
        <v>4368</v>
      </c>
      <c r="E2881" t="s">
        <v>5652</v>
      </c>
      <c r="F2881" t="s">
        <v>173</v>
      </c>
      <c r="G2881">
        <v>160749</v>
      </c>
      <c r="H2881" t="s">
        <v>4179</v>
      </c>
      <c r="I2881">
        <v>20400000</v>
      </c>
      <c r="J2881" t="s">
        <v>10551</v>
      </c>
      <c r="K2881">
        <v>18900000</v>
      </c>
      <c r="L2881">
        <v>21900000</v>
      </c>
      <c r="M2881">
        <v>18</v>
      </c>
      <c r="N2881" t="s">
        <v>4195</v>
      </c>
      <c r="O2881" t="s">
        <v>10984</v>
      </c>
    </row>
    <row r="2882" spans="1:15" x14ac:dyDescent="0.3">
      <c r="A2882" t="s">
        <v>9133</v>
      </c>
      <c r="B2882">
        <v>2018</v>
      </c>
      <c r="C2882" t="s">
        <v>24</v>
      </c>
      <c r="D2882" t="s">
        <v>5245</v>
      </c>
      <c r="E2882" t="s">
        <v>5246</v>
      </c>
      <c r="F2882" t="s">
        <v>143</v>
      </c>
      <c r="G2882">
        <v>60000</v>
      </c>
      <c r="H2882" t="s">
        <v>4179</v>
      </c>
      <c r="I2882">
        <v>13100000</v>
      </c>
      <c r="J2882" t="s">
        <v>10551</v>
      </c>
      <c r="K2882">
        <v>12500000</v>
      </c>
      <c r="L2882">
        <v>13700000</v>
      </c>
      <c r="M2882">
        <v>16</v>
      </c>
      <c r="N2882" t="s">
        <v>4256</v>
      </c>
      <c r="O2882" t="s">
        <v>10985</v>
      </c>
    </row>
    <row r="2883" spans="1:15" x14ac:dyDescent="0.3">
      <c r="A2883" t="s">
        <v>10986</v>
      </c>
      <c r="B2883">
        <v>2018</v>
      </c>
      <c r="C2883" t="s">
        <v>41</v>
      </c>
      <c r="D2883" t="s">
        <v>5781</v>
      </c>
      <c r="E2883" t="s">
        <v>4923</v>
      </c>
      <c r="F2883" t="s">
        <v>43</v>
      </c>
      <c r="G2883">
        <v>125000</v>
      </c>
      <c r="H2883" t="s">
        <v>4179</v>
      </c>
      <c r="I2883">
        <v>5860000</v>
      </c>
      <c r="J2883" t="s">
        <v>10551</v>
      </c>
      <c r="K2883">
        <v>5540000</v>
      </c>
      <c r="L2883">
        <v>6190000</v>
      </c>
      <c r="M2883">
        <v>2</v>
      </c>
      <c r="N2883" t="s">
        <v>4262</v>
      </c>
      <c r="O2883" t="s">
        <v>10987</v>
      </c>
    </row>
    <row r="2884" spans="1:15" x14ac:dyDescent="0.3">
      <c r="A2884" t="s">
        <v>10990</v>
      </c>
      <c r="B2884">
        <v>2018</v>
      </c>
      <c r="C2884" t="s">
        <v>24</v>
      </c>
      <c r="D2884" t="s">
        <v>4368</v>
      </c>
      <c r="E2884" t="s">
        <v>10991</v>
      </c>
      <c r="F2884" t="s">
        <v>43</v>
      </c>
      <c r="G2884">
        <v>143700</v>
      </c>
      <c r="H2884" t="s">
        <v>4179</v>
      </c>
      <c r="I2884">
        <v>20400000</v>
      </c>
      <c r="J2884" t="s">
        <v>10551</v>
      </c>
      <c r="K2884">
        <v>19500000</v>
      </c>
      <c r="L2884">
        <v>21400000</v>
      </c>
      <c r="M2884">
        <v>6</v>
      </c>
      <c r="N2884" t="s">
        <v>4573</v>
      </c>
      <c r="O2884" t="s">
        <v>10992</v>
      </c>
    </row>
    <row r="2885" spans="1:15" x14ac:dyDescent="0.3">
      <c r="A2885" t="s">
        <v>10990</v>
      </c>
      <c r="B2885">
        <v>2018</v>
      </c>
      <c r="C2885" t="s">
        <v>24</v>
      </c>
      <c r="D2885" t="s">
        <v>4368</v>
      </c>
      <c r="E2885" t="s">
        <v>10991</v>
      </c>
      <c r="F2885" t="s">
        <v>43</v>
      </c>
      <c r="G2885">
        <v>148570</v>
      </c>
      <c r="H2885" t="s">
        <v>4179</v>
      </c>
      <c r="I2885">
        <v>20300000</v>
      </c>
      <c r="J2885" t="s">
        <v>10551</v>
      </c>
      <c r="K2885">
        <v>19400000</v>
      </c>
      <c r="L2885">
        <v>21200000</v>
      </c>
      <c r="M2885">
        <v>6</v>
      </c>
      <c r="N2885" t="s">
        <v>4573</v>
      </c>
      <c r="O2885" t="s">
        <v>10993</v>
      </c>
    </row>
    <row r="2886" spans="1:15" x14ac:dyDescent="0.3">
      <c r="A2886" t="s">
        <v>10996</v>
      </c>
      <c r="B2886">
        <v>2018</v>
      </c>
      <c r="C2886" t="s">
        <v>24</v>
      </c>
      <c r="D2886" t="s">
        <v>4392</v>
      </c>
      <c r="E2886" t="s">
        <v>7737</v>
      </c>
      <c r="F2886" t="s">
        <v>143</v>
      </c>
      <c r="G2886">
        <v>121344</v>
      </c>
      <c r="H2886" t="s">
        <v>4179</v>
      </c>
      <c r="I2886">
        <v>7100000</v>
      </c>
      <c r="J2886" t="s">
        <v>10551</v>
      </c>
      <c r="K2886">
        <v>6790000</v>
      </c>
      <c r="L2886">
        <v>7410000</v>
      </c>
      <c r="M2886">
        <v>13</v>
      </c>
      <c r="N2886" t="s">
        <v>4274</v>
      </c>
      <c r="O2886" t="s">
        <v>10997</v>
      </c>
    </row>
    <row r="2887" spans="1:15" x14ac:dyDescent="0.3">
      <c r="A2887" t="s">
        <v>10999</v>
      </c>
      <c r="B2887">
        <v>2018</v>
      </c>
      <c r="C2887" t="s">
        <v>250</v>
      </c>
      <c r="D2887" t="s">
        <v>8950</v>
      </c>
      <c r="E2887" t="s">
        <v>4961</v>
      </c>
      <c r="F2887" t="s">
        <v>173</v>
      </c>
      <c r="G2887">
        <v>61000</v>
      </c>
      <c r="H2887" t="s">
        <v>4172</v>
      </c>
      <c r="I2887">
        <v>11900000</v>
      </c>
      <c r="J2887" t="s">
        <v>10551</v>
      </c>
      <c r="K2887">
        <v>11500000</v>
      </c>
      <c r="L2887">
        <v>12400000</v>
      </c>
      <c r="M2887">
        <v>4</v>
      </c>
      <c r="N2887" t="s">
        <v>4218</v>
      </c>
      <c r="O2887" t="s">
        <v>11000</v>
      </c>
    </row>
    <row r="2888" spans="1:15" x14ac:dyDescent="0.3">
      <c r="A2888" t="s">
        <v>11001</v>
      </c>
      <c r="B2888">
        <v>2018</v>
      </c>
      <c r="C2888" t="s">
        <v>154</v>
      </c>
      <c r="D2888" t="s">
        <v>4394</v>
      </c>
      <c r="E2888" t="s">
        <v>8473</v>
      </c>
      <c r="F2888" t="s">
        <v>43</v>
      </c>
      <c r="G2888">
        <v>135500</v>
      </c>
      <c r="H2888" t="s">
        <v>4179</v>
      </c>
      <c r="I2888">
        <v>15500000</v>
      </c>
      <c r="J2888" t="s">
        <v>10551</v>
      </c>
      <c r="K2888">
        <v>14600000</v>
      </c>
      <c r="L2888">
        <v>16400000</v>
      </c>
      <c r="M2888">
        <v>9</v>
      </c>
      <c r="N2888" t="s">
        <v>4212</v>
      </c>
      <c r="O2888" t="s">
        <v>11002</v>
      </c>
    </row>
    <row r="2889" spans="1:15" x14ac:dyDescent="0.3">
      <c r="A2889" t="s">
        <v>10774</v>
      </c>
      <c r="B2889">
        <v>2018</v>
      </c>
      <c r="C2889" t="s">
        <v>137</v>
      </c>
      <c r="D2889" t="s">
        <v>5886</v>
      </c>
      <c r="E2889" t="s">
        <v>6040</v>
      </c>
      <c r="F2889" t="s">
        <v>143</v>
      </c>
      <c r="G2889">
        <v>101850</v>
      </c>
      <c r="H2889" t="s">
        <v>4179</v>
      </c>
      <c r="I2889">
        <v>11200000</v>
      </c>
      <c r="J2889" t="s">
        <v>10551</v>
      </c>
      <c r="K2889">
        <v>10800000</v>
      </c>
      <c r="L2889">
        <v>11700000</v>
      </c>
      <c r="M2889">
        <v>26</v>
      </c>
      <c r="N2889" t="s">
        <v>4218</v>
      </c>
      <c r="O2889" t="s">
        <v>11003</v>
      </c>
    </row>
    <row r="2890" spans="1:15" x14ac:dyDescent="0.3">
      <c r="A2890" t="s">
        <v>10866</v>
      </c>
      <c r="B2890">
        <v>2019</v>
      </c>
      <c r="C2890" t="s">
        <v>137</v>
      </c>
      <c r="D2890" t="s">
        <v>5886</v>
      </c>
      <c r="E2890" t="s">
        <v>11011</v>
      </c>
      <c r="F2890" t="s">
        <v>143</v>
      </c>
      <c r="G2890">
        <v>105645</v>
      </c>
      <c r="H2890" t="s">
        <v>4172</v>
      </c>
      <c r="I2890">
        <v>12100000</v>
      </c>
      <c r="J2890" t="s">
        <v>10551</v>
      </c>
      <c r="K2890">
        <v>11400000</v>
      </c>
      <c r="L2890">
        <v>12800000</v>
      </c>
      <c r="M2890">
        <v>4</v>
      </c>
      <c r="N2890" t="s">
        <v>4262</v>
      </c>
      <c r="O2890" t="s">
        <v>11012</v>
      </c>
    </row>
    <row r="2891" spans="1:15" x14ac:dyDescent="0.3">
      <c r="A2891" t="s">
        <v>10341</v>
      </c>
      <c r="B2891">
        <v>2019</v>
      </c>
      <c r="C2891" t="s">
        <v>131</v>
      </c>
      <c r="D2891" t="s">
        <v>7996</v>
      </c>
      <c r="E2891" t="s">
        <v>10342</v>
      </c>
      <c r="F2891" t="s">
        <v>43</v>
      </c>
      <c r="G2891">
        <v>79000</v>
      </c>
      <c r="H2891" t="s">
        <v>4179</v>
      </c>
      <c r="I2891">
        <v>13200000</v>
      </c>
      <c r="J2891" t="s">
        <v>10551</v>
      </c>
      <c r="K2891">
        <v>12800000</v>
      </c>
      <c r="L2891">
        <v>13600000</v>
      </c>
      <c r="M2891">
        <v>17</v>
      </c>
      <c r="N2891" t="s">
        <v>4191</v>
      </c>
      <c r="O2891" t="s">
        <v>11026</v>
      </c>
    </row>
    <row r="2892" spans="1:15" x14ac:dyDescent="0.3">
      <c r="A2892" t="s">
        <v>11043</v>
      </c>
      <c r="B2892">
        <v>2019</v>
      </c>
      <c r="C2892" t="s">
        <v>182</v>
      </c>
      <c r="D2892" t="s">
        <v>11044</v>
      </c>
      <c r="E2892" t="s">
        <v>11045</v>
      </c>
      <c r="F2892" t="s">
        <v>43</v>
      </c>
      <c r="G2892">
        <v>136000</v>
      </c>
      <c r="H2892" t="s">
        <v>4179</v>
      </c>
      <c r="I2892">
        <v>15200000</v>
      </c>
      <c r="J2892" t="s">
        <v>10551</v>
      </c>
      <c r="K2892">
        <v>14600000</v>
      </c>
      <c r="L2892">
        <v>15700000</v>
      </c>
      <c r="M2892">
        <v>8</v>
      </c>
      <c r="N2892" t="s">
        <v>4341</v>
      </c>
      <c r="O2892" t="s">
        <v>11046</v>
      </c>
    </row>
    <row r="2893" spans="1:15" x14ac:dyDescent="0.3">
      <c r="A2893" t="s">
        <v>10790</v>
      </c>
      <c r="B2893">
        <v>2019</v>
      </c>
      <c r="C2893" t="s">
        <v>137</v>
      </c>
      <c r="D2893" t="s">
        <v>5886</v>
      </c>
      <c r="E2893" t="s">
        <v>7920</v>
      </c>
      <c r="F2893" t="s">
        <v>43</v>
      </c>
      <c r="G2893">
        <v>83500</v>
      </c>
      <c r="H2893" t="s">
        <v>4172</v>
      </c>
      <c r="I2893">
        <v>12000000</v>
      </c>
      <c r="J2893" t="s">
        <v>10551</v>
      </c>
      <c r="K2893">
        <v>11600000</v>
      </c>
      <c r="L2893">
        <v>12500000</v>
      </c>
      <c r="M2893">
        <v>42</v>
      </c>
      <c r="N2893" t="s">
        <v>4262</v>
      </c>
      <c r="O2893" t="s">
        <v>11047</v>
      </c>
    </row>
    <row r="2894" spans="1:15" x14ac:dyDescent="0.3">
      <c r="A2894" t="s">
        <v>11064</v>
      </c>
      <c r="B2894">
        <v>2020</v>
      </c>
      <c r="C2894" t="s">
        <v>92</v>
      </c>
      <c r="D2894" t="s">
        <v>11065</v>
      </c>
      <c r="E2894" t="s">
        <v>11066</v>
      </c>
      <c r="F2894" t="s">
        <v>60</v>
      </c>
      <c r="G2894">
        <v>165000</v>
      </c>
      <c r="H2894" t="s">
        <v>4179</v>
      </c>
      <c r="I2894">
        <v>11300000</v>
      </c>
      <c r="J2894" t="s">
        <v>10551</v>
      </c>
      <c r="K2894">
        <v>10900000</v>
      </c>
      <c r="L2894">
        <v>11800000</v>
      </c>
      <c r="M2894">
        <v>13</v>
      </c>
      <c r="N2894" t="s">
        <v>4626</v>
      </c>
      <c r="O2894" t="s">
        <v>11067</v>
      </c>
    </row>
    <row r="2895" spans="1:15" x14ac:dyDescent="0.3">
      <c r="A2895" t="s">
        <v>10761</v>
      </c>
      <c r="B2895">
        <v>2020</v>
      </c>
      <c r="C2895" t="s">
        <v>188</v>
      </c>
      <c r="D2895" t="s">
        <v>5882</v>
      </c>
      <c r="E2895" t="s">
        <v>11068</v>
      </c>
      <c r="F2895" t="s">
        <v>143</v>
      </c>
      <c r="G2895">
        <v>51651</v>
      </c>
      <c r="H2895" t="s">
        <v>4172</v>
      </c>
      <c r="I2895">
        <v>14500000</v>
      </c>
      <c r="J2895" t="s">
        <v>10551</v>
      </c>
      <c r="K2895">
        <v>14100000</v>
      </c>
      <c r="L2895">
        <v>15000000</v>
      </c>
      <c r="M2895" t="s">
        <v>4174</v>
      </c>
      <c r="N2895" t="s">
        <v>4259</v>
      </c>
      <c r="O2895" t="s">
        <v>11069</v>
      </c>
    </row>
    <row r="2896" spans="1:15" x14ac:dyDescent="0.3">
      <c r="A2896" t="s">
        <v>10779</v>
      </c>
      <c r="B2896">
        <v>2020</v>
      </c>
      <c r="C2896" t="s">
        <v>24</v>
      </c>
      <c r="D2896" t="s">
        <v>4392</v>
      </c>
      <c r="E2896" t="s">
        <v>5851</v>
      </c>
      <c r="F2896" t="s">
        <v>43</v>
      </c>
      <c r="G2896">
        <v>31866</v>
      </c>
      <c r="H2896" t="s">
        <v>4179</v>
      </c>
      <c r="I2896">
        <v>9300000</v>
      </c>
      <c r="J2896" t="s">
        <v>10551</v>
      </c>
      <c r="K2896">
        <v>9000000</v>
      </c>
      <c r="L2896">
        <v>9500000</v>
      </c>
      <c r="M2896">
        <v>10</v>
      </c>
      <c r="N2896" t="s">
        <v>4244</v>
      </c>
      <c r="O2896" t="s">
        <v>11075</v>
      </c>
    </row>
    <row r="2897" spans="1:15" x14ac:dyDescent="0.3">
      <c r="A2897" t="s">
        <v>10770</v>
      </c>
      <c r="B2897">
        <v>2021</v>
      </c>
      <c r="C2897" t="s">
        <v>92</v>
      </c>
      <c r="D2897" t="s">
        <v>4944</v>
      </c>
      <c r="E2897" t="s">
        <v>5075</v>
      </c>
      <c r="F2897" t="s">
        <v>143</v>
      </c>
      <c r="G2897">
        <v>95200</v>
      </c>
      <c r="H2897" t="s">
        <v>4179</v>
      </c>
      <c r="I2897">
        <v>10600000</v>
      </c>
      <c r="J2897" t="s">
        <v>10551</v>
      </c>
      <c r="K2897">
        <v>10100000</v>
      </c>
      <c r="L2897">
        <v>11000000</v>
      </c>
      <c r="M2897">
        <v>51</v>
      </c>
      <c r="N2897" t="s">
        <v>4244</v>
      </c>
      <c r="O2897" t="s">
        <v>11078</v>
      </c>
    </row>
    <row r="2898" spans="1:15" x14ac:dyDescent="0.3">
      <c r="A2898" t="s">
        <v>10780</v>
      </c>
      <c r="B2898">
        <v>2020</v>
      </c>
      <c r="C2898" t="s">
        <v>62</v>
      </c>
      <c r="D2898">
        <v>3008</v>
      </c>
      <c r="E2898" t="s">
        <v>11083</v>
      </c>
      <c r="F2898" t="s">
        <v>43</v>
      </c>
      <c r="G2898">
        <v>17297</v>
      </c>
      <c r="H2898" t="s">
        <v>4179</v>
      </c>
      <c r="I2898">
        <v>13800000</v>
      </c>
      <c r="J2898" t="s">
        <v>10551</v>
      </c>
      <c r="K2898">
        <v>13200000</v>
      </c>
      <c r="L2898">
        <v>14500000</v>
      </c>
      <c r="M2898">
        <v>11</v>
      </c>
      <c r="N2898" t="s">
        <v>4186</v>
      </c>
      <c r="O2898" t="s">
        <v>11084</v>
      </c>
    </row>
    <row r="2899" spans="1:15" x14ac:dyDescent="0.3">
      <c r="A2899" t="s">
        <v>1248</v>
      </c>
      <c r="B2899">
        <v>2020</v>
      </c>
      <c r="C2899" t="s">
        <v>62</v>
      </c>
      <c r="D2899">
        <v>5008</v>
      </c>
      <c r="E2899" t="s">
        <v>10296</v>
      </c>
      <c r="F2899" t="s">
        <v>143</v>
      </c>
      <c r="G2899">
        <v>45704</v>
      </c>
      <c r="H2899" t="s">
        <v>4179</v>
      </c>
      <c r="I2899">
        <v>16400000</v>
      </c>
      <c r="J2899" t="s">
        <v>10551</v>
      </c>
      <c r="K2899">
        <v>15800000</v>
      </c>
      <c r="L2899">
        <v>16900000</v>
      </c>
      <c r="M2899">
        <v>5</v>
      </c>
      <c r="N2899" t="s">
        <v>4186</v>
      </c>
      <c r="O2899" t="s">
        <v>10662</v>
      </c>
    </row>
    <row r="2900" spans="1:15" x14ac:dyDescent="0.3">
      <c r="A2900" t="s">
        <v>10771</v>
      </c>
      <c r="B2900">
        <v>2021</v>
      </c>
      <c r="C2900" t="s">
        <v>166</v>
      </c>
      <c r="D2900" t="s">
        <v>5003</v>
      </c>
      <c r="E2900" t="s">
        <v>5072</v>
      </c>
      <c r="F2900" t="s">
        <v>173</v>
      </c>
      <c r="G2900">
        <v>44000</v>
      </c>
      <c r="H2900" t="s">
        <v>4172</v>
      </c>
      <c r="I2900">
        <v>17900000</v>
      </c>
      <c r="J2900" t="s">
        <v>10551</v>
      </c>
      <c r="K2900">
        <v>17300000</v>
      </c>
      <c r="L2900">
        <v>18500000</v>
      </c>
      <c r="M2900">
        <v>43</v>
      </c>
      <c r="N2900" t="s">
        <v>4191</v>
      </c>
      <c r="O2900" t="s">
        <v>11085</v>
      </c>
    </row>
    <row r="2901" spans="1:15" x14ac:dyDescent="0.3">
      <c r="A2901" t="s">
        <v>10793</v>
      </c>
      <c r="B2901">
        <v>2022</v>
      </c>
      <c r="C2901" t="s">
        <v>199</v>
      </c>
      <c r="D2901" t="s">
        <v>6103</v>
      </c>
      <c r="E2901" t="s">
        <v>11091</v>
      </c>
      <c r="F2901" t="s">
        <v>143</v>
      </c>
      <c r="G2901">
        <v>26117</v>
      </c>
      <c r="H2901" t="s">
        <v>4172</v>
      </c>
      <c r="I2901">
        <v>8700000</v>
      </c>
      <c r="J2901" t="s">
        <v>10551</v>
      </c>
      <c r="K2901">
        <v>8400000</v>
      </c>
      <c r="L2901">
        <v>9000000</v>
      </c>
      <c r="M2901">
        <v>6</v>
      </c>
      <c r="N2901" t="s">
        <v>4218</v>
      </c>
      <c r="O2901" t="s">
        <v>11092</v>
      </c>
    </row>
    <row r="2902" spans="1:15" x14ac:dyDescent="0.3">
      <c r="A2902" t="s">
        <v>10504</v>
      </c>
      <c r="B2902">
        <v>2020</v>
      </c>
      <c r="C2902" t="s">
        <v>62</v>
      </c>
      <c r="D2902">
        <v>5008</v>
      </c>
      <c r="E2902" t="s">
        <v>9467</v>
      </c>
      <c r="F2902" t="s">
        <v>143</v>
      </c>
      <c r="G2902">
        <v>55000</v>
      </c>
      <c r="H2902" t="s">
        <v>4172</v>
      </c>
      <c r="I2902">
        <v>17100000</v>
      </c>
      <c r="J2902" t="s">
        <v>10551</v>
      </c>
      <c r="K2902">
        <v>16600000</v>
      </c>
      <c r="L2902">
        <v>17700000</v>
      </c>
      <c r="M2902" t="s">
        <v>4174</v>
      </c>
      <c r="N2902" t="s">
        <v>4186</v>
      </c>
      <c r="O2902" t="s">
        <v>11097</v>
      </c>
    </row>
    <row r="2903" spans="1:15" x14ac:dyDescent="0.3">
      <c r="A2903" t="s">
        <v>10632</v>
      </c>
      <c r="B2903">
        <v>2020</v>
      </c>
      <c r="C2903" t="s">
        <v>41</v>
      </c>
      <c r="D2903" t="s">
        <v>5030</v>
      </c>
      <c r="E2903" t="s">
        <v>5031</v>
      </c>
      <c r="F2903" t="s">
        <v>161</v>
      </c>
      <c r="G2903">
        <v>82300</v>
      </c>
      <c r="H2903" t="s">
        <v>4179</v>
      </c>
      <c r="I2903">
        <v>10900000</v>
      </c>
      <c r="J2903" t="s">
        <v>10551</v>
      </c>
      <c r="K2903">
        <v>10500000</v>
      </c>
      <c r="L2903">
        <v>11400000</v>
      </c>
      <c r="M2903">
        <v>7</v>
      </c>
      <c r="N2903" t="s">
        <v>4274</v>
      </c>
      <c r="O2903" t="s">
        <v>10633</v>
      </c>
    </row>
    <row r="2904" spans="1:15" x14ac:dyDescent="0.3">
      <c r="A2904" t="s">
        <v>10766</v>
      </c>
      <c r="B2904">
        <v>2021</v>
      </c>
      <c r="C2904" t="s">
        <v>62</v>
      </c>
      <c r="D2904">
        <v>3008</v>
      </c>
      <c r="E2904" t="s">
        <v>11105</v>
      </c>
      <c r="F2904" t="s">
        <v>43</v>
      </c>
      <c r="G2904">
        <v>125928</v>
      </c>
      <c r="H2904" t="s">
        <v>4179</v>
      </c>
      <c r="I2904">
        <v>13800000</v>
      </c>
      <c r="J2904" t="s">
        <v>10551</v>
      </c>
      <c r="K2904">
        <v>13100000</v>
      </c>
      <c r="L2904">
        <v>14600000</v>
      </c>
      <c r="M2904">
        <v>28</v>
      </c>
      <c r="N2904" t="s">
        <v>4247</v>
      </c>
      <c r="O2904" t="s">
        <v>11106</v>
      </c>
    </row>
    <row r="2905" spans="1:15" x14ac:dyDescent="0.3">
      <c r="A2905" t="s">
        <v>10795</v>
      </c>
      <c r="B2905">
        <v>2021</v>
      </c>
      <c r="C2905" t="s">
        <v>62</v>
      </c>
      <c r="D2905">
        <v>5008</v>
      </c>
      <c r="E2905" t="s">
        <v>5999</v>
      </c>
      <c r="F2905" t="s">
        <v>143</v>
      </c>
      <c r="G2905">
        <v>101972</v>
      </c>
      <c r="H2905" t="s">
        <v>4179</v>
      </c>
      <c r="I2905">
        <v>15900000</v>
      </c>
      <c r="J2905" t="s">
        <v>10551</v>
      </c>
      <c r="K2905">
        <v>15300000</v>
      </c>
      <c r="L2905">
        <v>16500000</v>
      </c>
      <c r="M2905">
        <v>11</v>
      </c>
      <c r="N2905" t="s">
        <v>4212</v>
      </c>
      <c r="O2905" t="s">
        <v>11107</v>
      </c>
    </row>
    <row r="2906" spans="1:15" x14ac:dyDescent="0.3">
      <c r="A2906" t="s">
        <v>5998</v>
      </c>
      <c r="B2906">
        <v>2021</v>
      </c>
      <c r="C2906" t="s">
        <v>62</v>
      </c>
      <c r="D2906">
        <v>3008</v>
      </c>
      <c r="E2906" t="s">
        <v>5999</v>
      </c>
      <c r="F2906" t="s">
        <v>143</v>
      </c>
      <c r="G2906">
        <v>68686</v>
      </c>
      <c r="H2906" t="s">
        <v>4179</v>
      </c>
      <c r="I2906">
        <v>14800000</v>
      </c>
      <c r="J2906" t="s">
        <v>10551</v>
      </c>
      <c r="K2906">
        <v>14100000</v>
      </c>
      <c r="L2906">
        <v>15400000</v>
      </c>
      <c r="M2906">
        <v>9</v>
      </c>
      <c r="N2906" t="s">
        <v>4247</v>
      </c>
      <c r="O2906" t="s">
        <v>11112</v>
      </c>
    </row>
    <row r="2907" spans="1:15" x14ac:dyDescent="0.3">
      <c r="A2907" t="s">
        <v>10311</v>
      </c>
      <c r="B2907">
        <v>2021</v>
      </c>
      <c r="C2907" t="s">
        <v>194</v>
      </c>
      <c r="D2907">
        <v>1000</v>
      </c>
      <c r="E2907" t="s">
        <v>10312</v>
      </c>
      <c r="F2907" t="s">
        <v>161</v>
      </c>
      <c r="G2907">
        <v>113000</v>
      </c>
      <c r="H2907" t="s">
        <v>4179</v>
      </c>
      <c r="I2907">
        <v>15700000</v>
      </c>
      <c r="J2907" t="s">
        <v>10551</v>
      </c>
      <c r="K2907">
        <v>15200000</v>
      </c>
      <c r="L2907">
        <v>16300000</v>
      </c>
      <c r="M2907">
        <v>6</v>
      </c>
      <c r="N2907" t="s">
        <v>4247</v>
      </c>
      <c r="O2907" t="s">
        <v>10658</v>
      </c>
    </row>
    <row r="2908" spans="1:15" x14ac:dyDescent="0.3">
      <c r="A2908" t="s">
        <v>10762</v>
      </c>
      <c r="B2908">
        <v>2021</v>
      </c>
      <c r="C2908" t="s">
        <v>89</v>
      </c>
      <c r="D2908" t="s">
        <v>4379</v>
      </c>
      <c r="E2908" t="s">
        <v>4380</v>
      </c>
      <c r="F2908" t="s">
        <v>60</v>
      </c>
      <c r="G2908">
        <v>41169</v>
      </c>
      <c r="H2908" t="s">
        <v>4179</v>
      </c>
      <c r="I2908">
        <v>7210000</v>
      </c>
      <c r="J2908" t="s">
        <v>10551</v>
      </c>
      <c r="K2908">
        <v>6950000</v>
      </c>
      <c r="L2908">
        <v>7470000</v>
      </c>
      <c r="M2908">
        <v>17</v>
      </c>
      <c r="N2908" t="s">
        <v>4507</v>
      </c>
      <c r="O2908" t="s">
        <v>11114</v>
      </c>
    </row>
    <row r="2909" spans="1:15" x14ac:dyDescent="0.3">
      <c r="A2909" t="s">
        <v>5889</v>
      </c>
      <c r="B2909">
        <v>2021</v>
      </c>
      <c r="C2909" t="s">
        <v>89</v>
      </c>
      <c r="D2909" t="s">
        <v>4422</v>
      </c>
      <c r="E2909" t="s">
        <v>4850</v>
      </c>
      <c r="F2909" t="s">
        <v>43</v>
      </c>
      <c r="G2909">
        <v>25903</v>
      </c>
      <c r="H2909" t="s">
        <v>4172</v>
      </c>
      <c r="I2909">
        <v>8700000</v>
      </c>
      <c r="J2909" t="s">
        <v>10551</v>
      </c>
      <c r="K2909">
        <v>8400000</v>
      </c>
      <c r="L2909">
        <v>9000000</v>
      </c>
      <c r="M2909">
        <v>41</v>
      </c>
      <c r="N2909" t="s">
        <v>4244</v>
      </c>
      <c r="O2909" t="s">
        <v>11129</v>
      </c>
    </row>
    <row r="2910" spans="1:15" x14ac:dyDescent="0.3">
      <c r="A2910" t="s">
        <v>5889</v>
      </c>
      <c r="B2910">
        <v>2021</v>
      </c>
      <c r="C2910" t="s">
        <v>89</v>
      </c>
      <c r="D2910" t="s">
        <v>4422</v>
      </c>
      <c r="E2910" t="s">
        <v>10644</v>
      </c>
      <c r="F2910" t="s">
        <v>43</v>
      </c>
      <c r="G2910">
        <v>25892</v>
      </c>
      <c r="H2910" t="s">
        <v>4172</v>
      </c>
      <c r="I2910">
        <v>8700000</v>
      </c>
      <c r="J2910" t="s">
        <v>10551</v>
      </c>
      <c r="K2910">
        <v>8400000</v>
      </c>
      <c r="L2910">
        <v>9100000</v>
      </c>
      <c r="M2910">
        <v>111</v>
      </c>
      <c r="N2910" t="s">
        <v>4244</v>
      </c>
      <c r="O2910" t="s">
        <v>11130</v>
      </c>
    </row>
    <row r="2911" spans="1:15" x14ac:dyDescent="0.3">
      <c r="A2911" t="s">
        <v>5889</v>
      </c>
      <c r="B2911">
        <v>2021</v>
      </c>
      <c r="C2911" t="s">
        <v>89</v>
      </c>
      <c r="D2911" t="s">
        <v>4422</v>
      </c>
      <c r="E2911" t="s">
        <v>10644</v>
      </c>
      <c r="F2911" t="s">
        <v>43</v>
      </c>
      <c r="G2911">
        <v>25892</v>
      </c>
      <c r="H2911" t="s">
        <v>4172</v>
      </c>
      <c r="I2911">
        <v>8700000</v>
      </c>
      <c r="J2911" t="s">
        <v>10551</v>
      </c>
      <c r="K2911">
        <v>8400000</v>
      </c>
      <c r="L2911">
        <v>9100000</v>
      </c>
      <c r="M2911">
        <v>111</v>
      </c>
      <c r="N2911" t="s">
        <v>4244</v>
      </c>
      <c r="O2911" t="s">
        <v>10645</v>
      </c>
    </row>
    <row r="2912" spans="1:15" x14ac:dyDescent="0.3">
      <c r="A2912" t="s">
        <v>11134</v>
      </c>
      <c r="B2912">
        <v>2021</v>
      </c>
      <c r="C2912" t="s">
        <v>137</v>
      </c>
      <c r="D2912" t="s">
        <v>4335</v>
      </c>
      <c r="E2912" t="s">
        <v>8055</v>
      </c>
      <c r="F2912" t="s">
        <v>143</v>
      </c>
      <c r="G2912">
        <v>78797</v>
      </c>
      <c r="H2912" t="s">
        <v>4172</v>
      </c>
      <c r="I2912">
        <v>12100000</v>
      </c>
      <c r="J2912" t="s">
        <v>10551</v>
      </c>
      <c r="K2912">
        <v>11600000</v>
      </c>
      <c r="L2912">
        <v>12500000</v>
      </c>
      <c r="M2912">
        <v>22</v>
      </c>
      <c r="N2912" t="s">
        <v>4244</v>
      </c>
      <c r="O2912" t="s">
        <v>11135</v>
      </c>
    </row>
    <row r="2913" spans="1:15" x14ac:dyDescent="0.3">
      <c r="A2913" t="s">
        <v>10711</v>
      </c>
      <c r="B2913">
        <v>2021</v>
      </c>
      <c r="C2913" t="s">
        <v>166</v>
      </c>
      <c r="D2913" t="s">
        <v>7843</v>
      </c>
      <c r="E2913" t="s">
        <v>7844</v>
      </c>
      <c r="F2913" t="s">
        <v>43</v>
      </c>
      <c r="G2913">
        <v>64900</v>
      </c>
      <c r="H2913" t="s">
        <v>4179</v>
      </c>
      <c r="I2913">
        <v>19400000</v>
      </c>
      <c r="J2913" t="s">
        <v>10551</v>
      </c>
      <c r="K2913">
        <v>18700000</v>
      </c>
      <c r="L2913">
        <v>20100000</v>
      </c>
      <c r="M2913">
        <v>6</v>
      </c>
      <c r="N2913" t="s">
        <v>4247</v>
      </c>
      <c r="O2913" t="s">
        <v>10712</v>
      </c>
    </row>
    <row r="2914" spans="1:15" x14ac:dyDescent="0.3">
      <c r="A2914" t="s">
        <v>10711</v>
      </c>
      <c r="B2914">
        <v>2021</v>
      </c>
      <c r="C2914" t="s">
        <v>166</v>
      </c>
      <c r="D2914" t="s">
        <v>5003</v>
      </c>
      <c r="E2914" t="s">
        <v>7844</v>
      </c>
      <c r="F2914" t="s">
        <v>43</v>
      </c>
      <c r="G2914">
        <v>64900</v>
      </c>
      <c r="H2914" t="s">
        <v>4179</v>
      </c>
      <c r="I2914">
        <v>19300000</v>
      </c>
      <c r="J2914" t="s">
        <v>10551</v>
      </c>
      <c r="K2914">
        <v>18600000</v>
      </c>
      <c r="L2914">
        <v>20000000</v>
      </c>
      <c r="M2914">
        <v>6</v>
      </c>
      <c r="N2914" t="s">
        <v>4247</v>
      </c>
      <c r="O2914" t="s">
        <v>11146</v>
      </c>
    </row>
    <row r="2915" spans="1:15" x14ac:dyDescent="0.3">
      <c r="A2915" t="s">
        <v>10654</v>
      </c>
      <c r="B2915">
        <v>2021</v>
      </c>
      <c r="C2915" t="s">
        <v>92</v>
      </c>
      <c r="D2915" t="s">
        <v>4908</v>
      </c>
      <c r="E2915" t="s">
        <v>7708</v>
      </c>
      <c r="F2915" t="s">
        <v>60</v>
      </c>
      <c r="G2915">
        <v>106000</v>
      </c>
      <c r="H2915" t="s">
        <v>4179</v>
      </c>
      <c r="I2915">
        <v>6430000</v>
      </c>
      <c r="J2915" t="s">
        <v>10551</v>
      </c>
      <c r="K2915">
        <v>6190000</v>
      </c>
      <c r="L2915">
        <v>6670000</v>
      </c>
      <c r="M2915">
        <v>43</v>
      </c>
      <c r="N2915" t="s">
        <v>4381</v>
      </c>
      <c r="O2915" t="s">
        <v>10655</v>
      </c>
    </row>
    <row r="2916" spans="1:15" x14ac:dyDescent="0.3">
      <c r="A2916" t="s">
        <v>10654</v>
      </c>
      <c r="B2916">
        <v>2021</v>
      </c>
      <c r="C2916" t="s">
        <v>92</v>
      </c>
      <c r="D2916" t="s">
        <v>4908</v>
      </c>
      <c r="E2916" t="s">
        <v>6061</v>
      </c>
      <c r="F2916" t="s">
        <v>60</v>
      </c>
      <c r="G2916">
        <v>105097</v>
      </c>
      <c r="H2916" t="s">
        <v>4179</v>
      </c>
      <c r="I2916">
        <v>6670000</v>
      </c>
      <c r="J2916" t="s">
        <v>10551</v>
      </c>
      <c r="K2916">
        <v>6420000</v>
      </c>
      <c r="L2916">
        <v>6920000</v>
      </c>
      <c r="M2916">
        <v>24</v>
      </c>
      <c r="N2916" t="s">
        <v>4381</v>
      </c>
      <c r="O2916" t="s">
        <v>11152</v>
      </c>
    </row>
    <row r="2917" spans="1:15" x14ac:dyDescent="0.3">
      <c r="A2917" t="s">
        <v>11153</v>
      </c>
      <c r="B2917">
        <v>2021</v>
      </c>
      <c r="C2917" t="s">
        <v>89</v>
      </c>
      <c r="D2917" t="s">
        <v>4422</v>
      </c>
      <c r="E2917" t="s">
        <v>4423</v>
      </c>
      <c r="F2917" t="s">
        <v>43</v>
      </c>
      <c r="G2917">
        <v>104000</v>
      </c>
      <c r="H2917" t="s">
        <v>4172</v>
      </c>
      <c r="I2917">
        <v>7430000</v>
      </c>
      <c r="J2917" t="s">
        <v>10551</v>
      </c>
      <c r="K2917">
        <v>7080000</v>
      </c>
      <c r="L2917">
        <v>7780000</v>
      </c>
      <c r="M2917">
        <v>41</v>
      </c>
      <c r="N2917" t="s">
        <v>4381</v>
      </c>
      <c r="O2917" t="s">
        <v>11154</v>
      </c>
    </row>
    <row r="2918" spans="1:15" x14ac:dyDescent="0.3">
      <c r="A2918" t="s">
        <v>10772</v>
      </c>
      <c r="B2918">
        <v>2021</v>
      </c>
      <c r="C2918" t="s">
        <v>4640</v>
      </c>
      <c r="D2918" t="s">
        <v>5092</v>
      </c>
      <c r="E2918" t="s">
        <v>5787</v>
      </c>
      <c r="F2918" t="s">
        <v>43</v>
      </c>
      <c r="G2918">
        <v>47518</v>
      </c>
      <c r="H2918" t="s">
        <v>4179</v>
      </c>
      <c r="I2918">
        <v>9200000</v>
      </c>
      <c r="J2918" t="s">
        <v>10551</v>
      </c>
      <c r="K2918">
        <v>8800000</v>
      </c>
      <c r="L2918">
        <v>9500000</v>
      </c>
      <c r="M2918">
        <v>20</v>
      </c>
      <c r="N2918" t="s">
        <v>4416</v>
      </c>
      <c r="O2918" t="s">
        <v>11155</v>
      </c>
    </row>
    <row r="2919" spans="1:15" x14ac:dyDescent="0.3">
      <c r="A2919" t="s">
        <v>10797</v>
      </c>
      <c r="B2919">
        <v>2021</v>
      </c>
      <c r="C2919" t="s">
        <v>4640</v>
      </c>
      <c r="D2919" t="s">
        <v>5926</v>
      </c>
      <c r="E2919" t="s">
        <v>11156</v>
      </c>
      <c r="F2919" t="s">
        <v>43</v>
      </c>
      <c r="G2919">
        <v>43501</v>
      </c>
      <c r="H2919" t="s">
        <v>4179</v>
      </c>
      <c r="I2919">
        <v>10200000</v>
      </c>
      <c r="J2919" t="s">
        <v>10551</v>
      </c>
      <c r="K2919">
        <v>9900000</v>
      </c>
      <c r="L2919">
        <v>10600000</v>
      </c>
      <c r="M2919" t="s">
        <v>4174</v>
      </c>
      <c r="N2919" t="s">
        <v>4424</v>
      </c>
      <c r="O2919" t="s">
        <v>11157</v>
      </c>
    </row>
    <row r="2920" spans="1:15" x14ac:dyDescent="0.3">
      <c r="A2920" t="s">
        <v>10665</v>
      </c>
      <c r="B2920">
        <v>2022</v>
      </c>
      <c r="C2920" t="s">
        <v>50</v>
      </c>
      <c r="D2920" t="s">
        <v>5694</v>
      </c>
      <c r="E2920" t="s">
        <v>10666</v>
      </c>
      <c r="F2920" t="s">
        <v>43</v>
      </c>
      <c r="G2920">
        <v>64892</v>
      </c>
      <c r="H2920" t="s">
        <v>4172</v>
      </c>
      <c r="I2920">
        <v>6140000</v>
      </c>
      <c r="J2920" t="s">
        <v>10551</v>
      </c>
      <c r="K2920">
        <v>5850000</v>
      </c>
      <c r="L2920">
        <v>6430000</v>
      </c>
      <c r="M2920" t="s">
        <v>4174</v>
      </c>
      <c r="N2920" t="s">
        <v>4289</v>
      </c>
      <c r="O2920" t="s">
        <v>11175</v>
      </c>
    </row>
    <row r="2921" spans="1:15" x14ac:dyDescent="0.3">
      <c r="A2921" t="s">
        <v>10665</v>
      </c>
      <c r="B2921">
        <v>2022</v>
      </c>
      <c r="C2921" t="s">
        <v>50</v>
      </c>
      <c r="D2921" t="s">
        <v>5694</v>
      </c>
      <c r="E2921" t="s">
        <v>10666</v>
      </c>
      <c r="F2921" t="s">
        <v>43</v>
      </c>
      <c r="G2921">
        <v>64892</v>
      </c>
      <c r="H2921" t="s">
        <v>4179</v>
      </c>
      <c r="I2921">
        <v>6140000</v>
      </c>
      <c r="J2921" t="s">
        <v>10551</v>
      </c>
      <c r="K2921">
        <v>5850000</v>
      </c>
      <c r="L2921">
        <v>6430000</v>
      </c>
      <c r="M2921" t="s">
        <v>4174</v>
      </c>
      <c r="N2921" t="s">
        <v>4289</v>
      </c>
      <c r="O2921" t="s">
        <v>10667</v>
      </c>
    </row>
    <row r="2922" spans="1:15" x14ac:dyDescent="0.3">
      <c r="A2922" t="s">
        <v>10782</v>
      </c>
      <c r="B2922">
        <v>2022</v>
      </c>
      <c r="C2922" t="s">
        <v>36</v>
      </c>
      <c r="D2922" t="s">
        <v>4399</v>
      </c>
      <c r="E2922" t="s">
        <v>4400</v>
      </c>
      <c r="F2922" t="s">
        <v>60</v>
      </c>
      <c r="G2922">
        <v>60000</v>
      </c>
      <c r="H2922" t="s">
        <v>4179</v>
      </c>
      <c r="I2922">
        <v>7650000</v>
      </c>
      <c r="J2922" t="s">
        <v>10551</v>
      </c>
      <c r="K2922">
        <v>7380000</v>
      </c>
      <c r="L2922">
        <v>7930000</v>
      </c>
      <c r="M2922">
        <v>42</v>
      </c>
      <c r="N2922" t="s">
        <v>4648</v>
      </c>
      <c r="O2922" t="s">
        <v>11178</v>
      </c>
    </row>
    <row r="2923" spans="1:15" x14ac:dyDescent="0.3">
      <c r="A2923" t="s">
        <v>10776</v>
      </c>
      <c r="B2923">
        <v>2022</v>
      </c>
      <c r="C2923" t="s">
        <v>182</v>
      </c>
      <c r="D2923" t="s">
        <v>5859</v>
      </c>
      <c r="E2923" t="s">
        <v>9771</v>
      </c>
      <c r="F2923" t="s">
        <v>143</v>
      </c>
      <c r="G2923">
        <v>106000</v>
      </c>
      <c r="H2923" t="s">
        <v>8195</v>
      </c>
      <c r="I2923">
        <v>16200000</v>
      </c>
      <c r="J2923" t="s">
        <v>10551</v>
      </c>
      <c r="K2923">
        <v>15300000</v>
      </c>
      <c r="L2923">
        <v>17000000</v>
      </c>
      <c r="M2923">
        <v>2</v>
      </c>
      <c r="N2923" t="s">
        <v>4271</v>
      </c>
      <c r="O2923" t="s">
        <v>11192</v>
      </c>
    </row>
    <row r="2924" spans="1:15" x14ac:dyDescent="0.3">
      <c r="A2924" t="s">
        <v>8339</v>
      </c>
      <c r="B2924">
        <v>2022</v>
      </c>
      <c r="C2924" t="s">
        <v>41</v>
      </c>
      <c r="D2924" t="s">
        <v>6018</v>
      </c>
      <c r="E2924" t="s">
        <v>4875</v>
      </c>
      <c r="F2924" t="s">
        <v>161</v>
      </c>
      <c r="G2924">
        <v>67000</v>
      </c>
      <c r="H2924" t="s">
        <v>4179</v>
      </c>
      <c r="I2924">
        <v>7830000</v>
      </c>
      <c r="J2924" t="s">
        <v>10551</v>
      </c>
      <c r="K2924">
        <v>7530000</v>
      </c>
      <c r="L2924">
        <v>8100000</v>
      </c>
      <c r="M2924">
        <v>12</v>
      </c>
      <c r="N2924" t="s">
        <v>4244</v>
      </c>
      <c r="O2924" t="s">
        <v>11194</v>
      </c>
    </row>
    <row r="2925" spans="1:15" x14ac:dyDescent="0.3">
      <c r="A2925" t="s">
        <v>10715</v>
      </c>
      <c r="B2925">
        <v>2022</v>
      </c>
      <c r="C2925" t="s">
        <v>10716</v>
      </c>
      <c r="D2925" t="s">
        <v>10717</v>
      </c>
      <c r="E2925" t="s">
        <v>10718</v>
      </c>
      <c r="F2925" t="s">
        <v>161</v>
      </c>
      <c r="G2925">
        <v>7000</v>
      </c>
      <c r="H2925" t="s">
        <v>4179</v>
      </c>
      <c r="I2925">
        <v>44500000</v>
      </c>
      <c r="J2925" t="s">
        <v>10551</v>
      </c>
      <c r="K2925">
        <v>43000000</v>
      </c>
      <c r="L2925">
        <v>46000000</v>
      </c>
      <c r="M2925">
        <v>4</v>
      </c>
      <c r="N2925" t="s">
        <v>10719</v>
      </c>
      <c r="O2925" t="s">
        <v>10720</v>
      </c>
    </row>
    <row r="2926" spans="1:15" x14ac:dyDescent="0.3">
      <c r="A2926" t="s">
        <v>10781</v>
      </c>
      <c r="B2926">
        <v>2022</v>
      </c>
      <c r="C2926" t="s">
        <v>4183</v>
      </c>
      <c r="D2926" t="s">
        <v>4364</v>
      </c>
      <c r="E2926" t="s">
        <v>4707</v>
      </c>
      <c r="F2926" t="s">
        <v>43</v>
      </c>
      <c r="G2926">
        <v>83852</v>
      </c>
      <c r="H2926" t="s">
        <v>4179</v>
      </c>
      <c r="I2926">
        <v>7740000</v>
      </c>
      <c r="J2926" t="s">
        <v>10551</v>
      </c>
      <c r="K2926">
        <v>7410000</v>
      </c>
      <c r="L2926">
        <v>8100000</v>
      </c>
      <c r="M2926">
        <v>11</v>
      </c>
      <c r="N2926" t="s">
        <v>4424</v>
      </c>
      <c r="O2926" t="s">
        <v>11201</v>
      </c>
    </row>
    <row r="2927" spans="1:15" x14ac:dyDescent="0.3">
      <c r="A2927" t="s">
        <v>10781</v>
      </c>
      <c r="B2927">
        <v>2022</v>
      </c>
      <c r="C2927" t="s">
        <v>4183</v>
      </c>
      <c r="D2927" t="s">
        <v>4364</v>
      </c>
      <c r="E2927" t="s">
        <v>4707</v>
      </c>
      <c r="F2927" t="s">
        <v>43</v>
      </c>
      <c r="G2927">
        <v>84000</v>
      </c>
      <c r="H2927" t="s">
        <v>4179</v>
      </c>
      <c r="I2927">
        <v>7740000</v>
      </c>
      <c r="J2927" t="s">
        <v>10551</v>
      </c>
      <c r="K2927">
        <v>7410000</v>
      </c>
      <c r="L2927">
        <v>8100000</v>
      </c>
      <c r="M2927">
        <v>11</v>
      </c>
      <c r="N2927" t="s">
        <v>4424</v>
      </c>
      <c r="O2927" t="s">
        <v>11202</v>
      </c>
    </row>
    <row r="2928" spans="1:15" x14ac:dyDescent="0.3">
      <c r="A2928" t="s">
        <v>10764</v>
      </c>
      <c r="B2928">
        <v>2022</v>
      </c>
      <c r="C2928" t="s">
        <v>5177</v>
      </c>
      <c r="D2928" t="s">
        <v>5214</v>
      </c>
      <c r="E2928" t="s">
        <v>11211</v>
      </c>
      <c r="F2928" t="s">
        <v>60</v>
      </c>
      <c r="G2928">
        <v>55000</v>
      </c>
      <c r="H2928" t="s">
        <v>4172</v>
      </c>
      <c r="I2928">
        <v>9300000</v>
      </c>
      <c r="J2928" t="s">
        <v>10551</v>
      </c>
      <c r="K2928">
        <v>9000000</v>
      </c>
      <c r="L2928">
        <v>9700000</v>
      </c>
      <c r="M2928">
        <v>5</v>
      </c>
      <c r="N2928" t="s">
        <v>4289</v>
      </c>
      <c r="O2928" t="s">
        <v>11212</v>
      </c>
    </row>
    <row r="2929" spans="1:15" x14ac:dyDescent="0.3">
      <c r="A2929" t="s">
        <v>10785</v>
      </c>
      <c r="B2929">
        <v>2022</v>
      </c>
      <c r="C2929" t="s">
        <v>191</v>
      </c>
      <c r="D2929" t="s">
        <v>5762</v>
      </c>
      <c r="E2929" t="s">
        <v>5746</v>
      </c>
      <c r="F2929" t="s">
        <v>161</v>
      </c>
      <c r="G2929">
        <v>63895</v>
      </c>
      <c r="H2929" t="s">
        <v>4179</v>
      </c>
      <c r="I2929">
        <v>13700000</v>
      </c>
      <c r="J2929" t="s">
        <v>10551</v>
      </c>
      <c r="K2929">
        <v>13200000</v>
      </c>
      <c r="L2929">
        <v>14200000</v>
      </c>
      <c r="M2929">
        <v>13</v>
      </c>
      <c r="N2929" t="s">
        <v>4289</v>
      </c>
      <c r="O2929" t="s">
        <v>11230</v>
      </c>
    </row>
    <row r="2930" spans="1:15" x14ac:dyDescent="0.3">
      <c r="A2930" t="s">
        <v>10668</v>
      </c>
      <c r="B2930">
        <v>2022</v>
      </c>
      <c r="C2930" t="s">
        <v>4183</v>
      </c>
      <c r="D2930" t="s">
        <v>5167</v>
      </c>
      <c r="E2930" t="s">
        <v>5168</v>
      </c>
      <c r="F2930" t="s">
        <v>173</v>
      </c>
      <c r="G2930">
        <v>101500</v>
      </c>
      <c r="H2930" t="s">
        <v>4179</v>
      </c>
      <c r="I2930">
        <v>9900000</v>
      </c>
      <c r="J2930" t="s">
        <v>10551</v>
      </c>
      <c r="K2930">
        <v>9500000</v>
      </c>
      <c r="L2930">
        <v>10400000</v>
      </c>
      <c r="M2930">
        <v>10</v>
      </c>
      <c r="N2930" t="s">
        <v>4381</v>
      </c>
      <c r="O2930" t="s">
        <v>11231</v>
      </c>
    </row>
    <row r="2931" spans="1:15" x14ac:dyDescent="0.3">
      <c r="A2931" t="s">
        <v>10668</v>
      </c>
      <c r="B2931">
        <v>2022</v>
      </c>
      <c r="C2931" t="s">
        <v>4183</v>
      </c>
      <c r="D2931" t="s">
        <v>5167</v>
      </c>
      <c r="E2931" t="s">
        <v>5168</v>
      </c>
      <c r="F2931" t="s">
        <v>173</v>
      </c>
      <c r="G2931">
        <v>101500</v>
      </c>
      <c r="H2931" t="s">
        <v>4179</v>
      </c>
      <c r="I2931">
        <v>9900000</v>
      </c>
      <c r="J2931" t="s">
        <v>10551</v>
      </c>
      <c r="K2931">
        <v>9500000</v>
      </c>
      <c r="L2931">
        <v>10400000</v>
      </c>
      <c r="M2931">
        <v>10</v>
      </c>
      <c r="N2931" t="s">
        <v>4381</v>
      </c>
      <c r="O2931" t="s">
        <v>10669</v>
      </c>
    </row>
    <row r="2932" spans="1:15" x14ac:dyDescent="0.3">
      <c r="A2932" t="s">
        <v>10768</v>
      </c>
      <c r="B2932">
        <v>2022</v>
      </c>
      <c r="C2932" t="s">
        <v>36</v>
      </c>
      <c r="D2932" t="s">
        <v>5628</v>
      </c>
      <c r="E2932" t="s">
        <v>5629</v>
      </c>
      <c r="F2932" t="s">
        <v>143</v>
      </c>
      <c r="G2932">
        <v>74000</v>
      </c>
      <c r="H2932" t="s">
        <v>4179</v>
      </c>
      <c r="I2932">
        <v>7820000</v>
      </c>
      <c r="J2932" t="s">
        <v>10551</v>
      </c>
      <c r="K2932">
        <v>7520000</v>
      </c>
      <c r="L2932">
        <v>8100000</v>
      </c>
      <c r="M2932">
        <v>33</v>
      </c>
      <c r="N2932" t="s">
        <v>4244</v>
      </c>
      <c r="O2932" t="s">
        <v>11237</v>
      </c>
    </row>
    <row r="2933" spans="1:15" x14ac:dyDescent="0.3">
      <c r="A2933" t="s">
        <v>10677</v>
      </c>
      <c r="B2933">
        <v>2022</v>
      </c>
      <c r="C2933" t="s">
        <v>5177</v>
      </c>
      <c r="D2933" t="s">
        <v>5214</v>
      </c>
      <c r="E2933" t="s">
        <v>11248</v>
      </c>
      <c r="F2933" t="s">
        <v>60</v>
      </c>
      <c r="G2933">
        <v>23796</v>
      </c>
      <c r="H2933" t="s">
        <v>4172</v>
      </c>
      <c r="I2933">
        <v>8600000</v>
      </c>
      <c r="J2933" t="s">
        <v>10551</v>
      </c>
      <c r="K2933">
        <v>8300000</v>
      </c>
      <c r="L2933">
        <v>8900000</v>
      </c>
      <c r="M2933">
        <v>11</v>
      </c>
      <c r="N2933" t="s">
        <v>4247</v>
      </c>
      <c r="O2933" t="s">
        <v>11249</v>
      </c>
    </row>
    <row r="2934" spans="1:15" x14ac:dyDescent="0.3">
      <c r="A2934" t="s">
        <v>10788</v>
      </c>
      <c r="B2934">
        <v>2022</v>
      </c>
      <c r="C2934" t="s">
        <v>4183</v>
      </c>
      <c r="D2934" t="s">
        <v>4302</v>
      </c>
      <c r="E2934" t="s">
        <v>10549</v>
      </c>
      <c r="F2934" t="s">
        <v>143</v>
      </c>
      <c r="G2934">
        <v>65000</v>
      </c>
      <c r="H2934" t="s">
        <v>4179</v>
      </c>
      <c r="I2934">
        <v>21400000</v>
      </c>
      <c r="J2934" t="s">
        <v>10551</v>
      </c>
      <c r="K2934">
        <v>20700000</v>
      </c>
      <c r="L2934">
        <v>22200000</v>
      </c>
      <c r="M2934">
        <v>9</v>
      </c>
      <c r="N2934" t="s">
        <v>4289</v>
      </c>
      <c r="O2934" t="s">
        <v>11254</v>
      </c>
    </row>
    <row r="2935" spans="1:15" x14ac:dyDescent="0.3">
      <c r="A2935" t="s">
        <v>10634</v>
      </c>
      <c r="B2935">
        <v>2022</v>
      </c>
      <c r="C2935" t="s">
        <v>137</v>
      </c>
      <c r="D2935" t="s">
        <v>4436</v>
      </c>
      <c r="E2935" t="s">
        <v>10635</v>
      </c>
      <c r="F2935" t="s">
        <v>43</v>
      </c>
      <c r="G2935">
        <v>68878</v>
      </c>
      <c r="H2935" t="s">
        <v>4179</v>
      </c>
      <c r="I2935">
        <v>10400000</v>
      </c>
      <c r="J2935" t="s">
        <v>10551</v>
      </c>
      <c r="K2935">
        <v>10000000</v>
      </c>
      <c r="L2935">
        <v>10800000</v>
      </c>
      <c r="M2935">
        <v>13</v>
      </c>
      <c r="N2935" t="s">
        <v>4381</v>
      </c>
      <c r="O2935" t="s">
        <v>10636</v>
      </c>
    </row>
    <row r="2936" spans="1:15" x14ac:dyDescent="0.3">
      <c r="A2936" t="s">
        <v>10634</v>
      </c>
      <c r="B2936">
        <v>2022</v>
      </c>
      <c r="C2936" t="s">
        <v>137</v>
      </c>
      <c r="D2936" t="s">
        <v>4436</v>
      </c>
      <c r="E2936" t="s">
        <v>9550</v>
      </c>
      <c r="F2936" t="s">
        <v>43</v>
      </c>
      <c r="G2936">
        <v>68.878</v>
      </c>
      <c r="H2936" t="s">
        <v>4179</v>
      </c>
      <c r="I2936">
        <v>12400000</v>
      </c>
      <c r="J2936" t="s">
        <v>10551</v>
      </c>
      <c r="K2936">
        <v>12000000</v>
      </c>
      <c r="L2936">
        <v>12900000</v>
      </c>
      <c r="M2936" t="s">
        <v>4174</v>
      </c>
      <c r="N2936" t="s">
        <v>4244</v>
      </c>
      <c r="O2936" t="s">
        <v>11258</v>
      </c>
    </row>
    <row r="2937" spans="1:15" x14ac:dyDescent="0.3">
      <c r="A2937" t="s">
        <v>10634</v>
      </c>
      <c r="B2937">
        <v>2022</v>
      </c>
      <c r="C2937" t="s">
        <v>137</v>
      </c>
      <c r="D2937" t="s">
        <v>4436</v>
      </c>
      <c r="E2937" t="s">
        <v>9550</v>
      </c>
      <c r="F2937" t="s">
        <v>43</v>
      </c>
      <c r="G2937">
        <v>68878</v>
      </c>
      <c r="H2937" t="s">
        <v>4179</v>
      </c>
      <c r="I2937">
        <v>11600000</v>
      </c>
      <c r="J2937" t="s">
        <v>10551</v>
      </c>
      <c r="K2937">
        <v>11100000</v>
      </c>
      <c r="L2937">
        <v>12000000</v>
      </c>
      <c r="M2937" t="s">
        <v>4174</v>
      </c>
      <c r="N2937" t="s">
        <v>4244</v>
      </c>
      <c r="O2937" t="s">
        <v>11259</v>
      </c>
    </row>
    <row r="2938" spans="1:15" x14ac:dyDescent="0.3">
      <c r="A2938" t="s">
        <v>10610</v>
      </c>
      <c r="B2938">
        <v>2023</v>
      </c>
      <c r="C2938" t="s">
        <v>108</v>
      </c>
      <c r="D2938" t="s">
        <v>4800</v>
      </c>
      <c r="E2938" t="s">
        <v>5194</v>
      </c>
      <c r="F2938" t="s">
        <v>143</v>
      </c>
      <c r="G2938">
        <v>38400</v>
      </c>
      <c r="H2938" t="s">
        <v>4172</v>
      </c>
      <c r="I2938">
        <v>14500000</v>
      </c>
      <c r="J2938" t="s">
        <v>10551</v>
      </c>
      <c r="K2938">
        <v>13900000</v>
      </c>
      <c r="L2938">
        <v>15000000</v>
      </c>
      <c r="M2938">
        <v>15</v>
      </c>
      <c r="N2938" t="s">
        <v>4346</v>
      </c>
      <c r="O2938" t="s">
        <v>11260</v>
      </c>
    </row>
    <row r="2939" spans="1:15" x14ac:dyDescent="0.3">
      <c r="A2939" t="s">
        <v>10610</v>
      </c>
      <c r="B2939">
        <v>2023</v>
      </c>
      <c r="C2939" t="s">
        <v>108</v>
      </c>
      <c r="D2939" t="s">
        <v>4800</v>
      </c>
      <c r="E2939" t="s">
        <v>5194</v>
      </c>
      <c r="F2939" t="s">
        <v>143</v>
      </c>
      <c r="G2939">
        <v>38400</v>
      </c>
      <c r="H2939" t="s">
        <v>4172</v>
      </c>
      <c r="I2939">
        <v>14500000</v>
      </c>
      <c r="J2939" t="s">
        <v>10551</v>
      </c>
      <c r="K2939">
        <v>13900000</v>
      </c>
      <c r="L2939">
        <v>15000000</v>
      </c>
      <c r="M2939">
        <v>15</v>
      </c>
      <c r="N2939" t="s">
        <v>4346</v>
      </c>
      <c r="O2939" t="s">
        <v>10611</v>
      </c>
    </row>
    <row r="2940" spans="1:15" x14ac:dyDescent="0.3">
      <c r="A2940" t="s">
        <v>10528</v>
      </c>
      <c r="B2940">
        <v>2023</v>
      </c>
      <c r="C2940" t="s">
        <v>191</v>
      </c>
      <c r="D2940" t="s">
        <v>5762</v>
      </c>
      <c r="E2940" t="s">
        <v>6232</v>
      </c>
      <c r="F2940" t="s">
        <v>43</v>
      </c>
      <c r="G2940">
        <v>44400</v>
      </c>
      <c r="H2940" t="s">
        <v>4179</v>
      </c>
      <c r="I2940">
        <v>16500000</v>
      </c>
      <c r="J2940" t="s">
        <v>10551</v>
      </c>
      <c r="K2940">
        <v>15900000</v>
      </c>
      <c r="L2940">
        <v>17100000</v>
      </c>
      <c r="M2940">
        <v>5</v>
      </c>
      <c r="N2940" t="s">
        <v>4274</v>
      </c>
      <c r="O2940" t="s">
        <v>10589</v>
      </c>
    </row>
    <row r="2941" spans="1:15" x14ac:dyDescent="0.3">
      <c r="A2941" t="s">
        <v>11263</v>
      </c>
      <c r="B2941">
        <v>2023</v>
      </c>
      <c r="C2941" t="s">
        <v>24</v>
      </c>
      <c r="D2941" t="s">
        <v>4657</v>
      </c>
      <c r="E2941" t="s">
        <v>4658</v>
      </c>
      <c r="F2941" t="s">
        <v>161</v>
      </c>
      <c r="G2941">
        <v>60000</v>
      </c>
      <c r="H2941" t="s">
        <v>4179</v>
      </c>
      <c r="I2941">
        <v>20900000</v>
      </c>
      <c r="J2941" t="s">
        <v>10551</v>
      </c>
      <c r="K2941">
        <v>20100000</v>
      </c>
      <c r="L2941">
        <v>21700000</v>
      </c>
      <c r="M2941">
        <v>19</v>
      </c>
      <c r="N2941" t="s">
        <v>4289</v>
      </c>
      <c r="O2941" t="s">
        <v>11264</v>
      </c>
    </row>
    <row r="2942" spans="1:15" x14ac:dyDescent="0.3">
      <c r="A2942" t="s">
        <v>10775</v>
      </c>
      <c r="B2942">
        <v>2023</v>
      </c>
      <c r="C2942" t="s">
        <v>92</v>
      </c>
      <c r="D2942" t="s">
        <v>4908</v>
      </c>
      <c r="E2942" t="s">
        <v>7708</v>
      </c>
      <c r="F2942" t="s">
        <v>143</v>
      </c>
      <c r="G2942">
        <v>110</v>
      </c>
      <c r="H2942" t="s">
        <v>4179</v>
      </c>
      <c r="I2942">
        <v>7910000</v>
      </c>
      <c r="J2942" t="s">
        <v>10551</v>
      </c>
      <c r="K2942">
        <v>7640000</v>
      </c>
      <c r="L2942">
        <v>8200000</v>
      </c>
      <c r="M2942">
        <v>20</v>
      </c>
      <c r="N2942" t="s">
        <v>4551</v>
      </c>
      <c r="O2942" t="s">
        <v>11268</v>
      </c>
    </row>
    <row r="2943" spans="1:15" x14ac:dyDescent="0.3">
      <c r="A2943" t="s">
        <v>434</v>
      </c>
      <c r="B2943">
        <v>2023</v>
      </c>
      <c r="C2943" t="s">
        <v>36</v>
      </c>
      <c r="D2943" t="s">
        <v>4399</v>
      </c>
      <c r="E2943" t="s">
        <v>4415</v>
      </c>
      <c r="F2943" t="s">
        <v>143</v>
      </c>
      <c r="G2943">
        <v>92000</v>
      </c>
      <c r="H2943" t="s">
        <v>4172</v>
      </c>
      <c r="I2943">
        <v>8600000</v>
      </c>
      <c r="J2943" t="s">
        <v>10551</v>
      </c>
      <c r="K2943">
        <v>8200000</v>
      </c>
      <c r="L2943">
        <v>8900000</v>
      </c>
      <c r="M2943">
        <v>24</v>
      </c>
      <c r="N2943" t="s">
        <v>4507</v>
      </c>
      <c r="O2943" t="s">
        <v>11270</v>
      </c>
    </row>
    <row r="2944" spans="1:15" x14ac:dyDescent="0.3">
      <c r="A2944" t="s">
        <v>11271</v>
      </c>
      <c r="B2944">
        <v>2023</v>
      </c>
      <c r="C2944" t="s">
        <v>24</v>
      </c>
      <c r="D2944" t="s">
        <v>4189</v>
      </c>
      <c r="E2944" t="s">
        <v>4307</v>
      </c>
      <c r="F2944" t="s">
        <v>173</v>
      </c>
      <c r="G2944">
        <v>15500</v>
      </c>
      <c r="H2944" t="s">
        <v>4172</v>
      </c>
      <c r="I2944">
        <v>13000000</v>
      </c>
      <c r="J2944" t="s">
        <v>10551</v>
      </c>
      <c r="K2944">
        <v>12500000</v>
      </c>
      <c r="L2944">
        <v>13400000</v>
      </c>
      <c r="M2944">
        <v>40</v>
      </c>
      <c r="N2944" t="s">
        <v>4244</v>
      </c>
      <c r="O2944" t="s">
        <v>11272</v>
      </c>
    </row>
    <row r="2945" spans="1:15" x14ac:dyDescent="0.3">
      <c r="A2945" t="s">
        <v>10501</v>
      </c>
      <c r="B2945">
        <v>2023</v>
      </c>
      <c r="C2945" t="s">
        <v>182</v>
      </c>
      <c r="D2945" t="s">
        <v>5977</v>
      </c>
      <c r="E2945" t="s">
        <v>10532</v>
      </c>
      <c r="F2945" t="s">
        <v>143</v>
      </c>
      <c r="G2945">
        <v>48503</v>
      </c>
      <c r="H2945" t="s">
        <v>4179</v>
      </c>
      <c r="I2945">
        <v>24500000</v>
      </c>
      <c r="J2945" t="s">
        <v>10551</v>
      </c>
      <c r="K2945">
        <v>23700000</v>
      </c>
      <c r="L2945">
        <v>25300000</v>
      </c>
      <c r="M2945">
        <v>7</v>
      </c>
      <c r="N2945" t="s">
        <v>4271</v>
      </c>
      <c r="O2945" t="s">
        <v>11274</v>
      </c>
    </row>
    <row r="2946" spans="1:15" x14ac:dyDescent="0.3">
      <c r="A2946" t="s">
        <v>10621</v>
      </c>
      <c r="B2946">
        <v>2023</v>
      </c>
      <c r="C2946" t="s">
        <v>85</v>
      </c>
      <c r="D2946" t="s">
        <v>8801</v>
      </c>
      <c r="E2946" t="s">
        <v>8802</v>
      </c>
      <c r="F2946" t="s">
        <v>43</v>
      </c>
      <c r="G2946">
        <v>33627</v>
      </c>
      <c r="H2946" t="s">
        <v>4179</v>
      </c>
      <c r="I2946">
        <v>14700000</v>
      </c>
      <c r="J2946" t="s">
        <v>10551</v>
      </c>
      <c r="K2946">
        <v>14100000</v>
      </c>
      <c r="L2946">
        <v>15200000</v>
      </c>
      <c r="M2946">
        <v>9</v>
      </c>
      <c r="N2946" t="s">
        <v>4507</v>
      </c>
      <c r="O2946" t="s">
        <v>10622</v>
      </c>
    </row>
    <row r="2947" spans="1:15" x14ac:dyDescent="0.3">
      <c r="A2947" t="s">
        <v>11276</v>
      </c>
      <c r="B2947">
        <v>2023</v>
      </c>
      <c r="C2947" t="s">
        <v>50</v>
      </c>
      <c r="D2947">
        <v>580</v>
      </c>
      <c r="E2947" t="s">
        <v>4581</v>
      </c>
      <c r="F2947" t="s">
        <v>173</v>
      </c>
      <c r="G2947">
        <v>55344</v>
      </c>
      <c r="H2947" t="s">
        <v>4179</v>
      </c>
      <c r="I2947">
        <v>9000000</v>
      </c>
      <c r="J2947" t="s">
        <v>10551</v>
      </c>
      <c r="K2947">
        <v>8600000</v>
      </c>
      <c r="L2947">
        <v>9400000</v>
      </c>
      <c r="M2947">
        <v>9</v>
      </c>
      <c r="N2947" t="s">
        <v>4381</v>
      </c>
      <c r="O2947" t="s">
        <v>11277</v>
      </c>
    </row>
    <row r="2948" spans="1:15" x14ac:dyDescent="0.3">
      <c r="A2948" t="s">
        <v>6455</v>
      </c>
      <c r="B2948">
        <v>2023</v>
      </c>
      <c r="C2948" t="s">
        <v>36</v>
      </c>
      <c r="D2948" t="s">
        <v>4399</v>
      </c>
      <c r="E2948" t="s">
        <v>4400</v>
      </c>
      <c r="F2948" t="s">
        <v>43</v>
      </c>
      <c r="G2948">
        <v>20000</v>
      </c>
      <c r="H2948" t="s">
        <v>4179</v>
      </c>
      <c r="I2948">
        <v>8100000</v>
      </c>
      <c r="J2948" t="s">
        <v>10551</v>
      </c>
      <c r="K2948">
        <v>7790000</v>
      </c>
      <c r="L2948">
        <v>8400000</v>
      </c>
      <c r="M2948">
        <v>34</v>
      </c>
      <c r="N2948" t="s">
        <v>4582</v>
      </c>
      <c r="O2948" t="s">
        <v>10591</v>
      </c>
    </row>
    <row r="2949" spans="1:15" x14ac:dyDescent="0.3">
      <c r="A2949" t="s">
        <v>10730</v>
      </c>
      <c r="B2949">
        <v>2023</v>
      </c>
      <c r="C2949" t="s">
        <v>36</v>
      </c>
      <c r="D2949" t="s">
        <v>6171</v>
      </c>
      <c r="E2949" t="s">
        <v>4372</v>
      </c>
      <c r="F2949" t="s">
        <v>173</v>
      </c>
      <c r="G2949">
        <v>6259</v>
      </c>
      <c r="H2949" t="s">
        <v>4172</v>
      </c>
      <c r="I2949">
        <v>11100000</v>
      </c>
      <c r="J2949" t="s">
        <v>10551</v>
      </c>
      <c r="K2949">
        <v>10800000</v>
      </c>
      <c r="L2949">
        <v>11500000</v>
      </c>
      <c r="M2949">
        <v>4</v>
      </c>
      <c r="N2949" t="s">
        <v>4507</v>
      </c>
      <c r="O2949" t="s">
        <v>10731</v>
      </c>
    </row>
    <row r="2950" spans="1:15" x14ac:dyDescent="0.3">
      <c r="A2950" t="s">
        <v>4687</v>
      </c>
      <c r="B2950">
        <v>2023</v>
      </c>
      <c r="C2950" t="s">
        <v>62</v>
      </c>
      <c r="D2950" t="s">
        <v>4294</v>
      </c>
      <c r="E2950" t="s">
        <v>4607</v>
      </c>
      <c r="F2950" t="s">
        <v>43</v>
      </c>
      <c r="G2950">
        <v>49900</v>
      </c>
      <c r="H2950" t="s">
        <v>4172</v>
      </c>
      <c r="I2950">
        <v>17100000</v>
      </c>
      <c r="J2950" t="s">
        <v>10551</v>
      </c>
      <c r="K2950">
        <v>16500000</v>
      </c>
      <c r="L2950">
        <v>17700000</v>
      </c>
      <c r="M2950">
        <v>21</v>
      </c>
      <c r="N2950" t="s">
        <v>4186</v>
      </c>
      <c r="O2950" t="s">
        <v>11292</v>
      </c>
    </row>
    <row r="2951" spans="1:15" x14ac:dyDescent="0.3">
      <c r="A2951" t="s">
        <v>4687</v>
      </c>
      <c r="B2951">
        <v>2023</v>
      </c>
      <c r="C2951" t="s">
        <v>62</v>
      </c>
      <c r="D2951" t="s">
        <v>4294</v>
      </c>
      <c r="E2951" t="s">
        <v>4607</v>
      </c>
      <c r="F2951" t="s">
        <v>43</v>
      </c>
      <c r="G2951">
        <v>49900</v>
      </c>
      <c r="H2951" t="s">
        <v>4172</v>
      </c>
      <c r="I2951">
        <v>17100000</v>
      </c>
      <c r="J2951" t="s">
        <v>10551</v>
      </c>
      <c r="K2951">
        <v>16500000</v>
      </c>
      <c r="L2951">
        <v>17700000</v>
      </c>
      <c r="M2951">
        <v>21</v>
      </c>
      <c r="N2951" t="s">
        <v>4186</v>
      </c>
      <c r="O2951" t="s">
        <v>10648</v>
      </c>
    </row>
    <row r="2952" spans="1:15" x14ac:dyDescent="0.3">
      <c r="A2952" t="s">
        <v>11295</v>
      </c>
      <c r="B2952">
        <v>2023</v>
      </c>
      <c r="C2952" t="s">
        <v>191</v>
      </c>
      <c r="D2952" t="s">
        <v>4210</v>
      </c>
      <c r="E2952" t="s">
        <v>9398</v>
      </c>
      <c r="F2952" t="s">
        <v>60</v>
      </c>
      <c r="G2952">
        <v>130000</v>
      </c>
      <c r="H2952" t="s">
        <v>4179</v>
      </c>
      <c r="I2952">
        <v>16400000</v>
      </c>
      <c r="J2952" t="s">
        <v>10551</v>
      </c>
      <c r="K2952">
        <v>15500000</v>
      </c>
      <c r="L2952">
        <v>17400000</v>
      </c>
      <c r="M2952">
        <v>51</v>
      </c>
      <c r="N2952" t="s">
        <v>4218</v>
      </c>
      <c r="O2952" t="s">
        <v>11296</v>
      </c>
    </row>
    <row r="2953" spans="1:15" x14ac:dyDescent="0.3">
      <c r="A2953" t="s">
        <v>10616</v>
      </c>
      <c r="B2953">
        <v>2023</v>
      </c>
      <c r="C2953" t="s">
        <v>145</v>
      </c>
      <c r="D2953" t="s">
        <v>5082</v>
      </c>
      <c r="E2953" t="s">
        <v>10617</v>
      </c>
      <c r="F2953" t="s">
        <v>43</v>
      </c>
      <c r="G2953">
        <v>71423</v>
      </c>
      <c r="H2953" t="s">
        <v>4179</v>
      </c>
      <c r="I2953">
        <v>11400000</v>
      </c>
      <c r="J2953" t="s">
        <v>10551</v>
      </c>
      <c r="K2953">
        <v>10700000</v>
      </c>
      <c r="L2953">
        <v>12100000</v>
      </c>
      <c r="M2953" t="s">
        <v>4174</v>
      </c>
      <c r="N2953" t="s">
        <v>4199</v>
      </c>
      <c r="O2953" t="s">
        <v>11318</v>
      </c>
    </row>
    <row r="2954" spans="1:15" x14ac:dyDescent="0.3">
      <c r="A2954" t="s">
        <v>10616</v>
      </c>
      <c r="B2954">
        <v>2023</v>
      </c>
      <c r="C2954" t="s">
        <v>145</v>
      </c>
      <c r="D2954" t="s">
        <v>5082</v>
      </c>
      <c r="E2954" t="s">
        <v>10617</v>
      </c>
      <c r="F2954" t="s">
        <v>43</v>
      </c>
      <c r="G2954">
        <v>71423</v>
      </c>
      <c r="H2954" t="s">
        <v>4179</v>
      </c>
      <c r="I2954">
        <v>11400000</v>
      </c>
      <c r="J2954" t="s">
        <v>10551</v>
      </c>
      <c r="K2954">
        <v>10700000</v>
      </c>
      <c r="L2954">
        <v>12100000</v>
      </c>
      <c r="M2954" t="s">
        <v>4174</v>
      </c>
      <c r="N2954" t="s">
        <v>4199</v>
      </c>
      <c r="O2954" t="s">
        <v>10618</v>
      </c>
    </row>
    <row r="2955" spans="1:15" x14ac:dyDescent="0.3">
      <c r="A2955" t="s">
        <v>10530</v>
      </c>
      <c r="B2955">
        <v>2023</v>
      </c>
      <c r="C2955" t="s">
        <v>250</v>
      </c>
      <c r="D2955" t="s">
        <v>4965</v>
      </c>
      <c r="E2955" t="s">
        <v>8210</v>
      </c>
      <c r="F2955" t="s">
        <v>43</v>
      </c>
      <c r="G2955">
        <v>31489</v>
      </c>
      <c r="H2955" t="s">
        <v>4179</v>
      </c>
      <c r="I2955">
        <v>21000000</v>
      </c>
      <c r="J2955" t="s">
        <v>10551</v>
      </c>
      <c r="K2955">
        <v>20200000</v>
      </c>
      <c r="L2955">
        <v>21700000</v>
      </c>
      <c r="M2955">
        <v>10</v>
      </c>
      <c r="N2955" t="s">
        <v>4186</v>
      </c>
      <c r="O2955" t="s">
        <v>10592</v>
      </c>
    </row>
    <row r="2956" spans="1:15" x14ac:dyDescent="0.3">
      <c r="A2956" t="s">
        <v>10637</v>
      </c>
      <c r="B2956">
        <v>2023</v>
      </c>
      <c r="C2956" t="s">
        <v>3991</v>
      </c>
      <c r="D2956" t="s">
        <v>5952</v>
      </c>
      <c r="E2956" t="s">
        <v>4423</v>
      </c>
      <c r="F2956" t="s">
        <v>173</v>
      </c>
      <c r="G2956">
        <v>44000</v>
      </c>
      <c r="H2956" t="s">
        <v>4172</v>
      </c>
      <c r="I2956">
        <v>8200000</v>
      </c>
      <c r="J2956" t="s">
        <v>10551</v>
      </c>
      <c r="K2956">
        <v>7910000</v>
      </c>
      <c r="L2956">
        <v>8500000</v>
      </c>
      <c r="M2956">
        <v>20</v>
      </c>
      <c r="N2956" t="s">
        <v>4244</v>
      </c>
      <c r="O2956" t="s">
        <v>11333</v>
      </c>
    </row>
    <row r="2957" spans="1:15" x14ac:dyDescent="0.3">
      <c r="A2957" t="s">
        <v>10637</v>
      </c>
      <c r="B2957">
        <v>2023</v>
      </c>
      <c r="C2957" t="s">
        <v>3991</v>
      </c>
      <c r="D2957" t="s">
        <v>5952</v>
      </c>
      <c r="E2957" t="s">
        <v>4423</v>
      </c>
      <c r="F2957" t="s">
        <v>173</v>
      </c>
      <c r="G2957">
        <v>44000</v>
      </c>
      <c r="H2957" t="s">
        <v>4172</v>
      </c>
      <c r="I2957">
        <v>8200000</v>
      </c>
      <c r="J2957" t="s">
        <v>10551</v>
      </c>
      <c r="K2957">
        <v>7910000</v>
      </c>
      <c r="L2957">
        <v>8500000</v>
      </c>
      <c r="M2957">
        <v>20</v>
      </c>
      <c r="N2957" t="s">
        <v>4244</v>
      </c>
      <c r="O2957" t="s">
        <v>10638</v>
      </c>
    </row>
    <row r="2958" spans="1:15" x14ac:dyDescent="0.3">
      <c r="A2958" t="s">
        <v>10796</v>
      </c>
      <c r="B2958">
        <v>2023</v>
      </c>
      <c r="C2958" t="s">
        <v>36</v>
      </c>
      <c r="D2958" t="s">
        <v>4371</v>
      </c>
      <c r="E2958" t="s">
        <v>4372</v>
      </c>
      <c r="F2958" t="s">
        <v>143</v>
      </c>
      <c r="G2958">
        <v>46295</v>
      </c>
      <c r="H2958" t="s">
        <v>4179</v>
      </c>
      <c r="I2958">
        <v>12000000</v>
      </c>
      <c r="J2958" t="s">
        <v>10551</v>
      </c>
      <c r="K2958">
        <v>11600000</v>
      </c>
      <c r="L2958">
        <v>12400000</v>
      </c>
      <c r="M2958">
        <v>47</v>
      </c>
      <c r="N2958" t="s">
        <v>4582</v>
      </c>
      <c r="O2958" t="s">
        <v>11335</v>
      </c>
    </row>
    <row r="2959" spans="1:15" x14ac:dyDescent="0.3">
      <c r="A2959" t="s">
        <v>10783</v>
      </c>
      <c r="B2959">
        <v>2023</v>
      </c>
      <c r="C2959" t="s">
        <v>166</v>
      </c>
      <c r="D2959" t="s">
        <v>9463</v>
      </c>
      <c r="E2959" t="s">
        <v>9464</v>
      </c>
      <c r="F2959" t="s">
        <v>43</v>
      </c>
      <c r="G2959">
        <v>40000</v>
      </c>
      <c r="H2959" t="s">
        <v>4179</v>
      </c>
      <c r="I2959">
        <v>12100000</v>
      </c>
      <c r="J2959" t="s">
        <v>10551</v>
      </c>
      <c r="K2959">
        <v>11700000</v>
      </c>
      <c r="L2959">
        <v>12600000</v>
      </c>
      <c r="M2959">
        <v>6</v>
      </c>
      <c r="N2959" t="s">
        <v>4424</v>
      </c>
      <c r="O2959" t="s">
        <v>11337</v>
      </c>
    </row>
    <row r="2960" spans="1:15" x14ac:dyDescent="0.3">
      <c r="A2960" t="s">
        <v>10612</v>
      </c>
      <c r="B2960">
        <v>2023</v>
      </c>
      <c r="C2960" t="s">
        <v>137</v>
      </c>
      <c r="D2960" t="s">
        <v>5107</v>
      </c>
      <c r="E2960" t="s">
        <v>5683</v>
      </c>
      <c r="F2960" t="s">
        <v>143</v>
      </c>
      <c r="G2960">
        <v>26400</v>
      </c>
      <c r="H2960" t="s">
        <v>4179</v>
      </c>
      <c r="I2960">
        <v>27700000</v>
      </c>
      <c r="J2960" t="s">
        <v>10551</v>
      </c>
      <c r="K2960">
        <v>26700000</v>
      </c>
      <c r="L2960">
        <v>28700000</v>
      </c>
      <c r="M2960">
        <v>14</v>
      </c>
      <c r="N2960" t="s">
        <v>4346</v>
      </c>
      <c r="O2960" t="s">
        <v>11340</v>
      </c>
    </row>
    <row r="2961" spans="1:15" x14ac:dyDescent="0.3">
      <c r="A2961" t="s">
        <v>10612</v>
      </c>
      <c r="B2961">
        <v>2023</v>
      </c>
      <c r="C2961" t="s">
        <v>137</v>
      </c>
      <c r="D2961" t="s">
        <v>5107</v>
      </c>
      <c r="E2961" t="s">
        <v>5683</v>
      </c>
      <c r="F2961" t="s">
        <v>143</v>
      </c>
      <c r="G2961">
        <v>26400</v>
      </c>
      <c r="H2961" t="s">
        <v>4179</v>
      </c>
      <c r="I2961">
        <v>27700000</v>
      </c>
      <c r="J2961" t="s">
        <v>10551</v>
      </c>
      <c r="K2961">
        <v>26700000</v>
      </c>
      <c r="L2961">
        <v>28700000</v>
      </c>
      <c r="M2961">
        <v>14</v>
      </c>
      <c r="N2961" t="s">
        <v>4346</v>
      </c>
      <c r="O2961" t="s">
        <v>10613</v>
      </c>
    </row>
    <row r="2962" spans="1:15" x14ac:dyDescent="0.3">
      <c r="A2962" t="s">
        <v>10529</v>
      </c>
      <c r="B2962">
        <v>2023</v>
      </c>
      <c r="C2962" t="s">
        <v>62</v>
      </c>
      <c r="D2962" t="s">
        <v>4433</v>
      </c>
      <c r="E2962" t="s">
        <v>5727</v>
      </c>
      <c r="F2962" t="s">
        <v>143</v>
      </c>
      <c r="G2962">
        <v>47000</v>
      </c>
      <c r="H2962" t="s">
        <v>4179</v>
      </c>
      <c r="I2962">
        <v>22700000</v>
      </c>
      <c r="J2962" t="s">
        <v>10551</v>
      </c>
      <c r="K2962">
        <v>21900000</v>
      </c>
      <c r="L2962">
        <v>23500000</v>
      </c>
      <c r="M2962">
        <v>15</v>
      </c>
      <c r="N2962" t="s">
        <v>4256</v>
      </c>
      <c r="O2962" t="s">
        <v>11341</v>
      </c>
    </row>
    <row r="2963" spans="1:15" x14ac:dyDescent="0.3">
      <c r="A2963" t="s">
        <v>10529</v>
      </c>
      <c r="B2963">
        <v>2023</v>
      </c>
      <c r="C2963" t="s">
        <v>62</v>
      </c>
      <c r="D2963" t="s">
        <v>4433</v>
      </c>
      <c r="E2963" t="s">
        <v>5658</v>
      </c>
      <c r="F2963" t="s">
        <v>143</v>
      </c>
      <c r="G2963">
        <v>47000</v>
      </c>
      <c r="H2963" t="s">
        <v>4179</v>
      </c>
      <c r="I2963">
        <v>23100000</v>
      </c>
      <c r="J2963" t="s">
        <v>10551</v>
      </c>
      <c r="K2963">
        <v>22300000</v>
      </c>
      <c r="L2963">
        <v>23900000</v>
      </c>
      <c r="M2963">
        <v>15</v>
      </c>
      <c r="N2963" t="s">
        <v>4387</v>
      </c>
      <c r="O2963" t="s">
        <v>10590</v>
      </c>
    </row>
    <row r="2964" spans="1:15" x14ac:dyDescent="0.3">
      <c r="A2964" t="s">
        <v>10787</v>
      </c>
      <c r="B2964">
        <v>2023</v>
      </c>
      <c r="C2964" t="s">
        <v>92</v>
      </c>
      <c r="D2964" t="s">
        <v>4470</v>
      </c>
      <c r="E2964" t="s">
        <v>4471</v>
      </c>
      <c r="F2964" t="s">
        <v>43</v>
      </c>
      <c r="G2964">
        <v>35070</v>
      </c>
      <c r="H2964" t="s">
        <v>4179</v>
      </c>
      <c r="I2964">
        <v>46700000</v>
      </c>
      <c r="J2964" t="s">
        <v>10551</v>
      </c>
      <c r="K2964">
        <v>45000000</v>
      </c>
      <c r="L2964">
        <v>48400000</v>
      </c>
      <c r="M2964">
        <v>78</v>
      </c>
      <c r="N2964" t="s">
        <v>5634</v>
      </c>
      <c r="O2964" t="s">
        <v>11342</v>
      </c>
    </row>
    <row r="2965" spans="1:15" x14ac:dyDescent="0.3">
      <c r="A2965" t="s">
        <v>10639</v>
      </c>
      <c r="B2965">
        <v>2023</v>
      </c>
      <c r="C2965" t="s">
        <v>4183</v>
      </c>
      <c r="D2965" t="s">
        <v>4491</v>
      </c>
      <c r="E2965" t="s">
        <v>4718</v>
      </c>
      <c r="F2965" t="s">
        <v>173</v>
      </c>
      <c r="G2965">
        <v>42984</v>
      </c>
      <c r="H2965" t="s">
        <v>4179</v>
      </c>
      <c r="I2965">
        <v>12900000</v>
      </c>
      <c r="J2965" t="s">
        <v>10551</v>
      </c>
      <c r="K2965">
        <v>12500000</v>
      </c>
      <c r="L2965">
        <v>13400000</v>
      </c>
      <c r="M2965">
        <v>29</v>
      </c>
      <c r="N2965" t="s">
        <v>4381</v>
      </c>
      <c r="O2965" t="s">
        <v>11361</v>
      </c>
    </row>
    <row r="2966" spans="1:15" x14ac:dyDescent="0.3">
      <c r="A2966" t="s">
        <v>10639</v>
      </c>
      <c r="B2966">
        <v>2023</v>
      </c>
      <c r="C2966" t="s">
        <v>4183</v>
      </c>
      <c r="D2966" t="s">
        <v>4491</v>
      </c>
      <c r="E2966" t="s">
        <v>4718</v>
      </c>
      <c r="F2966" t="s">
        <v>173</v>
      </c>
      <c r="G2966">
        <v>42984</v>
      </c>
      <c r="H2966" t="s">
        <v>4179</v>
      </c>
      <c r="I2966">
        <v>12900000</v>
      </c>
      <c r="J2966" t="s">
        <v>10551</v>
      </c>
      <c r="K2966">
        <v>12500000</v>
      </c>
      <c r="L2966">
        <v>13400000</v>
      </c>
      <c r="M2966">
        <v>29</v>
      </c>
      <c r="N2966" t="s">
        <v>4381</v>
      </c>
      <c r="O2966" t="s">
        <v>10640</v>
      </c>
    </row>
    <row r="2967" spans="1:15" x14ac:dyDescent="0.3">
      <c r="A2967" t="s">
        <v>10511</v>
      </c>
      <c r="B2967">
        <v>2023</v>
      </c>
      <c r="C2967" t="s">
        <v>188</v>
      </c>
      <c r="D2967" t="s">
        <v>5848</v>
      </c>
      <c r="E2967" t="s">
        <v>5796</v>
      </c>
      <c r="F2967" t="s">
        <v>43</v>
      </c>
      <c r="G2967">
        <v>48200</v>
      </c>
      <c r="H2967" t="s">
        <v>4179</v>
      </c>
      <c r="I2967">
        <v>8300000</v>
      </c>
      <c r="J2967" t="s">
        <v>10551</v>
      </c>
      <c r="K2967">
        <v>8000000</v>
      </c>
      <c r="L2967">
        <v>8600000</v>
      </c>
      <c r="M2967">
        <v>18</v>
      </c>
      <c r="N2967" t="s">
        <v>4424</v>
      </c>
      <c r="O2967" t="s">
        <v>11362</v>
      </c>
    </row>
    <row r="2968" spans="1:15" x14ac:dyDescent="0.3">
      <c r="A2968" t="s">
        <v>10646</v>
      </c>
      <c r="B2968">
        <v>2023</v>
      </c>
      <c r="C2968" t="s">
        <v>182</v>
      </c>
      <c r="D2968" t="s">
        <v>4517</v>
      </c>
      <c r="E2968" t="s">
        <v>5147</v>
      </c>
      <c r="F2968" t="s">
        <v>43</v>
      </c>
      <c r="G2968">
        <v>42500</v>
      </c>
      <c r="H2968" t="s">
        <v>4179</v>
      </c>
      <c r="I2968">
        <v>16000000</v>
      </c>
      <c r="J2968" t="s">
        <v>10551</v>
      </c>
      <c r="K2968">
        <v>15400000</v>
      </c>
      <c r="L2968">
        <v>16500000</v>
      </c>
      <c r="M2968">
        <v>4</v>
      </c>
      <c r="N2968" t="s">
        <v>4259</v>
      </c>
      <c r="O2968" t="s">
        <v>11373</v>
      </c>
    </row>
    <row r="2969" spans="1:15" x14ac:dyDescent="0.3">
      <c r="A2969" t="s">
        <v>10646</v>
      </c>
      <c r="B2969">
        <v>2023</v>
      </c>
      <c r="C2969" t="s">
        <v>182</v>
      </c>
      <c r="D2969" t="s">
        <v>4517</v>
      </c>
      <c r="E2969" t="s">
        <v>5147</v>
      </c>
      <c r="F2969" t="s">
        <v>43</v>
      </c>
      <c r="G2969">
        <v>42500</v>
      </c>
      <c r="H2969" t="s">
        <v>4179</v>
      </c>
      <c r="I2969">
        <v>16000000</v>
      </c>
      <c r="J2969" t="s">
        <v>10551</v>
      </c>
      <c r="K2969">
        <v>15400000</v>
      </c>
      <c r="L2969">
        <v>16500000</v>
      </c>
      <c r="M2969">
        <v>4</v>
      </c>
      <c r="N2969" t="s">
        <v>4259</v>
      </c>
      <c r="O2969" t="s">
        <v>10647</v>
      </c>
    </row>
    <row r="2970" spans="1:15" x14ac:dyDescent="0.3">
      <c r="A2970" t="s">
        <v>10789</v>
      </c>
      <c r="B2970">
        <v>2024</v>
      </c>
      <c r="C2970" t="s">
        <v>4183</v>
      </c>
      <c r="D2970" t="s">
        <v>5114</v>
      </c>
      <c r="E2970" t="s">
        <v>11378</v>
      </c>
      <c r="F2970" t="s">
        <v>173</v>
      </c>
      <c r="G2970">
        <v>56813</v>
      </c>
      <c r="H2970" t="s">
        <v>4179</v>
      </c>
      <c r="I2970">
        <v>17400000</v>
      </c>
      <c r="J2970" t="s">
        <v>10551</v>
      </c>
      <c r="K2970">
        <v>16800000</v>
      </c>
      <c r="L2970">
        <v>18000000</v>
      </c>
      <c r="M2970">
        <v>4</v>
      </c>
      <c r="N2970" t="s">
        <v>5137</v>
      </c>
      <c r="O2970" t="s">
        <v>11379</v>
      </c>
    </row>
    <row r="2971" spans="1:15" x14ac:dyDescent="0.3">
      <c r="A2971" t="s">
        <v>10789</v>
      </c>
      <c r="B2971">
        <v>2024</v>
      </c>
      <c r="C2971" t="s">
        <v>4183</v>
      </c>
      <c r="D2971" t="s">
        <v>5114</v>
      </c>
      <c r="E2971" t="s">
        <v>11378</v>
      </c>
      <c r="F2971" t="s">
        <v>173</v>
      </c>
      <c r="G2971">
        <v>56813</v>
      </c>
      <c r="H2971" t="s">
        <v>4179</v>
      </c>
      <c r="I2971">
        <v>17400000</v>
      </c>
      <c r="J2971" t="s">
        <v>10551</v>
      </c>
      <c r="K2971">
        <v>16800000</v>
      </c>
      <c r="L2971">
        <v>18000000</v>
      </c>
      <c r="M2971">
        <v>4</v>
      </c>
      <c r="N2971" t="s">
        <v>5137</v>
      </c>
      <c r="O2971" t="s">
        <v>11380</v>
      </c>
    </row>
    <row r="2972" spans="1:15" x14ac:dyDescent="0.3">
      <c r="A2972" t="s">
        <v>10763</v>
      </c>
      <c r="B2972">
        <v>2024</v>
      </c>
      <c r="C2972" t="s">
        <v>4183</v>
      </c>
      <c r="D2972" t="s">
        <v>6172</v>
      </c>
      <c r="E2972" t="s">
        <v>11382</v>
      </c>
      <c r="F2972" t="s">
        <v>143</v>
      </c>
      <c r="G2972">
        <v>24741</v>
      </c>
      <c r="H2972" t="s">
        <v>4179</v>
      </c>
      <c r="I2972">
        <v>8800000</v>
      </c>
      <c r="J2972" t="s">
        <v>10551</v>
      </c>
      <c r="K2972">
        <v>8500000</v>
      </c>
      <c r="L2972">
        <v>9200000</v>
      </c>
      <c r="M2972">
        <v>6</v>
      </c>
      <c r="N2972" t="s">
        <v>4648</v>
      </c>
      <c r="O2972" t="s">
        <v>11383</v>
      </c>
    </row>
    <row r="2973" spans="1:15" x14ac:dyDescent="0.3">
      <c r="A2973" t="s">
        <v>9561</v>
      </c>
      <c r="B2973">
        <v>2024</v>
      </c>
      <c r="C2973" t="s">
        <v>62</v>
      </c>
      <c r="D2973" t="s">
        <v>4433</v>
      </c>
      <c r="E2973" t="s">
        <v>5727</v>
      </c>
      <c r="F2973" t="s">
        <v>143</v>
      </c>
      <c r="G2973">
        <v>43912</v>
      </c>
      <c r="H2973" t="s">
        <v>4179</v>
      </c>
      <c r="I2973">
        <v>23900000</v>
      </c>
      <c r="J2973" t="s">
        <v>10551</v>
      </c>
      <c r="K2973">
        <v>23000000</v>
      </c>
      <c r="L2973">
        <v>24700000</v>
      </c>
      <c r="M2973">
        <v>4</v>
      </c>
      <c r="N2973" t="s">
        <v>4256</v>
      </c>
      <c r="O2973" t="s">
        <v>11401</v>
      </c>
    </row>
    <row r="2974" spans="1:15" x14ac:dyDescent="0.3">
      <c r="A2974" t="s">
        <v>9561</v>
      </c>
      <c r="B2974">
        <v>2024</v>
      </c>
      <c r="C2974" t="s">
        <v>62</v>
      </c>
      <c r="D2974" t="s">
        <v>4433</v>
      </c>
      <c r="E2974" t="s">
        <v>5658</v>
      </c>
      <c r="F2974" t="s">
        <v>143</v>
      </c>
      <c r="G2974">
        <v>43912</v>
      </c>
      <c r="H2974" t="s">
        <v>4179</v>
      </c>
      <c r="I2974">
        <v>24900000</v>
      </c>
      <c r="J2974" t="s">
        <v>10551</v>
      </c>
      <c r="K2974">
        <v>24000000</v>
      </c>
      <c r="L2974">
        <v>25800000</v>
      </c>
      <c r="M2974">
        <v>4</v>
      </c>
      <c r="N2974" t="s">
        <v>4387</v>
      </c>
      <c r="O2974" t="s">
        <v>11402</v>
      </c>
    </row>
    <row r="2975" spans="1:15" x14ac:dyDescent="0.3">
      <c r="A2975" t="s">
        <v>10769</v>
      </c>
      <c r="B2975">
        <v>2024</v>
      </c>
      <c r="C2975" t="s">
        <v>24</v>
      </c>
      <c r="D2975" t="s">
        <v>4853</v>
      </c>
      <c r="E2975" t="s">
        <v>4190</v>
      </c>
      <c r="F2975" t="s">
        <v>43</v>
      </c>
      <c r="G2975">
        <v>26218</v>
      </c>
      <c r="H2975" t="s">
        <v>4179</v>
      </c>
      <c r="I2975">
        <v>16200000</v>
      </c>
      <c r="J2975" t="s">
        <v>10551</v>
      </c>
      <c r="K2975">
        <v>15600000</v>
      </c>
      <c r="L2975">
        <v>16800000</v>
      </c>
      <c r="M2975">
        <v>40</v>
      </c>
      <c r="N2975" t="s">
        <v>4381</v>
      </c>
      <c r="O2975" t="s">
        <v>11403</v>
      </c>
    </row>
    <row r="2976" spans="1:15" x14ac:dyDescent="0.3">
      <c r="A2976" t="s">
        <v>10777</v>
      </c>
      <c r="B2976">
        <v>2025</v>
      </c>
      <c r="C2976" t="s">
        <v>392</v>
      </c>
      <c r="D2976" t="s">
        <v>6188</v>
      </c>
      <c r="E2976" t="s">
        <v>6189</v>
      </c>
      <c r="F2976" t="s">
        <v>173</v>
      </c>
      <c r="G2976">
        <v>25000</v>
      </c>
      <c r="H2976" t="s">
        <v>4179</v>
      </c>
      <c r="I2976">
        <v>37100000</v>
      </c>
      <c r="J2976" t="s">
        <v>10551</v>
      </c>
      <c r="K2976">
        <v>35700000</v>
      </c>
      <c r="L2976">
        <v>38400000</v>
      </c>
      <c r="M2976" t="s">
        <v>4174</v>
      </c>
      <c r="N2976" t="s">
        <v>4180</v>
      </c>
      <c r="O2976" t="s">
        <v>11404</v>
      </c>
    </row>
    <row r="2977" spans="1:15" x14ac:dyDescent="0.3">
      <c r="A2977" t="s">
        <v>10614</v>
      </c>
      <c r="B2977">
        <v>2024</v>
      </c>
      <c r="C2977" t="s">
        <v>24</v>
      </c>
      <c r="D2977" t="s">
        <v>4853</v>
      </c>
      <c r="E2977" t="s">
        <v>4307</v>
      </c>
      <c r="F2977" t="s">
        <v>4538</v>
      </c>
      <c r="G2977">
        <v>32700</v>
      </c>
      <c r="H2977" t="s">
        <v>4172</v>
      </c>
      <c r="I2977">
        <v>14500000</v>
      </c>
      <c r="J2977" t="s">
        <v>10551</v>
      </c>
      <c r="K2977">
        <v>14000000</v>
      </c>
      <c r="L2977">
        <v>15000000</v>
      </c>
      <c r="M2977">
        <v>23</v>
      </c>
      <c r="N2977" t="s">
        <v>4438</v>
      </c>
      <c r="O2977" t="s">
        <v>11410</v>
      </c>
    </row>
    <row r="2978" spans="1:15" x14ac:dyDescent="0.3">
      <c r="A2978" t="s">
        <v>10614</v>
      </c>
      <c r="B2978">
        <v>2024</v>
      </c>
      <c r="C2978" t="s">
        <v>24</v>
      </c>
      <c r="D2978" t="s">
        <v>4189</v>
      </c>
      <c r="E2978" t="s">
        <v>4307</v>
      </c>
      <c r="F2978" t="s">
        <v>4538</v>
      </c>
      <c r="G2978">
        <v>32700</v>
      </c>
      <c r="H2978" t="s">
        <v>4172</v>
      </c>
      <c r="I2978">
        <v>14700000</v>
      </c>
      <c r="J2978" t="s">
        <v>10551</v>
      </c>
      <c r="K2978">
        <v>14100000</v>
      </c>
      <c r="L2978">
        <v>15200000</v>
      </c>
      <c r="M2978">
        <v>23</v>
      </c>
      <c r="N2978" t="s">
        <v>4438</v>
      </c>
      <c r="O2978" t="s">
        <v>10615</v>
      </c>
    </row>
    <row r="2979" spans="1:15" x14ac:dyDescent="0.3">
      <c r="A2979" t="s">
        <v>6360</v>
      </c>
      <c r="B2979">
        <v>2024</v>
      </c>
      <c r="C2979" t="s">
        <v>24</v>
      </c>
      <c r="D2979" t="s">
        <v>4368</v>
      </c>
      <c r="E2979" t="s">
        <v>4369</v>
      </c>
      <c r="F2979" t="s">
        <v>94</v>
      </c>
      <c r="G2979">
        <v>26600</v>
      </c>
      <c r="H2979" t="s">
        <v>4179</v>
      </c>
      <c r="I2979">
        <v>36600000</v>
      </c>
      <c r="J2979" t="s">
        <v>10551</v>
      </c>
      <c r="K2979">
        <v>35300000</v>
      </c>
      <c r="L2979">
        <v>37800000</v>
      </c>
      <c r="M2979">
        <v>24</v>
      </c>
      <c r="N2979" t="s">
        <v>4587</v>
      </c>
      <c r="O2979" t="s">
        <v>11413</v>
      </c>
    </row>
    <row r="2980" spans="1:15" x14ac:dyDescent="0.3">
      <c r="A2980" t="s">
        <v>6360</v>
      </c>
      <c r="B2980">
        <v>2024</v>
      </c>
      <c r="C2980" t="s">
        <v>24</v>
      </c>
      <c r="D2980" t="s">
        <v>4368</v>
      </c>
      <c r="E2980" t="s">
        <v>4369</v>
      </c>
      <c r="F2980" t="s">
        <v>94</v>
      </c>
      <c r="G2980">
        <v>26600</v>
      </c>
      <c r="H2980" t="s">
        <v>4179</v>
      </c>
      <c r="I2980">
        <v>36600000</v>
      </c>
      <c r="J2980" t="s">
        <v>10551</v>
      </c>
      <c r="K2980">
        <v>35300000</v>
      </c>
      <c r="L2980">
        <v>37800000</v>
      </c>
      <c r="M2980">
        <v>24</v>
      </c>
      <c r="N2980" t="s">
        <v>4587</v>
      </c>
      <c r="O2980" t="s">
        <v>10744</v>
      </c>
    </row>
    <row r="2981" spans="1:15" x14ac:dyDescent="0.3">
      <c r="A2981" t="s">
        <v>10760</v>
      </c>
      <c r="B2981">
        <v>2024</v>
      </c>
      <c r="C2981" t="s">
        <v>230</v>
      </c>
      <c r="D2981" t="s">
        <v>4554</v>
      </c>
      <c r="E2981" t="s">
        <v>6178</v>
      </c>
      <c r="F2981" t="s">
        <v>173</v>
      </c>
      <c r="G2981">
        <v>26000</v>
      </c>
      <c r="H2981" t="s">
        <v>4179</v>
      </c>
      <c r="I2981">
        <v>14700000</v>
      </c>
      <c r="J2981" t="s">
        <v>10551</v>
      </c>
      <c r="K2981">
        <v>13900000</v>
      </c>
      <c r="L2981">
        <v>15500000</v>
      </c>
      <c r="M2981">
        <v>5</v>
      </c>
      <c r="N2981" t="s">
        <v>4648</v>
      </c>
      <c r="O2981" t="s">
        <v>11414</v>
      </c>
    </row>
    <row r="2982" spans="1:15" x14ac:dyDescent="0.3">
      <c r="A2982" t="s">
        <v>6266</v>
      </c>
      <c r="B2982">
        <v>2024</v>
      </c>
      <c r="C2982" t="s">
        <v>24</v>
      </c>
      <c r="D2982" t="s">
        <v>4404</v>
      </c>
      <c r="E2982" t="s">
        <v>5635</v>
      </c>
      <c r="F2982" t="s">
        <v>143</v>
      </c>
      <c r="G2982">
        <v>34000</v>
      </c>
      <c r="H2982" t="s">
        <v>4179</v>
      </c>
      <c r="I2982">
        <v>24800000</v>
      </c>
      <c r="J2982" t="s">
        <v>10551</v>
      </c>
      <c r="K2982">
        <v>23900000</v>
      </c>
      <c r="L2982">
        <v>25700000</v>
      </c>
      <c r="M2982">
        <v>11</v>
      </c>
      <c r="N2982" t="s">
        <v>4626</v>
      </c>
      <c r="O2982" t="s">
        <v>10746</v>
      </c>
    </row>
    <row r="2983" spans="1:15" x14ac:dyDescent="0.3">
      <c r="A2983" t="s">
        <v>10525</v>
      </c>
      <c r="B2983">
        <v>2024</v>
      </c>
      <c r="C2983" t="s">
        <v>85</v>
      </c>
      <c r="D2983" t="s">
        <v>6225</v>
      </c>
      <c r="E2983" t="s">
        <v>7616</v>
      </c>
      <c r="F2983" t="s">
        <v>143</v>
      </c>
      <c r="G2983">
        <v>45512</v>
      </c>
      <c r="H2983" t="s">
        <v>8195</v>
      </c>
      <c r="I2983">
        <v>21900000</v>
      </c>
      <c r="J2983" t="s">
        <v>10551</v>
      </c>
      <c r="K2983">
        <v>21100000</v>
      </c>
      <c r="L2983">
        <v>22800000</v>
      </c>
      <c r="M2983">
        <v>13</v>
      </c>
      <c r="N2983" t="s">
        <v>4259</v>
      </c>
      <c r="O2983" t="s">
        <v>11422</v>
      </c>
    </row>
    <row r="2984" spans="1:15" x14ac:dyDescent="0.3">
      <c r="A2984" t="s">
        <v>10133</v>
      </c>
      <c r="B2984">
        <v>2024</v>
      </c>
      <c r="C2984" t="s">
        <v>24</v>
      </c>
      <c r="D2984" t="s">
        <v>4189</v>
      </c>
      <c r="E2984" t="s">
        <v>4307</v>
      </c>
      <c r="F2984" t="s">
        <v>94</v>
      </c>
      <c r="G2984">
        <v>36000</v>
      </c>
      <c r="H2984" t="s">
        <v>4179</v>
      </c>
      <c r="I2984">
        <v>14500000</v>
      </c>
      <c r="J2984" t="s">
        <v>10551</v>
      </c>
      <c r="K2984">
        <v>14000000</v>
      </c>
      <c r="L2984">
        <v>15100000</v>
      </c>
      <c r="M2984">
        <v>23</v>
      </c>
      <c r="N2984" t="s">
        <v>4438</v>
      </c>
      <c r="O2984" t="s">
        <v>10661</v>
      </c>
    </row>
    <row r="2985" spans="1:15" x14ac:dyDescent="0.3">
      <c r="A2985" t="s">
        <v>10531</v>
      </c>
      <c r="B2985">
        <v>2024</v>
      </c>
      <c r="C2985" t="s">
        <v>24</v>
      </c>
      <c r="D2985" t="s">
        <v>4430</v>
      </c>
      <c r="E2985" t="s">
        <v>10550</v>
      </c>
      <c r="F2985" t="s">
        <v>161</v>
      </c>
      <c r="G2985">
        <v>42590</v>
      </c>
      <c r="H2985" t="s">
        <v>4179</v>
      </c>
      <c r="I2985">
        <v>43000000</v>
      </c>
      <c r="J2985" t="s">
        <v>10551</v>
      </c>
      <c r="K2985">
        <v>41500000</v>
      </c>
      <c r="L2985">
        <v>44500000</v>
      </c>
      <c r="M2985">
        <v>6</v>
      </c>
      <c r="N2985" t="s">
        <v>4733</v>
      </c>
      <c r="O2985" t="s">
        <v>11436</v>
      </c>
    </row>
    <row r="2986" spans="1:15" x14ac:dyDescent="0.3">
      <c r="A2986" t="s">
        <v>10531</v>
      </c>
      <c r="B2986">
        <v>2024</v>
      </c>
      <c r="C2986" t="s">
        <v>24</v>
      </c>
      <c r="D2986" t="s">
        <v>4430</v>
      </c>
      <c r="E2986" t="s">
        <v>10550</v>
      </c>
      <c r="F2986" t="s">
        <v>161</v>
      </c>
      <c r="G2986">
        <v>42590</v>
      </c>
      <c r="H2986" t="s">
        <v>4179</v>
      </c>
      <c r="I2986">
        <v>43000000</v>
      </c>
      <c r="J2986" t="s">
        <v>10551</v>
      </c>
      <c r="K2986">
        <v>41500000</v>
      </c>
      <c r="L2986">
        <v>44500000</v>
      </c>
      <c r="M2986">
        <v>6</v>
      </c>
      <c r="N2986" t="s">
        <v>4733</v>
      </c>
      <c r="O2986" t="s">
        <v>10593</v>
      </c>
    </row>
    <row r="2987" spans="1:15" x14ac:dyDescent="0.3">
      <c r="A2987" t="s">
        <v>10791</v>
      </c>
      <c r="B2987">
        <v>2024</v>
      </c>
      <c r="C2987" t="s">
        <v>199</v>
      </c>
      <c r="D2987" t="s">
        <v>10324</v>
      </c>
      <c r="E2987" t="s">
        <v>11444</v>
      </c>
      <c r="F2987" t="s">
        <v>173</v>
      </c>
      <c r="G2987">
        <v>60000</v>
      </c>
      <c r="H2987" t="s">
        <v>4179</v>
      </c>
      <c r="I2987">
        <v>7770000</v>
      </c>
      <c r="J2987" t="s">
        <v>10551</v>
      </c>
      <c r="K2987">
        <v>7520000</v>
      </c>
      <c r="L2987">
        <v>8000000</v>
      </c>
      <c r="M2987">
        <v>15</v>
      </c>
      <c r="N2987" t="s">
        <v>4582</v>
      </c>
      <c r="O2987" t="s">
        <v>11445</v>
      </c>
    </row>
    <row r="2988" spans="1:15" x14ac:dyDescent="0.3">
      <c r="A2988" t="s">
        <v>10515</v>
      </c>
      <c r="B2988">
        <v>2024</v>
      </c>
      <c r="C2988" t="s">
        <v>230</v>
      </c>
      <c r="D2988" t="s">
        <v>4350</v>
      </c>
      <c r="E2988" t="s">
        <v>10542</v>
      </c>
      <c r="F2988" t="s">
        <v>43</v>
      </c>
      <c r="G2988">
        <v>21900</v>
      </c>
      <c r="H2988" t="s">
        <v>4179</v>
      </c>
      <c r="I2988">
        <v>18400000</v>
      </c>
      <c r="J2988" t="s">
        <v>10551</v>
      </c>
      <c r="K2988">
        <v>17800000</v>
      </c>
      <c r="L2988">
        <v>19100000</v>
      </c>
      <c r="M2988">
        <v>4</v>
      </c>
      <c r="N2988" t="s">
        <v>4289</v>
      </c>
      <c r="O2988" t="s">
        <v>11446</v>
      </c>
    </row>
    <row r="2989" spans="1:15" x14ac:dyDescent="0.3">
      <c r="A2989" t="s">
        <v>10773</v>
      </c>
      <c r="B2989">
        <v>2024</v>
      </c>
      <c r="C2989" t="s">
        <v>201</v>
      </c>
      <c r="D2989" t="s">
        <v>4668</v>
      </c>
      <c r="E2989" t="s">
        <v>4739</v>
      </c>
      <c r="F2989" t="s">
        <v>143</v>
      </c>
      <c r="G2989">
        <v>34000</v>
      </c>
      <c r="H2989" t="s">
        <v>4179</v>
      </c>
      <c r="I2989">
        <v>13300000</v>
      </c>
      <c r="J2989" t="s">
        <v>10551</v>
      </c>
      <c r="K2989">
        <v>12800000</v>
      </c>
      <c r="L2989">
        <v>13800000</v>
      </c>
      <c r="M2989">
        <v>8</v>
      </c>
      <c r="N2989" t="s">
        <v>4191</v>
      </c>
      <c r="O2989" t="s">
        <v>11449</v>
      </c>
    </row>
    <row r="2990" spans="1:15" x14ac:dyDescent="0.3">
      <c r="A2990" t="s">
        <v>10794</v>
      </c>
      <c r="B2990">
        <v>2024</v>
      </c>
      <c r="C2990" t="s">
        <v>4183</v>
      </c>
      <c r="D2990" t="s">
        <v>4302</v>
      </c>
      <c r="E2990" t="s">
        <v>11469</v>
      </c>
      <c r="F2990" t="s">
        <v>60</v>
      </c>
      <c r="G2990">
        <v>23800</v>
      </c>
      <c r="H2990" t="s">
        <v>4179</v>
      </c>
      <c r="I2990">
        <v>25200000</v>
      </c>
      <c r="J2990" t="s">
        <v>10551</v>
      </c>
      <c r="K2990">
        <v>24100000</v>
      </c>
      <c r="L2990">
        <v>26300000</v>
      </c>
      <c r="M2990">
        <v>10</v>
      </c>
      <c r="N2990" t="s">
        <v>4279</v>
      </c>
      <c r="O2990" t="s">
        <v>11470</v>
      </c>
    </row>
    <row r="2991" spans="1:15" x14ac:dyDescent="0.3">
      <c r="A2991" t="s">
        <v>10786</v>
      </c>
      <c r="B2991">
        <v>2025</v>
      </c>
      <c r="C2991" t="s">
        <v>45</v>
      </c>
      <c r="D2991" t="s">
        <v>4884</v>
      </c>
      <c r="E2991" t="s">
        <v>4885</v>
      </c>
      <c r="F2991" t="s">
        <v>11471</v>
      </c>
      <c r="G2991">
        <v>65000</v>
      </c>
      <c r="H2991" t="s">
        <v>4179</v>
      </c>
      <c r="I2991">
        <v>20200000</v>
      </c>
      <c r="J2991" t="s">
        <v>10551</v>
      </c>
      <c r="K2991">
        <v>19500000</v>
      </c>
      <c r="L2991">
        <v>21000000</v>
      </c>
      <c r="M2991">
        <v>13</v>
      </c>
      <c r="N2991" t="s">
        <v>4180</v>
      </c>
      <c r="O2991" t="s">
        <v>11472</v>
      </c>
    </row>
    <row r="2992" spans="1:15" x14ac:dyDescent="0.3">
      <c r="A2992" t="s">
        <v>362</v>
      </c>
      <c r="B2992">
        <v>2025</v>
      </c>
      <c r="C2992" t="s">
        <v>62</v>
      </c>
      <c r="D2992">
        <v>3008</v>
      </c>
      <c r="E2992" t="s">
        <v>4345</v>
      </c>
      <c r="F2992" t="s">
        <v>43</v>
      </c>
      <c r="G2992">
        <v>9609</v>
      </c>
      <c r="H2992" t="s">
        <v>4179</v>
      </c>
      <c r="I2992">
        <v>22800000</v>
      </c>
      <c r="J2992" t="s">
        <v>10551</v>
      </c>
      <c r="K2992">
        <v>21500000</v>
      </c>
      <c r="L2992">
        <v>24100000</v>
      </c>
      <c r="M2992">
        <v>3</v>
      </c>
      <c r="N2992" t="s">
        <v>4180</v>
      </c>
      <c r="O2992" t="s">
        <v>10659</v>
      </c>
    </row>
    <row r="2993" spans="1:15" x14ac:dyDescent="0.3">
      <c r="A2993" t="s">
        <v>10608</v>
      </c>
      <c r="B2993">
        <v>2025</v>
      </c>
      <c r="C2993" t="s">
        <v>24</v>
      </c>
      <c r="D2993" t="s">
        <v>4853</v>
      </c>
      <c r="E2993" t="s">
        <v>4190</v>
      </c>
      <c r="F2993" t="s">
        <v>94</v>
      </c>
      <c r="G2993">
        <v>35500</v>
      </c>
      <c r="H2993" t="s">
        <v>4179</v>
      </c>
      <c r="I2993">
        <v>17300000</v>
      </c>
      <c r="J2993" t="s">
        <v>10551</v>
      </c>
      <c r="K2993">
        <v>16600000</v>
      </c>
      <c r="L2993">
        <v>17900000</v>
      </c>
      <c r="M2993">
        <v>44</v>
      </c>
      <c r="N2993" t="s">
        <v>4507</v>
      </c>
      <c r="O2993" t="s">
        <v>11473</v>
      </c>
    </row>
    <row r="2994" spans="1:15" x14ac:dyDescent="0.3">
      <c r="A2994" t="s">
        <v>10608</v>
      </c>
      <c r="B2994">
        <v>2025</v>
      </c>
      <c r="C2994" t="s">
        <v>24</v>
      </c>
      <c r="D2994" t="s">
        <v>4853</v>
      </c>
      <c r="E2994" t="s">
        <v>4190</v>
      </c>
      <c r="F2994" t="s">
        <v>4171</v>
      </c>
      <c r="G2994">
        <v>35500</v>
      </c>
      <c r="H2994" t="s">
        <v>4179</v>
      </c>
      <c r="I2994">
        <v>17300000</v>
      </c>
      <c r="J2994" t="s">
        <v>10551</v>
      </c>
      <c r="K2994">
        <v>16600000</v>
      </c>
      <c r="L2994">
        <v>17900000</v>
      </c>
      <c r="M2994">
        <v>44</v>
      </c>
      <c r="N2994" t="s">
        <v>4507</v>
      </c>
      <c r="O2994" t="s">
        <v>10609</v>
      </c>
    </row>
    <row r="2995" spans="1:15" x14ac:dyDescent="0.3">
      <c r="A2995" t="s">
        <v>10767</v>
      </c>
      <c r="B2995">
        <v>2025</v>
      </c>
      <c r="C2995" t="s">
        <v>108</v>
      </c>
      <c r="D2995" t="s">
        <v>5800</v>
      </c>
      <c r="E2995" t="s">
        <v>4618</v>
      </c>
      <c r="F2995" t="s">
        <v>94</v>
      </c>
      <c r="G2995">
        <v>35583</v>
      </c>
      <c r="H2995" t="s">
        <v>4179</v>
      </c>
      <c r="I2995">
        <v>8100000</v>
      </c>
      <c r="J2995" t="s">
        <v>10551</v>
      </c>
      <c r="K2995">
        <v>7820000</v>
      </c>
      <c r="L2995">
        <v>8400000</v>
      </c>
      <c r="M2995">
        <v>7</v>
      </c>
      <c r="N2995" t="s">
        <v>4648</v>
      </c>
      <c r="O2995" t="s">
        <v>11484</v>
      </c>
    </row>
    <row r="2996" spans="1:15" x14ac:dyDescent="0.3">
      <c r="A2996" t="s">
        <v>10651</v>
      </c>
      <c r="B2996">
        <v>2025</v>
      </c>
      <c r="C2996" t="s">
        <v>5186</v>
      </c>
      <c r="D2996" t="s">
        <v>9685</v>
      </c>
      <c r="E2996" t="s">
        <v>10652</v>
      </c>
      <c r="F2996" t="s">
        <v>43</v>
      </c>
      <c r="G2996">
        <v>40000</v>
      </c>
      <c r="H2996" t="s">
        <v>4179</v>
      </c>
      <c r="I2996">
        <v>7210000</v>
      </c>
      <c r="J2996" t="s">
        <v>10551</v>
      </c>
      <c r="K2996">
        <v>6940000</v>
      </c>
      <c r="L2996">
        <v>7470000</v>
      </c>
      <c r="M2996">
        <v>2</v>
      </c>
      <c r="N2996" t="s">
        <v>4175</v>
      </c>
      <c r="O2996" t="s">
        <v>11485</v>
      </c>
    </row>
    <row r="2997" spans="1:15" x14ac:dyDescent="0.3">
      <c r="A2997" t="s">
        <v>10651</v>
      </c>
      <c r="B2997">
        <v>2025</v>
      </c>
      <c r="C2997" t="s">
        <v>5186</v>
      </c>
      <c r="D2997" t="s">
        <v>9685</v>
      </c>
      <c r="E2997" t="s">
        <v>10652</v>
      </c>
      <c r="F2997" t="s">
        <v>4171</v>
      </c>
      <c r="G2997">
        <v>40000</v>
      </c>
      <c r="H2997" t="s">
        <v>4179</v>
      </c>
      <c r="I2997">
        <v>7210000</v>
      </c>
      <c r="J2997" t="s">
        <v>10551</v>
      </c>
      <c r="K2997">
        <v>6940000</v>
      </c>
      <c r="L2997">
        <v>7470000</v>
      </c>
      <c r="M2997">
        <v>2</v>
      </c>
      <c r="N2997" t="s">
        <v>4175</v>
      </c>
      <c r="O2997" t="s">
        <v>10653</v>
      </c>
    </row>
    <row r="2998" spans="1:15" x14ac:dyDescent="0.3">
      <c r="A2998" t="s">
        <v>5638</v>
      </c>
      <c r="B2998">
        <v>2025</v>
      </c>
      <c r="C2998" t="s">
        <v>62</v>
      </c>
      <c r="D2998" t="s">
        <v>4231</v>
      </c>
      <c r="E2998" t="s">
        <v>4232</v>
      </c>
      <c r="F2998" t="s">
        <v>143</v>
      </c>
      <c r="G2998">
        <v>16014</v>
      </c>
      <c r="H2998" t="s">
        <v>4172</v>
      </c>
      <c r="I2998">
        <v>11700000</v>
      </c>
      <c r="J2998" t="s">
        <v>10551</v>
      </c>
      <c r="K2998">
        <v>11300000</v>
      </c>
      <c r="L2998">
        <v>12200000</v>
      </c>
      <c r="M2998">
        <v>14</v>
      </c>
      <c r="N2998" t="s">
        <v>4507</v>
      </c>
      <c r="O2998" t="s">
        <v>11488</v>
      </c>
    </row>
    <row r="2999" spans="1:15" x14ac:dyDescent="0.3">
      <c r="A2999" t="s">
        <v>10628</v>
      </c>
      <c r="B2999">
        <v>2026</v>
      </c>
      <c r="C2999" t="s">
        <v>9339</v>
      </c>
      <c r="D2999" t="s">
        <v>10629</v>
      </c>
      <c r="E2999" t="s">
        <v>10630</v>
      </c>
      <c r="F2999" t="s">
        <v>4171</v>
      </c>
      <c r="G2999">
        <v>4000</v>
      </c>
      <c r="H2999" t="s">
        <v>4179</v>
      </c>
      <c r="I2999">
        <v>14800000</v>
      </c>
      <c r="J2999" t="s">
        <v>10551</v>
      </c>
      <c r="K2999">
        <v>14300000</v>
      </c>
      <c r="L2999">
        <v>15300000</v>
      </c>
      <c r="M2999" t="s">
        <v>4174</v>
      </c>
      <c r="N2999" t="s">
        <v>4401</v>
      </c>
      <c r="O2999" t="s">
        <v>10631</v>
      </c>
    </row>
    <row r="3000" spans="1:15" x14ac:dyDescent="0.3">
      <c r="A3000" t="s">
        <v>10619</v>
      </c>
      <c r="B3000">
        <v>2025</v>
      </c>
      <c r="C3000" t="s">
        <v>41</v>
      </c>
      <c r="D3000" t="s">
        <v>4721</v>
      </c>
      <c r="E3000" t="s">
        <v>4618</v>
      </c>
      <c r="F3000" t="s">
        <v>4171</v>
      </c>
      <c r="G3000">
        <v>32767</v>
      </c>
      <c r="H3000" t="s">
        <v>4179</v>
      </c>
      <c r="I3000">
        <v>9600000</v>
      </c>
      <c r="J3000" t="s">
        <v>10551</v>
      </c>
      <c r="K3000">
        <v>9100000</v>
      </c>
      <c r="L3000">
        <v>10000000</v>
      </c>
      <c r="M3000" t="s">
        <v>4174</v>
      </c>
      <c r="N3000" t="s">
        <v>4401</v>
      </c>
      <c r="O3000" t="s">
        <v>10620</v>
      </c>
    </row>
    <row r="3001" spans="1:15" x14ac:dyDescent="0.3">
      <c r="A3001" t="s">
        <v>10143</v>
      </c>
      <c r="B3001">
        <v>2025</v>
      </c>
      <c r="C3001" t="s">
        <v>24</v>
      </c>
      <c r="D3001" t="s">
        <v>5840</v>
      </c>
      <c r="E3001" t="s">
        <v>8748</v>
      </c>
      <c r="F3001" t="s">
        <v>4171</v>
      </c>
      <c r="G3001">
        <v>43000</v>
      </c>
      <c r="H3001" t="s">
        <v>4179</v>
      </c>
      <c r="I3001">
        <v>37800000</v>
      </c>
      <c r="J3001" t="s">
        <v>10551</v>
      </c>
      <c r="K3001">
        <v>36500000</v>
      </c>
      <c r="L3001">
        <v>39200000</v>
      </c>
      <c r="M3001">
        <v>4</v>
      </c>
      <c r="N3001" t="s">
        <v>4406</v>
      </c>
      <c r="O3001" t="s">
        <v>10660</v>
      </c>
    </row>
    <row r="3002" spans="1:15" x14ac:dyDescent="0.3">
      <c r="A3002" t="s">
        <v>10784</v>
      </c>
      <c r="B3002">
        <v>2025</v>
      </c>
      <c r="C3002" t="s">
        <v>191</v>
      </c>
      <c r="D3002" t="s">
        <v>4298</v>
      </c>
      <c r="E3002" t="s">
        <v>11492</v>
      </c>
      <c r="F3002" t="s">
        <v>4171</v>
      </c>
      <c r="G3002">
        <v>3920</v>
      </c>
      <c r="H3002" t="s">
        <v>4179</v>
      </c>
      <c r="I3002">
        <v>35600000</v>
      </c>
      <c r="J3002" t="s">
        <v>10551</v>
      </c>
      <c r="K3002">
        <v>34400000</v>
      </c>
      <c r="L3002">
        <v>36800000</v>
      </c>
      <c r="M3002">
        <v>12</v>
      </c>
      <c r="N3002" t="s">
        <v>4279</v>
      </c>
      <c r="O3002" t="s">
        <v>11493</v>
      </c>
    </row>
    <row r="3003" spans="1:15" x14ac:dyDescent="0.3">
      <c r="A3003" t="s">
        <v>10784</v>
      </c>
      <c r="B3003">
        <v>2025</v>
      </c>
      <c r="C3003" t="s">
        <v>191</v>
      </c>
      <c r="D3003" t="s">
        <v>4298</v>
      </c>
      <c r="E3003" t="s">
        <v>11492</v>
      </c>
      <c r="F3003" t="s">
        <v>161</v>
      </c>
      <c r="G3003">
        <v>3920</v>
      </c>
      <c r="H3003" t="s">
        <v>4179</v>
      </c>
      <c r="I3003">
        <v>35600000</v>
      </c>
      <c r="J3003" t="s">
        <v>10551</v>
      </c>
      <c r="K3003">
        <v>34400000</v>
      </c>
      <c r="L3003">
        <v>36800000</v>
      </c>
      <c r="M3003">
        <v>12</v>
      </c>
      <c r="N3003" t="s">
        <v>4279</v>
      </c>
      <c r="O3003" t="s">
        <v>11494</v>
      </c>
    </row>
    <row r="3004" spans="1:15" x14ac:dyDescent="0.3">
      <c r="A3004" t="s">
        <v>9611</v>
      </c>
      <c r="B3004">
        <v>2025</v>
      </c>
      <c r="C3004" t="s">
        <v>36</v>
      </c>
      <c r="D3004" t="s">
        <v>4399</v>
      </c>
      <c r="E3004" t="s">
        <v>4400</v>
      </c>
      <c r="F3004" t="s">
        <v>43</v>
      </c>
      <c r="G3004">
        <v>17090</v>
      </c>
      <c r="H3004" t="s">
        <v>4179</v>
      </c>
      <c r="I3004">
        <v>9000000</v>
      </c>
      <c r="J3004" t="s">
        <v>10551</v>
      </c>
      <c r="K3004">
        <v>8600000</v>
      </c>
      <c r="L3004">
        <v>9300000</v>
      </c>
      <c r="M3004">
        <v>11</v>
      </c>
      <c r="N3004" t="s">
        <v>4648</v>
      </c>
      <c r="O3004" t="s">
        <v>11500</v>
      </c>
    </row>
    <row r="3005" spans="1:15" x14ac:dyDescent="0.3">
      <c r="A3005" t="s">
        <v>10778</v>
      </c>
      <c r="B3005">
        <v>2025</v>
      </c>
      <c r="C3005" t="s">
        <v>163</v>
      </c>
      <c r="D3005">
        <v>7</v>
      </c>
      <c r="E3005" t="s">
        <v>4276</v>
      </c>
      <c r="F3005" t="s">
        <v>4635</v>
      </c>
      <c r="G3005">
        <v>17297</v>
      </c>
      <c r="H3005" t="s">
        <v>4179</v>
      </c>
      <c r="I3005">
        <v>17500000</v>
      </c>
      <c r="J3005" t="s">
        <v>10551</v>
      </c>
      <c r="K3005">
        <v>16800000</v>
      </c>
      <c r="L3005">
        <v>18100000</v>
      </c>
      <c r="M3005">
        <v>13</v>
      </c>
      <c r="N3005" t="s">
        <v>4218</v>
      </c>
      <c r="O3005" t="s">
        <v>11501</v>
      </c>
    </row>
    <row r="3006" spans="1:15" x14ac:dyDescent="0.3">
      <c r="A3006" t="s">
        <v>10649</v>
      </c>
      <c r="B3006">
        <v>2025</v>
      </c>
      <c r="C3006" t="s">
        <v>4183</v>
      </c>
      <c r="D3006" t="s">
        <v>4364</v>
      </c>
      <c r="E3006" t="s">
        <v>6175</v>
      </c>
      <c r="F3006" t="s">
        <v>43</v>
      </c>
      <c r="G3006">
        <v>10654</v>
      </c>
      <c r="H3006" t="s">
        <v>4172</v>
      </c>
      <c r="I3006">
        <v>10400000</v>
      </c>
      <c r="J3006" t="s">
        <v>10551</v>
      </c>
      <c r="K3006">
        <v>10000000</v>
      </c>
      <c r="L3006">
        <v>10800000</v>
      </c>
      <c r="M3006">
        <v>3</v>
      </c>
      <c r="N3006" t="s">
        <v>4244</v>
      </c>
      <c r="O3006" t="s">
        <v>11502</v>
      </c>
    </row>
    <row r="3007" spans="1:15" x14ac:dyDescent="0.3">
      <c r="A3007" t="s">
        <v>10649</v>
      </c>
      <c r="B3007">
        <v>2025</v>
      </c>
      <c r="C3007" t="s">
        <v>4183</v>
      </c>
      <c r="D3007" t="s">
        <v>4364</v>
      </c>
      <c r="E3007" t="s">
        <v>6175</v>
      </c>
      <c r="F3007" t="s">
        <v>4171</v>
      </c>
      <c r="G3007">
        <v>10654</v>
      </c>
      <c r="H3007" t="s">
        <v>4172</v>
      </c>
      <c r="I3007">
        <v>10400000</v>
      </c>
      <c r="J3007" t="s">
        <v>10551</v>
      </c>
      <c r="K3007">
        <v>10000000</v>
      </c>
      <c r="L3007">
        <v>10800000</v>
      </c>
      <c r="M3007">
        <v>3</v>
      </c>
      <c r="N3007" t="s">
        <v>4244</v>
      </c>
      <c r="O3007" t="s">
        <v>10650</v>
      </c>
    </row>
    <row r="3008" spans="1:15" x14ac:dyDescent="0.3">
      <c r="A3008" t="s">
        <v>6572</v>
      </c>
      <c r="B3008">
        <v>2025</v>
      </c>
      <c r="C3008" t="s">
        <v>62</v>
      </c>
      <c r="D3008" t="s">
        <v>4389</v>
      </c>
      <c r="E3008" t="s">
        <v>4390</v>
      </c>
      <c r="F3008" t="s">
        <v>11508</v>
      </c>
      <c r="G3008">
        <v>29635</v>
      </c>
      <c r="H3008" t="s">
        <v>4172</v>
      </c>
      <c r="I3008">
        <v>25800000</v>
      </c>
      <c r="J3008" t="s">
        <v>10551</v>
      </c>
      <c r="K3008">
        <v>24900000</v>
      </c>
      <c r="L3008">
        <v>26700000</v>
      </c>
      <c r="M3008">
        <v>5</v>
      </c>
      <c r="N3008" t="s">
        <v>4346</v>
      </c>
      <c r="O3008" t="s">
        <v>11509</v>
      </c>
    </row>
    <row r="3009" spans="1:15" x14ac:dyDescent="0.3">
      <c r="A3009" t="s">
        <v>6572</v>
      </c>
      <c r="B3009">
        <v>2025</v>
      </c>
      <c r="C3009" t="s">
        <v>62</v>
      </c>
      <c r="D3009" t="s">
        <v>4389</v>
      </c>
      <c r="E3009" t="s">
        <v>4390</v>
      </c>
      <c r="F3009" t="s">
        <v>4171</v>
      </c>
      <c r="G3009">
        <v>29635</v>
      </c>
      <c r="H3009" t="s">
        <v>4179</v>
      </c>
      <c r="I3009">
        <v>25800000</v>
      </c>
      <c r="J3009" t="s">
        <v>10551</v>
      </c>
      <c r="K3009">
        <v>24900000</v>
      </c>
      <c r="L3009">
        <v>26700000</v>
      </c>
      <c r="M3009">
        <v>5</v>
      </c>
      <c r="N3009" t="s">
        <v>4346</v>
      </c>
      <c r="O3009" t="s">
        <v>10751</v>
      </c>
    </row>
    <row r="3010" spans="1:15" x14ac:dyDescent="0.3">
      <c r="A3010" t="s">
        <v>10136</v>
      </c>
      <c r="B3010">
        <v>2025</v>
      </c>
      <c r="C3010" t="s">
        <v>201</v>
      </c>
      <c r="D3010" t="s">
        <v>4668</v>
      </c>
      <c r="E3010" t="s">
        <v>4669</v>
      </c>
      <c r="F3010" t="s">
        <v>4171</v>
      </c>
      <c r="G3010">
        <v>11000</v>
      </c>
      <c r="H3010" t="s">
        <v>4179</v>
      </c>
      <c r="I3010">
        <v>12100000</v>
      </c>
      <c r="J3010" t="s">
        <v>10551</v>
      </c>
      <c r="K3010">
        <v>11600000</v>
      </c>
      <c r="L3010">
        <v>12600000</v>
      </c>
      <c r="M3010">
        <v>14</v>
      </c>
      <c r="N3010" t="s">
        <v>4648</v>
      </c>
      <c r="O3010" t="s">
        <v>10664</v>
      </c>
    </row>
    <row r="3011" spans="1:15" x14ac:dyDescent="0.3">
      <c r="A3011" t="s">
        <v>10792</v>
      </c>
      <c r="B3011">
        <v>2026</v>
      </c>
      <c r="C3011" t="s">
        <v>4640</v>
      </c>
      <c r="D3011" t="s">
        <v>7794</v>
      </c>
      <c r="E3011" t="s">
        <v>11512</v>
      </c>
      <c r="F3011" t="s">
        <v>38</v>
      </c>
      <c r="G3011">
        <v>5373</v>
      </c>
      <c r="H3011" t="s">
        <v>4172</v>
      </c>
      <c r="I3011">
        <v>21000000</v>
      </c>
      <c r="J3011" t="s">
        <v>10551</v>
      </c>
      <c r="K3011">
        <v>20300000</v>
      </c>
      <c r="L3011">
        <v>21800000</v>
      </c>
      <c r="M3011">
        <v>4</v>
      </c>
      <c r="N3011" t="s">
        <v>4507</v>
      </c>
      <c r="O3011" t="s">
        <v>11513</v>
      </c>
    </row>
    <row r="3012" spans="1:15" x14ac:dyDescent="0.3">
      <c r="A3012" t="s">
        <v>10141</v>
      </c>
      <c r="B3012">
        <v>2026</v>
      </c>
      <c r="C3012" t="s">
        <v>4640</v>
      </c>
      <c r="D3012" t="s">
        <v>7794</v>
      </c>
      <c r="E3012" t="s">
        <v>10152</v>
      </c>
      <c r="F3012" t="s">
        <v>4171</v>
      </c>
      <c r="G3012">
        <v>4000</v>
      </c>
      <c r="H3012" t="s">
        <v>4179</v>
      </c>
      <c r="I3012">
        <v>18000000</v>
      </c>
      <c r="J3012" t="s">
        <v>10551</v>
      </c>
      <c r="K3012">
        <v>17300000</v>
      </c>
      <c r="L3012">
        <v>18800000</v>
      </c>
      <c r="M3012">
        <v>4</v>
      </c>
      <c r="N3012" t="s">
        <v>4551</v>
      </c>
      <c r="O3012" t="s">
        <v>10663</v>
      </c>
    </row>
    <row r="3013" spans="1:15" x14ac:dyDescent="0.3">
      <c r="A3013" t="s">
        <v>10752</v>
      </c>
      <c r="B3013">
        <v>2026</v>
      </c>
      <c r="C3013" t="s">
        <v>4183</v>
      </c>
      <c r="D3013" t="s">
        <v>5932</v>
      </c>
      <c r="E3013" t="s">
        <v>7195</v>
      </c>
      <c r="F3013" t="s">
        <v>4171</v>
      </c>
      <c r="G3013">
        <v>100</v>
      </c>
      <c r="H3013" t="s">
        <v>4179</v>
      </c>
      <c r="I3013">
        <v>19300000</v>
      </c>
      <c r="J3013" t="s">
        <v>10551</v>
      </c>
      <c r="K3013">
        <v>18600000</v>
      </c>
      <c r="L3013">
        <v>19900000</v>
      </c>
      <c r="M3013" t="s">
        <v>4174</v>
      </c>
      <c r="N3013" t="s">
        <v>4244</v>
      </c>
      <c r="O3013" t="s">
        <v>10753</v>
      </c>
    </row>
    <row r="3014" spans="1:15" x14ac:dyDescent="0.3">
      <c r="A3014" t="s">
        <v>10752</v>
      </c>
      <c r="B3014">
        <v>2026</v>
      </c>
      <c r="C3014" t="s">
        <v>4183</v>
      </c>
      <c r="D3014" t="s">
        <v>5932</v>
      </c>
      <c r="E3014" t="s">
        <v>7195</v>
      </c>
      <c r="F3014" t="s">
        <v>4171</v>
      </c>
      <c r="G3014">
        <v>10000</v>
      </c>
      <c r="H3014" t="s">
        <v>4179</v>
      </c>
      <c r="I3014">
        <v>18800000</v>
      </c>
      <c r="J3014" t="s">
        <v>10551</v>
      </c>
      <c r="K3014">
        <v>18100000</v>
      </c>
      <c r="L3014">
        <v>19400000</v>
      </c>
      <c r="M3014" t="s">
        <v>4174</v>
      </c>
      <c r="N3014" t="s">
        <v>4244</v>
      </c>
      <c r="O3014" t="s">
        <v>10754</v>
      </c>
    </row>
    <row r="3015" spans="1:15" x14ac:dyDescent="0.3">
      <c r="A3015" t="s">
        <v>10623</v>
      </c>
      <c r="B3015">
        <v>2026</v>
      </c>
      <c r="C3015" t="s">
        <v>24</v>
      </c>
      <c r="D3015" t="s">
        <v>4189</v>
      </c>
      <c r="E3015" t="s">
        <v>4190</v>
      </c>
      <c r="F3015" t="s">
        <v>4171</v>
      </c>
      <c r="G3015">
        <v>12700</v>
      </c>
      <c r="H3015" t="s">
        <v>4179</v>
      </c>
      <c r="I3015">
        <v>18900000</v>
      </c>
      <c r="J3015" t="s">
        <v>10551</v>
      </c>
      <c r="K3015">
        <v>18300000</v>
      </c>
      <c r="L3015">
        <v>19600000</v>
      </c>
      <c r="M3015">
        <v>8</v>
      </c>
      <c r="N3015" t="s">
        <v>4186</v>
      </c>
      <c r="O3015" t="s">
        <v>10624</v>
      </c>
    </row>
    <row r="3016" spans="1:15" x14ac:dyDescent="0.3">
      <c r="A3016" t="s">
        <v>10765</v>
      </c>
      <c r="B3016">
        <v>2025</v>
      </c>
      <c r="C3016" t="s">
        <v>201</v>
      </c>
      <c r="D3016" t="s">
        <v>4668</v>
      </c>
      <c r="E3016" t="s">
        <v>4669</v>
      </c>
      <c r="F3016" t="s">
        <v>143</v>
      </c>
      <c r="G3016">
        <v>11229</v>
      </c>
      <c r="H3016" t="s">
        <v>4179</v>
      </c>
      <c r="I3016">
        <v>12100000</v>
      </c>
      <c r="J3016" t="s">
        <v>10551</v>
      </c>
      <c r="K3016">
        <v>11600000</v>
      </c>
      <c r="L3016">
        <v>12600000</v>
      </c>
      <c r="M3016">
        <v>14</v>
      </c>
      <c r="N3016" t="s">
        <v>4648</v>
      </c>
      <c r="O3016" t="s">
        <v>11525</v>
      </c>
    </row>
    <row r="3017" spans="1:15" x14ac:dyDescent="0.3">
      <c r="A3017" t="s">
        <v>11565</v>
      </c>
      <c r="B3017">
        <v>2026</v>
      </c>
      <c r="C3017" t="s">
        <v>4183</v>
      </c>
      <c r="D3017" t="s">
        <v>4364</v>
      </c>
      <c r="E3017" t="s">
        <v>9120</v>
      </c>
      <c r="F3017" t="s">
        <v>11566</v>
      </c>
      <c r="G3017">
        <v>1751</v>
      </c>
      <c r="H3017" t="s">
        <v>4179</v>
      </c>
      <c r="I3017">
        <v>9400000</v>
      </c>
      <c r="J3017" t="s">
        <v>10551</v>
      </c>
      <c r="K3017">
        <v>8700000</v>
      </c>
      <c r="L3017">
        <v>10100000</v>
      </c>
      <c r="M3017">
        <v>10</v>
      </c>
      <c r="N3017" t="s">
        <v>5703</v>
      </c>
      <c r="O3017" t="s">
        <v>11567</v>
      </c>
    </row>
    <row r="3018" spans="1:15" x14ac:dyDescent="0.3">
      <c r="A3018" t="s">
        <v>10938</v>
      </c>
      <c r="B3018">
        <v>2015</v>
      </c>
      <c r="C3018" t="s">
        <v>137</v>
      </c>
      <c r="D3018" t="s">
        <v>5886</v>
      </c>
      <c r="E3018" t="s">
        <v>10939</v>
      </c>
      <c r="F3018" t="s">
        <v>143</v>
      </c>
      <c r="G3018">
        <v>133500</v>
      </c>
      <c r="H3018" t="s">
        <v>4179</v>
      </c>
      <c r="I3018">
        <v>7760000</v>
      </c>
      <c r="J3018" t="s">
        <v>10696</v>
      </c>
      <c r="K3018">
        <v>7290000</v>
      </c>
      <c r="L3018">
        <v>8200000</v>
      </c>
      <c r="M3018">
        <v>18</v>
      </c>
      <c r="N3018" t="s">
        <v>4424</v>
      </c>
      <c r="O3018" t="s">
        <v>10940</v>
      </c>
    </row>
    <row r="3019" spans="1:15" x14ac:dyDescent="0.3">
      <c r="A3019" t="s">
        <v>10949</v>
      </c>
      <c r="B3019">
        <v>2015</v>
      </c>
      <c r="C3019" t="s">
        <v>131</v>
      </c>
      <c r="D3019" t="s">
        <v>10950</v>
      </c>
      <c r="E3019" t="s">
        <v>10951</v>
      </c>
      <c r="F3019" t="s">
        <v>6256</v>
      </c>
      <c r="G3019">
        <v>132000</v>
      </c>
      <c r="H3019" t="s">
        <v>4179</v>
      </c>
      <c r="I3019">
        <v>10700000</v>
      </c>
      <c r="J3019" t="s">
        <v>10696</v>
      </c>
      <c r="K3019">
        <v>10200000</v>
      </c>
      <c r="L3019">
        <v>11200000</v>
      </c>
      <c r="M3019" t="s">
        <v>4174</v>
      </c>
      <c r="N3019" t="s">
        <v>4424</v>
      </c>
      <c r="O3019" t="s">
        <v>10952</v>
      </c>
    </row>
    <row r="3020" spans="1:15" x14ac:dyDescent="0.3">
      <c r="A3020" t="s">
        <v>10959</v>
      </c>
      <c r="B3020">
        <v>2016</v>
      </c>
      <c r="C3020" t="s">
        <v>62</v>
      </c>
      <c r="D3020">
        <v>308</v>
      </c>
      <c r="E3020" t="s">
        <v>10960</v>
      </c>
      <c r="F3020" t="s">
        <v>143</v>
      </c>
      <c r="G3020">
        <v>123000</v>
      </c>
      <c r="H3020" t="s">
        <v>4179</v>
      </c>
      <c r="I3020">
        <v>7940000</v>
      </c>
      <c r="J3020" t="s">
        <v>10696</v>
      </c>
      <c r="K3020">
        <v>7640000</v>
      </c>
      <c r="L3020">
        <v>8200000</v>
      </c>
      <c r="M3020">
        <v>3</v>
      </c>
      <c r="N3020" t="s">
        <v>4186</v>
      </c>
      <c r="O3020" t="s">
        <v>10961</v>
      </c>
    </row>
    <row r="3021" spans="1:15" x14ac:dyDescent="0.3">
      <c r="A3021" t="s">
        <v>10963</v>
      </c>
      <c r="B3021">
        <v>2017</v>
      </c>
      <c r="C3021" t="s">
        <v>4183</v>
      </c>
      <c r="D3021" t="s">
        <v>4712</v>
      </c>
      <c r="E3021" t="s">
        <v>5929</v>
      </c>
      <c r="F3021" t="s">
        <v>161</v>
      </c>
      <c r="G3021">
        <v>248000</v>
      </c>
      <c r="H3021" t="s">
        <v>4179</v>
      </c>
      <c r="I3021">
        <v>7470000</v>
      </c>
      <c r="J3021" t="s">
        <v>10696</v>
      </c>
      <c r="K3021">
        <v>7170000</v>
      </c>
      <c r="L3021">
        <v>7770000</v>
      </c>
      <c r="M3021">
        <v>10</v>
      </c>
      <c r="N3021" t="s">
        <v>4582</v>
      </c>
      <c r="O3021" t="s">
        <v>10964</v>
      </c>
    </row>
    <row r="3022" spans="1:15" x14ac:dyDescent="0.3">
      <c r="A3022" t="s">
        <v>10865</v>
      </c>
      <c r="B3022">
        <v>2017</v>
      </c>
      <c r="C3022" t="s">
        <v>166</v>
      </c>
      <c r="D3022" t="s">
        <v>4695</v>
      </c>
      <c r="E3022" t="s">
        <v>10972</v>
      </c>
      <c r="F3022" t="s">
        <v>161</v>
      </c>
      <c r="G3022">
        <v>85000</v>
      </c>
      <c r="H3022" t="s">
        <v>4179</v>
      </c>
      <c r="I3022">
        <v>9000000</v>
      </c>
      <c r="J3022" t="s">
        <v>10696</v>
      </c>
      <c r="K3022">
        <v>8700000</v>
      </c>
      <c r="L3022">
        <v>9400000</v>
      </c>
      <c r="M3022">
        <v>12</v>
      </c>
      <c r="N3022" t="s">
        <v>4244</v>
      </c>
      <c r="O3022" t="s">
        <v>10973</v>
      </c>
    </row>
    <row r="3023" spans="1:15" x14ac:dyDescent="0.3">
      <c r="A3023" t="s">
        <v>10673</v>
      </c>
      <c r="B3023">
        <v>2018</v>
      </c>
      <c r="C3023" t="s">
        <v>188</v>
      </c>
      <c r="D3023" t="s">
        <v>6034</v>
      </c>
      <c r="E3023" t="s">
        <v>10978</v>
      </c>
      <c r="F3023" t="s">
        <v>43</v>
      </c>
      <c r="G3023">
        <v>68000</v>
      </c>
      <c r="H3023" t="s">
        <v>4179</v>
      </c>
      <c r="I3023">
        <v>13800000</v>
      </c>
      <c r="J3023" t="s">
        <v>10696</v>
      </c>
      <c r="K3023">
        <v>13300000</v>
      </c>
      <c r="L3023">
        <v>14200000</v>
      </c>
      <c r="M3023">
        <v>11</v>
      </c>
      <c r="N3023" t="s">
        <v>4180</v>
      </c>
      <c r="O3023" t="s">
        <v>10979</v>
      </c>
    </row>
    <row r="3024" spans="1:15" x14ac:dyDescent="0.3">
      <c r="A3024" t="s">
        <v>10832</v>
      </c>
      <c r="B3024">
        <v>2018</v>
      </c>
      <c r="C3024" t="s">
        <v>24</v>
      </c>
      <c r="D3024" t="s">
        <v>4430</v>
      </c>
      <c r="E3024" t="s">
        <v>5164</v>
      </c>
      <c r="F3024" t="s">
        <v>60</v>
      </c>
      <c r="G3024">
        <v>88000</v>
      </c>
      <c r="H3024" t="s">
        <v>4179</v>
      </c>
      <c r="I3024">
        <v>14400000</v>
      </c>
      <c r="J3024" t="s">
        <v>10696</v>
      </c>
      <c r="K3024">
        <v>13900000</v>
      </c>
      <c r="L3024">
        <v>14900000</v>
      </c>
      <c r="M3024">
        <v>14</v>
      </c>
      <c r="N3024" t="s">
        <v>4262</v>
      </c>
      <c r="O3024" t="s">
        <v>10980</v>
      </c>
    </row>
    <row r="3025" spans="1:15" x14ac:dyDescent="0.3">
      <c r="A3025" t="s">
        <v>10835</v>
      </c>
      <c r="B3025">
        <v>2018</v>
      </c>
      <c r="C3025" t="s">
        <v>250</v>
      </c>
      <c r="D3025" t="s">
        <v>4379</v>
      </c>
      <c r="E3025" t="s">
        <v>10994</v>
      </c>
      <c r="F3025" t="s">
        <v>143</v>
      </c>
      <c r="G3025">
        <v>86000</v>
      </c>
      <c r="H3025" t="s">
        <v>4179</v>
      </c>
      <c r="I3025">
        <v>10600000</v>
      </c>
      <c r="J3025" t="s">
        <v>10696</v>
      </c>
      <c r="K3025">
        <v>10000000</v>
      </c>
      <c r="L3025">
        <v>11200000</v>
      </c>
      <c r="M3025">
        <v>20</v>
      </c>
      <c r="N3025" t="s">
        <v>4274</v>
      </c>
      <c r="O3025" t="s">
        <v>10995</v>
      </c>
    </row>
    <row r="3026" spans="1:15" x14ac:dyDescent="0.3">
      <c r="A3026" t="s">
        <v>10996</v>
      </c>
      <c r="B3026">
        <v>2018</v>
      </c>
      <c r="C3026" t="s">
        <v>24</v>
      </c>
      <c r="D3026" t="s">
        <v>4392</v>
      </c>
      <c r="E3026" t="s">
        <v>5851</v>
      </c>
      <c r="F3026" t="s">
        <v>143</v>
      </c>
      <c r="G3026">
        <v>121000</v>
      </c>
      <c r="H3026" t="s">
        <v>4179</v>
      </c>
      <c r="I3026">
        <v>7640000</v>
      </c>
      <c r="J3026" t="s">
        <v>10696</v>
      </c>
      <c r="K3026">
        <v>7350000</v>
      </c>
      <c r="L3026">
        <v>7930000</v>
      </c>
      <c r="M3026">
        <v>12</v>
      </c>
      <c r="N3026" t="s">
        <v>4244</v>
      </c>
      <c r="O3026" t="s">
        <v>10998</v>
      </c>
    </row>
    <row r="3027" spans="1:15" x14ac:dyDescent="0.3">
      <c r="A3027" t="s">
        <v>10833</v>
      </c>
      <c r="B3027">
        <v>2018</v>
      </c>
      <c r="C3027" t="s">
        <v>131</v>
      </c>
      <c r="D3027" t="s">
        <v>4992</v>
      </c>
      <c r="E3027" t="s">
        <v>11004</v>
      </c>
      <c r="F3027" t="s">
        <v>143</v>
      </c>
      <c r="G3027">
        <v>59000</v>
      </c>
      <c r="H3027" t="s">
        <v>4179</v>
      </c>
      <c r="I3027">
        <v>15800000</v>
      </c>
      <c r="J3027" t="s">
        <v>10696</v>
      </c>
      <c r="K3027">
        <v>15200000</v>
      </c>
      <c r="L3027">
        <v>16300000</v>
      </c>
      <c r="M3027" t="s">
        <v>4174</v>
      </c>
      <c r="N3027" t="s">
        <v>4259</v>
      </c>
      <c r="O3027" t="s">
        <v>11005</v>
      </c>
    </row>
    <row r="3028" spans="1:15" x14ac:dyDescent="0.3">
      <c r="A3028" t="s">
        <v>10694</v>
      </c>
      <c r="B3028">
        <v>2018</v>
      </c>
      <c r="C3028" t="s">
        <v>131</v>
      </c>
      <c r="D3028" t="s">
        <v>7996</v>
      </c>
      <c r="E3028" t="s">
        <v>10695</v>
      </c>
      <c r="F3028" t="s">
        <v>161</v>
      </c>
      <c r="G3028">
        <v>80000</v>
      </c>
      <c r="H3028" t="s">
        <v>5845</v>
      </c>
      <c r="I3028">
        <v>13600000</v>
      </c>
      <c r="J3028" t="s">
        <v>10696</v>
      </c>
      <c r="K3028">
        <v>13100000</v>
      </c>
      <c r="L3028">
        <v>14100000</v>
      </c>
      <c r="M3028">
        <v>24</v>
      </c>
      <c r="N3028" t="s">
        <v>4191</v>
      </c>
      <c r="O3028" t="s">
        <v>10697</v>
      </c>
    </row>
    <row r="3029" spans="1:15" x14ac:dyDescent="0.3">
      <c r="A3029" t="s">
        <v>10866</v>
      </c>
      <c r="B3029">
        <v>2019</v>
      </c>
      <c r="C3029" t="s">
        <v>137</v>
      </c>
      <c r="D3029" t="s">
        <v>5886</v>
      </c>
      <c r="E3029" t="s">
        <v>11011</v>
      </c>
      <c r="F3029" t="s">
        <v>143</v>
      </c>
      <c r="G3029">
        <v>105908</v>
      </c>
      <c r="H3029" t="s">
        <v>4172</v>
      </c>
      <c r="I3029">
        <v>12100000</v>
      </c>
      <c r="J3029" t="s">
        <v>10696</v>
      </c>
      <c r="K3029">
        <v>11400000</v>
      </c>
      <c r="L3029">
        <v>12800000</v>
      </c>
      <c r="M3029">
        <v>5</v>
      </c>
      <c r="N3029" t="s">
        <v>4262</v>
      </c>
      <c r="O3029" t="s">
        <v>11013</v>
      </c>
    </row>
    <row r="3030" spans="1:15" x14ac:dyDescent="0.3">
      <c r="A3030" t="s">
        <v>10871</v>
      </c>
      <c r="B3030">
        <v>2019</v>
      </c>
      <c r="C3030" t="s">
        <v>182</v>
      </c>
      <c r="D3030" t="s">
        <v>7911</v>
      </c>
      <c r="E3030" t="s">
        <v>11015</v>
      </c>
      <c r="F3030" t="s">
        <v>143</v>
      </c>
      <c r="G3030">
        <v>81000</v>
      </c>
      <c r="H3030" t="s">
        <v>4179</v>
      </c>
      <c r="I3030">
        <v>9500000</v>
      </c>
      <c r="J3030" t="s">
        <v>10696</v>
      </c>
      <c r="K3030">
        <v>9200000</v>
      </c>
      <c r="L3030">
        <v>9800000</v>
      </c>
      <c r="M3030">
        <v>6</v>
      </c>
      <c r="N3030" t="s">
        <v>4218</v>
      </c>
      <c r="O3030" t="s">
        <v>11016</v>
      </c>
    </row>
    <row r="3031" spans="1:15" x14ac:dyDescent="0.3">
      <c r="A3031" t="s">
        <v>10860</v>
      </c>
      <c r="B3031">
        <v>2019</v>
      </c>
      <c r="C3031" t="s">
        <v>24</v>
      </c>
      <c r="D3031" t="s">
        <v>4571</v>
      </c>
      <c r="E3031" t="s">
        <v>11019</v>
      </c>
      <c r="F3031" t="s">
        <v>60</v>
      </c>
      <c r="G3031">
        <v>47400</v>
      </c>
      <c r="H3031" t="s">
        <v>4172</v>
      </c>
      <c r="I3031">
        <v>13500000</v>
      </c>
      <c r="J3031" t="s">
        <v>10696</v>
      </c>
      <c r="K3031">
        <v>12900000</v>
      </c>
      <c r="L3031">
        <v>14200000</v>
      </c>
      <c r="M3031" t="s">
        <v>4174</v>
      </c>
      <c r="N3031" t="s">
        <v>4212</v>
      </c>
      <c r="O3031" t="s">
        <v>11020</v>
      </c>
    </row>
    <row r="3032" spans="1:15" x14ac:dyDescent="0.3">
      <c r="A3032" t="s">
        <v>10513</v>
      </c>
      <c r="B3032">
        <v>2019</v>
      </c>
      <c r="C3032" t="s">
        <v>4640</v>
      </c>
      <c r="D3032" t="s">
        <v>10540</v>
      </c>
      <c r="E3032" t="s">
        <v>10541</v>
      </c>
      <c r="F3032" t="s">
        <v>43</v>
      </c>
      <c r="G3032">
        <v>69756</v>
      </c>
      <c r="H3032" t="s">
        <v>4179</v>
      </c>
      <c r="I3032">
        <v>9900000</v>
      </c>
      <c r="J3032" t="s">
        <v>10696</v>
      </c>
      <c r="K3032">
        <v>9600000</v>
      </c>
      <c r="L3032">
        <v>10200000</v>
      </c>
      <c r="M3032">
        <v>6</v>
      </c>
      <c r="N3032" t="s">
        <v>4262</v>
      </c>
      <c r="O3032" t="s">
        <v>11027</v>
      </c>
    </row>
    <row r="3033" spans="1:15" x14ac:dyDescent="0.3">
      <c r="A3033" t="s">
        <v>10854</v>
      </c>
      <c r="B3033">
        <v>2019</v>
      </c>
      <c r="C3033" t="s">
        <v>4183</v>
      </c>
      <c r="D3033" t="s">
        <v>6107</v>
      </c>
      <c r="E3033" t="s">
        <v>11028</v>
      </c>
      <c r="F3033" t="s">
        <v>60</v>
      </c>
      <c r="G3033">
        <v>67404</v>
      </c>
      <c r="H3033" t="s">
        <v>4179</v>
      </c>
      <c r="I3033">
        <v>9500000</v>
      </c>
      <c r="J3033" t="s">
        <v>10696</v>
      </c>
      <c r="K3033">
        <v>9200000</v>
      </c>
      <c r="L3033">
        <v>9800000</v>
      </c>
      <c r="M3033">
        <v>5</v>
      </c>
      <c r="N3033" t="s">
        <v>4551</v>
      </c>
      <c r="O3033" t="s">
        <v>11029</v>
      </c>
    </row>
    <row r="3034" spans="1:15" x14ac:dyDescent="0.3">
      <c r="A3034" t="s">
        <v>2213</v>
      </c>
      <c r="B3034">
        <v>2019</v>
      </c>
      <c r="C3034" t="s">
        <v>137</v>
      </c>
      <c r="D3034" t="s">
        <v>4590</v>
      </c>
      <c r="E3034" t="s">
        <v>4749</v>
      </c>
      <c r="F3034" t="s">
        <v>43</v>
      </c>
      <c r="G3034">
        <v>148000</v>
      </c>
      <c r="H3034" t="s">
        <v>4179</v>
      </c>
      <c r="I3034">
        <v>9000000</v>
      </c>
      <c r="J3034" t="s">
        <v>10696</v>
      </c>
      <c r="K3034">
        <v>8700000</v>
      </c>
      <c r="L3034">
        <v>9300000</v>
      </c>
      <c r="M3034">
        <v>27</v>
      </c>
      <c r="N3034" t="s">
        <v>4551</v>
      </c>
      <c r="O3034" t="s">
        <v>11030</v>
      </c>
    </row>
    <row r="3035" spans="1:15" x14ac:dyDescent="0.3">
      <c r="A3035" t="s">
        <v>6295</v>
      </c>
      <c r="B3035">
        <v>2019</v>
      </c>
      <c r="C3035" t="s">
        <v>4097</v>
      </c>
      <c r="D3035" t="s">
        <v>7743</v>
      </c>
      <c r="E3035" t="s">
        <v>7744</v>
      </c>
      <c r="F3035" t="s">
        <v>143</v>
      </c>
      <c r="G3035">
        <v>21300</v>
      </c>
      <c r="H3035" t="s">
        <v>4172</v>
      </c>
      <c r="I3035">
        <v>9500000</v>
      </c>
      <c r="J3035" t="s">
        <v>10696</v>
      </c>
      <c r="K3035">
        <v>9200000</v>
      </c>
      <c r="L3035">
        <v>9800000</v>
      </c>
      <c r="M3035" t="s">
        <v>4174</v>
      </c>
      <c r="N3035" t="s">
        <v>4438</v>
      </c>
      <c r="O3035" t="s">
        <v>11042</v>
      </c>
    </row>
    <row r="3036" spans="1:15" x14ac:dyDescent="0.3">
      <c r="A3036" t="s">
        <v>10837</v>
      </c>
      <c r="B3036">
        <v>2021</v>
      </c>
      <c r="C3036" t="s">
        <v>50</v>
      </c>
      <c r="D3036">
        <v>580</v>
      </c>
      <c r="E3036" t="s">
        <v>4581</v>
      </c>
      <c r="F3036" t="s">
        <v>173</v>
      </c>
      <c r="G3036">
        <v>92769</v>
      </c>
      <c r="H3036" t="s">
        <v>4172</v>
      </c>
      <c r="I3036">
        <v>7390000</v>
      </c>
      <c r="J3036" t="s">
        <v>10696</v>
      </c>
      <c r="K3036">
        <v>6820000</v>
      </c>
      <c r="L3036">
        <v>7950000</v>
      </c>
      <c r="M3036">
        <v>2</v>
      </c>
      <c r="N3036" t="s">
        <v>4274</v>
      </c>
      <c r="O3036" t="s">
        <v>11059</v>
      </c>
    </row>
    <row r="3037" spans="1:15" x14ac:dyDescent="0.3">
      <c r="A3037" t="s">
        <v>970</v>
      </c>
      <c r="B3037">
        <v>2020</v>
      </c>
      <c r="C3037" t="s">
        <v>137</v>
      </c>
      <c r="D3037" t="s">
        <v>4621</v>
      </c>
      <c r="E3037" t="s">
        <v>11060</v>
      </c>
      <c r="F3037" t="s">
        <v>161</v>
      </c>
      <c r="G3037">
        <v>98000</v>
      </c>
      <c r="H3037" t="s">
        <v>4179</v>
      </c>
      <c r="I3037">
        <v>13500000</v>
      </c>
      <c r="J3037" t="s">
        <v>10696</v>
      </c>
      <c r="K3037">
        <v>12900000</v>
      </c>
      <c r="L3037">
        <v>14200000</v>
      </c>
      <c r="M3037">
        <v>9</v>
      </c>
      <c r="N3037" t="s">
        <v>4212</v>
      </c>
      <c r="O3037" t="s">
        <v>11061</v>
      </c>
    </row>
    <row r="3038" spans="1:15" x14ac:dyDescent="0.3">
      <c r="A3038" t="s">
        <v>10473</v>
      </c>
      <c r="B3038">
        <v>2020</v>
      </c>
      <c r="C3038" t="s">
        <v>4097</v>
      </c>
      <c r="D3038" t="s">
        <v>8910</v>
      </c>
      <c r="E3038" t="s">
        <v>8911</v>
      </c>
      <c r="F3038" t="s">
        <v>143</v>
      </c>
      <c r="G3038">
        <v>71000</v>
      </c>
      <c r="H3038" t="s">
        <v>4172</v>
      </c>
      <c r="I3038">
        <v>6430000</v>
      </c>
      <c r="J3038" t="s">
        <v>10696</v>
      </c>
      <c r="K3038">
        <v>6210000</v>
      </c>
      <c r="L3038">
        <v>6650000</v>
      </c>
      <c r="M3038">
        <v>4</v>
      </c>
      <c r="N3038" t="s">
        <v>4262</v>
      </c>
      <c r="O3038" t="s">
        <v>11062</v>
      </c>
    </row>
    <row r="3039" spans="1:15" x14ac:dyDescent="0.3">
      <c r="A3039" t="s">
        <v>8711</v>
      </c>
      <c r="B3039">
        <v>2021</v>
      </c>
      <c r="C3039" t="s">
        <v>4031</v>
      </c>
      <c r="D3039" t="s">
        <v>5129</v>
      </c>
      <c r="E3039" t="s">
        <v>5818</v>
      </c>
      <c r="F3039" t="s">
        <v>60</v>
      </c>
      <c r="G3039">
        <v>56359</v>
      </c>
      <c r="H3039" t="s">
        <v>4172</v>
      </c>
      <c r="I3039">
        <v>10000000</v>
      </c>
      <c r="J3039" t="s">
        <v>10696</v>
      </c>
      <c r="K3039">
        <v>9700000</v>
      </c>
      <c r="L3039">
        <v>10400000</v>
      </c>
      <c r="M3039">
        <v>3</v>
      </c>
      <c r="N3039" t="s">
        <v>4416</v>
      </c>
      <c r="O3039" t="s">
        <v>11063</v>
      </c>
    </row>
    <row r="3040" spans="1:15" x14ac:dyDescent="0.3">
      <c r="A3040" t="s">
        <v>11070</v>
      </c>
      <c r="B3040">
        <v>2020</v>
      </c>
      <c r="C3040" t="s">
        <v>188</v>
      </c>
      <c r="D3040" t="s">
        <v>4593</v>
      </c>
      <c r="E3040" t="s">
        <v>11071</v>
      </c>
      <c r="F3040" t="s">
        <v>161</v>
      </c>
      <c r="G3040">
        <v>202000</v>
      </c>
      <c r="H3040" t="s">
        <v>4172</v>
      </c>
      <c r="I3040">
        <v>6410000</v>
      </c>
      <c r="J3040" t="s">
        <v>10696</v>
      </c>
      <c r="K3040">
        <v>6070000</v>
      </c>
      <c r="L3040">
        <v>6750000</v>
      </c>
      <c r="M3040">
        <v>5</v>
      </c>
      <c r="N3040" t="s">
        <v>4381</v>
      </c>
      <c r="O3040" t="s">
        <v>11072</v>
      </c>
    </row>
    <row r="3041" spans="1:15" x14ac:dyDescent="0.3">
      <c r="A3041" t="s">
        <v>1984</v>
      </c>
      <c r="B3041">
        <v>2020</v>
      </c>
      <c r="C3041" t="s">
        <v>137</v>
      </c>
      <c r="D3041" t="s">
        <v>4201</v>
      </c>
      <c r="E3041" t="s">
        <v>5108</v>
      </c>
      <c r="F3041" t="s">
        <v>43</v>
      </c>
      <c r="G3041">
        <v>92000</v>
      </c>
      <c r="H3041" t="s">
        <v>4172</v>
      </c>
      <c r="I3041">
        <v>12300000</v>
      </c>
      <c r="J3041" t="s">
        <v>10696</v>
      </c>
      <c r="K3041">
        <v>11900000</v>
      </c>
      <c r="L3041">
        <v>12800000</v>
      </c>
      <c r="M3041">
        <v>27</v>
      </c>
      <c r="N3041" t="s">
        <v>4438</v>
      </c>
      <c r="O3041" t="s">
        <v>11073</v>
      </c>
    </row>
    <row r="3042" spans="1:15" x14ac:dyDescent="0.3">
      <c r="A3042" t="s">
        <v>2293</v>
      </c>
      <c r="B3042">
        <v>2020</v>
      </c>
      <c r="C3042" t="s">
        <v>199</v>
      </c>
      <c r="D3042" t="s">
        <v>5646</v>
      </c>
      <c r="E3042" t="s">
        <v>5647</v>
      </c>
      <c r="F3042" t="s">
        <v>173</v>
      </c>
      <c r="G3042">
        <v>71018</v>
      </c>
      <c r="H3042" t="s">
        <v>4179</v>
      </c>
      <c r="I3042">
        <v>13900000</v>
      </c>
      <c r="J3042" t="s">
        <v>10696</v>
      </c>
      <c r="K3042">
        <v>13200000</v>
      </c>
      <c r="L3042">
        <v>14600000</v>
      </c>
      <c r="M3042" t="s">
        <v>4174</v>
      </c>
      <c r="N3042" t="s">
        <v>4387</v>
      </c>
      <c r="O3042" t="s">
        <v>11074</v>
      </c>
    </row>
    <row r="3043" spans="1:15" x14ac:dyDescent="0.3">
      <c r="A3043" t="s">
        <v>10811</v>
      </c>
      <c r="B3043">
        <v>2021</v>
      </c>
      <c r="C3043" t="s">
        <v>4640</v>
      </c>
      <c r="D3043" t="s">
        <v>6111</v>
      </c>
      <c r="E3043" t="s">
        <v>6112</v>
      </c>
      <c r="F3043" t="s">
        <v>60</v>
      </c>
      <c r="G3043">
        <v>105000</v>
      </c>
      <c r="H3043" t="s">
        <v>4172</v>
      </c>
      <c r="I3043">
        <v>5750000</v>
      </c>
      <c r="J3043" t="s">
        <v>10696</v>
      </c>
      <c r="K3043">
        <v>5530000</v>
      </c>
      <c r="L3043">
        <v>5970000</v>
      </c>
      <c r="M3043">
        <v>16</v>
      </c>
      <c r="N3043" t="s">
        <v>4582</v>
      </c>
      <c r="O3043" t="s">
        <v>11077</v>
      </c>
    </row>
    <row r="3044" spans="1:15" x14ac:dyDescent="0.3">
      <c r="A3044" t="s">
        <v>11079</v>
      </c>
      <c r="B3044">
        <v>2020</v>
      </c>
      <c r="C3044" t="s">
        <v>4183</v>
      </c>
      <c r="D3044" t="s">
        <v>5167</v>
      </c>
      <c r="E3044" t="s">
        <v>11080</v>
      </c>
      <c r="F3044" t="s">
        <v>143</v>
      </c>
      <c r="G3044">
        <v>105172</v>
      </c>
      <c r="H3044" t="s">
        <v>4172</v>
      </c>
      <c r="I3044">
        <v>8100000</v>
      </c>
      <c r="J3044" t="s">
        <v>10696</v>
      </c>
      <c r="K3044">
        <v>7780000</v>
      </c>
      <c r="L3044">
        <v>8400000</v>
      </c>
      <c r="M3044">
        <v>12</v>
      </c>
      <c r="N3044" t="s">
        <v>4274</v>
      </c>
      <c r="O3044" t="s">
        <v>11081</v>
      </c>
    </row>
    <row r="3045" spans="1:15" x14ac:dyDescent="0.3">
      <c r="A3045" t="s">
        <v>6575</v>
      </c>
      <c r="B3045">
        <v>2020</v>
      </c>
      <c r="C3045" t="s">
        <v>89</v>
      </c>
      <c r="D3045">
        <v>3</v>
      </c>
      <c r="E3045" t="s">
        <v>4380</v>
      </c>
      <c r="F3045" t="s">
        <v>8033</v>
      </c>
      <c r="G3045">
        <v>105000</v>
      </c>
      <c r="H3045" t="s">
        <v>4179</v>
      </c>
      <c r="I3045">
        <v>6720000</v>
      </c>
      <c r="J3045" t="s">
        <v>10696</v>
      </c>
      <c r="K3045">
        <v>6450000</v>
      </c>
      <c r="L3045">
        <v>7000000</v>
      </c>
      <c r="M3045">
        <v>14</v>
      </c>
      <c r="N3045" t="s">
        <v>4551</v>
      </c>
      <c r="O3045" t="s">
        <v>11082</v>
      </c>
    </row>
    <row r="3046" spans="1:15" x14ac:dyDescent="0.3">
      <c r="A3046" t="s">
        <v>4171</v>
      </c>
      <c r="B3046">
        <v>2025</v>
      </c>
      <c r="C3046" t="s">
        <v>230</v>
      </c>
      <c r="D3046" t="s">
        <v>4350</v>
      </c>
      <c r="E3046" t="s">
        <v>10703</v>
      </c>
      <c r="F3046" t="s">
        <v>4171</v>
      </c>
      <c r="G3046">
        <v>15600</v>
      </c>
      <c r="H3046" t="s">
        <v>4179</v>
      </c>
      <c r="I3046">
        <v>23600000</v>
      </c>
      <c r="J3046" t="s">
        <v>10696</v>
      </c>
      <c r="K3046">
        <v>21700000</v>
      </c>
      <c r="L3046">
        <v>25500000</v>
      </c>
      <c r="M3046">
        <v>2</v>
      </c>
      <c r="N3046" t="s">
        <v>4795</v>
      </c>
      <c r="O3046" t="s">
        <v>10704</v>
      </c>
    </row>
    <row r="3047" spans="1:15" x14ac:dyDescent="0.3">
      <c r="A3047" t="s">
        <v>4171</v>
      </c>
      <c r="B3047">
        <v>2026</v>
      </c>
      <c r="C3047" t="s">
        <v>154</v>
      </c>
      <c r="D3047" t="s">
        <v>4169</v>
      </c>
      <c r="E3047" t="s">
        <v>4170</v>
      </c>
      <c r="F3047" t="s">
        <v>4171</v>
      </c>
      <c r="G3047">
        <v>2200</v>
      </c>
      <c r="H3047" t="s">
        <v>5845</v>
      </c>
      <c r="I3047">
        <v>13600000</v>
      </c>
      <c r="J3047" t="s">
        <v>10696</v>
      </c>
      <c r="K3047">
        <v>13100000</v>
      </c>
      <c r="L3047">
        <v>14000000</v>
      </c>
      <c r="M3047">
        <v>4</v>
      </c>
      <c r="N3047" t="s">
        <v>4175</v>
      </c>
      <c r="O3047" t="s">
        <v>10705</v>
      </c>
    </row>
    <row r="3048" spans="1:15" x14ac:dyDescent="0.3">
      <c r="A3048" t="s">
        <v>4171</v>
      </c>
      <c r="B3048">
        <v>2026</v>
      </c>
      <c r="C3048" t="s">
        <v>4097</v>
      </c>
      <c r="D3048" t="s">
        <v>10706</v>
      </c>
      <c r="E3048" t="s">
        <v>10707</v>
      </c>
      <c r="F3048" t="s">
        <v>4171</v>
      </c>
      <c r="G3048">
        <v>10000</v>
      </c>
      <c r="H3048" t="s">
        <v>4179</v>
      </c>
      <c r="I3048">
        <v>10700000</v>
      </c>
      <c r="J3048" t="s">
        <v>10696</v>
      </c>
      <c r="K3048">
        <v>10300000</v>
      </c>
      <c r="L3048">
        <v>11200000</v>
      </c>
      <c r="M3048">
        <v>4</v>
      </c>
      <c r="N3048" t="s">
        <v>4279</v>
      </c>
      <c r="O3048" t="s">
        <v>10708</v>
      </c>
    </row>
    <row r="3049" spans="1:15" x14ac:dyDescent="0.3">
      <c r="A3049" t="s">
        <v>4171</v>
      </c>
      <c r="B3049">
        <v>2026</v>
      </c>
      <c r="C3049" t="s">
        <v>131</v>
      </c>
      <c r="D3049" t="s">
        <v>5039</v>
      </c>
      <c r="E3049" t="s">
        <v>9478</v>
      </c>
      <c r="F3049" t="s">
        <v>4171</v>
      </c>
      <c r="G3049">
        <v>4648</v>
      </c>
      <c r="H3049" t="s">
        <v>4172</v>
      </c>
      <c r="I3049">
        <v>33100000</v>
      </c>
      <c r="J3049" t="s">
        <v>10696</v>
      </c>
      <c r="K3049">
        <v>32000000</v>
      </c>
      <c r="L3049">
        <v>34200000</v>
      </c>
      <c r="M3049">
        <v>5</v>
      </c>
      <c r="N3049" t="s">
        <v>4976</v>
      </c>
      <c r="O3049" t="s">
        <v>10709</v>
      </c>
    </row>
    <row r="3050" spans="1:15" x14ac:dyDescent="0.3">
      <c r="A3050" t="s">
        <v>10834</v>
      </c>
      <c r="B3050">
        <v>2020</v>
      </c>
      <c r="C3050" t="s">
        <v>131</v>
      </c>
      <c r="D3050" t="s">
        <v>5674</v>
      </c>
      <c r="E3050" t="s">
        <v>11087</v>
      </c>
      <c r="F3050" t="s">
        <v>43</v>
      </c>
      <c r="G3050">
        <v>70500</v>
      </c>
      <c r="H3050" t="s">
        <v>4179</v>
      </c>
      <c r="I3050">
        <v>18100000</v>
      </c>
      <c r="J3050" t="s">
        <v>10696</v>
      </c>
      <c r="K3050">
        <v>17400000</v>
      </c>
      <c r="L3050">
        <v>18700000</v>
      </c>
      <c r="M3050">
        <v>5</v>
      </c>
      <c r="N3050" t="s">
        <v>4218</v>
      </c>
      <c r="O3050" t="s">
        <v>11088</v>
      </c>
    </row>
    <row r="3051" spans="1:15" x14ac:dyDescent="0.3">
      <c r="A3051" t="s">
        <v>10812</v>
      </c>
      <c r="B3051">
        <v>2021</v>
      </c>
      <c r="C3051" t="s">
        <v>24</v>
      </c>
      <c r="D3051" t="s">
        <v>4571</v>
      </c>
      <c r="E3051" t="s">
        <v>5090</v>
      </c>
      <c r="F3051" t="s">
        <v>173</v>
      </c>
      <c r="G3051">
        <v>79372</v>
      </c>
      <c r="H3051" t="s">
        <v>4179</v>
      </c>
      <c r="I3051">
        <v>22500000</v>
      </c>
      <c r="J3051" t="s">
        <v>10696</v>
      </c>
      <c r="K3051">
        <v>21200000</v>
      </c>
      <c r="L3051">
        <v>23800000</v>
      </c>
      <c r="M3051">
        <v>22</v>
      </c>
      <c r="N3051" t="s">
        <v>4271</v>
      </c>
      <c r="O3051" t="s">
        <v>11104</v>
      </c>
    </row>
    <row r="3052" spans="1:15" x14ac:dyDescent="0.3">
      <c r="A3052" t="s">
        <v>10805</v>
      </c>
      <c r="B3052">
        <v>2021</v>
      </c>
      <c r="C3052" t="s">
        <v>131</v>
      </c>
      <c r="D3052" t="s">
        <v>4992</v>
      </c>
      <c r="E3052" t="s">
        <v>4993</v>
      </c>
      <c r="F3052" t="s">
        <v>161</v>
      </c>
      <c r="G3052">
        <v>99000</v>
      </c>
      <c r="H3052" t="s">
        <v>4179</v>
      </c>
      <c r="I3052">
        <v>15600000</v>
      </c>
      <c r="J3052" t="s">
        <v>10696</v>
      </c>
      <c r="K3052">
        <v>15000000</v>
      </c>
      <c r="L3052">
        <v>16200000</v>
      </c>
      <c r="M3052">
        <v>2</v>
      </c>
      <c r="N3052" t="s">
        <v>4438</v>
      </c>
      <c r="O3052" t="s">
        <v>11113</v>
      </c>
    </row>
    <row r="3053" spans="1:15" x14ac:dyDescent="0.3">
      <c r="A3053" t="s">
        <v>10823</v>
      </c>
      <c r="B3053">
        <v>2021</v>
      </c>
      <c r="C3053" t="s">
        <v>188</v>
      </c>
      <c r="D3053" t="s">
        <v>4677</v>
      </c>
      <c r="E3053" t="s">
        <v>6134</v>
      </c>
      <c r="F3053" t="s">
        <v>161</v>
      </c>
      <c r="G3053">
        <v>106000</v>
      </c>
      <c r="H3053" t="s">
        <v>4179</v>
      </c>
      <c r="I3053">
        <v>9000000</v>
      </c>
      <c r="J3053" t="s">
        <v>10696</v>
      </c>
      <c r="K3053">
        <v>8700000</v>
      </c>
      <c r="L3053">
        <v>9400000</v>
      </c>
      <c r="M3053">
        <v>13</v>
      </c>
      <c r="N3053" t="s">
        <v>4262</v>
      </c>
      <c r="O3053" t="s">
        <v>11115</v>
      </c>
    </row>
    <row r="3054" spans="1:15" x14ac:dyDescent="0.3">
      <c r="A3054" t="s">
        <v>10855</v>
      </c>
      <c r="B3054">
        <v>2021</v>
      </c>
      <c r="C3054" t="s">
        <v>24</v>
      </c>
      <c r="D3054" t="s">
        <v>4189</v>
      </c>
      <c r="E3054" t="s">
        <v>4307</v>
      </c>
      <c r="F3054" t="s">
        <v>43</v>
      </c>
      <c r="G3054">
        <v>48091</v>
      </c>
      <c r="H3054" t="s">
        <v>4172</v>
      </c>
      <c r="I3054">
        <v>11300000</v>
      </c>
      <c r="J3054" t="s">
        <v>10696</v>
      </c>
      <c r="K3054">
        <v>10700000</v>
      </c>
      <c r="L3054">
        <v>11800000</v>
      </c>
      <c r="M3054">
        <v>24</v>
      </c>
      <c r="N3054" t="s">
        <v>4262</v>
      </c>
      <c r="O3054" t="s">
        <v>11131</v>
      </c>
    </row>
    <row r="3055" spans="1:15" x14ac:dyDescent="0.3">
      <c r="A3055" t="s">
        <v>10855</v>
      </c>
      <c r="B3055">
        <v>2021</v>
      </c>
      <c r="C3055" t="s">
        <v>24</v>
      </c>
      <c r="D3055" t="s">
        <v>4189</v>
      </c>
      <c r="E3055" t="s">
        <v>4307</v>
      </c>
      <c r="F3055" t="s">
        <v>43</v>
      </c>
      <c r="G3055">
        <v>48100</v>
      </c>
      <c r="H3055" t="s">
        <v>4172</v>
      </c>
      <c r="I3055">
        <v>11300000</v>
      </c>
      <c r="J3055" t="s">
        <v>10696</v>
      </c>
      <c r="K3055">
        <v>10700000</v>
      </c>
      <c r="L3055">
        <v>11800000</v>
      </c>
      <c r="M3055">
        <v>24</v>
      </c>
      <c r="N3055" t="s">
        <v>4262</v>
      </c>
      <c r="O3055" t="s">
        <v>11132</v>
      </c>
    </row>
    <row r="3056" spans="1:15" x14ac:dyDescent="0.3">
      <c r="A3056" t="s">
        <v>4991</v>
      </c>
      <c r="B3056">
        <v>2021</v>
      </c>
      <c r="C3056" t="s">
        <v>131</v>
      </c>
      <c r="D3056" t="s">
        <v>4992</v>
      </c>
      <c r="E3056" t="s">
        <v>4993</v>
      </c>
      <c r="F3056" t="s">
        <v>43</v>
      </c>
      <c r="G3056">
        <v>93000</v>
      </c>
      <c r="H3056" t="s">
        <v>4179</v>
      </c>
      <c r="I3056">
        <v>15800000</v>
      </c>
      <c r="J3056" t="s">
        <v>10696</v>
      </c>
      <c r="K3056">
        <v>15200000</v>
      </c>
      <c r="L3056">
        <v>16400000</v>
      </c>
      <c r="M3056">
        <v>2</v>
      </c>
      <c r="N3056" t="s">
        <v>4438</v>
      </c>
      <c r="O3056" t="s">
        <v>10710</v>
      </c>
    </row>
    <row r="3057" spans="1:15" x14ac:dyDescent="0.3">
      <c r="A3057" t="s">
        <v>9377</v>
      </c>
      <c r="B3057">
        <v>2021</v>
      </c>
      <c r="C3057" t="s">
        <v>191</v>
      </c>
      <c r="D3057" t="s">
        <v>7809</v>
      </c>
      <c r="E3057" t="s">
        <v>7810</v>
      </c>
      <c r="F3057" t="s">
        <v>143</v>
      </c>
      <c r="G3057">
        <v>89400</v>
      </c>
      <c r="H3057" t="s">
        <v>4172</v>
      </c>
      <c r="I3057">
        <v>11300000</v>
      </c>
      <c r="J3057" t="s">
        <v>10696</v>
      </c>
      <c r="K3057">
        <v>10800000</v>
      </c>
      <c r="L3057">
        <v>11900000</v>
      </c>
      <c r="M3057">
        <v>8</v>
      </c>
      <c r="N3057" t="s">
        <v>4186</v>
      </c>
      <c r="O3057" t="s">
        <v>11133</v>
      </c>
    </row>
    <row r="3058" spans="1:15" x14ac:dyDescent="0.3">
      <c r="A3058" t="s">
        <v>10858</v>
      </c>
      <c r="B3058">
        <v>2021</v>
      </c>
      <c r="C3058" t="s">
        <v>137</v>
      </c>
      <c r="D3058" t="s">
        <v>5107</v>
      </c>
      <c r="E3058" t="s">
        <v>11136</v>
      </c>
      <c r="F3058" t="s">
        <v>143</v>
      </c>
      <c r="G3058">
        <v>51000</v>
      </c>
      <c r="H3058" t="s">
        <v>4172</v>
      </c>
      <c r="I3058">
        <v>15300000</v>
      </c>
      <c r="J3058" t="s">
        <v>10696</v>
      </c>
      <c r="K3058">
        <v>14900000</v>
      </c>
      <c r="L3058">
        <v>15800000</v>
      </c>
      <c r="M3058">
        <v>37</v>
      </c>
      <c r="N3058" t="s">
        <v>4244</v>
      </c>
      <c r="O3058" t="s">
        <v>11137</v>
      </c>
    </row>
    <row r="3059" spans="1:15" x14ac:dyDescent="0.3">
      <c r="A3059" t="s">
        <v>10846</v>
      </c>
      <c r="B3059">
        <v>2021</v>
      </c>
      <c r="C3059" t="s">
        <v>36</v>
      </c>
      <c r="D3059" t="s">
        <v>4426</v>
      </c>
      <c r="E3059" t="s">
        <v>4637</v>
      </c>
      <c r="F3059" t="s">
        <v>4788</v>
      </c>
      <c r="G3059">
        <v>31506</v>
      </c>
      <c r="H3059" t="s">
        <v>4172</v>
      </c>
      <c r="I3059">
        <v>7330000</v>
      </c>
      <c r="J3059" t="s">
        <v>10696</v>
      </c>
      <c r="K3059">
        <v>7070000</v>
      </c>
      <c r="L3059">
        <v>7590000</v>
      </c>
      <c r="M3059">
        <v>15</v>
      </c>
      <c r="N3059" t="s">
        <v>4507</v>
      </c>
      <c r="O3059" t="s">
        <v>11138</v>
      </c>
    </row>
    <row r="3060" spans="1:15" x14ac:dyDescent="0.3">
      <c r="A3060" t="s">
        <v>10824</v>
      </c>
      <c r="B3060">
        <v>2021</v>
      </c>
      <c r="C3060" t="s">
        <v>24</v>
      </c>
      <c r="D3060" t="s">
        <v>4997</v>
      </c>
      <c r="E3060" t="s">
        <v>5120</v>
      </c>
      <c r="F3060" t="s">
        <v>43</v>
      </c>
      <c r="G3060">
        <v>24</v>
      </c>
      <c r="H3060" t="s">
        <v>4179</v>
      </c>
      <c r="I3060">
        <v>18000000</v>
      </c>
      <c r="J3060" t="s">
        <v>10696</v>
      </c>
      <c r="K3060">
        <v>17400000</v>
      </c>
      <c r="L3060">
        <v>18700000</v>
      </c>
      <c r="M3060">
        <v>3</v>
      </c>
      <c r="N3060" t="s">
        <v>4222</v>
      </c>
      <c r="O3060" t="s">
        <v>11140</v>
      </c>
    </row>
    <row r="3061" spans="1:15" x14ac:dyDescent="0.3">
      <c r="A3061" t="s">
        <v>10824</v>
      </c>
      <c r="B3061">
        <v>2021</v>
      </c>
      <c r="C3061" t="s">
        <v>24</v>
      </c>
      <c r="D3061" t="s">
        <v>4997</v>
      </c>
      <c r="E3061" t="s">
        <v>5120</v>
      </c>
      <c r="F3061" t="s">
        <v>43</v>
      </c>
      <c r="G3061">
        <v>24</v>
      </c>
      <c r="H3061" t="s">
        <v>4179</v>
      </c>
      <c r="I3061">
        <v>18000000</v>
      </c>
      <c r="J3061" t="s">
        <v>10696</v>
      </c>
      <c r="K3061">
        <v>17400000</v>
      </c>
      <c r="L3061">
        <v>18700000</v>
      </c>
      <c r="M3061">
        <v>3</v>
      </c>
      <c r="N3061" t="s">
        <v>4222</v>
      </c>
      <c r="O3061" t="s">
        <v>11141</v>
      </c>
    </row>
    <row r="3062" spans="1:15" x14ac:dyDescent="0.3">
      <c r="A3062" t="s">
        <v>10824</v>
      </c>
      <c r="B3062">
        <v>2021</v>
      </c>
      <c r="C3062" t="s">
        <v>24</v>
      </c>
      <c r="D3062" t="s">
        <v>4997</v>
      </c>
      <c r="E3062" t="s">
        <v>5120</v>
      </c>
      <c r="F3062" t="s">
        <v>43</v>
      </c>
      <c r="G3062">
        <v>24819</v>
      </c>
      <c r="H3062" t="s">
        <v>4179</v>
      </c>
      <c r="I3062">
        <v>18000000</v>
      </c>
      <c r="J3062" t="s">
        <v>10696</v>
      </c>
      <c r="K3062">
        <v>17400000</v>
      </c>
      <c r="L3062">
        <v>18600000</v>
      </c>
      <c r="M3062">
        <v>3</v>
      </c>
      <c r="N3062" t="s">
        <v>4222</v>
      </c>
      <c r="O3062" t="s">
        <v>11142</v>
      </c>
    </row>
    <row r="3063" spans="1:15" x14ac:dyDescent="0.3">
      <c r="A3063" t="s">
        <v>10861</v>
      </c>
      <c r="B3063">
        <v>2021</v>
      </c>
      <c r="C3063" t="s">
        <v>108</v>
      </c>
      <c r="D3063" t="s">
        <v>4476</v>
      </c>
      <c r="E3063" t="s">
        <v>4531</v>
      </c>
      <c r="F3063" t="s">
        <v>43</v>
      </c>
      <c r="G3063">
        <v>94990</v>
      </c>
      <c r="H3063" t="s">
        <v>4172</v>
      </c>
      <c r="I3063">
        <v>8400000</v>
      </c>
      <c r="J3063" t="s">
        <v>10696</v>
      </c>
      <c r="K3063">
        <v>8100000</v>
      </c>
      <c r="L3063">
        <v>8700000</v>
      </c>
      <c r="M3063">
        <v>15</v>
      </c>
      <c r="N3063" t="s">
        <v>4507</v>
      </c>
      <c r="O3063" t="s">
        <v>11147</v>
      </c>
    </row>
    <row r="3064" spans="1:15" x14ac:dyDescent="0.3">
      <c r="A3064" t="s">
        <v>10800</v>
      </c>
      <c r="B3064">
        <v>2021</v>
      </c>
      <c r="C3064" t="s">
        <v>36</v>
      </c>
      <c r="D3064" t="s">
        <v>5628</v>
      </c>
      <c r="E3064" t="s">
        <v>9909</v>
      </c>
      <c r="F3064" t="s">
        <v>173</v>
      </c>
      <c r="G3064">
        <v>18447</v>
      </c>
      <c r="H3064" t="s">
        <v>4172</v>
      </c>
      <c r="I3064">
        <v>8200000</v>
      </c>
      <c r="J3064" t="s">
        <v>10696</v>
      </c>
      <c r="K3064">
        <v>7920000</v>
      </c>
      <c r="L3064">
        <v>8500000</v>
      </c>
      <c r="M3064">
        <v>19</v>
      </c>
      <c r="N3064" t="s">
        <v>4507</v>
      </c>
      <c r="O3064" t="s">
        <v>11148</v>
      </c>
    </row>
    <row r="3065" spans="1:15" x14ac:dyDescent="0.3">
      <c r="A3065" t="s">
        <v>10800</v>
      </c>
      <c r="B3065">
        <v>2021</v>
      </c>
      <c r="C3065" t="s">
        <v>36</v>
      </c>
      <c r="D3065" t="s">
        <v>5628</v>
      </c>
      <c r="E3065" t="s">
        <v>9909</v>
      </c>
      <c r="F3065" t="s">
        <v>173</v>
      </c>
      <c r="G3065">
        <v>18447</v>
      </c>
      <c r="H3065" t="s">
        <v>4172</v>
      </c>
      <c r="I3065">
        <v>8200000</v>
      </c>
      <c r="J3065" t="s">
        <v>10696</v>
      </c>
      <c r="K3065">
        <v>7920000</v>
      </c>
      <c r="L3065">
        <v>8500000</v>
      </c>
      <c r="M3065">
        <v>19</v>
      </c>
      <c r="N3065" t="s">
        <v>4507</v>
      </c>
      <c r="O3065" t="s">
        <v>11149</v>
      </c>
    </row>
    <row r="3066" spans="1:15" x14ac:dyDescent="0.3">
      <c r="A3066" t="s">
        <v>10878</v>
      </c>
      <c r="B3066">
        <v>2021</v>
      </c>
      <c r="C3066" t="s">
        <v>92</v>
      </c>
      <c r="D3066" t="s">
        <v>4752</v>
      </c>
      <c r="E3066" t="s">
        <v>5211</v>
      </c>
      <c r="F3066" t="s">
        <v>143</v>
      </c>
      <c r="G3066">
        <v>43200</v>
      </c>
      <c r="H3066" t="s">
        <v>4179</v>
      </c>
      <c r="I3066">
        <v>9600000</v>
      </c>
      <c r="J3066" t="s">
        <v>10696</v>
      </c>
      <c r="K3066">
        <v>9300000</v>
      </c>
      <c r="L3066">
        <v>10000000</v>
      </c>
      <c r="M3066">
        <v>10</v>
      </c>
      <c r="N3066" t="s">
        <v>4507</v>
      </c>
      <c r="O3066" t="s">
        <v>11150</v>
      </c>
    </row>
    <row r="3067" spans="1:15" x14ac:dyDescent="0.3">
      <c r="A3067" t="s">
        <v>10654</v>
      </c>
      <c r="B3067">
        <v>2021</v>
      </c>
      <c r="C3067" t="s">
        <v>92</v>
      </c>
      <c r="D3067" t="s">
        <v>4908</v>
      </c>
      <c r="E3067" t="s">
        <v>6061</v>
      </c>
      <c r="F3067" t="s">
        <v>60</v>
      </c>
      <c r="G3067">
        <v>105097</v>
      </c>
      <c r="H3067" t="s">
        <v>4179</v>
      </c>
      <c r="I3067">
        <v>6620000</v>
      </c>
      <c r="J3067" t="s">
        <v>10696</v>
      </c>
      <c r="K3067">
        <v>6370000</v>
      </c>
      <c r="L3067">
        <v>6870000</v>
      </c>
      <c r="M3067">
        <v>27</v>
      </c>
      <c r="N3067" t="s">
        <v>4381</v>
      </c>
      <c r="O3067" t="s">
        <v>11151</v>
      </c>
    </row>
    <row r="3068" spans="1:15" x14ac:dyDescent="0.3">
      <c r="A3068" t="s">
        <v>10819</v>
      </c>
      <c r="B3068">
        <v>2021</v>
      </c>
      <c r="C3068" t="s">
        <v>89</v>
      </c>
      <c r="D3068" t="s">
        <v>5205</v>
      </c>
      <c r="E3068" t="s">
        <v>7831</v>
      </c>
      <c r="F3068" t="s">
        <v>143</v>
      </c>
      <c r="G3068">
        <v>43015</v>
      </c>
      <c r="H3068" t="s">
        <v>4179</v>
      </c>
      <c r="I3068">
        <v>8800000</v>
      </c>
      <c r="J3068" t="s">
        <v>10696</v>
      </c>
      <c r="K3068">
        <v>8500000</v>
      </c>
      <c r="L3068">
        <v>9100000</v>
      </c>
      <c r="M3068">
        <v>4</v>
      </c>
      <c r="N3068" t="s">
        <v>4424</v>
      </c>
      <c r="O3068" t="s">
        <v>11158</v>
      </c>
    </row>
    <row r="3069" spans="1:15" x14ac:dyDescent="0.3">
      <c r="A3069" t="s">
        <v>10819</v>
      </c>
      <c r="B3069">
        <v>2021</v>
      </c>
      <c r="C3069" t="s">
        <v>89</v>
      </c>
      <c r="D3069" t="s">
        <v>5205</v>
      </c>
      <c r="E3069" t="s">
        <v>7831</v>
      </c>
      <c r="F3069" t="s">
        <v>143</v>
      </c>
      <c r="G3069">
        <v>43015</v>
      </c>
      <c r="H3069" t="s">
        <v>4179</v>
      </c>
      <c r="I3069">
        <v>8800000</v>
      </c>
      <c r="J3069" t="s">
        <v>10696</v>
      </c>
      <c r="K3069">
        <v>8500000</v>
      </c>
      <c r="L3069">
        <v>9100000</v>
      </c>
      <c r="M3069">
        <v>4</v>
      </c>
      <c r="N3069" t="s">
        <v>4424</v>
      </c>
      <c r="O3069" t="s">
        <v>11159</v>
      </c>
    </row>
    <row r="3070" spans="1:15" x14ac:dyDescent="0.3">
      <c r="A3070" t="s">
        <v>10820</v>
      </c>
      <c r="B3070">
        <v>2021</v>
      </c>
      <c r="C3070" t="s">
        <v>62</v>
      </c>
      <c r="D3070">
        <v>5008</v>
      </c>
      <c r="E3070" t="s">
        <v>9977</v>
      </c>
      <c r="F3070" t="s">
        <v>143</v>
      </c>
      <c r="G3070">
        <v>102318</v>
      </c>
      <c r="H3070" t="s">
        <v>4179</v>
      </c>
      <c r="I3070">
        <v>15400000</v>
      </c>
      <c r="J3070" t="s">
        <v>10696</v>
      </c>
      <c r="K3070">
        <v>14800000</v>
      </c>
      <c r="L3070">
        <v>16000000</v>
      </c>
      <c r="M3070">
        <v>10</v>
      </c>
      <c r="N3070" t="s">
        <v>4247</v>
      </c>
      <c r="O3070" t="s">
        <v>11160</v>
      </c>
    </row>
    <row r="3071" spans="1:15" x14ac:dyDescent="0.3">
      <c r="A3071" t="s">
        <v>10831</v>
      </c>
      <c r="B3071">
        <v>2021</v>
      </c>
      <c r="C3071" t="s">
        <v>230</v>
      </c>
      <c r="D3071" t="s">
        <v>11109</v>
      </c>
      <c r="E3071" t="s">
        <v>11110</v>
      </c>
      <c r="F3071" t="s">
        <v>43</v>
      </c>
      <c r="G3071">
        <v>48000</v>
      </c>
      <c r="H3071" t="s">
        <v>4179</v>
      </c>
      <c r="I3071">
        <v>11800000</v>
      </c>
      <c r="J3071" t="s">
        <v>10696</v>
      </c>
      <c r="K3071">
        <v>11200000</v>
      </c>
      <c r="L3071">
        <v>12300000</v>
      </c>
      <c r="M3071">
        <v>12</v>
      </c>
      <c r="N3071" t="s">
        <v>4262</v>
      </c>
      <c r="O3071" t="s">
        <v>11161</v>
      </c>
    </row>
    <row r="3072" spans="1:15" x14ac:dyDescent="0.3">
      <c r="A3072" t="s">
        <v>10840</v>
      </c>
      <c r="B3072">
        <v>2021</v>
      </c>
      <c r="C3072" t="s">
        <v>166</v>
      </c>
      <c r="D3072" t="s">
        <v>5003</v>
      </c>
      <c r="E3072" t="s">
        <v>5004</v>
      </c>
      <c r="F3072" t="s">
        <v>143</v>
      </c>
      <c r="G3072">
        <v>65000</v>
      </c>
      <c r="H3072" t="s">
        <v>4179</v>
      </c>
      <c r="I3072">
        <v>17200000</v>
      </c>
      <c r="J3072" t="s">
        <v>10696</v>
      </c>
      <c r="K3072">
        <v>16600000</v>
      </c>
      <c r="L3072">
        <v>17800000</v>
      </c>
      <c r="M3072">
        <v>43</v>
      </c>
      <c r="N3072" t="s">
        <v>4262</v>
      </c>
      <c r="O3072" t="s">
        <v>11162</v>
      </c>
    </row>
    <row r="3073" spans="1:15" x14ac:dyDescent="0.3">
      <c r="A3073" t="s">
        <v>11163</v>
      </c>
      <c r="B3073">
        <v>2021</v>
      </c>
      <c r="C3073" t="s">
        <v>24</v>
      </c>
      <c r="D3073" t="s">
        <v>4571</v>
      </c>
      <c r="E3073" t="s">
        <v>11125</v>
      </c>
      <c r="F3073" t="s">
        <v>43</v>
      </c>
      <c r="G3073">
        <v>150000</v>
      </c>
      <c r="H3073" t="s">
        <v>4179</v>
      </c>
      <c r="I3073">
        <v>16800000</v>
      </c>
      <c r="J3073" t="s">
        <v>10696</v>
      </c>
      <c r="K3073">
        <v>15900000</v>
      </c>
      <c r="L3073">
        <v>17800000</v>
      </c>
      <c r="M3073">
        <v>37</v>
      </c>
      <c r="N3073" t="s">
        <v>4259</v>
      </c>
      <c r="O3073" t="s">
        <v>11164</v>
      </c>
    </row>
    <row r="3074" spans="1:15" x14ac:dyDescent="0.3">
      <c r="A3074" t="s">
        <v>10875</v>
      </c>
      <c r="B3074">
        <v>2022</v>
      </c>
      <c r="C3074" t="s">
        <v>92</v>
      </c>
      <c r="D3074" t="s">
        <v>4944</v>
      </c>
      <c r="E3074" t="s">
        <v>5900</v>
      </c>
      <c r="F3074" t="s">
        <v>60</v>
      </c>
      <c r="G3074">
        <v>48000</v>
      </c>
      <c r="H3074" t="s">
        <v>4172</v>
      </c>
      <c r="I3074">
        <v>12300000</v>
      </c>
      <c r="J3074" t="s">
        <v>10696</v>
      </c>
      <c r="K3074">
        <v>11700000</v>
      </c>
      <c r="L3074">
        <v>12800000</v>
      </c>
      <c r="M3074">
        <v>56</v>
      </c>
      <c r="N3074" t="s">
        <v>4262</v>
      </c>
      <c r="O3074" t="s">
        <v>11169</v>
      </c>
    </row>
    <row r="3075" spans="1:15" x14ac:dyDescent="0.3">
      <c r="A3075" t="s">
        <v>10839</v>
      </c>
      <c r="B3075">
        <v>2022</v>
      </c>
      <c r="C3075" t="s">
        <v>137</v>
      </c>
      <c r="D3075" t="s">
        <v>4335</v>
      </c>
      <c r="E3075" t="s">
        <v>5760</v>
      </c>
      <c r="F3075" t="s">
        <v>60</v>
      </c>
      <c r="G3075">
        <v>68392</v>
      </c>
      <c r="H3075" t="s">
        <v>4179</v>
      </c>
      <c r="I3075">
        <v>14600000</v>
      </c>
      <c r="J3075" t="s">
        <v>10696</v>
      </c>
      <c r="K3075">
        <v>13500000</v>
      </c>
      <c r="L3075">
        <v>15600000</v>
      </c>
      <c r="M3075">
        <v>3</v>
      </c>
      <c r="N3075" t="s">
        <v>4191</v>
      </c>
      <c r="O3075" t="s">
        <v>11170</v>
      </c>
    </row>
    <row r="3076" spans="1:15" x14ac:dyDescent="0.3">
      <c r="A3076" t="s">
        <v>10839</v>
      </c>
      <c r="B3076">
        <v>2022</v>
      </c>
      <c r="C3076" t="s">
        <v>137</v>
      </c>
      <c r="D3076" t="s">
        <v>4335</v>
      </c>
      <c r="E3076" t="s">
        <v>5760</v>
      </c>
      <c r="F3076" t="s">
        <v>60</v>
      </c>
      <c r="G3076">
        <v>68500</v>
      </c>
      <c r="H3076" t="s">
        <v>4179</v>
      </c>
      <c r="I3076">
        <v>14600000</v>
      </c>
      <c r="J3076" t="s">
        <v>10696</v>
      </c>
      <c r="K3076">
        <v>13500000</v>
      </c>
      <c r="L3076">
        <v>15600000</v>
      </c>
      <c r="M3076">
        <v>3</v>
      </c>
      <c r="N3076" t="s">
        <v>4191</v>
      </c>
      <c r="O3076" t="s">
        <v>11171</v>
      </c>
    </row>
    <row r="3077" spans="1:15" x14ac:dyDescent="0.3">
      <c r="A3077" t="s">
        <v>10821</v>
      </c>
      <c r="B3077">
        <v>2021</v>
      </c>
      <c r="C3077" t="s">
        <v>154</v>
      </c>
      <c r="D3077" t="s">
        <v>9039</v>
      </c>
      <c r="E3077" t="s">
        <v>11173</v>
      </c>
      <c r="F3077" t="s">
        <v>173</v>
      </c>
      <c r="G3077">
        <v>30500</v>
      </c>
      <c r="H3077" t="s">
        <v>4179</v>
      </c>
      <c r="I3077">
        <v>32300000</v>
      </c>
      <c r="J3077" t="s">
        <v>10696</v>
      </c>
      <c r="K3077">
        <v>31200000</v>
      </c>
      <c r="L3077">
        <v>33400000</v>
      </c>
      <c r="M3077">
        <v>4</v>
      </c>
      <c r="N3077" t="s">
        <v>4332</v>
      </c>
      <c r="O3077" t="s">
        <v>11174</v>
      </c>
    </row>
    <row r="3078" spans="1:15" x14ac:dyDescent="0.3">
      <c r="A3078" t="s">
        <v>10828</v>
      </c>
      <c r="B3078">
        <v>2022</v>
      </c>
      <c r="C3078" t="s">
        <v>166</v>
      </c>
      <c r="D3078" t="s">
        <v>8042</v>
      </c>
      <c r="E3078" t="s">
        <v>8043</v>
      </c>
      <c r="F3078" t="s">
        <v>43</v>
      </c>
      <c r="G3078">
        <v>40500</v>
      </c>
      <c r="H3078" t="s">
        <v>4172</v>
      </c>
      <c r="I3078">
        <v>14500000</v>
      </c>
      <c r="J3078" t="s">
        <v>10696</v>
      </c>
      <c r="K3078">
        <v>14000000</v>
      </c>
      <c r="L3078">
        <v>15000000</v>
      </c>
      <c r="M3078">
        <v>14</v>
      </c>
      <c r="N3078" t="s">
        <v>4381</v>
      </c>
      <c r="O3078" t="s">
        <v>11176</v>
      </c>
    </row>
    <row r="3079" spans="1:15" x14ac:dyDescent="0.3">
      <c r="A3079" t="s">
        <v>10827</v>
      </c>
      <c r="B3079">
        <v>2022</v>
      </c>
      <c r="C3079" t="s">
        <v>36</v>
      </c>
      <c r="D3079" t="s">
        <v>4399</v>
      </c>
      <c r="E3079" t="s">
        <v>5772</v>
      </c>
      <c r="F3079" t="s">
        <v>60</v>
      </c>
      <c r="G3079">
        <v>96091</v>
      </c>
      <c r="H3079" t="s">
        <v>4172</v>
      </c>
      <c r="I3079">
        <v>7780000</v>
      </c>
      <c r="J3079" t="s">
        <v>10696</v>
      </c>
      <c r="K3079">
        <v>7430000</v>
      </c>
      <c r="L3079">
        <v>8100000</v>
      </c>
      <c r="M3079">
        <v>44</v>
      </c>
      <c r="N3079" t="s">
        <v>4582</v>
      </c>
      <c r="O3079" t="s">
        <v>11177</v>
      </c>
    </row>
    <row r="3080" spans="1:15" x14ac:dyDescent="0.3">
      <c r="A3080" t="s">
        <v>10847</v>
      </c>
      <c r="B3080">
        <v>2022</v>
      </c>
      <c r="C3080" t="s">
        <v>166</v>
      </c>
      <c r="D3080" t="s">
        <v>5003</v>
      </c>
      <c r="E3080" t="s">
        <v>5004</v>
      </c>
      <c r="F3080" t="s">
        <v>143</v>
      </c>
      <c r="G3080">
        <v>110000</v>
      </c>
      <c r="H3080" t="s">
        <v>4179</v>
      </c>
      <c r="I3080">
        <v>17000000</v>
      </c>
      <c r="J3080" t="s">
        <v>10696</v>
      </c>
      <c r="K3080">
        <v>16400000</v>
      </c>
      <c r="L3080">
        <v>17700000</v>
      </c>
      <c r="M3080">
        <v>68</v>
      </c>
      <c r="N3080" t="s">
        <v>4247</v>
      </c>
      <c r="O3080" t="s">
        <v>11182</v>
      </c>
    </row>
    <row r="3081" spans="1:15" x14ac:dyDescent="0.3">
      <c r="A3081" t="s">
        <v>10804</v>
      </c>
      <c r="B3081">
        <v>2022</v>
      </c>
      <c r="C3081" t="s">
        <v>89</v>
      </c>
      <c r="D3081" t="s">
        <v>4379</v>
      </c>
      <c r="E3081" t="s">
        <v>5794</v>
      </c>
      <c r="F3081" t="s">
        <v>60</v>
      </c>
      <c r="G3081">
        <v>49246</v>
      </c>
      <c r="H3081" t="s">
        <v>4172</v>
      </c>
      <c r="I3081">
        <v>7690000</v>
      </c>
      <c r="J3081" t="s">
        <v>10696</v>
      </c>
      <c r="K3081">
        <v>7330000</v>
      </c>
      <c r="L3081">
        <v>8000000</v>
      </c>
      <c r="M3081">
        <v>44</v>
      </c>
      <c r="N3081" t="s">
        <v>4438</v>
      </c>
      <c r="O3081" t="s">
        <v>11185</v>
      </c>
    </row>
    <row r="3082" spans="1:15" x14ac:dyDescent="0.3">
      <c r="A3082" t="s">
        <v>10804</v>
      </c>
      <c r="B3082">
        <v>2022</v>
      </c>
      <c r="C3082" t="s">
        <v>89</v>
      </c>
      <c r="D3082" t="s">
        <v>4379</v>
      </c>
      <c r="E3082" t="s">
        <v>5101</v>
      </c>
      <c r="F3082" t="s">
        <v>60</v>
      </c>
      <c r="G3082">
        <v>49246</v>
      </c>
      <c r="H3082" t="s">
        <v>4172</v>
      </c>
      <c r="I3082">
        <v>7510000</v>
      </c>
      <c r="J3082" t="s">
        <v>10696</v>
      </c>
      <c r="K3082">
        <v>7190000</v>
      </c>
      <c r="L3082">
        <v>7840000</v>
      </c>
      <c r="M3082">
        <v>97</v>
      </c>
      <c r="N3082" t="s">
        <v>4438</v>
      </c>
      <c r="O3082" t="s">
        <v>11186</v>
      </c>
    </row>
    <row r="3083" spans="1:15" x14ac:dyDescent="0.3">
      <c r="A3083" t="s">
        <v>11187</v>
      </c>
      <c r="B3083">
        <v>2022</v>
      </c>
      <c r="C3083" t="s">
        <v>137</v>
      </c>
      <c r="D3083" t="s">
        <v>4436</v>
      </c>
      <c r="E3083" t="s">
        <v>4650</v>
      </c>
      <c r="F3083" t="s">
        <v>60</v>
      </c>
      <c r="G3083">
        <v>66000</v>
      </c>
      <c r="H3083" t="s">
        <v>4172</v>
      </c>
      <c r="I3083">
        <v>9500000</v>
      </c>
      <c r="J3083" t="s">
        <v>10696</v>
      </c>
      <c r="K3083">
        <v>9100000</v>
      </c>
      <c r="L3083">
        <v>9800000</v>
      </c>
      <c r="M3083">
        <v>12</v>
      </c>
      <c r="N3083" t="s">
        <v>4424</v>
      </c>
      <c r="O3083" t="s">
        <v>11188</v>
      </c>
    </row>
    <row r="3084" spans="1:15" x14ac:dyDescent="0.3">
      <c r="A3084" t="s">
        <v>10807</v>
      </c>
      <c r="B3084">
        <v>2022</v>
      </c>
      <c r="C3084" t="s">
        <v>41</v>
      </c>
      <c r="D3084" t="s">
        <v>5030</v>
      </c>
      <c r="E3084" t="s">
        <v>5226</v>
      </c>
      <c r="F3084" t="s">
        <v>43</v>
      </c>
      <c r="G3084">
        <v>50000</v>
      </c>
      <c r="H3084" t="s">
        <v>4172</v>
      </c>
      <c r="I3084">
        <v>11400000</v>
      </c>
      <c r="J3084" t="s">
        <v>10696</v>
      </c>
      <c r="K3084">
        <v>10900000</v>
      </c>
      <c r="L3084">
        <v>11900000</v>
      </c>
      <c r="M3084">
        <v>19</v>
      </c>
      <c r="N3084" t="s">
        <v>4381</v>
      </c>
      <c r="O3084" t="s">
        <v>11189</v>
      </c>
    </row>
    <row r="3085" spans="1:15" x14ac:dyDescent="0.3">
      <c r="A3085" t="s">
        <v>10807</v>
      </c>
      <c r="B3085">
        <v>2022</v>
      </c>
      <c r="C3085" t="s">
        <v>41</v>
      </c>
      <c r="D3085" t="s">
        <v>5030</v>
      </c>
      <c r="E3085" t="s">
        <v>5226</v>
      </c>
      <c r="F3085" t="s">
        <v>43</v>
      </c>
      <c r="G3085">
        <v>50000</v>
      </c>
      <c r="H3085" t="s">
        <v>4172</v>
      </c>
      <c r="I3085">
        <v>11400000</v>
      </c>
      <c r="J3085" t="s">
        <v>10696</v>
      </c>
      <c r="K3085">
        <v>10900000</v>
      </c>
      <c r="L3085">
        <v>11900000</v>
      </c>
      <c r="M3085">
        <v>19</v>
      </c>
      <c r="N3085" t="s">
        <v>4381</v>
      </c>
      <c r="O3085" t="s">
        <v>11190</v>
      </c>
    </row>
    <row r="3086" spans="1:15" x14ac:dyDescent="0.3">
      <c r="A3086" t="s">
        <v>10826</v>
      </c>
      <c r="B3086">
        <v>2022</v>
      </c>
      <c r="C3086" t="s">
        <v>36</v>
      </c>
      <c r="D3086" t="s">
        <v>4426</v>
      </c>
      <c r="E3086" t="s">
        <v>4506</v>
      </c>
      <c r="F3086" t="s">
        <v>4788</v>
      </c>
      <c r="G3086">
        <v>28000</v>
      </c>
      <c r="H3086" t="s">
        <v>4179</v>
      </c>
      <c r="I3086">
        <v>7490000</v>
      </c>
      <c r="J3086" t="s">
        <v>10696</v>
      </c>
      <c r="K3086">
        <v>7220000</v>
      </c>
      <c r="L3086">
        <v>7750000</v>
      </c>
      <c r="M3086">
        <v>71</v>
      </c>
      <c r="N3086" t="s">
        <v>4424</v>
      </c>
      <c r="O3086" t="s">
        <v>11191</v>
      </c>
    </row>
    <row r="3087" spans="1:15" x14ac:dyDescent="0.3">
      <c r="A3087" t="s">
        <v>8339</v>
      </c>
      <c r="B3087">
        <v>2022</v>
      </c>
      <c r="C3087" t="s">
        <v>41</v>
      </c>
      <c r="D3087" t="s">
        <v>6018</v>
      </c>
      <c r="E3087" t="s">
        <v>4875</v>
      </c>
      <c r="F3087" t="s">
        <v>161</v>
      </c>
      <c r="G3087">
        <v>63000</v>
      </c>
      <c r="H3087" t="s">
        <v>4179</v>
      </c>
      <c r="I3087">
        <v>7870000</v>
      </c>
      <c r="J3087" t="s">
        <v>10696</v>
      </c>
      <c r="K3087">
        <v>7580000</v>
      </c>
      <c r="L3087">
        <v>8200000</v>
      </c>
      <c r="M3087">
        <v>13</v>
      </c>
      <c r="N3087" t="s">
        <v>4274</v>
      </c>
      <c r="O3087" t="s">
        <v>11193</v>
      </c>
    </row>
    <row r="3088" spans="1:15" x14ac:dyDescent="0.3">
      <c r="A3088" t="s">
        <v>10874</v>
      </c>
      <c r="B3088">
        <v>2022</v>
      </c>
      <c r="C3088" t="s">
        <v>230</v>
      </c>
      <c r="D3088" t="s">
        <v>8638</v>
      </c>
      <c r="E3088" t="s">
        <v>11195</v>
      </c>
      <c r="F3088" t="s">
        <v>43</v>
      </c>
      <c r="G3088">
        <v>90901</v>
      </c>
      <c r="H3088" t="s">
        <v>4179</v>
      </c>
      <c r="I3088">
        <v>9600000</v>
      </c>
      <c r="J3088" t="s">
        <v>10696</v>
      </c>
      <c r="K3088">
        <v>9100000</v>
      </c>
      <c r="L3088">
        <v>10100000</v>
      </c>
      <c r="M3088">
        <v>28</v>
      </c>
      <c r="N3088" t="s">
        <v>4648</v>
      </c>
      <c r="O3088" t="s">
        <v>11196</v>
      </c>
    </row>
    <row r="3089" spans="1:15" x14ac:dyDescent="0.3">
      <c r="A3089" t="s">
        <v>10874</v>
      </c>
      <c r="B3089">
        <v>2022</v>
      </c>
      <c r="C3089" t="s">
        <v>230</v>
      </c>
      <c r="D3089" t="s">
        <v>8638</v>
      </c>
      <c r="E3089" t="s">
        <v>11195</v>
      </c>
      <c r="F3089" t="s">
        <v>43</v>
      </c>
      <c r="G3089">
        <v>91295</v>
      </c>
      <c r="H3089" t="s">
        <v>4179</v>
      </c>
      <c r="I3089">
        <v>9600000</v>
      </c>
      <c r="J3089" t="s">
        <v>10696</v>
      </c>
      <c r="K3089">
        <v>9100000</v>
      </c>
      <c r="L3089">
        <v>10100000</v>
      </c>
      <c r="M3089">
        <v>28</v>
      </c>
      <c r="N3089" t="s">
        <v>4648</v>
      </c>
      <c r="O3089" t="s">
        <v>11197</v>
      </c>
    </row>
    <row r="3090" spans="1:15" x14ac:dyDescent="0.3">
      <c r="A3090" t="s">
        <v>11198</v>
      </c>
      <c r="B3090">
        <v>2022</v>
      </c>
      <c r="C3090" t="s">
        <v>92</v>
      </c>
      <c r="D3090" t="s">
        <v>4470</v>
      </c>
      <c r="E3090" t="s">
        <v>11199</v>
      </c>
      <c r="F3090" t="s">
        <v>94</v>
      </c>
      <c r="G3090">
        <v>48000</v>
      </c>
      <c r="H3090" t="s">
        <v>4179</v>
      </c>
      <c r="I3090">
        <v>31900000</v>
      </c>
      <c r="J3090" t="s">
        <v>10696</v>
      </c>
      <c r="K3090">
        <v>30600000</v>
      </c>
      <c r="L3090">
        <v>33200000</v>
      </c>
      <c r="M3090">
        <v>71</v>
      </c>
      <c r="N3090" t="s">
        <v>4225</v>
      </c>
      <c r="O3090" t="s">
        <v>11200</v>
      </c>
    </row>
    <row r="3091" spans="1:15" x14ac:dyDescent="0.3">
      <c r="A3091" t="s">
        <v>10801</v>
      </c>
      <c r="B3091">
        <v>2022</v>
      </c>
      <c r="C3091" t="s">
        <v>62</v>
      </c>
      <c r="D3091" t="s">
        <v>4206</v>
      </c>
      <c r="E3091" t="s">
        <v>7922</v>
      </c>
      <c r="F3091" t="s">
        <v>43</v>
      </c>
      <c r="G3091">
        <v>70000</v>
      </c>
      <c r="H3091" t="s">
        <v>4179</v>
      </c>
      <c r="I3091">
        <v>16300000</v>
      </c>
      <c r="J3091" t="s">
        <v>10696</v>
      </c>
      <c r="K3091">
        <v>15700000</v>
      </c>
      <c r="L3091">
        <v>16900000</v>
      </c>
      <c r="M3091">
        <v>18</v>
      </c>
      <c r="N3091" t="s">
        <v>4247</v>
      </c>
      <c r="O3091" t="s">
        <v>11203</v>
      </c>
    </row>
    <row r="3092" spans="1:15" x14ac:dyDescent="0.3">
      <c r="A3092" t="s">
        <v>10842</v>
      </c>
      <c r="B3092">
        <v>2022</v>
      </c>
      <c r="C3092" t="s">
        <v>36</v>
      </c>
      <c r="D3092" t="s">
        <v>4399</v>
      </c>
      <c r="E3092" t="s">
        <v>4400</v>
      </c>
      <c r="F3092" t="s">
        <v>143</v>
      </c>
      <c r="G3092">
        <v>53606</v>
      </c>
      <c r="H3092" t="s">
        <v>4172</v>
      </c>
      <c r="I3092">
        <v>7760000</v>
      </c>
      <c r="J3092" t="s">
        <v>10696</v>
      </c>
      <c r="K3092">
        <v>7490000</v>
      </c>
      <c r="L3092">
        <v>8000000</v>
      </c>
      <c r="M3092">
        <v>44</v>
      </c>
      <c r="N3092" t="s">
        <v>4648</v>
      </c>
      <c r="O3092" t="s">
        <v>11204</v>
      </c>
    </row>
    <row r="3093" spans="1:15" x14ac:dyDescent="0.3">
      <c r="A3093" t="s">
        <v>10870</v>
      </c>
      <c r="B3093">
        <v>2022</v>
      </c>
      <c r="C3093" t="s">
        <v>89</v>
      </c>
      <c r="D3093" t="s">
        <v>4379</v>
      </c>
      <c r="E3093" t="s">
        <v>5794</v>
      </c>
      <c r="F3093" t="s">
        <v>143</v>
      </c>
      <c r="G3093">
        <v>62077</v>
      </c>
      <c r="H3093" t="s">
        <v>4172</v>
      </c>
      <c r="I3093">
        <v>7500000</v>
      </c>
      <c r="J3093" t="s">
        <v>10696</v>
      </c>
      <c r="K3093">
        <v>7140000</v>
      </c>
      <c r="L3093">
        <v>7860000</v>
      </c>
      <c r="M3093">
        <v>44</v>
      </c>
      <c r="N3093" t="s">
        <v>4438</v>
      </c>
      <c r="O3093" t="s">
        <v>11205</v>
      </c>
    </row>
    <row r="3094" spans="1:15" x14ac:dyDescent="0.3">
      <c r="A3094" t="s">
        <v>10815</v>
      </c>
      <c r="B3094">
        <v>2022</v>
      </c>
      <c r="C3094" t="s">
        <v>92</v>
      </c>
      <c r="D3094" t="s">
        <v>4944</v>
      </c>
      <c r="E3094" t="s">
        <v>11209</v>
      </c>
      <c r="F3094" t="s">
        <v>43</v>
      </c>
      <c r="G3094">
        <v>38855</v>
      </c>
      <c r="H3094" t="s">
        <v>4172</v>
      </c>
      <c r="I3094">
        <v>12600000</v>
      </c>
      <c r="J3094" t="s">
        <v>10696</v>
      </c>
      <c r="K3094">
        <v>12000000</v>
      </c>
      <c r="L3094">
        <v>13300000</v>
      </c>
      <c r="M3094">
        <v>18</v>
      </c>
      <c r="N3094" t="s">
        <v>4262</v>
      </c>
      <c r="O3094" t="s">
        <v>11210</v>
      </c>
    </row>
    <row r="3095" spans="1:15" x14ac:dyDescent="0.3">
      <c r="A3095" t="s">
        <v>5516</v>
      </c>
      <c r="B3095">
        <v>2022</v>
      </c>
      <c r="C3095" t="s">
        <v>36</v>
      </c>
      <c r="D3095" t="s">
        <v>4426</v>
      </c>
      <c r="E3095" t="s">
        <v>4506</v>
      </c>
      <c r="F3095" t="s">
        <v>60</v>
      </c>
      <c r="G3095">
        <v>53000</v>
      </c>
      <c r="H3095" t="s">
        <v>4172</v>
      </c>
      <c r="I3095">
        <v>7230000</v>
      </c>
      <c r="J3095" t="s">
        <v>10696</v>
      </c>
      <c r="K3095">
        <v>6970000</v>
      </c>
      <c r="L3095">
        <v>7500000</v>
      </c>
      <c r="M3095">
        <v>71</v>
      </c>
      <c r="N3095" t="s">
        <v>4424</v>
      </c>
      <c r="O3095" t="s">
        <v>11216</v>
      </c>
    </row>
    <row r="3096" spans="1:15" x14ac:dyDescent="0.3">
      <c r="A3096" t="s">
        <v>5516</v>
      </c>
      <c r="B3096">
        <v>2022</v>
      </c>
      <c r="C3096" t="s">
        <v>36</v>
      </c>
      <c r="D3096" t="s">
        <v>4426</v>
      </c>
      <c r="E3096" t="s">
        <v>4506</v>
      </c>
      <c r="F3096" t="s">
        <v>60</v>
      </c>
      <c r="G3096">
        <v>53000</v>
      </c>
      <c r="H3096" t="s">
        <v>4179</v>
      </c>
      <c r="I3096">
        <v>7230000</v>
      </c>
      <c r="J3096" t="s">
        <v>10696</v>
      </c>
      <c r="K3096">
        <v>6970000</v>
      </c>
      <c r="L3096">
        <v>7500000</v>
      </c>
      <c r="M3096">
        <v>71</v>
      </c>
      <c r="N3096" t="s">
        <v>4424</v>
      </c>
      <c r="O3096" t="s">
        <v>10726</v>
      </c>
    </row>
    <row r="3097" spans="1:15" x14ac:dyDescent="0.3">
      <c r="A3097" t="s">
        <v>11225</v>
      </c>
      <c r="B3097">
        <v>2022</v>
      </c>
      <c r="C3097" t="s">
        <v>62</v>
      </c>
      <c r="D3097" t="s">
        <v>4206</v>
      </c>
      <c r="E3097" t="s">
        <v>4207</v>
      </c>
      <c r="F3097" t="s">
        <v>43</v>
      </c>
      <c r="G3097">
        <v>59000</v>
      </c>
      <c r="H3097" t="s">
        <v>4172</v>
      </c>
      <c r="I3097">
        <v>12500000</v>
      </c>
      <c r="J3097" t="s">
        <v>10696</v>
      </c>
      <c r="K3097">
        <v>12000000</v>
      </c>
      <c r="L3097">
        <v>13100000</v>
      </c>
      <c r="M3097">
        <v>54</v>
      </c>
      <c r="N3097" t="s">
        <v>4262</v>
      </c>
      <c r="O3097" t="s">
        <v>11226</v>
      </c>
    </row>
    <row r="3098" spans="1:15" x14ac:dyDescent="0.3">
      <c r="A3098" t="s">
        <v>10853</v>
      </c>
      <c r="B3098">
        <v>2022</v>
      </c>
      <c r="C3098" t="s">
        <v>137</v>
      </c>
      <c r="D3098" t="s">
        <v>4748</v>
      </c>
      <c r="E3098" t="s">
        <v>4923</v>
      </c>
      <c r="F3098" t="s">
        <v>143</v>
      </c>
      <c r="G3098">
        <v>26735</v>
      </c>
      <c r="H3098" t="s">
        <v>4179</v>
      </c>
      <c r="I3098">
        <v>13000000</v>
      </c>
      <c r="J3098" t="s">
        <v>10696</v>
      </c>
      <c r="K3098">
        <v>12500000</v>
      </c>
      <c r="L3098">
        <v>13400000</v>
      </c>
      <c r="M3098">
        <v>41</v>
      </c>
      <c r="N3098" t="s">
        <v>4381</v>
      </c>
      <c r="O3098" t="s">
        <v>11227</v>
      </c>
    </row>
    <row r="3099" spans="1:15" x14ac:dyDescent="0.3">
      <c r="A3099" t="s">
        <v>2271</v>
      </c>
      <c r="B3099">
        <v>2022</v>
      </c>
      <c r="C3099" t="s">
        <v>24</v>
      </c>
      <c r="D3099" t="s">
        <v>4368</v>
      </c>
      <c r="E3099" t="s">
        <v>8399</v>
      </c>
      <c r="F3099" t="s">
        <v>94</v>
      </c>
      <c r="G3099">
        <v>73000</v>
      </c>
      <c r="H3099" t="s">
        <v>4179</v>
      </c>
      <c r="I3099">
        <v>36300000</v>
      </c>
      <c r="J3099" t="s">
        <v>10696</v>
      </c>
      <c r="K3099">
        <v>35000000</v>
      </c>
      <c r="L3099">
        <v>37600000</v>
      </c>
      <c r="M3099">
        <v>17</v>
      </c>
      <c r="N3099" t="s">
        <v>6079</v>
      </c>
      <c r="O3099" t="s">
        <v>11232</v>
      </c>
    </row>
    <row r="3100" spans="1:15" x14ac:dyDescent="0.3">
      <c r="A3100" t="s">
        <v>11238</v>
      </c>
      <c r="B3100">
        <v>2022</v>
      </c>
      <c r="C3100" t="s">
        <v>41</v>
      </c>
      <c r="D3100" t="s">
        <v>4264</v>
      </c>
      <c r="E3100" t="s">
        <v>11239</v>
      </c>
      <c r="F3100" t="s">
        <v>43</v>
      </c>
      <c r="G3100">
        <v>108821</v>
      </c>
      <c r="H3100" t="s">
        <v>4179</v>
      </c>
      <c r="I3100">
        <v>22700000</v>
      </c>
      <c r="J3100" t="s">
        <v>10696</v>
      </c>
      <c r="K3100">
        <v>22000000</v>
      </c>
      <c r="L3100">
        <v>23500000</v>
      </c>
      <c r="M3100" t="s">
        <v>4174</v>
      </c>
      <c r="N3100" t="s">
        <v>4795</v>
      </c>
      <c r="O3100" t="s">
        <v>11240</v>
      </c>
    </row>
    <row r="3101" spans="1:15" x14ac:dyDescent="0.3">
      <c r="A3101" t="s">
        <v>10869</v>
      </c>
      <c r="B3101">
        <v>2022</v>
      </c>
      <c r="C3101" t="s">
        <v>4183</v>
      </c>
      <c r="D3101" t="s">
        <v>4485</v>
      </c>
      <c r="E3101" t="s">
        <v>9939</v>
      </c>
      <c r="F3101" t="s">
        <v>161</v>
      </c>
      <c r="G3101">
        <v>55000</v>
      </c>
      <c r="H3101" t="s">
        <v>4172</v>
      </c>
      <c r="I3101">
        <v>10900000</v>
      </c>
      <c r="J3101" t="s">
        <v>10696</v>
      </c>
      <c r="K3101">
        <v>10400000</v>
      </c>
      <c r="L3101">
        <v>11300000</v>
      </c>
      <c r="M3101">
        <v>13</v>
      </c>
      <c r="N3101" t="s">
        <v>4244</v>
      </c>
      <c r="O3101" t="s">
        <v>11241</v>
      </c>
    </row>
    <row r="3102" spans="1:15" x14ac:dyDescent="0.3">
      <c r="A3102" t="s">
        <v>11246</v>
      </c>
      <c r="B3102">
        <v>2022</v>
      </c>
      <c r="C3102" t="s">
        <v>62</v>
      </c>
      <c r="D3102" t="s">
        <v>4445</v>
      </c>
      <c r="E3102" t="s">
        <v>4561</v>
      </c>
      <c r="F3102" t="s">
        <v>60</v>
      </c>
      <c r="G3102">
        <v>80381</v>
      </c>
      <c r="H3102" t="s">
        <v>4172</v>
      </c>
      <c r="I3102">
        <v>13200000</v>
      </c>
      <c r="J3102" t="s">
        <v>10696</v>
      </c>
      <c r="K3102">
        <v>12600000</v>
      </c>
      <c r="L3102">
        <v>13800000</v>
      </c>
      <c r="M3102">
        <v>16</v>
      </c>
      <c r="N3102" t="s">
        <v>4191</v>
      </c>
      <c r="O3102" t="s">
        <v>11247</v>
      </c>
    </row>
    <row r="3103" spans="1:15" x14ac:dyDescent="0.3">
      <c r="A3103" t="s">
        <v>10830</v>
      </c>
      <c r="B3103">
        <v>2023</v>
      </c>
      <c r="C3103" t="s">
        <v>41</v>
      </c>
      <c r="D3103" t="s">
        <v>6018</v>
      </c>
      <c r="E3103" t="s">
        <v>4531</v>
      </c>
      <c r="F3103" t="s">
        <v>43</v>
      </c>
      <c r="G3103">
        <v>98000</v>
      </c>
      <c r="H3103" t="s">
        <v>4172</v>
      </c>
      <c r="I3103">
        <v>8600000</v>
      </c>
      <c r="J3103" t="s">
        <v>10696</v>
      </c>
      <c r="K3103">
        <v>8300000</v>
      </c>
      <c r="L3103">
        <v>8900000</v>
      </c>
      <c r="M3103" t="s">
        <v>4174</v>
      </c>
      <c r="N3103" t="s">
        <v>4438</v>
      </c>
      <c r="O3103" t="s">
        <v>11261</v>
      </c>
    </row>
    <row r="3104" spans="1:15" x14ac:dyDescent="0.3">
      <c r="A3104" t="s">
        <v>10876</v>
      </c>
      <c r="B3104">
        <v>2023</v>
      </c>
      <c r="C3104" t="s">
        <v>24</v>
      </c>
      <c r="D3104" t="s">
        <v>4571</v>
      </c>
      <c r="E3104" t="s">
        <v>6259</v>
      </c>
      <c r="F3104" t="s">
        <v>143</v>
      </c>
      <c r="G3104">
        <v>49650</v>
      </c>
      <c r="H3104" t="s">
        <v>4172</v>
      </c>
      <c r="I3104">
        <v>24400000</v>
      </c>
      <c r="J3104" t="s">
        <v>10696</v>
      </c>
      <c r="K3104">
        <v>23000000</v>
      </c>
      <c r="L3104">
        <v>25800000</v>
      </c>
      <c r="M3104">
        <v>44</v>
      </c>
      <c r="N3104" t="s">
        <v>4199</v>
      </c>
      <c r="O3104" t="s">
        <v>11267</v>
      </c>
    </row>
    <row r="3105" spans="1:15" x14ac:dyDescent="0.3">
      <c r="A3105" t="s">
        <v>10877</v>
      </c>
      <c r="B3105">
        <v>2023</v>
      </c>
      <c r="C3105" t="s">
        <v>41</v>
      </c>
      <c r="D3105" t="s">
        <v>11206</v>
      </c>
      <c r="E3105" t="s">
        <v>11207</v>
      </c>
      <c r="F3105" t="s">
        <v>60</v>
      </c>
      <c r="G3105">
        <v>66000</v>
      </c>
      <c r="H3105" t="s">
        <v>4179</v>
      </c>
      <c r="I3105">
        <v>12000000</v>
      </c>
      <c r="J3105" t="s">
        <v>10696</v>
      </c>
      <c r="K3105">
        <v>11600000</v>
      </c>
      <c r="L3105">
        <v>12500000</v>
      </c>
      <c r="M3105" t="s">
        <v>4174</v>
      </c>
      <c r="N3105" t="s">
        <v>4262</v>
      </c>
      <c r="O3105" t="s">
        <v>11269</v>
      </c>
    </row>
    <row r="3106" spans="1:15" x14ac:dyDescent="0.3">
      <c r="A3106" t="s">
        <v>9438</v>
      </c>
      <c r="B3106">
        <v>2023</v>
      </c>
      <c r="C3106" t="s">
        <v>199</v>
      </c>
      <c r="D3106" t="s">
        <v>4986</v>
      </c>
      <c r="E3106" t="s">
        <v>4987</v>
      </c>
      <c r="F3106" t="s">
        <v>43</v>
      </c>
      <c r="G3106">
        <v>50000</v>
      </c>
      <c r="H3106" t="s">
        <v>4172</v>
      </c>
      <c r="I3106">
        <v>13800000</v>
      </c>
      <c r="J3106" t="s">
        <v>10696</v>
      </c>
      <c r="K3106">
        <v>13100000</v>
      </c>
      <c r="L3106">
        <v>14500000</v>
      </c>
      <c r="M3106">
        <v>8</v>
      </c>
      <c r="N3106" t="s">
        <v>4218</v>
      </c>
      <c r="O3106" t="s">
        <v>11273</v>
      </c>
    </row>
    <row r="3107" spans="1:15" x14ac:dyDescent="0.3">
      <c r="A3107" t="s">
        <v>10369</v>
      </c>
      <c r="B3107">
        <v>2023</v>
      </c>
      <c r="C3107" t="s">
        <v>137</v>
      </c>
      <c r="D3107" t="s">
        <v>4193</v>
      </c>
      <c r="E3107" t="s">
        <v>4194</v>
      </c>
      <c r="F3107" t="s">
        <v>161</v>
      </c>
      <c r="G3107">
        <v>57100</v>
      </c>
      <c r="H3107" t="s">
        <v>4179</v>
      </c>
      <c r="I3107">
        <v>17700000</v>
      </c>
      <c r="J3107" t="s">
        <v>10696</v>
      </c>
      <c r="K3107">
        <v>16900000</v>
      </c>
      <c r="L3107">
        <v>18500000</v>
      </c>
      <c r="M3107">
        <v>46</v>
      </c>
      <c r="N3107" t="s">
        <v>4381</v>
      </c>
      <c r="O3107" t="s">
        <v>11275</v>
      </c>
    </row>
    <row r="3108" spans="1:15" x14ac:dyDescent="0.3">
      <c r="A3108" t="s">
        <v>10845</v>
      </c>
      <c r="B3108">
        <v>2023</v>
      </c>
      <c r="C3108" t="s">
        <v>92</v>
      </c>
      <c r="D3108" t="s">
        <v>4752</v>
      </c>
      <c r="E3108" t="s">
        <v>4753</v>
      </c>
      <c r="F3108" t="s">
        <v>161</v>
      </c>
      <c r="G3108">
        <v>33909</v>
      </c>
      <c r="H3108" t="s">
        <v>4172</v>
      </c>
      <c r="I3108">
        <v>11000000</v>
      </c>
      <c r="J3108" t="s">
        <v>10696</v>
      </c>
      <c r="K3108">
        <v>10600000</v>
      </c>
      <c r="L3108">
        <v>11400000</v>
      </c>
      <c r="M3108">
        <v>33</v>
      </c>
      <c r="N3108" t="s">
        <v>4648</v>
      </c>
      <c r="O3108" t="s">
        <v>11278</v>
      </c>
    </row>
    <row r="3109" spans="1:15" x14ac:dyDescent="0.3">
      <c r="A3109" t="s">
        <v>10845</v>
      </c>
      <c r="B3109">
        <v>2023</v>
      </c>
      <c r="C3109" t="s">
        <v>92</v>
      </c>
      <c r="D3109" t="s">
        <v>4752</v>
      </c>
      <c r="E3109" t="s">
        <v>4753</v>
      </c>
      <c r="F3109" t="s">
        <v>161</v>
      </c>
      <c r="G3109">
        <v>33966</v>
      </c>
      <c r="H3109" t="s">
        <v>4172</v>
      </c>
      <c r="I3109">
        <v>11000000</v>
      </c>
      <c r="J3109" t="s">
        <v>10696</v>
      </c>
      <c r="K3109">
        <v>10600000</v>
      </c>
      <c r="L3109">
        <v>11400000</v>
      </c>
      <c r="M3109">
        <v>33</v>
      </c>
      <c r="N3109" t="s">
        <v>4648</v>
      </c>
      <c r="O3109" t="s">
        <v>11279</v>
      </c>
    </row>
    <row r="3110" spans="1:15" x14ac:dyDescent="0.3">
      <c r="A3110" t="s">
        <v>10678</v>
      </c>
      <c r="B3110">
        <v>2023</v>
      </c>
      <c r="C3110" t="s">
        <v>92</v>
      </c>
      <c r="D3110" t="s">
        <v>4752</v>
      </c>
      <c r="E3110" t="s">
        <v>5211</v>
      </c>
      <c r="F3110" t="s">
        <v>43</v>
      </c>
      <c r="G3110">
        <v>52000</v>
      </c>
      <c r="H3110" t="s">
        <v>4179</v>
      </c>
      <c r="I3110">
        <v>9900000</v>
      </c>
      <c r="J3110" t="s">
        <v>10696</v>
      </c>
      <c r="K3110">
        <v>9600000</v>
      </c>
      <c r="L3110">
        <v>10300000</v>
      </c>
      <c r="M3110">
        <v>32</v>
      </c>
      <c r="N3110" t="s">
        <v>4551</v>
      </c>
      <c r="O3110" t="s">
        <v>11283</v>
      </c>
    </row>
    <row r="3111" spans="1:15" x14ac:dyDescent="0.3">
      <c r="A3111" t="s">
        <v>10822</v>
      </c>
      <c r="B3111">
        <v>2023</v>
      </c>
      <c r="C3111" t="s">
        <v>137</v>
      </c>
      <c r="D3111" t="s">
        <v>4193</v>
      </c>
      <c r="E3111" t="s">
        <v>9308</v>
      </c>
      <c r="F3111" t="s">
        <v>43</v>
      </c>
      <c r="G3111">
        <v>65887</v>
      </c>
      <c r="H3111" t="s">
        <v>4179</v>
      </c>
      <c r="I3111">
        <v>15900000</v>
      </c>
      <c r="J3111" t="s">
        <v>10696</v>
      </c>
      <c r="K3111">
        <v>15300000</v>
      </c>
      <c r="L3111">
        <v>16500000</v>
      </c>
      <c r="M3111">
        <v>32</v>
      </c>
      <c r="N3111" t="s">
        <v>4438</v>
      </c>
      <c r="O3111" t="s">
        <v>11286</v>
      </c>
    </row>
    <row r="3112" spans="1:15" x14ac:dyDescent="0.3">
      <c r="A3112" t="s">
        <v>10452</v>
      </c>
      <c r="B3112">
        <v>2023</v>
      </c>
      <c r="C3112" t="s">
        <v>24</v>
      </c>
      <c r="D3112" t="s">
        <v>4189</v>
      </c>
      <c r="E3112" t="s">
        <v>4307</v>
      </c>
      <c r="F3112" t="s">
        <v>4538</v>
      </c>
      <c r="G3112">
        <v>60000</v>
      </c>
      <c r="H3112" t="s">
        <v>4172</v>
      </c>
      <c r="I3112">
        <v>12100000</v>
      </c>
      <c r="J3112" t="s">
        <v>10696</v>
      </c>
      <c r="K3112">
        <v>11700000</v>
      </c>
      <c r="L3112">
        <v>12600000</v>
      </c>
      <c r="M3112">
        <v>39</v>
      </c>
      <c r="N3112" t="s">
        <v>4244</v>
      </c>
      <c r="O3112" t="s">
        <v>11293</v>
      </c>
    </row>
    <row r="3113" spans="1:15" x14ac:dyDescent="0.3">
      <c r="A3113" t="s">
        <v>8397</v>
      </c>
      <c r="B3113">
        <v>2023</v>
      </c>
      <c r="C3113" t="s">
        <v>92</v>
      </c>
      <c r="D3113" t="s">
        <v>4470</v>
      </c>
      <c r="E3113" t="s">
        <v>4471</v>
      </c>
      <c r="F3113" t="s">
        <v>94</v>
      </c>
      <c r="G3113">
        <v>56000</v>
      </c>
      <c r="H3113" t="s">
        <v>4179</v>
      </c>
      <c r="I3113">
        <v>44700000</v>
      </c>
      <c r="J3113" t="s">
        <v>10696</v>
      </c>
      <c r="K3113">
        <v>43100000</v>
      </c>
      <c r="L3113">
        <v>46400000</v>
      </c>
      <c r="M3113">
        <v>89</v>
      </c>
      <c r="N3113" t="s">
        <v>4472</v>
      </c>
      <c r="O3113" t="s">
        <v>11300</v>
      </c>
    </row>
    <row r="3114" spans="1:15" x14ac:dyDescent="0.3">
      <c r="A3114" t="s">
        <v>10825</v>
      </c>
      <c r="B3114">
        <v>2023</v>
      </c>
      <c r="C3114" t="s">
        <v>199</v>
      </c>
      <c r="D3114" t="s">
        <v>6195</v>
      </c>
      <c r="E3114" t="s">
        <v>6196</v>
      </c>
      <c r="F3114" t="s">
        <v>143</v>
      </c>
      <c r="G3114">
        <v>63000</v>
      </c>
      <c r="H3114" t="s">
        <v>4179</v>
      </c>
      <c r="I3114">
        <v>15000000</v>
      </c>
      <c r="J3114" t="s">
        <v>10696</v>
      </c>
      <c r="K3114">
        <v>14200000</v>
      </c>
      <c r="L3114">
        <v>15800000</v>
      </c>
      <c r="M3114">
        <v>5</v>
      </c>
      <c r="N3114" t="s">
        <v>4244</v>
      </c>
      <c r="O3114" t="s">
        <v>11301</v>
      </c>
    </row>
    <row r="3115" spans="1:15" x14ac:dyDescent="0.3">
      <c r="A3115" t="s">
        <v>1620</v>
      </c>
      <c r="B3115">
        <v>2023</v>
      </c>
      <c r="C3115" t="s">
        <v>5780</v>
      </c>
      <c r="D3115" t="s">
        <v>11311</v>
      </c>
      <c r="E3115" t="s">
        <v>11312</v>
      </c>
      <c r="F3115" t="s">
        <v>173</v>
      </c>
      <c r="G3115">
        <v>56000</v>
      </c>
      <c r="H3115" t="s">
        <v>4179</v>
      </c>
      <c r="I3115">
        <v>22400000</v>
      </c>
      <c r="J3115" t="s">
        <v>10696</v>
      </c>
      <c r="K3115">
        <v>21500000</v>
      </c>
      <c r="L3115">
        <v>23200000</v>
      </c>
      <c r="M3115">
        <v>2</v>
      </c>
      <c r="N3115" t="s">
        <v>4256</v>
      </c>
      <c r="O3115" t="s">
        <v>11313</v>
      </c>
    </row>
    <row r="3116" spans="1:15" x14ac:dyDescent="0.3">
      <c r="A3116" t="s">
        <v>10844</v>
      </c>
      <c r="B3116">
        <v>2023</v>
      </c>
      <c r="C3116" t="s">
        <v>89</v>
      </c>
      <c r="D3116" t="s">
        <v>4379</v>
      </c>
      <c r="E3116" t="s">
        <v>5794</v>
      </c>
      <c r="F3116" t="s">
        <v>43</v>
      </c>
      <c r="G3116">
        <v>9300</v>
      </c>
      <c r="H3116" t="s">
        <v>4179</v>
      </c>
      <c r="I3116">
        <v>8700000</v>
      </c>
      <c r="J3116" t="s">
        <v>10696</v>
      </c>
      <c r="K3116">
        <v>8400000</v>
      </c>
      <c r="L3116">
        <v>9000000</v>
      </c>
      <c r="M3116">
        <v>56</v>
      </c>
      <c r="N3116" t="s">
        <v>4424</v>
      </c>
      <c r="O3116" t="s">
        <v>11315</v>
      </c>
    </row>
    <row r="3117" spans="1:15" x14ac:dyDescent="0.3">
      <c r="A3117" t="s">
        <v>11319</v>
      </c>
      <c r="B3117">
        <v>2023</v>
      </c>
      <c r="C3117" t="s">
        <v>194</v>
      </c>
      <c r="D3117">
        <v>1000</v>
      </c>
      <c r="E3117" t="s">
        <v>11320</v>
      </c>
      <c r="F3117" t="s">
        <v>161</v>
      </c>
      <c r="G3117">
        <v>89615</v>
      </c>
      <c r="H3117" t="s">
        <v>4179</v>
      </c>
      <c r="I3117">
        <v>19300000</v>
      </c>
      <c r="J3117" t="s">
        <v>10696</v>
      </c>
      <c r="K3117">
        <v>18500000</v>
      </c>
      <c r="L3117">
        <v>20000000</v>
      </c>
      <c r="M3117">
        <v>8</v>
      </c>
      <c r="N3117" t="s">
        <v>4212</v>
      </c>
      <c r="O3117" t="s">
        <v>11321</v>
      </c>
    </row>
    <row r="3118" spans="1:15" x14ac:dyDescent="0.3">
      <c r="A3118" t="s">
        <v>10356</v>
      </c>
      <c r="B3118">
        <v>2023</v>
      </c>
      <c r="C3118" t="s">
        <v>191</v>
      </c>
      <c r="D3118" t="s">
        <v>4210</v>
      </c>
      <c r="E3118" t="s">
        <v>10357</v>
      </c>
      <c r="F3118" t="s">
        <v>43</v>
      </c>
      <c r="G3118">
        <v>31780</v>
      </c>
      <c r="H3118" t="s">
        <v>4179</v>
      </c>
      <c r="I3118">
        <v>17400000</v>
      </c>
      <c r="J3118" t="s">
        <v>10696</v>
      </c>
      <c r="K3118">
        <v>16800000</v>
      </c>
      <c r="L3118">
        <v>18000000</v>
      </c>
      <c r="M3118">
        <v>28</v>
      </c>
      <c r="N3118" t="s">
        <v>4218</v>
      </c>
      <c r="O3118" t="s">
        <v>11322</v>
      </c>
    </row>
    <row r="3119" spans="1:15" x14ac:dyDescent="0.3">
      <c r="A3119" t="s">
        <v>10867</v>
      </c>
      <c r="B3119">
        <v>2023</v>
      </c>
      <c r="C3119" t="s">
        <v>3991</v>
      </c>
      <c r="D3119" t="s">
        <v>5952</v>
      </c>
      <c r="E3119" t="s">
        <v>4618</v>
      </c>
      <c r="F3119" t="s">
        <v>43</v>
      </c>
      <c r="G3119">
        <v>67593</v>
      </c>
      <c r="H3119" t="s">
        <v>4179</v>
      </c>
      <c r="I3119">
        <v>8300000</v>
      </c>
      <c r="J3119" t="s">
        <v>10696</v>
      </c>
      <c r="K3119">
        <v>7980000</v>
      </c>
      <c r="L3119">
        <v>8600000</v>
      </c>
      <c r="M3119">
        <v>2</v>
      </c>
      <c r="N3119" t="s">
        <v>4244</v>
      </c>
      <c r="O3119" t="s">
        <v>11334</v>
      </c>
    </row>
    <row r="3120" spans="1:15" x14ac:dyDescent="0.3">
      <c r="A3120" t="s">
        <v>10841</v>
      </c>
      <c r="B3120">
        <v>2023</v>
      </c>
      <c r="C3120" t="s">
        <v>199</v>
      </c>
      <c r="D3120" t="s">
        <v>4986</v>
      </c>
      <c r="E3120" t="s">
        <v>4987</v>
      </c>
      <c r="F3120" t="s">
        <v>43</v>
      </c>
      <c r="G3120">
        <v>79971</v>
      </c>
      <c r="H3120" t="s">
        <v>4172</v>
      </c>
      <c r="I3120">
        <v>13500000</v>
      </c>
      <c r="J3120" t="s">
        <v>10696</v>
      </c>
      <c r="K3120">
        <v>12900000</v>
      </c>
      <c r="L3120">
        <v>14200000</v>
      </c>
      <c r="M3120">
        <v>8</v>
      </c>
      <c r="N3120" t="s">
        <v>4218</v>
      </c>
      <c r="O3120" t="s">
        <v>11336</v>
      </c>
    </row>
    <row r="3121" spans="1:15" x14ac:dyDescent="0.3">
      <c r="A3121" t="s">
        <v>10852</v>
      </c>
      <c r="B3121">
        <v>2024</v>
      </c>
      <c r="C3121" t="s">
        <v>4268</v>
      </c>
      <c r="D3121" t="s">
        <v>4418</v>
      </c>
      <c r="E3121" t="s">
        <v>6049</v>
      </c>
      <c r="F3121" t="s">
        <v>143</v>
      </c>
      <c r="G3121">
        <v>31600</v>
      </c>
      <c r="H3121" t="s">
        <v>4179</v>
      </c>
      <c r="I3121">
        <v>17900000</v>
      </c>
      <c r="J3121" t="s">
        <v>10696</v>
      </c>
      <c r="K3121">
        <v>17200000</v>
      </c>
      <c r="L3121">
        <v>18600000</v>
      </c>
      <c r="M3121">
        <v>11</v>
      </c>
      <c r="N3121" t="s">
        <v>4289</v>
      </c>
      <c r="O3121" t="s">
        <v>11343</v>
      </c>
    </row>
    <row r="3122" spans="1:15" x14ac:dyDescent="0.3">
      <c r="A3122" t="s">
        <v>9294</v>
      </c>
      <c r="B3122">
        <v>2023</v>
      </c>
      <c r="C3122" t="s">
        <v>131</v>
      </c>
      <c r="D3122" t="s">
        <v>5674</v>
      </c>
      <c r="E3122" t="s">
        <v>5675</v>
      </c>
      <c r="F3122" t="s">
        <v>173</v>
      </c>
      <c r="G3122">
        <v>50000</v>
      </c>
      <c r="H3122" t="s">
        <v>4179</v>
      </c>
      <c r="I3122">
        <v>18700000</v>
      </c>
      <c r="J3122" t="s">
        <v>10696</v>
      </c>
      <c r="K3122">
        <v>18000000</v>
      </c>
      <c r="L3122">
        <v>19400000</v>
      </c>
      <c r="M3122">
        <v>31</v>
      </c>
      <c r="N3122" t="s">
        <v>4381</v>
      </c>
      <c r="O3122" t="s">
        <v>11344</v>
      </c>
    </row>
    <row r="3123" spans="1:15" x14ac:dyDescent="0.3">
      <c r="A3123" t="s">
        <v>9253</v>
      </c>
      <c r="B3123">
        <v>2023</v>
      </c>
      <c r="C3123" t="s">
        <v>62</v>
      </c>
      <c r="D3123" t="s">
        <v>4206</v>
      </c>
      <c r="E3123" t="s">
        <v>9254</v>
      </c>
      <c r="F3123" t="s">
        <v>143</v>
      </c>
      <c r="G3123">
        <v>40000</v>
      </c>
      <c r="H3123" t="s">
        <v>4179</v>
      </c>
      <c r="I3123">
        <v>20200000</v>
      </c>
      <c r="J3123" t="s">
        <v>10696</v>
      </c>
      <c r="K3123">
        <v>19500000</v>
      </c>
      <c r="L3123">
        <v>20800000</v>
      </c>
      <c r="M3123">
        <v>14</v>
      </c>
      <c r="N3123" t="s">
        <v>4387</v>
      </c>
      <c r="O3123" t="s">
        <v>10738</v>
      </c>
    </row>
    <row r="3124" spans="1:15" x14ac:dyDescent="0.3">
      <c r="A3124" t="s">
        <v>10803</v>
      </c>
      <c r="B3124">
        <v>2024</v>
      </c>
      <c r="C3124" t="s">
        <v>92</v>
      </c>
      <c r="D3124" t="s">
        <v>4944</v>
      </c>
      <c r="E3124" t="s">
        <v>11349</v>
      </c>
      <c r="F3124" t="s">
        <v>43</v>
      </c>
      <c r="G3124">
        <v>76000</v>
      </c>
      <c r="H3124" t="s">
        <v>4172</v>
      </c>
      <c r="I3124">
        <v>14700000</v>
      </c>
      <c r="J3124" t="s">
        <v>10696</v>
      </c>
      <c r="K3124">
        <v>14200000</v>
      </c>
      <c r="L3124">
        <v>15200000</v>
      </c>
      <c r="M3124">
        <v>20</v>
      </c>
      <c r="N3124" t="s">
        <v>4381</v>
      </c>
      <c r="O3124" t="s">
        <v>11350</v>
      </c>
    </row>
    <row r="3125" spans="1:15" x14ac:dyDescent="0.3">
      <c r="A3125" t="s">
        <v>10814</v>
      </c>
      <c r="B3125">
        <v>2023</v>
      </c>
      <c r="C3125" t="s">
        <v>191</v>
      </c>
      <c r="D3125" t="s">
        <v>5009</v>
      </c>
      <c r="E3125" t="s">
        <v>11351</v>
      </c>
      <c r="F3125" t="s">
        <v>143</v>
      </c>
      <c r="G3125">
        <v>60000</v>
      </c>
      <c r="H3125" t="s">
        <v>4179</v>
      </c>
      <c r="I3125">
        <v>20400000</v>
      </c>
      <c r="J3125" t="s">
        <v>10696</v>
      </c>
      <c r="K3125">
        <v>19200000</v>
      </c>
      <c r="L3125">
        <v>21600000</v>
      </c>
      <c r="M3125">
        <v>12</v>
      </c>
      <c r="N3125" t="s">
        <v>4191</v>
      </c>
      <c r="O3125" t="s">
        <v>11352</v>
      </c>
    </row>
    <row r="3126" spans="1:15" x14ac:dyDescent="0.3">
      <c r="A3126" t="s">
        <v>11363</v>
      </c>
      <c r="B3126">
        <v>2023</v>
      </c>
      <c r="C3126" t="s">
        <v>4183</v>
      </c>
      <c r="D3126" t="s">
        <v>4302</v>
      </c>
      <c r="E3126" t="s">
        <v>4730</v>
      </c>
      <c r="F3126" t="s">
        <v>143</v>
      </c>
      <c r="G3126">
        <v>40854</v>
      </c>
      <c r="H3126" t="s">
        <v>4179</v>
      </c>
      <c r="I3126">
        <v>20100000</v>
      </c>
      <c r="J3126" t="s">
        <v>10696</v>
      </c>
      <c r="K3126">
        <v>19400000</v>
      </c>
      <c r="L3126">
        <v>20800000</v>
      </c>
      <c r="M3126">
        <v>34</v>
      </c>
      <c r="N3126" t="s">
        <v>4289</v>
      </c>
      <c r="O3126" t="s">
        <v>11364</v>
      </c>
    </row>
    <row r="3127" spans="1:15" x14ac:dyDescent="0.3">
      <c r="A3127" t="s">
        <v>10670</v>
      </c>
      <c r="B3127">
        <v>2024</v>
      </c>
      <c r="C3127" t="s">
        <v>392</v>
      </c>
      <c r="D3127" t="s">
        <v>10739</v>
      </c>
      <c r="E3127" t="s">
        <v>4904</v>
      </c>
      <c r="F3127" t="s">
        <v>143</v>
      </c>
      <c r="G3127">
        <v>15100</v>
      </c>
      <c r="H3127" t="s">
        <v>4179</v>
      </c>
      <c r="I3127">
        <v>19700000</v>
      </c>
      <c r="J3127" t="s">
        <v>10696</v>
      </c>
      <c r="K3127">
        <v>19000000</v>
      </c>
      <c r="L3127">
        <v>20400000</v>
      </c>
      <c r="M3127" t="s">
        <v>4174</v>
      </c>
      <c r="N3127" t="s">
        <v>5659</v>
      </c>
      <c r="O3127" t="s">
        <v>10740</v>
      </c>
    </row>
    <row r="3128" spans="1:15" x14ac:dyDescent="0.3">
      <c r="A3128" t="s">
        <v>10850</v>
      </c>
      <c r="B3128">
        <v>2023</v>
      </c>
      <c r="C3128" t="s">
        <v>137</v>
      </c>
      <c r="D3128" t="s">
        <v>4748</v>
      </c>
      <c r="E3128" t="s">
        <v>4923</v>
      </c>
      <c r="F3128" t="s">
        <v>173</v>
      </c>
      <c r="G3128">
        <v>33701</v>
      </c>
      <c r="H3128" t="s">
        <v>4179</v>
      </c>
      <c r="I3128">
        <v>13200000</v>
      </c>
      <c r="J3128" t="s">
        <v>10696</v>
      </c>
      <c r="K3128">
        <v>12800000</v>
      </c>
      <c r="L3128">
        <v>13700000</v>
      </c>
      <c r="M3128">
        <v>28</v>
      </c>
      <c r="N3128" t="s">
        <v>4507</v>
      </c>
      <c r="O3128" t="s">
        <v>11365</v>
      </c>
    </row>
    <row r="3129" spans="1:15" x14ac:dyDescent="0.3">
      <c r="A3129" t="s">
        <v>10857</v>
      </c>
      <c r="B3129">
        <v>2024</v>
      </c>
      <c r="C3129" t="s">
        <v>191</v>
      </c>
      <c r="D3129" t="s">
        <v>6216</v>
      </c>
      <c r="E3129" t="s">
        <v>7681</v>
      </c>
      <c r="F3129" t="s">
        <v>43</v>
      </c>
      <c r="G3129">
        <v>57000</v>
      </c>
      <c r="H3129" t="s">
        <v>4179</v>
      </c>
      <c r="I3129">
        <v>13100000</v>
      </c>
      <c r="J3129" t="s">
        <v>10696</v>
      </c>
      <c r="K3129">
        <v>12600000</v>
      </c>
      <c r="L3129">
        <v>13600000</v>
      </c>
      <c r="M3129">
        <v>8</v>
      </c>
      <c r="N3129" t="s">
        <v>4381</v>
      </c>
      <c r="O3129" t="s">
        <v>11372</v>
      </c>
    </row>
    <row r="3130" spans="1:15" x14ac:dyDescent="0.3">
      <c r="A3130" t="s">
        <v>10646</v>
      </c>
      <c r="B3130">
        <v>2023</v>
      </c>
      <c r="C3130" t="s">
        <v>182</v>
      </c>
      <c r="D3130" t="s">
        <v>4517</v>
      </c>
      <c r="E3130" t="s">
        <v>5147</v>
      </c>
      <c r="F3130" t="s">
        <v>43</v>
      </c>
      <c r="G3130">
        <v>42577</v>
      </c>
      <c r="H3130" t="s">
        <v>4179</v>
      </c>
      <c r="I3130">
        <v>15900000</v>
      </c>
      <c r="J3130" t="s">
        <v>10696</v>
      </c>
      <c r="K3130">
        <v>15300000</v>
      </c>
      <c r="L3130">
        <v>16500000</v>
      </c>
      <c r="M3130">
        <v>3</v>
      </c>
      <c r="N3130" t="s">
        <v>4259</v>
      </c>
      <c r="O3130" t="s">
        <v>11374</v>
      </c>
    </row>
    <row r="3131" spans="1:15" x14ac:dyDescent="0.3">
      <c r="A3131" t="s">
        <v>10802</v>
      </c>
      <c r="B3131">
        <v>2024</v>
      </c>
      <c r="C3131" t="s">
        <v>5186</v>
      </c>
      <c r="D3131" t="s">
        <v>9685</v>
      </c>
      <c r="E3131" t="s">
        <v>10652</v>
      </c>
      <c r="F3131" t="s">
        <v>43</v>
      </c>
      <c r="G3131">
        <v>47607</v>
      </c>
      <c r="H3131" t="s">
        <v>4179</v>
      </c>
      <c r="I3131">
        <v>6790000</v>
      </c>
      <c r="J3131" t="s">
        <v>10696</v>
      </c>
      <c r="K3131">
        <v>6530000</v>
      </c>
      <c r="L3131">
        <v>7060000</v>
      </c>
      <c r="M3131" t="s">
        <v>4174</v>
      </c>
      <c r="N3131" t="s">
        <v>4199</v>
      </c>
      <c r="O3131" t="s">
        <v>11381</v>
      </c>
    </row>
    <row r="3132" spans="1:15" x14ac:dyDescent="0.3">
      <c r="A3132" t="s">
        <v>6517</v>
      </c>
      <c r="B3132">
        <v>2024</v>
      </c>
      <c r="C3132" t="s">
        <v>4640</v>
      </c>
      <c r="D3132" t="s">
        <v>8168</v>
      </c>
      <c r="E3132" t="s">
        <v>4243</v>
      </c>
      <c r="F3132" t="s">
        <v>143</v>
      </c>
      <c r="G3132">
        <v>47934</v>
      </c>
      <c r="H3132" t="s">
        <v>4179</v>
      </c>
      <c r="I3132">
        <v>14000000</v>
      </c>
      <c r="J3132" t="s">
        <v>10696</v>
      </c>
      <c r="K3132">
        <v>13500000</v>
      </c>
      <c r="L3132">
        <v>14500000</v>
      </c>
      <c r="M3132">
        <v>3</v>
      </c>
      <c r="N3132" t="s">
        <v>4186</v>
      </c>
      <c r="O3132" t="s">
        <v>11384</v>
      </c>
    </row>
    <row r="3133" spans="1:15" x14ac:dyDescent="0.3">
      <c r="A3133" t="s">
        <v>10806</v>
      </c>
      <c r="B3133">
        <v>2024</v>
      </c>
      <c r="C3133" t="s">
        <v>50</v>
      </c>
      <c r="D3133" t="s">
        <v>5694</v>
      </c>
      <c r="E3133" t="s">
        <v>11385</v>
      </c>
      <c r="F3133" t="s">
        <v>43</v>
      </c>
      <c r="G3133">
        <v>19800</v>
      </c>
      <c r="H3133" t="s">
        <v>4172</v>
      </c>
      <c r="I3133">
        <v>6560000</v>
      </c>
      <c r="J3133" t="s">
        <v>10696</v>
      </c>
      <c r="K3133">
        <v>6330000</v>
      </c>
      <c r="L3133">
        <v>6790000</v>
      </c>
      <c r="M3133" t="s">
        <v>4174</v>
      </c>
      <c r="N3133" t="s">
        <v>7670</v>
      </c>
      <c r="O3133" t="s">
        <v>11386</v>
      </c>
    </row>
    <row r="3134" spans="1:15" x14ac:dyDescent="0.3">
      <c r="A3134" t="s">
        <v>10836</v>
      </c>
      <c r="B3134">
        <v>2025</v>
      </c>
      <c r="C3134" t="s">
        <v>166</v>
      </c>
      <c r="D3134" t="s">
        <v>5821</v>
      </c>
      <c r="E3134" t="s">
        <v>11387</v>
      </c>
      <c r="F3134" t="s">
        <v>43</v>
      </c>
      <c r="G3134">
        <v>44097</v>
      </c>
      <c r="H3134" t="s">
        <v>4179</v>
      </c>
      <c r="I3134">
        <v>36200000</v>
      </c>
      <c r="J3134" t="s">
        <v>10696</v>
      </c>
      <c r="K3134">
        <v>34100000</v>
      </c>
      <c r="L3134">
        <v>38300000</v>
      </c>
      <c r="M3134">
        <v>3</v>
      </c>
      <c r="N3134" t="s">
        <v>5655</v>
      </c>
      <c r="O3134" t="s">
        <v>11388</v>
      </c>
    </row>
    <row r="3135" spans="1:15" x14ac:dyDescent="0.3">
      <c r="A3135" t="s">
        <v>11390</v>
      </c>
      <c r="B3135">
        <v>2024</v>
      </c>
      <c r="C3135" t="s">
        <v>4091</v>
      </c>
      <c r="D3135" t="s">
        <v>4921</v>
      </c>
      <c r="E3135" t="s">
        <v>9832</v>
      </c>
      <c r="F3135" t="s">
        <v>43</v>
      </c>
      <c r="G3135">
        <v>20000</v>
      </c>
      <c r="H3135" t="s">
        <v>4172</v>
      </c>
      <c r="I3135">
        <v>16900000</v>
      </c>
      <c r="J3135" t="s">
        <v>10696</v>
      </c>
      <c r="K3135">
        <v>16300000</v>
      </c>
      <c r="L3135">
        <v>17500000</v>
      </c>
      <c r="M3135">
        <v>17</v>
      </c>
      <c r="N3135" t="s">
        <v>4218</v>
      </c>
      <c r="O3135" t="s">
        <v>11391</v>
      </c>
    </row>
    <row r="3136" spans="1:15" x14ac:dyDescent="0.3">
      <c r="A3136" t="s">
        <v>10856</v>
      </c>
      <c r="B3136">
        <v>2024</v>
      </c>
      <c r="C3136" t="s">
        <v>92</v>
      </c>
      <c r="D3136" t="s">
        <v>4944</v>
      </c>
      <c r="E3136" t="s">
        <v>11392</v>
      </c>
      <c r="F3136" t="s">
        <v>143</v>
      </c>
      <c r="G3136">
        <v>43144</v>
      </c>
      <c r="H3136" t="s">
        <v>4179</v>
      </c>
      <c r="I3136">
        <v>12900000</v>
      </c>
      <c r="J3136" t="s">
        <v>10696</v>
      </c>
      <c r="K3136">
        <v>12300000</v>
      </c>
      <c r="L3136">
        <v>13600000</v>
      </c>
      <c r="M3136">
        <v>8</v>
      </c>
      <c r="N3136" t="s">
        <v>4424</v>
      </c>
      <c r="O3136" t="s">
        <v>11393</v>
      </c>
    </row>
    <row r="3137" spans="1:15" x14ac:dyDescent="0.3">
      <c r="A3137" t="s">
        <v>10864</v>
      </c>
      <c r="B3137">
        <v>2024</v>
      </c>
      <c r="C3137" t="s">
        <v>62</v>
      </c>
      <c r="D3137">
        <v>3008</v>
      </c>
      <c r="E3137" t="s">
        <v>4434</v>
      </c>
      <c r="F3137" t="s">
        <v>143</v>
      </c>
      <c r="G3137">
        <v>61000</v>
      </c>
      <c r="H3137" t="s">
        <v>4179</v>
      </c>
      <c r="I3137">
        <v>18200000</v>
      </c>
      <c r="J3137" t="s">
        <v>10696</v>
      </c>
      <c r="K3137">
        <v>17600000</v>
      </c>
      <c r="L3137">
        <v>18900000</v>
      </c>
      <c r="M3137">
        <v>136</v>
      </c>
      <c r="N3137" t="s">
        <v>4262</v>
      </c>
      <c r="O3137" t="s">
        <v>11394</v>
      </c>
    </row>
    <row r="3138" spans="1:15" x14ac:dyDescent="0.3">
      <c r="A3138" t="s">
        <v>9658</v>
      </c>
      <c r="B3138">
        <v>2024</v>
      </c>
      <c r="C3138" t="s">
        <v>24</v>
      </c>
      <c r="D3138" t="s">
        <v>4404</v>
      </c>
      <c r="E3138" t="s">
        <v>4405</v>
      </c>
      <c r="F3138" t="s">
        <v>143</v>
      </c>
      <c r="G3138">
        <v>22229</v>
      </c>
      <c r="H3138" t="s">
        <v>4179</v>
      </c>
      <c r="I3138">
        <v>37200000</v>
      </c>
      <c r="J3138" t="s">
        <v>10696</v>
      </c>
      <c r="K3138">
        <v>35800000</v>
      </c>
      <c r="L3138">
        <v>38500000</v>
      </c>
      <c r="M3138">
        <v>37</v>
      </c>
      <c r="N3138" t="s">
        <v>4587</v>
      </c>
      <c r="O3138" t="s">
        <v>11397</v>
      </c>
    </row>
    <row r="3139" spans="1:15" x14ac:dyDescent="0.3">
      <c r="A3139" t="s">
        <v>299</v>
      </c>
      <c r="B3139">
        <v>2024</v>
      </c>
      <c r="C3139" t="s">
        <v>24</v>
      </c>
      <c r="D3139" t="s">
        <v>4404</v>
      </c>
      <c r="E3139" t="s">
        <v>4405</v>
      </c>
      <c r="F3139" t="s">
        <v>43</v>
      </c>
      <c r="G3139">
        <v>73500</v>
      </c>
      <c r="H3139" t="s">
        <v>4179</v>
      </c>
      <c r="I3139">
        <v>34400000</v>
      </c>
      <c r="J3139" t="s">
        <v>10696</v>
      </c>
      <c r="K3139">
        <v>33100000</v>
      </c>
      <c r="L3139">
        <v>35700000</v>
      </c>
      <c r="M3139">
        <v>37</v>
      </c>
      <c r="N3139" t="s">
        <v>4587</v>
      </c>
      <c r="O3139" t="s">
        <v>11398</v>
      </c>
    </row>
    <row r="3140" spans="1:15" x14ac:dyDescent="0.3">
      <c r="A3140" t="s">
        <v>10848</v>
      </c>
      <c r="B3140">
        <v>2024</v>
      </c>
      <c r="C3140" t="s">
        <v>4640</v>
      </c>
      <c r="D3140" t="s">
        <v>4641</v>
      </c>
      <c r="E3140" t="s">
        <v>11399</v>
      </c>
      <c r="F3140" t="s">
        <v>43</v>
      </c>
      <c r="G3140">
        <v>33000</v>
      </c>
      <c r="H3140" t="s">
        <v>4179</v>
      </c>
      <c r="I3140">
        <v>11400000</v>
      </c>
      <c r="J3140" t="s">
        <v>10696</v>
      </c>
      <c r="K3140">
        <v>11000000</v>
      </c>
      <c r="L3140">
        <v>11800000</v>
      </c>
      <c r="M3140">
        <v>7</v>
      </c>
      <c r="N3140" t="s">
        <v>4507</v>
      </c>
      <c r="O3140" t="s">
        <v>11400</v>
      </c>
    </row>
    <row r="3141" spans="1:15" x14ac:dyDescent="0.3">
      <c r="A3141" t="s">
        <v>4152</v>
      </c>
      <c r="B3141">
        <v>2024</v>
      </c>
      <c r="C3141" t="s">
        <v>62</v>
      </c>
      <c r="D3141" t="s">
        <v>4249</v>
      </c>
      <c r="E3141" t="s">
        <v>4278</v>
      </c>
      <c r="F3141" t="s">
        <v>43</v>
      </c>
      <c r="G3141">
        <v>5000</v>
      </c>
      <c r="H3141" t="s">
        <v>4179</v>
      </c>
      <c r="I3141">
        <v>20100000</v>
      </c>
      <c r="J3141" t="s">
        <v>10696</v>
      </c>
      <c r="K3141">
        <v>19400000</v>
      </c>
      <c r="L3141">
        <v>20800000</v>
      </c>
      <c r="M3141">
        <v>18</v>
      </c>
      <c r="N3141" t="s">
        <v>4289</v>
      </c>
      <c r="O3141" t="s">
        <v>10745</v>
      </c>
    </row>
    <row r="3142" spans="1:15" x14ac:dyDescent="0.3">
      <c r="A3142" t="s">
        <v>8745</v>
      </c>
      <c r="B3142">
        <v>2024</v>
      </c>
      <c r="C3142" t="s">
        <v>137</v>
      </c>
      <c r="D3142" t="s">
        <v>5107</v>
      </c>
      <c r="E3142" t="s">
        <v>4597</v>
      </c>
      <c r="F3142" t="s">
        <v>161</v>
      </c>
      <c r="G3142">
        <v>15000</v>
      </c>
      <c r="H3142" t="s">
        <v>4179</v>
      </c>
      <c r="I3142">
        <v>21100000</v>
      </c>
      <c r="J3142" t="s">
        <v>10696</v>
      </c>
      <c r="K3142">
        <v>20300000</v>
      </c>
      <c r="L3142">
        <v>21800000</v>
      </c>
      <c r="M3142">
        <v>32</v>
      </c>
      <c r="N3142" t="s">
        <v>4387</v>
      </c>
      <c r="O3142" t="s">
        <v>10747</v>
      </c>
    </row>
    <row r="3143" spans="1:15" x14ac:dyDescent="0.3">
      <c r="A3143" t="s">
        <v>10863</v>
      </c>
      <c r="B3143">
        <v>2024</v>
      </c>
      <c r="C3143" t="s">
        <v>108</v>
      </c>
      <c r="D3143" t="s">
        <v>5800</v>
      </c>
      <c r="E3143" t="s">
        <v>5801</v>
      </c>
      <c r="F3143" t="s">
        <v>161</v>
      </c>
      <c r="G3143">
        <v>22000</v>
      </c>
      <c r="H3143" t="s">
        <v>4179</v>
      </c>
      <c r="I3143">
        <v>8300000</v>
      </c>
      <c r="J3143" t="s">
        <v>10696</v>
      </c>
      <c r="K3143">
        <v>7970000</v>
      </c>
      <c r="L3143">
        <v>8600000</v>
      </c>
      <c r="M3143">
        <v>11</v>
      </c>
      <c r="N3143" t="s">
        <v>4438</v>
      </c>
      <c r="O3143" t="s">
        <v>11423</v>
      </c>
    </row>
    <row r="3144" spans="1:15" x14ac:dyDescent="0.3">
      <c r="A3144" t="s">
        <v>11424</v>
      </c>
      <c r="B3144">
        <v>2024</v>
      </c>
      <c r="C3144" t="s">
        <v>4183</v>
      </c>
      <c r="D3144" t="s">
        <v>4364</v>
      </c>
      <c r="E3144" t="s">
        <v>4707</v>
      </c>
      <c r="F3144" t="s">
        <v>161</v>
      </c>
      <c r="G3144">
        <v>7268</v>
      </c>
      <c r="H3144" t="s">
        <v>4172</v>
      </c>
      <c r="I3144">
        <v>9200000</v>
      </c>
      <c r="J3144" t="s">
        <v>10696</v>
      </c>
      <c r="K3144">
        <v>8900000</v>
      </c>
      <c r="L3144">
        <v>9500000</v>
      </c>
      <c r="M3144">
        <v>9</v>
      </c>
      <c r="N3144" t="s">
        <v>4401</v>
      </c>
      <c r="O3144" t="s">
        <v>11425</v>
      </c>
    </row>
    <row r="3145" spans="1:15" x14ac:dyDescent="0.3">
      <c r="A3145" t="s">
        <v>597</v>
      </c>
      <c r="B3145">
        <v>2024</v>
      </c>
      <c r="C3145" t="s">
        <v>4183</v>
      </c>
      <c r="D3145" t="s">
        <v>4302</v>
      </c>
      <c r="E3145" t="s">
        <v>4730</v>
      </c>
      <c r="F3145" t="s">
        <v>43</v>
      </c>
      <c r="G3145">
        <v>39000</v>
      </c>
      <c r="H3145" t="s">
        <v>4179</v>
      </c>
      <c r="I3145">
        <v>22000000</v>
      </c>
      <c r="J3145" t="s">
        <v>10696</v>
      </c>
      <c r="K3145">
        <v>21200000</v>
      </c>
      <c r="L3145">
        <v>22700000</v>
      </c>
      <c r="M3145">
        <v>20</v>
      </c>
      <c r="N3145" t="s">
        <v>4271</v>
      </c>
      <c r="O3145" t="s">
        <v>11431</v>
      </c>
    </row>
    <row r="3146" spans="1:15" x14ac:dyDescent="0.3">
      <c r="A3146" t="s">
        <v>10816</v>
      </c>
      <c r="B3146">
        <v>2024</v>
      </c>
      <c r="C3146" t="s">
        <v>188</v>
      </c>
      <c r="D3146" t="s">
        <v>5022</v>
      </c>
      <c r="E3146" t="s">
        <v>5023</v>
      </c>
      <c r="F3146" t="s">
        <v>161</v>
      </c>
      <c r="G3146">
        <v>20489</v>
      </c>
      <c r="H3146" t="s">
        <v>4179</v>
      </c>
      <c r="I3146">
        <v>12000000</v>
      </c>
      <c r="J3146" t="s">
        <v>10696</v>
      </c>
      <c r="K3146">
        <v>11600000</v>
      </c>
      <c r="L3146">
        <v>12400000</v>
      </c>
      <c r="M3146">
        <v>14</v>
      </c>
      <c r="N3146" t="s">
        <v>4648</v>
      </c>
      <c r="O3146" t="s">
        <v>11432</v>
      </c>
    </row>
    <row r="3147" spans="1:15" x14ac:dyDescent="0.3">
      <c r="A3147" t="s">
        <v>10851</v>
      </c>
      <c r="B3147">
        <v>2024</v>
      </c>
      <c r="C3147" t="s">
        <v>131</v>
      </c>
      <c r="D3147" t="s">
        <v>5039</v>
      </c>
      <c r="E3147" t="s">
        <v>9478</v>
      </c>
      <c r="F3147" t="s">
        <v>43</v>
      </c>
      <c r="G3147">
        <v>16000</v>
      </c>
      <c r="H3147" t="s">
        <v>4179</v>
      </c>
      <c r="I3147">
        <v>28700000</v>
      </c>
      <c r="J3147" t="s">
        <v>10696</v>
      </c>
      <c r="K3147">
        <v>27700000</v>
      </c>
      <c r="L3147">
        <v>29800000</v>
      </c>
      <c r="M3147">
        <v>5</v>
      </c>
      <c r="N3147" t="s">
        <v>4259</v>
      </c>
      <c r="O3147" t="s">
        <v>11435</v>
      </c>
    </row>
    <row r="3148" spans="1:15" x14ac:dyDescent="0.3">
      <c r="A3148" t="s">
        <v>10843</v>
      </c>
      <c r="B3148">
        <v>2024</v>
      </c>
      <c r="C3148" t="s">
        <v>108</v>
      </c>
      <c r="D3148" t="s">
        <v>5898</v>
      </c>
      <c r="E3148" t="s">
        <v>5899</v>
      </c>
      <c r="F3148" t="s">
        <v>143</v>
      </c>
      <c r="G3148">
        <v>62000</v>
      </c>
      <c r="H3148" t="s">
        <v>4179</v>
      </c>
      <c r="I3148">
        <v>12900000</v>
      </c>
      <c r="J3148" t="s">
        <v>10696</v>
      </c>
      <c r="K3148">
        <v>12400000</v>
      </c>
      <c r="L3148">
        <v>13400000</v>
      </c>
      <c r="M3148">
        <v>10</v>
      </c>
      <c r="N3148" t="s">
        <v>4256</v>
      </c>
      <c r="O3148" t="s">
        <v>11441</v>
      </c>
    </row>
    <row r="3149" spans="1:15" x14ac:dyDescent="0.3">
      <c r="A3149" t="s">
        <v>10818</v>
      </c>
      <c r="B3149">
        <v>2024</v>
      </c>
      <c r="C3149" t="s">
        <v>85</v>
      </c>
      <c r="D3149" t="s">
        <v>7986</v>
      </c>
      <c r="E3149" t="s">
        <v>11447</v>
      </c>
      <c r="F3149" t="s">
        <v>43</v>
      </c>
      <c r="G3149">
        <v>36740</v>
      </c>
      <c r="H3149" t="s">
        <v>4179</v>
      </c>
      <c r="I3149">
        <v>17000000</v>
      </c>
      <c r="J3149" t="s">
        <v>10696</v>
      </c>
      <c r="K3149">
        <v>16100000</v>
      </c>
      <c r="L3149">
        <v>17800000</v>
      </c>
      <c r="M3149">
        <v>2</v>
      </c>
      <c r="N3149" t="s">
        <v>4274</v>
      </c>
      <c r="O3149" t="s">
        <v>11448</v>
      </c>
    </row>
    <row r="3150" spans="1:15" x14ac:dyDescent="0.3">
      <c r="A3150" t="s">
        <v>10808</v>
      </c>
      <c r="B3150">
        <v>2024</v>
      </c>
      <c r="C3150" t="s">
        <v>89</v>
      </c>
      <c r="D3150" t="s">
        <v>4422</v>
      </c>
      <c r="E3150" t="s">
        <v>4850</v>
      </c>
      <c r="F3150" t="s">
        <v>43</v>
      </c>
      <c r="G3150">
        <v>35000</v>
      </c>
      <c r="H3150" t="s">
        <v>4179</v>
      </c>
      <c r="I3150">
        <v>9500000</v>
      </c>
      <c r="J3150" t="s">
        <v>10696</v>
      </c>
      <c r="K3150">
        <v>9200000</v>
      </c>
      <c r="L3150">
        <v>9900000</v>
      </c>
      <c r="M3150">
        <v>13</v>
      </c>
      <c r="N3150" t="s">
        <v>4424</v>
      </c>
      <c r="O3150" t="s">
        <v>11450</v>
      </c>
    </row>
    <row r="3151" spans="1:15" x14ac:dyDescent="0.3">
      <c r="A3151" t="s">
        <v>10799</v>
      </c>
      <c r="B3151">
        <v>2024</v>
      </c>
      <c r="C3151" t="s">
        <v>89</v>
      </c>
      <c r="D3151" t="s">
        <v>4422</v>
      </c>
      <c r="E3151" t="s">
        <v>4423</v>
      </c>
      <c r="F3151" t="s">
        <v>143</v>
      </c>
      <c r="G3151">
        <v>46842</v>
      </c>
      <c r="H3151" t="s">
        <v>4179</v>
      </c>
      <c r="I3151">
        <v>8900000</v>
      </c>
      <c r="J3151" t="s">
        <v>10696</v>
      </c>
      <c r="K3151">
        <v>8500000</v>
      </c>
      <c r="L3151">
        <v>9200000</v>
      </c>
      <c r="M3151">
        <v>13</v>
      </c>
      <c r="N3151" t="s">
        <v>4424</v>
      </c>
      <c r="O3151" t="s">
        <v>11451</v>
      </c>
    </row>
    <row r="3152" spans="1:15" x14ac:dyDescent="0.3">
      <c r="A3152" t="s">
        <v>5057</v>
      </c>
      <c r="B3152">
        <v>2024</v>
      </c>
      <c r="C3152" t="s">
        <v>24</v>
      </c>
      <c r="D3152" t="s">
        <v>4404</v>
      </c>
      <c r="E3152" t="s">
        <v>5058</v>
      </c>
      <c r="F3152" t="s">
        <v>43</v>
      </c>
      <c r="G3152">
        <v>75500</v>
      </c>
      <c r="H3152" t="s">
        <v>4179</v>
      </c>
      <c r="I3152">
        <v>26700000</v>
      </c>
      <c r="J3152" t="s">
        <v>10696</v>
      </c>
      <c r="K3152">
        <v>25600000</v>
      </c>
      <c r="L3152">
        <v>27700000</v>
      </c>
      <c r="M3152">
        <v>32</v>
      </c>
      <c r="N3152" t="s">
        <v>4222</v>
      </c>
      <c r="O3152" t="s">
        <v>11452</v>
      </c>
    </row>
    <row r="3153" spans="1:15" x14ac:dyDescent="0.3">
      <c r="A3153" t="s">
        <v>10849</v>
      </c>
      <c r="B3153">
        <v>2024</v>
      </c>
      <c r="C3153" t="s">
        <v>137</v>
      </c>
      <c r="D3153" t="s">
        <v>4335</v>
      </c>
      <c r="E3153" t="s">
        <v>4576</v>
      </c>
      <c r="F3153" t="s">
        <v>94</v>
      </c>
      <c r="G3153">
        <v>55765</v>
      </c>
      <c r="H3153" t="s">
        <v>4179</v>
      </c>
      <c r="I3153">
        <v>22500000</v>
      </c>
      <c r="J3153" t="s">
        <v>10696</v>
      </c>
      <c r="K3153">
        <v>21400000</v>
      </c>
      <c r="L3153">
        <v>23600000</v>
      </c>
      <c r="M3153">
        <v>7</v>
      </c>
      <c r="N3153" t="s">
        <v>4289</v>
      </c>
      <c r="O3153" t="s">
        <v>11455</v>
      </c>
    </row>
    <row r="3154" spans="1:15" x14ac:dyDescent="0.3">
      <c r="A3154" t="s">
        <v>10849</v>
      </c>
      <c r="B3154">
        <v>2024</v>
      </c>
      <c r="C3154" t="s">
        <v>137</v>
      </c>
      <c r="D3154" t="s">
        <v>4335</v>
      </c>
      <c r="E3154" t="s">
        <v>4576</v>
      </c>
      <c r="F3154" t="s">
        <v>94</v>
      </c>
      <c r="G3154">
        <v>55765</v>
      </c>
      <c r="H3154" t="s">
        <v>4179</v>
      </c>
      <c r="I3154">
        <v>22500000</v>
      </c>
      <c r="J3154" t="s">
        <v>10696</v>
      </c>
      <c r="K3154">
        <v>21400000</v>
      </c>
      <c r="L3154">
        <v>23600000</v>
      </c>
      <c r="M3154">
        <v>7</v>
      </c>
      <c r="N3154" t="s">
        <v>4289</v>
      </c>
      <c r="O3154" t="s">
        <v>11456</v>
      </c>
    </row>
    <row r="3155" spans="1:15" x14ac:dyDescent="0.3">
      <c r="A3155" t="s">
        <v>4870</v>
      </c>
      <c r="B3155">
        <v>2024</v>
      </c>
      <c r="C3155" t="s">
        <v>131</v>
      </c>
      <c r="D3155" t="s">
        <v>4871</v>
      </c>
      <c r="E3155" t="s">
        <v>4239</v>
      </c>
      <c r="F3155" t="s">
        <v>161</v>
      </c>
      <c r="G3155">
        <v>26000</v>
      </c>
      <c r="H3155" t="s">
        <v>4179</v>
      </c>
      <c r="I3155">
        <v>16900000</v>
      </c>
      <c r="J3155" t="s">
        <v>10696</v>
      </c>
      <c r="K3155">
        <v>16200000</v>
      </c>
      <c r="L3155">
        <v>17600000</v>
      </c>
      <c r="M3155">
        <v>3</v>
      </c>
      <c r="N3155" t="s">
        <v>4289</v>
      </c>
      <c r="O3155" t="s">
        <v>11457</v>
      </c>
    </row>
    <row r="3156" spans="1:15" x14ac:dyDescent="0.3">
      <c r="A3156" t="s">
        <v>10817</v>
      </c>
      <c r="B3156">
        <v>2024</v>
      </c>
      <c r="C3156" t="s">
        <v>24</v>
      </c>
      <c r="D3156" t="s">
        <v>4404</v>
      </c>
      <c r="E3156" t="s">
        <v>10012</v>
      </c>
      <c r="F3156" t="s">
        <v>43</v>
      </c>
      <c r="G3156">
        <v>84600</v>
      </c>
      <c r="H3156" t="s">
        <v>4179</v>
      </c>
      <c r="I3156">
        <v>26100000</v>
      </c>
      <c r="J3156" t="s">
        <v>10696</v>
      </c>
      <c r="K3156">
        <v>25100000</v>
      </c>
      <c r="L3156">
        <v>27100000</v>
      </c>
      <c r="M3156">
        <v>9</v>
      </c>
      <c r="N3156" t="s">
        <v>4235</v>
      </c>
      <c r="O3156" t="s">
        <v>11460</v>
      </c>
    </row>
    <row r="3157" spans="1:15" x14ac:dyDescent="0.3">
      <c r="A3157" t="s">
        <v>10809</v>
      </c>
      <c r="B3157">
        <v>2024</v>
      </c>
      <c r="C3157" t="s">
        <v>199</v>
      </c>
      <c r="D3157" t="s">
        <v>10324</v>
      </c>
      <c r="E3157" t="s">
        <v>10325</v>
      </c>
      <c r="F3157" t="s">
        <v>143</v>
      </c>
      <c r="G3157">
        <v>16831</v>
      </c>
      <c r="H3157" t="s">
        <v>4179</v>
      </c>
      <c r="I3157">
        <v>8200000</v>
      </c>
      <c r="J3157" t="s">
        <v>10696</v>
      </c>
      <c r="K3157">
        <v>7920000</v>
      </c>
      <c r="L3157">
        <v>8500000</v>
      </c>
      <c r="M3157">
        <v>4</v>
      </c>
      <c r="N3157" t="s">
        <v>4648</v>
      </c>
      <c r="O3157" t="s">
        <v>11468</v>
      </c>
    </row>
    <row r="3158" spans="1:15" x14ac:dyDescent="0.3">
      <c r="A3158" t="s">
        <v>10813</v>
      </c>
      <c r="B3158">
        <v>2025</v>
      </c>
      <c r="C3158" t="s">
        <v>89</v>
      </c>
      <c r="D3158" t="s">
        <v>11474</v>
      </c>
      <c r="E3158" t="s">
        <v>11475</v>
      </c>
      <c r="F3158" t="s">
        <v>143</v>
      </c>
      <c r="G3158">
        <v>20000</v>
      </c>
      <c r="H3158" t="s">
        <v>4179</v>
      </c>
      <c r="I3158">
        <v>13600000</v>
      </c>
      <c r="J3158" t="s">
        <v>10696</v>
      </c>
      <c r="K3158">
        <v>13100000</v>
      </c>
      <c r="L3158">
        <v>14100000</v>
      </c>
      <c r="M3158">
        <v>5</v>
      </c>
      <c r="N3158" t="s">
        <v>4424</v>
      </c>
      <c r="O3158" t="s">
        <v>11476</v>
      </c>
    </row>
    <row r="3159" spans="1:15" x14ac:dyDescent="0.3">
      <c r="A3159" t="s">
        <v>10810</v>
      </c>
      <c r="B3159">
        <v>2025</v>
      </c>
      <c r="C3159" t="s">
        <v>24</v>
      </c>
      <c r="D3159" t="s">
        <v>4853</v>
      </c>
      <c r="E3159" t="s">
        <v>4190</v>
      </c>
      <c r="F3159" t="s">
        <v>60</v>
      </c>
      <c r="G3159">
        <v>21326</v>
      </c>
      <c r="H3159" t="s">
        <v>4179</v>
      </c>
      <c r="I3159">
        <v>17600000</v>
      </c>
      <c r="J3159" t="s">
        <v>10696</v>
      </c>
      <c r="K3159">
        <v>16900000</v>
      </c>
      <c r="L3159">
        <v>18200000</v>
      </c>
      <c r="M3159">
        <v>40</v>
      </c>
      <c r="N3159" t="s">
        <v>4507</v>
      </c>
      <c r="O3159" t="s">
        <v>11489</v>
      </c>
    </row>
    <row r="3160" spans="1:15" x14ac:dyDescent="0.3">
      <c r="A3160" t="s">
        <v>4709</v>
      </c>
      <c r="B3160">
        <v>2025</v>
      </c>
      <c r="C3160" t="s">
        <v>36</v>
      </c>
      <c r="D3160" t="s">
        <v>4399</v>
      </c>
      <c r="E3160" t="s">
        <v>4400</v>
      </c>
      <c r="F3160" t="s">
        <v>43</v>
      </c>
      <c r="G3160">
        <v>21000</v>
      </c>
      <c r="H3160" t="s">
        <v>4179</v>
      </c>
      <c r="I3160">
        <v>8600000</v>
      </c>
      <c r="J3160" t="s">
        <v>10696</v>
      </c>
      <c r="K3160">
        <v>8300000</v>
      </c>
      <c r="L3160">
        <v>9000000</v>
      </c>
      <c r="M3160">
        <v>13</v>
      </c>
      <c r="N3160" t="s">
        <v>4648</v>
      </c>
      <c r="O3160" t="s">
        <v>11490</v>
      </c>
    </row>
    <row r="3161" spans="1:15" x14ac:dyDescent="0.3">
      <c r="A3161" t="s">
        <v>10838</v>
      </c>
      <c r="B3161">
        <v>2025</v>
      </c>
      <c r="C3161" t="s">
        <v>36</v>
      </c>
      <c r="D3161" t="s">
        <v>6171</v>
      </c>
      <c r="E3161" t="s">
        <v>6192</v>
      </c>
      <c r="F3161" t="s">
        <v>11812</v>
      </c>
      <c r="G3161">
        <v>10000</v>
      </c>
      <c r="H3161" t="s">
        <v>4179</v>
      </c>
      <c r="I3161">
        <v>11100000</v>
      </c>
      <c r="J3161" t="s">
        <v>10696</v>
      </c>
      <c r="K3161">
        <v>10700000</v>
      </c>
      <c r="L3161">
        <v>11400000</v>
      </c>
      <c r="M3161">
        <v>6</v>
      </c>
      <c r="N3161" t="s">
        <v>6913</v>
      </c>
      <c r="O3161" t="s">
        <v>11491</v>
      </c>
    </row>
    <row r="3162" spans="1:15" x14ac:dyDescent="0.3">
      <c r="A3162" t="s">
        <v>10868</v>
      </c>
      <c r="B3162">
        <v>2025</v>
      </c>
      <c r="C3162" t="s">
        <v>4183</v>
      </c>
      <c r="D3162" t="s">
        <v>4287</v>
      </c>
      <c r="E3162" t="s">
        <v>4288</v>
      </c>
      <c r="F3162" t="s">
        <v>11471</v>
      </c>
      <c r="G3162">
        <v>21000</v>
      </c>
      <c r="H3162" t="s">
        <v>4179</v>
      </c>
      <c r="I3162">
        <v>18600000</v>
      </c>
      <c r="J3162" t="s">
        <v>10696</v>
      </c>
      <c r="K3162">
        <v>18000000</v>
      </c>
      <c r="L3162">
        <v>19300000</v>
      </c>
      <c r="M3162">
        <v>12</v>
      </c>
      <c r="N3162" t="s">
        <v>4247</v>
      </c>
      <c r="O3162" t="s">
        <v>11495</v>
      </c>
    </row>
    <row r="3163" spans="1:15" x14ac:dyDescent="0.3">
      <c r="A3163" t="s">
        <v>10107</v>
      </c>
      <c r="B3163">
        <v>2025</v>
      </c>
      <c r="C3163" t="s">
        <v>4183</v>
      </c>
      <c r="D3163" t="s">
        <v>4930</v>
      </c>
      <c r="E3163" t="s">
        <v>4931</v>
      </c>
      <c r="F3163" t="s">
        <v>4171</v>
      </c>
      <c r="G3163">
        <v>21500</v>
      </c>
      <c r="H3163" t="s">
        <v>4179</v>
      </c>
      <c r="I3163">
        <v>14600000</v>
      </c>
      <c r="J3163" t="s">
        <v>10696</v>
      </c>
      <c r="K3163">
        <v>14100000</v>
      </c>
      <c r="L3163">
        <v>15100000</v>
      </c>
      <c r="M3163" t="s">
        <v>4174</v>
      </c>
      <c r="N3163" t="s">
        <v>4212</v>
      </c>
      <c r="O3163" t="s">
        <v>10750</v>
      </c>
    </row>
    <row r="3164" spans="1:15" x14ac:dyDescent="0.3">
      <c r="A3164" t="s">
        <v>10798</v>
      </c>
      <c r="B3164">
        <v>2025</v>
      </c>
      <c r="C3164" t="s">
        <v>108</v>
      </c>
      <c r="D3164" t="s">
        <v>7770</v>
      </c>
      <c r="E3164" t="s">
        <v>7771</v>
      </c>
      <c r="F3164" t="s">
        <v>4171</v>
      </c>
      <c r="G3164">
        <v>28453</v>
      </c>
      <c r="H3164" t="s">
        <v>4179</v>
      </c>
      <c r="I3164">
        <v>7300000</v>
      </c>
      <c r="J3164" t="s">
        <v>10696</v>
      </c>
      <c r="K3164">
        <v>7040000</v>
      </c>
      <c r="L3164">
        <v>7560000</v>
      </c>
      <c r="M3164">
        <v>3</v>
      </c>
      <c r="N3164" t="s">
        <v>4507</v>
      </c>
      <c r="O3164" t="s">
        <v>11507</v>
      </c>
    </row>
    <row r="3165" spans="1:15" x14ac:dyDescent="0.3">
      <c r="A3165" t="s">
        <v>9168</v>
      </c>
      <c r="B3165">
        <v>2025</v>
      </c>
      <c r="C3165" t="s">
        <v>4183</v>
      </c>
      <c r="D3165" t="s">
        <v>5932</v>
      </c>
      <c r="E3165" t="s">
        <v>7195</v>
      </c>
      <c r="F3165" t="s">
        <v>43</v>
      </c>
      <c r="G3165">
        <v>300</v>
      </c>
      <c r="H3165" t="s">
        <v>4179</v>
      </c>
      <c r="I3165">
        <v>17200000</v>
      </c>
      <c r="J3165" t="s">
        <v>10696</v>
      </c>
      <c r="K3165">
        <v>16600000</v>
      </c>
      <c r="L3165">
        <v>17800000</v>
      </c>
      <c r="M3165">
        <v>3</v>
      </c>
      <c r="N3165" t="s">
        <v>4332</v>
      </c>
      <c r="O3165" t="s">
        <v>11518</v>
      </c>
    </row>
    <row r="3166" spans="1:15" x14ac:dyDescent="0.3">
      <c r="A3166" t="s">
        <v>5234</v>
      </c>
      <c r="B3166">
        <v>2026</v>
      </c>
      <c r="C3166" t="s">
        <v>62</v>
      </c>
      <c r="D3166" t="s">
        <v>4389</v>
      </c>
      <c r="E3166" t="s">
        <v>4681</v>
      </c>
      <c r="F3166" t="s">
        <v>4635</v>
      </c>
      <c r="G3166">
        <v>4500</v>
      </c>
      <c r="H3166" t="s">
        <v>4179</v>
      </c>
      <c r="I3166">
        <v>23300000</v>
      </c>
      <c r="J3166" t="s">
        <v>10696</v>
      </c>
      <c r="K3166">
        <v>22500000</v>
      </c>
      <c r="L3166">
        <v>24100000</v>
      </c>
      <c r="M3166">
        <v>2</v>
      </c>
      <c r="N3166" t="s">
        <v>4247</v>
      </c>
      <c r="O3166" t="s">
        <v>11519</v>
      </c>
    </row>
    <row r="3167" spans="1:15" x14ac:dyDescent="0.3">
      <c r="A3167" t="s">
        <v>10829</v>
      </c>
      <c r="B3167">
        <v>2026</v>
      </c>
      <c r="C3167" t="s">
        <v>62</v>
      </c>
      <c r="D3167" t="s">
        <v>10373</v>
      </c>
      <c r="E3167" t="s">
        <v>11523</v>
      </c>
      <c r="F3167" t="s">
        <v>143</v>
      </c>
      <c r="G3167">
        <v>11659</v>
      </c>
      <c r="H3167" t="s">
        <v>4172</v>
      </c>
      <c r="I3167">
        <v>28800000</v>
      </c>
      <c r="J3167" t="s">
        <v>10696</v>
      </c>
      <c r="K3167">
        <v>27800000</v>
      </c>
      <c r="L3167">
        <v>29800000</v>
      </c>
      <c r="M3167">
        <v>2</v>
      </c>
      <c r="N3167" t="s">
        <v>4180</v>
      </c>
      <c r="O3167" t="s">
        <v>11524</v>
      </c>
    </row>
    <row r="3168" spans="1:15" x14ac:dyDescent="0.3">
      <c r="A3168" t="s">
        <v>10862</v>
      </c>
      <c r="B3168">
        <v>2026</v>
      </c>
      <c r="C3168" t="s">
        <v>4183</v>
      </c>
      <c r="D3168" t="s">
        <v>5932</v>
      </c>
      <c r="E3168" t="s">
        <v>9841</v>
      </c>
      <c r="F3168" t="s">
        <v>143</v>
      </c>
      <c r="G3168">
        <v>22118</v>
      </c>
      <c r="H3168" t="s">
        <v>4179</v>
      </c>
      <c r="I3168">
        <v>15000000</v>
      </c>
      <c r="J3168" t="s">
        <v>10696</v>
      </c>
      <c r="K3168">
        <v>14400000</v>
      </c>
      <c r="L3168">
        <v>15500000</v>
      </c>
      <c r="M3168" t="s">
        <v>4174</v>
      </c>
      <c r="N3168" t="s">
        <v>4438</v>
      </c>
      <c r="O3168" t="s">
        <v>11526</v>
      </c>
    </row>
    <row r="3169" spans="1:15" x14ac:dyDescent="0.3">
      <c r="A3169" t="s">
        <v>11538</v>
      </c>
      <c r="B3169">
        <v>2026</v>
      </c>
      <c r="C3169" t="s">
        <v>4495</v>
      </c>
      <c r="D3169" t="s">
        <v>11539</v>
      </c>
      <c r="E3169" t="s">
        <v>11540</v>
      </c>
      <c r="F3169" t="s">
        <v>11541</v>
      </c>
      <c r="G3169">
        <v>2025</v>
      </c>
      <c r="H3169" t="s">
        <v>4179</v>
      </c>
      <c r="I3169">
        <v>55000000</v>
      </c>
      <c r="J3169" t="s">
        <v>10696</v>
      </c>
      <c r="K3169">
        <v>53000000</v>
      </c>
      <c r="L3169">
        <v>57000000</v>
      </c>
      <c r="M3169" t="s">
        <v>4174</v>
      </c>
      <c r="N3169" t="s">
        <v>11542</v>
      </c>
      <c r="O3169" t="s">
        <v>11543</v>
      </c>
    </row>
    <row r="3170" spans="1:15" x14ac:dyDescent="0.3">
      <c r="A3170" t="s">
        <v>10755</v>
      </c>
      <c r="B3170">
        <v>2026</v>
      </c>
      <c r="C3170" t="s">
        <v>154</v>
      </c>
      <c r="D3170" t="s">
        <v>5681</v>
      </c>
      <c r="E3170" t="s">
        <v>10756</v>
      </c>
      <c r="F3170" t="s">
        <v>4171</v>
      </c>
      <c r="G3170">
        <v>3000</v>
      </c>
      <c r="H3170" t="s">
        <v>4179</v>
      </c>
      <c r="I3170">
        <v>29800000</v>
      </c>
      <c r="J3170" t="s">
        <v>10696</v>
      </c>
      <c r="K3170">
        <v>28700000</v>
      </c>
      <c r="L3170">
        <v>30900000</v>
      </c>
      <c r="M3170" t="s">
        <v>4174</v>
      </c>
      <c r="N3170" t="s">
        <v>4387</v>
      </c>
      <c r="O3170" t="s">
        <v>10757</v>
      </c>
    </row>
    <row r="3171" spans="1:15" x14ac:dyDescent="0.3">
      <c r="A3171" t="s">
        <v>10859</v>
      </c>
      <c r="B3171">
        <v>2026</v>
      </c>
      <c r="C3171" t="s">
        <v>36</v>
      </c>
      <c r="D3171" t="s">
        <v>4774</v>
      </c>
      <c r="E3171" t="s">
        <v>11554</v>
      </c>
      <c r="F3171" t="s">
        <v>4171</v>
      </c>
      <c r="G3171">
        <v>1467</v>
      </c>
      <c r="H3171" t="s">
        <v>4179</v>
      </c>
      <c r="I3171">
        <v>13100000</v>
      </c>
      <c r="J3171" t="s">
        <v>10696</v>
      </c>
      <c r="K3171">
        <v>12700000</v>
      </c>
      <c r="L3171">
        <v>13600000</v>
      </c>
      <c r="M3171" t="s">
        <v>4174</v>
      </c>
      <c r="N3171" t="s">
        <v>5959</v>
      </c>
      <c r="O3171" t="s">
        <v>11555</v>
      </c>
    </row>
    <row r="3172" spans="1:15" x14ac:dyDescent="0.3">
      <c r="A3172" t="s">
        <v>10905</v>
      </c>
      <c r="B3172">
        <v>2026</v>
      </c>
      <c r="C3172" t="s">
        <v>36</v>
      </c>
      <c r="D3172" t="s">
        <v>11562</v>
      </c>
      <c r="E3172" t="s">
        <v>11563</v>
      </c>
      <c r="F3172" t="s">
        <v>143</v>
      </c>
      <c r="G3172">
        <v>3500</v>
      </c>
      <c r="H3172" t="s">
        <v>4179</v>
      </c>
      <c r="I3172">
        <v>25900000</v>
      </c>
      <c r="J3172" t="s">
        <v>10696</v>
      </c>
      <c r="K3172">
        <v>24900000</v>
      </c>
      <c r="L3172">
        <v>26800000</v>
      </c>
      <c r="M3172" t="s">
        <v>4174</v>
      </c>
      <c r="N3172" t="s">
        <v>4244</v>
      </c>
      <c r="O3172" t="s">
        <v>11564</v>
      </c>
    </row>
    <row r="3173" spans="1:15" x14ac:dyDescent="0.3">
      <c r="A3173" t="s">
        <v>7205</v>
      </c>
      <c r="B3173">
        <v>2016</v>
      </c>
      <c r="C3173" t="s">
        <v>92</v>
      </c>
      <c r="D3173" t="s">
        <v>7206</v>
      </c>
      <c r="E3173" t="s">
        <v>7207</v>
      </c>
      <c r="F3173" t="s">
        <v>43</v>
      </c>
      <c r="G3173">
        <v>107000</v>
      </c>
      <c r="H3173" t="s">
        <v>4172</v>
      </c>
      <c r="I3173">
        <v>5900000</v>
      </c>
      <c r="J3173" t="s">
        <v>10748</v>
      </c>
      <c r="K3173">
        <v>5400000</v>
      </c>
      <c r="L3173">
        <v>6400000</v>
      </c>
      <c r="M3173">
        <v>6</v>
      </c>
      <c r="N3173" t="s">
        <v>4438</v>
      </c>
      <c r="O3173" t="s">
        <v>10962</v>
      </c>
    </row>
    <row r="3174" spans="1:15" x14ac:dyDescent="0.3">
      <c r="A3174" t="s">
        <v>10988</v>
      </c>
      <c r="B3174">
        <v>2018</v>
      </c>
      <c r="C3174" t="s">
        <v>137</v>
      </c>
      <c r="D3174" t="s">
        <v>5886</v>
      </c>
      <c r="E3174" t="s">
        <v>7920</v>
      </c>
      <c r="F3174" t="s">
        <v>43</v>
      </c>
      <c r="G3174">
        <v>110000</v>
      </c>
      <c r="H3174" t="s">
        <v>4172</v>
      </c>
      <c r="I3174">
        <v>10500000</v>
      </c>
      <c r="J3174" t="s">
        <v>10748</v>
      </c>
      <c r="K3174">
        <v>10000000</v>
      </c>
      <c r="L3174">
        <v>10900000</v>
      </c>
      <c r="M3174">
        <v>37</v>
      </c>
      <c r="N3174" t="s">
        <v>4218</v>
      </c>
      <c r="O3174" t="s">
        <v>10989</v>
      </c>
    </row>
    <row r="3175" spans="1:15" x14ac:dyDescent="0.3">
      <c r="A3175" t="s">
        <v>10881</v>
      </c>
      <c r="B3175">
        <v>2018</v>
      </c>
      <c r="C3175" t="s">
        <v>4097</v>
      </c>
      <c r="D3175" t="s">
        <v>7743</v>
      </c>
      <c r="E3175" t="s">
        <v>11009</v>
      </c>
      <c r="F3175" t="s">
        <v>143</v>
      </c>
      <c r="G3175">
        <v>28504</v>
      </c>
      <c r="H3175" t="s">
        <v>4172</v>
      </c>
      <c r="I3175">
        <v>8500000</v>
      </c>
      <c r="J3175" t="s">
        <v>10748</v>
      </c>
      <c r="K3175">
        <v>8200000</v>
      </c>
      <c r="L3175">
        <v>8800000</v>
      </c>
      <c r="M3175">
        <v>2</v>
      </c>
      <c r="N3175" t="s">
        <v>4381</v>
      </c>
      <c r="O3175" t="s">
        <v>11010</v>
      </c>
    </row>
    <row r="3176" spans="1:15" x14ac:dyDescent="0.3">
      <c r="A3176" t="s">
        <v>3577</v>
      </c>
      <c r="B3176">
        <v>2018</v>
      </c>
      <c r="C3176" t="s">
        <v>4183</v>
      </c>
      <c r="D3176" t="s">
        <v>4485</v>
      </c>
      <c r="E3176" t="s">
        <v>4486</v>
      </c>
      <c r="F3176" t="s">
        <v>173</v>
      </c>
      <c r="G3176">
        <v>110000</v>
      </c>
      <c r="H3176" t="s">
        <v>4172</v>
      </c>
      <c r="I3176">
        <v>7720000</v>
      </c>
      <c r="J3176" t="s">
        <v>10748</v>
      </c>
      <c r="K3176">
        <v>7320000</v>
      </c>
      <c r="L3176">
        <v>8100000</v>
      </c>
      <c r="M3176" t="s">
        <v>4174</v>
      </c>
      <c r="N3176" t="s">
        <v>4271</v>
      </c>
      <c r="O3176" t="s">
        <v>11014</v>
      </c>
    </row>
    <row r="3177" spans="1:15" x14ac:dyDescent="0.3">
      <c r="A3177" t="s">
        <v>11034</v>
      </c>
      <c r="B3177">
        <v>2019</v>
      </c>
      <c r="C3177" t="s">
        <v>24</v>
      </c>
      <c r="D3177" t="s">
        <v>4430</v>
      </c>
      <c r="E3177" t="s">
        <v>6159</v>
      </c>
      <c r="F3177" t="s">
        <v>43</v>
      </c>
      <c r="G3177">
        <v>100100</v>
      </c>
      <c r="H3177" t="s">
        <v>4172</v>
      </c>
      <c r="I3177">
        <v>19300000</v>
      </c>
      <c r="J3177" t="s">
        <v>10748</v>
      </c>
      <c r="K3177">
        <v>18300000</v>
      </c>
      <c r="L3177">
        <v>20300000</v>
      </c>
      <c r="M3177">
        <v>43</v>
      </c>
      <c r="N3177" t="s">
        <v>4256</v>
      </c>
      <c r="O3177" t="s">
        <v>11035</v>
      </c>
    </row>
    <row r="3178" spans="1:15" x14ac:dyDescent="0.3">
      <c r="A3178" t="s">
        <v>2486</v>
      </c>
      <c r="B3178">
        <v>2020</v>
      </c>
      <c r="C3178" t="s">
        <v>24</v>
      </c>
      <c r="D3178" t="s">
        <v>5051</v>
      </c>
      <c r="E3178" t="s">
        <v>5995</v>
      </c>
      <c r="F3178" t="s">
        <v>60</v>
      </c>
      <c r="G3178">
        <v>93000</v>
      </c>
      <c r="H3178" t="s">
        <v>4179</v>
      </c>
      <c r="I3178">
        <v>22400000</v>
      </c>
      <c r="J3178" t="s">
        <v>10748</v>
      </c>
      <c r="K3178">
        <v>21600000</v>
      </c>
      <c r="L3178">
        <v>23200000</v>
      </c>
      <c r="M3178">
        <v>12</v>
      </c>
      <c r="N3178" t="s">
        <v>4256</v>
      </c>
      <c r="O3178" t="s">
        <v>11050</v>
      </c>
    </row>
    <row r="3179" spans="1:15" x14ac:dyDescent="0.3">
      <c r="A3179" t="s">
        <v>10882</v>
      </c>
      <c r="B3179">
        <v>2020</v>
      </c>
      <c r="C3179" t="s">
        <v>137</v>
      </c>
      <c r="D3179" t="s">
        <v>4335</v>
      </c>
      <c r="E3179" t="s">
        <v>5106</v>
      </c>
      <c r="F3179" t="s">
        <v>43</v>
      </c>
      <c r="G3179">
        <v>61981</v>
      </c>
      <c r="H3179" t="s">
        <v>4172</v>
      </c>
      <c r="I3179">
        <v>14400000</v>
      </c>
      <c r="J3179" t="s">
        <v>10748</v>
      </c>
      <c r="K3179">
        <v>13900000</v>
      </c>
      <c r="L3179">
        <v>14900000</v>
      </c>
      <c r="M3179">
        <v>3</v>
      </c>
      <c r="N3179" t="s">
        <v>4279</v>
      </c>
      <c r="O3179" t="s">
        <v>11076</v>
      </c>
    </row>
    <row r="3180" spans="1:15" x14ac:dyDescent="0.3">
      <c r="A3180" t="s">
        <v>11093</v>
      </c>
      <c r="B3180">
        <v>2020</v>
      </c>
      <c r="C3180" t="s">
        <v>194</v>
      </c>
      <c r="D3180" t="s">
        <v>11094</v>
      </c>
      <c r="E3180" t="s">
        <v>11095</v>
      </c>
      <c r="F3180" t="s">
        <v>43</v>
      </c>
      <c r="G3180">
        <v>71000</v>
      </c>
      <c r="H3180" t="s">
        <v>4179</v>
      </c>
      <c r="I3180">
        <v>5690000</v>
      </c>
      <c r="J3180" t="s">
        <v>10748</v>
      </c>
      <c r="K3180">
        <v>5240000</v>
      </c>
      <c r="L3180">
        <v>6150000</v>
      </c>
      <c r="M3180" t="s">
        <v>4174</v>
      </c>
      <c r="N3180" t="s">
        <v>8828</v>
      </c>
      <c r="O3180" t="s">
        <v>11096</v>
      </c>
    </row>
    <row r="3181" spans="1:15" x14ac:dyDescent="0.3">
      <c r="A3181" t="s">
        <v>11101</v>
      </c>
      <c r="B3181">
        <v>2021</v>
      </c>
      <c r="C3181" t="s">
        <v>41</v>
      </c>
      <c r="D3181" t="s">
        <v>5030</v>
      </c>
      <c r="E3181" t="s">
        <v>11102</v>
      </c>
      <c r="F3181" t="s">
        <v>143</v>
      </c>
      <c r="G3181">
        <v>105547</v>
      </c>
      <c r="H3181" t="s">
        <v>4179</v>
      </c>
      <c r="I3181">
        <v>10000000</v>
      </c>
      <c r="J3181" t="s">
        <v>10748</v>
      </c>
      <c r="K3181">
        <v>9500000</v>
      </c>
      <c r="L3181">
        <v>10500000</v>
      </c>
      <c r="M3181">
        <v>8</v>
      </c>
      <c r="N3181" t="s">
        <v>4381</v>
      </c>
      <c r="O3181" t="s">
        <v>11103</v>
      </c>
    </row>
    <row r="3182" spans="1:15" x14ac:dyDescent="0.3">
      <c r="A3182" t="s">
        <v>10883</v>
      </c>
      <c r="B3182">
        <v>2021</v>
      </c>
      <c r="C3182" t="s">
        <v>188</v>
      </c>
      <c r="D3182" t="s">
        <v>5099</v>
      </c>
      <c r="E3182" t="s">
        <v>10154</v>
      </c>
      <c r="F3182" t="s">
        <v>143</v>
      </c>
      <c r="G3182">
        <v>53763</v>
      </c>
      <c r="H3182" t="s">
        <v>4172</v>
      </c>
      <c r="I3182">
        <v>11800000</v>
      </c>
      <c r="J3182" t="s">
        <v>10748</v>
      </c>
      <c r="K3182">
        <v>10900000</v>
      </c>
      <c r="L3182">
        <v>12700000</v>
      </c>
      <c r="M3182" t="s">
        <v>4174</v>
      </c>
      <c r="N3182" t="s">
        <v>4507</v>
      </c>
      <c r="O3182" t="s">
        <v>11167</v>
      </c>
    </row>
    <row r="3183" spans="1:15" x14ac:dyDescent="0.3">
      <c r="A3183" t="s">
        <v>11179</v>
      </c>
      <c r="B3183">
        <v>2021</v>
      </c>
      <c r="C3183" t="s">
        <v>250</v>
      </c>
      <c r="D3183" t="s">
        <v>5993</v>
      </c>
      <c r="E3183" t="s">
        <v>11180</v>
      </c>
      <c r="F3183" t="s">
        <v>43</v>
      </c>
      <c r="G3183">
        <v>78200</v>
      </c>
      <c r="H3183" t="s">
        <v>4179</v>
      </c>
      <c r="I3183">
        <v>19500000</v>
      </c>
      <c r="J3183" t="s">
        <v>10748</v>
      </c>
      <c r="K3183">
        <v>18200000</v>
      </c>
      <c r="L3183">
        <v>20800000</v>
      </c>
      <c r="M3183" t="s">
        <v>4174</v>
      </c>
      <c r="N3183" t="s">
        <v>4251</v>
      </c>
      <c r="O3183" t="s">
        <v>11181</v>
      </c>
    </row>
    <row r="3184" spans="1:15" x14ac:dyDescent="0.3">
      <c r="A3184" t="s">
        <v>10885</v>
      </c>
      <c r="B3184">
        <v>2022</v>
      </c>
      <c r="C3184" t="s">
        <v>41</v>
      </c>
      <c r="D3184" t="s">
        <v>11206</v>
      </c>
      <c r="E3184" t="s">
        <v>11207</v>
      </c>
      <c r="F3184" t="s">
        <v>43</v>
      </c>
      <c r="G3184">
        <v>102547</v>
      </c>
      <c r="H3184" t="s">
        <v>4179</v>
      </c>
      <c r="I3184">
        <v>11100000</v>
      </c>
      <c r="J3184" t="s">
        <v>10748</v>
      </c>
      <c r="K3184">
        <v>10700000</v>
      </c>
      <c r="L3184">
        <v>11600000</v>
      </c>
      <c r="M3184">
        <v>6</v>
      </c>
      <c r="N3184" t="s">
        <v>4244</v>
      </c>
      <c r="O3184" t="s">
        <v>11208</v>
      </c>
    </row>
    <row r="3185" spans="1:15" x14ac:dyDescent="0.3">
      <c r="A3185" t="s">
        <v>11250</v>
      </c>
      <c r="B3185">
        <v>2023</v>
      </c>
      <c r="C3185" t="s">
        <v>4183</v>
      </c>
      <c r="D3185" t="s">
        <v>4184</v>
      </c>
      <c r="E3185" t="s">
        <v>4791</v>
      </c>
      <c r="F3185" t="s">
        <v>143</v>
      </c>
      <c r="G3185">
        <v>55000</v>
      </c>
      <c r="H3185" t="s">
        <v>4179</v>
      </c>
      <c r="I3185">
        <v>8300000</v>
      </c>
      <c r="J3185" t="s">
        <v>10748</v>
      </c>
      <c r="K3185">
        <v>8000000</v>
      </c>
      <c r="L3185">
        <v>8600000</v>
      </c>
      <c r="M3185">
        <v>12</v>
      </c>
      <c r="N3185" t="s">
        <v>4424</v>
      </c>
      <c r="O3185" t="s">
        <v>11251</v>
      </c>
    </row>
    <row r="3186" spans="1:15" x14ac:dyDescent="0.3">
      <c r="A3186" t="s">
        <v>178</v>
      </c>
      <c r="B3186">
        <v>2022</v>
      </c>
      <c r="C3186" t="s">
        <v>62</v>
      </c>
      <c r="D3186" t="s">
        <v>4433</v>
      </c>
      <c r="E3186" t="s">
        <v>5636</v>
      </c>
      <c r="F3186" t="s">
        <v>43</v>
      </c>
      <c r="G3186">
        <v>44200</v>
      </c>
      <c r="H3186" t="s">
        <v>4179</v>
      </c>
      <c r="I3186">
        <v>20700000</v>
      </c>
      <c r="J3186" t="s">
        <v>10748</v>
      </c>
      <c r="K3186">
        <v>19700000</v>
      </c>
      <c r="L3186">
        <v>21800000</v>
      </c>
      <c r="M3186">
        <v>11</v>
      </c>
      <c r="N3186" t="s">
        <v>4699</v>
      </c>
      <c r="O3186" t="s">
        <v>11257</v>
      </c>
    </row>
    <row r="3187" spans="1:15" x14ac:dyDescent="0.3">
      <c r="A3187" t="s">
        <v>10884</v>
      </c>
      <c r="B3187">
        <v>2023</v>
      </c>
      <c r="C3187" t="s">
        <v>131</v>
      </c>
      <c r="D3187" t="s">
        <v>4992</v>
      </c>
      <c r="E3187" t="s">
        <v>7678</v>
      </c>
      <c r="F3187" t="s">
        <v>43</v>
      </c>
      <c r="G3187">
        <v>59000</v>
      </c>
      <c r="H3187" t="s">
        <v>4179</v>
      </c>
      <c r="I3187">
        <v>22500000</v>
      </c>
      <c r="J3187" t="s">
        <v>10748</v>
      </c>
      <c r="K3187">
        <v>21500000</v>
      </c>
      <c r="L3187">
        <v>23600000</v>
      </c>
      <c r="M3187">
        <v>3</v>
      </c>
      <c r="N3187" t="s">
        <v>4256</v>
      </c>
      <c r="O3187" t="s">
        <v>11265</v>
      </c>
    </row>
    <row r="3188" spans="1:15" x14ac:dyDescent="0.3">
      <c r="A3188" t="s">
        <v>10876</v>
      </c>
      <c r="B3188">
        <v>2023</v>
      </c>
      <c r="C3188" t="s">
        <v>24</v>
      </c>
      <c r="D3188" t="s">
        <v>4571</v>
      </c>
      <c r="E3188" t="s">
        <v>5689</v>
      </c>
      <c r="F3188" t="s">
        <v>143</v>
      </c>
      <c r="G3188">
        <v>49775</v>
      </c>
      <c r="H3188" t="s">
        <v>4172</v>
      </c>
      <c r="I3188">
        <v>27100000</v>
      </c>
      <c r="J3188" t="s">
        <v>10748</v>
      </c>
      <c r="K3188">
        <v>25900000</v>
      </c>
      <c r="L3188">
        <v>28300000</v>
      </c>
      <c r="M3188">
        <v>15</v>
      </c>
      <c r="N3188" t="s">
        <v>4225</v>
      </c>
      <c r="O3188" t="s">
        <v>11266</v>
      </c>
    </row>
    <row r="3189" spans="1:15" x14ac:dyDescent="0.3">
      <c r="A3189" t="s">
        <v>337</v>
      </c>
      <c r="B3189">
        <v>2024</v>
      </c>
      <c r="C3189" t="s">
        <v>62</v>
      </c>
      <c r="D3189">
        <v>3008</v>
      </c>
      <c r="E3189" t="s">
        <v>4258</v>
      </c>
      <c r="F3189" t="s">
        <v>143</v>
      </c>
      <c r="G3189">
        <v>67000</v>
      </c>
      <c r="H3189" t="s">
        <v>4179</v>
      </c>
      <c r="I3189">
        <v>14200000</v>
      </c>
      <c r="J3189" t="s">
        <v>10748</v>
      </c>
      <c r="K3189">
        <v>13600000</v>
      </c>
      <c r="L3189">
        <v>14800000</v>
      </c>
      <c r="M3189">
        <v>27</v>
      </c>
      <c r="N3189" t="s">
        <v>4274</v>
      </c>
      <c r="O3189" t="s">
        <v>11371</v>
      </c>
    </row>
    <row r="3190" spans="1:15" x14ac:dyDescent="0.3">
      <c r="A3190" t="s">
        <v>10604</v>
      </c>
      <c r="B3190">
        <v>2025</v>
      </c>
      <c r="C3190" t="s">
        <v>230</v>
      </c>
      <c r="D3190" t="s">
        <v>10097</v>
      </c>
      <c r="E3190" t="s">
        <v>5798</v>
      </c>
      <c r="F3190" t="s">
        <v>4171</v>
      </c>
      <c r="G3190">
        <v>12000</v>
      </c>
      <c r="H3190" t="s">
        <v>4179</v>
      </c>
      <c r="I3190">
        <v>15800000</v>
      </c>
      <c r="J3190" t="s">
        <v>10748</v>
      </c>
      <c r="K3190">
        <v>15300000</v>
      </c>
      <c r="L3190">
        <v>16300000</v>
      </c>
      <c r="M3190">
        <v>18</v>
      </c>
      <c r="N3190" t="s">
        <v>4212</v>
      </c>
      <c r="O3190" t="s">
        <v>10749</v>
      </c>
    </row>
    <row r="3191" spans="1:15" x14ac:dyDescent="0.3">
      <c r="A3191" t="s">
        <v>10879</v>
      </c>
      <c r="B3191">
        <v>2025</v>
      </c>
      <c r="C3191" t="s">
        <v>201</v>
      </c>
      <c r="D3191" t="s">
        <v>4668</v>
      </c>
      <c r="E3191" t="s">
        <v>4784</v>
      </c>
      <c r="F3191" t="s">
        <v>143</v>
      </c>
      <c r="G3191">
        <v>7970</v>
      </c>
      <c r="H3191" t="s">
        <v>4179</v>
      </c>
      <c r="I3191">
        <v>15300000</v>
      </c>
      <c r="J3191" t="s">
        <v>10748</v>
      </c>
      <c r="K3191">
        <v>14800000</v>
      </c>
      <c r="L3191">
        <v>15800000</v>
      </c>
      <c r="M3191">
        <v>13</v>
      </c>
      <c r="N3191" t="s">
        <v>4507</v>
      </c>
      <c r="O3191" t="s">
        <v>11499</v>
      </c>
    </row>
    <row r="3192" spans="1:15" x14ac:dyDescent="0.3">
      <c r="A3192" t="s">
        <v>11514</v>
      </c>
      <c r="B3192">
        <v>2026</v>
      </c>
      <c r="C3192" t="s">
        <v>50</v>
      </c>
      <c r="D3192" t="s">
        <v>11515</v>
      </c>
      <c r="E3192" t="s">
        <v>11516</v>
      </c>
      <c r="F3192" t="s">
        <v>43</v>
      </c>
      <c r="G3192">
        <v>9702</v>
      </c>
      <c r="H3192" t="s">
        <v>4172</v>
      </c>
      <c r="I3192">
        <v>11800000</v>
      </c>
      <c r="J3192" t="s">
        <v>10748</v>
      </c>
      <c r="K3192">
        <v>11400000</v>
      </c>
      <c r="L3192">
        <v>12300000</v>
      </c>
      <c r="M3192" t="s">
        <v>4174</v>
      </c>
      <c r="N3192" t="s">
        <v>6913</v>
      </c>
      <c r="O3192" t="s">
        <v>11517</v>
      </c>
    </row>
    <row r="3193" spans="1:15" x14ac:dyDescent="0.3">
      <c r="A3193" t="s">
        <v>6403</v>
      </c>
      <c r="B3193">
        <v>2026</v>
      </c>
      <c r="C3193" t="s">
        <v>24</v>
      </c>
      <c r="D3193" t="s">
        <v>4853</v>
      </c>
      <c r="E3193" t="s">
        <v>7934</v>
      </c>
      <c r="F3193" t="s">
        <v>4171</v>
      </c>
      <c r="G3193">
        <v>1000</v>
      </c>
      <c r="H3193" t="s">
        <v>4179</v>
      </c>
      <c r="I3193">
        <v>16400000</v>
      </c>
      <c r="J3193" t="s">
        <v>10748</v>
      </c>
      <c r="K3193">
        <v>15800000</v>
      </c>
      <c r="L3193">
        <v>16900000</v>
      </c>
      <c r="M3193">
        <v>10</v>
      </c>
      <c r="N3193" t="s">
        <v>4274</v>
      </c>
      <c r="O3193" t="s">
        <v>10758</v>
      </c>
    </row>
    <row r="3194" spans="1:15" x14ac:dyDescent="0.3">
      <c r="A3194" t="s">
        <v>10880</v>
      </c>
      <c r="B3194">
        <v>2026</v>
      </c>
      <c r="C3194" t="s">
        <v>36</v>
      </c>
      <c r="D3194" t="s">
        <v>5737</v>
      </c>
      <c r="E3194" t="s">
        <v>4427</v>
      </c>
      <c r="F3194" t="s">
        <v>11813</v>
      </c>
      <c r="G3194">
        <v>567</v>
      </c>
      <c r="H3194" t="s">
        <v>4179</v>
      </c>
      <c r="I3194">
        <v>10700000</v>
      </c>
      <c r="J3194" t="s">
        <v>10748</v>
      </c>
      <c r="K3194">
        <v>10400000</v>
      </c>
      <c r="L3194">
        <v>11100000</v>
      </c>
      <c r="M3194">
        <v>5</v>
      </c>
      <c r="N3194" t="s">
        <v>4244</v>
      </c>
      <c r="O3194" t="s">
        <v>11559</v>
      </c>
    </row>
    <row r="3195" spans="1:15" x14ac:dyDescent="0.3">
      <c r="A3195" t="s">
        <v>10918</v>
      </c>
      <c r="B3195">
        <v>2013</v>
      </c>
      <c r="C3195" t="s">
        <v>188</v>
      </c>
      <c r="D3195" t="s">
        <v>6034</v>
      </c>
      <c r="E3195" t="s">
        <v>10919</v>
      </c>
      <c r="F3195" t="s">
        <v>161</v>
      </c>
      <c r="G3195">
        <v>200000</v>
      </c>
      <c r="H3195" t="s">
        <v>4179</v>
      </c>
      <c r="I3195">
        <v>8700000</v>
      </c>
      <c r="J3195" t="s">
        <v>10920</v>
      </c>
      <c r="K3195">
        <v>8000000</v>
      </c>
      <c r="L3195">
        <v>9400000</v>
      </c>
      <c r="M3195">
        <v>12</v>
      </c>
      <c r="N3195" t="s">
        <v>4212</v>
      </c>
      <c r="O3195" t="s">
        <v>10921</v>
      </c>
    </row>
    <row r="3196" spans="1:15" x14ac:dyDescent="0.3">
      <c r="A3196" t="s">
        <v>10922</v>
      </c>
      <c r="B3196">
        <v>2013</v>
      </c>
      <c r="C3196" t="s">
        <v>154</v>
      </c>
      <c r="D3196" t="s">
        <v>10923</v>
      </c>
      <c r="E3196" t="s">
        <v>10924</v>
      </c>
      <c r="F3196" t="s">
        <v>60</v>
      </c>
      <c r="G3196">
        <v>93326</v>
      </c>
      <c r="H3196" t="s">
        <v>4179</v>
      </c>
      <c r="I3196">
        <v>7570000</v>
      </c>
      <c r="J3196" t="s">
        <v>10920</v>
      </c>
      <c r="K3196">
        <v>7300000</v>
      </c>
      <c r="L3196">
        <v>7840000</v>
      </c>
      <c r="M3196" t="s">
        <v>4174</v>
      </c>
      <c r="N3196" t="s">
        <v>4582</v>
      </c>
      <c r="O3196" t="s">
        <v>10925</v>
      </c>
    </row>
    <row r="3197" spans="1:15" x14ac:dyDescent="0.3">
      <c r="A3197" t="s">
        <v>10934</v>
      </c>
      <c r="B3197">
        <v>2014</v>
      </c>
      <c r="C3197" t="s">
        <v>166</v>
      </c>
      <c r="D3197" t="s">
        <v>10935</v>
      </c>
      <c r="E3197" t="s">
        <v>10936</v>
      </c>
      <c r="F3197" t="s">
        <v>43</v>
      </c>
      <c r="G3197">
        <v>104000</v>
      </c>
      <c r="H3197" t="s">
        <v>4172</v>
      </c>
      <c r="I3197">
        <v>6400000</v>
      </c>
      <c r="J3197" t="s">
        <v>10920</v>
      </c>
      <c r="K3197">
        <v>6160000</v>
      </c>
      <c r="L3197">
        <v>6640000</v>
      </c>
      <c r="M3197">
        <v>2</v>
      </c>
      <c r="N3197" t="s">
        <v>4256</v>
      </c>
      <c r="O3197" t="s">
        <v>10937</v>
      </c>
    </row>
    <row r="3198" spans="1:15" x14ac:dyDescent="0.3">
      <c r="A3198" t="s">
        <v>10688</v>
      </c>
      <c r="B3198">
        <v>2016</v>
      </c>
      <c r="C3198" t="s">
        <v>85</v>
      </c>
      <c r="D3198" t="s">
        <v>10689</v>
      </c>
      <c r="E3198" t="s">
        <v>10690</v>
      </c>
      <c r="F3198" t="s">
        <v>143</v>
      </c>
      <c r="G3198">
        <v>80000</v>
      </c>
      <c r="H3198" t="s">
        <v>4179</v>
      </c>
      <c r="I3198">
        <v>11600000</v>
      </c>
      <c r="J3198" t="s">
        <v>10920</v>
      </c>
      <c r="K3198">
        <v>11200000</v>
      </c>
      <c r="L3198">
        <v>12000000</v>
      </c>
      <c r="M3198">
        <v>7</v>
      </c>
      <c r="N3198" t="s">
        <v>4262</v>
      </c>
      <c r="O3198" t="s">
        <v>10958</v>
      </c>
    </row>
    <row r="3199" spans="1:15" x14ac:dyDescent="0.3">
      <c r="A3199" t="s">
        <v>10965</v>
      </c>
      <c r="B3199">
        <v>2017</v>
      </c>
      <c r="C3199" t="s">
        <v>92</v>
      </c>
      <c r="D3199" t="s">
        <v>4470</v>
      </c>
      <c r="E3199" t="s">
        <v>10966</v>
      </c>
      <c r="F3199" t="s">
        <v>173</v>
      </c>
      <c r="G3199">
        <v>150000</v>
      </c>
      <c r="H3199" t="s">
        <v>4179</v>
      </c>
      <c r="I3199">
        <v>16900000</v>
      </c>
      <c r="J3199" t="s">
        <v>10920</v>
      </c>
      <c r="K3199">
        <v>16100000</v>
      </c>
      <c r="L3199">
        <v>17600000</v>
      </c>
      <c r="M3199">
        <v>258</v>
      </c>
      <c r="N3199" t="s">
        <v>4861</v>
      </c>
      <c r="O3199" t="s">
        <v>10967</v>
      </c>
    </row>
    <row r="3200" spans="1:15" x14ac:dyDescent="0.3">
      <c r="A3200" t="s">
        <v>10974</v>
      </c>
      <c r="B3200">
        <v>2017</v>
      </c>
      <c r="C3200" t="s">
        <v>166</v>
      </c>
      <c r="D3200" t="s">
        <v>10975</v>
      </c>
      <c r="E3200" t="s">
        <v>10976</v>
      </c>
      <c r="F3200" t="s">
        <v>60</v>
      </c>
      <c r="G3200">
        <v>150000</v>
      </c>
      <c r="H3200" t="s">
        <v>4179</v>
      </c>
      <c r="I3200">
        <v>11600000</v>
      </c>
      <c r="J3200" t="s">
        <v>10920</v>
      </c>
      <c r="K3200">
        <v>10800000</v>
      </c>
      <c r="L3200">
        <v>12300000</v>
      </c>
      <c r="M3200">
        <v>11</v>
      </c>
      <c r="N3200" t="s">
        <v>4218</v>
      </c>
      <c r="O3200" t="s">
        <v>10977</v>
      </c>
    </row>
    <row r="3201" spans="1:15" x14ac:dyDescent="0.3">
      <c r="A3201" t="s">
        <v>10981</v>
      </c>
      <c r="B3201">
        <v>2018</v>
      </c>
      <c r="C3201" t="s">
        <v>4183</v>
      </c>
      <c r="D3201" t="s">
        <v>6099</v>
      </c>
      <c r="E3201" t="s">
        <v>10982</v>
      </c>
      <c r="F3201" t="s">
        <v>43</v>
      </c>
      <c r="G3201">
        <v>170000</v>
      </c>
      <c r="H3201" t="s">
        <v>4179</v>
      </c>
      <c r="I3201">
        <v>15400000</v>
      </c>
      <c r="J3201" t="s">
        <v>10920</v>
      </c>
      <c r="K3201">
        <v>14800000</v>
      </c>
      <c r="L3201">
        <v>16100000</v>
      </c>
      <c r="M3201">
        <v>3</v>
      </c>
      <c r="N3201" t="s">
        <v>4406</v>
      </c>
      <c r="O3201" t="s">
        <v>10983</v>
      </c>
    </row>
    <row r="3202" spans="1:15" x14ac:dyDescent="0.3">
      <c r="A3202" t="s">
        <v>11006</v>
      </c>
      <c r="B3202">
        <v>2019</v>
      </c>
      <c r="C3202" t="s">
        <v>154</v>
      </c>
      <c r="D3202" t="s">
        <v>4394</v>
      </c>
      <c r="E3202" t="s">
        <v>11007</v>
      </c>
      <c r="F3202" t="s">
        <v>161</v>
      </c>
      <c r="G3202">
        <v>82000</v>
      </c>
      <c r="H3202" t="s">
        <v>4179</v>
      </c>
      <c r="I3202">
        <v>21100000</v>
      </c>
      <c r="J3202" t="s">
        <v>10920</v>
      </c>
      <c r="K3202">
        <v>20400000</v>
      </c>
      <c r="L3202">
        <v>21900000</v>
      </c>
      <c r="M3202">
        <v>5</v>
      </c>
      <c r="N3202" t="s">
        <v>4225</v>
      </c>
      <c r="O3202" t="s">
        <v>11008</v>
      </c>
    </row>
    <row r="3203" spans="1:15" x14ac:dyDescent="0.3">
      <c r="A3203" t="s">
        <v>11021</v>
      </c>
      <c r="B3203">
        <v>2019</v>
      </c>
      <c r="C3203" t="s">
        <v>191</v>
      </c>
      <c r="D3203" t="s">
        <v>5009</v>
      </c>
      <c r="E3203" t="s">
        <v>5746</v>
      </c>
      <c r="F3203" t="s">
        <v>43</v>
      </c>
      <c r="G3203">
        <v>176527</v>
      </c>
      <c r="H3203" t="s">
        <v>4179</v>
      </c>
      <c r="I3203">
        <v>10000000</v>
      </c>
      <c r="J3203" t="s">
        <v>10920</v>
      </c>
      <c r="K3203">
        <v>9600000</v>
      </c>
      <c r="L3203">
        <v>10400000</v>
      </c>
      <c r="M3203">
        <v>17</v>
      </c>
      <c r="N3203" t="s">
        <v>4262</v>
      </c>
      <c r="O3203" t="s">
        <v>11022</v>
      </c>
    </row>
    <row r="3204" spans="1:15" x14ac:dyDescent="0.3">
      <c r="A3204" t="s">
        <v>11023</v>
      </c>
      <c r="B3204">
        <v>2019</v>
      </c>
      <c r="C3204" t="s">
        <v>131</v>
      </c>
      <c r="D3204" t="s">
        <v>7672</v>
      </c>
      <c r="E3204" t="s">
        <v>11024</v>
      </c>
      <c r="F3204" t="s">
        <v>6256</v>
      </c>
      <c r="G3204">
        <v>201328</v>
      </c>
      <c r="H3204" t="s">
        <v>4179</v>
      </c>
      <c r="I3204">
        <v>14200000</v>
      </c>
      <c r="J3204" t="s">
        <v>10920</v>
      </c>
      <c r="K3204">
        <v>13700000</v>
      </c>
      <c r="L3204">
        <v>14700000</v>
      </c>
      <c r="M3204">
        <v>4</v>
      </c>
      <c r="N3204" t="s">
        <v>4438</v>
      </c>
      <c r="O3204" t="s">
        <v>11025</v>
      </c>
    </row>
    <row r="3205" spans="1:15" x14ac:dyDescent="0.3">
      <c r="A3205" t="s">
        <v>11036</v>
      </c>
      <c r="B3205">
        <v>2019</v>
      </c>
      <c r="C3205" t="s">
        <v>24</v>
      </c>
      <c r="D3205" t="s">
        <v>5245</v>
      </c>
      <c r="E3205" t="s">
        <v>11037</v>
      </c>
      <c r="F3205" t="s">
        <v>60</v>
      </c>
      <c r="G3205">
        <v>77026</v>
      </c>
      <c r="H3205" t="s">
        <v>4179</v>
      </c>
      <c r="I3205">
        <v>15900000</v>
      </c>
      <c r="J3205" t="s">
        <v>10920</v>
      </c>
      <c r="K3205">
        <v>15400000</v>
      </c>
      <c r="L3205">
        <v>16500000</v>
      </c>
      <c r="M3205">
        <v>4</v>
      </c>
      <c r="N3205" t="s">
        <v>4262</v>
      </c>
      <c r="O3205" t="s">
        <v>11038</v>
      </c>
    </row>
    <row r="3206" spans="1:15" x14ac:dyDescent="0.3">
      <c r="A3206" t="s">
        <v>11048</v>
      </c>
      <c r="B3206">
        <v>2019</v>
      </c>
      <c r="C3206" t="s">
        <v>92</v>
      </c>
      <c r="D3206" t="s">
        <v>5033</v>
      </c>
      <c r="E3206" t="s">
        <v>5034</v>
      </c>
      <c r="F3206" t="s">
        <v>161</v>
      </c>
      <c r="G3206">
        <v>94358</v>
      </c>
      <c r="H3206" t="s">
        <v>4179</v>
      </c>
      <c r="I3206">
        <v>6650000</v>
      </c>
      <c r="J3206" t="s">
        <v>10920</v>
      </c>
      <c r="K3206">
        <v>6330000</v>
      </c>
      <c r="L3206">
        <v>6960000</v>
      </c>
      <c r="M3206">
        <v>17</v>
      </c>
      <c r="N3206" t="s">
        <v>4381</v>
      </c>
      <c r="O3206" t="s">
        <v>11049</v>
      </c>
    </row>
    <row r="3207" spans="1:15" x14ac:dyDescent="0.3">
      <c r="A3207" t="s">
        <v>2863</v>
      </c>
      <c r="B3207">
        <v>2019</v>
      </c>
      <c r="C3207" t="s">
        <v>62</v>
      </c>
      <c r="D3207">
        <v>3008</v>
      </c>
      <c r="E3207" t="s">
        <v>11051</v>
      </c>
      <c r="F3207" t="s">
        <v>143</v>
      </c>
      <c r="G3207">
        <v>74500</v>
      </c>
      <c r="H3207" t="s">
        <v>4179</v>
      </c>
      <c r="I3207">
        <v>15300000</v>
      </c>
      <c r="J3207" t="s">
        <v>10920</v>
      </c>
      <c r="K3207">
        <v>14700000</v>
      </c>
      <c r="L3207">
        <v>15900000</v>
      </c>
      <c r="M3207">
        <v>5</v>
      </c>
      <c r="N3207" t="s">
        <v>4212</v>
      </c>
      <c r="O3207" t="s">
        <v>11052</v>
      </c>
    </row>
    <row r="3208" spans="1:15" x14ac:dyDescent="0.3">
      <c r="A3208" t="s">
        <v>11089</v>
      </c>
      <c r="B3208">
        <v>2020</v>
      </c>
      <c r="C3208" t="s">
        <v>62</v>
      </c>
      <c r="D3208">
        <v>3008</v>
      </c>
      <c r="E3208" t="s">
        <v>10296</v>
      </c>
      <c r="F3208" t="s">
        <v>60</v>
      </c>
      <c r="G3208">
        <v>79000</v>
      </c>
      <c r="H3208" t="s">
        <v>4179</v>
      </c>
      <c r="I3208">
        <v>13700000</v>
      </c>
      <c r="J3208" t="s">
        <v>10920</v>
      </c>
      <c r="K3208">
        <v>13100000</v>
      </c>
      <c r="L3208">
        <v>14400000</v>
      </c>
      <c r="M3208">
        <v>5</v>
      </c>
      <c r="N3208" t="s">
        <v>4262</v>
      </c>
      <c r="O3208" t="s">
        <v>11090</v>
      </c>
    </row>
    <row r="3209" spans="1:15" x14ac:dyDescent="0.3">
      <c r="A3209" t="s">
        <v>10632</v>
      </c>
      <c r="B3209">
        <v>2020</v>
      </c>
      <c r="C3209" t="s">
        <v>41</v>
      </c>
      <c r="D3209" t="s">
        <v>5030</v>
      </c>
      <c r="E3209" t="s">
        <v>5031</v>
      </c>
      <c r="F3209" t="s">
        <v>161</v>
      </c>
      <c r="G3209">
        <v>82000</v>
      </c>
      <c r="H3209" t="s">
        <v>4179</v>
      </c>
      <c r="I3209">
        <v>11100000</v>
      </c>
      <c r="J3209" t="s">
        <v>10920</v>
      </c>
      <c r="K3209">
        <v>10700000</v>
      </c>
      <c r="L3209">
        <v>11400000</v>
      </c>
      <c r="M3209">
        <v>4</v>
      </c>
      <c r="N3209" t="s">
        <v>4218</v>
      </c>
      <c r="O3209" t="s">
        <v>11098</v>
      </c>
    </row>
    <row r="3210" spans="1:15" x14ac:dyDescent="0.3">
      <c r="A3210" t="s">
        <v>11099</v>
      </c>
      <c r="B3210">
        <v>2022</v>
      </c>
      <c r="C3210" t="s">
        <v>6117</v>
      </c>
      <c r="D3210" t="s">
        <v>6118</v>
      </c>
      <c r="E3210" t="s">
        <v>6119</v>
      </c>
      <c r="F3210" t="s">
        <v>60</v>
      </c>
      <c r="G3210">
        <v>62343</v>
      </c>
      <c r="H3210" t="s">
        <v>4179</v>
      </c>
      <c r="I3210">
        <v>11900000</v>
      </c>
      <c r="J3210" t="s">
        <v>10920</v>
      </c>
      <c r="K3210">
        <v>11500000</v>
      </c>
      <c r="L3210">
        <v>12400000</v>
      </c>
      <c r="M3210">
        <v>40</v>
      </c>
      <c r="N3210" t="s">
        <v>4262</v>
      </c>
      <c r="O3210" t="s">
        <v>11100</v>
      </c>
    </row>
    <row r="3211" spans="1:15" x14ac:dyDescent="0.3">
      <c r="A3211" t="s">
        <v>10795</v>
      </c>
      <c r="B3211">
        <v>2021</v>
      </c>
      <c r="C3211" t="s">
        <v>62</v>
      </c>
      <c r="D3211">
        <v>5008</v>
      </c>
      <c r="E3211" t="s">
        <v>5999</v>
      </c>
      <c r="F3211" t="s">
        <v>143</v>
      </c>
      <c r="G3211">
        <v>102264</v>
      </c>
      <c r="H3211" t="s">
        <v>4179</v>
      </c>
      <c r="I3211">
        <v>15800000</v>
      </c>
      <c r="J3211" t="s">
        <v>10920</v>
      </c>
      <c r="K3211">
        <v>15200000</v>
      </c>
      <c r="L3211">
        <v>16400000</v>
      </c>
      <c r="M3211">
        <v>21</v>
      </c>
      <c r="N3211" t="s">
        <v>4387</v>
      </c>
      <c r="O3211" t="s">
        <v>11108</v>
      </c>
    </row>
    <row r="3212" spans="1:15" x14ac:dyDescent="0.3">
      <c r="A3212" t="s">
        <v>1881</v>
      </c>
      <c r="B3212">
        <v>2021</v>
      </c>
      <c r="C3212" t="s">
        <v>230</v>
      </c>
      <c r="D3212" t="s">
        <v>11109</v>
      </c>
      <c r="E3212" t="s">
        <v>11110</v>
      </c>
      <c r="F3212" t="s">
        <v>60</v>
      </c>
      <c r="G3212">
        <v>53000</v>
      </c>
      <c r="H3212" t="s">
        <v>4179</v>
      </c>
      <c r="I3212">
        <v>11700000</v>
      </c>
      <c r="J3212" t="s">
        <v>10920</v>
      </c>
      <c r="K3212">
        <v>11300000</v>
      </c>
      <c r="L3212">
        <v>12200000</v>
      </c>
      <c r="M3212">
        <v>3</v>
      </c>
      <c r="N3212" t="s">
        <v>4262</v>
      </c>
      <c r="O3212" t="s">
        <v>11111</v>
      </c>
    </row>
    <row r="3213" spans="1:15" x14ac:dyDescent="0.3">
      <c r="A3213" t="s">
        <v>11116</v>
      </c>
      <c r="B3213">
        <v>2021</v>
      </c>
      <c r="C3213" t="s">
        <v>4183</v>
      </c>
      <c r="D3213" t="s">
        <v>4184</v>
      </c>
      <c r="E3213" t="s">
        <v>11117</v>
      </c>
      <c r="F3213" t="s">
        <v>94</v>
      </c>
      <c r="G3213">
        <v>32300</v>
      </c>
      <c r="H3213" t="s">
        <v>4179</v>
      </c>
      <c r="I3213">
        <v>7530000</v>
      </c>
      <c r="J3213" t="s">
        <v>10920</v>
      </c>
      <c r="K3213">
        <v>7270000</v>
      </c>
      <c r="L3213">
        <v>7790000</v>
      </c>
      <c r="M3213">
        <v>8</v>
      </c>
      <c r="N3213" t="s">
        <v>4424</v>
      </c>
      <c r="O3213" t="s">
        <v>11118</v>
      </c>
    </row>
    <row r="3214" spans="1:15" x14ac:dyDescent="0.3">
      <c r="A3214" t="s">
        <v>11122</v>
      </c>
      <c r="B3214">
        <v>2021</v>
      </c>
      <c r="C3214" t="s">
        <v>36</v>
      </c>
      <c r="D3214" t="s">
        <v>4426</v>
      </c>
      <c r="E3214" t="s">
        <v>4506</v>
      </c>
      <c r="F3214" t="s">
        <v>143</v>
      </c>
      <c r="G3214">
        <v>130000</v>
      </c>
      <c r="H3214" t="s">
        <v>4179</v>
      </c>
      <c r="I3214">
        <v>6590000</v>
      </c>
      <c r="J3214" t="s">
        <v>10920</v>
      </c>
      <c r="K3214">
        <v>6320000</v>
      </c>
      <c r="L3214">
        <v>6850000</v>
      </c>
      <c r="M3214">
        <v>51</v>
      </c>
      <c r="N3214" t="s">
        <v>4424</v>
      </c>
      <c r="O3214" t="s">
        <v>11123</v>
      </c>
    </row>
    <row r="3215" spans="1:15" x14ac:dyDescent="0.3">
      <c r="A3215" t="s">
        <v>11124</v>
      </c>
      <c r="B3215">
        <v>2021</v>
      </c>
      <c r="C3215" t="s">
        <v>24</v>
      </c>
      <c r="D3215" t="s">
        <v>4571</v>
      </c>
      <c r="E3215" t="s">
        <v>11125</v>
      </c>
      <c r="F3215" t="s">
        <v>143</v>
      </c>
      <c r="G3215">
        <v>107000</v>
      </c>
      <c r="H3215" t="s">
        <v>4179</v>
      </c>
      <c r="I3215">
        <v>18400000</v>
      </c>
      <c r="J3215" t="s">
        <v>10920</v>
      </c>
      <c r="K3215">
        <v>17200000</v>
      </c>
      <c r="L3215">
        <v>19500000</v>
      </c>
      <c r="M3215">
        <v>27</v>
      </c>
      <c r="N3215" t="s">
        <v>4256</v>
      </c>
      <c r="O3215" t="s">
        <v>11126</v>
      </c>
    </row>
    <row r="3216" spans="1:15" x14ac:dyDescent="0.3">
      <c r="A3216" t="s">
        <v>11127</v>
      </c>
      <c r="B3216">
        <v>2021</v>
      </c>
      <c r="C3216" t="s">
        <v>137</v>
      </c>
      <c r="D3216" t="s">
        <v>4193</v>
      </c>
      <c r="E3216" t="s">
        <v>8303</v>
      </c>
      <c r="F3216" t="s">
        <v>43</v>
      </c>
      <c r="G3216">
        <v>54000</v>
      </c>
      <c r="H3216" t="s">
        <v>4172</v>
      </c>
      <c r="I3216">
        <v>23700000</v>
      </c>
      <c r="J3216" t="s">
        <v>10920</v>
      </c>
      <c r="K3216">
        <v>22800000</v>
      </c>
      <c r="L3216">
        <v>24500000</v>
      </c>
      <c r="M3216">
        <v>8</v>
      </c>
      <c r="N3216" t="s">
        <v>4387</v>
      </c>
      <c r="O3216" t="s">
        <v>11128</v>
      </c>
    </row>
    <row r="3217" spans="1:15" x14ac:dyDescent="0.3">
      <c r="A3217" t="s">
        <v>10846</v>
      </c>
      <c r="B3217">
        <v>2021</v>
      </c>
      <c r="C3217" t="s">
        <v>36</v>
      </c>
      <c r="D3217" t="s">
        <v>4426</v>
      </c>
      <c r="E3217" t="s">
        <v>4637</v>
      </c>
      <c r="F3217" t="s">
        <v>4788</v>
      </c>
      <c r="G3217">
        <v>31506</v>
      </c>
      <c r="H3217" t="s">
        <v>4172</v>
      </c>
      <c r="I3217">
        <v>7370000</v>
      </c>
      <c r="J3217" t="s">
        <v>10920</v>
      </c>
      <c r="K3217">
        <v>7120000</v>
      </c>
      <c r="L3217">
        <v>7620000</v>
      </c>
      <c r="M3217">
        <v>24</v>
      </c>
      <c r="N3217" t="s">
        <v>4424</v>
      </c>
      <c r="O3217" t="s">
        <v>11139</v>
      </c>
    </row>
    <row r="3218" spans="1:15" x14ac:dyDescent="0.3">
      <c r="A3218" t="s">
        <v>11143</v>
      </c>
      <c r="B3218">
        <v>2021</v>
      </c>
      <c r="C3218" t="s">
        <v>188</v>
      </c>
      <c r="D3218" t="s">
        <v>5848</v>
      </c>
      <c r="E3218" t="s">
        <v>11144</v>
      </c>
      <c r="F3218" t="s">
        <v>161</v>
      </c>
      <c r="G3218">
        <v>96248</v>
      </c>
      <c r="H3218" t="s">
        <v>4179</v>
      </c>
      <c r="I3218">
        <v>7440000</v>
      </c>
      <c r="J3218" t="s">
        <v>10920</v>
      </c>
      <c r="K3218">
        <v>7140000</v>
      </c>
      <c r="L3218">
        <v>7730000</v>
      </c>
      <c r="M3218" t="s">
        <v>4174</v>
      </c>
      <c r="N3218" t="s">
        <v>4381</v>
      </c>
      <c r="O3218" t="s">
        <v>11145</v>
      </c>
    </row>
    <row r="3219" spans="1:15" x14ac:dyDescent="0.3">
      <c r="A3219" t="s">
        <v>11165</v>
      </c>
      <c r="B3219">
        <v>2021</v>
      </c>
      <c r="C3219" t="s">
        <v>137</v>
      </c>
      <c r="D3219" t="s">
        <v>4702</v>
      </c>
      <c r="E3219" t="s">
        <v>4437</v>
      </c>
      <c r="F3219" t="s">
        <v>60</v>
      </c>
      <c r="G3219">
        <v>95313</v>
      </c>
      <c r="H3219" t="s">
        <v>4179</v>
      </c>
      <c r="I3219">
        <v>9400000</v>
      </c>
      <c r="J3219" t="s">
        <v>10920</v>
      </c>
      <c r="K3219">
        <v>9100000</v>
      </c>
      <c r="L3219">
        <v>9800000</v>
      </c>
      <c r="M3219">
        <v>6</v>
      </c>
      <c r="N3219" t="s">
        <v>4244</v>
      </c>
      <c r="O3219" t="s">
        <v>11166</v>
      </c>
    </row>
    <row r="3220" spans="1:15" x14ac:dyDescent="0.3">
      <c r="A3220" t="s">
        <v>10507</v>
      </c>
      <c r="B3220">
        <v>2022</v>
      </c>
      <c r="C3220" t="s">
        <v>24</v>
      </c>
      <c r="D3220" t="s">
        <v>4571</v>
      </c>
      <c r="E3220" t="s">
        <v>10331</v>
      </c>
      <c r="F3220" t="s">
        <v>43</v>
      </c>
      <c r="G3220">
        <v>46000</v>
      </c>
      <c r="H3220" t="s">
        <v>4179</v>
      </c>
      <c r="I3220">
        <v>21500000</v>
      </c>
      <c r="J3220" t="s">
        <v>10920</v>
      </c>
      <c r="K3220">
        <v>20500000</v>
      </c>
      <c r="L3220">
        <v>22400000</v>
      </c>
      <c r="M3220">
        <v>30</v>
      </c>
      <c r="N3220" t="s">
        <v>4256</v>
      </c>
      <c r="O3220" t="s">
        <v>11168</v>
      </c>
    </row>
    <row r="3221" spans="1:15" x14ac:dyDescent="0.3">
      <c r="A3221" t="s">
        <v>9489</v>
      </c>
      <c r="B3221">
        <v>2022</v>
      </c>
      <c r="C3221" t="s">
        <v>92</v>
      </c>
      <c r="D3221" t="s">
        <v>4944</v>
      </c>
      <c r="E3221" t="s">
        <v>5795</v>
      </c>
      <c r="F3221" t="s">
        <v>43</v>
      </c>
      <c r="G3221">
        <v>55000</v>
      </c>
      <c r="H3221" t="s">
        <v>4172</v>
      </c>
      <c r="I3221">
        <v>12800000</v>
      </c>
      <c r="J3221" t="s">
        <v>10920</v>
      </c>
      <c r="K3221">
        <v>12300000</v>
      </c>
      <c r="L3221">
        <v>13300000</v>
      </c>
      <c r="M3221">
        <v>35</v>
      </c>
      <c r="N3221" t="s">
        <v>4186</v>
      </c>
      <c r="O3221" t="s">
        <v>11172</v>
      </c>
    </row>
    <row r="3222" spans="1:15" x14ac:dyDescent="0.3">
      <c r="A3222" t="s">
        <v>11213</v>
      </c>
      <c r="B3222">
        <v>2023</v>
      </c>
      <c r="C3222" t="s">
        <v>4640</v>
      </c>
      <c r="D3222" t="s">
        <v>5926</v>
      </c>
      <c r="E3222" t="s">
        <v>11214</v>
      </c>
      <c r="F3222" t="s">
        <v>43</v>
      </c>
      <c r="G3222">
        <v>44755</v>
      </c>
      <c r="H3222" t="s">
        <v>4179</v>
      </c>
      <c r="I3222">
        <v>11300000</v>
      </c>
      <c r="J3222" t="s">
        <v>10920</v>
      </c>
      <c r="K3222">
        <v>10900000</v>
      </c>
      <c r="L3222">
        <v>11800000</v>
      </c>
      <c r="M3222">
        <v>2</v>
      </c>
      <c r="N3222" t="s">
        <v>4582</v>
      </c>
      <c r="O3222" t="s">
        <v>11215</v>
      </c>
    </row>
    <row r="3223" spans="1:15" x14ac:dyDescent="0.3">
      <c r="A3223" t="s">
        <v>11217</v>
      </c>
      <c r="B3223">
        <v>2022</v>
      </c>
      <c r="C3223" t="s">
        <v>41</v>
      </c>
      <c r="D3223" t="s">
        <v>5030</v>
      </c>
      <c r="E3223" t="s">
        <v>5031</v>
      </c>
      <c r="F3223" t="s">
        <v>43</v>
      </c>
      <c r="G3223">
        <v>50614</v>
      </c>
      <c r="H3223" t="s">
        <v>4179</v>
      </c>
      <c r="I3223">
        <v>11300000</v>
      </c>
      <c r="J3223" t="s">
        <v>10920</v>
      </c>
      <c r="K3223">
        <v>10900000</v>
      </c>
      <c r="L3223">
        <v>11700000</v>
      </c>
      <c r="M3223">
        <v>8</v>
      </c>
      <c r="N3223" t="s">
        <v>4381</v>
      </c>
      <c r="O3223" t="s">
        <v>11218</v>
      </c>
    </row>
    <row r="3224" spans="1:15" x14ac:dyDescent="0.3">
      <c r="A3224" t="s">
        <v>11219</v>
      </c>
      <c r="B3224">
        <v>2022</v>
      </c>
      <c r="C3224" t="s">
        <v>131</v>
      </c>
      <c r="D3224" t="s">
        <v>5039</v>
      </c>
      <c r="E3224" t="s">
        <v>11220</v>
      </c>
      <c r="F3224" t="s">
        <v>4635</v>
      </c>
      <c r="G3224">
        <v>35000</v>
      </c>
      <c r="H3224" t="s">
        <v>4179</v>
      </c>
      <c r="I3224">
        <v>24600000</v>
      </c>
      <c r="J3224" t="s">
        <v>10920</v>
      </c>
      <c r="K3224">
        <v>23800000</v>
      </c>
      <c r="L3224">
        <v>25500000</v>
      </c>
      <c r="M3224">
        <v>7</v>
      </c>
      <c r="N3224" t="s">
        <v>4387</v>
      </c>
      <c r="O3224" t="s">
        <v>11221</v>
      </c>
    </row>
    <row r="3225" spans="1:15" x14ac:dyDescent="0.3">
      <c r="A3225" t="s">
        <v>1360</v>
      </c>
      <c r="B3225">
        <v>2022</v>
      </c>
      <c r="C3225" t="s">
        <v>62</v>
      </c>
      <c r="D3225" t="s">
        <v>4433</v>
      </c>
      <c r="E3225" t="s">
        <v>7922</v>
      </c>
      <c r="F3225" t="s">
        <v>43</v>
      </c>
      <c r="G3225">
        <v>88000</v>
      </c>
      <c r="H3225" t="s">
        <v>4179</v>
      </c>
      <c r="I3225">
        <v>16800000</v>
      </c>
      <c r="J3225" t="s">
        <v>10920</v>
      </c>
      <c r="K3225">
        <v>16100000</v>
      </c>
      <c r="L3225">
        <v>17500000</v>
      </c>
      <c r="M3225">
        <v>22</v>
      </c>
      <c r="N3225" t="s">
        <v>4699</v>
      </c>
      <c r="O3225" t="s">
        <v>11222</v>
      </c>
    </row>
    <row r="3226" spans="1:15" x14ac:dyDescent="0.3">
      <c r="A3226" t="s">
        <v>11223</v>
      </c>
      <c r="B3226">
        <v>2022</v>
      </c>
      <c r="C3226" t="s">
        <v>4031</v>
      </c>
      <c r="D3226" t="s">
        <v>5129</v>
      </c>
      <c r="E3226" t="s">
        <v>5804</v>
      </c>
      <c r="F3226" t="s">
        <v>143</v>
      </c>
      <c r="G3226">
        <v>114000</v>
      </c>
      <c r="H3226" t="s">
        <v>4172</v>
      </c>
      <c r="I3226">
        <v>11100000</v>
      </c>
      <c r="J3226" t="s">
        <v>10920</v>
      </c>
      <c r="K3226">
        <v>10600000</v>
      </c>
      <c r="L3226">
        <v>11600000</v>
      </c>
      <c r="M3226">
        <v>23</v>
      </c>
      <c r="N3226" t="s">
        <v>4507</v>
      </c>
      <c r="O3226" t="s">
        <v>11224</v>
      </c>
    </row>
    <row r="3227" spans="1:15" x14ac:dyDescent="0.3">
      <c r="A3227" t="s">
        <v>11233</v>
      </c>
      <c r="B3227">
        <v>2022</v>
      </c>
      <c r="C3227" t="s">
        <v>5177</v>
      </c>
      <c r="D3227" t="s">
        <v>5178</v>
      </c>
      <c r="E3227" t="s">
        <v>5179</v>
      </c>
      <c r="F3227" t="s">
        <v>143</v>
      </c>
      <c r="G3227">
        <v>31000</v>
      </c>
      <c r="H3227" t="s">
        <v>4172</v>
      </c>
      <c r="I3227">
        <v>9500000</v>
      </c>
      <c r="J3227" t="s">
        <v>10920</v>
      </c>
      <c r="K3227">
        <v>9000000</v>
      </c>
      <c r="L3227">
        <v>10000000</v>
      </c>
      <c r="M3227">
        <v>3</v>
      </c>
      <c r="N3227" t="s">
        <v>4424</v>
      </c>
      <c r="O3227" t="s">
        <v>11234</v>
      </c>
    </row>
    <row r="3228" spans="1:15" x14ac:dyDescent="0.3">
      <c r="A3228" t="s">
        <v>11235</v>
      </c>
      <c r="B3228">
        <v>2022</v>
      </c>
      <c r="C3228" t="s">
        <v>154</v>
      </c>
      <c r="D3228" t="s">
        <v>4394</v>
      </c>
      <c r="E3228" t="s">
        <v>5789</v>
      </c>
      <c r="F3228" t="s">
        <v>43</v>
      </c>
      <c r="G3228">
        <v>169000</v>
      </c>
      <c r="H3228" t="s">
        <v>4179</v>
      </c>
      <c r="I3228">
        <v>25100000</v>
      </c>
      <c r="J3228" t="s">
        <v>10920</v>
      </c>
      <c r="K3228">
        <v>24200000</v>
      </c>
      <c r="L3228">
        <v>26000000</v>
      </c>
      <c r="M3228">
        <v>24</v>
      </c>
      <c r="N3228" t="s">
        <v>4346</v>
      </c>
      <c r="O3228" t="s">
        <v>11236</v>
      </c>
    </row>
    <row r="3229" spans="1:15" x14ac:dyDescent="0.3">
      <c r="A3229" t="s">
        <v>11243</v>
      </c>
      <c r="B3229">
        <v>2022</v>
      </c>
      <c r="C3229" t="s">
        <v>250</v>
      </c>
      <c r="D3229" t="s">
        <v>4817</v>
      </c>
      <c r="E3229" t="s">
        <v>11244</v>
      </c>
      <c r="F3229" t="s">
        <v>161</v>
      </c>
      <c r="G3229">
        <v>55000</v>
      </c>
      <c r="H3229" t="s">
        <v>4179</v>
      </c>
      <c r="I3229">
        <v>16800000</v>
      </c>
      <c r="J3229" t="s">
        <v>10920</v>
      </c>
      <c r="K3229">
        <v>16200000</v>
      </c>
      <c r="L3229">
        <v>17400000</v>
      </c>
      <c r="M3229">
        <v>5</v>
      </c>
      <c r="N3229" t="s">
        <v>4186</v>
      </c>
      <c r="O3229" t="s">
        <v>11245</v>
      </c>
    </row>
    <row r="3230" spans="1:15" x14ac:dyDescent="0.3">
      <c r="A3230" t="s">
        <v>11252</v>
      </c>
      <c r="B3230">
        <v>2022</v>
      </c>
      <c r="C3230" t="s">
        <v>230</v>
      </c>
      <c r="D3230" t="s">
        <v>4350</v>
      </c>
      <c r="E3230" t="s">
        <v>4351</v>
      </c>
      <c r="F3230" t="s">
        <v>94</v>
      </c>
      <c r="G3230">
        <v>30000</v>
      </c>
      <c r="H3230" t="s">
        <v>4179</v>
      </c>
      <c r="I3230">
        <v>14400000</v>
      </c>
      <c r="J3230" t="s">
        <v>10920</v>
      </c>
      <c r="K3230">
        <v>13400000</v>
      </c>
      <c r="L3230">
        <v>15400000</v>
      </c>
      <c r="M3230">
        <v>2</v>
      </c>
      <c r="N3230" t="s">
        <v>4256</v>
      </c>
      <c r="O3230" t="s">
        <v>11253</v>
      </c>
    </row>
    <row r="3231" spans="1:15" x14ac:dyDescent="0.3">
      <c r="A3231" t="s">
        <v>11255</v>
      </c>
      <c r="B3231">
        <v>2022</v>
      </c>
      <c r="C3231" t="s">
        <v>50</v>
      </c>
      <c r="D3231">
        <v>560</v>
      </c>
      <c r="E3231" t="s">
        <v>4742</v>
      </c>
      <c r="F3231" t="s">
        <v>43</v>
      </c>
      <c r="G3231">
        <v>37000</v>
      </c>
      <c r="H3231" t="s">
        <v>4179</v>
      </c>
      <c r="I3231">
        <v>8100000</v>
      </c>
      <c r="J3231" t="s">
        <v>10920</v>
      </c>
      <c r="K3231">
        <v>7830000</v>
      </c>
      <c r="L3231">
        <v>8400000</v>
      </c>
      <c r="M3231">
        <v>9</v>
      </c>
      <c r="N3231" t="s">
        <v>4274</v>
      </c>
      <c r="O3231" t="s">
        <v>11256</v>
      </c>
    </row>
    <row r="3232" spans="1:15" x14ac:dyDescent="0.3">
      <c r="A3232" t="s">
        <v>8798</v>
      </c>
      <c r="B3232">
        <v>2023</v>
      </c>
      <c r="C3232" t="s">
        <v>182</v>
      </c>
      <c r="D3232" t="s">
        <v>5977</v>
      </c>
      <c r="E3232" t="s">
        <v>8799</v>
      </c>
      <c r="F3232" t="s">
        <v>43</v>
      </c>
      <c r="G3232">
        <v>31000</v>
      </c>
      <c r="H3232" t="s">
        <v>4179</v>
      </c>
      <c r="I3232">
        <v>21400000</v>
      </c>
      <c r="J3232" t="s">
        <v>10920</v>
      </c>
      <c r="K3232">
        <v>20700000</v>
      </c>
      <c r="L3232">
        <v>22100000</v>
      </c>
      <c r="M3232">
        <v>6</v>
      </c>
      <c r="N3232" t="s">
        <v>4387</v>
      </c>
      <c r="O3232" t="s">
        <v>11282</v>
      </c>
    </row>
    <row r="3233" spans="1:15" x14ac:dyDescent="0.3">
      <c r="A3233" t="s">
        <v>11287</v>
      </c>
      <c r="B3233">
        <v>2023</v>
      </c>
      <c r="C3233" t="s">
        <v>194</v>
      </c>
      <c r="D3233">
        <v>700</v>
      </c>
      <c r="E3233" t="s">
        <v>4821</v>
      </c>
      <c r="F3233" t="s">
        <v>43</v>
      </c>
      <c r="G3233">
        <v>82700</v>
      </c>
      <c r="H3233" t="s">
        <v>4179</v>
      </c>
      <c r="I3233">
        <v>11000000</v>
      </c>
      <c r="J3233" t="s">
        <v>10920</v>
      </c>
      <c r="K3233">
        <v>10600000</v>
      </c>
      <c r="L3233">
        <v>11400000</v>
      </c>
      <c r="M3233">
        <v>14</v>
      </c>
      <c r="N3233" t="s">
        <v>4262</v>
      </c>
      <c r="O3233" t="s">
        <v>11288</v>
      </c>
    </row>
    <row r="3234" spans="1:15" x14ac:dyDescent="0.3">
      <c r="A3234" t="s">
        <v>11287</v>
      </c>
      <c r="B3234">
        <v>2023</v>
      </c>
      <c r="C3234" t="s">
        <v>194</v>
      </c>
      <c r="D3234">
        <v>700</v>
      </c>
      <c r="E3234" t="s">
        <v>4821</v>
      </c>
      <c r="F3234" t="s">
        <v>43</v>
      </c>
      <c r="G3234">
        <v>82700</v>
      </c>
      <c r="H3234" t="s">
        <v>4179</v>
      </c>
      <c r="I3234">
        <v>11000000</v>
      </c>
      <c r="J3234" t="s">
        <v>10920</v>
      </c>
      <c r="K3234">
        <v>10600000</v>
      </c>
      <c r="L3234">
        <v>11400000</v>
      </c>
      <c r="M3234">
        <v>14</v>
      </c>
      <c r="N3234" t="s">
        <v>4262</v>
      </c>
      <c r="O3234" t="s">
        <v>11289</v>
      </c>
    </row>
    <row r="3235" spans="1:15" x14ac:dyDescent="0.3">
      <c r="A3235" t="s">
        <v>703</v>
      </c>
      <c r="B3235">
        <v>2023</v>
      </c>
      <c r="C3235" t="s">
        <v>4183</v>
      </c>
      <c r="D3235" t="s">
        <v>4364</v>
      </c>
      <c r="E3235" t="s">
        <v>5909</v>
      </c>
      <c r="F3235" t="s">
        <v>60</v>
      </c>
      <c r="G3235">
        <v>64496</v>
      </c>
      <c r="H3235" t="s">
        <v>4179</v>
      </c>
      <c r="I3235">
        <v>8000000</v>
      </c>
      <c r="J3235" t="s">
        <v>10920</v>
      </c>
      <c r="K3235">
        <v>7750000</v>
      </c>
      <c r="L3235">
        <v>8300000</v>
      </c>
      <c r="M3235">
        <v>21</v>
      </c>
      <c r="N3235" t="s">
        <v>4175</v>
      </c>
      <c r="O3235" t="s">
        <v>11290</v>
      </c>
    </row>
    <row r="3236" spans="1:15" x14ac:dyDescent="0.3">
      <c r="A3236" t="s">
        <v>10730</v>
      </c>
      <c r="B3236">
        <v>2023</v>
      </c>
      <c r="C3236" t="s">
        <v>36</v>
      </c>
      <c r="D3236" t="s">
        <v>6171</v>
      </c>
      <c r="E3236" t="s">
        <v>4372</v>
      </c>
      <c r="F3236" t="s">
        <v>173</v>
      </c>
      <c r="G3236">
        <v>6269</v>
      </c>
      <c r="H3236" t="s">
        <v>4172</v>
      </c>
      <c r="I3236">
        <v>10700000</v>
      </c>
      <c r="J3236" t="s">
        <v>10920</v>
      </c>
      <c r="K3236">
        <v>10300000</v>
      </c>
      <c r="L3236">
        <v>11200000</v>
      </c>
      <c r="M3236">
        <v>6</v>
      </c>
      <c r="N3236" t="s">
        <v>4424</v>
      </c>
      <c r="O3236" t="s">
        <v>11291</v>
      </c>
    </row>
    <row r="3237" spans="1:15" x14ac:dyDescent="0.3">
      <c r="A3237" t="s">
        <v>10289</v>
      </c>
      <c r="B3237">
        <v>2023</v>
      </c>
      <c r="C3237" t="s">
        <v>62</v>
      </c>
      <c r="D3237" t="s">
        <v>4445</v>
      </c>
      <c r="E3237" t="s">
        <v>5631</v>
      </c>
      <c r="F3237" t="s">
        <v>143</v>
      </c>
      <c r="G3237">
        <v>56423</v>
      </c>
      <c r="H3237" t="s">
        <v>4179</v>
      </c>
      <c r="I3237">
        <v>15000000</v>
      </c>
      <c r="J3237" t="s">
        <v>10920</v>
      </c>
      <c r="K3237">
        <v>14500000</v>
      </c>
      <c r="L3237">
        <v>15600000</v>
      </c>
      <c r="M3237">
        <v>18</v>
      </c>
      <c r="N3237" t="s">
        <v>4212</v>
      </c>
      <c r="O3237" t="s">
        <v>11294</v>
      </c>
    </row>
    <row r="3238" spans="1:15" x14ac:dyDescent="0.3">
      <c r="A3238" t="s">
        <v>11303</v>
      </c>
      <c r="B3238">
        <v>2023</v>
      </c>
      <c r="C3238" t="s">
        <v>11304</v>
      </c>
      <c r="D3238" t="s">
        <v>11305</v>
      </c>
      <c r="E3238" t="s">
        <v>11306</v>
      </c>
      <c r="F3238" t="s">
        <v>43</v>
      </c>
      <c r="G3238">
        <v>29500</v>
      </c>
      <c r="H3238" t="s">
        <v>4179</v>
      </c>
      <c r="I3238">
        <v>26200000</v>
      </c>
      <c r="J3238" t="s">
        <v>10920</v>
      </c>
      <c r="K3238">
        <v>25200000</v>
      </c>
      <c r="L3238">
        <v>27100000</v>
      </c>
      <c r="M3238" t="s">
        <v>4174</v>
      </c>
      <c r="N3238" t="s">
        <v>4180</v>
      </c>
      <c r="O3238" t="s">
        <v>11307</v>
      </c>
    </row>
    <row r="3239" spans="1:15" x14ac:dyDescent="0.3">
      <c r="A3239" t="s">
        <v>11308</v>
      </c>
      <c r="B3239">
        <v>2023</v>
      </c>
      <c r="C3239" t="s">
        <v>62</v>
      </c>
      <c r="D3239" t="s">
        <v>4231</v>
      </c>
      <c r="E3239" t="s">
        <v>11309</v>
      </c>
      <c r="F3239" t="s">
        <v>143</v>
      </c>
      <c r="G3239">
        <v>35513</v>
      </c>
      <c r="H3239" t="s">
        <v>4179</v>
      </c>
      <c r="I3239">
        <v>9000000</v>
      </c>
      <c r="J3239" t="s">
        <v>10920</v>
      </c>
      <c r="K3239">
        <v>8700000</v>
      </c>
      <c r="L3239">
        <v>9400000</v>
      </c>
      <c r="M3239">
        <v>59</v>
      </c>
      <c r="N3239" t="s">
        <v>4381</v>
      </c>
      <c r="O3239" t="s">
        <v>11310</v>
      </c>
    </row>
    <row r="3240" spans="1:15" x14ac:dyDescent="0.3">
      <c r="A3240" t="s">
        <v>1620</v>
      </c>
      <c r="B3240">
        <v>2023</v>
      </c>
      <c r="C3240" t="s">
        <v>5780</v>
      </c>
      <c r="D3240" t="s">
        <v>11311</v>
      </c>
      <c r="E3240" t="s">
        <v>11312</v>
      </c>
      <c r="F3240" t="s">
        <v>173</v>
      </c>
      <c r="G3240">
        <v>58362</v>
      </c>
      <c r="H3240" t="s">
        <v>4179</v>
      </c>
      <c r="I3240">
        <v>22000000</v>
      </c>
      <c r="J3240" t="s">
        <v>10920</v>
      </c>
      <c r="K3240">
        <v>21000000</v>
      </c>
      <c r="L3240">
        <v>22900000</v>
      </c>
      <c r="M3240">
        <v>2</v>
      </c>
      <c r="N3240" t="s">
        <v>4256</v>
      </c>
      <c r="O3240" t="s">
        <v>11314</v>
      </c>
    </row>
    <row r="3241" spans="1:15" x14ac:dyDescent="0.3">
      <c r="A3241" t="s">
        <v>11316</v>
      </c>
      <c r="B3241">
        <v>2023</v>
      </c>
      <c r="C3241" t="s">
        <v>191</v>
      </c>
      <c r="D3241" t="s">
        <v>4210</v>
      </c>
      <c r="E3241" t="s">
        <v>10153</v>
      </c>
      <c r="F3241" t="s">
        <v>161</v>
      </c>
      <c r="G3241">
        <v>7975</v>
      </c>
      <c r="H3241" t="s">
        <v>4179</v>
      </c>
      <c r="I3241">
        <v>17300000</v>
      </c>
      <c r="J3241" t="s">
        <v>10920</v>
      </c>
      <c r="K3241">
        <v>16700000</v>
      </c>
      <c r="L3241">
        <v>18000000</v>
      </c>
      <c r="M3241">
        <v>17</v>
      </c>
      <c r="N3241" t="s">
        <v>4218</v>
      </c>
      <c r="O3241" t="s">
        <v>11317</v>
      </c>
    </row>
    <row r="3242" spans="1:15" x14ac:dyDescent="0.3">
      <c r="A3242" t="s">
        <v>11323</v>
      </c>
      <c r="B3242">
        <v>2023</v>
      </c>
      <c r="C3242" t="s">
        <v>62</v>
      </c>
      <c r="D3242" t="s">
        <v>4249</v>
      </c>
      <c r="E3242" t="s">
        <v>11324</v>
      </c>
      <c r="F3242" t="s">
        <v>143</v>
      </c>
      <c r="G3242">
        <v>14738</v>
      </c>
      <c r="H3242" t="s">
        <v>4172</v>
      </c>
      <c r="I3242">
        <v>16400000</v>
      </c>
      <c r="J3242" t="s">
        <v>10920</v>
      </c>
      <c r="K3242">
        <v>15700000</v>
      </c>
      <c r="L3242">
        <v>17100000</v>
      </c>
      <c r="M3242">
        <v>2</v>
      </c>
      <c r="N3242" t="s">
        <v>4259</v>
      </c>
      <c r="O3242" t="s">
        <v>11325</v>
      </c>
    </row>
    <row r="3243" spans="1:15" x14ac:dyDescent="0.3">
      <c r="A3243" t="s">
        <v>1537</v>
      </c>
      <c r="B3243">
        <v>2023</v>
      </c>
      <c r="C3243" t="s">
        <v>62</v>
      </c>
      <c r="D3243" t="s">
        <v>4445</v>
      </c>
      <c r="E3243" t="s">
        <v>4458</v>
      </c>
      <c r="F3243" t="s">
        <v>43</v>
      </c>
      <c r="G3243">
        <v>33500</v>
      </c>
      <c r="H3243" t="s">
        <v>4179</v>
      </c>
      <c r="I3243">
        <v>12000000</v>
      </c>
      <c r="J3243" t="s">
        <v>10920</v>
      </c>
      <c r="K3243">
        <v>11500000</v>
      </c>
      <c r="L3243">
        <v>12500000</v>
      </c>
      <c r="M3243">
        <v>42</v>
      </c>
      <c r="N3243" t="s">
        <v>4218</v>
      </c>
      <c r="O3243" t="s">
        <v>11326</v>
      </c>
    </row>
    <row r="3244" spans="1:15" x14ac:dyDescent="0.3">
      <c r="A3244" t="s">
        <v>11327</v>
      </c>
      <c r="B3244">
        <v>2023</v>
      </c>
      <c r="C3244" t="s">
        <v>6117</v>
      </c>
      <c r="D3244" t="s">
        <v>6118</v>
      </c>
      <c r="E3244" t="s">
        <v>11328</v>
      </c>
      <c r="F3244" t="s">
        <v>43</v>
      </c>
      <c r="G3244">
        <v>44329</v>
      </c>
      <c r="H3244" t="s">
        <v>4172</v>
      </c>
      <c r="I3244">
        <v>12500000</v>
      </c>
      <c r="J3244" t="s">
        <v>10920</v>
      </c>
      <c r="K3244">
        <v>11800000</v>
      </c>
      <c r="L3244">
        <v>13200000</v>
      </c>
      <c r="M3244">
        <v>50</v>
      </c>
      <c r="N3244" t="s">
        <v>4424</v>
      </c>
      <c r="O3244" t="s">
        <v>11329</v>
      </c>
    </row>
    <row r="3245" spans="1:15" x14ac:dyDescent="0.3">
      <c r="A3245" t="s">
        <v>11327</v>
      </c>
      <c r="B3245">
        <v>2023</v>
      </c>
      <c r="C3245" t="s">
        <v>6117</v>
      </c>
      <c r="D3245" t="s">
        <v>6118</v>
      </c>
      <c r="E3245" t="s">
        <v>11328</v>
      </c>
      <c r="F3245" t="s">
        <v>43</v>
      </c>
      <c r="G3245">
        <v>44329</v>
      </c>
      <c r="H3245" t="s">
        <v>4172</v>
      </c>
      <c r="I3245">
        <v>12500000</v>
      </c>
      <c r="J3245" t="s">
        <v>10920</v>
      </c>
      <c r="K3245">
        <v>11800000</v>
      </c>
      <c r="L3245">
        <v>13200000</v>
      </c>
      <c r="M3245">
        <v>50</v>
      </c>
      <c r="N3245" t="s">
        <v>4424</v>
      </c>
      <c r="O3245" t="s">
        <v>11330</v>
      </c>
    </row>
    <row r="3246" spans="1:15" x14ac:dyDescent="0.3">
      <c r="A3246" t="s">
        <v>11327</v>
      </c>
      <c r="B3246">
        <v>2023</v>
      </c>
      <c r="C3246" t="s">
        <v>6117</v>
      </c>
      <c r="D3246" t="s">
        <v>6118</v>
      </c>
      <c r="E3246" t="s">
        <v>11328</v>
      </c>
      <c r="F3246" t="s">
        <v>4171</v>
      </c>
      <c r="G3246">
        <v>44329</v>
      </c>
      <c r="H3246" t="s">
        <v>4172</v>
      </c>
      <c r="I3246">
        <v>12500000</v>
      </c>
      <c r="J3246" t="s">
        <v>10920</v>
      </c>
      <c r="K3246">
        <v>11800000</v>
      </c>
      <c r="L3246">
        <v>13200000</v>
      </c>
      <c r="M3246">
        <v>50</v>
      </c>
      <c r="N3246" t="s">
        <v>4424</v>
      </c>
      <c r="O3246" t="s">
        <v>11331</v>
      </c>
    </row>
    <row r="3247" spans="1:15" x14ac:dyDescent="0.3">
      <c r="A3247" t="s">
        <v>11327</v>
      </c>
      <c r="B3247">
        <v>2023</v>
      </c>
      <c r="C3247" t="s">
        <v>6117</v>
      </c>
      <c r="D3247" t="s">
        <v>6118</v>
      </c>
      <c r="E3247" t="s">
        <v>11328</v>
      </c>
      <c r="F3247" t="s">
        <v>4171</v>
      </c>
      <c r="G3247">
        <v>44329</v>
      </c>
      <c r="H3247" t="s">
        <v>4172</v>
      </c>
      <c r="I3247">
        <v>12500000</v>
      </c>
      <c r="J3247" t="s">
        <v>10920</v>
      </c>
      <c r="K3247">
        <v>11800000</v>
      </c>
      <c r="L3247">
        <v>13200000</v>
      </c>
      <c r="M3247">
        <v>50</v>
      </c>
      <c r="N3247" t="s">
        <v>4424</v>
      </c>
      <c r="O3247" t="s">
        <v>11332</v>
      </c>
    </row>
    <row r="3248" spans="1:15" x14ac:dyDescent="0.3">
      <c r="A3248" t="s">
        <v>10896</v>
      </c>
      <c r="B3248">
        <v>2023</v>
      </c>
      <c r="C3248" t="s">
        <v>199</v>
      </c>
      <c r="D3248" t="s">
        <v>4986</v>
      </c>
      <c r="E3248" t="s">
        <v>11338</v>
      </c>
      <c r="F3248" t="s">
        <v>143</v>
      </c>
      <c r="G3248">
        <v>37769</v>
      </c>
      <c r="H3248" t="s">
        <v>4172</v>
      </c>
      <c r="I3248">
        <v>14700000</v>
      </c>
      <c r="J3248" t="s">
        <v>10920</v>
      </c>
      <c r="K3248">
        <v>14100000</v>
      </c>
      <c r="L3248">
        <v>15300000</v>
      </c>
      <c r="M3248">
        <v>4</v>
      </c>
      <c r="N3248" t="s">
        <v>4186</v>
      </c>
      <c r="O3248" t="s">
        <v>11339</v>
      </c>
    </row>
    <row r="3249" spans="1:15" x14ac:dyDescent="0.3">
      <c r="A3249" t="s">
        <v>11345</v>
      </c>
      <c r="B3249">
        <v>2023</v>
      </c>
      <c r="C3249" t="s">
        <v>36</v>
      </c>
      <c r="D3249" t="s">
        <v>4371</v>
      </c>
      <c r="E3249" t="s">
        <v>4372</v>
      </c>
      <c r="F3249" t="s">
        <v>43</v>
      </c>
      <c r="G3249">
        <v>28127</v>
      </c>
      <c r="H3249" t="s">
        <v>4179</v>
      </c>
      <c r="I3249">
        <v>12300000</v>
      </c>
      <c r="J3249" t="s">
        <v>10920</v>
      </c>
      <c r="K3249">
        <v>11800000</v>
      </c>
      <c r="L3249">
        <v>12700000</v>
      </c>
      <c r="M3249">
        <v>45</v>
      </c>
      <c r="N3249" t="s">
        <v>4507</v>
      </c>
      <c r="O3249" t="s">
        <v>11346</v>
      </c>
    </row>
    <row r="3250" spans="1:15" x14ac:dyDescent="0.3">
      <c r="A3250" t="s">
        <v>11347</v>
      </c>
      <c r="B3250">
        <v>2023</v>
      </c>
      <c r="C3250" t="s">
        <v>92</v>
      </c>
      <c r="D3250" t="s">
        <v>4752</v>
      </c>
      <c r="E3250" t="s">
        <v>4753</v>
      </c>
      <c r="F3250" t="s">
        <v>43</v>
      </c>
      <c r="G3250">
        <v>57000</v>
      </c>
      <c r="H3250" t="s">
        <v>4179</v>
      </c>
      <c r="I3250">
        <v>10500000</v>
      </c>
      <c r="J3250" t="s">
        <v>10920</v>
      </c>
      <c r="K3250">
        <v>10200000</v>
      </c>
      <c r="L3250">
        <v>10900000</v>
      </c>
      <c r="M3250">
        <v>39</v>
      </c>
      <c r="N3250" t="s">
        <v>4582</v>
      </c>
      <c r="O3250" t="s">
        <v>11348</v>
      </c>
    </row>
    <row r="3251" spans="1:15" x14ac:dyDescent="0.3">
      <c r="A3251" t="s">
        <v>5482</v>
      </c>
      <c r="B3251">
        <v>2023</v>
      </c>
      <c r="C3251" t="s">
        <v>230</v>
      </c>
      <c r="D3251" t="s">
        <v>5812</v>
      </c>
      <c r="E3251" t="s">
        <v>6087</v>
      </c>
      <c r="F3251" t="s">
        <v>143</v>
      </c>
      <c r="G3251">
        <v>57922</v>
      </c>
      <c r="H3251" t="s">
        <v>4179</v>
      </c>
      <c r="I3251">
        <v>12000000</v>
      </c>
      <c r="J3251" t="s">
        <v>10920</v>
      </c>
      <c r="K3251">
        <v>11600000</v>
      </c>
      <c r="L3251">
        <v>12500000</v>
      </c>
      <c r="M3251">
        <v>4</v>
      </c>
      <c r="N3251" t="s">
        <v>4259</v>
      </c>
      <c r="O3251" t="s">
        <v>11366</v>
      </c>
    </row>
    <row r="3252" spans="1:15" x14ac:dyDescent="0.3">
      <c r="A3252" t="s">
        <v>5482</v>
      </c>
      <c r="B3252">
        <v>2023</v>
      </c>
      <c r="C3252" t="s">
        <v>230</v>
      </c>
      <c r="D3252" t="s">
        <v>5812</v>
      </c>
      <c r="E3252" t="s">
        <v>6087</v>
      </c>
      <c r="F3252" t="s">
        <v>143</v>
      </c>
      <c r="G3252">
        <v>58000</v>
      </c>
      <c r="H3252" t="s">
        <v>4179</v>
      </c>
      <c r="I3252">
        <v>12000000</v>
      </c>
      <c r="J3252" t="s">
        <v>10920</v>
      </c>
      <c r="K3252">
        <v>11600000</v>
      </c>
      <c r="L3252">
        <v>12400000</v>
      </c>
      <c r="M3252">
        <v>4</v>
      </c>
      <c r="N3252" t="s">
        <v>4259</v>
      </c>
      <c r="O3252" t="s">
        <v>11367</v>
      </c>
    </row>
    <row r="3253" spans="1:15" x14ac:dyDescent="0.3">
      <c r="A3253" t="s">
        <v>11368</v>
      </c>
      <c r="B3253">
        <v>2023</v>
      </c>
      <c r="C3253" t="s">
        <v>182</v>
      </c>
      <c r="D3253" t="s">
        <v>5977</v>
      </c>
      <c r="E3253" t="s">
        <v>5978</v>
      </c>
      <c r="F3253" t="s">
        <v>161</v>
      </c>
      <c r="G3253">
        <v>59461</v>
      </c>
      <c r="H3253" t="s">
        <v>4172</v>
      </c>
      <c r="I3253">
        <v>24600000</v>
      </c>
      <c r="J3253" t="s">
        <v>10920</v>
      </c>
      <c r="K3253">
        <v>23700000</v>
      </c>
      <c r="L3253">
        <v>25400000</v>
      </c>
      <c r="M3253">
        <v>5</v>
      </c>
      <c r="N3253" t="s">
        <v>4225</v>
      </c>
      <c r="O3253" t="s">
        <v>11369</v>
      </c>
    </row>
    <row r="3254" spans="1:15" x14ac:dyDescent="0.3">
      <c r="A3254" t="s">
        <v>988</v>
      </c>
      <c r="B3254">
        <v>2024</v>
      </c>
      <c r="C3254" t="s">
        <v>24</v>
      </c>
      <c r="D3254" t="s">
        <v>4430</v>
      </c>
      <c r="E3254" t="s">
        <v>4431</v>
      </c>
      <c r="F3254" t="s">
        <v>43</v>
      </c>
      <c r="G3254">
        <v>36000</v>
      </c>
      <c r="H3254" t="s">
        <v>4179</v>
      </c>
      <c r="I3254">
        <v>28800000</v>
      </c>
      <c r="J3254" t="s">
        <v>10920</v>
      </c>
      <c r="K3254">
        <v>27600000</v>
      </c>
      <c r="L3254">
        <v>29900000</v>
      </c>
      <c r="M3254">
        <v>7</v>
      </c>
      <c r="N3254" t="s">
        <v>4346</v>
      </c>
      <c r="O3254" t="s">
        <v>11370</v>
      </c>
    </row>
    <row r="3255" spans="1:15" x14ac:dyDescent="0.3">
      <c r="A3255" t="s">
        <v>11375</v>
      </c>
      <c r="B3255">
        <v>2024</v>
      </c>
      <c r="C3255" t="s">
        <v>62</v>
      </c>
      <c r="D3255">
        <v>208</v>
      </c>
      <c r="E3255" t="s">
        <v>11376</v>
      </c>
      <c r="F3255" t="s">
        <v>43</v>
      </c>
      <c r="G3255">
        <v>20000</v>
      </c>
      <c r="H3255" t="s">
        <v>4179</v>
      </c>
      <c r="I3255">
        <v>9200000</v>
      </c>
      <c r="J3255" t="s">
        <v>10920</v>
      </c>
      <c r="K3255">
        <v>8800000</v>
      </c>
      <c r="L3255">
        <v>9500000</v>
      </c>
      <c r="M3255">
        <v>50</v>
      </c>
      <c r="N3255" t="s">
        <v>4438</v>
      </c>
      <c r="O3255" t="s">
        <v>11377</v>
      </c>
    </row>
    <row r="3256" spans="1:15" x14ac:dyDescent="0.3">
      <c r="A3256" t="s">
        <v>6461</v>
      </c>
      <c r="B3256">
        <v>2025</v>
      </c>
      <c r="C3256" t="s">
        <v>24</v>
      </c>
      <c r="D3256" t="s">
        <v>4853</v>
      </c>
      <c r="E3256" t="s">
        <v>4190</v>
      </c>
      <c r="F3256" t="s">
        <v>4009</v>
      </c>
      <c r="G3256">
        <v>19088</v>
      </c>
      <c r="H3256" t="s">
        <v>4179</v>
      </c>
      <c r="I3256">
        <v>17800000</v>
      </c>
      <c r="J3256" t="s">
        <v>10920</v>
      </c>
      <c r="K3256">
        <v>17100000</v>
      </c>
      <c r="L3256">
        <v>18400000</v>
      </c>
      <c r="M3256">
        <v>45</v>
      </c>
      <c r="N3256" t="s">
        <v>4244</v>
      </c>
      <c r="O3256" t="s">
        <v>11389</v>
      </c>
    </row>
    <row r="3257" spans="1:15" x14ac:dyDescent="0.3">
      <c r="A3257" t="s">
        <v>10137</v>
      </c>
      <c r="B3257">
        <v>2024</v>
      </c>
      <c r="C3257" t="s">
        <v>62</v>
      </c>
      <c r="D3257">
        <v>3008</v>
      </c>
      <c r="E3257" t="s">
        <v>5658</v>
      </c>
      <c r="F3257" t="s">
        <v>143</v>
      </c>
      <c r="G3257">
        <v>22000</v>
      </c>
      <c r="H3257" t="s">
        <v>4179</v>
      </c>
      <c r="I3257">
        <v>23000000</v>
      </c>
      <c r="J3257" t="s">
        <v>10920</v>
      </c>
      <c r="K3257">
        <v>22200000</v>
      </c>
      <c r="L3257">
        <v>23800000</v>
      </c>
      <c r="M3257">
        <v>16</v>
      </c>
      <c r="N3257" t="s">
        <v>4289</v>
      </c>
      <c r="O3257" t="s">
        <v>11415</v>
      </c>
    </row>
    <row r="3258" spans="1:15" x14ac:dyDescent="0.3">
      <c r="A3258" t="s">
        <v>10137</v>
      </c>
      <c r="B3258">
        <v>2024</v>
      </c>
      <c r="C3258" t="s">
        <v>62</v>
      </c>
      <c r="D3258">
        <v>3008</v>
      </c>
      <c r="E3258" t="s">
        <v>5658</v>
      </c>
      <c r="F3258" t="s">
        <v>143</v>
      </c>
      <c r="G3258">
        <v>28329</v>
      </c>
      <c r="H3258" t="s">
        <v>4179</v>
      </c>
      <c r="I3258">
        <v>22900000</v>
      </c>
      <c r="J3258" t="s">
        <v>10920</v>
      </c>
      <c r="K3258">
        <v>22100000</v>
      </c>
      <c r="L3258">
        <v>23600000</v>
      </c>
      <c r="M3258">
        <v>16</v>
      </c>
      <c r="N3258" t="s">
        <v>4289</v>
      </c>
      <c r="O3258" t="s">
        <v>11416</v>
      </c>
    </row>
    <row r="3259" spans="1:15" x14ac:dyDescent="0.3">
      <c r="A3259" t="s">
        <v>11419</v>
      </c>
      <c r="B3259">
        <v>2024</v>
      </c>
      <c r="C3259" t="s">
        <v>4640</v>
      </c>
      <c r="D3259" t="s">
        <v>5131</v>
      </c>
      <c r="E3259" t="s">
        <v>4243</v>
      </c>
      <c r="F3259" t="s">
        <v>143</v>
      </c>
      <c r="G3259">
        <v>67000</v>
      </c>
      <c r="H3259" t="s">
        <v>4179</v>
      </c>
      <c r="I3259">
        <v>15400000</v>
      </c>
      <c r="J3259" t="s">
        <v>10920</v>
      </c>
      <c r="K3259">
        <v>14800000</v>
      </c>
      <c r="L3259">
        <v>16000000</v>
      </c>
      <c r="M3259" t="s">
        <v>4174</v>
      </c>
      <c r="N3259" t="s">
        <v>4244</v>
      </c>
      <c r="O3259" t="s">
        <v>11420</v>
      </c>
    </row>
    <row r="3260" spans="1:15" x14ac:dyDescent="0.3">
      <c r="A3260" t="s">
        <v>11419</v>
      </c>
      <c r="B3260">
        <v>2024</v>
      </c>
      <c r="C3260" t="s">
        <v>4640</v>
      </c>
      <c r="D3260" t="s">
        <v>5131</v>
      </c>
      <c r="E3260" t="s">
        <v>4243</v>
      </c>
      <c r="F3260" t="s">
        <v>143</v>
      </c>
      <c r="G3260">
        <v>67000</v>
      </c>
      <c r="H3260" t="s">
        <v>4179</v>
      </c>
      <c r="I3260">
        <v>15400000</v>
      </c>
      <c r="J3260" t="s">
        <v>10920</v>
      </c>
      <c r="K3260">
        <v>14800000</v>
      </c>
      <c r="L3260">
        <v>16000000</v>
      </c>
      <c r="M3260" t="s">
        <v>4174</v>
      </c>
      <c r="N3260" t="s">
        <v>4244</v>
      </c>
      <c r="O3260" t="s">
        <v>11421</v>
      </c>
    </row>
    <row r="3261" spans="1:15" x14ac:dyDescent="0.3">
      <c r="A3261" t="s">
        <v>6570</v>
      </c>
      <c r="B3261">
        <v>2024</v>
      </c>
      <c r="C3261" t="s">
        <v>62</v>
      </c>
      <c r="D3261">
        <v>3008</v>
      </c>
      <c r="E3261" t="s">
        <v>4434</v>
      </c>
      <c r="F3261" t="s">
        <v>43</v>
      </c>
      <c r="G3261">
        <v>70644</v>
      </c>
      <c r="H3261" t="s">
        <v>4179</v>
      </c>
      <c r="I3261">
        <v>18100000</v>
      </c>
      <c r="J3261" t="s">
        <v>10920</v>
      </c>
      <c r="K3261">
        <v>17500000</v>
      </c>
      <c r="L3261">
        <v>18800000</v>
      </c>
      <c r="M3261">
        <v>111</v>
      </c>
      <c r="N3261" t="s">
        <v>4191</v>
      </c>
      <c r="O3261" t="s">
        <v>11433</v>
      </c>
    </row>
    <row r="3262" spans="1:15" x14ac:dyDescent="0.3">
      <c r="A3262" t="s">
        <v>6570</v>
      </c>
      <c r="B3262">
        <v>2024</v>
      </c>
      <c r="C3262" t="s">
        <v>62</v>
      </c>
      <c r="D3262">
        <v>3008</v>
      </c>
      <c r="E3262" t="s">
        <v>4434</v>
      </c>
      <c r="F3262" t="s">
        <v>43</v>
      </c>
      <c r="G3262">
        <v>72000</v>
      </c>
      <c r="H3262" t="s">
        <v>4179</v>
      </c>
      <c r="I3262">
        <v>18100000</v>
      </c>
      <c r="J3262" t="s">
        <v>10920</v>
      </c>
      <c r="K3262">
        <v>17500000</v>
      </c>
      <c r="L3262">
        <v>18800000</v>
      </c>
      <c r="M3262">
        <v>111</v>
      </c>
      <c r="N3262" t="s">
        <v>4191</v>
      </c>
      <c r="O3262" t="s">
        <v>11434</v>
      </c>
    </row>
    <row r="3263" spans="1:15" x14ac:dyDescent="0.3">
      <c r="A3263" t="s">
        <v>11437</v>
      </c>
      <c r="B3263">
        <v>2025</v>
      </c>
      <c r="C3263" t="s">
        <v>4091</v>
      </c>
      <c r="D3263" t="s">
        <v>11438</v>
      </c>
      <c r="E3263" t="s">
        <v>11439</v>
      </c>
      <c r="F3263" t="s">
        <v>173</v>
      </c>
      <c r="G3263">
        <v>62000</v>
      </c>
      <c r="H3263" t="s">
        <v>4179</v>
      </c>
      <c r="I3263">
        <v>22000000</v>
      </c>
      <c r="J3263" t="s">
        <v>10920</v>
      </c>
      <c r="K3263">
        <v>21000000</v>
      </c>
      <c r="L3263">
        <v>23000000</v>
      </c>
      <c r="M3263">
        <v>15</v>
      </c>
      <c r="N3263" t="s">
        <v>4259</v>
      </c>
      <c r="O3263" t="s">
        <v>11440</v>
      </c>
    </row>
    <row r="3264" spans="1:15" x14ac:dyDescent="0.3">
      <c r="A3264" t="s">
        <v>10791</v>
      </c>
      <c r="B3264">
        <v>2024</v>
      </c>
      <c r="C3264" t="s">
        <v>199</v>
      </c>
      <c r="D3264" t="s">
        <v>10324</v>
      </c>
      <c r="E3264" t="s">
        <v>11442</v>
      </c>
      <c r="F3264" t="s">
        <v>173</v>
      </c>
      <c r="G3264">
        <v>60189</v>
      </c>
      <c r="H3264" t="s">
        <v>4179</v>
      </c>
      <c r="I3264">
        <v>8000000</v>
      </c>
      <c r="J3264" t="s">
        <v>10920</v>
      </c>
      <c r="K3264">
        <v>7720000</v>
      </c>
      <c r="L3264">
        <v>8300000</v>
      </c>
      <c r="M3264">
        <v>8</v>
      </c>
      <c r="N3264" t="s">
        <v>4507</v>
      </c>
      <c r="O3264" t="s">
        <v>11443</v>
      </c>
    </row>
    <row r="3265" spans="1:15" x14ac:dyDescent="0.3">
      <c r="A3265" t="s">
        <v>11453</v>
      </c>
      <c r="B3265">
        <v>2024</v>
      </c>
      <c r="C3265" t="s">
        <v>3991</v>
      </c>
      <c r="D3265" t="s">
        <v>4629</v>
      </c>
      <c r="E3265" t="s">
        <v>5025</v>
      </c>
      <c r="F3265" t="s">
        <v>43</v>
      </c>
      <c r="G3265">
        <v>20131</v>
      </c>
      <c r="H3265" t="s">
        <v>4179</v>
      </c>
      <c r="I3265">
        <v>12100000</v>
      </c>
      <c r="J3265" t="s">
        <v>10920</v>
      </c>
      <c r="K3265">
        <v>11500000</v>
      </c>
      <c r="L3265">
        <v>12600000</v>
      </c>
      <c r="M3265">
        <v>5</v>
      </c>
      <c r="N3265" t="s">
        <v>4262</v>
      </c>
      <c r="O3265" t="s">
        <v>11454</v>
      </c>
    </row>
    <row r="3266" spans="1:15" x14ac:dyDescent="0.3">
      <c r="A3266" t="s">
        <v>11458</v>
      </c>
      <c r="B3266">
        <v>2024</v>
      </c>
      <c r="C3266" t="s">
        <v>4183</v>
      </c>
      <c r="D3266" t="s">
        <v>4364</v>
      </c>
      <c r="E3266" t="s">
        <v>4707</v>
      </c>
      <c r="F3266" t="s">
        <v>43</v>
      </c>
      <c r="G3266">
        <v>23000</v>
      </c>
      <c r="H3266" t="s">
        <v>4179</v>
      </c>
      <c r="I3266">
        <v>8900000</v>
      </c>
      <c r="J3266" t="s">
        <v>10920</v>
      </c>
      <c r="K3266">
        <v>8500000</v>
      </c>
      <c r="L3266">
        <v>9200000</v>
      </c>
      <c r="M3266">
        <v>21</v>
      </c>
      <c r="N3266" t="s">
        <v>4175</v>
      </c>
      <c r="O3266" t="s">
        <v>11459</v>
      </c>
    </row>
    <row r="3267" spans="1:15" x14ac:dyDescent="0.3">
      <c r="A3267" t="s">
        <v>10900</v>
      </c>
      <c r="B3267">
        <v>2024</v>
      </c>
      <c r="C3267" t="s">
        <v>137</v>
      </c>
      <c r="D3267" t="s">
        <v>4335</v>
      </c>
      <c r="E3267" t="s">
        <v>4832</v>
      </c>
      <c r="F3267" t="s">
        <v>161</v>
      </c>
      <c r="G3267">
        <v>25799</v>
      </c>
      <c r="H3267" t="s">
        <v>4179</v>
      </c>
      <c r="I3267">
        <v>20000000</v>
      </c>
      <c r="J3267" t="s">
        <v>10920</v>
      </c>
      <c r="K3267">
        <v>18800000</v>
      </c>
      <c r="L3267">
        <v>21300000</v>
      </c>
      <c r="M3267">
        <v>12</v>
      </c>
      <c r="N3267" t="s">
        <v>4191</v>
      </c>
      <c r="O3267" t="s">
        <v>11462</v>
      </c>
    </row>
    <row r="3268" spans="1:15" x14ac:dyDescent="0.3">
      <c r="A3268" t="s">
        <v>6586</v>
      </c>
      <c r="B3268">
        <v>2025</v>
      </c>
      <c r="C3268" t="s">
        <v>92</v>
      </c>
      <c r="D3268" t="s">
        <v>5074</v>
      </c>
      <c r="E3268" t="s">
        <v>8016</v>
      </c>
      <c r="F3268" t="s">
        <v>143</v>
      </c>
      <c r="G3268">
        <v>36437</v>
      </c>
      <c r="H3268" t="s">
        <v>4172</v>
      </c>
      <c r="I3268">
        <v>15000000</v>
      </c>
      <c r="J3268" t="s">
        <v>10920</v>
      </c>
      <c r="K3268">
        <v>14500000</v>
      </c>
      <c r="L3268">
        <v>15500000</v>
      </c>
      <c r="M3268">
        <v>3</v>
      </c>
      <c r="N3268" t="s">
        <v>4401</v>
      </c>
      <c r="O3268" t="s">
        <v>11467</v>
      </c>
    </row>
    <row r="3269" spans="1:15" x14ac:dyDescent="0.3">
      <c r="A3269" t="s">
        <v>11477</v>
      </c>
      <c r="B3269">
        <v>2025</v>
      </c>
      <c r="C3269" t="s">
        <v>188</v>
      </c>
      <c r="D3269" t="s">
        <v>5848</v>
      </c>
      <c r="E3269" t="s">
        <v>5796</v>
      </c>
      <c r="F3269" t="s">
        <v>11478</v>
      </c>
      <c r="G3269">
        <v>6491</v>
      </c>
      <c r="H3269" t="s">
        <v>4179</v>
      </c>
      <c r="I3269">
        <v>9800000</v>
      </c>
      <c r="J3269" t="s">
        <v>10920</v>
      </c>
      <c r="K3269">
        <v>9500000</v>
      </c>
      <c r="L3269">
        <v>10100000</v>
      </c>
      <c r="M3269">
        <v>11</v>
      </c>
      <c r="N3269" t="s">
        <v>4551</v>
      </c>
      <c r="O3269" t="s">
        <v>11479</v>
      </c>
    </row>
    <row r="3270" spans="1:15" x14ac:dyDescent="0.3">
      <c r="A3270" t="s">
        <v>11480</v>
      </c>
      <c r="B3270">
        <v>2025</v>
      </c>
      <c r="C3270" t="s">
        <v>4031</v>
      </c>
      <c r="D3270" t="s">
        <v>11481</v>
      </c>
      <c r="E3270" t="s">
        <v>11482</v>
      </c>
      <c r="F3270" t="s">
        <v>11471</v>
      </c>
      <c r="G3270">
        <v>16700</v>
      </c>
      <c r="H3270" t="s">
        <v>4172</v>
      </c>
      <c r="I3270">
        <v>14300000</v>
      </c>
      <c r="J3270" t="s">
        <v>10920</v>
      </c>
      <c r="K3270">
        <v>13800000</v>
      </c>
      <c r="L3270">
        <v>14800000</v>
      </c>
      <c r="M3270">
        <v>3</v>
      </c>
      <c r="N3270" t="s">
        <v>4582</v>
      </c>
      <c r="O3270" t="s">
        <v>11483</v>
      </c>
    </row>
    <row r="3271" spans="1:15" x14ac:dyDescent="0.3">
      <c r="A3271" t="s">
        <v>11496</v>
      </c>
      <c r="B3271">
        <v>2025</v>
      </c>
      <c r="C3271" t="s">
        <v>4183</v>
      </c>
      <c r="D3271" t="s">
        <v>4364</v>
      </c>
      <c r="E3271" t="s">
        <v>4365</v>
      </c>
      <c r="F3271" t="s">
        <v>11497</v>
      </c>
      <c r="G3271">
        <v>10000</v>
      </c>
      <c r="H3271" t="s">
        <v>4179</v>
      </c>
      <c r="I3271">
        <v>9700000</v>
      </c>
      <c r="J3271" t="s">
        <v>10920</v>
      </c>
      <c r="K3271">
        <v>9400000</v>
      </c>
      <c r="L3271">
        <v>10000000</v>
      </c>
      <c r="M3271">
        <v>15</v>
      </c>
      <c r="N3271" t="s">
        <v>4381</v>
      </c>
      <c r="O3271" t="s">
        <v>11498</v>
      </c>
    </row>
    <row r="3272" spans="1:15" x14ac:dyDescent="0.3">
      <c r="A3272" t="s">
        <v>11503</v>
      </c>
      <c r="B3272">
        <v>2025</v>
      </c>
      <c r="C3272" t="s">
        <v>4495</v>
      </c>
      <c r="D3272" t="s">
        <v>11504</v>
      </c>
      <c r="E3272" t="s">
        <v>11505</v>
      </c>
      <c r="F3272" t="s">
        <v>161</v>
      </c>
      <c r="G3272">
        <v>8700</v>
      </c>
      <c r="H3272" t="s">
        <v>4179</v>
      </c>
      <c r="I3272">
        <v>27800000</v>
      </c>
      <c r="J3272" t="s">
        <v>10920</v>
      </c>
      <c r="K3272">
        <v>26600000</v>
      </c>
      <c r="L3272">
        <v>29000000</v>
      </c>
      <c r="M3272">
        <v>4</v>
      </c>
      <c r="N3272" t="s">
        <v>5137</v>
      </c>
      <c r="O3272" t="s">
        <v>11506</v>
      </c>
    </row>
    <row r="3273" spans="1:15" x14ac:dyDescent="0.3">
      <c r="A3273" t="s">
        <v>10363</v>
      </c>
      <c r="B3273">
        <v>2025</v>
      </c>
      <c r="C3273" t="s">
        <v>24</v>
      </c>
      <c r="D3273" t="s">
        <v>4853</v>
      </c>
      <c r="E3273" t="s">
        <v>4190</v>
      </c>
      <c r="F3273" t="s">
        <v>43</v>
      </c>
      <c r="G3273">
        <v>12980</v>
      </c>
      <c r="H3273" t="s">
        <v>4179</v>
      </c>
      <c r="I3273">
        <v>18000000</v>
      </c>
      <c r="J3273" t="s">
        <v>10920</v>
      </c>
      <c r="K3273">
        <v>17300000</v>
      </c>
      <c r="L3273">
        <v>18600000</v>
      </c>
      <c r="M3273">
        <v>47</v>
      </c>
      <c r="N3273" t="s">
        <v>4244</v>
      </c>
      <c r="O3273" t="s">
        <v>11510</v>
      </c>
    </row>
    <row r="3274" spans="1:15" x14ac:dyDescent="0.3">
      <c r="A3274" t="s">
        <v>10363</v>
      </c>
      <c r="B3274">
        <v>2025</v>
      </c>
      <c r="C3274" t="s">
        <v>24</v>
      </c>
      <c r="D3274" t="s">
        <v>4853</v>
      </c>
      <c r="E3274" t="s">
        <v>4190</v>
      </c>
      <c r="F3274" t="s">
        <v>43</v>
      </c>
      <c r="G3274">
        <v>12980</v>
      </c>
      <c r="H3274" t="s">
        <v>4179</v>
      </c>
      <c r="I3274">
        <v>18000000</v>
      </c>
      <c r="J3274" t="s">
        <v>10920</v>
      </c>
      <c r="K3274">
        <v>17300000</v>
      </c>
      <c r="L3274">
        <v>18600000</v>
      </c>
      <c r="M3274">
        <v>47</v>
      </c>
      <c r="N3274" t="s">
        <v>4244</v>
      </c>
      <c r="O3274" t="s">
        <v>11511</v>
      </c>
    </row>
    <row r="3275" spans="1:15" x14ac:dyDescent="0.3">
      <c r="A3275" t="s">
        <v>11520</v>
      </c>
      <c r="B3275">
        <v>2026</v>
      </c>
      <c r="C3275" t="s">
        <v>154</v>
      </c>
      <c r="D3275" t="s">
        <v>4169</v>
      </c>
      <c r="E3275" t="s">
        <v>4170</v>
      </c>
      <c r="F3275" t="s">
        <v>308</v>
      </c>
      <c r="G3275">
        <v>28600</v>
      </c>
      <c r="H3275" t="s">
        <v>4172</v>
      </c>
      <c r="I3275">
        <v>13100000</v>
      </c>
      <c r="J3275" t="s">
        <v>10920</v>
      </c>
      <c r="K3275">
        <v>12600000</v>
      </c>
      <c r="L3275">
        <v>13600000</v>
      </c>
      <c r="M3275">
        <v>2</v>
      </c>
      <c r="N3275" t="s">
        <v>4401</v>
      </c>
      <c r="O3275" t="s">
        <v>11521</v>
      </c>
    </row>
    <row r="3276" spans="1:15" x14ac:dyDescent="0.3">
      <c r="A3276" t="s">
        <v>11520</v>
      </c>
      <c r="B3276">
        <v>2026</v>
      </c>
      <c r="C3276" t="s">
        <v>154</v>
      </c>
      <c r="D3276" t="s">
        <v>4169</v>
      </c>
      <c r="E3276" t="s">
        <v>4170</v>
      </c>
      <c r="F3276" t="s">
        <v>308</v>
      </c>
      <c r="G3276">
        <v>28600</v>
      </c>
      <c r="H3276" t="s">
        <v>4172</v>
      </c>
      <c r="I3276">
        <v>13100000</v>
      </c>
      <c r="J3276" t="s">
        <v>10920</v>
      </c>
      <c r="K3276">
        <v>12600000</v>
      </c>
      <c r="L3276">
        <v>13600000</v>
      </c>
      <c r="M3276">
        <v>2</v>
      </c>
      <c r="N3276" t="s">
        <v>4401</v>
      </c>
      <c r="O3276" t="s">
        <v>11522</v>
      </c>
    </row>
    <row r="3277" spans="1:15" x14ac:dyDescent="0.3">
      <c r="A3277" t="s">
        <v>11527</v>
      </c>
      <c r="B3277">
        <v>2026</v>
      </c>
      <c r="C3277" t="s">
        <v>194</v>
      </c>
      <c r="D3277">
        <v>700</v>
      </c>
      <c r="E3277" t="s">
        <v>8072</v>
      </c>
      <c r="F3277" t="s">
        <v>43</v>
      </c>
      <c r="G3277">
        <v>3900</v>
      </c>
      <c r="H3277" t="s">
        <v>4179</v>
      </c>
      <c r="I3277">
        <v>14900000</v>
      </c>
      <c r="J3277" t="s">
        <v>10920</v>
      </c>
      <c r="K3277">
        <v>14400000</v>
      </c>
      <c r="L3277">
        <v>15400000</v>
      </c>
      <c r="M3277">
        <v>10</v>
      </c>
      <c r="N3277" t="s">
        <v>4274</v>
      </c>
      <c r="O3277" t="s">
        <v>11528</v>
      </c>
    </row>
    <row r="3278" spans="1:15" x14ac:dyDescent="0.3">
      <c r="A3278" t="s">
        <v>11529</v>
      </c>
      <c r="B3278">
        <v>2026</v>
      </c>
      <c r="C3278" t="s">
        <v>4183</v>
      </c>
      <c r="D3278" t="s">
        <v>11530</v>
      </c>
      <c r="E3278" t="s">
        <v>11531</v>
      </c>
      <c r="F3278" t="s">
        <v>60</v>
      </c>
      <c r="G3278">
        <v>4000</v>
      </c>
      <c r="H3278" t="s">
        <v>4179</v>
      </c>
      <c r="I3278">
        <v>40900000</v>
      </c>
      <c r="J3278" t="s">
        <v>10920</v>
      </c>
      <c r="K3278">
        <v>39500000</v>
      </c>
      <c r="L3278">
        <v>42400000</v>
      </c>
      <c r="M3278">
        <v>4</v>
      </c>
      <c r="N3278" t="s">
        <v>4733</v>
      </c>
      <c r="O3278" t="s">
        <v>11532</v>
      </c>
    </row>
    <row r="3279" spans="1:15" x14ac:dyDescent="0.3">
      <c r="A3279" t="s">
        <v>11533</v>
      </c>
      <c r="B3279">
        <v>2026</v>
      </c>
      <c r="C3279" t="s">
        <v>188</v>
      </c>
      <c r="D3279" t="s">
        <v>5022</v>
      </c>
      <c r="E3279" t="s">
        <v>8190</v>
      </c>
      <c r="F3279" t="s">
        <v>38</v>
      </c>
      <c r="G3279">
        <v>23000</v>
      </c>
      <c r="H3279" t="s">
        <v>4179</v>
      </c>
      <c r="I3279">
        <v>12600000</v>
      </c>
      <c r="J3279" t="s">
        <v>10920</v>
      </c>
      <c r="K3279">
        <v>11900000</v>
      </c>
      <c r="L3279">
        <v>13200000</v>
      </c>
      <c r="M3279">
        <v>2</v>
      </c>
      <c r="N3279" t="s">
        <v>4244</v>
      </c>
      <c r="O3279" t="s">
        <v>11534</v>
      </c>
    </row>
    <row r="3280" spans="1:15" x14ac:dyDescent="0.3">
      <c r="A3280" t="s">
        <v>11535</v>
      </c>
      <c r="B3280">
        <v>2026</v>
      </c>
      <c r="C3280" t="s">
        <v>5177</v>
      </c>
      <c r="D3280" t="s">
        <v>9099</v>
      </c>
      <c r="E3280" t="s">
        <v>11536</v>
      </c>
      <c r="F3280" t="s">
        <v>43</v>
      </c>
      <c r="G3280">
        <v>11000</v>
      </c>
      <c r="H3280" t="s">
        <v>4179</v>
      </c>
      <c r="I3280">
        <v>10200000</v>
      </c>
      <c r="J3280" t="s">
        <v>10920</v>
      </c>
      <c r="K3280">
        <v>9600000</v>
      </c>
      <c r="L3280">
        <v>10800000</v>
      </c>
      <c r="M3280" t="s">
        <v>4174</v>
      </c>
      <c r="N3280" t="s">
        <v>4244</v>
      </c>
      <c r="O3280" t="s">
        <v>11537</v>
      </c>
    </row>
    <row r="3281" spans="1:15" x14ac:dyDescent="0.3">
      <c r="A3281" t="s">
        <v>8644</v>
      </c>
      <c r="B3281">
        <v>2026</v>
      </c>
      <c r="C3281" t="s">
        <v>3991</v>
      </c>
      <c r="D3281" t="s">
        <v>11544</v>
      </c>
      <c r="E3281" t="s">
        <v>11545</v>
      </c>
      <c r="F3281" t="s">
        <v>4171</v>
      </c>
      <c r="G3281">
        <v>2390</v>
      </c>
      <c r="H3281" t="s">
        <v>4179</v>
      </c>
      <c r="I3281">
        <v>20000000</v>
      </c>
      <c r="J3281" t="s">
        <v>10920</v>
      </c>
      <c r="K3281">
        <v>19200000</v>
      </c>
      <c r="L3281">
        <v>20700000</v>
      </c>
      <c r="M3281" t="s">
        <v>4174</v>
      </c>
      <c r="N3281" t="s">
        <v>4795</v>
      </c>
      <c r="O3281" t="s">
        <v>11546</v>
      </c>
    </row>
    <row r="3282" spans="1:15" x14ac:dyDescent="0.3">
      <c r="A3282" t="s">
        <v>11556</v>
      </c>
      <c r="B3282">
        <v>2026</v>
      </c>
      <c r="C3282" t="s">
        <v>4640</v>
      </c>
      <c r="D3282" t="s">
        <v>4662</v>
      </c>
      <c r="E3282" t="s">
        <v>11557</v>
      </c>
      <c r="F3282" t="s">
        <v>143</v>
      </c>
      <c r="G3282">
        <v>2700</v>
      </c>
      <c r="H3282" t="s">
        <v>4172</v>
      </c>
      <c r="I3282">
        <v>7070000</v>
      </c>
      <c r="J3282" t="s">
        <v>10920</v>
      </c>
      <c r="K3282">
        <v>6820000</v>
      </c>
      <c r="L3282">
        <v>7320000</v>
      </c>
      <c r="M3282">
        <v>2</v>
      </c>
      <c r="N3282" t="s">
        <v>7670</v>
      </c>
      <c r="O3282" t="s">
        <v>11558</v>
      </c>
    </row>
    <row r="3283" spans="1:15" x14ac:dyDescent="0.3">
      <c r="A3283" t="s">
        <v>10519</v>
      </c>
      <c r="B3283">
        <v>2026</v>
      </c>
      <c r="C3283" t="s">
        <v>10544</v>
      </c>
      <c r="D3283" t="s">
        <v>10545</v>
      </c>
      <c r="E3283" t="s">
        <v>10546</v>
      </c>
      <c r="F3283" t="s">
        <v>11560</v>
      </c>
      <c r="G3283">
        <v>2600</v>
      </c>
      <c r="H3283" t="s">
        <v>4179</v>
      </c>
      <c r="I3283">
        <v>18100000</v>
      </c>
      <c r="J3283" t="s">
        <v>10920</v>
      </c>
      <c r="K3283">
        <v>17500000</v>
      </c>
      <c r="L3283">
        <v>18800000</v>
      </c>
      <c r="M3283" t="s">
        <v>4174</v>
      </c>
      <c r="N3283" t="s">
        <v>5634</v>
      </c>
      <c r="O3283" t="s">
        <v>11561</v>
      </c>
    </row>
    <row r="3284" spans="1:15" x14ac:dyDescent="0.3">
      <c r="A3284" t="s">
        <v>10945</v>
      </c>
      <c r="B3284">
        <v>2015</v>
      </c>
      <c r="C3284" t="s">
        <v>4183</v>
      </c>
      <c r="D3284" t="s">
        <v>4184</v>
      </c>
      <c r="E3284" t="s">
        <v>10946</v>
      </c>
      <c r="F3284" t="s">
        <v>60</v>
      </c>
      <c r="G3284">
        <v>200000</v>
      </c>
      <c r="H3284" t="s">
        <v>4179</v>
      </c>
      <c r="I3284">
        <v>4320000</v>
      </c>
      <c r="J3284" t="s">
        <v>10947</v>
      </c>
      <c r="K3284">
        <v>4020000</v>
      </c>
      <c r="L3284">
        <v>4610000</v>
      </c>
      <c r="M3284">
        <v>9</v>
      </c>
      <c r="N3284" t="s">
        <v>4212</v>
      </c>
      <c r="O3284" t="s">
        <v>10948</v>
      </c>
    </row>
    <row r="3285" spans="1:15" x14ac:dyDescent="0.3">
      <c r="A3285" t="s">
        <v>10959</v>
      </c>
      <c r="B3285">
        <v>2016</v>
      </c>
      <c r="C3285" t="s">
        <v>62</v>
      </c>
      <c r="D3285">
        <v>308</v>
      </c>
      <c r="E3285" t="s">
        <v>10960</v>
      </c>
      <c r="F3285" t="s">
        <v>143</v>
      </c>
      <c r="G3285">
        <v>123000</v>
      </c>
      <c r="H3285" t="s">
        <v>4179</v>
      </c>
      <c r="I3285">
        <v>7660000</v>
      </c>
      <c r="J3285" t="s">
        <v>10947</v>
      </c>
      <c r="K3285">
        <v>7280000</v>
      </c>
      <c r="L3285">
        <v>8000000</v>
      </c>
      <c r="M3285">
        <v>6</v>
      </c>
      <c r="N3285" t="s">
        <v>4381</v>
      </c>
      <c r="O3285" t="s">
        <v>11814</v>
      </c>
    </row>
    <row r="3286" spans="1:15" x14ac:dyDescent="0.3">
      <c r="A3286" t="s">
        <v>10969</v>
      </c>
      <c r="B3286">
        <v>2017</v>
      </c>
      <c r="C3286" t="s">
        <v>188</v>
      </c>
      <c r="D3286" t="s">
        <v>10351</v>
      </c>
      <c r="E3286" t="s">
        <v>10970</v>
      </c>
      <c r="F3286" t="s">
        <v>43</v>
      </c>
      <c r="G3286">
        <v>109000</v>
      </c>
      <c r="H3286" t="s">
        <v>4179</v>
      </c>
      <c r="I3286">
        <v>10900000</v>
      </c>
      <c r="J3286" t="s">
        <v>10947</v>
      </c>
      <c r="K3286">
        <v>10300000</v>
      </c>
      <c r="L3286">
        <v>11400000</v>
      </c>
      <c r="M3286">
        <v>9</v>
      </c>
      <c r="N3286" t="s">
        <v>4256</v>
      </c>
      <c r="O3286" t="s">
        <v>10971</v>
      </c>
    </row>
    <row r="3287" spans="1:15" x14ac:dyDescent="0.3">
      <c r="A3287" t="s">
        <v>11815</v>
      </c>
      <c r="B3287">
        <v>2018</v>
      </c>
      <c r="C3287" t="s">
        <v>4215</v>
      </c>
      <c r="D3287" t="s">
        <v>4216</v>
      </c>
      <c r="E3287" t="s">
        <v>5986</v>
      </c>
      <c r="F3287" t="s">
        <v>43</v>
      </c>
      <c r="G3287">
        <v>200000</v>
      </c>
      <c r="H3287" t="s">
        <v>4179</v>
      </c>
      <c r="I3287">
        <v>8100000</v>
      </c>
      <c r="J3287" t="s">
        <v>10947</v>
      </c>
      <c r="K3287">
        <v>7770000</v>
      </c>
      <c r="L3287">
        <v>8400000</v>
      </c>
      <c r="M3287">
        <v>5</v>
      </c>
      <c r="N3287" t="s">
        <v>4401</v>
      </c>
      <c r="O3287" t="s">
        <v>11816</v>
      </c>
    </row>
    <row r="3288" spans="1:15" x14ac:dyDescent="0.3">
      <c r="A3288" t="s">
        <v>11590</v>
      </c>
      <c r="B3288">
        <v>2018</v>
      </c>
      <c r="C3288" t="s">
        <v>250</v>
      </c>
      <c r="D3288" t="s">
        <v>11817</v>
      </c>
      <c r="E3288" t="s">
        <v>7348</v>
      </c>
      <c r="F3288" t="s">
        <v>143</v>
      </c>
      <c r="G3288">
        <v>133602</v>
      </c>
      <c r="H3288" t="s">
        <v>4172</v>
      </c>
      <c r="I3288">
        <v>12800000</v>
      </c>
      <c r="J3288" t="s">
        <v>10947</v>
      </c>
      <c r="K3288">
        <v>12300000</v>
      </c>
      <c r="L3288">
        <v>13300000</v>
      </c>
      <c r="M3288">
        <v>29</v>
      </c>
      <c r="N3288" t="s">
        <v>4244</v>
      </c>
      <c r="O3288" t="s">
        <v>11818</v>
      </c>
    </row>
    <row r="3289" spans="1:15" x14ac:dyDescent="0.3">
      <c r="A3289" t="s">
        <v>11017</v>
      </c>
      <c r="B3289">
        <v>2019</v>
      </c>
      <c r="C3289" t="s">
        <v>24</v>
      </c>
      <c r="D3289" t="s">
        <v>5245</v>
      </c>
      <c r="E3289" t="s">
        <v>6085</v>
      </c>
      <c r="F3289" t="s">
        <v>143</v>
      </c>
      <c r="G3289">
        <v>72000</v>
      </c>
      <c r="H3289" t="s">
        <v>4179</v>
      </c>
      <c r="I3289">
        <v>14700000</v>
      </c>
      <c r="J3289" t="s">
        <v>10947</v>
      </c>
      <c r="K3289">
        <v>14000000</v>
      </c>
      <c r="L3289">
        <v>15400000</v>
      </c>
      <c r="M3289">
        <v>15</v>
      </c>
      <c r="N3289" t="s">
        <v>4218</v>
      </c>
      <c r="O3289" t="s">
        <v>11018</v>
      </c>
    </row>
    <row r="3290" spans="1:15" x14ac:dyDescent="0.3">
      <c r="A3290" t="s">
        <v>11031</v>
      </c>
      <c r="B3290">
        <v>2019</v>
      </c>
      <c r="C3290" t="s">
        <v>92</v>
      </c>
      <c r="D3290" t="s">
        <v>8319</v>
      </c>
      <c r="E3290" t="s">
        <v>11032</v>
      </c>
      <c r="F3290" t="s">
        <v>94</v>
      </c>
      <c r="G3290">
        <v>146645</v>
      </c>
      <c r="H3290" t="s">
        <v>4172</v>
      </c>
      <c r="I3290">
        <v>21300000</v>
      </c>
      <c r="J3290" t="s">
        <v>10947</v>
      </c>
      <c r="K3290">
        <v>19800000</v>
      </c>
      <c r="L3290">
        <v>22700000</v>
      </c>
      <c r="M3290">
        <v>23</v>
      </c>
      <c r="N3290" t="s">
        <v>4180</v>
      </c>
      <c r="O3290" t="s">
        <v>11033</v>
      </c>
    </row>
    <row r="3291" spans="1:15" x14ac:dyDescent="0.3">
      <c r="A3291" t="s">
        <v>11603</v>
      </c>
      <c r="B3291">
        <v>2019</v>
      </c>
      <c r="C3291" t="s">
        <v>24</v>
      </c>
      <c r="D3291" t="s">
        <v>4430</v>
      </c>
      <c r="E3291" t="s">
        <v>6159</v>
      </c>
      <c r="F3291" t="s">
        <v>94</v>
      </c>
      <c r="G3291">
        <v>83100</v>
      </c>
      <c r="H3291" t="s">
        <v>4172</v>
      </c>
      <c r="I3291">
        <v>19700000</v>
      </c>
      <c r="J3291" t="s">
        <v>10947</v>
      </c>
      <c r="K3291">
        <v>18800000</v>
      </c>
      <c r="L3291">
        <v>20700000</v>
      </c>
      <c r="M3291">
        <v>43</v>
      </c>
      <c r="N3291" t="s">
        <v>4387</v>
      </c>
      <c r="O3291" t="s">
        <v>11819</v>
      </c>
    </row>
    <row r="3292" spans="1:15" x14ac:dyDescent="0.3">
      <c r="A3292" t="s">
        <v>11039</v>
      </c>
      <c r="B3292">
        <v>2019</v>
      </c>
      <c r="C3292" t="s">
        <v>4097</v>
      </c>
      <c r="D3292" t="s">
        <v>4948</v>
      </c>
      <c r="E3292" t="s">
        <v>11040</v>
      </c>
      <c r="F3292" t="s">
        <v>143</v>
      </c>
      <c r="G3292">
        <v>88000</v>
      </c>
      <c r="H3292" t="s">
        <v>4179</v>
      </c>
      <c r="I3292">
        <v>7980000</v>
      </c>
      <c r="J3292" t="s">
        <v>10947</v>
      </c>
      <c r="K3292">
        <v>7700000</v>
      </c>
      <c r="L3292">
        <v>8300000</v>
      </c>
      <c r="M3292">
        <v>7</v>
      </c>
      <c r="N3292" t="s">
        <v>4256</v>
      </c>
      <c r="O3292" t="s">
        <v>11041</v>
      </c>
    </row>
    <row r="3293" spans="1:15" x14ac:dyDescent="0.3">
      <c r="A3293" t="s">
        <v>2884</v>
      </c>
      <c r="B3293">
        <v>2019</v>
      </c>
      <c r="C3293" t="s">
        <v>230</v>
      </c>
      <c r="D3293" t="s">
        <v>11820</v>
      </c>
      <c r="E3293" t="s">
        <v>11821</v>
      </c>
      <c r="F3293" t="s">
        <v>143</v>
      </c>
      <c r="G3293">
        <v>67039</v>
      </c>
      <c r="H3293" t="s">
        <v>4179</v>
      </c>
      <c r="I3293">
        <v>8500000</v>
      </c>
      <c r="J3293" t="s">
        <v>10947</v>
      </c>
      <c r="K3293">
        <v>7850000</v>
      </c>
      <c r="L3293">
        <v>9100000</v>
      </c>
      <c r="M3293">
        <v>4</v>
      </c>
      <c r="N3293" t="s">
        <v>4244</v>
      </c>
      <c r="O3293" t="s">
        <v>11822</v>
      </c>
    </row>
    <row r="3294" spans="1:15" x14ac:dyDescent="0.3">
      <c r="A3294" t="s">
        <v>11588</v>
      </c>
      <c r="B3294">
        <v>2019</v>
      </c>
      <c r="C3294" t="s">
        <v>4640</v>
      </c>
      <c r="D3294" t="s">
        <v>5786</v>
      </c>
      <c r="E3294" t="s">
        <v>5787</v>
      </c>
      <c r="F3294" t="s">
        <v>43</v>
      </c>
      <c r="G3294">
        <v>73000</v>
      </c>
      <c r="H3294" t="s">
        <v>4179</v>
      </c>
      <c r="I3294">
        <v>7880000</v>
      </c>
      <c r="J3294" t="s">
        <v>10947</v>
      </c>
      <c r="K3294">
        <v>7580000</v>
      </c>
      <c r="L3294">
        <v>8200000</v>
      </c>
      <c r="M3294">
        <v>28</v>
      </c>
      <c r="N3294" t="s">
        <v>4244</v>
      </c>
      <c r="O3294" t="s">
        <v>11823</v>
      </c>
    </row>
    <row r="3295" spans="1:15" x14ac:dyDescent="0.3">
      <c r="A3295" t="s">
        <v>2863</v>
      </c>
      <c r="B3295">
        <v>2019</v>
      </c>
      <c r="C3295" t="s">
        <v>62</v>
      </c>
      <c r="D3295">
        <v>3008</v>
      </c>
      <c r="E3295" t="s">
        <v>11051</v>
      </c>
      <c r="F3295" t="s">
        <v>143</v>
      </c>
      <c r="G3295">
        <v>74500</v>
      </c>
      <c r="H3295" t="s">
        <v>4179</v>
      </c>
      <c r="I3295">
        <v>16300000</v>
      </c>
      <c r="J3295" t="s">
        <v>10947</v>
      </c>
      <c r="K3295">
        <v>15700000</v>
      </c>
      <c r="L3295">
        <v>16900000</v>
      </c>
      <c r="M3295">
        <v>7</v>
      </c>
      <c r="N3295" t="s">
        <v>4259</v>
      </c>
      <c r="O3295" t="s">
        <v>11053</v>
      </c>
    </row>
    <row r="3296" spans="1:15" x14ac:dyDescent="0.3">
      <c r="A3296" t="s">
        <v>11054</v>
      </c>
      <c r="B3296">
        <v>2019</v>
      </c>
      <c r="C3296" t="s">
        <v>4183</v>
      </c>
      <c r="D3296" t="s">
        <v>6107</v>
      </c>
      <c r="E3296" t="s">
        <v>11028</v>
      </c>
      <c r="F3296" t="s">
        <v>161</v>
      </c>
      <c r="G3296">
        <v>79000</v>
      </c>
      <c r="H3296" t="s">
        <v>4179</v>
      </c>
      <c r="I3296">
        <v>9300000</v>
      </c>
      <c r="J3296" t="s">
        <v>10947</v>
      </c>
      <c r="K3296">
        <v>9000000</v>
      </c>
      <c r="L3296">
        <v>9600000</v>
      </c>
      <c r="M3296">
        <v>8</v>
      </c>
      <c r="N3296" t="s">
        <v>4551</v>
      </c>
      <c r="O3296" t="s">
        <v>11055</v>
      </c>
    </row>
    <row r="3297" spans="1:15" x14ac:dyDescent="0.3">
      <c r="A3297" t="s">
        <v>11056</v>
      </c>
      <c r="B3297">
        <v>2020</v>
      </c>
      <c r="C3297" t="s">
        <v>194</v>
      </c>
      <c r="D3297" t="s">
        <v>4322</v>
      </c>
      <c r="E3297" t="s">
        <v>11057</v>
      </c>
      <c r="F3297" t="s">
        <v>143</v>
      </c>
      <c r="G3297">
        <v>73911</v>
      </c>
      <c r="H3297" t="s">
        <v>4172</v>
      </c>
      <c r="I3297">
        <v>31400000</v>
      </c>
      <c r="J3297" t="s">
        <v>10947</v>
      </c>
      <c r="K3297">
        <v>30200000</v>
      </c>
      <c r="L3297">
        <v>32600000</v>
      </c>
      <c r="M3297">
        <v>5</v>
      </c>
      <c r="N3297" t="s">
        <v>5959</v>
      </c>
      <c r="O3297" t="s">
        <v>11058</v>
      </c>
    </row>
    <row r="3298" spans="1:15" x14ac:dyDescent="0.3">
      <c r="A3298" t="s">
        <v>11824</v>
      </c>
      <c r="B3298">
        <v>2020</v>
      </c>
      <c r="C3298" t="s">
        <v>166</v>
      </c>
      <c r="D3298" t="s">
        <v>5003</v>
      </c>
      <c r="E3298" t="s">
        <v>5004</v>
      </c>
      <c r="F3298" t="s">
        <v>161</v>
      </c>
      <c r="G3298">
        <v>131292</v>
      </c>
      <c r="H3298" t="s">
        <v>4179</v>
      </c>
      <c r="I3298">
        <v>14900000</v>
      </c>
      <c r="J3298" t="s">
        <v>10947</v>
      </c>
      <c r="K3298">
        <v>14400000</v>
      </c>
      <c r="L3298">
        <v>15500000</v>
      </c>
      <c r="M3298">
        <v>30</v>
      </c>
      <c r="N3298" t="s">
        <v>4212</v>
      </c>
      <c r="O3298" t="s">
        <v>11825</v>
      </c>
    </row>
    <row r="3299" spans="1:15" x14ac:dyDescent="0.3">
      <c r="A3299" t="s">
        <v>11824</v>
      </c>
      <c r="B3299">
        <v>2020</v>
      </c>
      <c r="C3299" t="s">
        <v>166</v>
      </c>
      <c r="D3299" t="s">
        <v>5003</v>
      </c>
      <c r="E3299" t="s">
        <v>5004</v>
      </c>
      <c r="F3299" t="s">
        <v>161</v>
      </c>
      <c r="G3299">
        <v>132000</v>
      </c>
      <c r="H3299" t="s">
        <v>4179</v>
      </c>
      <c r="I3299">
        <v>14900000</v>
      </c>
      <c r="J3299" t="s">
        <v>10947</v>
      </c>
      <c r="K3299">
        <v>14400000</v>
      </c>
      <c r="L3299">
        <v>15500000</v>
      </c>
      <c r="M3299">
        <v>30</v>
      </c>
      <c r="N3299" t="s">
        <v>4212</v>
      </c>
      <c r="O3299" t="s">
        <v>11826</v>
      </c>
    </row>
    <row r="3300" spans="1:15" x14ac:dyDescent="0.3">
      <c r="A3300" t="s">
        <v>4171</v>
      </c>
      <c r="B3300">
        <v>2026</v>
      </c>
      <c r="C3300" t="s">
        <v>62</v>
      </c>
      <c r="D3300" t="s">
        <v>4197</v>
      </c>
      <c r="E3300" t="s">
        <v>4807</v>
      </c>
      <c r="F3300" t="s">
        <v>4171</v>
      </c>
      <c r="G3300">
        <v>8700</v>
      </c>
      <c r="H3300" t="s">
        <v>4179</v>
      </c>
      <c r="I3300">
        <v>20400000</v>
      </c>
      <c r="J3300" t="s">
        <v>10947</v>
      </c>
      <c r="K3300">
        <v>19600000</v>
      </c>
      <c r="L3300">
        <v>21300000</v>
      </c>
      <c r="M3300" t="s">
        <v>4174</v>
      </c>
      <c r="N3300" t="s">
        <v>4582</v>
      </c>
      <c r="O3300" t="s">
        <v>11086</v>
      </c>
    </row>
    <row r="3301" spans="1:15" x14ac:dyDescent="0.3">
      <c r="A3301" t="s">
        <v>11574</v>
      </c>
      <c r="B3301">
        <v>2020</v>
      </c>
      <c r="C3301" t="s">
        <v>62</v>
      </c>
      <c r="D3301">
        <v>3008</v>
      </c>
      <c r="E3301" t="s">
        <v>11827</v>
      </c>
      <c r="F3301" t="s">
        <v>60</v>
      </c>
      <c r="G3301">
        <v>99000</v>
      </c>
      <c r="H3301" t="s">
        <v>4179</v>
      </c>
      <c r="I3301">
        <v>13400000</v>
      </c>
      <c r="J3301" t="s">
        <v>10947</v>
      </c>
      <c r="K3301">
        <v>12700000</v>
      </c>
      <c r="L3301">
        <v>14200000</v>
      </c>
      <c r="M3301">
        <v>23</v>
      </c>
      <c r="N3301" t="s">
        <v>4186</v>
      </c>
      <c r="O3301" t="s">
        <v>11828</v>
      </c>
    </row>
    <row r="3302" spans="1:15" x14ac:dyDescent="0.3">
      <c r="A3302" t="s">
        <v>11574</v>
      </c>
      <c r="B3302">
        <v>2020</v>
      </c>
      <c r="C3302" t="s">
        <v>62</v>
      </c>
      <c r="D3302">
        <v>3008</v>
      </c>
      <c r="E3302" t="s">
        <v>11827</v>
      </c>
      <c r="F3302" t="s">
        <v>60</v>
      </c>
      <c r="G3302">
        <v>99000</v>
      </c>
      <c r="H3302" t="s">
        <v>4179</v>
      </c>
      <c r="I3302">
        <v>13400000</v>
      </c>
      <c r="J3302" t="s">
        <v>10947</v>
      </c>
      <c r="K3302">
        <v>12700000</v>
      </c>
      <c r="L3302">
        <v>14200000</v>
      </c>
      <c r="M3302">
        <v>23</v>
      </c>
      <c r="N3302" t="s">
        <v>4186</v>
      </c>
      <c r="O3302" t="s">
        <v>11829</v>
      </c>
    </row>
    <row r="3303" spans="1:15" x14ac:dyDescent="0.3">
      <c r="A3303" t="s">
        <v>11574</v>
      </c>
      <c r="B3303">
        <v>2020</v>
      </c>
      <c r="C3303" t="s">
        <v>62</v>
      </c>
      <c r="D3303">
        <v>3008</v>
      </c>
      <c r="E3303" t="s">
        <v>11827</v>
      </c>
      <c r="F3303" t="s">
        <v>60</v>
      </c>
      <c r="G3303">
        <v>100000</v>
      </c>
      <c r="H3303" t="s">
        <v>4179</v>
      </c>
      <c r="I3303">
        <v>13400000</v>
      </c>
      <c r="J3303" t="s">
        <v>10947</v>
      </c>
      <c r="K3303">
        <v>12700000</v>
      </c>
      <c r="L3303">
        <v>14100000</v>
      </c>
      <c r="M3303">
        <v>23</v>
      </c>
      <c r="N3303" t="s">
        <v>4186</v>
      </c>
      <c r="O3303" t="s">
        <v>11830</v>
      </c>
    </row>
    <row r="3304" spans="1:15" x14ac:dyDescent="0.3">
      <c r="A3304" t="s">
        <v>11594</v>
      </c>
      <c r="B3304">
        <v>2020</v>
      </c>
      <c r="C3304" t="s">
        <v>4097</v>
      </c>
      <c r="D3304" t="s">
        <v>4948</v>
      </c>
      <c r="E3304" t="s">
        <v>11831</v>
      </c>
      <c r="F3304" t="s">
        <v>143</v>
      </c>
      <c r="G3304">
        <v>79000</v>
      </c>
      <c r="H3304" t="s">
        <v>4172</v>
      </c>
      <c r="I3304">
        <v>7250000</v>
      </c>
      <c r="J3304" t="s">
        <v>10947</v>
      </c>
      <c r="K3304">
        <v>6970000</v>
      </c>
      <c r="L3304">
        <v>7520000</v>
      </c>
      <c r="M3304">
        <v>2</v>
      </c>
      <c r="N3304" t="s">
        <v>4381</v>
      </c>
      <c r="O3304" t="s">
        <v>11832</v>
      </c>
    </row>
    <row r="3305" spans="1:15" x14ac:dyDescent="0.3">
      <c r="A3305" t="s">
        <v>11833</v>
      </c>
      <c r="B3305">
        <v>2020</v>
      </c>
      <c r="C3305" t="s">
        <v>131</v>
      </c>
      <c r="D3305" t="s">
        <v>5039</v>
      </c>
      <c r="E3305" t="s">
        <v>11834</v>
      </c>
      <c r="F3305" t="s">
        <v>143</v>
      </c>
      <c r="G3305">
        <v>169000</v>
      </c>
      <c r="H3305" t="s">
        <v>4179</v>
      </c>
      <c r="I3305">
        <v>18000000</v>
      </c>
      <c r="J3305" t="s">
        <v>10947</v>
      </c>
      <c r="K3305">
        <v>17300000</v>
      </c>
      <c r="L3305">
        <v>18700000</v>
      </c>
      <c r="M3305" t="s">
        <v>4174</v>
      </c>
      <c r="N3305" t="s">
        <v>4191</v>
      </c>
      <c r="O3305" t="s">
        <v>11835</v>
      </c>
    </row>
    <row r="3306" spans="1:15" x14ac:dyDescent="0.3">
      <c r="A3306" t="s">
        <v>4665</v>
      </c>
      <c r="B3306">
        <v>2021</v>
      </c>
      <c r="C3306" t="s">
        <v>89</v>
      </c>
      <c r="D3306" t="s">
        <v>4422</v>
      </c>
      <c r="E3306" t="s">
        <v>4666</v>
      </c>
      <c r="F3306" t="s">
        <v>60</v>
      </c>
      <c r="G3306">
        <v>96000</v>
      </c>
      <c r="H3306" t="s">
        <v>4179</v>
      </c>
      <c r="I3306">
        <v>7360000</v>
      </c>
      <c r="J3306" t="s">
        <v>10947</v>
      </c>
      <c r="K3306">
        <v>7080000</v>
      </c>
      <c r="L3306">
        <v>7640000</v>
      </c>
      <c r="M3306">
        <v>51</v>
      </c>
      <c r="N3306" t="s">
        <v>4424</v>
      </c>
      <c r="O3306" t="s">
        <v>11836</v>
      </c>
    </row>
    <row r="3307" spans="1:15" x14ac:dyDescent="0.3">
      <c r="A3307" t="s">
        <v>11119</v>
      </c>
      <c r="B3307">
        <v>2021</v>
      </c>
      <c r="C3307" t="s">
        <v>191</v>
      </c>
      <c r="D3307" t="s">
        <v>5762</v>
      </c>
      <c r="E3307" t="s">
        <v>11120</v>
      </c>
      <c r="F3307" t="s">
        <v>161</v>
      </c>
      <c r="G3307">
        <v>152000</v>
      </c>
      <c r="H3307" t="s">
        <v>4172</v>
      </c>
      <c r="I3307">
        <v>15700000</v>
      </c>
      <c r="J3307" t="s">
        <v>10947</v>
      </c>
      <c r="K3307">
        <v>15100000</v>
      </c>
      <c r="L3307">
        <v>16300000</v>
      </c>
      <c r="M3307" t="s">
        <v>4174</v>
      </c>
      <c r="N3307" t="s">
        <v>4289</v>
      </c>
      <c r="O3307" t="s">
        <v>11121</v>
      </c>
    </row>
    <row r="3308" spans="1:15" x14ac:dyDescent="0.3">
      <c r="A3308" t="s">
        <v>11592</v>
      </c>
      <c r="B3308">
        <v>2021</v>
      </c>
      <c r="C3308" t="s">
        <v>89</v>
      </c>
      <c r="D3308" t="s">
        <v>4379</v>
      </c>
      <c r="E3308" t="s">
        <v>4380</v>
      </c>
      <c r="F3308" t="s">
        <v>173</v>
      </c>
      <c r="G3308">
        <v>49600</v>
      </c>
      <c r="H3308" t="s">
        <v>4172</v>
      </c>
      <c r="I3308">
        <v>7210000</v>
      </c>
      <c r="J3308" t="s">
        <v>10947</v>
      </c>
      <c r="K3308">
        <v>6940000</v>
      </c>
      <c r="L3308">
        <v>7470000</v>
      </c>
      <c r="M3308">
        <v>33</v>
      </c>
      <c r="N3308" t="s">
        <v>4424</v>
      </c>
      <c r="O3308" t="s">
        <v>11837</v>
      </c>
    </row>
    <row r="3309" spans="1:15" x14ac:dyDescent="0.3">
      <c r="A3309" t="s">
        <v>11596</v>
      </c>
      <c r="B3309">
        <v>2021</v>
      </c>
      <c r="C3309" t="s">
        <v>188</v>
      </c>
      <c r="D3309" t="s">
        <v>4613</v>
      </c>
      <c r="E3309" t="s">
        <v>5968</v>
      </c>
      <c r="F3309" t="s">
        <v>60</v>
      </c>
      <c r="G3309">
        <v>68000</v>
      </c>
      <c r="H3309" t="s">
        <v>4179</v>
      </c>
      <c r="I3309">
        <v>7930000</v>
      </c>
      <c r="J3309" t="s">
        <v>10947</v>
      </c>
      <c r="K3309">
        <v>7590000</v>
      </c>
      <c r="L3309">
        <v>8300000</v>
      </c>
      <c r="M3309">
        <v>3</v>
      </c>
      <c r="N3309" t="s">
        <v>4244</v>
      </c>
      <c r="O3309" t="s">
        <v>11838</v>
      </c>
    </row>
    <row r="3310" spans="1:15" x14ac:dyDescent="0.3">
      <c r="A3310" t="s">
        <v>11593</v>
      </c>
      <c r="B3310">
        <v>2021</v>
      </c>
      <c r="C3310" t="s">
        <v>191</v>
      </c>
      <c r="D3310" t="s">
        <v>7809</v>
      </c>
      <c r="E3310" t="s">
        <v>11839</v>
      </c>
      <c r="F3310" t="s">
        <v>161</v>
      </c>
      <c r="G3310">
        <v>74139</v>
      </c>
      <c r="H3310" t="s">
        <v>4179</v>
      </c>
      <c r="I3310">
        <v>13100000</v>
      </c>
      <c r="J3310" t="s">
        <v>10947</v>
      </c>
      <c r="K3310">
        <v>12500000</v>
      </c>
      <c r="L3310">
        <v>13600000</v>
      </c>
      <c r="M3310" t="s">
        <v>4174</v>
      </c>
      <c r="N3310" t="s">
        <v>4186</v>
      </c>
      <c r="O3310" t="s">
        <v>11840</v>
      </c>
    </row>
    <row r="3311" spans="1:15" x14ac:dyDescent="0.3">
      <c r="A3311" t="s">
        <v>11183</v>
      </c>
      <c r="B3311">
        <v>2022</v>
      </c>
      <c r="C3311" t="s">
        <v>92</v>
      </c>
      <c r="D3311" t="s">
        <v>4944</v>
      </c>
      <c r="E3311" t="s">
        <v>6161</v>
      </c>
      <c r="F3311" t="s">
        <v>94</v>
      </c>
      <c r="G3311">
        <v>29488</v>
      </c>
      <c r="H3311" t="s">
        <v>4179</v>
      </c>
      <c r="I3311">
        <v>13200000</v>
      </c>
      <c r="J3311" t="s">
        <v>10947</v>
      </c>
      <c r="K3311">
        <v>12700000</v>
      </c>
      <c r="L3311">
        <v>13600000</v>
      </c>
      <c r="M3311">
        <v>33</v>
      </c>
      <c r="N3311" t="s">
        <v>4191</v>
      </c>
      <c r="O3311" t="s">
        <v>11184</v>
      </c>
    </row>
    <row r="3312" spans="1:15" x14ac:dyDescent="0.3">
      <c r="A3312" t="s">
        <v>11606</v>
      </c>
      <c r="B3312">
        <v>2022</v>
      </c>
      <c r="C3312" t="s">
        <v>188</v>
      </c>
      <c r="D3312" t="s">
        <v>5882</v>
      </c>
      <c r="E3312" t="s">
        <v>9052</v>
      </c>
      <c r="F3312" t="s">
        <v>173</v>
      </c>
      <c r="G3312">
        <v>112000</v>
      </c>
      <c r="H3312" t="s">
        <v>4179</v>
      </c>
      <c r="I3312">
        <v>16000000</v>
      </c>
      <c r="J3312" t="s">
        <v>10947</v>
      </c>
      <c r="K3312">
        <v>15400000</v>
      </c>
      <c r="L3312">
        <v>16600000</v>
      </c>
      <c r="M3312">
        <v>19</v>
      </c>
      <c r="N3312" t="s">
        <v>4256</v>
      </c>
      <c r="O3312" t="s">
        <v>11841</v>
      </c>
    </row>
    <row r="3313" spans="1:15" x14ac:dyDescent="0.3">
      <c r="A3313" t="s">
        <v>11573</v>
      </c>
      <c r="B3313">
        <v>2022</v>
      </c>
      <c r="C3313" t="s">
        <v>4640</v>
      </c>
      <c r="D3313" t="s">
        <v>6179</v>
      </c>
      <c r="E3313" t="s">
        <v>6180</v>
      </c>
      <c r="F3313" t="s">
        <v>161</v>
      </c>
      <c r="G3313">
        <v>65283</v>
      </c>
      <c r="H3313" t="s">
        <v>4179</v>
      </c>
      <c r="I3313">
        <v>12400000</v>
      </c>
      <c r="J3313" t="s">
        <v>10947</v>
      </c>
      <c r="K3313">
        <v>11900000</v>
      </c>
      <c r="L3313">
        <v>12900000</v>
      </c>
      <c r="M3313">
        <v>2</v>
      </c>
      <c r="N3313" t="s">
        <v>4582</v>
      </c>
      <c r="O3313" t="s">
        <v>11842</v>
      </c>
    </row>
    <row r="3314" spans="1:15" x14ac:dyDescent="0.3">
      <c r="A3314" t="s">
        <v>11605</v>
      </c>
      <c r="B3314">
        <v>2022</v>
      </c>
      <c r="C3314" t="s">
        <v>250</v>
      </c>
      <c r="D3314" t="s">
        <v>5776</v>
      </c>
      <c r="E3314" t="s">
        <v>11843</v>
      </c>
      <c r="F3314" t="s">
        <v>43</v>
      </c>
      <c r="G3314">
        <v>62000</v>
      </c>
      <c r="H3314" t="s">
        <v>4179</v>
      </c>
      <c r="I3314">
        <v>21800000</v>
      </c>
      <c r="J3314" t="s">
        <v>10947</v>
      </c>
      <c r="K3314">
        <v>21100000</v>
      </c>
      <c r="L3314">
        <v>22600000</v>
      </c>
      <c r="M3314">
        <v>2</v>
      </c>
      <c r="N3314" t="s">
        <v>4186</v>
      </c>
      <c r="O3314" t="s">
        <v>11844</v>
      </c>
    </row>
    <row r="3315" spans="1:15" x14ac:dyDescent="0.3">
      <c r="A3315" t="s">
        <v>11591</v>
      </c>
      <c r="B3315">
        <v>2022</v>
      </c>
      <c r="C3315" t="s">
        <v>36</v>
      </c>
      <c r="D3315" t="s">
        <v>4399</v>
      </c>
      <c r="E3315" t="s">
        <v>5772</v>
      </c>
      <c r="F3315" t="s">
        <v>60</v>
      </c>
      <c r="G3315">
        <v>47000</v>
      </c>
      <c r="H3315" t="s">
        <v>4179</v>
      </c>
      <c r="I3315">
        <v>8300000</v>
      </c>
      <c r="J3315" t="s">
        <v>10947</v>
      </c>
      <c r="K3315">
        <v>8000000</v>
      </c>
      <c r="L3315">
        <v>8600000</v>
      </c>
      <c r="M3315">
        <v>41</v>
      </c>
      <c r="N3315" t="s">
        <v>4582</v>
      </c>
      <c r="O3315" t="s">
        <v>11845</v>
      </c>
    </row>
    <row r="3316" spans="1:15" x14ac:dyDescent="0.3">
      <c r="A3316" t="s">
        <v>11601</v>
      </c>
      <c r="B3316">
        <v>2022</v>
      </c>
      <c r="C3316" t="s">
        <v>108</v>
      </c>
      <c r="D3316" t="s">
        <v>7770</v>
      </c>
      <c r="E3316" t="s">
        <v>11846</v>
      </c>
      <c r="F3316" t="s">
        <v>161</v>
      </c>
      <c r="G3316">
        <v>70000</v>
      </c>
      <c r="H3316" t="s">
        <v>4179</v>
      </c>
      <c r="I3316">
        <v>6450000</v>
      </c>
      <c r="J3316" t="s">
        <v>10947</v>
      </c>
      <c r="K3316">
        <v>6220000</v>
      </c>
      <c r="L3316">
        <v>6680000</v>
      </c>
      <c r="M3316">
        <v>6</v>
      </c>
      <c r="N3316" t="s">
        <v>4416</v>
      </c>
      <c r="O3316" t="s">
        <v>11847</v>
      </c>
    </row>
    <row r="3317" spans="1:15" x14ac:dyDescent="0.3">
      <c r="A3317" t="s">
        <v>11572</v>
      </c>
      <c r="B3317">
        <v>2022</v>
      </c>
      <c r="C3317" t="s">
        <v>137</v>
      </c>
      <c r="D3317" t="s">
        <v>4748</v>
      </c>
      <c r="E3317" t="s">
        <v>4923</v>
      </c>
      <c r="F3317" t="s">
        <v>143</v>
      </c>
      <c r="G3317">
        <v>40700</v>
      </c>
      <c r="H3317" t="s">
        <v>4172</v>
      </c>
      <c r="I3317">
        <v>13000000</v>
      </c>
      <c r="J3317" t="s">
        <v>10947</v>
      </c>
      <c r="K3317">
        <v>12500000</v>
      </c>
      <c r="L3317">
        <v>13400000</v>
      </c>
      <c r="M3317">
        <v>31</v>
      </c>
      <c r="N3317" t="s">
        <v>4381</v>
      </c>
      <c r="O3317" t="s">
        <v>11848</v>
      </c>
    </row>
    <row r="3318" spans="1:15" x14ac:dyDescent="0.3">
      <c r="A3318" t="s">
        <v>11228</v>
      </c>
      <c r="B3318">
        <v>2022</v>
      </c>
      <c r="C3318" t="s">
        <v>166</v>
      </c>
      <c r="D3318" t="s">
        <v>5003</v>
      </c>
      <c r="E3318" t="s">
        <v>5004</v>
      </c>
      <c r="F3318" t="s">
        <v>143</v>
      </c>
      <c r="G3318">
        <v>61000</v>
      </c>
      <c r="H3318" t="s">
        <v>4179</v>
      </c>
      <c r="I3318">
        <v>18200000</v>
      </c>
      <c r="J3318" t="s">
        <v>10947</v>
      </c>
      <c r="K3318">
        <v>17500000</v>
      </c>
      <c r="L3318">
        <v>18800000</v>
      </c>
      <c r="M3318">
        <v>64</v>
      </c>
      <c r="N3318" t="s">
        <v>4212</v>
      </c>
      <c r="O3318" t="s">
        <v>11229</v>
      </c>
    </row>
    <row r="3319" spans="1:15" x14ac:dyDescent="0.3">
      <c r="A3319" t="s">
        <v>10869</v>
      </c>
      <c r="B3319">
        <v>2022</v>
      </c>
      <c r="C3319" t="s">
        <v>4183</v>
      </c>
      <c r="D3319" t="s">
        <v>4485</v>
      </c>
      <c r="E3319" t="s">
        <v>7884</v>
      </c>
      <c r="F3319" t="s">
        <v>161</v>
      </c>
      <c r="G3319">
        <v>55700</v>
      </c>
      <c r="H3319" t="s">
        <v>4172</v>
      </c>
      <c r="I3319">
        <v>11000000</v>
      </c>
      <c r="J3319" t="s">
        <v>10947</v>
      </c>
      <c r="K3319">
        <v>10600000</v>
      </c>
      <c r="L3319">
        <v>11300000</v>
      </c>
      <c r="M3319">
        <v>4</v>
      </c>
      <c r="N3319" t="s">
        <v>4381</v>
      </c>
      <c r="O3319" t="s">
        <v>11242</v>
      </c>
    </row>
    <row r="3320" spans="1:15" x14ac:dyDescent="0.3">
      <c r="A3320" t="s">
        <v>11578</v>
      </c>
      <c r="B3320">
        <v>2022</v>
      </c>
      <c r="C3320" t="s">
        <v>4183</v>
      </c>
      <c r="D3320" t="s">
        <v>4491</v>
      </c>
      <c r="E3320" t="s">
        <v>4492</v>
      </c>
      <c r="F3320" t="s">
        <v>43</v>
      </c>
      <c r="G3320">
        <v>74157</v>
      </c>
      <c r="H3320" t="s">
        <v>4179</v>
      </c>
      <c r="I3320">
        <v>11800000</v>
      </c>
      <c r="J3320" t="s">
        <v>10947</v>
      </c>
      <c r="K3320">
        <v>11300000</v>
      </c>
      <c r="L3320">
        <v>12300000</v>
      </c>
      <c r="M3320">
        <v>8</v>
      </c>
      <c r="N3320" t="s">
        <v>4274</v>
      </c>
      <c r="O3320" t="s">
        <v>11849</v>
      </c>
    </row>
    <row r="3321" spans="1:15" x14ac:dyDescent="0.3">
      <c r="A3321" t="s">
        <v>11850</v>
      </c>
      <c r="B3321">
        <v>2022</v>
      </c>
      <c r="C3321" t="s">
        <v>137</v>
      </c>
      <c r="D3321" t="s">
        <v>4436</v>
      </c>
      <c r="E3321" t="s">
        <v>4650</v>
      </c>
      <c r="F3321" t="s">
        <v>161</v>
      </c>
      <c r="G3321">
        <v>22500</v>
      </c>
      <c r="H3321" t="s">
        <v>4172</v>
      </c>
      <c r="I3321">
        <v>10000000</v>
      </c>
      <c r="J3321" t="s">
        <v>10947</v>
      </c>
      <c r="K3321">
        <v>9600000</v>
      </c>
      <c r="L3321">
        <v>10300000</v>
      </c>
      <c r="M3321">
        <v>22</v>
      </c>
      <c r="N3321" t="s">
        <v>4424</v>
      </c>
      <c r="O3321" t="s">
        <v>11851</v>
      </c>
    </row>
    <row r="3322" spans="1:15" x14ac:dyDescent="0.3">
      <c r="A3322" t="s">
        <v>11589</v>
      </c>
      <c r="B3322">
        <v>2023</v>
      </c>
      <c r="C3322" t="s">
        <v>92</v>
      </c>
      <c r="D3322" t="s">
        <v>4752</v>
      </c>
      <c r="E3322" t="s">
        <v>4753</v>
      </c>
      <c r="F3322" t="s">
        <v>161</v>
      </c>
      <c r="G3322">
        <v>82500</v>
      </c>
      <c r="H3322" t="s">
        <v>4179</v>
      </c>
      <c r="I3322">
        <v>10300000</v>
      </c>
      <c r="J3322" t="s">
        <v>10947</v>
      </c>
      <c r="K3322">
        <v>10000000</v>
      </c>
      <c r="L3322">
        <v>10700000</v>
      </c>
      <c r="M3322">
        <v>40</v>
      </c>
      <c r="N3322" t="s">
        <v>4582</v>
      </c>
      <c r="O3322" t="s">
        <v>11852</v>
      </c>
    </row>
    <row r="3323" spans="1:15" x14ac:dyDescent="0.3">
      <c r="A3323" t="s">
        <v>11583</v>
      </c>
      <c r="B3323">
        <v>2023</v>
      </c>
      <c r="C3323" t="s">
        <v>92</v>
      </c>
      <c r="D3323" t="s">
        <v>4752</v>
      </c>
      <c r="E3323" t="s">
        <v>4753</v>
      </c>
      <c r="F3323" t="s">
        <v>161</v>
      </c>
      <c r="G3323">
        <v>35200</v>
      </c>
      <c r="H3323" t="s">
        <v>4172</v>
      </c>
      <c r="I3323">
        <v>11000000</v>
      </c>
      <c r="J3323" t="s">
        <v>10947</v>
      </c>
      <c r="K3323">
        <v>10700000</v>
      </c>
      <c r="L3323">
        <v>11400000</v>
      </c>
      <c r="M3323">
        <v>40</v>
      </c>
      <c r="N3323" t="s">
        <v>4582</v>
      </c>
      <c r="O3323" t="s">
        <v>11853</v>
      </c>
    </row>
    <row r="3324" spans="1:15" x14ac:dyDescent="0.3">
      <c r="A3324" t="s">
        <v>11280</v>
      </c>
      <c r="B3324">
        <v>2023</v>
      </c>
      <c r="C3324" t="s">
        <v>188</v>
      </c>
      <c r="D3324" t="s">
        <v>5848</v>
      </c>
      <c r="E3324" t="s">
        <v>4594</v>
      </c>
      <c r="F3324" t="s">
        <v>43</v>
      </c>
      <c r="G3324">
        <v>56016</v>
      </c>
      <c r="H3324" t="s">
        <v>4179</v>
      </c>
      <c r="I3324">
        <v>8900000</v>
      </c>
      <c r="J3324" t="s">
        <v>10947</v>
      </c>
      <c r="K3324">
        <v>8500000</v>
      </c>
      <c r="L3324">
        <v>9200000</v>
      </c>
      <c r="M3324">
        <v>4</v>
      </c>
      <c r="N3324" t="s">
        <v>4381</v>
      </c>
      <c r="O3324" t="s">
        <v>11281</v>
      </c>
    </row>
    <row r="3325" spans="1:15" x14ac:dyDescent="0.3">
      <c r="A3325" t="s">
        <v>11284</v>
      </c>
      <c r="B3325">
        <v>2023</v>
      </c>
      <c r="C3325" t="s">
        <v>92</v>
      </c>
      <c r="D3325" t="s">
        <v>4470</v>
      </c>
      <c r="E3325" t="s">
        <v>4989</v>
      </c>
      <c r="F3325" t="s">
        <v>60</v>
      </c>
      <c r="G3325">
        <v>30000</v>
      </c>
      <c r="H3325" t="s">
        <v>4172</v>
      </c>
      <c r="I3325">
        <v>38000000</v>
      </c>
      <c r="J3325" t="s">
        <v>10947</v>
      </c>
      <c r="K3325">
        <v>36700000</v>
      </c>
      <c r="L3325">
        <v>39300000</v>
      </c>
      <c r="M3325">
        <v>66</v>
      </c>
      <c r="N3325" t="s">
        <v>6079</v>
      </c>
      <c r="O3325" t="s">
        <v>11285</v>
      </c>
    </row>
    <row r="3326" spans="1:15" x14ac:dyDescent="0.3">
      <c r="A3326" t="s">
        <v>11297</v>
      </c>
      <c r="B3326">
        <v>2023</v>
      </c>
      <c r="C3326" t="s">
        <v>166</v>
      </c>
      <c r="D3326" t="s">
        <v>5821</v>
      </c>
      <c r="E3326" t="s">
        <v>11298</v>
      </c>
      <c r="F3326" t="s">
        <v>60</v>
      </c>
      <c r="G3326">
        <v>45800</v>
      </c>
      <c r="H3326" t="s">
        <v>4172</v>
      </c>
      <c r="I3326">
        <v>20900000</v>
      </c>
      <c r="J3326" t="s">
        <v>10947</v>
      </c>
      <c r="K3326">
        <v>20200000</v>
      </c>
      <c r="L3326">
        <v>21700000</v>
      </c>
      <c r="M3326">
        <v>19</v>
      </c>
      <c r="N3326" t="s">
        <v>4186</v>
      </c>
      <c r="O3326" t="s">
        <v>11299</v>
      </c>
    </row>
    <row r="3327" spans="1:15" x14ac:dyDescent="0.3">
      <c r="A3327" t="s">
        <v>11297</v>
      </c>
      <c r="B3327">
        <v>2023</v>
      </c>
      <c r="C3327" t="s">
        <v>166</v>
      </c>
      <c r="D3327" t="s">
        <v>5821</v>
      </c>
      <c r="E3327" t="s">
        <v>11854</v>
      </c>
      <c r="F3327" t="s">
        <v>60</v>
      </c>
      <c r="G3327">
        <v>45900</v>
      </c>
      <c r="H3327" t="s">
        <v>4172</v>
      </c>
      <c r="I3327">
        <v>23600000</v>
      </c>
      <c r="J3327" t="s">
        <v>10947</v>
      </c>
      <c r="K3327">
        <v>22800000</v>
      </c>
      <c r="L3327">
        <v>24400000</v>
      </c>
      <c r="M3327">
        <v>19</v>
      </c>
      <c r="N3327" t="s">
        <v>4247</v>
      </c>
      <c r="O3327" t="s">
        <v>11855</v>
      </c>
    </row>
    <row r="3328" spans="1:15" x14ac:dyDescent="0.3">
      <c r="A3328" t="s">
        <v>11602</v>
      </c>
      <c r="B3328">
        <v>2023</v>
      </c>
      <c r="C3328" t="s">
        <v>89</v>
      </c>
      <c r="D3328" t="s">
        <v>7863</v>
      </c>
      <c r="E3328" t="s">
        <v>8307</v>
      </c>
      <c r="F3328" t="s">
        <v>60</v>
      </c>
      <c r="G3328">
        <v>9400</v>
      </c>
      <c r="H3328" t="s">
        <v>4179</v>
      </c>
      <c r="I3328">
        <v>9700000</v>
      </c>
      <c r="J3328" t="s">
        <v>10947</v>
      </c>
      <c r="K3328">
        <v>9300000</v>
      </c>
      <c r="L3328">
        <v>10100000</v>
      </c>
      <c r="M3328">
        <v>19</v>
      </c>
      <c r="N3328" t="s">
        <v>4438</v>
      </c>
      <c r="O3328" t="s">
        <v>11856</v>
      </c>
    </row>
    <row r="3329" spans="1:15" x14ac:dyDescent="0.3">
      <c r="A3329" t="s">
        <v>6421</v>
      </c>
      <c r="B3329">
        <v>2023</v>
      </c>
      <c r="C3329" t="s">
        <v>24</v>
      </c>
      <c r="D3329" t="s">
        <v>4189</v>
      </c>
      <c r="E3329" t="s">
        <v>4190</v>
      </c>
      <c r="F3329" t="s">
        <v>60</v>
      </c>
      <c r="G3329">
        <v>14000</v>
      </c>
      <c r="H3329" t="s">
        <v>4179</v>
      </c>
      <c r="I3329">
        <v>13300000</v>
      </c>
      <c r="J3329" t="s">
        <v>10947</v>
      </c>
      <c r="K3329">
        <v>12700000</v>
      </c>
      <c r="L3329">
        <v>13900000</v>
      </c>
      <c r="M3329">
        <v>27</v>
      </c>
      <c r="N3329" t="s">
        <v>4262</v>
      </c>
      <c r="O3329" t="s">
        <v>11302</v>
      </c>
    </row>
    <row r="3330" spans="1:15" x14ac:dyDescent="0.3">
      <c r="A3330" t="s">
        <v>11575</v>
      </c>
      <c r="B3330">
        <v>2023</v>
      </c>
      <c r="C3330" t="s">
        <v>36</v>
      </c>
      <c r="D3330" t="s">
        <v>4774</v>
      </c>
      <c r="E3330" t="s">
        <v>4813</v>
      </c>
      <c r="F3330" t="s">
        <v>43</v>
      </c>
      <c r="G3330">
        <v>41000</v>
      </c>
      <c r="H3330" t="s">
        <v>4179</v>
      </c>
      <c r="I3330">
        <v>12500000</v>
      </c>
      <c r="J3330" t="s">
        <v>10947</v>
      </c>
      <c r="K3330">
        <v>12100000</v>
      </c>
      <c r="L3330">
        <v>12900000</v>
      </c>
      <c r="M3330">
        <v>11</v>
      </c>
      <c r="N3330" t="s">
        <v>4262</v>
      </c>
      <c r="O3330" t="s">
        <v>11857</v>
      </c>
    </row>
    <row r="3331" spans="1:15" x14ac:dyDescent="0.3">
      <c r="A3331" t="s">
        <v>9469</v>
      </c>
      <c r="B3331">
        <v>2023</v>
      </c>
      <c r="C3331" t="s">
        <v>199</v>
      </c>
      <c r="D3331" t="s">
        <v>6103</v>
      </c>
      <c r="E3331" t="s">
        <v>6104</v>
      </c>
      <c r="F3331" t="s">
        <v>43</v>
      </c>
      <c r="G3331">
        <v>51000</v>
      </c>
      <c r="H3331" t="s">
        <v>4172</v>
      </c>
      <c r="I3331">
        <v>9200000</v>
      </c>
      <c r="J3331" t="s">
        <v>10947</v>
      </c>
      <c r="K3331">
        <v>8600000</v>
      </c>
      <c r="L3331">
        <v>9800000</v>
      </c>
      <c r="M3331">
        <v>19</v>
      </c>
      <c r="N3331" t="s">
        <v>4438</v>
      </c>
      <c r="O3331" t="s">
        <v>11353</v>
      </c>
    </row>
    <row r="3332" spans="1:15" x14ac:dyDescent="0.3">
      <c r="A3332" t="s">
        <v>11354</v>
      </c>
      <c r="B3332">
        <v>2023</v>
      </c>
      <c r="C3332" t="s">
        <v>24</v>
      </c>
      <c r="D3332" t="s">
        <v>4189</v>
      </c>
      <c r="E3332" t="s">
        <v>4190</v>
      </c>
      <c r="F3332" t="s">
        <v>4538</v>
      </c>
      <c r="G3332">
        <v>25593</v>
      </c>
      <c r="H3332" t="s">
        <v>4179</v>
      </c>
      <c r="I3332">
        <v>13200000</v>
      </c>
      <c r="J3332" t="s">
        <v>10947</v>
      </c>
      <c r="K3332">
        <v>12600000</v>
      </c>
      <c r="L3332">
        <v>13800000</v>
      </c>
      <c r="M3332">
        <v>27</v>
      </c>
      <c r="N3332" t="s">
        <v>4262</v>
      </c>
      <c r="O3332" t="s">
        <v>11355</v>
      </c>
    </row>
    <row r="3333" spans="1:15" x14ac:dyDescent="0.3">
      <c r="A3333" t="s">
        <v>11356</v>
      </c>
      <c r="B3333">
        <v>2023</v>
      </c>
      <c r="C3333" t="s">
        <v>3991</v>
      </c>
      <c r="D3333" t="s">
        <v>11357</v>
      </c>
      <c r="E3333" t="s">
        <v>5069</v>
      </c>
      <c r="F3333" t="s">
        <v>173</v>
      </c>
      <c r="G3333">
        <v>41730</v>
      </c>
      <c r="H3333" t="s">
        <v>4179</v>
      </c>
      <c r="I3333">
        <v>19500000</v>
      </c>
      <c r="J3333" t="s">
        <v>10947</v>
      </c>
      <c r="K3333">
        <v>18800000</v>
      </c>
      <c r="L3333">
        <v>20100000</v>
      </c>
      <c r="M3333" t="s">
        <v>4174</v>
      </c>
      <c r="N3333" t="s">
        <v>4259</v>
      </c>
      <c r="O3333" t="s">
        <v>11358</v>
      </c>
    </row>
    <row r="3334" spans="1:15" x14ac:dyDescent="0.3">
      <c r="A3334" t="s">
        <v>11359</v>
      </c>
      <c r="B3334">
        <v>2023</v>
      </c>
      <c r="C3334" t="s">
        <v>4183</v>
      </c>
      <c r="D3334" t="s">
        <v>4364</v>
      </c>
      <c r="E3334" t="s">
        <v>4365</v>
      </c>
      <c r="F3334" t="s">
        <v>161</v>
      </c>
      <c r="G3334">
        <v>55000</v>
      </c>
      <c r="H3334" t="s">
        <v>4179</v>
      </c>
      <c r="I3334">
        <v>8100000</v>
      </c>
      <c r="J3334" t="s">
        <v>10947</v>
      </c>
      <c r="K3334">
        <v>7820000</v>
      </c>
      <c r="L3334">
        <v>8400000</v>
      </c>
      <c r="M3334">
        <v>20</v>
      </c>
      <c r="N3334" t="s">
        <v>6913</v>
      </c>
      <c r="O3334" t="s">
        <v>11360</v>
      </c>
    </row>
    <row r="3335" spans="1:15" x14ac:dyDescent="0.3">
      <c r="A3335" t="s">
        <v>10446</v>
      </c>
      <c r="B3335">
        <v>2024</v>
      </c>
      <c r="C3335" t="s">
        <v>24</v>
      </c>
      <c r="D3335" t="s">
        <v>4189</v>
      </c>
      <c r="E3335" t="s">
        <v>4190</v>
      </c>
      <c r="F3335" t="s">
        <v>173</v>
      </c>
      <c r="G3335">
        <v>36878</v>
      </c>
      <c r="H3335" t="s">
        <v>4179</v>
      </c>
      <c r="I3335">
        <v>15800000</v>
      </c>
      <c r="J3335" t="s">
        <v>10947</v>
      </c>
      <c r="K3335">
        <v>15200000</v>
      </c>
      <c r="L3335">
        <v>16300000</v>
      </c>
      <c r="M3335">
        <v>54</v>
      </c>
      <c r="N3335" t="s">
        <v>4218</v>
      </c>
      <c r="O3335" t="s">
        <v>11858</v>
      </c>
    </row>
    <row r="3336" spans="1:15" x14ac:dyDescent="0.3">
      <c r="A3336" t="s">
        <v>11395</v>
      </c>
      <c r="B3336">
        <v>2024</v>
      </c>
      <c r="C3336" t="s">
        <v>24</v>
      </c>
      <c r="D3336" t="s">
        <v>4404</v>
      </c>
      <c r="E3336" t="s">
        <v>8871</v>
      </c>
      <c r="F3336" t="s">
        <v>43</v>
      </c>
      <c r="G3336">
        <v>47730</v>
      </c>
      <c r="H3336" t="s">
        <v>4179</v>
      </c>
      <c r="I3336">
        <v>28000000</v>
      </c>
      <c r="J3336" t="s">
        <v>10947</v>
      </c>
      <c r="K3336">
        <v>27000000</v>
      </c>
      <c r="L3336">
        <v>29000000</v>
      </c>
      <c r="M3336">
        <v>10</v>
      </c>
      <c r="N3336" t="s">
        <v>4332</v>
      </c>
      <c r="O3336" t="s">
        <v>11396</v>
      </c>
    </row>
    <row r="3337" spans="1:15" x14ac:dyDescent="0.3">
      <c r="A3337" t="s">
        <v>11598</v>
      </c>
      <c r="B3337">
        <v>2025</v>
      </c>
      <c r="C3337" t="s">
        <v>24</v>
      </c>
      <c r="D3337" t="s">
        <v>4853</v>
      </c>
      <c r="E3337" t="s">
        <v>4307</v>
      </c>
      <c r="F3337" t="s">
        <v>11859</v>
      </c>
      <c r="G3337">
        <v>11546</v>
      </c>
      <c r="H3337" t="s">
        <v>4179</v>
      </c>
      <c r="I3337">
        <v>15600000</v>
      </c>
      <c r="J3337" t="s">
        <v>10947</v>
      </c>
      <c r="K3337">
        <v>15100000</v>
      </c>
      <c r="L3337">
        <v>16200000</v>
      </c>
      <c r="M3337">
        <v>21</v>
      </c>
      <c r="N3337" t="s">
        <v>4381</v>
      </c>
      <c r="O3337" t="s">
        <v>11860</v>
      </c>
    </row>
    <row r="3338" spans="1:15" x14ac:dyDescent="0.3">
      <c r="A3338" t="s">
        <v>11861</v>
      </c>
      <c r="B3338">
        <v>2025</v>
      </c>
      <c r="C3338" t="s">
        <v>45</v>
      </c>
      <c r="D3338" t="s">
        <v>4884</v>
      </c>
      <c r="E3338" t="s">
        <v>5895</v>
      </c>
      <c r="F3338" t="s">
        <v>4635</v>
      </c>
      <c r="G3338">
        <v>34000</v>
      </c>
      <c r="H3338" t="s">
        <v>4179</v>
      </c>
      <c r="I3338">
        <v>17400000</v>
      </c>
      <c r="J3338" t="s">
        <v>10947</v>
      </c>
      <c r="K3338">
        <v>16600000</v>
      </c>
      <c r="L3338">
        <v>18300000</v>
      </c>
      <c r="M3338">
        <v>9</v>
      </c>
      <c r="N3338" t="s">
        <v>4346</v>
      </c>
      <c r="O3338" t="s">
        <v>11862</v>
      </c>
    </row>
    <row r="3339" spans="1:15" x14ac:dyDescent="0.3">
      <c r="A3339" t="s">
        <v>11405</v>
      </c>
      <c r="B3339">
        <v>2026</v>
      </c>
      <c r="C3339" t="s">
        <v>3991</v>
      </c>
      <c r="D3339" t="s">
        <v>11406</v>
      </c>
      <c r="E3339" t="s">
        <v>11407</v>
      </c>
      <c r="F3339" t="s">
        <v>4171</v>
      </c>
      <c r="G3339">
        <v>5060</v>
      </c>
      <c r="H3339" t="s">
        <v>4179</v>
      </c>
      <c r="I3339">
        <v>43800000</v>
      </c>
      <c r="J3339" t="s">
        <v>10947</v>
      </c>
      <c r="K3339">
        <v>42200000</v>
      </c>
      <c r="L3339">
        <v>45400000</v>
      </c>
      <c r="M3339" t="s">
        <v>4174</v>
      </c>
      <c r="N3339" t="s">
        <v>11408</v>
      </c>
      <c r="O3339" t="s">
        <v>11409</v>
      </c>
    </row>
    <row r="3340" spans="1:15" x14ac:dyDescent="0.3">
      <c r="A3340" t="s">
        <v>11411</v>
      </c>
      <c r="B3340">
        <v>2024</v>
      </c>
      <c r="C3340" t="s">
        <v>5321</v>
      </c>
      <c r="D3340" t="s">
        <v>8405</v>
      </c>
      <c r="E3340" t="s">
        <v>8406</v>
      </c>
      <c r="F3340" t="s">
        <v>143</v>
      </c>
      <c r="G3340">
        <v>32194</v>
      </c>
      <c r="H3340" t="s">
        <v>4179</v>
      </c>
      <c r="I3340">
        <v>14200000</v>
      </c>
      <c r="J3340" t="s">
        <v>10947</v>
      </c>
      <c r="K3340">
        <v>13600000</v>
      </c>
      <c r="L3340">
        <v>14700000</v>
      </c>
      <c r="M3340">
        <v>4</v>
      </c>
      <c r="N3340" t="s">
        <v>4191</v>
      </c>
      <c r="O3340" t="s">
        <v>11412</v>
      </c>
    </row>
    <row r="3341" spans="1:15" x14ac:dyDescent="0.3">
      <c r="A3341" t="s">
        <v>11600</v>
      </c>
      <c r="B3341">
        <v>2024</v>
      </c>
      <c r="C3341" t="s">
        <v>4183</v>
      </c>
      <c r="D3341" t="s">
        <v>5932</v>
      </c>
      <c r="E3341" t="s">
        <v>10078</v>
      </c>
      <c r="F3341" t="s">
        <v>43</v>
      </c>
      <c r="G3341">
        <v>20607</v>
      </c>
      <c r="H3341" t="s">
        <v>4179</v>
      </c>
      <c r="I3341">
        <v>16200000</v>
      </c>
      <c r="J3341" t="s">
        <v>10947</v>
      </c>
      <c r="K3341">
        <v>15500000</v>
      </c>
      <c r="L3341">
        <v>16900000</v>
      </c>
      <c r="M3341">
        <v>10</v>
      </c>
      <c r="N3341" t="s">
        <v>4191</v>
      </c>
      <c r="O3341" t="s">
        <v>11863</v>
      </c>
    </row>
    <row r="3342" spans="1:15" x14ac:dyDescent="0.3">
      <c r="A3342" t="s">
        <v>11417</v>
      </c>
      <c r="B3342">
        <v>2024</v>
      </c>
      <c r="C3342" t="s">
        <v>4183</v>
      </c>
      <c r="D3342" t="s">
        <v>4227</v>
      </c>
      <c r="E3342" t="s">
        <v>5750</v>
      </c>
      <c r="F3342" t="s">
        <v>43</v>
      </c>
      <c r="G3342">
        <v>55000</v>
      </c>
      <c r="H3342" t="s">
        <v>4179</v>
      </c>
      <c r="I3342">
        <v>13200000</v>
      </c>
      <c r="J3342" t="s">
        <v>10947</v>
      </c>
      <c r="K3342">
        <v>12700000</v>
      </c>
      <c r="L3342">
        <v>13700000</v>
      </c>
      <c r="M3342">
        <v>6</v>
      </c>
      <c r="N3342" t="s">
        <v>4626</v>
      </c>
      <c r="O3342" t="s">
        <v>11418</v>
      </c>
    </row>
    <row r="3343" spans="1:15" x14ac:dyDescent="0.3">
      <c r="A3343" t="s">
        <v>11599</v>
      </c>
      <c r="B3343">
        <v>2024</v>
      </c>
      <c r="C3343" t="s">
        <v>4031</v>
      </c>
      <c r="D3343" t="s">
        <v>5963</v>
      </c>
      <c r="E3343" t="s">
        <v>4969</v>
      </c>
      <c r="F3343" t="s">
        <v>143</v>
      </c>
      <c r="G3343">
        <v>36048</v>
      </c>
      <c r="H3343" t="s">
        <v>4179</v>
      </c>
      <c r="I3343">
        <v>15900000</v>
      </c>
      <c r="J3343" t="s">
        <v>10947</v>
      </c>
      <c r="K3343">
        <v>15300000</v>
      </c>
      <c r="L3343">
        <v>16500000</v>
      </c>
      <c r="M3343">
        <v>11</v>
      </c>
      <c r="N3343" t="s">
        <v>4262</v>
      </c>
      <c r="O3343" t="s">
        <v>11864</v>
      </c>
    </row>
    <row r="3344" spans="1:15" x14ac:dyDescent="0.3">
      <c r="A3344" t="s">
        <v>11426</v>
      </c>
      <c r="B3344">
        <v>2024</v>
      </c>
      <c r="C3344" t="s">
        <v>4215</v>
      </c>
      <c r="D3344" t="s">
        <v>11427</v>
      </c>
      <c r="E3344" t="s">
        <v>11428</v>
      </c>
      <c r="F3344" t="s">
        <v>161</v>
      </c>
      <c r="G3344">
        <v>45000</v>
      </c>
      <c r="H3344" t="s">
        <v>4179</v>
      </c>
      <c r="I3344">
        <v>21300000</v>
      </c>
      <c r="J3344" t="s">
        <v>10947</v>
      </c>
      <c r="K3344">
        <v>20600000</v>
      </c>
      <c r="L3344">
        <v>22100000</v>
      </c>
      <c r="M3344" t="s">
        <v>4174</v>
      </c>
      <c r="N3344" t="s">
        <v>5702</v>
      </c>
      <c r="O3344" t="s">
        <v>11429</v>
      </c>
    </row>
    <row r="3345" spans="1:15" x14ac:dyDescent="0.3">
      <c r="A3345" t="s">
        <v>11426</v>
      </c>
      <c r="B3345">
        <v>2024</v>
      </c>
      <c r="C3345" t="s">
        <v>4215</v>
      </c>
      <c r="D3345" t="s">
        <v>11427</v>
      </c>
      <c r="E3345" t="s">
        <v>11428</v>
      </c>
      <c r="F3345" t="s">
        <v>161</v>
      </c>
      <c r="G3345">
        <v>45000</v>
      </c>
      <c r="H3345" t="s">
        <v>4179</v>
      </c>
      <c r="I3345">
        <v>21300000</v>
      </c>
      <c r="J3345" t="s">
        <v>10947</v>
      </c>
      <c r="K3345">
        <v>20600000</v>
      </c>
      <c r="L3345">
        <v>22100000</v>
      </c>
      <c r="M3345" t="s">
        <v>4174</v>
      </c>
      <c r="N3345" t="s">
        <v>5702</v>
      </c>
      <c r="O3345" t="s">
        <v>11430</v>
      </c>
    </row>
    <row r="3346" spans="1:15" x14ac:dyDescent="0.3">
      <c r="A3346" t="s">
        <v>11607</v>
      </c>
      <c r="B3346">
        <v>2024</v>
      </c>
      <c r="C3346" t="s">
        <v>85</v>
      </c>
      <c r="D3346" t="s">
        <v>5764</v>
      </c>
      <c r="E3346" t="s">
        <v>9676</v>
      </c>
      <c r="F3346" t="s">
        <v>143</v>
      </c>
      <c r="G3346">
        <v>55</v>
      </c>
      <c r="H3346" t="s">
        <v>4179</v>
      </c>
      <c r="I3346">
        <v>10800000</v>
      </c>
      <c r="J3346" t="s">
        <v>10947</v>
      </c>
      <c r="K3346">
        <v>9900000</v>
      </c>
      <c r="L3346">
        <v>10700000</v>
      </c>
      <c r="M3346">
        <v>2</v>
      </c>
      <c r="N3346" t="s">
        <v>4381</v>
      </c>
      <c r="O3346" t="s">
        <v>11865</v>
      </c>
    </row>
    <row r="3347" spans="1:15" x14ac:dyDescent="0.3">
      <c r="A3347" t="s">
        <v>11585</v>
      </c>
      <c r="B3347">
        <v>2024</v>
      </c>
      <c r="C3347" t="s">
        <v>62</v>
      </c>
      <c r="D3347" t="s">
        <v>4249</v>
      </c>
      <c r="E3347" t="s">
        <v>4250</v>
      </c>
      <c r="F3347" t="s">
        <v>43</v>
      </c>
      <c r="G3347">
        <v>18337</v>
      </c>
      <c r="H3347" t="s">
        <v>4179</v>
      </c>
      <c r="I3347">
        <v>18600000</v>
      </c>
      <c r="J3347" t="s">
        <v>10947</v>
      </c>
      <c r="K3347">
        <v>17300000</v>
      </c>
      <c r="L3347">
        <v>19900000</v>
      </c>
      <c r="M3347">
        <v>50</v>
      </c>
      <c r="N3347" t="s">
        <v>4289</v>
      </c>
      <c r="O3347" t="s">
        <v>11866</v>
      </c>
    </row>
    <row r="3348" spans="1:15" x14ac:dyDescent="0.3">
      <c r="A3348" t="s">
        <v>11584</v>
      </c>
      <c r="B3348">
        <v>2024</v>
      </c>
      <c r="C3348" t="s">
        <v>4183</v>
      </c>
      <c r="D3348" t="s">
        <v>5932</v>
      </c>
      <c r="E3348" t="s">
        <v>5933</v>
      </c>
      <c r="F3348" t="s">
        <v>60</v>
      </c>
      <c r="G3348">
        <v>9300</v>
      </c>
      <c r="H3348" t="s">
        <v>4172</v>
      </c>
      <c r="I3348">
        <v>17100000</v>
      </c>
      <c r="J3348" t="s">
        <v>10947</v>
      </c>
      <c r="K3348">
        <v>16600000</v>
      </c>
      <c r="L3348">
        <v>17700000</v>
      </c>
      <c r="M3348" t="s">
        <v>4174</v>
      </c>
      <c r="N3348" t="s">
        <v>4191</v>
      </c>
      <c r="O3348" t="s">
        <v>11867</v>
      </c>
    </row>
    <row r="3349" spans="1:15" x14ac:dyDescent="0.3">
      <c r="A3349" t="s">
        <v>10407</v>
      </c>
      <c r="B3349">
        <v>2024</v>
      </c>
      <c r="C3349" t="s">
        <v>201</v>
      </c>
      <c r="D3349" t="s">
        <v>4668</v>
      </c>
      <c r="E3349" t="s">
        <v>4739</v>
      </c>
      <c r="F3349" t="s">
        <v>43</v>
      </c>
      <c r="G3349">
        <v>8700</v>
      </c>
      <c r="H3349" t="s">
        <v>4179</v>
      </c>
      <c r="I3349">
        <v>13700000</v>
      </c>
      <c r="J3349" t="s">
        <v>10947</v>
      </c>
      <c r="K3349">
        <v>13200000</v>
      </c>
      <c r="L3349">
        <v>14100000</v>
      </c>
      <c r="M3349">
        <v>23</v>
      </c>
      <c r="N3349" t="s">
        <v>4212</v>
      </c>
      <c r="O3349" t="s">
        <v>11868</v>
      </c>
    </row>
    <row r="3350" spans="1:15" x14ac:dyDescent="0.3">
      <c r="A3350" t="s">
        <v>10900</v>
      </c>
      <c r="B3350">
        <v>2024</v>
      </c>
      <c r="C3350" t="s">
        <v>137</v>
      </c>
      <c r="D3350" t="s">
        <v>4335</v>
      </c>
      <c r="E3350" t="s">
        <v>4832</v>
      </c>
      <c r="F3350" t="s">
        <v>161</v>
      </c>
      <c r="G3350">
        <v>25744</v>
      </c>
      <c r="H3350" t="s">
        <v>4179</v>
      </c>
      <c r="I3350">
        <v>20000000</v>
      </c>
      <c r="J3350" t="s">
        <v>10947</v>
      </c>
      <c r="K3350">
        <v>18700000</v>
      </c>
      <c r="L3350">
        <v>21400000</v>
      </c>
      <c r="M3350">
        <v>11</v>
      </c>
      <c r="N3350" t="s">
        <v>4212</v>
      </c>
      <c r="O3350" t="s">
        <v>11461</v>
      </c>
    </row>
    <row r="3351" spans="1:15" x14ac:dyDescent="0.3">
      <c r="A3351" t="s">
        <v>10900</v>
      </c>
      <c r="B3351">
        <v>2024</v>
      </c>
      <c r="C3351" t="s">
        <v>137</v>
      </c>
      <c r="D3351" t="s">
        <v>4335</v>
      </c>
      <c r="E3351" t="s">
        <v>4832</v>
      </c>
      <c r="F3351" t="s">
        <v>161</v>
      </c>
      <c r="G3351">
        <v>25799</v>
      </c>
      <c r="H3351" t="s">
        <v>4179</v>
      </c>
      <c r="I3351">
        <v>20000000</v>
      </c>
      <c r="J3351" t="s">
        <v>10947</v>
      </c>
      <c r="K3351">
        <v>18600000</v>
      </c>
      <c r="L3351">
        <v>21400000</v>
      </c>
      <c r="M3351">
        <v>11</v>
      </c>
      <c r="N3351" t="s">
        <v>4212</v>
      </c>
      <c r="O3351" t="s">
        <v>11463</v>
      </c>
    </row>
    <row r="3352" spans="1:15" x14ac:dyDescent="0.3">
      <c r="A3352" t="s">
        <v>10900</v>
      </c>
      <c r="B3352">
        <v>2024</v>
      </c>
      <c r="C3352" t="s">
        <v>137</v>
      </c>
      <c r="D3352" t="s">
        <v>4335</v>
      </c>
      <c r="E3352" t="s">
        <v>4832</v>
      </c>
      <c r="F3352" t="s">
        <v>161</v>
      </c>
      <c r="G3352">
        <v>25799</v>
      </c>
      <c r="H3352" t="s">
        <v>4179</v>
      </c>
      <c r="I3352">
        <v>20000000</v>
      </c>
      <c r="J3352" t="s">
        <v>10947</v>
      </c>
      <c r="K3352">
        <v>18600000</v>
      </c>
      <c r="L3352">
        <v>21400000</v>
      </c>
      <c r="M3352">
        <v>11</v>
      </c>
      <c r="N3352" t="s">
        <v>4212</v>
      </c>
      <c r="O3352" t="s">
        <v>11464</v>
      </c>
    </row>
    <row r="3353" spans="1:15" x14ac:dyDescent="0.3">
      <c r="A3353" t="s">
        <v>11465</v>
      </c>
      <c r="B3353">
        <v>2024</v>
      </c>
      <c r="C3353" t="s">
        <v>62</v>
      </c>
      <c r="D3353">
        <v>3008</v>
      </c>
      <c r="E3353" t="s">
        <v>4434</v>
      </c>
      <c r="F3353" t="s">
        <v>143</v>
      </c>
      <c r="G3353">
        <v>38800</v>
      </c>
      <c r="H3353" t="s">
        <v>4179</v>
      </c>
      <c r="I3353">
        <v>18700000</v>
      </c>
      <c r="J3353" t="s">
        <v>10947</v>
      </c>
      <c r="K3353">
        <v>18000000</v>
      </c>
      <c r="L3353">
        <v>19300000</v>
      </c>
      <c r="M3353">
        <v>109</v>
      </c>
      <c r="N3353" t="s">
        <v>4212</v>
      </c>
      <c r="O3353" t="s">
        <v>11466</v>
      </c>
    </row>
    <row r="3354" spans="1:15" x14ac:dyDescent="0.3">
      <c r="A3354" t="s">
        <v>11576</v>
      </c>
      <c r="B3354">
        <v>2025</v>
      </c>
      <c r="C3354" t="s">
        <v>45</v>
      </c>
      <c r="D3354" t="s">
        <v>6190</v>
      </c>
      <c r="E3354" t="s">
        <v>11869</v>
      </c>
      <c r="F3354" t="s">
        <v>43</v>
      </c>
      <c r="G3354">
        <v>71000</v>
      </c>
      <c r="H3354" t="s">
        <v>4179</v>
      </c>
      <c r="I3354">
        <v>14200000</v>
      </c>
      <c r="J3354" t="s">
        <v>10947</v>
      </c>
      <c r="K3354">
        <v>13100000</v>
      </c>
      <c r="L3354">
        <v>15300000</v>
      </c>
      <c r="M3354" t="s">
        <v>4174</v>
      </c>
      <c r="N3354" t="s">
        <v>4587</v>
      </c>
      <c r="O3354" t="s">
        <v>11870</v>
      </c>
    </row>
    <row r="3355" spans="1:15" x14ac:dyDescent="0.3">
      <c r="A3355" t="s">
        <v>11582</v>
      </c>
      <c r="B3355">
        <v>2025</v>
      </c>
      <c r="C3355" t="s">
        <v>62</v>
      </c>
      <c r="D3355" t="s">
        <v>4231</v>
      </c>
      <c r="E3355" t="s">
        <v>4232</v>
      </c>
      <c r="F3355" t="s">
        <v>152</v>
      </c>
      <c r="G3355">
        <v>32727</v>
      </c>
      <c r="H3355" t="s">
        <v>4172</v>
      </c>
      <c r="I3355">
        <v>11200000</v>
      </c>
      <c r="J3355" t="s">
        <v>10947</v>
      </c>
      <c r="K3355">
        <v>10800000</v>
      </c>
      <c r="L3355">
        <v>11600000</v>
      </c>
      <c r="M3355">
        <v>17</v>
      </c>
      <c r="N3355" t="s">
        <v>4218</v>
      </c>
      <c r="O3355" t="s">
        <v>11871</v>
      </c>
    </row>
    <row r="3356" spans="1:15" x14ac:dyDescent="0.3">
      <c r="A3356" t="s">
        <v>11872</v>
      </c>
      <c r="B3356">
        <v>2025</v>
      </c>
      <c r="C3356" t="s">
        <v>4091</v>
      </c>
      <c r="D3356" t="s">
        <v>11873</v>
      </c>
      <c r="E3356" t="s">
        <v>11874</v>
      </c>
      <c r="F3356" t="s">
        <v>4171</v>
      </c>
      <c r="G3356">
        <v>41000</v>
      </c>
      <c r="H3356" t="s">
        <v>4172</v>
      </c>
      <c r="I3356">
        <v>11100000</v>
      </c>
      <c r="J3356" t="s">
        <v>10947</v>
      </c>
      <c r="K3356">
        <v>10700000</v>
      </c>
      <c r="L3356">
        <v>11500000</v>
      </c>
      <c r="M3356" t="s">
        <v>4174</v>
      </c>
      <c r="N3356" t="s">
        <v>4424</v>
      </c>
      <c r="O3356" t="s">
        <v>11875</v>
      </c>
    </row>
    <row r="3357" spans="1:15" x14ac:dyDescent="0.3">
      <c r="A3357" t="s">
        <v>11486</v>
      </c>
      <c r="B3357">
        <v>2025</v>
      </c>
      <c r="C3357" t="s">
        <v>4183</v>
      </c>
      <c r="D3357" t="s">
        <v>6172</v>
      </c>
      <c r="E3357" t="s">
        <v>11382</v>
      </c>
      <c r="F3357" t="s">
        <v>10607</v>
      </c>
      <c r="G3357">
        <v>10000</v>
      </c>
      <c r="H3357" t="s">
        <v>4172</v>
      </c>
      <c r="I3357">
        <v>9800000</v>
      </c>
      <c r="J3357" t="s">
        <v>10947</v>
      </c>
      <c r="K3357">
        <v>9400000</v>
      </c>
      <c r="L3357">
        <v>10100000</v>
      </c>
      <c r="M3357">
        <v>7</v>
      </c>
      <c r="N3357" t="s">
        <v>4218</v>
      </c>
      <c r="O3357" t="s">
        <v>11487</v>
      </c>
    </row>
    <row r="3358" spans="1:15" x14ac:dyDescent="0.3">
      <c r="A3358" t="s">
        <v>11587</v>
      </c>
      <c r="B3358">
        <v>2025</v>
      </c>
      <c r="C3358" t="s">
        <v>194</v>
      </c>
      <c r="D3358">
        <v>700</v>
      </c>
      <c r="E3358" t="s">
        <v>4995</v>
      </c>
      <c r="F3358" t="s">
        <v>161</v>
      </c>
      <c r="G3358">
        <v>9981</v>
      </c>
      <c r="H3358" t="s">
        <v>4179</v>
      </c>
      <c r="I3358">
        <v>14800000</v>
      </c>
      <c r="J3358" t="s">
        <v>10947</v>
      </c>
      <c r="K3358">
        <v>14300000</v>
      </c>
      <c r="L3358">
        <v>15400000</v>
      </c>
      <c r="M3358">
        <v>6</v>
      </c>
      <c r="N3358" t="s">
        <v>4218</v>
      </c>
      <c r="O3358" t="s">
        <v>11876</v>
      </c>
    </row>
    <row r="3359" spans="1:15" x14ac:dyDescent="0.3">
      <c r="A3359" t="s">
        <v>11597</v>
      </c>
      <c r="B3359">
        <v>2025</v>
      </c>
      <c r="C3359" t="s">
        <v>62</v>
      </c>
      <c r="D3359" t="s">
        <v>4389</v>
      </c>
      <c r="E3359" t="s">
        <v>4681</v>
      </c>
      <c r="F3359" t="s">
        <v>11877</v>
      </c>
      <c r="G3359">
        <v>17272</v>
      </c>
      <c r="H3359" t="s">
        <v>4179</v>
      </c>
      <c r="I3359">
        <v>23400000</v>
      </c>
      <c r="J3359" t="s">
        <v>10947</v>
      </c>
      <c r="K3359">
        <v>22700000</v>
      </c>
      <c r="L3359">
        <v>24200000</v>
      </c>
      <c r="M3359">
        <v>11</v>
      </c>
      <c r="N3359" t="s">
        <v>4225</v>
      </c>
      <c r="O3359" t="s">
        <v>11878</v>
      </c>
    </row>
    <row r="3360" spans="1:15" x14ac:dyDescent="0.3">
      <c r="A3360" t="s">
        <v>11597</v>
      </c>
      <c r="B3360">
        <v>2025</v>
      </c>
      <c r="C3360" t="s">
        <v>62</v>
      </c>
      <c r="D3360" t="s">
        <v>4389</v>
      </c>
      <c r="E3360" t="s">
        <v>4681</v>
      </c>
      <c r="F3360" t="s">
        <v>11877</v>
      </c>
      <c r="G3360">
        <v>180000</v>
      </c>
      <c r="H3360" t="s">
        <v>4179</v>
      </c>
      <c r="I3360">
        <v>22900000</v>
      </c>
      <c r="J3360" t="s">
        <v>10947</v>
      </c>
      <c r="K3360">
        <v>22100000</v>
      </c>
      <c r="L3360">
        <v>23600000</v>
      </c>
      <c r="M3360">
        <v>11</v>
      </c>
      <c r="N3360" t="s">
        <v>4225</v>
      </c>
      <c r="O3360" t="s">
        <v>11879</v>
      </c>
    </row>
    <row r="3361" spans="1:15" x14ac:dyDescent="0.3">
      <c r="A3361" t="s">
        <v>10784</v>
      </c>
      <c r="B3361">
        <v>2025</v>
      </c>
      <c r="C3361" t="s">
        <v>191</v>
      </c>
      <c r="D3361" t="s">
        <v>4298</v>
      </c>
      <c r="E3361" t="s">
        <v>11492</v>
      </c>
      <c r="F3361" t="s">
        <v>161</v>
      </c>
      <c r="G3361">
        <v>3920</v>
      </c>
      <c r="H3361" t="s">
        <v>4179</v>
      </c>
      <c r="I3361">
        <v>34900000</v>
      </c>
      <c r="J3361" t="s">
        <v>10947</v>
      </c>
      <c r="K3361">
        <v>33300000</v>
      </c>
      <c r="L3361">
        <v>36400000</v>
      </c>
      <c r="M3361">
        <v>11</v>
      </c>
      <c r="N3361" t="s">
        <v>4203</v>
      </c>
      <c r="O3361" t="s">
        <v>11880</v>
      </c>
    </row>
    <row r="3362" spans="1:15" x14ac:dyDescent="0.3">
      <c r="A3362" t="s">
        <v>11579</v>
      </c>
      <c r="B3362">
        <v>2025</v>
      </c>
      <c r="C3362" t="s">
        <v>4183</v>
      </c>
      <c r="D3362" t="s">
        <v>5932</v>
      </c>
      <c r="E3362" t="s">
        <v>7700</v>
      </c>
      <c r="F3362" t="s">
        <v>143</v>
      </c>
      <c r="G3362">
        <v>19200</v>
      </c>
      <c r="H3362" t="s">
        <v>4179</v>
      </c>
      <c r="I3362">
        <v>14800000</v>
      </c>
      <c r="J3362" t="s">
        <v>10947</v>
      </c>
      <c r="K3362">
        <v>14300000</v>
      </c>
      <c r="L3362">
        <v>15300000</v>
      </c>
      <c r="M3362">
        <v>8</v>
      </c>
      <c r="N3362" t="s">
        <v>4212</v>
      </c>
      <c r="O3362" t="s">
        <v>11881</v>
      </c>
    </row>
    <row r="3363" spans="1:15" x14ac:dyDescent="0.3">
      <c r="A3363" t="s">
        <v>11586</v>
      </c>
      <c r="B3363">
        <v>2025</v>
      </c>
      <c r="C3363" t="s">
        <v>131</v>
      </c>
      <c r="D3363" t="s">
        <v>4238</v>
      </c>
      <c r="E3363" t="s">
        <v>4239</v>
      </c>
      <c r="F3363" t="s">
        <v>11882</v>
      </c>
      <c r="G3363">
        <v>22000</v>
      </c>
      <c r="H3363" t="s">
        <v>4179</v>
      </c>
      <c r="I3363">
        <v>20900000</v>
      </c>
      <c r="J3363" t="s">
        <v>10947</v>
      </c>
      <c r="K3363">
        <v>20200000</v>
      </c>
      <c r="L3363">
        <v>21600000</v>
      </c>
      <c r="M3363">
        <v>26</v>
      </c>
      <c r="N3363" t="s">
        <v>4191</v>
      </c>
      <c r="O3363" t="s">
        <v>11883</v>
      </c>
    </row>
    <row r="3364" spans="1:15" x14ac:dyDescent="0.3">
      <c r="A3364" t="s">
        <v>11514</v>
      </c>
      <c r="B3364">
        <v>2026</v>
      </c>
      <c r="C3364" t="s">
        <v>50</v>
      </c>
      <c r="D3364" t="s">
        <v>11515</v>
      </c>
      <c r="E3364" t="s">
        <v>11516</v>
      </c>
      <c r="F3364" t="s">
        <v>4171</v>
      </c>
      <c r="G3364">
        <v>9702</v>
      </c>
      <c r="H3364" t="s">
        <v>4179</v>
      </c>
      <c r="I3364">
        <v>11700000</v>
      </c>
      <c r="J3364" t="s">
        <v>10947</v>
      </c>
      <c r="K3364">
        <v>11200000</v>
      </c>
      <c r="L3364">
        <v>12100000</v>
      </c>
      <c r="M3364" t="s">
        <v>4174</v>
      </c>
      <c r="N3364" t="s">
        <v>4551</v>
      </c>
      <c r="O3364" t="s">
        <v>11884</v>
      </c>
    </row>
    <row r="3365" spans="1:15" x14ac:dyDescent="0.3">
      <c r="A3365" t="s">
        <v>11580</v>
      </c>
      <c r="B3365">
        <v>2026</v>
      </c>
      <c r="C3365" t="s">
        <v>108</v>
      </c>
      <c r="D3365" t="s">
        <v>7146</v>
      </c>
      <c r="E3365" t="s">
        <v>11885</v>
      </c>
      <c r="F3365" t="s">
        <v>143</v>
      </c>
      <c r="G3365">
        <v>5250</v>
      </c>
      <c r="H3365" t="s">
        <v>4179</v>
      </c>
      <c r="I3365">
        <v>17100000</v>
      </c>
      <c r="J3365" t="s">
        <v>10947</v>
      </c>
      <c r="K3365">
        <v>16400000</v>
      </c>
      <c r="L3365">
        <v>17700000</v>
      </c>
      <c r="M3365">
        <v>9</v>
      </c>
      <c r="N3365" t="s">
        <v>4381</v>
      </c>
      <c r="O3365" t="s">
        <v>11886</v>
      </c>
    </row>
    <row r="3366" spans="1:15" x14ac:dyDescent="0.3">
      <c r="A3366" t="s">
        <v>11581</v>
      </c>
      <c r="B3366">
        <v>2026</v>
      </c>
      <c r="C3366" t="s">
        <v>62</v>
      </c>
      <c r="D3366" t="s">
        <v>11887</v>
      </c>
      <c r="E3366" t="s">
        <v>11888</v>
      </c>
      <c r="F3366" t="s">
        <v>43</v>
      </c>
      <c r="G3366">
        <v>4331</v>
      </c>
      <c r="H3366" t="s">
        <v>4179</v>
      </c>
      <c r="I3366">
        <v>29100000</v>
      </c>
      <c r="J3366" t="s">
        <v>10947</v>
      </c>
      <c r="K3366">
        <v>28100000</v>
      </c>
      <c r="L3366">
        <v>30200000</v>
      </c>
      <c r="M3366" t="s">
        <v>4174</v>
      </c>
      <c r="N3366" t="s">
        <v>4218</v>
      </c>
      <c r="O3366" t="s">
        <v>11889</v>
      </c>
    </row>
    <row r="3367" spans="1:15" x14ac:dyDescent="0.3">
      <c r="A3367" t="s">
        <v>11595</v>
      </c>
      <c r="B3367">
        <v>2026</v>
      </c>
      <c r="C3367" t="s">
        <v>4183</v>
      </c>
      <c r="D3367" t="s">
        <v>4227</v>
      </c>
      <c r="E3367" t="s">
        <v>4718</v>
      </c>
      <c r="F3367" t="s">
        <v>11890</v>
      </c>
      <c r="G3367">
        <v>11000</v>
      </c>
      <c r="H3367" t="s">
        <v>4179</v>
      </c>
      <c r="I3367">
        <v>14000000</v>
      </c>
      <c r="J3367" t="s">
        <v>10947</v>
      </c>
      <c r="K3367">
        <v>13500000</v>
      </c>
      <c r="L3367">
        <v>14400000</v>
      </c>
      <c r="M3367" t="s">
        <v>4174</v>
      </c>
      <c r="N3367" t="s">
        <v>4401</v>
      </c>
      <c r="O3367" t="s">
        <v>11891</v>
      </c>
    </row>
    <row r="3368" spans="1:15" x14ac:dyDescent="0.3">
      <c r="A3368" t="s">
        <v>8644</v>
      </c>
      <c r="B3368">
        <v>2026</v>
      </c>
      <c r="C3368" t="s">
        <v>3991</v>
      </c>
      <c r="D3368" t="s">
        <v>11544</v>
      </c>
      <c r="E3368" t="s">
        <v>11892</v>
      </c>
      <c r="F3368" t="s">
        <v>4171</v>
      </c>
      <c r="G3368">
        <v>2390</v>
      </c>
      <c r="H3368" t="s">
        <v>4179</v>
      </c>
      <c r="I3368">
        <v>24900000</v>
      </c>
      <c r="J3368" t="s">
        <v>10947</v>
      </c>
      <c r="K3368">
        <v>24100000</v>
      </c>
      <c r="L3368">
        <v>25800000</v>
      </c>
      <c r="M3368" t="s">
        <v>4174</v>
      </c>
      <c r="N3368" t="s">
        <v>7374</v>
      </c>
      <c r="O3368" t="s">
        <v>11893</v>
      </c>
    </row>
    <row r="3369" spans="1:15" x14ac:dyDescent="0.3">
      <c r="A3369" t="s">
        <v>11547</v>
      </c>
      <c r="B3369">
        <v>2026</v>
      </c>
      <c r="C3369" t="s">
        <v>3991</v>
      </c>
      <c r="D3369" t="s">
        <v>11548</v>
      </c>
      <c r="E3369" t="s">
        <v>11549</v>
      </c>
      <c r="F3369" t="s">
        <v>4171</v>
      </c>
      <c r="G3369">
        <v>866</v>
      </c>
      <c r="H3369" t="s">
        <v>4179</v>
      </c>
      <c r="I3369">
        <v>21800000</v>
      </c>
      <c r="J3369" t="s">
        <v>10947</v>
      </c>
      <c r="K3369">
        <v>21000000</v>
      </c>
      <c r="L3369">
        <v>22500000</v>
      </c>
      <c r="M3369" t="s">
        <v>4174</v>
      </c>
      <c r="N3369" t="s">
        <v>6026</v>
      </c>
      <c r="O3369" t="s">
        <v>11550</v>
      </c>
    </row>
    <row r="3370" spans="1:15" x14ac:dyDescent="0.3">
      <c r="A3370" t="s">
        <v>11577</v>
      </c>
      <c r="B3370">
        <v>2026</v>
      </c>
      <c r="C3370" t="s">
        <v>45</v>
      </c>
      <c r="D3370" t="s">
        <v>4884</v>
      </c>
      <c r="E3370" t="s">
        <v>5895</v>
      </c>
      <c r="F3370" t="s">
        <v>43</v>
      </c>
      <c r="G3370">
        <v>7300</v>
      </c>
      <c r="H3370" t="s">
        <v>4179</v>
      </c>
      <c r="I3370">
        <v>20300000</v>
      </c>
      <c r="J3370" t="s">
        <v>10947</v>
      </c>
      <c r="K3370">
        <v>18800000</v>
      </c>
      <c r="L3370">
        <v>21900000</v>
      </c>
      <c r="M3370">
        <v>3</v>
      </c>
      <c r="N3370" t="s">
        <v>4424</v>
      </c>
      <c r="O3370" t="s">
        <v>11894</v>
      </c>
    </row>
    <row r="3371" spans="1:15" x14ac:dyDescent="0.3">
      <c r="A3371" t="s">
        <v>11604</v>
      </c>
      <c r="B3371">
        <v>2026</v>
      </c>
      <c r="C3371" t="s">
        <v>50</v>
      </c>
      <c r="D3371">
        <v>500</v>
      </c>
      <c r="E3371" t="s">
        <v>4423</v>
      </c>
      <c r="F3371" t="s">
        <v>11895</v>
      </c>
      <c r="G3371">
        <v>4500</v>
      </c>
      <c r="H3371" t="s">
        <v>4179</v>
      </c>
      <c r="I3371">
        <v>9700000</v>
      </c>
      <c r="J3371" t="s">
        <v>10947</v>
      </c>
      <c r="K3371">
        <v>9400000</v>
      </c>
      <c r="L3371">
        <v>10000000</v>
      </c>
      <c r="M3371" t="s">
        <v>4174</v>
      </c>
      <c r="N3371" t="s">
        <v>4235</v>
      </c>
      <c r="O3371" t="s">
        <v>11896</v>
      </c>
    </row>
    <row r="3372" spans="1:15" x14ac:dyDescent="0.3">
      <c r="A3372" t="s">
        <v>11551</v>
      </c>
      <c r="B3372">
        <v>2026</v>
      </c>
      <c r="C3372" t="s">
        <v>24</v>
      </c>
      <c r="D3372" t="s">
        <v>4853</v>
      </c>
      <c r="E3372" t="s">
        <v>8919</v>
      </c>
      <c r="F3372" t="s">
        <v>43</v>
      </c>
      <c r="G3372">
        <v>10100</v>
      </c>
      <c r="H3372" t="s">
        <v>4179</v>
      </c>
      <c r="I3372">
        <v>18800000</v>
      </c>
      <c r="J3372" t="s">
        <v>10947</v>
      </c>
      <c r="K3372">
        <v>18100000</v>
      </c>
      <c r="L3372">
        <v>19500000</v>
      </c>
      <c r="M3372">
        <v>13</v>
      </c>
      <c r="N3372" t="s">
        <v>4186</v>
      </c>
      <c r="O3372" t="s">
        <v>11552</v>
      </c>
    </row>
    <row r="3373" spans="1:15" x14ac:dyDescent="0.3">
      <c r="A3373" t="s">
        <v>9613</v>
      </c>
      <c r="B3373">
        <v>2026</v>
      </c>
      <c r="C3373" t="s">
        <v>163</v>
      </c>
      <c r="D3373">
        <v>7</v>
      </c>
      <c r="E3373" t="s">
        <v>5990</v>
      </c>
      <c r="F3373" t="s">
        <v>11471</v>
      </c>
      <c r="G3373">
        <v>630</v>
      </c>
      <c r="H3373" t="s">
        <v>4179</v>
      </c>
      <c r="I3373">
        <v>23700000</v>
      </c>
      <c r="J3373" t="s">
        <v>10947</v>
      </c>
      <c r="K3373">
        <v>22800000</v>
      </c>
      <c r="L3373">
        <v>24500000</v>
      </c>
      <c r="M3373">
        <v>2</v>
      </c>
      <c r="N3373" t="s">
        <v>4247</v>
      </c>
      <c r="O3373" t="s">
        <v>11553</v>
      </c>
    </row>
    <row r="3374" spans="1:15" x14ac:dyDescent="0.3">
      <c r="A3374" t="s">
        <v>11568</v>
      </c>
      <c r="B3374">
        <v>2005</v>
      </c>
      <c r="C3374" t="s">
        <v>62</v>
      </c>
      <c r="D3374">
        <v>307</v>
      </c>
      <c r="E3374" t="s">
        <v>11569</v>
      </c>
      <c r="F3374" t="s">
        <v>143</v>
      </c>
      <c r="G3374">
        <v>106000</v>
      </c>
      <c r="H3374" t="s">
        <v>4179</v>
      </c>
      <c r="I3374">
        <v>3110000</v>
      </c>
      <c r="J3374" t="s">
        <v>10947</v>
      </c>
      <c r="K3374">
        <v>2940000</v>
      </c>
      <c r="L3374">
        <v>3290000</v>
      </c>
      <c r="M3374">
        <v>4</v>
      </c>
      <c r="N3374" t="s">
        <v>6913</v>
      </c>
      <c r="O3374" t="s">
        <v>11570</v>
      </c>
    </row>
    <row r="3375" spans="1:15" x14ac:dyDescent="0.3">
      <c r="A3375" t="s">
        <v>11897</v>
      </c>
      <c r="B3375">
        <v>2012</v>
      </c>
      <c r="C3375" t="s">
        <v>137</v>
      </c>
      <c r="D3375" t="s">
        <v>4335</v>
      </c>
      <c r="E3375" t="s">
        <v>11898</v>
      </c>
      <c r="F3375" t="s">
        <v>161</v>
      </c>
      <c r="G3375">
        <v>149000</v>
      </c>
      <c r="H3375" t="s">
        <v>4179</v>
      </c>
      <c r="I3375">
        <v>5630000</v>
      </c>
      <c r="J3375" t="s">
        <v>11899</v>
      </c>
      <c r="K3375">
        <v>5420000</v>
      </c>
      <c r="L3375">
        <v>5840000</v>
      </c>
      <c r="M3375">
        <v>7</v>
      </c>
      <c r="N3375" t="s">
        <v>4438</v>
      </c>
      <c r="O3375" t="s">
        <v>11900</v>
      </c>
    </row>
    <row r="3376" spans="1:15" x14ac:dyDescent="0.3">
      <c r="A3376" t="s">
        <v>11901</v>
      </c>
      <c r="B3376">
        <v>2013</v>
      </c>
      <c r="C3376" t="s">
        <v>4097</v>
      </c>
      <c r="D3376" t="s">
        <v>11902</v>
      </c>
      <c r="E3376" t="s">
        <v>11903</v>
      </c>
      <c r="F3376" t="s">
        <v>43</v>
      </c>
      <c r="G3376">
        <v>273000</v>
      </c>
      <c r="H3376" t="s">
        <v>4179</v>
      </c>
      <c r="I3376">
        <v>3880000</v>
      </c>
      <c r="J3376" t="s">
        <v>11899</v>
      </c>
      <c r="K3376">
        <v>3590000</v>
      </c>
      <c r="L3376">
        <v>4170000</v>
      </c>
      <c r="M3376" t="s">
        <v>4174</v>
      </c>
      <c r="N3376" t="s">
        <v>11904</v>
      </c>
      <c r="O3376" t="s">
        <v>11905</v>
      </c>
    </row>
    <row r="3377" spans="1:15" x14ac:dyDescent="0.3">
      <c r="A3377" t="s">
        <v>11906</v>
      </c>
      <c r="B3377">
        <v>2025</v>
      </c>
      <c r="C3377" t="s">
        <v>62</v>
      </c>
      <c r="D3377" t="s">
        <v>4389</v>
      </c>
      <c r="E3377" t="s">
        <v>4390</v>
      </c>
      <c r="F3377" t="s">
        <v>11508</v>
      </c>
      <c r="G3377">
        <v>68000</v>
      </c>
      <c r="H3377" t="s">
        <v>4179</v>
      </c>
      <c r="I3377">
        <v>25400000</v>
      </c>
      <c r="J3377" t="s">
        <v>11899</v>
      </c>
      <c r="K3377">
        <v>24500000</v>
      </c>
      <c r="L3377">
        <v>26400000</v>
      </c>
      <c r="M3377">
        <v>7</v>
      </c>
      <c r="N3377" t="s">
        <v>5137</v>
      </c>
      <c r="O3377" t="s">
        <v>11907</v>
      </c>
    </row>
    <row r="3378" spans="1:15" x14ac:dyDescent="0.3">
      <c r="A3378" t="s">
        <v>11908</v>
      </c>
      <c r="B3378">
        <v>2015</v>
      </c>
      <c r="C3378" t="s">
        <v>4640</v>
      </c>
      <c r="D3378" t="s">
        <v>7732</v>
      </c>
      <c r="E3378" t="s">
        <v>11909</v>
      </c>
      <c r="F3378" t="s">
        <v>94</v>
      </c>
      <c r="G3378">
        <v>124072</v>
      </c>
      <c r="H3378" t="s">
        <v>4179</v>
      </c>
      <c r="I3378">
        <v>7950000</v>
      </c>
      <c r="J3378" t="s">
        <v>11899</v>
      </c>
      <c r="K3378">
        <v>7660000</v>
      </c>
      <c r="L3378">
        <v>8200000</v>
      </c>
      <c r="M3378">
        <v>10</v>
      </c>
      <c r="N3378" t="s">
        <v>4438</v>
      </c>
      <c r="O3378" t="s">
        <v>11910</v>
      </c>
    </row>
    <row r="3379" spans="1:15" x14ac:dyDescent="0.3">
      <c r="A3379" t="s">
        <v>11911</v>
      </c>
      <c r="B3379">
        <v>2017</v>
      </c>
      <c r="C3379" t="s">
        <v>182</v>
      </c>
      <c r="D3379" t="s">
        <v>9125</v>
      </c>
      <c r="E3379" t="s">
        <v>11912</v>
      </c>
      <c r="F3379" t="s">
        <v>161</v>
      </c>
      <c r="G3379">
        <v>57000</v>
      </c>
      <c r="H3379" t="s">
        <v>4179</v>
      </c>
      <c r="I3379">
        <v>8200000</v>
      </c>
      <c r="J3379" t="s">
        <v>11899</v>
      </c>
      <c r="K3379">
        <v>7880000</v>
      </c>
      <c r="L3379">
        <v>8500000</v>
      </c>
      <c r="M3379">
        <v>2</v>
      </c>
      <c r="N3379" t="s">
        <v>4218</v>
      </c>
      <c r="O3379" t="s">
        <v>11913</v>
      </c>
    </row>
    <row r="3380" spans="1:15" x14ac:dyDescent="0.3">
      <c r="A3380" t="s">
        <v>4980</v>
      </c>
      <c r="B3380">
        <v>2017</v>
      </c>
      <c r="C3380" t="s">
        <v>4183</v>
      </c>
      <c r="D3380" t="s">
        <v>4376</v>
      </c>
      <c r="E3380" t="s">
        <v>4981</v>
      </c>
      <c r="F3380" t="s">
        <v>161</v>
      </c>
      <c r="G3380">
        <v>93000</v>
      </c>
      <c r="H3380" t="s">
        <v>4172</v>
      </c>
      <c r="I3380">
        <v>13000000</v>
      </c>
      <c r="J3380" t="s">
        <v>11899</v>
      </c>
      <c r="K3380">
        <v>12400000</v>
      </c>
      <c r="L3380">
        <v>13500000</v>
      </c>
      <c r="M3380">
        <v>26</v>
      </c>
      <c r="N3380" t="s">
        <v>4186</v>
      </c>
      <c r="O3380" t="s">
        <v>11914</v>
      </c>
    </row>
    <row r="3381" spans="1:15" x14ac:dyDescent="0.3">
      <c r="A3381" t="s">
        <v>11915</v>
      </c>
      <c r="B3381">
        <v>2017</v>
      </c>
      <c r="C3381" t="s">
        <v>182</v>
      </c>
      <c r="D3381" t="s">
        <v>11916</v>
      </c>
      <c r="E3381" t="s">
        <v>11917</v>
      </c>
      <c r="F3381" t="s">
        <v>143</v>
      </c>
      <c r="G3381">
        <v>169000</v>
      </c>
      <c r="H3381" t="s">
        <v>4179</v>
      </c>
      <c r="I3381">
        <v>9200000</v>
      </c>
      <c r="J3381" t="s">
        <v>11899</v>
      </c>
      <c r="K3381">
        <v>8600000</v>
      </c>
      <c r="L3381">
        <v>9700000</v>
      </c>
      <c r="M3381">
        <v>9</v>
      </c>
      <c r="N3381" t="s">
        <v>4438</v>
      </c>
      <c r="O3381" t="s">
        <v>11918</v>
      </c>
    </row>
    <row r="3382" spans="1:15" x14ac:dyDescent="0.3">
      <c r="A3382" t="s">
        <v>11919</v>
      </c>
      <c r="B3382">
        <v>2017</v>
      </c>
      <c r="C3382" t="s">
        <v>188</v>
      </c>
      <c r="D3382" t="s">
        <v>5099</v>
      </c>
      <c r="E3382" t="s">
        <v>11920</v>
      </c>
      <c r="F3382" t="s">
        <v>143</v>
      </c>
      <c r="G3382">
        <v>64684</v>
      </c>
      <c r="H3382" t="s">
        <v>4179</v>
      </c>
      <c r="I3382">
        <v>9700000</v>
      </c>
      <c r="J3382" t="s">
        <v>11899</v>
      </c>
      <c r="K3382">
        <v>9300000</v>
      </c>
      <c r="L3382">
        <v>10000000</v>
      </c>
      <c r="M3382">
        <v>6</v>
      </c>
      <c r="N3382" t="s">
        <v>4247</v>
      </c>
      <c r="O3382" t="s">
        <v>11921</v>
      </c>
    </row>
    <row r="3383" spans="1:15" x14ac:dyDescent="0.3">
      <c r="A3383" t="s">
        <v>11922</v>
      </c>
      <c r="B3383">
        <v>2018</v>
      </c>
      <c r="C3383" t="s">
        <v>250</v>
      </c>
      <c r="D3383" t="s">
        <v>11817</v>
      </c>
      <c r="E3383" t="s">
        <v>4961</v>
      </c>
      <c r="F3383" t="s">
        <v>60</v>
      </c>
      <c r="G3383">
        <v>101000</v>
      </c>
      <c r="H3383" t="s">
        <v>4179</v>
      </c>
      <c r="I3383">
        <v>14700000</v>
      </c>
      <c r="J3383" t="s">
        <v>11899</v>
      </c>
      <c r="K3383">
        <v>14100000</v>
      </c>
      <c r="L3383">
        <v>15300000</v>
      </c>
      <c r="M3383">
        <v>4</v>
      </c>
      <c r="N3383" t="s">
        <v>4218</v>
      </c>
      <c r="O3383" t="s">
        <v>11923</v>
      </c>
    </row>
    <row r="3384" spans="1:15" x14ac:dyDescent="0.3">
      <c r="A3384" t="s">
        <v>11924</v>
      </c>
      <c r="B3384">
        <v>2018</v>
      </c>
      <c r="C3384" t="s">
        <v>188</v>
      </c>
      <c r="D3384" t="s">
        <v>7749</v>
      </c>
      <c r="E3384" t="s">
        <v>11925</v>
      </c>
      <c r="F3384" t="s">
        <v>161</v>
      </c>
      <c r="G3384">
        <v>63588</v>
      </c>
      <c r="H3384" t="s">
        <v>4179</v>
      </c>
      <c r="I3384">
        <v>12100000</v>
      </c>
      <c r="J3384" t="s">
        <v>11899</v>
      </c>
      <c r="K3384">
        <v>11600000</v>
      </c>
      <c r="L3384">
        <v>12500000</v>
      </c>
      <c r="M3384">
        <v>7</v>
      </c>
      <c r="N3384" t="s">
        <v>4381</v>
      </c>
      <c r="O3384" t="s">
        <v>11926</v>
      </c>
    </row>
    <row r="3385" spans="1:15" x14ac:dyDescent="0.3">
      <c r="A3385" t="s">
        <v>11613</v>
      </c>
      <c r="B3385">
        <v>2018</v>
      </c>
      <c r="C3385" t="s">
        <v>62</v>
      </c>
      <c r="D3385">
        <v>2008</v>
      </c>
      <c r="E3385" t="s">
        <v>11927</v>
      </c>
      <c r="F3385" t="s">
        <v>43</v>
      </c>
      <c r="G3385">
        <v>38169</v>
      </c>
      <c r="H3385" t="s">
        <v>4179</v>
      </c>
      <c r="I3385">
        <v>9900000</v>
      </c>
      <c r="J3385" t="s">
        <v>11899</v>
      </c>
      <c r="K3385">
        <v>9500000</v>
      </c>
      <c r="L3385">
        <v>10200000</v>
      </c>
      <c r="M3385">
        <v>3</v>
      </c>
      <c r="N3385" t="s">
        <v>4274</v>
      </c>
      <c r="O3385" t="s">
        <v>11928</v>
      </c>
    </row>
    <row r="3386" spans="1:15" x14ac:dyDescent="0.3">
      <c r="A3386" t="s">
        <v>11929</v>
      </c>
      <c r="B3386">
        <v>2018</v>
      </c>
      <c r="C3386" t="s">
        <v>154</v>
      </c>
      <c r="D3386" t="s">
        <v>4482</v>
      </c>
      <c r="E3386" t="s">
        <v>4483</v>
      </c>
      <c r="F3386" t="s">
        <v>143</v>
      </c>
      <c r="G3386">
        <v>75000</v>
      </c>
      <c r="H3386" t="s">
        <v>4172</v>
      </c>
      <c r="I3386">
        <v>8700000</v>
      </c>
      <c r="J3386" t="s">
        <v>11899</v>
      </c>
      <c r="K3386">
        <v>8400000</v>
      </c>
      <c r="L3386">
        <v>9000000</v>
      </c>
      <c r="M3386">
        <v>26</v>
      </c>
      <c r="N3386" t="s">
        <v>4186</v>
      </c>
      <c r="O3386" t="s">
        <v>11930</v>
      </c>
    </row>
    <row r="3387" spans="1:15" x14ac:dyDescent="0.3">
      <c r="A3387" t="s">
        <v>11931</v>
      </c>
      <c r="B3387">
        <v>2018</v>
      </c>
      <c r="C3387" t="s">
        <v>194</v>
      </c>
      <c r="D3387">
        <v>700</v>
      </c>
      <c r="E3387" t="s">
        <v>11932</v>
      </c>
      <c r="F3387" t="s">
        <v>60</v>
      </c>
      <c r="G3387">
        <v>55162</v>
      </c>
      <c r="H3387" t="s">
        <v>4179</v>
      </c>
      <c r="I3387">
        <v>7270000</v>
      </c>
      <c r="J3387" t="s">
        <v>11899</v>
      </c>
      <c r="K3387">
        <v>7020000</v>
      </c>
      <c r="L3387">
        <v>7520000</v>
      </c>
      <c r="M3387">
        <v>6</v>
      </c>
      <c r="N3387" t="s">
        <v>4256</v>
      </c>
      <c r="O3387" t="s">
        <v>11933</v>
      </c>
    </row>
    <row r="3388" spans="1:15" x14ac:dyDescent="0.3">
      <c r="A3388" t="s">
        <v>10996</v>
      </c>
      <c r="B3388">
        <v>2018</v>
      </c>
      <c r="C3388" t="s">
        <v>24</v>
      </c>
      <c r="D3388" t="s">
        <v>4392</v>
      </c>
      <c r="E3388" t="s">
        <v>5851</v>
      </c>
      <c r="F3388" t="s">
        <v>143</v>
      </c>
      <c r="G3388">
        <v>121300</v>
      </c>
      <c r="H3388" t="s">
        <v>4179</v>
      </c>
      <c r="I3388">
        <v>6870000</v>
      </c>
      <c r="J3388" t="s">
        <v>11899</v>
      </c>
      <c r="K3388">
        <v>6590000</v>
      </c>
      <c r="L3388">
        <v>7140000</v>
      </c>
      <c r="M3388">
        <v>15</v>
      </c>
      <c r="N3388" t="s">
        <v>4274</v>
      </c>
      <c r="O3388" t="s">
        <v>11934</v>
      </c>
    </row>
    <row r="3389" spans="1:15" x14ac:dyDescent="0.3">
      <c r="A3389" t="s">
        <v>11935</v>
      </c>
      <c r="B3389">
        <v>2018</v>
      </c>
      <c r="C3389" t="s">
        <v>154</v>
      </c>
      <c r="D3389" t="s">
        <v>6246</v>
      </c>
      <c r="E3389" t="s">
        <v>6247</v>
      </c>
      <c r="F3389" t="s">
        <v>143</v>
      </c>
      <c r="G3389">
        <v>118000</v>
      </c>
      <c r="H3389" t="s">
        <v>4179</v>
      </c>
      <c r="I3389">
        <v>9000000</v>
      </c>
      <c r="J3389" t="s">
        <v>11899</v>
      </c>
      <c r="K3389">
        <v>8700000</v>
      </c>
      <c r="L3389">
        <v>9400000</v>
      </c>
      <c r="M3389">
        <v>9</v>
      </c>
      <c r="N3389" t="s">
        <v>4218</v>
      </c>
      <c r="O3389" t="s">
        <v>11936</v>
      </c>
    </row>
    <row r="3390" spans="1:15" x14ac:dyDescent="0.3">
      <c r="A3390" t="s">
        <v>11937</v>
      </c>
      <c r="B3390">
        <v>2018</v>
      </c>
      <c r="C3390" t="s">
        <v>36</v>
      </c>
      <c r="D3390" t="s">
        <v>4510</v>
      </c>
      <c r="E3390" t="s">
        <v>4427</v>
      </c>
      <c r="F3390" t="s">
        <v>173</v>
      </c>
      <c r="G3390">
        <v>107500</v>
      </c>
      <c r="H3390" t="s">
        <v>4179</v>
      </c>
      <c r="I3390">
        <v>7160000</v>
      </c>
      <c r="J3390" t="s">
        <v>11899</v>
      </c>
      <c r="K3390">
        <v>6600000</v>
      </c>
      <c r="L3390">
        <v>7730000</v>
      </c>
      <c r="M3390">
        <v>5</v>
      </c>
      <c r="N3390" t="s">
        <v>4244</v>
      </c>
      <c r="O3390" t="s">
        <v>11938</v>
      </c>
    </row>
    <row r="3391" spans="1:15" x14ac:dyDescent="0.3">
      <c r="A3391" t="s">
        <v>11939</v>
      </c>
      <c r="B3391">
        <v>2018</v>
      </c>
      <c r="C3391" t="s">
        <v>62</v>
      </c>
      <c r="D3391">
        <v>3008</v>
      </c>
      <c r="E3391" t="s">
        <v>11940</v>
      </c>
      <c r="F3391" t="s">
        <v>60</v>
      </c>
      <c r="G3391">
        <v>112000</v>
      </c>
      <c r="H3391" t="s">
        <v>4179</v>
      </c>
      <c r="I3391">
        <v>12000000</v>
      </c>
      <c r="J3391" t="s">
        <v>11899</v>
      </c>
      <c r="K3391">
        <v>11600000</v>
      </c>
      <c r="L3391">
        <v>12400000</v>
      </c>
      <c r="M3391">
        <v>8</v>
      </c>
      <c r="N3391" t="s">
        <v>4247</v>
      </c>
      <c r="O3391" t="s">
        <v>11941</v>
      </c>
    </row>
    <row r="3392" spans="1:15" x14ac:dyDescent="0.3">
      <c r="A3392" t="s">
        <v>11942</v>
      </c>
      <c r="B3392">
        <v>2019</v>
      </c>
      <c r="C3392" t="s">
        <v>137</v>
      </c>
      <c r="D3392" t="s">
        <v>4621</v>
      </c>
      <c r="E3392" t="s">
        <v>11943</v>
      </c>
      <c r="F3392" t="s">
        <v>143</v>
      </c>
      <c r="G3392">
        <v>98562</v>
      </c>
      <c r="H3392" t="s">
        <v>4179</v>
      </c>
      <c r="I3392">
        <v>13300000</v>
      </c>
      <c r="J3392" t="s">
        <v>11899</v>
      </c>
      <c r="K3392">
        <v>12400000</v>
      </c>
      <c r="L3392">
        <v>14200000</v>
      </c>
      <c r="M3392">
        <v>7</v>
      </c>
      <c r="N3392" t="s">
        <v>4186</v>
      </c>
      <c r="O3392" t="s">
        <v>11944</v>
      </c>
    </row>
    <row r="3393" spans="1:15" x14ac:dyDescent="0.3">
      <c r="A3393" t="s">
        <v>9128</v>
      </c>
      <c r="B3393">
        <v>2019</v>
      </c>
      <c r="C3393" t="s">
        <v>188</v>
      </c>
      <c r="D3393" t="s">
        <v>4593</v>
      </c>
      <c r="E3393" t="s">
        <v>9980</v>
      </c>
      <c r="F3393" t="s">
        <v>161</v>
      </c>
      <c r="G3393">
        <v>83740</v>
      </c>
      <c r="H3393" t="s">
        <v>4172</v>
      </c>
      <c r="I3393">
        <v>7310000</v>
      </c>
      <c r="J3393" t="s">
        <v>11899</v>
      </c>
      <c r="K3393">
        <v>7050000</v>
      </c>
      <c r="L3393">
        <v>7560000</v>
      </c>
      <c r="M3393">
        <v>4</v>
      </c>
      <c r="N3393" t="s">
        <v>4507</v>
      </c>
      <c r="O3393" t="s">
        <v>11945</v>
      </c>
    </row>
    <row r="3394" spans="1:15" x14ac:dyDescent="0.3">
      <c r="A3394" t="s">
        <v>5286</v>
      </c>
      <c r="B3394">
        <v>2019</v>
      </c>
      <c r="C3394" t="s">
        <v>250</v>
      </c>
      <c r="D3394" t="s">
        <v>4379</v>
      </c>
      <c r="E3394" t="s">
        <v>11946</v>
      </c>
      <c r="F3394" t="s">
        <v>60</v>
      </c>
      <c r="G3394">
        <v>31000</v>
      </c>
      <c r="H3394" t="s">
        <v>4179</v>
      </c>
      <c r="I3394">
        <v>14600000</v>
      </c>
      <c r="J3394" t="s">
        <v>11899</v>
      </c>
      <c r="K3394">
        <v>14100000</v>
      </c>
      <c r="L3394">
        <v>15100000</v>
      </c>
      <c r="M3394">
        <v>16</v>
      </c>
      <c r="N3394" t="s">
        <v>4218</v>
      </c>
      <c r="O3394" t="s">
        <v>11947</v>
      </c>
    </row>
    <row r="3395" spans="1:15" x14ac:dyDescent="0.3">
      <c r="A3395" t="s">
        <v>11617</v>
      </c>
      <c r="B3395">
        <v>2021</v>
      </c>
      <c r="C3395" t="s">
        <v>4097</v>
      </c>
      <c r="D3395" t="s">
        <v>5744</v>
      </c>
      <c r="E3395" t="s">
        <v>6090</v>
      </c>
      <c r="F3395" t="s">
        <v>11757</v>
      </c>
      <c r="G3395">
        <v>88000</v>
      </c>
      <c r="H3395" t="s">
        <v>4179</v>
      </c>
      <c r="I3395">
        <v>8700000</v>
      </c>
      <c r="J3395" t="s">
        <v>11899</v>
      </c>
      <c r="K3395">
        <v>8300000</v>
      </c>
      <c r="L3395">
        <v>9100000</v>
      </c>
      <c r="M3395">
        <v>6</v>
      </c>
      <c r="N3395" t="s">
        <v>4218</v>
      </c>
      <c r="O3395" t="s">
        <v>11948</v>
      </c>
    </row>
    <row r="3396" spans="1:15" x14ac:dyDescent="0.3">
      <c r="A3396" t="s">
        <v>11949</v>
      </c>
      <c r="B3396">
        <v>2019</v>
      </c>
      <c r="C3396" t="s">
        <v>4640</v>
      </c>
      <c r="D3396" t="s">
        <v>5786</v>
      </c>
      <c r="E3396" t="s">
        <v>5787</v>
      </c>
      <c r="F3396" t="s">
        <v>43</v>
      </c>
      <c r="G3396">
        <v>59492</v>
      </c>
      <c r="H3396" t="s">
        <v>4179</v>
      </c>
      <c r="I3396">
        <v>8100000</v>
      </c>
      <c r="J3396" t="s">
        <v>11899</v>
      </c>
      <c r="K3396">
        <v>7790000</v>
      </c>
      <c r="L3396">
        <v>8400000</v>
      </c>
      <c r="M3396">
        <v>27</v>
      </c>
      <c r="N3396" t="s">
        <v>4381</v>
      </c>
      <c r="O3396" t="s">
        <v>11950</v>
      </c>
    </row>
    <row r="3397" spans="1:15" x14ac:dyDescent="0.3">
      <c r="A3397" t="s">
        <v>11951</v>
      </c>
      <c r="B3397">
        <v>2019</v>
      </c>
      <c r="C3397" t="s">
        <v>92</v>
      </c>
      <c r="D3397" t="s">
        <v>6140</v>
      </c>
      <c r="E3397" t="s">
        <v>7708</v>
      </c>
      <c r="F3397" t="s">
        <v>173</v>
      </c>
      <c r="G3397">
        <v>50000</v>
      </c>
      <c r="H3397" t="s">
        <v>4179</v>
      </c>
      <c r="I3397">
        <v>6520000</v>
      </c>
      <c r="J3397" t="s">
        <v>11899</v>
      </c>
      <c r="K3397">
        <v>6280000</v>
      </c>
      <c r="L3397">
        <v>6760000</v>
      </c>
      <c r="M3397">
        <v>26</v>
      </c>
      <c r="N3397" t="s">
        <v>4381</v>
      </c>
      <c r="O3397" t="s">
        <v>11952</v>
      </c>
    </row>
    <row r="3398" spans="1:15" x14ac:dyDescent="0.3">
      <c r="A3398" t="s">
        <v>11615</v>
      </c>
      <c r="B3398">
        <v>2019</v>
      </c>
      <c r="C3398" t="s">
        <v>166</v>
      </c>
      <c r="D3398" t="s">
        <v>9417</v>
      </c>
      <c r="E3398" t="s">
        <v>5004</v>
      </c>
      <c r="F3398" t="s">
        <v>161</v>
      </c>
      <c r="G3398">
        <v>54824</v>
      </c>
      <c r="H3398" t="s">
        <v>4179</v>
      </c>
      <c r="I3398">
        <v>14500000</v>
      </c>
      <c r="J3398" t="s">
        <v>11899</v>
      </c>
      <c r="K3398">
        <v>13700000</v>
      </c>
      <c r="L3398">
        <v>15300000</v>
      </c>
      <c r="M3398">
        <v>20</v>
      </c>
      <c r="N3398" t="s">
        <v>4274</v>
      </c>
      <c r="O3398" t="s">
        <v>11953</v>
      </c>
    </row>
    <row r="3399" spans="1:15" x14ac:dyDescent="0.3">
      <c r="A3399" t="s">
        <v>970</v>
      </c>
      <c r="B3399">
        <v>2020</v>
      </c>
      <c r="C3399" t="s">
        <v>137</v>
      </c>
      <c r="D3399" t="s">
        <v>4621</v>
      </c>
      <c r="E3399" t="s">
        <v>11954</v>
      </c>
      <c r="F3399" t="s">
        <v>161</v>
      </c>
      <c r="G3399">
        <v>97530</v>
      </c>
      <c r="H3399" t="s">
        <v>4179</v>
      </c>
      <c r="I3399">
        <v>15100000</v>
      </c>
      <c r="J3399" t="s">
        <v>11899</v>
      </c>
      <c r="K3399">
        <v>14600000</v>
      </c>
      <c r="L3399">
        <v>15600000</v>
      </c>
      <c r="M3399">
        <v>6</v>
      </c>
      <c r="N3399" t="s">
        <v>4346</v>
      </c>
      <c r="O3399" t="s">
        <v>11955</v>
      </c>
    </row>
    <row r="3400" spans="1:15" x14ac:dyDescent="0.3">
      <c r="A3400" t="s">
        <v>11956</v>
      </c>
      <c r="B3400">
        <v>2019</v>
      </c>
      <c r="C3400" t="s">
        <v>24</v>
      </c>
      <c r="D3400" t="s">
        <v>4704</v>
      </c>
      <c r="E3400" t="s">
        <v>11957</v>
      </c>
      <c r="F3400" t="s">
        <v>94</v>
      </c>
      <c r="G3400">
        <v>72450</v>
      </c>
      <c r="H3400" t="s">
        <v>4179</v>
      </c>
      <c r="I3400">
        <v>11700000</v>
      </c>
      <c r="J3400" t="s">
        <v>11899</v>
      </c>
      <c r="K3400">
        <v>11300000</v>
      </c>
      <c r="L3400">
        <v>12100000</v>
      </c>
      <c r="M3400">
        <v>13</v>
      </c>
      <c r="N3400" t="s">
        <v>4274</v>
      </c>
      <c r="O3400" t="s">
        <v>11958</v>
      </c>
    </row>
    <row r="3401" spans="1:15" x14ac:dyDescent="0.3">
      <c r="A3401" t="s">
        <v>11959</v>
      </c>
      <c r="B3401">
        <v>2020</v>
      </c>
      <c r="C3401" t="s">
        <v>11960</v>
      </c>
      <c r="D3401" t="s">
        <v>11961</v>
      </c>
      <c r="E3401" t="s">
        <v>11962</v>
      </c>
      <c r="F3401" t="s">
        <v>43</v>
      </c>
      <c r="G3401">
        <v>28600</v>
      </c>
      <c r="H3401" t="s">
        <v>4179</v>
      </c>
      <c r="I3401">
        <v>15200000</v>
      </c>
      <c r="J3401" t="s">
        <v>11899</v>
      </c>
      <c r="K3401">
        <v>14600000</v>
      </c>
      <c r="L3401">
        <v>15800000</v>
      </c>
      <c r="M3401">
        <v>2</v>
      </c>
      <c r="N3401" t="s">
        <v>4218</v>
      </c>
      <c r="O3401" t="s">
        <v>11963</v>
      </c>
    </row>
    <row r="3402" spans="1:15" x14ac:dyDescent="0.3">
      <c r="A3402" t="s">
        <v>11964</v>
      </c>
      <c r="B3402">
        <v>2021</v>
      </c>
      <c r="C3402" t="s">
        <v>4091</v>
      </c>
      <c r="D3402" t="s">
        <v>4914</v>
      </c>
      <c r="E3402" t="s">
        <v>4915</v>
      </c>
      <c r="F3402" t="s">
        <v>43</v>
      </c>
      <c r="G3402">
        <v>75900</v>
      </c>
      <c r="H3402" t="s">
        <v>4179</v>
      </c>
      <c r="I3402">
        <v>5960000</v>
      </c>
      <c r="J3402" t="s">
        <v>11899</v>
      </c>
      <c r="K3402">
        <v>5660000</v>
      </c>
      <c r="L3402">
        <v>6270000</v>
      </c>
      <c r="M3402" t="s">
        <v>4174</v>
      </c>
      <c r="N3402" t="s">
        <v>4180</v>
      </c>
      <c r="O3402" t="s">
        <v>11965</v>
      </c>
    </row>
    <row r="3403" spans="1:15" x14ac:dyDescent="0.3">
      <c r="A3403" t="s">
        <v>11964</v>
      </c>
      <c r="B3403">
        <v>2021</v>
      </c>
      <c r="C3403" t="s">
        <v>4091</v>
      </c>
      <c r="D3403" t="s">
        <v>4914</v>
      </c>
      <c r="E3403" t="s">
        <v>4915</v>
      </c>
      <c r="F3403" t="s">
        <v>43</v>
      </c>
      <c r="G3403">
        <v>75900</v>
      </c>
      <c r="H3403" t="s">
        <v>4179</v>
      </c>
      <c r="I3403">
        <v>5960000</v>
      </c>
      <c r="J3403" t="s">
        <v>11899</v>
      </c>
      <c r="K3403">
        <v>5660000</v>
      </c>
      <c r="L3403">
        <v>6270000</v>
      </c>
      <c r="M3403" t="s">
        <v>4174</v>
      </c>
      <c r="N3403" t="s">
        <v>4180</v>
      </c>
      <c r="O3403" t="s">
        <v>11966</v>
      </c>
    </row>
    <row r="3404" spans="1:15" x14ac:dyDescent="0.3">
      <c r="A3404" t="s">
        <v>11964</v>
      </c>
      <c r="B3404">
        <v>2021</v>
      </c>
      <c r="C3404" t="s">
        <v>4091</v>
      </c>
      <c r="D3404" t="s">
        <v>4914</v>
      </c>
      <c r="E3404" t="s">
        <v>4915</v>
      </c>
      <c r="F3404" t="s">
        <v>43</v>
      </c>
      <c r="G3404">
        <v>75900</v>
      </c>
      <c r="H3404" t="s">
        <v>4179</v>
      </c>
      <c r="I3404">
        <v>5960000</v>
      </c>
      <c r="J3404" t="s">
        <v>11899</v>
      </c>
      <c r="K3404">
        <v>5660000</v>
      </c>
      <c r="L3404">
        <v>6270000</v>
      </c>
      <c r="M3404" t="s">
        <v>4174</v>
      </c>
      <c r="N3404" t="s">
        <v>4180</v>
      </c>
      <c r="O3404" t="s">
        <v>11967</v>
      </c>
    </row>
    <row r="3405" spans="1:15" x14ac:dyDescent="0.3">
      <c r="A3405" t="s">
        <v>4171</v>
      </c>
      <c r="B3405">
        <v>2026</v>
      </c>
      <c r="C3405" t="s">
        <v>199</v>
      </c>
      <c r="D3405" t="s">
        <v>7746</v>
      </c>
      <c r="E3405" t="s">
        <v>7747</v>
      </c>
      <c r="F3405" t="s">
        <v>4171</v>
      </c>
      <c r="G3405" t="s">
        <v>4171</v>
      </c>
      <c r="H3405" t="s">
        <v>4179</v>
      </c>
      <c r="I3405">
        <v>13400000</v>
      </c>
      <c r="J3405" t="s">
        <v>11899</v>
      </c>
      <c r="K3405">
        <v>13000000</v>
      </c>
      <c r="L3405">
        <v>13900000</v>
      </c>
      <c r="M3405">
        <v>2</v>
      </c>
      <c r="N3405" t="s">
        <v>4551</v>
      </c>
      <c r="O3405" t="s">
        <v>11968</v>
      </c>
    </row>
    <row r="3406" spans="1:15" x14ac:dyDescent="0.3">
      <c r="A3406" t="s">
        <v>11969</v>
      </c>
      <c r="B3406">
        <v>2020</v>
      </c>
      <c r="C3406" t="s">
        <v>4640</v>
      </c>
      <c r="D3406" t="s">
        <v>6050</v>
      </c>
      <c r="E3406" t="s">
        <v>9408</v>
      </c>
      <c r="F3406" t="s">
        <v>43</v>
      </c>
      <c r="G3406">
        <v>68000</v>
      </c>
      <c r="H3406" t="s">
        <v>4179</v>
      </c>
      <c r="I3406">
        <v>11200000</v>
      </c>
      <c r="J3406" t="s">
        <v>11899</v>
      </c>
      <c r="K3406">
        <v>10800000</v>
      </c>
      <c r="L3406">
        <v>11600000</v>
      </c>
      <c r="M3406">
        <v>3</v>
      </c>
      <c r="N3406" t="s">
        <v>4424</v>
      </c>
      <c r="O3406" t="s">
        <v>11970</v>
      </c>
    </row>
    <row r="3407" spans="1:15" x14ac:dyDescent="0.3">
      <c r="A3407" t="s">
        <v>11639</v>
      </c>
      <c r="B3407">
        <v>2021</v>
      </c>
      <c r="C3407" t="s">
        <v>199</v>
      </c>
      <c r="D3407" t="s">
        <v>6103</v>
      </c>
      <c r="E3407" t="s">
        <v>11971</v>
      </c>
      <c r="F3407" t="s">
        <v>143</v>
      </c>
      <c r="G3407">
        <v>57500</v>
      </c>
      <c r="H3407" t="s">
        <v>4179</v>
      </c>
      <c r="I3407">
        <v>9400000</v>
      </c>
      <c r="J3407" t="s">
        <v>11899</v>
      </c>
      <c r="K3407">
        <v>9100000</v>
      </c>
      <c r="L3407">
        <v>9800000</v>
      </c>
      <c r="M3407">
        <v>4</v>
      </c>
      <c r="N3407" t="s">
        <v>4256</v>
      </c>
      <c r="O3407" t="s">
        <v>11972</v>
      </c>
    </row>
    <row r="3408" spans="1:15" x14ac:dyDescent="0.3">
      <c r="A3408" t="s">
        <v>10632</v>
      </c>
      <c r="B3408">
        <v>2020</v>
      </c>
      <c r="C3408" t="s">
        <v>41</v>
      </c>
      <c r="D3408" t="s">
        <v>5030</v>
      </c>
      <c r="E3408" t="s">
        <v>5031</v>
      </c>
      <c r="F3408" t="s">
        <v>161</v>
      </c>
      <c r="G3408">
        <v>82000</v>
      </c>
      <c r="H3408" t="s">
        <v>4179</v>
      </c>
      <c r="I3408">
        <v>11100000</v>
      </c>
      <c r="J3408" t="s">
        <v>11899</v>
      </c>
      <c r="K3408">
        <v>10700000</v>
      </c>
      <c r="L3408">
        <v>11400000</v>
      </c>
      <c r="M3408">
        <v>4</v>
      </c>
      <c r="N3408" t="s">
        <v>4274</v>
      </c>
      <c r="O3408" t="s">
        <v>11973</v>
      </c>
    </row>
    <row r="3409" spans="1:15" x14ac:dyDescent="0.3">
      <c r="A3409" t="s">
        <v>11974</v>
      </c>
      <c r="B3409">
        <v>2020</v>
      </c>
      <c r="C3409" t="s">
        <v>131</v>
      </c>
      <c r="D3409" t="s">
        <v>4992</v>
      </c>
      <c r="E3409" t="s">
        <v>11975</v>
      </c>
      <c r="F3409" t="s">
        <v>161</v>
      </c>
      <c r="G3409">
        <v>72978</v>
      </c>
      <c r="H3409" t="s">
        <v>4179</v>
      </c>
      <c r="I3409">
        <v>18100000</v>
      </c>
      <c r="J3409" t="s">
        <v>11899</v>
      </c>
      <c r="K3409">
        <v>17500000</v>
      </c>
      <c r="L3409">
        <v>18700000</v>
      </c>
      <c r="M3409">
        <v>3</v>
      </c>
      <c r="N3409" t="s">
        <v>4381</v>
      </c>
      <c r="O3409" t="s">
        <v>11976</v>
      </c>
    </row>
    <row r="3410" spans="1:15" x14ac:dyDescent="0.3">
      <c r="A3410" t="s">
        <v>11977</v>
      </c>
      <c r="B3410">
        <v>2021</v>
      </c>
      <c r="C3410" t="s">
        <v>4640</v>
      </c>
      <c r="D3410" t="s">
        <v>6179</v>
      </c>
      <c r="E3410" t="s">
        <v>11978</v>
      </c>
      <c r="F3410" t="s">
        <v>161</v>
      </c>
      <c r="G3410">
        <v>38800</v>
      </c>
      <c r="H3410" t="s">
        <v>4179</v>
      </c>
      <c r="I3410">
        <v>14800000</v>
      </c>
      <c r="J3410" t="s">
        <v>11899</v>
      </c>
      <c r="K3410">
        <v>14300000</v>
      </c>
      <c r="L3410">
        <v>15300000</v>
      </c>
      <c r="M3410" t="s">
        <v>4174</v>
      </c>
      <c r="N3410" t="s">
        <v>4186</v>
      </c>
      <c r="O3410" t="s">
        <v>11979</v>
      </c>
    </row>
    <row r="3411" spans="1:15" x14ac:dyDescent="0.3">
      <c r="A3411" t="s">
        <v>11618</v>
      </c>
      <c r="B3411">
        <v>2021</v>
      </c>
      <c r="C3411" t="s">
        <v>108</v>
      </c>
      <c r="D3411" t="s">
        <v>5193</v>
      </c>
      <c r="E3411" t="s">
        <v>5194</v>
      </c>
      <c r="F3411" t="s">
        <v>43</v>
      </c>
      <c r="G3411">
        <v>66999</v>
      </c>
      <c r="H3411" t="s">
        <v>4172</v>
      </c>
      <c r="I3411">
        <v>9900000</v>
      </c>
      <c r="J3411" t="s">
        <v>11899</v>
      </c>
      <c r="K3411">
        <v>9500000</v>
      </c>
      <c r="L3411">
        <v>10200000</v>
      </c>
      <c r="M3411">
        <v>4</v>
      </c>
      <c r="N3411" t="s">
        <v>4186</v>
      </c>
      <c r="O3411" t="s">
        <v>11980</v>
      </c>
    </row>
    <row r="3412" spans="1:15" x14ac:dyDescent="0.3">
      <c r="A3412" t="s">
        <v>11981</v>
      </c>
      <c r="B3412">
        <v>2021</v>
      </c>
      <c r="C3412" t="s">
        <v>4183</v>
      </c>
      <c r="D3412" t="s">
        <v>4184</v>
      </c>
      <c r="E3412" t="s">
        <v>11771</v>
      </c>
      <c r="F3412" t="s">
        <v>143</v>
      </c>
      <c r="G3412">
        <v>64691</v>
      </c>
      <c r="H3412" t="s">
        <v>4179</v>
      </c>
      <c r="I3412">
        <v>7210000</v>
      </c>
      <c r="J3412" t="s">
        <v>11899</v>
      </c>
      <c r="K3412">
        <v>6940000</v>
      </c>
      <c r="L3412">
        <v>7480000</v>
      </c>
      <c r="M3412">
        <v>6</v>
      </c>
      <c r="N3412" t="s">
        <v>4507</v>
      </c>
      <c r="O3412" t="s">
        <v>11982</v>
      </c>
    </row>
    <row r="3413" spans="1:15" x14ac:dyDescent="0.3">
      <c r="A3413" t="s">
        <v>11981</v>
      </c>
      <c r="B3413">
        <v>2021</v>
      </c>
      <c r="C3413" t="s">
        <v>4183</v>
      </c>
      <c r="D3413" t="s">
        <v>4184</v>
      </c>
      <c r="E3413" t="s">
        <v>11771</v>
      </c>
      <c r="F3413" t="s">
        <v>143</v>
      </c>
      <c r="G3413">
        <v>65000</v>
      </c>
      <c r="H3413" t="s">
        <v>4179</v>
      </c>
      <c r="I3413">
        <v>7200000</v>
      </c>
      <c r="J3413" t="s">
        <v>11899</v>
      </c>
      <c r="K3413">
        <v>6940000</v>
      </c>
      <c r="L3413">
        <v>7470000</v>
      </c>
      <c r="M3413">
        <v>6</v>
      </c>
      <c r="N3413" t="s">
        <v>4507</v>
      </c>
      <c r="O3413" t="s">
        <v>11983</v>
      </c>
    </row>
    <row r="3414" spans="1:15" x14ac:dyDescent="0.3">
      <c r="A3414" t="s">
        <v>11984</v>
      </c>
      <c r="B3414">
        <v>2021</v>
      </c>
      <c r="C3414" t="s">
        <v>188</v>
      </c>
      <c r="D3414" t="s">
        <v>4593</v>
      </c>
      <c r="E3414" t="s">
        <v>6121</v>
      </c>
      <c r="F3414" t="s">
        <v>60</v>
      </c>
      <c r="G3414">
        <v>21862</v>
      </c>
      <c r="H3414" t="s">
        <v>4179</v>
      </c>
      <c r="I3414">
        <v>8200000</v>
      </c>
      <c r="J3414" t="s">
        <v>11899</v>
      </c>
      <c r="K3414">
        <v>7880000</v>
      </c>
      <c r="L3414">
        <v>8400000</v>
      </c>
      <c r="M3414">
        <v>7</v>
      </c>
      <c r="N3414" t="s">
        <v>4381</v>
      </c>
      <c r="O3414" t="s">
        <v>11985</v>
      </c>
    </row>
    <row r="3415" spans="1:15" x14ac:dyDescent="0.3">
      <c r="A3415" t="s">
        <v>11986</v>
      </c>
      <c r="B3415">
        <v>2021</v>
      </c>
      <c r="C3415" t="s">
        <v>137</v>
      </c>
      <c r="D3415" t="s">
        <v>4335</v>
      </c>
      <c r="E3415" t="s">
        <v>4645</v>
      </c>
      <c r="F3415" t="s">
        <v>43</v>
      </c>
      <c r="G3415">
        <v>68000</v>
      </c>
      <c r="H3415" t="s">
        <v>4179</v>
      </c>
      <c r="I3415">
        <v>12900000</v>
      </c>
      <c r="J3415" t="s">
        <v>11899</v>
      </c>
      <c r="K3415">
        <v>12500000</v>
      </c>
      <c r="L3415">
        <v>13400000</v>
      </c>
      <c r="M3415">
        <v>10</v>
      </c>
      <c r="N3415" t="s">
        <v>4381</v>
      </c>
      <c r="O3415" t="s">
        <v>11987</v>
      </c>
    </row>
    <row r="3416" spans="1:15" x14ac:dyDescent="0.3">
      <c r="A3416" t="s">
        <v>10469</v>
      </c>
      <c r="B3416">
        <v>2021</v>
      </c>
      <c r="C3416" t="s">
        <v>230</v>
      </c>
      <c r="D3416" t="s">
        <v>11820</v>
      </c>
      <c r="E3416" t="s">
        <v>11988</v>
      </c>
      <c r="F3416" t="s">
        <v>43</v>
      </c>
      <c r="G3416">
        <v>46000</v>
      </c>
      <c r="H3416" t="s">
        <v>4179</v>
      </c>
      <c r="I3416">
        <v>9900000</v>
      </c>
      <c r="J3416" t="s">
        <v>11899</v>
      </c>
      <c r="K3416">
        <v>9600000</v>
      </c>
      <c r="L3416">
        <v>10200000</v>
      </c>
      <c r="M3416">
        <v>3</v>
      </c>
      <c r="N3416" t="s">
        <v>4271</v>
      </c>
      <c r="O3416" t="s">
        <v>11989</v>
      </c>
    </row>
    <row r="3417" spans="1:15" x14ac:dyDescent="0.3">
      <c r="A3417" t="s">
        <v>11990</v>
      </c>
      <c r="B3417">
        <v>2022</v>
      </c>
      <c r="C3417" t="s">
        <v>24</v>
      </c>
      <c r="D3417" t="s">
        <v>5923</v>
      </c>
      <c r="E3417" t="s">
        <v>5924</v>
      </c>
      <c r="F3417" t="s">
        <v>43</v>
      </c>
      <c r="G3417">
        <v>109457</v>
      </c>
      <c r="H3417" t="s">
        <v>4179</v>
      </c>
      <c r="I3417">
        <v>16000000</v>
      </c>
      <c r="J3417" t="s">
        <v>11899</v>
      </c>
      <c r="K3417">
        <v>15400000</v>
      </c>
      <c r="L3417">
        <v>16500000</v>
      </c>
      <c r="M3417">
        <v>2</v>
      </c>
      <c r="N3417" t="s">
        <v>4332</v>
      </c>
      <c r="O3417" t="s">
        <v>11991</v>
      </c>
    </row>
    <row r="3418" spans="1:15" x14ac:dyDescent="0.3">
      <c r="A3418" t="s">
        <v>11992</v>
      </c>
      <c r="B3418">
        <v>2021</v>
      </c>
      <c r="C3418" t="s">
        <v>36</v>
      </c>
      <c r="D3418" t="s">
        <v>5628</v>
      </c>
      <c r="E3418" t="s">
        <v>5629</v>
      </c>
      <c r="F3418" t="s">
        <v>143</v>
      </c>
      <c r="G3418">
        <v>71000</v>
      </c>
      <c r="H3418" t="s">
        <v>4172</v>
      </c>
      <c r="I3418">
        <v>7970000</v>
      </c>
      <c r="J3418" t="s">
        <v>11899</v>
      </c>
      <c r="K3418">
        <v>7700000</v>
      </c>
      <c r="L3418">
        <v>8300000</v>
      </c>
      <c r="M3418">
        <v>26</v>
      </c>
      <c r="N3418" t="s">
        <v>4507</v>
      </c>
      <c r="O3418" t="s">
        <v>11993</v>
      </c>
    </row>
    <row r="3419" spans="1:15" x14ac:dyDescent="0.3">
      <c r="A3419" t="s">
        <v>11994</v>
      </c>
      <c r="B3419">
        <v>2021</v>
      </c>
      <c r="C3419" t="s">
        <v>137</v>
      </c>
      <c r="D3419" t="s">
        <v>4335</v>
      </c>
      <c r="E3419" t="s">
        <v>8055</v>
      </c>
      <c r="F3419" t="s">
        <v>60</v>
      </c>
      <c r="G3419">
        <v>83000</v>
      </c>
      <c r="H3419" t="s">
        <v>4172</v>
      </c>
      <c r="I3419">
        <v>11900000</v>
      </c>
      <c r="J3419" t="s">
        <v>11899</v>
      </c>
      <c r="K3419">
        <v>11500000</v>
      </c>
      <c r="L3419">
        <v>12400000</v>
      </c>
      <c r="M3419">
        <v>28</v>
      </c>
      <c r="N3419" t="s">
        <v>4438</v>
      </c>
      <c r="O3419" t="s">
        <v>11995</v>
      </c>
    </row>
    <row r="3420" spans="1:15" x14ac:dyDescent="0.3">
      <c r="A3420" t="s">
        <v>6411</v>
      </c>
      <c r="B3420">
        <v>2021</v>
      </c>
      <c r="C3420" t="s">
        <v>92</v>
      </c>
      <c r="D3420" t="s">
        <v>5085</v>
      </c>
      <c r="E3420" t="s">
        <v>4834</v>
      </c>
      <c r="F3420" t="s">
        <v>43</v>
      </c>
      <c r="G3420">
        <v>85600</v>
      </c>
      <c r="H3420" t="s">
        <v>4172</v>
      </c>
      <c r="I3420">
        <v>20500000</v>
      </c>
      <c r="J3420" t="s">
        <v>11899</v>
      </c>
      <c r="K3420">
        <v>19500000</v>
      </c>
      <c r="L3420">
        <v>21400000</v>
      </c>
      <c r="M3420">
        <v>22</v>
      </c>
      <c r="N3420" t="s">
        <v>4699</v>
      </c>
      <c r="O3420" t="s">
        <v>11996</v>
      </c>
    </row>
    <row r="3421" spans="1:15" x14ac:dyDescent="0.3">
      <c r="A3421" t="s">
        <v>11997</v>
      </c>
      <c r="B3421">
        <v>2021</v>
      </c>
      <c r="C3421" t="s">
        <v>188</v>
      </c>
      <c r="D3421" t="s">
        <v>5099</v>
      </c>
      <c r="E3421" t="s">
        <v>10154</v>
      </c>
      <c r="F3421" t="s">
        <v>143</v>
      </c>
      <c r="G3421">
        <v>70027</v>
      </c>
      <c r="H3421" t="s">
        <v>4179</v>
      </c>
      <c r="I3421">
        <v>11600000</v>
      </c>
      <c r="J3421" t="s">
        <v>11899</v>
      </c>
      <c r="K3421">
        <v>11100000</v>
      </c>
      <c r="L3421">
        <v>12100000</v>
      </c>
      <c r="M3421" t="s">
        <v>4174</v>
      </c>
      <c r="N3421" t="s">
        <v>4381</v>
      </c>
      <c r="O3421" t="s">
        <v>11998</v>
      </c>
    </row>
    <row r="3422" spans="1:15" x14ac:dyDescent="0.3">
      <c r="A3422" t="s">
        <v>11997</v>
      </c>
      <c r="B3422">
        <v>2021</v>
      </c>
      <c r="C3422" t="s">
        <v>188</v>
      </c>
      <c r="D3422" t="s">
        <v>5099</v>
      </c>
      <c r="E3422" t="s">
        <v>10154</v>
      </c>
      <c r="F3422" t="s">
        <v>143</v>
      </c>
      <c r="G3422">
        <v>70027</v>
      </c>
      <c r="H3422" t="s">
        <v>4179</v>
      </c>
      <c r="I3422">
        <v>11600000</v>
      </c>
      <c r="J3422" t="s">
        <v>11899</v>
      </c>
      <c r="K3422">
        <v>11100000</v>
      </c>
      <c r="L3422">
        <v>12100000</v>
      </c>
      <c r="M3422" t="s">
        <v>4174</v>
      </c>
      <c r="N3422" t="s">
        <v>4381</v>
      </c>
      <c r="O3422" t="s">
        <v>11999</v>
      </c>
    </row>
    <row r="3423" spans="1:15" x14ac:dyDescent="0.3">
      <c r="A3423" t="s">
        <v>12000</v>
      </c>
      <c r="B3423">
        <v>2021</v>
      </c>
      <c r="C3423" t="s">
        <v>182</v>
      </c>
      <c r="D3423" t="s">
        <v>8394</v>
      </c>
      <c r="E3423" t="s">
        <v>12001</v>
      </c>
      <c r="F3423" t="s">
        <v>143</v>
      </c>
      <c r="G3423">
        <v>73000</v>
      </c>
      <c r="H3423" t="s">
        <v>4179</v>
      </c>
      <c r="I3423">
        <v>13800000</v>
      </c>
      <c r="J3423" t="s">
        <v>11899</v>
      </c>
      <c r="K3423">
        <v>13400000</v>
      </c>
      <c r="L3423">
        <v>14300000</v>
      </c>
      <c r="M3423">
        <v>13</v>
      </c>
      <c r="N3423" t="s">
        <v>4212</v>
      </c>
      <c r="O3423" t="s">
        <v>12002</v>
      </c>
    </row>
    <row r="3424" spans="1:15" x14ac:dyDescent="0.3">
      <c r="A3424" t="s">
        <v>12000</v>
      </c>
      <c r="B3424">
        <v>2021</v>
      </c>
      <c r="C3424" t="s">
        <v>182</v>
      </c>
      <c r="D3424" t="s">
        <v>8394</v>
      </c>
      <c r="E3424" t="s">
        <v>12001</v>
      </c>
      <c r="F3424" t="s">
        <v>143</v>
      </c>
      <c r="G3424">
        <v>73000</v>
      </c>
      <c r="H3424" t="s">
        <v>4179</v>
      </c>
      <c r="I3424">
        <v>13800000</v>
      </c>
      <c r="J3424" t="s">
        <v>11899</v>
      </c>
      <c r="K3424">
        <v>13400000</v>
      </c>
      <c r="L3424">
        <v>14300000</v>
      </c>
      <c r="M3424">
        <v>13</v>
      </c>
      <c r="N3424" t="s">
        <v>4212</v>
      </c>
      <c r="O3424" t="s">
        <v>12003</v>
      </c>
    </row>
    <row r="3425" spans="1:15" x14ac:dyDescent="0.3">
      <c r="A3425" t="s">
        <v>11652</v>
      </c>
      <c r="B3425">
        <v>2021</v>
      </c>
      <c r="C3425" t="s">
        <v>62</v>
      </c>
      <c r="D3425" t="s">
        <v>4445</v>
      </c>
      <c r="E3425" t="s">
        <v>4979</v>
      </c>
      <c r="F3425" t="s">
        <v>60</v>
      </c>
      <c r="G3425">
        <v>20765</v>
      </c>
      <c r="H3425" t="s">
        <v>4179</v>
      </c>
      <c r="I3425">
        <v>11900000</v>
      </c>
      <c r="J3425" t="s">
        <v>11899</v>
      </c>
      <c r="K3425">
        <v>11400000</v>
      </c>
      <c r="L3425">
        <v>12400000</v>
      </c>
      <c r="M3425">
        <v>47</v>
      </c>
      <c r="N3425" t="s">
        <v>4218</v>
      </c>
      <c r="O3425" t="s">
        <v>12004</v>
      </c>
    </row>
    <row r="3426" spans="1:15" x14ac:dyDescent="0.3">
      <c r="A3426" t="s">
        <v>10827</v>
      </c>
      <c r="B3426">
        <v>2022</v>
      </c>
      <c r="C3426" t="s">
        <v>36</v>
      </c>
      <c r="D3426" t="s">
        <v>4399</v>
      </c>
      <c r="E3426" t="s">
        <v>5772</v>
      </c>
      <c r="F3426" t="s">
        <v>60</v>
      </c>
      <c r="G3426">
        <v>96091</v>
      </c>
      <c r="H3426" t="s">
        <v>4172</v>
      </c>
      <c r="I3426">
        <v>7700000</v>
      </c>
      <c r="J3426" t="s">
        <v>11899</v>
      </c>
      <c r="K3426">
        <v>7360000</v>
      </c>
      <c r="L3426">
        <v>8000000</v>
      </c>
      <c r="M3426">
        <v>43</v>
      </c>
      <c r="N3426" t="s">
        <v>4424</v>
      </c>
      <c r="O3426" t="s">
        <v>12005</v>
      </c>
    </row>
    <row r="3427" spans="1:15" x14ac:dyDescent="0.3">
      <c r="A3427" t="s">
        <v>12006</v>
      </c>
      <c r="B3427">
        <v>2022</v>
      </c>
      <c r="C3427" t="s">
        <v>137</v>
      </c>
      <c r="D3427" t="s">
        <v>4702</v>
      </c>
      <c r="E3427" t="s">
        <v>9143</v>
      </c>
      <c r="F3427" t="s">
        <v>143</v>
      </c>
      <c r="G3427">
        <v>40000</v>
      </c>
      <c r="H3427" t="s">
        <v>4179</v>
      </c>
      <c r="I3427">
        <v>8900000</v>
      </c>
      <c r="J3427" t="s">
        <v>11899</v>
      </c>
      <c r="K3427">
        <v>8600000</v>
      </c>
      <c r="L3427">
        <v>9200000</v>
      </c>
      <c r="M3427">
        <v>9</v>
      </c>
      <c r="N3427" t="s">
        <v>4507</v>
      </c>
      <c r="O3427" t="s">
        <v>12007</v>
      </c>
    </row>
    <row r="3428" spans="1:15" x14ac:dyDescent="0.3">
      <c r="A3428" t="s">
        <v>12008</v>
      </c>
      <c r="B3428">
        <v>2024</v>
      </c>
      <c r="C3428" t="s">
        <v>4894</v>
      </c>
      <c r="D3428" t="s">
        <v>5891</v>
      </c>
      <c r="E3428" t="s">
        <v>5892</v>
      </c>
      <c r="F3428" t="s">
        <v>4635</v>
      </c>
      <c r="G3428">
        <v>23200</v>
      </c>
      <c r="H3428" t="s">
        <v>4172</v>
      </c>
      <c r="I3428">
        <v>12900000</v>
      </c>
      <c r="J3428" t="s">
        <v>11899</v>
      </c>
      <c r="K3428">
        <v>12500000</v>
      </c>
      <c r="L3428">
        <v>13400000</v>
      </c>
      <c r="M3428">
        <v>31</v>
      </c>
      <c r="N3428" t="s">
        <v>4191</v>
      </c>
      <c r="O3428" t="s">
        <v>12009</v>
      </c>
    </row>
    <row r="3429" spans="1:15" x14ac:dyDescent="0.3">
      <c r="A3429" t="s">
        <v>12010</v>
      </c>
      <c r="B3429">
        <v>2022</v>
      </c>
      <c r="C3429" t="s">
        <v>62</v>
      </c>
      <c r="D3429" t="s">
        <v>4445</v>
      </c>
      <c r="E3429" t="s">
        <v>12011</v>
      </c>
      <c r="F3429" t="s">
        <v>173</v>
      </c>
      <c r="G3429">
        <v>59120</v>
      </c>
      <c r="H3429" t="s">
        <v>4179</v>
      </c>
      <c r="I3429">
        <v>16600000</v>
      </c>
      <c r="J3429" t="s">
        <v>11899</v>
      </c>
      <c r="K3429">
        <v>16100000</v>
      </c>
      <c r="L3429">
        <v>17200000</v>
      </c>
      <c r="M3429">
        <v>7</v>
      </c>
      <c r="N3429" t="s">
        <v>4199</v>
      </c>
      <c r="O3429" t="s">
        <v>12012</v>
      </c>
    </row>
    <row r="3430" spans="1:15" x14ac:dyDescent="0.3">
      <c r="A3430" t="s">
        <v>12013</v>
      </c>
      <c r="B3430">
        <v>2022</v>
      </c>
      <c r="C3430" t="s">
        <v>92</v>
      </c>
      <c r="D3430" t="s">
        <v>4470</v>
      </c>
      <c r="E3430" t="s">
        <v>6080</v>
      </c>
      <c r="F3430" t="s">
        <v>43</v>
      </c>
      <c r="G3430">
        <v>112917</v>
      </c>
      <c r="H3430" t="s">
        <v>4179</v>
      </c>
      <c r="I3430">
        <v>29700000</v>
      </c>
      <c r="J3430" t="s">
        <v>11899</v>
      </c>
      <c r="K3430">
        <v>28200000</v>
      </c>
      <c r="L3430">
        <v>31200000</v>
      </c>
      <c r="M3430">
        <v>17</v>
      </c>
      <c r="N3430" t="s">
        <v>4203</v>
      </c>
      <c r="O3430" t="s">
        <v>12014</v>
      </c>
    </row>
    <row r="3431" spans="1:15" x14ac:dyDescent="0.3">
      <c r="A3431" t="s">
        <v>12015</v>
      </c>
      <c r="B3431">
        <v>2022</v>
      </c>
      <c r="C3431" t="s">
        <v>4031</v>
      </c>
      <c r="D3431" t="s">
        <v>4968</v>
      </c>
      <c r="E3431" t="s">
        <v>5069</v>
      </c>
      <c r="F3431" t="s">
        <v>143</v>
      </c>
      <c r="G3431">
        <v>31000</v>
      </c>
      <c r="H3431" t="s">
        <v>4172</v>
      </c>
      <c r="I3431">
        <v>13800000</v>
      </c>
      <c r="J3431" t="s">
        <v>11899</v>
      </c>
      <c r="K3431">
        <v>13300000</v>
      </c>
      <c r="L3431">
        <v>14300000</v>
      </c>
      <c r="M3431">
        <v>9</v>
      </c>
      <c r="N3431" t="s">
        <v>4262</v>
      </c>
      <c r="O3431" t="s">
        <v>12016</v>
      </c>
    </row>
    <row r="3432" spans="1:15" x14ac:dyDescent="0.3">
      <c r="A3432" t="s">
        <v>10293</v>
      </c>
      <c r="B3432">
        <v>2022</v>
      </c>
      <c r="C3432" t="s">
        <v>250</v>
      </c>
      <c r="D3432" t="s">
        <v>5776</v>
      </c>
      <c r="E3432" t="s">
        <v>10294</v>
      </c>
      <c r="F3432" t="s">
        <v>161</v>
      </c>
      <c r="G3432">
        <v>80925</v>
      </c>
      <c r="H3432" t="s">
        <v>4179</v>
      </c>
      <c r="I3432">
        <v>17200000</v>
      </c>
      <c r="J3432" t="s">
        <v>11899</v>
      </c>
      <c r="K3432">
        <v>16600000</v>
      </c>
      <c r="L3432">
        <v>17800000</v>
      </c>
      <c r="M3432">
        <v>26</v>
      </c>
      <c r="N3432" t="s">
        <v>4274</v>
      </c>
      <c r="O3432" t="s">
        <v>12017</v>
      </c>
    </row>
    <row r="3433" spans="1:15" x14ac:dyDescent="0.3">
      <c r="A3433" t="s">
        <v>12018</v>
      </c>
      <c r="B3433">
        <v>2022</v>
      </c>
      <c r="C3433" t="s">
        <v>199</v>
      </c>
      <c r="D3433" t="s">
        <v>4986</v>
      </c>
      <c r="E3433" t="s">
        <v>12019</v>
      </c>
      <c r="F3433" t="s">
        <v>143</v>
      </c>
      <c r="G3433">
        <v>60000</v>
      </c>
      <c r="H3433" t="s">
        <v>4172</v>
      </c>
      <c r="I3433">
        <v>12300000</v>
      </c>
      <c r="J3433" t="s">
        <v>11899</v>
      </c>
      <c r="K3433">
        <v>11600000</v>
      </c>
      <c r="L3433">
        <v>12900000</v>
      </c>
      <c r="M3433">
        <v>13</v>
      </c>
      <c r="N3433" t="s">
        <v>4186</v>
      </c>
      <c r="O3433" t="s">
        <v>12020</v>
      </c>
    </row>
    <row r="3434" spans="1:15" x14ac:dyDescent="0.3">
      <c r="A3434" t="s">
        <v>11624</v>
      </c>
      <c r="B3434">
        <v>2022</v>
      </c>
      <c r="C3434" t="s">
        <v>62</v>
      </c>
      <c r="D3434" t="s">
        <v>4445</v>
      </c>
      <c r="E3434" t="s">
        <v>4458</v>
      </c>
      <c r="F3434" t="s">
        <v>43</v>
      </c>
      <c r="G3434">
        <v>53604</v>
      </c>
      <c r="H3434" t="s">
        <v>4179</v>
      </c>
      <c r="I3434">
        <v>11200000</v>
      </c>
      <c r="J3434" t="s">
        <v>11899</v>
      </c>
      <c r="K3434">
        <v>10800000</v>
      </c>
      <c r="L3434">
        <v>11600000</v>
      </c>
      <c r="M3434">
        <v>35</v>
      </c>
      <c r="N3434" t="s">
        <v>4247</v>
      </c>
      <c r="O3434" t="s">
        <v>12021</v>
      </c>
    </row>
    <row r="3435" spans="1:15" x14ac:dyDescent="0.3">
      <c r="A3435" t="s">
        <v>2194</v>
      </c>
      <c r="B3435">
        <v>2022</v>
      </c>
      <c r="C3435" t="s">
        <v>45</v>
      </c>
      <c r="D3435" t="s">
        <v>4933</v>
      </c>
      <c r="E3435" t="s">
        <v>12022</v>
      </c>
      <c r="F3435" t="s">
        <v>43</v>
      </c>
      <c r="G3435">
        <v>55000</v>
      </c>
      <c r="H3435" t="s">
        <v>4172</v>
      </c>
      <c r="I3435">
        <v>10400000</v>
      </c>
      <c r="J3435" t="s">
        <v>11899</v>
      </c>
      <c r="K3435">
        <v>9900000</v>
      </c>
      <c r="L3435">
        <v>10900000</v>
      </c>
      <c r="M3435">
        <v>14</v>
      </c>
      <c r="N3435" t="s">
        <v>4381</v>
      </c>
      <c r="O3435" t="s">
        <v>12023</v>
      </c>
    </row>
    <row r="3436" spans="1:15" x14ac:dyDescent="0.3">
      <c r="A3436" t="s">
        <v>12024</v>
      </c>
      <c r="B3436">
        <v>2022</v>
      </c>
      <c r="C3436" t="s">
        <v>199</v>
      </c>
      <c r="D3436" t="s">
        <v>6103</v>
      </c>
      <c r="E3436" t="s">
        <v>6104</v>
      </c>
      <c r="F3436" t="s">
        <v>43</v>
      </c>
      <c r="G3436">
        <v>65670</v>
      </c>
      <c r="H3436" t="s">
        <v>4172</v>
      </c>
      <c r="I3436">
        <v>9200000</v>
      </c>
      <c r="J3436" t="s">
        <v>11899</v>
      </c>
      <c r="K3436">
        <v>8800000</v>
      </c>
      <c r="L3436">
        <v>9700000</v>
      </c>
      <c r="M3436">
        <v>17</v>
      </c>
      <c r="N3436" t="s">
        <v>4259</v>
      </c>
      <c r="O3436" t="s">
        <v>12025</v>
      </c>
    </row>
    <row r="3437" spans="1:15" x14ac:dyDescent="0.3">
      <c r="A3437" t="s">
        <v>12026</v>
      </c>
      <c r="B3437">
        <v>2022</v>
      </c>
      <c r="C3437" t="s">
        <v>41</v>
      </c>
      <c r="D3437" t="s">
        <v>6018</v>
      </c>
      <c r="E3437" t="s">
        <v>4875</v>
      </c>
      <c r="F3437" t="s">
        <v>161</v>
      </c>
      <c r="G3437">
        <v>109400</v>
      </c>
      <c r="H3437" t="s">
        <v>4172</v>
      </c>
      <c r="I3437">
        <v>7640000</v>
      </c>
      <c r="J3437" t="s">
        <v>11899</v>
      </c>
      <c r="K3437">
        <v>7350000</v>
      </c>
      <c r="L3437">
        <v>7930000</v>
      </c>
      <c r="M3437">
        <v>15</v>
      </c>
      <c r="N3437" t="s">
        <v>4218</v>
      </c>
      <c r="O3437" t="s">
        <v>12027</v>
      </c>
    </row>
    <row r="3438" spans="1:15" x14ac:dyDescent="0.3">
      <c r="A3438" t="s">
        <v>10526</v>
      </c>
      <c r="B3438">
        <v>2022</v>
      </c>
      <c r="C3438" t="s">
        <v>41</v>
      </c>
      <c r="D3438" t="s">
        <v>6018</v>
      </c>
      <c r="E3438" t="s">
        <v>4923</v>
      </c>
      <c r="F3438" t="s">
        <v>43</v>
      </c>
      <c r="G3438">
        <v>48094</v>
      </c>
      <c r="H3438" t="s">
        <v>4179</v>
      </c>
      <c r="I3438">
        <v>8400000</v>
      </c>
      <c r="J3438" t="s">
        <v>11899</v>
      </c>
      <c r="K3438">
        <v>8100000</v>
      </c>
      <c r="L3438">
        <v>8700000</v>
      </c>
      <c r="M3438">
        <v>3</v>
      </c>
      <c r="N3438" t="s">
        <v>4218</v>
      </c>
      <c r="O3438" t="s">
        <v>12028</v>
      </c>
    </row>
    <row r="3439" spans="1:15" x14ac:dyDescent="0.3">
      <c r="A3439" t="s">
        <v>12029</v>
      </c>
      <c r="B3439">
        <v>2022</v>
      </c>
      <c r="C3439" t="s">
        <v>166</v>
      </c>
      <c r="D3439" t="s">
        <v>5821</v>
      </c>
      <c r="E3439" t="s">
        <v>12030</v>
      </c>
      <c r="F3439" t="s">
        <v>43</v>
      </c>
      <c r="G3439">
        <v>134000</v>
      </c>
      <c r="H3439" t="s">
        <v>4179</v>
      </c>
      <c r="I3439">
        <v>15700000</v>
      </c>
      <c r="J3439" t="s">
        <v>11899</v>
      </c>
      <c r="K3439">
        <v>15100000</v>
      </c>
      <c r="L3439">
        <v>16200000</v>
      </c>
      <c r="M3439">
        <v>2</v>
      </c>
      <c r="N3439" t="s">
        <v>4218</v>
      </c>
      <c r="O3439" t="s">
        <v>12031</v>
      </c>
    </row>
    <row r="3440" spans="1:15" x14ac:dyDescent="0.3">
      <c r="A3440" t="s">
        <v>12032</v>
      </c>
      <c r="B3440">
        <v>2022</v>
      </c>
      <c r="C3440" t="s">
        <v>24</v>
      </c>
      <c r="D3440" t="s">
        <v>4657</v>
      </c>
      <c r="E3440" t="s">
        <v>4658</v>
      </c>
      <c r="F3440" t="s">
        <v>143</v>
      </c>
      <c r="G3440">
        <v>52656</v>
      </c>
      <c r="H3440" t="s">
        <v>4172</v>
      </c>
      <c r="I3440">
        <v>20700000</v>
      </c>
      <c r="J3440" t="s">
        <v>11899</v>
      </c>
      <c r="K3440">
        <v>19700000</v>
      </c>
      <c r="L3440">
        <v>21700000</v>
      </c>
      <c r="M3440">
        <v>13</v>
      </c>
      <c r="N3440" t="s">
        <v>5137</v>
      </c>
      <c r="O3440" t="s">
        <v>12033</v>
      </c>
    </row>
    <row r="3441" spans="1:15" x14ac:dyDescent="0.3">
      <c r="A3441" t="s">
        <v>10321</v>
      </c>
      <c r="B3441">
        <v>2023</v>
      </c>
      <c r="C3441" t="s">
        <v>41</v>
      </c>
      <c r="D3441" t="s">
        <v>6018</v>
      </c>
      <c r="E3441" t="s">
        <v>4923</v>
      </c>
      <c r="F3441" t="s">
        <v>43</v>
      </c>
      <c r="G3441">
        <v>29000</v>
      </c>
      <c r="H3441" t="s">
        <v>4179</v>
      </c>
      <c r="I3441">
        <v>9100000</v>
      </c>
      <c r="J3441" t="s">
        <v>11899</v>
      </c>
      <c r="K3441">
        <v>8800000</v>
      </c>
      <c r="L3441">
        <v>9400000</v>
      </c>
      <c r="M3441">
        <v>5</v>
      </c>
      <c r="N3441" t="s">
        <v>4424</v>
      </c>
      <c r="O3441" t="s">
        <v>12034</v>
      </c>
    </row>
    <row r="3442" spans="1:15" x14ac:dyDescent="0.3">
      <c r="A3442" t="s">
        <v>12035</v>
      </c>
      <c r="B3442">
        <v>2022</v>
      </c>
      <c r="C3442" t="s">
        <v>4183</v>
      </c>
      <c r="D3442" t="s">
        <v>4485</v>
      </c>
      <c r="E3442" t="s">
        <v>7884</v>
      </c>
      <c r="F3442" t="s">
        <v>161</v>
      </c>
      <c r="G3442">
        <v>54502</v>
      </c>
      <c r="H3442" t="s">
        <v>4179</v>
      </c>
      <c r="I3442">
        <v>11100000</v>
      </c>
      <c r="J3442" t="s">
        <v>11899</v>
      </c>
      <c r="K3442">
        <v>10700000</v>
      </c>
      <c r="L3442">
        <v>11400000</v>
      </c>
      <c r="M3442">
        <v>3</v>
      </c>
      <c r="N3442" t="s">
        <v>4244</v>
      </c>
      <c r="O3442" t="s">
        <v>12036</v>
      </c>
    </row>
    <row r="3443" spans="1:15" x14ac:dyDescent="0.3">
      <c r="A3443" t="s">
        <v>12037</v>
      </c>
      <c r="B3443">
        <v>2023</v>
      </c>
      <c r="C3443" t="s">
        <v>4183</v>
      </c>
      <c r="D3443" t="s">
        <v>4364</v>
      </c>
      <c r="E3443" t="s">
        <v>7962</v>
      </c>
      <c r="F3443" t="s">
        <v>173</v>
      </c>
      <c r="G3443">
        <v>68427</v>
      </c>
      <c r="H3443" t="s">
        <v>4179</v>
      </c>
      <c r="I3443">
        <v>8200000</v>
      </c>
      <c r="J3443" t="s">
        <v>11899</v>
      </c>
      <c r="K3443">
        <v>7910000</v>
      </c>
      <c r="L3443">
        <v>8400000</v>
      </c>
      <c r="M3443">
        <v>19</v>
      </c>
      <c r="N3443" t="s">
        <v>4401</v>
      </c>
      <c r="O3443" t="s">
        <v>12038</v>
      </c>
    </row>
    <row r="3444" spans="1:15" x14ac:dyDescent="0.3">
      <c r="A3444" t="s">
        <v>12039</v>
      </c>
      <c r="B3444">
        <v>2023</v>
      </c>
      <c r="C3444" t="s">
        <v>89</v>
      </c>
      <c r="D3444" t="s">
        <v>8306</v>
      </c>
      <c r="E3444" t="s">
        <v>8307</v>
      </c>
      <c r="F3444" t="s">
        <v>43</v>
      </c>
      <c r="G3444">
        <v>48995</v>
      </c>
      <c r="H3444" t="s">
        <v>4172</v>
      </c>
      <c r="I3444">
        <v>7530000</v>
      </c>
      <c r="J3444" t="s">
        <v>11899</v>
      </c>
      <c r="K3444">
        <v>7220000</v>
      </c>
      <c r="L3444">
        <v>7840000</v>
      </c>
      <c r="M3444">
        <v>19</v>
      </c>
      <c r="N3444" t="s">
        <v>4438</v>
      </c>
      <c r="O3444" t="s">
        <v>12040</v>
      </c>
    </row>
    <row r="3445" spans="1:15" x14ac:dyDescent="0.3">
      <c r="A3445" t="s">
        <v>12041</v>
      </c>
      <c r="B3445">
        <v>2022</v>
      </c>
      <c r="C3445" t="s">
        <v>194</v>
      </c>
      <c r="D3445">
        <v>700</v>
      </c>
      <c r="E3445" t="s">
        <v>12042</v>
      </c>
      <c r="F3445" t="s">
        <v>43</v>
      </c>
      <c r="G3445">
        <v>15600</v>
      </c>
      <c r="H3445" t="s">
        <v>4172</v>
      </c>
      <c r="I3445">
        <v>9400000</v>
      </c>
      <c r="J3445" t="s">
        <v>11899</v>
      </c>
      <c r="K3445">
        <v>8800000</v>
      </c>
      <c r="L3445">
        <v>10000000</v>
      </c>
      <c r="M3445">
        <v>16</v>
      </c>
      <c r="N3445" t="s">
        <v>4438</v>
      </c>
      <c r="O3445" t="s">
        <v>12043</v>
      </c>
    </row>
    <row r="3446" spans="1:15" x14ac:dyDescent="0.3">
      <c r="A3446" t="s">
        <v>12044</v>
      </c>
      <c r="B3446">
        <v>2023</v>
      </c>
      <c r="C3446" t="s">
        <v>62</v>
      </c>
      <c r="D3446" t="s">
        <v>4291</v>
      </c>
      <c r="E3446" t="s">
        <v>4810</v>
      </c>
      <c r="F3446" t="s">
        <v>143</v>
      </c>
      <c r="G3446">
        <v>74094</v>
      </c>
      <c r="H3446" t="s">
        <v>4179</v>
      </c>
      <c r="I3446">
        <v>13600000</v>
      </c>
      <c r="J3446" t="s">
        <v>11899</v>
      </c>
      <c r="K3446">
        <v>12900000</v>
      </c>
      <c r="L3446">
        <v>14300000</v>
      </c>
      <c r="M3446">
        <v>17</v>
      </c>
      <c r="N3446" t="s">
        <v>4271</v>
      </c>
      <c r="O3446" t="s">
        <v>12045</v>
      </c>
    </row>
    <row r="3447" spans="1:15" x14ac:dyDescent="0.3">
      <c r="A3447" t="s">
        <v>12046</v>
      </c>
      <c r="B3447">
        <v>2023</v>
      </c>
      <c r="C3447" t="s">
        <v>4183</v>
      </c>
      <c r="D3447" t="s">
        <v>4184</v>
      </c>
      <c r="E3447" t="s">
        <v>12047</v>
      </c>
      <c r="F3447" t="s">
        <v>43</v>
      </c>
      <c r="G3447">
        <v>32000</v>
      </c>
      <c r="H3447" t="s">
        <v>4179</v>
      </c>
      <c r="I3447">
        <v>8700000</v>
      </c>
      <c r="J3447" t="s">
        <v>11899</v>
      </c>
      <c r="K3447">
        <v>8400000</v>
      </c>
      <c r="L3447">
        <v>9000000</v>
      </c>
      <c r="M3447">
        <v>5</v>
      </c>
      <c r="N3447" t="s">
        <v>4507</v>
      </c>
      <c r="O3447" t="s">
        <v>12048</v>
      </c>
    </row>
    <row r="3448" spans="1:15" x14ac:dyDescent="0.3">
      <c r="A3448" t="s">
        <v>11662</v>
      </c>
      <c r="B3448">
        <v>2023</v>
      </c>
      <c r="C3448" t="s">
        <v>191</v>
      </c>
      <c r="D3448" t="s">
        <v>8290</v>
      </c>
      <c r="E3448" t="s">
        <v>7810</v>
      </c>
      <c r="F3448" t="s">
        <v>161</v>
      </c>
      <c r="G3448">
        <v>28945</v>
      </c>
      <c r="H3448" t="s">
        <v>4179</v>
      </c>
      <c r="I3448">
        <v>13400000</v>
      </c>
      <c r="J3448" t="s">
        <v>11899</v>
      </c>
      <c r="K3448">
        <v>13000000</v>
      </c>
      <c r="L3448">
        <v>13900000</v>
      </c>
      <c r="M3448">
        <v>8</v>
      </c>
      <c r="N3448" t="s">
        <v>4424</v>
      </c>
      <c r="O3448" t="s">
        <v>12049</v>
      </c>
    </row>
    <row r="3449" spans="1:15" x14ac:dyDescent="0.3">
      <c r="A3449" t="s">
        <v>9730</v>
      </c>
      <c r="B3449">
        <v>2019</v>
      </c>
      <c r="C3449" t="s">
        <v>4183</v>
      </c>
      <c r="D3449" t="s">
        <v>4376</v>
      </c>
      <c r="E3449" t="s">
        <v>12050</v>
      </c>
      <c r="F3449" t="s">
        <v>173</v>
      </c>
      <c r="G3449">
        <v>76900</v>
      </c>
      <c r="H3449" t="s">
        <v>4179</v>
      </c>
      <c r="I3449">
        <v>19700000</v>
      </c>
      <c r="J3449" t="s">
        <v>11899</v>
      </c>
      <c r="K3449">
        <v>18000000</v>
      </c>
      <c r="L3449">
        <v>21300000</v>
      </c>
      <c r="M3449" t="s">
        <v>4174</v>
      </c>
      <c r="N3449" t="s">
        <v>4212</v>
      </c>
      <c r="O3449" t="s">
        <v>12051</v>
      </c>
    </row>
    <row r="3450" spans="1:15" x14ac:dyDescent="0.3">
      <c r="A3450" t="s">
        <v>9730</v>
      </c>
      <c r="B3450">
        <v>2019</v>
      </c>
      <c r="C3450" t="s">
        <v>4183</v>
      </c>
      <c r="D3450" t="s">
        <v>4376</v>
      </c>
      <c r="E3450" t="s">
        <v>12050</v>
      </c>
      <c r="F3450" t="s">
        <v>173</v>
      </c>
      <c r="G3450">
        <v>76900</v>
      </c>
      <c r="H3450" t="s">
        <v>4179</v>
      </c>
      <c r="I3450">
        <v>19700000</v>
      </c>
      <c r="J3450" t="s">
        <v>11899</v>
      </c>
      <c r="K3450">
        <v>18000000</v>
      </c>
      <c r="L3450">
        <v>21300000</v>
      </c>
      <c r="M3450" t="s">
        <v>4174</v>
      </c>
      <c r="N3450" t="s">
        <v>4212</v>
      </c>
      <c r="O3450" t="s">
        <v>12052</v>
      </c>
    </row>
    <row r="3451" spans="1:15" x14ac:dyDescent="0.3">
      <c r="A3451" t="s">
        <v>12053</v>
      </c>
      <c r="B3451">
        <v>2023</v>
      </c>
      <c r="C3451" t="s">
        <v>4031</v>
      </c>
      <c r="D3451" t="s">
        <v>5963</v>
      </c>
      <c r="E3451" t="s">
        <v>4969</v>
      </c>
      <c r="F3451" t="s">
        <v>60</v>
      </c>
      <c r="G3451">
        <v>32555</v>
      </c>
      <c r="H3451" t="s">
        <v>4179</v>
      </c>
      <c r="I3451">
        <v>15500000</v>
      </c>
      <c r="J3451" t="s">
        <v>11899</v>
      </c>
      <c r="K3451">
        <v>15000000</v>
      </c>
      <c r="L3451">
        <v>16100000</v>
      </c>
      <c r="M3451">
        <v>16</v>
      </c>
      <c r="N3451" t="s">
        <v>4191</v>
      </c>
      <c r="O3451" t="s">
        <v>12054</v>
      </c>
    </row>
    <row r="3452" spans="1:15" x14ac:dyDescent="0.3">
      <c r="A3452" t="s">
        <v>12055</v>
      </c>
      <c r="B3452">
        <v>2023</v>
      </c>
      <c r="C3452" t="s">
        <v>62</v>
      </c>
      <c r="D3452" t="s">
        <v>4249</v>
      </c>
      <c r="E3452" t="s">
        <v>5649</v>
      </c>
      <c r="F3452" t="s">
        <v>143</v>
      </c>
      <c r="G3452">
        <v>24424</v>
      </c>
      <c r="H3452" t="s">
        <v>4179</v>
      </c>
      <c r="I3452">
        <v>18400000</v>
      </c>
      <c r="J3452" t="s">
        <v>11899</v>
      </c>
      <c r="K3452">
        <v>17700000</v>
      </c>
      <c r="L3452">
        <v>19000000</v>
      </c>
      <c r="M3452">
        <v>6</v>
      </c>
      <c r="N3452" t="s">
        <v>4289</v>
      </c>
      <c r="O3452" t="s">
        <v>12056</v>
      </c>
    </row>
    <row r="3453" spans="1:15" x14ac:dyDescent="0.3">
      <c r="A3453" t="s">
        <v>12057</v>
      </c>
      <c r="B3453">
        <v>2023</v>
      </c>
      <c r="C3453" t="s">
        <v>4529</v>
      </c>
      <c r="D3453" t="s">
        <v>12058</v>
      </c>
      <c r="E3453" t="s">
        <v>12059</v>
      </c>
      <c r="F3453" t="s">
        <v>161</v>
      </c>
      <c r="G3453">
        <v>82200</v>
      </c>
      <c r="H3453" t="s">
        <v>4179</v>
      </c>
      <c r="I3453">
        <v>7060000</v>
      </c>
      <c r="J3453" t="s">
        <v>11899</v>
      </c>
      <c r="K3453">
        <v>6500000</v>
      </c>
      <c r="L3453">
        <v>7630000</v>
      </c>
      <c r="M3453" t="s">
        <v>4174</v>
      </c>
      <c r="N3453" t="s">
        <v>5703</v>
      </c>
      <c r="O3453" t="s">
        <v>12060</v>
      </c>
    </row>
    <row r="3454" spans="1:15" x14ac:dyDescent="0.3">
      <c r="A3454" t="s">
        <v>1034</v>
      </c>
      <c r="B3454">
        <v>2023</v>
      </c>
      <c r="C3454" t="s">
        <v>4183</v>
      </c>
      <c r="D3454" t="s">
        <v>4364</v>
      </c>
      <c r="E3454" t="s">
        <v>7962</v>
      </c>
      <c r="F3454" t="s">
        <v>173</v>
      </c>
      <c r="G3454">
        <v>87700</v>
      </c>
      <c r="H3454" t="s">
        <v>4172</v>
      </c>
      <c r="I3454">
        <v>8100000</v>
      </c>
      <c r="J3454" t="s">
        <v>11899</v>
      </c>
      <c r="K3454">
        <v>7870000</v>
      </c>
      <c r="L3454">
        <v>8400000</v>
      </c>
      <c r="M3454">
        <v>19</v>
      </c>
      <c r="N3454" t="s">
        <v>4401</v>
      </c>
      <c r="O3454" t="s">
        <v>12061</v>
      </c>
    </row>
    <row r="3455" spans="1:15" x14ac:dyDescent="0.3">
      <c r="A3455" t="s">
        <v>1483</v>
      </c>
      <c r="B3455">
        <v>2023</v>
      </c>
      <c r="C3455" t="s">
        <v>24</v>
      </c>
      <c r="D3455" t="s">
        <v>4571</v>
      </c>
      <c r="E3455" t="s">
        <v>8449</v>
      </c>
      <c r="F3455" t="s">
        <v>60</v>
      </c>
      <c r="G3455">
        <v>74113</v>
      </c>
      <c r="H3455" t="s">
        <v>4179</v>
      </c>
      <c r="I3455">
        <v>17700000</v>
      </c>
      <c r="J3455" t="s">
        <v>11899</v>
      </c>
      <c r="K3455">
        <v>16800000</v>
      </c>
      <c r="L3455">
        <v>18600000</v>
      </c>
      <c r="M3455">
        <v>10</v>
      </c>
      <c r="N3455" t="s">
        <v>4289</v>
      </c>
      <c r="O3455" t="s">
        <v>12062</v>
      </c>
    </row>
    <row r="3456" spans="1:15" x14ac:dyDescent="0.3">
      <c r="A3456" t="s">
        <v>1483</v>
      </c>
      <c r="B3456">
        <v>2023</v>
      </c>
      <c r="C3456" t="s">
        <v>24</v>
      </c>
      <c r="D3456" t="s">
        <v>4571</v>
      </c>
      <c r="E3456" t="s">
        <v>8449</v>
      </c>
      <c r="F3456" t="s">
        <v>60</v>
      </c>
      <c r="G3456">
        <v>75131</v>
      </c>
      <c r="H3456" t="s">
        <v>4179</v>
      </c>
      <c r="I3456">
        <v>17700000</v>
      </c>
      <c r="J3456" t="s">
        <v>11899</v>
      </c>
      <c r="K3456">
        <v>16800000</v>
      </c>
      <c r="L3456">
        <v>18600000</v>
      </c>
      <c r="M3456">
        <v>10</v>
      </c>
      <c r="N3456" t="s">
        <v>4289</v>
      </c>
      <c r="O3456" t="s">
        <v>12063</v>
      </c>
    </row>
    <row r="3457" spans="1:15" x14ac:dyDescent="0.3">
      <c r="A3457" t="s">
        <v>12064</v>
      </c>
      <c r="B3457">
        <v>2023</v>
      </c>
      <c r="C3457" t="s">
        <v>62</v>
      </c>
      <c r="D3457" t="s">
        <v>4433</v>
      </c>
      <c r="E3457" t="s">
        <v>5658</v>
      </c>
      <c r="F3457" t="s">
        <v>43</v>
      </c>
      <c r="G3457">
        <v>19718</v>
      </c>
      <c r="H3457" t="s">
        <v>4179</v>
      </c>
      <c r="I3457">
        <v>22100000</v>
      </c>
      <c r="J3457" t="s">
        <v>11899</v>
      </c>
      <c r="K3457">
        <v>21300000</v>
      </c>
      <c r="L3457">
        <v>22900000</v>
      </c>
      <c r="M3457">
        <v>17</v>
      </c>
      <c r="N3457" t="s">
        <v>4180</v>
      </c>
      <c r="O3457" t="s">
        <v>12065</v>
      </c>
    </row>
    <row r="3458" spans="1:15" x14ac:dyDescent="0.3">
      <c r="A3458" t="s">
        <v>12066</v>
      </c>
      <c r="B3458">
        <v>2023</v>
      </c>
      <c r="C3458" t="s">
        <v>24</v>
      </c>
      <c r="D3458" t="s">
        <v>4368</v>
      </c>
      <c r="E3458" t="s">
        <v>5652</v>
      </c>
      <c r="F3458" t="s">
        <v>43</v>
      </c>
      <c r="G3458">
        <v>62000</v>
      </c>
      <c r="H3458" t="s">
        <v>4172</v>
      </c>
      <c r="I3458">
        <v>39800000</v>
      </c>
      <c r="J3458" t="s">
        <v>11899</v>
      </c>
      <c r="K3458">
        <v>38100000</v>
      </c>
      <c r="L3458">
        <v>41500000</v>
      </c>
      <c r="M3458">
        <v>30</v>
      </c>
      <c r="N3458" t="s">
        <v>4733</v>
      </c>
      <c r="O3458" t="s">
        <v>12067</v>
      </c>
    </row>
    <row r="3459" spans="1:15" x14ac:dyDescent="0.3">
      <c r="A3459" t="s">
        <v>10867</v>
      </c>
      <c r="B3459">
        <v>2023</v>
      </c>
      <c r="C3459" t="s">
        <v>3991</v>
      </c>
      <c r="D3459" t="s">
        <v>5952</v>
      </c>
      <c r="E3459" t="s">
        <v>4618</v>
      </c>
      <c r="F3459" t="s">
        <v>43</v>
      </c>
      <c r="G3459">
        <v>68172</v>
      </c>
      <c r="H3459" t="s">
        <v>4179</v>
      </c>
      <c r="I3459">
        <v>8200000</v>
      </c>
      <c r="J3459" t="s">
        <v>11899</v>
      </c>
      <c r="K3459">
        <v>7870000</v>
      </c>
      <c r="L3459">
        <v>8500000</v>
      </c>
      <c r="M3459">
        <v>6</v>
      </c>
      <c r="N3459" t="s">
        <v>4648</v>
      </c>
      <c r="O3459" t="s">
        <v>12068</v>
      </c>
    </row>
    <row r="3460" spans="1:15" x14ac:dyDescent="0.3">
      <c r="A3460" t="s">
        <v>11608</v>
      </c>
      <c r="B3460">
        <v>2023</v>
      </c>
      <c r="C3460" t="s">
        <v>36</v>
      </c>
      <c r="D3460" t="s">
        <v>4399</v>
      </c>
      <c r="E3460" t="s">
        <v>4415</v>
      </c>
      <c r="F3460" t="s">
        <v>94</v>
      </c>
      <c r="G3460">
        <v>38000</v>
      </c>
      <c r="H3460" t="s">
        <v>4179</v>
      </c>
      <c r="I3460">
        <v>8800000</v>
      </c>
      <c r="J3460" t="s">
        <v>11899</v>
      </c>
      <c r="K3460">
        <v>8500000</v>
      </c>
      <c r="L3460">
        <v>9200000</v>
      </c>
      <c r="M3460">
        <v>24</v>
      </c>
      <c r="N3460" t="s">
        <v>4438</v>
      </c>
      <c r="O3460" t="s">
        <v>12069</v>
      </c>
    </row>
    <row r="3461" spans="1:15" x14ac:dyDescent="0.3">
      <c r="A3461" t="s">
        <v>12070</v>
      </c>
      <c r="B3461">
        <v>2023</v>
      </c>
      <c r="C3461" t="s">
        <v>92</v>
      </c>
      <c r="D3461" t="s">
        <v>4470</v>
      </c>
      <c r="E3461" t="s">
        <v>4989</v>
      </c>
      <c r="F3461" t="s">
        <v>43</v>
      </c>
      <c r="G3461">
        <v>43000</v>
      </c>
      <c r="H3461" t="s">
        <v>4179</v>
      </c>
      <c r="I3461">
        <v>37100000</v>
      </c>
      <c r="J3461" t="s">
        <v>11899</v>
      </c>
      <c r="K3461">
        <v>35800000</v>
      </c>
      <c r="L3461">
        <v>38400000</v>
      </c>
      <c r="M3461">
        <v>66</v>
      </c>
      <c r="N3461" t="s">
        <v>5637</v>
      </c>
      <c r="O3461" t="s">
        <v>12071</v>
      </c>
    </row>
    <row r="3462" spans="1:15" x14ac:dyDescent="0.3">
      <c r="A3462" t="s">
        <v>10852</v>
      </c>
      <c r="B3462">
        <v>2024</v>
      </c>
      <c r="C3462" t="s">
        <v>4268</v>
      </c>
      <c r="D3462" t="s">
        <v>4418</v>
      </c>
      <c r="E3462" t="s">
        <v>6049</v>
      </c>
      <c r="F3462" t="s">
        <v>143</v>
      </c>
      <c r="G3462">
        <v>32000</v>
      </c>
      <c r="H3462" t="s">
        <v>4179</v>
      </c>
      <c r="I3462">
        <v>17800000</v>
      </c>
      <c r="J3462" t="s">
        <v>11899</v>
      </c>
      <c r="K3462">
        <v>17200000</v>
      </c>
      <c r="L3462">
        <v>18500000</v>
      </c>
      <c r="M3462">
        <v>14</v>
      </c>
      <c r="N3462" t="s">
        <v>4346</v>
      </c>
      <c r="O3462" t="s">
        <v>12072</v>
      </c>
    </row>
    <row r="3463" spans="1:15" x14ac:dyDescent="0.3">
      <c r="A3463" t="s">
        <v>12073</v>
      </c>
      <c r="B3463">
        <v>2023</v>
      </c>
      <c r="C3463" t="s">
        <v>24</v>
      </c>
      <c r="D3463" t="s">
        <v>8383</v>
      </c>
      <c r="E3463" t="s">
        <v>9504</v>
      </c>
      <c r="F3463" t="s">
        <v>43</v>
      </c>
      <c r="G3463">
        <v>46272</v>
      </c>
      <c r="H3463" t="s">
        <v>4172</v>
      </c>
      <c r="I3463">
        <v>23200000</v>
      </c>
      <c r="J3463" t="s">
        <v>11899</v>
      </c>
      <c r="K3463">
        <v>21300000</v>
      </c>
      <c r="L3463">
        <v>25100000</v>
      </c>
      <c r="M3463">
        <v>2</v>
      </c>
      <c r="N3463" t="s">
        <v>4259</v>
      </c>
      <c r="O3463" t="s">
        <v>12074</v>
      </c>
    </row>
    <row r="3464" spans="1:15" x14ac:dyDescent="0.3">
      <c r="A3464" t="s">
        <v>12073</v>
      </c>
      <c r="B3464">
        <v>2023</v>
      </c>
      <c r="C3464" t="s">
        <v>24</v>
      </c>
      <c r="D3464" t="s">
        <v>8383</v>
      </c>
      <c r="E3464" t="s">
        <v>9504</v>
      </c>
      <c r="F3464" t="s">
        <v>43</v>
      </c>
      <c r="G3464">
        <v>46272</v>
      </c>
      <c r="H3464" t="s">
        <v>4172</v>
      </c>
      <c r="I3464">
        <v>23200000</v>
      </c>
      <c r="J3464" t="s">
        <v>11899</v>
      </c>
      <c r="K3464">
        <v>21300000</v>
      </c>
      <c r="L3464">
        <v>25100000</v>
      </c>
      <c r="M3464">
        <v>2</v>
      </c>
      <c r="N3464" t="s">
        <v>4259</v>
      </c>
      <c r="O3464" t="s">
        <v>12075</v>
      </c>
    </row>
    <row r="3465" spans="1:15" x14ac:dyDescent="0.3">
      <c r="A3465" t="s">
        <v>12076</v>
      </c>
      <c r="B3465">
        <v>2023</v>
      </c>
      <c r="C3465" t="s">
        <v>62</v>
      </c>
      <c r="D3465" t="s">
        <v>4291</v>
      </c>
      <c r="E3465" t="s">
        <v>4224</v>
      </c>
      <c r="F3465" t="s">
        <v>43</v>
      </c>
      <c r="G3465">
        <v>45000</v>
      </c>
      <c r="H3465" t="s">
        <v>4179</v>
      </c>
      <c r="I3465">
        <v>15500000</v>
      </c>
      <c r="J3465" t="s">
        <v>11899</v>
      </c>
      <c r="K3465">
        <v>14900000</v>
      </c>
      <c r="L3465">
        <v>16200000</v>
      </c>
      <c r="M3465">
        <v>36</v>
      </c>
      <c r="N3465" t="s">
        <v>4199</v>
      </c>
      <c r="O3465" t="s">
        <v>12077</v>
      </c>
    </row>
    <row r="3466" spans="1:15" x14ac:dyDescent="0.3">
      <c r="A3466" t="s">
        <v>11619</v>
      </c>
      <c r="B3466">
        <v>2023</v>
      </c>
      <c r="C3466" t="s">
        <v>62</v>
      </c>
      <c r="D3466" t="s">
        <v>4206</v>
      </c>
      <c r="E3466" t="s">
        <v>4434</v>
      </c>
      <c r="F3466" t="s">
        <v>143</v>
      </c>
      <c r="G3466">
        <v>81814</v>
      </c>
      <c r="H3466" t="s">
        <v>4172</v>
      </c>
      <c r="I3466">
        <v>16800000</v>
      </c>
      <c r="J3466" t="s">
        <v>11899</v>
      </c>
      <c r="K3466">
        <v>16200000</v>
      </c>
      <c r="L3466">
        <v>17400000</v>
      </c>
      <c r="M3466">
        <v>21</v>
      </c>
      <c r="N3466" t="s">
        <v>4626</v>
      </c>
      <c r="O3466" t="s">
        <v>12078</v>
      </c>
    </row>
    <row r="3467" spans="1:15" x14ac:dyDescent="0.3">
      <c r="A3467" t="s">
        <v>12079</v>
      </c>
      <c r="B3467">
        <v>2024</v>
      </c>
      <c r="C3467" t="s">
        <v>62</v>
      </c>
      <c r="D3467">
        <v>3008</v>
      </c>
      <c r="E3467" t="s">
        <v>4258</v>
      </c>
      <c r="F3467" t="s">
        <v>143</v>
      </c>
      <c r="G3467">
        <v>34000</v>
      </c>
      <c r="H3467" t="s">
        <v>4172</v>
      </c>
      <c r="I3467">
        <v>14300000</v>
      </c>
      <c r="J3467" t="s">
        <v>11899</v>
      </c>
      <c r="K3467">
        <v>13700000</v>
      </c>
      <c r="L3467">
        <v>14900000</v>
      </c>
      <c r="M3467">
        <v>25</v>
      </c>
      <c r="N3467" t="s">
        <v>4262</v>
      </c>
      <c r="O3467" t="s">
        <v>12080</v>
      </c>
    </row>
    <row r="3468" spans="1:15" x14ac:dyDescent="0.3">
      <c r="A3468" t="s">
        <v>11678</v>
      </c>
      <c r="B3468">
        <v>2023</v>
      </c>
      <c r="C3468" t="s">
        <v>36</v>
      </c>
      <c r="D3468" t="s">
        <v>4399</v>
      </c>
      <c r="E3468" t="s">
        <v>4400</v>
      </c>
      <c r="F3468" t="s">
        <v>143</v>
      </c>
      <c r="G3468">
        <v>24500</v>
      </c>
      <c r="H3468" t="s">
        <v>4179</v>
      </c>
      <c r="I3468">
        <v>8000000</v>
      </c>
      <c r="J3468" t="s">
        <v>11899</v>
      </c>
      <c r="K3468">
        <v>7760000</v>
      </c>
      <c r="L3468">
        <v>8300000</v>
      </c>
      <c r="M3468">
        <v>29</v>
      </c>
      <c r="N3468" t="s">
        <v>4424</v>
      </c>
      <c r="O3468" t="s">
        <v>12081</v>
      </c>
    </row>
    <row r="3469" spans="1:15" x14ac:dyDescent="0.3">
      <c r="A3469" t="s">
        <v>12082</v>
      </c>
      <c r="B3469">
        <v>2023</v>
      </c>
      <c r="C3469" t="s">
        <v>36</v>
      </c>
      <c r="D3469" t="s">
        <v>4426</v>
      </c>
      <c r="E3469" t="s">
        <v>5814</v>
      </c>
      <c r="F3469" t="s">
        <v>4788</v>
      </c>
      <c r="G3469">
        <v>49000</v>
      </c>
      <c r="H3469" t="s">
        <v>4179</v>
      </c>
      <c r="I3469">
        <v>7840000</v>
      </c>
      <c r="J3469" t="s">
        <v>11899</v>
      </c>
      <c r="K3469">
        <v>7570000</v>
      </c>
      <c r="L3469">
        <v>8100000</v>
      </c>
      <c r="M3469">
        <v>25</v>
      </c>
      <c r="N3469" t="s">
        <v>4582</v>
      </c>
      <c r="O3469" t="s">
        <v>12083</v>
      </c>
    </row>
    <row r="3470" spans="1:15" x14ac:dyDescent="0.3">
      <c r="A3470" t="s">
        <v>12084</v>
      </c>
      <c r="B3470">
        <v>2023</v>
      </c>
      <c r="C3470" t="s">
        <v>194</v>
      </c>
      <c r="D3470" t="s">
        <v>4322</v>
      </c>
      <c r="E3470" t="s">
        <v>12085</v>
      </c>
      <c r="F3470" t="s">
        <v>43</v>
      </c>
      <c r="G3470">
        <v>58520</v>
      </c>
      <c r="H3470" t="s">
        <v>4179</v>
      </c>
      <c r="I3470">
        <v>32900000</v>
      </c>
      <c r="J3470" t="s">
        <v>11899</v>
      </c>
      <c r="K3470">
        <v>31800000</v>
      </c>
      <c r="L3470">
        <v>34100000</v>
      </c>
      <c r="M3470">
        <v>15</v>
      </c>
      <c r="N3470" t="s">
        <v>8843</v>
      </c>
      <c r="O3470" t="s">
        <v>12086</v>
      </c>
    </row>
    <row r="3471" spans="1:15" x14ac:dyDescent="0.3">
      <c r="A3471" t="s">
        <v>12084</v>
      </c>
      <c r="B3471">
        <v>2023</v>
      </c>
      <c r="C3471" t="s">
        <v>194</v>
      </c>
      <c r="D3471" t="s">
        <v>4322</v>
      </c>
      <c r="E3471" t="s">
        <v>12085</v>
      </c>
      <c r="F3471" t="s">
        <v>43</v>
      </c>
      <c r="G3471">
        <v>58520</v>
      </c>
      <c r="H3471" t="s">
        <v>4179</v>
      </c>
      <c r="I3471">
        <v>32900000</v>
      </c>
      <c r="J3471" t="s">
        <v>11899</v>
      </c>
      <c r="K3471">
        <v>31800000</v>
      </c>
      <c r="L3471">
        <v>34100000</v>
      </c>
      <c r="M3471">
        <v>15</v>
      </c>
      <c r="N3471" t="s">
        <v>8843</v>
      </c>
      <c r="O3471" t="s">
        <v>12087</v>
      </c>
    </row>
    <row r="3472" spans="1:15" x14ac:dyDescent="0.3">
      <c r="A3472" t="s">
        <v>11375</v>
      </c>
      <c r="B3472">
        <v>2024</v>
      </c>
      <c r="C3472" t="s">
        <v>62</v>
      </c>
      <c r="D3472">
        <v>208</v>
      </c>
      <c r="E3472" t="s">
        <v>12088</v>
      </c>
      <c r="F3472" t="s">
        <v>43</v>
      </c>
      <c r="G3472">
        <v>21000</v>
      </c>
      <c r="H3472" t="s">
        <v>4179</v>
      </c>
      <c r="I3472">
        <v>9800000</v>
      </c>
      <c r="J3472" t="s">
        <v>11899</v>
      </c>
      <c r="K3472">
        <v>9400000</v>
      </c>
      <c r="L3472">
        <v>10100000</v>
      </c>
      <c r="M3472">
        <v>45</v>
      </c>
      <c r="N3472" t="s">
        <v>4381</v>
      </c>
      <c r="O3472" t="s">
        <v>12089</v>
      </c>
    </row>
    <row r="3473" spans="1:15" x14ac:dyDescent="0.3">
      <c r="A3473" t="s">
        <v>4147</v>
      </c>
      <c r="B3473">
        <v>2024</v>
      </c>
      <c r="C3473" t="s">
        <v>62</v>
      </c>
      <c r="D3473" t="s">
        <v>4249</v>
      </c>
      <c r="E3473" t="s">
        <v>4250</v>
      </c>
      <c r="F3473" t="s">
        <v>143</v>
      </c>
      <c r="G3473">
        <v>18000</v>
      </c>
      <c r="H3473" t="s">
        <v>4179</v>
      </c>
      <c r="I3473">
        <v>18600000</v>
      </c>
      <c r="J3473" t="s">
        <v>11899</v>
      </c>
      <c r="K3473">
        <v>17500000</v>
      </c>
      <c r="L3473">
        <v>19700000</v>
      </c>
      <c r="M3473">
        <v>46</v>
      </c>
      <c r="N3473" t="s">
        <v>4289</v>
      </c>
      <c r="O3473" t="s">
        <v>12090</v>
      </c>
    </row>
    <row r="3474" spans="1:15" x14ac:dyDescent="0.3">
      <c r="A3474" t="s">
        <v>12091</v>
      </c>
      <c r="B3474">
        <v>2024</v>
      </c>
      <c r="C3474" t="s">
        <v>4640</v>
      </c>
      <c r="D3474" t="s">
        <v>4662</v>
      </c>
      <c r="E3474" t="s">
        <v>6124</v>
      </c>
      <c r="F3474" t="s">
        <v>143</v>
      </c>
      <c r="G3474">
        <v>21037</v>
      </c>
      <c r="H3474" t="s">
        <v>4172</v>
      </c>
      <c r="I3474">
        <v>7170000</v>
      </c>
      <c r="J3474" t="s">
        <v>11899</v>
      </c>
      <c r="K3474">
        <v>6920000</v>
      </c>
      <c r="L3474">
        <v>7430000</v>
      </c>
      <c r="M3474">
        <v>5</v>
      </c>
      <c r="N3474" t="s">
        <v>6065</v>
      </c>
      <c r="O3474" t="s">
        <v>12092</v>
      </c>
    </row>
    <row r="3475" spans="1:15" x14ac:dyDescent="0.3">
      <c r="A3475" t="s">
        <v>5336</v>
      </c>
      <c r="B3475">
        <v>2024</v>
      </c>
      <c r="C3475" t="s">
        <v>4183</v>
      </c>
      <c r="D3475" t="s">
        <v>4364</v>
      </c>
      <c r="E3475" t="s">
        <v>4707</v>
      </c>
      <c r="F3475" t="s">
        <v>161</v>
      </c>
      <c r="G3475" t="s">
        <v>4171</v>
      </c>
      <c r="H3475" t="s">
        <v>4179</v>
      </c>
      <c r="I3475">
        <v>8600000</v>
      </c>
      <c r="J3475" t="s">
        <v>11899</v>
      </c>
      <c r="K3475">
        <v>8300000</v>
      </c>
      <c r="L3475">
        <v>8900000</v>
      </c>
      <c r="M3475">
        <v>20</v>
      </c>
      <c r="N3475" t="s">
        <v>4175</v>
      </c>
      <c r="O3475" t="s">
        <v>12093</v>
      </c>
    </row>
    <row r="3476" spans="1:15" x14ac:dyDescent="0.3">
      <c r="A3476" t="s">
        <v>469</v>
      </c>
      <c r="B3476">
        <v>2024</v>
      </c>
      <c r="C3476" t="s">
        <v>62</v>
      </c>
      <c r="D3476" t="s">
        <v>4197</v>
      </c>
      <c r="E3476" t="s">
        <v>5824</v>
      </c>
      <c r="F3476" t="s">
        <v>143</v>
      </c>
      <c r="G3476">
        <v>17200</v>
      </c>
      <c r="H3476" t="s">
        <v>4179</v>
      </c>
      <c r="I3476">
        <v>17700000</v>
      </c>
      <c r="J3476" t="s">
        <v>11899</v>
      </c>
      <c r="K3476">
        <v>17100000</v>
      </c>
      <c r="L3476">
        <v>18300000</v>
      </c>
      <c r="M3476">
        <v>65</v>
      </c>
      <c r="N3476" t="s">
        <v>4259</v>
      </c>
      <c r="O3476" t="s">
        <v>12094</v>
      </c>
    </row>
    <row r="3477" spans="1:15" x14ac:dyDescent="0.3">
      <c r="A3477" t="s">
        <v>8572</v>
      </c>
      <c r="B3477">
        <v>2023</v>
      </c>
      <c r="C3477" t="s">
        <v>182</v>
      </c>
      <c r="D3477" t="s">
        <v>4517</v>
      </c>
      <c r="E3477" t="s">
        <v>5147</v>
      </c>
      <c r="F3477" t="s">
        <v>143</v>
      </c>
      <c r="G3477" t="s">
        <v>4171</v>
      </c>
      <c r="H3477" t="s">
        <v>4179</v>
      </c>
      <c r="I3477">
        <v>15200000</v>
      </c>
      <c r="J3477" t="s">
        <v>11899</v>
      </c>
      <c r="K3477">
        <v>14200000</v>
      </c>
      <c r="L3477">
        <v>16200000</v>
      </c>
      <c r="M3477">
        <v>3</v>
      </c>
      <c r="N3477" t="s">
        <v>4274</v>
      </c>
      <c r="O3477" t="s">
        <v>12095</v>
      </c>
    </row>
    <row r="3478" spans="1:15" x14ac:dyDescent="0.3">
      <c r="A3478" t="s">
        <v>8567</v>
      </c>
      <c r="B3478">
        <v>2024</v>
      </c>
      <c r="C3478" t="s">
        <v>24</v>
      </c>
      <c r="D3478" t="s">
        <v>4430</v>
      </c>
      <c r="E3478" t="s">
        <v>5834</v>
      </c>
      <c r="F3478" t="s">
        <v>143</v>
      </c>
      <c r="G3478" t="s">
        <v>4171</v>
      </c>
      <c r="H3478" t="s">
        <v>4179</v>
      </c>
      <c r="I3478">
        <v>31400000</v>
      </c>
      <c r="J3478" t="s">
        <v>11899</v>
      </c>
      <c r="K3478">
        <v>30300000</v>
      </c>
      <c r="L3478">
        <v>32500000</v>
      </c>
      <c r="M3478">
        <v>4</v>
      </c>
      <c r="N3478" t="s">
        <v>4222</v>
      </c>
      <c r="O3478" t="s">
        <v>12096</v>
      </c>
    </row>
    <row r="3479" spans="1:15" x14ac:dyDescent="0.3">
      <c r="A3479" t="s">
        <v>11611</v>
      </c>
      <c r="B3479">
        <v>2024</v>
      </c>
      <c r="C3479" t="s">
        <v>201</v>
      </c>
      <c r="D3479" t="s">
        <v>4668</v>
      </c>
      <c r="E3479" t="s">
        <v>4669</v>
      </c>
      <c r="F3479" t="s">
        <v>143</v>
      </c>
      <c r="G3479">
        <v>20387</v>
      </c>
      <c r="H3479" t="s">
        <v>4179</v>
      </c>
      <c r="I3479">
        <v>12600000</v>
      </c>
      <c r="J3479" t="s">
        <v>11899</v>
      </c>
      <c r="K3479">
        <v>12100000</v>
      </c>
      <c r="L3479">
        <v>13000000</v>
      </c>
      <c r="M3479">
        <v>23</v>
      </c>
      <c r="N3479" t="s">
        <v>4247</v>
      </c>
      <c r="O3479" t="s">
        <v>12097</v>
      </c>
    </row>
    <row r="3480" spans="1:15" x14ac:dyDescent="0.3">
      <c r="A3480" t="s">
        <v>11620</v>
      </c>
      <c r="B3480">
        <v>2024</v>
      </c>
      <c r="C3480" t="s">
        <v>41</v>
      </c>
      <c r="D3480" t="s">
        <v>11206</v>
      </c>
      <c r="E3480" t="s">
        <v>12098</v>
      </c>
      <c r="F3480" t="s">
        <v>43</v>
      </c>
      <c r="G3480">
        <v>27313</v>
      </c>
      <c r="H3480" t="s">
        <v>4179</v>
      </c>
      <c r="I3480">
        <v>12600000</v>
      </c>
      <c r="J3480" t="s">
        <v>11899</v>
      </c>
      <c r="K3480">
        <v>12200000</v>
      </c>
      <c r="L3480">
        <v>13100000</v>
      </c>
      <c r="M3480">
        <v>11</v>
      </c>
      <c r="N3480" t="s">
        <v>4401</v>
      </c>
      <c r="O3480" t="s">
        <v>12099</v>
      </c>
    </row>
    <row r="3481" spans="1:15" x14ac:dyDescent="0.3">
      <c r="A3481" t="s">
        <v>5128</v>
      </c>
      <c r="B3481">
        <v>2024</v>
      </c>
      <c r="C3481" t="s">
        <v>4031</v>
      </c>
      <c r="D3481" t="s">
        <v>5129</v>
      </c>
      <c r="E3481" t="s">
        <v>5818</v>
      </c>
      <c r="F3481" t="s">
        <v>43</v>
      </c>
      <c r="G3481">
        <v>27260</v>
      </c>
      <c r="H3481" t="s">
        <v>4179</v>
      </c>
      <c r="I3481">
        <v>11300000</v>
      </c>
      <c r="J3481" t="s">
        <v>11899</v>
      </c>
      <c r="K3481">
        <v>10900000</v>
      </c>
      <c r="L3481">
        <v>11700000</v>
      </c>
      <c r="M3481">
        <v>17</v>
      </c>
      <c r="N3481" t="s">
        <v>4244</v>
      </c>
      <c r="O3481" t="s">
        <v>12100</v>
      </c>
    </row>
    <row r="3482" spans="1:15" x14ac:dyDescent="0.3">
      <c r="A3482" t="s">
        <v>11610</v>
      </c>
      <c r="B3482">
        <v>2024</v>
      </c>
      <c r="C3482" t="s">
        <v>137</v>
      </c>
      <c r="D3482" t="s">
        <v>4436</v>
      </c>
      <c r="E3482" t="s">
        <v>4437</v>
      </c>
      <c r="F3482" t="s">
        <v>60</v>
      </c>
      <c r="G3482">
        <v>28600</v>
      </c>
      <c r="H3482" t="s">
        <v>4179</v>
      </c>
      <c r="I3482">
        <v>12600000</v>
      </c>
      <c r="J3482" t="s">
        <v>11899</v>
      </c>
      <c r="K3482">
        <v>12200000</v>
      </c>
      <c r="L3482">
        <v>13100000</v>
      </c>
      <c r="M3482">
        <v>21</v>
      </c>
      <c r="N3482" t="s">
        <v>4218</v>
      </c>
      <c r="O3482" t="s">
        <v>12101</v>
      </c>
    </row>
    <row r="3483" spans="1:15" x14ac:dyDescent="0.3">
      <c r="A3483" t="s">
        <v>11610</v>
      </c>
      <c r="B3483">
        <v>2024</v>
      </c>
      <c r="C3483" t="s">
        <v>137</v>
      </c>
      <c r="D3483" t="s">
        <v>4702</v>
      </c>
      <c r="E3483" t="s">
        <v>4437</v>
      </c>
      <c r="F3483" t="s">
        <v>60</v>
      </c>
      <c r="G3483">
        <v>28600</v>
      </c>
      <c r="H3483" t="s">
        <v>4179</v>
      </c>
      <c r="I3483">
        <v>12100000</v>
      </c>
      <c r="J3483" t="s">
        <v>11899</v>
      </c>
      <c r="K3483">
        <v>11700000</v>
      </c>
      <c r="L3483">
        <v>12600000</v>
      </c>
      <c r="M3483">
        <v>21</v>
      </c>
      <c r="N3483" t="s">
        <v>4274</v>
      </c>
      <c r="O3483" t="s">
        <v>12102</v>
      </c>
    </row>
    <row r="3484" spans="1:15" x14ac:dyDescent="0.3">
      <c r="A3484" t="s">
        <v>11599</v>
      </c>
      <c r="B3484">
        <v>2024</v>
      </c>
      <c r="C3484" t="s">
        <v>4031</v>
      </c>
      <c r="D3484" t="s">
        <v>5963</v>
      </c>
      <c r="E3484" t="s">
        <v>4969</v>
      </c>
      <c r="F3484" t="s">
        <v>143</v>
      </c>
      <c r="G3484">
        <v>36048</v>
      </c>
      <c r="H3484" t="s">
        <v>4179</v>
      </c>
      <c r="I3484">
        <v>15900000</v>
      </c>
      <c r="J3484" t="s">
        <v>11899</v>
      </c>
      <c r="K3484">
        <v>15300000</v>
      </c>
      <c r="L3484">
        <v>16500000</v>
      </c>
      <c r="M3484">
        <v>11</v>
      </c>
      <c r="N3484" t="s">
        <v>4186</v>
      </c>
      <c r="O3484" t="s">
        <v>12103</v>
      </c>
    </row>
    <row r="3485" spans="1:15" x14ac:dyDescent="0.3">
      <c r="A3485" t="s">
        <v>10339</v>
      </c>
      <c r="B3485">
        <v>2024</v>
      </c>
      <c r="C3485" t="s">
        <v>4183</v>
      </c>
      <c r="D3485" t="s">
        <v>4287</v>
      </c>
      <c r="E3485" t="s">
        <v>4288</v>
      </c>
      <c r="F3485" t="s">
        <v>161</v>
      </c>
      <c r="G3485">
        <v>67616</v>
      </c>
      <c r="H3485" t="s">
        <v>4179</v>
      </c>
      <c r="I3485">
        <v>17200000</v>
      </c>
      <c r="J3485" t="s">
        <v>11899</v>
      </c>
      <c r="K3485">
        <v>16600000</v>
      </c>
      <c r="L3485">
        <v>17800000</v>
      </c>
      <c r="M3485">
        <v>5</v>
      </c>
      <c r="N3485" t="s">
        <v>4341</v>
      </c>
      <c r="O3485" t="s">
        <v>12104</v>
      </c>
    </row>
    <row r="3486" spans="1:15" x14ac:dyDescent="0.3">
      <c r="A3486" t="s">
        <v>12105</v>
      </c>
      <c r="B3486">
        <v>2024</v>
      </c>
      <c r="C3486" t="s">
        <v>188</v>
      </c>
      <c r="D3486" t="s">
        <v>5666</v>
      </c>
      <c r="E3486" t="s">
        <v>10021</v>
      </c>
      <c r="F3486" t="s">
        <v>161</v>
      </c>
      <c r="G3486">
        <v>21500</v>
      </c>
      <c r="H3486" t="s">
        <v>4179</v>
      </c>
      <c r="I3486">
        <v>26200000</v>
      </c>
      <c r="J3486" t="s">
        <v>11899</v>
      </c>
      <c r="K3486">
        <v>25000000</v>
      </c>
      <c r="L3486">
        <v>27500000</v>
      </c>
      <c r="M3486">
        <v>6</v>
      </c>
      <c r="N3486" t="s">
        <v>4222</v>
      </c>
      <c r="O3486" t="s">
        <v>12106</v>
      </c>
    </row>
    <row r="3487" spans="1:15" x14ac:dyDescent="0.3">
      <c r="A3487" t="s">
        <v>10323</v>
      </c>
      <c r="B3487">
        <v>2024</v>
      </c>
      <c r="C3487" t="s">
        <v>199</v>
      </c>
      <c r="D3487" t="s">
        <v>10324</v>
      </c>
      <c r="E3487" t="s">
        <v>10325</v>
      </c>
      <c r="F3487" t="s">
        <v>143</v>
      </c>
      <c r="G3487">
        <v>36000</v>
      </c>
      <c r="H3487" t="s">
        <v>4179</v>
      </c>
      <c r="I3487">
        <v>7870000</v>
      </c>
      <c r="J3487" t="s">
        <v>11899</v>
      </c>
      <c r="K3487">
        <v>7590000</v>
      </c>
      <c r="L3487">
        <v>8200000</v>
      </c>
      <c r="M3487">
        <v>9</v>
      </c>
      <c r="N3487" t="s">
        <v>4507</v>
      </c>
      <c r="O3487" t="s">
        <v>12107</v>
      </c>
    </row>
    <row r="3488" spans="1:15" x14ac:dyDescent="0.3">
      <c r="A3488" t="s">
        <v>12108</v>
      </c>
      <c r="B3488">
        <v>2024</v>
      </c>
      <c r="C3488" t="s">
        <v>24</v>
      </c>
      <c r="D3488" t="s">
        <v>4404</v>
      </c>
      <c r="E3488" t="s">
        <v>5692</v>
      </c>
      <c r="F3488" t="s">
        <v>143</v>
      </c>
      <c r="G3488">
        <v>104900</v>
      </c>
      <c r="H3488" t="s">
        <v>4172</v>
      </c>
      <c r="I3488">
        <v>43500000</v>
      </c>
      <c r="J3488" t="s">
        <v>11899</v>
      </c>
      <c r="K3488">
        <v>41900000</v>
      </c>
      <c r="L3488">
        <v>45200000</v>
      </c>
      <c r="M3488">
        <v>18</v>
      </c>
      <c r="N3488" t="s">
        <v>5778</v>
      </c>
      <c r="O3488" t="s">
        <v>12109</v>
      </c>
    </row>
    <row r="3489" spans="1:15" x14ac:dyDescent="0.3">
      <c r="A3489" t="s">
        <v>10280</v>
      </c>
      <c r="B3489">
        <v>2024</v>
      </c>
      <c r="C3489" t="s">
        <v>4183</v>
      </c>
      <c r="D3489" t="s">
        <v>4227</v>
      </c>
      <c r="E3489" t="s">
        <v>4718</v>
      </c>
      <c r="F3489" t="s">
        <v>60</v>
      </c>
      <c r="G3489">
        <v>10000</v>
      </c>
      <c r="H3489" t="s">
        <v>4172</v>
      </c>
      <c r="I3489">
        <v>13200000</v>
      </c>
      <c r="J3489" t="s">
        <v>11899</v>
      </c>
      <c r="K3489">
        <v>12700000</v>
      </c>
      <c r="L3489">
        <v>13600000</v>
      </c>
      <c r="M3489">
        <v>16</v>
      </c>
      <c r="N3489" t="s">
        <v>4199</v>
      </c>
      <c r="O3489" t="s">
        <v>12110</v>
      </c>
    </row>
    <row r="3490" spans="1:15" x14ac:dyDescent="0.3">
      <c r="A3490" t="s">
        <v>11623</v>
      </c>
      <c r="B3490">
        <v>2024</v>
      </c>
      <c r="C3490" t="s">
        <v>188</v>
      </c>
      <c r="D3490" t="s">
        <v>4843</v>
      </c>
      <c r="E3490" t="s">
        <v>6073</v>
      </c>
      <c r="F3490" t="s">
        <v>43</v>
      </c>
      <c r="G3490">
        <v>18778</v>
      </c>
      <c r="H3490" t="s">
        <v>4179</v>
      </c>
      <c r="I3490">
        <v>15500000</v>
      </c>
      <c r="J3490" t="s">
        <v>11899</v>
      </c>
      <c r="K3490">
        <v>15000000</v>
      </c>
      <c r="L3490">
        <v>16000000</v>
      </c>
      <c r="M3490" t="s">
        <v>4174</v>
      </c>
      <c r="N3490" t="s">
        <v>4212</v>
      </c>
      <c r="O3490" t="s">
        <v>12111</v>
      </c>
    </row>
    <row r="3491" spans="1:15" x14ac:dyDescent="0.3">
      <c r="A3491" t="s">
        <v>12112</v>
      </c>
      <c r="B3491">
        <v>2024</v>
      </c>
      <c r="C3491" t="s">
        <v>36</v>
      </c>
      <c r="D3491" t="s">
        <v>4399</v>
      </c>
      <c r="E3491" t="s">
        <v>5772</v>
      </c>
      <c r="F3491" t="s">
        <v>143</v>
      </c>
      <c r="G3491">
        <v>16426</v>
      </c>
      <c r="H3491" t="s">
        <v>4179</v>
      </c>
      <c r="I3491">
        <v>9400000</v>
      </c>
      <c r="J3491" t="s">
        <v>11899</v>
      </c>
      <c r="K3491">
        <v>9100000</v>
      </c>
      <c r="L3491">
        <v>9700000</v>
      </c>
      <c r="M3491">
        <v>20</v>
      </c>
      <c r="N3491" t="s">
        <v>4381</v>
      </c>
      <c r="O3491" t="s">
        <v>12113</v>
      </c>
    </row>
    <row r="3492" spans="1:15" x14ac:dyDescent="0.3">
      <c r="A3492" t="s">
        <v>12114</v>
      </c>
      <c r="B3492">
        <v>2024</v>
      </c>
      <c r="C3492" t="s">
        <v>4183</v>
      </c>
      <c r="D3492" t="s">
        <v>4184</v>
      </c>
      <c r="E3492" t="s">
        <v>4550</v>
      </c>
      <c r="F3492" t="s">
        <v>161</v>
      </c>
      <c r="G3492">
        <v>15130</v>
      </c>
      <c r="H3492" t="s">
        <v>4179</v>
      </c>
      <c r="I3492">
        <v>10400000</v>
      </c>
      <c r="J3492" t="s">
        <v>11899</v>
      </c>
      <c r="K3492">
        <v>10100000</v>
      </c>
      <c r="L3492">
        <v>10800000</v>
      </c>
      <c r="M3492">
        <v>11</v>
      </c>
      <c r="N3492" t="s">
        <v>4416</v>
      </c>
      <c r="O3492" t="s">
        <v>12115</v>
      </c>
    </row>
    <row r="3493" spans="1:15" x14ac:dyDescent="0.3">
      <c r="A3493" t="s">
        <v>10415</v>
      </c>
      <c r="B3493">
        <v>2024</v>
      </c>
      <c r="C3493" t="s">
        <v>24</v>
      </c>
      <c r="D3493" t="s">
        <v>4189</v>
      </c>
      <c r="E3493" t="s">
        <v>4190</v>
      </c>
      <c r="F3493" t="s">
        <v>43</v>
      </c>
      <c r="G3493">
        <v>42000</v>
      </c>
      <c r="H3493" t="s">
        <v>4179</v>
      </c>
      <c r="I3493">
        <v>15600000</v>
      </c>
      <c r="J3493" t="s">
        <v>11899</v>
      </c>
      <c r="K3493">
        <v>15100000</v>
      </c>
      <c r="L3493">
        <v>16200000</v>
      </c>
      <c r="M3493">
        <v>54</v>
      </c>
      <c r="N3493" t="s">
        <v>4218</v>
      </c>
      <c r="O3493" t="s">
        <v>12116</v>
      </c>
    </row>
    <row r="3494" spans="1:15" x14ac:dyDescent="0.3">
      <c r="A3494" t="s">
        <v>5956</v>
      </c>
      <c r="B3494">
        <v>2024</v>
      </c>
      <c r="C3494" t="s">
        <v>199</v>
      </c>
      <c r="D3494" t="s">
        <v>5957</v>
      </c>
      <c r="E3494" t="s">
        <v>5958</v>
      </c>
      <c r="F3494" t="s">
        <v>143</v>
      </c>
      <c r="G3494">
        <v>51000</v>
      </c>
      <c r="H3494" t="s">
        <v>4179</v>
      </c>
      <c r="I3494">
        <v>11400000</v>
      </c>
      <c r="J3494" t="s">
        <v>11899</v>
      </c>
      <c r="K3494">
        <v>11000000</v>
      </c>
      <c r="L3494">
        <v>11800000</v>
      </c>
      <c r="M3494">
        <v>17</v>
      </c>
      <c r="N3494" t="s">
        <v>6913</v>
      </c>
      <c r="O3494" t="s">
        <v>12117</v>
      </c>
    </row>
    <row r="3495" spans="1:15" x14ac:dyDescent="0.3">
      <c r="A3495" t="s">
        <v>12118</v>
      </c>
      <c r="B3495">
        <v>2024</v>
      </c>
      <c r="C3495" t="s">
        <v>4268</v>
      </c>
      <c r="D3495" t="s">
        <v>4269</v>
      </c>
      <c r="E3495" t="s">
        <v>4270</v>
      </c>
      <c r="F3495" t="s">
        <v>43</v>
      </c>
      <c r="G3495">
        <v>29624</v>
      </c>
      <c r="H3495" t="s">
        <v>4172</v>
      </c>
      <c r="I3495">
        <v>13400000</v>
      </c>
      <c r="J3495" t="s">
        <v>11899</v>
      </c>
      <c r="K3495">
        <v>12900000</v>
      </c>
      <c r="L3495">
        <v>13900000</v>
      </c>
      <c r="M3495">
        <v>6</v>
      </c>
      <c r="N3495" t="s">
        <v>4262</v>
      </c>
      <c r="O3495" t="s">
        <v>12119</v>
      </c>
    </row>
    <row r="3496" spans="1:15" x14ac:dyDescent="0.3">
      <c r="A3496" t="s">
        <v>12120</v>
      </c>
      <c r="B3496">
        <v>2024</v>
      </c>
      <c r="C3496" t="s">
        <v>4268</v>
      </c>
      <c r="D3496" t="s">
        <v>4269</v>
      </c>
      <c r="E3496" t="s">
        <v>4270</v>
      </c>
      <c r="F3496" t="s">
        <v>43</v>
      </c>
      <c r="G3496">
        <v>23248</v>
      </c>
      <c r="H3496" t="s">
        <v>4179</v>
      </c>
      <c r="I3496">
        <v>13600000</v>
      </c>
      <c r="J3496" t="s">
        <v>11899</v>
      </c>
      <c r="K3496">
        <v>13100000</v>
      </c>
      <c r="L3496">
        <v>14100000</v>
      </c>
      <c r="M3496">
        <v>6</v>
      </c>
      <c r="N3496" t="s">
        <v>4262</v>
      </c>
      <c r="O3496" t="s">
        <v>12121</v>
      </c>
    </row>
    <row r="3497" spans="1:15" x14ac:dyDescent="0.3">
      <c r="A3497" t="s">
        <v>11616</v>
      </c>
      <c r="B3497">
        <v>2025</v>
      </c>
      <c r="C3497" t="s">
        <v>24</v>
      </c>
      <c r="D3497" t="s">
        <v>4853</v>
      </c>
      <c r="E3497" t="s">
        <v>4190</v>
      </c>
      <c r="F3497" t="s">
        <v>143</v>
      </c>
      <c r="G3497">
        <v>24180</v>
      </c>
      <c r="H3497" t="s">
        <v>4179</v>
      </c>
      <c r="I3497">
        <v>17400000</v>
      </c>
      <c r="J3497" t="s">
        <v>11899</v>
      </c>
      <c r="K3497">
        <v>16800000</v>
      </c>
      <c r="L3497">
        <v>18100000</v>
      </c>
      <c r="M3497">
        <v>41</v>
      </c>
      <c r="N3497" t="s">
        <v>4262</v>
      </c>
      <c r="O3497" t="s">
        <v>12122</v>
      </c>
    </row>
    <row r="3498" spans="1:15" x14ac:dyDescent="0.3">
      <c r="A3498" t="s">
        <v>9278</v>
      </c>
      <c r="B3498">
        <v>2025</v>
      </c>
      <c r="C3498" t="s">
        <v>4495</v>
      </c>
      <c r="D3498" t="s">
        <v>9279</v>
      </c>
      <c r="E3498" t="s">
        <v>9280</v>
      </c>
      <c r="F3498" t="s">
        <v>173</v>
      </c>
      <c r="G3498">
        <v>22000</v>
      </c>
      <c r="H3498" t="s">
        <v>4179</v>
      </c>
      <c r="I3498">
        <v>28200000</v>
      </c>
      <c r="J3498" t="s">
        <v>11899</v>
      </c>
      <c r="K3498">
        <v>27200000</v>
      </c>
      <c r="L3498">
        <v>29200000</v>
      </c>
      <c r="M3498">
        <v>2</v>
      </c>
      <c r="N3498" t="s">
        <v>6079</v>
      </c>
      <c r="O3498" t="s">
        <v>12123</v>
      </c>
    </row>
    <row r="3499" spans="1:15" x14ac:dyDescent="0.3">
      <c r="A3499" t="s">
        <v>11622</v>
      </c>
      <c r="B3499">
        <v>2025</v>
      </c>
      <c r="C3499" t="s">
        <v>145</v>
      </c>
      <c r="D3499" t="s">
        <v>8724</v>
      </c>
      <c r="E3499" t="s">
        <v>8725</v>
      </c>
      <c r="F3499" t="s">
        <v>43</v>
      </c>
      <c r="G3499">
        <v>36000</v>
      </c>
      <c r="H3499" t="s">
        <v>4179</v>
      </c>
      <c r="I3499">
        <v>9100000</v>
      </c>
      <c r="J3499" t="s">
        <v>11899</v>
      </c>
      <c r="K3499">
        <v>8800000</v>
      </c>
      <c r="L3499">
        <v>9400000</v>
      </c>
      <c r="M3499">
        <v>4</v>
      </c>
      <c r="N3499" t="s">
        <v>4262</v>
      </c>
      <c r="O3499" t="s">
        <v>12124</v>
      </c>
    </row>
    <row r="3500" spans="1:15" x14ac:dyDescent="0.3">
      <c r="A3500" t="s">
        <v>12125</v>
      </c>
      <c r="B3500">
        <v>2025</v>
      </c>
      <c r="C3500" t="s">
        <v>163</v>
      </c>
      <c r="D3500">
        <v>7</v>
      </c>
      <c r="E3500" t="s">
        <v>4276</v>
      </c>
      <c r="F3500" t="s">
        <v>161</v>
      </c>
      <c r="G3500">
        <v>15300</v>
      </c>
      <c r="H3500" t="s">
        <v>4179</v>
      </c>
      <c r="I3500">
        <v>16500000</v>
      </c>
      <c r="J3500" t="s">
        <v>11899</v>
      </c>
      <c r="K3500">
        <v>15800000</v>
      </c>
      <c r="L3500">
        <v>17200000</v>
      </c>
      <c r="M3500">
        <v>23</v>
      </c>
      <c r="N3500" t="s">
        <v>4191</v>
      </c>
      <c r="O3500" t="s">
        <v>12126</v>
      </c>
    </row>
    <row r="3501" spans="1:15" x14ac:dyDescent="0.3">
      <c r="A3501" t="s">
        <v>11480</v>
      </c>
      <c r="B3501">
        <v>2025</v>
      </c>
      <c r="C3501" t="s">
        <v>4031</v>
      </c>
      <c r="D3501" t="s">
        <v>11481</v>
      </c>
      <c r="E3501" t="s">
        <v>11482</v>
      </c>
      <c r="F3501" t="s">
        <v>143</v>
      </c>
      <c r="G3501">
        <v>16700</v>
      </c>
      <c r="H3501" t="s">
        <v>4172</v>
      </c>
      <c r="I3501">
        <v>14300000</v>
      </c>
      <c r="J3501" t="s">
        <v>11899</v>
      </c>
      <c r="K3501">
        <v>13800000</v>
      </c>
      <c r="L3501">
        <v>14800000</v>
      </c>
      <c r="M3501">
        <v>2</v>
      </c>
      <c r="N3501" t="s">
        <v>4424</v>
      </c>
      <c r="O3501" t="s">
        <v>12127</v>
      </c>
    </row>
    <row r="3502" spans="1:15" x14ac:dyDescent="0.3">
      <c r="A3502" t="s">
        <v>8556</v>
      </c>
      <c r="B3502">
        <v>2025</v>
      </c>
      <c r="C3502" t="s">
        <v>194</v>
      </c>
      <c r="D3502" t="s">
        <v>4322</v>
      </c>
      <c r="E3502" t="s">
        <v>12128</v>
      </c>
      <c r="F3502" t="s">
        <v>161</v>
      </c>
      <c r="G3502" t="s">
        <v>4171</v>
      </c>
      <c r="H3502" t="s">
        <v>4179</v>
      </c>
      <c r="I3502">
        <v>38800000</v>
      </c>
      <c r="J3502" t="s">
        <v>11899</v>
      </c>
      <c r="K3502">
        <v>37400000</v>
      </c>
      <c r="L3502">
        <v>40200000</v>
      </c>
      <c r="M3502">
        <v>3</v>
      </c>
      <c r="N3502" t="s">
        <v>4573</v>
      </c>
      <c r="O3502" t="s">
        <v>12129</v>
      </c>
    </row>
    <row r="3503" spans="1:15" x14ac:dyDescent="0.3">
      <c r="A3503" t="s">
        <v>4102</v>
      </c>
      <c r="B3503">
        <v>2025</v>
      </c>
      <c r="C3503" t="s">
        <v>62</v>
      </c>
      <c r="D3503" t="s">
        <v>4197</v>
      </c>
      <c r="E3503" t="s">
        <v>4198</v>
      </c>
      <c r="F3503" t="s">
        <v>4171</v>
      </c>
      <c r="G3503" t="s">
        <v>4171</v>
      </c>
      <c r="H3503" t="s">
        <v>4179</v>
      </c>
      <c r="I3503">
        <v>15700000</v>
      </c>
      <c r="J3503" t="s">
        <v>11899</v>
      </c>
      <c r="K3503">
        <v>15100000</v>
      </c>
      <c r="L3503">
        <v>16300000</v>
      </c>
      <c r="M3503">
        <v>30</v>
      </c>
      <c r="N3503" t="s">
        <v>4247</v>
      </c>
      <c r="O3503" t="s">
        <v>12130</v>
      </c>
    </row>
    <row r="3504" spans="1:15" x14ac:dyDescent="0.3">
      <c r="A3504" t="s">
        <v>8532</v>
      </c>
      <c r="B3504">
        <v>2025</v>
      </c>
      <c r="C3504" t="s">
        <v>62</v>
      </c>
      <c r="D3504">
        <v>308</v>
      </c>
      <c r="E3504" t="s">
        <v>4224</v>
      </c>
      <c r="F3504" t="s">
        <v>12131</v>
      </c>
      <c r="G3504">
        <v>17000</v>
      </c>
      <c r="H3504" t="s">
        <v>4179</v>
      </c>
      <c r="I3504">
        <v>19600000</v>
      </c>
      <c r="J3504" t="s">
        <v>11899</v>
      </c>
      <c r="K3504">
        <v>18900000</v>
      </c>
      <c r="L3504">
        <v>20300000</v>
      </c>
      <c r="M3504">
        <v>14</v>
      </c>
      <c r="N3504" t="s">
        <v>5819</v>
      </c>
      <c r="O3504" t="s">
        <v>12132</v>
      </c>
    </row>
    <row r="3505" spans="1:15" x14ac:dyDescent="0.3">
      <c r="A3505" t="s">
        <v>12133</v>
      </c>
      <c r="B3505">
        <v>2025</v>
      </c>
      <c r="C3505" t="s">
        <v>24</v>
      </c>
      <c r="D3505" t="s">
        <v>4404</v>
      </c>
      <c r="E3505" t="s">
        <v>5058</v>
      </c>
      <c r="F3505" t="s">
        <v>43</v>
      </c>
      <c r="G3505">
        <v>12900</v>
      </c>
      <c r="H3505" t="s">
        <v>4179</v>
      </c>
      <c r="I3505">
        <v>31700000</v>
      </c>
      <c r="J3505" t="s">
        <v>11899</v>
      </c>
      <c r="K3505">
        <v>30600000</v>
      </c>
      <c r="L3505">
        <v>32900000</v>
      </c>
      <c r="M3505">
        <v>21</v>
      </c>
      <c r="N3505" t="s">
        <v>4324</v>
      </c>
      <c r="O3505" t="s">
        <v>12134</v>
      </c>
    </row>
    <row r="3506" spans="1:15" x14ac:dyDescent="0.3">
      <c r="A3506" t="s">
        <v>8575</v>
      </c>
      <c r="B3506">
        <v>2025</v>
      </c>
      <c r="C3506" t="s">
        <v>4183</v>
      </c>
      <c r="D3506" t="s">
        <v>4184</v>
      </c>
      <c r="E3506" t="s">
        <v>6248</v>
      </c>
      <c r="F3506" t="s">
        <v>4171</v>
      </c>
      <c r="G3506" t="s">
        <v>4171</v>
      </c>
      <c r="H3506" t="s">
        <v>4179</v>
      </c>
      <c r="I3506">
        <v>10000000</v>
      </c>
      <c r="J3506" t="s">
        <v>11899</v>
      </c>
      <c r="K3506">
        <v>9600000</v>
      </c>
      <c r="L3506">
        <v>10300000</v>
      </c>
      <c r="M3506">
        <v>11</v>
      </c>
      <c r="N3506" t="s">
        <v>4274</v>
      </c>
      <c r="O3506" t="s">
        <v>12135</v>
      </c>
    </row>
    <row r="3507" spans="1:15" x14ac:dyDescent="0.3">
      <c r="A3507" t="s">
        <v>12136</v>
      </c>
      <c r="B3507">
        <v>2025</v>
      </c>
      <c r="C3507" t="s">
        <v>24</v>
      </c>
      <c r="D3507" t="s">
        <v>4997</v>
      </c>
      <c r="E3507" t="s">
        <v>4998</v>
      </c>
      <c r="F3507" t="s">
        <v>4788</v>
      </c>
      <c r="G3507">
        <v>11400</v>
      </c>
      <c r="H3507" t="s">
        <v>4179</v>
      </c>
      <c r="I3507">
        <v>25600000</v>
      </c>
      <c r="J3507" t="s">
        <v>11899</v>
      </c>
      <c r="K3507">
        <v>24700000</v>
      </c>
      <c r="L3507">
        <v>26500000</v>
      </c>
      <c r="M3507">
        <v>3</v>
      </c>
      <c r="N3507" t="s">
        <v>4225</v>
      </c>
      <c r="O3507" t="s">
        <v>12137</v>
      </c>
    </row>
    <row r="3508" spans="1:15" x14ac:dyDescent="0.3">
      <c r="A3508" t="s">
        <v>12138</v>
      </c>
      <c r="B3508">
        <v>2025</v>
      </c>
      <c r="C3508" t="s">
        <v>4894</v>
      </c>
      <c r="D3508" t="s">
        <v>12139</v>
      </c>
      <c r="E3508" t="s">
        <v>12140</v>
      </c>
      <c r="F3508" t="s">
        <v>43</v>
      </c>
      <c r="G3508">
        <v>21000</v>
      </c>
      <c r="H3508" t="s">
        <v>4179</v>
      </c>
      <c r="I3508">
        <v>18000000</v>
      </c>
      <c r="J3508" t="s">
        <v>11899</v>
      </c>
      <c r="K3508">
        <v>17300000</v>
      </c>
      <c r="L3508">
        <v>18600000</v>
      </c>
      <c r="M3508">
        <v>9</v>
      </c>
      <c r="N3508" t="s">
        <v>4341</v>
      </c>
      <c r="O3508" t="s">
        <v>12141</v>
      </c>
    </row>
    <row r="3509" spans="1:15" x14ac:dyDescent="0.3">
      <c r="A3509" t="s">
        <v>10107</v>
      </c>
      <c r="B3509">
        <v>2025</v>
      </c>
      <c r="C3509" t="s">
        <v>4183</v>
      </c>
      <c r="D3509" t="s">
        <v>4930</v>
      </c>
      <c r="E3509" t="s">
        <v>4931</v>
      </c>
      <c r="F3509" t="s">
        <v>4171</v>
      </c>
      <c r="G3509">
        <v>23000</v>
      </c>
      <c r="H3509" t="s">
        <v>4179</v>
      </c>
      <c r="I3509">
        <v>14300000</v>
      </c>
      <c r="J3509" t="s">
        <v>11899</v>
      </c>
      <c r="K3509">
        <v>13800000</v>
      </c>
      <c r="L3509">
        <v>14800000</v>
      </c>
      <c r="M3509">
        <v>3</v>
      </c>
      <c r="N3509" t="s">
        <v>4222</v>
      </c>
      <c r="O3509" t="s">
        <v>12142</v>
      </c>
    </row>
    <row r="3510" spans="1:15" x14ac:dyDescent="0.3">
      <c r="A3510" t="s">
        <v>12143</v>
      </c>
      <c r="B3510">
        <v>2025</v>
      </c>
      <c r="C3510" t="s">
        <v>166</v>
      </c>
      <c r="D3510" t="s">
        <v>4514</v>
      </c>
      <c r="E3510" t="s">
        <v>4515</v>
      </c>
      <c r="F3510" t="s">
        <v>43</v>
      </c>
      <c r="G3510">
        <v>33047</v>
      </c>
      <c r="H3510" t="s">
        <v>4172</v>
      </c>
      <c r="I3510">
        <v>22700000</v>
      </c>
      <c r="J3510" t="s">
        <v>11899</v>
      </c>
      <c r="K3510">
        <v>21900000</v>
      </c>
      <c r="L3510">
        <v>23500000</v>
      </c>
      <c r="M3510">
        <v>13</v>
      </c>
      <c r="N3510" t="s">
        <v>4262</v>
      </c>
      <c r="O3510" t="s">
        <v>12144</v>
      </c>
    </row>
    <row r="3511" spans="1:15" x14ac:dyDescent="0.3">
      <c r="A3511" t="s">
        <v>10434</v>
      </c>
      <c r="B3511">
        <v>2025</v>
      </c>
      <c r="C3511" t="s">
        <v>4183</v>
      </c>
      <c r="D3511" t="s">
        <v>4184</v>
      </c>
      <c r="E3511" t="s">
        <v>6248</v>
      </c>
      <c r="F3511" t="s">
        <v>4171</v>
      </c>
      <c r="G3511">
        <v>41752</v>
      </c>
      <c r="H3511" t="s">
        <v>4179</v>
      </c>
      <c r="I3511">
        <v>9700000</v>
      </c>
      <c r="J3511" t="s">
        <v>11899</v>
      </c>
      <c r="K3511">
        <v>9400000</v>
      </c>
      <c r="L3511">
        <v>10100000</v>
      </c>
      <c r="M3511">
        <v>11</v>
      </c>
      <c r="N3511" t="s">
        <v>4274</v>
      </c>
      <c r="O3511" t="s">
        <v>12145</v>
      </c>
    </row>
    <row r="3512" spans="1:15" x14ac:dyDescent="0.3">
      <c r="A3512" t="s">
        <v>10479</v>
      </c>
      <c r="B3512">
        <v>2026</v>
      </c>
      <c r="C3512" t="s">
        <v>24</v>
      </c>
      <c r="D3512" t="s">
        <v>4404</v>
      </c>
      <c r="E3512" t="s">
        <v>10012</v>
      </c>
      <c r="F3512" t="s">
        <v>4171</v>
      </c>
      <c r="G3512" t="s">
        <v>4171</v>
      </c>
      <c r="H3512" t="s">
        <v>4179</v>
      </c>
      <c r="I3512">
        <v>32800000</v>
      </c>
      <c r="J3512" t="s">
        <v>11899</v>
      </c>
      <c r="K3512">
        <v>30700000</v>
      </c>
      <c r="L3512">
        <v>34800000</v>
      </c>
      <c r="M3512">
        <v>5</v>
      </c>
      <c r="N3512" t="s">
        <v>4587</v>
      </c>
      <c r="O3512" t="s">
        <v>12146</v>
      </c>
    </row>
    <row r="3513" spans="1:15" x14ac:dyDescent="0.3">
      <c r="A3513" t="s">
        <v>11612</v>
      </c>
      <c r="B3513">
        <v>2026</v>
      </c>
      <c r="C3513" t="s">
        <v>163</v>
      </c>
      <c r="D3513">
        <v>7</v>
      </c>
      <c r="E3513" t="s">
        <v>7132</v>
      </c>
      <c r="F3513" t="s">
        <v>4635</v>
      </c>
      <c r="G3513">
        <v>17000</v>
      </c>
      <c r="H3513" t="s">
        <v>4179</v>
      </c>
      <c r="I3513">
        <v>16400000</v>
      </c>
      <c r="J3513" t="s">
        <v>11899</v>
      </c>
      <c r="K3513">
        <v>15900000</v>
      </c>
      <c r="L3513">
        <v>17000000</v>
      </c>
      <c r="M3513">
        <v>11</v>
      </c>
      <c r="N3513" t="s">
        <v>4218</v>
      </c>
      <c r="O3513" t="s">
        <v>12147</v>
      </c>
    </row>
    <row r="3514" spans="1:15" x14ac:dyDescent="0.3">
      <c r="A3514" t="s">
        <v>5016</v>
      </c>
      <c r="B3514">
        <v>2026</v>
      </c>
      <c r="C3514" t="s">
        <v>4031</v>
      </c>
      <c r="D3514" t="s">
        <v>5017</v>
      </c>
      <c r="E3514" t="s">
        <v>12148</v>
      </c>
      <c r="F3514" t="s">
        <v>12149</v>
      </c>
      <c r="G3514">
        <v>25000</v>
      </c>
      <c r="H3514" t="s">
        <v>4172</v>
      </c>
      <c r="I3514">
        <v>15400000</v>
      </c>
      <c r="J3514" t="s">
        <v>11899</v>
      </c>
      <c r="K3514">
        <v>14900000</v>
      </c>
      <c r="L3514">
        <v>15900000</v>
      </c>
      <c r="M3514">
        <v>3</v>
      </c>
      <c r="N3514" t="s">
        <v>4401</v>
      </c>
      <c r="O3514" t="s">
        <v>12150</v>
      </c>
    </row>
    <row r="3515" spans="1:15" x14ac:dyDescent="0.3">
      <c r="A3515" t="s">
        <v>12151</v>
      </c>
      <c r="B3515">
        <v>2026</v>
      </c>
      <c r="C3515" t="s">
        <v>62</v>
      </c>
      <c r="D3515" t="s">
        <v>4389</v>
      </c>
      <c r="E3515" t="s">
        <v>4681</v>
      </c>
      <c r="F3515" t="s">
        <v>173</v>
      </c>
      <c r="G3515">
        <v>14200</v>
      </c>
      <c r="H3515" t="s">
        <v>4179</v>
      </c>
      <c r="I3515">
        <v>23400000</v>
      </c>
      <c r="J3515" t="s">
        <v>11899</v>
      </c>
      <c r="K3515">
        <v>22700000</v>
      </c>
      <c r="L3515">
        <v>24200000</v>
      </c>
      <c r="M3515">
        <v>3</v>
      </c>
      <c r="N3515" t="s">
        <v>4256</v>
      </c>
      <c r="O3515" t="s">
        <v>12152</v>
      </c>
    </row>
    <row r="3516" spans="1:15" x14ac:dyDescent="0.3">
      <c r="A3516" t="s">
        <v>12153</v>
      </c>
      <c r="B3516">
        <v>2026</v>
      </c>
      <c r="C3516" t="s">
        <v>188</v>
      </c>
      <c r="D3516" t="s">
        <v>5906</v>
      </c>
      <c r="E3516" t="s">
        <v>12154</v>
      </c>
      <c r="F3516" t="s">
        <v>143</v>
      </c>
      <c r="G3516">
        <v>9356</v>
      </c>
      <c r="H3516" t="s">
        <v>4179</v>
      </c>
      <c r="I3516">
        <v>18600000</v>
      </c>
      <c r="J3516" t="s">
        <v>11899</v>
      </c>
      <c r="K3516">
        <v>17900000</v>
      </c>
      <c r="L3516">
        <v>19200000</v>
      </c>
      <c r="M3516" t="s">
        <v>4174</v>
      </c>
      <c r="N3516" t="s">
        <v>4582</v>
      </c>
      <c r="O3516" t="s">
        <v>12155</v>
      </c>
    </row>
    <row r="3517" spans="1:15" x14ac:dyDescent="0.3">
      <c r="A3517" t="s">
        <v>11609</v>
      </c>
      <c r="B3517">
        <v>2026</v>
      </c>
      <c r="C3517" t="s">
        <v>108</v>
      </c>
      <c r="D3517" t="s">
        <v>9518</v>
      </c>
      <c r="E3517" t="s">
        <v>5025</v>
      </c>
      <c r="F3517" t="s">
        <v>43</v>
      </c>
      <c r="G3517">
        <v>15600</v>
      </c>
      <c r="H3517" t="s">
        <v>4179</v>
      </c>
      <c r="I3517">
        <v>14400000</v>
      </c>
      <c r="J3517" t="s">
        <v>11899</v>
      </c>
      <c r="K3517">
        <v>13800000</v>
      </c>
      <c r="L3517">
        <v>14900000</v>
      </c>
      <c r="M3517" t="s">
        <v>4174</v>
      </c>
      <c r="N3517" t="s">
        <v>4186</v>
      </c>
      <c r="O3517" t="s">
        <v>12156</v>
      </c>
    </row>
    <row r="3518" spans="1:15" x14ac:dyDescent="0.3">
      <c r="A3518" t="s">
        <v>11580</v>
      </c>
      <c r="B3518">
        <v>2026</v>
      </c>
      <c r="C3518" t="s">
        <v>108</v>
      </c>
      <c r="D3518" t="s">
        <v>7146</v>
      </c>
      <c r="E3518" t="s">
        <v>11885</v>
      </c>
      <c r="F3518" t="s">
        <v>143</v>
      </c>
      <c r="G3518">
        <v>5250</v>
      </c>
      <c r="H3518" t="s">
        <v>4179</v>
      </c>
      <c r="I3518">
        <v>17100000</v>
      </c>
      <c r="J3518" t="s">
        <v>11899</v>
      </c>
      <c r="K3518">
        <v>16400000</v>
      </c>
      <c r="L3518">
        <v>17700000</v>
      </c>
      <c r="M3518">
        <v>9</v>
      </c>
      <c r="N3518" t="s">
        <v>4438</v>
      </c>
      <c r="O3518" t="s">
        <v>12157</v>
      </c>
    </row>
    <row r="3519" spans="1:15" x14ac:dyDescent="0.3">
      <c r="A3519" t="s">
        <v>11739</v>
      </c>
      <c r="B3519">
        <v>2026</v>
      </c>
      <c r="C3519" t="s">
        <v>201</v>
      </c>
      <c r="D3519" t="s">
        <v>4668</v>
      </c>
      <c r="E3519" t="s">
        <v>4784</v>
      </c>
      <c r="F3519" t="s">
        <v>4171</v>
      </c>
      <c r="G3519">
        <v>4157</v>
      </c>
      <c r="H3519" t="s">
        <v>4179</v>
      </c>
      <c r="I3519">
        <v>15500000</v>
      </c>
      <c r="J3519" t="s">
        <v>11899</v>
      </c>
      <c r="K3519">
        <v>14900000</v>
      </c>
      <c r="L3519">
        <v>16000000</v>
      </c>
      <c r="M3519">
        <v>2</v>
      </c>
      <c r="N3519" t="s">
        <v>4582</v>
      </c>
      <c r="O3519" t="s">
        <v>12158</v>
      </c>
    </row>
    <row r="3520" spans="1:15" x14ac:dyDescent="0.3">
      <c r="A3520" t="s">
        <v>11741</v>
      </c>
      <c r="B3520">
        <v>2026</v>
      </c>
      <c r="C3520" t="s">
        <v>201</v>
      </c>
      <c r="D3520" t="s">
        <v>5987</v>
      </c>
      <c r="E3520" t="s">
        <v>12159</v>
      </c>
      <c r="F3520" t="s">
        <v>4171</v>
      </c>
      <c r="G3520">
        <v>4022</v>
      </c>
      <c r="H3520" t="s">
        <v>4179</v>
      </c>
      <c r="I3520">
        <v>19400000</v>
      </c>
      <c r="J3520" t="s">
        <v>11899</v>
      </c>
      <c r="K3520">
        <v>18800000</v>
      </c>
      <c r="L3520">
        <v>20100000</v>
      </c>
      <c r="M3520">
        <v>4</v>
      </c>
      <c r="N3520" t="s">
        <v>4191</v>
      </c>
      <c r="O3520" t="s">
        <v>12160</v>
      </c>
    </row>
    <row r="3521" spans="1:15" x14ac:dyDescent="0.3">
      <c r="A3521" t="s">
        <v>11743</v>
      </c>
      <c r="B3521">
        <v>2026</v>
      </c>
      <c r="C3521" t="s">
        <v>163</v>
      </c>
      <c r="D3521">
        <v>7</v>
      </c>
      <c r="E3521" t="s">
        <v>5990</v>
      </c>
      <c r="F3521" t="s">
        <v>4171</v>
      </c>
      <c r="G3521">
        <v>721</v>
      </c>
      <c r="H3521" t="s">
        <v>4179</v>
      </c>
      <c r="I3521">
        <v>23700000</v>
      </c>
      <c r="J3521" t="s">
        <v>11899</v>
      </c>
      <c r="K3521">
        <v>22800000</v>
      </c>
      <c r="L3521">
        <v>24500000</v>
      </c>
      <c r="M3521">
        <v>2</v>
      </c>
      <c r="N3521" t="s">
        <v>4259</v>
      </c>
      <c r="O3521" t="s">
        <v>12161</v>
      </c>
    </row>
    <row r="3522" spans="1:15" x14ac:dyDescent="0.3">
      <c r="A3522" t="s">
        <v>12162</v>
      </c>
      <c r="B3522">
        <v>2026</v>
      </c>
      <c r="C3522" t="s">
        <v>201</v>
      </c>
      <c r="D3522" t="s">
        <v>4668</v>
      </c>
      <c r="E3522" t="s">
        <v>4739</v>
      </c>
      <c r="F3522" t="s">
        <v>4171</v>
      </c>
      <c r="G3522">
        <v>10000</v>
      </c>
      <c r="H3522" t="s">
        <v>4179</v>
      </c>
      <c r="I3522">
        <v>14500000</v>
      </c>
      <c r="J3522" t="s">
        <v>11899</v>
      </c>
      <c r="K3522">
        <v>14000000</v>
      </c>
      <c r="L3522">
        <v>15000000</v>
      </c>
      <c r="M3522">
        <v>13</v>
      </c>
      <c r="N3522" t="s">
        <v>4648</v>
      </c>
      <c r="O3522" t="s">
        <v>12163</v>
      </c>
    </row>
    <row r="3523" spans="1:15" x14ac:dyDescent="0.3">
      <c r="A3523" t="s">
        <v>12164</v>
      </c>
      <c r="B3523">
        <v>2026</v>
      </c>
      <c r="C3523" t="s">
        <v>163</v>
      </c>
      <c r="D3523">
        <v>5</v>
      </c>
      <c r="E3523" t="s">
        <v>12165</v>
      </c>
      <c r="F3523" t="s">
        <v>4171</v>
      </c>
      <c r="G3523">
        <v>10000</v>
      </c>
      <c r="H3523" t="s">
        <v>4179</v>
      </c>
      <c r="I3523">
        <v>13500000</v>
      </c>
      <c r="J3523" t="s">
        <v>11899</v>
      </c>
      <c r="K3523">
        <v>12900000</v>
      </c>
      <c r="L3523">
        <v>14000000</v>
      </c>
      <c r="M3523" t="s">
        <v>4174</v>
      </c>
      <c r="N3523" t="s">
        <v>4551</v>
      </c>
      <c r="O3523" t="s">
        <v>12166</v>
      </c>
    </row>
    <row r="3524" spans="1:15" x14ac:dyDescent="0.3">
      <c r="A3524" t="s">
        <v>11577</v>
      </c>
      <c r="B3524">
        <v>2026</v>
      </c>
      <c r="C3524" t="s">
        <v>45</v>
      </c>
      <c r="D3524" t="s">
        <v>4884</v>
      </c>
      <c r="E3524" t="s">
        <v>5895</v>
      </c>
      <c r="F3524" t="s">
        <v>4171</v>
      </c>
      <c r="G3524">
        <v>7000</v>
      </c>
      <c r="H3524" t="s">
        <v>4179</v>
      </c>
      <c r="I3524">
        <v>20300000</v>
      </c>
      <c r="J3524" t="s">
        <v>11899</v>
      </c>
      <c r="K3524">
        <v>18900000</v>
      </c>
      <c r="L3524">
        <v>21700000</v>
      </c>
      <c r="M3524">
        <v>2</v>
      </c>
      <c r="N3524" t="s">
        <v>4381</v>
      </c>
      <c r="O3524" t="s">
        <v>12167</v>
      </c>
    </row>
    <row r="3525" spans="1:15" x14ac:dyDescent="0.3">
      <c r="A3525" t="s">
        <v>11621</v>
      </c>
      <c r="B3525">
        <v>2026</v>
      </c>
      <c r="C3525" t="s">
        <v>24</v>
      </c>
      <c r="D3525" t="s">
        <v>4368</v>
      </c>
      <c r="E3525" t="s">
        <v>4369</v>
      </c>
      <c r="F3525" t="s">
        <v>12168</v>
      </c>
      <c r="G3525">
        <v>4500</v>
      </c>
      <c r="H3525" t="s">
        <v>4179</v>
      </c>
      <c r="I3525">
        <v>43800000</v>
      </c>
      <c r="J3525" t="s">
        <v>11899</v>
      </c>
      <c r="K3525">
        <v>42200000</v>
      </c>
      <c r="L3525">
        <v>45400000</v>
      </c>
      <c r="M3525">
        <v>5</v>
      </c>
      <c r="N3525" t="s">
        <v>4266</v>
      </c>
      <c r="O3525" t="s">
        <v>12169</v>
      </c>
    </row>
    <row r="3526" spans="1:15" x14ac:dyDescent="0.3">
      <c r="A3526" t="s">
        <v>11621</v>
      </c>
      <c r="B3526">
        <v>2026</v>
      </c>
      <c r="C3526" t="s">
        <v>24</v>
      </c>
      <c r="D3526" t="s">
        <v>4368</v>
      </c>
      <c r="E3526" t="s">
        <v>4369</v>
      </c>
      <c r="F3526" t="s">
        <v>4171</v>
      </c>
      <c r="G3526">
        <v>4500</v>
      </c>
      <c r="H3526" t="s">
        <v>4179</v>
      </c>
      <c r="I3526">
        <v>43800000</v>
      </c>
      <c r="J3526" t="s">
        <v>11899</v>
      </c>
      <c r="K3526">
        <v>42200000</v>
      </c>
      <c r="L3526">
        <v>45400000</v>
      </c>
      <c r="M3526">
        <v>5</v>
      </c>
      <c r="N3526" t="s">
        <v>4266</v>
      </c>
      <c r="O3526" t="s">
        <v>12170</v>
      </c>
    </row>
    <row r="3527" spans="1:15" x14ac:dyDescent="0.3">
      <c r="A3527" t="s">
        <v>12171</v>
      </c>
      <c r="B3527">
        <v>2026</v>
      </c>
      <c r="C3527" t="s">
        <v>24</v>
      </c>
      <c r="D3527" t="s">
        <v>4853</v>
      </c>
      <c r="E3527" t="s">
        <v>8919</v>
      </c>
      <c r="F3527" t="s">
        <v>43</v>
      </c>
      <c r="G3527">
        <v>10762</v>
      </c>
      <c r="H3527" t="s">
        <v>4172</v>
      </c>
      <c r="I3527">
        <v>18500000</v>
      </c>
      <c r="J3527" t="s">
        <v>11899</v>
      </c>
      <c r="K3527">
        <v>17800000</v>
      </c>
      <c r="L3527">
        <v>19200000</v>
      </c>
      <c r="M3527">
        <v>13</v>
      </c>
      <c r="N3527" t="s">
        <v>4186</v>
      </c>
      <c r="O3527" t="s">
        <v>12172</v>
      </c>
    </row>
    <row r="3528" spans="1:15" x14ac:dyDescent="0.3">
      <c r="A3528" t="s">
        <v>12173</v>
      </c>
      <c r="B3528">
        <v>2026</v>
      </c>
      <c r="C3528" t="s">
        <v>41</v>
      </c>
      <c r="D3528" t="s">
        <v>12174</v>
      </c>
      <c r="E3528" t="s">
        <v>12175</v>
      </c>
      <c r="F3528" t="s">
        <v>43</v>
      </c>
      <c r="G3528">
        <v>3560</v>
      </c>
      <c r="H3528" t="s">
        <v>4179</v>
      </c>
      <c r="I3528">
        <v>9100000</v>
      </c>
      <c r="J3528" t="s">
        <v>11899</v>
      </c>
      <c r="K3528">
        <v>8800000</v>
      </c>
      <c r="L3528">
        <v>9400000</v>
      </c>
      <c r="M3528">
        <v>2</v>
      </c>
      <c r="N3528" t="s">
        <v>4401</v>
      </c>
      <c r="O3528" t="s">
        <v>12176</v>
      </c>
    </row>
    <row r="3529" spans="1:15" x14ac:dyDescent="0.3">
      <c r="A3529" t="s">
        <v>11752</v>
      </c>
      <c r="B3529">
        <v>2026</v>
      </c>
      <c r="C3529" t="s">
        <v>201</v>
      </c>
      <c r="D3529" t="s">
        <v>4668</v>
      </c>
      <c r="E3529" t="s">
        <v>12177</v>
      </c>
      <c r="F3529" t="s">
        <v>4171</v>
      </c>
      <c r="G3529">
        <v>171</v>
      </c>
      <c r="H3529" t="s">
        <v>4179</v>
      </c>
      <c r="I3529">
        <v>19100000</v>
      </c>
      <c r="J3529" t="s">
        <v>11899</v>
      </c>
      <c r="K3529">
        <v>18400000</v>
      </c>
      <c r="L3529">
        <v>19700000</v>
      </c>
      <c r="M3529" t="s">
        <v>4174</v>
      </c>
      <c r="N3529" t="s">
        <v>4438</v>
      </c>
      <c r="O3529" t="s">
        <v>12178</v>
      </c>
    </row>
    <row r="3530" spans="1:15" x14ac:dyDescent="0.3">
      <c r="A3530" t="s">
        <v>11614</v>
      </c>
      <c r="B3530">
        <v>2026</v>
      </c>
      <c r="C3530" t="s">
        <v>108</v>
      </c>
      <c r="D3530" t="s">
        <v>4877</v>
      </c>
      <c r="E3530" t="s">
        <v>12179</v>
      </c>
      <c r="F3530" t="s">
        <v>12180</v>
      </c>
      <c r="G3530">
        <v>7000</v>
      </c>
      <c r="H3530" t="s">
        <v>4172</v>
      </c>
      <c r="I3530">
        <v>12300000</v>
      </c>
      <c r="J3530" t="s">
        <v>11899</v>
      </c>
      <c r="K3530">
        <v>11800000</v>
      </c>
      <c r="L3530">
        <v>12700000</v>
      </c>
      <c r="M3530" t="s">
        <v>4174</v>
      </c>
      <c r="N3530" t="s">
        <v>4424</v>
      </c>
      <c r="O3530" t="s">
        <v>12181</v>
      </c>
    </row>
    <row r="3531" spans="1:15" x14ac:dyDescent="0.3">
      <c r="A3531" t="s">
        <v>1820</v>
      </c>
      <c r="B3531">
        <v>2012</v>
      </c>
      <c r="C3531" t="s">
        <v>137</v>
      </c>
      <c r="D3531" t="s">
        <v>5122</v>
      </c>
      <c r="E3531" t="s">
        <v>12182</v>
      </c>
      <c r="F3531" t="s">
        <v>143</v>
      </c>
      <c r="G3531">
        <v>100500</v>
      </c>
      <c r="H3531" t="s">
        <v>4179</v>
      </c>
      <c r="I3531">
        <v>5230000</v>
      </c>
      <c r="J3531" t="s">
        <v>12183</v>
      </c>
      <c r="K3531">
        <v>4890000</v>
      </c>
      <c r="L3531">
        <v>5580000</v>
      </c>
      <c r="M3531" t="s">
        <v>4174</v>
      </c>
      <c r="N3531" t="s">
        <v>4271</v>
      </c>
      <c r="O3531" t="s">
        <v>12184</v>
      </c>
    </row>
    <row r="3532" spans="1:15" x14ac:dyDescent="0.3">
      <c r="A3532" t="s">
        <v>12185</v>
      </c>
      <c r="B3532">
        <v>2013</v>
      </c>
      <c r="C3532" t="s">
        <v>154</v>
      </c>
      <c r="D3532" t="s">
        <v>4394</v>
      </c>
      <c r="E3532" t="s">
        <v>12186</v>
      </c>
      <c r="F3532" t="s">
        <v>43</v>
      </c>
      <c r="G3532">
        <v>94000</v>
      </c>
      <c r="H3532" t="s">
        <v>4179</v>
      </c>
      <c r="I3532">
        <v>9600000</v>
      </c>
      <c r="J3532" t="s">
        <v>12183</v>
      </c>
      <c r="K3532">
        <v>8900000</v>
      </c>
      <c r="L3532">
        <v>10300000</v>
      </c>
      <c r="M3532">
        <v>11</v>
      </c>
      <c r="N3532" t="s">
        <v>4271</v>
      </c>
      <c r="O3532" t="s">
        <v>12187</v>
      </c>
    </row>
    <row r="3533" spans="1:15" x14ac:dyDescent="0.3">
      <c r="A3533" t="s">
        <v>12188</v>
      </c>
      <c r="B3533">
        <v>2014</v>
      </c>
      <c r="C3533" t="s">
        <v>131</v>
      </c>
      <c r="D3533" t="s">
        <v>8027</v>
      </c>
      <c r="E3533" t="s">
        <v>8047</v>
      </c>
      <c r="F3533" t="s">
        <v>43</v>
      </c>
      <c r="G3533">
        <v>190000</v>
      </c>
      <c r="H3533" t="s">
        <v>4179</v>
      </c>
      <c r="I3533">
        <v>6980000</v>
      </c>
      <c r="J3533" t="s">
        <v>12183</v>
      </c>
      <c r="K3533">
        <v>6730000</v>
      </c>
      <c r="L3533">
        <v>7240000</v>
      </c>
      <c r="M3533">
        <v>5</v>
      </c>
      <c r="N3533" t="s">
        <v>4274</v>
      </c>
      <c r="O3533" t="s">
        <v>12189</v>
      </c>
    </row>
    <row r="3534" spans="1:15" x14ac:dyDescent="0.3">
      <c r="A3534" t="s">
        <v>12188</v>
      </c>
      <c r="B3534">
        <v>2014</v>
      </c>
      <c r="C3534" t="s">
        <v>131</v>
      </c>
      <c r="D3534" t="s">
        <v>4992</v>
      </c>
      <c r="E3534" t="s">
        <v>12190</v>
      </c>
      <c r="F3534" t="s">
        <v>43</v>
      </c>
      <c r="G3534">
        <v>190000</v>
      </c>
      <c r="H3534" t="s">
        <v>4179</v>
      </c>
      <c r="I3534">
        <v>7550000</v>
      </c>
      <c r="J3534" t="s">
        <v>12183</v>
      </c>
      <c r="K3534">
        <v>7270000</v>
      </c>
      <c r="L3534">
        <v>7840000</v>
      </c>
      <c r="M3534">
        <v>6</v>
      </c>
      <c r="N3534" t="s">
        <v>4274</v>
      </c>
      <c r="O3534" t="s">
        <v>12191</v>
      </c>
    </row>
    <row r="3535" spans="1:15" x14ac:dyDescent="0.3">
      <c r="A3535" t="s">
        <v>12188</v>
      </c>
      <c r="B3535">
        <v>2014</v>
      </c>
      <c r="C3535" t="s">
        <v>131</v>
      </c>
      <c r="D3535" t="s">
        <v>4992</v>
      </c>
      <c r="E3535" t="s">
        <v>12190</v>
      </c>
      <c r="F3535" t="s">
        <v>43</v>
      </c>
      <c r="G3535">
        <v>190000</v>
      </c>
      <c r="H3535" t="s">
        <v>4179</v>
      </c>
      <c r="I3535">
        <v>7550000</v>
      </c>
      <c r="J3535" t="s">
        <v>12183</v>
      </c>
      <c r="K3535">
        <v>7270000</v>
      </c>
      <c r="L3535">
        <v>7840000</v>
      </c>
      <c r="M3535">
        <v>6</v>
      </c>
      <c r="N3535" t="s">
        <v>4274</v>
      </c>
      <c r="O3535" t="s">
        <v>12192</v>
      </c>
    </row>
    <row r="3536" spans="1:15" x14ac:dyDescent="0.3">
      <c r="A3536" t="s">
        <v>12193</v>
      </c>
      <c r="B3536">
        <v>2014</v>
      </c>
      <c r="C3536" t="s">
        <v>4183</v>
      </c>
      <c r="D3536" t="s">
        <v>4184</v>
      </c>
      <c r="E3536" t="s">
        <v>5775</v>
      </c>
      <c r="F3536" t="s">
        <v>161</v>
      </c>
      <c r="G3536">
        <v>58336</v>
      </c>
      <c r="H3536" t="s">
        <v>4179</v>
      </c>
      <c r="I3536">
        <v>5380000</v>
      </c>
      <c r="J3536" t="s">
        <v>12183</v>
      </c>
      <c r="K3536">
        <v>5130000</v>
      </c>
      <c r="L3536">
        <v>5640000</v>
      </c>
      <c r="M3536">
        <v>7</v>
      </c>
      <c r="N3536" t="s">
        <v>4416</v>
      </c>
      <c r="O3536" t="s">
        <v>12194</v>
      </c>
    </row>
    <row r="3537" spans="1:15" x14ac:dyDescent="0.3">
      <c r="A3537" t="s">
        <v>12195</v>
      </c>
      <c r="B3537">
        <v>2014</v>
      </c>
      <c r="C3537" t="s">
        <v>24</v>
      </c>
      <c r="D3537" t="s">
        <v>8325</v>
      </c>
      <c r="E3537" t="s">
        <v>12196</v>
      </c>
      <c r="F3537" t="s">
        <v>60</v>
      </c>
      <c r="G3537">
        <v>172000</v>
      </c>
      <c r="H3537" t="s">
        <v>4179</v>
      </c>
      <c r="I3537">
        <v>4180000</v>
      </c>
      <c r="J3537" t="s">
        <v>12183</v>
      </c>
      <c r="K3537">
        <v>3850000</v>
      </c>
      <c r="L3537">
        <v>4520000</v>
      </c>
      <c r="M3537" t="s">
        <v>4174</v>
      </c>
      <c r="N3537" t="s">
        <v>4274</v>
      </c>
      <c r="O3537" t="s">
        <v>12197</v>
      </c>
    </row>
    <row r="3538" spans="1:15" x14ac:dyDescent="0.3">
      <c r="A3538" t="s">
        <v>12195</v>
      </c>
      <c r="B3538">
        <v>2014</v>
      </c>
      <c r="C3538" t="s">
        <v>24</v>
      </c>
      <c r="D3538" t="s">
        <v>8325</v>
      </c>
      <c r="E3538" t="s">
        <v>12196</v>
      </c>
      <c r="F3538" t="s">
        <v>60</v>
      </c>
      <c r="G3538">
        <v>173000</v>
      </c>
      <c r="H3538" t="s">
        <v>4179</v>
      </c>
      <c r="I3538">
        <v>4180000</v>
      </c>
      <c r="J3538" t="s">
        <v>12183</v>
      </c>
      <c r="K3538">
        <v>3840000</v>
      </c>
      <c r="L3538">
        <v>4510000</v>
      </c>
      <c r="M3538" t="s">
        <v>4174</v>
      </c>
      <c r="N3538" t="s">
        <v>4274</v>
      </c>
      <c r="O3538" t="s">
        <v>12198</v>
      </c>
    </row>
    <row r="3539" spans="1:15" x14ac:dyDescent="0.3">
      <c r="A3539" t="s">
        <v>12199</v>
      </c>
      <c r="B3539">
        <v>2015</v>
      </c>
      <c r="C3539" t="s">
        <v>24</v>
      </c>
      <c r="D3539" t="s">
        <v>5840</v>
      </c>
      <c r="E3539" t="s">
        <v>9358</v>
      </c>
      <c r="F3539" t="s">
        <v>94</v>
      </c>
      <c r="G3539">
        <v>141597</v>
      </c>
      <c r="H3539" t="s">
        <v>4179</v>
      </c>
      <c r="I3539">
        <v>11700000</v>
      </c>
      <c r="J3539" t="s">
        <v>12183</v>
      </c>
      <c r="K3539">
        <v>11200000</v>
      </c>
      <c r="L3539">
        <v>12200000</v>
      </c>
      <c r="M3539">
        <v>14</v>
      </c>
      <c r="N3539" t="s">
        <v>4262</v>
      </c>
      <c r="O3539" t="s">
        <v>12200</v>
      </c>
    </row>
    <row r="3540" spans="1:15" x14ac:dyDescent="0.3">
      <c r="A3540" t="s">
        <v>12201</v>
      </c>
      <c r="B3540">
        <v>2017</v>
      </c>
      <c r="C3540" t="s">
        <v>188</v>
      </c>
      <c r="D3540" t="s">
        <v>5099</v>
      </c>
      <c r="E3540" t="s">
        <v>12202</v>
      </c>
      <c r="F3540" t="s">
        <v>143</v>
      </c>
      <c r="G3540">
        <v>174863</v>
      </c>
      <c r="H3540" t="s">
        <v>4179</v>
      </c>
      <c r="I3540">
        <v>6770000</v>
      </c>
      <c r="J3540" t="s">
        <v>12183</v>
      </c>
      <c r="K3540">
        <v>6510000</v>
      </c>
      <c r="L3540">
        <v>7030000</v>
      </c>
      <c r="M3540" t="s">
        <v>4174</v>
      </c>
      <c r="N3540" t="s">
        <v>4191</v>
      </c>
      <c r="O3540" t="s">
        <v>12203</v>
      </c>
    </row>
    <row r="3541" spans="1:15" x14ac:dyDescent="0.3">
      <c r="A3541" t="s">
        <v>12204</v>
      </c>
      <c r="B3541">
        <v>2017</v>
      </c>
      <c r="C3541" t="s">
        <v>6074</v>
      </c>
      <c r="D3541" t="s">
        <v>6203</v>
      </c>
      <c r="E3541" t="s">
        <v>12205</v>
      </c>
      <c r="F3541" t="s">
        <v>94</v>
      </c>
      <c r="G3541">
        <v>60000</v>
      </c>
      <c r="H3541" t="s">
        <v>4179</v>
      </c>
      <c r="I3541">
        <v>18500000</v>
      </c>
      <c r="J3541" t="s">
        <v>12183</v>
      </c>
      <c r="K3541">
        <v>17700000</v>
      </c>
      <c r="L3541">
        <v>19300000</v>
      </c>
      <c r="M3541">
        <v>6</v>
      </c>
      <c r="N3541" t="s">
        <v>5655</v>
      </c>
      <c r="O3541" t="s">
        <v>12206</v>
      </c>
    </row>
    <row r="3542" spans="1:15" x14ac:dyDescent="0.3">
      <c r="A3542" t="s">
        <v>12207</v>
      </c>
      <c r="B3542">
        <v>2017</v>
      </c>
      <c r="C3542" t="s">
        <v>4183</v>
      </c>
      <c r="D3542" t="s">
        <v>4376</v>
      </c>
      <c r="E3542" t="s">
        <v>4981</v>
      </c>
      <c r="F3542" t="s">
        <v>143</v>
      </c>
      <c r="G3542">
        <v>147382</v>
      </c>
      <c r="H3542" t="s">
        <v>4179</v>
      </c>
      <c r="I3542">
        <v>11700000</v>
      </c>
      <c r="J3542" t="s">
        <v>12183</v>
      </c>
      <c r="K3542">
        <v>11200000</v>
      </c>
      <c r="L3542">
        <v>12200000</v>
      </c>
      <c r="M3542">
        <v>26</v>
      </c>
      <c r="N3542" t="s">
        <v>4259</v>
      </c>
      <c r="O3542" t="s">
        <v>12208</v>
      </c>
    </row>
    <row r="3543" spans="1:15" x14ac:dyDescent="0.3">
      <c r="A3543" t="s">
        <v>12209</v>
      </c>
      <c r="B3543">
        <v>2018</v>
      </c>
      <c r="C3543" t="s">
        <v>4183</v>
      </c>
      <c r="D3543" t="s">
        <v>4302</v>
      </c>
      <c r="E3543" t="s">
        <v>12210</v>
      </c>
      <c r="F3543" t="s">
        <v>43</v>
      </c>
      <c r="G3543">
        <v>30312</v>
      </c>
      <c r="H3543" t="s">
        <v>4172</v>
      </c>
      <c r="I3543">
        <v>15000000</v>
      </c>
      <c r="J3543" t="s">
        <v>12183</v>
      </c>
      <c r="K3543">
        <v>14500000</v>
      </c>
      <c r="L3543">
        <v>15500000</v>
      </c>
      <c r="M3543">
        <v>8</v>
      </c>
      <c r="N3543" t="s">
        <v>4212</v>
      </c>
      <c r="O3543" t="s">
        <v>12211</v>
      </c>
    </row>
    <row r="3544" spans="1:15" x14ac:dyDescent="0.3">
      <c r="A3544" t="s">
        <v>12212</v>
      </c>
      <c r="B3544">
        <v>2018</v>
      </c>
      <c r="C3544" t="s">
        <v>24</v>
      </c>
      <c r="D3544" t="s">
        <v>4704</v>
      </c>
      <c r="E3544" t="s">
        <v>6231</v>
      </c>
      <c r="F3544" t="s">
        <v>143</v>
      </c>
      <c r="G3544">
        <v>57000</v>
      </c>
      <c r="H3544" t="s">
        <v>4179</v>
      </c>
      <c r="I3544">
        <v>9200000</v>
      </c>
      <c r="J3544" t="s">
        <v>12183</v>
      </c>
      <c r="K3544">
        <v>8800000</v>
      </c>
      <c r="L3544">
        <v>9500000</v>
      </c>
      <c r="M3544">
        <v>15</v>
      </c>
      <c r="N3544" t="s">
        <v>4244</v>
      </c>
      <c r="O3544" t="s">
        <v>12213</v>
      </c>
    </row>
    <row r="3545" spans="1:15" x14ac:dyDescent="0.3">
      <c r="A3545" t="s">
        <v>12214</v>
      </c>
      <c r="B3545">
        <v>2018</v>
      </c>
      <c r="C3545" t="s">
        <v>92</v>
      </c>
      <c r="D3545" t="s">
        <v>5741</v>
      </c>
      <c r="E3545" t="s">
        <v>12215</v>
      </c>
      <c r="F3545" t="s">
        <v>43</v>
      </c>
      <c r="G3545">
        <v>11324</v>
      </c>
      <c r="H3545" t="s">
        <v>4179</v>
      </c>
      <c r="I3545">
        <v>18600000</v>
      </c>
      <c r="J3545" t="s">
        <v>12183</v>
      </c>
      <c r="K3545">
        <v>17900000</v>
      </c>
      <c r="L3545">
        <v>19300000</v>
      </c>
      <c r="M3545">
        <v>7</v>
      </c>
      <c r="N3545" t="s">
        <v>6079</v>
      </c>
      <c r="O3545" t="s">
        <v>12216</v>
      </c>
    </row>
    <row r="3546" spans="1:15" x14ac:dyDescent="0.3">
      <c r="A3546" t="s">
        <v>12217</v>
      </c>
      <c r="B3546">
        <v>2018</v>
      </c>
      <c r="C3546" t="s">
        <v>4640</v>
      </c>
      <c r="D3546" t="s">
        <v>7732</v>
      </c>
      <c r="E3546" t="s">
        <v>12218</v>
      </c>
      <c r="F3546" t="s">
        <v>161</v>
      </c>
      <c r="G3546">
        <v>63608</v>
      </c>
      <c r="H3546" t="s">
        <v>4179</v>
      </c>
      <c r="I3546">
        <v>8900000</v>
      </c>
      <c r="J3546" t="s">
        <v>12183</v>
      </c>
      <c r="K3546">
        <v>8500000</v>
      </c>
      <c r="L3546">
        <v>9200000</v>
      </c>
      <c r="M3546">
        <v>8</v>
      </c>
      <c r="N3546" t="s">
        <v>4507</v>
      </c>
      <c r="O3546" t="s">
        <v>12219</v>
      </c>
    </row>
    <row r="3547" spans="1:15" x14ac:dyDescent="0.3">
      <c r="A3547" t="s">
        <v>2034</v>
      </c>
      <c r="B3547">
        <v>2019</v>
      </c>
      <c r="C3547" t="s">
        <v>24</v>
      </c>
      <c r="D3547" t="s">
        <v>5245</v>
      </c>
      <c r="E3547" t="s">
        <v>12220</v>
      </c>
      <c r="F3547" t="s">
        <v>94</v>
      </c>
      <c r="G3547">
        <v>78000</v>
      </c>
      <c r="H3547" t="s">
        <v>4179</v>
      </c>
      <c r="I3547">
        <v>13300000</v>
      </c>
      <c r="J3547" t="s">
        <v>12183</v>
      </c>
      <c r="K3547">
        <v>12800000</v>
      </c>
      <c r="L3547">
        <v>13800000</v>
      </c>
      <c r="M3547">
        <v>15</v>
      </c>
      <c r="N3547" t="s">
        <v>4244</v>
      </c>
      <c r="O3547" t="s">
        <v>12221</v>
      </c>
    </row>
    <row r="3548" spans="1:15" x14ac:dyDescent="0.3">
      <c r="A3548" t="s">
        <v>12222</v>
      </c>
      <c r="B3548">
        <v>2019</v>
      </c>
      <c r="C3548" t="s">
        <v>137</v>
      </c>
      <c r="D3548" t="s">
        <v>5886</v>
      </c>
      <c r="E3548" t="s">
        <v>12223</v>
      </c>
      <c r="F3548" t="s">
        <v>43</v>
      </c>
      <c r="G3548">
        <v>90817</v>
      </c>
      <c r="H3548" t="s">
        <v>4172</v>
      </c>
      <c r="I3548">
        <v>13000000</v>
      </c>
      <c r="J3548" t="s">
        <v>12183</v>
      </c>
      <c r="K3548">
        <v>12600000</v>
      </c>
      <c r="L3548">
        <v>13500000</v>
      </c>
      <c r="M3548">
        <v>6</v>
      </c>
      <c r="N3548" t="s">
        <v>4218</v>
      </c>
      <c r="O3548" t="s">
        <v>12224</v>
      </c>
    </row>
    <row r="3549" spans="1:15" x14ac:dyDescent="0.3">
      <c r="A3549" t="s">
        <v>3460</v>
      </c>
      <c r="B3549">
        <v>2019</v>
      </c>
      <c r="C3549" t="s">
        <v>137</v>
      </c>
      <c r="D3549" t="s">
        <v>4590</v>
      </c>
      <c r="E3549" t="s">
        <v>4923</v>
      </c>
      <c r="F3549" t="s">
        <v>43</v>
      </c>
      <c r="G3549">
        <v>63000</v>
      </c>
      <c r="H3549" t="s">
        <v>4179</v>
      </c>
      <c r="I3549">
        <v>10300000</v>
      </c>
      <c r="J3549" t="s">
        <v>12183</v>
      </c>
      <c r="K3549">
        <v>10000000</v>
      </c>
      <c r="L3549">
        <v>10700000</v>
      </c>
      <c r="M3549">
        <v>24</v>
      </c>
      <c r="N3549" t="s">
        <v>4582</v>
      </c>
      <c r="O3549" t="s">
        <v>12225</v>
      </c>
    </row>
    <row r="3550" spans="1:15" x14ac:dyDescent="0.3">
      <c r="A3550" t="s">
        <v>12226</v>
      </c>
      <c r="B3550">
        <v>2019</v>
      </c>
      <c r="C3550" t="s">
        <v>199</v>
      </c>
      <c r="D3550" t="s">
        <v>12227</v>
      </c>
      <c r="E3550" t="s">
        <v>12228</v>
      </c>
      <c r="F3550" t="s">
        <v>143</v>
      </c>
      <c r="G3550">
        <v>65000</v>
      </c>
      <c r="H3550" t="s">
        <v>4179</v>
      </c>
      <c r="I3550">
        <v>8200000</v>
      </c>
      <c r="J3550" t="s">
        <v>12183</v>
      </c>
      <c r="K3550">
        <v>7830000</v>
      </c>
      <c r="L3550">
        <v>8500000</v>
      </c>
      <c r="M3550" t="s">
        <v>4174</v>
      </c>
      <c r="N3550" t="s">
        <v>4381</v>
      </c>
      <c r="O3550" t="s">
        <v>12229</v>
      </c>
    </row>
    <row r="3551" spans="1:15" x14ac:dyDescent="0.3">
      <c r="A3551" t="s">
        <v>12230</v>
      </c>
      <c r="B3551">
        <v>2019</v>
      </c>
      <c r="C3551" t="s">
        <v>250</v>
      </c>
      <c r="D3551" t="s">
        <v>4379</v>
      </c>
      <c r="E3551" t="s">
        <v>12231</v>
      </c>
      <c r="F3551" t="s">
        <v>143</v>
      </c>
      <c r="G3551">
        <v>187000</v>
      </c>
      <c r="H3551" t="s">
        <v>4179</v>
      </c>
      <c r="I3551">
        <v>9400000</v>
      </c>
      <c r="J3551" t="s">
        <v>12183</v>
      </c>
      <c r="K3551">
        <v>8900000</v>
      </c>
      <c r="L3551">
        <v>9900000</v>
      </c>
      <c r="M3551">
        <v>26</v>
      </c>
      <c r="N3551" t="s">
        <v>4381</v>
      </c>
      <c r="O3551" t="s">
        <v>12232</v>
      </c>
    </row>
    <row r="3552" spans="1:15" x14ac:dyDescent="0.3">
      <c r="A3552" t="s">
        <v>8154</v>
      </c>
      <c r="B3552">
        <v>2019</v>
      </c>
      <c r="C3552" t="s">
        <v>24</v>
      </c>
      <c r="D3552" t="s">
        <v>8155</v>
      </c>
      <c r="E3552" t="s">
        <v>8156</v>
      </c>
      <c r="F3552" t="s">
        <v>43</v>
      </c>
      <c r="G3552">
        <v>23807</v>
      </c>
      <c r="H3552" t="s">
        <v>4179</v>
      </c>
      <c r="I3552">
        <v>31900000</v>
      </c>
      <c r="J3552" t="s">
        <v>12183</v>
      </c>
      <c r="K3552">
        <v>30600000</v>
      </c>
      <c r="L3552">
        <v>33200000</v>
      </c>
      <c r="M3552">
        <v>6</v>
      </c>
      <c r="N3552" t="s">
        <v>12233</v>
      </c>
      <c r="O3552" t="s">
        <v>12234</v>
      </c>
    </row>
    <row r="3553" spans="1:15" x14ac:dyDescent="0.3">
      <c r="A3553" t="s">
        <v>12235</v>
      </c>
      <c r="B3553">
        <v>2019</v>
      </c>
      <c r="C3553" t="s">
        <v>4183</v>
      </c>
      <c r="D3553" t="s">
        <v>4184</v>
      </c>
      <c r="E3553" t="s">
        <v>12236</v>
      </c>
      <c r="F3553" t="s">
        <v>161</v>
      </c>
      <c r="G3553">
        <v>70015</v>
      </c>
      <c r="H3553" t="s">
        <v>4179</v>
      </c>
      <c r="I3553">
        <v>6580000</v>
      </c>
      <c r="J3553" t="s">
        <v>12183</v>
      </c>
      <c r="K3553">
        <v>6350000</v>
      </c>
      <c r="L3553">
        <v>6820000</v>
      </c>
      <c r="M3553">
        <v>2</v>
      </c>
      <c r="N3553" t="s">
        <v>4438</v>
      </c>
      <c r="O3553" t="s">
        <v>12237</v>
      </c>
    </row>
    <row r="3554" spans="1:15" x14ac:dyDescent="0.3">
      <c r="A3554" t="s">
        <v>12238</v>
      </c>
      <c r="B3554">
        <v>2019</v>
      </c>
      <c r="C3554" t="s">
        <v>188</v>
      </c>
      <c r="D3554" t="s">
        <v>4843</v>
      </c>
      <c r="E3554" t="s">
        <v>12239</v>
      </c>
      <c r="F3554" t="s">
        <v>43</v>
      </c>
      <c r="G3554">
        <v>95000</v>
      </c>
      <c r="H3554" t="s">
        <v>4179</v>
      </c>
      <c r="I3554">
        <v>10100000</v>
      </c>
      <c r="J3554" t="s">
        <v>12183</v>
      </c>
      <c r="K3554">
        <v>9800000</v>
      </c>
      <c r="L3554">
        <v>10500000</v>
      </c>
      <c r="M3554">
        <v>6</v>
      </c>
      <c r="N3554" t="s">
        <v>4218</v>
      </c>
      <c r="O3554" t="s">
        <v>12240</v>
      </c>
    </row>
    <row r="3555" spans="1:15" x14ac:dyDescent="0.3">
      <c r="A3555" t="s">
        <v>12241</v>
      </c>
      <c r="B3555">
        <v>2020</v>
      </c>
      <c r="C3555" t="s">
        <v>188</v>
      </c>
      <c r="D3555" t="s">
        <v>4677</v>
      </c>
      <c r="E3555" t="s">
        <v>12242</v>
      </c>
      <c r="F3555" t="s">
        <v>60</v>
      </c>
      <c r="G3555">
        <v>64000</v>
      </c>
      <c r="H3555" t="s">
        <v>4179</v>
      </c>
      <c r="I3555">
        <v>8500000</v>
      </c>
      <c r="J3555" t="s">
        <v>12183</v>
      </c>
      <c r="K3555">
        <v>7820000</v>
      </c>
      <c r="L3555">
        <v>9100000</v>
      </c>
      <c r="M3555">
        <v>4</v>
      </c>
      <c r="N3555" t="s">
        <v>4507</v>
      </c>
      <c r="O3555" t="s">
        <v>12243</v>
      </c>
    </row>
    <row r="3556" spans="1:15" x14ac:dyDescent="0.3">
      <c r="A3556" t="s">
        <v>318</v>
      </c>
      <c r="B3556">
        <v>2020</v>
      </c>
      <c r="C3556" t="s">
        <v>24</v>
      </c>
      <c r="D3556" t="s">
        <v>4466</v>
      </c>
      <c r="E3556" t="s">
        <v>4467</v>
      </c>
      <c r="F3556" t="s">
        <v>43</v>
      </c>
      <c r="G3556">
        <v>97261</v>
      </c>
      <c r="H3556" t="s">
        <v>4179</v>
      </c>
      <c r="I3556">
        <v>40600000</v>
      </c>
      <c r="J3556" t="s">
        <v>12183</v>
      </c>
      <c r="K3556">
        <v>39000000</v>
      </c>
      <c r="L3556">
        <v>42100000</v>
      </c>
      <c r="M3556">
        <v>12</v>
      </c>
      <c r="N3556" t="s">
        <v>8851</v>
      </c>
      <c r="O3556" t="s">
        <v>12244</v>
      </c>
    </row>
    <row r="3557" spans="1:15" x14ac:dyDescent="0.3">
      <c r="A3557" t="s">
        <v>11632</v>
      </c>
      <c r="B3557">
        <v>2020</v>
      </c>
      <c r="C3557" t="s">
        <v>41</v>
      </c>
      <c r="D3557" t="s">
        <v>6220</v>
      </c>
      <c r="E3557" t="s">
        <v>4875</v>
      </c>
      <c r="F3557" t="s">
        <v>4538</v>
      </c>
      <c r="G3557">
        <v>75110</v>
      </c>
      <c r="H3557" t="s">
        <v>4172</v>
      </c>
      <c r="I3557">
        <v>7370000</v>
      </c>
      <c r="J3557" t="s">
        <v>12183</v>
      </c>
      <c r="K3557">
        <v>7100000</v>
      </c>
      <c r="L3557">
        <v>7640000</v>
      </c>
      <c r="M3557" t="s">
        <v>4174</v>
      </c>
      <c r="N3557" t="s">
        <v>4401</v>
      </c>
      <c r="O3557" t="s">
        <v>12245</v>
      </c>
    </row>
    <row r="3558" spans="1:15" x14ac:dyDescent="0.3">
      <c r="A3558" t="s">
        <v>118</v>
      </c>
      <c r="B3558">
        <v>2020</v>
      </c>
      <c r="C3558" t="s">
        <v>24</v>
      </c>
      <c r="D3558" t="s">
        <v>4466</v>
      </c>
      <c r="E3558" t="s">
        <v>4467</v>
      </c>
      <c r="F3558" t="s">
        <v>43</v>
      </c>
      <c r="G3558">
        <v>80000</v>
      </c>
      <c r="H3558" t="s">
        <v>4179</v>
      </c>
      <c r="I3558">
        <v>42200000</v>
      </c>
      <c r="J3558" t="s">
        <v>12183</v>
      </c>
      <c r="K3558">
        <v>40600000</v>
      </c>
      <c r="L3558">
        <v>43700000</v>
      </c>
      <c r="M3558">
        <v>12</v>
      </c>
      <c r="N3558" t="s">
        <v>8851</v>
      </c>
      <c r="O3558" t="s">
        <v>12246</v>
      </c>
    </row>
    <row r="3559" spans="1:15" x14ac:dyDescent="0.3">
      <c r="A3559" t="s">
        <v>4171</v>
      </c>
      <c r="B3559">
        <v>2024</v>
      </c>
      <c r="C3559" t="s">
        <v>188</v>
      </c>
      <c r="D3559" t="s">
        <v>5666</v>
      </c>
      <c r="E3559" t="s">
        <v>5768</v>
      </c>
      <c r="F3559" t="s">
        <v>4171</v>
      </c>
      <c r="G3559">
        <v>58000</v>
      </c>
      <c r="H3559" t="s">
        <v>4179</v>
      </c>
      <c r="I3559">
        <v>26500000</v>
      </c>
      <c r="J3559" t="s">
        <v>12183</v>
      </c>
      <c r="K3559">
        <v>25500000</v>
      </c>
      <c r="L3559">
        <v>27500000</v>
      </c>
      <c r="M3559">
        <v>4</v>
      </c>
      <c r="N3559" t="s">
        <v>4222</v>
      </c>
      <c r="O3559" t="s">
        <v>12247</v>
      </c>
    </row>
    <row r="3560" spans="1:15" x14ac:dyDescent="0.3">
      <c r="A3560" t="s">
        <v>12248</v>
      </c>
      <c r="B3560">
        <v>2021</v>
      </c>
      <c r="C3560" t="s">
        <v>191</v>
      </c>
      <c r="D3560" t="s">
        <v>4210</v>
      </c>
      <c r="E3560" t="s">
        <v>4211</v>
      </c>
      <c r="F3560" t="s">
        <v>60</v>
      </c>
      <c r="G3560">
        <v>65000</v>
      </c>
      <c r="H3560" t="s">
        <v>4179</v>
      </c>
      <c r="I3560">
        <v>15300000</v>
      </c>
      <c r="J3560" t="s">
        <v>12183</v>
      </c>
      <c r="K3560">
        <v>14800000</v>
      </c>
      <c r="L3560">
        <v>15900000</v>
      </c>
      <c r="M3560">
        <v>23</v>
      </c>
      <c r="N3560" t="s">
        <v>4218</v>
      </c>
      <c r="O3560" t="s">
        <v>12249</v>
      </c>
    </row>
    <row r="3561" spans="1:15" x14ac:dyDescent="0.3">
      <c r="A3561" t="s">
        <v>6044</v>
      </c>
      <c r="B3561">
        <v>2020</v>
      </c>
      <c r="C3561" t="s">
        <v>92</v>
      </c>
      <c r="D3561" t="s">
        <v>6045</v>
      </c>
      <c r="E3561" t="s">
        <v>6046</v>
      </c>
      <c r="F3561" t="s">
        <v>143</v>
      </c>
      <c r="G3561">
        <v>85300</v>
      </c>
      <c r="H3561" t="s">
        <v>4179</v>
      </c>
      <c r="I3561">
        <v>28500000</v>
      </c>
      <c r="J3561" t="s">
        <v>12183</v>
      </c>
      <c r="K3561">
        <v>26900000</v>
      </c>
      <c r="L3561">
        <v>30100000</v>
      </c>
      <c r="M3561">
        <v>9</v>
      </c>
      <c r="N3561" t="s">
        <v>4199</v>
      </c>
      <c r="O3561" t="s">
        <v>12250</v>
      </c>
    </row>
    <row r="3562" spans="1:15" x14ac:dyDescent="0.3">
      <c r="A3562" t="s">
        <v>12251</v>
      </c>
      <c r="B3562">
        <v>2020</v>
      </c>
      <c r="C3562" t="s">
        <v>92</v>
      </c>
      <c r="D3562" t="s">
        <v>11065</v>
      </c>
      <c r="E3562" t="s">
        <v>12252</v>
      </c>
      <c r="F3562" t="s">
        <v>60</v>
      </c>
      <c r="G3562">
        <v>103203</v>
      </c>
      <c r="H3562" t="s">
        <v>4172</v>
      </c>
      <c r="I3562">
        <v>12300000</v>
      </c>
      <c r="J3562" t="s">
        <v>12183</v>
      </c>
      <c r="K3562">
        <v>11700000</v>
      </c>
      <c r="L3562">
        <v>12800000</v>
      </c>
      <c r="M3562">
        <v>7</v>
      </c>
      <c r="N3562" t="s">
        <v>4212</v>
      </c>
      <c r="O3562" t="s">
        <v>12253</v>
      </c>
    </row>
    <row r="3563" spans="1:15" x14ac:dyDescent="0.3">
      <c r="A3563" t="s">
        <v>12254</v>
      </c>
      <c r="B3563">
        <v>2020</v>
      </c>
      <c r="C3563" t="s">
        <v>24</v>
      </c>
      <c r="D3563" t="s">
        <v>4368</v>
      </c>
      <c r="E3563" t="s">
        <v>4369</v>
      </c>
      <c r="F3563" t="s">
        <v>60</v>
      </c>
      <c r="G3563">
        <v>135000</v>
      </c>
      <c r="H3563" t="s">
        <v>4179</v>
      </c>
      <c r="I3563">
        <v>20100000</v>
      </c>
      <c r="J3563" t="s">
        <v>12183</v>
      </c>
      <c r="K3563">
        <v>19200000</v>
      </c>
      <c r="L3563">
        <v>21000000</v>
      </c>
      <c r="M3563">
        <v>12</v>
      </c>
      <c r="N3563" t="s">
        <v>4199</v>
      </c>
      <c r="O3563" t="s">
        <v>12255</v>
      </c>
    </row>
    <row r="3564" spans="1:15" x14ac:dyDescent="0.3">
      <c r="A3564" t="s">
        <v>522</v>
      </c>
      <c r="B3564">
        <v>2021</v>
      </c>
      <c r="C3564" t="s">
        <v>4183</v>
      </c>
      <c r="D3564" t="s">
        <v>4376</v>
      </c>
      <c r="E3564" t="s">
        <v>8322</v>
      </c>
      <c r="F3564" t="s">
        <v>43</v>
      </c>
      <c r="G3564">
        <v>100000</v>
      </c>
      <c r="H3564" t="s">
        <v>4179</v>
      </c>
      <c r="I3564">
        <v>18100000</v>
      </c>
      <c r="J3564" t="s">
        <v>12183</v>
      </c>
      <c r="K3564">
        <v>16900000</v>
      </c>
      <c r="L3564">
        <v>19300000</v>
      </c>
      <c r="M3564">
        <v>4</v>
      </c>
      <c r="N3564" t="s">
        <v>4289</v>
      </c>
      <c r="O3564" t="s">
        <v>12256</v>
      </c>
    </row>
    <row r="3565" spans="1:15" x14ac:dyDescent="0.3">
      <c r="A3565" t="s">
        <v>5998</v>
      </c>
      <c r="B3565">
        <v>2021</v>
      </c>
      <c r="C3565" t="s">
        <v>62</v>
      </c>
      <c r="D3565">
        <v>3008</v>
      </c>
      <c r="E3565" t="s">
        <v>5999</v>
      </c>
      <c r="F3565" t="s">
        <v>143</v>
      </c>
      <c r="G3565">
        <v>69765</v>
      </c>
      <c r="H3565" t="s">
        <v>4179</v>
      </c>
      <c r="I3565">
        <v>16100000</v>
      </c>
      <c r="J3565" t="s">
        <v>12183</v>
      </c>
      <c r="K3565">
        <v>15300000</v>
      </c>
      <c r="L3565">
        <v>16800000</v>
      </c>
      <c r="M3565">
        <v>23</v>
      </c>
      <c r="N3565" t="s">
        <v>4212</v>
      </c>
      <c r="O3565" t="s">
        <v>12257</v>
      </c>
    </row>
    <row r="3566" spans="1:15" x14ac:dyDescent="0.3">
      <c r="A3566" t="s">
        <v>5998</v>
      </c>
      <c r="B3566">
        <v>2021</v>
      </c>
      <c r="C3566" t="s">
        <v>62</v>
      </c>
      <c r="D3566">
        <v>3008</v>
      </c>
      <c r="E3566" t="s">
        <v>5999</v>
      </c>
      <c r="F3566" t="s">
        <v>143</v>
      </c>
      <c r="G3566">
        <v>69770</v>
      </c>
      <c r="H3566" t="s">
        <v>4179</v>
      </c>
      <c r="I3566">
        <v>16100000</v>
      </c>
      <c r="J3566" t="s">
        <v>12183</v>
      </c>
      <c r="K3566">
        <v>15300000</v>
      </c>
      <c r="L3566">
        <v>16800000</v>
      </c>
      <c r="M3566">
        <v>23</v>
      </c>
      <c r="N3566" t="s">
        <v>4212</v>
      </c>
      <c r="O3566" t="s">
        <v>12258</v>
      </c>
    </row>
    <row r="3567" spans="1:15" x14ac:dyDescent="0.3">
      <c r="A3567" t="s">
        <v>11641</v>
      </c>
      <c r="B3567">
        <v>2020</v>
      </c>
      <c r="C3567" t="s">
        <v>131</v>
      </c>
      <c r="D3567" t="s">
        <v>4992</v>
      </c>
      <c r="E3567" t="s">
        <v>7626</v>
      </c>
      <c r="F3567" t="s">
        <v>43</v>
      </c>
      <c r="G3567">
        <v>47000</v>
      </c>
      <c r="H3567" t="s">
        <v>4179</v>
      </c>
      <c r="I3567">
        <v>18800000</v>
      </c>
      <c r="J3567" t="s">
        <v>12183</v>
      </c>
      <c r="K3567">
        <v>18200000</v>
      </c>
      <c r="L3567">
        <v>19500000</v>
      </c>
      <c r="M3567">
        <v>6</v>
      </c>
      <c r="N3567" t="s">
        <v>4274</v>
      </c>
      <c r="O3567" t="s">
        <v>12259</v>
      </c>
    </row>
    <row r="3568" spans="1:15" x14ac:dyDescent="0.3">
      <c r="A3568" t="s">
        <v>2012</v>
      </c>
      <c r="B3568">
        <v>2021</v>
      </c>
      <c r="C3568" t="s">
        <v>85</v>
      </c>
      <c r="D3568" t="s">
        <v>12260</v>
      </c>
      <c r="E3568" t="s">
        <v>12261</v>
      </c>
      <c r="F3568" t="s">
        <v>143</v>
      </c>
      <c r="G3568">
        <v>125508</v>
      </c>
      <c r="H3568" t="s">
        <v>4172</v>
      </c>
      <c r="I3568">
        <v>6980000</v>
      </c>
      <c r="J3568" t="s">
        <v>12183</v>
      </c>
      <c r="K3568">
        <v>6720000</v>
      </c>
      <c r="L3568">
        <v>7230000</v>
      </c>
      <c r="M3568">
        <v>12</v>
      </c>
      <c r="N3568" t="s">
        <v>4424</v>
      </c>
      <c r="O3568" t="s">
        <v>12262</v>
      </c>
    </row>
    <row r="3569" spans="1:15" x14ac:dyDescent="0.3">
      <c r="A3569" t="s">
        <v>12263</v>
      </c>
      <c r="B3569">
        <v>2021</v>
      </c>
      <c r="C3569" t="s">
        <v>4215</v>
      </c>
      <c r="D3569" t="s">
        <v>4216</v>
      </c>
      <c r="E3569" t="s">
        <v>9368</v>
      </c>
      <c r="F3569" t="s">
        <v>161</v>
      </c>
      <c r="G3569">
        <v>24000</v>
      </c>
      <c r="H3569" t="s">
        <v>4179</v>
      </c>
      <c r="I3569">
        <v>11700000</v>
      </c>
      <c r="J3569" t="s">
        <v>12183</v>
      </c>
      <c r="K3569">
        <v>11300000</v>
      </c>
      <c r="L3569">
        <v>12100000</v>
      </c>
      <c r="M3569">
        <v>18</v>
      </c>
      <c r="N3569" t="s">
        <v>4582</v>
      </c>
      <c r="O3569" t="s">
        <v>12264</v>
      </c>
    </row>
    <row r="3570" spans="1:15" x14ac:dyDescent="0.3">
      <c r="A3570" t="s">
        <v>12265</v>
      </c>
      <c r="B3570">
        <v>2021</v>
      </c>
      <c r="C3570" t="s">
        <v>194</v>
      </c>
      <c r="D3570">
        <v>700</v>
      </c>
      <c r="E3570" t="s">
        <v>6141</v>
      </c>
      <c r="F3570" t="s">
        <v>43</v>
      </c>
      <c r="G3570">
        <v>40000</v>
      </c>
      <c r="H3570" t="s">
        <v>4179</v>
      </c>
      <c r="I3570">
        <v>10200000</v>
      </c>
      <c r="J3570" t="s">
        <v>12183</v>
      </c>
      <c r="K3570">
        <v>9900000</v>
      </c>
      <c r="L3570">
        <v>10500000</v>
      </c>
      <c r="M3570">
        <v>11</v>
      </c>
      <c r="N3570" t="s">
        <v>4381</v>
      </c>
      <c r="O3570" t="s">
        <v>12266</v>
      </c>
    </row>
    <row r="3571" spans="1:15" x14ac:dyDescent="0.3">
      <c r="A3571" t="s">
        <v>12267</v>
      </c>
      <c r="B3571">
        <v>2021</v>
      </c>
      <c r="C3571" t="s">
        <v>137</v>
      </c>
      <c r="D3571" t="s">
        <v>4590</v>
      </c>
      <c r="E3571" t="s">
        <v>4749</v>
      </c>
      <c r="F3571" t="s">
        <v>173</v>
      </c>
      <c r="G3571">
        <v>81095</v>
      </c>
      <c r="H3571" t="s">
        <v>4179</v>
      </c>
      <c r="I3571">
        <v>10700000</v>
      </c>
      <c r="J3571" t="s">
        <v>12183</v>
      </c>
      <c r="K3571">
        <v>10300000</v>
      </c>
      <c r="L3571">
        <v>11100000</v>
      </c>
      <c r="M3571">
        <v>22</v>
      </c>
      <c r="N3571" t="s">
        <v>4218</v>
      </c>
      <c r="O3571" t="s">
        <v>12268</v>
      </c>
    </row>
    <row r="3572" spans="1:15" x14ac:dyDescent="0.3">
      <c r="A3572" t="s">
        <v>11643</v>
      </c>
      <c r="B3572">
        <v>2020</v>
      </c>
      <c r="C3572" t="s">
        <v>230</v>
      </c>
      <c r="D3572" t="s">
        <v>11109</v>
      </c>
      <c r="E3572" t="s">
        <v>12269</v>
      </c>
      <c r="F3572" t="s">
        <v>173</v>
      </c>
      <c r="G3572">
        <v>22017</v>
      </c>
      <c r="H3572" t="s">
        <v>4172</v>
      </c>
      <c r="I3572">
        <v>13200000</v>
      </c>
      <c r="J3572" t="s">
        <v>12183</v>
      </c>
      <c r="K3572">
        <v>12600000</v>
      </c>
      <c r="L3572">
        <v>13700000</v>
      </c>
      <c r="M3572">
        <v>2</v>
      </c>
      <c r="N3572" t="s">
        <v>4346</v>
      </c>
      <c r="O3572" t="s">
        <v>12270</v>
      </c>
    </row>
    <row r="3573" spans="1:15" x14ac:dyDescent="0.3">
      <c r="A3573" t="s">
        <v>11643</v>
      </c>
      <c r="B3573">
        <v>2020</v>
      </c>
      <c r="C3573" t="s">
        <v>230</v>
      </c>
      <c r="D3573" t="s">
        <v>11109</v>
      </c>
      <c r="E3573" t="s">
        <v>12269</v>
      </c>
      <c r="F3573" t="s">
        <v>173</v>
      </c>
      <c r="G3573">
        <v>22745</v>
      </c>
      <c r="H3573" t="s">
        <v>4172</v>
      </c>
      <c r="I3573">
        <v>13200000</v>
      </c>
      <c r="J3573" t="s">
        <v>12183</v>
      </c>
      <c r="K3573">
        <v>12600000</v>
      </c>
      <c r="L3573">
        <v>13700000</v>
      </c>
      <c r="M3573">
        <v>2</v>
      </c>
      <c r="N3573" t="s">
        <v>4346</v>
      </c>
      <c r="O3573" t="s">
        <v>12271</v>
      </c>
    </row>
    <row r="3574" spans="1:15" x14ac:dyDescent="0.3">
      <c r="A3574" t="s">
        <v>11648</v>
      </c>
      <c r="B3574">
        <v>2021</v>
      </c>
      <c r="C3574" t="s">
        <v>191</v>
      </c>
      <c r="D3574" t="s">
        <v>5762</v>
      </c>
      <c r="E3574" t="s">
        <v>5746</v>
      </c>
      <c r="F3574" t="s">
        <v>43</v>
      </c>
      <c r="G3574">
        <v>89720</v>
      </c>
      <c r="H3574" t="s">
        <v>4179</v>
      </c>
      <c r="I3574">
        <v>12000000</v>
      </c>
      <c r="J3574" t="s">
        <v>12183</v>
      </c>
      <c r="K3574">
        <v>11500000</v>
      </c>
      <c r="L3574">
        <v>12500000</v>
      </c>
      <c r="M3574">
        <v>18</v>
      </c>
      <c r="N3574" t="s">
        <v>4274</v>
      </c>
      <c r="O3574" t="s">
        <v>12272</v>
      </c>
    </row>
    <row r="3575" spans="1:15" x14ac:dyDescent="0.3">
      <c r="A3575" t="s">
        <v>11984</v>
      </c>
      <c r="B3575">
        <v>2021</v>
      </c>
      <c r="C3575" t="s">
        <v>188</v>
      </c>
      <c r="D3575" t="s">
        <v>4593</v>
      </c>
      <c r="E3575" t="s">
        <v>7758</v>
      </c>
      <c r="F3575" t="s">
        <v>60</v>
      </c>
      <c r="G3575">
        <v>21862</v>
      </c>
      <c r="H3575" t="s">
        <v>4179</v>
      </c>
      <c r="I3575">
        <v>7690000</v>
      </c>
      <c r="J3575" t="s">
        <v>12183</v>
      </c>
      <c r="K3575">
        <v>7440000</v>
      </c>
      <c r="L3575">
        <v>7940000</v>
      </c>
      <c r="M3575">
        <v>8</v>
      </c>
      <c r="N3575" t="s">
        <v>4438</v>
      </c>
      <c r="O3575" t="s">
        <v>12273</v>
      </c>
    </row>
    <row r="3576" spans="1:15" x14ac:dyDescent="0.3">
      <c r="A3576" t="s">
        <v>12274</v>
      </c>
      <c r="B3576">
        <v>2021</v>
      </c>
      <c r="C3576" t="s">
        <v>166</v>
      </c>
      <c r="D3576" t="s">
        <v>5003</v>
      </c>
      <c r="E3576" t="s">
        <v>5072</v>
      </c>
      <c r="F3576" t="s">
        <v>43</v>
      </c>
      <c r="G3576">
        <v>46000</v>
      </c>
      <c r="H3576" t="s">
        <v>4179</v>
      </c>
      <c r="I3576">
        <v>17600000</v>
      </c>
      <c r="J3576" t="s">
        <v>12183</v>
      </c>
      <c r="K3576">
        <v>17000000</v>
      </c>
      <c r="L3576">
        <v>18200000</v>
      </c>
      <c r="M3576">
        <v>39</v>
      </c>
      <c r="N3576" t="s">
        <v>4244</v>
      </c>
      <c r="O3576" t="s">
        <v>12275</v>
      </c>
    </row>
    <row r="3577" spans="1:15" x14ac:dyDescent="0.3">
      <c r="A3577" t="s">
        <v>12276</v>
      </c>
      <c r="B3577">
        <v>2021</v>
      </c>
      <c r="C3577" t="s">
        <v>62</v>
      </c>
      <c r="D3577">
        <v>3008</v>
      </c>
      <c r="E3577" t="s">
        <v>5161</v>
      </c>
      <c r="F3577" t="s">
        <v>247</v>
      </c>
      <c r="G3577">
        <v>98000</v>
      </c>
      <c r="H3577" t="s">
        <v>4179</v>
      </c>
      <c r="I3577">
        <v>16300000</v>
      </c>
      <c r="J3577" t="s">
        <v>12183</v>
      </c>
      <c r="K3577">
        <v>15200000</v>
      </c>
      <c r="L3577">
        <v>17500000</v>
      </c>
      <c r="M3577">
        <v>8</v>
      </c>
      <c r="N3577" t="s">
        <v>4259</v>
      </c>
      <c r="O3577" t="s">
        <v>12277</v>
      </c>
    </row>
    <row r="3578" spans="1:15" x14ac:dyDescent="0.3">
      <c r="A3578" t="s">
        <v>10711</v>
      </c>
      <c r="B3578">
        <v>2021</v>
      </c>
      <c r="C3578" t="s">
        <v>166</v>
      </c>
      <c r="D3578" t="s">
        <v>5003</v>
      </c>
      <c r="E3578" t="s">
        <v>5072</v>
      </c>
      <c r="F3578" t="s">
        <v>43</v>
      </c>
      <c r="G3578">
        <v>65973</v>
      </c>
      <c r="H3578" t="s">
        <v>4179</v>
      </c>
      <c r="I3578">
        <v>17300000</v>
      </c>
      <c r="J3578" t="s">
        <v>12183</v>
      </c>
      <c r="K3578">
        <v>16700000</v>
      </c>
      <c r="L3578">
        <v>17900000</v>
      </c>
      <c r="M3578">
        <v>39</v>
      </c>
      <c r="N3578" t="s">
        <v>4244</v>
      </c>
      <c r="O3578" t="s">
        <v>12278</v>
      </c>
    </row>
    <row r="3579" spans="1:15" x14ac:dyDescent="0.3">
      <c r="A3579" t="s">
        <v>12279</v>
      </c>
      <c r="B3579">
        <v>2021</v>
      </c>
      <c r="C3579" t="s">
        <v>137</v>
      </c>
      <c r="D3579" t="s">
        <v>4436</v>
      </c>
      <c r="E3579" t="s">
        <v>4437</v>
      </c>
      <c r="F3579" t="s">
        <v>43</v>
      </c>
      <c r="G3579">
        <v>64000</v>
      </c>
      <c r="H3579" t="s">
        <v>4179</v>
      </c>
      <c r="I3579">
        <v>9900000</v>
      </c>
      <c r="J3579" t="s">
        <v>12183</v>
      </c>
      <c r="K3579">
        <v>9600000</v>
      </c>
      <c r="L3579">
        <v>10300000</v>
      </c>
      <c r="M3579">
        <v>6</v>
      </c>
      <c r="N3579" t="s">
        <v>4438</v>
      </c>
      <c r="O3579" t="s">
        <v>12280</v>
      </c>
    </row>
    <row r="3580" spans="1:15" x14ac:dyDescent="0.3">
      <c r="A3580" t="s">
        <v>11153</v>
      </c>
      <c r="B3580">
        <v>2021</v>
      </c>
      <c r="C3580" t="s">
        <v>89</v>
      </c>
      <c r="D3580" t="s">
        <v>4422</v>
      </c>
      <c r="E3580" t="s">
        <v>4423</v>
      </c>
      <c r="F3580" t="s">
        <v>43</v>
      </c>
      <c r="G3580">
        <v>108332</v>
      </c>
      <c r="H3580" t="s">
        <v>4172</v>
      </c>
      <c r="I3580">
        <v>7430000</v>
      </c>
      <c r="J3580" t="s">
        <v>12183</v>
      </c>
      <c r="K3580">
        <v>7150000</v>
      </c>
      <c r="L3580">
        <v>7720000</v>
      </c>
      <c r="M3580">
        <v>93</v>
      </c>
      <c r="N3580" t="s">
        <v>4507</v>
      </c>
      <c r="O3580" t="s">
        <v>12281</v>
      </c>
    </row>
    <row r="3581" spans="1:15" x14ac:dyDescent="0.3">
      <c r="A3581" t="s">
        <v>9589</v>
      </c>
      <c r="B3581">
        <v>2021</v>
      </c>
      <c r="C3581" t="s">
        <v>4091</v>
      </c>
      <c r="D3581" t="s">
        <v>7216</v>
      </c>
      <c r="E3581" t="s">
        <v>12282</v>
      </c>
      <c r="F3581" t="s">
        <v>43</v>
      </c>
      <c r="G3581">
        <v>23000</v>
      </c>
      <c r="H3581" t="s">
        <v>4179</v>
      </c>
      <c r="I3581">
        <v>9600000</v>
      </c>
      <c r="J3581" t="s">
        <v>12183</v>
      </c>
      <c r="K3581">
        <v>9200000</v>
      </c>
      <c r="L3581">
        <v>9900000</v>
      </c>
      <c r="M3581">
        <v>3</v>
      </c>
      <c r="N3581" t="s">
        <v>4551</v>
      </c>
      <c r="O3581" t="s">
        <v>12283</v>
      </c>
    </row>
    <row r="3582" spans="1:15" x14ac:dyDescent="0.3">
      <c r="A3582" t="s">
        <v>12284</v>
      </c>
      <c r="B3582">
        <v>2021</v>
      </c>
      <c r="C3582" t="s">
        <v>36</v>
      </c>
      <c r="D3582" t="s">
        <v>4426</v>
      </c>
      <c r="E3582" t="s">
        <v>7966</v>
      </c>
      <c r="F3582" t="s">
        <v>143</v>
      </c>
      <c r="G3582">
        <v>71200</v>
      </c>
      <c r="H3582" t="s">
        <v>4179</v>
      </c>
      <c r="I3582">
        <v>6600000</v>
      </c>
      <c r="J3582" t="s">
        <v>12183</v>
      </c>
      <c r="K3582">
        <v>6350000</v>
      </c>
      <c r="L3582">
        <v>6850000</v>
      </c>
      <c r="M3582">
        <v>10</v>
      </c>
      <c r="N3582" t="s">
        <v>4424</v>
      </c>
      <c r="O3582" t="s">
        <v>12285</v>
      </c>
    </row>
    <row r="3583" spans="1:15" x14ac:dyDescent="0.3">
      <c r="A3583" t="s">
        <v>12286</v>
      </c>
      <c r="B3583">
        <v>2022</v>
      </c>
      <c r="C3583" t="s">
        <v>4894</v>
      </c>
      <c r="D3583" t="s">
        <v>4895</v>
      </c>
      <c r="E3583" t="s">
        <v>9914</v>
      </c>
      <c r="F3583" t="s">
        <v>173</v>
      </c>
      <c r="G3583">
        <v>29013</v>
      </c>
      <c r="H3583" t="s">
        <v>4179</v>
      </c>
      <c r="I3583">
        <v>10200000</v>
      </c>
      <c r="J3583" t="s">
        <v>12183</v>
      </c>
      <c r="K3583">
        <v>9800000</v>
      </c>
      <c r="L3583">
        <v>10500000</v>
      </c>
      <c r="M3583">
        <v>20</v>
      </c>
      <c r="N3583" t="s">
        <v>4438</v>
      </c>
      <c r="O3583" t="s">
        <v>12287</v>
      </c>
    </row>
    <row r="3584" spans="1:15" x14ac:dyDescent="0.3">
      <c r="A3584" t="s">
        <v>12288</v>
      </c>
      <c r="B3584">
        <v>2022</v>
      </c>
      <c r="C3584" t="s">
        <v>92</v>
      </c>
      <c r="D3584" t="s">
        <v>4944</v>
      </c>
      <c r="E3584" t="s">
        <v>5075</v>
      </c>
      <c r="F3584" t="s">
        <v>43</v>
      </c>
      <c r="G3584">
        <v>82300</v>
      </c>
      <c r="H3584" t="s">
        <v>4179</v>
      </c>
      <c r="I3584">
        <v>11300000</v>
      </c>
      <c r="J3584" t="s">
        <v>12183</v>
      </c>
      <c r="K3584">
        <v>10800000</v>
      </c>
      <c r="L3584">
        <v>11800000</v>
      </c>
      <c r="M3584">
        <v>21</v>
      </c>
      <c r="N3584" t="s">
        <v>4259</v>
      </c>
      <c r="O3584" t="s">
        <v>12289</v>
      </c>
    </row>
    <row r="3585" spans="1:15" x14ac:dyDescent="0.3">
      <c r="A3585" t="s">
        <v>9489</v>
      </c>
      <c r="B3585">
        <v>2022</v>
      </c>
      <c r="C3585" t="s">
        <v>92</v>
      </c>
      <c r="D3585" t="s">
        <v>4944</v>
      </c>
      <c r="E3585" t="s">
        <v>5795</v>
      </c>
      <c r="F3585" t="s">
        <v>43</v>
      </c>
      <c r="G3585">
        <v>53591</v>
      </c>
      <c r="H3585" t="s">
        <v>4172</v>
      </c>
      <c r="I3585">
        <v>12600000</v>
      </c>
      <c r="J3585" t="s">
        <v>12183</v>
      </c>
      <c r="K3585">
        <v>12100000</v>
      </c>
      <c r="L3585">
        <v>13100000</v>
      </c>
      <c r="M3585">
        <v>34</v>
      </c>
      <c r="N3585" t="s">
        <v>4289</v>
      </c>
      <c r="O3585" t="s">
        <v>12290</v>
      </c>
    </row>
    <row r="3586" spans="1:15" x14ac:dyDescent="0.3">
      <c r="A3586" t="s">
        <v>9489</v>
      </c>
      <c r="B3586">
        <v>2022</v>
      </c>
      <c r="C3586" t="s">
        <v>92</v>
      </c>
      <c r="D3586" t="s">
        <v>4944</v>
      </c>
      <c r="E3586" t="s">
        <v>5795</v>
      </c>
      <c r="F3586" t="s">
        <v>43</v>
      </c>
      <c r="G3586">
        <v>54001</v>
      </c>
      <c r="H3586" t="s">
        <v>4172</v>
      </c>
      <c r="I3586">
        <v>12600000</v>
      </c>
      <c r="J3586" t="s">
        <v>12183</v>
      </c>
      <c r="K3586">
        <v>12100000</v>
      </c>
      <c r="L3586">
        <v>13100000</v>
      </c>
      <c r="M3586">
        <v>34</v>
      </c>
      <c r="N3586" t="s">
        <v>4289</v>
      </c>
      <c r="O3586" t="s">
        <v>12291</v>
      </c>
    </row>
    <row r="3587" spans="1:15" x14ac:dyDescent="0.3">
      <c r="A3587" t="s">
        <v>12292</v>
      </c>
      <c r="B3587">
        <v>2022</v>
      </c>
      <c r="C3587" t="s">
        <v>4640</v>
      </c>
      <c r="D3587" t="s">
        <v>5092</v>
      </c>
      <c r="E3587" t="s">
        <v>5787</v>
      </c>
      <c r="F3587" t="s">
        <v>60</v>
      </c>
      <c r="G3587">
        <v>50500</v>
      </c>
      <c r="H3587" t="s">
        <v>4179</v>
      </c>
      <c r="I3587">
        <v>9400000</v>
      </c>
      <c r="J3587" t="s">
        <v>12183</v>
      </c>
      <c r="K3587">
        <v>9100000</v>
      </c>
      <c r="L3587">
        <v>9700000</v>
      </c>
      <c r="M3587">
        <v>19</v>
      </c>
      <c r="N3587" t="s">
        <v>4381</v>
      </c>
      <c r="O3587" t="s">
        <v>12293</v>
      </c>
    </row>
    <row r="3588" spans="1:15" x14ac:dyDescent="0.3">
      <c r="A3588" t="s">
        <v>12294</v>
      </c>
      <c r="B3588">
        <v>2024</v>
      </c>
      <c r="C3588" t="s">
        <v>188</v>
      </c>
      <c r="D3588" t="s">
        <v>5882</v>
      </c>
      <c r="E3588" t="s">
        <v>8077</v>
      </c>
      <c r="F3588" t="s">
        <v>173</v>
      </c>
      <c r="G3588">
        <v>39096</v>
      </c>
      <c r="H3588" t="s">
        <v>4172</v>
      </c>
      <c r="I3588">
        <v>19300000</v>
      </c>
      <c r="J3588" t="s">
        <v>12183</v>
      </c>
      <c r="K3588">
        <v>18600000</v>
      </c>
      <c r="L3588">
        <v>19900000</v>
      </c>
      <c r="M3588">
        <v>24</v>
      </c>
      <c r="N3588" t="s">
        <v>4259</v>
      </c>
      <c r="O3588" t="s">
        <v>12295</v>
      </c>
    </row>
    <row r="3589" spans="1:15" x14ac:dyDescent="0.3">
      <c r="A3589" t="s">
        <v>12294</v>
      </c>
      <c r="B3589">
        <v>2024</v>
      </c>
      <c r="C3589" t="s">
        <v>188</v>
      </c>
      <c r="D3589" t="s">
        <v>5882</v>
      </c>
      <c r="E3589" t="s">
        <v>8077</v>
      </c>
      <c r="F3589" t="s">
        <v>173</v>
      </c>
      <c r="G3589">
        <v>39096</v>
      </c>
      <c r="H3589" t="s">
        <v>4172</v>
      </c>
      <c r="I3589">
        <v>19300000</v>
      </c>
      <c r="J3589" t="s">
        <v>12183</v>
      </c>
      <c r="K3589">
        <v>18600000</v>
      </c>
      <c r="L3589">
        <v>19900000</v>
      </c>
      <c r="M3589">
        <v>24</v>
      </c>
      <c r="N3589" t="s">
        <v>4259</v>
      </c>
      <c r="O3589" t="s">
        <v>12296</v>
      </c>
    </row>
    <row r="3590" spans="1:15" x14ac:dyDescent="0.3">
      <c r="A3590" t="s">
        <v>12297</v>
      </c>
      <c r="B3590">
        <v>2022</v>
      </c>
      <c r="C3590" t="s">
        <v>108</v>
      </c>
      <c r="D3590" t="s">
        <v>4476</v>
      </c>
      <c r="E3590" t="s">
        <v>4725</v>
      </c>
      <c r="F3590" t="s">
        <v>143</v>
      </c>
      <c r="G3590">
        <v>115000</v>
      </c>
      <c r="H3590" t="s">
        <v>4179</v>
      </c>
      <c r="I3590">
        <v>8900000</v>
      </c>
      <c r="J3590" t="s">
        <v>12183</v>
      </c>
      <c r="K3590">
        <v>8600000</v>
      </c>
      <c r="L3590">
        <v>9200000</v>
      </c>
      <c r="M3590">
        <v>15</v>
      </c>
      <c r="N3590" t="s">
        <v>4648</v>
      </c>
      <c r="O3590" t="s">
        <v>12298</v>
      </c>
    </row>
    <row r="3591" spans="1:15" x14ac:dyDescent="0.3">
      <c r="A3591" t="s">
        <v>12299</v>
      </c>
      <c r="B3591">
        <v>2022</v>
      </c>
      <c r="C3591" t="s">
        <v>4529</v>
      </c>
      <c r="D3591" t="s">
        <v>5731</v>
      </c>
      <c r="E3591" t="s">
        <v>5732</v>
      </c>
      <c r="F3591" t="s">
        <v>43</v>
      </c>
      <c r="G3591">
        <v>51233</v>
      </c>
      <c r="H3591" t="s">
        <v>4179</v>
      </c>
      <c r="I3591">
        <v>5610000</v>
      </c>
      <c r="J3591" t="s">
        <v>12183</v>
      </c>
      <c r="K3591">
        <v>5400000</v>
      </c>
      <c r="L3591">
        <v>5830000</v>
      </c>
      <c r="M3591">
        <v>3</v>
      </c>
      <c r="N3591" t="s">
        <v>4274</v>
      </c>
      <c r="O3591" t="s">
        <v>12300</v>
      </c>
    </row>
    <row r="3592" spans="1:15" x14ac:dyDescent="0.3">
      <c r="A3592" t="s">
        <v>482</v>
      </c>
      <c r="B3592">
        <v>2022</v>
      </c>
      <c r="C3592" t="s">
        <v>137</v>
      </c>
      <c r="D3592" t="s">
        <v>4193</v>
      </c>
      <c r="E3592" t="s">
        <v>4413</v>
      </c>
      <c r="F3592" t="s">
        <v>43</v>
      </c>
      <c r="G3592">
        <v>102000</v>
      </c>
      <c r="H3592" t="s">
        <v>4172</v>
      </c>
      <c r="I3592">
        <v>22300000</v>
      </c>
      <c r="J3592" t="s">
        <v>12183</v>
      </c>
      <c r="K3592">
        <v>20700000</v>
      </c>
      <c r="L3592">
        <v>23900000</v>
      </c>
      <c r="M3592">
        <v>7</v>
      </c>
      <c r="N3592" t="s">
        <v>4963</v>
      </c>
      <c r="O3592" t="s">
        <v>12301</v>
      </c>
    </row>
    <row r="3593" spans="1:15" x14ac:dyDescent="0.3">
      <c r="A3593" t="s">
        <v>12302</v>
      </c>
      <c r="B3593">
        <v>2022</v>
      </c>
      <c r="C3593" t="s">
        <v>4091</v>
      </c>
      <c r="D3593" t="s">
        <v>4921</v>
      </c>
      <c r="E3593" t="s">
        <v>6004</v>
      </c>
      <c r="F3593" t="s">
        <v>43</v>
      </c>
      <c r="G3593">
        <v>90273</v>
      </c>
      <c r="H3593" t="s">
        <v>4179</v>
      </c>
      <c r="I3593">
        <v>16700000</v>
      </c>
      <c r="J3593" t="s">
        <v>12183</v>
      </c>
      <c r="K3593">
        <v>16100000</v>
      </c>
      <c r="L3593">
        <v>17300000</v>
      </c>
      <c r="M3593">
        <v>49</v>
      </c>
      <c r="N3593" t="s">
        <v>4191</v>
      </c>
      <c r="O3593" t="s">
        <v>12303</v>
      </c>
    </row>
    <row r="3594" spans="1:15" x14ac:dyDescent="0.3">
      <c r="A3594" t="s">
        <v>12304</v>
      </c>
      <c r="B3594">
        <v>2022</v>
      </c>
      <c r="C3594" t="s">
        <v>24</v>
      </c>
      <c r="D3594" t="s">
        <v>4571</v>
      </c>
      <c r="E3594" t="s">
        <v>11764</v>
      </c>
      <c r="F3594" t="s">
        <v>43</v>
      </c>
      <c r="G3594">
        <v>70000</v>
      </c>
      <c r="H3594" t="s">
        <v>4172</v>
      </c>
      <c r="I3594">
        <v>19000000</v>
      </c>
      <c r="J3594" t="s">
        <v>12183</v>
      </c>
      <c r="K3594">
        <v>18300000</v>
      </c>
      <c r="L3594">
        <v>19700000</v>
      </c>
      <c r="M3594">
        <v>10</v>
      </c>
      <c r="N3594" t="s">
        <v>4203</v>
      </c>
      <c r="O3594" t="s">
        <v>12305</v>
      </c>
    </row>
    <row r="3595" spans="1:15" x14ac:dyDescent="0.3">
      <c r="A3595" t="s">
        <v>12306</v>
      </c>
      <c r="B3595">
        <v>2022</v>
      </c>
      <c r="C3595" t="s">
        <v>4495</v>
      </c>
      <c r="D3595" t="s">
        <v>12307</v>
      </c>
      <c r="E3595" t="s">
        <v>12308</v>
      </c>
      <c r="F3595" t="s">
        <v>43</v>
      </c>
      <c r="G3595">
        <v>78943</v>
      </c>
      <c r="H3595" t="s">
        <v>4179</v>
      </c>
      <c r="I3595">
        <v>31200000</v>
      </c>
      <c r="J3595" t="s">
        <v>12183</v>
      </c>
      <c r="K3595">
        <v>30000000</v>
      </c>
      <c r="L3595">
        <v>32500000</v>
      </c>
      <c r="M3595">
        <v>11</v>
      </c>
      <c r="N3595" t="s">
        <v>5842</v>
      </c>
      <c r="O3595" t="s">
        <v>12309</v>
      </c>
    </row>
    <row r="3596" spans="1:15" x14ac:dyDescent="0.3">
      <c r="A3596" t="s">
        <v>1360</v>
      </c>
      <c r="B3596">
        <v>2022</v>
      </c>
      <c r="C3596" t="s">
        <v>62</v>
      </c>
      <c r="D3596" t="s">
        <v>4433</v>
      </c>
      <c r="E3596" t="s">
        <v>5654</v>
      </c>
      <c r="F3596" t="s">
        <v>43</v>
      </c>
      <c r="G3596">
        <v>88063</v>
      </c>
      <c r="H3596" t="s">
        <v>4179</v>
      </c>
      <c r="I3596">
        <v>19000000</v>
      </c>
      <c r="J3596" t="s">
        <v>12183</v>
      </c>
      <c r="K3596">
        <v>18300000</v>
      </c>
      <c r="L3596">
        <v>19700000</v>
      </c>
      <c r="M3596">
        <v>8</v>
      </c>
      <c r="N3596" t="s">
        <v>6079</v>
      </c>
      <c r="O3596" t="s">
        <v>12310</v>
      </c>
    </row>
    <row r="3597" spans="1:15" x14ac:dyDescent="0.3">
      <c r="A3597" t="s">
        <v>12311</v>
      </c>
      <c r="B3597">
        <v>2022</v>
      </c>
      <c r="C3597" t="s">
        <v>36</v>
      </c>
      <c r="D3597" t="s">
        <v>4774</v>
      </c>
      <c r="E3597" t="s">
        <v>5077</v>
      </c>
      <c r="F3597" t="s">
        <v>143</v>
      </c>
      <c r="G3597">
        <v>141749</v>
      </c>
      <c r="H3597" t="s">
        <v>4179</v>
      </c>
      <c r="I3597">
        <v>11200000</v>
      </c>
      <c r="J3597" t="s">
        <v>12183</v>
      </c>
      <c r="K3597">
        <v>10700000</v>
      </c>
      <c r="L3597">
        <v>11700000</v>
      </c>
      <c r="M3597">
        <v>37</v>
      </c>
      <c r="N3597" t="s">
        <v>4244</v>
      </c>
      <c r="O3597" t="s">
        <v>12312</v>
      </c>
    </row>
    <row r="3598" spans="1:15" x14ac:dyDescent="0.3">
      <c r="A3598" t="s">
        <v>6626</v>
      </c>
      <c r="B3598">
        <v>2022</v>
      </c>
      <c r="C3598" t="s">
        <v>4183</v>
      </c>
      <c r="D3598" t="s">
        <v>4302</v>
      </c>
      <c r="E3598" t="s">
        <v>8347</v>
      </c>
      <c r="F3598" t="s">
        <v>173</v>
      </c>
      <c r="G3598">
        <v>71711</v>
      </c>
      <c r="H3598" t="s">
        <v>4172</v>
      </c>
      <c r="I3598">
        <v>16600000</v>
      </c>
      <c r="J3598" t="s">
        <v>12183</v>
      </c>
      <c r="K3598">
        <v>15900000</v>
      </c>
      <c r="L3598">
        <v>17200000</v>
      </c>
      <c r="M3598">
        <v>7</v>
      </c>
      <c r="N3598" t="s">
        <v>4244</v>
      </c>
      <c r="O3598" t="s">
        <v>12313</v>
      </c>
    </row>
    <row r="3599" spans="1:15" x14ac:dyDescent="0.3">
      <c r="A3599" t="s">
        <v>6626</v>
      </c>
      <c r="B3599">
        <v>2022</v>
      </c>
      <c r="C3599" t="s">
        <v>4183</v>
      </c>
      <c r="D3599" t="s">
        <v>4302</v>
      </c>
      <c r="E3599" t="s">
        <v>8347</v>
      </c>
      <c r="F3599" t="s">
        <v>173</v>
      </c>
      <c r="G3599">
        <v>72000</v>
      </c>
      <c r="H3599" t="s">
        <v>4172</v>
      </c>
      <c r="I3599">
        <v>16600000</v>
      </c>
      <c r="J3599" t="s">
        <v>12183</v>
      </c>
      <c r="K3599">
        <v>15900000</v>
      </c>
      <c r="L3599">
        <v>17200000</v>
      </c>
      <c r="M3599">
        <v>7</v>
      </c>
      <c r="N3599" t="s">
        <v>4244</v>
      </c>
      <c r="O3599" t="s">
        <v>12314</v>
      </c>
    </row>
    <row r="3600" spans="1:15" x14ac:dyDescent="0.3">
      <c r="A3600" t="s">
        <v>12315</v>
      </c>
      <c r="B3600">
        <v>2022</v>
      </c>
      <c r="C3600" t="s">
        <v>108</v>
      </c>
      <c r="D3600" t="s">
        <v>8079</v>
      </c>
      <c r="E3600" t="s">
        <v>8080</v>
      </c>
      <c r="F3600" t="s">
        <v>143</v>
      </c>
      <c r="G3600">
        <v>106595</v>
      </c>
      <c r="H3600" t="s">
        <v>4179</v>
      </c>
      <c r="I3600">
        <v>11300000</v>
      </c>
      <c r="J3600" t="s">
        <v>12183</v>
      </c>
      <c r="K3600">
        <v>10900000</v>
      </c>
      <c r="L3600">
        <v>11700000</v>
      </c>
      <c r="M3600">
        <v>13</v>
      </c>
      <c r="N3600" t="s">
        <v>4381</v>
      </c>
      <c r="O3600" t="s">
        <v>12316</v>
      </c>
    </row>
    <row r="3601" spans="1:15" x14ac:dyDescent="0.3">
      <c r="A3601" t="s">
        <v>12315</v>
      </c>
      <c r="B3601">
        <v>2022</v>
      </c>
      <c r="C3601" t="s">
        <v>108</v>
      </c>
      <c r="D3601" t="s">
        <v>8079</v>
      </c>
      <c r="E3601" t="s">
        <v>8080</v>
      </c>
      <c r="F3601" t="s">
        <v>143</v>
      </c>
      <c r="G3601">
        <v>107000</v>
      </c>
      <c r="H3601" t="s">
        <v>4179</v>
      </c>
      <c r="I3601">
        <v>11300000</v>
      </c>
      <c r="J3601" t="s">
        <v>12183</v>
      </c>
      <c r="K3601">
        <v>10900000</v>
      </c>
      <c r="L3601">
        <v>11700000</v>
      </c>
      <c r="M3601">
        <v>13</v>
      </c>
      <c r="N3601" t="s">
        <v>4381</v>
      </c>
      <c r="O3601" t="s">
        <v>12317</v>
      </c>
    </row>
    <row r="3602" spans="1:15" x14ac:dyDescent="0.3">
      <c r="A3602" t="s">
        <v>12318</v>
      </c>
      <c r="B3602">
        <v>2022</v>
      </c>
      <c r="C3602" t="s">
        <v>230</v>
      </c>
      <c r="D3602" t="s">
        <v>4554</v>
      </c>
      <c r="E3602" t="s">
        <v>5239</v>
      </c>
      <c r="F3602" t="s">
        <v>43</v>
      </c>
      <c r="G3602">
        <v>15000</v>
      </c>
      <c r="H3602" t="s">
        <v>4179</v>
      </c>
      <c r="I3602">
        <v>11900000</v>
      </c>
      <c r="J3602" t="s">
        <v>12183</v>
      </c>
      <c r="K3602">
        <v>11300000</v>
      </c>
      <c r="L3602">
        <v>12500000</v>
      </c>
      <c r="M3602">
        <v>44</v>
      </c>
      <c r="N3602" t="s">
        <v>4186</v>
      </c>
      <c r="O3602" t="s">
        <v>12319</v>
      </c>
    </row>
    <row r="3603" spans="1:15" x14ac:dyDescent="0.3">
      <c r="A3603" t="s">
        <v>11250</v>
      </c>
      <c r="B3603">
        <v>2023</v>
      </c>
      <c r="C3603" t="s">
        <v>4183</v>
      </c>
      <c r="D3603" t="s">
        <v>4184</v>
      </c>
      <c r="E3603" t="s">
        <v>4550</v>
      </c>
      <c r="F3603" t="s">
        <v>143</v>
      </c>
      <c r="G3603">
        <v>51200</v>
      </c>
      <c r="H3603" t="s">
        <v>4179</v>
      </c>
      <c r="I3603">
        <v>8800000</v>
      </c>
      <c r="J3603" t="s">
        <v>12183</v>
      </c>
      <c r="K3603">
        <v>8500000</v>
      </c>
      <c r="L3603">
        <v>9200000</v>
      </c>
      <c r="M3603">
        <v>19</v>
      </c>
      <c r="N3603" t="s">
        <v>4438</v>
      </c>
      <c r="O3603" t="s">
        <v>12320</v>
      </c>
    </row>
    <row r="3604" spans="1:15" x14ac:dyDescent="0.3">
      <c r="A3604" t="s">
        <v>12321</v>
      </c>
      <c r="B3604">
        <v>2022</v>
      </c>
      <c r="C3604" t="s">
        <v>230</v>
      </c>
      <c r="D3604" t="s">
        <v>5837</v>
      </c>
      <c r="E3604" t="s">
        <v>12322</v>
      </c>
      <c r="F3604" t="s">
        <v>60</v>
      </c>
      <c r="G3604">
        <v>102482</v>
      </c>
      <c r="H3604" t="s">
        <v>4172</v>
      </c>
      <c r="I3604">
        <v>10700000</v>
      </c>
      <c r="J3604" t="s">
        <v>12183</v>
      </c>
      <c r="K3604">
        <v>10200000</v>
      </c>
      <c r="L3604">
        <v>11100000</v>
      </c>
      <c r="M3604">
        <v>2</v>
      </c>
      <c r="N3604" t="s">
        <v>4262</v>
      </c>
      <c r="O3604" t="s">
        <v>12323</v>
      </c>
    </row>
    <row r="3605" spans="1:15" x14ac:dyDescent="0.3">
      <c r="A3605" t="s">
        <v>11661</v>
      </c>
      <c r="B3605">
        <v>2023</v>
      </c>
      <c r="C3605" t="s">
        <v>24</v>
      </c>
      <c r="D3605" t="s">
        <v>4917</v>
      </c>
      <c r="E3605" t="s">
        <v>4918</v>
      </c>
      <c r="F3605" t="s">
        <v>173</v>
      </c>
      <c r="G3605">
        <v>52000</v>
      </c>
      <c r="H3605" t="s">
        <v>4179</v>
      </c>
      <c r="I3605">
        <v>20700000</v>
      </c>
      <c r="J3605" t="s">
        <v>12183</v>
      </c>
      <c r="K3605">
        <v>19900000</v>
      </c>
      <c r="L3605">
        <v>21500000</v>
      </c>
      <c r="M3605">
        <v>2</v>
      </c>
      <c r="N3605" t="s">
        <v>5811</v>
      </c>
      <c r="O3605" t="s">
        <v>12324</v>
      </c>
    </row>
    <row r="3606" spans="1:15" x14ac:dyDescent="0.3">
      <c r="A3606" t="s">
        <v>11661</v>
      </c>
      <c r="B3606">
        <v>2023</v>
      </c>
      <c r="C3606" t="s">
        <v>24</v>
      </c>
      <c r="D3606" t="s">
        <v>4917</v>
      </c>
      <c r="E3606" t="s">
        <v>4918</v>
      </c>
      <c r="F3606" t="s">
        <v>173</v>
      </c>
      <c r="G3606">
        <v>52000</v>
      </c>
      <c r="H3606" t="s">
        <v>4179</v>
      </c>
      <c r="I3606">
        <v>20700000</v>
      </c>
      <c r="J3606" t="s">
        <v>12183</v>
      </c>
      <c r="K3606">
        <v>19900000</v>
      </c>
      <c r="L3606">
        <v>21500000</v>
      </c>
      <c r="M3606">
        <v>2</v>
      </c>
      <c r="N3606" t="s">
        <v>5811</v>
      </c>
      <c r="O3606" t="s">
        <v>12325</v>
      </c>
    </row>
    <row r="3607" spans="1:15" x14ac:dyDescent="0.3">
      <c r="A3607" t="s">
        <v>12326</v>
      </c>
      <c r="B3607">
        <v>2023</v>
      </c>
      <c r="C3607" t="s">
        <v>4183</v>
      </c>
      <c r="D3607" t="s">
        <v>4184</v>
      </c>
      <c r="E3607" t="s">
        <v>4791</v>
      </c>
      <c r="F3607" t="s">
        <v>161</v>
      </c>
      <c r="G3607">
        <v>30522</v>
      </c>
      <c r="H3607" t="s">
        <v>4172</v>
      </c>
      <c r="I3607">
        <v>8800000</v>
      </c>
      <c r="J3607" t="s">
        <v>12183</v>
      </c>
      <c r="K3607">
        <v>8500000</v>
      </c>
      <c r="L3607">
        <v>9100000</v>
      </c>
      <c r="M3607">
        <v>13</v>
      </c>
      <c r="N3607" t="s">
        <v>4424</v>
      </c>
      <c r="O3607" t="s">
        <v>12327</v>
      </c>
    </row>
    <row r="3608" spans="1:15" x14ac:dyDescent="0.3">
      <c r="A3608" t="s">
        <v>12328</v>
      </c>
      <c r="B3608">
        <v>2023</v>
      </c>
      <c r="C3608" t="s">
        <v>182</v>
      </c>
      <c r="D3608" t="s">
        <v>5977</v>
      </c>
      <c r="E3608" t="s">
        <v>6233</v>
      </c>
      <c r="F3608" t="s">
        <v>143</v>
      </c>
      <c r="G3608">
        <v>59000</v>
      </c>
      <c r="H3608" t="s">
        <v>4172</v>
      </c>
      <c r="I3608">
        <v>21400000</v>
      </c>
      <c r="J3608" t="s">
        <v>12183</v>
      </c>
      <c r="K3608">
        <v>20600000</v>
      </c>
      <c r="L3608">
        <v>22200000</v>
      </c>
      <c r="M3608">
        <v>11</v>
      </c>
      <c r="N3608" t="s">
        <v>4279</v>
      </c>
      <c r="O3608" t="s">
        <v>12329</v>
      </c>
    </row>
    <row r="3609" spans="1:15" x14ac:dyDescent="0.3">
      <c r="A3609" t="s">
        <v>12330</v>
      </c>
      <c r="B3609">
        <v>2023</v>
      </c>
      <c r="C3609" t="s">
        <v>24</v>
      </c>
      <c r="D3609" t="s">
        <v>4368</v>
      </c>
      <c r="E3609" t="s">
        <v>8399</v>
      </c>
      <c r="F3609" t="s">
        <v>43</v>
      </c>
      <c r="G3609">
        <v>114500</v>
      </c>
      <c r="H3609" t="s">
        <v>4179</v>
      </c>
      <c r="I3609">
        <v>36100000</v>
      </c>
      <c r="J3609" t="s">
        <v>12183</v>
      </c>
      <c r="K3609">
        <v>34400000</v>
      </c>
      <c r="L3609">
        <v>37800000</v>
      </c>
      <c r="M3609">
        <v>29</v>
      </c>
      <c r="N3609" t="s">
        <v>4861</v>
      </c>
      <c r="O3609" t="s">
        <v>12331</v>
      </c>
    </row>
    <row r="3610" spans="1:15" x14ac:dyDescent="0.3">
      <c r="A3610" t="s">
        <v>12332</v>
      </c>
      <c r="B3610">
        <v>2023</v>
      </c>
      <c r="C3610" t="s">
        <v>250</v>
      </c>
      <c r="D3610" t="s">
        <v>12333</v>
      </c>
      <c r="E3610" t="s">
        <v>12334</v>
      </c>
      <c r="F3610" t="s">
        <v>143</v>
      </c>
      <c r="G3610">
        <v>140000</v>
      </c>
      <c r="H3610" t="s">
        <v>4179</v>
      </c>
      <c r="I3610">
        <v>21600000</v>
      </c>
      <c r="J3610" t="s">
        <v>12183</v>
      </c>
      <c r="K3610">
        <v>20600000</v>
      </c>
      <c r="L3610">
        <v>22500000</v>
      </c>
      <c r="M3610">
        <v>14</v>
      </c>
      <c r="N3610" t="s">
        <v>4387</v>
      </c>
      <c r="O3610" t="s">
        <v>12335</v>
      </c>
    </row>
    <row r="3611" spans="1:15" x14ac:dyDescent="0.3">
      <c r="A3611" t="s">
        <v>12332</v>
      </c>
      <c r="B3611">
        <v>2023</v>
      </c>
      <c r="C3611" t="s">
        <v>250</v>
      </c>
      <c r="D3611" t="s">
        <v>12333</v>
      </c>
      <c r="E3611" t="s">
        <v>12336</v>
      </c>
      <c r="F3611" t="s">
        <v>143</v>
      </c>
      <c r="G3611">
        <v>140000</v>
      </c>
      <c r="H3611" t="s">
        <v>4179</v>
      </c>
      <c r="I3611">
        <v>25500000</v>
      </c>
      <c r="J3611" t="s">
        <v>12183</v>
      </c>
      <c r="K3611">
        <v>24500000</v>
      </c>
      <c r="L3611">
        <v>26500000</v>
      </c>
      <c r="M3611">
        <v>11</v>
      </c>
      <c r="N3611" t="s">
        <v>4626</v>
      </c>
      <c r="O3611" t="s">
        <v>12337</v>
      </c>
    </row>
    <row r="3612" spans="1:15" x14ac:dyDescent="0.3">
      <c r="A3612" t="s">
        <v>12338</v>
      </c>
      <c r="B3612">
        <v>2023</v>
      </c>
      <c r="C3612" t="s">
        <v>36</v>
      </c>
      <c r="D3612" t="s">
        <v>4177</v>
      </c>
      <c r="E3612" t="s">
        <v>4178</v>
      </c>
      <c r="F3612" t="s">
        <v>143</v>
      </c>
      <c r="G3612">
        <v>20000</v>
      </c>
      <c r="H3612" t="s">
        <v>4179</v>
      </c>
      <c r="I3612">
        <v>14500000</v>
      </c>
      <c r="J3612" t="s">
        <v>12183</v>
      </c>
      <c r="K3612">
        <v>13900000</v>
      </c>
      <c r="L3612">
        <v>15100000</v>
      </c>
      <c r="M3612">
        <v>57</v>
      </c>
      <c r="N3612" t="s">
        <v>4259</v>
      </c>
      <c r="O3612" t="s">
        <v>12339</v>
      </c>
    </row>
    <row r="3613" spans="1:15" x14ac:dyDescent="0.3">
      <c r="A3613" t="s">
        <v>12340</v>
      </c>
      <c r="B3613">
        <v>2023</v>
      </c>
      <c r="C3613" t="s">
        <v>137</v>
      </c>
      <c r="D3613" t="s">
        <v>4748</v>
      </c>
      <c r="E3613" t="s">
        <v>4923</v>
      </c>
      <c r="F3613" t="s">
        <v>43</v>
      </c>
      <c r="G3613">
        <v>89430</v>
      </c>
      <c r="H3613" t="s">
        <v>4179</v>
      </c>
      <c r="I3613">
        <v>12500000</v>
      </c>
      <c r="J3613" t="s">
        <v>12183</v>
      </c>
      <c r="K3613">
        <v>12100000</v>
      </c>
      <c r="L3613">
        <v>13000000</v>
      </c>
      <c r="M3613">
        <v>33</v>
      </c>
      <c r="N3613" t="s">
        <v>4218</v>
      </c>
      <c r="O3613" t="s">
        <v>12341</v>
      </c>
    </row>
    <row r="3614" spans="1:15" x14ac:dyDescent="0.3">
      <c r="A3614" t="s">
        <v>12342</v>
      </c>
      <c r="B3614">
        <v>2023</v>
      </c>
      <c r="C3614" t="s">
        <v>108</v>
      </c>
      <c r="D3614" t="s">
        <v>7770</v>
      </c>
      <c r="E3614" t="s">
        <v>11846</v>
      </c>
      <c r="F3614" t="s">
        <v>161</v>
      </c>
      <c r="G3614">
        <v>91000</v>
      </c>
      <c r="H3614" t="s">
        <v>4172</v>
      </c>
      <c r="I3614">
        <v>6620000</v>
      </c>
      <c r="J3614" t="s">
        <v>12183</v>
      </c>
      <c r="K3614">
        <v>6380000</v>
      </c>
      <c r="L3614">
        <v>6870000</v>
      </c>
      <c r="M3614">
        <v>5</v>
      </c>
      <c r="N3614" t="s">
        <v>4438</v>
      </c>
      <c r="O3614" t="s">
        <v>12343</v>
      </c>
    </row>
    <row r="3615" spans="1:15" x14ac:dyDescent="0.3">
      <c r="A3615" t="s">
        <v>10452</v>
      </c>
      <c r="B3615">
        <v>2023</v>
      </c>
      <c r="C3615" t="s">
        <v>24</v>
      </c>
      <c r="D3615" t="s">
        <v>4189</v>
      </c>
      <c r="E3615" t="s">
        <v>4307</v>
      </c>
      <c r="F3615" t="s">
        <v>4538</v>
      </c>
      <c r="G3615">
        <v>64000</v>
      </c>
      <c r="H3615" t="s">
        <v>4172</v>
      </c>
      <c r="I3615">
        <v>12000000</v>
      </c>
      <c r="J3615" t="s">
        <v>12183</v>
      </c>
      <c r="K3615">
        <v>11500000</v>
      </c>
      <c r="L3615">
        <v>12400000</v>
      </c>
      <c r="M3615">
        <v>53</v>
      </c>
      <c r="N3615" t="s">
        <v>4262</v>
      </c>
      <c r="O3615" t="s">
        <v>12344</v>
      </c>
    </row>
    <row r="3616" spans="1:15" x14ac:dyDescent="0.3">
      <c r="A3616" t="s">
        <v>10825</v>
      </c>
      <c r="B3616">
        <v>2023</v>
      </c>
      <c r="C3616" t="s">
        <v>199</v>
      </c>
      <c r="D3616" t="s">
        <v>6195</v>
      </c>
      <c r="E3616" t="s">
        <v>6196</v>
      </c>
      <c r="F3616" t="s">
        <v>143</v>
      </c>
      <c r="G3616">
        <v>62000</v>
      </c>
      <c r="H3616" t="s">
        <v>4179</v>
      </c>
      <c r="I3616">
        <v>15700000</v>
      </c>
      <c r="J3616" t="s">
        <v>12183</v>
      </c>
      <c r="K3616">
        <v>14600000</v>
      </c>
      <c r="L3616">
        <v>16800000</v>
      </c>
      <c r="M3616">
        <v>6</v>
      </c>
      <c r="N3616" t="s">
        <v>4244</v>
      </c>
      <c r="O3616" t="s">
        <v>12345</v>
      </c>
    </row>
    <row r="3617" spans="1:15" x14ac:dyDescent="0.3">
      <c r="A3617" t="s">
        <v>12346</v>
      </c>
      <c r="B3617">
        <v>2023</v>
      </c>
      <c r="C3617" t="s">
        <v>36</v>
      </c>
      <c r="D3617" t="s">
        <v>4774</v>
      </c>
      <c r="E3617" t="s">
        <v>5077</v>
      </c>
      <c r="F3617" t="s">
        <v>143</v>
      </c>
      <c r="G3617">
        <v>30000</v>
      </c>
      <c r="H3617" t="s">
        <v>4172</v>
      </c>
      <c r="I3617">
        <v>13400000</v>
      </c>
      <c r="J3617" t="s">
        <v>12183</v>
      </c>
      <c r="K3617">
        <v>12700000</v>
      </c>
      <c r="L3617">
        <v>14100000</v>
      </c>
      <c r="M3617">
        <v>19</v>
      </c>
      <c r="N3617" t="s">
        <v>4180</v>
      </c>
      <c r="O3617" t="s">
        <v>12347</v>
      </c>
    </row>
    <row r="3618" spans="1:15" x14ac:dyDescent="0.3">
      <c r="A3618" t="s">
        <v>12348</v>
      </c>
      <c r="B3618">
        <v>2023</v>
      </c>
      <c r="C3618" t="s">
        <v>36</v>
      </c>
      <c r="D3618" t="s">
        <v>4774</v>
      </c>
      <c r="E3618" t="s">
        <v>4775</v>
      </c>
      <c r="F3618" t="s">
        <v>143</v>
      </c>
      <c r="G3618">
        <v>43558</v>
      </c>
      <c r="H3618" t="s">
        <v>4172</v>
      </c>
      <c r="I3618">
        <v>11400000</v>
      </c>
      <c r="J3618" t="s">
        <v>12183</v>
      </c>
      <c r="K3618">
        <v>11000000</v>
      </c>
      <c r="L3618">
        <v>11800000</v>
      </c>
      <c r="M3618">
        <v>13</v>
      </c>
      <c r="N3618" t="s">
        <v>4256</v>
      </c>
      <c r="O3618" t="s">
        <v>12349</v>
      </c>
    </row>
    <row r="3619" spans="1:15" x14ac:dyDescent="0.3">
      <c r="A3619" t="s">
        <v>5419</v>
      </c>
      <c r="B3619">
        <v>2023</v>
      </c>
      <c r="C3619" t="s">
        <v>4183</v>
      </c>
      <c r="D3619" t="s">
        <v>4184</v>
      </c>
      <c r="E3619" t="s">
        <v>12350</v>
      </c>
      <c r="F3619" t="s">
        <v>161</v>
      </c>
      <c r="G3619">
        <v>31534</v>
      </c>
      <c r="H3619" t="s">
        <v>4179</v>
      </c>
      <c r="I3619">
        <v>10100000</v>
      </c>
      <c r="J3619" t="s">
        <v>12183</v>
      </c>
      <c r="K3619">
        <v>9700000</v>
      </c>
      <c r="L3619">
        <v>10400000</v>
      </c>
      <c r="M3619">
        <v>19</v>
      </c>
      <c r="N3619" t="s">
        <v>4381</v>
      </c>
      <c r="O3619" t="s">
        <v>12351</v>
      </c>
    </row>
    <row r="3620" spans="1:15" x14ac:dyDescent="0.3">
      <c r="A3620" t="s">
        <v>12352</v>
      </c>
      <c r="B3620">
        <v>2023</v>
      </c>
      <c r="C3620" t="s">
        <v>199</v>
      </c>
      <c r="D3620" t="s">
        <v>5957</v>
      </c>
      <c r="E3620" t="s">
        <v>4954</v>
      </c>
      <c r="F3620" t="s">
        <v>143</v>
      </c>
      <c r="G3620">
        <v>127000</v>
      </c>
      <c r="H3620" t="s">
        <v>4172</v>
      </c>
      <c r="I3620">
        <v>9100000</v>
      </c>
      <c r="J3620" t="s">
        <v>12183</v>
      </c>
      <c r="K3620">
        <v>8800000</v>
      </c>
      <c r="L3620">
        <v>9500000</v>
      </c>
      <c r="M3620" t="s">
        <v>4174</v>
      </c>
      <c r="N3620" t="s">
        <v>4424</v>
      </c>
      <c r="O3620" t="s">
        <v>12353</v>
      </c>
    </row>
    <row r="3621" spans="1:15" x14ac:dyDescent="0.3">
      <c r="A3621" t="s">
        <v>11672</v>
      </c>
      <c r="B3621">
        <v>2023</v>
      </c>
      <c r="C3621" t="s">
        <v>182</v>
      </c>
      <c r="D3621" t="s">
        <v>5977</v>
      </c>
      <c r="E3621" t="s">
        <v>8799</v>
      </c>
      <c r="F3621" t="s">
        <v>143</v>
      </c>
      <c r="G3621">
        <v>31306</v>
      </c>
      <c r="H3621" t="s">
        <v>4179</v>
      </c>
      <c r="I3621">
        <v>20700000</v>
      </c>
      <c r="J3621" t="s">
        <v>12183</v>
      </c>
      <c r="K3621">
        <v>20000000</v>
      </c>
      <c r="L3621">
        <v>21400000</v>
      </c>
      <c r="M3621">
        <v>7</v>
      </c>
      <c r="N3621" t="s">
        <v>4180</v>
      </c>
      <c r="O3621" t="s">
        <v>12354</v>
      </c>
    </row>
    <row r="3622" spans="1:15" x14ac:dyDescent="0.3">
      <c r="A3622" t="s">
        <v>11672</v>
      </c>
      <c r="B3622">
        <v>2023</v>
      </c>
      <c r="C3622" t="s">
        <v>182</v>
      </c>
      <c r="D3622" t="s">
        <v>5977</v>
      </c>
      <c r="E3622" t="s">
        <v>8799</v>
      </c>
      <c r="F3622" t="s">
        <v>143</v>
      </c>
      <c r="G3622">
        <v>31400</v>
      </c>
      <c r="H3622" t="s">
        <v>4179</v>
      </c>
      <c r="I3622">
        <v>20700000</v>
      </c>
      <c r="J3622" t="s">
        <v>12183</v>
      </c>
      <c r="K3622">
        <v>20000000</v>
      </c>
      <c r="L3622">
        <v>21400000</v>
      </c>
      <c r="M3622">
        <v>7</v>
      </c>
      <c r="N3622" t="s">
        <v>4180</v>
      </c>
      <c r="O3622" t="s">
        <v>12355</v>
      </c>
    </row>
    <row r="3623" spans="1:15" x14ac:dyDescent="0.3">
      <c r="A3623" t="s">
        <v>10639</v>
      </c>
      <c r="B3623">
        <v>2023</v>
      </c>
      <c r="C3623" t="s">
        <v>4183</v>
      </c>
      <c r="D3623" t="s">
        <v>4491</v>
      </c>
      <c r="E3623" t="s">
        <v>4718</v>
      </c>
      <c r="F3623" t="s">
        <v>173</v>
      </c>
      <c r="G3623">
        <v>44258</v>
      </c>
      <c r="H3623" t="s">
        <v>4179</v>
      </c>
      <c r="I3623">
        <v>12800000</v>
      </c>
      <c r="J3623" t="s">
        <v>12183</v>
      </c>
      <c r="K3623">
        <v>12400000</v>
      </c>
      <c r="L3623">
        <v>13300000</v>
      </c>
      <c r="M3623">
        <v>17</v>
      </c>
      <c r="N3623" t="s">
        <v>4648</v>
      </c>
      <c r="O3623" t="s">
        <v>12356</v>
      </c>
    </row>
    <row r="3624" spans="1:15" x14ac:dyDescent="0.3">
      <c r="A3624" t="s">
        <v>12357</v>
      </c>
      <c r="B3624">
        <v>2024</v>
      </c>
      <c r="C3624" t="s">
        <v>166</v>
      </c>
      <c r="D3624" t="s">
        <v>5821</v>
      </c>
      <c r="E3624" t="s">
        <v>5822</v>
      </c>
      <c r="F3624" t="s">
        <v>43</v>
      </c>
      <c r="G3624">
        <v>105564</v>
      </c>
      <c r="H3624" t="s">
        <v>4179</v>
      </c>
      <c r="I3624">
        <v>25000000</v>
      </c>
      <c r="J3624" t="s">
        <v>12183</v>
      </c>
      <c r="K3624">
        <v>23100000</v>
      </c>
      <c r="L3624">
        <v>26900000</v>
      </c>
      <c r="M3624">
        <v>3</v>
      </c>
      <c r="N3624" t="s">
        <v>4626</v>
      </c>
      <c r="O3624" t="s">
        <v>12358</v>
      </c>
    </row>
    <row r="3625" spans="1:15" x14ac:dyDescent="0.3">
      <c r="A3625" t="s">
        <v>12359</v>
      </c>
      <c r="B3625">
        <v>2023</v>
      </c>
      <c r="C3625" t="s">
        <v>62</v>
      </c>
      <c r="D3625" t="s">
        <v>4206</v>
      </c>
      <c r="E3625" t="s">
        <v>4434</v>
      </c>
      <c r="F3625" t="s">
        <v>143</v>
      </c>
      <c r="G3625">
        <v>71000</v>
      </c>
      <c r="H3625" t="s">
        <v>4179</v>
      </c>
      <c r="I3625">
        <v>16900000</v>
      </c>
      <c r="J3625" t="s">
        <v>12183</v>
      </c>
      <c r="K3625">
        <v>16300000</v>
      </c>
      <c r="L3625">
        <v>17500000</v>
      </c>
      <c r="M3625">
        <v>22</v>
      </c>
      <c r="N3625" t="s">
        <v>4341</v>
      </c>
      <c r="O3625" t="s">
        <v>12360</v>
      </c>
    </row>
    <row r="3626" spans="1:15" x14ac:dyDescent="0.3">
      <c r="A3626" t="s">
        <v>9165</v>
      </c>
      <c r="B3626">
        <v>2024</v>
      </c>
      <c r="C3626" t="s">
        <v>24</v>
      </c>
      <c r="D3626" t="s">
        <v>4368</v>
      </c>
      <c r="E3626" t="s">
        <v>8399</v>
      </c>
      <c r="F3626" t="s">
        <v>94</v>
      </c>
      <c r="G3626">
        <v>61400</v>
      </c>
      <c r="H3626" t="s">
        <v>4179</v>
      </c>
      <c r="I3626">
        <v>40600000</v>
      </c>
      <c r="J3626" t="s">
        <v>12183</v>
      </c>
      <c r="K3626">
        <v>39100000</v>
      </c>
      <c r="L3626">
        <v>42100000</v>
      </c>
      <c r="M3626">
        <v>19</v>
      </c>
      <c r="N3626" t="s">
        <v>5767</v>
      </c>
      <c r="O3626" t="s">
        <v>12361</v>
      </c>
    </row>
    <row r="3627" spans="1:15" x14ac:dyDescent="0.3">
      <c r="A3627" t="s">
        <v>10802</v>
      </c>
      <c r="B3627">
        <v>2024</v>
      </c>
      <c r="C3627" t="s">
        <v>5186</v>
      </c>
      <c r="D3627" t="s">
        <v>9685</v>
      </c>
      <c r="E3627" t="s">
        <v>10652</v>
      </c>
      <c r="F3627" t="s">
        <v>43</v>
      </c>
      <c r="G3627">
        <v>48000</v>
      </c>
      <c r="H3627" t="s">
        <v>4179</v>
      </c>
      <c r="I3627">
        <v>6830000</v>
      </c>
      <c r="J3627" t="s">
        <v>12183</v>
      </c>
      <c r="K3627">
        <v>6560000</v>
      </c>
      <c r="L3627">
        <v>7090000</v>
      </c>
      <c r="M3627" t="s">
        <v>4174</v>
      </c>
      <c r="N3627" t="s">
        <v>4199</v>
      </c>
      <c r="O3627" t="s">
        <v>12362</v>
      </c>
    </row>
    <row r="3628" spans="1:15" x14ac:dyDescent="0.3">
      <c r="A3628" t="s">
        <v>12363</v>
      </c>
      <c r="B3628">
        <v>2024</v>
      </c>
      <c r="C3628" t="s">
        <v>199</v>
      </c>
      <c r="D3628" t="s">
        <v>5646</v>
      </c>
      <c r="E3628" t="s">
        <v>12364</v>
      </c>
      <c r="F3628" t="s">
        <v>43</v>
      </c>
      <c r="G3628">
        <v>75000</v>
      </c>
      <c r="H3628" t="s">
        <v>4179</v>
      </c>
      <c r="I3628">
        <v>17500000</v>
      </c>
      <c r="J3628" t="s">
        <v>12183</v>
      </c>
      <c r="K3628">
        <v>16800000</v>
      </c>
      <c r="L3628">
        <v>18100000</v>
      </c>
      <c r="M3628">
        <v>5</v>
      </c>
      <c r="N3628" t="s">
        <v>5959</v>
      </c>
      <c r="O3628" t="s">
        <v>12365</v>
      </c>
    </row>
    <row r="3629" spans="1:15" x14ac:dyDescent="0.3">
      <c r="A3629" t="s">
        <v>5373</v>
      </c>
      <c r="B3629">
        <v>2024</v>
      </c>
      <c r="C3629" t="s">
        <v>24</v>
      </c>
      <c r="D3629" t="s">
        <v>4404</v>
      </c>
      <c r="E3629" t="s">
        <v>5692</v>
      </c>
      <c r="F3629" t="s">
        <v>4788</v>
      </c>
      <c r="G3629">
        <v>30900</v>
      </c>
      <c r="H3629" t="s">
        <v>4179</v>
      </c>
      <c r="I3629">
        <v>46000000</v>
      </c>
      <c r="J3629" t="s">
        <v>12183</v>
      </c>
      <c r="K3629">
        <v>44400000</v>
      </c>
      <c r="L3629">
        <v>47600000</v>
      </c>
      <c r="M3629">
        <v>20</v>
      </c>
      <c r="N3629" t="s">
        <v>5811</v>
      </c>
      <c r="O3629" t="s">
        <v>12366</v>
      </c>
    </row>
    <row r="3630" spans="1:15" x14ac:dyDescent="0.3">
      <c r="A3630" t="s">
        <v>299</v>
      </c>
      <c r="B3630">
        <v>2024</v>
      </c>
      <c r="C3630" t="s">
        <v>24</v>
      </c>
      <c r="D3630" t="s">
        <v>4404</v>
      </c>
      <c r="E3630" t="s">
        <v>4405</v>
      </c>
      <c r="F3630" t="s">
        <v>43</v>
      </c>
      <c r="G3630">
        <v>67000</v>
      </c>
      <c r="H3630" t="s">
        <v>4179</v>
      </c>
      <c r="I3630">
        <v>34500000</v>
      </c>
      <c r="J3630" t="s">
        <v>12183</v>
      </c>
      <c r="K3630">
        <v>33200000</v>
      </c>
      <c r="L3630">
        <v>35700000</v>
      </c>
      <c r="M3630">
        <v>51</v>
      </c>
      <c r="N3630" t="s">
        <v>4587</v>
      </c>
      <c r="O3630" t="s">
        <v>12367</v>
      </c>
    </row>
    <row r="3631" spans="1:15" x14ac:dyDescent="0.3">
      <c r="A3631" t="s">
        <v>1560</v>
      </c>
      <c r="B3631">
        <v>2024</v>
      </c>
      <c r="C3631" t="s">
        <v>45</v>
      </c>
      <c r="D3631" t="s">
        <v>4884</v>
      </c>
      <c r="E3631" t="s">
        <v>4885</v>
      </c>
      <c r="F3631" t="s">
        <v>43</v>
      </c>
      <c r="G3631">
        <v>13438</v>
      </c>
      <c r="H3631" t="s">
        <v>4172</v>
      </c>
      <c r="I3631">
        <v>20300000</v>
      </c>
      <c r="J3631" t="s">
        <v>12183</v>
      </c>
      <c r="K3631">
        <v>19600000</v>
      </c>
      <c r="L3631">
        <v>21000000</v>
      </c>
      <c r="M3631">
        <v>16</v>
      </c>
      <c r="N3631" t="s">
        <v>4861</v>
      </c>
      <c r="O3631" t="s">
        <v>12368</v>
      </c>
    </row>
    <row r="3632" spans="1:15" x14ac:dyDescent="0.3">
      <c r="A3632" t="s">
        <v>1560</v>
      </c>
      <c r="B3632">
        <v>2024</v>
      </c>
      <c r="C3632" t="s">
        <v>45</v>
      </c>
      <c r="D3632" t="s">
        <v>4884</v>
      </c>
      <c r="E3632" t="s">
        <v>4885</v>
      </c>
      <c r="F3632" t="s">
        <v>43</v>
      </c>
      <c r="G3632">
        <v>13450</v>
      </c>
      <c r="H3632" t="s">
        <v>4172</v>
      </c>
      <c r="I3632">
        <v>20300000</v>
      </c>
      <c r="J3632" t="s">
        <v>12183</v>
      </c>
      <c r="K3632">
        <v>19600000</v>
      </c>
      <c r="L3632">
        <v>21000000</v>
      </c>
      <c r="M3632">
        <v>16</v>
      </c>
      <c r="N3632" t="s">
        <v>4861</v>
      </c>
      <c r="O3632" t="s">
        <v>12369</v>
      </c>
    </row>
    <row r="3633" spans="1:15" x14ac:dyDescent="0.3">
      <c r="A3633" t="s">
        <v>10769</v>
      </c>
      <c r="B3633">
        <v>2024</v>
      </c>
      <c r="C3633" t="s">
        <v>24</v>
      </c>
      <c r="D3633" t="s">
        <v>4189</v>
      </c>
      <c r="E3633" t="s">
        <v>4190</v>
      </c>
      <c r="F3633" t="s">
        <v>43</v>
      </c>
      <c r="G3633">
        <v>27600</v>
      </c>
      <c r="H3633" t="s">
        <v>4179</v>
      </c>
      <c r="I3633">
        <v>16000000</v>
      </c>
      <c r="J3633" t="s">
        <v>12183</v>
      </c>
      <c r="K3633">
        <v>15500000</v>
      </c>
      <c r="L3633">
        <v>16600000</v>
      </c>
      <c r="M3633">
        <v>55</v>
      </c>
      <c r="N3633" t="s">
        <v>4218</v>
      </c>
      <c r="O3633" t="s">
        <v>12370</v>
      </c>
    </row>
    <row r="3634" spans="1:15" x14ac:dyDescent="0.3">
      <c r="A3634" t="s">
        <v>10769</v>
      </c>
      <c r="B3634">
        <v>2024</v>
      </c>
      <c r="C3634" t="s">
        <v>24</v>
      </c>
      <c r="D3634" t="s">
        <v>4189</v>
      </c>
      <c r="E3634" t="s">
        <v>4190</v>
      </c>
      <c r="F3634" t="s">
        <v>43</v>
      </c>
      <c r="G3634">
        <v>27600</v>
      </c>
      <c r="H3634" t="s">
        <v>4179</v>
      </c>
      <c r="I3634">
        <v>16000000</v>
      </c>
      <c r="J3634" t="s">
        <v>12183</v>
      </c>
      <c r="K3634">
        <v>15500000</v>
      </c>
      <c r="L3634">
        <v>16600000</v>
      </c>
      <c r="M3634">
        <v>55</v>
      </c>
      <c r="N3634" t="s">
        <v>4218</v>
      </c>
      <c r="O3634" t="s">
        <v>12371</v>
      </c>
    </row>
    <row r="3635" spans="1:15" x14ac:dyDescent="0.3">
      <c r="A3635" t="s">
        <v>12372</v>
      </c>
      <c r="B3635">
        <v>2024</v>
      </c>
      <c r="C3635" t="s">
        <v>250</v>
      </c>
      <c r="D3635" t="s">
        <v>5676</v>
      </c>
      <c r="E3635" t="s">
        <v>10033</v>
      </c>
      <c r="F3635" t="s">
        <v>143</v>
      </c>
      <c r="G3635">
        <v>69000</v>
      </c>
      <c r="H3635" t="s">
        <v>4179</v>
      </c>
      <c r="I3635">
        <v>35800000</v>
      </c>
      <c r="J3635" t="s">
        <v>12183</v>
      </c>
      <c r="K3635">
        <v>33000000</v>
      </c>
      <c r="L3635">
        <v>38700000</v>
      </c>
      <c r="M3635">
        <v>1</v>
      </c>
      <c r="N3635" t="s">
        <v>9384</v>
      </c>
      <c r="O3635" t="s">
        <v>12373</v>
      </c>
    </row>
    <row r="3636" spans="1:15" x14ac:dyDescent="0.3">
      <c r="A3636" t="s">
        <v>314</v>
      </c>
      <c r="B3636">
        <v>2024</v>
      </c>
      <c r="C3636" t="s">
        <v>137</v>
      </c>
      <c r="D3636" t="s">
        <v>4335</v>
      </c>
      <c r="E3636" t="s">
        <v>4825</v>
      </c>
      <c r="F3636" t="s">
        <v>143</v>
      </c>
      <c r="G3636">
        <v>19000</v>
      </c>
      <c r="H3636" t="s">
        <v>4172</v>
      </c>
      <c r="I3636">
        <v>19800000</v>
      </c>
      <c r="J3636" t="s">
        <v>12183</v>
      </c>
      <c r="K3636">
        <v>18400000</v>
      </c>
      <c r="L3636">
        <v>21100000</v>
      </c>
      <c r="M3636">
        <v>15</v>
      </c>
      <c r="N3636" t="s">
        <v>4259</v>
      </c>
      <c r="O3636" t="s">
        <v>12374</v>
      </c>
    </row>
    <row r="3637" spans="1:15" x14ac:dyDescent="0.3">
      <c r="A3637" t="s">
        <v>314</v>
      </c>
      <c r="B3637">
        <v>2024</v>
      </c>
      <c r="C3637" t="s">
        <v>137</v>
      </c>
      <c r="D3637" t="s">
        <v>4335</v>
      </c>
      <c r="E3637" t="s">
        <v>4825</v>
      </c>
      <c r="F3637" t="s">
        <v>143</v>
      </c>
      <c r="G3637">
        <v>19000</v>
      </c>
      <c r="H3637" t="s">
        <v>4179</v>
      </c>
      <c r="I3637">
        <v>19800000</v>
      </c>
      <c r="J3637" t="s">
        <v>12183</v>
      </c>
      <c r="K3637">
        <v>18400000</v>
      </c>
      <c r="L3637">
        <v>21100000</v>
      </c>
      <c r="M3637">
        <v>15</v>
      </c>
      <c r="N3637" t="s">
        <v>4259</v>
      </c>
      <c r="O3637" t="s">
        <v>12375</v>
      </c>
    </row>
    <row r="3638" spans="1:15" x14ac:dyDescent="0.3">
      <c r="A3638" t="s">
        <v>12376</v>
      </c>
      <c r="B3638">
        <v>2024</v>
      </c>
      <c r="C3638" t="s">
        <v>85</v>
      </c>
      <c r="D3638" t="s">
        <v>7986</v>
      </c>
      <c r="E3638" t="s">
        <v>11447</v>
      </c>
      <c r="F3638" t="s">
        <v>161</v>
      </c>
      <c r="G3638">
        <v>28000</v>
      </c>
      <c r="H3638" t="s">
        <v>4179</v>
      </c>
      <c r="I3638">
        <v>17200000</v>
      </c>
      <c r="J3638" t="s">
        <v>12183</v>
      </c>
      <c r="K3638">
        <v>16600000</v>
      </c>
      <c r="L3638">
        <v>17900000</v>
      </c>
      <c r="M3638">
        <v>2</v>
      </c>
      <c r="N3638" t="s">
        <v>4381</v>
      </c>
      <c r="O3638" t="s">
        <v>12377</v>
      </c>
    </row>
    <row r="3639" spans="1:15" x14ac:dyDescent="0.3">
      <c r="A3639" t="s">
        <v>12378</v>
      </c>
      <c r="B3639">
        <v>2024</v>
      </c>
      <c r="C3639" t="s">
        <v>24</v>
      </c>
      <c r="D3639" t="s">
        <v>4853</v>
      </c>
      <c r="E3639" t="s">
        <v>4307</v>
      </c>
      <c r="F3639" t="s">
        <v>60</v>
      </c>
      <c r="G3639">
        <v>36000</v>
      </c>
      <c r="H3639" t="s">
        <v>4179</v>
      </c>
      <c r="I3639">
        <v>14600000</v>
      </c>
      <c r="J3639" t="s">
        <v>12183</v>
      </c>
      <c r="K3639">
        <v>14100000</v>
      </c>
      <c r="L3639">
        <v>15100000</v>
      </c>
      <c r="M3639">
        <v>36</v>
      </c>
      <c r="N3639" t="s">
        <v>4274</v>
      </c>
      <c r="O3639" t="s">
        <v>12379</v>
      </c>
    </row>
    <row r="3640" spans="1:15" x14ac:dyDescent="0.3">
      <c r="A3640" t="s">
        <v>12380</v>
      </c>
      <c r="B3640">
        <v>2024</v>
      </c>
      <c r="C3640" t="s">
        <v>92</v>
      </c>
      <c r="D3640" t="s">
        <v>4671</v>
      </c>
      <c r="E3640" t="s">
        <v>12381</v>
      </c>
      <c r="F3640" t="s">
        <v>143</v>
      </c>
      <c r="G3640">
        <v>63501</v>
      </c>
      <c r="H3640" t="s">
        <v>4179</v>
      </c>
      <c r="I3640">
        <v>9200000</v>
      </c>
      <c r="J3640" t="s">
        <v>12183</v>
      </c>
      <c r="K3640">
        <v>8800000</v>
      </c>
      <c r="L3640">
        <v>9500000</v>
      </c>
      <c r="M3640">
        <v>27</v>
      </c>
      <c r="N3640" t="s">
        <v>4416</v>
      </c>
      <c r="O3640" t="s">
        <v>12382</v>
      </c>
    </row>
    <row r="3641" spans="1:15" x14ac:dyDescent="0.3">
      <c r="A3641" t="s">
        <v>3993</v>
      </c>
      <c r="B3641">
        <v>2024</v>
      </c>
      <c r="C3641" t="s">
        <v>188</v>
      </c>
      <c r="D3641" t="s">
        <v>5666</v>
      </c>
      <c r="E3641" t="s">
        <v>5768</v>
      </c>
      <c r="F3641" t="s">
        <v>161</v>
      </c>
      <c r="G3641">
        <v>58500</v>
      </c>
      <c r="H3641" t="s">
        <v>4179</v>
      </c>
      <c r="I3641">
        <v>26500000</v>
      </c>
      <c r="J3641" t="s">
        <v>12183</v>
      </c>
      <c r="K3641">
        <v>25500000</v>
      </c>
      <c r="L3641">
        <v>27500000</v>
      </c>
      <c r="M3641">
        <v>4</v>
      </c>
      <c r="N3641" t="s">
        <v>4222</v>
      </c>
      <c r="O3641" t="s">
        <v>12383</v>
      </c>
    </row>
    <row r="3642" spans="1:15" x14ac:dyDescent="0.3">
      <c r="A3642" t="s">
        <v>6360</v>
      </c>
      <c r="B3642">
        <v>2024</v>
      </c>
      <c r="C3642" t="s">
        <v>24</v>
      </c>
      <c r="D3642" t="s">
        <v>4368</v>
      </c>
      <c r="E3642" t="s">
        <v>4369</v>
      </c>
      <c r="F3642" t="s">
        <v>94</v>
      </c>
      <c r="G3642">
        <v>26500</v>
      </c>
      <c r="H3642" t="s">
        <v>4179</v>
      </c>
      <c r="I3642">
        <v>36100000</v>
      </c>
      <c r="J3642" t="s">
        <v>12183</v>
      </c>
      <c r="K3642">
        <v>34900000</v>
      </c>
      <c r="L3642">
        <v>37300000</v>
      </c>
      <c r="M3642">
        <v>28</v>
      </c>
      <c r="N3642" t="s">
        <v>5959</v>
      </c>
      <c r="O3642" t="s">
        <v>12384</v>
      </c>
    </row>
    <row r="3643" spans="1:15" x14ac:dyDescent="0.3">
      <c r="A3643" t="s">
        <v>12385</v>
      </c>
      <c r="B3643">
        <v>2024</v>
      </c>
      <c r="C3643" t="s">
        <v>4091</v>
      </c>
      <c r="D3643" t="s">
        <v>11778</v>
      </c>
      <c r="E3643" t="s">
        <v>12386</v>
      </c>
      <c r="F3643" t="s">
        <v>94</v>
      </c>
      <c r="G3643">
        <v>75000</v>
      </c>
      <c r="H3643" t="s">
        <v>4179</v>
      </c>
      <c r="I3643">
        <v>17100000</v>
      </c>
      <c r="J3643" t="s">
        <v>12183</v>
      </c>
      <c r="K3643">
        <v>16500000</v>
      </c>
      <c r="L3643">
        <v>17700000</v>
      </c>
      <c r="M3643">
        <v>29</v>
      </c>
      <c r="N3643" t="s">
        <v>4191</v>
      </c>
      <c r="O3643" t="s">
        <v>12387</v>
      </c>
    </row>
    <row r="3644" spans="1:15" x14ac:dyDescent="0.3">
      <c r="A3644" t="s">
        <v>5283</v>
      </c>
      <c r="B3644">
        <v>2024</v>
      </c>
      <c r="C3644" t="s">
        <v>24</v>
      </c>
      <c r="D3644" t="s">
        <v>4189</v>
      </c>
      <c r="E3644" t="s">
        <v>4307</v>
      </c>
      <c r="F3644" t="s">
        <v>94</v>
      </c>
      <c r="G3644">
        <v>22000</v>
      </c>
      <c r="H3644" t="s">
        <v>4172</v>
      </c>
      <c r="I3644">
        <v>15300000</v>
      </c>
      <c r="J3644" t="s">
        <v>12183</v>
      </c>
      <c r="K3644">
        <v>14800000</v>
      </c>
      <c r="L3644">
        <v>15800000</v>
      </c>
      <c r="M3644">
        <v>36</v>
      </c>
      <c r="N3644" t="s">
        <v>4274</v>
      </c>
      <c r="O3644" t="s">
        <v>12388</v>
      </c>
    </row>
    <row r="3645" spans="1:15" x14ac:dyDescent="0.3">
      <c r="A3645" t="s">
        <v>8923</v>
      </c>
      <c r="B3645">
        <v>2024</v>
      </c>
      <c r="C3645" t="s">
        <v>62</v>
      </c>
      <c r="D3645">
        <v>3008</v>
      </c>
      <c r="E3645" t="s">
        <v>5727</v>
      </c>
      <c r="F3645" t="s">
        <v>143</v>
      </c>
      <c r="G3645">
        <v>48695</v>
      </c>
      <c r="H3645" t="s">
        <v>4179</v>
      </c>
      <c r="I3645">
        <v>21500000</v>
      </c>
      <c r="J3645" t="s">
        <v>12183</v>
      </c>
      <c r="K3645">
        <v>20700000</v>
      </c>
      <c r="L3645">
        <v>22300000</v>
      </c>
      <c r="M3645">
        <v>17</v>
      </c>
      <c r="N3645" t="s">
        <v>4235</v>
      </c>
      <c r="O3645" t="s">
        <v>12389</v>
      </c>
    </row>
    <row r="3646" spans="1:15" x14ac:dyDescent="0.3">
      <c r="A3646" t="s">
        <v>12390</v>
      </c>
      <c r="B3646">
        <v>2024</v>
      </c>
      <c r="C3646" t="s">
        <v>131</v>
      </c>
      <c r="D3646" t="s">
        <v>4238</v>
      </c>
      <c r="E3646" t="s">
        <v>12391</v>
      </c>
      <c r="F3646" t="s">
        <v>143</v>
      </c>
      <c r="G3646">
        <v>15000</v>
      </c>
      <c r="H3646" t="s">
        <v>4179</v>
      </c>
      <c r="I3646">
        <v>23500000</v>
      </c>
      <c r="J3646" t="s">
        <v>12183</v>
      </c>
      <c r="K3646">
        <v>22700000</v>
      </c>
      <c r="L3646">
        <v>24300000</v>
      </c>
      <c r="M3646">
        <v>9</v>
      </c>
      <c r="N3646" t="s">
        <v>4180</v>
      </c>
      <c r="O3646" t="s">
        <v>12392</v>
      </c>
    </row>
    <row r="3647" spans="1:15" x14ac:dyDescent="0.3">
      <c r="A3647" t="s">
        <v>12393</v>
      </c>
      <c r="B3647">
        <v>2024</v>
      </c>
      <c r="C3647" t="s">
        <v>50</v>
      </c>
      <c r="D3647">
        <v>600</v>
      </c>
      <c r="E3647" t="s">
        <v>4801</v>
      </c>
      <c r="F3647" t="s">
        <v>143</v>
      </c>
      <c r="G3647">
        <v>29744</v>
      </c>
      <c r="H3647" t="s">
        <v>4172</v>
      </c>
      <c r="I3647">
        <v>13200000</v>
      </c>
      <c r="J3647" t="s">
        <v>12183</v>
      </c>
      <c r="K3647">
        <v>12700000</v>
      </c>
      <c r="L3647">
        <v>13700000</v>
      </c>
      <c r="M3647">
        <v>4</v>
      </c>
      <c r="N3647" t="s">
        <v>4976</v>
      </c>
      <c r="O3647" t="s">
        <v>12394</v>
      </c>
    </row>
    <row r="3648" spans="1:15" x14ac:dyDescent="0.3">
      <c r="A3648" t="s">
        <v>12395</v>
      </c>
      <c r="B3648">
        <v>2024</v>
      </c>
      <c r="C3648" t="s">
        <v>201</v>
      </c>
      <c r="D3648" t="s">
        <v>4668</v>
      </c>
      <c r="E3648" t="s">
        <v>4739</v>
      </c>
      <c r="F3648" t="s">
        <v>143</v>
      </c>
      <c r="G3648">
        <v>12576</v>
      </c>
      <c r="H3648" t="s">
        <v>4179</v>
      </c>
      <c r="I3648">
        <v>12700000</v>
      </c>
      <c r="J3648" t="s">
        <v>12183</v>
      </c>
      <c r="K3648">
        <v>12200000</v>
      </c>
      <c r="L3648">
        <v>13100000</v>
      </c>
      <c r="M3648">
        <v>16</v>
      </c>
      <c r="N3648" t="s">
        <v>4262</v>
      </c>
      <c r="O3648" t="s">
        <v>12396</v>
      </c>
    </row>
    <row r="3649" spans="1:15" x14ac:dyDescent="0.3">
      <c r="A3649" t="s">
        <v>12395</v>
      </c>
      <c r="B3649">
        <v>2024</v>
      </c>
      <c r="C3649" t="s">
        <v>201</v>
      </c>
      <c r="D3649" t="s">
        <v>4668</v>
      </c>
      <c r="E3649" t="s">
        <v>4739</v>
      </c>
      <c r="F3649" t="s">
        <v>143</v>
      </c>
      <c r="G3649">
        <v>13000</v>
      </c>
      <c r="H3649" t="s">
        <v>4179</v>
      </c>
      <c r="I3649">
        <v>12700000</v>
      </c>
      <c r="J3649" t="s">
        <v>12183</v>
      </c>
      <c r="K3649">
        <v>12200000</v>
      </c>
      <c r="L3649">
        <v>13100000</v>
      </c>
      <c r="M3649">
        <v>16</v>
      </c>
      <c r="N3649" t="s">
        <v>4262</v>
      </c>
      <c r="O3649" t="s">
        <v>12397</v>
      </c>
    </row>
    <row r="3650" spans="1:15" x14ac:dyDescent="0.3">
      <c r="A3650" t="s">
        <v>12398</v>
      </c>
      <c r="B3650">
        <v>2024</v>
      </c>
      <c r="C3650" t="s">
        <v>4031</v>
      </c>
      <c r="D3650" t="s">
        <v>5129</v>
      </c>
      <c r="E3650" t="s">
        <v>5804</v>
      </c>
      <c r="F3650" t="s">
        <v>43</v>
      </c>
      <c r="G3650">
        <v>25332</v>
      </c>
      <c r="H3650" t="s">
        <v>4179</v>
      </c>
      <c r="I3650">
        <v>14100000</v>
      </c>
      <c r="J3650" t="s">
        <v>12183</v>
      </c>
      <c r="K3650">
        <v>13600000</v>
      </c>
      <c r="L3650">
        <v>14500000</v>
      </c>
      <c r="M3650">
        <v>12</v>
      </c>
      <c r="N3650" t="s">
        <v>4262</v>
      </c>
      <c r="O3650" t="s">
        <v>12399</v>
      </c>
    </row>
    <row r="3651" spans="1:15" x14ac:dyDescent="0.3">
      <c r="A3651" t="s">
        <v>12400</v>
      </c>
      <c r="B3651">
        <v>2024</v>
      </c>
      <c r="C3651" t="s">
        <v>45</v>
      </c>
      <c r="D3651" t="s">
        <v>4884</v>
      </c>
      <c r="E3651" t="s">
        <v>4885</v>
      </c>
      <c r="F3651" t="s">
        <v>43</v>
      </c>
      <c r="G3651">
        <v>42850</v>
      </c>
      <c r="H3651" t="s">
        <v>4179</v>
      </c>
      <c r="I3651">
        <v>19700000</v>
      </c>
      <c r="J3651" t="s">
        <v>12183</v>
      </c>
      <c r="K3651">
        <v>19000000</v>
      </c>
      <c r="L3651">
        <v>20400000</v>
      </c>
      <c r="M3651">
        <v>16</v>
      </c>
      <c r="N3651" t="s">
        <v>4861</v>
      </c>
      <c r="O3651" t="s">
        <v>12401</v>
      </c>
    </row>
    <row r="3652" spans="1:15" x14ac:dyDescent="0.3">
      <c r="A3652" t="s">
        <v>12402</v>
      </c>
      <c r="B3652">
        <v>2024</v>
      </c>
      <c r="C3652" t="s">
        <v>92</v>
      </c>
      <c r="D3652" t="s">
        <v>4671</v>
      </c>
      <c r="E3652" t="s">
        <v>12403</v>
      </c>
      <c r="F3652" t="s">
        <v>161</v>
      </c>
      <c r="G3652">
        <v>24000</v>
      </c>
      <c r="H3652" t="s">
        <v>4179</v>
      </c>
      <c r="I3652">
        <v>9600000</v>
      </c>
      <c r="J3652" t="s">
        <v>12183</v>
      </c>
      <c r="K3652">
        <v>9100000</v>
      </c>
      <c r="L3652">
        <v>10000000</v>
      </c>
      <c r="M3652">
        <v>10</v>
      </c>
      <c r="N3652" t="s">
        <v>4416</v>
      </c>
      <c r="O3652" t="s">
        <v>12404</v>
      </c>
    </row>
    <row r="3653" spans="1:15" x14ac:dyDescent="0.3">
      <c r="A3653" t="s">
        <v>12405</v>
      </c>
      <c r="B3653">
        <v>2024</v>
      </c>
      <c r="C3653" t="s">
        <v>24</v>
      </c>
      <c r="D3653" t="s">
        <v>4189</v>
      </c>
      <c r="E3653" t="s">
        <v>4307</v>
      </c>
      <c r="F3653" t="s">
        <v>43</v>
      </c>
      <c r="G3653">
        <v>51580</v>
      </c>
      <c r="H3653" t="s">
        <v>4179</v>
      </c>
      <c r="I3653">
        <v>14600000</v>
      </c>
      <c r="J3653" t="s">
        <v>12183</v>
      </c>
      <c r="K3653">
        <v>14100000</v>
      </c>
      <c r="L3653">
        <v>15100000</v>
      </c>
      <c r="M3653">
        <v>36</v>
      </c>
      <c r="N3653" t="s">
        <v>4274</v>
      </c>
      <c r="O3653" t="s">
        <v>12406</v>
      </c>
    </row>
    <row r="3654" spans="1:15" x14ac:dyDescent="0.3">
      <c r="A3654" t="s">
        <v>12407</v>
      </c>
      <c r="B3654">
        <v>2024</v>
      </c>
      <c r="C3654" t="s">
        <v>4031</v>
      </c>
      <c r="D3654" t="s">
        <v>5129</v>
      </c>
      <c r="E3654" t="s">
        <v>4477</v>
      </c>
      <c r="F3654" t="s">
        <v>43</v>
      </c>
      <c r="G3654">
        <v>22000</v>
      </c>
      <c r="H3654" t="s">
        <v>4179</v>
      </c>
      <c r="I3654">
        <v>12000000</v>
      </c>
      <c r="J3654" t="s">
        <v>12183</v>
      </c>
      <c r="K3654">
        <v>11600000</v>
      </c>
      <c r="L3654">
        <v>12400000</v>
      </c>
      <c r="M3654">
        <v>19</v>
      </c>
      <c r="N3654" t="s">
        <v>4274</v>
      </c>
      <c r="O3654" t="s">
        <v>12408</v>
      </c>
    </row>
    <row r="3655" spans="1:15" x14ac:dyDescent="0.3">
      <c r="A3655" t="s">
        <v>4188</v>
      </c>
      <c r="B3655">
        <v>2024</v>
      </c>
      <c r="C3655" t="s">
        <v>24</v>
      </c>
      <c r="D3655" t="s">
        <v>4189</v>
      </c>
      <c r="E3655" t="s">
        <v>4190</v>
      </c>
      <c r="F3655" t="s">
        <v>43</v>
      </c>
      <c r="G3655">
        <v>51000</v>
      </c>
      <c r="H3655" t="s">
        <v>4179</v>
      </c>
      <c r="I3655">
        <v>15400000</v>
      </c>
      <c r="J3655" t="s">
        <v>12183</v>
      </c>
      <c r="K3655">
        <v>14800000</v>
      </c>
      <c r="L3655">
        <v>16000000</v>
      </c>
      <c r="M3655">
        <v>55</v>
      </c>
      <c r="N3655" t="s">
        <v>4218</v>
      </c>
      <c r="O3655" t="s">
        <v>12409</v>
      </c>
    </row>
    <row r="3656" spans="1:15" x14ac:dyDescent="0.3">
      <c r="A3656" t="s">
        <v>12410</v>
      </c>
      <c r="B3656">
        <v>2025</v>
      </c>
      <c r="C3656" t="s">
        <v>201</v>
      </c>
      <c r="D3656" t="s">
        <v>4668</v>
      </c>
      <c r="E3656" t="s">
        <v>4739</v>
      </c>
      <c r="F3656" t="s">
        <v>143</v>
      </c>
      <c r="G3656">
        <v>16000</v>
      </c>
      <c r="H3656" t="s">
        <v>4179</v>
      </c>
      <c r="I3656">
        <v>14100000</v>
      </c>
      <c r="J3656" t="s">
        <v>12183</v>
      </c>
      <c r="K3656">
        <v>13600000</v>
      </c>
      <c r="L3656">
        <v>14500000</v>
      </c>
      <c r="M3656">
        <v>24</v>
      </c>
      <c r="N3656" t="s">
        <v>4381</v>
      </c>
      <c r="O3656" t="s">
        <v>12411</v>
      </c>
    </row>
    <row r="3657" spans="1:15" x14ac:dyDescent="0.3">
      <c r="A3657" t="s">
        <v>12410</v>
      </c>
      <c r="B3657">
        <v>2025</v>
      </c>
      <c r="C3657" t="s">
        <v>201</v>
      </c>
      <c r="D3657" t="s">
        <v>4668</v>
      </c>
      <c r="E3657" t="s">
        <v>4739</v>
      </c>
      <c r="F3657" t="s">
        <v>143</v>
      </c>
      <c r="G3657">
        <v>16000</v>
      </c>
      <c r="H3657" t="s">
        <v>4179</v>
      </c>
      <c r="I3657">
        <v>14100000</v>
      </c>
      <c r="J3657" t="s">
        <v>12183</v>
      </c>
      <c r="K3657">
        <v>13600000</v>
      </c>
      <c r="L3657">
        <v>14500000</v>
      </c>
      <c r="M3657">
        <v>24</v>
      </c>
      <c r="N3657" t="s">
        <v>4381</v>
      </c>
      <c r="O3657" t="s">
        <v>12412</v>
      </c>
    </row>
    <row r="3658" spans="1:15" x14ac:dyDescent="0.3">
      <c r="A3658" t="s">
        <v>249</v>
      </c>
      <c r="B3658">
        <v>2025</v>
      </c>
      <c r="C3658" t="s">
        <v>250</v>
      </c>
      <c r="D3658" t="s">
        <v>5676</v>
      </c>
      <c r="E3658" t="s">
        <v>5677</v>
      </c>
      <c r="F3658" t="s">
        <v>4171</v>
      </c>
      <c r="G3658">
        <v>19678</v>
      </c>
      <c r="H3658" t="s">
        <v>4179</v>
      </c>
      <c r="I3658">
        <v>39300000</v>
      </c>
      <c r="J3658" t="s">
        <v>12183</v>
      </c>
      <c r="K3658">
        <v>37900000</v>
      </c>
      <c r="L3658">
        <v>40700000</v>
      </c>
      <c r="M3658">
        <v>7</v>
      </c>
      <c r="N3658" t="s">
        <v>5819</v>
      </c>
      <c r="O3658" t="s">
        <v>12413</v>
      </c>
    </row>
    <row r="3659" spans="1:15" x14ac:dyDescent="0.3">
      <c r="A3659" t="s">
        <v>12414</v>
      </c>
      <c r="B3659">
        <v>2025</v>
      </c>
      <c r="C3659" t="s">
        <v>4495</v>
      </c>
      <c r="D3659" t="s">
        <v>12415</v>
      </c>
      <c r="E3659" t="s">
        <v>12416</v>
      </c>
      <c r="F3659" t="s">
        <v>94</v>
      </c>
      <c r="G3659">
        <v>5100</v>
      </c>
      <c r="H3659" t="s">
        <v>4179</v>
      </c>
      <c r="I3659">
        <v>28900000</v>
      </c>
      <c r="J3659" t="s">
        <v>12183</v>
      </c>
      <c r="K3659">
        <v>27900000</v>
      </c>
      <c r="L3659">
        <v>29900000</v>
      </c>
      <c r="M3659">
        <v>10</v>
      </c>
      <c r="N3659" t="s">
        <v>4406</v>
      </c>
      <c r="O3659" t="s">
        <v>12417</v>
      </c>
    </row>
    <row r="3660" spans="1:15" x14ac:dyDescent="0.3">
      <c r="A3660" t="s">
        <v>12414</v>
      </c>
      <c r="B3660">
        <v>2025</v>
      </c>
      <c r="C3660" t="s">
        <v>4495</v>
      </c>
      <c r="D3660" t="s">
        <v>12415</v>
      </c>
      <c r="E3660" t="s">
        <v>12416</v>
      </c>
      <c r="F3660" t="s">
        <v>94</v>
      </c>
      <c r="G3660">
        <v>6000</v>
      </c>
      <c r="H3660" t="s">
        <v>4179</v>
      </c>
      <c r="I3660">
        <v>28900000</v>
      </c>
      <c r="J3660" t="s">
        <v>12183</v>
      </c>
      <c r="K3660">
        <v>27900000</v>
      </c>
      <c r="L3660">
        <v>29900000</v>
      </c>
      <c r="M3660">
        <v>10</v>
      </c>
      <c r="N3660" t="s">
        <v>4406</v>
      </c>
      <c r="O3660" t="s">
        <v>12418</v>
      </c>
    </row>
    <row r="3661" spans="1:15" x14ac:dyDescent="0.3">
      <c r="A3661" t="s">
        <v>12414</v>
      </c>
      <c r="B3661">
        <v>2025</v>
      </c>
      <c r="C3661" t="s">
        <v>4495</v>
      </c>
      <c r="D3661" t="s">
        <v>12415</v>
      </c>
      <c r="E3661" t="s">
        <v>12416</v>
      </c>
      <c r="F3661" t="s">
        <v>4171</v>
      </c>
      <c r="G3661">
        <v>5100</v>
      </c>
      <c r="H3661" t="s">
        <v>4179</v>
      </c>
      <c r="I3661">
        <v>28900000</v>
      </c>
      <c r="J3661" t="s">
        <v>12183</v>
      </c>
      <c r="K3661">
        <v>27900000</v>
      </c>
      <c r="L3661">
        <v>29900000</v>
      </c>
      <c r="M3661">
        <v>10</v>
      </c>
      <c r="N3661" t="s">
        <v>4406</v>
      </c>
      <c r="O3661" t="s">
        <v>12419</v>
      </c>
    </row>
    <row r="3662" spans="1:15" x14ac:dyDescent="0.3">
      <c r="A3662" t="s">
        <v>12420</v>
      </c>
      <c r="B3662">
        <v>2025</v>
      </c>
      <c r="C3662" t="s">
        <v>108</v>
      </c>
      <c r="D3662" t="s">
        <v>7146</v>
      </c>
      <c r="E3662" t="s">
        <v>12421</v>
      </c>
      <c r="F3662" t="s">
        <v>4171</v>
      </c>
      <c r="G3662">
        <v>37400</v>
      </c>
      <c r="H3662" t="s">
        <v>4179</v>
      </c>
      <c r="I3662">
        <v>13800000</v>
      </c>
      <c r="J3662" t="s">
        <v>12183</v>
      </c>
      <c r="K3662">
        <v>13300000</v>
      </c>
      <c r="L3662">
        <v>14300000</v>
      </c>
      <c r="M3662">
        <v>4</v>
      </c>
      <c r="N3662" t="s">
        <v>4346</v>
      </c>
      <c r="O3662" t="s">
        <v>12422</v>
      </c>
    </row>
    <row r="3663" spans="1:15" x14ac:dyDescent="0.3">
      <c r="A3663" t="s">
        <v>12420</v>
      </c>
      <c r="B3663">
        <v>2025</v>
      </c>
      <c r="C3663" t="s">
        <v>108</v>
      </c>
      <c r="D3663" t="s">
        <v>7146</v>
      </c>
      <c r="E3663" t="s">
        <v>12421</v>
      </c>
      <c r="F3663" t="s">
        <v>11471</v>
      </c>
      <c r="G3663">
        <v>37359</v>
      </c>
      <c r="H3663" t="s">
        <v>4179</v>
      </c>
      <c r="I3663">
        <v>13800000</v>
      </c>
      <c r="J3663" t="s">
        <v>12183</v>
      </c>
      <c r="K3663">
        <v>13300000</v>
      </c>
      <c r="L3663">
        <v>14300000</v>
      </c>
      <c r="M3663">
        <v>4</v>
      </c>
      <c r="N3663" t="s">
        <v>4346</v>
      </c>
      <c r="O3663" t="s">
        <v>12423</v>
      </c>
    </row>
    <row r="3664" spans="1:15" x14ac:dyDescent="0.3">
      <c r="A3664" t="s">
        <v>319</v>
      </c>
      <c r="B3664">
        <v>2025</v>
      </c>
      <c r="C3664" t="s">
        <v>188</v>
      </c>
      <c r="D3664" t="s">
        <v>5666</v>
      </c>
      <c r="E3664" t="s">
        <v>5667</v>
      </c>
      <c r="F3664" t="s">
        <v>4171</v>
      </c>
      <c r="G3664">
        <v>17000</v>
      </c>
      <c r="H3664" t="s">
        <v>4179</v>
      </c>
      <c r="I3664">
        <v>32300000</v>
      </c>
      <c r="J3664" t="s">
        <v>12183</v>
      </c>
      <c r="K3664">
        <v>31200000</v>
      </c>
      <c r="L3664">
        <v>33300000</v>
      </c>
      <c r="M3664">
        <v>12</v>
      </c>
      <c r="N3664" t="s">
        <v>4180</v>
      </c>
      <c r="O3664" t="s">
        <v>12424</v>
      </c>
    </row>
    <row r="3665" spans="1:15" x14ac:dyDescent="0.3">
      <c r="A3665" t="s">
        <v>11702</v>
      </c>
      <c r="B3665">
        <v>2025</v>
      </c>
      <c r="C3665" t="s">
        <v>36</v>
      </c>
      <c r="D3665" t="s">
        <v>6171</v>
      </c>
      <c r="E3665" t="s">
        <v>6192</v>
      </c>
      <c r="F3665" t="s">
        <v>4171</v>
      </c>
      <c r="G3665">
        <v>15440</v>
      </c>
      <c r="H3665" t="s">
        <v>4179</v>
      </c>
      <c r="I3665">
        <v>10900000</v>
      </c>
      <c r="J3665" t="s">
        <v>12183</v>
      </c>
      <c r="K3665">
        <v>10500000</v>
      </c>
      <c r="L3665">
        <v>11200000</v>
      </c>
      <c r="M3665">
        <v>7</v>
      </c>
      <c r="N3665" t="s">
        <v>4648</v>
      </c>
      <c r="O3665" t="s">
        <v>12425</v>
      </c>
    </row>
    <row r="3666" spans="1:15" x14ac:dyDescent="0.3">
      <c r="A3666" t="s">
        <v>12426</v>
      </c>
      <c r="B3666">
        <v>2025</v>
      </c>
      <c r="C3666" t="s">
        <v>191</v>
      </c>
      <c r="D3666" t="s">
        <v>4298</v>
      </c>
      <c r="E3666" t="s">
        <v>12427</v>
      </c>
      <c r="F3666" t="s">
        <v>38</v>
      </c>
      <c r="G3666">
        <v>27600</v>
      </c>
      <c r="H3666" t="s">
        <v>4172</v>
      </c>
      <c r="I3666">
        <v>25300000</v>
      </c>
      <c r="J3666" t="s">
        <v>12183</v>
      </c>
      <c r="K3666">
        <v>24400000</v>
      </c>
      <c r="L3666">
        <v>26200000</v>
      </c>
      <c r="M3666">
        <v>6</v>
      </c>
      <c r="N3666" t="s">
        <v>4225</v>
      </c>
      <c r="O3666" t="s">
        <v>12428</v>
      </c>
    </row>
    <row r="3667" spans="1:15" x14ac:dyDescent="0.3">
      <c r="A3667" t="s">
        <v>12426</v>
      </c>
      <c r="B3667">
        <v>2025</v>
      </c>
      <c r="C3667" t="s">
        <v>191</v>
      </c>
      <c r="D3667" t="s">
        <v>4298</v>
      </c>
      <c r="E3667" t="s">
        <v>12427</v>
      </c>
      <c r="F3667" t="s">
        <v>38</v>
      </c>
      <c r="G3667">
        <v>27600</v>
      </c>
      <c r="H3667" t="s">
        <v>4172</v>
      </c>
      <c r="I3667">
        <v>25300000</v>
      </c>
      <c r="J3667" t="s">
        <v>12183</v>
      </c>
      <c r="K3667">
        <v>24400000</v>
      </c>
      <c r="L3667">
        <v>26200000</v>
      </c>
      <c r="M3667">
        <v>6</v>
      </c>
      <c r="N3667" t="s">
        <v>4225</v>
      </c>
      <c r="O3667" t="s">
        <v>12429</v>
      </c>
    </row>
    <row r="3668" spans="1:15" x14ac:dyDescent="0.3">
      <c r="A3668" t="s">
        <v>12430</v>
      </c>
      <c r="B3668">
        <v>2025</v>
      </c>
      <c r="C3668" t="s">
        <v>4031</v>
      </c>
      <c r="D3668" t="s">
        <v>5129</v>
      </c>
      <c r="E3668" t="s">
        <v>4477</v>
      </c>
      <c r="F3668" t="s">
        <v>114</v>
      </c>
      <c r="G3668">
        <v>9100</v>
      </c>
      <c r="H3668" t="s">
        <v>4179</v>
      </c>
      <c r="I3668">
        <v>12600000</v>
      </c>
      <c r="J3668" t="s">
        <v>12183</v>
      </c>
      <c r="K3668">
        <v>12200000</v>
      </c>
      <c r="L3668">
        <v>13000000</v>
      </c>
      <c r="M3668">
        <v>12</v>
      </c>
      <c r="N3668" t="s">
        <v>4438</v>
      </c>
      <c r="O3668" t="s">
        <v>12431</v>
      </c>
    </row>
    <row r="3669" spans="1:15" x14ac:dyDescent="0.3">
      <c r="A3669" t="s">
        <v>11703</v>
      </c>
      <c r="B3669">
        <v>2025</v>
      </c>
      <c r="C3669" t="s">
        <v>50</v>
      </c>
      <c r="D3669">
        <v>560</v>
      </c>
      <c r="E3669" t="s">
        <v>4581</v>
      </c>
      <c r="F3669" t="s">
        <v>43</v>
      </c>
      <c r="G3669">
        <v>28000</v>
      </c>
      <c r="H3669" t="s">
        <v>4179</v>
      </c>
      <c r="I3669">
        <v>10100000</v>
      </c>
      <c r="J3669" t="s">
        <v>12183</v>
      </c>
      <c r="K3669">
        <v>9600000</v>
      </c>
      <c r="L3669">
        <v>10500000</v>
      </c>
      <c r="M3669" t="s">
        <v>4174</v>
      </c>
      <c r="N3669" t="s">
        <v>4235</v>
      </c>
      <c r="O3669" t="s">
        <v>12432</v>
      </c>
    </row>
    <row r="3670" spans="1:15" x14ac:dyDescent="0.3">
      <c r="A3670" t="s">
        <v>12433</v>
      </c>
      <c r="B3670">
        <v>2025</v>
      </c>
      <c r="C3670" t="s">
        <v>188</v>
      </c>
      <c r="D3670" t="s">
        <v>5906</v>
      </c>
      <c r="E3670" t="s">
        <v>12434</v>
      </c>
      <c r="F3670" t="s">
        <v>4171</v>
      </c>
      <c r="G3670">
        <v>18500</v>
      </c>
      <c r="H3670" t="s">
        <v>4179</v>
      </c>
      <c r="I3670">
        <v>15600000</v>
      </c>
      <c r="J3670" t="s">
        <v>12183</v>
      </c>
      <c r="K3670">
        <v>15100000</v>
      </c>
      <c r="L3670">
        <v>16100000</v>
      </c>
      <c r="M3670">
        <v>13</v>
      </c>
      <c r="N3670" t="s">
        <v>4582</v>
      </c>
      <c r="O3670" t="s">
        <v>12435</v>
      </c>
    </row>
    <row r="3671" spans="1:15" x14ac:dyDescent="0.3">
      <c r="A3671" t="s">
        <v>12436</v>
      </c>
      <c r="B3671">
        <v>2025</v>
      </c>
      <c r="C3671" t="s">
        <v>4183</v>
      </c>
      <c r="D3671" t="s">
        <v>4184</v>
      </c>
      <c r="E3671" t="s">
        <v>6248</v>
      </c>
      <c r="F3671" t="s">
        <v>12437</v>
      </c>
      <c r="G3671">
        <v>17000</v>
      </c>
      <c r="H3671" t="s">
        <v>4172</v>
      </c>
      <c r="I3671">
        <v>10100000</v>
      </c>
      <c r="J3671" t="s">
        <v>12183</v>
      </c>
      <c r="K3671">
        <v>9800000</v>
      </c>
      <c r="L3671">
        <v>10400000</v>
      </c>
      <c r="M3671">
        <v>10</v>
      </c>
      <c r="N3671" t="s">
        <v>4381</v>
      </c>
      <c r="O3671" t="s">
        <v>12438</v>
      </c>
    </row>
    <row r="3672" spans="1:15" x14ac:dyDescent="0.3">
      <c r="A3672" t="s">
        <v>12439</v>
      </c>
      <c r="B3672">
        <v>2025</v>
      </c>
      <c r="C3672" t="s">
        <v>41</v>
      </c>
      <c r="D3672" t="s">
        <v>4721</v>
      </c>
      <c r="E3672" t="s">
        <v>4423</v>
      </c>
      <c r="F3672" t="s">
        <v>43</v>
      </c>
      <c r="G3672">
        <v>22378</v>
      </c>
      <c r="H3672" t="s">
        <v>4172</v>
      </c>
      <c r="I3672">
        <v>7820000</v>
      </c>
      <c r="J3672" t="s">
        <v>12183</v>
      </c>
      <c r="K3672">
        <v>7540000</v>
      </c>
      <c r="L3672">
        <v>8100000</v>
      </c>
      <c r="M3672">
        <v>7</v>
      </c>
      <c r="N3672" t="s">
        <v>4582</v>
      </c>
      <c r="O3672" t="s">
        <v>12440</v>
      </c>
    </row>
    <row r="3673" spans="1:15" x14ac:dyDescent="0.3">
      <c r="A3673" t="s">
        <v>12441</v>
      </c>
      <c r="B3673">
        <v>2025</v>
      </c>
      <c r="C3673" t="s">
        <v>191</v>
      </c>
      <c r="D3673" t="s">
        <v>4298</v>
      </c>
      <c r="E3673" t="s">
        <v>4299</v>
      </c>
      <c r="F3673" t="s">
        <v>43</v>
      </c>
      <c r="G3673">
        <v>48900</v>
      </c>
      <c r="H3673" t="s">
        <v>4179</v>
      </c>
      <c r="I3673">
        <v>23000000</v>
      </c>
      <c r="J3673" t="s">
        <v>12183</v>
      </c>
      <c r="K3673">
        <v>22200000</v>
      </c>
      <c r="L3673">
        <v>23800000</v>
      </c>
      <c r="M3673">
        <v>2</v>
      </c>
      <c r="N3673" t="s">
        <v>4279</v>
      </c>
      <c r="O3673" t="s">
        <v>12442</v>
      </c>
    </row>
    <row r="3674" spans="1:15" x14ac:dyDescent="0.3">
      <c r="A3674" t="s">
        <v>12443</v>
      </c>
      <c r="B3674">
        <v>2025</v>
      </c>
      <c r="C3674" t="s">
        <v>41</v>
      </c>
      <c r="D3674" t="s">
        <v>4874</v>
      </c>
      <c r="E3674" t="s">
        <v>7924</v>
      </c>
      <c r="F3674" t="s">
        <v>60</v>
      </c>
      <c r="G3674">
        <v>32700</v>
      </c>
      <c r="H3674" t="s">
        <v>4179</v>
      </c>
      <c r="I3674">
        <v>11000000</v>
      </c>
      <c r="J3674" t="s">
        <v>12183</v>
      </c>
      <c r="K3674">
        <v>10600000</v>
      </c>
      <c r="L3674">
        <v>11400000</v>
      </c>
      <c r="M3674">
        <v>2</v>
      </c>
      <c r="N3674" t="s">
        <v>4271</v>
      </c>
      <c r="O3674" t="s">
        <v>12444</v>
      </c>
    </row>
    <row r="3675" spans="1:15" x14ac:dyDescent="0.3">
      <c r="A3675" t="s">
        <v>6110</v>
      </c>
      <c r="B3675">
        <v>2025</v>
      </c>
      <c r="C3675" t="s">
        <v>201</v>
      </c>
      <c r="D3675" t="s">
        <v>4668</v>
      </c>
      <c r="E3675" t="s">
        <v>4784</v>
      </c>
      <c r="F3675" t="s">
        <v>143</v>
      </c>
      <c r="G3675">
        <v>15000</v>
      </c>
      <c r="H3675" t="s">
        <v>4179</v>
      </c>
      <c r="I3675">
        <v>14600000</v>
      </c>
      <c r="J3675" t="s">
        <v>12183</v>
      </c>
      <c r="K3675">
        <v>14100000</v>
      </c>
      <c r="L3675">
        <v>15200000</v>
      </c>
      <c r="M3675">
        <v>12</v>
      </c>
      <c r="N3675" t="s">
        <v>4381</v>
      </c>
      <c r="O3675" t="s">
        <v>12445</v>
      </c>
    </row>
    <row r="3676" spans="1:15" x14ac:dyDescent="0.3">
      <c r="A3676" t="s">
        <v>6110</v>
      </c>
      <c r="B3676">
        <v>2025</v>
      </c>
      <c r="C3676" t="s">
        <v>201</v>
      </c>
      <c r="D3676" t="s">
        <v>4668</v>
      </c>
      <c r="E3676" t="s">
        <v>4784</v>
      </c>
      <c r="F3676" t="s">
        <v>143</v>
      </c>
      <c r="G3676">
        <v>15000</v>
      </c>
      <c r="H3676" t="s">
        <v>4179</v>
      </c>
      <c r="I3676">
        <v>14600000</v>
      </c>
      <c r="J3676" t="s">
        <v>12183</v>
      </c>
      <c r="K3676">
        <v>14100000</v>
      </c>
      <c r="L3676">
        <v>15200000</v>
      </c>
      <c r="M3676">
        <v>12</v>
      </c>
      <c r="N3676" t="s">
        <v>4381</v>
      </c>
      <c r="O3676" t="s">
        <v>12446</v>
      </c>
    </row>
    <row r="3677" spans="1:15" x14ac:dyDescent="0.3">
      <c r="A3677" t="s">
        <v>12447</v>
      </c>
      <c r="B3677">
        <v>2025</v>
      </c>
      <c r="C3677" t="s">
        <v>4183</v>
      </c>
      <c r="D3677" t="s">
        <v>4364</v>
      </c>
      <c r="E3677" t="s">
        <v>6175</v>
      </c>
      <c r="F3677" t="s">
        <v>4171</v>
      </c>
      <c r="G3677">
        <v>27500</v>
      </c>
      <c r="H3677" t="s">
        <v>4179</v>
      </c>
      <c r="I3677">
        <v>9800000</v>
      </c>
      <c r="J3677" t="s">
        <v>12183</v>
      </c>
      <c r="K3677">
        <v>9500000</v>
      </c>
      <c r="L3677">
        <v>10200000</v>
      </c>
      <c r="M3677">
        <v>2</v>
      </c>
      <c r="N3677" t="s">
        <v>4438</v>
      </c>
      <c r="O3677" t="s">
        <v>12448</v>
      </c>
    </row>
    <row r="3678" spans="1:15" x14ac:dyDescent="0.3">
      <c r="A3678" t="s">
        <v>12447</v>
      </c>
      <c r="B3678">
        <v>2025</v>
      </c>
      <c r="C3678" t="s">
        <v>4183</v>
      </c>
      <c r="D3678" t="s">
        <v>4364</v>
      </c>
      <c r="E3678" t="s">
        <v>6175</v>
      </c>
      <c r="F3678" t="s">
        <v>11566</v>
      </c>
      <c r="G3678">
        <v>27441</v>
      </c>
      <c r="H3678" t="s">
        <v>4179</v>
      </c>
      <c r="I3678">
        <v>9800000</v>
      </c>
      <c r="J3678" t="s">
        <v>12183</v>
      </c>
      <c r="K3678">
        <v>9500000</v>
      </c>
      <c r="L3678">
        <v>10200000</v>
      </c>
      <c r="M3678">
        <v>2</v>
      </c>
      <c r="N3678" t="s">
        <v>4438</v>
      </c>
      <c r="O3678" t="s">
        <v>12449</v>
      </c>
    </row>
    <row r="3679" spans="1:15" x14ac:dyDescent="0.3">
      <c r="A3679" t="s">
        <v>12450</v>
      </c>
      <c r="B3679">
        <v>2026</v>
      </c>
      <c r="C3679" t="s">
        <v>92</v>
      </c>
      <c r="D3679" t="s">
        <v>4470</v>
      </c>
      <c r="E3679" t="s">
        <v>4471</v>
      </c>
      <c r="F3679" t="s">
        <v>143</v>
      </c>
      <c r="G3679">
        <v>30000</v>
      </c>
      <c r="H3679" t="s">
        <v>4179</v>
      </c>
      <c r="I3679">
        <v>55000000</v>
      </c>
      <c r="J3679" t="s">
        <v>12183</v>
      </c>
      <c r="K3679">
        <v>53000000</v>
      </c>
      <c r="L3679">
        <v>58000000</v>
      </c>
      <c r="M3679">
        <v>7</v>
      </c>
      <c r="N3679" t="s">
        <v>9810</v>
      </c>
      <c r="O3679" t="s">
        <v>12451</v>
      </c>
    </row>
    <row r="3680" spans="1:15" x14ac:dyDescent="0.3">
      <c r="A3680" t="s">
        <v>12450</v>
      </c>
      <c r="B3680">
        <v>2026</v>
      </c>
      <c r="C3680" t="s">
        <v>92</v>
      </c>
      <c r="D3680" t="s">
        <v>4470</v>
      </c>
      <c r="E3680" t="s">
        <v>4471</v>
      </c>
      <c r="F3680" t="s">
        <v>12452</v>
      </c>
      <c r="G3680">
        <v>31400</v>
      </c>
      <c r="H3680" t="s">
        <v>4179</v>
      </c>
      <c r="I3680">
        <v>55000000</v>
      </c>
      <c r="J3680" t="s">
        <v>12183</v>
      </c>
      <c r="K3680">
        <v>53000000</v>
      </c>
      <c r="L3680">
        <v>58000000</v>
      </c>
      <c r="M3680">
        <v>7</v>
      </c>
      <c r="N3680" t="s">
        <v>9810</v>
      </c>
      <c r="O3680" t="s">
        <v>12453</v>
      </c>
    </row>
    <row r="3681" spans="1:15" x14ac:dyDescent="0.3">
      <c r="A3681" t="s">
        <v>12454</v>
      </c>
      <c r="B3681">
        <v>2026</v>
      </c>
      <c r="C3681" t="s">
        <v>4183</v>
      </c>
      <c r="D3681" t="s">
        <v>4364</v>
      </c>
      <c r="E3681" t="s">
        <v>6175</v>
      </c>
      <c r="F3681" t="s">
        <v>43</v>
      </c>
      <c r="G3681">
        <v>9000</v>
      </c>
      <c r="H3681" t="s">
        <v>4179</v>
      </c>
      <c r="I3681">
        <v>10400000</v>
      </c>
      <c r="J3681" t="s">
        <v>12183</v>
      </c>
      <c r="K3681">
        <v>10000000</v>
      </c>
      <c r="L3681">
        <v>10800000</v>
      </c>
      <c r="M3681">
        <v>2</v>
      </c>
      <c r="N3681" t="s">
        <v>4401</v>
      </c>
      <c r="O3681" t="s">
        <v>12455</v>
      </c>
    </row>
    <row r="3682" spans="1:15" x14ac:dyDescent="0.3">
      <c r="A3682" t="s">
        <v>12454</v>
      </c>
      <c r="B3682">
        <v>2026</v>
      </c>
      <c r="C3682" t="s">
        <v>4183</v>
      </c>
      <c r="D3682" t="s">
        <v>4364</v>
      </c>
      <c r="E3682" t="s">
        <v>4365</v>
      </c>
      <c r="F3682" t="s">
        <v>43</v>
      </c>
      <c r="G3682">
        <v>8788</v>
      </c>
      <c r="H3682" t="s">
        <v>4179</v>
      </c>
      <c r="I3682">
        <v>8800000</v>
      </c>
      <c r="J3682" t="s">
        <v>12183</v>
      </c>
      <c r="K3682">
        <v>8500000</v>
      </c>
      <c r="L3682">
        <v>9100000</v>
      </c>
      <c r="M3682">
        <v>3</v>
      </c>
      <c r="N3682" t="s">
        <v>6913</v>
      </c>
      <c r="O3682" t="s">
        <v>12456</v>
      </c>
    </row>
    <row r="3683" spans="1:15" x14ac:dyDescent="0.3">
      <c r="A3683" t="s">
        <v>12457</v>
      </c>
      <c r="B3683">
        <v>2026</v>
      </c>
      <c r="C3683" t="s">
        <v>188</v>
      </c>
      <c r="D3683" t="s">
        <v>12458</v>
      </c>
      <c r="E3683" t="s">
        <v>12459</v>
      </c>
      <c r="F3683" t="s">
        <v>60</v>
      </c>
      <c r="G3683">
        <v>16800</v>
      </c>
      <c r="H3683" t="s">
        <v>4172</v>
      </c>
      <c r="I3683">
        <v>17700000</v>
      </c>
      <c r="J3683" t="s">
        <v>12183</v>
      </c>
      <c r="K3683">
        <v>17000000</v>
      </c>
      <c r="L3683">
        <v>18300000</v>
      </c>
      <c r="M3683" t="s">
        <v>4174</v>
      </c>
      <c r="N3683" t="s">
        <v>4324</v>
      </c>
      <c r="O3683" t="s">
        <v>12460</v>
      </c>
    </row>
    <row r="3684" spans="1:15" x14ac:dyDescent="0.3">
      <c r="A3684" t="s">
        <v>12461</v>
      </c>
      <c r="B3684">
        <v>2025</v>
      </c>
      <c r="C3684" t="s">
        <v>24</v>
      </c>
      <c r="D3684" t="s">
        <v>6024</v>
      </c>
      <c r="E3684" t="s">
        <v>12462</v>
      </c>
      <c r="F3684" t="s">
        <v>173</v>
      </c>
      <c r="G3684">
        <v>9539</v>
      </c>
      <c r="H3684" t="s">
        <v>4172</v>
      </c>
      <c r="I3684">
        <v>29800000</v>
      </c>
      <c r="J3684" t="s">
        <v>12183</v>
      </c>
      <c r="K3684">
        <v>28600000</v>
      </c>
      <c r="L3684">
        <v>31000000</v>
      </c>
      <c r="M3684">
        <v>3</v>
      </c>
      <c r="N3684" t="s">
        <v>4212</v>
      </c>
      <c r="O3684" t="s">
        <v>12463</v>
      </c>
    </row>
    <row r="3685" spans="1:15" x14ac:dyDescent="0.3">
      <c r="A3685" t="s">
        <v>12464</v>
      </c>
      <c r="B3685">
        <v>2024</v>
      </c>
      <c r="C3685" t="s">
        <v>6117</v>
      </c>
      <c r="D3685" t="s">
        <v>12465</v>
      </c>
      <c r="E3685" t="s">
        <v>12466</v>
      </c>
      <c r="F3685" t="s">
        <v>43</v>
      </c>
      <c r="G3685">
        <v>4000</v>
      </c>
      <c r="H3685" t="s">
        <v>4179</v>
      </c>
      <c r="I3685">
        <v>28400000</v>
      </c>
      <c r="J3685" t="s">
        <v>12183</v>
      </c>
      <c r="K3685">
        <v>27100000</v>
      </c>
      <c r="L3685">
        <v>29600000</v>
      </c>
      <c r="M3685" t="s">
        <v>4174</v>
      </c>
      <c r="N3685" t="s">
        <v>12467</v>
      </c>
      <c r="O3685" t="s">
        <v>12468</v>
      </c>
    </row>
    <row r="3686" spans="1:15" x14ac:dyDescent="0.3">
      <c r="A3686" t="s">
        <v>12469</v>
      </c>
      <c r="B3686">
        <v>2026</v>
      </c>
      <c r="C3686" t="s">
        <v>166</v>
      </c>
      <c r="D3686" t="s">
        <v>9463</v>
      </c>
      <c r="E3686" t="s">
        <v>12470</v>
      </c>
      <c r="F3686" t="s">
        <v>94</v>
      </c>
      <c r="G3686">
        <v>8500</v>
      </c>
      <c r="H3686" t="s">
        <v>4172</v>
      </c>
      <c r="I3686">
        <v>13500000</v>
      </c>
      <c r="J3686" t="s">
        <v>12183</v>
      </c>
      <c r="K3686">
        <v>12600000</v>
      </c>
      <c r="L3686">
        <v>14300000</v>
      </c>
      <c r="M3686">
        <v>3</v>
      </c>
      <c r="N3686" t="s">
        <v>4274</v>
      </c>
      <c r="O3686" t="s">
        <v>12471</v>
      </c>
    </row>
    <row r="3687" spans="1:15" x14ac:dyDescent="0.3">
      <c r="A3687" t="s">
        <v>12472</v>
      </c>
      <c r="B3687">
        <v>2009</v>
      </c>
      <c r="C3687" t="s">
        <v>85</v>
      </c>
      <c r="D3687" t="s">
        <v>12473</v>
      </c>
      <c r="E3687" t="s">
        <v>12474</v>
      </c>
      <c r="F3687" t="s">
        <v>60</v>
      </c>
      <c r="G3687">
        <v>120779</v>
      </c>
      <c r="H3687" t="s">
        <v>4179</v>
      </c>
      <c r="I3687">
        <v>3970000</v>
      </c>
      <c r="J3687" t="s">
        <v>12475</v>
      </c>
      <c r="K3687">
        <v>3830000</v>
      </c>
      <c r="L3687">
        <v>4100000</v>
      </c>
      <c r="M3687" t="s">
        <v>4174</v>
      </c>
      <c r="N3687" t="s">
        <v>4387</v>
      </c>
      <c r="O3687" t="s">
        <v>12476</v>
      </c>
    </row>
    <row r="3688" spans="1:15" x14ac:dyDescent="0.3">
      <c r="A3688" t="s">
        <v>12477</v>
      </c>
      <c r="B3688">
        <v>2014</v>
      </c>
      <c r="C3688" t="s">
        <v>4640</v>
      </c>
      <c r="D3688" t="s">
        <v>7732</v>
      </c>
      <c r="E3688" t="s">
        <v>12218</v>
      </c>
      <c r="F3688" t="s">
        <v>60</v>
      </c>
      <c r="G3688">
        <v>140000</v>
      </c>
      <c r="H3688" t="s">
        <v>4179</v>
      </c>
      <c r="I3688">
        <v>6190000</v>
      </c>
      <c r="J3688" t="s">
        <v>12475</v>
      </c>
      <c r="K3688">
        <v>5820000</v>
      </c>
      <c r="L3688">
        <v>6550000</v>
      </c>
      <c r="M3688">
        <v>18</v>
      </c>
      <c r="N3688" t="s">
        <v>4401</v>
      </c>
      <c r="O3688" t="s">
        <v>12478</v>
      </c>
    </row>
    <row r="3689" spans="1:15" x14ac:dyDescent="0.3">
      <c r="A3689" t="s">
        <v>1962</v>
      </c>
      <c r="B3689">
        <v>2015</v>
      </c>
      <c r="C3689" t="s">
        <v>36</v>
      </c>
      <c r="D3689" t="s">
        <v>12479</v>
      </c>
      <c r="E3689" t="s">
        <v>12480</v>
      </c>
      <c r="F3689" t="s">
        <v>43</v>
      </c>
      <c r="G3689">
        <v>102454</v>
      </c>
      <c r="H3689" t="s">
        <v>4179</v>
      </c>
      <c r="I3689">
        <v>5610000</v>
      </c>
      <c r="J3689" t="s">
        <v>12475</v>
      </c>
      <c r="K3689">
        <v>5180000</v>
      </c>
      <c r="L3689">
        <v>6050000</v>
      </c>
      <c r="M3689">
        <v>2</v>
      </c>
      <c r="N3689" t="s">
        <v>4387</v>
      </c>
      <c r="O3689" t="s">
        <v>12481</v>
      </c>
    </row>
    <row r="3690" spans="1:15" x14ac:dyDescent="0.3">
      <c r="A3690" t="s">
        <v>12482</v>
      </c>
      <c r="B3690">
        <v>2016</v>
      </c>
      <c r="C3690" t="s">
        <v>188</v>
      </c>
      <c r="D3690" t="s">
        <v>4843</v>
      </c>
      <c r="E3690" t="s">
        <v>12483</v>
      </c>
      <c r="F3690" t="s">
        <v>161</v>
      </c>
      <c r="G3690">
        <v>143000</v>
      </c>
      <c r="H3690" t="s">
        <v>4179</v>
      </c>
      <c r="I3690">
        <v>7550000</v>
      </c>
      <c r="J3690" t="s">
        <v>12475</v>
      </c>
      <c r="K3690">
        <v>7250000</v>
      </c>
      <c r="L3690">
        <v>7840000</v>
      </c>
      <c r="M3690" t="s">
        <v>4174</v>
      </c>
      <c r="N3690" t="s">
        <v>4175</v>
      </c>
      <c r="O3690" t="s">
        <v>12484</v>
      </c>
    </row>
    <row r="3691" spans="1:15" x14ac:dyDescent="0.3">
      <c r="A3691" t="s">
        <v>12485</v>
      </c>
      <c r="B3691">
        <v>2016</v>
      </c>
      <c r="C3691" t="s">
        <v>137</v>
      </c>
      <c r="D3691" t="s">
        <v>4621</v>
      </c>
      <c r="E3691" t="s">
        <v>12486</v>
      </c>
      <c r="F3691" t="s">
        <v>60</v>
      </c>
      <c r="G3691">
        <v>160000</v>
      </c>
      <c r="H3691" t="s">
        <v>4179</v>
      </c>
      <c r="I3691">
        <v>11000000</v>
      </c>
      <c r="J3691" t="s">
        <v>12475</v>
      </c>
      <c r="K3691">
        <v>10500000</v>
      </c>
      <c r="L3691">
        <v>11500000</v>
      </c>
      <c r="M3691">
        <v>11</v>
      </c>
      <c r="N3691" t="s">
        <v>4218</v>
      </c>
      <c r="O3691" t="s">
        <v>12487</v>
      </c>
    </row>
    <row r="3692" spans="1:15" x14ac:dyDescent="0.3">
      <c r="A3692" t="s">
        <v>12488</v>
      </c>
      <c r="B3692">
        <v>2017</v>
      </c>
      <c r="C3692" t="s">
        <v>188</v>
      </c>
      <c r="D3692" t="s">
        <v>4843</v>
      </c>
      <c r="E3692" t="s">
        <v>4844</v>
      </c>
      <c r="F3692" t="s">
        <v>143</v>
      </c>
      <c r="G3692">
        <v>84000</v>
      </c>
      <c r="H3692" t="s">
        <v>4172</v>
      </c>
      <c r="I3692">
        <v>8900000</v>
      </c>
      <c r="J3692" t="s">
        <v>12475</v>
      </c>
      <c r="K3692">
        <v>8600000</v>
      </c>
      <c r="L3692">
        <v>9200000</v>
      </c>
      <c r="M3692">
        <v>17</v>
      </c>
      <c r="N3692" t="s">
        <v>4262</v>
      </c>
      <c r="O3692" t="s">
        <v>12489</v>
      </c>
    </row>
    <row r="3693" spans="1:15" x14ac:dyDescent="0.3">
      <c r="A3693" t="s">
        <v>12490</v>
      </c>
      <c r="B3693">
        <v>2017</v>
      </c>
      <c r="C3693" t="s">
        <v>145</v>
      </c>
      <c r="D3693" t="s">
        <v>5082</v>
      </c>
      <c r="E3693" t="s">
        <v>12491</v>
      </c>
      <c r="F3693" t="s">
        <v>60</v>
      </c>
      <c r="G3693">
        <v>118000</v>
      </c>
      <c r="H3693" t="s">
        <v>4179</v>
      </c>
      <c r="I3693">
        <v>6180000</v>
      </c>
      <c r="J3693" t="s">
        <v>12475</v>
      </c>
      <c r="K3693">
        <v>5740000</v>
      </c>
      <c r="L3693">
        <v>6620000</v>
      </c>
      <c r="M3693">
        <v>2</v>
      </c>
      <c r="N3693" t="s">
        <v>4256</v>
      </c>
      <c r="O3693" t="s">
        <v>12492</v>
      </c>
    </row>
    <row r="3694" spans="1:15" x14ac:dyDescent="0.3">
      <c r="A3694" t="s">
        <v>12493</v>
      </c>
      <c r="B3694">
        <v>2017</v>
      </c>
      <c r="C3694" t="s">
        <v>92</v>
      </c>
      <c r="D3694" t="s">
        <v>6056</v>
      </c>
      <c r="E3694" t="s">
        <v>7207</v>
      </c>
      <c r="F3694" t="s">
        <v>143</v>
      </c>
      <c r="G3694">
        <v>118000</v>
      </c>
      <c r="H3694" t="s">
        <v>4179</v>
      </c>
      <c r="I3694">
        <v>6540000</v>
      </c>
      <c r="J3694" t="s">
        <v>12475</v>
      </c>
      <c r="K3694">
        <v>6050000</v>
      </c>
      <c r="L3694">
        <v>7040000</v>
      </c>
      <c r="M3694">
        <v>14</v>
      </c>
      <c r="N3694" t="s">
        <v>4438</v>
      </c>
      <c r="O3694" t="s">
        <v>12494</v>
      </c>
    </row>
    <row r="3695" spans="1:15" x14ac:dyDescent="0.3">
      <c r="A3695" t="s">
        <v>12495</v>
      </c>
      <c r="B3695">
        <v>2017</v>
      </c>
      <c r="C3695" t="s">
        <v>41</v>
      </c>
      <c r="D3695" t="s">
        <v>8287</v>
      </c>
      <c r="E3695" t="s">
        <v>9032</v>
      </c>
      <c r="F3695" t="s">
        <v>161</v>
      </c>
      <c r="G3695">
        <v>90000</v>
      </c>
      <c r="H3695" t="s">
        <v>4179</v>
      </c>
      <c r="I3695">
        <v>6020000</v>
      </c>
      <c r="J3695" t="s">
        <v>12475</v>
      </c>
      <c r="K3695">
        <v>5600000</v>
      </c>
      <c r="L3695">
        <v>6430000</v>
      </c>
      <c r="M3695">
        <v>3</v>
      </c>
      <c r="N3695" t="s">
        <v>7670</v>
      </c>
      <c r="O3695" t="s">
        <v>12496</v>
      </c>
    </row>
    <row r="3696" spans="1:15" x14ac:dyDescent="0.3">
      <c r="A3696" t="s">
        <v>12497</v>
      </c>
      <c r="B3696">
        <v>2018</v>
      </c>
      <c r="C3696" t="s">
        <v>188</v>
      </c>
      <c r="D3696" t="s">
        <v>7749</v>
      </c>
      <c r="E3696" t="s">
        <v>12498</v>
      </c>
      <c r="F3696" t="s">
        <v>143</v>
      </c>
      <c r="G3696">
        <v>78000</v>
      </c>
      <c r="H3696" t="s">
        <v>4179</v>
      </c>
      <c r="I3696">
        <v>12200000</v>
      </c>
      <c r="J3696" t="s">
        <v>12475</v>
      </c>
      <c r="K3696">
        <v>11800000</v>
      </c>
      <c r="L3696">
        <v>12700000</v>
      </c>
      <c r="M3696">
        <v>12</v>
      </c>
      <c r="N3696" t="s">
        <v>4244</v>
      </c>
      <c r="O3696" t="s">
        <v>12499</v>
      </c>
    </row>
    <row r="3697" spans="1:15" x14ac:dyDescent="0.3">
      <c r="A3697" t="s">
        <v>12500</v>
      </c>
      <c r="B3697">
        <v>2018</v>
      </c>
      <c r="C3697" t="s">
        <v>188</v>
      </c>
      <c r="D3697" t="s">
        <v>4677</v>
      </c>
      <c r="E3697" t="s">
        <v>12501</v>
      </c>
      <c r="F3697" t="s">
        <v>143</v>
      </c>
      <c r="G3697">
        <v>71232</v>
      </c>
      <c r="H3697" t="s">
        <v>4179</v>
      </c>
      <c r="I3697">
        <v>7770000</v>
      </c>
      <c r="J3697" t="s">
        <v>12475</v>
      </c>
      <c r="K3697">
        <v>7400000</v>
      </c>
      <c r="L3697">
        <v>8100000</v>
      </c>
      <c r="M3697">
        <v>8</v>
      </c>
      <c r="N3697" t="s">
        <v>4582</v>
      </c>
      <c r="O3697" t="s">
        <v>12502</v>
      </c>
    </row>
    <row r="3698" spans="1:15" x14ac:dyDescent="0.3">
      <c r="A3698" t="s">
        <v>12503</v>
      </c>
      <c r="B3698">
        <v>2018</v>
      </c>
      <c r="C3698" t="s">
        <v>85</v>
      </c>
      <c r="D3698" t="s">
        <v>12504</v>
      </c>
      <c r="E3698" t="s">
        <v>12505</v>
      </c>
      <c r="F3698" t="s">
        <v>143</v>
      </c>
      <c r="G3698">
        <v>107000</v>
      </c>
      <c r="H3698" t="s">
        <v>4179</v>
      </c>
      <c r="I3698">
        <v>15800000</v>
      </c>
      <c r="J3698" t="s">
        <v>12475</v>
      </c>
      <c r="K3698">
        <v>15200000</v>
      </c>
      <c r="L3698">
        <v>16400000</v>
      </c>
      <c r="M3698">
        <v>4</v>
      </c>
      <c r="N3698" t="s">
        <v>4191</v>
      </c>
      <c r="O3698" t="s">
        <v>12506</v>
      </c>
    </row>
    <row r="3699" spans="1:15" x14ac:dyDescent="0.3">
      <c r="A3699" t="s">
        <v>12503</v>
      </c>
      <c r="B3699">
        <v>2018</v>
      </c>
      <c r="C3699" t="s">
        <v>85</v>
      </c>
      <c r="D3699" t="s">
        <v>12504</v>
      </c>
      <c r="E3699" t="s">
        <v>12507</v>
      </c>
      <c r="F3699" t="s">
        <v>143</v>
      </c>
      <c r="G3699">
        <v>107000</v>
      </c>
      <c r="H3699" t="s">
        <v>4179</v>
      </c>
      <c r="I3699">
        <v>14100000</v>
      </c>
      <c r="J3699" t="s">
        <v>12475</v>
      </c>
      <c r="K3699">
        <v>13600000</v>
      </c>
      <c r="L3699">
        <v>14700000</v>
      </c>
      <c r="M3699" t="s">
        <v>4174</v>
      </c>
      <c r="N3699" t="s">
        <v>4262</v>
      </c>
      <c r="O3699" t="s">
        <v>12508</v>
      </c>
    </row>
    <row r="3700" spans="1:15" x14ac:dyDescent="0.3">
      <c r="A3700" t="s">
        <v>6352</v>
      </c>
      <c r="B3700">
        <v>2018</v>
      </c>
      <c r="C3700" t="s">
        <v>24</v>
      </c>
      <c r="D3700" t="s">
        <v>5245</v>
      </c>
      <c r="E3700" t="s">
        <v>5810</v>
      </c>
      <c r="F3700" t="s">
        <v>43</v>
      </c>
      <c r="G3700">
        <v>105000</v>
      </c>
      <c r="H3700" t="s">
        <v>4179</v>
      </c>
      <c r="I3700">
        <v>10900000</v>
      </c>
      <c r="J3700" t="s">
        <v>12475</v>
      </c>
      <c r="K3700">
        <v>10500000</v>
      </c>
      <c r="L3700">
        <v>11400000</v>
      </c>
      <c r="M3700">
        <v>17</v>
      </c>
      <c r="N3700" t="s">
        <v>4186</v>
      </c>
      <c r="O3700" t="s">
        <v>12509</v>
      </c>
    </row>
    <row r="3701" spans="1:15" x14ac:dyDescent="0.3">
      <c r="A3701" t="s">
        <v>6352</v>
      </c>
      <c r="B3701">
        <v>2018</v>
      </c>
      <c r="C3701" t="s">
        <v>24</v>
      </c>
      <c r="D3701" t="s">
        <v>5245</v>
      </c>
      <c r="E3701" t="s">
        <v>5246</v>
      </c>
      <c r="F3701" t="s">
        <v>43</v>
      </c>
      <c r="G3701">
        <v>103800</v>
      </c>
      <c r="H3701" t="s">
        <v>4179</v>
      </c>
      <c r="I3701">
        <v>12000000</v>
      </c>
      <c r="J3701" t="s">
        <v>12475</v>
      </c>
      <c r="K3701">
        <v>11300000</v>
      </c>
      <c r="L3701">
        <v>12700000</v>
      </c>
      <c r="M3701">
        <v>23</v>
      </c>
      <c r="N3701" t="s">
        <v>4191</v>
      </c>
      <c r="O3701" t="s">
        <v>12510</v>
      </c>
    </row>
    <row r="3702" spans="1:15" x14ac:dyDescent="0.3">
      <c r="A3702" t="s">
        <v>2154</v>
      </c>
      <c r="B3702">
        <v>2019</v>
      </c>
      <c r="C3702" t="s">
        <v>182</v>
      </c>
      <c r="D3702" t="s">
        <v>12511</v>
      </c>
      <c r="E3702" t="s">
        <v>12512</v>
      </c>
      <c r="F3702" t="s">
        <v>143</v>
      </c>
      <c r="G3702">
        <v>167000</v>
      </c>
      <c r="H3702" t="s">
        <v>4179</v>
      </c>
      <c r="I3702">
        <v>15400000</v>
      </c>
      <c r="J3702" t="s">
        <v>12475</v>
      </c>
      <c r="K3702">
        <v>14200000</v>
      </c>
      <c r="L3702">
        <v>16500000</v>
      </c>
      <c r="M3702">
        <v>2</v>
      </c>
      <c r="N3702" t="s">
        <v>4626</v>
      </c>
      <c r="O3702" t="s">
        <v>12513</v>
      </c>
    </row>
    <row r="3703" spans="1:15" x14ac:dyDescent="0.3">
      <c r="A3703" t="s">
        <v>2154</v>
      </c>
      <c r="B3703">
        <v>2019</v>
      </c>
      <c r="C3703" t="s">
        <v>182</v>
      </c>
      <c r="D3703" t="s">
        <v>12511</v>
      </c>
      <c r="E3703" t="s">
        <v>12512</v>
      </c>
      <c r="F3703" t="s">
        <v>143</v>
      </c>
      <c r="G3703">
        <v>167000</v>
      </c>
      <c r="H3703" t="s">
        <v>4179</v>
      </c>
      <c r="I3703">
        <v>15400000</v>
      </c>
      <c r="J3703" t="s">
        <v>12475</v>
      </c>
      <c r="K3703">
        <v>14200000</v>
      </c>
      <c r="L3703">
        <v>16500000</v>
      </c>
      <c r="M3703">
        <v>2</v>
      </c>
      <c r="N3703" t="s">
        <v>4626</v>
      </c>
      <c r="O3703" t="s">
        <v>12514</v>
      </c>
    </row>
    <row r="3704" spans="1:15" x14ac:dyDescent="0.3">
      <c r="A3704" t="s">
        <v>12515</v>
      </c>
      <c r="B3704">
        <v>2019</v>
      </c>
      <c r="C3704" t="s">
        <v>62</v>
      </c>
      <c r="D3704">
        <v>5008</v>
      </c>
      <c r="E3704" t="s">
        <v>12516</v>
      </c>
      <c r="F3704" t="s">
        <v>43</v>
      </c>
      <c r="G3704">
        <v>175000</v>
      </c>
      <c r="H3704" t="s">
        <v>4179</v>
      </c>
      <c r="I3704">
        <v>12600000</v>
      </c>
      <c r="J3704" t="s">
        <v>12475</v>
      </c>
      <c r="K3704">
        <v>11600000</v>
      </c>
      <c r="L3704">
        <v>13700000</v>
      </c>
      <c r="M3704">
        <v>2</v>
      </c>
      <c r="N3704" t="s">
        <v>4186</v>
      </c>
      <c r="O3704" t="s">
        <v>12517</v>
      </c>
    </row>
    <row r="3705" spans="1:15" x14ac:dyDescent="0.3">
      <c r="A3705" t="s">
        <v>2757</v>
      </c>
      <c r="B3705">
        <v>2019</v>
      </c>
      <c r="C3705" t="s">
        <v>24</v>
      </c>
      <c r="D3705" t="s">
        <v>12518</v>
      </c>
      <c r="E3705" t="s">
        <v>12519</v>
      </c>
      <c r="F3705" t="s">
        <v>143</v>
      </c>
      <c r="G3705">
        <v>38400</v>
      </c>
      <c r="H3705" t="s">
        <v>4179</v>
      </c>
      <c r="I3705">
        <v>31600000</v>
      </c>
      <c r="J3705" t="s">
        <v>12475</v>
      </c>
      <c r="K3705">
        <v>30500000</v>
      </c>
      <c r="L3705">
        <v>32700000</v>
      </c>
      <c r="M3705">
        <v>6</v>
      </c>
      <c r="N3705" t="s">
        <v>12467</v>
      </c>
      <c r="O3705" t="s">
        <v>12520</v>
      </c>
    </row>
    <row r="3706" spans="1:15" x14ac:dyDescent="0.3">
      <c r="A3706" t="s">
        <v>2757</v>
      </c>
      <c r="B3706">
        <v>2019</v>
      </c>
      <c r="C3706" t="s">
        <v>24</v>
      </c>
      <c r="D3706" t="s">
        <v>12518</v>
      </c>
      <c r="E3706" t="s">
        <v>12519</v>
      </c>
      <c r="F3706" t="s">
        <v>143</v>
      </c>
      <c r="G3706">
        <v>38400</v>
      </c>
      <c r="H3706" t="s">
        <v>4179</v>
      </c>
      <c r="I3706">
        <v>31600000</v>
      </c>
      <c r="J3706" t="s">
        <v>12475</v>
      </c>
      <c r="K3706">
        <v>30500000</v>
      </c>
      <c r="L3706">
        <v>32700000</v>
      </c>
      <c r="M3706">
        <v>6</v>
      </c>
      <c r="N3706" t="s">
        <v>12467</v>
      </c>
      <c r="O3706" t="s">
        <v>12521</v>
      </c>
    </row>
    <row r="3707" spans="1:15" x14ac:dyDescent="0.3">
      <c r="A3707" t="s">
        <v>413</v>
      </c>
      <c r="B3707">
        <v>2019</v>
      </c>
      <c r="C3707" t="s">
        <v>191</v>
      </c>
      <c r="D3707" t="s">
        <v>4684</v>
      </c>
      <c r="E3707" t="s">
        <v>5715</v>
      </c>
      <c r="F3707" t="s">
        <v>43</v>
      </c>
      <c r="G3707">
        <v>62000</v>
      </c>
      <c r="H3707" t="s">
        <v>4179</v>
      </c>
      <c r="I3707">
        <v>18800000</v>
      </c>
      <c r="J3707" t="s">
        <v>12475</v>
      </c>
      <c r="K3707">
        <v>18100000</v>
      </c>
      <c r="L3707">
        <v>19400000</v>
      </c>
      <c r="M3707">
        <v>1</v>
      </c>
      <c r="N3707" t="s">
        <v>4573</v>
      </c>
      <c r="O3707" t="s">
        <v>12522</v>
      </c>
    </row>
    <row r="3708" spans="1:15" x14ac:dyDescent="0.3">
      <c r="A3708" t="s">
        <v>413</v>
      </c>
      <c r="B3708">
        <v>2019</v>
      </c>
      <c r="C3708" t="s">
        <v>191</v>
      </c>
      <c r="D3708" t="s">
        <v>4684</v>
      </c>
      <c r="E3708" t="s">
        <v>5715</v>
      </c>
      <c r="F3708" t="s">
        <v>43</v>
      </c>
      <c r="G3708">
        <v>62011</v>
      </c>
      <c r="H3708" t="s">
        <v>4179</v>
      </c>
      <c r="I3708">
        <v>18800000</v>
      </c>
      <c r="J3708" t="s">
        <v>12475</v>
      </c>
      <c r="K3708">
        <v>18100000</v>
      </c>
      <c r="L3708">
        <v>19400000</v>
      </c>
      <c r="M3708">
        <v>1</v>
      </c>
      <c r="N3708" t="s">
        <v>4573</v>
      </c>
      <c r="O3708" t="s">
        <v>12523</v>
      </c>
    </row>
    <row r="3709" spans="1:15" x14ac:dyDescent="0.3">
      <c r="A3709" t="s">
        <v>12524</v>
      </c>
      <c r="B3709">
        <v>2019</v>
      </c>
      <c r="C3709" t="s">
        <v>4031</v>
      </c>
      <c r="D3709" t="s">
        <v>5963</v>
      </c>
      <c r="E3709" t="s">
        <v>4969</v>
      </c>
      <c r="F3709" t="s">
        <v>60</v>
      </c>
      <c r="G3709">
        <v>122000</v>
      </c>
      <c r="H3709" t="s">
        <v>4179</v>
      </c>
      <c r="I3709">
        <v>9400000</v>
      </c>
      <c r="J3709" t="s">
        <v>12475</v>
      </c>
      <c r="K3709">
        <v>9000000</v>
      </c>
      <c r="L3709">
        <v>9800000</v>
      </c>
      <c r="M3709">
        <v>3</v>
      </c>
      <c r="N3709" t="s">
        <v>4259</v>
      </c>
      <c r="O3709" t="s">
        <v>12525</v>
      </c>
    </row>
    <row r="3710" spans="1:15" x14ac:dyDescent="0.3">
      <c r="A3710" t="s">
        <v>12526</v>
      </c>
      <c r="B3710">
        <v>2019</v>
      </c>
      <c r="C3710" t="s">
        <v>24</v>
      </c>
      <c r="D3710" t="s">
        <v>8155</v>
      </c>
      <c r="E3710" t="s">
        <v>8156</v>
      </c>
      <c r="F3710" t="s">
        <v>143</v>
      </c>
      <c r="G3710">
        <v>108800</v>
      </c>
      <c r="H3710" t="s">
        <v>4179</v>
      </c>
      <c r="I3710">
        <v>24100000</v>
      </c>
      <c r="J3710" t="s">
        <v>12475</v>
      </c>
      <c r="K3710">
        <v>22600000</v>
      </c>
      <c r="L3710">
        <v>25700000</v>
      </c>
      <c r="M3710">
        <v>7</v>
      </c>
      <c r="N3710" t="s">
        <v>5660</v>
      </c>
      <c r="O3710" t="s">
        <v>12527</v>
      </c>
    </row>
    <row r="3711" spans="1:15" x14ac:dyDescent="0.3">
      <c r="A3711" t="s">
        <v>12528</v>
      </c>
      <c r="B3711">
        <v>2019</v>
      </c>
      <c r="C3711" t="s">
        <v>5321</v>
      </c>
      <c r="D3711" t="s">
        <v>5965</v>
      </c>
      <c r="E3711" t="s">
        <v>12529</v>
      </c>
      <c r="F3711" t="s">
        <v>94</v>
      </c>
      <c r="G3711">
        <v>96000</v>
      </c>
      <c r="H3711" t="s">
        <v>4179</v>
      </c>
      <c r="I3711">
        <v>5610000</v>
      </c>
      <c r="J3711" t="s">
        <v>12475</v>
      </c>
      <c r="K3711">
        <v>5410000</v>
      </c>
      <c r="L3711">
        <v>5810000</v>
      </c>
      <c r="M3711">
        <v>10</v>
      </c>
      <c r="N3711" t="s">
        <v>4244</v>
      </c>
      <c r="O3711" t="s">
        <v>12530</v>
      </c>
    </row>
    <row r="3712" spans="1:15" x14ac:dyDescent="0.3">
      <c r="A3712" t="s">
        <v>12531</v>
      </c>
      <c r="B3712">
        <v>2019</v>
      </c>
      <c r="C3712" t="s">
        <v>4495</v>
      </c>
      <c r="D3712" t="s">
        <v>12532</v>
      </c>
      <c r="E3712" t="s">
        <v>12533</v>
      </c>
      <c r="F3712" t="s">
        <v>94</v>
      </c>
      <c r="G3712">
        <v>86700</v>
      </c>
      <c r="H3712" t="s">
        <v>4179</v>
      </c>
      <c r="I3712">
        <v>23700000</v>
      </c>
      <c r="J3712" t="s">
        <v>12475</v>
      </c>
      <c r="K3712">
        <v>22800000</v>
      </c>
      <c r="L3712">
        <v>24600000</v>
      </c>
      <c r="M3712">
        <v>4</v>
      </c>
      <c r="N3712" t="s">
        <v>4438</v>
      </c>
      <c r="O3712" t="s">
        <v>12534</v>
      </c>
    </row>
    <row r="3713" spans="1:15" x14ac:dyDescent="0.3">
      <c r="A3713" t="s">
        <v>12535</v>
      </c>
      <c r="B3713">
        <v>2019</v>
      </c>
      <c r="C3713" t="s">
        <v>24</v>
      </c>
      <c r="D3713" t="s">
        <v>4704</v>
      </c>
      <c r="E3713" t="s">
        <v>6231</v>
      </c>
      <c r="F3713" t="s">
        <v>43</v>
      </c>
      <c r="G3713">
        <v>72180</v>
      </c>
      <c r="H3713" t="s">
        <v>4179</v>
      </c>
      <c r="I3713">
        <v>10400000</v>
      </c>
      <c r="J3713" t="s">
        <v>12475</v>
      </c>
      <c r="K3713">
        <v>10000000</v>
      </c>
      <c r="L3713">
        <v>10700000</v>
      </c>
      <c r="M3713">
        <v>10</v>
      </c>
      <c r="N3713" t="s">
        <v>4191</v>
      </c>
      <c r="O3713" t="s">
        <v>12536</v>
      </c>
    </row>
    <row r="3714" spans="1:15" x14ac:dyDescent="0.3">
      <c r="A3714" t="s">
        <v>12537</v>
      </c>
      <c r="B3714">
        <v>2019</v>
      </c>
      <c r="C3714" t="s">
        <v>137</v>
      </c>
      <c r="D3714" t="s">
        <v>4590</v>
      </c>
      <c r="E3714" t="s">
        <v>4923</v>
      </c>
      <c r="F3714" t="s">
        <v>43</v>
      </c>
      <c r="G3714">
        <v>90016</v>
      </c>
      <c r="H3714" t="s">
        <v>4179</v>
      </c>
      <c r="I3714">
        <v>9900000</v>
      </c>
      <c r="J3714" t="s">
        <v>12475</v>
      </c>
      <c r="K3714">
        <v>9500000</v>
      </c>
      <c r="L3714">
        <v>10200000</v>
      </c>
      <c r="M3714">
        <v>30</v>
      </c>
      <c r="N3714" t="s">
        <v>4438</v>
      </c>
      <c r="O3714" t="s">
        <v>12538</v>
      </c>
    </row>
    <row r="3715" spans="1:15" x14ac:dyDescent="0.3">
      <c r="A3715" t="s">
        <v>12537</v>
      </c>
      <c r="B3715">
        <v>2019</v>
      </c>
      <c r="C3715" t="s">
        <v>137</v>
      </c>
      <c r="D3715" t="s">
        <v>4590</v>
      </c>
      <c r="E3715" t="s">
        <v>4923</v>
      </c>
      <c r="F3715" t="s">
        <v>43</v>
      </c>
      <c r="G3715">
        <v>90400</v>
      </c>
      <c r="H3715" t="s">
        <v>4179</v>
      </c>
      <c r="I3715">
        <v>9900000</v>
      </c>
      <c r="J3715" t="s">
        <v>12475</v>
      </c>
      <c r="K3715">
        <v>9500000</v>
      </c>
      <c r="L3715">
        <v>10200000</v>
      </c>
      <c r="M3715">
        <v>30</v>
      </c>
      <c r="N3715" t="s">
        <v>4438</v>
      </c>
      <c r="O3715" t="s">
        <v>12539</v>
      </c>
    </row>
    <row r="3716" spans="1:15" x14ac:dyDescent="0.3">
      <c r="A3716" t="s">
        <v>12540</v>
      </c>
      <c r="B3716">
        <v>2020</v>
      </c>
      <c r="C3716" t="s">
        <v>85</v>
      </c>
      <c r="D3716" t="s">
        <v>7685</v>
      </c>
      <c r="E3716" t="s">
        <v>12541</v>
      </c>
      <c r="F3716" t="s">
        <v>143</v>
      </c>
      <c r="G3716">
        <v>113848</v>
      </c>
      <c r="H3716" t="s">
        <v>4179</v>
      </c>
      <c r="I3716">
        <v>6280000</v>
      </c>
      <c r="J3716" t="s">
        <v>12475</v>
      </c>
      <c r="K3716">
        <v>6050000</v>
      </c>
      <c r="L3716">
        <v>6510000</v>
      </c>
      <c r="M3716">
        <v>10</v>
      </c>
      <c r="N3716" t="s">
        <v>4551</v>
      </c>
      <c r="O3716" t="s">
        <v>12542</v>
      </c>
    </row>
    <row r="3717" spans="1:15" x14ac:dyDescent="0.3">
      <c r="A3717" t="s">
        <v>12543</v>
      </c>
      <c r="B3717">
        <v>2020</v>
      </c>
      <c r="C3717" t="s">
        <v>41</v>
      </c>
      <c r="D3717" t="s">
        <v>6237</v>
      </c>
      <c r="E3717" t="s">
        <v>4423</v>
      </c>
      <c r="F3717" t="s">
        <v>43</v>
      </c>
      <c r="G3717">
        <v>59872</v>
      </c>
      <c r="H3717" t="s">
        <v>4172</v>
      </c>
      <c r="I3717">
        <v>6670000</v>
      </c>
      <c r="J3717" t="s">
        <v>12475</v>
      </c>
      <c r="K3717">
        <v>6440000</v>
      </c>
      <c r="L3717">
        <v>6890000</v>
      </c>
      <c r="M3717">
        <v>10</v>
      </c>
      <c r="N3717" t="s">
        <v>4438</v>
      </c>
      <c r="O3717" t="s">
        <v>12544</v>
      </c>
    </row>
    <row r="3718" spans="1:15" x14ac:dyDescent="0.3">
      <c r="A3718" t="s">
        <v>12545</v>
      </c>
      <c r="B3718">
        <v>2020</v>
      </c>
      <c r="C3718" t="s">
        <v>24</v>
      </c>
      <c r="D3718" t="s">
        <v>4392</v>
      </c>
      <c r="E3718" t="s">
        <v>8110</v>
      </c>
      <c r="F3718" t="s">
        <v>173</v>
      </c>
      <c r="G3718">
        <v>30000</v>
      </c>
      <c r="H3718" t="s">
        <v>4179</v>
      </c>
      <c r="I3718">
        <v>9800000</v>
      </c>
      <c r="J3718" t="s">
        <v>12475</v>
      </c>
      <c r="K3718">
        <v>9500000</v>
      </c>
      <c r="L3718">
        <v>10100000</v>
      </c>
      <c r="M3718">
        <v>15</v>
      </c>
      <c r="N3718" t="s">
        <v>4256</v>
      </c>
      <c r="O3718" t="s">
        <v>12546</v>
      </c>
    </row>
    <row r="3719" spans="1:15" x14ac:dyDescent="0.3">
      <c r="A3719" t="s">
        <v>12547</v>
      </c>
      <c r="B3719">
        <v>2020</v>
      </c>
      <c r="C3719" t="s">
        <v>194</v>
      </c>
      <c r="D3719" t="s">
        <v>4322</v>
      </c>
      <c r="E3719" t="s">
        <v>12548</v>
      </c>
      <c r="F3719" t="s">
        <v>43</v>
      </c>
      <c r="G3719">
        <v>94700</v>
      </c>
      <c r="H3719" t="s">
        <v>4179</v>
      </c>
      <c r="I3719">
        <v>31600000</v>
      </c>
      <c r="J3719" t="s">
        <v>12475</v>
      </c>
      <c r="K3719">
        <v>29600000</v>
      </c>
      <c r="L3719">
        <v>33600000</v>
      </c>
      <c r="M3719">
        <v>12</v>
      </c>
      <c r="N3719" t="s">
        <v>5671</v>
      </c>
      <c r="O3719" t="s">
        <v>12549</v>
      </c>
    </row>
    <row r="3720" spans="1:15" x14ac:dyDescent="0.3">
      <c r="A3720" t="s">
        <v>4171</v>
      </c>
      <c r="B3720">
        <v>2026</v>
      </c>
      <c r="C3720" t="s">
        <v>188</v>
      </c>
      <c r="D3720" t="s">
        <v>5906</v>
      </c>
      <c r="E3720" t="s">
        <v>12550</v>
      </c>
      <c r="F3720" t="s">
        <v>4171</v>
      </c>
      <c r="G3720">
        <v>10400</v>
      </c>
      <c r="H3720" t="s">
        <v>4179</v>
      </c>
      <c r="I3720">
        <v>14900000</v>
      </c>
      <c r="J3720" t="s">
        <v>12475</v>
      </c>
      <c r="K3720">
        <v>14400000</v>
      </c>
      <c r="L3720">
        <v>15400000</v>
      </c>
      <c r="M3720">
        <v>2</v>
      </c>
      <c r="N3720" t="s">
        <v>4587</v>
      </c>
      <c r="O3720" t="s">
        <v>12551</v>
      </c>
    </row>
    <row r="3721" spans="1:15" x14ac:dyDescent="0.3">
      <c r="A3721" t="s">
        <v>4171</v>
      </c>
      <c r="B3721">
        <v>2026</v>
      </c>
      <c r="C3721" t="s">
        <v>188</v>
      </c>
      <c r="D3721" t="s">
        <v>5906</v>
      </c>
      <c r="E3721" t="s">
        <v>12550</v>
      </c>
      <c r="F3721" t="s">
        <v>4171</v>
      </c>
      <c r="G3721">
        <v>10400</v>
      </c>
      <c r="H3721" t="s">
        <v>4179</v>
      </c>
      <c r="I3721">
        <v>14900000</v>
      </c>
      <c r="J3721" t="s">
        <v>12475</v>
      </c>
      <c r="K3721">
        <v>14400000</v>
      </c>
      <c r="L3721">
        <v>15400000</v>
      </c>
      <c r="M3721">
        <v>2</v>
      </c>
      <c r="N3721" t="s">
        <v>4587</v>
      </c>
      <c r="O3721" t="s">
        <v>12552</v>
      </c>
    </row>
    <row r="3722" spans="1:15" x14ac:dyDescent="0.3">
      <c r="A3722" t="s">
        <v>12553</v>
      </c>
      <c r="B3722">
        <v>2020</v>
      </c>
      <c r="C3722" t="s">
        <v>85</v>
      </c>
      <c r="D3722" t="s">
        <v>7724</v>
      </c>
      <c r="E3722" t="s">
        <v>8874</v>
      </c>
      <c r="F3722" t="s">
        <v>43</v>
      </c>
      <c r="G3722">
        <v>88387</v>
      </c>
      <c r="H3722" t="s">
        <v>4179</v>
      </c>
      <c r="I3722">
        <v>10600000</v>
      </c>
      <c r="J3722" t="s">
        <v>12475</v>
      </c>
      <c r="K3722">
        <v>10200000</v>
      </c>
      <c r="L3722">
        <v>11000000</v>
      </c>
      <c r="M3722">
        <v>18</v>
      </c>
      <c r="N3722" t="s">
        <v>4551</v>
      </c>
      <c r="O3722" t="s">
        <v>12554</v>
      </c>
    </row>
    <row r="3723" spans="1:15" x14ac:dyDescent="0.3">
      <c r="A3723" t="s">
        <v>12555</v>
      </c>
      <c r="B3723">
        <v>2020</v>
      </c>
      <c r="C3723" t="s">
        <v>11960</v>
      </c>
      <c r="D3723" t="s">
        <v>12556</v>
      </c>
      <c r="E3723" t="s">
        <v>12557</v>
      </c>
      <c r="F3723" t="s">
        <v>43</v>
      </c>
      <c r="G3723">
        <v>99000</v>
      </c>
      <c r="H3723" t="s">
        <v>4172</v>
      </c>
      <c r="I3723">
        <v>18700000</v>
      </c>
      <c r="J3723" t="s">
        <v>12475</v>
      </c>
      <c r="K3723">
        <v>17800000</v>
      </c>
      <c r="L3723">
        <v>19600000</v>
      </c>
      <c r="M3723">
        <v>13</v>
      </c>
      <c r="N3723" t="s">
        <v>4212</v>
      </c>
      <c r="O3723" t="s">
        <v>12558</v>
      </c>
    </row>
    <row r="3724" spans="1:15" x14ac:dyDescent="0.3">
      <c r="A3724" t="s">
        <v>12559</v>
      </c>
      <c r="B3724">
        <v>2021</v>
      </c>
      <c r="C3724" t="s">
        <v>24</v>
      </c>
      <c r="D3724" t="s">
        <v>4571</v>
      </c>
      <c r="E3724" t="s">
        <v>4698</v>
      </c>
      <c r="F3724" t="s">
        <v>43</v>
      </c>
      <c r="G3724">
        <v>134596</v>
      </c>
      <c r="H3724" t="s">
        <v>4179</v>
      </c>
      <c r="I3724">
        <v>27000000</v>
      </c>
      <c r="J3724" t="s">
        <v>12475</v>
      </c>
      <c r="K3724">
        <v>26000000</v>
      </c>
      <c r="L3724">
        <v>28100000</v>
      </c>
      <c r="M3724">
        <v>11</v>
      </c>
      <c r="N3724" t="s">
        <v>4251</v>
      </c>
      <c r="O3724" t="s">
        <v>12560</v>
      </c>
    </row>
    <row r="3725" spans="1:15" x14ac:dyDescent="0.3">
      <c r="A3725" t="s">
        <v>12559</v>
      </c>
      <c r="B3725">
        <v>2021</v>
      </c>
      <c r="C3725" t="s">
        <v>24</v>
      </c>
      <c r="D3725" t="s">
        <v>4571</v>
      </c>
      <c r="E3725" t="s">
        <v>4698</v>
      </c>
      <c r="F3725" t="s">
        <v>43</v>
      </c>
      <c r="G3725">
        <v>134600</v>
      </c>
      <c r="H3725" t="s">
        <v>4179</v>
      </c>
      <c r="I3725">
        <v>27000000</v>
      </c>
      <c r="J3725" t="s">
        <v>12475</v>
      </c>
      <c r="K3725">
        <v>26000000</v>
      </c>
      <c r="L3725">
        <v>28100000</v>
      </c>
      <c r="M3725">
        <v>11</v>
      </c>
      <c r="N3725" t="s">
        <v>4251</v>
      </c>
      <c r="O3725" t="s">
        <v>12561</v>
      </c>
    </row>
    <row r="3726" spans="1:15" x14ac:dyDescent="0.3">
      <c r="A3726" t="s">
        <v>7178</v>
      </c>
      <c r="B3726">
        <v>2021</v>
      </c>
      <c r="C3726" t="s">
        <v>62</v>
      </c>
      <c r="D3726" t="s">
        <v>4445</v>
      </c>
      <c r="E3726" t="s">
        <v>12562</v>
      </c>
      <c r="F3726" t="s">
        <v>43</v>
      </c>
      <c r="G3726">
        <v>102000</v>
      </c>
      <c r="H3726" t="s">
        <v>4179</v>
      </c>
      <c r="I3726">
        <v>12700000</v>
      </c>
      <c r="J3726" t="s">
        <v>12475</v>
      </c>
      <c r="K3726">
        <v>12100000</v>
      </c>
      <c r="L3726">
        <v>13300000</v>
      </c>
      <c r="M3726">
        <v>25</v>
      </c>
      <c r="N3726" t="s">
        <v>4191</v>
      </c>
      <c r="O3726" t="s">
        <v>12563</v>
      </c>
    </row>
    <row r="3727" spans="1:15" x14ac:dyDescent="0.3">
      <c r="A3727" t="s">
        <v>11977</v>
      </c>
      <c r="B3727">
        <v>2021</v>
      </c>
      <c r="C3727" t="s">
        <v>4640</v>
      </c>
      <c r="D3727" t="s">
        <v>6179</v>
      </c>
      <c r="E3727" t="s">
        <v>11978</v>
      </c>
      <c r="F3727" t="s">
        <v>161</v>
      </c>
      <c r="G3727">
        <v>39000</v>
      </c>
      <c r="H3727" t="s">
        <v>4179</v>
      </c>
      <c r="I3727">
        <v>14700000</v>
      </c>
      <c r="J3727" t="s">
        <v>12475</v>
      </c>
      <c r="K3727">
        <v>14300000</v>
      </c>
      <c r="L3727">
        <v>15200000</v>
      </c>
      <c r="M3727" t="s">
        <v>4174</v>
      </c>
      <c r="N3727" t="s">
        <v>4218</v>
      </c>
      <c r="O3727" t="s">
        <v>12564</v>
      </c>
    </row>
    <row r="3728" spans="1:15" x14ac:dyDescent="0.3">
      <c r="A3728" t="s">
        <v>11977</v>
      </c>
      <c r="B3728">
        <v>2021</v>
      </c>
      <c r="C3728" t="s">
        <v>4640</v>
      </c>
      <c r="D3728" t="s">
        <v>6179</v>
      </c>
      <c r="E3728" t="s">
        <v>11978</v>
      </c>
      <c r="F3728" t="s">
        <v>161</v>
      </c>
      <c r="G3728">
        <v>39037</v>
      </c>
      <c r="H3728" t="s">
        <v>4179</v>
      </c>
      <c r="I3728">
        <v>14700000</v>
      </c>
      <c r="J3728" t="s">
        <v>12475</v>
      </c>
      <c r="K3728">
        <v>14300000</v>
      </c>
      <c r="L3728">
        <v>15200000</v>
      </c>
      <c r="M3728" t="s">
        <v>4174</v>
      </c>
      <c r="N3728" t="s">
        <v>4218</v>
      </c>
      <c r="O3728" t="s">
        <v>12565</v>
      </c>
    </row>
    <row r="3729" spans="1:15" x14ac:dyDescent="0.3">
      <c r="A3729" t="s">
        <v>12566</v>
      </c>
      <c r="B3729">
        <v>2021</v>
      </c>
      <c r="C3729" t="s">
        <v>85</v>
      </c>
      <c r="D3729" t="s">
        <v>12504</v>
      </c>
      <c r="E3729" t="s">
        <v>12567</v>
      </c>
      <c r="F3729" t="s">
        <v>94</v>
      </c>
      <c r="G3729">
        <v>120000</v>
      </c>
      <c r="H3729" t="s">
        <v>4172</v>
      </c>
      <c r="I3729">
        <v>24900000</v>
      </c>
      <c r="J3729" t="s">
        <v>12475</v>
      </c>
      <c r="K3729">
        <v>23200000</v>
      </c>
      <c r="L3729">
        <v>26500000</v>
      </c>
      <c r="M3729">
        <v>7</v>
      </c>
      <c r="N3729" t="s">
        <v>4195</v>
      </c>
      <c r="O3729" t="s">
        <v>12568</v>
      </c>
    </row>
    <row r="3730" spans="1:15" x14ac:dyDescent="0.3">
      <c r="A3730" t="s">
        <v>11643</v>
      </c>
      <c r="B3730">
        <v>2020</v>
      </c>
      <c r="C3730" t="s">
        <v>230</v>
      </c>
      <c r="D3730" t="s">
        <v>11109</v>
      </c>
      <c r="E3730" t="s">
        <v>12269</v>
      </c>
      <c r="F3730" t="s">
        <v>173</v>
      </c>
      <c r="G3730">
        <v>22745</v>
      </c>
      <c r="H3730" t="s">
        <v>4172</v>
      </c>
      <c r="I3730">
        <v>12700000</v>
      </c>
      <c r="J3730" t="s">
        <v>12475</v>
      </c>
      <c r="K3730">
        <v>12100000</v>
      </c>
      <c r="L3730">
        <v>13300000</v>
      </c>
      <c r="M3730">
        <v>2</v>
      </c>
      <c r="N3730" t="s">
        <v>4346</v>
      </c>
      <c r="O3730" t="s">
        <v>12569</v>
      </c>
    </row>
    <row r="3731" spans="1:15" x14ac:dyDescent="0.3">
      <c r="A3731" t="s">
        <v>12570</v>
      </c>
      <c r="B3731">
        <v>2021</v>
      </c>
      <c r="C3731" t="s">
        <v>92</v>
      </c>
      <c r="D3731" t="s">
        <v>4752</v>
      </c>
      <c r="E3731" t="s">
        <v>5211</v>
      </c>
      <c r="F3731" t="s">
        <v>43</v>
      </c>
      <c r="G3731">
        <v>66000</v>
      </c>
      <c r="H3731" t="s">
        <v>4179</v>
      </c>
      <c r="I3731">
        <v>9200000</v>
      </c>
      <c r="J3731" t="s">
        <v>12475</v>
      </c>
      <c r="K3731">
        <v>8900000</v>
      </c>
      <c r="L3731">
        <v>9500000</v>
      </c>
      <c r="M3731">
        <v>18</v>
      </c>
      <c r="N3731" t="s">
        <v>4507</v>
      </c>
      <c r="O3731" t="s">
        <v>12571</v>
      </c>
    </row>
    <row r="3732" spans="1:15" x14ac:dyDescent="0.3">
      <c r="A3732" t="s">
        <v>11646</v>
      </c>
      <c r="B3732">
        <v>2021</v>
      </c>
      <c r="C3732" t="s">
        <v>36</v>
      </c>
      <c r="D3732" t="s">
        <v>4426</v>
      </c>
      <c r="E3732" t="s">
        <v>4506</v>
      </c>
      <c r="F3732" t="s">
        <v>143</v>
      </c>
      <c r="G3732">
        <v>30197</v>
      </c>
      <c r="H3732" t="s">
        <v>4179</v>
      </c>
      <c r="I3732">
        <v>7310000</v>
      </c>
      <c r="J3732" t="s">
        <v>12475</v>
      </c>
      <c r="K3732">
        <v>7060000</v>
      </c>
      <c r="L3732">
        <v>7560000</v>
      </c>
      <c r="M3732">
        <v>45</v>
      </c>
      <c r="N3732" t="s">
        <v>4438</v>
      </c>
      <c r="O3732" t="s">
        <v>12572</v>
      </c>
    </row>
    <row r="3733" spans="1:15" x14ac:dyDescent="0.3">
      <c r="A3733" t="s">
        <v>12573</v>
      </c>
      <c r="B3733">
        <v>2021</v>
      </c>
      <c r="C3733" t="s">
        <v>137</v>
      </c>
      <c r="D3733" t="s">
        <v>5107</v>
      </c>
      <c r="E3733" t="s">
        <v>4840</v>
      </c>
      <c r="F3733" t="s">
        <v>161</v>
      </c>
      <c r="G3733">
        <v>56000</v>
      </c>
      <c r="H3733" t="s">
        <v>4179</v>
      </c>
      <c r="I3733">
        <v>13200000</v>
      </c>
      <c r="J3733" t="s">
        <v>12475</v>
      </c>
      <c r="K3733">
        <v>12700000</v>
      </c>
      <c r="L3733">
        <v>13700000</v>
      </c>
      <c r="M3733">
        <v>56</v>
      </c>
      <c r="N3733" t="s">
        <v>4274</v>
      </c>
      <c r="O3733" t="s">
        <v>12574</v>
      </c>
    </row>
    <row r="3734" spans="1:15" x14ac:dyDescent="0.3">
      <c r="A3734" t="s">
        <v>12573</v>
      </c>
      <c r="B3734">
        <v>2021</v>
      </c>
      <c r="C3734" t="s">
        <v>137</v>
      </c>
      <c r="D3734" t="s">
        <v>4201</v>
      </c>
      <c r="E3734" t="s">
        <v>5108</v>
      </c>
      <c r="F3734" t="s">
        <v>161</v>
      </c>
      <c r="G3734">
        <v>55459</v>
      </c>
      <c r="H3734" t="s">
        <v>4179</v>
      </c>
      <c r="I3734">
        <v>13200000</v>
      </c>
      <c r="J3734" t="s">
        <v>12475</v>
      </c>
      <c r="K3734">
        <v>12700000</v>
      </c>
      <c r="L3734">
        <v>13700000</v>
      </c>
      <c r="M3734">
        <v>56</v>
      </c>
      <c r="N3734" t="s">
        <v>4274</v>
      </c>
      <c r="O3734" t="s">
        <v>12575</v>
      </c>
    </row>
    <row r="3735" spans="1:15" x14ac:dyDescent="0.3">
      <c r="A3735" t="s">
        <v>12576</v>
      </c>
      <c r="B3735">
        <v>2021</v>
      </c>
      <c r="C3735" t="s">
        <v>24</v>
      </c>
      <c r="D3735" t="s">
        <v>4189</v>
      </c>
      <c r="E3735" t="s">
        <v>4190</v>
      </c>
      <c r="F3735" t="s">
        <v>60</v>
      </c>
      <c r="G3735">
        <v>65000</v>
      </c>
      <c r="H3735" t="s">
        <v>4179</v>
      </c>
      <c r="I3735">
        <v>11300000</v>
      </c>
      <c r="J3735" t="s">
        <v>12475</v>
      </c>
      <c r="K3735">
        <v>10900000</v>
      </c>
      <c r="L3735">
        <v>11700000</v>
      </c>
      <c r="M3735">
        <v>23</v>
      </c>
      <c r="N3735" t="s">
        <v>4259</v>
      </c>
      <c r="O3735" t="s">
        <v>12577</v>
      </c>
    </row>
    <row r="3736" spans="1:15" x14ac:dyDescent="0.3">
      <c r="A3736" t="s">
        <v>12578</v>
      </c>
      <c r="B3736">
        <v>2021</v>
      </c>
      <c r="C3736" t="s">
        <v>36</v>
      </c>
      <c r="D3736" t="s">
        <v>4774</v>
      </c>
      <c r="E3736" t="s">
        <v>5020</v>
      </c>
      <c r="F3736" t="s">
        <v>43</v>
      </c>
      <c r="G3736">
        <v>50000</v>
      </c>
      <c r="H3736" t="s">
        <v>4179</v>
      </c>
      <c r="I3736">
        <v>11300000</v>
      </c>
      <c r="J3736" t="s">
        <v>12475</v>
      </c>
      <c r="K3736">
        <v>10800000</v>
      </c>
      <c r="L3736">
        <v>11700000</v>
      </c>
      <c r="M3736">
        <v>39</v>
      </c>
      <c r="N3736" t="s">
        <v>4218</v>
      </c>
      <c r="O3736" t="s">
        <v>12579</v>
      </c>
    </row>
    <row r="3737" spans="1:15" x14ac:dyDescent="0.3">
      <c r="A3737" t="s">
        <v>1230</v>
      </c>
      <c r="B3737">
        <v>2021</v>
      </c>
      <c r="C3737" t="s">
        <v>4183</v>
      </c>
      <c r="D3737" t="s">
        <v>4184</v>
      </c>
      <c r="E3737" t="s">
        <v>4550</v>
      </c>
      <c r="F3737" t="s">
        <v>143</v>
      </c>
      <c r="G3737">
        <v>53600</v>
      </c>
      <c r="H3737" t="s">
        <v>4179</v>
      </c>
      <c r="I3737">
        <v>7660000</v>
      </c>
      <c r="J3737" t="s">
        <v>12475</v>
      </c>
      <c r="K3737">
        <v>7380000</v>
      </c>
      <c r="L3737">
        <v>7950000</v>
      </c>
      <c r="M3737">
        <v>11</v>
      </c>
      <c r="N3737" t="s">
        <v>4507</v>
      </c>
      <c r="O3737" t="s">
        <v>12580</v>
      </c>
    </row>
    <row r="3738" spans="1:15" x14ac:dyDescent="0.3">
      <c r="A3738" t="s">
        <v>10314</v>
      </c>
      <c r="B3738">
        <v>2021</v>
      </c>
      <c r="C3738" t="s">
        <v>89</v>
      </c>
      <c r="D3738" t="s">
        <v>4422</v>
      </c>
      <c r="E3738" t="s">
        <v>4850</v>
      </c>
      <c r="F3738" t="s">
        <v>173</v>
      </c>
      <c r="G3738">
        <v>69000</v>
      </c>
      <c r="H3738" t="s">
        <v>4179</v>
      </c>
      <c r="I3738">
        <v>8400000</v>
      </c>
      <c r="J3738" t="s">
        <v>12475</v>
      </c>
      <c r="K3738">
        <v>8000000</v>
      </c>
      <c r="L3738">
        <v>8700000</v>
      </c>
      <c r="M3738">
        <v>97</v>
      </c>
      <c r="N3738" t="s">
        <v>4438</v>
      </c>
      <c r="O3738" t="s">
        <v>12581</v>
      </c>
    </row>
    <row r="3739" spans="1:15" x14ac:dyDescent="0.3">
      <c r="A3739" t="s">
        <v>12582</v>
      </c>
      <c r="B3739">
        <v>2022</v>
      </c>
      <c r="C3739" t="s">
        <v>194</v>
      </c>
      <c r="D3739">
        <v>700</v>
      </c>
      <c r="E3739" t="s">
        <v>12042</v>
      </c>
      <c r="F3739" t="s">
        <v>43</v>
      </c>
      <c r="G3739">
        <v>124186</v>
      </c>
      <c r="H3739" t="s">
        <v>4172</v>
      </c>
      <c r="I3739">
        <v>8200000</v>
      </c>
      <c r="J3739" t="s">
        <v>12475</v>
      </c>
      <c r="K3739">
        <v>7590000</v>
      </c>
      <c r="L3739">
        <v>8800000</v>
      </c>
      <c r="M3739">
        <v>14</v>
      </c>
      <c r="N3739" t="s">
        <v>4424</v>
      </c>
      <c r="O3739" t="s">
        <v>12583</v>
      </c>
    </row>
    <row r="3740" spans="1:15" x14ac:dyDescent="0.3">
      <c r="A3740" t="s">
        <v>11653</v>
      </c>
      <c r="B3740">
        <v>2022</v>
      </c>
      <c r="C3740" t="s">
        <v>36</v>
      </c>
      <c r="D3740" t="s">
        <v>4399</v>
      </c>
      <c r="E3740" t="s">
        <v>4400</v>
      </c>
      <c r="F3740" t="s">
        <v>60</v>
      </c>
      <c r="G3740">
        <v>20125</v>
      </c>
      <c r="H3740" t="s">
        <v>4179</v>
      </c>
      <c r="I3740">
        <v>7640000</v>
      </c>
      <c r="J3740" t="s">
        <v>12475</v>
      </c>
      <c r="K3740">
        <v>7370000</v>
      </c>
      <c r="L3740">
        <v>7910000</v>
      </c>
      <c r="M3740">
        <v>43</v>
      </c>
      <c r="N3740" t="s">
        <v>4191</v>
      </c>
      <c r="O3740" t="s">
        <v>12584</v>
      </c>
    </row>
    <row r="3741" spans="1:15" x14ac:dyDescent="0.3">
      <c r="A3741" t="s">
        <v>11654</v>
      </c>
      <c r="B3741">
        <v>2022</v>
      </c>
      <c r="C3741" t="s">
        <v>62</v>
      </c>
      <c r="D3741" t="s">
        <v>4206</v>
      </c>
      <c r="E3741" t="s">
        <v>7922</v>
      </c>
      <c r="F3741" t="s">
        <v>43</v>
      </c>
      <c r="G3741">
        <v>72768</v>
      </c>
      <c r="H3741" t="s">
        <v>4179</v>
      </c>
      <c r="I3741">
        <v>16000000</v>
      </c>
      <c r="J3741" t="s">
        <v>12475</v>
      </c>
      <c r="K3741">
        <v>15400000</v>
      </c>
      <c r="L3741">
        <v>16600000</v>
      </c>
      <c r="M3741">
        <v>27</v>
      </c>
      <c r="N3741" t="s">
        <v>4225</v>
      </c>
      <c r="O3741" t="s">
        <v>12585</v>
      </c>
    </row>
    <row r="3742" spans="1:15" x14ac:dyDescent="0.3">
      <c r="A3742" t="s">
        <v>11179</v>
      </c>
      <c r="B3742">
        <v>2021</v>
      </c>
      <c r="C3742" t="s">
        <v>250</v>
      </c>
      <c r="D3742" t="s">
        <v>5993</v>
      </c>
      <c r="E3742" t="s">
        <v>11180</v>
      </c>
      <c r="F3742" t="s">
        <v>43</v>
      </c>
      <c r="G3742">
        <v>75000</v>
      </c>
      <c r="H3742" t="s">
        <v>4179</v>
      </c>
      <c r="I3742">
        <v>19100000</v>
      </c>
      <c r="J3742" t="s">
        <v>12475</v>
      </c>
      <c r="K3742">
        <v>18200000</v>
      </c>
      <c r="L3742">
        <v>20000000</v>
      </c>
      <c r="M3742" t="s">
        <v>4174</v>
      </c>
      <c r="N3742" t="s">
        <v>4289</v>
      </c>
      <c r="O3742" t="s">
        <v>12586</v>
      </c>
    </row>
    <row r="3743" spans="1:15" x14ac:dyDescent="0.3">
      <c r="A3743" t="s">
        <v>11179</v>
      </c>
      <c r="B3743">
        <v>2021</v>
      </c>
      <c r="C3743" t="s">
        <v>250</v>
      </c>
      <c r="D3743" t="s">
        <v>5993</v>
      </c>
      <c r="E3743" t="s">
        <v>11180</v>
      </c>
      <c r="F3743" t="s">
        <v>43</v>
      </c>
      <c r="G3743">
        <v>79000</v>
      </c>
      <c r="H3743" t="s">
        <v>4179</v>
      </c>
      <c r="I3743">
        <v>19000000</v>
      </c>
      <c r="J3743" t="s">
        <v>12475</v>
      </c>
      <c r="K3743">
        <v>18100000</v>
      </c>
      <c r="L3743">
        <v>19900000</v>
      </c>
      <c r="M3743" t="s">
        <v>4174</v>
      </c>
      <c r="N3743" t="s">
        <v>4289</v>
      </c>
      <c r="O3743" t="s">
        <v>12587</v>
      </c>
    </row>
    <row r="3744" spans="1:15" x14ac:dyDescent="0.3">
      <c r="A3744" t="s">
        <v>12588</v>
      </c>
      <c r="B3744">
        <v>2022</v>
      </c>
      <c r="C3744" t="s">
        <v>50</v>
      </c>
      <c r="D3744">
        <v>560</v>
      </c>
      <c r="E3744" t="s">
        <v>4742</v>
      </c>
      <c r="F3744" t="s">
        <v>43</v>
      </c>
      <c r="G3744">
        <v>62000</v>
      </c>
      <c r="H3744" t="s">
        <v>4179</v>
      </c>
      <c r="I3744">
        <v>7570000</v>
      </c>
      <c r="J3744" t="s">
        <v>12475</v>
      </c>
      <c r="K3744">
        <v>7300000</v>
      </c>
      <c r="L3744">
        <v>7840000</v>
      </c>
      <c r="M3744">
        <v>13</v>
      </c>
      <c r="N3744" t="s">
        <v>4274</v>
      </c>
      <c r="O3744" t="s">
        <v>12589</v>
      </c>
    </row>
    <row r="3745" spans="1:15" x14ac:dyDescent="0.3">
      <c r="A3745" t="s">
        <v>12588</v>
      </c>
      <c r="B3745">
        <v>2022</v>
      </c>
      <c r="C3745" t="s">
        <v>50</v>
      </c>
      <c r="D3745">
        <v>560</v>
      </c>
      <c r="E3745" t="s">
        <v>12590</v>
      </c>
      <c r="F3745" t="s">
        <v>43</v>
      </c>
      <c r="G3745">
        <v>62000</v>
      </c>
      <c r="H3745" t="s">
        <v>4179</v>
      </c>
      <c r="I3745">
        <v>7470000</v>
      </c>
      <c r="J3745" t="s">
        <v>12475</v>
      </c>
      <c r="K3745">
        <v>7200000</v>
      </c>
      <c r="L3745">
        <v>7750000</v>
      </c>
      <c r="M3745" t="s">
        <v>4174</v>
      </c>
      <c r="N3745" t="s">
        <v>4274</v>
      </c>
      <c r="O3745" t="s">
        <v>12591</v>
      </c>
    </row>
    <row r="3746" spans="1:15" x14ac:dyDescent="0.3">
      <c r="A3746" t="s">
        <v>12592</v>
      </c>
      <c r="B3746">
        <v>2022</v>
      </c>
      <c r="C3746" t="s">
        <v>41</v>
      </c>
      <c r="D3746" t="s">
        <v>5030</v>
      </c>
      <c r="E3746" t="s">
        <v>5031</v>
      </c>
      <c r="F3746" t="s">
        <v>43</v>
      </c>
      <c r="G3746">
        <v>30300</v>
      </c>
      <c r="H3746" t="s">
        <v>4179</v>
      </c>
      <c r="I3746">
        <v>11800000</v>
      </c>
      <c r="J3746" t="s">
        <v>12475</v>
      </c>
      <c r="K3746">
        <v>11400000</v>
      </c>
      <c r="L3746">
        <v>12100000</v>
      </c>
      <c r="M3746">
        <v>9</v>
      </c>
      <c r="N3746" t="s">
        <v>4259</v>
      </c>
      <c r="O3746" t="s">
        <v>12593</v>
      </c>
    </row>
    <row r="3747" spans="1:15" x14ac:dyDescent="0.3">
      <c r="A3747" t="s">
        <v>12594</v>
      </c>
      <c r="B3747">
        <v>2022</v>
      </c>
      <c r="C3747" t="s">
        <v>36</v>
      </c>
      <c r="D3747" t="s">
        <v>4426</v>
      </c>
      <c r="E3747" t="s">
        <v>4637</v>
      </c>
      <c r="F3747" t="s">
        <v>4788</v>
      </c>
      <c r="G3747">
        <v>66465</v>
      </c>
      <c r="H3747" t="s">
        <v>4172</v>
      </c>
      <c r="I3747">
        <v>7010000</v>
      </c>
      <c r="J3747" t="s">
        <v>12475</v>
      </c>
      <c r="K3747">
        <v>6680000</v>
      </c>
      <c r="L3747">
        <v>7330000</v>
      </c>
      <c r="M3747">
        <v>23</v>
      </c>
      <c r="N3747" t="s">
        <v>4424</v>
      </c>
      <c r="O3747" t="s">
        <v>12595</v>
      </c>
    </row>
    <row r="3748" spans="1:15" x14ac:dyDescent="0.3">
      <c r="A3748" t="s">
        <v>11656</v>
      </c>
      <c r="B3748">
        <v>2022</v>
      </c>
      <c r="C3748" t="s">
        <v>41</v>
      </c>
      <c r="D3748" t="s">
        <v>4721</v>
      </c>
      <c r="E3748" t="s">
        <v>4618</v>
      </c>
      <c r="F3748" t="s">
        <v>161</v>
      </c>
      <c r="G3748">
        <v>45380</v>
      </c>
      <c r="H3748" t="s">
        <v>4179</v>
      </c>
      <c r="I3748">
        <v>7590000</v>
      </c>
      <c r="J3748" t="s">
        <v>12475</v>
      </c>
      <c r="K3748">
        <v>7310000</v>
      </c>
      <c r="L3748">
        <v>7860000</v>
      </c>
      <c r="M3748">
        <v>6</v>
      </c>
      <c r="N3748" t="s">
        <v>4247</v>
      </c>
      <c r="O3748" t="s">
        <v>12596</v>
      </c>
    </row>
    <row r="3749" spans="1:15" x14ac:dyDescent="0.3">
      <c r="A3749" t="s">
        <v>11656</v>
      </c>
      <c r="B3749">
        <v>2022</v>
      </c>
      <c r="C3749" t="s">
        <v>41</v>
      </c>
      <c r="D3749" t="s">
        <v>4721</v>
      </c>
      <c r="E3749" t="s">
        <v>4618</v>
      </c>
      <c r="F3749" t="s">
        <v>161</v>
      </c>
      <c r="G3749">
        <v>46000</v>
      </c>
      <c r="H3749" t="s">
        <v>4179</v>
      </c>
      <c r="I3749">
        <v>7580000</v>
      </c>
      <c r="J3749" t="s">
        <v>12475</v>
      </c>
      <c r="K3749">
        <v>7310000</v>
      </c>
      <c r="L3749">
        <v>7850000</v>
      </c>
      <c r="M3749">
        <v>6</v>
      </c>
      <c r="N3749" t="s">
        <v>4247</v>
      </c>
      <c r="O3749" t="s">
        <v>12597</v>
      </c>
    </row>
    <row r="3750" spans="1:15" x14ac:dyDescent="0.3">
      <c r="A3750" t="s">
        <v>12598</v>
      </c>
      <c r="B3750">
        <v>2022</v>
      </c>
      <c r="C3750" t="s">
        <v>85</v>
      </c>
      <c r="D3750" t="s">
        <v>7976</v>
      </c>
      <c r="E3750" t="s">
        <v>12599</v>
      </c>
      <c r="F3750" t="s">
        <v>143</v>
      </c>
      <c r="G3750">
        <v>34622</v>
      </c>
      <c r="H3750" t="s">
        <v>4179</v>
      </c>
      <c r="I3750">
        <v>8200000</v>
      </c>
      <c r="J3750" t="s">
        <v>12475</v>
      </c>
      <c r="K3750">
        <v>7900000</v>
      </c>
      <c r="L3750">
        <v>8500000</v>
      </c>
      <c r="M3750">
        <v>15</v>
      </c>
      <c r="N3750" t="s">
        <v>4648</v>
      </c>
      <c r="O3750" t="s">
        <v>12600</v>
      </c>
    </row>
    <row r="3751" spans="1:15" x14ac:dyDescent="0.3">
      <c r="A3751" t="s">
        <v>12598</v>
      </c>
      <c r="B3751">
        <v>2022</v>
      </c>
      <c r="C3751" t="s">
        <v>85</v>
      </c>
      <c r="D3751" t="s">
        <v>7976</v>
      </c>
      <c r="E3751" t="s">
        <v>12601</v>
      </c>
      <c r="F3751" t="s">
        <v>143</v>
      </c>
      <c r="G3751">
        <v>34622</v>
      </c>
      <c r="H3751" t="s">
        <v>4179</v>
      </c>
      <c r="I3751">
        <v>8200000</v>
      </c>
      <c r="J3751" t="s">
        <v>12475</v>
      </c>
      <c r="K3751">
        <v>7880000</v>
      </c>
      <c r="L3751">
        <v>8500000</v>
      </c>
      <c r="M3751">
        <v>27</v>
      </c>
      <c r="N3751" t="s">
        <v>4648</v>
      </c>
      <c r="O3751" t="s">
        <v>12602</v>
      </c>
    </row>
    <row r="3752" spans="1:15" x14ac:dyDescent="0.3">
      <c r="A3752" t="s">
        <v>12603</v>
      </c>
      <c r="B3752">
        <v>2022</v>
      </c>
      <c r="C3752" t="s">
        <v>188</v>
      </c>
      <c r="D3752" t="s">
        <v>5882</v>
      </c>
      <c r="E3752" t="s">
        <v>12604</v>
      </c>
      <c r="F3752" t="s">
        <v>43</v>
      </c>
      <c r="G3752">
        <v>69000</v>
      </c>
      <c r="H3752" t="s">
        <v>4179</v>
      </c>
      <c r="I3752">
        <v>17600000</v>
      </c>
      <c r="J3752" t="s">
        <v>12475</v>
      </c>
      <c r="K3752">
        <v>16800000</v>
      </c>
      <c r="L3752">
        <v>18300000</v>
      </c>
      <c r="M3752" t="s">
        <v>4174</v>
      </c>
      <c r="N3752" t="s">
        <v>4199</v>
      </c>
      <c r="O3752" t="s">
        <v>12605</v>
      </c>
    </row>
    <row r="3753" spans="1:15" x14ac:dyDescent="0.3">
      <c r="A3753" t="s">
        <v>12603</v>
      </c>
      <c r="B3753">
        <v>2022</v>
      </c>
      <c r="C3753" t="s">
        <v>188</v>
      </c>
      <c r="D3753" t="s">
        <v>5882</v>
      </c>
      <c r="E3753" t="s">
        <v>12604</v>
      </c>
      <c r="F3753" t="s">
        <v>43</v>
      </c>
      <c r="G3753">
        <v>69022</v>
      </c>
      <c r="H3753" t="s">
        <v>4179</v>
      </c>
      <c r="I3753">
        <v>17600000</v>
      </c>
      <c r="J3753" t="s">
        <v>12475</v>
      </c>
      <c r="K3753">
        <v>16800000</v>
      </c>
      <c r="L3753">
        <v>18300000</v>
      </c>
      <c r="M3753" t="s">
        <v>4174</v>
      </c>
      <c r="N3753" t="s">
        <v>4199</v>
      </c>
      <c r="O3753" t="s">
        <v>12606</v>
      </c>
    </row>
    <row r="3754" spans="1:15" x14ac:dyDescent="0.3">
      <c r="A3754" t="s">
        <v>12607</v>
      </c>
      <c r="B3754">
        <v>2022</v>
      </c>
      <c r="C3754" t="s">
        <v>4183</v>
      </c>
      <c r="D3754" t="s">
        <v>4491</v>
      </c>
      <c r="E3754" t="s">
        <v>12608</v>
      </c>
      <c r="F3754" t="s">
        <v>143</v>
      </c>
      <c r="G3754">
        <v>74692</v>
      </c>
      <c r="H3754" t="s">
        <v>4179</v>
      </c>
      <c r="I3754">
        <v>12300000</v>
      </c>
      <c r="J3754" t="s">
        <v>12475</v>
      </c>
      <c r="K3754">
        <v>11800000</v>
      </c>
      <c r="L3754">
        <v>12800000</v>
      </c>
      <c r="M3754" t="s">
        <v>4174</v>
      </c>
      <c r="N3754" t="s">
        <v>4262</v>
      </c>
      <c r="O3754" t="s">
        <v>12609</v>
      </c>
    </row>
    <row r="3755" spans="1:15" x14ac:dyDescent="0.3">
      <c r="A3755" t="s">
        <v>12607</v>
      </c>
      <c r="B3755">
        <v>2022</v>
      </c>
      <c r="C3755" t="s">
        <v>4183</v>
      </c>
      <c r="D3755" t="s">
        <v>4491</v>
      </c>
      <c r="E3755" t="s">
        <v>12608</v>
      </c>
      <c r="F3755" t="s">
        <v>143</v>
      </c>
      <c r="G3755">
        <v>75000</v>
      </c>
      <c r="H3755" t="s">
        <v>4179</v>
      </c>
      <c r="I3755">
        <v>12300000</v>
      </c>
      <c r="J3755" t="s">
        <v>12475</v>
      </c>
      <c r="K3755">
        <v>11800000</v>
      </c>
      <c r="L3755">
        <v>12800000</v>
      </c>
      <c r="M3755" t="s">
        <v>4174</v>
      </c>
      <c r="N3755" t="s">
        <v>4262</v>
      </c>
      <c r="O3755" t="s">
        <v>12610</v>
      </c>
    </row>
    <row r="3756" spans="1:15" x14ac:dyDescent="0.3">
      <c r="A3756" t="s">
        <v>12611</v>
      </c>
      <c r="B3756">
        <v>2022</v>
      </c>
      <c r="C3756" t="s">
        <v>36</v>
      </c>
      <c r="D3756" t="s">
        <v>9412</v>
      </c>
      <c r="E3756" t="s">
        <v>8342</v>
      </c>
      <c r="F3756" t="s">
        <v>43</v>
      </c>
      <c r="G3756">
        <v>87000</v>
      </c>
      <c r="H3756" t="s">
        <v>4179</v>
      </c>
      <c r="I3756">
        <v>6710000</v>
      </c>
      <c r="J3756" t="s">
        <v>12475</v>
      </c>
      <c r="K3756">
        <v>6260000</v>
      </c>
      <c r="L3756">
        <v>7160000</v>
      </c>
      <c r="M3756">
        <v>3</v>
      </c>
      <c r="N3756" t="s">
        <v>4507</v>
      </c>
      <c r="O3756" t="s">
        <v>12612</v>
      </c>
    </row>
    <row r="3757" spans="1:15" x14ac:dyDescent="0.3">
      <c r="A3757" t="s">
        <v>12613</v>
      </c>
      <c r="B3757">
        <v>2022</v>
      </c>
      <c r="C3757" t="s">
        <v>137</v>
      </c>
      <c r="D3757" t="s">
        <v>4193</v>
      </c>
      <c r="E3757" t="s">
        <v>8303</v>
      </c>
      <c r="F3757" t="s">
        <v>43</v>
      </c>
      <c r="G3757">
        <v>60260</v>
      </c>
      <c r="H3757" t="s">
        <v>4179</v>
      </c>
      <c r="I3757">
        <v>25100000</v>
      </c>
      <c r="J3757" t="s">
        <v>12475</v>
      </c>
      <c r="K3757">
        <v>24300000</v>
      </c>
      <c r="L3757">
        <v>25900000</v>
      </c>
      <c r="M3757">
        <v>6</v>
      </c>
      <c r="N3757" t="s">
        <v>4573</v>
      </c>
      <c r="O3757" t="s">
        <v>12614</v>
      </c>
    </row>
    <row r="3758" spans="1:15" x14ac:dyDescent="0.3">
      <c r="A3758" t="s">
        <v>12615</v>
      </c>
      <c r="B3758">
        <v>2022</v>
      </c>
      <c r="C3758" t="s">
        <v>4091</v>
      </c>
      <c r="D3758" t="s">
        <v>4921</v>
      </c>
      <c r="E3758" t="s">
        <v>12616</v>
      </c>
      <c r="F3758" t="s">
        <v>43</v>
      </c>
      <c r="G3758">
        <v>97456</v>
      </c>
      <c r="H3758" t="s">
        <v>4179</v>
      </c>
      <c r="I3758">
        <v>13000000</v>
      </c>
      <c r="J3758" t="s">
        <v>12475</v>
      </c>
      <c r="K3758">
        <v>12500000</v>
      </c>
      <c r="L3758">
        <v>13500000</v>
      </c>
      <c r="M3758">
        <v>38</v>
      </c>
      <c r="N3758" t="s">
        <v>4186</v>
      </c>
      <c r="O3758" t="s">
        <v>12617</v>
      </c>
    </row>
    <row r="3759" spans="1:15" x14ac:dyDescent="0.3">
      <c r="A3759" t="s">
        <v>1399</v>
      </c>
      <c r="B3759">
        <v>2022</v>
      </c>
      <c r="C3759" t="s">
        <v>4215</v>
      </c>
      <c r="D3759" t="s">
        <v>4216</v>
      </c>
      <c r="E3759" t="s">
        <v>9368</v>
      </c>
      <c r="F3759" t="s">
        <v>161</v>
      </c>
      <c r="G3759">
        <v>53750</v>
      </c>
      <c r="H3759" t="s">
        <v>4179</v>
      </c>
      <c r="I3759">
        <v>12200000</v>
      </c>
      <c r="J3759" t="s">
        <v>12475</v>
      </c>
      <c r="K3759">
        <v>11800000</v>
      </c>
      <c r="L3759">
        <v>12600000</v>
      </c>
      <c r="M3759">
        <v>12</v>
      </c>
      <c r="N3759" t="s">
        <v>4186</v>
      </c>
      <c r="O3759" t="s">
        <v>12618</v>
      </c>
    </row>
    <row r="3760" spans="1:15" x14ac:dyDescent="0.3">
      <c r="A3760" t="s">
        <v>12619</v>
      </c>
      <c r="B3760">
        <v>2022</v>
      </c>
      <c r="C3760" t="s">
        <v>36</v>
      </c>
      <c r="D3760" t="s">
        <v>4774</v>
      </c>
      <c r="E3760" t="s">
        <v>4896</v>
      </c>
      <c r="F3760" t="s">
        <v>60</v>
      </c>
      <c r="G3760">
        <v>51552</v>
      </c>
      <c r="H3760" t="s">
        <v>4172</v>
      </c>
      <c r="I3760">
        <v>11300000</v>
      </c>
      <c r="J3760" t="s">
        <v>12475</v>
      </c>
      <c r="K3760">
        <v>10800000</v>
      </c>
      <c r="L3760">
        <v>11700000</v>
      </c>
      <c r="M3760">
        <v>20</v>
      </c>
      <c r="N3760" t="s">
        <v>4244</v>
      </c>
      <c r="O3760" t="s">
        <v>12620</v>
      </c>
    </row>
    <row r="3761" spans="1:15" x14ac:dyDescent="0.3">
      <c r="A3761" t="s">
        <v>12621</v>
      </c>
      <c r="B3761">
        <v>2023</v>
      </c>
      <c r="C3761" t="s">
        <v>50</v>
      </c>
      <c r="D3761">
        <v>560</v>
      </c>
      <c r="E3761" t="s">
        <v>4742</v>
      </c>
      <c r="F3761" t="s">
        <v>173</v>
      </c>
      <c r="G3761">
        <v>35142</v>
      </c>
      <c r="H3761" t="s">
        <v>4172</v>
      </c>
      <c r="I3761">
        <v>8700000</v>
      </c>
      <c r="J3761" t="s">
        <v>12475</v>
      </c>
      <c r="K3761">
        <v>8400000</v>
      </c>
      <c r="L3761">
        <v>9100000</v>
      </c>
      <c r="M3761">
        <v>32</v>
      </c>
      <c r="N3761" t="s">
        <v>4259</v>
      </c>
      <c r="O3761" t="s">
        <v>12622</v>
      </c>
    </row>
    <row r="3762" spans="1:15" x14ac:dyDescent="0.3">
      <c r="A3762" t="s">
        <v>10884</v>
      </c>
      <c r="B3762">
        <v>2023</v>
      </c>
      <c r="C3762" t="s">
        <v>131</v>
      </c>
      <c r="D3762" t="s">
        <v>4992</v>
      </c>
      <c r="E3762" t="s">
        <v>7678</v>
      </c>
      <c r="F3762" t="s">
        <v>43</v>
      </c>
      <c r="G3762">
        <v>60800</v>
      </c>
      <c r="H3762" t="s">
        <v>4179</v>
      </c>
      <c r="I3762">
        <v>22400000</v>
      </c>
      <c r="J3762" t="s">
        <v>12475</v>
      </c>
      <c r="K3762">
        <v>21000000</v>
      </c>
      <c r="L3762">
        <v>23700000</v>
      </c>
      <c r="M3762">
        <v>4</v>
      </c>
      <c r="N3762" t="s">
        <v>4259</v>
      </c>
      <c r="O3762" t="s">
        <v>12623</v>
      </c>
    </row>
    <row r="3763" spans="1:15" x14ac:dyDescent="0.3">
      <c r="A3763" t="s">
        <v>12624</v>
      </c>
      <c r="B3763">
        <v>2023</v>
      </c>
      <c r="C3763" t="s">
        <v>89</v>
      </c>
      <c r="D3763" t="s">
        <v>4379</v>
      </c>
      <c r="E3763" t="s">
        <v>5007</v>
      </c>
      <c r="F3763" t="s">
        <v>94</v>
      </c>
      <c r="G3763">
        <v>41000</v>
      </c>
      <c r="H3763" t="s">
        <v>4179</v>
      </c>
      <c r="I3763">
        <v>7100000</v>
      </c>
      <c r="J3763" t="s">
        <v>12475</v>
      </c>
      <c r="K3763">
        <v>6840000</v>
      </c>
      <c r="L3763">
        <v>7370000</v>
      </c>
      <c r="M3763">
        <v>71</v>
      </c>
      <c r="N3763" t="s">
        <v>4424</v>
      </c>
      <c r="O3763" t="s">
        <v>12625</v>
      </c>
    </row>
    <row r="3764" spans="1:15" x14ac:dyDescent="0.3">
      <c r="A3764" t="s">
        <v>9206</v>
      </c>
      <c r="B3764">
        <v>2023</v>
      </c>
      <c r="C3764" t="s">
        <v>131</v>
      </c>
      <c r="D3764" t="s">
        <v>4992</v>
      </c>
      <c r="E3764" t="s">
        <v>7626</v>
      </c>
      <c r="F3764" t="s">
        <v>161</v>
      </c>
      <c r="G3764">
        <v>48000</v>
      </c>
      <c r="H3764" t="s">
        <v>4179</v>
      </c>
      <c r="I3764">
        <v>21800000</v>
      </c>
      <c r="J3764" t="s">
        <v>12475</v>
      </c>
      <c r="K3764">
        <v>21000000</v>
      </c>
      <c r="L3764">
        <v>22500000</v>
      </c>
      <c r="M3764">
        <v>4</v>
      </c>
      <c r="N3764" t="s">
        <v>4247</v>
      </c>
      <c r="O3764" t="s">
        <v>12626</v>
      </c>
    </row>
    <row r="3765" spans="1:15" x14ac:dyDescent="0.3">
      <c r="A3765" t="s">
        <v>1841</v>
      </c>
      <c r="B3765">
        <v>2023</v>
      </c>
      <c r="C3765" t="s">
        <v>50</v>
      </c>
      <c r="D3765">
        <v>560</v>
      </c>
      <c r="E3765" t="s">
        <v>4581</v>
      </c>
      <c r="F3765" t="s">
        <v>173</v>
      </c>
      <c r="G3765">
        <v>74000</v>
      </c>
      <c r="H3765" t="s">
        <v>4179</v>
      </c>
      <c r="I3765">
        <v>8600000</v>
      </c>
      <c r="J3765" t="s">
        <v>12475</v>
      </c>
      <c r="K3765">
        <v>8200000</v>
      </c>
      <c r="L3765">
        <v>9000000</v>
      </c>
      <c r="M3765">
        <v>32</v>
      </c>
      <c r="N3765" t="s">
        <v>4259</v>
      </c>
      <c r="O3765" t="s">
        <v>12627</v>
      </c>
    </row>
    <row r="3766" spans="1:15" x14ac:dyDescent="0.3">
      <c r="A3766" t="s">
        <v>12628</v>
      </c>
      <c r="B3766">
        <v>2023</v>
      </c>
      <c r="C3766" t="s">
        <v>85</v>
      </c>
      <c r="D3766" t="s">
        <v>8801</v>
      </c>
      <c r="E3766" t="s">
        <v>9150</v>
      </c>
      <c r="F3766" t="s">
        <v>60</v>
      </c>
      <c r="G3766">
        <v>34380</v>
      </c>
      <c r="H3766" t="s">
        <v>4179</v>
      </c>
      <c r="I3766">
        <v>13400000</v>
      </c>
      <c r="J3766" t="s">
        <v>12475</v>
      </c>
      <c r="K3766">
        <v>12900000</v>
      </c>
      <c r="L3766">
        <v>13800000</v>
      </c>
      <c r="M3766">
        <v>45</v>
      </c>
      <c r="N3766" t="s">
        <v>4218</v>
      </c>
      <c r="O3766" t="s">
        <v>12629</v>
      </c>
    </row>
    <row r="3767" spans="1:15" x14ac:dyDescent="0.3">
      <c r="A3767" t="s">
        <v>12628</v>
      </c>
      <c r="B3767">
        <v>2023</v>
      </c>
      <c r="C3767" t="s">
        <v>85</v>
      </c>
      <c r="D3767" t="s">
        <v>8801</v>
      </c>
      <c r="E3767" t="s">
        <v>9150</v>
      </c>
      <c r="F3767" t="s">
        <v>60</v>
      </c>
      <c r="G3767">
        <v>34380</v>
      </c>
      <c r="H3767" t="s">
        <v>4179</v>
      </c>
      <c r="I3767">
        <v>13400000</v>
      </c>
      <c r="J3767" t="s">
        <v>12475</v>
      </c>
      <c r="K3767">
        <v>12900000</v>
      </c>
      <c r="L3767">
        <v>13800000</v>
      </c>
      <c r="M3767">
        <v>45</v>
      </c>
      <c r="N3767" t="s">
        <v>4218</v>
      </c>
      <c r="O3767" t="s">
        <v>12630</v>
      </c>
    </row>
    <row r="3768" spans="1:15" x14ac:dyDescent="0.3">
      <c r="A3768" t="s">
        <v>12628</v>
      </c>
      <c r="B3768">
        <v>2023</v>
      </c>
      <c r="C3768" t="s">
        <v>85</v>
      </c>
      <c r="D3768" t="s">
        <v>8801</v>
      </c>
      <c r="E3768" t="s">
        <v>9150</v>
      </c>
      <c r="F3768" t="s">
        <v>60</v>
      </c>
      <c r="G3768">
        <v>35000</v>
      </c>
      <c r="H3768" t="s">
        <v>4179</v>
      </c>
      <c r="I3768">
        <v>13400000</v>
      </c>
      <c r="J3768" t="s">
        <v>12475</v>
      </c>
      <c r="K3768">
        <v>12900000</v>
      </c>
      <c r="L3768">
        <v>13800000</v>
      </c>
      <c r="M3768">
        <v>45</v>
      </c>
      <c r="N3768" t="s">
        <v>4218</v>
      </c>
      <c r="O3768" t="s">
        <v>12631</v>
      </c>
    </row>
    <row r="3769" spans="1:15" x14ac:dyDescent="0.3">
      <c r="A3769" t="s">
        <v>11663</v>
      </c>
      <c r="B3769">
        <v>2023</v>
      </c>
      <c r="C3769" t="s">
        <v>4183</v>
      </c>
      <c r="D3769" t="s">
        <v>12632</v>
      </c>
      <c r="E3769" t="s">
        <v>12633</v>
      </c>
      <c r="F3769" t="s">
        <v>161</v>
      </c>
      <c r="G3769">
        <v>57917</v>
      </c>
      <c r="H3769" t="s">
        <v>4179</v>
      </c>
      <c r="I3769">
        <v>31400000</v>
      </c>
      <c r="J3769" t="s">
        <v>12475</v>
      </c>
      <c r="K3769">
        <v>30300000</v>
      </c>
      <c r="L3769">
        <v>32500000</v>
      </c>
      <c r="M3769" t="s">
        <v>4174</v>
      </c>
      <c r="N3769" t="s">
        <v>4203</v>
      </c>
      <c r="O3769" t="s">
        <v>12634</v>
      </c>
    </row>
    <row r="3770" spans="1:15" x14ac:dyDescent="0.3">
      <c r="A3770" t="s">
        <v>11663</v>
      </c>
      <c r="B3770">
        <v>2023</v>
      </c>
      <c r="C3770" t="s">
        <v>4183</v>
      </c>
      <c r="D3770" t="s">
        <v>12632</v>
      </c>
      <c r="E3770" t="s">
        <v>12633</v>
      </c>
      <c r="F3770" t="s">
        <v>161</v>
      </c>
      <c r="G3770">
        <v>58000</v>
      </c>
      <c r="H3770" t="s">
        <v>4179</v>
      </c>
      <c r="I3770">
        <v>31400000</v>
      </c>
      <c r="J3770" t="s">
        <v>12475</v>
      </c>
      <c r="K3770">
        <v>30300000</v>
      </c>
      <c r="L3770">
        <v>32500000</v>
      </c>
      <c r="M3770" t="s">
        <v>4174</v>
      </c>
      <c r="N3770" t="s">
        <v>4203</v>
      </c>
      <c r="O3770" t="s">
        <v>12635</v>
      </c>
    </row>
    <row r="3771" spans="1:15" x14ac:dyDescent="0.3">
      <c r="A3771" t="s">
        <v>12636</v>
      </c>
      <c r="B3771">
        <v>2024</v>
      </c>
      <c r="C3771" t="s">
        <v>166</v>
      </c>
      <c r="D3771" t="s">
        <v>5769</v>
      </c>
      <c r="E3771" t="s">
        <v>5770</v>
      </c>
      <c r="F3771" t="s">
        <v>43</v>
      </c>
      <c r="G3771">
        <v>16900</v>
      </c>
      <c r="H3771" t="s">
        <v>4179</v>
      </c>
      <c r="I3771">
        <v>10900000</v>
      </c>
      <c r="J3771" t="s">
        <v>12475</v>
      </c>
      <c r="K3771">
        <v>10600000</v>
      </c>
      <c r="L3771">
        <v>11300000</v>
      </c>
      <c r="M3771">
        <v>8</v>
      </c>
      <c r="N3771" t="s">
        <v>4424</v>
      </c>
      <c r="O3771" t="s">
        <v>12637</v>
      </c>
    </row>
    <row r="3772" spans="1:15" x14ac:dyDescent="0.3">
      <c r="A3772" t="s">
        <v>12638</v>
      </c>
      <c r="B3772">
        <v>2023</v>
      </c>
      <c r="C3772" t="s">
        <v>3991</v>
      </c>
      <c r="D3772" t="s">
        <v>5952</v>
      </c>
      <c r="E3772" t="s">
        <v>5801</v>
      </c>
      <c r="F3772" t="s">
        <v>43</v>
      </c>
      <c r="G3772">
        <v>53251</v>
      </c>
      <c r="H3772" t="s">
        <v>4179</v>
      </c>
      <c r="I3772">
        <v>7470000</v>
      </c>
      <c r="J3772" t="s">
        <v>12475</v>
      </c>
      <c r="K3772">
        <v>7190000</v>
      </c>
      <c r="L3772">
        <v>7740000</v>
      </c>
      <c r="M3772">
        <v>7</v>
      </c>
      <c r="N3772" t="s">
        <v>4424</v>
      </c>
      <c r="O3772" t="s">
        <v>12639</v>
      </c>
    </row>
    <row r="3773" spans="1:15" x14ac:dyDescent="0.3">
      <c r="A3773" t="s">
        <v>12640</v>
      </c>
      <c r="B3773">
        <v>2023</v>
      </c>
      <c r="C3773" t="s">
        <v>4640</v>
      </c>
      <c r="D3773" t="s">
        <v>4641</v>
      </c>
      <c r="E3773" t="s">
        <v>5736</v>
      </c>
      <c r="F3773" t="s">
        <v>43</v>
      </c>
      <c r="G3773">
        <v>59533</v>
      </c>
      <c r="H3773" t="s">
        <v>4179</v>
      </c>
      <c r="I3773">
        <v>9000000</v>
      </c>
      <c r="J3773" t="s">
        <v>12475</v>
      </c>
      <c r="K3773">
        <v>8700000</v>
      </c>
      <c r="L3773">
        <v>9300000</v>
      </c>
      <c r="M3773">
        <v>13</v>
      </c>
      <c r="N3773" t="s">
        <v>4507</v>
      </c>
      <c r="O3773" t="s">
        <v>12641</v>
      </c>
    </row>
    <row r="3774" spans="1:15" x14ac:dyDescent="0.3">
      <c r="A3774" t="s">
        <v>12642</v>
      </c>
      <c r="B3774">
        <v>2023</v>
      </c>
      <c r="C3774" t="s">
        <v>3981</v>
      </c>
      <c r="D3774" t="s">
        <v>4755</v>
      </c>
      <c r="E3774" t="s">
        <v>12643</v>
      </c>
      <c r="F3774" t="s">
        <v>43</v>
      </c>
      <c r="G3774">
        <v>87299</v>
      </c>
      <c r="H3774" t="s">
        <v>4179</v>
      </c>
      <c r="I3774">
        <v>10400000</v>
      </c>
      <c r="J3774" t="s">
        <v>12475</v>
      </c>
      <c r="K3774">
        <v>9600000</v>
      </c>
      <c r="L3774">
        <v>11200000</v>
      </c>
      <c r="M3774" t="s">
        <v>4174</v>
      </c>
      <c r="N3774" t="s">
        <v>4212</v>
      </c>
      <c r="O3774" t="s">
        <v>12644</v>
      </c>
    </row>
    <row r="3775" spans="1:15" x14ac:dyDescent="0.3">
      <c r="A3775" t="s">
        <v>12645</v>
      </c>
      <c r="B3775">
        <v>2023</v>
      </c>
      <c r="C3775" t="s">
        <v>36</v>
      </c>
      <c r="D3775" t="s">
        <v>5628</v>
      </c>
      <c r="E3775" t="s">
        <v>5629</v>
      </c>
      <c r="F3775" t="s">
        <v>143</v>
      </c>
      <c r="G3775">
        <v>89002</v>
      </c>
      <c r="H3775" t="s">
        <v>4179</v>
      </c>
      <c r="I3775">
        <v>8100000</v>
      </c>
      <c r="J3775" t="s">
        <v>12475</v>
      </c>
      <c r="K3775">
        <v>7760000</v>
      </c>
      <c r="L3775">
        <v>8400000</v>
      </c>
      <c r="M3775">
        <v>15</v>
      </c>
      <c r="N3775" t="s">
        <v>4247</v>
      </c>
      <c r="O3775" t="s">
        <v>12646</v>
      </c>
    </row>
    <row r="3776" spans="1:15" x14ac:dyDescent="0.3">
      <c r="A3776" t="s">
        <v>11667</v>
      </c>
      <c r="B3776">
        <v>2023</v>
      </c>
      <c r="C3776" t="s">
        <v>41</v>
      </c>
      <c r="D3776" t="s">
        <v>5030</v>
      </c>
      <c r="E3776" t="s">
        <v>4452</v>
      </c>
      <c r="F3776" t="s">
        <v>161</v>
      </c>
      <c r="G3776">
        <v>54000</v>
      </c>
      <c r="H3776" t="s">
        <v>4179</v>
      </c>
      <c r="I3776">
        <v>13500000</v>
      </c>
      <c r="J3776" t="s">
        <v>12475</v>
      </c>
      <c r="K3776">
        <v>13000000</v>
      </c>
      <c r="L3776">
        <v>13900000</v>
      </c>
      <c r="M3776">
        <v>15</v>
      </c>
      <c r="N3776" t="s">
        <v>4186</v>
      </c>
      <c r="O3776" t="s">
        <v>12647</v>
      </c>
    </row>
    <row r="3777" spans="1:15" x14ac:dyDescent="0.3">
      <c r="A3777" t="s">
        <v>12648</v>
      </c>
      <c r="B3777">
        <v>2023</v>
      </c>
      <c r="C3777" t="s">
        <v>24</v>
      </c>
      <c r="D3777" t="s">
        <v>4189</v>
      </c>
      <c r="E3777" t="s">
        <v>4190</v>
      </c>
      <c r="F3777" t="s">
        <v>43</v>
      </c>
      <c r="G3777">
        <v>34600</v>
      </c>
      <c r="H3777" t="s">
        <v>4179</v>
      </c>
      <c r="I3777">
        <v>13000000</v>
      </c>
      <c r="J3777" t="s">
        <v>12475</v>
      </c>
      <c r="K3777">
        <v>12400000</v>
      </c>
      <c r="L3777">
        <v>13600000</v>
      </c>
      <c r="M3777">
        <v>28</v>
      </c>
      <c r="N3777" t="s">
        <v>4186</v>
      </c>
      <c r="O3777" t="s">
        <v>12649</v>
      </c>
    </row>
    <row r="3778" spans="1:15" x14ac:dyDescent="0.3">
      <c r="A3778" t="s">
        <v>5597</v>
      </c>
      <c r="B3778">
        <v>2023</v>
      </c>
      <c r="C3778" t="s">
        <v>188</v>
      </c>
      <c r="D3778" t="s">
        <v>4677</v>
      </c>
      <c r="E3778" t="s">
        <v>4678</v>
      </c>
      <c r="F3778" t="s">
        <v>43</v>
      </c>
      <c r="G3778">
        <v>30468</v>
      </c>
      <c r="H3778" t="s">
        <v>4179</v>
      </c>
      <c r="I3778">
        <v>10900000</v>
      </c>
      <c r="J3778" t="s">
        <v>12475</v>
      </c>
      <c r="K3778">
        <v>10500000</v>
      </c>
      <c r="L3778">
        <v>11300000</v>
      </c>
      <c r="M3778">
        <v>9</v>
      </c>
      <c r="N3778" t="s">
        <v>4262</v>
      </c>
      <c r="O3778" t="s">
        <v>12650</v>
      </c>
    </row>
    <row r="3779" spans="1:15" x14ac:dyDescent="0.3">
      <c r="A3779" t="s">
        <v>11619</v>
      </c>
      <c r="B3779">
        <v>2023</v>
      </c>
      <c r="C3779" t="s">
        <v>62</v>
      </c>
      <c r="D3779" t="s">
        <v>4206</v>
      </c>
      <c r="E3779" t="s">
        <v>4434</v>
      </c>
      <c r="F3779" t="s">
        <v>143</v>
      </c>
      <c r="G3779">
        <v>82117</v>
      </c>
      <c r="H3779" t="s">
        <v>4179</v>
      </c>
      <c r="I3779">
        <v>16700000</v>
      </c>
      <c r="J3779" t="s">
        <v>12475</v>
      </c>
      <c r="K3779">
        <v>16100000</v>
      </c>
      <c r="L3779">
        <v>17300000</v>
      </c>
      <c r="M3779">
        <v>21</v>
      </c>
      <c r="N3779" t="s">
        <v>5819</v>
      </c>
      <c r="O3779" t="s">
        <v>12651</v>
      </c>
    </row>
    <row r="3780" spans="1:15" x14ac:dyDescent="0.3">
      <c r="A3780" t="s">
        <v>11354</v>
      </c>
      <c r="B3780">
        <v>2023</v>
      </c>
      <c r="C3780" t="s">
        <v>24</v>
      </c>
      <c r="D3780" t="s">
        <v>4189</v>
      </c>
      <c r="E3780" t="s">
        <v>4190</v>
      </c>
      <c r="F3780" t="s">
        <v>4538</v>
      </c>
      <c r="G3780">
        <v>25593</v>
      </c>
      <c r="H3780" t="s">
        <v>4179</v>
      </c>
      <c r="I3780">
        <v>13100000</v>
      </c>
      <c r="J3780" t="s">
        <v>12475</v>
      </c>
      <c r="K3780">
        <v>12600000</v>
      </c>
      <c r="L3780">
        <v>13700000</v>
      </c>
      <c r="M3780">
        <v>28</v>
      </c>
      <c r="N3780" t="s">
        <v>4186</v>
      </c>
      <c r="O3780" t="s">
        <v>12652</v>
      </c>
    </row>
    <row r="3781" spans="1:15" x14ac:dyDescent="0.3">
      <c r="A3781" t="s">
        <v>12653</v>
      </c>
      <c r="B3781">
        <v>2023</v>
      </c>
      <c r="C3781" t="s">
        <v>24</v>
      </c>
      <c r="D3781" t="s">
        <v>4997</v>
      </c>
      <c r="E3781" t="s">
        <v>4998</v>
      </c>
      <c r="F3781" t="s">
        <v>173</v>
      </c>
      <c r="G3781">
        <v>24200</v>
      </c>
      <c r="H3781" t="s">
        <v>4179</v>
      </c>
      <c r="I3781">
        <v>22600000</v>
      </c>
      <c r="J3781" t="s">
        <v>12475</v>
      </c>
      <c r="K3781">
        <v>21800000</v>
      </c>
      <c r="L3781">
        <v>23400000</v>
      </c>
      <c r="M3781">
        <v>11</v>
      </c>
      <c r="N3781" t="s">
        <v>6079</v>
      </c>
      <c r="O3781" t="s">
        <v>12654</v>
      </c>
    </row>
    <row r="3782" spans="1:15" x14ac:dyDescent="0.3">
      <c r="A3782" t="s">
        <v>12655</v>
      </c>
      <c r="B3782">
        <v>2023</v>
      </c>
      <c r="C3782" t="s">
        <v>137</v>
      </c>
      <c r="D3782" t="s">
        <v>4193</v>
      </c>
      <c r="E3782" t="s">
        <v>9089</v>
      </c>
      <c r="F3782" t="s">
        <v>143</v>
      </c>
      <c r="G3782">
        <v>30500</v>
      </c>
      <c r="H3782" t="s">
        <v>4179</v>
      </c>
      <c r="I3782">
        <v>25000000</v>
      </c>
      <c r="J3782" t="s">
        <v>12475</v>
      </c>
      <c r="K3782">
        <v>24200000</v>
      </c>
      <c r="L3782">
        <v>25800000</v>
      </c>
      <c r="M3782">
        <v>11</v>
      </c>
      <c r="N3782" t="s">
        <v>4180</v>
      </c>
      <c r="O3782" t="s">
        <v>12656</v>
      </c>
    </row>
    <row r="3783" spans="1:15" x14ac:dyDescent="0.3">
      <c r="A3783" t="s">
        <v>12655</v>
      </c>
      <c r="B3783">
        <v>2023</v>
      </c>
      <c r="C3783" t="s">
        <v>137</v>
      </c>
      <c r="D3783" t="s">
        <v>4193</v>
      </c>
      <c r="E3783" t="s">
        <v>9089</v>
      </c>
      <c r="F3783" t="s">
        <v>143</v>
      </c>
      <c r="G3783">
        <v>30500</v>
      </c>
      <c r="H3783" t="s">
        <v>4179</v>
      </c>
      <c r="I3783">
        <v>25000000</v>
      </c>
      <c r="J3783" t="s">
        <v>12475</v>
      </c>
      <c r="K3783">
        <v>24200000</v>
      </c>
      <c r="L3783">
        <v>25800000</v>
      </c>
      <c r="M3783">
        <v>11</v>
      </c>
      <c r="N3783" t="s">
        <v>4180</v>
      </c>
      <c r="O3783" t="s">
        <v>12657</v>
      </c>
    </row>
    <row r="3784" spans="1:15" x14ac:dyDescent="0.3">
      <c r="A3784" t="s">
        <v>6011</v>
      </c>
      <c r="B3784">
        <v>2023</v>
      </c>
      <c r="C3784" t="s">
        <v>137</v>
      </c>
      <c r="D3784" t="s">
        <v>5107</v>
      </c>
      <c r="E3784" t="s">
        <v>4745</v>
      </c>
      <c r="F3784" t="s">
        <v>143</v>
      </c>
      <c r="G3784">
        <v>29626</v>
      </c>
      <c r="H3784" t="s">
        <v>4179</v>
      </c>
      <c r="I3784">
        <v>21700000</v>
      </c>
      <c r="J3784" t="s">
        <v>12475</v>
      </c>
      <c r="K3784">
        <v>20900000</v>
      </c>
      <c r="L3784">
        <v>22400000</v>
      </c>
      <c r="M3784">
        <v>20</v>
      </c>
      <c r="N3784" t="s">
        <v>4199</v>
      </c>
      <c r="O3784" t="s">
        <v>12658</v>
      </c>
    </row>
    <row r="3785" spans="1:15" x14ac:dyDescent="0.3">
      <c r="A3785" t="s">
        <v>11681</v>
      </c>
      <c r="B3785">
        <v>2024</v>
      </c>
      <c r="C3785" t="s">
        <v>188</v>
      </c>
      <c r="D3785" t="s">
        <v>5882</v>
      </c>
      <c r="E3785" t="s">
        <v>12659</v>
      </c>
      <c r="F3785" t="s">
        <v>161</v>
      </c>
      <c r="G3785">
        <v>80110</v>
      </c>
      <c r="H3785" t="s">
        <v>4179</v>
      </c>
      <c r="I3785">
        <v>19400000</v>
      </c>
      <c r="J3785" t="s">
        <v>12475</v>
      </c>
      <c r="K3785">
        <v>18700000</v>
      </c>
      <c r="L3785">
        <v>20100000</v>
      </c>
      <c r="M3785">
        <v>3</v>
      </c>
      <c r="N3785" t="s">
        <v>4271</v>
      </c>
      <c r="O3785" t="s">
        <v>12660</v>
      </c>
    </row>
    <row r="3786" spans="1:15" x14ac:dyDescent="0.3">
      <c r="A3786" t="s">
        <v>9756</v>
      </c>
      <c r="B3786">
        <v>2024</v>
      </c>
      <c r="C3786" t="s">
        <v>4183</v>
      </c>
      <c r="D3786" t="s">
        <v>4302</v>
      </c>
      <c r="E3786" t="s">
        <v>5826</v>
      </c>
      <c r="F3786" t="s">
        <v>143</v>
      </c>
      <c r="G3786">
        <v>59000</v>
      </c>
      <c r="H3786" t="s">
        <v>4179</v>
      </c>
      <c r="I3786">
        <v>27000000</v>
      </c>
      <c r="J3786" t="s">
        <v>12475</v>
      </c>
      <c r="K3786">
        <v>26000000</v>
      </c>
      <c r="L3786">
        <v>28000000</v>
      </c>
      <c r="M3786">
        <v>8</v>
      </c>
      <c r="N3786" t="s">
        <v>4472</v>
      </c>
      <c r="O3786" t="s">
        <v>12661</v>
      </c>
    </row>
    <row r="3787" spans="1:15" x14ac:dyDescent="0.3">
      <c r="A3787" t="s">
        <v>12662</v>
      </c>
      <c r="B3787">
        <v>2023</v>
      </c>
      <c r="C3787" t="s">
        <v>166</v>
      </c>
      <c r="D3787" t="s">
        <v>7843</v>
      </c>
      <c r="E3787" t="s">
        <v>7844</v>
      </c>
      <c r="F3787" t="s">
        <v>143</v>
      </c>
      <c r="G3787">
        <v>27565</v>
      </c>
      <c r="H3787" t="s">
        <v>4179</v>
      </c>
      <c r="I3787">
        <v>21100000</v>
      </c>
      <c r="J3787" t="s">
        <v>12475</v>
      </c>
      <c r="K3787">
        <v>20400000</v>
      </c>
      <c r="L3787">
        <v>21900000</v>
      </c>
      <c r="M3787">
        <v>7</v>
      </c>
      <c r="N3787" t="s">
        <v>4212</v>
      </c>
      <c r="O3787" t="s">
        <v>12663</v>
      </c>
    </row>
    <row r="3788" spans="1:15" x14ac:dyDescent="0.3">
      <c r="A3788" t="s">
        <v>988</v>
      </c>
      <c r="B3788">
        <v>2024</v>
      </c>
      <c r="C3788" t="s">
        <v>24</v>
      </c>
      <c r="D3788" t="s">
        <v>4430</v>
      </c>
      <c r="E3788" t="s">
        <v>4431</v>
      </c>
      <c r="F3788" t="s">
        <v>43</v>
      </c>
      <c r="G3788">
        <v>36000</v>
      </c>
      <c r="H3788" t="s">
        <v>4179</v>
      </c>
      <c r="I3788">
        <v>30400000</v>
      </c>
      <c r="J3788" t="s">
        <v>12475</v>
      </c>
      <c r="K3788">
        <v>29300000</v>
      </c>
      <c r="L3788">
        <v>31400000</v>
      </c>
      <c r="M3788">
        <v>4</v>
      </c>
      <c r="N3788" t="s">
        <v>4222</v>
      </c>
      <c r="O3788" t="s">
        <v>12664</v>
      </c>
    </row>
    <row r="3789" spans="1:15" x14ac:dyDescent="0.3">
      <c r="A3789" t="s">
        <v>12665</v>
      </c>
      <c r="B3789">
        <v>2024</v>
      </c>
      <c r="C3789" t="s">
        <v>4183</v>
      </c>
      <c r="D3789" t="s">
        <v>5167</v>
      </c>
      <c r="E3789" t="s">
        <v>11080</v>
      </c>
      <c r="F3789" t="s">
        <v>161</v>
      </c>
      <c r="G3789">
        <v>26290</v>
      </c>
      <c r="H3789" t="s">
        <v>4179</v>
      </c>
      <c r="I3789">
        <v>12300000</v>
      </c>
      <c r="J3789" t="s">
        <v>12475</v>
      </c>
      <c r="K3789">
        <v>11800000</v>
      </c>
      <c r="L3789">
        <v>12700000</v>
      </c>
      <c r="M3789" t="s">
        <v>4174</v>
      </c>
      <c r="N3789" t="s">
        <v>4218</v>
      </c>
      <c r="O3789" t="s">
        <v>12666</v>
      </c>
    </row>
    <row r="3790" spans="1:15" x14ac:dyDescent="0.3">
      <c r="A3790" t="s">
        <v>12667</v>
      </c>
      <c r="B3790">
        <v>2024</v>
      </c>
      <c r="C3790" t="s">
        <v>4183</v>
      </c>
      <c r="D3790" t="s">
        <v>4227</v>
      </c>
      <c r="E3790" t="s">
        <v>4228</v>
      </c>
      <c r="F3790" t="s">
        <v>60</v>
      </c>
      <c r="G3790">
        <v>33852</v>
      </c>
      <c r="H3790" t="s">
        <v>4179</v>
      </c>
      <c r="I3790">
        <v>14600000</v>
      </c>
      <c r="J3790" t="s">
        <v>12475</v>
      </c>
      <c r="K3790">
        <v>14100000</v>
      </c>
      <c r="L3790">
        <v>15100000</v>
      </c>
      <c r="M3790">
        <v>12</v>
      </c>
      <c r="N3790" t="s">
        <v>4225</v>
      </c>
      <c r="O3790" t="s">
        <v>12668</v>
      </c>
    </row>
    <row r="3791" spans="1:15" x14ac:dyDescent="0.3">
      <c r="A3791" t="s">
        <v>5420</v>
      </c>
      <c r="B3791">
        <v>2024</v>
      </c>
      <c r="C3791" t="s">
        <v>62</v>
      </c>
      <c r="D3791">
        <v>3008</v>
      </c>
      <c r="E3791" t="s">
        <v>5727</v>
      </c>
      <c r="F3791" t="s">
        <v>143</v>
      </c>
      <c r="G3791">
        <v>79097</v>
      </c>
      <c r="H3791" t="s">
        <v>4179</v>
      </c>
      <c r="I3791">
        <v>21300000</v>
      </c>
      <c r="J3791" t="s">
        <v>12475</v>
      </c>
      <c r="K3791">
        <v>20500000</v>
      </c>
      <c r="L3791">
        <v>22100000</v>
      </c>
      <c r="M3791">
        <v>19</v>
      </c>
      <c r="N3791" t="s">
        <v>4573</v>
      </c>
      <c r="O3791" t="s">
        <v>12669</v>
      </c>
    </row>
    <row r="3792" spans="1:15" x14ac:dyDescent="0.3">
      <c r="A3792" t="s">
        <v>12670</v>
      </c>
      <c r="B3792">
        <v>2024</v>
      </c>
      <c r="C3792" t="s">
        <v>4215</v>
      </c>
      <c r="D3792" t="s">
        <v>4216</v>
      </c>
      <c r="E3792" t="s">
        <v>12671</v>
      </c>
      <c r="F3792" t="s">
        <v>173</v>
      </c>
      <c r="G3792">
        <v>30000</v>
      </c>
      <c r="H3792" t="s">
        <v>4179</v>
      </c>
      <c r="I3792">
        <v>13800000</v>
      </c>
      <c r="J3792" t="s">
        <v>12475</v>
      </c>
      <c r="K3792">
        <v>13300000</v>
      </c>
      <c r="L3792">
        <v>14200000</v>
      </c>
      <c r="M3792">
        <v>4</v>
      </c>
      <c r="N3792" t="s">
        <v>4262</v>
      </c>
      <c r="O3792" t="s">
        <v>12672</v>
      </c>
    </row>
    <row r="3793" spans="1:15" x14ac:dyDescent="0.3">
      <c r="A3793" t="s">
        <v>12363</v>
      </c>
      <c r="B3793">
        <v>2024</v>
      </c>
      <c r="C3793" t="s">
        <v>199</v>
      </c>
      <c r="D3793" t="s">
        <v>5646</v>
      </c>
      <c r="E3793" t="s">
        <v>12364</v>
      </c>
      <c r="F3793" t="s">
        <v>43</v>
      </c>
      <c r="G3793">
        <v>76000</v>
      </c>
      <c r="H3793" t="s">
        <v>4179</v>
      </c>
      <c r="I3793">
        <v>16400000</v>
      </c>
      <c r="J3793" t="s">
        <v>12475</v>
      </c>
      <c r="K3793">
        <v>15800000</v>
      </c>
      <c r="L3793">
        <v>17000000</v>
      </c>
      <c r="M3793">
        <v>8</v>
      </c>
      <c r="N3793" t="s">
        <v>5637</v>
      </c>
      <c r="O3793" t="s">
        <v>12673</v>
      </c>
    </row>
    <row r="3794" spans="1:15" x14ac:dyDescent="0.3">
      <c r="A3794" t="s">
        <v>9770</v>
      </c>
      <c r="B3794">
        <v>2024</v>
      </c>
      <c r="C3794" t="s">
        <v>182</v>
      </c>
      <c r="D3794" t="s">
        <v>5859</v>
      </c>
      <c r="E3794" t="s">
        <v>12674</v>
      </c>
      <c r="F3794" t="s">
        <v>43</v>
      </c>
      <c r="G3794">
        <v>34245</v>
      </c>
      <c r="H3794" t="s">
        <v>4179</v>
      </c>
      <c r="I3794">
        <v>25500000</v>
      </c>
      <c r="J3794" t="s">
        <v>12475</v>
      </c>
      <c r="K3794">
        <v>24600000</v>
      </c>
      <c r="L3794">
        <v>26400000</v>
      </c>
      <c r="M3794">
        <v>4</v>
      </c>
      <c r="N3794" t="s">
        <v>4235</v>
      </c>
      <c r="O3794" t="s">
        <v>12675</v>
      </c>
    </row>
    <row r="3795" spans="1:15" x14ac:dyDescent="0.3">
      <c r="A3795" t="s">
        <v>12676</v>
      </c>
      <c r="B3795">
        <v>2024</v>
      </c>
      <c r="C3795" t="s">
        <v>182</v>
      </c>
      <c r="D3795" t="s">
        <v>5859</v>
      </c>
      <c r="E3795" t="s">
        <v>8242</v>
      </c>
      <c r="F3795" t="s">
        <v>60</v>
      </c>
      <c r="G3795">
        <v>102278</v>
      </c>
      <c r="H3795" t="s">
        <v>4179</v>
      </c>
      <c r="I3795">
        <v>16800000</v>
      </c>
      <c r="J3795" t="s">
        <v>12475</v>
      </c>
      <c r="K3795">
        <v>15700000</v>
      </c>
      <c r="L3795">
        <v>17900000</v>
      </c>
      <c r="M3795">
        <v>5</v>
      </c>
      <c r="N3795" t="s">
        <v>4256</v>
      </c>
      <c r="O3795" t="s">
        <v>12677</v>
      </c>
    </row>
    <row r="3796" spans="1:15" x14ac:dyDescent="0.3">
      <c r="A3796" t="s">
        <v>12678</v>
      </c>
      <c r="B3796">
        <v>2024</v>
      </c>
      <c r="C3796" t="s">
        <v>188</v>
      </c>
      <c r="D3796" t="s">
        <v>4843</v>
      </c>
      <c r="E3796" t="s">
        <v>12679</v>
      </c>
      <c r="F3796" t="s">
        <v>173</v>
      </c>
      <c r="G3796">
        <v>75500</v>
      </c>
      <c r="H3796" t="s">
        <v>4179</v>
      </c>
      <c r="I3796">
        <v>14600000</v>
      </c>
      <c r="J3796" t="s">
        <v>12475</v>
      </c>
      <c r="K3796">
        <v>13800000</v>
      </c>
      <c r="L3796">
        <v>15300000</v>
      </c>
      <c r="M3796">
        <v>24</v>
      </c>
      <c r="N3796" t="s">
        <v>4212</v>
      </c>
      <c r="O3796" t="s">
        <v>12680</v>
      </c>
    </row>
    <row r="3797" spans="1:15" x14ac:dyDescent="0.3">
      <c r="A3797" t="s">
        <v>12678</v>
      </c>
      <c r="B3797">
        <v>2024</v>
      </c>
      <c r="C3797" t="s">
        <v>188</v>
      </c>
      <c r="D3797" t="s">
        <v>5906</v>
      </c>
      <c r="E3797" t="s">
        <v>12681</v>
      </c>
      <c r="F3797" t="s">
        <v>173</v>
      </c>
      <c r="G3797">
        <v>75000</v>
      </c>
      <c r="H3797" t="s">
        <v>4179</v>
      </c>
      <c r="I3797">
        <v>14500000</v>
      </c>
      <c r="J3797" t="s">
        <v>12475</v>
      </c>
      <c r="K3797">
        <v>13800000</v>
      </c>
      <c r="L3797">
        <v>15200000</v>
      </c>
      <c r="M3797">
        <v>24</v>
      </c>
      <c r="N3797" t="s">
        <v>4212</v>
      </c>
      <c r="O3797" t="s">
        <v>12682</v>
      </c>
    </row>
    <row r="3798" spans="1:15" x14ac:dyDescent="0.3">
      <c r="A3798" t="s">
        <v>12678</v>
      </c>
      <c r="B3798">
        <v>2024</v>
      </c>
      <c r="C3798" t="s">
        <v>188</v>
      </c>
      <c r="D3798" t="s">
        <v>5906</v>
      </c>
      <c r="E3798" t="s">
        <v>12681</v>
      </c>
      <c r="F3798" t="s">
        <v>173</v>
      </c>
      <c r="G3798">
        <v>75731</v>
      </c>
      <c r="H3798" t="s">
        <v>4179</v>
      </c>
      <c r="I3798">
        <v>14500000</v>
      </c>
      <c r="J3798" t="s">
        <v>12475</v>
      </c>
      <c r="K3798">
        <v>13800000</v>
      </c>
      <c r="L3798">
        <v>15200000</v>
      </c>
      <c r="M3798">
        <v>24</v>
      </c>
      <c r="N3798" t="s">
        <v>4212</v>
      </c>
      <c r="O3798" t="s">
        <v>12683</v>
      </c>
    </row>
    <row r="3799" spans="1:15" x14ac:dyDescent="0.3">
      <c r="A3799" t="s">
        <v>12372</v>
      </c>
      <c r="B3799">
        <v>2024</v>
      </c>
      <c r="C3799" t="s">
        <v>250</v>
      </c>
      <c r="D3799" t="s">
        <v>5676</v>
      </c>
      <c r="E3799" t="s">
        <v>10033</v>
      </c>
      <c r="F3799" t="s">
        <v>143</v>
      </c>
      <c r="G3799">
        <v>69000</v>
      </c>
      <c r="H3799" t="s">
        <v>4179</v>
      </c>
      <c r="I3799">
        <v>35800000</v>
      </c>
      <c r="J3799" t="s">
        <v>12475</v>
      </c>
      <c r="K3799">
        <v>33000000</v>
      </c>
      <c r="L3799">
        <v>38700000</v>
      </c>
      <c r="M3799">
        <v>1</v>
      </c>
      <c r="N3799" t="s">
        <v>5671</v>
      </c>
      <c r="O3799" t="s">
        <v>12684</v>
      </c>
    </row>
    <row r="3800" spans="1:15" x14ac:dyDescent="0.3">
      <c r="A3800" t="s">
        <v>12685</v>
      </c>
      <c r="B3800">
        <v>2025</v>
      </c>
      <c r="C3800" t="s">
        <v>50</v>
      </c>
      <c r="D3800" t="s">
        <v>6019</v>
      </c>
      <c r="E3800" t="s">
        <v>9725</v>
      </c>
      <c r="F3800" t="s">
        <v>12686</v>
      </c>
      <c r="G3800">
        <v>7723</v>
      </c>
      <c r="H3800" t="s">
        <v>4179</v>
      </c>
      <c r="I3800">
        <v>17300000</v>
      </c>
      <c r="J3800" t="s">
        <v>12475</v>
      </c>
      <c r="K3800">
        <v>16700000</v>
      </c>
      <c r="L3800">
        <v>18000000</v>
      </c>
      <c r="M3800">
        <v>10</v>
      </c>
      <c r="N3800" t="s">
        <v>4247</v>
      </c>
      <c r="O3800" t="s">
        <v>12687</v>
      </c>
    </row>
    <row r="3801" spans="1:15" x14ac:dyDescent="0.3">
      <c r="A3801" t="s">
        <v>12688</v>
      </c>
      <c r="B3801">
        <v>2024</v>
      </c>
      <c r="C3801" t="s">
        <v>250</v>
      </c>
      <c r="D3801" t="s">
        <v>4318</v>
      </c>
      <c r="E3801" t="s">
        <v>5976</v>
      </c>
      <c r="F3801" t="s">
        <v>60</v>
      </c>
      <c r="G3801">
        <v>30942</v>
      </c>
      <c r="H3801" t="s">
        <v>4179</v>
      </c>
      <c r="I3801">
        <v>20400000</v>
      </c>
      <c r="J3801" t="s">
        <v>12475</v>
      </c>
      <c r="K3801">
        <v>19700000</v>
      </c>
      <c r="L3801">
        <v>21100000</v>
      </c>
      <c r="M3801" t="s">
        <v>4174</v>
      </c>
      <c r="N3801" t="s">
        <v>4259</v>
      </c>
      <c r="O3801" t="s">
        <v>12689</v>
      </c>
    </row>
    <row r="3802" spans="1:15" x14ac:dyDescent="0.3">
      <c r="A3802" t="s">
        <v>10760</v>
      </c>
      <c r="B3802">
        <v>2024</v>
      </c>
      <c r="C3802" t="s">
        <v>230</v>
      </c>
      <c r="D3802" t="s">
        <v>4554</v>
      </c>
      <c r="E3802" t="s">
        <v>6178</v>
      </c>
      <c r="F3802" t="s">
        <v>173</v>
      </c>
      <c r="G3802">
        <v>28000</v>
      </c>
      <c r="H3802" t="s">
        <v>4179</v>
      </c>
      <c r="I3802">
        <v>14500000</v>
      </c>
      <c r="J3802" t="s">
        <v>12475</v>
      </c>
      <c r="K3802">
        <v>14000000</v>
      </c>
      <c r="L3802">
        <v>15100000</v>
      </c>
      <c r="M3802">
        <v>11</v>
      </c>
      <c r="N3802" t="s">
        <v>4191</v>
      </c>
      <c r="O3802" t="s">
        <v>12690</v>
      </c>
    </row>
    <row r="3803" spans="1:15" x14ac:dyDescent="0.3">
      <c r="A3803" t="s">
        <v>9609</v>
      </c>
      <c r="B3803">
        <v>2024</v>
      </c>
      <c r="C3803" t="s">
        <v>201</v>
      </c>
      <c r="D3803" t="s">
        <v>4668</v>
      </c>
      <c r="E3803" t="s">
        <v>4739</v>
      </c>
      <c r="F3803" t="s">
        <v>143</v>
      </c>
      <c r="G3803">
        <v>89403</v>
      </c>
      <c r="H3803" t="s">
        <v>4179</v>
      </c>
      <c r="I3803">
        <v>11900000</v>
      </c>
      <c r="J3803" t="s">
        <v>12475</v>
      </c>
      <c r="K3803">
        <v>11400000</v>
      </c>
      <c r="L3803">
        <v>12300000</v>
      </c>
      <c r="M3803">
        <v>15</v>
      </c>
      <c r="N3803" t="s">
        <v>4186</v>
      </c>
      <c r="O3803" t="s">
        <v>12691</v>
      </c>
    </row>
    <row r="3804" spans="1:15" x14ac:dyDescent="0.3">
      <c r="A3804" t="s">
        <v>12692</v>
      </c>
      <c r="B3804">
        <v>2024</v>
      </c>
      <c r="C3804" t="s">
        <v>36</v>
      </c>
      <c r="D3804" t="s">
        <v>4371</v>
      </c>
      <c r="E3804" t="s">
        <v>4372</v>
      </c>
      <c r="F3804" t="s">
        <v>60</v>
      </c>
      <c r="G3804">
        <v>44000</v>
      </c>
      <c r="H3804" t="s">
        <v>4179</v>
      </c>
      <c r="I3804">
        <v>12300000</v>
      </c>
      <c r="J3804" t="s">
        <v>12475</v>
      </c>
      <c r="K3804">
        <v>11800000</v>
      </c>
      <c r="L3804">
        <v>12700000</v>
      </c>
      <c r="M3804">
        <v>39</v>
      </c>
      <c r="N3804" t="s">
        <v>4191</v>
      </c>
      <c r="O3804" t="s">
        <v>12693</v>
      </c>
    </row>
    <row r="3805" spans="1:15" x14ac:dyDescent="0.3">
      <c r="A3805" t="s">
        <v>11692</v>
      </c>
      <c r="B3805">
        <v>2024</v>
      </c>
      <c r="C3805" t="s">
        <v>201</v>
      </c>
      <c r="D3805" t="s">
        <v>4668</v>
      </c>
      <c r="E3805" t="s">
        <v>4739</v>
      </c>
      <c r="F3805" t="s">
        <v>143</v>
      </c>
      <c r="G3805">
        <v>29645</v>
      </c>
      <c r="H3805" t="s">
        <v>4179</v>
      </c>
      <c r="I3805">
        <v>12600000</v>
      </c>
      <c r="J3805" t="s">
        <v>12475</v>
      </c>
      <c r="K3805">
        <v>12100000</v>
      </c>
      <c r="L3805">
        <v>13000000</v>
      </c>
      <c r="M3805">
        <v>15</v>
      </c>
      <c r="N3805" t="s">
        <v>4186</v>
      </c>
      <c r="O3805" t="s">
        <v>12694</v>
      </c>
    </row>
    <row r="3806" spans="1:15" x14ac:dyDescent="0.3">
      <c r="A3806" t="s">
        <v>622</v>
      </c>
      <c r="B3806">
        <v>2024</v>
      </c>
      <c r="C3806" t="s">
        <v>199</v>
      </c>
      <c r="D3806" t="s">
        <v>10324</v>
      </c>
      <c r="E3806" t="s">
        <v>10325</v>
      </c>
      <c r="F3806" t="s">
        <v>143</v>
      </c>
      <c r="G3806">
        <v>38242</v>
      </c>
      <c r="H3806" t="s">
        <v>4179</v>
      </c>
      <c r="I3806">
        <v>7830000</v>
      </c>
      <c r="J3806" t="s">
        <v>12475</v>
      </c>
      <c r="K3806">
        <v>7550000</v>
      </c>
      <c r="L3806">
        <v>8100000</v>
      </c>
      <c r="M3806">
        <v>8</v>
      </c>
      <c r="N3806" t="s">
        <v>4438</v>
      </c>
      <c r="O3806" t="s">
        <v>12695</v>
      </c>
    </row>
    <row r="3807" spans="1:15" x14ac:dyDescent="0.3">
      <c r="A3807" t="s">
        <v>12696</v>
      </c>
      <c r="B3807">
        <v>2024</v>
      </c>
      <c r="C3807" t="s">
        <v>4640</v>
      </c>
      <c r="D3807" t="s">
        <v>4641</v>
      </c>
      <c r="E3807" t="s">
        <v>12697</v>
      </c>
      <c r="F3807" t="s">
        <v>173</v>
      </c>
      <c r="G3807">
        <v>44451</v>
      </c>
      <c r="H3807" t="s">
        <v>4179</v>
      </c>
      <c r="I3807">
        <v>9800000</v>
      </c>
      <c r="J3807" t="s">
        <v>12475</v>
      </c>
      <c r="K3807">
        <v>9500000</v>
      </c>
      <c r="L3807">
        <v>10200000</v>
      </c>
      <c r="M3807">
        <v>29</v>
      </c>
      <c r="N3807" t="s">
        <v>4416</v>
      </c>
      <c r="O3807" t="s">
        <v>12698</v>
      </c>
    </row>
    <row r="3808" spans="1:15" x14ac:dyDescent="0.3">
      <c r="A3808" t="s">
        <v>12699</v>
      </c>
      <c r="B3808">
        <v>2024</v>
      </c>
      <c r="C3808" t="s">
        <v>199</v>
      </c>
      <c r="D3808" t="s">
        <v>10324</v>
      </c>
      <c r="E3808" t="s">
        <v>12700</v>
      </c>
      <c r="F3808" t="s">
        <v>173</v>
      </c>
      <c r="G3808">
        <v>14578</v>
      </c>
      <c r="H3808" t="s">
        <v>4179</v>
      </c>
      <c r="I3808">
        <v>10500000</v>
      </c>
      <c r="J3808" t="s">
        <v>12475</v>
      </c>
      <c r="K3808">
        <v>10100000</v>
      </c>
      <c r="L3808">
        <v>10900000</v>
      </c>
      <c r="M3808">
        <v>8</v>
      </c>
      <c r="N3808" t="s">
        <v>4244</v>
      </c>
      <c r="O3808" t="s">
        <v>12701</v>
      </c>
    </row>
    <row r="3809" spans="1:15" x14ac:dyDescent="0.3">
      <c r="A3809" t="s">
        <v>12702</v>
      </c>
      <c r="B3809">
        <v>2024</v>
      </c>
      <c r="C3809" t="s">
        <v>50</v>
      </c>
      <c r="D3809">
        <v>500</v>
      </c>
      <c r="E3809" t="s">
        <v>4618</v>
      </c>
      <c r="F3809" t="s">
        <v>43</v>
      </c>
      <c r="G3809">
        <v>37200</v>
      </c>
      <c r="H3809" t="s">
        <v>4179</v>
      </c>
      <c r="I3809">
        <v>8500000</v>
      </c>
      <c r="J3809" t="s">
        <v>12475</v>
      </c>
      <c r="K3809">
        <v>8200000</v>
      </c>
      <c r="L3809">
        <v>8800000</v>
      </c>
      <c r="M3809">
        <v>10</v>
      </c>
      <c r="N3809" t="s">
        <v>4262</v>
      </c>
      <c r="O3809" t="s">
        <v>12703</v>
      </c>
    </row>
    <row r="3810" spans="1:15" x14ac:dyDescent="0.3">
      <c r="A3810" t="s">
        <v>12420</v>
      </c>
      <c r="B3810">
        <v>2025</v>
      </c>
      <c r="C3810" t="s">
        <v>108</v>
      </c>
      <c r="D3810" t="s">
        <v>7146</v>
      </c>
      <c r="E3810" t="s">
        <v>12421</v>
      </c>
      <c r="F3810" t="s">
        <v>12704</v>
      </c>
      <c r="G3810">
        <v>37500</v>
      </c>
      <c r="H3810" t="s">
        <v>4179</v>
      </c>
      <c r="I3810">
        <v>13800000</v>
      </c>
      <c r="J3810" t="s">
        <v>12475</v>
      </c>
      <c r="K3810">
        <v>13300000</v>
      </c>
      <c r="L3810">
        <v>14300000</v>
      </c>
      <c r="M3810">
        <v>4</v>
      </c>
      <c r="N3810" t="s">
        <v>4235</v>
      </c>
      <c r="O3810" t="s">
        <v>12705</v>
      </c>
    </row>
    <row r="3811" spans="1:15" x14ac:dyDescent="0.3">
      <c r="A3811" t="s">
        <v>12420</v>
      </c>
      <c r="B3811">
        <v>2025</v>
      </c>
      <c r="C3811" t="s">
        <v>108</v>
      </c>
      <c r="D3811" t="s">
        <v>7146</v>
      </c>
      <c r="E3811" t="s">
        <v>12706</v>
      </c>
      <c r="F3811" t="s">
        <v>12707</v>
      </c>
      <c r="G3811">
        <v>36500</v>
      </c>
      <c r="H3811" t="s">
        <v>4179</v>
      </c>
      <c r="I3811">
        <v>14500000</v>
      </c>
      <c r="J3811" t="s">
        <v>12475</v>
      </c>
      <c r="K3811">
        <v>14000000</v>
      </c>
      <c r="L3811">
        <v>15000000</v>
      </c>
      <c r="M3811">
        <v>3</v>
      </c>
      <c r="N3811" t="s">
        <v>4222</v>
      </c>
      <c r="O3811" t="s">
        <v>12708</v>
      </c>
    </row>
    <row r="3812" spans="1:15" x14ac:dyDescent="0.3">
      <c r="A3812" t="s">
        <v>12709</v>
      </c>
      <c r="B3812">
        <v>2025</v>
      </c>
      <c r="C3812" t="s">
        <v>4031</v>
      </c>
      <c r="D3812" t="s">
        <v>5129</v>
      </c>
      <c r="E3812" t="s">
        <v>5818</v>
      </c>
      <c r="F3812" t="s">
        <v>4032</v>
      </c>
      <c r="G3812">
        <v>2942</v>
      </c>
      <c r="H3812" t="s">
        <v>4172</v>
      </c>
      <c r="I3812">
        <v>11900000</v>
      </c>
      <c r="J3812" t="s">
        <v>12475</v>
      </c>
      <c r="K3812">
        <v>11500000</v>
      </c>
      <c r="L3812">
        <v>12200000</v>
      </c>
      <c r="M3812">
        <v>4</v>
      </c>
      <c r="N3812" t="s">
        <v>4244</v>
      </c>
      <c r="O3812" t="s">
        <v>12710</v>
      </c>
    </row>
    <row r="3813" spans="1:15" x14ac:dyDescent="0.3">
      <c r="A3813" t="s">
        <v>11705</v>
      </c>
      <c r="B3813">
        <v>2025</v>
      </c>
      <c r="C3813" t="s">
        <v>24</v>
      </c>
      <c r="D3813" t="s">
        <v>5840</v>
      </c>
      <c r="E3813" t="s">
        <v>8748</v>
      </c>
      <c r="F3813" t="s">
        <v>10354</v>
      </c>
      <c r="G3813">
        <v>20600</v>
      </c>
      <c r="H3813" t="s">
        <v>4179</v>
      </c>
      <c r="I3813">
        <v>37700000</v>
      </c>
      <c r="J3813" t="s">
        <v>12475</v>
      </c>
      <c r="K3813">
        <v>36400000</v>
      </c>
      <c r="L3813">
        <v>39000000</v>
      </c>
      <c r="M3813">
        <v>6</v>
      </c>
      <c r="N3813" t="s">
        <v>4699</v>
      </c>
      <c r="O3813" t="s">
        <v>12711</v>
      </c>
    </row>
    <row r="3814" spans="1:15" x14ac:dyDescent="0.3">
      <c r="A3814" t="s">
        <v>12712</v>
      </c>
      <c r="B3814">
        <v>2025</v>
      </c>
      <c r="C3814" t="s">
        <v>163</v>
      </c>
      <c r="D3814">
        <v>7</v>
      </c>
      <c r="E3814" t="s">
        <v>4276</v>
      </c>
      <c r="F3814" t="s">
        <v>12713</v>
      </c>
      <c r="G3814">
        <v>23202</v>
      </c>
      <c r="H3814" t="s">
        <v>4179</v>
      </c>
      <c r="I3814">
        <v>16000000</v>
      </c>
      <c r="J3814" t="s">
        <v>12475</v>
      </c>
      <c r="K3814">
        <v>15200000</v>
      </c>
      <c r="L3814">
        <v>16900000</v>
      </c>
      <c r="M3814">
        <v>27</v>
      </c>
      <c r="N3814" t="s">
        <v>4332</v>
      </c>
      <c r="O3814" t="s">
        <v>12714</v>
      </c>
    </row>
    <row r="3815" spans="1:15" x14ac:dyDescent="0.3">
      <c r="A3815" t="s">
        <v>12715</v>
      </c>
      <c r="B3815">
        <v>2025</v>
      </c>
      <c r="C3815" t="s">
        <v>45</v>
      </c>
      <c r="D3815" t="s">
        <v>4884</v>
      </c>
      <c r="E3815" t="s">
        <v>4885</v>
      </c>
      <c r="F3815" t="s">
        <v>43</v>
      </c>
      <c r="G3815">
        <v>45671</v>
      </c>
      <c r="H3815" t="s">
        <v>4179</v>
      </c>
      <c r="I3815">
        <v>20100000</v>
      </c>
      <c r="J3815" t="s">
        <v>12475</v>
      </c>
      <c r="K3815">
        <v>19400000</v>
      </c>
      <c r="L3815">
        <v>20900000</v>
      </c>
      <c r="M3815">
        <v>12</v>
      </c>
      <c r="N3815" t="s">
        <v>4199</v>
      </c>
      <c r="O3815" t="s">
        <v>12716</v>
      </c>
    </row>
    <row r="3816" spans="1:15" x14ac:dyDescent="0.3">
      <c r="A3816" t="s">
        <v>12717</v>
      </c>
      <c r="B3816">
        <v>2025</v>
      </c>
      <c r="C3816" t="s">
        <v>45</v>
      </c>
      <c r="D3816" t="s">
        <v>4884</v>
      </c>
      <c r="E3816" t="s">
        <v>5895</v>
      </c>
      <c r="F3816" t="s">
        <v>4635</v>
      </c>
      <c r="G3816">
        <v>29000</v>
      </c>
      <c r="H3816" t="s">
        <v>4179</v>
      </c>
      <c r="I3816">
        <v>18200000</v>
      </c>
      <c r="J3816" t="s">
        <v>12475</v>
      </c>
      <c r="K3816">
        <v>17300000</v>
      </c>
      <c r="L3816">
        <v>19000000</v>
      </c>
      <c r="M3816">
        <v>12</v>
      </c>
      <c r="N3816" t="s">
        <v>4387</v>
      </c>
      <c r="O3816" t="s">
        <v>12718</v>
      </c>
    </row>
    <row r="3817" spans="1:15" x14ac:dyDescent="0.3">
      <c r="A3817" t="s">
        <v>12719</v>
      </c>
      <c r="B3817">
        <v>2025</v>
      </c>
      <c r="C3817" t="s">
        <v>188</v>
      </c>
      <c r="D3817" t="s">
        <v>5022</v>
      </c>
      <c r="E3817" t="s">
        <v>12720</v>
      </c>
      <c r="F3817" t="s">
        <v>173</v>
      </c>
      <c r="G3817">
        <v>32783</v>
      </c>
      <c r="H3817" t="s">
        <v>4179</v>
      </c>
      <c r="I3817">
        <v>14500000</v>
      </c>
      <c r="J3817" t="s">
        <v>12475</v>
      </c>
      <c r="K3817">
        <v>14000000</v>
      </c>
      <c r="L3817">
        <v>15000000</v>
      </c>
      <c r="M3817">
        <v>3</v>
      </c>
      <c r="N3817" t="s">
        <v>4256</v>
      </c>
      <c r="O3817" t="s">
        <v>12721</v>
      </c>
    </row>
    <row r="3818" spans="1:15" x14ac:dyDescent="0.3">
      <c r="A3818" t="s">
        <v>6350</v>
      </c>
      <c r="B3818">
        <v>2026</v>
      </c>
      <c r="C3818" t="s">
        <v>36</v>
      </c>
      <c r="D3818" t="s">
        <v>7840</v>
      </c>
      <c r="E3818" t="s">
        <v>7841</v>
      </c>
      <c r="F3818" t="s">
        <v>161</v>
      </c>
      <c r="G3818">
        <v>10000</v>
      </c>
      <c r="H3818" t="s">
        <v>4179</v>
      </c>
      <c r="I3818">
        <v>14700000</v>
      </c>
      <c r="J3818" t="s">
        <v>12475</v>
      </c>
      <c r="K3818">
        <v>14100000</v>
      </c>
      <c r="L3818">
        <v>15200000</v>
      </c>
      <c r="M3818">
        <v>2</v>
      </c>
      <c r="N3818" t="s">
        <v>4191</v>
      </c>
      <c r="O3818" t="s">
        <v>12722</v>
      </c>
    </row>
    <row r="3819" spans="1:15" x14ac:dyDescent="0.3">
      <c r="A3819" t="s">
        <v>12454</v>
      </c>
      <c r="B3819">
        <v>2026</v>
      </c>
      <c r="C3819" t="s">
        <v>4183</v>
      </c>
      <c r="D3819" t="s">
        <v>4364</v>
      </c>
      <c r="E3819" t="s">
        <v>6175</v>
      </c>
      <c r="F3819" t="s">
        <v>4171</v>
      </c>
      <c r="G3819">
        <v>8000</v>
      </c>
      <c r="H3819" t="s">
        <v>4179</v>
      </c>
      <c r="I3819">
        <v>11000000</v>
      </c>
      <c r="J3819" t="s">
        <v>12475</v>
      </c>
      <c r="K3819">
        <v>10300000</v>
      </c>
      <c r="L3819">
        <v>11800000</v>
      </c>
      <c r="M3819">
        <v>2</v>
      </c>
      <c r="N3819" t="s">
        <v>4416</v>
      </c>
      <c r="O3819" t="s">
        <v>12723</v>
      </c>
    </row>
    <row r="3820" spans="1:15" x14ac:dyDescent="0.3">
      <c r="A3820" t="s">
        <v>12724</v>
      </c>
      <c r="B3820">
        <v>2026</v>
      </c>
      <c r="C3820" t="s">
        <v>36</v>
      </c>
      <c r="D3820" t="s">
        <v>4399</v>
      </c>
      <c r="E3820" t="s">
        <v>7773</v>
      </c>
      <c r="F3820" t="s">
        <v>94</v>
      </c>
      <c r="G3820">
        <v>24000</v>
      </c>
      <c r="H3820" t="s">
        <v>4179</v>
      </c>
      <c r="I3820">
        <v>9000000</v>
      </c>
      <c r="J3820" t="s">
        <v>12475</v>
      </c>
      <c r="K3820">
        <v>8700000</v>
      </c>
      <c r="L3820">
        <v>9400000</v>
      </c>
      <c r="M3820" t="s">
        <v>4174</v>
      </c>
      <c r="N3820" t="s">
        <v>4626</v>
      </c>
      <c r="O3820" t="s">
        <v>12725</v>
      </c>
    </row>
    <row r="3821" spans="1:15" x14ac:dyDescent="0.3">
      <c r="A3821" t="s">
        <v>12726</v>
      </c>
      <c r="B3821">
        <v>2026</v>
      </c>
      <c r="C3821" t="s">
        <v>50</v>
      </c>
      <c r="D3821" t="s">
        <v>12727</v>
      </c>
      <c r="E3821" t="s">
        <v>12728</v>
      </c>
      <c r="F3821" t="s">
        <v>43</v>
      </c>
      <c r="G3821">
        <v>8400</v>
      </c>
      <c r="H3821" t="s">
        <v>4179</v>
      </c>
      <c r="I3821">
        <v>16700000</v>
      </c>
      <c r="J3821" t="s">
        <v>12475</v>
      </c>
      <c r="K3821">
        <v>16100000</v>
      </c>
      <c r="L3821">
        <v>17300000</v>
      </c>
      <c r="M3821" t="s">
        <v>4174</v>
      </c>
      <c r="N3821" t="s">
        <v>4341</v>
      </c>
      <c r="O3821" t="s">
        <v>12729</v>
      </c>
    </row>
    <row r="3822" spans="1:15" x14ac:dyDescent="0.3">
      <c r="A3822" t="s">
        <v>12726</v>
      </c>
      <c r="B3822">
        <v>2026</v>
      </c>
      <c r="C3822" t="s">
        <v>50</v>
      </c>
      <c r="D3822" t="s">
        <v>12727</v>
      </c>
      <c r="E3822" t="s">
        <v>12728</v>
      </c>
      <c r="F3822" t="s">
        <v>4171</v>
      </c>
      <c r="G3822">
        <v>8400</v>
      </c>
      <c r="H3822" t="s">
        <v>4179</v>
      </c>
      <c r="I3822">
        <v>16700000</v>
      </c>
      <c r="J3822" t="s">
        <v>12475</v>
      </c>
      <c r="K3822">
        <v>16100000</v>
      </c>
      <c r="L3822">
        <v>17300000</v>
      </c>
      <c r="M3822" t="s">
        <v>4174</v>
      </c>
      <c r="N3822" t="s">
        <v>4341</v>
      </c>
      <c r="O3822" t="s">
        <v>12730</v>
      </c>
    </row>
    <row r="3823" spans="1:15" x14ac:dyDescent="0.3">
      <c r="A3823" t="s">
        <v>12731</v>
      </c>
      <c r="B3823">
        <v>2026</v>
      </c>
      <c r="C3823" t="s">
        <v>4894</v>
      </c>
      <c r="D3823" t="s">
        <v>12732</v>
      </c>
      <c r="E3823" t="s">
        <v>12733</v>
      </c>
      <c r="F3823" t="s">
        <v>4171</v>
      </c>
      <c r="G3823">
        <v>1486</v>
      </c>
      <c r="H3823" t="s">
        <v>4179</v>
      </c>
      <c r="I3823">
        <v>11400000</v>
      </c>
      <c r="J3823" t="s">
        <v>12475</v>
      </c>
      <c r="K3823">
        <v>11000000</v>
      </c>
      <c r="L3823">
        <v>11700000</v>
      </c>
      <c r="M3823" t="s">
        <v>4174</v>
      </c>
      <c r="N3823" t="s">
        <v>4424</v>
      </c>
      <c r="O3823" t="s">
        <v>12734</v>
      </c>
    </row>
    <row r="3824" spans="1:15" x14ac:dyDescent="0.3">
      <c r="A3824" t="s">
        <v>10859</v>
      </c>
      <c r="B3824">
        <v>2026</v>
      </c>
      <c r="C3824" t="s">
        <v>36</v>
      </c>
      <c r="D3824" t="s">
        <v>4774</v>
      </c>
      <c r="E3824" t="s">
        <v>11554</v>
      </c>
      <c r="F3824" t="s">
        <v>4171</v>
      </c>
      <c r="G3824">
        <v>1504</v>
      </c>
      <c r="H3824" t="s">
        <v>4179</v>
      </c>
      <c r="I3824">
        <v>12700000</v>
      </c>
      <c r="J3824" t="s">
        <v>12475</v>
      </c>
      <c r="K3824">
        <v>11800000</v>
      </c>
      <c r="L3824">
        <v>13600000</v>
      </c>
      <c r="M3824" t="s">
        <v>4174</v>
      </c>
      <c r="N3824" t="s">
        <v>4976</v>
      </c>
      <c r="O3824" t="s">
        <v>12735</v>
      </c>
    </row>
    <row r="3825" spans="1:15" x14ac:dyDescent="0.3">
      <c r="A3825" t="s">
        <v>12736</v>
      </c>
      <c r="B3825">
        <v>2026</v>
      </c>
      <c r="C3825" t="s">
        <v>62</v>
      </c>
      <c r="D3825" t="s">
        <v>10373</v>
      </c>
      <c r="E3825" t="s">
        <v>10374</v>
      </c>
      <c r="F3825" t="s">
        <v>143</v>
      </c>
      <c r="G3825">
        <v>2117</v>
      </c>
      <c r="H3825" t="s">
        <v>4179</v>
      </c>
      <c r="I3825">
        <v>23400000</v>
      </c>
      <c r="J3825" t="s">
        <v>12475</v>
      </c>
      <c r="K3825">
        <v>22400000</v>
      </c>
      <c r="L3825">
        <v>24500000</v>
      </c>
      <c r="M3825">
        <v>8</v>
      </c>
      <c r="N3825" t="s">
        <v>4262</v>
      </c>
      <c r="O3825" t="s">
        <v>12737</v>
      </c>
    </row>
    <row r="3826" spans="1:15" x14ac:dyDescent="0.3">
      <c r="A3826" t="s">
        <v>12736</v>
      </c>
      <c r="B3826">
        <v>2026</v>
      </c>
      <c r="C3826" t="s">
        <v>62</v>
      </c>
      <c r="D3826" t="s">
        <v>10373</v>
      </c>
      <c r="E3826" t="s">
        <v>11523</v>
      </c>
      <c r="F3826" t="s">
        <v>143</v>
      </c>
      <c r="G3826">
        <v>2117</v>
      </c>
      <c r="H3826" t="s">
        <v>4179</v>
      </c>
      <c r="I3826">
        <v>29800000</v>
      </c>
      <c r="J3826" t="s">
        <v>12475</v>
      </c>
      <c r="K3826">
        <v>28800000</v>
      </c>
      <c r="L3826">
        <v>30800000</v>
      </c>
      <c r="M3826">
        <v>4</v>
      </c>
      <c r="N3826" t="s">
        <v>4289</v>
      </c>
      <c r="O3826" t="s">
        <v>12738</v>
      </c>
    </row>
    <row r="3827" spans="1:15" x14ac:dyDescent="0.3">
      <c r="A3827" t="s">
        <v>12739</v>
      </c>
      <c r="B3827">
        <v>2026</v>
      </c>
      <c r="C3827" t="s">
        <v>62</v>
      </c>
      <c r="D3827" t="s">
        <v>4389</v>
      </c>
      <c r="E3827" t="s">
        <v>4390</v>
      </c>
      <c r="F3827" t="s">
        <v>43</v>
      </c>
      <c r="G3827">
        <v>660</v>
      </c>
      <c r="H3827" t="s">
        <v>4179</v>
      </c>
      <c r="I3827">
        <v>27100000</v>
      </c>
      <c r="J3827" t="s">
        <v>12475</v>
      </c>
      <c r="K3827">
        <v>25100000</v>
      </c>
      <c r="L3827">
        <v>29100000</v>
      </c>
      <c r="M3827">
        <v>5</v>
      </c>
      <c r="N3827" t="s">
        <v>4180</v>
      </c>
      <c r="O3827" t="s">
        <v>12740</v>
      </c>
    </row>
    <row r="3828" spans="1:15" x14ac:dyDescent="0.3">
      <c r="A3828" t="s">
        <v>12741</v>
      </c>
      <c r="B3828">
        <v>2013</v>
      </c>
      <c r="C3828" t="s">
        <v>166</v>
      </c>
      <c r="D3828" t="s">
        <v>12742</v>
      </c>
      <c r="E3828" t="s">
        <v>12743</v>
      </c>
      <c r="F3828" t="s">
        <v>43</v>
      </c>
      <c r="G3828">
        <v>126371</v>
      </c>
      <c r="H3828" t="s">
        <v>4179</v>
      </c>
      <c r="I3828">
        <v>5510000</v>
      </c>
      <c r="J3828" t="s">
        <v>12744</v>
      </c>
      <c r="K3828">
        <v>5300000</v>
      </c>
      <c r="L3828">
        <v>5710000</v>
      </c>
      <c r="M3828">
        <v>3</v>
      </c>
      <c r="N3828" t="s">
        <v>4416</v>
      </c>
      <c r="O3828" t="s">
        <v>12745</v>
      </c>
    </row>
    <row r="3829" spans="1:15" x14ac:dyDescent="0.3">
      <c r="A3829" t="s">
        <v>12746</v>
      </c>
      <c r="B3829">
        <v>2013</v>
      </c>
      <c r="C3829" t="s">
        <v>24</v>
      </c>
      <c r="D3829" t="s">
        <v>7858</v>
      </c>
      <c r="E3829" t="s">
        <v>11957</v>
      </c>
      <c r="F3829" t="s">
        <v>94</v>
      </c>
      <c r="G3829">
        <v>182000</v>
      </c>
      <c r="H3829" t="s">
        <v>4179</v>
      </c>
      <c r="I3829">
        <v>4640000</v>
      </c>
      <c r="J3829" t="s">
        <v>12744</v>
      </c>
      <c r="K3829">
        <v>4240000</v>
      </c>
      <c r="L3829">
        <v>5050000</v>
      </c>
      <c r="M3829" t="s">
        <v>4174</v>
      </c>
      <c r="N3829" t="s">
        <v>4401</v>
      </c>
      <c r="O3829" t="s">
        <v>12747</v>
      </c>
    </row>
    <row r="3830" spans="1:15" x14ac:dyDescent="0.3">
      <c r="A3830" t="s">
        <v>12748</v>
      </c>
      <c r="B3830">
        <v>2014</v>
      </c>
      <c r="C3830" t="s">
        <v>92</v>
      </c>
      <c r="D3830" t="s">
        <v>9916</v>
      </c>
      <c r="E3830" t="s">
        <v>12749</v>
      </c>
      <c r="F3830" t="s">
        <v>60</v>
      </c>
      <c r="G3830">
        <v>135000</v>
      </c>
      <c r="H3830" t="s">
        <v>4179</v>
      </c>
      <c r="I3830">
        <v>5590000</v>
      </c>
      <c r="J3830" t="s">
        <v>12744</v>
      </c>
      <c r="K3830">
        <v>5320000</v>
      </c>
      <c r="L3830">
        <v>5860000</v>
      </c>
      <c r="M3830">
        <v>9</v>
      </c>
      <c r="N3830" t="s">
        <v>4259</v>
      </c>
      <c r="O3830" t="s">
        <v>12750</v>
      </c>
    </row>
    <row r="3831" spans="1:15" x14ac:dyDescent="0.3">
      <c r="A3831" t="s">
        <v>12751</v>
      </c>
      <c r="B3831">
        <v>2015</v>
      </c>
      <c r="C3831" t="s">
        <v>4183</v>
      </c>
      <c r="D3831" t="s">
        <v>5167</v>
      </c>
      <c r="E3831" t="s">
        <v>12752</v>
      </c>
      <c r="F3831" t="s">
        <v>143</v>
      </c>
      <c r="G3831">
        <v>140500</v>
      </c>
      <c r="H3831" t="s">
        <v>4179</v>
      </c>
      <c r="I3831">
        <v>5120000</v>
      </c>
      <c r="J3831" t="s">
        <v>12744</v>
      </c>
      <c r="K3831">
        <v>4800000</v>
      </c>
      <c r="L3831">
        <v>5440000</v>
      </c>
      <c r="M3831">
        <v>18</v>
      </c>
      <c r="N3831" t="s">
        <v>4438</v>
      </c>
      <c r="O3831" t="s">
        <v>12753</v>
      </c>
    </row>
    <row r="3832" spans="1:15" x14ac:dyDescent="0.3">
      <c r="A3832" t="s">
        <v>12754</v>
      </c>
      <c r="B3832">
        <v>2015</v>
      </c>
      <c r="C3832" t="s">
        <v>250</v>
      </c>
      <c r="D3832">
        <v>2</v>
      </c>
      <c r="E3832" t="s">
        <v>12755</v>
      </c>
      <c r="F3832" t="s">
        <v>143</v>
      </c>
      <c r="G3832">
        <v>77000</v>
      </c>
      <c r="H3832" t="s">
        <v>4179</v>
      </c>
      <c r="I3832">
        <v>6470000</v>
      </c>
      <c r="J3832" t="s">
        <v>12744</v>
      </c>
      <c r="K3832">
        <v>6240000</v>
      </c>
      <c r="L3832">
        <v>6690000</v>
      </c>
      <c r="M3832">
        <v>9</v>
      </c>
      <c r="N3832" t="s">
        <v>4244</v>
      </c>
      <c r="O3832" t="s">
        <v>12756</v>
      </c>
    </row>
    <row r="3833" spans="1:15" x14ac:dyDescent="0.3">
      <c r="A3833" t="s">
        <v>12757</v>
      </c>
      <c r="B3833">
        <v>2016</v>
      </c>
      <c r="C3833" t="s">
        <v>62</v>
      </c>
      <c r="D3833">
        <v>3008</v>
      </c>
      <c r="E3833" t="s">
        <v>12758</v>
      </c>
      <c r="F3833" t="s">
        <v>43</v>
      </c>
      <c r="G3833">
        <v>63000</v>
      </c>
      <c r="H3833" t="s">
        <v>4179</v>
      </c>
      <c r="I3833">
        <v>8900000</v>
      </c>
      <c r="J3833" t="s">
        <v>12744</v>
      </c>
      <c r="K3833">
        <v>8300000</v>
      </c>
      <c r="L3833">
        <v>9500000</v>
      </c>
      <c r="M3833">
        <v>12</v>
      </c>
      <c r="N3833" t="s">
        <v>4175</v>
      </c>
      <c r="O3833" t="s">
        <v>12759</v>
      </c>
    </row>
    <row r="3834" spans="1:15" x14ac:dyDescent="0.3">
      <c r="A3834" t="s">
        <v>12760</v>
      </c>
      <c r="B3834">
        <v>2017</v>
      </c>
      <c r="C3834" t="s">
        <v>41</v>
      </c>
      <c r="D3834" t="s">
        <v>5781</v>
      </c>
      <c r="E3834" t="s">
        <v>12761</v>
      </c>
      <c r="F3834" t="s">
        <v>143</v>
      </c>
      <c r="G3834">
        <v>104000</v>
      </c>
      <c r="H3834" t="s">
        <v>4179</v>
      </c>
      <c r="I3834">
        <v>5960000</v>
      </c>
      <c r="J3834" t="s">
        <v>12744</v>
      </c>
      <c r="K3834">
        <v>5750000</v>
      </c>
      <c r="L3834">
        <v>6180000</v>
      </c>
      <c r="M3834">
        <v>2</v>
      </c>
      <c r="N3834" t="s">
        <v>4259</v>
      </c>
      <c r="O3834" t="s">
        <v>12762</v>
      </c>
    </row>
    <row r="3835" spans="1:15" x14ac:dyDescent="0.3">
      <c r="A3835" t="s">
        <v>12763</v>
      </c>
      <c r="B3835">
        <v>2017</v>
      </c>
      <c r="C3835" t="s">
        <v>4640</v>
      </c>
      <c r="D3835" t="s">
        <v>12764</v>
      </c>
      <c r="E3835" t="s">
        <v>12765</v>
      </c>
      <c r="F3835" t="s">
        <v>60</v>
      </c>
      <c r="G3835">
        <v>142000</v>
      </c>
      <c r="H3835" t="s">
        <v>4179</v>
      </c>
      <c r="I3835">
        <v>4560000</v>
      </c>
      <c r="J3835" t="s">
        <v>12744</v>
      </c>
      <c r="K3835">
        <v>4380000</v>
      </c>
      <c r="L3835">
        <v>4730000</v>
      </c>
      <c r="M3835">
        <v>3</v>
      </c>
      <c r="N3835" t="s">
        <v>4175</v>
      </c>
      <c r="O3835" t="s">
        <v>12766</v>
      </c>
    </row>
    <row r="3836" spans="1:15" x14ac:dyDescent="0.3">
      <c r="A3836" t="s">
        <v>12767</v>
      </c>
      <c r="B3836">
        <v>2017</v>
      </c>
      <c r="C3836" t="s">
        <v>92</v>
      </c>
      <c r="D3836" t="s">
        <v>7206</v>
      </c>
      <c r="E3836" t="s">
        <v>12768</v>
      </c>
      <c r="F3836" t="s">
        <v>60</v>
      </c>
      <c r="G3836">
        <v>117000</v>
      </c>
      <c r="H3836" t="s">
        <v>4179</v>
      </c>
      <c r="I3836">
        <v>6800000</v>
      </c>
      <c r="J3836" t="s">
        <v>12744</v>
      </c>
      <c r="K3836">
        <v>6410000</v>
      </c>
      <c r="L3836">
        <v>7200000</v>
      </c>
      <c r="M3836">
        <v>9</v>
      </c>
      <c r="N3836" t="s">
        <v>4244</v>
      </c>
      <c r="O3836" t="s">
        <v>12769</v>
      </c>
    </row>
    <row r="3837" spans="1:15" x14ac:dyDescent="0.3">
      <c r="A3837" t="s">
        <v>12770</v>
      </c>
      <c r="B3837">
        <v>2017</v>
      </c>
      <c r="C3837" t="s">
        <v>62</v>
      </c>
      <c r="D3837">
        <v>5008</v>
      </c>
      <c r="E3837" t="s">
        <v>12771</v>
      </c>
      <c r="F3837" t="s">
        <v>143</v>
      </c>
      <c r="G3837">
        <v>75000</v>
      </c>
      <c r="H3837" t="s">
        <v>4179</v>
      </c>
      <c r="I3837">
        <v>9500000</v>
      </c>
      <c r="J3837" t="s">
        <v>12744</v>
      </c>
      <c r="K3837">
        <v>9200000</v>
      </c>
      <c r="L3837">
        <v>9800000</v>
      </c>
      <c r="M3837">
        <v>3</v>
      </c>
      <c r="N3837" t="s">
        <v>4218</v>
      </c>
      <c r="O3837" t="s">
        <v>12772</v>
      </c>
    </row>
    <row r="3838" spans="1:15" x14ac:dyDescent="0.3">
      <c r="A3838" t="s">
        <v>12773</v>
      </c>
      <c r="B3838">
        <v>2018</v>
      </c>
      <c r="C3838" t="s">
        <v>24</v>
      </c>
      <c r="D3838" t="s">
        <v>4368</v>
      </c>
      <c r="E3838" t="s">
        <v>4369</v>
      </c>
      <c r="F3838" t="s">
        <v>60</v>
      </c>
      <c r="G3838">
        <v>148600</v>
      </c>
      <c r="H3838" t="s">
        <v>4172</v>
      </c>
      <c r="I3838">
        <v>17700000</v>
      </c>
      <c r="J3838" t="s">
        <v>12744</v>
      </c>
      <c r="K3838">
        <v>17000000</v>
      </c>
      <c r="L3838">
        <v>18300000</v>
      </c>
      <c r="M3838">
        <v>3</v>
      </c>
      <c r="N3838" t="s">
        <v>4626</v>
      </c>
      <c r="O3838" t="s">
        <v>12774</v>
      </c>
    </row>
    <row r="3839" spans="1:15" x14ac:dyDescent="0.3">
      <c r="A3839" t="s">
        <v>12775</v>
      </c>
      <c r="B3839">
        <v>2018</v>
      </c>
      <c r="C3839" t="s">
        <v>24</v>
      </c>
      <c r="D3839" t="s">
        <v>5245</v>
      </c>
      <c r="E3839" t="s">
        <v>5246</v>
      </c>
      <c r="F3839" t="s">
        <v>143</v>
      </c>
      <c r="G3839">
        <v>113000</v>
      </c>
      <c r="H3839" t="s">
        <v>4179</v>
      </c>
      <c r="I3839">
        <v>11800000</v>
      </c>
      <c r="J3839" t="s">
        <v>12744</v>
      </c>
      <c r="K3839">
        <v>11100000</v>
      </c>
      <c r="L3839">
        <v>12400000</v>
      </c>
      <c r="M3839">
        <v>23</v>
      </c>
      <c r="N3839" t="s">
        <v>4262</v>
      </c>
      <c r="O3839" t="s">
        <v>12776</v>
      </c>
    </row>
    <row r="3840" spans="1:15" x14ac:dyDescent="0.3">
      <c r="A3840" t="s">
        <v>12214</v>
      </c>
      <c r="B3840">
        <v>2018</v>
      </c>
      <c r="C3840" t="s">
        <v>92</v>
      </c>
      <c r="D3840" t="s">
        <v>5741</v>
      </c>
      <c r="E3840" t="s">
        <v>12215</v>
      </c>
      <c r="F3840" t="s">
        <v>43</v>
      </c>
      <c r="G3840">
        <v>12000</v>
      </c>
      <c r="H3840" t="s">
        <v>4179</v>
      </c>
      <c r="I3840">
        <v>18700000</v>
      </c>
      <c r="J3840" t="s">
        <v>12744</v>
      </c>
      <c r="K3840">
        <v>18000000</v>
      </c>
      <c r="L3840">
        <v>19300000</v>
      </c>
      <c r="M3840">
        <v>9</v>
      </c>
      <c r="N3840" t="s">
        <v>4324</v>
      </c>
      <c r="O3840" t="s">
        <v>12777</v>
      </c>
    </row>
    <row r="3841" spans="1:15" x14ac:dyDescent="0.3">
      <c r="A3841" t="s">
        <v>12778</v>
      </c>
      <c r="B3841">
        <v>2018</v>
      </c>
      <c r="C3841" t="s">
        <v>24</v>
      </c>
      <c r="D3841" t="s">
        <v>4430</v>
      </c>
      <c r="E3841" t="s">
        <v>5834</v>
      </c>
      <c r="F3841" t="s">
        <v>143</v>
      </c>
      <c r="G3841">
        <v>79668</v>
      </c>
      <c r="H3841" t="s">
        <v>4179</v>
      </c>
      <c r="I3841">
        <v>16700000</v>
      </c>
      <c r="J3841" t="s">
        <v>12744</v>
      </c>
      <c r="K3841">
        <v>16100000</v>
      </c>
      <c r="L3841">
        <v>17300000</v>
      </c>
      <c r="M3841">
        <v>19</v>
      </c>
      <c r="N3841" t="s">
        <v>4341</v>
      </c>
      <c r="O3841" t="s">
        <v>12779</v>
      </c>
    </row>
    <row r="3842" spans="1:15" x14ac:dyDescent="0.3">
      <c r="A3842" t="s">
        <v>12778</v>
      </c>
      <c r="B3842">
        <v>2018</v>
      </c>
      <c r="C3842" t="s">
        <v>24</v>
      </c>
      <c r="D3842" t="s">
        <v>4430</v>
      </c>
      <c r="E3842" t="s">
        <v>5834</v>
      </c>
      <c r="F3842" t="s">
        <v>143</v>
      </c>
      <c r="G3842">
        <v>79668</v>
      </c>
      <c r="H3842" t="s">
        <v>4179</v>
      </c>
      <c r="I3842">
        <v>16700000</v>
      </c>
      <c r="J3842" t="s">
        <v>12744</v>
      </c>
      <c r="K3842">
        <v>16100000</v>
      </c>
      <c r="L3842">
        <v>17300000</v>
      </c>
      <c r="M3842">
        <v>19</v>
      </c>
      <c r="N3842" t="s">
        <v>4341</v>
      </c>
      <c r="O3842" t="s">
        <v>12780</v>
      </c>
    </row>
    <row r="3843" spans="1:15" x14ac:dyDescent="0.3">
      <c r="A3843" t="s">
        <v>12781</v>
      </c>
      <c r="B3843">
        <v>2018</v>
      </c>
      <c r="C3843" t="s">
        <v>154</v>
      </c>
      <c r="D3843" t="s">
        <v>6246</v>
      </c>
      <c r="E3843" t="s">
        <v>12782</v>
      </c>
      <c r="F3843" t="s">
        <v>161</v>
      </c>
      <c r="G3843">
        <v>49000</v>
      </c>
      <c r="H3843" t="s">
        <v>4179</v>
      </c>
      <c r="I3843">
        <v>11900000</v>
      </c>
      <c r="J3843" t="s">
        <v>12744</v>
      </c>
      <c r="K3843">
        <v>11400000</v>
      </c>
      <c r="L3843">
        <v>12400000</v>
      </c>
      <c r="M3843">
        <v>4</v>
      </c>
      <c r="N3843" t="s">
        <v>4626</v>
      </c>
      <c r="O3843" t="s">
        <v>12783</v>
      </c>
    </row>
    <row r="3844" spans="1:15" x14ac:dyDescent="0.3">
      <c r="A3844" t="s">
        <v>12784</v>
      </c>
      <c r="B3844">
        <v>2019</v>
      </c>
      <c r="C3844" t="s">
        <v>92</v>
      </c>
      <c r="D3844" t="s">
        <v>5741</v>
      </c>
      <c r="E3844" t="s">
        <v>12215</v>
      </c>
      <c r="F3844" t="s">
        <v>43</v>
      </c>
      <c r="G3844">
        <v>93658</v>
      </c>
      <c r="H3844" t="s">
        <v>4179</v>
      </c>
      <c r="I3844">
        <v>20100000</v>
      </c>
      <c r="J3844" t="s">
        <v>12744</v>
      </c>
      <c r="K3844">
        <v>19300000</v>
      </c>
      <c r="L3844">
        <v>21000000</v>
      </c>
      <c r="M3844">
        <v>10</v>
      </c>
      <c r="N3844" t="s">
        <v>5959</v>
      </c>
      <c r="O3844" t="s">
        <v>12785</v>
      </c>
    </row>
    <row r="3845" spans="1:15" x14ac:dyDescent="0.3">
      <c r="A3845" t="s">
        <v>12786</v>
      </c>
      <c r="B3845">
        <v>2019</v>
      </c>
      <c r="C3845" t="s">
        <v>24</v>
      </c>
      <c r="D3845" t="s">
        <v>4392</v>
      </c>
      <c r="E3845" t="s">
        <v>5701</v>
      </c>
      <c r="F3845" t="s">
        <v>43</v>
      </c>
      <c r="G3845">
        <v>105200</v>
      </c>
      <c r="H3845" t="s">
        <v>4179</v>
      </c>
      <c r="I3845">
        <v>8900000</v>
      </c>
      <c r="J3845" t="s">
        <v>12744</v>
      </c>
      <c r="K3845">
        <v>8400000</v>
      </c>
      <c r="L3845">
        <v>9500000</v>
      </c>
      <c r="M3845">
        <v>12</v>
      </c>
      <c r="N3845" t="s">
        <v>4262</v>
      </c>
      <c r="O3845" t="s">
        <v>12787</v>
      </c>
    </row>
    <row r="3846" spans="1:15" x14ac:dyDescent="0.3">
      <c r="A3846" t="s">
        <v>12788</v>
      </c>
      <c r="B3846">
        <v>2019</v>
      </c>
      <c r="C3846" t="s">
        <v>89</v>
      </c>
      <c r="D3846" t="s">
        <v>4422</v>
      </c>
      <c r="E3846" t="s">
        <v>12789</v>
      </c>
      <c r="F3846" t="s">
        <v>94</v>
      </c>
      <c r="G3846">
        <v>127000</v>
      </c>
      <c r="H3846" t="s">
        <v>4179</v>
      </c>
      <c r="I3846">
        <v>7110000</v>
      </c>
      <c r="J3846" t="s">
        <v>12744</v>
      </c>
      <c r="K3846">
        <v>6700000</v>
      </c>
      <c r="L3846">
        <v>7520000</v>
      </c>
      <c r="M3846">
        <v>15</v>
      </c>
      <c r="N3846" t="s">
        <v>4186</v>
      </c>
      <c r="O3846" t="s">
        <v>12790</v>
      </c>
    </row>
    <row r="3847" spans="1:15" x14ac:dyDescent="0.3">
      <c r="A3847" t="s">
        <v>12791</v>
      </c>
      <c r="B3847">
        <v>2019</v>
      </c>
      <c r="C3847" t="s">
        <v>4183</v>
      </c>
      <c r="D3847" t="s">
        <v>5167</v>
      </c>
      <c r="E3847" t="s">
        <v>11080</v>
      </c>
      <c r="F3847" t="s">
        <v>60</v>
      </c>
      <c r="G3847">
        <v>48552</v>
      </c>
      <c r="H3847" t="s">
        <v>4179</v>
      </c>
      <c r="I3847">
        <v>8400000</v>
      </c>
      <c r="J3847" t="s">
        <v>12744</v>
      </c>
      <c r="K3847">
        <v>8200000</v>
      </c>
      <c r="L3847">
        <v>8700000</v>
      </c>
      <c r="M3847">
        <v>13</v>
      </c>
      <c r="N3847" t="s">
        <v>4186</v>
      </c>
      <c r="O3847" t="s">
        <v>12792</v>
      </c>
    </row>
    <row r="3848" spans="1:15" x14ac:dyDescent="0.3">
      <c r="A3848" t="s">
        <v>12793</v>
      </c>
      <c r="B3848">
        <v>2020</v>
      </c>
      <c r="C3848" t="s">
        <v>4183</v>
      </c>
      <c r="D3848" t="s">
        <v>4184</v>
      </c>
      <c r="E3848" t="s">
        <v>12236</v>
      </c>
      <c r="F3848" t="s">
        <v>60</v>
      </c>
      <c r="G3848">
        <v>62700</v>
      </c>
      <c r="H3848" t="s">
        <v>4179</v>
      </c>
      <c r="I3848">
        <v>7090000</v>
      </c>
      <c r="J3848" t="s">
        <v>12744</v>
      </c>
      <c r="K3848">
        <v>6560000</v>
      </c>
      <c r="L3848">
        <v>7620000</v>
      </c>
      <c r="M3848">
        <v>4</v>
      </c>
      <c r="N3848" t="s">
        <v>4247</v>
      </c>
      <c r="O3848" t="s">
        <v>12794</v>
      </c>
    </row>
    <row r="3849" spans="1:15" x14ac:dyDescent="0.3">
      <c r="A3849" t="s">
        <v>12793</v>
      </c>
      <c r="B3849">
        <v>2020</v>
      </c>
      <c r="C3849" t="s">
        <v>4183</v>
      </c>
      <c r="D3849" t="s">
        <v>4184</v>
      </c>
      <c r="E3849" t="s">
        <v>12236</v>
      </c>
      <c r="F3849" t="s">
        <v>60</v>
      </c>
      <c r="G3849">
        <v>63000</v>
      </c>
      <c r="H3849" t="s">
        <v>4179</v>
      </c>
      <c r="I3849">
        <v>7090000</v>
      </c>
      <c r="J3849" t="s">
        <v>12744</v>
      </c>
      <c r="K3849">
        <v>6560000</v>
      </c>
      <c r="L3849">
        <v>7620000</v>
      </c>
      <c r="M3849">
        <v>4</v>
      </c>
      <c r="N3849" t="s">
        <v>4247</v>
      </c>
      <c r="O3849" t="s">
        <v>12795</v>
      </c>
    </row>
    <row r="3850" spans="1:15" x14ac:dyDescent="0.3">
      <c r="A3850" t="s">
        <v>12796</v>
      </c>
      <c r="B3850">
        <v>2019</v>
      </c>
      <c r="C3850" t="s">
        <v>191</v>
      </c>
      <c r="D3850" t="s">
        <v>12797</v>
      </c>
      <c r="E3850" t="s">
        <v>9398</v>
      </c>
      <c r="F3850" t="s">
        <v>60</v>
      </c>
      <c r="G3850">
        <v>133000</v>
      </c>
      <c r="H3850" t="s">
        <v>4179</v>
      </c>
      <c r="I3850">
        <v>14500000</v>
      </c>
      <c r="J3850" t="s">
        <v>12744</v>
      </c>
      <c r="K3850">
        <v>13800000</v>
      </c>
      <c r="L3850">
        <v>15300000</v>
      </c>
      <c r="M3850">
        <v>20</v>
      </c>
      <c r="N3850" t="s">
        <v>4222</v>
      </c>
      <c r="O3850" t="s">
        <v>12798</v>
      </c>
    </row>
    <row r="3851" spans="1:15" x14ac:dyDescent="0.3">
      <c r="A3851" t="s">
        <v>9397</v>
      </c>
      <c r="B3851">
        <v>2020</v>
      </c>
      <c r="C3851" t="s">
        <v>191</v>
      </c>
      <c r="D3851" t="s">
        <v>4210</v>
      </c>
      <c r="E3851" t="s">
        <v>9398</v>
      </c>
      <c r="F3851" t="s">
        <v>60</v>
      </c>
      <c r="G3851">
        <v>109422</v>
      </c>
      <c r="H3851" t="s">
        <v>4179</v>
      </c>
      <c r="I3851">
        <v>16100000</v>
      </c>
      <c r="J3851" t="s">
        <v>12744</v>
      </c>
      <c r="K3851">
        <v>15500000</v>
      </c>
      <c r="L3851">
        <v>16600000</v>
      </c>
      <c r="M3851">
        <v>9</v>
      </c>
      <c r="N3851" t="s">
        <v>4259</v>
      </c>
      <c r="O3851" t="s">
        <v>12799</v>
      </c>
    </row>
    <row r="3852" spans="1:15" x14ac:dyDescent="0.3">
      <c r="A3852" t="s">
        <v>1304</v>
      </c>
      <c r="B3852">
        <v>2020</v>
      </c>
      <c r="C3852" t="s">
        <v>131</v>
      </c>
      <c r="D3852" t="s">
        <v>5674</v>
      </c>
      <c r="E3852" t="s">
        <v>5757</v>
      </c>
      <c r="F3852" t="s">
        <v>143</v>
      </c>
      <c r="G3852">
        <v>99650</v>
      </c>
      <c r="H3852" t="s">
        <v>4179</v>
      </c>
      <c r="I3852">
        <v>15300000</v>
      </c>
      <c r="J3852" t="s">
        <v>12744</v>
      </c>
      <c r="K3852">
        <v>14700000</v>
      </c>
      <c r="L3852">
        <v>16000000</v>
      </c>
      <c r="M3852">
        <v>2</v>
      </c>
      <c r="N3852" t="s">
        <v>4180</v>
      </c>
      <c r="O3852" t="s">
        <v>12800</v>
      </c>
    </row>
    <row r="3853" spans="1:15" x14ac:dyDescent="0.3">
      <c r="A3853" t="s">
        <v>1304</v>
      </c>
      <c r="B3853">
        <v>2020</v>
      </c>
      <c r="C3853" t="s">
        <v>131</v>
      </c>
      <c r="D3853" t="s">
        <v>5674</v>
      </c>
      <c r="E3853" t="s">
        <v>12801</v>
      </c>
      <c r="F3853" t="s">
        <v>143</v>
      </c>
      <c r="G3853">
        <v>99650</v>
      </c>
      <c r="H3853" t="s">
        <v>4179</v>
      </c>
      <c r="I3853">
        <v>15800000</v>
      </c>
      <c r="J3853" t="s">
        <v>12744</v>
      </c>
      <c r="K3853">
        <v>15200000</v>
      </c>
      <c r="L3853">
        <v>16400000</v>
      </c>
      <c r="M3853">
        <v>2</v>
      </c>
      <c r="N3853" t="s">
        <v>4180</v>
      </c>
      <c r="O3853" t="s">
        <v>12802</v>
      </c>
    </row>
    <row r="3854" spans="1:15" x14ac:dyDescent="0.3">
      <c r="A3854" t="s">
        <v>11634</v>
      </c>
      <c r="B3854">
        <v>2020</v>
      </c>
      <c r="C3854" t="s">
        <v>41</v>
      </c>
      <c r="D3854" t="s">
        <v>6237</v>
      </c>
      <c r="E3854" t="s">
        <v>4736</v>
      </c>
      <c r="F3854" t="s">
        <v>161</v>
      </c>
      <c r="G3854">
        <v>61000</v>
      </c>
      <c r="H3854" t="s">
        <v>4179</v>
      </c>
      <c r="I3854">
        <v>6800000</v>
      </c>
      <c r="J3854" t="s">
        <v>12744</v>
      </c>
      <c r="K3854">
        <v>6560000</v>
      </c>
      <c r="L3854">
        <v>7040000</v>
      </c>
      <c r="M3854">
        <v>10</v>
      </c>
      <c r="N3854" t="s">
        <v>4387</v>
      </c>
      <c r="O3854" t="s">
        <v>12803</v>
      </c>
    </row>
    <row r="3855" spans="1:15" x14ac:dyDescent="0.3">
      <c r="A3855" t="s">
        <v>12804</v>
      </c>
      <c r="B3855">
        <v>2020</v>
      </c>
      <c r="C3855" t="s">
        <v>154</v>
      </c>
      <c r="D3855" t="s">
        <v>4394</v>
      </c>
      <c r="E3855" t="s">
        <v>7847</v>
      </c>
      <c r="F3855" t="s">
        <v>94</v>
      </c>
      <c r="G3855">
        <v>79000</v>
      </c>
      <c r="H3855" t="s">
        <v>4179</v>
      </c>
      <c r="I3855">
        <v>17900000</v>
      </c>
      <c r="J3855" t="s">
        <v>12744</v>
      </c>
      <c r="K3855">
        <v>17200000</v>
      </c>
      <c r="L3855">
        <v>18500000</v>
      </c>
      <c r="M3855">
        <v>4</v>
      </c>
      <c r="N3855" t="s">
        <v>4406</v>
      </c>
      <c r="O3855" t="s">
        <v>12805</v>
      </c>
    </row>
    <row r="3856" spans="1:15" x14ac:dyDescent="0.3">
      <c r="A3856" t="s">
        <v>11636</v>
      </c>
      <c r="B3856">
        <v>2020</v>
      </c>
      <c r="C3856" t="s">
        <v>24</v>
      </c>
      <c r="D3856" t="s">
        <v>4571</v>
      </c>
      <c r="E3856" t="s">
        <v>6066</v>
      </c>
      <c r="F3856" t="s">
        <v>143</v>
      </c>
      <c r="G3856">
        <v>34289</v>
      </c>
      <c r="H3856" t="s">
        <v>4179</v>
      </c>
      <c r="I3856">
        <v>16600000</v>
      </c>
      <c r="J3856" t="s">
        <v>12744</v>
      </c>
      <c r="K3856">
        <v>16100000</v>
      </c>
      <c r="L3856">
        <v>17100000</v>
      </c>
      <c r="M3856" t="s">
        <v>4174</v>
      </c>
      <c r="N3856" t="s">
        <v>4199</v>
      </c>
      <c r="O3856" t="s">
        <v>12806</v>
      </c>
    </row>
    <row r="3857" spans="1:15" x14ac:dyDescent="0.3">
      <c r="A3857" t="s">
        <v>12807</v>
      </c>
      <c r="B3857">
        <v>2020</v>
      </c>
      <c r="C3857" t="s">
        <v>24</v>
      </c>
      <c r="D3857" t="s">
        <v>4368</v>
      </c>
      <c r="E3857" t="s">
        <v>5710</v>
      </c>
      <c r="F3857" t="s">
        <v>43</v>
      </c>
      <c r="G3857">
        <v>97000</v>
      </c>
      <c r="H3857" t="s">
        <v>4179</v>
      </c>
      <c r="I3857">
        <v>26800000</v>
      </c>
      <c r="J3857" t="s">
        <v>12744</v>
      </c>
      <c r="K3857">
        <v>25800000</v>
      </c>
      <c r="L3857">
        <v>27700000</v>
      </c>
      <c r="M3857">
        <v>16</v>
      </c>
      <c r="N3857" t="s">
        <v>5819</v>
      </c>
      <c r="O3857" t="s">
        <v>12808</v>
      </c>
    </row>
    <row r="3858" spans="1:15" x14ac:dyDescent="0.3">
      <c r="A3858" t="s">
        <v>12809</v>
      </c>
      <c r="B3858">
        <v>2021</v>
      </c>
      <c r="C3858" t="s">
        <v>166</v>
      </c>
      <c r="D3858" t="s">
        <v>7843</v>
      </c>
      <c r="E3858" t="s">
        <v>7844</v>
      </c>
      <c r="F3858" t="s">
        <v>161</v>
      </c>
      <c r="G3858">
        <v>73000</v>
      </c>
      <c r="H3858" t="s">
        <v>4179</v>
      </c>
      <c r="I3858">
        <v>18700000</v>
      </c>
      <c r="J3858" t="s">
        <v>12744</v>
      </c>
      <c r="K3858">
        <v>18100000</v>
      </c>
      <c r="L3858">
        <v>19400000</v>
      </c>
      <c r="M3858">
        <v>7</v>
      </c>
      <c r="N3858" t="s">
        <v>4186</v>
      </c>
      <c r="O3858" t="s">
        <v>12810</v>
      </c>
    </row>
    <row r="3859" spans="1:15" x14ac:dyDescent="0.3">
      <c r="A3859" t="s">
        <v>12811</v>
      </c>
      <c r="B3859">
        <v>2020</v>
      </c>
      <c r="C3859" t="s">
        <v>137</v>
      </c>
      <c r="D3859" t="s">
        <v>4590</v>
      </c>
      <c r="E3859" t="s">
        <v>4591</v>
      </c>
      <c r="F3859" t="s">
        <v>12812</v>
      </c>
      <c r="G3859">
        <v>95782</v>
      </c>
      <c r="H3859" t="s">
        <v>4179</v>
      </c>
      <c r="I3859">
        <v>11300000</v>
      </c>
      <c r="J3859" t="s">
        <v>12744</v>
      </c>
      <c r="K3859">
        <v>10900000</v>
      </c>
      <c r="L3859">
        <v>11700000</v>
      </c>
      <c r="M3859">
        <v>12</v>
      </c>
      <c r="N3859" t="s">
        <v>4218</v>
      </c>
      <c r="O3859" t="s">
        <v>12813</v>
      </c>
    </row>
    <row r="3860" spans="1:15" x14ac:dyDescent="0.3">
      <c r="A3860" t="s">
        <v>12814</v>
      </c>
      <c r="B3860">
        <v>2020</v>
      </c>
      <c r="C3860" t="s">
        <v>250</v>
      </c>
      <c r="D3860" t="s">
        <v>5776</v>
      </c>
      <c r="E3860" t="s">
        <v>12815</v>
      </c>
      <c r="F3860" t="s">
        <v>43</v>
      </c>
      <c r="G3860">
        <v>73500</v>
      </c>
      <c r="H3860" t="s">
        <v>4179</v>
      </c>
      <c r="I3860">
        <v>16100000</v>
      </c>
      <c r="J3860" t="s">
        <v>12744</v>
      </c>
      <c r="K3860">
        <v>15500000</v>
      </c>
      <c r="L3860">
        <v>16600000</v>
      </c>
      <c r="M3860">
        <v>19</v>
      </c>
      <c r="N3860" t="s">
        <v>4199</v>
      </c>
      <c r="O3860" t="s">
        <v>12816</v>
      </c>
    </row>
    <row r="3861" spans="1:15" x14ac:dyDescent="0.3">
      <c r="A3861" t="s">
        <v>12817</v>
      </c>
      <c r="B3861">
        <v>2021</v>
      </c>
      <c r="C3861" t="s">
        <v>45</v>
      </c>
      <c r="D3861" t="s">
        <v>4933</v>
      </c>
      <c r="E3861" t="s">
        <v>9492</v>
      </c>
      <c r="F3861" t="s">
        <v>143</v>
      </c>
      <c r="G3861">
        <v>102000</v>
      </c>
      <c r="H3861" t="s">
        <v>4179</v>
      </c>
      <c r="I3861">
        <v>9000000</v>
      </c>
      <c r="J3861" t="s">
        <v>12744</v>
      </c>
      <c r="K3861">
        <v>8700000</v>
      </c>
      <c r="L3861">
        <v>9300000</v>
      </c>
      <c r="M3861">
        <v>9</v>
      </c>
      <c r="N3861" t="s">
        <v>4218</v>
      </c>
      <c r="O3861" t="s">
        <v>12818</v>
      </c>
    </row>
    <row r="3862" spans="1:15" x14ac:dyDescent="0.3">
      <c r="A3862" t="s">
        <v>11639</v>
      </c>
      <c r="B3862">
        <v>2021</v>
      </c>
      <c r="C3862" t="s">
        <v>199</v>
      </c>
      <c r="D3862" t="s">
        <v>6167</v>
      </c>
      <c r="E3862" t="s">
        <v>12819</v>
      </c>
      <c r="F3862" t="s">
        <v>143</v>
      </c>
      <c r="G3862">
        <v>57477</v>
      </c>
      <c r="H3862" t="s">
        <v>4179</v>
      </c>
      <c r="I3862">
        <v>9800000</v>
      </c>
      <c r="J3862" t="s">
        <v>12744</v>
      </c>
      <c r="K3862">
        <v>9500000</v>
      </c>
      <c r="L3862">
        <v>10200000</v>
      </c>
      <c r="M3862">
        <v>2</v>
      </c>
      <c r="N3862" t="s">
        <v>4218</v>
      </c>
      <c r="O3862" t="s">
        <v>12820</v>
      </c>
    </row>
    <row r="3863" spans="1:15" x14ac:dyDescent="0.3">
      <c r="A3863" t="s">
        <v>12821</v>
      </c>
      <c r="B3863">
        <v>2020</v>
      </c>
      <c r="C3863" t="s">
        <v>4183</v>
      </c>
      <c r="D3863" t="s">
        <v>4302</v>
      </c>
      <c r="E3863" t="s">
        <v>12822</v>
      </c>
      <c r="F3863" t="s">
        <v>43</v>
      </c>
      <c r="G3863">
        <v>100251</v>
      </c>
      <c r="H3863" t="s">
        <v>4179</v>
      </c>
      <c r="I3863">
        <v>13500000</v>
      </c>
      <c r="J3863" t="s">
        <v>12744</v>
      </c>
      <c r="K3863">
        <v>13000000</v>
      </c>
      <c r="L3863">
        <v>14000000</v>
      </c>
      <c r="M3863">
        <v>21</v>
      </c>
      <c r="N3863" t="s">
        <v>4271</v>
      </c>
      <c r="O3863" t="s">
        <v>12823</v>
      </c>
    </row>
    <row r="3864" spans="1:15" x14ac:dyDescent="0.3">
      <c r="A3864" t="s">
        <v>12824</v>
      </c>
      <c r="B3864">
        <v>2020</v>
      </c>
      <c r="C3864" t="s">
        <v>250</v>
      </c>
      <c r="D3864" t="s">
        <v>4817</v>
      </c>
      <c r="E3864" t="s">
        <v>12825</v>
      </c>
      <c r="F3864" t="s">
        <v>161</v>
      </c>
      <c r="G3864">
        <v>94000</v>
      </c>
      <c r="H3864" t="s">
        <v>4179</v>
      </c>
      <c r="I3864">
        <v>14200000</v>
      </c>
      <c r="J3864" t="s">
        <v>12744</v>
      </c>
      <c r="K3864">
        <v>13600000</v>
      </c>
      <c r="L3864">
        <v>14900000</v>
      </c>
      <c r="M3864">
        <v>2</v>
      </c>
      <c r="N3864" t="s">
        <v>4256</v>
      </c>
      <c r="O3864" t="s">
        <v>12826</v>
      </c>
    </row>
    <row r="3865" spans="1:15" x14ac:dyDescent="0.3">
      <c r="A3865" t="s">
        <v>12827</v>
      </c>
      <c r="B3865">
        <v>2021</v>
      </c>
      <c r="C3865" t="s">
        <v>36</v>
      </c>
      <c r="D3865" t="s">
        <v>4774</v>
      </c>
      <c r="E3865" t="s">
        <v>4813</v>
      </c>
      <c r="F3865" t="s">
        <v>173</v>
      </c>
      <c r="G3865">
        <v>112782</v>
      </c>
      <c r="H3865" t="s">
        <v>4179</v>
      </c>
      <c r="I3865">
        <v>9900000</v>
      </c>
      <c r="J3865" t="s">
        <v>12744</v>
      </c>
      <c r="K3865">
        <v>9600000</v>
      </c>
      <c r="L3865">
        <v>10300000</v>
      </c>
      <c r="M3865">
        <v>30</v>
      </c>
      <c r="N3865" t="s">
        <v>4191</v>
      </c>
      <c r="O3865" t="s">
        <v>12828</v>
      </c>
    </row>
    <row r="3866" spans="1:15" x14ac:dyDescent="0.3">
      <c r="A3866" t="s">
        <v>12566</v>
      </c>
      <c r="B3866">
        <v>2021</v>
      </c>
      <c r="C3866" t="s">
        <v>85</v>
      </c>
      <c r="D3866" t="s">
        <v>12504</v>
      </c>
      <c r="E3866" t="s">
        <v>5808</v>
      </c>
      <c r="F3866" t="s">
        <v>94</v>
      </c>
      <c r="G3866">
        <v>143777</v>
      </c>
      <c r="H3866" t="s">
        <v>4179</v>
      </c>
      <c r="I3866">
        <v>21400000</v>
      </c>
      <c r="J3866" t="s">
        <v>12744</v>
      </c>
      <c r="K3866">
        <v>20600000</v>
      </c>
      <c r="L3866">
        <v>22200000</v>
      </c>
      <c r="M3866">
        <v>5</v>
      </c>
      <c r="N3866" t="s">
        <v>4195</v>
      </c>
      <c r="O3866" t="s">
        <v>12829</v>
      </c>
    </row>
    <row r="3867" spans="1:15" x14ac:dyDescent="0.3">
      <c r="A3867" t="s">
        <v>12830</v>
      </c>
      <c r="B3867">
        <v>2021</v>
      </c>
      <c r="C3867" t="s">
        <v>89</v>
      </c>
      <c r="D3867" t="s">
        <v>4422</v>
      </c>
      <c r="E3867" t="s">
        <v>4423</v>
      </c>
      <c r="F3867" t="s">
        <v>94</v>
      </c>
      <c r="G3867">
        <v>61732</v>
      </c>
      <c r="H3867" t="s">
        <v>4172</v>
      </c>
      <c r="I3867">
        <v>7960000</v>
      </c>
      <c r="J3867" t="s">
        <v>12744</v>
      </c>
      <c r="K3867">
        <v>7680000</v>
      </c>
      <c r="L3867">
        <v>8200000</v>
      </c>
      <c r="M3867">
        <v>97</v>
      </c>
      <c r="N3867" t="s">
        <v>4381</v>
      </c>
      <c r="O3867" t="s">
        <v>12831</v>
      </c>
    </row>
    <row r="3868" spans="1:15" x14ac:dyDescent="0.3">
      <c r="A3868" t="s">
        <v>12832</v>
      </c>
      <c r="B3868">
        <v>2021</v>
      </c>
      <c r="C3868" t="s">
        <v>92</v>
      </c>
      <c r="D3868" t="s">
        <v>4823</v>
      </c>
      <c r="E3868" t="s">
        <v>5688</v>
      </c>
      <c r="F3868" t="s">
        <v>143</v>
      </c>
      <c r="G3868">
        <v>44000</v>
      </c>
      <c r="H3868" t="s">
        <v>4179</v>
      </c>
      <c r="I3868">
        <v>10800000</v>
      </c>
      <c r="J3868" t="s">
        <v>12744</v>
      </c>
      <c r="K3868">
        <v>10300000</v>
      </c>
      <c r="L3868">
        <v>11200000</v>
      </c>
      <c r="M3868">
        <v>57</v>
      </c>
      <c r="N3868" t="s">
        <v>4289</v>
      </c>
      <c r="O3868" t="s">
        <v>12833</v>
      </c>
    </row>
    <row r="3869" spans="1:15" x14ac:dyDescent="0.3">
      <c r="A3869" t="s">
        <v>1913</v>
      </c>
      <c r="B3869">
        <v>2021</v>
      </c>
      <c r="C3869" t="s">
        <v>24</v>
      </c>
      <c r="D3869" t="s">
        <v>4189</v>
      </c>
      <c r="E3869" t="s">
        <v>4307</v>
      </c>
      <c r="F3869" t="s">
        <v>43</v>
      </c>
      <c r="G3869">
        <v>63600</v>
      </c>
      <c r="H3869" t="s">
        <v>4179</v>
      </c>
      <c r="I3869">
        <v>10700000</v>
      </c>
      <c r="J3869" t="s">
        <v>12744</v>
      </c>
      <c r="K3869">
        <v>10200000</v>
      </c>
      <c r="L3869">
        <v>11200000</v>
      </c>
      <c r="M3869">
        <v>41</v>
      </c>
      <c r="N3869" t="s">
        <v>4279</v>
      </c>
      <c r="O3869" t="s">
        <v>12834</v>
      </c>
    </row>
    <row r="3870" spans="1:15" x14ac:dyDescent="0.3">
      <c r="A3870" t="s">
        <v>1245</v>
      </c>
      <c r="B3870">
        <v>2021</v>
      </c>
      <c r="C3870" t="s">
        <v>154</v>
      </c>
      <c r="D3870" t="s">
        <v>4394</v>
      </c>
      <c r="E3870" t="s">
        <v>7847</v>
      </c>
      <c r="F3870" t="s">
        <v>143</v>
      </c>
      <c r="G3870">
        <v>59600</v>
      </c>
      <c r="H3870" t="s">
        <v>4172</v>
      </c>
      <c r="I3870">
        <v>21000000</v>
      </c>
      <c r="J3870" t="s">
        <v>12744</v>
      </c>
      <c r="K3870">
        <v>20200000</v>
      </c>
      <c r="L3870">
        <v>21800000</v>
      </c>
      <c r="M3870">
        <v>14</v>
      </c>
      <c r="N3870" t="s">
        <v>6079</v>
      </c>
      <c r="O3870" t="s">
        <v>12835</v>
      </c>
    </row>
    <row r="3871" spans="1:15" x14ac:dyDescent="0.3">
      <c r="A3871" t="s">
        <v>12836</v>
      </c>
      <c r="B3871">
        <v>2022</v>
      </c>
      <c r="C3871" t="s">
        <v>166</v>
      </c>
      <c r="D3871" t="s">
        <v>5003</v>
      </c>
      <c r="E3871" t="s">
        <v>5004</v>
      </c>
      <c r="F3871" t="s">
        <v>43</v>
      </c>
      <c r="G3871">
        <v>52150</v>
      </c>
      <c r="H3871" t="s">
        <v>4179</v>
      </c>
      <c r="I3871">
        <v>18200000</v>
      </c>
      <c r="J3871" t="s">
        <v>12744</v>
      </c>
      <c r="K3871">
        <v>17600000</v>
      </c>
      <c r="L3871">
        <v>18800000</v>
      </c>
      <c r="M3871">
        <v>61</v>
      </c>
      <c r="N3871" t="s">
        <v>4191</v>
      </c>
      <c r="O3871" t="s">
        <v>12837</v>
      </c>
    </row>
    <row r="3872" spans="1:15" x14ac:dyDescent="0.3">
      <c r="A3872" t="s">
        <v>12838</v>
      </c>
      <c r="B3872">
        <v>2021</v>
      </c>
      <c r="C3872" t="s">
        <v>108</v>
      </c>
      <c r="D3872" t="s">
        <v>4476</v>
      </c>
      <c r="E3872" t="s">
        <v>12839</v>
      </c>
      <c r="F3872" t="s">
        <v>43</v>
      </c>
      <c r="G3872">
        <v>75035</v>
      </c>
      <c r="H3872" t="s">
        <v>4179</v>
      </c>
      <c r="I3872">
        <v>8300000</v>
      </c>
      <c r="J3872" t="s">
        <v>12744</v>
      </c>
      <c r="K3872">
        <v>7980000</v>
      </c>
      <c r="L3872">
        <v>8600000</v>
      </c>
      <c r="M3872">
        <v>7</v>
      </c>
      <c r="N3872" t="s">
        <v>4191</v>
      </c>
      <c r="O3872" t="s">
        <v>12840</v>
      </c>
    </row>
    <row r="3873" spans="1:15" x14ac:dyDescent="0.3">
      <c r="A3873" t="s">
        <v>12841</v>
      </c>
      <c r="B3873">
        <v>2021</v>
      </c>
      <c r="C3873" t="s">
        <v>92</v>
      </c>
      <c r="D3873" t="s">
        <v>4752</v>
      </c>
      <c r="E3873" t="s">
        <v>4753</v>
      </c>
      <c r="F3873" t="s">
        <v>143</v>
      </c>
      <c r="G3873">
        <v>60000</v>
      </c>
      <c r="H3873" t="s">
        <v>4179</v>
      </c>
      <c r="I3873">
        <v>9700000</v>
      </c>
      <c r="J3873" t="s">
        <v>12744</v>
      </c>
      <c r="K3873">
        <v>9400000</v>
      </c>
      <c r="L3873">
        <v>10100000</v>
      </c>
      <c r="M3873">
        <v>45</v>
      </c>
      <c r="N3873" t="s">
        <v>4244</v>
      </c>
      <c r="O3873" t="s">
        <v>12842</v>
      </c>
    </row>
    <row r="3874" spans="1:15" x14ac:dyDescent="0.3">
      <c r="A3874" t="s">
        <v>12843</v>
      </c>
      <c r="B3874">
        <v>2021</v>
      </c>
      <c r="C3874" t="s">
        <v>36</v>
      </c>
      <c r="D3874" t="s">
        <v>5628</v>
      </c>
      <c r="E3874" t="s">
        <v>9909</v>
      </c>
      <c r="F3874" t="s">
        <v>143</v>
      </c>
      <c r="G3874">
        <v>65000</v>
      </c>
      <c r="H3874" t="s">
        <v>4179</v>
      </c>
      <c r="I3874">
        <v>7680000</v>
      </c>
      <c r="J3874" t="s">
        <v>12744</v>
      </c>
      <c r="K3874">
        <v>7390000</v>
      </c>
      <c r="L3874">
        <v>7970000</v>
      </c>
      <c r="M3874">
        <v>8</v>
      </c>
      <c r="N3874" t="s">
        <v>4244</v>
      </c>
      <c r="O3874" t="s">
        <v>12844</v>
      </c>
    </row>
    <row r="3875" spans="1:15" x14ac:dyDescent="0.3">
      <c r="A3875" t="s">
        <v>12845</v>
      </c>
      <c r="B3875">
        <v>2021</v>
      </c>
      <c r="C3875" t="s">
        <v>3991</v>
      </c>
      <c r="D3875" t="s">
        <v>4629</v>
      </c>
      <c r="E3875" t="s">
        <v>4477</v>
      </c>
      <c r="F3875" t="s">
        <v>43</v>
      </c>
      <c r="G3875">
        <v>56260</v>
      </c>
      <c r="H3875" t="s">
        <v>4179</v>
      </c>
      <c r="I3875">
        <v>8600000</v>
      </c>
      <c r="J3875" t="s">
        <v>12744</v>
      </c>
      <c r="K3875">
        <v>8300000</v>
      </c>
      <c r="L3875">
        <v>8900000</v>
      </c>
      <c r="M3875">
        <v>3</v>
      </c>
      <c r="N3875" t="s">
        <v>4259</v>
      </c>
      <c r="O3875" t="s">
        <v>12846</v>
      </c>
    </row>
    <row r="3876" spans="1:15" x14ac:dyDescent="0.3">
      <c r="A3876" t="s">
        <v>12847</v>
      </c>
      <c r="B3876">
        <v>2022</v>
      </c>
      <c r="C3876" t="s">
        <v>36</v>
      </c>
      <c r="D3876" t="s">
        <v>5628</v>
      </c>
      <c r="E3876" t="s">
        <v>9909</v>
      </c>
      <c r="F3876" t="s">
        <v>143</v>
      </c>
      <c r="G3876">
        <v>76000</v>
      </c>
      <c r="H3876" t="s">
        <v>4172</v>
      </c>
      <c r="I3876">
        <v>7760000</v>
      </c>
      <c r="J3876" t="s">
        <v>12744</v>
      </c>
      <c r="K3876">
        <v>7470000</v>
      </c>
      <c r="L3876">
        <v>8000000</v>
      </c>
      <c r="M3876">
        <v>16</v>
      </c>
      <c r="N3876" t="s">
        <v>4424</v>
      </c>
      <c r="O3876" t="s">
        <v>12848</v>
      </c>
    </row>
    <row r="3877" spans="1:15" x14ac:dyDescent="0.3">
      <c r="A3877" t="s">
        <v>12849</v>
      </c>
      <c r="B3877">
        <v>2022</v>
      </c>
      <c r="C3877" t="s">
        <v>24</v>
      </c>
      <c r="D3877" t="s">
        <v>4189</v>
      </c>
      <c r="E3877" t="s">
        <v>4190</v>
      </c>
      <c r="F3877" t="s">
        <v>43</v>
      </c>
      <c r="G3877">
        <v>54000</v>
      </c>
      <c r="H3877" t="s">
        <v>4172</v>
      </c>
      <c r="I3877">
        <v>11800000</v>
      </c>
      <c r="J3877" t="s">
        <v>12744</v>
      </c>
      <c r="K3877">
        <v>11300000</v>
      </c>
      <c r="L3877">
        <v>12300000</v>
      </c>
      <c r="M3877">
        <v>39</v>
      </c>
      <c r="N3877" t="s">
        <v>4180</v>
      </c>
      <c r="O3877" t="s">
        <v>12850</v>
      </c>
    </row>
    <row r="3878" spans="1:15" x14ac:dyDescent="0.3">
      <c r="A3878" t="s">
        <v>12851</v>
      </c>
      <c r="B3878">
        <v>2022</v>
      </c>
      <c r="C3878" t="s">
        <v>85</v>
      </c>
      <c r="D3878" t="s">
        <v>7724</v>
      </c>
      <c r="E3878" t="s">
        <v>12852</v>
      </c>
      <c r="F3878" t="s">
        <v>43</v>
      </c>
      <c r="G3878">
        <v>48480</v>
      </c>
      <c r="H3878" t="s">
        <v>4179</v>
      </c>
      <c r="I3878">
        <v>12500000</v>
      </c>
      <c r="J3878" t="s">
        <v>12744</v>
      </c>
      <c r="K3878">
        <v>11300000</v>
      </c>
      <c r="L3878">
        <v>13700000</v>
      </c>
      <c r="M3878">
        <v>2</v>
      </c>
      <c r="N3878" t="s">
        <v>4259</v>
      </c>
      <c r="O3878" t="s">
        <v>12853</v>
      </c>
    </row>
    <row r="3879" spans="1:15" x14ac:dyDescent="0.3">
      <c r="A3879" t="s">
        <v>12851</v>
      </c>
      <c r="B3879">
        <v>2022</v>
      </c>
      <c r="C3879" t="s">
        <v>85</v>
      </c>
      <c r="D3879" t="s">
        <v>7724</v>
      </c>
      <c r="E3879" t="s">
        <v>8709</v>
      </c>
      <c r="F3879" t="s">
        <v>43</v>
      </c>
      <c r="G3879">
        <v>48480</v>
      </c>
      <c r="H3879" t="s">
        <v>4179</v>
      </c>
      <c r="I3879">
        <v>11300000</v>
      </c>
      <c r="J3879" t="s">
        <v>12744</v>
      </c>
      <c r="K3879">
        <v>10900000</v>
      </c>
      <c r="L3879">
        <v>11700000</v>
      </c>
      <c r="M3879">
        <v>5</v>
      </c>
      <c r="N3879" t="s">
        <v>4212</v>
      </c>
      <c r="O3879" t="s">
        <v>12854</v>
      </c>
    </row>
    <row r="3880" spans="1:15" x14ac:dyDescent="0.3">
      <c r="A3880" t="s">
        <v>12855</v>
      </c>
      <c r="B3880">
        <v>2022</v>
      </c>
      <c r="C3880" t="s">
        <v>41</v>
      </c>
      <c r="D3880" t="s">
        <v>11206</v>
      </c>
      <c r="E3880" t="s">
        <v>11207</v>
      </c>
      <c r="F3880" t="s">
        <v>4538</v>
      </c>
      <c r="G3880">
        <v>63514</v>
      </c>
      <c r="H3880" t="s">
        <v>4172</v>
      </c>
      <c r="I3880">
        <v>11400000</v>
      </c>
      <c r="J3880" t="s">
        <v>12744</v>
      </c>
      <c r="K3880">
        <v>11000000</v>
      </c>
      <c r="L3880">
        <v>11800000</v>
      </c>
      <c r="M3880">
        <v>5</v>
      </c>
      <c r="N3880" t="s">
        <v>4289</v>
      </c>
      <c r="O3880" t="s">
        <v>12856</v>
      </c>
    </row>
    <row r="3881" spans="1:15" x14ac:dyDescent="0.3">
      <c r="A3881" t="s">
        <v>12857</v>
      </c>
      <c r="B3881">
        <v>2022</v>
      </c>
      <c r="C3881" t="s">
        <v>62</v>
      </c>
      <c r="D3881" t="s">
        <v>4231</v>
      </c>
      <c r="E3881" t="s">
        <v>12858</v>
      </c>
      <c r="F3881" t="s">
        <v>43</v>
      </c>
      <c r="G3881">
        <v>97000</v>
      </c>
      <c r="H3881" t="s">
        <v>4179</v>
      </c>
      <c r="I3881">
        <v>10300000</v>
      </c>
      <c r="J3881" t="s">
        <v>12744</v>
      </c>
      <c r="K3881">
        <v>9900000</v>
      </c>
      <c r="L3881">
        <v>10700000</v>
      </c>
      <c r="M3881">
        <v>8</v>
      </c>
      <c r="N3881" t="s">
        <v>4218</v>
      </c>
      <c r="O3881" t="s">
        <v>12859</v>
      </c>
    </row>
    <row r="3882" spans="1:15" x14ac:dyDescent="0.3">
      <c r="A3882" t="s">
        <v>12860</v>
      </c>
      <c r="B3882">
        <v>2022</v>
      </c>
      <c r="C3882" t="s">
        <v>36</v>
      </c>
      <c r="D3882" t="s">
        <v>4426</v>
      </c>
      <c r="E3882" t="s">
        <v>4506</v>
      </c>
      <c r="F3882" t="s">
        <v>60</v>
      </c>
      <c r="G3882">
        <v>51901</v>
      </c>
      <c r="H3882" t="s">
        <v>4179</v>
      </c>
      <c r="I3882">
        <v>7220000</v>
      </c>
      <c r="J3882" t="s">
        <v>12744</v>
      </c>
      <c r="K3882">
        <v>6960000</v>
      </c>
      <c r="L3882">
        <v>7480000</v>
      </c>
      <c r="M3882">
        <v>74</v>
      </c>
      <c r="N3882" t="s">
        <v>4274</v>
      </c>
      <c r="O3882" t="s">
        <v>12861</v>
      </c>
    </row>
    <row r="3883" spans="1:15" x14ac:dyDescent="0.3">
      <c r="A3883" t="s">
        <v>9130</v>
      </c>
      <c r="B3883">
        <v>2022</v>
      </c>
      <c r="C3883" t="s">
        <v>24</v>
      </c>
      <c r="D3883" t="s">
        <v>4189</v>
      </c>
      <c r="E3883" t="s">
        <v>4307</v>
      </c>
      <c r="F3883" t="s">
        <v>4538</v>
      </c>
      <c r="G3883">
        <v>63850</v>
      </c>
      <c r="H3883" t="s">
        <v>4179</v>
      </c>
      <c r="I3883">
        <v>11000000</v>
      </c>
      <c r="J3883" t="s">
        <v>12744</v>
      </c>
      <c r="K3883">
        <v>10600000</v>
      </c>
      <c r="L3883">
        <v>11500000</v>
      </c>
      <c r="M3883">
        <v>69</v>
      </c>
      <c r="N3883" t="s">
        <v>4271</v>
      </c>
      <c r="O3883" t="s">
        <v>12862</v>
      </c>
    </row>
    <row r="3884" spans="1:15" x14ac:dyDescent="0.3">
      <c r="A3884" t="s">
        <v>12863</v>
      </c>
      <c r="B3884">
        <v>2022</v>
      </c>
      <c r="C3884" t="s">
        <v>45</v>
      </c>
      <c r="D3884" t="s">
        <v>4933</v>
      </c>
      <c r="E3884" t="s">
        <v>12864</v>
      </c>
      <c r="F3884" t="s">
        <v>143</v>
      </c>
      <c r="G3884">
        <v>147000</v>
      </c>
      <c r="H3884" t="s">
        <v>4179</v>
      </c>
      <c r="I3884">
        <v>9200000</v>
      </c>
      <c r="J3884" t="s">
        <v>12744</v>
      </c>
      <c r="K3884">
        <v>8800000</v>
      </c>
      <c r="L3884">
        <v>9600000</v>
      </c>
      <c r="M3884">
        <v>32</v>
      </c>
      <c r="N3884" t="s">
        <v>4244</v>
      </c>
      <c r="O3884" t="s">
        <v>12865</v>
      </c>
    </row>
    <row r="3885" spans="1:15" x14ac:dyDescent="0.3">
      <c r="A3885" t="s">
        <v>6400</v>
      </c>
      <c r="B3885">
        <v>2022</v>
      </c>
      <c r="C3885" t="s">
        <v>108</v>
      </c>
      <c r="D3885" t="s">
        <v>6143</v>
      </c>
      <c r="E3885" t="s">
        <v>4878</v>
      </c>
      <c r="F3885" t="s">
        <v>143</v>
      </c>
      <c r="G3885">
        <v>30000</v>
      </c>
      <c r="H3885" t="s">
        <v>4172</v>
      </c>
      <c r="I3885">
        <v>10000000</v>
      </c>
      <c r="J3885" t="s">
        <v>12744</v>
      </c>
      <c r="K3885">
        <v>9700000</v>
      </c>
      <c r="L3885">
        <v>10400000</v>
      </c>
      <c r="M3885">
        <v>5</v>
      </c>
      <c r="N3885" t="s">
        <v>4271</v>
      </c>
      <c r="O3885" t="s">
        <v>12866</v>
      </c>
    </row>
    <row r="3886" spans="1:15" x14ac:dyDescent="0.3">
      <c r="A3886" t="s">
        <v>12867</v>
      </c>
      <c r="B3886">
        <v>2022</v>
      </c>
      <c r="C3886" t="s">
        <v>188</v>
      </c>
      <c r="D3886" t="s">
        <v>5848</v>
      </c>
      <c r="E3886" t="s">
        <v>4594</v>
      </c>
      <c r="F3886" t="s">
        <v>143</v>
      </c>
      <c r="G3886">
        <v>54290</v>
      </c>
      <c r="H3886" t="s">
        <v>4179</v>
      </c>
      <c r="I3886">
        <v>8500000</v>
      </c>
      <c r="J3886" t="s">
        <v>12744</v>
      </c>
      <c r="K3886">
        <v>8200000</v>
      </c>
      <c r="L3886">
        <v>8800000</v>
      </c>
      <c r="M3886">
        <v>5</v>
      </c>
      <c r="N3886" t="s">
        <v>4507</v>
      </c>
      <c r="O3886" t="s">
        <v>12868</v>
      </c>
    </row>
    <row r="3887" spans="1:15" x14ac:dyDescent="0.3">
      <c r="A3887" t="s">
        <v>12869</v>
      </c>
      <c r="B3887">
        <v>2022</v>
      </c>
      <c r="C3887" t="s">
        <v>199</v>
      </c>
      <c r="D3887" t="s">
        <v>5646</v>
      </c>
      <c r="E3887" t="s">
        <v>12870</v>
      </c>
      <c r="F3887" t="s">
        <v>173</v>
      </c>
      <c r="G3887">
        <v>119000</v>
      </c>
      <c r="H3887" t="s">
        <v>4179</v>
      </c>
      <c r="I3887">
        <v>15300000</v>
      </c>
      <c r="J3887" t="s">
        <v>12744</v>
      </c>
      <c r="K3887">
        <v>14100000</v>
      </c>
      <c r="L3887">
        <v>16500000</v>
      </c>
      <c r="M3887">
        <v>2</v>
      </c>
      <c r="N3887" t="s">
        <v>4225</v>
      </c>
      <c r="O3887" t="s">
        <v>12871</v>
      </c>
    </row>
    <row r="3888" spans="1:15" x14ac:dyDescent="0.3">
      <c r="A3888" t="s">
        <v>9491</v>
      </c>
      <c r="B3888">
        <v>2022</v>
      </c>
      <c r="C3888" t="s">
        <v>45</v>
      </c>
      <c r="D3888" t="s">
        <v>4933</v>
      </c>
      <c r="E3888" t="s">
        <v>9492</v>
      </c>
      <c r="F3888" t="s">
        <v>143</v>
      </c>
      <c r="G3888">
        <v>52736</v>
      </c>
      <c r="H3888" t="s">
        <v>4172</v>
      </c>
      <c r="I3888">
        <v>9500000</v>
      </c>
      <c r="J3888" t="s">
        <v>12744</v>
      </c>
      <c r="K3888">
        <v>9100000</v>
      </c>
      <c r="L3888">
        <v>9900000</v>
      </c>
      <c r="M3888">
        <v>17</v>
      </c>
      <c r="N3888" t="s">
        <v>4381</v>
      </c>
      <c r="O3888" t="s">
        <v>12872</v>
      </c>
    </row>
    <row r="3889" spans="1:15" x14ac:dyDescent="0.3">
      <c r="A3889" t="s">
        <v>12624</v>
      </c>
      <c r="B3889">
        <v>2023</v>
      </c>
      <c r="C3889" t="s">
        <v>89</v>
      </c>
      <c r="D3889" t="s">
        <v>4379</v>
      </c>
      <c r="E3889" t="s">
        <v>5007</v>
      </c>
      <c r="F3889" t="s">
        <v>94</v>
      </c>
      <c r="G3889">
        <v>40350</v>
      </c>
      <c r="H3889" t="s">
        <v>4179</v>
      </c>
      <c r="I3889">
        <v>7170000</v>
      </c>
      <c r="J3889" t="s">
        <v>12744</v>
      </c>
      <c r="K3889">
        <v>6890000</v>
      </c>
      <c r="L3889">
        <v>7450000</v>
      </c>
      <c r="M3889">
        <v>47</v>
      </c>
      <c r="N3889" t="s">
        <v>4274</v>
      </c>
      <c r="O3889" t="s">
        <v>12873</v>
      </c>
    </row>
    <row r="3890" spans="1:15" x14ac:dyDescent="0.3">
      <c r="A3890" t="s">
        <v>12874</v>
      </c>
      <c r="B3890">
        <v>2023</v>
      </c>
      <c r="C3890" t="s">
        <v>188</v>
      </c>
      <c r="D3890" t="s">
        <v>5906</v>
      </c>
      <c r="E3890" t="s">
        <v>5907</v>
      </c>
      <c r="F3890" t="s">
        <v>161</v>
      </c>
      <c r="G3890">
        <v>46395</v>
      </c>
      <c r="H3890" t="s">
        <v>8195</v>
      </c>
      <c r="I3890">
        <v>13900000</v>
      </c>
      <c r="J3890" t="s">
        <v>12744</v>
      </c>
      <c r="K3890">
        <v>13400000</v>
      </c>
      <c r="L3890">
        <v>14400000</v>
      </c>
      <c r="M3890">
        <v>19</v>
      </c>
      <c r="N3890" t="s">
        <v>4186</v>
      </c>
      <c r="O3890" t="s">
        <v>12875</v>
      </c>
    </row>
    <row r="3891" spans="1:15" x14ac:dyDescent="0.3">
      <c r="A3891" t="s">
        <v>12876</v>
      </c>
      <c r="B3891">
        <v>2023</v>
      </c>
      <c r="C3891" t="s">
        <v>24</v>
      </c>
      <c r="D3891" t="s">
        <v>4571</v>
      </c>
      <c r="E3891" t="s">
        <v>4572</v>
      </c>
      <c r="F3891" t="s">
        <v>43</v>
      </c>
      <c r="G3891">
        <v>80000</v>
      </c>
      <c r="H3891" t="s">
        <v>4172</v>
      </c>
      <c r="I3891">
        <v>32000000</v>
      </c>
      <c r="J3891" t="s">
        <v>12744</v>
      </c>
      <c r="K3891">
        <v>30600000</v>
      </c>
      <c r="L3891">
        <v>33500000</v>
      </c>
      <c r="M3891">
        <v>10</v>
      </c>
      <c r="N3891" t="s">
        <v>4976</v>
      </c>
      <c r="O3891" t="s">
        <v>12877</v>
      </c>
    </row>
    <row r="3892" spans="1:15" x14ac:dyDescent="0.3">
      <c r="A3892" t="s">
        <v>12878</v>
      </c>
      <c r="B3892">
        <v>2023</v>
      </c>
      <c r="C3892" t="s">
        <v>166</v>
      </c>
      <c r="D3892" t="s">
        <v>5821</v>
      </c>
      <c r="E3892" t="s">
        <v>12030</v>
      </c>
      <c r="F3892" t="s">
        <v>43</v>
      </c>
      <c r="G3892">
        <v>90000</v>
      </c>
      <c r="H3892" t="s">
        <v>4179</v>
      </c>
      <c r="I3892">
        <v>17400000</v>
      </c>
      <c r="J3892" t="s">
        <v>12744</v>
      </c>
      <c r="K3892">
        <v>16100000</v>
      </c>
      <c r="L3892">
        <v>18600000</v>
      </c>
      <c r="M3892">
        <v>2</v>
      </c>
      <c r="N3892" t="s">
        <v>4218</v>
      </c>
      <c r="O3892" t="s">
        <v>12879</v>
      </c>
    </row>
    <row r="3893" spans="1:15" x14ac:dyDescent="0.3">
      <c r="A3893" t="s">
        <v>12878</v>
      </c>
      <c r="B3893">
        <v>2023</v>
      </c>
      <c r="C3893" t="s">
        <v>166</v>
      </c>
      <c r="D3893" t="s">
        <v>5821</v>
      </c>
      <c r="E3893" t="s">
        <v>12030</v>
      </c>
      <c r="F3893" t="s">
        <v>43</v>
      </c>
      <c r="G3893">
        <v>90000</v>
      </c>
      <c r="H3893" t="s">
        <v>4179</v>
      </c>
      <c r="I3893">
        <v>17400000</v>
      </c>
      <c r="J3893" t="s">
        <v>12744</v>
      </c>
      <c r="K3893">
        <v>16100000</v>
      </c>
      <c r="L3893">
        <v>18600000</v>
      </c>
      <c r="M3893">
        <v>2</v>
      </c>
      <c r="N3893" t="s">
        <v>4218</v>
      </c>
      <c r="O3893" t="s">
        <v>12880</v>
      </c>
    </row>
    <row r="3894" spans="1:15" x14ac:dyDescent="0.3">
      <c r="A3894" t="s">
        <v>12881</v>
      </c>
      <c r="B3894">
        <v>2023</v>
      </c>
      <c r="C3894" t="s">
        <v>137</v>
      </c>
      <c r="D3894" t="s">
        <v>5107</v>
      </c>
      <c r="E3894" t="s">
        <v>4745</v>
      </c>
      <c r="F3894" t="s">
        <v>60</v>
      </c>
      <c r="G3894">
        <v>26500</v>
      </c>
      <c r="H3894" t="s">
        <v>4179</v>
      </c>
      <c r="I3894">
        <v>21600000</v>
      </c>
      <c r="J3894" t="s">
        <v>12744</v>
      </c>
      <c r="K3894">
        <v>20900000</v>
      </c>
      <c r="L3894">
        <v>22300000</v>
      </c>
      <c r="M3894">
        <v>19</v>
      </c>
      <c r="N3894" t="s">
        <v>4256</v>
      </c>
      <c r="O3894" t="s">
        <v>12882</v>
      </c>
    </row>
    <row r="3895" spans="1:15" x14ac:dyDescent="0.3">
      <c r="A3895" t="s">
        <v>12883</v>
      </c>
      <c r="B3895">
        <v>2023</v>
      </c>
      <c r="C3895" t="s">
        <v>188</v>
      </c>
      <c r="D3895" t="s">
        <v>5882</v>
      </c>
      <c r="E3895" t="s">
        <v>12884</v>
      </c>
      <c r="F3895" t="s">
        <v>143</v>
      </c>
      <c r="G3895">
        <v>80996</v>
      </c>
      <c r="H3895" t="s">
        <v>4179</v>
      </c>
      <c r="I3895">
        <v>18400000</v>
      </c>
      <c r="J3895" t="s">
        <v>12744</v>
      </c>
      <c r="K3895">
        <v>17700000</v>
      </c>
      <c r="L3895">
        <v>19100000</v>
      </c>
      <c r="M3895">
        <v>10</v>
      </c>
      <c r="N3895" t="s">
        <v>4247</v>
      </c>
      <c r="O3895" t="s">
        <v>12885</v>
      </c>
    </row>
    <row r="3896" spans="1:15" x14ac:dyDescent="0.3">
      <c r="A3896" t="s">
        <v>11665</v>
      </c>
      <c r="B3896">
        <v>2023</v>
      </c>
      <c r="C3896" t="s">
        <v>137</v>
      </c>
      <c r="D3896" t="s">
        <v>4436</v>
      </c>
      <c r="E3896" t="s">
        <v>4650</v>
      </c>
      <c r="F3896" t="s">
        <v>173</v>
      </c>
      <c r="G3896">
        <v>93000</v>
      </c>
      <c r="H3896" t="s">
        <v>4172</v>
      </c>
      <c r="I3896">
        <v>12200000</v>
      </c>
      <c r="J3896" t="s">
        <v>12744</v>
      </c>
      <c r="K3896">
        <v>11800000</v>
      </c>
      <c r="L3896">
        <v>12600000</v>
      </c>
      <c r="M3896">
        <v>54</v>
      </c>
      <c r="N3896" t="s">
        <v>4218</v>
      </c>
      <c r="O3896" t="s">
        <v>12886</v>
      </c>
    </row>
    <row r="3897" spans="1:15" x14ac:dyDescent="0.3">
      <c r="A3897" t="s">
        <v>12887</v>
      </c>
      <c r="B3897">
        <v>2023</v>
      </c>
      <c r="C3897" t="s">
        <v>5177</v>
      </c>
      <c r="D3897" t="s">
        <v>5214</v>
      </c>
      <c r="E3897" t="s">
        <v>6058</v>
      </c>
      <c r="F3897" t="s">
        <v>143</v>
      </c>
      <c r="G3897">
        <v>43479</v>
      </c>
      <c r="H3897" t="s">
        <v>4179</v>
      </c>
      <c r="I3897">
        <v>8500000</v>
      </c>
      <c r="J3897" t="s">
        <v>12744</v>
      </c>
      <c r="K3897">
        <v>8200000</v>
      </c>
      <c r="L3897">
        <v>8800000</v>
      </c>
      <c r="M3897">
        <v>10</v>
      </c>
      <c r="N3897" t="s">
        <v>4262</v>
      </c>
      <c r="O3897" t="s">
        <v>12888</v>
      </c>
    </row>
    <row r="3898" spans="1:15" x14ac:dyDescent="0.3">
      <c r="A3898" t="s">
        <v>12887</v>
      </c>
      <c r="B3898">
        <v>2023</v>
      </c>
      <c r="C3898" t="s">
        <v>5177</v>
      </c>
      <c r="D3898" t="s">
        <v>5214</v>
      </c>
      <c r="E3898" t="s">
        <v>11248</v>
      </c>
      <c r="F3898" t="s">
        <v>143</v>
      </c>
      <c r="G3898">
        <v>44000</v>
      </c>
      <c r="H3898" t="s">
        <v>4179</v>
      </c>
      <c r="I3898">
        <v>8200000</v>
      </c>
      <c r="J3898" t="s">
        <v>12744</v>
      </c>
      <c r="K3898">
        <v>7950000</v>
      </c>
      <c r="L3898">
        <v>8500000</v>
      </c>
      <c r="M3898">
        <v>4</v>
      </c>
      <c r="N3898" t="s">
        <v>4262</v>
      </c>
      <c r="O3898" t="s">
        <v>12889</v>
      </c>
    </row>
    <row r="3899" spans="1:15" x14ac:dyDescent="0.3">
      <c r="A3899" t="s">
        <v>12887</v>
      </c>
      <c r="B3899">
        <v>2023</v>
      </c>
      <c r="C3899" t="s">
        <v>5177</v>
      </c>
      <c r="D3899" t="s">
        <v>5214</v>
      </c>
      <c r="E3899" t="s">
        <v>11248</v>
      </c>
      <c r="F3899" t="s">
        <v>143</v>
      </c>
      <c r="G3899">
        <v>45000</v>
      </c>
      <c r="H3899" t="s">
        <v>4179</v>
      </c>
      <c r="I3899">
        <v>8200000</v>
      </c>
      <c r="J3899" t="s">
        <v>12744</v>
      </c>
      <c r="K3899">
        <v>7920000</v>
      </c>
      <c r="L3899">
        <v>8500000</v>
      </c>
      <c r="M3899">
        <v>4</v>
      </c>
      <c r="N3899" t="s">
        <v>4262</v>
      </c>
      <c r="O3899" t="s">
        <v>12890</v>
      </c>
    </row>
    <row r="3900" spans="1:15" x14ac:dyDescent="0.3">
      <c r="A3900" t="s">
        <v>12887</v>
      </c>
      <c r="B3900">
        <v>2023</v>
      </c>
      <c r="C3900" t="s">
        <v>5177</v>
      </c>
      <c r="D3900" t="s">
        <v>5214</v>
      </c>
      <c r="E3900" t="s">
        <v>11248</v>
      </c>
      <c r="F3900" t="s">
        <v>143</v>
      </c>
      <c r="G3900">
        <v>45000</v>
      </c>
      <c r="H3900" t="s">
        <v>4179</v>
      </c>
      <c r="I3900">
        <v>8200000</v>
      </c>
      <c r="J3900" t="s">
        <v>12744</v>
      </c>
      <c r="K3900">
        <v>7920000</v>
      </c>
      <c r="L3900">
        <v>8500000</v>
      </c>
      <c r="M3900">
        <v>4</v>
      </c>
      <c r="N3900" t="s">
        <v>4262</v>
      </c>
      <c r="O3900" t="s">
        <v>12891</v>
      </c>
    </row>
    <row r="3901" spans="1:15" x14ac:dyDescent="0.3">
      <c r="A3901" t="s">
        <v>10825</v>
      </c>
      <c r="B3901">
        <v>2023</v>
      </c>
      <c r="C3901" t="s">
        <v>199</v>
      </c>
      <c r="D3901" t="s">
        <v>6195</v>
      </c>
      <c r="E3901" t="s">
        <v>6196</v>
      </c>
      <c r="F3901" t="s">
        <v>143</v>
      </c>
      <c r="G3901">
        <v>63600</v>
      </c>
      <c r="H3901" t="s">
        <v>4179</v>
      </c>
      <c r="I3901">
        <v>15800000</v>
      </c>
      <c r="J3901" t="s">
        <v>12744</v>
      </c>
      <c r="K3901">
        <v>14800000</v>
      </c>
      <c r="L3901">
        <v>16800000</v>
      </c>
      <c r="M3901">
        <v>4</v>
      </c>
      <c r="N3901" t="s">
        <v>4186</v>
      </c>
      <c r="O3901" t="s">
        <v>12892</v>
      </c>
    </row>
    <row r="3902" spans="1:15" x14ac:dyDescent="0.3">
      <c r="A3902" t="s">
        <v>12642</v>
      </c>
      <c r="B3902">
        <v>2023</v>
      </c>
      <c r="C3902" t="s">
        <v>3981</v>
      </c>
      <c r="D3902" t="s">
        <v>4755</v>
      </c>
      <c r="E3902" t="s">
        <v>4756</v>
      </c>
      <c r="F3902" t="s">
        <v>43</v>
      </c>
      <c r="G3902">
        <v>89000</v>
      </c>
      <c r="H3902" t="s">
        <v>4179</v>
      </c>
      <c r="I3902">
        <v>11000000</v>
      </c>
      <c r="J3902" t="s">
        <v>12744</v>
      </c>
      <c r="K3902">
        <v>10100000</v>
      </c>
      <c r="L3902">
        <v>11900000</v>
      </c>
      <c r="M3902">
        <v>8</v>
      </c>
      <c r="N3902" t="s">
        <v>4507</v>
      </c>
      <c r="O3902" t="s">
        <v>12893</v>
      </c>
    </row>
    <row r="3903" spans="1:15" x14ac:dyDescent="0.3">
      <c r="A3903" t="s">
        <v>12642</v>
      </c>
      <c r="B3903">
        <v>2023</v>
      </c>
      <c r="C3903" t="s">
        <v>3981</v>
      </c>
      <c r="D3903" t="s">
        <v>4755</v>
      </c>
      <c r="E3903" t="s">
        <v>4756</v>
      </c>
      <c r="F3903" t="s">
        <v>43</v>
      </c>
      <c r="G3903">
        <v>89000</v>
      </c>
      <c r="H3903" t="s">
        <v>4179</v>
      </c>
      <c r="I3903">
        <v>11000000</v>
      </c>
      <c r="J3903" t="s">
        <v>12744</v>
      </c>
      <c r="K3903">
        <v>10100000</v>
      </c>
      <c r="L3903">
        <v>11900000</v>
      </c>
      <c r="M3903">
        <v>8</v>
      </c>
      <c r="N3903" t="s">
        <v>4507</v>
      </c>
      <c r="O3903" t="s">
        <v>12894</v>
      </c>
    </row>
    <row r="3904" spans="1:15" x14ac:dyDescent="0.3">
      <c r="A3904" t="s">
        <v>12642</v>
      </c>
      <c r="B3904">
        <v>2023</v>
      </c>
      <c r="C3904" t="s">
        <v>3981</v>
      </c>
      <c r="D3904" t="s">
        <v>4755</v>
      </c>
      <c r="E3904" t="s">
        <v>4756</v>
      </c>
      <c r="F3904" t="s">
        <v>43</v>
      </c>
      <c r="G3904">
        <v>89000</v>
      </c>
      <c r="H3904" t="s">
        <v>4179</v>
      </c>
      <c r="I3904">
        <v>11000000</v>
      </c>
      <c r="J3904" t="s">
        <v>12744</v>
      </c>
      <c r="K3904">
        <v>10100000</v>
      </c>
      <c r="L3904">
        <v>11900000</v>
      </c>
      <c r="M3904">
        <v>8</v>
      </c>
      <c r="N3904" t="s">
        <v>4507</v>
      </c>
      <c r="O3904" t="s">
        <v>12895</v>
      </c>
    </row>
    <row r="3905" spans="1:15" x14ac:dyDescent="0.3">
      <c r="A3905" t="s">
        <v>12896</v>
      </c>
      <c r="B3905">
        <v>2023</v>
      </c>
      <c r="C3905" t="s">
        <v>24</v>
      </c>
      <c r="D3905" t="s">
        <v>4189</v>
      </c>
      <c r="E3905" t="s">
        <v>4190</v>
      </c>
      <c r="F3905" t="s">
        <v>4538</v>
      </c>
      <c r="G3905">
        <v>51000</v>
      </c>
      <c r="H3905" t="s">
        <v>12897</v>
      </c>
      <c r="I3905">
        <v>12500000</v>
      </c>
      <c r="J3905" t="s">
        <v>12744</v>
      </c>
      <c r="K3905">
        <v>12000000</v>
      </c>
      <c r="L3905">
        <v>13100000</v>
      </c>
      <c r="M3905">
        <v>30</v>
      </c>
      <c r="N3905" t="s">
        <v>4289</v>
      </c>
      <c r="O3905" t="s">
        <v>12898</v>
      </c>
    </row>
    <row r="3906" spans="1:15" x14ac:dyDescent="0.3">
      <c r="A3906" t="s">
        <v>12899</v>
      </c>
      <c r="B3906">
        <v>2023</v>
      </c>
      <c r="C3906" t="s">
        <v>45</v>
      </c>
      <c r="D3906" t="s">
        <v>4933</v>
      </c>
      <c r="E3906" t="s">
        <v>12900</v>
      </c>
      <c r="F3906" t="s">
        <v>43</v>
      </c>
      <c r="G3906">
        <v>20000</v>
      </c>
      <c r="H3906" t="s">
        <v>4179</v>
      </c>
      <c r="I3906">
        <v>10400000</v>
      </c>
      <c r="J3906" t="s">
        <v>12744</v>
      </c>
      <c r="K3906">
        <v>9800000</v>
      </c>
      <c r="L3906">
        <v>11000000</v>
      </c>
      <c r="M3906">
        <v>12</v>
      </c>
      <c r="N3906" t="s">
        <v>4218</v>
      </c>
      <c r="O3906" t="s">
        <v>12901</v>
      </c>
    </row>
    <row r="3907" spans="1:15" x14ac:dyDescent="0.3">
      <c r="A3907" t="s">
        <v>11608</v>
      </c>
      <c r="B3907">
        <v>2023</v>
      </c>
      <c r="C3907" t="s">
        <v>36</v>
      </c>
      <c r="D3907" t="s">
        <v>4399</v>
      </c>
      <c r="E3907" t="s">
        <v>4415</v>
      </c>
      <c r="F3907" t="s">
        <v>94</v>
      </c>
      <c r="G3907">
        <v>38321</v>
      </c>
      <c r="H3907" t="s">
        <v>4179</v>
      </c>
      <c r="I3907">
        <v>8700000</v>
      </c>
      <c r="J3907" t="s">
        <v>12744</v>
      </c>
      <c r="K3907">
        <v>8400000</v>
      </c>
      <c r="L3907">
        <v>9100000</v>
      </c>
      <c r="M3907">
        <v>22</v>
      </c>
      <c r="N3907" t="s">
        <v>4218</v>
      </c>
      <c r="O3907" t="s">
        <v>12902</v>
      </c>
    </row>
    <row r="3908" spans="1:15" x14ac:dyDescent="0.3">
      <c r="A3908" t="s">
        <v>11608</v>
      </c>
      <c r="B3908">
        <v>2023</v>
      </c>
      <c r="C3908" t="s">
        <v>36</v>
      </c>
      <c r="D3908" t="s">
        <v>4399</v>
      </c>
      <c r="E3908" t="s">
        <v>4415</v>
      </c>
      <c r="F3908" t="s">
        <v>94</v>
      </c>
      <c r="G3908">
        <v>38321</v>
      </c>
      <c r="H3908" t="s">
        <v>4179</v>
      </c>
      <c r="I3908">
        <v>8700000</v>
      </c>
      <c r="J3908" t="s">
        <v>12744</v>
      </c>
      <c r="K3908">
        <v>8400000</v>
      </c>
      <c r="L3908">
        <v>9100000</v>
      </c>
      <c r="M3908">
        <v>22</v>
      </c>
      <c r="N3908" t="s">
        <v>4218</v>
      </c>
      <c r="O3908" t="s">
        <v>12903</v>
      </c>
    </row>
    <row r="3909" spans="1:15" x14ac:dyDescent="0.3">
      <c r="A3909" t="s">
        <v>11608</v>
      </c>
      <c r="B3909">
        <v>2023</v>
      </c>
      <c r="C3909" t="s">
        <v>36</v>
      </c>
      <c r="D3909" t="s">
        <v>4399</v>
      </c>
      <c r="E3909" t="s">
        <v>4415</v>
      </c>
      <c r="F3909" t="s">
        <v>94</v>
      </c>
      <c r="G3909">
        <v>38321</v>
      </c>
      <c r="H3909" t="s">
        <v>4179</v>
      </c>
      <c r="I3909">
        <v>8700000</v>
      </c>
      <c r="J3909" t="s">
        <v>12744</v>
      </c>
      <c r="K3909">
        <v>8400000</v>
      </c>
      <c r="L3909">
        <v>9100000</v>
      </c>
      <c r="M3909">
        <v>22</v>
      </c>
      <c r="N3909" t="s">
        <v>4218</v>
      </c>
      <c r="O3909" t="s">
        <v>12904</v>
      </c>
    </row>
    <row r="3910" spans="1:15" x14ac:dyDescent="0.3">
      <c r="A3910" t="s">
        <v>12905</v>
      </c>
      <c r="B3910">
        <v>2023</v>
      </c>
      <c r="C3910" t="s">
        <v>137</v>
      </c>
      <c r="D3910" t="s">
        <v>4335</v>
      </c>
      <c r="E3910" t="s">
        <v>5680</v>
      </c>
      <c r="F3910" t="s">
        <v>43</v>
      </c>
      <c r="G3910">
        <v>33500</v>
      </c>
      <c r="H3910" t="s">
        <v>4172</v>
      </c>
      <c r="I3910">
        <v>17300000</v>
      </c>
      <c r="J3910" t="s">
        <v>12744</v>
      </c>
      <c r="K3910">
        <v>16700000</v>
      </c>
      <c r="L3910">
        <v>17900000</v>
      </c>
      <c r="M3910">
        <v>12</v>
      </c>
      <c r="N3910" t="s">
        <v>4247</v>
      </c>
      <c r="O3910" t="s">
        <v>12906</v>
      </c>
    </row>
    <row r="3911" spans="1:15" x14ac:dyDescent="0.3">
      <c r="A3911" t="s">
        <v>12907</v>
      </c>
      <c r="B3911">
        <v>2023</v>
      </c>
      <c r="C3911" t="s">
        <v>24</v>
      </c>
      <c r="D3911" t="s">
        <v>4368</v>
      </c>
      <c r="E3911" t="s">
        <v>12908</v>
      </c>
      <c r="F3911" t="s">
        <v>143</v>
      </c>
      <c r="G3911">
        <v>62000</v>
      </c>
      <c r="H3911" t="s">
        <v>4179</v>
      </c>
      <c r="I3911">
        <v>43900000</v>
      </c>
      <c r="J3911" t="s">
        <v>12744</v>
      </c>
      <c r="K3911">
        <v>42100000</v>
      </c>
      <c r="L3911">
        <v>45700000</v>
      </c>
      <c r="M3911" t="s">
        <v>4174</v>
      </c>
      <c r="N3911" t="s">
        <v>4472</v>
      </c>
      <c r="O3911" t="s">
        <v>12909</v>
      </c>
    </row>
    <row r="3912" spans="1:15" x14ac:dyDescent="0.3">
      <c r="A3912" t="s">
        <v>12910</v>
      </c>
      <c r="B3912">
        <v>2023</v>
      </c>
      <c r="C3912" t="s">
        <v>24</v>
      </c>
      <c r="D3912" t="s">
        <v>4657</v>
      </c>
      <c r="E3912" t="s">
        <v>5785</v>
      </c>
      <c r="F3912" t="s">
        <v>161</v>
      </c>
      <c r="G3912">
        <v>45905</v>
      </c>
      <c r="H3912" t="s">
        <v>4179</v>
      </c>
      <c r="I3912">
        <v>26300000</v>
      </c>
      <c r="J3912" t="s">
        <v>12744</v>
      </c>
      <c r="K3912">
        <v>25400000</v>
      </c>
      <c r="L3912">
        <v>27300000</v>
      </c>
      <c r="M3912">
        <v>15</v>
      </c>
      <c r="N3912" t="s">
        <v>4222</v>
      </c>
      <c r="O3912" t="s">
        <v>12911</v>
      </c>
    </row>
    <row r="3913" spans="1:15" x14ac:dyDescent="0.3">
      <c r="A3913" t="s">
        <v>11671</v>
      </c>
      <c r="B3913">
        <v>2023</v>
      </c>
      <c r="C3913" t="s">
        <v>62</v>
      </c>
      <c r="D3913" t="s">
        <v>4206</v>
      </c>
      <c r="E3913" t="s">
        <v>4434</v>
      </c>
      <c r="F3913" t="s">
        <v>43</v>
      </c>
      <c r="G3913">
        <v>65000</v>
      </c>
      <c r="H3913" t="s">
        <v>4179</v>
      </c>
      <c r="I3913">
        <v>16900000</v>
      </c>
      <c r="J3913" t="s">
        <v>12744</v>
      </c>
      <c r="K3913">
        <v>16300000</v>
      </c>
      <c r="L3913">
        <v>17500000</v>
      </c>
      <c r="M3913">
        <v>21</v>
      </c>
      <c r="N3913" t="s">
        <v>4699</v>
      </c>
      <c r="O3913" t="s">
        <v>12912</v>
      </c>
    </row>
    <row r="3914" spans="1:15" x14ac:dyDescent="0.3">
      <c r="A3914" t="s">
        <v>12913</v>
      </c>
      <c r="B3914">
        <v>2023</v>
      </c>
      <c r="C3914" t="s">
        <v>4640</v>
      </c>
      <c r="D3914" t="s">
        <v>12914</v>
      </c>
      <c r="E3914" t="s">
        <v>12915</v>
      </c>
      <c r="F3914" t="s">
        <v>43</v>
      </c>
      <c r="G3914">
        <v>31500</v>
      </c>
      <c r="H3914" t="s">
        <v>4179</v>
      </c>
      <c r="I3914">
        <v>6840000</v>
      </c>
      <c r="J3914" t="s">
        <v>12744</v>
      </c>
      <c r="K3914">
        <v>6600000</v>
      </c>
      <c r="L3914">
        <v>7090000</v>
      </c>
      <c r="M3914">
        <v>23</v>
      </c>
      <c r="N3914" t="s">
        <v>5703</v>
      </c>
      <c r="O3914" t="s">
        <v>12916</v>
      </c>
    </row>
    <row r="3915" spans="1:15" x14ac:dyDescent="0.3">
      <c r="A3915" t="s">
        <v>11673</v>
      </c>
      <c r="B3915">
        <v>2023</v>
      </c>
      <c r="C3915" t="s">
        <v>194</v>
      </c>
      <c r="D3915">
        <v>700</v>
      </c>
      <c r="E3915" t="s">
        <v>4821</v>
      </c>
      <c r="F3915" t="s">
        <v>143</v>
      </c>
      <c r="G3915">
        <v>93000</v>
      </c>
      <c r="H3915" t="s">
        <v>4179</v>
      </c>
      <c r="I3915">
        <v>10900000</v>
      </c>
      <c r="J3915" t="s">
        <v>12744</v>
      </c>
      <c r="K3915">
        <v>10500000</v>
      </c>
      <c r="L3915">
        <v>11300000</v>
      </c>
      <c r="M3915">
        <v>16</v>
      </c>
      <c r="N3915" t="s">
        <v>4274</v>
      </c>
      <c r="O3915" t="s">
        <v>12917</v>
      </c>
    </row>
    <row r="3916" spans="1:15" x14ac:dyDescent="0.3">
      <c r="A3916" t="s">
        <v>9722</v>
      </c>
      <c r="B3916">
        <v>2023</v>
      </c>
      <c r="C3916" t="s">
        <v>62</v>
      </c>
      <c r="D3916" t="s">
        <v>4206</v>
      </c>
      <c r="E3916" t="s">
        <v>4386</v>
      </c>
      <c r="F3916" t="s">
        <v>143</v>
      </c>
      <c r="G3916">
        <v>53000</v>
      </c>
      <c r="H3916" t="s">
        <v>4179</v>
      </c>
      <c r="I3916">
        <v>16400000</v>
      </c>
      <c r="J3916" t="s">
        <v>12744</v>
      </c>
      <c r="K3916">
        <v>15800000</v>
      </c>
      <c r="L3916">
        <v>17000000</v>
      </c>
      <c r="M3916">
        <v>16</v>
      </c>
      <c r="N3916" t="s">
        <v>5137</v>
      </c>
      <c r="O3916" t="s">
        <v>12918</v>
      </c>
    </row>
    <row r="3917" spans="1:15" x14ac:dyDescent="0.3">
      <c r="A3917" t="s">
        <v>1058</v>
      </c>
      <c r="B3917">
        <v>2024</v>
      </c>
      <c r="C3917" t="s">
        <v>41</v>
      </c>
      <c r="D3917" t="s">
        <v>4721</v>
      </c>
      <c r="E3917" t="s">
        <v>7924</v>
      </c>
      <c r="F3917" t="s">
        <v>60</v>
      </c>
      <c r="G3917">
        <v>38000</v>
      </c>
      <c r="H3917" t="s">
        <v>4172</v>
      </c>
      <c r="I3917">
        <v>10000000</v>
      </c>
      <c r="J3917" t="s">
        <v>12744</v>
      </c>
      <c r="K3917">
        <v>9500000</v>
      </c>
      <c r="L3917">
        <v>10500000</v>
      </c>
      <c r="M3917" t="s">
        <v>4174</v>
      </c>
      <c r="N3917" t="s">
        <v>4424</v>
      </c>
      <c r="O3917" t="s">
        <v>12919</v>
      </c>
    </row>
    <row r="3918" spans="1:15" x14ac:dyDescent="0.3">
      <c r="A3918" t="s">
        <v>12920</v>
      </c>
      <c r="B3918">
        <v>2024</v>
      </c>
      <c r="C3918" t="s">
        <v>36</v>
      </c>
      <c r="D3918" t="s">
        <v>4426</v>
      </c>
      <c r="E3918" t="s">
        <v>4637</v>
      </c>
      <c r="F3918" t="s">
        <v>143</v>
      </c>
      <c r="G3918">
        <v>62500</v>
      </c>
      <c r="H3918" t="s">
        <v>4179</v>
      </c>
      <c r="I3918">
        <v>7380000</v>
      </c>
      <c r="J3918" t="s">
        <v>12744</v>
      </c>
      <c r="K3918">
        <v>7110000</v>
      </c>
      <c r="L3918">
        <v>7650000</v>
      </c>
      <c r="M3918">
        <v>4</v>
      </c>
      <c r="N3918" t="s">
        <v>4381</v>
      </c>
      <c r="O3918" t="s">
        <v>12921</v>
      </c>
    </row>
    <row r="3919" spans="1:15" x14ac:dyDescent="0.3">
      <c r="A3919" t="s">
        <v>11681</v>
      </c>
      <c r="B3919">
        <v>2024</v>
      </c>
      <c r="C3919" t="s">
        <v>188</v>
      </c>
      <c r="D3919" t="s">
        <v>5882</v>
      </c>
      <c r="E3919" t="s">
        <v>12659</v>
      </c>
      <c r="F3919" t="s">
        <v>161</v>
      </c>
      <c r="G3919">
        <v>80000</v>
      </c>
      <c r="H3919" t="s">
        <v>4179</v>
      </c>
      <c r="I3919">
        <v>18300000</v>
      </c>
      <c r="J3919" t="s">
        <v>12744</v>
      </c>
      <c r="K3919">
        <v>17600000</v>
      </c>
      <c r="L3919">
        <v>19000000</v>
      </c>
      <c r="M3919">
        <v>4</v>
      </c>
      <c r="N3919" t="s">
        <v>4212</v>
      </c>
      <c r="O3919" t="s">
        <v>12922</v>
      </c>
    </row>
    <row r="3920" spans="1:15" x14ac:dyDescent="0.3">
      <c r="A3920" t="s">
        <v>525</v>
      </c>
      <c r="B3920">
        <v>2024</v>
      </c>
      <c r="C3920" t="s">
        <v>4183</v>
      </c>
      <c r="D3920" t="s">
        <v>4184</v>
      </c>
      <c r="E3920" t="s">
        <v>6095</v>
      </c>
      <c r="F3920" t="s">
        <v>143</v>
      </c>
      <c r="G3920">
        <v>22463</v>
      </c>
      <c r="H3920" t="s">
        <v>4179</v>
      </c>
      <c r="I3920">
        <v>9900000</v>
      </c>
      <c r="J3920" t="s">
        <v>12744</v>
      </c>
      <c r="K3920">
        <v>9400000</v>
      </c>
      <c r="L3920">
        <v>10300000</v>
      </c>
      <c r="M3920">
        <v>15</v>
      </c>
      <c r="N3920" t="s">
        <v>4424</v>
      </c>
      <c r="O3920" t="s">
        <v>12923</v>
      </c>
    </row>
    <row r="3921" spans="1:15" x14ac:dyDescent="0.3">
      <c r="A3921" t="s">
        <v>525</v>
      </c>
      <c r="B3921">
        <v>2024</v>
      </c>
      <c r="C3921" t="s">
        <v>4183</v>
      </c>
      <c r="D3921" t="s">
        <v>4184</v>
      </c>
      <c r="E3921" t="s">
        <v>6095</v>
      </c>
      <c r="F3921" t="s">
        <v>143</v>
      </c>
      <c r="G3921">
        <v>22463</v>
      </c>
      <c r="H3921" t="s">
        <v>4179</v>
      </c>
      <c r="I3921">
        <v>9900000</v>
      </c>
      <c r="J3921" t="s">
        <v>12744</v>
      </c>
      <c r="K3921">
        <v>9400000</v>
      </c>
      <c r="L3921">
        <v>10300000</v>
      </c>
      <c r="M3921">
        <v>15</v>
      </c>
      <c r="N3921" t="s">
        <v>4424</v>
      </c>
      <c r="O3921" t="s">
        <v>12924</v>
      </c>
    </row>
    <row r="3922" spans="1:15" x14ac:dyDescent="0.3">
      <c r="A3922" t="s">
        <v>525</v>
      </c>
      <c r="B3922">
        <v>2024</v>
      </c>
      <c r="C3922" t="s">
        <v>4183</v>
      </c>
      <c r="D3922" t="s">
        <v>4184</v>
      </c>
      <c r="E3922" t="s">
        <v>4185</v>
      </c>
      <c r="F3922" t="s">
        <v>143</v>
      </c>
      <c r="G3922">
        <v>22463</v>
      </c>
      <c r="H3922" t="s">
        <v>4179</v>
      </c>
      <c r="I3922">
        <v>11000000</v>
      </c>
      <c r="J3922" t="s">
        <v>12744</v>
      </c>
      <c r="K3922">
        <v>10700000</v>
      </c>
      <c r="L3922">
        <v>11400000</v>
      </c>
      <c r="M3922">
        <v>14</v>
      </c>
      <c r="N3922" t="s">
        <v>4438</v>
      </c>
      <c r="O3922" t="s">
        <v>12925</v>
      </c>
    </row>
    <row r="3923" spans="1:15" x14ac:dyDescent="0.3">
      <c r="A3923" t="s">
        <v>525</v>
      </c>
      <c r="B3923">
        <v>2024</v>
      </c>
      <c r="C3923" t="s">
        <v>4183</v>
      </c>
      <c r="D3923" t="s">
        <v>4184</v>
      </c>
      <c r="E3923" t="s">
        <v>4185</v>
      </c>
      <c r="F3923" t="s">
        <v>143</v>
      </c>
      <c r="G3923">
        <v>22463</v>
      </c>
      <c r="H3923" t="s">
        <v>4179</v>
      </c>
      <c r="I3923">
        <v>11000000</v>
      </c>
      <c r="J3923" t="s">
        <v>12744</v>
      </c>
      <c r="K3923">
        <v>10700000</v>
      </c>
      <c r="L3923">
        <v>11400000</v>
      </c>
      <c r="M3923">
        <v>14</v>
      </c>
      <c r="N3923" t="s">
        <v>4438</v>
      </c>
      <c r="O3923" t="s">
        <v>12926</v>
      </c>
    </row>
    <row r="3924" spans="1:15" x14ac:dyDescent="0.3">
      <c r="A3924" t="s">
        <v>12927</v>
      </c>
      <c r="B3924">
        <v>2024</v>
      </c>
      <c r="C3924" t="s">
        <v>4183</v>
      </c>
      <c r="D3924" t="s">
        <v>4364</v>
      </c>
      <c r="E3924" t="s">
        <v>7819</v>
      </c>
      <c r="F3924" t="s">
        <v>161</v>
      </c>
      <c r="G3924">
        <v>71700</v>
      </c>
      <c r="H3924" t="s">
        <v>4179</v>
      </c>
      <c r="I3924">
        <v>9000000</v>
      </c>
      <c r="J3924" t="s">
        <v>12744</v>
      </c>
      <c r="K3924">
        <v>8700000</v>
      </c>
      <c r="L3924">
        <v>9400000</v>
      </c>
      <c r="M3924">
        <v>10</v>
      </c>
      <c r="N3924" t="s">
        <v>4648</v>
      </c>
      <c r="O3924" t="s">
        <v>12928</v>
      </c>
    </row>
    <row r="3925" spans="1:15" x14ac:dyDescent="0.3">
      <c r="A3925" t="s">
        <v>12929</v>
      </c>
      <c r="B3925">
        <v>2024</v>
      </c>
      <c r="C3925" t="s">
        <v>108</v>
      </c>
      <c r="D3925" t="s">
        <v>9473</v>
      </c>
      <c r="E3925" t="s">
        <v>9474</v>
      </c>
      <c r="F3925" t="s">
        <v>143</v>
      </c>
      <c r="G3925">
        <v>17000</v>
      </c>
      <c r="H3925" t="s">
        <v>4179</v>
      </c>
      <c r="I3925">
        <v>18700000</v>
      </c>
      <c r="J3925" t="s">
        <v>12744</v>
      </c>
      <c r="K3925">
        <v>18000000</v>
      </c>
      <c r="L3925">
        <v>19400000</v>
      </c>
      <c r="M3925">
        <v>5</v>
      </c>
      <c r="N3925" t="s">
        <v>4324</v>
      </c>
      <c r="O3925" t="s">
        <v>12930</v>
      </c>
    </row>
    <row r="3926" spans="1:15" x14ac:dyDescent="0.3">
      <c r="A3926" t="s">
        <v>12931</v>
      </c>
      <c r="B3926">
        <v>2024</v>
      </c>
      <c r="C3926" t="s">
        <v>188</v>
      </c>
      <c r="D3926" t="s">
        <v>5848</v>
      </c>
      <c r="E3926" t="s">
        <v>5796</v>
      </c>
      <c r="F3926" t="s">
        <v>60</v>
      </c>
      <c r="G3926">
        <v>39400</v>
      </c>
      <c r="H3926" t="s">
        <v>4179</v>
      </c>
      <c r="I3926">
        <v>8900000</v>
      </c>
      <c r="J3926" t="s">
        <v>12744</v>
      </c>
      <c r="K3926">
        <v>8600000</v>
      </c>
      <c r="L3926">
        <v>9200000</v>
      </c>
      <c r="M3926">
        <v>12</v>
      </c>
      <c r="N3926" t="s">
        <v>4507</v>
      </c>
      <c r="O3926" t="s">
        <v>12932</v>
      </c>
    </row>
    <row r="3927" spans="1:15" x14ac:dyDescent="0.3">
      <c r="A3927" t="s">
        <v>12933</v>
      </c>
      <c r="B3927">
        <v>2024</v>
      </c>
      <c r="C3927" t="s">
        <v>137</v>
      </c>
      <c r="D3927" t="s">
        <v>4748</v>
      </c>
      <c r="E3927" t="s">
        <v>4923</v>
      </c>
      <c r="F3927" t="s">
        <v>43</v>
      </c>
      <c r="G3927">
        <v>34354</v>
      </c>
      <c r="H3927" t="s">
        <v>4179</v>
      </c>
      <c r="I3927">
        <v>13800000</v>
      </c>
      <c r="J3927" t="s">
        <v>12744</v>
      </c>
      <c r="K3927">
        <v>13300000</v>
      </c>
      <c r="L3927">
        <v>14300000</v>
      </c>
      <c r="M3927">
        <v>27</v>
      </c>
      <c r="N3927" t="s">
        <v>4279</v>
      </c>
      <c r="O3927" t="s">
        <v>12934</v>
      </c>
    </row>
    <row r="3928" spans="1:15" x14ac:dyDescent="0.3">
      <c r="A3928" t="s">
        <v>12935</v>
      </c>
      <c r="B3928">
        <v>2024</v>
      </c>
      <c r="C3928" t="s">
        <v>4183</v>
      </c>
      <c r="D3928" t="s">
        <v>4491</v>
      </c>
      <c r="E3928" t="s">
        <v>7203</v>
      </c>
      <c r="F3928" t="s">
        <v>60</v>
      </c>
      <c r="G3928">
        <v>42854</v>
      </c>
      <c r="H3928" t="s">
        <v>4179</v>
      </c>
      <c r="I3928">
        <v>13500000</v>
      </c>
      <c r="J3928" t="s">
        <v>12744</v>
      </c>
      <c r="K3928">
        <v>13000000</v>
      </c>
      <c r="L3928">
        <v>14000000</v>
      </c>
      <c r="M3928">
        <v>19</v>
      </c>
      <c r="N3928" t="s">
        <v>4259</v>
      </c>
      <c r="O3928" t="s">
        <v>12936</v>
      </c>
    </row>
    <row r="3929" spans="1:15" x14ac:dyDescent="0.3">
      <c r="A3929" t="s">
        <v>12937</v>
      </c>
      <c r="B3929">
        <v>2024</v>
      </c>
      <c r="C3929" t="s">
        <v>230</v>
      </c>
      <c r="D3929" t="s">
        <v>4554</v>
      </c>
      <c r="E3929" t="s">
        <v>5798</v>
      </c>
      <c r="F3929" t="s">
        <v>143</v>
      </c>
      <c r="G3929">
        <v>20000</v>
      </c>
      <c r="H3929" t="s">
        <v>4179</v>
      </c>
      <c r="I3929">
        <v>13900000</v>
      </c>
      <c r="J3929" t="s">
        <v>12744</v>
      </c>
      <c r="K3929">
        <v>13400000</v>
      </c>
      <c r="L3929">
        <v>14400000</v>
      </c>
      <c r="M3929">
        <v>42</v>
      </c>
      <c r="N3929" t="s">
        <v>4191</v>
      </c>
      <c r="O3929" t="s">
        <v>12938</v>
      </c>
    </row>
    <row r="3930" spans="1:15" x14ac:dyDescent="0.3">
      <c r="A3930" t="s">
        <v>12939</v>
      </c>
      <c r="B3930">
        <v>2024</v>
      </c>
      <c r="C3930" t="s">
        <v>62</v>
      </c>
      <c r="D3930">
        <v>2008</v>
      </c>
      <c r="E3930" t="s">
        <v>4255</v>
      </c>
      <c r="F3930" t="s">
        <v>143</v>
      </c>
      <c r="G3930">
        <v>19280</v>
      </c>
      <c r="H3930" t="s">
        <v>4179</v>
      </c>
      <c r="I3930">
        <v>12800000</v>
      </c>
      <c r="J3930" t="s">
        <v>12744</v>
      </c>
      <c r="K3930">
        <v>12200000</v>
      </c>
      <c r="L3930">
        <v>13300000</v>
      </c>
      <c r="M3930">
        <v>23</v>
      </c>
      <c r="N3930" t="s">
        <v>4626</v>
      </c>
      <c r="O3930" t="s">
        <v>12940</v>
      </c>
    </row>
    <row r="3931" spans="1:15" x14ac:dyDescent="0.3">
      <c r="A3931" t="s">
        <v>12939</v>
      </c>
      <c r="B3931">
        <v>2024</v>
      </c>
      <c r="C3931" t="s">
        <v>62</v>
      </c>
      <c r="D3931">
        <v>2008</v>
      </c>
      <c r="E3931" t="s">
        <v>4255</v>
      </c>
      <c r="F3931" t="s">
        <v>143</v>
      </c>
      <c r="G3931">
        <v>20000</v>
      </c>
      <c r="H3931" t="s">
        <v>4179</v>
      </c>
      <c r="I3931">
        <v>12800000</v>
      </c>
      <c r="J3931" t="s">
        <v>12744</v>
      </c>
      <c r="K3931">
        <v>12200000</v>
      </c>
      <c r="L3931">
        <v>13300000</v>
      </c>
      <c r="M3931">
        <v>23</v>
      </c>
      <c r="N3931" t="s">
        <v>4626</v>
      </c>
      <c r="O3931" t="s">
        <v>12941</v>
      </c>
    </row>
    <row r="3932" spans="1:15" x14ac:dyDescent="0.3">
      <c r="A3932" t="s">
        <v>12939</v>
      </c>
      <c r="B3932">
        <v>2024</v>
      </c>
      <c r="C3932" t="s">
        <v>62</v>
      </c>
      <c r="D3932">
        <v>2008</v>
      </c>
      <c r="E3932" t="s">
        <v>4255</v>
      </c>
      <c r="F3932" t="s">
        <v>143</v>
      </c>
      <c r="G3932">
        <v>192890</v>
      </c>
      <c r="H3932" t="s">
        <v>4179</v>
      </c>
      <c r="I3932">
        <v>12100000</v>
      </c>
      <c r="J3932" t="s">
        <v>12744</v>
      </c>
      <c r="K3932">
        <v>11500000</v>
      </c>
      <c r="L3932">
        <v>12600000</v>
      </c>
      <c r="M3932">
        <v>23</v>
      </c>
      <c r="N3932" t="s">
        <v>4626</v>
      </c>
      <c r="O3932" t="s">
        <v>12942</v>
      </c>
    </row>
    <row r="3933" spans="1:15" x14ac:dyDescent="0.3">
      <c r="A3933" t="s">
        <v>12943</v>
      </c>
      <c r="B3933">
        <v>2024</v>
      </c>
      <c r="C3933" t="s">
        <v>62</v>
      </c>
      <c r="D3933" t="s">
        <v>4291</v>
      </c>
      <c r="E3933" t="s">
        <v>4282</v>
      </c>
      <c r="F3933" t="s">
        <v>143</v>
      </c>
      <c r="G3933">
        <v>39611</v>
      </c>
      <c r="H3933" t="s">
        <v>4179</v>
      </c>
      <c r="I3933">
        <v>14000000</v>
      </c>
      <c r="J3933" t="s">
        <v>12744</v>
      </c>
      <c r="K3933">
        <v>13500000</v>
      </c>
      <c r="L3933">
        <v>14600000</v>
      </c>
      <c r="M3933">
        <v>7</v>
      </c>
      <c r="N3933" t="s">
        <v>5137</v>
      </c>
      <c r="O3933" t="s">
        <v>12944</v>
      </c>
    </row>
    <row r="3934" spans="1:15" x14ac:dyDescent="0.3">
      <c r="A3934" t="s">
        <v>12945</v>
      </c>
      <c r="B3934">
        <v>2024</v>
      </c>
      <c r="C3934" t="s">
        <v>137</v>
      </c>
      <c r="D3934" t="s">
        <v>4748</v>
      </c>
      <c r="E3934" t="s">
        <v>4591</v>
      </c>
      <c r="F3934" t="s">
        <v>43</v>
      </c>
      <c r="G3934">
        <v>40200</v>
      </c>
      <c r="H3934" t="s">
        <v>4179</v>
      </c>
      <c r="I3934">
        <v>14700000</v>
      </c>
      <c r="J3934" t="s">
        <v>12744</v>
      </c>
      <c r="K3934">
        <v>14200000</v>
      </c>
      <c r="L3934">
        <v>15200000</v>
      </c>
      <c r="M3934">
        <v>27</v>
      </c>
      <c r="N3934" t="s">
        <v>4225</v>
      </c>
      <c r="O3934" t="s">
        <v>12946</v>
      </c>
    </row>
    <row r="3935" spans="1:15" x14ac:dyDescent="0.3">
      <c r="A3935" t="s">
        <v>12947</v>
      </c>
      <c r="B3935">
        <v>2024</v>
      </c>
      <c r="C3935" t="s">
        <v>36</v>
      </c>
      <c r="D3935" t="s">
        <v>4426</v>
      </c>
      <c r="E3935" t="s">
        <v>4500</v>
      </c>
      <c r="F3935" t="s">
        <v>43</v>
      </c>
      <c r="G3935">
        <v>20284</v>
      </c>
      <c r="H3935" t="s">
        <v>4179</v>
      </c>
      <c r="I3935">
        <v>8700000</v>
      </c>
      <c r="J3935" t="s">
        <v>12744</v>
      </c>
      <c r="K3935">
        <v>8400000</v>
      </c>
      <c r="L3935">
        <v>9000000</v>
      </c>
      <c r="M3935">
        <v>21</v>
      </c>
      <c r="N3935" t="s">
        <v>4381</v>
      </c>
      <c r="O3935" t="s">
        <v>12948</v>
      </c>
    </row>
    <row r="3936" spans="1:15" x14ac:dyDescent="0.3">
      <c r="A3936" t="s">
        <v>4018</v>
      </c>
      <c r="B3936">
        <v>2024</v>
      </c>
      <c r="C3936" t="s">
        <v>62</v>
      </c>
      <c r="D3936">
        <v>208</v>
      </c>
      <c r="E3936" t="s">
        <v>4253</v>
      </c>
      <c r="F3936" t="s">
        <v>43</v>
      </c>
      <c r="G3936">
        <v>2400</v>
      </c>
      <c r="H3936" t="s">
        <v>4179</v>
      </c>
      <c r="I3936">
        <v>13700000</v>
      </c>
      <c r="J3936" t="s">
        <v>12744</v>
      </c>
      <c r="K3936">
        <v>13200000</v>
      </c>
      <c r="L3936">
        <v>14100000</v>
      </c>
      <c r="M3936">
        <v>10</v>
      </c>
      <c r="N3936" t="s">
        <v>4289</v>
      </c>
      <c r="O3936" t="s">
        <v>12949</v>
      </c>
    </row>
    <row r="3937" spans="1:15" x14ac:dyDescent="0.3">
      <c r="A3937" t="s">
        <v>12950</v>
      </c>
      <c r="B3937">
        <v>2024</v>
      </c>
      <c r="C3937" t="s">
        <v>92</v>
      </c>
      <c r="D3937" t="s">
        <v>5669</v>
      </c>
      <c r="E3937" t="s">
        <v>12951</v>
      </c>
      <c r="F3937" t="s">
        <v>60</v>
      </c>
      <c r="G3937">
        <v>32100</v>
      </c>
      <c r="H3937" t="s">
        <v>4179</v>
      </c>
      <c r="I3937">
        <v>9900000</v>
      </c>
      <c r="J3937" t="s">
        <v>12744</v>
      </c>
      <c r="K3937">
        <v>9500000</v>
      </c>
      <c r="L3937">
        <v>10300000</v>
      </c>
      <c r="M3937">
        <v>9</v>
      </c>
      <c r="N3937" t="s">
        <v>4180</v>
      </c>
      <c r="O3937" t="s">
        <v>12952</v>
      </c>
    </row>
    <row r="3938" spans="1:15" x14ac:dyDescent="0.3">
      <c r="A3938" t="s">
        <v>12953</v>
      </c>
      <c r="B3938">
        <v>2024</v>
      </c>
      <c r="C3938" t="s">
        <v>188</v>
      </c>
      <c r="D3938" t="s">
        <v>5848</v>
      </c>
      <c r="E3938" t="s">
        <v>5796</v>
      </c>
      <c r="F3938" t="s">
        <v>43</v>
      </c>
      <c r="G3938">
        <v>31278</v>
      </c>
      <c r="H3938" t="s">
        <v>4179</v>
      </c>
      <c r="I3938">
        <v>9100000</v>
      </c>
      <c r="J3938" t="s">
        <v>12744</v>
      </c>
      <c r="K3938">
        <v>8800000</v>
      </c>
      <c r="L3938">
        <v>9400000</v>
      </c>
      <c r="M3938">
        <v>12</v>
      </c>
      <c r="N3938" t="s">
        <v>4424</v>
      </c>
      <c r="O3938" t="s">
        <v>12954</v>
      </c>
    </row>
    <row r="3939" spans="1:15" x14ac:dyDescent="0.3">
      <c r="A3939" t="s">
        <v>12955</v>
      </c>
      <c r="B3939">
        <v>2024</v>
      </c>
      <c r="C3939" t="s">
        <v>24</v>
      </c>
      <c r="D3939" t="s">
        <v>4189</v>
      </c>
      <c r="E3939" t="s">
        <v>4190</v>
      </c>
      <c r="F3939" t="s">
        <v>173</v>
      </c>
      <c r="G3939">
        <v>12000</v>
      </c>
      <c r="H3939" t="s">
        <v>4179</v>
      </c>
      <c r="I3939">
        <v>16300000</v>
      </c>
      <c r="J3939" t="s">
        <v>12744</v>
      </c>
      <c r="K3939">
        <v>15800000</v>
      </c>
      <c r="L3939">
        <v>16900000</v>
      </c>
      <c r="M3939">
        <v>48</v>
      </c>
      <c r="N3939" t="s">
        <v>4259</v>
      </c>
      <c r="O3939" t="s">
        <v>12956</v>
      </c>
    </row>
    <row r="3940" spans="1:15" x14ac:dyDescent="0.3">
      <c r="A3940" t="s">
        <v>12957</v>
      </c>
      <c r="B3940">
        <v>2024</v>
      </c>
      <c r="C3940" t="s">
        <v>131</v>
      </c>
      <c r="D3940" t="s">
        <v>4238</v>
      </c>
      <c r="E3940" t="s">
        <v>4239</v>
      </c>
      <c r="F3940" t="s">
        <v>143</v>
      </c>
      <c r="G3940">
        <v>23900</v>
      </c>
      <c r="H3940" t="s">
        <v>4179</v>
      </c>
      <c r="I3940">
        <v>19400000</v>
      </c>
      <c r="J3940" t="s">
        <v>12744</v>
      </c>
      <c r="K3940">
        <v>18700000</v>
      </c>
      <c r="L3940">
        <v>20000000</v>
      </c>
      <c r="M3940">
        <v>37</v>
      </c>
      <c r="N3940" t="s">
        <v>4289</v>
      </c>
      <c r="O3940" t="s">
        <v>12958</v>
      </c>
    </row>
    <row r="3941" spans="1:15" x14ac:dyDescent="0.3">
      <c r="A3941" t="s">
        <v>5121</v>
      </c>
      <c r="B3941">
        <v>2024</v>
      </c>
      <c r="C3941" t="s">
        <v>137</v>
      </c>
      <c r="D3941" t="s">
        <v>5122</v>
      </c>
      <c r="E3941" t="s">
        <v>4692</v>
      </c>
      <c r="F3941" t="s">
        <v>43</v>
      </c>
      <c r="G3941">
        <v>29230</v>
      </c>
      <c r="H3941" t="s">
        <v>4179</v>
      </c>
      <c r="I3941">
        <v>16700000</v>
      </c>
      <c r="J3941" t="s">
        <v>12744</v>
      </c>
      <c r="K3941">
        <v>15500000</v>
      </c>
      <c r="L3941">
        <v>18000000</v>
      </c>
      <c r="M3941">
        <v>5</v>
      </c>
      <c r="N3941" t="s">
        <v>4963</v>
      </c>
      <c r="O3941" t="s">
        <v>12959</v>
      </c>
    </row>
    <row r="3942" spans="1:15" x14ac:dyDescent="0.3">
      <c r="A3942" t="s">
        <v>5121</v>
      </c>
      <c r="B3942">
        <v>2024</v>
      </c>
      <c r="C3942" t="s">
        <v>137</v>
      </c>
      <c r="D3942" t="s">
        <v>5122</v>
      </c>
      <c r="E3942" t="s">
        <v>4692</v>
      </c>
      <c r="F3942" t="s">
        <v>43</v>
      </c>
      <c r="G3942">
        <v>29630</v>
      </c>
      <c r="H3942" t="s">
        <v>4179</v>
      </c>
      <c r="I3942">
        <v>16700000</v>
      </c>
      <c r="J3942" t="s">
        <v>12744</v>
      </c>
      <c r="K3942">
        <v>15400000</v>
      </c>
      <c r="L3942">
        <v>17900000</v>
      </c>
      <c r="M3942">
        <v>5</v>
      </c>
      <c r="N3942" t="s">
        <v>4963</v>
      </c>
      <c r="O3942" t="s">
        <v>12960</v>
      </c>
    </row>
    <row r="3943" spans="1:15" x14ac:dyDescent="0.3">
      <c r="A3943" t="s">
        <v>12961</v>
      </c>
      <c r="B3943">
        <v>2025</v>
      </c>
      <c r="C3943" t="s">
        <v>24</v>
      </c>
      <c r="D3943" t="s">
        <v>4853</v>
      </c>
      <c r="E3943" t="s">
        <v>4190</v>
      </c>
      <c r="F3943" t="s">
        <v>43</v>
      </c>
      <c r="G3943">
        <v>25900</v>
      </c>
      <c r="H3943" t="s">
        <v>4179</v>
      </c>
      <c r="I3943">
        <v>17400000</v>
      </c>
      <c r="J3943" t="s">
        <v>12744</v>
      </c>
      <c r="K3943">
        <v>16800000</v>
      </c>
      <c r="L3943">
        <v>18100000</v>
      </c>
      <c r="M3943">
        <v>44</v>
      </c>
      <c r="N3943" t="s">
        <v>4289</v>
      </c>
      <c r="O3943" t="s">
        <v>12962</v>
      </c>
    </row>
    <row r="3944" spans="1:15" x14ac:dyDescent="0.3">
      <c r="A3944" t="s">
        <v>12961</v>
      </c>
      <c r="B3944">
        <v>2025</v>
      </c>
      <c r="C3944" t="s">
        <v>24</v>
      </c>
      <c r="D3944" t="s">
        <v>4853</v>
      </c>
      <c r="E3944" t="s">
        <v>4190</v>
      </c>
      <c r="F3944" t="s">
        <v>43</v>
      </c>
      <c r="G3944">
        <v>25902</v>
      </c>
      <c r="H3944" t="s">
        <v>4179</v>
      </c>
      <c r="I3944">
        <v>17400000</v>
      </c>
      <c r="J3944" t="s">
        <v>12744</v>
      </c>
      <c r="K3944">
        <v>16800000</v>
      </c>
      <c r="L3944">
        <v>18100000</v>
      </c>
      <c r="M3944">
        <v>44</v>
      </c>
      <c r="N3944" t="s">
        <v>4289</v>
      </c>
      <c r="O3944" t="s">
        <v>12963</v>
      </c>
    </row>
    <row r="3945" spans="1:15" x14ac:dyDescent="0.3">
      <c r="A3945" t="s">
        <v>12964</v>
      </c>
      <c r="B3945">
        <v>2025</v>
      </c>
      <c r="C3945" t="s">
        <v>4495</v>
      </c>
      <c r="D3945" t="s">
        <v>6092</v>
      </c>
      <c r="E3945" t="s">
        <v>12965</v>
      </c>
      <c r="F3945" t="s">
        <v>43</v>
      </c>
      <c r="G3945">
        <v>26000</v>
      </c>
      <c r="H3945" t="s">
        <v>4179</v>
      </c>
      <c r="I3945">
        <v>38000000</v>
      </c>
      <c r="J3945" t="s">
        <v>12744</v>
      </c>
      <c r="K3945">
        <v>36700000</v>
      </c>
      <c r="L3945">
        <v>39300000</v>
      </c>
      <c r="M3945">
        <v>3</v>
      </c>
      <c r="N3945" t="s">
        <v>8966</v>
      </c>
      <c r="O3945" t="s">
        <v>12966</v>
      </c>
    </row>
    <row r="3946" spans="1:15" x14ac:dyDescent="0.3">
      <c r="A3946" t="s">
        <v>11700</v>
      </c>
      <c r="B3946">
        <v>2025</v>
      </c>
      <c r="C3946" t="s">
        <v>201</v>
      </c>
      <c r="D3946" t="s">
        <v>4668</v>
      </c>
      <c r="E3946" t="s">
        <v>4669</v>
      </c>
      <c r="F3946" t="s">
        <v>12967</v>
      </c>
      <c r="G3946">
        <v>1600</v>
      </c>
      <c r="H3946" t="s">
        <v>4179</v>
      </c>
      <c r="I3946">
        <v>12500000</v>
      </c>
      <c r="J3946" t="s">
        <v>12744</v>
      </c>
      <c r="K3946">
        <v>12100000</v>
      </c>
      <c r="L3946">
        <v>13000000</v>
      </c>
      <c r="M3946">
        <v>13</v>
      </c>
      <c r="N3946" t="s">
        <v>4274</v>
      </c>
      <c r="O3946" t="s">
        <v>12968</v>
      </c>
    </row>
    <row r="3947" spans="1:15" x14ac:dyDescent="0.3">
      <c r="A3947" t="s">
        <v>11701</v>
      </c>
      <c r="B3947">
        <v>2025</v>
      </c>
      <c r="C3947" t="s">
        <v>4183</v>
      </c>
      <c r="D3947" t="s">
        <v>4227</v>
      </c>
      <c r="E3947" t="s">
        <v>4718</v>
      </c>
      <c r="F3947" t="s">
        <v>60</v>
      </c>
      <c r="G3947">
        <v>45341</v>
      </c>
      <c r="H3947" t="s">
        <v>4179</v>
      </c>
      <c r="I3947">
        <v>13200000</v>
      </c>
      <c r="J3947" t="s">
        <v>12744</v>
      </c>
      <c r="K3947">
        <v>12800000</v>
      </c>
      <c r="L3947">
        <v>13700000</v>
      </c>
      <c r="M3947">
        <v>51</v>
      </c>
      <c r="N3947" t="s">
        <v>4186</v>
      </c>
      <c r="O3947" t="s">
        <v>12969</v>
      </c>
    </row>
    <row r="3948" spans="1:15" x14ac:dyDescent="0.3">
      <c r="A3948" t="s">
        <v>12970</v>
      </c>
      <c r="B3948">
        <v>2025</v>
      </c>
      <c r="C3948" t="s">
        <v>24</v>
      </c>
      <c r="D3948" t="s">
        <v>4404</v>
      </c>
      <c r="E3948" t="s">
        <v>8871</v>
      </c>
      <c r="F3948" t="s">
        <v>5290</v>
      </c>
      <c r="G3948">
        <v>12800</v>
      </c>
      <c r="H3948" t="s">
        <v>4172</v>
      </c>
      <c r="I3948">
        <v>31700000</v>
      </c>
      <c r="J3948" t="s">
        <v>12744</v>
      </c>
      <c r="K3948">
        <v>30600000</v>
      </c>
      <c r="L3948">
        <v>32800000</v>
      </c>
      <c r="M3948">
        <v>16</v>
      </c>
      <c r="N3948" t="s">
        <v>4324</v>
      </c>
      <c r="O3948" t="s">
        <v>12971</v>
      </c>
    </row>
    <row r="3949" spans="1:15" x14ac:dyDescent="0.3">
      <c r="A3949" t="s">
        <v>12972</v>
      </c>
      <c r="B3949">
        <v>2025</v>
      </c>
      <c r="C3949" t="s">
        <v>163</v>
      </c>
      <c r="D3949">
        <v>7</v>
      </c>
      <c r="E3949" t="s">
        <v>7132</v>
      </c>
      <c r="F3949" t="s">
        <v>43</v>
      </c>
      <c r="G3949">
        <v>14356</v>
      </c>
      <c r="H3949" t="s">
        <v>4179</v>
      </c>
      <c r="I3949">
        <v>15500000</v>
      </c>
      <c r="J3949" t="s">
        <v>12744</v>
      </c>
      <c r="K3949">
        <v>14800000</v>
      </c>
      <c r="L3949">
        <v>16200000</v>
      </c>
      <c r="M3949">
        <v>15</v>
      </c>
      <c r="N3949" t="s">
        <v>4332</v>
      </c>
      <c r="O3949" t="s">
        <v>12973</v>
      </c>
    </row>
    <row r="3950" spans="1:15" x14ac:dyDescent="0.3">
      <c r="A3950" t="s">
        <v>12972</v>
      </c>
      <c r="B3950">
        <v>2025</v>
      </c>
      <c r="C3950" t="s">
        <v>163</v>
      </c>
      <c r="D3950">
        <v>7</v>
      </c>
      <c r="E3950" t="s">
        <v>7132</v>
      </c>
      <c r="F3950" t="s">
        <v>43</v>
      </c>
      <c r="G3950">
        <v>14356</v>
      </c>
      <c r="H3950" t="s">
        <v>4179</v>
      </c>
      <c r="I3950">
        <v>15500000</v>
      </c>
      <c r="J3950" t="s">
        <v>12744</v>
      </c>
      <c r="K3950">
        <v>14800000</v>
      </c>
      <c r="L3950">
        <v>16200000</v>
      </c>
      <c r="M3950">
        <v>15</v>
      </c>
      <c r="N3950" t="s">
        <v>4332</v>
      </c>
      <c r="O3950" t="s">
        <v>12974</v>
      </c>
    </row>
    <row r="3951" spans="1:15" x14ac:dyDescent="0.3">
      <c r="A3951" t="s">
        <v>12975</v>
      </c>
      <c r="B3951">
        <v>2025</v>
      </c>
      <c r="C3951" t="s">
        <v>62</v>
      </c>
      <c r="D3951" t="s">
        <v>5980</v>
      </c>
      <c r="E3951" t="s">
        <v>12976</v>
      </c>
      <c r="F3951" t="s">
        <v>347</v>
      </c>
      <c r="G3951">
        <v>86276</v>
      </c>
      <c r="H3951" t="s">
        <v>4179</v>
      </c>
      <c r="I3951">
        <v>25100000</v>
      </c>
      <c r="J3951" t="s">
        <v>12744</v>
      </c>
      <c r="K3951">
        <v>23300000</v>
      </c>
      <c r="L3951">
        <v>26900000</v>
      </c>
      <c r="M3951" t="s">
        <v>4174</v>
      </c>
      <c r="N3951" t="s">
        <v>5702</v>
      </c>
      <c r="O3951" t="s">
        <v>12977</v>
      </c>
    </row>
    <row r="3952" spans="1:15" x14ac:dyDescent="0.3">
      <c r="A3952" t="s">
        <v>12978</v>
      </c>
      <c r="B3952">
        <v>2025</v>
      </c>
      <c r="C3952" t="s">
        <v>108</v>
      </c>
      <c r="D3952" t="s">
        <v>7146</v>
      </c>
      <c r="E3952" t="s">
        <v>12979</v>
      </c>
      <c r="F3952" t="s">
        <v>143</v>
      </c>
      <c r="G3952">
        <v>33071</v>
      </c>
      <c r="H3952" t="s">
        <v>4179</v>
      </c>
      <c r="I3952">
        <v>15700000</v>
      </c>
      <c r="J3952" t="s">
        <v>12744</v>
      </c>
      <c r="K3952">
        <v>15100000</v>
      </c>
      <c r="L3952">
        <v>16300000</v>
      </c>
      <c r="M3952">
        <v>2</v>
      </c>
      <c r="N3952" t="s">
        <v>4341</v>
      </c>
      <c r="O3952" t="s">
        <v>12980</v>
      </c>
    </row>
    <row r="3953" spans="1:15" x14ac:dyDescent="0.3">
      <c r="A3953" t="s">
        <v>12981</v>
      </c>
      <c r="B3953">
        <v>2025</v>
      </c>
      <c r="C3953" t="s">
        <v>85</v>
      </c>
      <c r="D3953" t="s">
        <v>10305</v>
      </c>
      <c r="E3953" t="s">
        <v>9150</v>
      </c>
      <c r="F3953" t="s">
        <v>143</v>
      </c>
      <c r="G3953">
        <v>37000</v>
      </c>
      <c r="H3953" t="s">
        <v>4179</v>
      </c>
      <c r="I3953">
        <v>15500000</v>
      </c>
      <c r="J3953" t="s">
        <v>12744</v>
      </c>
      <c r="K3953">
        <v>14900000</v>
      </c>
      <c r="L3953">
        <v>16000000</v>
      </c>
      <c r="M3953">
        <v>27</v>
      </c>
      <c r="N3953" t="s">
        <v>4259</v>
      </c>
      <c r="O3953" t="s">
        <v>12982</v>
      </c>
    </row>
    <row r="3954" spans="1:15" x14ac:dyDescent="0.3">
      <c r="A3954" t="s">
        <v>12981</v>
      </c>
      <c r="B3954">
        <v>2025</v>
      </c>
      <c r="C3954" t="s">
        <v>85</v>
      </c>
      <c r="D3954" t="s">
        <v>7724</v>
      </c>
      <c r="E3954" t="s">
        <v>12983</v>
      </c>
      <c r="F3954" t="s">
        <v>143</v>
      </c>
      <c r="G3954">
        <v>36985</v>
      </c>
      <c r="H3954" t="s">
        <v>4179</v>
      </c>
      <c r="I3954">
        <v>15200000</v>
      </c>
      <c r="J3954" t="s">
        <v>12744</v>
      </c>
      <c r="K3954">
        <v>14600000</v>
      </c>
      <c r="L3954">
        <v>15700000</v>
      </c>
      <c r="M3954">
        <v>27</v>
      </c>
      <c r="N3954" t="s">
        <v>4259</v>
      </c>
      <c r="O3954" t="s">
        <v>12984</v>
      </c>
    </row>
    <row r="3955" spans="1:15" x14ac:dyDescent="0.3">
      <c r="A3955" t="s">
        <v>6576</v>
      </c>
      <c r="B3955">
        <v>2025</v>
      </c>
      <c r="C3955" t="s">
        <v>201</v>
      </c>
      <c r="D3955" t="s">
        <v>4668</v>
      </c>
      <c r="E3955" t="s">
        <v>4784</v>
      </c>
      <c r="F3955" t="s">
        <v>94</v>
      </c>
      <c r="G3955">
        <v>16300</v>
      </c>
      <c r="H3955" t="s">
        <v>4172</v>
      </c>
      <c r="I3955">
        <v>14600000</v>
      </c>
      <c r="J3955" t="s">
        <v>12744</v>
      </c>
      <c r="K3955">
        <v>14100000</v>
      </c>
      <c r="L3955">
        <v>15100000</v>
      </c>
      <c r="M3955">
        <v>11</v>
      </c>
      <c r="N3955" t="s">
        <v>4262</v>
      </c>
      <c r="O3955" t="s">
        <v>12985</v>
      </c>
    </row>
    <row r="3956" spans="1:15" x14ac:dyDescent="0.3">
      <c r="A3956" t="s">
        <v>12986</v>
      </c>
      <c r="B3956">
        <v>2025</v>
      </c>
      <c r="C3956" t="s">
        <v>201</v>
      </c>
      <c r="D3956" t="s">
        <v>4668</v>
      </c>
      <c r="E3956" t="s">
        <v>4669</v>
      </c>
      <c r="F3956" t="s">
        <v>12987</v>
      </c>
      <c r="G3956">
        <v>20500</v>
      </c>
      <c r="H3956" t="s">
        <v>4179</v>
      </c>
      <c r="I3956">
        <v>12200000</v>
      </c>
      <c r="J3956" t="s">
        <v>12744</v>
      </c>
      <c r="K3956">
        <v>11800000</v>
      </c>
      <c r="L3956">
        <v>12600000</v>
      </c>
      <c r="M3956">
        <v>13</v>
      </c>
      <c r="N3956" t="s">
        <v>4274</v>
      </c>
      <c r="O3956" t="s">
        <v>12988</v>
      </c>
    </row>
    <row r="3957" spans="1:15" x14ac:dyDescent="0.3">
      <c r="A3957" t="s">
        <v>10784</v>
      </c>
      <c r="B3957">
        <v>2025</v>
      </c>
      <c r="C3957" t="s">
        <v>191</v>
      </c>
      <c r="D3957" t="s">
        <v>4298</v>
      </c>
      <c r="E3957" t="s">
        <v>11492</v>
      </c>
      <c r="F3957" t="s">
        <v>4171</v>
      </c>
      <c r="G3957">
        <v>3920</v>
      </c>
      <c r="H3957" t="s">
        <v>4179</v>
      </c>
      <c r="I3957">
        <v>35200000</v>
      </c>
      <c r="J3957" t="s">
        <v>12744</v>
      </c>
      <c r="K3957">
        <v>33800000</v>
      </c>
      <c r="L3957">
        <v>36500000</v>
      </c>
      <c r="M3957">
        <v>10</v>
      </c>
      <c r="N3957" t="s">
        <v>5659</v>
      </c>
      <c r="O3957" t="s">
        <v>12989</v>
      </c>
    </row>
    <row r="3958" spans="1:15" x14ac:dyDescent="0.3">
      <c r="A3958" t="s">
        <v>12990</v>
      </c>
      <c r="B3958">
        <v>2025</v>
      </c>
      <c r="C3958" t="s">
        <v>137</v>
      </c>
      <c r="D3958" t="s">
        <v>4201</v>
      </c>
      <c r="E3958" t="s">
        <v>5108</v>
      </c>
      <c r="F3958" t="s">
        <v>11471</v>
      </c>
      <c r="G3958">
        <v>24318</v>
      </c>
      <c r="H3958" t="s">
        <v>4172</v>
      </c>
      <c r="I3958">
        <v>21900000</v>
      </c>
      <c r="J3958" t="s">
        <v>12744</v>
      </c>
      <c r="K3958">
        <v>21200000</v>
      </c>
      <c r="L3958">
        <v>22700000</v>
      </c>
      <c r="M3958">
        <v>20</v>
      </c>
      <c r="N3958" t="s">
        <v>4180</v>
      </c>
      <c r="O3958" t="s">
        <v>12991</v>
      </c>
    </row>
    <row r="3959" spans="1:15" x14ac:dyDescent="0.3">
      <c r="A3959" t="s">
        <v>12992</v>
      </c>
      <c r="B3959">
        <v>2025</v>
      </c>
      <c r="C3959" t="s">
        <v>4183</v>
      </c>
      <c r="D3959" t="s">
        <v>4930</v>
      </c>
      <c r="E3959" t="s">
        <v>4931</v>
      </c>
      <c r="F3959" t="s">
        <v>4088</v>
      </c>
      <c r="G3959">
        <v>15000</v>
      </c>
      <c r="H3959" t="s">
        <v>4179</v>
      </c>
      <c r="I3959">
        <v>14500000</v>
      </c>
      <c r="J3959" t="s">
        <v>12744</v>
      </c>
      <c r="K3959">
        <v>14100000</v>
      </c>
      <c r="L3959">
        <v>15000000</v>
      </c>
      <c r="M3959">
        <v>2</v>
      </c>
      <c r="N3959" t="s">
        <v>5137</v>
      </c>
      <c r="O3959" t="s">
        <v>12993</v>
      </c>
    </row>
    <row r="3960" spans="1:15" x14ac:dyDescent="0.3">
      <c r="A3960" t="s">
        <v>12992</v>
      </c>
      <c r="B3960">
        <v>2025</v>
      </c>
      <c r="C3960" t="s">
        <v>4183</v>
      </c>
      <c r="D3960" t="s">
        <v>4930</v>
      </c>
      <c r="E3960" t="s">
        <v>4931</v>
      </c>
      <c r="F3960" t="s">
        <v>4088</v>
      </c>
      <c r="G3960">
        <v>15000</v>
      </c>
      <c r="H3960" t="s">
        <v>4179</v>
      </c>
      <c r="I3960">
        <v>14500000</v>
      </c>
      <c r="J3960" t="s">
        <v>12744</v>
      </c>
      <c r="K3960">
        <v>14100000</v>
      </c>
      <c r="L3960">
        <v>15000000</v>
      </c>
      <c r="M3960">
        <v>2</v>
      </c>
      <c r="N3960" t="s">
        <v>5137</v>
      </c>
      <c r="O3960" t="s">
        <v>12994</v>
      </c>
    </row>
    <row r="3961" spans="1:15" x14ac:dyDescent="0.3">
      <c r="A3961" t="s">
        <v>12995</v>
      </c>
      <c r="B3961">
        <v>2025</v>
      </c>
      <c r="C3961" t="s">
        <v>62</v>
      </c>
      <c r="D3961" t="s">
        <v>4389</v>
      </c>
      <c r="E3961" t="s">
        <v>4390</v>
      </c>
      <c r="F3961" t="s">
        <v>173</v>
      </c>
      <c r="G3961">
        <v>6800</v>
      </c>
      <c r="H3961" t="s">
        <v>4179</v>
      </c>
      <c r="I3961">
        <v>26300000</v>
      </c>
      <c r="J3961" t="s">
        <v>12744</v>
      </c>
      <c r="K3961">
        <v>25400000</v>
      </c>
      <c r="L3961">
        <v>27200000</v>
      </c>
      <c r="M3961">
        <v>12</v>
      </c>
      <c r="N3961" t="s">
        <v>5634</v>
      </c>
      <c r="O3961" t="s">
        <v>12996</v>
      </c>
    </row>
    <row r="3962" spans="1:15" x14ac:dyDescent="0.3">
      <c r="A3962" t="s">
        <v>12997</v>
      </c>
      <c r="B3962">
        <v>2026</v>
      </c>
      <c r="C3962" t="s">
        <v>194</v>
      </c>
      <c r="D3962" t="s">
        <v>4322</v>
      </c>
      <c r="E3962" t="s">
        <v>12128</v>
      </c>
      <c r="F3962" t="s">
        <v>94</v>
      </c>
      <c r="G3962">
        <v>14179</v>
      </c>
      <c r="H3962" t="s">
        <v>4172</v>
      </c>
      <c r="I3962">
        <v>42900000</v>
      </c>
      <c r="J3962" t="s">
        <v>12744</v>
      </c>
      <c r="K3962">
        <v>39700000</v>
      </c>
      <c r="L3962">
        <v>46100000</v>
      </c>
      <c r="M3962">
        <v>2</v>
      </c>
      <c r="N3962" t="s">
        <v>4406</v>
      </c>
      <c r="O3962" t="s">
        <v>12998</v>
      </c>
    </row>
    <row r="3963" spans="1:15" x14ac:dyDescent="0.3">
      <c r="A3963" t="s">
        <v>12997</v>
      </c>
      <c r="B3963">
        <v>2026</v>
      </c>
      <c r="C3963" t="s">
        <v>194</v>
      </c>
      <c r="D3963" t="s">
        <v>4322</v>
      </c>
      <c r="E3963" t="s">
        <v>12128</v>
      </c>
      <c r="F3963" t="s">
        <v>94</v>
      </c>
      <c r="G3963">
        <v>14179</v>
      </c>
      <c r="H3963" t="s">
        <v>4172</v>
      </c>
      <c r="I3963">
        <v>42900000</v>
      </c>
      <c r="J3963" t="s">
        <v>12744</v>
      </c>
      <c r="K3963">
        <v>39700000</v>
      </c>
      <c r="L3963">
        <v>46100000</v>
      </c>
      <c r="M3963">
        <v>2</v>
      </c>
      <c r="N3963" t="s">
        <v>4406</v>
      </c>
      <c r="O3963" t="s">
        <v>12999</v>
      </c>
    </row>
    <row r="3964" spans="1:15" x14ac:dyDescent="0.3">
      <c r="A3964" t="s">
        <v>11533</v>
      </c>
      <c r="B3964">
        <v>2026</v>
      </c>
      <c r="C3964" t="s">
        <v>188</v>
      </c>
      <c r="D3964" t="s">
        <v>5022</v>
      </c>
      <c r="E3964" t="s">
        <v>8190</v>
      </c>
      <c r="F3964" t="s">
        <v>143</v>
      </c>
      <c r="G3964">
        <v>23000</v>
      </c>
      <c r="H3964" t="s">
        <v>4179</v>
      </c>
      <c r="I3964">
        <v>12400000</v>
      </c>
      <c r="J3964" t="s">
        <v>12744</v>
      </c>
      <c r="K3964">
        <v>11800000</v>
      </c>
      <c r="L3964">
        <v>13100000</v>
      </c>
      <c r="M3964">
        <v>2</v>
      </c>
      <c r="N3964" t="s">
        <v>4271</v>
      </c>
      <c r="O3964" t="s">
        <v>13000</v>
      </c>
    </row>
    <row r="3965" spans="1:15" x14ac:dyDescent="0.3">
      <c r="A3965" t="s">
        <v>11533</v>
      </c>
      <c r="B3965">
        <v>2026</v>
      </c>
      <c r="C3965" t="s">
        <v>188</v>
      </c>
      <c r="D3965" t="s">
        <v>5022</v>
      </c>
      <c r="E3965" t="s">
        <v>12720</v>
      </c>
      <c r="F3965" t="s">
        <v>143</v>
      </c>
      <c r="G3965">
        <v>23000</v>
      </c>
      <c r="H3965" t="s">
        <v>4179</v>
      </c>
      <c r="I3965">
        <v>16300000</v>
      </c>
      <c r="J3965" t="s">
        <v>12744</v>
      </c>
      <c r="K3965">
        <v>15400000</v>
      </c>
      <c r="L3965">
        <v>17200000</v>
      </c>
      <c r="M3965" t="s">
        <v>4174</v>
      </c>
      <c r="N3965" t="s">
        <v>4346</v>
      </c>
      <c r="O3965" t="s">
        <v>13001</v>
      </c>
    </row>
    <row r="3966" spans="1:15" x14ac:dyDescent="0.3">
      <c r="A3966" t="s">
        <v>13002</v>
      </c>
      <c r="B3966">
        <v>2026</v>
      </c>
      <c r="C3966" t="s">
        <v>36</v>
      </c>
      <c r="D3966" t="s">
        <v>4510</v>
      </c>
      <c r="E3966" t="s">
        <v>13003</v>
      </c>
      <c r="F3966" t="s">
        <v>13004</v>
      </c>
      <c r="G3966">
        <v>3573</v>
      </c>
      <c r="H3966" t="s">
        <v>4179</v>
      </c>
      <c r="I3966">
        <v>11800000</v>
      </c>
      <c r="J3966" t="s">
        <v>12744</v>
      </c>
      <c r="K3966">
        <v>11300000</v>
      </c>
      <c r="L3966">
        <v>12200000</v>
      </c>
      <c r="M3966" t="s">
        <v>4174</v>
      </c>
      <c r="N3966" t="s">
        <v>5137</v>
      </c>
      <c r="O3966" t="s">
        <v>13005</v>
      </c>
    </row>
    <row r="3967" spans="1:15" x14ac:dyDescent="0.3">
      <c r="A3967" t="s">
        <v>13006</v>
      </c>
      <c r="B3967">
        <v>2013</v>
      </c>
      <c r="C3967" t="s">
        <v>199</v>
      </c>
      <c r="D3967" t="s">
        <v>4986</v>
      </c>
      <c r="E3967" t="s">
        <v>13007</v>
      </c>
      <c r="F3967" t="s">
        <v>173</v>
      </c>
      <c r="G3967">
        <v>100000</v>
      </c>
      <c r="H3967" t="s">
        <v>4179</v>
      </c>
      <c r="I3967">
        <v>5240000</v>
      </c>
      <c r="J3967" t="s">
        <v>13008</v>
      </c>
      <c r="K3967">
        <v>5020000</v>
      </c>
      <c r="L3967">
        <v>5460000</v>
      </c>
      <c r="M3967">
        <v>5</v>
      </c>
      <c r="N3967" t="s">
        <v>8828</v>
      </c>
      <c r="O3967" t="s">
        <v>13009</v>
      </c>
    </row>
    <row r="3968" spans="1:15" x14ac:dyDescent="0.3">
      <c r="A3968" t="s">
        <v>13010</v>
      </c>
      <c r="B3968">
        <v>2015</v>
      </c>
      <c r="C3968" t="s">
        <v>188</v>
      </c>
      <c r="D3968" t="s">
        <v>6034</v>
      </c>
      <c r="E3968" t="s">
        <v>13011</v>
      </c>
      <c r="F3968" t="s">
        <v>161</v>
      </c>
      <c r="G3968">
        <v>120000</v>
      </c>
      <c r="H3968" t="s">
        <v>4172</v>
      </c>
      <c r="I3968">
        <v>11200000</v>
      </c>
      <c r="J3968" t="s">
        <v>13008</v>
      </c>
      <c r="K3968">
        <v>10800000</v>
      </c>
      <c r="L3968">
        <v>11500000</v>
      </c>
      <c r="M3968">
        <v>22</v>
      </c>
      <c r="N3968" t="s">
        <v>4387</v>
      </c>
      <c r="O3968" t="s">
        <v>13012</v>
      </c>
    </row>
    <row r="3969" spans="1:15" x14ac:dyDescent="0.3">
      <c r="A3969" t="s">
        <v>6032</v>
      </c>
      <c r="B3969">
        <v>2017</v>
      </c>
      <c r="C3969" t="s">
        <v>24</v>
      </c>
      <c r="D3969" t="s">
        <v>4392</v>
      </c>
      <c r="E3969" t="s">
        <v>6033</v>
      </c>
      <c r="F3969" t="s">
        <v>94</v>
      </c>
      <c r="G3969">
        <v>88740</v>
      </c>
      <c r="H3969" t="s">
        <v>4179</v>
      </c>
      <c r="I3969">
        <v>7740000</v>
      </c>
      <c r="J3969" t="s">
        <v>13008</v>
      </c>
      <c r="K3969">
        <v>7470000</v>
      </c>
      <c r="L3969">
        <v>8000000</v>
      </c>
      <c r="M3969">
        <v>8</v>
      </c>
      <c r="N3969" t="s">
        <v>4186</v>
      </c>
      <c r="O3969" t="s">
        <v>13013</v>
      </c>
    </row>
    <row r="3970" spans="1:15" x14ac:dyDescent="0.3">
      <c r="A3970" t="s">
        <v>13014</v>
      </c>
      <c r="B3970">
        <v>2017</v>
      </c>
      <c r="C3970" t="s">
        <v>145</v>
      </c>
      <c r="D3970" t="s">
        <v>13015</v>
      </c>
      <c r="E3970" t="s">
        <v>13016</v>
      </c>
      <c r="F3970" t="s">
        <v>60</v>
      </c>
      <c r="G3970">
        <v>88747</v>
      </c>
      <c r="H3970" t="s">
        <v>4179</v>
      </c>
      <c r="I3970">
        <v>7490000</v>
      </c>
      <c r="J3970" t="s">
        <v>13008</v>
      </c>
      <c r="K3970">
        <v>7220000</v>
      </c>
      <c r="L3970">
        <v>7750000</v>
      </c>
      <c r="M3970">
        <v>5</v>
      </c>
      <c r="N3970" t="s">
        <v>4582</v>
      </c>
      <c r="O3970" t="s">
        <v>13017</v>
      </c>
    </row>
    <row r="3971" spans="1:15" x14ac:dyDescent="0.3">
      <c r="A3971" t="s">
        <v>13018</v>
      </c>
      <c r="B3971">
        <v>2017</v>
      </c>
      <c r="C3971" t="s">
        <v>188</v>
      </c>
      <c r="D3971" t="s">
        <v>4593</v>
      </c>
      <c r="E3971" t="s">
        <v>5876</v>
      </c>
      <c r="F3971" t="s">
        <v>161</v>
      </c>
      <c r="G3971">
        <v>99000</v>
      </c>
      <c r="H3971" t="s">
        <v>4179</v>
      </c>
      <c r="I3971">
        <v>5910000</v>
      </c>
      <c r="J3971" t="s">
        <v>13008</v>
      </c>
      <c r="K3971">
        <v>5620000</v>
      </c>
      <c r="L3971">
        <v>6200000</v>
      </c>
      <c r="M3971">
        <v>7</v>
      </c>
      <c r="N3971" t="s">
        <v>4191</v>
      </c>
      <c r="O3971" t="s">
        <v>13019</v>
      </c>
    </row>
    <row r="3972" spans="1:15" x14ac:dyDescent="0.3">
      <c r="A3972" t="s">
        <v>13020</v>
      </c>
      <c r="B3972">
        <v>2018</v>
      </c>
      <c r="C3972" t="s">
        <v>191</v>
      </c>
      <c r="D3972" t="s">
        <v>9187</v>
      </c>
      <c r="E3972" t="s">
        <v>13021</v>
      </c>
      <c r="F3972" t="s">
        <v>43</v>
      </c>
      <c r="G3972">
        <v>57500</v>
      </c>
      <c r="H3972" t="s">
        <v>4179</v>
      </c>
      <c r="I3972">
        <v>11000000</v>
      </c>
      <c r="J3972" t="s">
        <v>13008</v>
      </c>
      <c r="K3972">
        <v>10400000</v>
      </c>
      <c r="L3972">
        <v>11700000</v>
      </c>
      <c r="M3972">
        <v>9</v>
      </c>
      <c r="N3972" t="s">
        <v>4289</v>
      </c>
      <c r="O3972" t="s">
        <v>13022</v>
      </c>
    </row>
    <row r="3973" spans="1:15" x14ac:dyDescent="0.3">
      <c r="A3973" t="s">
        <v>13023</v>
      </c>
      <c r="B3973">
        <v>2018</v>
      </c>
      <c r="C3973" t="s">
        <v>137</v>
      </c>
      <c r="D3973" t="s">
        <v>13024</v>
      </c>
      <c r="E3973" t="s">
        <v>13025</v>
      </c>
      <c r="F3973" t="s">
        <v>161</v>
      </c>
      <c r="G3973">
        <v>71906</v>
      </c>
      <c r="H3973" t="s">
        <v>4179</v>
      </c>
      <c r="I3973">
        <v>6030000</v>
      </c>
      <c r="J3973" t="s">
        <v>13008</v>
      </c>
      <c r="K3973">
        <v>5810000</v>
      </c>
      <c r="L3973">
        <v>6240000</v>
      </c>
      <c r="M3973">
        <v>13</v>
      </c>
      <c r="N3973" t="s">
        <v>4381</v>
      </c>
      <c r="O3973" t="s">
        <v>13026</v>
      </c>
    </row>
    <row r="3974" spans="1:15" x14ac:dyDescent="0.3">
      <c r="A3974" t="s">
        <v>13027</v>
      </c>
      <c r="B3974">
        <v>2018</v>
      </c>
      <c r="C3974" t="s">
        <v>24</v>
      </c>
      <c r="D3974" t="s">
        <v>13028</v>
      </c>
      <c r="E3974" t="s">
        <v>13029</v>
      </c>
      <c r="F3974" t="s">
        <v>143</v>
      </c>
      <c r="G3974">
        <v>30500</v>
      </c>
      <c r="H3974" t="s">
        <v>4172</v>
      </c>
      <c r="I3974">
        <v>11200000</v>
      </c>
      <c r="J3974" t="s">
        <v>13008</v>
      </c>
      <c r="K3974">
        <v>10500000</v>
      </c>
      <c r="L3974">
        <v>11800000</v>
      </c>
      <c r="M3974">
        <v>5</v>
      </c>
      <c r="N3974" t="s">
        <v>4259</v>
      </c>
      <c r="O3974" t="s">
        <v>13030</v>
      </c>
    </row>
    <row r="3975" spans="1:15" x14ac:dyDescent="0.3">
      <c r="A3975" t="s">
        <v>13027</v>
      </c>
      <c r="B3975">
        <v>2018</v>
      </c>
      <c r="C3975" t="s">
        <v>24</v>
      </c>
      <c r="D3975" t="s">
        <v>13028</v>
      </c>
      <c r="E3975" t="s">
        <v>13029</v>
      </c>
      <c r="F3975" t="s">
        <v>143</v>
      </c>
      <c r="G3975">
        <v>30600</v>
      </c>
      <c r="H3975" t="s">
        <v>4172</v>
      </c>
      <c r="I3975">
        <v>11200000</v>
      </c>
      <c r="J3975" t="s">
        <v>13008</v>
      </c>
      <c r="K3975">
        <v>10500000</v>
      </c>
      <c r="L3975">
        <v>11800000</v>
      </c>
      <c r="M3975">
        <v>5</v>
      </c>
      <c r="N3975" t="s">
        <v>4259</v>
      </c>
      <c r="O3975" t="s">
        <v>13031</v>
      </c>
    </row>
    <row r="3976" spans="1:15" x14ac:dyDescent="0.3">
      <c r="A3976" t="s">
        <v>13032</v>
      </c>
      <c r="B3976">
        <v>2018</v>
      </c>
      <c r="C3976" t="s">
        <v>4031</v>
      </c>
      <c r="D3976" t="s">
        <v>5963</v>
      </c>
      <c r="E3976" t="s">
        <v>13033</v>
      </c>
      <c r="F3976" t="s">
        <v>161</v>
      </c>
      <c r="G3976">
        <v>93213</v>
      </c>
      <c r="H3976" t="s">
        <v>4179</v>
      </c>
      <c r="I3976">
        <v>7770000</v>
      </c>
      <c r="J3976" t="s">
        <v>13008</v>
      </c>
      <c r="K3976">
        <v>7330000</v>
      </c>
      <c r="L3976">
        <v>8200000</v>
      </c>
      <c r="M3976">
        <v>5</v>
      </c>
      <c r="N3976" t="s">
        <v>4289</v>
      </c>
      <c r="O3976" t="s">
        <v>13034</v>
      </c>
    </row>
    <row r="3977" spans="1:15" x14ac:dyDescent="0.3">
      <c r="A3977" t="s">
        <v>13035</v>
      </c>
      <c r="B3977">
        <v>2018</v>
      </c>
      <c r="C3977" t="s">
        <v>24</v>
      </c>
      <c r="D3977" t="s">
        <v>5245</v>
      </c>
      <c r="E3977" t="s">
        <v>5810</v>
      </c>
      <c r="F3977" t="s">
        <v>143</v>
      </c>
      <c r="G3977">
        <v>78229</v>
      </c>
      <c r="H3977" t="s">
        <v>4179</v>
      </c>
      <c r="I3977">
        <v>11200000</v>
      </c>
      <c r="J3977" t="s">
        <v>13008</v>
      </c>
      <c r="K3977">
        <v>10800000</v>
      </c>
      <c r="L3977">
        <v>11700000</v>
      </c>
      <c r="M3977">
        <v>14</v>
      </c>
      <c r="N3977" t="s">
        <v>4274</v>
      </c>
      <c r="O3977" t="s">
        <v>13036</v>
      </c>
    </row>
    <row r="3978" spans="1:15" x14ac:dyDescent="0.3">
      <c r="A3978" t="s">
        <v>13037</v>
      </c>
      <c r="B3978">
        <v>2018</v>
      </c>
      <c r="C3978" t="s">
        <v>4183</v>
      </c>
      <c r="D3978" t="s">
        <v>4184</v>
      </c>
      <c r="E3978" t="s">
        <v>4791</v>
      </c>
      <c r="F3978" t="s">
        <v>161</v>
      </c>
      <c r="G3978">
        <v>114000</v>
      </c>
      <c r="H3978" t="s">
        <v>4179</v>
      </c>
      <c r="I3978">
        <v>6040000</v>
      </c>
      <c r="J3978" t="s">
        <v>13008</v>
      </c>
      <c r="K3978">
        <v>5820000</v>
      </c>
      <c r="L3978">
        <v>6270000</v>
      </c>
      <c r="M3978">
        <v>18</v>
      </c>
      <c r="N3978" t="s">
        <v>4191</v>
      </c>
      <c r="O3978" t="s">
        <v>13038</v>
      </c>
    </row>
    <row r="3979" spans="1:15" x14ac:dyDescent="0.3">
      <c r="A3979" t="s">
        <v>11006</v>
      </c>
      <c r="B3979">
        <v>2019</v>
      </c>
      <c r="C3979" t="s">
        <v>154</v>
      </c>
      <c r="D3979" t="s">
        <v>4394</v>
      </c>
      <c r="E3979" t="s">
        <v>11007</v>
      </c>
      <c r="F3979" t="s">
        <v>161</v>
      </c>
      <c r="G3979">
        <v>84000</v>
      </c>
      <c r="H3979" t="s">
        <v>4179</v>
      </c>
      <c r="I3979">
        <v>22900000</v>
      </c>
      <c r="J3979" t="s">
        <v>13008</v>
      </c>
      <c r="K3979">
        <v>22200000</v>
      </c>
      <c r="L3979">
        <v>23700000</v>
      </c>
      <c r="M3979">
        <v>6</v>
      </c>
      <c r="N3979" t="s">
        <v>4587</v>
      </c>
      <c r="O3979" t="s">
        <v>13039</v>
      </c>
    </row>
    <row r="3980" spans="1:15" x14ac:dyDescent="0.3">
      <c r="A3980" t="s">
        <v>13040</v>
      </c>
      <c r="B3980">
        <v>2019</v>
      </c>
      <c r="C3980" t="s">
        <v>137</v>
      </c>
      <c r="D3980" t="s">
        <v>13024</v>
      </c>
      <c r="E3980" t="s">
        <v>13041</v>
      </c>
      <c r="F3980" t="s">
        <v>43</v>
      </c>
      <c r="G3980">
        <v>74037</v>
      </c>
      <c r="H3980" t="s">
        <v>4179</v>
      </c>
      <c r="I3980">
        <v>7510000</v>
      </c>
      <c r="J3980" t="s">
        <v>13008</v>
      </c>
      <c r="K3980">
        <v>7250000</v>
      </c>
      <c r="L3980">
        <v>7780000</v>
      </c>
      <c r="M3980" t="s">
        <v>4174</v>
      </c>
      <c r="N3980" t="s">
        <v>4381</v>
      </c>
      <c r="O3980" t="s">
        <v>13042</v>
      </c>
    </row>
    <row r="3981" spans="1:15" x14ac:dyDescent="0.3">
      <c r="A3981" t="s">
        <v>13043</v>
      </c>
      <c r="B3981">
        <v>2019</v>
      </c>
      <c r="C3981" t="s">
        <v>4640</v>
      </c>
      <c r="D3981" t="s">
        <v>13044</v>
      </c>
      <c r="E3981" t="s">
        <v>13045</v>
      </c>
      <c r="F3981" t="s">
        <v>173</v>
      </c>
      <c r="G3981">
        <v>74037</v>
      </c>
      <c r="H3981" t="s">
        <v>4179</v>
      </c>
      <c r="I3981">
        <v>5930000</v>
      </c>
      <c r="J3981" t="s">
        <v>13008</v>
      </c>
      <c r="K3981">
        <v>5720000</v>
      </c>
      <c r="L3981">
        <v>6140000</v>
      </c>
      <c r="M3981">
        <v>4</v>
      </c>
      <c r="N3981" t="s">
        <v>4191</v>
      </c>
      <c r="O3981" t="s">
        <v>13046</v>
      </c>
    </row>
    <row r="3982" spans="1:15" x14ac:dyDescent="0.3">
      <c r="A3982" t="s">
        <v>13047</v>
      </c>
      <c r="B3982">
        <v>2019</v>
      </c>
      <c r="C3982" t="s">
        <v>85</v>
      </c>
      <c r="D3982" t="s">
        <v>7976</v>
      </c>
      <c r="E3982" t="s">
        <v>7977</v>
      </c>
      <c r="F3982" t="s">
        <v>161</v>
      </c>
      <c r="G3982">
        <v>59000</v>
      </c>
      <c r="H3982" t="s">
        <v>4179</v>
      </c>
      <c r="I3982">
        <v>6630000</v>
      </c>
      <c r="J3982" t="s">
        <v>13008</v>
      </c>
      <c r="K3982">
        <v>6400000</v>
      </c>
      <c r="L3982">
        <v>6870000</v>
      </c>
      <c r="M3982">
        <v>11</v>
      </c>
      <c r="N3982" t="s">
        <v>4507</v>
      </c>
      <c r="O3982" t="s">
        <v>13048</v>
      </c>
    </row>
    <row r="3983" spans="1:15" x14ac:dyDescent="0.3">
      <c r="A3983" t="s">
        <v>6114</v>
      </c>
      <c r="B3983">
        <v>2019</v>
      </c>
      <c r="C3983" t="s">
        <v>5780</v>
      </c>
      <c r="D3983" t="s">
        <v>6115</v>
      </c>
      <c r="E3983" t="s">
        <v>6116</v>
      </c>
      <c r="F3983" t="s">
        <v>43</v>
      </c>
      <c r="G3983">
        <v>86700</v>
      </c>
      <c r="H3983" t="s">
        <v>4172</v>
      </c>
      <c r="I3983">
        <v>16300000</v>
      </c>
      <c r="J3983" t="s">
        <v>13008</v>
      </c>
      <c r="K3983">
        <v>15500000</v>
      </c>
      <c r="L3983">
        <v>17100000</v>
      </c>
      <c r="M3983">
        <v>18</v>
      </c>
      <c r="N3983" t="s">
        <v>4289</v>
      </c>
      <c r="O3983" t="s">
        <v>13049</v>
      </c>
    </row>
    <row r="3984" spans="1:15" x14ac:dyDescent="0.3">
      <c r="A3984" t="s">
        <v>13050</v>
      </c>
      <c r="B3984">
        <v>2019</v>
      </c>
      <c r="C3984" t="s">
        <v>188</v>
      </c>
      <c r="D3984" t="s">
        <v>7749</v>
      </c>
      <c r="E3984" t="s">
        <v>13051</v>
      </c>
      <c r="F3984" t="s">
        <v>43</v>
      </c>
      <c r="G3984">
        <v>129000</v>
      </c>
      <c r="H3984" t="s">
        <v>4179</v>
      </c>
      <c r="I3984">
        <v>12500000</v>
      </c>
      <c r="J3984" t="s">
        <v>13008</v>
      </c>
      <c r="K3984">
        <v>12000000</v>
      </c>
      <c r="L3984">
        <v>12900000</v>
      </c>
      <c r="M3984">
        <v>10</v>
      </c>
      <c r="N3984" t="s">
        <v>4387</v>
      </c>
      <c r="O3984" t="s">
        <v>13052</v>
      </c>
    </row>
    <row r="3985" spans="1:15" x14ac:dyDescent="0.3">
      <c r="A3985" t="s">
        <v>13053</v>
      </c>
      <c r="B3985">
        <v>2019</v>
      </c>
      <c r="C3985" t="s">
        <v>191</v>
      </c>
      <c r="D3985" t="s">
        <v>8290</v>
      </c>
      <c r="E3985" t="s">
        <v>11898</v>
      </c>
      <c r="F3985" t="s">
        <v>43</v>
      </c>
      <c r="G3985">
        <v>73976</v>
      </c>
      <c r="H3985" t="s">
        <v>4179</v>
      </c>
      <c r="I3985">
        <v>9800000</v>
      </c>
      <c r="J3985" t="s">
        <v>13008</v>
      </c>
      <c r="K3985">
        <v>9200000</v>
      </c>
      <c r="L3985">
        <v>10300000</v>
      </c>
      <c r="M3985">
        <v>7</v>
      </c>
      <c r="N3985" t="s">
        <v>4424</v>
      </c>
      <c r="O3985" t="s">
        <v>13054</v>
      </c>
    </row>
    <row r="3986" spans="1:15" x14ac:dyDescent="0.3">
      <c r="A3986" t="s">
        <v>3829</v>
      </c>
      <c r="B3986">
        <v>2019</v>
      </c>
      <c r="C3986" t="s">
        <v>137</v>
      </c>
      <c r="D3986" t="s">
        <v>5759</v>
      </c>
      <c r="E3986" t="s">
        <v>8055</v>
      </c>
      <c r="F3986" t="s">
        <v>161</v>
      </c>
      <c r="G3986">
        <v>96000</v>
      </c>
      <c r="H3986" t="s">
        <v>4172</v>
      </c>
      <c r="I3986">
        <v>10800000</v>
      </c>
      <c r="J3986" t="s">
        <v>13008</v>
      </c>
      <c r="K3986">
        <v>10400000</v>
      </c>
      <c r="L3986">
        <v>11200000</v>
      </c>
      <c r="M3986">
        <v>17</v>
      </c>
      <c r="N3986" t="s">
        <v>4274</v>
      </c>
      <c r="O3986" t="s">
        <v>13055</v>
      </c>
    </row>
    <row r="3987" spans="1:15" x14ac:dyDescent="0.3">
      <c r="A3987" t="s">
        <v>13056</v>
      </c>
      <c r="B3987">
        <v>2020</v>
      </c>
      <c r="C3987" t="s">
        <v>92</v>
      </c>
      <c r="D3987" t="s">
        <v>6056</v>
      </c>
      <c r="E3987" t="s">
        <v>7377</v>
      </c>
      <c r="F3987" t="s">
        <v>143</v>
      </c>
      <c r="G3987">
        <v>85200</v>
      </c>
      <c r="H3987" t="s">
        <v>4179</v>
      </c>
      <c r="I3987">
        <v>9600000</v>
      </c>
      <c r="J3987" t="s">
        <v>13008</v>
      </c>
      <c r="K3987">
        <v>9300000</v>
      </c>
      <c r="L3987">
        <v>10000000</v>
      </c>
      <c r="M3987">
        <v>5</v>
      </c>
      <c r="N3987" t="s">
        <v>4381</v>
      </c>
      <c r="O3987" t="s">
        <v>13057</v>
      </c>
    </row>
    <row r="3988" spans="1:15" x14ac:dyDescent="0.3">
      <c r="A3988" t="s">
        <v>13056</v>
      </c>
      <c r="B3988">
        <v>2020</v>
      </c>
      <c r="C3988" t="s">
        <v>92</v>
      </c>
      <c r="D3988" t="s">
        <v>6056</v>
      </c>
      <c r="E3988" t="s">
        <v>7377</v>
      </c>
      <c r="F3988" t="s">
        <v>143</v>
      </c>
      <c r="G3988">
        <v>85275</v>
      </c>
      <c r="H3988" t="s">
        <v>4179</v>
      </c>
      <c r="I3988">
        <v>9600000</v>
      </c>
      <c r="J3988" t="s">
        <v>13008</v>
      </c>
      <c r="K3988">
        <v>9300000</v>
      </c>
      <c r="L3988">
        <v>10000000</v>
      </c>
      <c r="M3988">
        <v>5</v>
      </c>
      <c r="N3988" t="s">
        <v>4381</v>
      </c>
      <c r="O3988" t="s">
        <v>13058</v>
      </c>
    </row>
    <row r="3989" spans="1:15" x14ac:dyDescent="0.3">
      <c r="A3989" t="s">
        <v>9696</v>
      </c>
      <c r="B3989">
        <v>2020</v>
      </c>
      <c r="C3989" t="s">
        <v>24</v>
      </c>
      <c r="D3989" t="s">
        <v>4867</v>
      </c>
      <c r="E3989" t="s">
        <v>4658</v>
      </c>
      <c r="F3989" t="s">
        <v>143</v>
      </c>
      <c r="G3989">
        <v>75581</v>
      </c>
      <c r="H3989" t="s">
        <v>4179</v>
      </c>
      <c r="I3989">
        <v>17600000</v>
      </c>
      <c r="J3989" t="s">
        <v>13008</v>
      </c>
      <c r="K3989">
        <v>17000000</v>
      </c>
      <c r="L3989">
        <v>18200000</v>
      </c>
      <c r="M3989">
        <v>16</v>
      </c>
      <c r="N3989" t="s">
        <v>4199</v>
      </c>
      <c r="O3989" t="s">
        <v>13059</v>
      </c>
    </row>
    <row r="3990" spans="1:15" x14ac:dyDescent="0.3">
      <c r="A3990" t="s">
        <v>4171</v>
      </c>
      <c r="B3990">
        <v>2023</v>
      </c>
      <c r="C3990" t="s">
        <v>62</v>
      </c>
      <c r="D3990" t="s">
        <v>6162</v>
      </c>
      <c r="E3990" t="s">
        <v>13060</v>
      </c>
      <c r="F3990" t="s">
        <v>4171</v>
      </c>
      <c r="G3990">
        <v>32550</v>
      </c>
      <c r="H3990" t="s">
        <v>4179</v>
      </c>
      <c r="I3990">
        <v>21100000</v>
      </c>
      <c r="J3990" t="s">
        <v>13008</v>
      </c>
      <c r="K3990">
        <v>19700000</v>
      </c>
      <c r="L3990">
        <v>22400000</v>
      </c>
      <c r="M3990">
        <v>10</v>
      </c>
      <c r="N3990" t="s">
        <v>4587</v>
      </c>
      <c r="O3990" t="s">
        <v>13061</v>
      </c>
    </row>
    <row r="3991" spans="1:15" x14ac:dyDescent="0.3">
      <c r="A3991" t="s">
        <v>4171</v>
      </c>
      <c r="B3991">
        <v>2026</v>
      </c>
      <c r="C3991" t="s">
        <v>24</v>
      </c>
      <c r="D3991" t="s">
        <v>4368</v>
      </c>
      <c r="E3991" t="s">
        <v>8399</v>
      </c>
      <c r="F3991" t="s">
        <v>4171</v>
      </c>
      <c r="G3991">
        <v>2154</v>
      </c>
      <c r="H3991" t="s">
        <v>4179</v>
      </c>
      <c r="I3991">
        <v>53000000</v>
      </c>
      <c r="J3991" t="s">
        <v>13008</v>
      </c>
      <c r="K3991">
        <v>51000000</v>
      </c>
      <c r="L3991">
        <v>54000000</v>
      </c>
      <c r="M3991">
        <v>15</v>
      </c>
      <c r="N3991" t="s">
        <v>5655</v>
      </c>
      <c r="O3991" t="s">
        <v>13062</v>
      </c>
    </row>
    <row r="3992" spans="1:15" x14ac:dyDescent="0.3">
      <c r="A3992" t="s">
        <v>4171</v>
      </c>
      <c r="B3992">
        <v>2026</v>
      </c>
      <c r="C3992" t="s">
        <v>154</v>
      </c>
      <c r="D3992" t="s">
        <v>4169</v>
      </c>
      <c r="E3992" t="s">
        <v>4170</v>
      </c>
      <c r="F3992" t="s">
        <v>4171</v>
      </c>
      <c r="G3992">
        <v>5000</v>
      </c>
      <c r="H3992" t="s">
        <v>4179</v>
      </c>
      <c r="I3992">
        <v>12900000</v>
      </c>
      <c r="J3992" t="s">
        <v>13008</v>
      </c>
      <c r="K3992">
        <v>12500000</v>
      </c>
      <c r="L3992">
        <v>13400000</v>
      </c>
      <c r="M3992">
        <v>6</v>
      </c>
      <c r="N3992" t="s">
        <v>4507</v>
      </c>
      <c r="O3992" t="s">
        <v>13063</v>
      </c>
    </row>
    <row r="3993" spans="1:15" x14ac:dyDescent="0.3">
      <c r="A3993" t="s">
        <v>4171</v>
      </c>
      <c r="B3993">
        <v>2026</v>
      </c>
      <c r="C3993" t="s">
        <v>154</v>
      </c>
      <c r="D3993" t="s">
        <v>4169</v>
      </c>
      <c r="E3993" t="s">
        <v>7137</v>
      </c>
      <c r="F3993" t="s">
        <v>4171</v>
      </c>
      <c r="G3993">
        <v>5000</v>
      </c>
      <c r="H3993" t="s">
        <v>4179</v>
      </c>
      <c r="I3993">
        <v>15800000</v>
      </c>
      <c r="J3993" t="s">
        <v>13008</v>
      </c>
      <c r="K3993">
        <v>14600000</v>
      </c>
      <c r="L3993">
        <v>16900000</v>
      </c>
      <c r="M3993">
        <v>2</v>
      </c>
      <c r="N3993" t="s">
        <v>4438</v>
      </c>
      <c r="O3993" t="s">
        <v>13064</v>
      </c>
    </row>
    <row r="3994" spans="1:15" x14ac:dyDescent="0.3">
      <c r="A3994" t="s">
        <v>4171</v>
      </c>
      <c r="B3994">
        <v>2026</v>
      </c>
      <c r="C3994" t="s">
        <v>194</v>
      </c>
      <c r="D3994">
        <v>700</v>
      </c>
      <c r="E3994" t="s">
        <v>7768</v>
      </c>
      <c r="F3994" t="s">
        <v>4171</v>
      </c>
      <c r="G3994">
        <v>5000</v>
      </c>
      <c r="H3994" t="s">
        <v>4179</v>
      </c>
      <c r="I3994">
        <v>13000000</v>
      </c>
      <c r="J3994" t="s">
        <v>13008</v>
      </c>
      <c r="K3994">
        <v>12500000</v>
      </c>
      <c r="L3994">
        <v>13400000</v>
      </c>
      <c r="M3994">
        <v>4</v>
      </c>
      <c r="N3994" t="s">
        <v>4381</v>
      </c>
      <c r="O3994" t="s">
        <v>13065</v>
      </c>
    </row>
    <row r="3995" spans="1:15" x14ac:dyDescent="0.3">
      <c r="A3995" t="s">
        <v>4171</v>
      </c>
      <c r="B3995">
        <v>2026</v>
      </c>
      <c r="C3995" t="s">
        <v>194</v>
      </c>
      <c r="D3995" t="s">
        <v>4479</v>
      </c>
      <c r="E3995" t="s">
        <v>8331</v>
      </c>
      <c r="F3995" t="s">
        <v>4171</v>
      </c>
      <c r="G3995">
        <v>5000</v>
      </c>
      <c r="H3995" t="s">
        <v>4179</v>
      </c>
      <c r="I3995">
        <v>25700000</v>
      </c>
      <c r="J3995" t="s">
        <v>13008</v>
      </c>
      <c r="K3995">
        <v>24800000</v>
      </c>
      <c r="L3995">
        <v>26500000</v>
      </c>
      <c r="M3995">
        <v>3</v>
      </c>
      <c r="N3995" t="s">
        <v>8843</v>
      </c>
      <c r="O3995" t="s">
        <v>13066</v>
      </c>
    </row>
    <row r="3996" spans="1:15" x14ac:dyDescent="0.3">
      <c r="A3996" t="s">
        <v>13067</v>
      </c>
      <c r="B3996">
        <v>2020</v>
      </c>
      <c r="C3996" t="s">
        <v>92</v>
      </c>
      <c r="D3996" t="s">
        <v>4470</v>
      </c>
      <c r="E3996" t="s">
        <v>13068</v>
      </c>
      <c r="F3996" t="s">
        <v>43</v>
      </c>
      <c r="G3996">
        <v>127000</v>
      </c>
      <c r="H3996" t="s">
        <v>12897</v>
      </c>
      <c r="I3996">
        <v>24700000</v>
      </c>
      <c r="J3996" t="s">
        <v>13008</v>
      </c>
      <c r="K3996">
        <v>23800000</v>
      </c>
      <c r="L3996">
        <v>25600000</v>
      </c>
      <c r="M3996">
        <v>42</v>
      </c>
      <c r="N3996" t="s">
        <v>4324</v>
      </c>
      <c r="O3996" t="s">
        <v>13069</v>
      </c>
    </row>
    <row r="3997" spans="1:15" x14ac:dyDescent="0.3">
      <c r="A3997" t="s">
        <v>5361</v>
      </c>
      <c r="B3997">
        <v>2021</v>
      </c>
      <c r="C3997" t="s">
        <v>92</v>
      </c>
      <c r="D3997" t="s">
        <v>4944</v>
      </c>
      <c r="E3997" t="s">
        <v>5900</v>
      </c>
      <c r="F3997" t="s">
        <v>43</v>
      </c>
      <c r="G3997">
        <v>69082</v>
      </c>
      <c r="H3997" t="s">
        <v>4179</v>
      </c>
      <c r="I3997">
        <v>11300000</v>
      </c>
      <c r="J3997" t="s">
        <v>13008</v>
      </c>
      <c r="K3997">
        <v>10900000</v>
      </c>
      <c r="L3997">
        <v>11800000</v>
      </c>
      <c r="M3997">
        <v>52</v>
      </c>
      <c r="N3997" t="s">
        <v>4274</v>
      </c>
      <c r="O3997" t="s">
        <v>13070</v>
      </c>
    </row>
    <row r="3998" spans="1:15" x14ac:dyDescent="0.3">
      <c r="A3998" t="s">
        <v>13071</v>
      </c>
      <c r="B3998">
        <v>2020</v>
      </c>
      <c r="C3998" t="s">
        <v>4640</v>
      </c>
      <c r="D3998" t="s">
        <v>5786</v>
      </c>
      <c r="E3998" t="s">
        <v>5093</v>
      </c>
      <c r="F3998" t="s">
        <v>161</v>
      </c>
      <c r="G3998">
        <v>89132</v>
      </c>
      <c r="H3998" t="s">
        <v>4179</v>
      </c>
      <c r="I3998">
        <v>8700000</v>
      </c>
      <c r="J3998" t="s">
        <v>13008</v>
      </c>
      <c r="K3998">
        <v>8400000</v>
      </c>
      <c r="L3998">
        <v>9000000</v>
      </c>
      <c r="M3998">
        <v>21</v>
      </c>
      <c r="N3998" t="s">
        <v>4244</v>
      </c>
      <c r="O3998" t="s">
        <v>13072</v>
      </c>
    </row>
    <row r="3999" spans="1:15" x14ac:dyDescent="0.3">
      <c r="A3999" t="s">
        <v>1062</v>
      </c>
      <c r="B3999">
        <v>2020</v>
      </c>
      <c r="C3999" t="s">
        <v>62</v>
      </c>
      <c r="D3999" t="s">
        <v>4445</v>
      </c>
      <c r="E3999" t="s">
        <v>4804</v>
      </c>
      <c r="F3999" t="s">
        <v>43</v>
      </c>
      <c r="G3999">
        <v>100753</v>
      </c>
      <c r="H3999" t="s">
        <v>4172</v>
      </c>
      <c r="I3999">
        <v>10400000</v>
      </c>
      <c r="J3999" t="s">
        <v>13008</v>
      </c>
      <c r="K3999">
        <v>10100000</v>
      </c>
      <c r="L3999">
        <v>10800000</v>
      </c>
      <c r="M3999">
        <v>8</v>
      </c>
      <c r="N3999" t="s">
        <v>4256</v>
      </c>
      <c r="O3999" t="s">
        <v>13073</v>
      </c>
    </row>
    <row r="4000" spans="1:15" x14ac:dyDescent="0.3">
      <c r="A4000" t="s">
        <v>13074</v>
      </c>
      <c r="B4000">
        <v>2021</v>
      </c>
      <c r="C4000" t="s">
        <v>154</v>
      </c>
      <c r="D4000" t="s">
        <v>5681</v>
      </c>
      <c r="E4000" t="s">
        <v>6157</v>
      </c>
      <c r="F4000" t="s">
        <v>143</v>
      </c>
      <c r="G4000">
        <v>72000</v>
      </c>
      <c r="H4000" t="s">
        <v>4179</v>
      </c>
      <c r="I4000">
        <v>11800000</v>
      </c>
      <c r="J4000" t="s">
        <v>13008</v>
      </c>
      <c r="K4000">
        <v>11200000</v>
      </c>
      <c r="L4000">
        <v>12300000</v>
      </c>
      <c r="M4000">
        <v>7</v>
      </c>
      <c r="N4000" t="s">
        <v>4199</v>
      </c>
      <c r="O4000" t="s">
        <v>13075</v>
      </c>
    </row>
    <row r="4001" spans="1:15" x14ac:dyDescent="0.3">
      <c r="A4001" t="s">
        <v>1175</v>
      </c>
      <c r="B4001">
        <v>2021</v>
      </c>
      <c r="C4001" t="s">
        <v>4091</v>
      </c>
      <c r="D4001" t="s">
        <v>5117</v>
      </c>
      <c r="E4001" t="s">
        <v>13076</v>
      </c>
      <c r="F4001" t="s">
        <v>4788</v>
      </c>
      <c r="G4001">
        <v>75734</v>
      </c>
      <c r="H4001" t="s">
        <v>4179</v>
      </c>
      <c r="I4001">
        <v>6580000</v>
      </c>
      <c r="J4001" t="s">
        <v>13008</v>
      </c>
      <c r="K4001">
        <v>6340000</v>
      </c>
      <c r="L4001">
        <v>6820000</v>
      </c>
      <c r="M4001">
        <v>4</v>
      </c>
      <c r="N4001" t="s">
        <v>4244</v>
      </c>
      <c r="O4001" t="s">
        <v>13077</v>
      </c>
    </row>
    <row r="4002" spans="1:15" x14ac:dyDescent="0.3">
      <c r="A4002" t="s">
        <v>13078</v>
      </c>
      <c r="B4002">
        <v>2021</v>
      </c>
      <c r="C4002" t="s">
        <v>36</v>
      </c>
      <c r="D4002" t="s">
        <v>4426</v>
      </c>
      <c r="E4002" t="s">
        <v>4506</v>
      </c>
      <c r="F4002" t="s">
        <v>13079</v>
      </c>
      <c r="G4002">
        <v>40000</v>
      </c>
      <c r="H4002" t="s">
        <v>4172</v>
      </c>
      <c r="I4002">
        <v>7180000</v>
      </c>
      <c r="J4002" t="s">
        <v>13008</v>
      </c>
      <c r="K4002">
        <v>6930000</v>
      </c>
      <c r="L4002">
        <v>7430000</v>
      </c>
      <c r="M4002">
        <v>46</v>
      </c>
      <c r="N4002" t="s">
        <v>4244</v>
      </c>
      <c r="O4002" t="s">
        <v>13080</v>
      </c>
    </row>
    <row r="4003" spans="1:15" x14ac:dyDescent="0.3">
      <c r="A4003" t="s">
        <v>13081</v>
      </c>
      <c r="B4003">
        <v>2021</v>
      </c>
      <c r="C4003" t="s">
        <v>131</v>
      </c>
      <c r="D4003" t="s">
        <v>4992</v>
      </c>
      <c r="E4003" t="s">
        <v>13082</v>
      </c>
      <c r="F4003" t="s">
        <v>161</v>
      </c>
      <c r="G4003">
        <v>42526</v>
      </c>
      <c r="H4003" t="s">
        <v>4179</v>
      </c>
      <c r="I4003">
        <v>21900000</v>
      </c>
      <c r="J4003" t="s">
        <v>13008</v>
      </c>
      <c r="K4003">
        <v>21200000</v>
      </c>
      <c r="L4003">
        <v>22600000</v>
      </c>
      <c r="M4003">
        <v>2</v>
      </c>
      <c r="N4003" t="s">
        <v>4203</v>
      </c>
      <c r="O4003" t="s">
        <v>13083</v>
      </c>
    </row>
    <row r="4004" spans="1:15" x14ac:dyDescent="0.3">
      <c r="A4004" t="s">
        <v>1606</v>
      </c>
      <c r="B4004">
        <v>2021</v>
      </c>
      <c r="C4004" t="s">
        <v>36</v>
      </c>
      <c r="D4004" t="s">
        <v>4426</v>
      </c>
      <c r="E4004" t="s">
        <v>4637</v>
      </c>
      <c r="F4004" t="s">
        <v>4788</v>
      </c>
      <c r="G4004">
        <v>85000</v>
      </c>
      <c r="H4004" t="s">
        <v>4172</v>
      </c>
      <c r="I4004">
        <v>6710000</v>
      </c>
      <c r="J4004" t="s">
        <v>13008</v>
      </c>
      <c r="K4004">
        <v>6460000</v>
      </c>
      <c r="L4004">
        <v>6960000</v>
      </c>
      <c r="M4004">
        <v>16</v>
      </c>
      <c r="N4004" t="s">
        <v>4244</v>
      </c>
      <c r="O4004" t="s">
        <v>13084</v>
      </c>
    </row>
    <row r="4005" spans="1:15" x14ac:dyDescent="0.3">
      <c r="A4005" t="s">
        <v>13085</v>
      </c>
      <c r="B4005">
        <v>2021</v>
      </c>
      <c r="C4005" t="s">
        <v>4215</v>
      </c>
      <c r="D4005" t="s">
        <v>4216</v>
      </c>
      <c r="E4005" t="s">
        <v>5986</v>
      </c>
      <c r="F4005" t="s">
        <v>161</v>
      </c>
      <c r="G4005">
        <v>109000</v>
      </c>
      <c r="H4005" t="s">
        <v>4179</v>
      </c>
      <c r="I4005">
        <v>10300000</v>
      </c>
      <c r="J4005" t="s">
        <v>13008</v>
      </c>
      <c r="K4005">
        <v>9900000</v>
      </c>
      <c r="L4005">
        <v>10700000</v>
      </c>
      <c r="M4005">
        <v>9</v>
      </c>
      <c r="N4005" t="s">
        <v>4262</v>
      </c>
      <c r="O4005" t="s">
        <v>13086</v>
      </c>
    </row>
    <row r="4006" spans="1:15" x14ac:dyDescent="0.3">
      <c r="A4006" t="s">
        <v>11650</v>
      </c>
      <c r="B4006">
        <v>2021</v>
      </c>
      <c r="C4006" t="s">
        <v>4183</v>
      </c>
      <c r="D4006" t="s">
        <v>5167</v>
      </c>
      <c r="E4006" t="s">
        <v>13087</v>
      </c>
      <c r="F4006" t="s">
        <v>143</v>
      </c>
      <c r="G4006">
        <v>18508</v>
      </c>
      <c r="H4006" t="s">
        <v>4172</v>
      </c>
      <c r="I4006">
        <v>9900000</v>
      </c>
      <c r="J4006" t="s">
        <v>13008</v>
      </c>
      <c r="K4006">
        <v>9600000</v>
      </c>
      <c r="L4006">
        <v>10200000</v>
      </c>
      <c r="M4006">
        <v>12</v>
      </c>
      <c r="N4006" t="s">
        <v>4262</v>
      </c>
      <c r="O4006" t="s">
        <v>13088</v>
      </c>
    </row>
    <row r="4007" spans="1:15" x14ac:dyDescent="0.3">
      <c r="A4007" t="s">
        <v>11650</v>
      </c>
      <c r="B4007">
        <v>2021</v>
      </c>
      <c r="C4007" t="s">
        <v>4183</v>
      </c>
      <c r="D4007" t="s">
        <v>5167</v>
      </c>
      <c r="E4007" t="s">
        <v>13087</v>
      </c>
      <c r="F4007" t="s">
        <v>143</v>
      </c>
      <c r="G4007">
        <v>90169</v>
      </c>
      <c r="H4007" t="s">
        <v>4172</v>
      </c>
      <c r="I4007">
        <v>9100000</v>
      </c>
      <c r="J4007" t="s">
        <v>13008</v>
      </c>
      <c r="K4007">
        <v>8800000</v>
      </c>
      <c r="L4007">
        <v>9400000</v>
      </c>
      <c r="M4007">
        <v>12</v>
      </c>
      <c r="N4007" t="s">
        <v>4262</v>
      </c>
      <c r="O4007" t="s">
        <v>13089</v>
      </c>
    </row>
    <row r="4008" spans="1:15" x14ac:dyDescent="0.3">
      <c r="A4008" t="s">
        <v>13090</v>
      </c>
      <c r="B4008">
        <v>2021</v>
      </c>
      <c r="C4008" t="s">
        <v>36</v>
      </c>
      <c r="D4008" t="s">
        <v>4399</v>
      </c>
      <c r="E4008" t="s">
        <v>4400</v>
      </c>
      <c r="F4008" t="s">
        <v>43</v>
      </c>
      <c r="G4008">
        <v>43000</v>
      </c>
      <c r="H4008" t="s">
        <v>4179</v>
      </c>
      <c r="I4008">
        <v>7340000</v>
      </c>
      <c r="J4008" t="s">
        <v>13008</v>
      </c>
      <c r="K4008">
        <v>7090000</v>
      </c>
      <c r="L4008">
        <v>7590000</v>
      </c>
      <c r="M4008">
        <v>5</v>
      </c>
      <c r="N4008" t="s">
        <v>4274</v>
      </c>
      <c r="O4008" t="s">
        <v>13091</v>
      </c>
    </row>
    <row r="4009" spans="1:15" x14ac:dyDescent="0.3">
      <c r="A4009" t="s">
        <v>9299</v>
      </c>
      <c r="B4009">
        <v>2022</v>
      </c>
      <c r="C4009" t="s">
        <v>24</v>
      </c>
      <c r="D4009" t="s">
        <v>4368</v>
      </c>
      <c r="E4009" t="s">
        <v>8399</v>
      </c>
      <c r="F4009" t="s">
        <v>60</v>
      </c>
      <c r="G4009">
        <v>28000</v>
      </c>
      <c r="H4009" t="s">
        <v>4179</v>
      </c>
      <c r="I4009">
        <v>36100000</v>
      </c>
      <c r="J4009" t="s">
        <v>13008</v>
      </c>
      <c r="K4009">
        <v>34900000</v>
      </c>
      <c r="L4009">
        <v>37400000</v>
      </c>
      <c r="M4009">
        <v>15</v>
      </c>
      <c r="N4009" t="s">
        <v>5842</v>
      </c>
      <c r="O4009" t="s">
        <v>13092</v>
      </c>
    </row>
    <row r="4010" spans="1:15" x14ac:dyDescent="0.3">
      <c r="A4010" t="s">
        <v>10847</v>
      </c>
      <c r="B4010">
        <v>2022</v>
      </c>
      <c r="C4010" t="s">
        <v>166</v>
      </c>
      <c r="D4010" t="s">
        <v>5003</v>
      </c>
      <c r="E4010" t="s">
        <v>5004</v>
      </c>
      <c r="F4010" t="s">
        <v>143</v>
      </c>
      <c r="G4010">
        <v>113001</v>
      </c>
      <c r="H4010" t="s">
        <v>4179</v>
      </c>
      <c r="I4010">
        <v>16800000</v>
      </c>
      <c r="J4010" t="s">
        <v>13008</v>
      </c>
      <c r="K4010">
        <v>16200000</v>
      </c>
      <c r="L4010">
        <v>17400000</v>
      </c>
      <c r="M4010">
        <v>60</v>
      </c>
      <c r="N4010" t="s">
        <v>4262</v>
      </c>
      <c r="O4010" t="s">
        <v>13093</v>
      </c>
    </row>
    <row r="4011" spans="1:15" x14ac:dyDescent="0.3">
      <c r="A4011" t="s">
        <v>13094</v>
      </c>
      <c r="B4011">
        <v>2022</v>
      </c>
      <c r="C4011" t="s">
        <v>182</v>
      </c>
      <c r="D4011" t="s">
        <v>5859</v>
      </c>
      <c r="E4011" t="s">
        <v>5902</v>
      </c>
      <c r="F4011" t="s">
        <v>143</v>
      </c>
      <c r="G4011">
        <v>75956</v>
      </c>
      <c r="H4011" t="s">
        <v>4179</v>
      </c>
      <c r="I4011">
        <v>16200000</v>
      </c>
      <c r="J4011" t="s">
        <v>13008</v>
      </c>
      <c r="K4011">
        <v>15400000</v>
      </c>
      <c r="L4011">
        <v>17100000</v>
      </c>
      <c r="M4011">
        <v>22</v>
      </c>
      <c r="N4011" t="s">
        <v>4212</v>
      </c>
      <c r="O4011" t="s">
        <v>13095</v>
      </c>
    </row>
    <row r="4012" spans="1:15" x14ac:dyDescent="0.3">
      <c r="A4012" t="s">
        <v>13096</v>
      </c>
      <c r="B4012">
        <v>2022</v>
      </c>
      <c r="C4012" t="s">
        <v>36</v>
      </c>
      <c r="D4012" t="s">
        <v>4177</v>
      </c>
      <c r="E4012" t="s">
        <v>13097</v>
      </c>
      <c r="F4012" t="s">
        <v>173</v>
      </c>
      <c r="G4012">
        <v>75000</v>
      </c>
      <c r="H4012" t="s">
        <v>4179</v>
      </c>
      <c r="I4012">
        <v>12300000</v>
      </c>
      <c r="J4012" t="s">
        <v>13008</v>
      </c>
      <c r="K4012">
        <v>11900000</v>
      </c>
      <c r="L4012">
        <v>12800000</v>
      </c>
      <c r="M4012">
        <v>12</v>
      </c>
      <c r="N4012" t="s">
        <v>4244</v>
      </c>
      <c r="O4012" t="s">
        <v>13098</v>
      </c>
    </row>
    <row r="4013" spans="1:15" x14ac:dyDescent="0.3">
      <c r="A4013" t="s">
        <v>13099</v>
      </c>
      <c r="B4013">
        <v>2022</v>
      </c>
      <c r="C4013" t="s">
        <v>188</v>
      </c>
      <c r="D4013" t="s">
        <v>5882</v>
      </c>
      <c r="E4013" t="s">
        <v>12604</v>
      </c>
      <c r="F4013" t="s">
        <v>161</v>
      </c>
      <c r="G4013">
        <v>42000</v>
      </c>
      <c r="H4013" t="s">
        <v>4179</v>
      </c>
      <c r="I4013">
        <v>18300000</v>
      </c>
      <c r="J4013" t="s">
        <v>13008</v>
      </c>
      <c r="K4013">
        <v>17600000</v>
      </c>
      <c r="L4013">
        <v>19100000</v>
      </c>
      <c r="M4013" t="s">
        <v>4174</v>
      </c>
      <c r="N4013" t="s">
        <v>4247</v>
      </c>
      <c r="O4013" t="s">
        <v>13100</v>
      </c>
    </row>
    <row r="4014" spans="1:15" x14ac:dyDescent="0.3">
      <c r="A4014" t="s">
        <v>13101</v>
      </c>
      <c r="B4014">
        <v>2023</v>
      </c>
      <c r="C4014" t="s">
        <v>89</v>
      </c>
      <c r="D4014" t="s">
        <v>5205</v>
      </c>
      <c r="E4014" t="s">
        <v>5206</v>
      </c>
      <c r="F4014" t="s">
        <v>173</v>
      </c>
      <c r="G4014">
        <v>39217</v>
      </c>
      <c r="H4014" t="s">
        <v>4179</v>
      </c>
      <c r="I4014">
        <v>8400000</v>
      </c>
      <c r="J4014" t="s">
        <v>13008</v>
      </c>
      <c r="K4014">
        <v>8100000</v>
      </c>
      <c r="L4014">
        <v>8700000</v>
      </c>
      <c r="M4014">
        <v>14</v>
      </c>
      <c r="N4014" t="s">
        <v>4262</v>
      </c>
      <c r="O4014" t="s">
        <v>13102</v>
      </c>
    </row>
    <row r="4015" spans="1:15" x14ac:dyDescent="0.3">
      <c r="A4015" t="s">
        <v>13103</v>
      </c>
      <c r="B4015">
        <v>2022</v>
      </c>
      <c r="C4015" t="s">
        <v>3981</v>
      </c>
      <c r="D4015" t="s">
        <v>13104</v>
      </c>
      <c r="E4015" t="s">
        <v>13105</v>
      </c>
      <c r="F4015" t="s">
        <v>43</v>
      </c>
      <c r="G4015">
        <v>32000</v>
      </c>
      <c r="H4015" t="s">
        <v>4179</v>
      </c>
      <c r="I4015">
        <v>8300000</v>
      </c>
      <c r="J4015" t="s">
        <v>13008</v>
      </c>
      <c r="K4015">
        <v>7730000</v>
      </c>
      <c r="L4015">
        <v>8800000</v>
      </c>
      <c r="M4015">
        <v>2</v>
      </c>
      <c r="N4015" t="s">
        <v>4507</v>
      </c>
      <c r="O4015" t="s">
        <v>13106</v>
      </c>
    </row>
    <row r="4016" spans="1:15" x14ac:dyDescent="0.3">
      <c r="A4016" t="s">
        <v>13107</v>
      </c>
      <c r="B4016">
        <v>2022</v>
      </c>
      <c r="C4016" t="s">
        <v>92</v>
      </c>
      <c r="D4016" t="s">
        <v>5669</v>
      </c>
      <c r="E4016" t="s">
        <v>13108</v>
      </c>
      <c r="F4016" t="s">
        <v>43</v>
      </c>
      <c r="G4016">
        <v>74000</v>
      </c>
      <c r="H4016" t="s">
        <v>4179</v>
      </c>
      <c r="I4016">
        <v>8700000</v>
      </c>
      <c r="J4016" t="s">
        <v>13008</v>
      </c>
      <c r="K4016">
        <v>8400000</v>
      </c>
      <c r="L4016">
        <v>9000000</v>
      </c>
      <c r="M4016">
        <v>15</v>
      </c>
      <c r="N4016" t="s">
        <v>4244</v>
      </c>
      <c r="O4016" t="s">
        <v>13109</v>
      </c>
    </row>
    <row r="4017" spans="1:15" x14ac:dyDescent="0.3">
      <c r="A4017" t="s">
        <v>13110</v>
      </c>
      <c r="B4017">
        <v>2022</v>
      </c>
      <c r="C4017" t="s">
        <v>4215</v>
      </c>
      <c r="D4017" t="s">
        <v>13111</v>
      </c>
      <c r="E4017" t="s">
        <v>13112</v>
      </c>
      <c r="F4017" t="s">
        <v>143</v>
      </c>
      <c r="G4017">
        <v>50100</v>
      </c>
      <c r="H4017" t="s">
        <v>4172</v>
      </c>
      <c r="I4017">
        <v>21000000</v>
      </c>
      <c r="J4017" t="s">
        <v>13008</v>
      </c>
      <c r="K4017">
        <v>20200000</v>
      </c>
      <c r="L4017">
        <v>21700000</v>
      </c>
      <c r="M4017">
        <v>6</v>
      </c>
      <c r="N4017" t="s">
        <v>4262</v>
      </c>
      <c r="O4017" t="s">
        <v>13113</v>
      </c>
    </row>
    <row r="4018" spans="1:15" x14ac:dyDescent="0.3">
      <c r="A4018" t="s">
        <v>13114</v>
      </c>
      <c r="B4018">
        <v>2022</v>
      </c>
      <c r="C4018" t="s">
        <v>24</v>
      </c>
      <c r="D4018" t="s">
        <v>4657</v>
      </c>
      <c r="E4018" t="s">
        <v>4658</v>
      </c>
      <c r="F4018" t="s">
        <v>60</v>
      </c>
      <c r="G4018">
        <v>54000</v>
      </c>
      <c r="H4018" t="s">
        <v>4179</v>
      </c>
      <c r="I4018">
        <v>19700000</v>
      </c>
      <c r="J4018" t="s">
        <v>13008</v>
      </c>
      <c r="K4018">
        <v>18800000</v>
      </c>
      <c r="L4018">
        <v>20600000</v>
      </c>
      <c r="M4018">
        <v>14</v>
      </c>
      <c r="N4018" t="s">
        <v>4587</v>
      </c>
      <c r="O4018" t="s">
        <v>13115</v>
      </c>
    </row>
    <row r="4019" spans="1:15" x14ac:dyDescent="0.3">
      <c r="A4019" t="s">
        <v>13116</v>
      </c>
      <c r="B4019">
        <v>2022</v>
      </c>
      <c r="C4019" t="s">
        <v>137</v>
      </c>
      <c r="D4019" t="s">
        <v>5107</v>
      </c>
      <c r="E4019" t="s">
        <v>13117</v>
      </c>
      <c r="F4019" t="s">
        <v>43</v>
      </c>
      <c r="G4019">
        <v>46000</v>
      </c>
      <c r="H4019" t="s">
        <v>4172</v>
      </c>
      <c r="I4019">
        <v>17800000</v>
      </c>
      <c r="J4019" t="s">
        <v>13008</v>
      </c>
      <c r="K4019">
        <v>16700000</v>
      </c>
      <c r="L4019">
        <v>19000000</v>
      </c>
      <c r="M4019">
        <v>5</v>
      </c>
      <c r="N4019" t="s">
        <v>4247</v>
      </c>
      <c r="O4019" t="s">
        <v>13118</v>
      </c>
    </row>
    <row r="4020" spans="1:15" x14ac:dyDescent="0.3">
      <c r="A4020" t="s">
        <v>13116</v>
      </c>
      <c r="B4020">
        <v>2022</v>
      </c>
      <c r="C4020" t="s">
        <v>137</v>
      </c>
      <c r="D4020" t="s">
        <v>5107</v>
      </c>
      <c r="E4020" t="s">
        <v>10287</v>
      </c>
      <c r="F4020" t="s">
        <v>43</v>
      </c>
      <c r="G4020">
        <v>46000</v>
      </c>
      <c r="H4020" t="s">
        <v>4172</v>
      </c>
      <c r="I4020">
        <v>16000000</v>
      </c>
      <c r="J4020" t="s">
        <v>13008</v>
      </c>
      <c r="K4020">
        <v>15500000</v>
      </c>
      <c r="L4020">
        <v>16600000</v>
      </c>
      <c r="M4020">
        <v>2</v>
      </c>
      <c r="N4020" t="s">
        <v>4191</v>
      </c>
      <c r="O4020" t="s">
        <v>13119</v>
      </c>
    </row>
    <row r="4021" spans="1:15" x14ac:dyDescent="0.3">
      <c r="A4021" t="s">
        <v>13120</v>
      </c>
      <c r="B4021">
        <v>2022</v>
      </c>
      <c r="C4021" t="s">
        <v>45</v>
      </c>
      <c r="D4021" t="s">
        <v>4933</v>
      </c>
      <c r="E4021" t="s">
        <v>12864</v>
      </c>
      <c r="F4021" t="s">
        <v>94</v>
      </c>
      <c r="G4021">
        <v>126000</v>
      </c>
      <c r="H4021" t="s">
        <v>4179</v>
      </c>
      <c r="I4021">
        <v>9100000</v>
      </c>
      <c r="J4021" t="s">
        <v>13008</v>
      </c>
      <c r="K4021">
        <v>8700000</v>
      </c>
      <c r="L4021">
        <v>9500000</v>
      </c>
      <c r="M4021">
        <v>33</v>
      </c>
      <c r="N4021" t="s">
        <v>4381</v>
      </c>
      <c r="O4021" t="s">
        <v>13121</v>
      </c>
    </row>
    <row r="4022" spans="1:15" x14ac:dyDescent="0.3">
      <c r="A4022" t="s">
        <v>13122</v>
      </c>
      <c r="B4022">
        <v>2022</v>
      </c>
      <c r="C4022" t="s">
        <v>4031</v>
      </c>
      <c r="D4022" t="s">
        <v>5129</v>
      </c>
      <c r="E4022" t="s">
        <v>5804</v>
      </c>
      <c r="F4022" t="s">
        <v>143</v>
      </c>
      <c r="G4022">
        <v>40000</v>
      </c>
      <c r="H4022" t="s">
        <v>4172</v>
      </c>
      <c r="I4022">
        <v>11900000</v>
      </c>
      <c r="J4022" t="s">
        <v>13008</v>
      </c>
      <c r="K4022">
        <v>11300000</v>
      </c>
      <c r="L4022">
        <v>12500000</v>
      </c>
      <c r="M4022">
        <v>20</v>
      </c>
      <c r="N4022" t="s">
        <v>4218</v>
      </c>
      <c r="O4022" t="s">
        <v>13123</v>
      </c>
    </row>
    <row r="4023" spans="1:15" x14ac:dyDescent="0.3">
      <c r="A4023" t="s">
        <v>13124</v>
      </c>
      <c r="B4023">
        <v>2022</v>
      </c>
      <c r="C4023" t="s">
        <v>92</v>
      </c>
      <c r="D4023" t="s">
        <v>4752</v>
      </c>
      <c r="E4023" t="s">
        <v>4753</v>
      </c>
      <c r="F4023" t="s">
        <v>60</v>
      </c>
      <c r="G4023">
        <v>50600</v>
      </c>
      <c r="H4023" t="s">
        <v>4172</v>
      </c>
      <c r="I4023">
        <v>10200000</v>
      </c>
      <c r="J4023" t="s">
        <v>13008</v>
      </c>
      <c r="K4023">
        <v>9800000</v>
      </c>
      <c r="L4023">
        <v>10500000</v>
      </c>
      <c r="M4023">
        <v>28</v>
      </c>
      <c r="N4023" t="s">
        <v>4274</v>
      </c>
      <c r="O4023" t="s">
        <v>13125</v>
      </c>
    </row>
    <row r="4024" spans="1:15" x14ac:dyDescent="0.3">
      <c r="A4024" t="s">
        <v>11659</v>
      </c>
      <c r="B4024">
        <v>2023</v>
      </c>
      <c r="C4024" t="s">
        <v>108</v>
      </c>
      <c r="D4024" t="s">
        <v>13126</v>
      </c>
      <c r="E4024" t="s">
        <v>13127</v>
      </c>
      <c r="F4024" t="s">
        <v>43</v>
      </c>
      <c r="G4024">
        <v>34836</v>
      </c>
      <c r="H4024" t="s">
        <v>4172</v>
      </c>
      <c r="I4024">
        <v>7060000</v>
      </c>
      <c r="J4024" t="s">
        <v>13008</v>
      </c>
      <c r="K4024">
        <v>6550000</v>
      </c>
      <c r="L4024">
        <v>7570000</v>
      </c>
      <c r="M4024">
        <v>3</v>
      </c>
      <c r="N4024" t="s">
        <v>4199</v>
      </c>
      <c r="O4024" t="s">
        <v>13128</v>
      </c>
    </row>
    <row r="4025" spans="1:15" x14ac:dyDescent="0.3">
      <c r="A4025" t="s">
        <v>13129</v>
      </c>
      <c r="B4025">
        <v>2023</v>
      </c>
      <c r="C4025" t="s">
        <v>36</v>
      </c>
      <c r="D4025" t="s">
        <v>4426</v>
      </c>
      <c r="E4025" t="s">
        <v>4637</v>
      </c>
      <c r="F4025" t="s">
        <v>4788</v>
      </c>
      <c r="G4025">
        <v>39000</v>
      </c>
      <c r="H4025" t="s">
        <v>4179</v>
      </c>
      <c r="I4025">
        <v>7310000</v>
      </c>
      <c r="J4025" t="s">
        <v>13008</v>
      </c>
      <c r="K4025">
        <v>7050000</v>
      </c>
      <c r="L4025">
        <v>7570000</v>
      </c>
      <c r="M4025">
        <v>16</v>
      </c>
      <c r="N4025" t="s">
        <v>4381</v>
      </c>
      <c r="O4025" t="s">
        <v>13130</v>
      </c>
    </row>
    <row r="4026" spans="1:15" x14ac:dyDescent="0.3">
      <c r="A4026" t="s">
        <v>10369</v>
      </c>
      <c r="B4026">
        <v>2023</v>
      </c>
      <c r="C4026" t="s">
        <v>137</v>
      </c>
      <c r="D4026" t="s">
        <v>4193</v>
      </c>
      <c r="E4026" t="s">
        <v>4194</v>
      </c>
      <c r="F4026" t="s">
        <v>161</v>
      </c>
      <c r="G4026">
        <v>57200</v>
      </c>
      <c r="H4026" t="s">
        <v>4179</v>
      </c>
      <c r="I4026">
        <v>17500000</v>
      </c>
      <c r="J4026" t="s">
        <v>13008</v>
      </c>
      <c r="K4026">
        <v>16600000</v>
      </c>
      <c r="L4026">
        <v>18500000</v>
      </c>
      <c r="M4026">
        <v>44</v>
      </c>
      <c r="N4026" t="s">
        <v>4212</v>
      </c>
      <c r="O4026" t="s">
        <v>13131</v>
      </c>
    </row>
    <row r="4027" spans="1:15" x14ac:dyDescent="0.3">
      <c r="A4027" t="s">
        <v>13132</v>
      </c>
      <c r="B4027">
        <v>2023</v>
      </c>
      <c r="C4027" t="s">
        <v>137</v>
      </c>
      <c r="D4027" t="s">
        <v>5107</v>
      </c>
      <c r="E4027" t="s">
        <v>4597</v>
      </c>
      <c r="F4027" t="s">
        <v>60</v>
      </c>
      <c r="G4027">
        <v>14146</v>
      </c>
      <c r="H4027" t="s">
        <v>4172</v>
      </c>
      <c r="I4027">
        <v>19400000</v>
      </c>
      <c r="J4027" t="s">
        <v>13008</v>
      </c>
      <c r="K4027">
        <v>18800000</v>
      </c>
      <c r="L4027">
        <v>20100000</v>
      </c>
      <c r="M4027">
        <v>66</v>
      </c>
      <c r="N4027" t="s">
        <v>4212</v>
      </c>
      <c r="O4027" t="s">
        <v>13133</v>
      </c>
    </row>
    <row r="4028" spans="1:15" x14ac:dyDescent="0.3">
      <c r="A4028" t="s">
        <v>13132</v>
      </c>
      <c r="B4028">
        <v>2023</v>
      </c>
      <c r="C4028" t="s">
        <v>137</v>
      </c>
      <c r="D4028" t="s">
        <v>5107</v>
      </c>
      <c r="E4028" t="s">
        <v>5108</v>
      </c>
      <c r="F4028" t="s">
        <v>60</v>
      </c>
      <c r="G4028">
        <v>15000</v>
      </c>
      <c r="H4028" t="s">
        <v>4172</v>
      </c>
      <c r="I4028">
        <v>19800000</v>
      </c>
      <c r="J4028" t="s">
        <v>13008</v>
      </c>
      <c r="K4028">
        <v>19200000</v>
      </c>
      <c r="L4028">
        <v>20500000</v>
      </c>
      <c r="M4028">
        <v>66</v>
      </c>
      <c r="N4028" t="s">
        <v>4212</v>
      </c>
      <c r="O4028" t="s">
        <v>13134</v>
      </c>
    </row>
    <row r="4029" spans="1:15" x14ac:dyDescent="0.3">
      <c r="A4029" t="s">
        <v>13132</v>
      </c>
      <c r="B4029">
        <v>2023</v>
      </c>
      <c r="C4029" t="s">
        <v>137</v>
      </c>
      <c r="D4029" t="s">
        <v>4201</v>
      </c>
      <c r="E4029" t="s">
        <v>4840</v>
      </c>
      <c r="F4029" t="s">
        <v>60</v>
      </c>
      <c r="G4029">
        <v>14146</v>
      </c>
      <c r="H4029" t="s">
        <v>4172</v>
      </c>
      <c r="I4029">
        <v>18700000</v>
      </c>
      <c r="J4029" t="s">
        <v>13008</v>
      </c>
      <c r="K4029">
        <v>18100000</v>
      </c>
      <c r="L4029">
        <v>19400000</v>
      </c>
      <c r="M4029">
        <v>66</v>
      </c>
      <c r="N4029" t="s">
        <v>4191</v>
      </c>
      <c r="O4029" t="s">
        <v>13135</v>
      </c>
    </row>
    <row r="4030" spans="1:15" x14ac:dyDescent="0.3">
      <c r="A4030" t="s">
        <v>1841</v>
      </c>
      <c r="B4030">
        <v>2023</v>
      </c>
      <c r="C4030" t="s">
        <v>50</v>
      </c>
      <c r="D4030">
        <v>560</v>
      </c>
      <c r="E4030" t="s">
        <v>4742</v>
      </c>
      <c r="F4030" t="s">
        <v>173</v>
      </c>
      <c r="G4030">
        <v>75000</v>
      </c>
      <c r="H4030" t="s">
        <v>4172</v>
      </c>
      <c r="I4030">
        <v>8200000</v>
      </c>
      <c r="J4030" t="s">
        <v>13008</v>
      </c>
      <c r="K4030">
        <v>7850000</v>
      </c>
      <c r="L4030">
        <v>8600000</v>
      </c>
      <c r="M4030">
        <v>22</v>
      </c>
      <c r="N4030" t="s">
        <v>4262</v>
      </c>
      <c r="O4030" t="s">
        <v>13136</v>
      </c>
    </row>
    <row r="4031" spans="1:15" x14ac:dyDescent="0.3">
      <c r="A4031" t="s">
        <v>1841</v>
      </c>
      <c r="B4031">
        <v>2023</v>
      </c>
      <c r="C4031" t="s">
        <v>50</v>
      </c>
      <c r="D4031">
        <v>560</v>
      </c>
      <c r="E4031" t="s">
        <v>4742</v>
      </c>
      <c r="F4031" t="s">
        <v>173</v>
      </c>
      <c r="G4031">
        <v>76020</v>
      </c>
      <c r="H4031" t="s">
        <v>4172</v>
      </c>
      <c r="I4031">
        <v>8200000</v>
      </c>
      <c r="J4031" t="s">
        <v>13008</v>
      </c>
      <c r="K4031">
        <v>7850000</v>
      </c>
      <c r="L4031">
        <v>8600000</v>
      </c>
      <c r="M4031">
        <v>22</v>
      </c>
      <c r="N4031" t="s">
        <v>4262</v>
      </c>
      <c r="O4031" t="s">
        <v>13137</v>
      </c>
    </row>
    <row r="4032" spans="1:15" x14ac:dyDescent="0.3">
      <c r="A4032" t="s">
        <v>13138</v>
      </c>
      <c r="B4032">
        <v>2023</v>
      </c>
      <c r="C4032" t="s">
        <v>137</v>
      </c>
      <c r="D4032" t="s">
        <v>5107</v>
      </c>
      <c r="E4032" t="s">
        <v>4202</v>
      </c>
      <c r="F4032" t="s">
        <v>143</v>
      </c>
      <c r="G4032">
        <v>51471</v>
      </c>
      <c r="H4032" t="s">
        <v>4179</v>
      </c>
      <c r="I4032">
        <v>22400000</v>
      </c>
      <c r="J4032" t="s">
        <v>13008</v>
      </c>
      <c r="K4032">
        <v>21300000</v>
      </c>
      <c r="L4032">
        <v>23500000</v>
      </c>
      <c r="M4032">
        <v>18</v>
      </c>
      <c r="N4032" t="s">
        <v>4256</v>
      </c>
      <c r="O4032" t="s">
        <v>13139</v>
      </c>
    </row>
    <row r="4033" spans="1:15" x14ac:dyDescent="0.3">
      <c r="A4033" t="s">
        <v>13140</v>
      </c>
      <c r="B4033">
        <v>2023</v>
      </c>
      <c r="C4033" t="s">
        <v>199</v>
      </c>
      <c r="D4033" t="s">
        <v>5646</v>
      </c>
      <c r="E4033" t="s">
        <v>12364</v>
      </c>
      <c r="F4033" t="s">
        <v>43</v>
      </c>
      <c r="G4033">
        <v>19000</v>
      </c>
      <c r="H4033" t="s">
        <v>4179</v>
      </c>
      <c r="I4033">
        <v>17000000</v>
      </c>
      <c r="J4033" t="s">
        <v>13008</v>
      </c>
      <c r="K4033">
        <v>16500000</v>
      </c>
      <c r="L4033">
        <v>17600000</v>
      </c>
      <c r="M4033">
        <v>13</v>
      </c>
      <c r="N4033" t="s">
        <v>4247</v>
      </c>
      <c r="O4033" t="s">
        <v>13141</v>
      </c>
    </row>
    <row r="4034" spans="1:15" x14ac:dyDescent="0.3">
      <c r="A4034" t="s">
        <v>13142</v>
      </c>
      <c r="B4034">
        <v>2023</v>
      </c>
      <c r="C4034" t="s">
        <v>62</v>
      </c>
      <c r="D4034" t="s">
        <v>4249</v>
      </c>
      <c r="E4034" t="s">
        <v>4461</v>
      </c>
      <c r="F4034" t="s">
        <v>143</v>
      </c>
      <c r="G4034">
        <v>87770</v>
      </c>
      <c r="H4034" t="s">
        <v>4179</v>
      </c>
      <c r="I4034">
        <v>14100000</v>
      </c>
      <c r="J4034" t="s">
        <v>13008</v>
      </c>
      <c r="K4034">
        <v>13200000</v>
      </c>
      <c r="L4034">
        <v>15100000</v>
      </c>
      <c r="M4034">
        <v>27</v>
      </c>
      <c r="N4034" t="s">
        <v>4247</v>
      </c>
      <c r="O4034" t="s">
        <v>13143</v>
      </c>
    </row>
    <row r="4035" spans="1:15" x14ac:dyDescent="0.3">
      <c r="A4035" t="s">
        <v>8397</v>
      </c>
      <c r="B4035">
        <v>2023</v>
      </c>
      <c r="C4035" t="s">
        <v>92</v>
      </c>
      <c r="D4035" t="s">
        <v>4470</v>
      </c>
      <c r="E4035" t="s">
        <v>4471</v>
      </c>
      <c r="F4035" t="s">
        <v>94</v>
      </c>
      <c r="G4035">
        <v>57200</v>
      </c>
      <c r="H4035" t="s">
        <v>4179</v>
      </c>
      <c r="I4035">
        <v>43400000</v>
      </c>
      <c r="J4035" t="s">
        <v>13008</v>
      </c>
      <c r="K4035">
        <v>41800000</v>
      </c>
      <c r="L4035">
        <v>45100000</v>
      </c>
      <c r="M4035">
        <v>77</v>
      </c>
      <c r="N4035" t="s">
        <v>4195</v>
      </c>
      <c r="O4035" t="s">
        <v>13144</v>
      </c>
    </row>
    <row r="4036" spans="1:15" x14ac:dyDescent="0.3">
      <c r="A4036" t="s">
        <v>8397</v>
      </c>
      <c r="B4036">
        <v>2023</v>
      </c>
      <c r="C4036" t="s">
        <v>92</v>
      </c>
      <c r="D4036" t="s">
        <v>4470</v>
      </c>
      <c r="E4036" t="s">
        <v>4471</v>
      </c>
      <c r="F4036" t="s">
        <v>94</v>
      </c>
      <c r="G4036">
        <v>60000</v>
      </c>
      <c r="H4036" t="s">
        <v>4179</v>
      </c>
      <c r="I4036">
        <v>43100000</v>
      </c>
      <c r="J4036" t="s">
        <v>13008</v>
      </c>
      <c r="K4036">
        <v>41500000</v>
      </c>
      <c r="L4036">
        <v>44800000</v>
      </c>
      <c r="M4036">
        <v>77</v>
      </c>
      <c r="N4036" t="s">
        <v>4195</v>
      </c>
      <c r="O4036" t="s">
        <v>13145</v>
      </c>
    </row>
    <row r="4037" spans="1:15" x14ac:dyDescent="0.3">
      <c r="A4037" t="s">
        <v>2092</v>
      </c>
      <c r="B4037">
        <v>2023</v>
      </c>
      <c r="C4037" t="s">
        <v>137</v>
      </c>
      <c r="D4037" t="s">
        <v>4702</v>
      </c>
      <c r="E4037" t="s">
        <v>4650</v>
      </c>
      <c r="F4037" t="s">
        <v>43</v>
      </c>
      <c r="G4037">
        <v>38400</v>
      </c>
      <c r="H4037" t="s">
        <v>4179</v>
      </c>
      <c r="I4037">
        <v>11200000</v>
      </c>
      <c r="J4037" t="s">
        <v>13008</v>
      </c>
      <c r="K4037">
        <v>10800000</v>
      </c>
      <c r="L4037">
        <v>11600000</v>
      </c>
      <c r="M4037">
        <v>53</v>
      </c>
      <c r="N4037" t="s">
        <v>4381</v>
      </c>
      <c r="O4037" t="s">
        <v>13146</v>
      </c>
    </row>
    <row r="4038" spans="1:15" x14ac:dyDescent="0.3">
      <c r="A4038" t="s">
        <v>13147</v>
      </c>
      <c r="B4038">
        <v>2023</v>
      </c>
      <c r="C4038" t="s">
        <v>182</v>
      </c>
      <c r="D4038" t="s">
        <v>4488</v>
      </c>
      <c r="E4038" t="s">
        <v>10018</v>
      </c>
      <c r="F4038" t="s">
        <v>43</v>
      </c>
      <c r="G4038">
        <v>42116</v>
      </c>
      <c r="H4038" t="s">
        <v>4179</v>
      </c>
      <c r="I4038">
        <v>16600000</v>
      </c>
      <c r="J4038" t="s">
        <v>13008</v>
      </c>
      <c r="K4038">
        <v>15900000</v>
      </c>
      <c r="L4038">
        <v>17400000</v>
      </c>
      <c r="M4038">
        <v>4</v>
      </c>
      <c r="N4038" t="s">
        <v>4861</v>
      </c>
      <c r="O4038" t="s">
        <v>13148</v>
      </c>
    </row>
    <row r="4039" spans="1:15" x14ac:dyDescent="0.3">
      <c r="A4039" t="s">
        <v>13149</v>
      </c>
      <c r="B4039">
        <v>2023</v>
      </c>
      <c r="C4039" t="s">
        <v>24</v>
      </c>
      <c r="D4039" t="s">
        <v>4189</v>
      </c>
      <c r="E4039" t="s">
        <v>4307</v>
      </c>
      <c r="F4039" t="s">
        <v>173</v>
      </c>
      <c r="G4039">
        <v>38150</v>
      </c>
      <c r="H4039" t="s">
        <v>4179</v>
      </c>
      <c r="I4039">
        <v>12400000</v>
      </c>
      <c r="J4039" t="s">
        <v>13008</v>
      </c>
      <c r="K4039">
        <v>11900000</v>
      </c>
      <c r="L4039">
        <v>12900000</v>
      </c>
      <c r="M4039">
        <v>57</v>
      </c>
      <c r="N4039" t="s">
        <v>4191</v>
      </c>
      <c r="O4039" t="s">
        <v>13150</v>
      </c>
    </row>
    <row r="4040" spans="1:15" x14ac:dyDescent="0.3">
      <c r="A4040" t="s">
        <v>13151</v>
      </c>
      <c r="B4040">
        <v>2023</v>
      </c>
      <c r="C4040" t="s">
        <v>24</v>
      </c>
      <c r="D4040" t="s">
        <v>4571</v>
      </c>
      <c r="E4040" t="s">
        <v>6259</v>
      </c>
      <c r="F4040" t="s">
        <v>173</v>
      </c>
      <c r="G4040">
        <v>123500</v>
      </c>
      <c r="H4040" t="s">
        <v>4179</v>
      </c>
      <c r="I4040">
        <v>20800000</v>
      </c>
      <c r="J4040" t="s">
        <v>13008</v>
      </c>
      <c r="K4040">
        <v>19500000</v>
      </c>
      <c r="L4040">
        <v>22100000</v>
      </c>
      <c r="M4040">
        <v>39</v>
      </c>
      <c r="N4040" t="s">
        <v>4387</v>
      </c>
      <c r="O4040" t="s">
        <v>13152</v>
      </c>
    </row>
    <row r="4041" spans="1:15" x14ac:dyDescent="0.3">
      <c r="A4041" t="s">
        <v>11345</v>
      </c>
      <c r="B4041">
        <v>2023</v>
      </c>
      <c r="C4041" t="s">
        <v>36</v>
      </c>
      <c r="D4041" t="s">
        <v>4371</v>
      </c>
      <c r="E4041" t="s">
        <v>4372</v>
      </c>
      <c r="F4041" t="s">
        <v>43</v>
      </c>
      <c r="G4041">
        <v>29193</v>
      </c>
      <c r="H4041" t="s">
        <v>4179</v>
      </c>
      <c r="I4041">
        <v>12000000</v>
      </c>
      <c r="J4041" t="s">
        <v>13008</v>
      </c>
      <c r="K4041">
        <v>11600000</v>
      </c>
      <c r="L4041">
        <v>12400000</v>
      </c>
      <c r="M4041">
        <v>45</v>
      </c>
      <c r="N4041" t="s">
        <v>4274</v>
      </c>
      <c r="O4041" t="s">
        <v>13153</v>
      </c>
    </row>
    <row r="4042" spans="1:15" x14ac:dyDescent="0.3">
      <c r="A4042" t="s">
        <v>13154</v>
      </c>
      <c r="B4042">
        <v>2023</v>
      </c>
      <c r="C4042" t="s">
        <v>62</v>
      </c>
      <c r="D4042" t="s">
        <v>6162</v>
      </c>
      <c r="E4042" t="s">
        <v>13155</v>
      </c>
      <c r="F4042" t="s">
        <v>143</v>
      </c>
      <c r="G4042">
        <v>32550</v>
      </c>
      <c r="H4042" t="s">
        <v>4179</v>
      </c>
      <c r="I4042">
        <v>24300000</v>
      </c>
      <c r="J4042" t="s">
        <v>13008</v>
      </c>
      <c r="K4042">
        <v>23400000</v>
      </c>
      <c r="L4042">
        <v>25200000</v>
      </c>
      <c r="M4042" t="s">
        <v>4174</v>
      </c>
      <c r="N4042" t="s">
        <v>4195</v>
      </c>
      <c r="O4042" t="s">
        <v>13156</v>
      </c>
    </row>
    <row r="4043" spans="1:15" x14ac:dyDescent="0.3">
      <c r="A4043" t="s">
        <v>13157</v>
      </c>
      <c r="B4043">
        <v>2024</v>
      </c>
      <c r="C4043" t="s">
        <v>4183</v>
      </c>
      <c r="D4043" t="s">
        <v>4302</v>
      </c>
      <c r="E4043" t="s">
        <v>4303</v>
      </c>
      <c r="F4043" t="s">
        <v>143</v>
      </c>
      <c r="G4043">
        <v>22000</v>
      </c>
      <c r="H4043" t="s">
        <v>4172</v>
      </c>
      <c r="I4043">
        <v>19900000</v>
      </c>
      <c r="J4043" t="s">
        <v>13008</v>
      </c>
      <c r="K4043">
        <v>19200000</v>
      </c>
      <c r="L4043">
        <v>20600000</v>
      </c>
      <c r="M4043">
        <v>22</v>
      </c>
      <c r="N4043" t="s">
        <v>4256</v>
      </c>
      <c r="O4043" t="s">
        <v>13158</v>
      </c>
    </row>
    <row r="4044" spans="1:15" x14ac:dyDescent="0.3">
      <c r="A4044" t="s">
        <v>13159</v>
      </c>
      <c r="B4044">
        <v>2024</v>
      </c>
      <c r="C4044" t="s">
        <v>4183</v>
      </c>
      <c r="D4044" t="s">
        <v>4364</v>
      </c>
      <c r="E4044" t="s">
        <v>4707</v>
      </c>
      <c r="F4044" t="s">
        <v>161</v>
      </c>
      <c r="G4044">
        <v>32000</v>
      </c>
      <c r="H4044" t="s">
        <v>4172</v>
      </c>
      <c r="I4044">
        <v>8500000</v>
      </c>
      <c r="J4044" t="s">
        <v>13008</v>
      </c>
      <c r="K4044">
        <v>8200000</v>
      </c>
      <c r="L4044">
        <v>8800000</v>
      </c>
      <c r="M4044">
        <v>21</v>
      </c>
      <c r="N4044" t="s">
        <v>4648</v>
      </c>
      <c r="O4044" t="s">
        <v>13160</v>
      </c>
    </row>
    <row r="4045" spans="1:15" x14ac:dyDescent="0.3">
      <c r="A4045" t="s">
        <v>13161</v>
      </c>
      <c r="B4045">
        <v>2023</v>
      </c>
      <c r="C4045" t="s">
        <v>36</v>
      </c>
      <c r="D4045" t="s">
        <v>6171</v>
      </c>
      <c r="E4045" t="s">
        <v>4400</v>
      </c>
      <c r="F4045" t="s">
        <v>43</v>
      </c>
      <c r="G4045">
        <v>56000</v>
      </c>
      <c r="H4045" t="s">
        <v>4179</v>
      </c>
      <c r="I4045">
        <v>9100000</v>
      </c>
      <c r="J4045" t="s">
        <v>13008</v>
      </c>
      <c r="K4045">
        <v>8800000</v>
      </c>
      <c r="L4045">
        <v>9400000</v>
      </c>
      <c r="M4045">
        <v>32</v>
      </c>
      <c r="N4045" t="s">
        <v>4262</v>
      </c>
      <c r="O4045" t="s">
        <v>13162</v>
      </c>
    </row>
    <row r="4046" spans="1:15" x14ac:dyDescent="0.3">
      <c r="A4046" t="s">
        <v>9722</v>
      </c>
      <c r="B4046">
        <v>2023</v>
      </c>
      <c r="C4046" t="s">
        <v>62</v>
      </c>
      <c r="D4046" t="s">
        <v>4206</v>
      </c>
      <c r="E4046" t="s">
        <v>4386</v>
      </c>
      <c r="F4046" t="s">
        <v>143</v>
      </c>
      <c r="G4046">
        <v>53137</v>
      </c>
      <c r="H4046" t="s">
        <v>4179</v>
      </c>
      <c r="I4046">
        <v>16200000</v>
      </c>
      <c r="J4046" t="s">
        <v>13008</v>
      </c>
      <c r="K4046">
        <v>15500000</v>
      </c>
      <c r="L4046">
        <v>17000000</v>
      </c>
      <c r="M4046">
        <v>15</v>
      </c>
      <c r="N4046" t="s">
        <v>4332</v>
      </c>
      <c r="O4046" t="s">
        <v>13163</v>
      </c>
    </row>
    <row r="4047" spans="1:15" x14ac:dyDescent="0.3">
      <c r="A4047" t="s">
        <v>11354</v>
      </c>
      <c r="B4047">
        <v>2023</v>
      </c>
      <c r="C4047" t="s">
        <v>24</v>
      </c>
      <c r="D4047" t="s">
        <v>4189</v>
      </c>
      <c r="E4047" t="s">
        <v>4190</v>
      </c>
      <c r="F4047" t="s">
        <v>4538</v>
      </c>
      <c r="G4047">
        <v>26330</v>
      </c>
      <c r="H4047" t="s">
        <v>4179</v>
      </c>
      <c r="I4047">
        <v>13000000</v>
      </c>
      <c r="J4047" t="s">
        <v>13008</v>
      </c>
      <c r="K4047">
        <v>12400000</v>
      </c>
      <c r="L4047">
        <v>13500000</v>
      </c>
      <c r="M4047">
        <v>29</v>
      </c>
      <c r="N4047" t="s">
        <v>4212</v>
      </c>
      <c r="O4047" t="s">
        <v>13164</v>
      </c>
    </row>
    <row r="4048" spans="1:15" x14ac:dyDescent="0.3">
      <c r="A4048" t="s">
        <v>714</v>
      </c>
      <c r="B4048">
        <v>2023</v>
      </c>
      <c r="C4048" t="s">
        <v>4183</v>
      </c>
      <c r="D4048" t="s">
        <v>4184</v>
      </c>
      <c r="E4048" t="s">
        <v>6095</v>
      </c>
      <c r="F4048" t="s">
        <v>143</v>
      </c>
      <c r="G4048">
        <v>27928</v>
      </c>
      <c r="H4048" t="s">
        <v>4179</v>
      </c>
      <c r="I4048">
        <v>9700000</v>
      </c>
      <c r="J4048" t="s">
        <v>13008</v>
      </c>
      <c r="K4048">
        <v>9400000</v>
      </c>
      <c r="L4048">
        <v>10000000</v>
      </c>
      <c r="M4048">
        <v>13</v>
      </c>
      <c r="N4048" t="s">
        <v>4244</v>
      </c>
      <c r="O4048" t="s">
        <v>13165</v>
      </c>
    </row>
    <row r="4049" spans="1:15" x14ac:dyDescent="0.3">
      <c r="A4049" t="s">
        <v>13166</v>
      </c>
      <c r="B4049">
        <v>2023</v>
      </c>
      <c r="C4049" t="s">
        <v>6253</v>
      </c>
      <c r="D4049" t="s">
        <v>13167</v>
      </c>
      <c r="E4049" t="s">
        <v>13168</v>
      </c>
      <c r="F4049" t="s">
        <v>143</v>
      </c>
      <c r="G4049">
        <v>68000</v>
      </c>
      <c r="H4049" t="s">
        <v>4179</v>
      </c>
      <c r="I4049">
        <v>9200000</v>
      </c>
      <c r="J4049" t="s">
        <v>13008</v>
      </c>
      <c r="K4049">
        <v>8300000</v>
      </c>
      <c r="L4049">
        <v>10000000</v>
      </c>
      <c r="M4049">
        <v>3</v>
      </c>
      <c r="N4049" t="s">
        <v>4212</v>
      </c>
      <c r="O4049" t="s">
        <v>13169</v>
      </c>
    </row>
    <row r="4050" spans="1:15" x14ac:dyDescent="0.3">
      <c r="A4050" t="s">
        <v>410</v>
      </c>
      <c r="B4050">
        <v>2024</v>
      </c>
      <c r="C4050" t="s">
        <v>194</v>
      </c>
      <c r="D4050">
        <v>700</v>
      </c>
      <c r="E4050" t="s">
        <v>4821</v>
      </c>
      <c r="F4050" t="s">
        <v>94</v>
      </c>
      <c r="G4050">
        <v>35000</v>
      </c>
      <c r="H4050" t="s">
        <v>4179</v>
      </c>
      <c r="I4050">
        <v>12600000</v>
      </c>
      <c r="J4050" t="s">
        <v>13008</v>
      </c>
      <c r="K4050">
        <v>12100000</v>
      </c>
      <c r="L4050">
        <v>13000000</v>
      </c>
      <c r="M4050">
        <v>6</v>
      </c>
      <c r="N4050" t="s">
        <v>4424</v>
      </c>
      <c r="O4050" t="s">
        <v>13170</v>
      </c>
    </row>
    <row r="4051" spans="1:15" x14ac:dyDescent="0.3">
      <c r="A4051" t="s">
        <v>13171</v>
      </c>
      <c r="B4051">
        <v>2024</v>
      </c>
      <c r="C4051" t="s">
        <v>62</v>
      </c>
      <c r="D4051">
        <v>3008</v>
      </c>
      <c r="E4051" t="s">
        <v>4258</v>
      </c>
      <c r="F4051" t="s">
        <v>43</v>
      </c>
      <c r="G4051">
        <v>30000</v>
      </c>
      <c r="H4051" t="s">
        <v>4179</v>
      </c>
      <c r="I4051">
        <v>14300000</v>
      </c>
      <c r="J4051" t="s">
        <v>13008</v>
      </c>
      <c r="K4051">
        <v>13700000</v>
      </c>
      <c r="L4051">
        <v>15000000</v>
      </c>
      <c r="M4051">
        <v>28</v>
      </c>
      <c r="N4051" t="s">
        <v>4279</v>
      </c>
      <c r="O4051" t="s">
        <v>13172</v>
      </c>
    </row>
    <row r="4052" spans="1:15" x14ac:dyDescent="0.3">
      <c r="A4052" t="s">
        <v>13173</v>
      </c>
      <c r="B4052">
        <v>2024</v>
      </c>
      <c r="C4052" t="s">
        <v>24</v>
      </c>
      <c r="D4052" t="s">
        <v>8383</v>
      </c>
      <c r="E4052" t="s">
        <v>9504</v>
      </c>
      <c r="F4052" t="s">
        <v>173</v>
      </c>
      <c r="G4052">
        <v>68000</v>
      </c>
      <c r="H4052" t="s">
        <v>4179</v>
      </c>
      <c r="I4052">
        <v>23400000</v>
      </c>
      <c r="J4052" t="s">
        <v>13008</v>
      </c>
      <c r="K4052">
        <v>22500000</v>
      </c>
      <c r="L4052">
        <v>24200000</v>
      </c>
      <c r="M4052">
        <v>3</v>
      </c>
      <c r="N4052" t="s">
        <v>4626</v>
      </c>
      <c r="O4052" t="s">
        <v>13174</v>
      </c>
    </row>
    <row r="4053" spans="1:15" x14ac:dyDescent="0.3">
      <c r="A4053" t="s">
        <v>13175</v>
      </c>
      <c r="B4053">
        <v>2024</v>
      </c>
      <c r="C4053" t="s">
        <v>108</v>
      </c>
      <c r="D4053" t="s">
        <v>7770</v>
      </c>
      <c r="E4053" t="s">
        <v>7771</v>
      </c>
      <c r="F4053" t="s">
        <v>161</v>
      </c>
      <c r="G4053">
        <v>19000</v>
      </c>
      <c r="H4053" t="s">
        <v>4172</v>
      </c>
      <c r="I4053">
        <v>6850000</v>
      </c>
      <c r="J4053" t="s">
        <v>13008</v>
      </c>
      <c r="K4053">
        <v>6610000</v>
      </c>
      <c r="L4053">
        <v>7090000</v>
      </c>
      <c r="M4053">
        <v>2</v>
      </c>
      <c r="N4053" t="s">
        <v>6913</v>
      </c>
      <c r="O4053" t="s">
        <v>13176</v>
      </c>
    </row>
    <row r="4054" spans="1:15" x14ac:dyDescent="0.3">
      <c r="A4054" t="s">
        <v>13177</v>
      </c>
      <c r="B4054">
        <v>2024</v>
      </c>
      <c r="C4054" t="s">
        <v>4031</v>
      </c>
      <c r="D4054" t="s">
        <v>5656</v>
      </c>
      <c r="E4054" t="s">
        <v>5657</v>
      </c>
      <c r="F4054" t="s">
        <v>60</v>
      </c>
      <c r="G4054">
        <v>75400</v>
      </c>
      <c r="H4054" t="s">
        <v>4179</v>
      </c>
      <c r="I4054">
        <v>17800000</v>
      </c>
      <c r="J4054" t="s">
        <v>13008</v>
      </c>
      <c r="K4054">
        <v>17200000</v>
      </c>
      <c r="L4054">
        <v>18500000</v>
      </c>
      <c r="M4054">
        <v>11</v>
      </c>
      <c r="N4054" t="s">
        <v>4235</v>
      </c>
      <c r="O4054" t="s">
        <v>13178</v>
      </c>
    </row>
    <row r="4055" spans="1:15" x14ac:dyDescent="0.3">
      <c r="A4055" t="s">
        <v>13179</v>
      </c>
      <c r="B4055">
        <v>2024</v>
      </c>
      <c r="C4055" t="s">
        <v>50</v>
      </c>
      <c r="D4055">
        <v>500</v>
      </c>
      <c r="E4055" t="s">
        <v>4618</v>
      </c>
      <c r="F4055" t="s">
        <v>43</v>
      </c>
      <c r="G4055">
        <v>29084</v>
      </c>
      <c r="H4055" t="s">
        <v>4179</v>
      </c>
      <c r="I4055">
        <v>9000000</v>
      </c>
      <c r="J4055" t="s">
        <v>13008</v>
      </c>
      <c r="K4055">
        <v>8700000</v>
      </c>
      <c r="L4055">
        <v>9400000</v>
      </c>
      <c r="M4055">
        <v>8</v>
      </c>
      <c r="N4055" t="s">
        <v>4262</v>
      </c>
      <c r="O4055" t="s">
        <v>13180</v>
      </c>
    </row>
    <row r="4056" spans="1:15" x14ac:dyDescent="0.3">
      <c r="A4056" t="s">
        <v>13181</v>
      </c>
      <c r="B4056">
        <v>2024</v>
      </c>
      <c r="C4056" t="s">
        <v>36</v>
      </c>
      <c r="D4056" t="s">
        <v>4426</v>
      </c>
      <c r="E4056" t="s">
        <v>5814</v>
      </c>
      <c r="F4056" t="s">
        <v>143</v>
      </c>
      <c r="G4056">
        <v>13009</v>
      </c>
      <c r="H4056" t="s">
        <v>4179</v>
      </c>
      <c r="I4056">
        <v>7950000</v>
      </c>
      <c r="J4056" t="s">
        <v>13008</v>
      </c>
      <c r="K4056">
        <v>7670000</v>
      </c>
      <c r="L4056">
        <v>8200000</v>
      </c>
      <c r="M4056">
        <v>23</v>
      </c>
      <c r="N4056" t="s">
        <v>4424</v>
      </c>
      <c r="O4056" t="s">
        <v>13182</v>
      </c>
    </row>
    <row r="4057" spans="1:15" x14ac:dyDescent="0.3">
      <c r="A4057" t="s">
        <v>13183</v>
      </c>
      <c r="B4057">
        <v>2024</v>
      </c>
      <c r="C4057" t="s">
        <v>92</v>
      </c>
      <c r="D4057" t="s">
        <v>4823</v>
      </c>
      <c r="E4057" t="s">
        <v>13184</v>
      </c>
      <c r="F4057" t="s">
        <v>43</v>
      </c>
      <c r="G4057">
        <v>43978</v>
      </c>
      <c r="H4057" t="s">
        <v>4179</v>
      </c>
      <c r="I4057">
        <v>11600000</v>
      </c>
      <c r="J4057" t="s">
        <v>13008</v>
      </c>
      <c r="K4057">
        <v>11200000</v>
      </c>
      <c r="L4057">
        <v>12100000</v>
      </c>
      <c r="M4057">
        <v>24</v>
      </c>
      <c r="N4057" t="s">
        <v>4262</v>
      </c>
      <c r="O4057" t="s">
        <v>13185</v>
      </c>
    </row>
    <row r="4058" spans="1:15" x14ac:dyDescent="0.3">
      <c r="A4058" t="s">
        <v>13183</v>
      </c>
      <c r="B4058">
        <v>2024</v>
      </c>
      <c r="C4058" t="s">
        <v>92</v>
      </c>
      <c r="D4058" t="s">
        <v>4823</v>
      </c>
      <c r="E4058" t="s">
        <v>13184</v>
      </c>
      <c r="F4058" t="s">
        <v>43</v>
      </c>
      <c r="G4058">
        <v>43978</v>
      </c>
      <c r="H4058" t="s">
        <v>4179</v>
      </c>
      <c r="I4058">
        <v>11600000</v>
      </c>
      <c r="J4058" t="s">
        <v>13008</v>
      </c>
      <c r="K4058">
        <v>11200000</v>
      </c>
      <c r="L4058">
        <v>12100000</v>
      </c>
      <c r="M4058">
        <v>24</v>
      </c>
      <c r="N4058" t="s">
        <v>4262</v>
      </c>
      <c r="O4058" t="s">
        <v>13186</v>
      </c>
    </row>
    <row r="4059" spans="1:15" x14ac:dyDescent="0.3">
      <c r="A4059" t="s">
        <v>13187</v>
      </c>
      <c r="B4059">
        <v>2025</v>
      </c>
      <c r="C4059" t="s">
        <v>24</v>
      </c>
      <c r="D4059" t="s">
        <v>4853</v>
      </c>
      <c r="E4059" t="s">
        <v>4190</v>
      </c>
      <c r="F4059" t="s">
        <v>13188</v>
      </c>
      <c r="G4059">
        <v>13000</v>
      </c>
      <c r="H4059" t="s">
        <v>4179</v>
      </c>
      <c r="I4059">
        <v>17800000</v>
      </c>
      <c r="J4059" t="s">
        <v>13008</v>
      </c>
      <c r="K4059">
        <v>17100000</v>
      </c>
      <c r="L4059">
        <v>18400000</v>
      </c>
      <c r="M4059">
        <v>40</v>
      </c>
      <c r="N4059" t="s">
        <v>4247</v>
      </c>
      <c r="O4059" t="s">
        <v>13189</v>
      </c>
    </row>
    <row r="4060" spans="1:15" x14ac:dyDescent="0.3">
      <c r="A4060" t="s">
        <v>13190</v>
      </c>
      <c r="B4060">
        <v>2023</v>
      </c>
      <c r="C4060" t="s">
        <v>191</v>
      </c>
      <c r="D4060" t="s">
        <v>5009</v>
      </c>
      <c r="E4060" t="s">
        <v>13191</v>
      </c>
      <c r="F4060" t="s">
        <v>143</v>
      </c>
      <c r="G4060">
        <v>24000</v>
      </c>
      <c r="H4060" t="s">
        <v>4179</v>
      </c>
      <c r="I4060">
        <v>24200000</v>
      </c>
      <c r="J4060" t="s">
        <v>13008</v>
      </c>
      <c r="K4060">
        <v>22600000</v>
      </c>
      <c r="L4060">
        <v>25700000</v>
      </c>
      <c r="M4060">
        <v>7</v>
      </c>
      <c r="N4060" t="s">
        <v>4332</v>
      </c>
      <c r="O4060" t="s">
        <v>13192</v>
      </c>
    </row>
    <row r="4061" spans="1:15" x14ac:dyDescent="0.3">
      <c r="A4061" t="s">
        <v>13190</v>
      </c>
      <c r="B4061">
        <v>2023</v>
      </c>
      <c r="C4061" t="s">
        <v>191</v>
      </c>
      <c r="D4061" t="s">
        <v>5009</v>
      </c>
      <c r="E4061" t="s">
        <v>13191</v>
      </c>
      <c r="F4061" t="s">
        <v>143</v>
      </c>
      <c r="G4061">
        <v>24000</v>
      </c>
      <c r="H4061" t="s">
        <v>4179</v>
      </c>
      <c r="I4061">
        <v>24200000</v>
      </c>
      <c r="J4061" t="s">
        <v>13008</v>
      </c>
      <c r="K4061">
        <v>22600000</v>
      </c>
      <c r="L4061">
        <v>25700000</v>
      </c>
      <c r="M4061">
        <v>7</v>
      </c>
      <c r="N4061" t="s">
        <v>4332</v>
      </c>
      <c r="O4061" t="s">
        <v>13193</v>
      </c>
    </row>
    <row r="4062" spans="1:15" x14ac:dyDescent="0.3">
      <c r="A4062" t="s">
        <v>9658</v>
      </c>
      <c r="B4062">
        <v>2024</v>
      </c>
      <c r="C4062" t="s">
        <v>24</v>
      </c>
      <c r="D4062" t="s">
        <v>4404</v>
      </c>
      <c r="E4062" t="s">
        <v>4405</v>
      </c>
      <c r="F4062" t="s">
        <v>143</v>
      </c>
      <c r="G4062">
        <v>23000</v>
      </c>
      <c r="H4062" t="s">
        <v>4179</v>
      </c>
      <c r="I4062">
        <v>36800000</v>
      </c>
      <c r="J4062" t="s">
        <v>13008</v>
      </c>
      <c r="K4062">
        <v>35600000</v>
      </c>
      <c r="L4062">
        <v>38100000</v>
      </c>
      <c r="M4062">
        <v>46</v>
      </c>
      <c r="N4062" t="s">
        <v>4406</v>
      </c>
      <c r="O4062" t="s">
        <v>13194</v>
      </c>
    </row>
    <row r="4063" spans="1:15" x14ac:dyDescent="0.3">
      <c r="A4063" t="s">
        <v>1560</v>
      </c>
      <c r="B4063">
        <v>2024</v>
      </c>
      <c r="C4063" t="s">
        <v>45</v>
      </c>
      <c r="D4063" t="s">
        <v>4884</v>
      </c>
      <c r="E4063" t="s">
        <v>4885</v>
      </c>
      <c r="F4063" t="s">
        <v>43</v>
      </c>
      <c r="G4063">
        <v>13626</v>
      </c>
      <c r="H4063" t="s">
        <v>4172</v>
      </c>
      <c r="I4063">
        <v>18700000</v>
      </c>
      <c r="J4063" t="s">
        <v>13008</v>
      </c>
      <c r="K4063">
        <v>18100000</v>
      </c>
      <c r="L4063">
        <v>19400000</v>
      </c>
      <c r="M4063">
        <v>18</v>
      </c>
      <c r="N4063" t="s">
        <v>4626</v>
      </c>
      <c r="O4063" t="s">
        <v>13195</v>
      </c>
    </row>
    <row r="4064" spans="1:15" x14ac:dyDescent="0.3">
      <c r="A4064" t="s">
        <v>13196</v>
      </c>
      <c r="B4064">
        <v>2025</v>
      </c>
      <c r="C4064" t="s">
        <v>24</v>
      </c>
      <c r="D4064" t="s">
        <v>5721</v>
      </c>
      <c r="E4064" t="s">
        <v>5722</v>
      </c>
      <c r="F4064" t="s">
        <v>4171</v>
      </c>
      <c r="G4064">
        <v>13000</v>
      </c>
      <c r="H4064" t="s">
        <v>4179</v>
      </c>
      <c r="I4064">
        <v>45100000</v>
      </c>
      <c r="J4064" t="s">
        <v>13008</v>
      </c>
      <c r="K4064">
        <v>43400000</v>
      </c>
      <c r="L4064">
        <v>46700000</v>
      </c>
      <c r="M4064">
        <v>13</v>
      </c>
      <c r="N4064" t="s">
        <v>8851</v>
      </c>
      <c r="O4064" t="s">
        <v>13197</v>
      </c>
    </row>
    <row r="4065" spans="1:15" x14ac:dyDescent="0.3">
      <c r="A4065" t="s">
        <v>5318</v>
      </c>
      <c r="B4065">
        <v>2024</v>
      </c>
      <c r="C4065" t="s">
        <v>194</v>
      </c>
      <c r="D4065" t="s">
        <v>4479</v>
      </c>
      <c r="E4065" t="s">
        <v>4480</v>
      </c>
      <c r="F4065" t="s">
        <v>143</v>
      </c>
      <c r="G4065">
        <v>40000</v>
      </c>
      <c r="H4065" t="s">
        <v>4179</v>
      </c>
      <c r="I4065">
        <v>27000000</v>
      </c>
      <c r="J4065" t="s">
        <v>13008</v>
      </c>
      <c r="K4065">
        <v>26200000</v>
      </c>
      <c r="L4065">
        <v>27900000</v>
      </c>
      <c r="M4065">
        <v>9</v>
      </c>
      <c r="N4065" t="s">
        <v>5743</v>
      </c>
      <c r="O4065" t="s">
        <v>13198</v>
      </c>
    </row>
    <row r="4066" spans="1:15" x14ac:dyDescent="0.3">
      <c r="A4066" t="s">
        <v>13199</v>
      </c>
      <c r="B4066">
        <v>2024</v>
      </c>
      <c r="C4066" t="s">
        <v>5177</v>
      </c>
      <c r="D4066" t="s">
        <v>9099</v>
      </c>
      <c r="E4066" t="s">
        <v>9100</v>
      </c>
      <c r="F4066" t="s">
        <v>143</v>
      </c>
      <c r="G4066">
        <v>35000</v>
      </c>
      <c r="H4066" t="s">
        <v>4172</v>
      </c>
      <c r="I4066">
        <v>11600000</v>
      </c>
      <c r="J4066" t="s">
        <v>13008</v>
      </c>
      <c r="K4066">
        <v>11200000</v>
      </c>
      <c r="L4066">
        <v>12000000</v>
      </c>
      <c r="M4066" t="s">
        <v>4174</v>
      </c>
      <c r="N4066" t="s">
        <v>4199</v>
      </c>
      <c r="O4066" t="s">
        <v>13200</v>
      </c>
    </row>
    <row r="4067" spans="1:15" x14ac:dyDescent="0.3">
      <c r="A4067" t="s">
        <v>13201</v>
      </c>
      <c r="B4067">
        <v>2024</v>
      </c>
      <c r="C4067" t="s">
        <v>191</v>
      </c>
      <c r="D4067" t="s">
        <v>6216</v>
      </c>
      <c r="E4067" t="s">
        <v>6217</v>
      </c>
      <c r="F4067" t="s">
        <v>13202</v>
      </c>
      <c r="G4067">
        <v>30438</v>
      </c>
      <c r="H4067" t="s">
        <v>4179</v>
      </c>
      <c r="I4067">
        <v>15800000</v>
      </c>
      <c r="J4067" t="s">
        <v>13008</v>
      </c>
      <c r="K4067">
        <v>15200000</v>
      </c>
      <c r="L4067">
        <v>16400000</v>
      </c>
      <c r="M4067">
        <v>2</v>
      </c>
      <c r="N4067" t="s">
        <v>4262</v>
      </c>
      <c r="O4067" t="s">
        <v>13203</v>
      </c>
    </row>
    <row r="4068" spans="1:15" x14ac:dyDescent="0.3">
      <c r="A4068" t="s">
        <v>13204</v>
      </c>
      <c r="B4068">
        <v>2024</v>
      </c>
      <c r="C4068" t="s">
        <v>4183</v>
      </c>
      <c r="D4068" t="s">
        <v>4376</v>
      </c>
      <c r="E4068" t="s">
        <v>13205</v>
      </c>
      <c r="F4068" t="s">
        <v>43</v>
      </c>
      <c r="G4068">
        <v>60071</v>
      </c>
      <c r="H4068" t="s">
        <v>4179</v>
      </c>
      <c r="I4068">
        <v>25300000</v>
      </c>
      <c r="J4068" t="s">
        <v>13008</v>
      </c>
      <c r="K4068">
        <v>24200000</v>
      </c>
      <c r="L4068">
        <v>26500000</v>
      </c>
      <c r="M4068" t="s">
        <v>4174</v>
      </c>
      <c r="N4068" t="s">
        <v>5637</v>
      </c>
      <c r="O4068" t="s">
        <v>13206</v>
      </c>
    </row>
    <row r="4069" spans="1:15" x14ac:dyDescent="0.3">
      <c r="A4069" t="s">
        <v>12692</v>
      </c>
      <c r="B4069">
        <v>2024</v>
      </c>
      <c r="C4069" t="s">
        <v>36</v>
      </c>
      <c r="D4069" t="s">
        <v>4371</v>
      </c>
      <c r="E4069" t="s">
        <v>4372</v>
      </c>
      <c r="F4069" t="s">
        <v>60</v>
      </c>
      <c r="G4069">
        <v>45000</v>
      </c>
      <c r="H4069" t="s">
        <v>4179</v>
      </c>
      <c r="I4069">
        <v>12200000</v>
      </c>
      <c r="J4069" t="s">
        <v>13008</v>
      </c>
      <c r="K4069">
        <v>11700000</v>
      </c>
      <c r="L4069">
        <v>12600000</v>
      </c>
      <c r="M4069">
        <v>29</v>
      </c>
      <c r="N4069" t="s">
        <v>4274</v>
      </c>
      <c r="O4069" t="s">
        <v>13207</v>
      </c>
    </row>
    <row r="4070" spans="1:15" x14ac:dyDescent="0.3">
      <c r="A4070" t="s">
        <v>4783</v>
      </c>
      <c r="B4070">
        <v>2024</v>
      </c>
      <c r="C4070" t="s">
        <v>201</v>
      </c>
      <c r="D4070" t="s">
        <v>4668</v>
      </c>
      <c r="E4070" t="s">
        <v>4784</v>
      </c>
      <c r="F4070" t="s">
        <v>143</v>
      </c>
      <c r="G4070">
        <v>108000</v>
      </c>
      <c r="H4070" t="s">
        <v>4179</v>
      </c>
      <c r="I4070">
        <v>13100000</v>
      </c>
      <c r="J4070" t="s">
        <v>13008</v>
      </c>
      <c r="K4070">
        <v>12600000</v>
      </c>
      <c r="L4070">
        <v>13600000</v>
      </c>
      <c r="M4070">
        <v>16</v>
      </c>
      <c r="N4070" t="s">
        <v>4218</v>
      </c>
      <c r="O4070" t="s">
        <v>13208</v>
      </c>
    </row>
    <row r="4071" spans="1:15" x14ac:dyDescent="0.3">
      <c r="A4071" t="s">
        <v>573</v>
      </c>
      <c r="B4071">
        <v>2024</v>
      </c>
      <c r="C4071" t="s">
        <v>36</v>
      </c>
      <c r="D4071" t="s">
        <v>4399</v>
      </c>
      <c r="E4071" t="s">
        <v>5772</v>
      </c>
      <c r="F4071" t="s">
        <v>43</v>
      </c>
      <c r="G4071">
        <v>50000</v>
      </c>
      <c r="H4071" t="s">
        <v>4179</v>
      </c>
      <c r="I4071">
        <v>8800000</v>
      </c>
      <c r="J4071" t="s">
        <v>13008</v>
      </c>
      <c r="K4071">
        <v>8500000</v>
      </c>
      <c r="L4071">
        <v>9100000</v>
      </c>
      <c r="M4071">
        <v>17</v>
      </c>
      <c r="N4071" t="s">
        <v>4274</v>
      </c>
      <c r="O4071" t="s">
        <v>13209</v>
      </c>
    </row>
    <row r="4072" spans="1:15" x14ac:dyDescent="0.3">
      <c r="A4072" t="s">
        <v>13210</v>
      </c>
      <c r="B4072">
        <v>2025</v>
      </c>
      <c r="C4072" t="s">
        <v>24</v>
      </c>
      <c r="D4072" t="s">
        <v>4466</v>
      </c>
      <c r="E4072" t="s">
        <v>7607</v>
      </c>
      <c r="F4072" t="s">
        <v>43</v>
      </c>
      <c r="G4072">
        <v>20300</v>
      </c>
      <c r="H4072" t="s">
        <v>4179</v>
      </c>
      <c r="I4072">
        <v>78000000</v>
      </c>
      <c r="J4072" t="s">
        <v>13008</v>
      </c>
      <c r="K4072">
        <v>76000000</v>
      </c>
      <c r="L4072">
        <v>81000000</v>
      </c>
      <c r="M4072">
        <v>19</v>
      </c>
      <c r="N4072" t="s">
        <v>13211</v>
      </c>
      <c r="O4072" t="s">
        <v>13212</v>
      </c>
    </row>
    <row r="4073" spans="1:15" x14ac:dyDescent="0.3">
      <c r="A4073" t="s">
        <v>6647</v>
      </c>
      <c r="B4073">
        <v>2025</v>
      </c>
      <c r="C4073" t="s">
        <v>24</v>
      </c>
      <c r="D4073" t="s">
        <v>4368</v>
      </c>
      <c r="E4073" t="s">
        <v>8399</v>
      </c>
      <c r="F4073" t="s">
        <v>43</v>
      </c>
      <c r="G4073">
        <v>70000</v>
      </c>
      <c r="H4073" t="s">
        <v>4179</v>
      </c>
      <c r="I4073">
        <v>46200000</v>
      </c>
      <c r="J4073" t="s">
        <v>13008</v>
      </c>
      <c r="K4073">
        <v>44500000</v>
      </c>
      <c r="L4073">
        <v>47900000</v>
      </c>
      <c r="M4073">
        <v>12</v>
      </c>
      <c r="N4073" t="s">
        <v>5778</v>
      </c>
      <c r="O4073" t="s">
        <v>13213</v>
      </c>
    </row>
    <row r="4074" spans="1:15" x14ac:dyDescent="0.3">
      <c r="A4074" t="s">
        <v>13214</v>
      </c>
      <c r="B4074">
        <v>2025</v>
      </c>
      <c r="C4074" t="s">
        <v>199</v>
      </c>
      <c r="D4074" t="s">
        <v>10324</v>
      </c>
      <c r="E4074" t="s">
        <v>11442</v>
      </c>
      <c r="F4074" t="s">
        <v>13215</v>
      </c>
      <c r="G4074">
        <v>7578</v>
      </c>
      <c r="H4074" t="s">
        <v>4179</v>
      </c>
      <c r="I4074">
        <v>8900000</v>
      </c>
      <c r="J4074" t="s">
        <v>13008</v>
      </c>
      <c r="K4074">
        <v>8600000</v>
      </c>
      <c r="L4074">
        <v>9200000</v>
      </c>
      <c r="M4074" t="s">
        <v>4174</v>
      </c>
      <c r="N4074" t="s">
        <v>4218</v>
      </c>
      <c r="O4074" t="s">
        <v>13216</v>
      </c>
    </row>
    <row r="4075" spans="1:15" x14ac:dyDescent="0.3">
      <c r="A4075" t="s">
        <v>8611</v>
      </c>
      <c r="B4075">
        <v>2024</v>
      </c>
      <c r="C4075" t="s">
        <v>3991</v>
      </c>
      <c r="D4075" t="s">
        <v>4629</v>
      </c>
      <c r="E4075" t="s">
        <v>5025</v>
      </c>
      <c r="F4075" t="s">
        <v>161</v>
      </c>
      <c r="G4075">
        <v>13000</v>
      </c>
      <c r="H4075" t="s">
        <v>4179</v>
      </c>
      <c r="I4075">
        <v>13200000</v>
      </c>
      <c r="J4075" t="s">
        <v>13008</v>
      </c>
      <c r="K4075">
        <v>12600000</v>
      </c>
      <c r="L4075">
        <v>13800000</v>
      </c>
      <c r="M4075">
        <v>9</v>
      </c>
      <c r="N4075" t="s">
        <v>4626</v>
      </c>
      <c r="O4075" t="s">
        <v>13217</v>
      </c>
    </row>
    <row r="4076" spans="1:15" x14ac:dyDescent="0.3">
      <c r="A4076" t="s">
        <v>13218</v>
      </c>
      <c r="B4076">
        <v>2025</v>
      </c>
      <c r="C4076" t="s">
        <v>201</v>
      </c>
      <c r="D4076" t="s">
        <v>4668</v>
      </c>
      <c r="E4076" t="s">
        <v>4669</v>
      </c>
      <c r="F4076" t="s">
        <v>12987</v>
      </c>
      <c r="G4076">
        <v>13200</v>
      </c>
      <c r="H4076" t="s">
        <v>4179</v>
      </c>
      <c r="I4076">
        <v>12200000</v>
      </c>
      <c r="J4076" t="s">
        <v>13008</v>
      </c>
      <c r="K4076">
        <v>11800000</v>
      </c>
      <c r="L4076">
        <v>12600000</v>
      </c>
      <c r="M4076">
        <v>17</v>
      </c>
      <c r="N4076" t="s">
        <v>4381</v>
      </c>
      <c r="O4076" t="s">
        <v>13219</v>
      </c>
    </row>
    <row r="4077" spans="1:15" x14ac:dyDescent="0.3">
      <c r="A4077" t="s">
        <v>13220</v>
      </c>
      <c r="B4077">
        <v>2025</v>
      </c>
      <c r="C4077" t="s">
        <v>62</v>
      </c>
      <c r="D4077" t="s">
        <v>4389</v>
      </c>
      <c r="E4077" t="s">
        <v>4681</v>
      </c>
      <c r="F4077" t="s">
        <v>354</v>
      </c>
      <c r="G4077">
        <v>20000</v>
      </c>
      <c r="H4077" t="s">
        <v>4179</v>
      </c>
      <c r="I4077">
        <v>22700000</v>
      </c>
      <c r="J4077" t="s">
        <v>13008</v>
      </c>
      <c r="K4077">
        <v>21900000</v>
      </c>
      <c r="L4077">
        <v>23400000</v>
      </c>
      <c r="M4077">
        <v>14</v>
      </c>
      <c r="N4077" t="s">
        <v>4406</v>
      </c>
      <c r="O4077" t="s">
        <v>13221</v>
      </c>
    </row>
    <row r="4078" spans="1:15" x14ac:dyDescent="0.3">
      <c r="A4078" t="s">
        <v>13222</v>
      </c>
      <c r="B4078">
        <v>2025</v>
      </c>
      <c r="C4078" t="s">
        <v>5780</v>
      </c>
      <c r="D4078" t="s">
        <v>8889</v>
      </c>
      <c r="E4078" t="s">
        <v>8890</v>
      </c>
      <c r="F4078" t="s">
        <v>10895</v>
      </c>
      <c r="G4078">
        <v>11480</v>
      </c>
      <c r="H4078" t="s">
        <v>4179</v>
      </c>
      <c r="I4078">
        <v>29400000</v>
      </c>
      <c r="J4078" t="s">
        <v>13008</v>
      </c>
      <c r="K4078">
        <v>28100000</v>
      </c>
      <c r="L4078">
        <v>30600000</v>
      </c>
      <c r="M4078">
        <v>4</v>
      </c>
      <c r="N4078" t="s">
        <v>4341</v>
      </c>
      <c r="O4078" t="s">
        <v>13223</v>
      </c>
    </row>
    <row r="4079" spans="1:15" x14ac:dyDescent="0.3">
      <c r="A4079" t="s">
        <v>13224</v>
      </c>
      <c r="B4079">
        <v>2025</v>
      </c>
      <c r="C4079" t="s">
        <v>24</v>
      </c>
      <c r="D4079" t="s">
        <v>4853</v>
      </c>
      <c r="E4079" t="s">
        <v>4307</v>
      </c>
      <c r="F4079" t="s">
        <v>43</v>
      </c>
      <c r="G4079">
        <v>36000</v>
      </c>
      <c r="H4079" t="s">
        <v>4179</v>
      </c>
      <c r="I4079">
        <v>14900000</v>
      </c>
      <c r="J4079" t="s">
        <v>13008</v>
      </c>
      <c r="K4079">
        <v>14300000</v>
      </c>
      <c r="L4079">
        <v>15400000</v>
      </c>
      <c r="M4079">
        <v>28</v>
      </c>
      <c r="N4079" t="s">
        <v>4191</v>
      </c>
      <c r="O4079" t="s">
        <v>13225</v>
      </c>
    </row>
    <row r="4080" spans="1:15" x14ac:dyDescent="0.3">
      <c r="A4080" t="s">
        <v>13226</v>
      </c>
      <c r="B4080">
        <v>2025</v>
      </c>
      <c r="C4080" t="s">
        <v>36</v>
      </c>
      <c r="D4080" t="s">
        <v>4399</v>
      </c>
      <c r="E4080" t="s">
        <v>7773</v>
      </c>
      <c r="F4080" t="s">
        <v>161</v>
      </c>
      <c r="G4080">
        <v>22000</v>
      </c>
      <c r="H4080" t="s">
        <v>4179</v>
      </c>
      <c r="I4080">
        <v>8400000</v>
      </c>
      <c r="J4080" t="s">
        <v>13008</v>
      </c>
      <c r="K4080">
        <v>7770000</v>
      </c>
      <c r="L4080">
        <v>9100000</v>
      </c>
      <c r="M4080">
        <v>4</v>
      </c>
      <c r="N4080" t="s">
        <v>4244</v>
      </c>
      <c r="O4080" t="s">
        <v>13227</v>
      </c>
    </row>
    <row r="4081" spans="1:15" x14ac:dyDescent="0.3">
      <c r="A4081" t="s">
        <v>13228</v>
      </c>
      <c r="B4081">
        <v>2025</v>
      </c>
      <c r="C4081" t="s">
        <v>250</v>
      </c>
      <c r="D4081" t="s">
        <v>7697</v>
      </c>
      <c r="E4081" t="s">
        <v>13229</v>
      </c>
      <c r="F4081" t="s">
        <v>143</v>
      </c>
      <c r="G4081">
        <v>10000</v>
      </c>
      <c r="H4081" t="s">
        <v>4179</v>
      </c>
      <c r="I4081">
        <v>19900000</v>
      </c>
      <c r="J4081" t="s">
        <v>13008</v>
      </c>
      <c r="K4081">
        <v>19100000</v>
      </c>
      <c r="L4081">
        <v>20800000</v>
      </c>
      <c r="M4081">
        <v>3</v>
      </c>
      <c r="N4081" t="s">
        <v>4212</v>
      </c>
      <c r="O4081" t="s">
        <v>13230</v>
      </c>
    </row>
    <row r="4082" spans="1:15" x14ac:dyDescent="0.3">
      <c r="A4082" t="s">
        <v>13228</v>
      </c>
      <c r="B4082">
        <v>2025</v>
      </c>
      <c r="C4082" t="s">
        <v>250</v>
      </c>
      <c r="D4082" t="s">
        <v>7697</v>
      </c>
      <c r="E4082" t="s">
        <v>13229</v>
      </c>
      <c r="F4082" t="s">
        <v>143</v>
      </c>
      <c r="G4082">
        <v>10267</v>
      </c>
      <c r="H4082" t="s">
        <v>4179</v>
      </c>
      <c r="I4082">
        <v>19900000</v>
      </c>
      <c r="J4082" t="s">
        <v>13008</v>
      </c>
      <c r="K4082">
        <v>19100000</v>
      </c>
      <c r="L4082">
        <v>20800000</v>
      </c>
      <c r="M4082">
        <v>3</v>
      </c>
      <c r="N4082" t="s">
        <v>4212</v>
      </c>
      <c r="O4082" t="s">
        <v>13231</v>
      </c>
    </row>
    <row r="4083" spans="1:15" x14ac:dyDescent="0.3">
      <c r="A4083" t="s">
        <v>13232</v>
      </c>
      <c r="B4083">
        <v>2025</v>
      </c>
      <c r="C4083" t="s">
        <v>6074</v>
      </c>
      <c r="D4083" t="s">
        <v>13233</v>
      </c>
      <c r="E4083" t="s">
        <v>13234</v>
      </c>
      <c r="F4083" t="s">
        <v>43</v>
      </c>
      <c r="G4083">
        <v>6000</v>
      </c>
      <c r="H4083" t="s">
        <v>4179</v>
      </c>
      <c r="I4083">
        <v>34500000</v>
      </c>
      <c r="J4083" t="s">
        <v>13008</v>
      </c>
      <c r="K4083">
        <v>33400000</v>
      </c>
      <c r="L4083">
        <v>35700000</v>
      </c>
      <c r="M4083">
        <v>3</v>
      </c>
      <c r="N4083" t="s">
        <v>4203</v>
      </c>
      <c r="O4083" t="s">
        <v>13235</v>
      </c>
    </row>
    <row r="4084" spans="1:15" x14ac:dyDescent="0.3">
      <c r="A4084" t="s">
        <v>6291</v>
      </c>
      <c r="B4084">
        <v>2025</v>
      </c>
      <c r="C4084" t="s">
        <v>154</v>
      </c>
      <c r="D4084" t="s">
        <v>4169</v>
      </c>
      <c r="E4084" t="s">
        <v>7137</v>
      </c>
      <c r="F4084" t="s">
        <v>11757</v>
      </c>
      <c r="G4084">
        <v>7890</v>
      </c>
      <c r="H4084" t="s">
        <v>4179</v>
      </c>
      <c r="I4084">
        <v>15200000</v>
      </c>
      <c r="J4084" t="s">
        <v>13008</v>
      </c>
      <c r="K4084">
        <v>14700000</v>
      </c>
      <c r="L4084">
        <v>15700000</v>
      </c>
      <c r="M4084" t="s">
        <v>4174</v>
      </c>
      <c r="N4084" t="s">
        <v>4341</v>
      </c>
      <c r="O4084" t="s">
        <v>13236</v>
      </c>
    </row>
    <row r="4085" spans="1:15" x14ac:dyDescent="0.3">
      <c r="A4085" t="s">
        <v>13237</v>
      </c>
      <c r="B4085">
        <v>2025</v>
      </c>
      <c r="C4085" t="s">
        <v>36</v>
      </c>
      <c r="D4085" t="s">
        <v>4399</v>
      </c>
      <c r="E4085" t="s">
        <v>7773</v>
      </c>
      <c r="F4085" t="s">
        <v>43</v>
      </c>
      <c r="G4085">
        <v>33200</v>
      </c>
      <c r="H4085" t="s">
        <v>4179</v>
      </c>
      <c r="I4085">
        <v>8200000</v>
      </c>
      <c r="J4085" t="s">
        <v>13008</v>
      </c>
      <c r="K4085">
        <v>7570000</v>
      </c>
      <c r="L4085">
        <v>8900000</v>
      </c>
      <c r="M4085">
        <v>4</v>
      </c>
      <c r="N4085" t="s">
        <v>4244</v>
      </c>
      <c r="O4085" t="s">
        <v>13238</v>
      </c>
    </row>
    <row r="4086" spans="1:15" x14ac:dyDescent="0.3">
      <c r="A4086" t="s">
        <v>13239</v>
      </c>
      <c r="B4086">
        <v>2026</v>
      </c>
      <c r="C4086" t="s">
        <v>24</v>
      </c>
      <c r="D4086" t="s">
        <v>5840</v>
      </c>
      <c r="E4086" t="s">
        <v>5841</v>
      </c>
      <c r="F4086" t="s">
        <v>11812</v>
      </c>
      <c r="G4086">
        <v>16355</v>
      </c>
      <c r="H4086" t="s">
        <v>4179</v>
      </c>
      <c r="I4086">
        <v>44100000</v>
      </c>
      <c r="J4086" t="s">
        <v>13008</v>
      </c>
      <c r="K4086">
        <v>42500000</v>
      </c>
      <c r="L4086">
        <v>45700000</v>
      </c>
      <c r="M4086">
        <v>4</v>
      </c>
      <c r="N4086" t="s">
        <v>4235</v>
      </c>
      <c r="O4086" t="s">
        <v>13240</v>
      </c>
    </row>
    <row r="4087" spans="1:15" x14ac:dyDescent="0.3">
      <c r="A4087" t="s">
        <v>13239</v>
      </c>
      <c r="B4087">
        <v>2026</v>
      </c>
      <c r="C4087" t="s">
        <v>24</v>
      </c>
      <c r="D4087" t="s">
        <v>5840</v>
      </c>
      <c r="E4087" t="s">
        <v>5841</v>
      </c>
      <c r="F4087" t="s">
        <v>32</v>
      </c>
      <c r="G4087">
        <v>16337</v>
      </c>
      <c r="H4087" t="s">
        <v>4179</v>
      </c>
      <c r="I4087">
        <v>44100000</v>
      </c>
      <c r="J4087" t="s">
        <v>13008</v>
      </c>
      <c r="K4087">
        <v>42500000</v>
      </c>
      <c r="L4087">
        <v>45700000</v>
      </c>
      <c r="M4087">
        <v>4</v>
      </c>
      <c r="N4087" t="s">
        <v>4235</v>
      </c>
      <c r="O4087" t="s">
        <v>13241</v>
      </c>
    </row>
    <row r="4088" spans="1:15" x14ac:dyDescent="0.3">
      <c r="A4088" t="s">
        <v>13239</v>
      </c>
      <c r="B4088">
        <v>2026</v>
      </c>
      <c r="C4088" t="s">
        <v>24</v>
      </c>
      <c r="D4088" t="s">
        <v>5840</v>
      </c>
      <c r="E4088" t="s">
        <v>5841</v>
      </c>
      <c r="F4088" t="s">
        <v>4171</v>
      </c>
      <c r="G4088">
        <v>16355</v>
      </c>
      <c r="H4088" t="s">
        <v>4179</v>
      </c>
      <c r="I4088">
        <v>44100000</v>
      </c>
      <c r="J4088" t="s">
        <v>13008</v>
      </c>
      <c r="K4088">
        <v>42500000</v>
      </c>
      <c r="L4088">
        <v>45700000</v>
      </c>
      <c r="M4088">
        <v>4</v>
      </c>
      <c r="N4088" t="s">
        <v>4235</v>
      </c>
      <c r="O4088" t="s">
        <v>13242</v>
      </c>
    </row>
    <row r="4089" spans="1:15" x14ac:dyDescent="0.3">
      <c r="A4089" t="s">
        <v>13239</v>
      </c>
      <c r="B4089">
        <v>2026</v>
      </c>
      <c r="C4089" t="s">
        <v>24</v>
      </c>
      <c r="D4089" t="s">
        <v>5840</v>
      </c>
      <c r="E4089" t="s">
        <v>5841</v>
      </c>
      <c r="F4089" t="s">
        <v>4171</v>
      </c>
      <c r="G4089">
        <v>16355</v>
      </c>
      <c r="H4089" t="s">
        <v>4179</v>
      </c>
      <c r="I4089">
        <v>44100000</v>
      </c>
      <c r="J4089" t="s">
        <v>13008</v>
      </c>
      <c r="K4089">
        <v>42500000</v>
      </c>
      <c r="L4089">
        <v>45700000</v>
      </c>
      <c r="M4089">
        <v>4</v>
      </c>
      <c r="N4089" t="s">
        <v>4235</v>
      </c>
      <c r="O4089" t="s">
        <v>13243</v>
      </c>
    </row>
    <row r="4090" spans="1:15" x14ac:dyDescent="0.3">
      <c r="A4090" t="s">
        <v>13244</v>
      </c>
      <c r="B4090">
        <v>2026</v>
      </c>
      <c r="C4090" t="s">
        <v>4031</v>
      </c>
      <c r="D4090" t="s">
        <v>5017</v>
      </c>
      <c r="E4090" t="s">
        <v>5018</v>
      </c>
      <c r="F4090" t="s">
        <v>13079</v>
      </c>
      <c r="G4090">
        <v>20000</v>
      </c>
      <c r="H4090" t="s">
        <v>4179</v>
      </c>
      <c r="I4090">
        <v>12600000</v>
      </c>
      <c r="J4090" t="s">
        <v>13008</v>
      </c>
      <c r="K4090">
        <v>12200000</v>
      </c>
      <c r="L4090">
        <v>13000000</v>
      </c>
      <c r="M4090">
        <v>6</v>
      </c>
      <c r="N4090" t="s">
        <v>4507</v>
      </c>
      <c r="O4090" t="s">
        <v>13245</v>
      </c>
    </row>
    <row r="4091" spans="1:15" x14ac:dyDescent="0.3">
      <c r="A4091" t="s">
        <v>13246</v>
      </c>
      <c r="B4091">
        <v>2026</v>
      </c>
      <c r="C4091" t="s">
        <v>45</v>
      </c>
      <c r="D4091" t="s">
        <v>13247</v>
      </c>
      <c r="E4091" t="s">
        <v>13248</v>
      </c>
      <c r="F4091" t="s">
        <v>143</v>
      </c>
      <c r="G4091">
        <v>9950</v>
      </c>
      <c r="H4091" t="s">
        <v>8195</v>
      </c>
      <c r="I4091">
        <v>26300000</v>
      </c>
      <c r="J4091" t="s">
        <v>13008</v>
      </c>
      <c r="K4091">
        <v>25000000</v>
      </c>
      <c r="L4091">
        <v>27600000</v>
      </c>
      <c r="M4091" t="s">
        <v>4174</v>
      </c>
      <c r="N4091" t="s">
        <v>4341</v>
      </c>
      <c r="O4091" t="s">
        <v>13249</v>
      </c>
    </row>
    <row r="4092" spans="1:15" x14ac:dyDescent="0.3">
      <c r="A4092" t="s">
        <v>10755</v>
      </c>
      <c r="B4092">
        <v>2026</v>
      </c>
      <c r="C4092" t="s">
        <v>154</v>
      </c>
      <c r="D4092" t="s">
        <v>5681</v>
      </c>
      <c r="E4092" t="s">
        <v>10756</v>
      </c>
      <c r="F4092" t="s">
        <v>4171</v>
      </c>
      <c r="G4092">
        <v>5000</v>
      </c>
      <c r="H4092" t="s">
        <v>4171</v>
      </c>
      <c r="I4092">
        <v>30900000</v>
      </c>
      <c r="J4092" t="s">
        <v>13008</v>
      </c>
      <c r="K4092">
        <v>29700000</v>
      </c>
      <c r="L4092">
        <v>32000000</v>
      </c>
      <c r="M4092" t="s">
        <v>4174</v>
      </c>
      <c r="N4092" t="s">
        <v>4191</v>
      </c>
      <c r="O4092" t="s">
        <v>13250</v>
      </c>
    </row>
    <row r="4093" spans="1:15" x14ac:dyDescent="0.3">
      <c r="A4093" t="s">
        <v>13251</v>
      </c>
      <c r="B4093">
        <v>2026</v>
      </c>
      <c r="C4093" t="s">
        <v>5321</v>
      </c>
      <c r="D4093" t="s">
        <v>6028</v>
      </c>
      <c r="E4093" t="s">
        <v>13252</v>
      </c>
      <c r="F4093" t="s">
        <v>4171</v>
      </c>
      <c r="G4093">
        <v>5000</v>
      </c>
      <c r="H4093" t="s">
        <v>4179</v>
      </c>
      <c r="I4093">
        <v>14000000</v>
      </c>
      <c r="J4093" t="s">
        <v>13008</v>
      </c>
      <c r="K4093">
        <v>13300000</v>
      </c>
      <c r="L4093">
        <v>14600000</v>
      </c>
      <c r="M4093" t="s">
        <v>4174</v>
      </c>
      <c r="N4093" t="s">
        <v>4587</v>
      </c>
      <c r="O4093" t="s">
        <v>13253</v>
      </c>
    </row>
    <row r="4094" spans="1:15" x14ac:dyDescent="0.3">
      <c r="A4094" t="s">
        <v>13254</v>
      </c>
      <c r="B4094">
        <v>2026</v>
      </c>
      <c r="C4094" t="s">
        <v>194</v>
      </c>
      <c r="D4094">
        <v>700</v>
      </c>
      <c r="E4094" t="s">
        <v>8072</v>
      </c>
      <c r="F4094" t="s">
        <v>4171</v>
      </c>
      <c r="G4094">
        <v>5000</v>
      </c>
      <c r="H4094" t="s">
        <v>4179</v>
      </c>
      <c r="I4094">
        <v>14800000</v>
      </c>
      <c r="J4094" t="s">
        <v>13008</v>
      </c>
      <c r="K4094">
        <v>14300000</v>
      </c>
      <c r="L4094">
        <v>15300000</v>
      </c>
      <c r="M4094">
        <v>21</v>
      </c>
      <c r="N4094" t="s">
        <v>4274</v>
      </c>
      <c r="O4094" t="s">
        <v>13255</v>
      </c>
    </row>
    <row r="4095" spans="1:15" x14ac:dyDescent="0.3">
      <c r="A4095" t="s">
        <v>13256</v>
      </c>
      <c r="B4095">
        <v>2026</v>
      </c>
      <c r="C4095" t="s">
        <v>154</v>
      </c>
      <c r="D4095" t="s">
        <v>13257</v>
      </c>
      <c r="E4095" t="s">
        <v>13258</v>
      </c>
      <c r="F4095" t="s">
        <v>4171</v>
      </c>
      <c r="G4095">
        <v>5000</v>
      </c>
      <c r="H4095" t="s">
        <v>4179</v>
      </c>
      <c r="I4095">
        <v>26100000</v>
      </c>
      <c r="J4095" t="s">
        <v>13008</v>
      </c>
      <c r="K4095">
        <v>25100000</v>
      </c>
      <c r="L4095">
        <v>27100000</v>
      </c>
      <c r="M4095" t="s">
        <v>4174</v>
      </c>
      <c r="N4095" t="s">
        <v>5660</v>
      </c>
      <c r="O4095" t="s">
        <v>13259</v>
      </c>
    </row>
    <row r="4096" spans="1:15" x14ac:dyDescent="0.3">
      <c r="A4096" t="s">
        <v>13260</v>
      </c>
      <c r="B4096">
        <v>2026</v>
      </c>
      <c r="C4096" t="s">
        <v>92</v>
      </c>
      <c r="D4096" t="s">
        <v>13261</v>
      </c>
      <c r="E4096" t="s">
        <v>13262</v>
      </c>
      <c r="F4096" t="s">
        <v>43</v>
      </c>
      <c r="G4096">
        <v>3000</v>
      </c>
      <c r="H4096" t="s">
        <v>4179</v>
      </c>
      <c r="I4096">
        <v>14300000</v>
      </c>
      <c r="J4096" t="s">
        <v>13008</v>
      </c>
      <c r="K4096">
        <v>13800000</v>
      </c>
      <c r="L4096">
        <v>14800000</v>
      </c>
      <c r="M4096">
        <v>2</v>
      </c>
      <c r="N4096" t="s">
        <v>4438</v>
      </c>
      <c r="O4096" t="s">
        <v>13263</v>
      </c>
    </row>
    <row r="4097" spans="1:15" x14ac:dyDescent="0.3">
      <c r="A4097" t="s">
        <v>13260</v>
      </c>
      <c r="B4097">
        <v>2026</v>
      </c>
      <c r="C4097" t="s">
        <v>92</v>
      </c>
      <c r="D4097" t="s">
        <v>13261</v>
      </c>
      <c r="E4097" t="s">
        <v>13262</v>
      </c>
      <c r="F4097" t="s">
        <v>43</v>
      </c>
      <c r="G4097">
        <v>3200</v>
      </c>
      <c r="H4097" t="s">
        <v>4179</v>
      </c>
      <c r="I4097">
        <v>14300000</v>
      </c>
      <c r="J4097" t="s">
        <v>13008</v>
      </c>
      <c r="K4097">
        <v>13800000</v>
      </c>
      <c r="L4097">
        <v>14800000</v>
      </c>
      <c r="M4097">
        <v>2</v>
      </c>
      <c r="N4097" t="s">
        <v>4438</v>
      </c>
      <c r="O4097" t="s">
        <v>13264</v>
      </c>
    </row>
    <row r="4098" spans="1:15" x14ac:dyDescent="0.3">
      <c r="A4098" t="s">
        <v>13265</v>
      </c>
      <c r="B4098">
        <v>2026</v>
      </c>
      <c r="C4098" t="s">
        <v>24</v>
      </c>
      <c r="D4098" t="s">
        <v>4368</v>
      </c>
      <c r="E4098" t="s">
        <v>8399</v>
      </c>
      <c r="F4098" t="s">
        <v>43</v>
      </c>
      <c r="G4098">
        <v>2154</v>
      </c>
      <c r="H4098" t="s">
        <v>4179</v>
      </c>
      <c r="I4098">
        <v>53000000</v>
      </c>
      <c r="J4098" t="s">
        <v>13008</v>
      </c>
      <c r="K4098">
        <v>51000000</v>
      </c>
      <c r="L4098">
        <v>54000000</v>
      </c>
      <c r="M4098">
        <v>15</v>
      </c>
      <c r="N4098" t="s">
        <v>5655</v>
      </c>
      <c r="O4098" t="s">
        <v>13266</v>
      </c>
    </row>
    <row r="4099" spans="1:15" x14ac:dyDescent="0.3">
      <c r="A4099" t="s">
        <v>13267</v>
      </c>
      <c r="B4099">
        <v>2006</v>
      </c>
      <c r="C4099" t="s">
        <v>137</v>
      </c>
      <c r="D4099" t="s">
        <v>13268</v>
      </c>
      <c r="E4099" t="s">
        <v>13269</v>
      </c>
      <c r="F4099" t="s">
        <v>60</v>
      </c>
      <c r="G4099">
        <v>2000</v>
      </c>
      <c r="H4099" t="s">
        <v>5845</v>
      </c>
      <c r="I4099">
        <v>4450000</v>
      </c>
      <c r="J4099" t="s">
        <v>13008</v>
      </c>
      <c r="K4099">
        <v>4150000</v>
      </c>
      <c r="L4099">
        <v>4760000</v>
      </c>
      <c r="M4099" t="s">
        <v>4174</v>
      </c>
      <c r="N4099" t="s">
        <v>4244</v>
      </c>
      <c r="O4099" t="s">
        <v>13270</v>
      </c>
    </row>
    <row r="4100" spans="1:15" x14ac:dyDescent="0.3">
      <c r="A4100" t="s">
        <v>13271</v>
      </c>
      <c r="B4100">
        <v>2018</v>
      </c>
      <c r="C4100" t="s">
        <v>199</v>
      </c>
      <c r="D4100" t="s">
        <v>4953</v>
      </c>
      <c r="E4100" t="s">
        <v>13272</v>
      </c>
      <c r="F4100" t="s">
        <v>94</v>
      </c>
      <c r="G4100">
        <v>147555</v>
      </c>
      <c r="H4100" t="s">
        <v>4179</v>
      </c>
      <c r="I4100">
        <v>6250000</v>
      </c>
      <c r="J4100" t="s">
        <v>13273</v>
      </c>
      <c r="K4100">
        <v>5810000</v>
      </c>
      <c r="L4100">
        <v>6690000</v>
      </c>
      <c r="M4100">
        <v>3</v>
      </c>
      <c r="N4100" t="s">
        <v>4289</v>
      </c>
      <c r="O4100" t="s">
        <v>13274</v>
      </c>
    </row>
    <row r="4101" spans="1:15" x14ac:dyDescent="0.3">
      <c r="A4101" t="s">
        <v>13275</v>
      </c>
      <c r="B4101">
        <v>2015</v>
      </c>
      <c r="C4101" t="s">
        <v>154</v>
      </c>
      <c r="D4101" t="s">
        <v>13276</v>
      </c>
      <c r="E4101" t="s">
        <v>13277</v>
      </c>
      <c r="F4101" t="s">
        <v>143</v>
      </c>
      <c r="G4101">
        <v>82942</v>
      </c>
      <c r="H4101" t="s">
        <v>4179</v>
      </c>
      <c r="I4101">
        <v>8300000</v>
      </c>
      <c r="J4101" t="s">
        <v>13273</v>
      </c>
      <c r="K4101">
        <v>8000000</v>
      </c>
      <c r="L4101">
        <v>8600000</v>
      </c>
      <c r="M4101">
        <v>4</v>
      </c>
      <c r="N4101" t="s">
        <v>4256</v>
      </c>
      <c r="O4101" t="s">
        <v>13278</v>
      </c>
    </row>
    <row r="4102" spans="1:15" x14ac:dyDescent="0.3">
      <c r="A4102" t="s">
        <v>13279</v>
      </c>
      <c r="B4102">
        <v>2016</v>
      </c>
      <c r="C4102" t="s">
        <v>24</v>
      </c>
      <c r="D4102" t="s">
        <v>5840</v>
      </c>
      <c r="E4102" t="s">
        <v>8156</v>
      </c>
      <c r="F4102" t="s">
        <v>43</v>
      </c>
      <c r="G4102">
        <v>139036</v>
      </c>
      <c r="H4102" t="s">
        <v>4172</v>
      </c>
      <c r="I4102">
        <v>13900000</v>
      </c>
      <c r="J4102" t="s">
        <v>13273</v>
      </c>
      <c r="K4102">
        <v>12800000</v>
      </c>
      <c r="L4102">
        <v>15000000</v>
      </c>
      <c r="M4102">
        <v>12</v>
      </c>
      <c r="N4102" t="s">
        <v>4222</v>
      </c>
      <c r="O4102" t="s">
        <v>13280</v>
      </c>
    </row>
    <row r="4103" spans="1:15" x14ac:dyDescent="0.3">
      <c r="A4103" t="s">
        <v>13281</v>
      </c>
      <c r="B4103">
        <v>2016</v>
      </c>
      <c r="C4103" t="s">
        <v>6074</v>
      </c>
      <c r="D4103" t="s">
        <v>13282</v>
      </c>
      <c r="E4103" t="s">
        <v>10718</v>
      </c>
      <c r="F4103" t="s">
        <v>173</v>
      </c>
      <c r="G4103">
        <v>129000</v>
      </c>
      <c r="H4103" t="s">
        <v>4179</v>
      </c>
      <c r="I4103">
        <v>20300000</v>
      </c>
      <c r="J4103" t="s">
        <v>13273</v>
      </c>
      <c r="K4103">
        <v>19000000</v>
      </c>
      <c r="L4103">
        <v>21600000</v>
      </c>
      <c r="M4103" t="s">
        <v>4174</v>
      </c>
      <c r="N4103" t="s">
        <v>4256</v>
      </c>
      <c r="O4103" t="s">
        <v>13283</v>
      </c>
    </row>
    <row r="4104" spans="1:15" x14ac:dyDescent="0.3">
      <c r="A4104" t="s">
        <v>13284</v>
      </c>
      <c r="B4104">
        <v>2017</v>
      </c>
      <c r="C4104" t="s">
        <v>131</v>
      </c>
      <c r="D4104" t="s">
        <v>10950</v>
      </c>
      <c r="E4104" t="s">
        <v>7673</v>
      </c>
      <c r="F4104" t="s">
        <v>43</v>
      </c>
      <c r="G4104">
        <v>94940</v>
      </c>
      <c r="H4104" t="s">
        <v>4172</v>
      </c>
      <c r="I4104">
        <v>14200000</v>
      </c>
      <c r="J4104" t="s">
        <v>13273</v>
      </c>
      <c r="K4104">
        <v>13700000</v>
      </c>
      <c r="L4104">
        <v>14700000</v>
      </c>
      <c r="M4104">
        <v>15</v>
      </c>
      <c r="N4104" t="s">
        <v>4247</v>
      </c>
      <c r="O4104" t="s">
        <v>13285</v>
      </c>
    </row>
    <row r="4105" spans="1:15" x14ac:dyDescent="0.3">
      <c r="A4105" t="s">
        <v>13286</v>
      </c>
      <c r="B4105">
        <v>2017</v>
      </c>
      <c r="C4105" t="s">
        <v>85</v>
      </c>
      <c r="D4105" t="s">
        <v>6052</v>
      </c>
      <c r="E4105" t="s">
        <v>13287</v>
      </c>
      <c r="F4105" t="s">
        <v>173</v>
      </c>
      <c r="G4105">
        <v>120000</v>
      </c>
      <c r="H4105" t="s">
        <v>4179</v>
      </c>
      <c r="I4105">
        <v>9000000</v>
      </c>
      <c r="J4105" t="s">
        <v>13273</v>
      </c>
      <c r="K4105">
        <v>8500000</v>
      </c>
      <c r="L4105">
        <v>9500000</v>
      </c>
      <c r="M4105">
        <v>14</v>
      </c>
      <c r="N4105" t="s">
        <v>4262</v>
      </c>
      <c r="O4105" t="s">
        <v>13288</v>
      </c>
    </row>
    <row r="4106" spans="1:15" x14ac:dyDescent="0.3">
      <c r="A4106" t="s">
        <v>13289</v>
      </c>
      <c r="B4106">
        <v>2018</v>
      </c>
      <c r="C4106" t="s">
        <v>4640</v>
      </c>
      <c r="D4106" t="s">
        <v>13290</v>
      </c>
      <c r="E4106" t="s">
        <v>13291</v>
      </c>
      <c r="F4106" t="s">
        <v>43</v>
      </c>
      <c r="G4106">
        <v>105000</v>
      </c>
      <c r="H4106" t="s">
        <v>4179</v>
      </c>
      <c r="I4106">
        <v>5970000</v>
      </c>
      <c r="J4106" t="s">
        <v>13273</v>
      </c>
      <c r="K4106">
        <v>5730000</v>
      </c>
      <c r="L4106">
        <v>6210000</v>
      </c>
      <c r="M4106">
        <v>3</v>
      </c>
      <c r="N4106" t="s">
        <v>4180</v>
      </c>
      <c r="O4106" t="s">
        <v>13292</v>
      </c>
    </row>
    <row r="4107" spans="1:15" x14ac:dyDescent="0.3">
      <c r="A4107" t="s">
        <v>13027</v>
      </c>
      <c r="B4107">
        <v>2018</v>
      </c>
      <c r="C4107" t="s">
        <v>24</v>
      </c>
      <c r="D4107" t="s">
        <v>13028</v>
      </c>
      <c r="E4107" t="s">
        <v>13029</v>
      </c>
      <c r="F4107" t="s">
        <v>143</v>
      </c>
      <c r="G4107">
        <v>30585</v>
      </c>
      <c r="H4107" t="s">
        <v>4172</v>
      </c>
      <c r="I4107">
        <v>11200000</v>
      </c>
      <c r="J4107" t="s">
        <v>13273</v>
      </c>
      <c r="K4107">
        <v>10600000</v>
      </c>
      <c r="L4107">
        <v>11800000</v>
      </c>
      <c r="M4107">
        <v>4</v>
      </c>
      <c r="N4107" t="s">
        <v>4186</v>
      </c>
      <c r="O4107" t="s">
        <v>13293</v>
      </c>
    </row>
    <row r="4108" spans="1:15" x14ac:dyDescent="0.3">
      <c r="A4108" t="s">
        <v>13294</v>
      </c>
      <c r="B4108">
        <v>2018</v>
      </c>
      <c r="C4108" t="s">
        <v>131</v>
      </c>
      <c r="D4108" t="s">
        <v>5674</v>
      </c>
      <c r="E4108" t="s">
        <v>8392</v>
      </c>
      <c r="F4108" t="s">
        <v>173</v>
      </c>
      <c r="G4108">
        <v>140545</v>
      </c>
      <c r="H4108" t="s">
        <v>4172</v>
      </c>
      <c r="I4108">
        <v>11600000</v>
      </c>
      <c r="J4108" t="s">
        <v>13273</v>
      </c>
      <c r="K4108">
        <v>11200000</v>
      </c>
      <c r="L4108">
        <v>12100000</v>
      </c>
      <c r="M4108">
        <v>16</v>
      </c>
      <c r="N4108" t="s">
        <v>4186</v>
      </c>
      <c r="O4108" t="s">
        <v>13295</v>
      </c>
    </row>
    <row r="4109" spans="1:15" x14ac:dyDescent="0.3">
      <c r="A4109" t="s">
        <v>13296</v>
      </c>
      <c r="B4109">
        <v>2019</v>
      </c>
      <c r="C4109" t="s">
        <v>36</v>
      </c>
      <c r="D4109" t="s">
        <v>4426</v>
      </c>
      <c r="E4109" t="s">
        <v>4400</v>
      </c>
      <c r="F4109" t="s">
        <v>60</v>
      </c>
      <c r="G4109">
        <v>102000</v>
      </c>
      <c r="H4109" t="s">
        <v>4179</v>
      </c>
      <c r="I4109">
        <v>5790000</v>
      </c>
      <c r="J4109" t="s">
        <v>13273</v>
      </c>
      <c r="K4109">
        <v>5570000</v>
      </c>
      <c r="L4109">
        <v>6010000</v>
      </c>
      <c r="M4109">
        <v>6</v>
      </c>
      <c r="N4109" t="s">
        <v>4244</v>
      </c>
      <c r="O4109" t="s">
        <v>13297</v>
      </c>
    </row>
    <row r="4110" spans="1:15" x14ac:dyDescent="0.3">
      <c r="A4110" t="s">
        <v>5538</v>
      </c>
      <c r="B4110">
        <v>2019</v>
      </c>
      <c r="C4110" t="s">
        <v>24</v>
      </c>
      <c r="D4110" t="s">
        <v>5245</v>
      </c>
      <c r="E4110" t="s">
        <v>5810</v>
      </c>
      <c r="F4110" t="s">
        <v>143</v>
      </c>
      <c r="G4110">
        <v>73604</v>
      </c>
      <c r="H4110" t="s">
        <v>4179</v>
      </c>
      <c r="I4110">
        <v>13100000</v>
      </c>
      <c r="J4110" t="s">
        <v>13273</v>
      </c>
      <c r="K4110">
        <v>12600000</v>
      </c>
      <c r="L4110">
        <v>13600000</v>
      </c>
      <c r="M4110">
        <v>15</v>
      </c>
      <c r="N4110" t="s">
        <v>4274</v>
      </c>
      <c r="O4110" t="s">
        <v>13298</v>
      </c>
    </row>
    <row r="4111" spans="1:15" x14ac:dyDescent="0.3">
      <c r="A4111" t="s">
        <v>13299</v>
      </c>
      <c r="B4111">
        <v>2019</v>
      </c>
      <c r="C4111" t="s">
        <v>4640</v>
      </c>
      <c r="D4111" t="s">
        <v>6050</v>
      </c>
      <c r="E4111" t="s">
        <v>10541</v>
      </c>
      <c r="F4111" t="s">
        <v>43</v>
      </c>
      <c r="G4111">
        <v>61850</v>
      </c>
      <c r="H4111" t="s">
        <v>4179</v>
      </c>
      <c r="I4111">
        <v>11800000</v>
      </c>
      <c r="J4111" t="s">
        <v>13273</v>
      </c>
      <c r="K4111">
        <v>11200000</v>
      </c>
      <c r="L4111">
        <v>12400000</v>
      </c>
      <c r="M4111" t="s">
        <v>4174</v>
      </c>
      <c r="N4111" t="s">
        <v>4186</v>
      </c>
      <c r="O4111" t="s">
        <v>13300</v>
      </c>
    </row>
    <row r="4112" spans="1:15" x14ac:dyDescent="0.3">
      <c r="A4112" t="s">
        <v>8906</v>
      </c>
      <c r="B4112">
        <v>2019</v>
      </c>
      <c r="C4112" t="s">
        <v>24</v>
      </c>
      <c r="D4112" t="s">
        <v>4430</v>
      </c>
      <c r="E4112" t="s">
        <v>6159</v>
      </c>
      <c r="F4112" t="s">
        <v>94</v>
      </c>
      <c r="G4112">
        <v>79990</v>
      </c>
      <c r="H4112" t="s">
        <v>4172</v>
      </c>
      <c r="I4112">
        <v>19800000</v>
      </c>
      <c r="J4112" t="s">
        <v>13273</v>
      </c>
      <c r="K4112">
        <v>19000000</v>
      </c>
      <c r="L4112">
        <v>20600000</v>
      </c>
      <c r="M4112">
        <v>37</v>
      </c>
      <c r="N4112" t="s">
        <v>4251</v>
      </c>
      <c r="O4112" t="s">
        <v>13301</v>
      </c>
    </row>
    <row r="4113" spans="1:15" x14ac:dyDescent="0.3">
      <c r="A4113" t="s">
        <v>13302</v>
      </c>
      <c r="B4113">
        <v>2019</v>
      </c>
      <c r="C4113" t="s">
        <v>85</v>
      </c>
      <c r="D4113" t="s">
        <v>4541</v>
      </c>
      <c r="E4113" t="s">
        <v>13303</v>
      </c>
      <c r="F4113" t="s">
        <v>143</v>
      </c>
      <c r="G4113">
        <v>93000</v>
      </c>
      <c r="H4113" t="s">
        <v>4172</v>
      </c>
      <c r="I4113">
        <v>7930000</v>
      </c>
      <c r="J4113" t="s">
        <v>13273</v>
      </c>
      <c r="K4113">
        <v>7650000</v>
      </c>
      <c r="L4113">
        <v>8200000</v>
      </c>
      <c r="M4113">
        <v>6</v>
      </c>
      <c r="N4113" t="s">
        <v>4582</v>
      </c>
      <c r="O4113" t="s">
        <v>13304</v>
      </c>
    </row>
    <row r="4114" spans="1:15" x14ac:dyDescent="0.3">
      <c r="A4114" t="s">
        <v>13305</v>
      </c>
      <c r="B4114">
        <v>2019</v>
      </c>
      <c r="C4114" t="s">
        <v>188</v>
      </c>
      <c r="D4114" t="s">
        <v>4593</v>
      </c>
      <c r="E4114" t="s">
        <v>6121</v>
      </c>
      <c r="F4114" t="s">
        <v>143</v>
      </c>
      <c r="G4114">
        <v>54981</v>
      </c>
      <c r="H4114" t="s">
        <v>4172</v>
      </c>
      <c r="I4114">
        <v>7000000</v>
      </c>
      <c r="J4114" t="s">
        <v>13273</v>
      </c>
      <c r="K4114">
        <v>6760000</v>
      </c>
      <c r="L4114">
        <v>7250000</v>
      </c>
      <c r="M4114">
        <v>14</v>
      </c>
      <c r="N4114" t="s">
        <v>4582</v>
      </c>
      <c r="O4114" t="s">
        <v>13306</v>
      </c>
    </row>
    <row r="4115" spans="1:15" x14ac:dyDescent="0.3">
      <c r="A4115" t="s">
        <v>11949</v>
      </c>
      <c r="B4115">
        <v>2019</v>
      </c>
      <c r="C4115" t="s">
        <v>4640</v>
      </c>
      <c r="D4115" t="s">
        <v>5786</v>
      </c>
      <c r="E4115" t="s">
        <v>5787</v>
      </c>
      <c r="F4115" t="s">
        <v>43</v>
      </c>
      <c r="G4115">
        <v>59492</v>
      </c>
      <c r="H4115" t="s">
        <v>4179</v>
      </c>
      <c r="I4115">
        <v>8500000</v>
      </c>
      <c r="J4115" t="s">
        <v>13273</v>
      </c>
      <c r="K4115">
        <v>8200000</v>
      </c>
      <c r="L4115">
        <v>8800000</v>
      </c>
      <c r="M4115">
        <v>36</v>
      </c>
      <c r="N4115" t="s">
        <v>4218</v>
      </c>
      <c r="O4115" t="s">
        <v>13307</v>
      </c>
    </row>
    <row r="4116" spans="1:15" x14ac:dyDescent="0.3">
      <c r="A4116" t="s">
        <v>13308</v>
      </c>
      <c r="B4116">
        <v>2021</v>
      </c>
      <c r="C4116" t="s">
        <v>166</v>
      </c>
      <c r="D4116" t="s">
        <v>5003</v>
      </c>
      <c r="E4116" t="s">
        <v>5004</v>
      </c>
      <c r="F4116" t="s">
        <v>43</v>
      </c>
      <c r="G4116">
        <v>70500</v>
      </c>
      <c r="H4116" t="s">
        <v>4172</v>
      </c>
      <c r="I4116">
        <v>16900000</v>
      </c>
      <c r="J4116" t="s">
        <v>13273</v>
      </c>
      <c r="K4116">
        <v>16300000</v>
      </c>
      <c r="L4116">
        <v>17500000</v>
      </c>
      <c r="M4116">
        <v>40</v>
      </c>
      <c r="N4116" t="s">
        <v>4186</v>
      </c>
      <c r="O4116" t="s">
        <v>13309</v>
      </c>
    </row>
    <row r="4117" spans="1:15" x14ac:dyDescent="0.3">
      <c r="A4117" t="s">
        <v>11630</v>
      </c>
      <c r="B4117">
        <v>2019</v>
      </c>
      <c r="C4117" t="s">
        <v>182</v>
      </c>
      <c r="D4117" t="s">
        <v>13310</v>
      </c>
      <c r="E4117" t="s">
        <v>13311</v>
      </c>
      <c r="F4117" t="s">
        <v>43</v>
      </c>
      <c r="G4117">
        <v>75950</v>
      </c>
      <c r="H4117" t="s">
        <v>4179</v>
      </c>
      <c r="I4117">
        <v>12200000</v>
      </c>
      <c r="J4117" t="s">
        <v>13273</v>
      </c>
      <c r="K4117">
        <v>11400000</v>
      </c>
      <c r="L4117">
        <v>13100000</v>
      </c>
      <c r="M4117" t="s">
        <v>4174</v>
      </c>
      <c r="N4117" t="s">
        <v>6913</v>
      </c>
      <c r="O4117" t="s">
        <v>13312</v>
      </c>
    </row>
    <row r="4118" spans="1:15" x14ac:dyDescent="0.3">
      <c r="A4118" t="s">
        <v>13313</v>
      </c>
      <c r="B4118">
        <v>2019</v>
      </c>
      <c r="C4118" t="s">
        <v>166</v>
      </c>
      <c r="D4118" t="s">
        <v>8011</v>
      </c>
      <c r="E4118" t="s">
        <v>13314</v>
      </c>
      <c r="F4118" t="s">
        <v>4788</v>
      </c>
      <c r="G4118">
        <v>24634</v>
      </c>
      <c r="H4118" t="s">
        <v>4179</v>
      </c>
      <c r="I4118">
        <v>10100000</v>
      </c>
      <c r="J4118" t="s">
        <v>13273</v>
      </c>
      <c r="K4118">
        <v>9400000</v>
      </c>
      <c r="L4118">
        <v>10800000</v>
      </c>
      <c r="M4118" t="s">
        <v>4174</v>
      </c>
      <c r="N4118" t="s">
        <v>4289</v>
      </c>
      <c r="O4118" t="s">
        <v>13315</v>
      </c>
    </row>
    <row r="4119" spans="1:15" x14ac:dyDescent="0.3">
      <c r="A4119" t="s">
        <v>13316</v>
      </c>
      <c r="B4119">
        <v>2020</v>
      </c>
      <c r="C4119" t="s">
        <v>89</v>
      </c>
      <c r="D4119">
        <v>3</v>
      </c>
      <c r="E4119" t="s">
        <v>4380</v>
      </c>
      <c r="F4119" t="s">
        <v>43</v>
      </c>
      <c r="G4119">
        <v>111000</v>
      </c>
      <c r="H4119" t="s">
        <v>4179</v>
      </c>
      <c r="I4119">
        <v>5850000</v>
      </c>
      <c r="J4119" t="s">
        <v>13273</v>
      </c>
      <c r="K4119">
        <v>5400000</v>
      </c>
      <c r="L4119">
        <v>6300000</v>
      </c>
      <c r="M4119">
        <v>10</v>
      </c>
      <c r="N4119" t="s">
        <v>4262</v>
      </c>
      <c r="O4119" t="s">
        <v>13317</v>
      </c>
    </row>
    <row r="4120" spans="1:15" x14ac:dyDescent="0.3">
      <c r="A4120" t="s">
        <v>13318</v>
      </c>
      <c r="B4120">
        <v>2020</v>
      </c>
      <c r="C4120" t="s">
        <v>137</v>
      </c>
      <c r="D4120" t="s">
        <v>4335</v>
      </c>
      <c r="E4120" t="s">
        <v>13319</v>
      </c>
      <c r="F4120" t="s">
        <v>43</v>
      </c>
      <c r="G4120">
        <v>39396</v>
      </c>
      <c r="H4120" t="s">
        <v>4179</v>
      </c>
      <c r="I4120">
        <v>13000000</v>
      </c>
      <c r="J4120" t="s">
        <v>13273</v>
      </c>
      <c r="K4120">
        <v>12500000</v>
      </c>
      <c r="L4120">
        <v>13500000</v>
      </c>
      <c r="M4120" t="s">
        <v>4174</v>
      </c>
      <c r="N4120" t="s">
        <v>4256</v>
      </c>
      <c r="O4120" t="s">
        <v>13320</v>
      </c>
    </row>
    <row r="4121" spans="1:15" x14ac:dyDescent="0.3">
      <c r="A4121" t="s">
        <v>11636</v>
      </c>
      <c r="B4121">
        <v>2020</v>
      </c>
      <c r="C4121" t="s">
        <v>24</v>
      </c>
      <c r="D4121" t="s">
        <v>4571</v>
      </c>
      <c r="E4121" t="s">
        <v>6066</v>
      </c>
      <c r="F4121" t="s">
        <v>143</v>
      </c>
      <c r="G4121">
        <v>34289</v>
      </c>
      <c r="H4121" t="s">
        <v>4179</v>
      </c>
      <c r="I4121">
        <v>16400000</v>
      </c>
      <c r="J4121" t="s">
        <v>13273</v>
      </c>
      <c r="K4121">
        <v>15800000</v>
      </c>
      <c r="L4121">
        <v>17000000</v>
      </c>
      <c r="M4121" t="s">
        <v>4174</v>
      </c>
      <c r="N4121" t="s">
        <v>4199</v>
      </c>
      <c r="O4121" t="s">
        <v>13321</v>
      </c>
    </row>
    <row r="4122" spans="1:15" x14ac:dyDescent="0.3">
      <c r="A4122" t="s">
        <v>5583</v>
      </c>
      <c r="B4122">
        <v>2022</v>
      </c>
      <c r="C4122" t="s">
        <v>41</v>
      </c>
      <c r="D4122" t="s">
        <v>4874</v>
      </c>
      <c r="E4122" t="s">
        <v>4618</v>
      </c>
      <c r="F4122" t="s">
        <v>94</v>
      </c>
      <c r="G4122">
        <v>70000</v>
      </c>
      <c r="H4122" t="s">
        <v>4172</v>
      </c>
      <c r="I4122">
        <v>8700000</v>
      </c>
      <c r="J4122" t="s">
        <v>13273</v>
      </c>
      <c r="K4122">
        <v>8200000</v>
      </c>
      <c r="L4122">
        <v>9100000</v>
      </c>
      <c r="M4122">
        <v>12</v>
      </c>
      <c r="N4122" t="s">
        <v>4438</v>
      </c>
      <c r="O4122" t="s">
        <v>13322</v>
      </c>
    </row>
    <row r="4123" spans="1:15" x14ac:dyDescent="0.3">
      <c r="A4123" t="s">
        <v>13323</v>
      </c>
      <c r="B4123">
        <v>2021</v>
      </c>
      <c r="C4123" t="s">
        <v>108</v>
      </c>
      <c r="D4123" t="s">
        <v>4476</v>
      </c>
      <c r="E4123" t="s">
        <v>5025</v>
      </c>
      <c r="F4123" t="s">
        <v>60</v>
      </c>
      <c r="G4123">
        <v>78436</v>
      </c>
      <c r="H4123" t="s">
        <v>4172</v>
      </c>
      <c r="I4123">
        <v>8600000</v>
      </c>
      <c r="J4123" t="s">
        <v>13273</v>
      </c>
      <c r="K4123">
        <v>8200000</v>
      </c>
      <c r="L4123">
        <v>8900000</v>
      </c>
      <c r="M4123">
        <v>14</v>
      </c>
      <c r="N4123" t="s">
        <v>4262</v>
      </c>
      <c r="O4123" t="s">
        <v>13324</v>
      </c>
    </row>
    <row r="4124" spans="1:15" x14ac:dyDescent="0.3">
      <c r="A4124" t="s">
        <v>13323</v>
      </c>
      <c r="B4124">
        <v>2021</v>
      </c>
      <c r="C4124" t="s">
        <v>108</v>
      </c>
      <c r="D4124" t="s">
        <v>4476</v>
      </c>
      <c r="E4124" t="s">
        <v>5025</v>
      </c>
      <c r="F4124" t="s">
        <v>60</v>
      </c>
      <c r="G4124">
        <v>79000</v>
      </c>
      <c r="H4124" t="s">
        <v>4172</v>
      </c>
      <c r="I4124">
        <v>8500000</v>
      </c>
      <c r="J4124" t="s">
        <v>13273</v>
      </c>
      <c r="K4124">
        <v>8200000</v>
      </c>
      <c r="L4124">
        <v>8900000</v>
      </c>
      <c r="M4124">
        <v>14</v>
      </c>
      <c r="N4124" t="s">
        <v>4262</v>
      </c>
      <c r="O4124" t="s">
        <v>13325</v>
      </c>
    </row>
    <row r="4125" spans="1:15" x14ac:dyDescent="0.3">
      <c r="A4125" t="s">
        <v>13323</v>
      </c>
      <c r="B4125">
        <v>2021</v>
      </c>
      <c r="C4125" t="s">
        <v>108</v>
      </c>
      <c r="D4125" t="s">
        <v>4476</v>
      </c>
      <c r="E4125" t="s">
        <v>4725</v>
      </c>
      <c r="F4125" t="s">
        <v>60</v>
      </c>
      <c r="G4125">
        <v>78436</v>
      </c>
      <c r="H4125" t="s">
        <v>4172</v>
      </c>
      <c r="I4125">
        <v>8900000</v>
      </c>
      <c r="J4125" t="s">
        <v>13273</v>
      </c>
      <c r="K4125">
        <v>8600000</v>
      </c>
      <c r="L4125">
        <v>9300000</v>
      </c>
      <c r="M4125">
        <v>11</v>
      </c>
      <c r="N4125" t="s">
        <v>4262</v>
      </c>
      <c r="O4125" t="s">
        <v>13326</v>
      </c>
    </row>
    <row r="4126" spans="1:15" x14ac:dyDescent="0.3">
      <c r="A4126" t="s">
        <v>13327</v>
      </c>
      <c r="B4126">
        <v>2020</v>
      </c>
      <c r="C4126" t="s">
        <v>9513</v>
      </c>
      <c r="D4126" t="s">
        <v>13328</v>
      </c>
      <c r="E4126" t="s">
        <v>13329</v>
      </c>
      <c r="F4126" t="s">
        <v>143</v>
      </c>
      <c r="G4126">
        <v>69470</v>
      </c>
      <c r="H4126" t="s">
        <v>4179</v>
      </c>
      <c r="I4126">
        <v>19300000</v>
      </c>
      <c r="J4126" t="s">
        <v>13273</v>
      </c>
      <c r="K4126">
        <v>18700000</v>
      </c>
      <c r="L4126">
        <v>20000000</v>
      </c>
      <c r="M4126">
        <v>4</v>
      </c>
      <c r="N4126" t="s">
        <v>4626</v>
      </c>
      <c r="O4126" t="s">
        <v>13330</v>
      </c>
    </row>
    <row r="4127" spans="1:15" x14ac:dyDescent="0.3">
      <c r="A4127" t="s">
        <v>13331</v>
      </c>
      <c r="B4127">
        <v>2020</v>
      </c>
      <c r="C4127" t="s">
        <v>62</v>
      </c>
      <c r="D4127">
        <v>2008</v>
      </c>
      <c r="E4127" t="s">
        <v>9868</v>
      </c>
      <c r="F4127" t="s">
        <v>143</v>
      </c>
      <c r="G4127">
        <v>46686</v>
      </c>
      <c r="H4127" t="s">
        <v>4172</v>
      </c>
      <c r="I4127">
        <v>11000000</v>
      </c>
      <c r="J4127" t="s">
        <v>13273</v>
      </c>
      <c r="K4127">
        <v>10600000</v>
      </c>
      <c r="L4127">
        <v>11300000</v>
      </c>
      <c r="M4127">
        <v>7</v>
      </c>
      <c r="N4127" t="s">
        <v>4289</v>
      </c>
      <c r="O4127" t="s">
        <v>13332</v>
      </c>
    </row>
    <row r="4128" spans="1:15" x14ac:dyDescent="0.3">
      <c r="A4128" t="s">
        <v>13333</v>
      </c>
      <c r="B4128">
        <v>2021</v>
      </c>
      <c r="C4128" t="s">
        <v>89</v>
      </c>
      <c r="D4128" t="s">
        <v>4379</v>
      </c>
      <c r="E4128" t="s">
        <v>4380</v>
      </c>
      <c r="F4128" t="s">
        <v>60</v>
      </c>
      <c r="G4128">
        <v>32500</v>
      </c>
      <c r="H4128" t="s">
        <v>4179</v>
      </c>
      <c r="I4128">
        <v>7240000</v>
      </c>
      <c r="J4128" t="s">
        <v>13273</v>
      </c>
      <c r="K4128">
        <v>6990000</v>
      </c>
      <c r="L4128">
        <v>7490000</v>
      </c>
      <c r="M4128">
        <v>30</v>
      </c>
      <c r="N4128" t="s">
        <v>4262</v>
      </c>
      <c r="O4128" t="s">
        <v>13334</v>
      </c>
    </row>
    <row r="4129" spans="1:15" x14ac:dyDescent="0.3">
      <c r="A4129" t="s">
        <v>10632</v>
      </c>
      <c r="B4129">
        <v>2020</v>
      </c>
      <c r="C4129" t="s">
        <v>41</v>
      </c>
      <c r="D4129" t="s">
        <v>5030</v>
      </c>
      <c r="E4129" t="s">
        <v>5031</v>
      </c>
      <c r="F4129" t="s">
        <v>161</v>
      </c>
      <c r="G4129">
        <v>83297</v>
      </c>
      <c r="H4129" t="s">
        <v>4179</v>
      </c>
      <c r="I4129">
        <v>10100000</v>
      </c>
      <c r="J4129" t="s">
        <v>13273</v>
      </c>
      <c r="K4129">
        <v>9800000</v>
      </c>
      <c r="L4129">
        <v>10500000</v>
      </c>
      <c r="M4129">
        <v>2</v>
      </c>
      <c r="N4129" t="s">
        <v>4262</v>
      </c>
      <c r="O4129" t="s">
        <v>13335</v>
      </c>
    </row>
    <row r="4130" spans="1:15" x14ac:dyDescent="0.3">
      <c r="A4130" t="s">
        <v>13336</v>
      </c>
      <c r="B4130">
        <v>2021</v>
      </c>
      <c r="C4130" t="s">
        <v>89</v>
      </c>
      <c r="D4130" t="s">
        <v>4422</v>
      </c>
      <c r="E4130" t="s">
        <v>4850</v>
      </c>
      <c r="F4130" t="s">
        <v>60</v>
      </c>
      <c r="G4130">
        <v>88622</v>
      </c>
      <c r="H4130" t="s">
        <v>4179</v>
      </c>
      <c r="I4130">
        <v>8000000</v>
      </c>
      <c r="J4130" t="s">
        <v>13273</v>
      </c>
      <c r="K4130">
        <v>7670000</v>
      </c>
      <c r="L4130">
        <v>8400000</v>
      </c>
      <c r="M4130">
        <v>98</v>
      </c>
      <c r="N4130" t="s">
        <v>4381</v>
      </c>
      <c r="O4130" t="s">
        <v>13337</v>
      </c>
    </row>
    <row r="4131" spans="1:15" x14ac:dyDescent="0.3">
      <c r="A4131" t="s">
        <v>13336</v>
      </c>
      <c r="B4131">
        <v>2021</v>
      </c>
      <c r="C4131" t="s">
        <v>89</v>
      </c>
      <c r="D4131" t="s">
        <v>4422</v>
      </c>
      <c r="E4131" t="s">
        <v>4850</v>
      </c>
      <c r="F4131" t="s">
        <v>60</v>
      </c>
      <c r="G4131">
        <v>88625</v>
      </c>
      <c r="H4131" t="s">
        <v>4179</v>
      </c>
      <c r="I4131">
        <v>8000000</v>
      </c>
      <c r="J4131" t="s">
        <v>13273</v>
      </c>
      <c r="K4131">
        <v>7670000</v>
      </c>
      <c r="L4131">
        <v>8400000</v>
      </c>
      <c r="M4131">
        <v>98</v>
      </c>
      <c r="N4131" t="s">
        <v>4381</v>
      </c>
      <c r="O4131" t="s">
        <v>13338</v>
      </c>
    </row>
    <row r="4132" spans="1:15" x14ac:dyDescent="0.3">
      <c r="A4132" t="s">
        <v>13339</v>
      </c>
      <c r="B4132">
        <v>2021</v>
      </c>
      <c r="C4132" t="s">
        <v>89</v>
      </c>
      <c r="D4132" t="s">
        <v>8306</v>
      </c>
      <c r="E4132" t="s">
        <v>9446</v>
      </c>
      <c r="F4132" t="s">
        <v>43</v>
      </c>
      <c r="G4132">
        <v>46306</v>
      </c>
      <c r="H4132" t="s">
        <v>4179</v>
      </c>
      <c r="I4132">
        <v>8200000</v>
      </c>
      <c r="J4132" t="s">
        <v>13273</v>
      </c>
      <c r="K4132">
        <v>7800000</v>
      </c>
      <c r="L4132">
        <v>8600000</v>
      </c>
      <c r="M4132" t="s">
        <v>4174</v>
      </c>
      <c r="N4132" t="s">
        <v>4416</v>
      </c>
      <c r="O4132" t="s">
        <v>13340</v>
      </c>
    </row>
    <row r="4133" spans="1:15" x14ac:dyDescent="0.3">
      <c r="A4133" t="s">
        <v>13341</v>
      </c>
      <c r="B4133">
        <v>2021</v>
      </c>
      <c r="C4133" t="s">
        <v>36</v>
      </c>
      <c r="D4133" t="s">
        <v>4774</v>
      </c>
      <c r="E4133" t="s">
        <v>4813</v>
      </c>
      <c r="F4133" t="s">
        <v>43</v>
      </c>
      <c r="G4133">
        <v>23375</v>
      </c>
      <c r="H4133" t="s">
        <v>4179</v>
      </c>
      <c r="I4133">
        <v>11400000</v>
      </c>
      <c r="J4133" t="s">
        <v>13273</v>
      </c>
      <c r="K4133">
        <v>10900000</v>
      </c>
      <c r="L4133">
        <v>11900000</v>
      </c>
      <c r="M4133">
        <v>29</v>
      </c>
      <c r="N4133" t="s">
        <v>4262</v>
      </c>
      <c r="O4133" t="s">
        <v>13342</v>
      </c>
    </row>
    <row r="4134" spans="1:15" x14ac:dyDescent="0.3">
      <c r="A4134" t="s">
        <v>13343</v>
      </c>
      <c r="B4134">
        <v>2021</v>
      </c>
      <c r="C4134" t="s">
        <v>36</v>
      </c>
      <c r="D4134" t="s">
        <v>4774</v>
      </c>
      <c r="E4134" t="s">
        <v>4813</v>
      </c>
      <c r="F4134" t="s">
        <v>94</v>
      </c>
      <c r="G4134">
        <v>124207</v>
      </c>
      <c r="H4134" t="s">
        <v>4179</v>
      </c>
      <c r="I4134">
        <v>10200000</v>
      </c>
      <c r="J4134" t="s">
        <v>13273</v>
      </c>
      <c r="K4134">
        <v>9700000</v>
      </c>
      <c r="L4134">
        <v>10700000</v>
      </c>
      <c r="M4134">
        <v>29</v>
      </c>
      <c r="N4134" t="s">
        <v>4262</v>
      </c>
      <c r="O4134" t="s">
        <v>13344</v>
      </c>
    </row>
    <row r="4135" spans="1:15" x14ac:dyDescent="0.3">
      <c r="A4135" t="s">
        <v>13345</v>
      </c>
      <c r="B4135">
        <v>2021</v>
      </c>
      <c r="C4135" t="s">
        <v>92</v>
      </c>
      <c r="D4135" t="s">
        <v>5085</v>
      </c>
      <c r="E4135" t="s">
        <v>4834</v>
      </c>
      <c r="F4135" t="s">
        <v>143</v>
      </c>
      <c r="G4135">
        <v>109502</v>
      </c>
      <c r="H4135" t="s">
        <v>4172</v>
      </c>
      <c r="I4135">
        <v>19500000</v>
      </c>
      <c r="J4135" t="s">
        <v>13273</v>
      </c>
      <c r="K4135">
        <v>18600000</v>
      </c>
      <c r="L4135">
        <v>20400000</v>
      </c>
      <c r="M4135">
        <v>20</v>
      </c>
      <c r="N4135" t="s">
        <v>4332</v>
      </c>
      <c r="O4135" t="s">
        <v>13346</v>
      </c>
    </row>
    <row r="4136" spans="1:15" x14ac:dyDescent="0.3">
      <c r="A4136" t="s">
        <v>13347</v>
      </c>
      <c r="B4136">
        <v>2021</v>
      </c>
      <c r="C4136" t="s">
        <v>4183</v>
      </c>
      <c r="D4136" t="s">
        <v>4302</v>
      </c>
      <c r="E4136" t="s">
        <v>13348</v>
      </c>
      <c r="F4136" t="s">
        <v>143</v>
      </c>
      <c r="G4136">
        <v>39100</v>
      </c>
      <c r="H4136" t="s">
        <v>4179</v>
      </c>
      <c r="I4136">
        <v>15200000</v>
      </c>
      <c r="J4136" t="s">
        <v>13273</v>
      </c>
      <c r="K4136">
        <v>14700000</v>
      </c>
      <c r="L4136">
        <v>15800000</v>
      </c>
      <c r="M4136">
        <v>25</v>
      </c>
      <c r="N4136" t="s">
        <v>4247</v>
      </c>
      <c r="O4136" t="s">
        <v>13349</v>
      </c>
    </row>
    <row r="4137" spans="1:15" x14ac:dyDescent="0.3">
      <c r="A4137" t="s">
        <v>13350</v>
      </c>
      <c r="B4137">
        <v>2021</v>
      </c>
      <c r="C4137" t="s">
        <v>45</v>
      </c>
      <c r="D4137" t="s">
        <v>4933</v>
      </c>
      <c r="E4137" t="s">
        <v>9492</v>
      </c>
      <c r="F4137" t="s">
        <v>143</v>
      </c>
      <c r="G4137">
        <v>98000</v>
      </c>
      <c r="H4137" t="s">
        <v>4179</v>
      </c>
      <c r="I4137">
        <v>8500000</v>
      </c>
      <c r="J4137" t="s">
        <v>13273</v>
      </c>
      <c r="K4137">
        <v>8100000</v>
      </c>
      <c r="L4137">
        <v>9000000</v>
      </c>
      <c r="M4137">
        <v>12</v>
      </c>
      <c r="N4137" t="s">
        <v>4218</v>
      </c>
      <c r="O4137" t="s">
        <v>13351</v>
      </c>
    </row>
    <row r="4138" spans="1:15" x14ac:dyDescent="0.3">
      <c r="A4138" t="s">
        <v>13352</v>
      </c>
      <c r="B4138">
        <v>2021</v>
      </c>
      <c r="C4138" t="s">
        <v>230</v>
      </c>
      <c r="D4138" t="s">
        <v>11820</v>
      </c>
      <c r="E4138" t="s">
        <v>13353</v>
      </c>
      <c r="F4138" t="s">
        <v>143</v>
      </c>
      <c r="G4138">
        <v>63000</v>
      </c>
      <c r="H4138" t="s">
        <v>4179</v>
      </c>
      <c r="I4138">
        <v>10200000</v>
      </c>
      <c r="J4138" t="s">
        <v>13273</v>
      </c>
      <c r="K4138">
        <v>9800000</v>
      </c>
      <c r="L4138">
        <v>10600000</v>
      </c>
      <c r="M4138">
        <v>4</v>
      </c>
      <c r="N4138" t="s">
        <v>4626</v>
      </c>
      <c r="O4138" t="s">
        <v>13354</v>
      </c>
    </row>
    <row r="4139" spans="1:15" x14ac:dyDescent="0.3">
      <c r="A4139" t="s">
        <v>11153</v>
      </c>
      <c r="B4139">
        <v>2021</v>
      </c>
      <c r="C4139" t="s">
        <v>89</v>
      </c>
      <c r="D4139" t="s">
        <v>4422</v>
      </c>
      <c r="E4139" t="s">
        <v>4423</v>
      </c>
      <c r="F4139" t="s">
        <v>43</v>
      </c>
      <c r="G4139">
        <v>108000</v>
      </c>
      <c r="H4139" t="s">
        <v>4172</v>
      </c>
      <c r="I4139">
        <v>7410000</v>
      </c>
      <c r="J4139" t="s">
        <v>13273</v>
      </c>
      <c r="K4139">
        <v>7130000</v>
      </c>
      <c r="L4139">
        <v>7680000</v>
      </c>
      <c r="M4139">
        <v>98</v>
      </c>
      <c r="N4139" t="s">
        <v>4438</v>
      </c>
      <c r="O4139" t="s">
        <v>13355</v>
      </c>
    </row>
    <row r="4140" spans="1:15" x14ac:dyDescent="0.3">
      <c r="A4140" t="s">
        <v>11153</v>
      </c>
      <c r="B4140">
        <v>2021</v>
      </c>
      <c r="C4140" t="s">
        <v>89</v>
      </c>
      <c r="D4140" t="s">
        <v>4422</v>
      </c>
      <c r="E4140" t="s">
        <v>4423</v>
      </c>
      <c r="F4140" t="s">
        <v>43</v>
      </c>
      <c r="G4140">
        <v>108748</v>
      </c>
      <c r="H4140" t="s">
        <v>4172</v>
      </c>
      <c r="I4140">
        <v>7400000</v>
      </c>
      <c r="J4140" t="s">
        <v>13273</v>
      </c>
      <c r="K4140">
        <v>7130000</v>
      </c>
      <c r="L4140">
        <v>7680000</v>
      </c>
      <c r="M4140">
        <v>98</v>
      </c>
      <c r="N4140" t="s">
        <v>4438</v>
      </c>
      <c r="O4140" t="s">
        <v>13356</v>
      </c>
    </row>
    <row r="4141" spans="1:15" x14ac:dyDescent="0.3">
      <c r="A4141" t="s">
        <v>13357</v>
      </c>
      <c r="B4141">
        <v>2022</v>
      </c>
      <c r="C4141" t="s">
        <v>36</v>
      </c>
      <c r="D4141" t="s">
        <v>4426</v>
      </c>
      <c r="E4141" t="s">
        <v>4637</v>
      </c>
      <c r="F4141" t="s">
        <v>60</v>
      </c>
      <c r="G4141">
        <v>78182</v>
      </c>
      <c r="H4141" t="s">
        <v>4179</v>
      </c>
      <c r="I4141">
        <v>6550000</v>
      </c>
      <c r="J4141" t="s">
        <v>13273</v>
      </c>
      <c r="K4141">
        <v>6300000</v>
      </c>
      <c r="L4141">
        <v>6810000</v>
      </c>
      <c r="M4141">
        <v>17</v>
      </c>
      <c r="N4141" t="s">
        <v>4381</v>
      </c>
      <c r="O4141" t="s">
        <v>13358</v>
      </c>
    </row>
    <row r="4142" spans="1:15" x14ac:dyDescent="0.3">
      <c r="A4142" t="s">
        <v>13090</v>
      </c>
      <c r="B4142">
        <v>2021</v>
      </c>
      <c r="C4142" t="s">
        <v>36</v>
      </c>
      <c r="D4142" t="s">
        <v>4399</v>
      </c>
      <c r="E4142" t="s">
        <v>4400</v>
      </c>
      <c r="F4142" t="s">
        <v>43</v>
      </c>
      <c r="G4142">
        <v>44000</v>
      </c>
      <c r="H4142" t="s">
        <v>4179</v>
      </c>
      <c r="I4142">
        <v>7340000</v>
      </c>
      <c r="J4142" t="s">
        <v>13273</v>
      </c>
      <c r="K4142">
        <v>7090000</v>
      </c>
      <c r="L4142">
        <v>7590000</v>
      </c>
      <c r="M4142">
        <v>5</v>
      </c>
      <c r="N4142" t="s">
        <v>4244</v>
      </c>
      <c r="O4142" t="s">
        <v>13359</v>
      </c>
    </row>
    <row r="4143" spans="1:15" x14ac:dyDescent="0.3">
      <c r="A4143" t="s">
        <v>13360</v>
      </c>
      <c r="B4143">
        <v>2021</v>
      </c>
      <c r="C4143" t="s">
        <v>36</v>
      </c>
      <c r="D4143" t="s">
        <v>4371</v>
      </c>
      <c r="E4143" t="s">
        <v>4372</v>
      </c>
      <c r="F4143" t="s">
        <v>143</v>
      </c>
      <c r="G4143">
        <v>73503</v>
      </c>
      <c r="H4143" t="s">
        <v>4172</v>
      </c>
      <c r="I4143">
        <v>10800000</v>
      </c>
      <c r="J4143" t="s">
        <v>13273</v>
      </c>
      <c r="K4143">
        <v>10400000</v>
      </c>
      <c r="L4143">
        <v>11200000</v>
      </c>
      <c r="M4143">
        <v>5</v>
      </c>
      <c r="N4143" t="s">
        <v>4262</v>
      </c>
      <c r="O4143" t="s">
        <v>13361</v>
      </c>
    </row>
    <row r="4144" spans="1:15" x14ac:dyDescent="0.3">
      <c r="A4144" t="s">
        <v>13362</v>
      </c>
      <c r="B4144">
        <v>2021</v>
      </c>
      <c r="C4144" t="s">
        <v>108</v>
      </c>
      <c r="D4144" t="s">
        <v>6143</v>
      </c>
      <c r="E4144" t="s">
        <v>4875</v>
      </c>
      <c r="F4144" t="s">
        <v>161</v>
      </c>
      <c r="G4144">
        <v>40998</v>
      </c>
      <c r="H4144" t="s">
        <v>4179</v>
      </c>
      <c r="I4144">
        <v>8600000</v>
      </c>
      <c r="J4144" t="s">
        <v>13273</v>
      </c>
      <c r="K4144">
        <v>8300000</v>
      </c>
      <c r="L4144">
        <v>9000000</v>
      </c>
      <c r="M4144">
        <v>8</v>
      </c>
      <c r="N4144" t="s">
        <v>4244</v>
      </c>
      <c r="O4144" t="s">
        <v>13363</v>
      </c>
    </row>
    <row r="4145" spans="1:15" x14ac:dyDescent="0.3">
      <c r="A4145" t="s">
        <v>12845</v>
      </c>
      <c r="B4145">
        <v>2021</v>
      </c>
      <c r="C4145" t="s">
        <v>3991</v>
      </c>
      <c r="D4145" t="s">
        <v>4629</v>
      </c>
      <c r="E4145" t="s">
        <v>4477</v>
      </c>
      <c r="F4145" t="s">
        <v>43</v>
      </c>
      <c r="G4145">
        <v>56260</v>
      </c>
      <c r="H4145" t="s">
        <v>4179</v>
      </c>
      <c r="I4145">
        <v>8400000</v>
      </c>
      <c r="J4145" t="s">
        <v>13273</v>
      </c>
      <c r="K4145">
        <v>8100000</v>
      </c>
      <c r="L4145">
        <v>8600000</v>
      </c>
      <c r="M4145">
        <v>3</v>
      </c>
      <c r="N4145" t="s">
        <v>4259</v>
      </c>
      <c r="O4145" t="s">
        <v>13364</v>
      </c>
    </row>
    <row r="4146" spans="1:15" x14ac:dyDescent="0.3">
      <c r="A4146" t="s">
        <v>13365</v>
      </c>
      <c r="B4146">
        <v>2022</v>
      </c>
      <c r="C4146" t="s">
        <v>24</v>
      </c>
      <c r="D4146" t="s">
        <v>4571</v>
      </c>
      <c r="E4146" t="s">
        <v>9373</v>
      </c>
      <c r="F4146" t="s">
        <v>60</v>
      </c>
      <c r="G4146">
        <v>129600</v>
      </c>
      <c r="H4146" t="s">
        <v>4172</v>
      </c>
      <c r="I4146">
        <v>22100000</v>
      </c>
      <c r="J4146" t="s">
        <v>13273</v>
      </c>
      <c r="K4146">
        <v>20500000</v>
      </c>
      <c r="L4146">
        <v>23600000</v>
      </c>
      <c r="M4146">
        <v>23</v>
      </c>
      <c r="N4146" t="s">
        <v>4199</v>
      </c>
      <c r="O4146" t="s">
        <v>13366</v>
      </c>
    </row>
    <row r="4147" spans="1:15" x14ac:dyDescent="0.3">
      <c r="A4147" t="s">
        <v>11606</v>
      </c>
      <c r="B4147">
        <v>2022</v>
      </c>
      <c r="C4147" t="s">
        <v>188</v>
      </c>
      <c r="D4147" t="s">
        <v>5882</v>
      </c>
      <c r="E4147" t="s">
        <v>9052</v>
      </c>
      <c r="F4147" t="s">
        <v>173</v>
      </c>
      <c r="G4147">
        <v>113000</v>
      </c>
      <c r="H4147" t="s">
        <v>4179</v>
      </c>
      <c r="I4147">
        <v>16000000</v>
      </c>
      <c r="J4147" t="s">
        <v>13273</v>
      </c>
      <c r="K4147">
        <v>15400000</v>
      </c>
      <c r="L4147">
        <v>16500000</v>
      </c>
      <c r="M4147">
        <v>18</v>
      </c>
      <c r="N4147" t="s">
        <v>4262</v>
      </c>
      <c r="O4147" t="s">
        <v>13367</v>
      </c>
    </row>
    <row r="4148" spans="1:15" x14ac:dyDescent="0.3">
      <c r="A4148" t="s">
        <v>13368</v>
      </c>
      <c r="B4148">
        <v>2022</v>
      </c>
      <c r="C4148" t="s">
        <v>137</v>
      </c>
      <c r="D4148" t="s">
        <v>4193</v>
      </c>
      <c r="E4148" t="s">
        <v>8223</v>
      </c>
      <c r="F4148" t="s">
        <v>143</v>
      </c>
      <c r="G4148">
        <v>98000</v>
      </c>
      <c r="H4148" t="s">
        <v>4179</v>
      </c>
      <c r="I4148">
        <v>13600000</v>
      </c>
      <c r="J4148" t="s">
        <v>13273</v>
      </c>
      <c r="K4148">
        <v>12500000</v>
      </c>
      <c r="L4148">
        <v>14800000</v>
      </c>
      <c r="M4148">
        <v>10</v>
      </c>
      <c r="N4148" t="s">
        <v>4212</v>
      </c>
      <c r="O4148" t="s">
        <v>13369</v>
      </c>
    </row>
    <row r="4149" spans="1:15" x14ac:dyDescent="0.3">
      <c r="A4149" t="s">
        <v>13370</v>
      </c>
      <c r="B4149">
        <v>2022</v>
      </c>
      <c r="C4149" t="s">
        <v>62</v>
      </c>
      <c r="D4149" t="s">
        <v>4249</v>
      </c>
      <c r="E4149" t="s">
        <v>5661</v>
      </c>
      <c r="F4149" t="s">
        <v>173</v>
      </c>
      <c r="G4149">
        <v>56000</v>
      </c>
      <c r="H4149" t="s">
        <v>4179</v>
      </c>
      <c r="I4149">
        <v>14300000</v>
      </c>
      <c r="J4149" t="s">
        <v>13273</v>
      </c>
      <c r="K4149">
        <v>13800000</v>
      </c>
      <c r="L4149">
        <v>14900000</v>
      </c>
      <c r="M4149">
        <v>11</v>
      </c>
      <c r="N4149" t="s">
        <v>4244</v>
      </c>
      <c r="O4149" t="s">
        <v>13371</v>
      </c>
    </row>
    <row r="4150" spans="1:15" x14ac:dyDescent="0.3">
      <c r="A4150" t="s">
        <v>13372</v>
      </c>
      <c r="B4150">
        <v>2022</v>
      </c>
      <c r="C4150" t="s">
        <v>4495</v>
      </c>
      <c r="D4150" t="s">
        <v>10155</v>
      </c>
      <c r="E4150" t="s">
        <v>13373</v>
      </c>
      <c r="F4150" t="s">
        <v>43</v>
      </c>
      <c r="G4150">
        <v>43500</v>
      </c>
      <c r="H4150" t="s">
        <v>4179</v>
      </c>
      <c r="I4150">
        <v>35200000</v>
      </c>
      <c r="J4150" t="s">
        <v>13273</v>
      </c>
      <c r="K4150">
        <v>33900000</v>
      </c>
      <c r="L4150">
        <v>36400000</v>
      </c>
      <c r="M4150">
        <v>7</v>
      </c>
      <c r="N4150" t="s">
        <v>7024</v>
      </c>
      <c r="O4150" t="s">
        <v>13374</v>
      </c>
    </row>
    <row r="4151" spans="1:15" x14ac:dyDescent="0.3">
      <c r="A4151" t="s">
        <v>13375</v>
      </c>
      <c r="B4151">
        <v>2022</v>
      </c>
      <c r="C4151" t="s">
        <v>230</v>
      </c>
      <c r="D4151" t="s">
        <v>5837</v>
      </c>
      <c r="E4151" t="s">
        <v>5838</v>
      </c>
      <c r="F4151" t="s">
        <v>60</v>
      </c>
      <c r="G4151">
        <v>33000</v>
      </c>
      <c r="H4151" t="s">
        <v>4179</v>
      </c>
      <c r="I4151">
        <v>10900000</v>
      </c>
      <c r="J4151" t="s">
        <v>13273</v>
      </c>
      <c r="K4151">
        <v>10600000</v>
      </c>
      <c r="L4151">
        <v>11300000</v>
      </c>
      <c r="M4151">
        <v>9</v>
      </c>
      <c r="N4151" t="s">
        <v>4191</v>
      </c>
      <c r="O4151" t="s">
        <v>13376</v>
      </c>
    </row>
    <row r="4152" spans="1:15" x14ac:dyDescent="0.3">
      <c r="A4152" t="s">
        <v>2271</v>
      </c>
      <c r="B4152">
        <v>2022</v>
      </c>
      <c r="C4152" t="s">
        <v>24</v>
      </c>
      <c r="D4152" t="s">
        <v>4368</v>
      </c>
      <c r="E4152" t="s">
        <v>8399</v>
      </c>
      <c r="F4152" t="s">
        <v>94</v>
      </c>
      <c r="G4152">
        <v>75000</v>
      </c>
      <c r="H4152" t="s">
        <v>4179</v>
      </c>
      <c r="I4152">
        <v>34300000</v>
      </c>
      <c r="J4152" t="s">
        <v>13273</v>
      </c>
      <c r="K4152">
        <v>33100000</v>
      </c>
      <c r="L4152">
        <v>35600000</v>
      </c>
      <c r="M4152">
        <v>17</v>
      </c>
      <c r="N4152" t="s">
        <v>5659</v>
      </c>
      <c r="O4152" t="s">
        <v>13377</v>
      </c>
    </row>
    <row r="4153" spans="1:15" x14ac:dyDescent="0.3">
      <c r="A4153" t="s">
        <v>2271</v>
      </c>
      <c r="B4153">
        <v>2022</v>
      </c>
      <c r="C4153" t="s">
        <v>24</v>
      </c>
      <c r="D4153" t="s">
        <v>4368</v>
      </c>
      <c r="E4153" t="s">
        <v>8399</v>
      </c>
      <c r="F4153" t="s">
        <v>94</v>
      </c>
      <c r="G4153">
        <v>75000</v>
      </c>
      <c r="H4153" t="s">
        <v>4179</v>
      </c>
      <c r="I4153">
        <v>34300000</v>
      </c>
      <c r="J4153" t="s">
        <v>13273</v>
      </c>
      <c r="K4153">
        <v>33100000</v>
      </c>
      <c r="L4153">
        <v>35600000</v>
      </c>
      <c r="M4153">
        <v>17</v>
      </c>
      <c r="N4153" t="s">
        <v>5659</v>
      </c>
      <c r="O4153" t="s">
        <v>13378</v>
      </c>
    </row>
    <row r="4154" spans="1:15" x14ac:dyDescent="0.3">
      <c r="A4154" t="s">
        <v>2271</v>
      </c>
      <c r="B4154">
        <v>2022</v>
      </c>
      <c r="C4154" t="s">
        <v>24</v>
      </c>
      <c r="D4154" t="s">
        <v>4368</v>
      </c>
      <c r="E4154" t="s">
        <v>8399</v>
      </c>
      <c r="F4154" t="s">
        <v>94</v>
      </c>
      <c r="G4154">
        <v>75000</v>
      </c>
      <c r="H4154" t="s">
        <v>4179</v>
      </c>
      <c r="I4154">
        <v>34300000</v>
      </c>
      <c r="J4154" t="s">
        <v>13273</v>
      </c>
      <c r="K4154">
        <v>33100000</v>
      </c>
      <c r="L4154">
        <v>35600000</v>
      </c>
      <c r="M4154">
        <v>17</v>
      </c>
      <c r="N4154" t="s">
        <v>5659</v>
      </c>
      <c r="O4154" t="s">
        <v>13379</v>
      </c>
    </row>
    <row r="4155" spans="1:15" x14ac:dyDescent="0.3">
      <c r="A4155" t="s">
        <v>13380</v>
      </c>
      <c r="B4155">
        <v>2022</v>
      </c>
      <c r="C4155" t="s">
        <v>62</v>
      </c>
      <c r="D4155" t="s">
        <v>4445</v>
      </c>
      <c r="E4155" t="s">
        <v>5046</v>
      </c>
      <c r="F4155" t="s">
        <v>60</v>
      </c>
      <c r="G4155">
        <v>37785</v>
      </c>
      <c r="H4155" t="s">
        <v>4179</v>
      </c>
      <c r="I4155">
        <v>12700000</v>
      </c>
      <c r="J4155" t="s">
        <v>13273</v>
      </c>
      <c r="K4155">
        <v>12200000</v>
      </c>
      <c r="L4155">
        <v>13100000</v>
      </c>
      <c r="M4155">
        <v>36</v>
      </c>
      <c r="N4155" t="s">
        <v>4212</v>
      </c>
      <c r="O4155" t="s">
        <v>13381</v>
      </c>
    </row>
    <row r="4156" spans="1:15" x14ac:dyDescent="0.3">
      <c r="A4156" t="s">
        <v>13380</v>
      </c>
      <c r="B4156">
        <v>2022</v>
      </c>
      <c r="C4156" t="s">
        <v>62</v>
      </c>
      <c r="D4156" t="s">
        <v>4445</v>
      </c>
      <c r="E4156" t="s">
        <v>5046</v>
      </c>
      <c r="F4156" t="s">
        <v>60</v>
      </c>
      <c r="G4156">
        <v>37785</v>
      </c>
      <c r="H4156" t="s">
        <v>4179</v>
      </c>
      <c r="I4156">
        <v>12700000</v>
      </c>
      <c r="J4156" t="s">
        <v>13273</v>
      </c>
      <c r="K4156">
        <v>12200000</v>
      </c>
      <c r="L4156">
        <v>13100000</v>
      </c>
      <c r="M4156">
        <v>36</v>
      </c>
      <c r="N4156" t="s">
        <v>4212</v>
      </c>
      <c r="O4156" t="s">
        <v>13382</v>
      </c>
    </row>
    <row r="4157" spans="1:15" x14ac:dyDescent="0.3">
      <c r="A4157" t="s">
        <v>13383</v>
      </c>
      <c r="B4157">
        <v>2022</v>
      </c>
      <c r="C4157" t="s">
        <v>85</v>
      </c>
      <c r="D4157" t="s">
        <v>7976</v>
      </c>
      <c r="E4157" t="s">
        <v>13384</v>
      </c>
      <c r="F4157" t="s">
        <v>143</v>
      </c>
      <c r="G4157">
        <v>42103</v>
      </c>
      <c r="H4157" t="s">
        <v>4179</v>
      </c>
      <c r="I4157">
        <v>8200000</v>
      </c>
      <c r="J4157" t="s">
        <v>13273</v>
      </c>
      <c r="K4157">
        <v>7890000</v>
      </c>
      <c r="L4157">
        <v>8500000</v>
      </c>
      <c r="M4157">
        <v>39</v>
      </c>
      <c r="N4157" t="s">
        <v>4401</v>
      </c>
      <c r="O4157" t="s">
        <v>13385</v>
      </c>
    </row>
    <row r="4158" spans="1:15" x14ac:dyDescent="0.3">
      <c r="A4158" t="s">
        <v>13386</v>
      </c>
      <c r="B4158">
        <v>2023</v>
      </c>
      <c r="C4158" t="s">
        <v>4183</v>
      </c>
      <c r="D4158" t="s">
        <v>4491</v>
      </c>
      <c r="E4158" t="s">
        <v>7203</v>
      </c>
      <c r="F4158" t="s">
        <v>143</v>
      </c>
      <c r="G4158">
        <v>40129</v>
      </c>
      <c r="H4158" t="s">
        <v>4172</v>
      </c>
      <c r="I4158">
        <v>13000000</v>
      </c>
      <c r="J4158" t="s">
        <v>13273</v>
      </c>
      <c r="K4158">
        <v>12500000</v>
      </c>
      <c r="L4158">
        <v>13600000</v>
      </c>
      <c r="M4158">
        <v>16</v>
      </c>
      <c r="N4158" t="s">
        <v>4648</v>
      </c>
      <c r="O4158" t="s">
        <v>13387</v>
      </c>
    </row>
    <row r="4159" spans="1:15" x14ac:dyDescent="0.3">
      <c r="A4159" t="s">
        <v>13388</v>
      </c>
      <c r="B4159">
        <v>2023</v>
      </c>
      <c r="C4159" t="s">
        <v>4183</v>
      </c>
      <c r="D4159" t="s">
        <v>4184</v>
      </c>
      <c r="E4159" t="s">
        <v>6248</v>
      </c>
      <c r="F4159" t="s">
        <v>143</v>
      </c>
      <c r="G4159">
        <v>30267</v>
      </c>
      <c r="H4159" t="s">
        <v>4172</v>
      </c>
      <c r="I4159">
        <v>8700000</v>
      </c>
      <c r="J4159" t="s">
        <v>13273</v>
      </c>
      <c r="K4159">
        <v>8400000</v>
      </c>
      <c r="L4159">
        <v>9000000</v>
      </c>
      <c r="M4159">
        <v>13</v>
      </c>
      <c r="N4159" t="s">
        <v>4438</v>
      </c>
      <c r="O4159" t="s">
        <v>13389</v>
      </c>
    </row>
    <row r="4160" spans="1:15" x14ac:dyDescent="0.3">
      <c r="A4160" t="s">
        <v>13390</v>
      </c>
      <c r="B4160">
        <v>2023</v>
      </c>
      <c r="C4160" t="s">
        <v>188</v>
      </c>
      <c r="D4160" t="s">
        <v>13391</v>
      </c>
      <c r="E4160" t="s">
        <v>13392</v>
      </c>
      <c r="F4160" t="s">
        <v>143</v>
      </c>
      <c r="G4160">
        <v>60369</v>
      </c>
      <c r="H4160" t="s">
        <v>4179</v>
      </c>
      <c r="I4160">
        <v>13600000</v>
      </c>
      <c r="J4160" t="s">
        <v>13273</v>
      </c>
      <c r="K4160">
        <v>13100000</v>
      </c>
      <c r="L4160">
        <v>14100000</v>
      </c>
      <c r="M4160" t="s">
        <v>4174</v>
      </c>
      <c r="N4160" t="s">
        <v>4259</v>
      </c>
      <c r="O4160" t="s">
        <v>13393</v>
      </c>
    </row>
    <row r="4161" spans="1:15" x14ac:dyDescent="0.3">
      <c r="A4161" t="s">
        <v>13390</v>
      </c>
      <c r="B4161">
        <v>2023</v>
      </c>
      <c r="C4161" t="s">
        <v>188</v>
      </c>
      <c r="D4161" t="s">
        <v>13391</v>
      </c>
      <c r="E4161" t="s">
        <v>13394</v>
      </c>
      <c r="F4161" t="s">
        <v>143</v>
      </c>
      <c r="G4161">
        <v>60369</v>
      </c>
      <c r="H4161" t="s">
        <v>4179</v>
      </c>
      <c r="I4161">
        <v>12200000</v>
      </c>
      <c r="J4161" t="s">
        <v>13273</v>
      </c>
      <c r="K4161">
        <v>11800000</v>
      </c>
      <c r="L4161">
        <v>12700000</v>
      </c>
      <c r="M4161" t="s">
        <v>4174</v>
      </c>
      <c r="N4161" t="s">
        <v>4247</v>
      </c>
      <c r="O4161" t="s">
        <v>13395</v>
      </c>
    </row>
    <row r="4162" spans="1:15" x14ac:dyDescent="0.3">
      <c r="A4162" t="s">
        <v>13390</v>
      </c>
      <c r="B4162">
        <v>2023</v>
      </c>
      <c r="C4162" t="s">
        <v>188</v>
      </c>
      <c r="D4162" t="s">
        <v>13391</v>
      </c>
      <c r="E4162" t="s">
        <v>13394</v>
      </c>
      <c r="F4162" t="s">
        <v>143</v>
      </c>
      <c r="G4162">
        <v>60369</v>
      </c>
      <c r="H4162" t="s">
        <v>4179</v>
      </c>
      <c r="I4162">
        <v>12200000</v>
      </c>
      <c r="J4162" t="s">
        <v>13273</v>
      </c>
      <c r="K4162">
        <v>11800000</v>
      </c>
      <c r="L4162">
        <v>12700000</v>
      </c>
      <c r="M4162" t="s">
        <v>4174</v>
      </c>
      <c r="N4162" t="s">
        <v>4247</v>
      </c>
      <c r="O4162" t="s">
        <v>13396</v>
      </c>
    </row>
    <row r="4163" spans="1:15" x14ac:dyDescent="0.3">
      <c r="A4163" t="s">
        <v>13397</v>
      </c>
      <c r="B4163">
        <v>2023</v>
      </c>
      <c r="C4163" t="s">
        <v>4183</v>
      </c>
      <c r="D4163" t="s">
        <v>4950</v>
      </c>
      <c r="E4163" t="s">
        <v>13398</v>
      </c>
      <c r="F4163" t="s">
        <v>94</v>
      </c>
      <c r="G4163">
        <v>91060</v>
      </c>
      <c r="H4163" t="s">
        <v>4179</v>
      </c>
      <c r="I4163">
        <v>13200000</v>
      </c>
      <c r="J4163" t="s">
        <v>13273</v>
      </c>
      <c r="K4163">
        <v>12700000</v>
      </c>
      <c r="L4163">
        <v>13700000</v>
      </c>
      <c r="M4163">
        <v>13</v>
      </c>
      <c r="N4163" t="s">
        <v>4244</v>
      </c>
      <c r="O4163" t="s">
        <v>13399</v>
      </c>
    </row>
    <row r="4164" spans="1:15" x14ac:dyDescent="0.3">
      <c r="A4164" t="s">
        <v>13400</v>
      </c>
      <c r="B4164">
        <v>2024</v>
      </c>
      <c r="C4164" t="s">
        <v>188</v>
      </c>
      <c r="D4164" t="s">
        <v>5906</v>
      </c>
      <c r="E4164" t="s">
        <v>12681</v>
      </c>
      <c r="F4164" t="s">
        <v>43</v>
      </c>
      <c r="G4164">
        <v>43000</v>
      </c>
      <c r="H4164" t="s">
        <v>4172</v>
      </c>
      <c r="I4164">
        <v>14500000</v>
      </c>
      <c r="J4164" t="s">
        <v>13273</v>
      </c>
      <c r="K4164">
        <v>13900000</v>
      </c>
      <c r="L4164">
        <v>15000000</v>
      </c>
      <c r="M4164">
        <v>24</v>
      </c>
      <c r="N4164" t="s">
        <v>4244</v>
      </c>
      <c r="O4164" t="s">
        <v>13401</v>
      </c>
    </row>
    <row r="4165" spans="1:15" x14ac:dyDescent="0.3">
      <c r="A4165" t="s">
        <v>13402</v>
      </c>
      <c r="B4165">
        <v>2023</v>
      </c>
      <c r="C4165" t="s">
        <v>3991</v>
      </c>
      <c r="D4165" t="s">
        <v>5952</v>
      </c>
      <c r="E4165" t="s">
        <v>5801</v>
      </c>
      <c r="F4165" t="s">
        <v>60</v>
      </c>
      <c r="G4165">
        <v>31000</v>
      </c>
      <c r="H4165" t="s">
        <v>4179</v>
      </c>
      <c r="I4165">
        <v>8100000</v>
      </c>
      <c r="J4165" t="s">
        <v>13273</v>
      </c>
      <c r="K4165">
        <v>7850000</v>
      </c>
      <c r="L4165">
        <v>8400000</v>
      </c>
      <c r="M4165">
        <v>7</v>
      </c>
      <c r="N4165" t="s">
        <v>4244</v>
      </c>
      <c r="O4165" t="s">
        <v>13403</v>
      </c>
    </row>
    <row r="4166" spans="1:15" x14ac:dyDescent="0.3">
      <c r="A4166" t="s">
        <v>84</v>
      </c>
      <c r="B4166">
        <v>2023</v>
      </c>
      <c r="C4166" t="s">
        <v>85</v>
      </c>
      <c r="D4166" t="s">
        <v>4220</v>
      </c>
      <c r="E4166" t="s">
        <v>4221</v>
      </c>
      <c r="F4166" t="s">
        <v>143</v>
      </c>
      <c r="G4166">
        <v>15600</v>
      </c>
      <c r="H4166" t="s">
        <v>4179</v>
      </c>
      <c r="I4166">
        <v>28200000</v>
      </c>
      <c r="J4166" t="s">
        <v>13273</v>
      </c>
      <c r="K4166">
        <v>27200000</v>
      </c>
      <c r="L4166">
        <v>29100000</v>
      </c>
      <c r="M4166">
        <v>17</v>
      </c>
      <c r="N4166" t="s">
        <v>4222</v>
      </c>
      <c r="O4166" t="s">
        <v>13404</v>
      </c>
    </row>
    <row r="4167" spans="1:15" x14ac:dyDescent="0.3">
      <c r="A4167" t="s">
        <v>13405</v>
      </c>
      <c r="B4167">
        <v>2023</v>
      </c>
      <c r="C4167" t="s">
        <v>4031</v>
      </c>
      <c r="D4167" t="s">
        <v>5963</v>
      </c>
      <c r="E4167" t="s">
        <v>5069</v>
      </c>
      <c r="F4167" t="s">
        <v>43</v>
      </c>
      <c r="G4167">
        <v>58890</v>
      </c>
      <c r="H4167" t="s">
        <v>4179</v>
      </c>
      <c r="I4167">
        <v>14500000</v>
      </c>
      <c r="J4167" t="s">
        <v>13273</v>
      </c>
      <c r="K4167">
        <v>14000000</v>
      </c>
      <c r="L4167">
        <v>15000000</v>
      </c>
      <c r="M4167">
        <v>9</v>
      </c>
      <c r="N4167" t="s">
        <v>4247</v>
      </c>
      <c r="O4167" t="s">
        <v>13406</v>
      </c>
    </row>
    <row r="4168" spans="1:15" x14ac:dyDescent="0.3">
      <c r="A4168" t="s">
        <v>13407</v>
      </c>
      <c r="B4168">
        <v>2023</v>
      </c>
      <c r="C4168" t="s">
        <v>194</v>
      </c>
      <c r="D4168">
        <v>700</v>
      </c>
      <c r="E4168" t="s">
        <v>4821</v>
      </c>
      <c r="F4168" t="s">
        <v>60</v>
      </c>
      <c r="G4168">
        <v>60551</v>
      </c>
      <c r="H4168" t="s">
        <v>4172</v>
      </c>
      <c r="I4168">
        <v>11600000</v>
      </c>
      <c r="J4168" t="s">
        <v>13273</v>
      </c>
      <c r="K4168">
        <v>11200000</v>
      </c>
      <c r="L4168">
        <v>12000000</v>
      </c>
      <c r="M4168">
        <v>12</v>
      </c>
      <c r="N4168" t="s">
        <v>4507</v>
      </c>
      <c r="O4168" t="s">
        <v>13408</v>
      </c>
    </row>
    <row r="4169" spans="1:15" x14ac:dyDescent="0.3">
      <c r="A4169" t="s">
        <v>13409</v>
      </c>
      <c r="B4169">
        <v>2023</v>
      </c>
      <c r="C4169" t="s">
        <v>194</v>
      </c>
      <c r="D4169" t="s">
        <v>9211</v>
      </c>
      <c r="E4169" t="s">
        <v>9212</v>
      </c>
      <c r="F4169" t="s">
        <v>43</v>
      </c>
      <c r="G4169">
        <v>103827</v>
      </c>
      <c r="H4169" t="s">
        <v>4172</v>
      </c>
      <c r="I4169">
        <v>55000000</v>
      </c>
      <c r="J4169" t="s">
        <v>13273</v>
      </c>
      <c r="K4169">
        <v>53000000</v>
      </c>
      <c r="L4169">
        <v>57000000</v>
      </c>
      <c r="M4169">
        <v>4</v>
      </c>
      <c r="N4169" t="s">
        <v>6047</v>
      </c>
      <c r="O4169" t="s">
        <v>13410</v>
      </c>
    </row>
    <row r="4170" spans="1:15" x14ac:dyDescent="0.3">
      <c r="A4170" t="s">
        <v>714</v>
      </c>
      <c r="B4170">
        <v>2023</v>
      </c>
      <c r="C4170" t="s">
        <v>4183</v>
      </c>
      <c r="D4170" t="s">
        <v>4184</v>
      </c>
      <c r="E4170" t="s">
        <v>4185</v>
      </c>
      <c r="F4170" t="s">
        <v>143</v>
      </c>
      <c r="G4170">
        <v>27930</v>
      </c>
      <c r="H4170" t="s">
        <v>4179</v>
      </c>
      <c r="I4170">
        <v>10000000</v>
      </c>
      <c r="J4170" t="s">
        <v>13273</v>
      </c>
      <c r="K4170">
        <v>9700000</v>
      </c>
      <c r="L4170">
        <v>10400000</v>
      </c>
      <c r="M4170">
        <v>23</v>
      </c>
      <c r="N4170" t="s">
        <v>4381</v>
      </c>
      <c r="O4170" t="s">
        <v>13411</v>
      </c>
    </row>
    <row r="4171" spans="1:15" x14ac:dyDescent="0.3">
      <c r="A4171" t="s">
        <v>13412</v>
      </c>
      <c r="B4171">
        <v>2024</v>
      </c>
      <c r="C4171" t="s">
        <v>62</v>
      </c>
      <c r="D4171" t="s">
        <v>4249</v>
      </c>
      <c r="E4171" t="s">
        <v>11324</v>
      </c>
      <c r="F4171" t="s">
        <v>4635</v>
      </c>
      <c r="G4171">
        <v>11072</v>
      </c>
      <c r="H4171" t="s">
        <v>4179</v>
      </c>
      <c r="I4171">
        <v>16200000</v>
      </c>
      <c r="J4171" t="s">
        <v>13273</v>
      </c>
      <c r="K4171">
        <v>15000000</v>
      </c>
      <c r="L4171">
        <v>17400000</v>
      </c>
      <c r="M4171">
        <v>18</v>
      </c>
      <c r="N4171" t="s">
        <v>4247</v>
      </c>
      <c r="O4171" t="s">
        <v>13413</v>
      </c>
    </row>
    <row r="4172" spans="1:15" x14ac:dyDescent="0.3">
      <c r="A4172" t="s">
        <v>13414</v>
      </c>
      <c r="B4172">
        <v>2024</v>
      </c>
      <c r="C4172" t="s">
        <v>24</v>
      </c>
      <c r="D4172" t="s">
        <v>4853</v>
      </c>
      <c r="E4172" t="s">
        <v>4190</v>
      </c>
      <c r="F4172" t="s">
        <v>60</v>
      </c>
      <c r="G4172">
        <v>38700</v>
      </c>
      <c r="H4172" t="s">
        <v>4172</v>
      </c>
      <c r="I4172">
        <v>15500000</v>
      </c>
      <c r="J4172" t="s">
        <v>13273</v>
      </c>
      <c r="K4172">
        <v>14900000</v>
      </c>
      <c r="L4172">
        <v>16000000</v>
      </c>
      <c r="M4172">
        <v>45</v>
      </c>
      <c r="N4172" t="s">
        <v>4191</v>
      </c>
      <c r="O4172" t="s">
        <v>13415</v>
      </c>
    </row>
    <row r="4173" spans="1:15" x14ac:dyDescent="0.3">
      <c r="A4173" t="s">
        <v>13416</v>
      </c>
      <c r="B4173">
        <v>2025</v>
      </c>
      <c r="C4173" t="s">
        <v>166</v>
      </c>
      <c r="D4173" t="s">
        <v>4837</v>
      </c>
      <c r="E4173" t="s">
        <v>13417</v>
      </c>
      <c r="F4173" t="s">
        <v>173</v>
      </c>
      <c r="G4173">
        <v>33700</v>
      </c>
      <c r="H4173" t="s">
        <v>4179</v>
      </c>
      <c r="I4173">
        <v>18200000</v>
      </c>
      <c r="J4173" t="s">
        <v>13273</v>
      </c>
      <c r="K4173">
        <v>17400000</v>
      </c>
      <c r="L4173">
        <v>19000000</v>
      </c>
      <c r="M4173">
        <v>2</v>
      </c>
      <c r="N4173" t="s">
        <v>4186</v>
      </c>
      <c r="O4173" t="s">
        <v>13418</v>
      </c>
    </row>
    <row r="4174" spans="1:15" x14ac:dyDescent="0.3">
      <c r="A4174" t="s">
        <v>13419</v>
      </c>
      <c r="B4174">
        <v>2024</v>
      </c>
      <c r="C4174" t="s">
        <v>137</v>
      </c>
      <c r="D4174" t="s">
        <v>5107</v>
      </c>
      <c r="E4174" t="s">
        <v>5108</v>
      </c>
      <c r="F4174" t="s">
        <v>161</v>
      </c>
      <c r="G4174">
        <v>20500</v>
      </c>
      <c r="H4174" t="s">
        <v>4172</v>
      </c>
      <c r="I4174">
        <v>22100000</v>
      </c>
      <c r="J4174" t="s">
        <v>13273</v>
      </c>
      <c r="K4174">
        <v>21400000</v>
      </c>
      <c r="L4174">
        <v>22900000</v>
      </c>
      <c r="M4174">
        <v>27</v>
      </c>
      <c r="N4174" t="s">
        <v>4180</v>
      </c>
      <c r="O4174" t="s">
        <v>13420</v>
      </c>
    </row>
    <row r="4175" spans="1:15" x14ac:dyDescent="0.3">
      <c r="A4175" t="s">
        <v>13421</v>
      </c>
      <c r="B4175">
        <v>2024</v>
      </c>
      <c r="C4175" t="s">
        <v>4215</v>
      </c>
      <c r="D4175" t="s">
        <v>13422</v>
      </c>
      <c r="E4175" t="s">
        <v>4217</v>
      </c>
      <c r="F4175" t="s">
        <v>161</v>
      </c>
      <c r="G4175">
        <v>42233</v>
      </c>
      <c r="H4175" t="s">
        <v>4179</v>
      </c>
      <c r="I4175">
        <v>21100000</v>
      </c>
      <c r="J4175" t="s">
        <v>13273</v>
      </c>
      <c r="K4175">
        <v>20300000</v>
      </c>
      <c r="L4175">
        <v>21800000</v>
      </c>
      <c r="M4175">
        <v>5</v>
      </c>
      <c r="N4175" t="s">
        <v>4507</v>
      </c>
      <c r="O4175" t="s">
        <v>13423</v>
      </c>
    </row>
    <row r="4176" spans="1:15" x14ac:dyDescent="0.3">
      <c r="A4176" t="s">
        <v>13424</v>
      </c>
      <c r="B4176">
        <v>2024</v>
      </c>
      <c r="C4176" t="s">
        <v>92</v>
      </c>
      <c r="D4176" t="s">
        <v>4470</v>
      </c>
      <c r="E4176" t="s">
        <v>4471</v>
      </c>
      <c r="F4176" t="s">
        <v>161</v>
      </c>
      <c r="G4176">
        <v>105000</v>
      </c>
      <c r="H4176" t="s">
        <v>4179</v>
      </c>
      <c r="I4176">
        <v>45800000</v>
      </c>
      <c r="J4176" t="s">
        <v>13273</v>
      </c>
      <c r="K4176">
        <v>44100000</v>
      </c>
      <c r="L4176">
        <v>47400000</v>
      </c>
      <c r="M4176">
        <v>40</v>
      </c>
      <c r="N4176" t="s">
        <v>5660</v>
      </c>
      <c r="O4176" t="s">
        <v>13425</v>
      </c>
    </row>
    <row r="4177" spans="1:15" x14ac:dyDescent="0.3">
      <c r="A4177" t="s">
        <v>13426</v>
      </c>
      <c r="B4177">
        <v>2024</v>
      </c>
      <c r="C4177" t="s">
        <v>230</v>
      </c>
      <c r="D4177" t="s">
        <v>4554</v>
      </c>
      <c r="E4177" t="s">
        <v>13427</v>
      </c>
      <c r="F4177" t="s">
        <v>173</v>
      </c>
      <c r="G4177">
        <v>68500</v>
      </c>
      <c r="H4177" t="s">
        <v>4179</v>
      </c>
      <c r="I4177">
        <v>13200000</v>
      </c>
      <c r="J4177" t="s">
        <v>13273</v>
      </c>
      <c r="K4177">
        <v>12500000</v>
      </c>
      <c r="L4177">
        <v>14000000</v>
      </c>
      <c r="M4177">
        <v>2</v>
      </c>
      <c r="N4177" t="s">
        <v>4191</v>
      </c>
      <c r="O4177" t="s">
        <v>13428</v>
      </c>
    </row>
    <row r="4178" spans="1:15" x14ac:dyDescent="0.3">
      <c r="A4178" t="s">
        <v>13429</v>
      </c>
      <c r="B4178">
        <v>2024</v>
      </c>
      <c r="C4178" t="s">
        <v>191</v>
      </c>
      <c r="D4178" t="s">
        <v>6216</v>
      </c>
      <c r="E4178" t="s">
        <v>6217</v>
      </c>
      <c r="F4178" t="s">
        <v>143</v>
      </c>
      <c r="G4178">
        <v>34244</v>
      </c>
      <c r="H4178" t="s">
        <v>4179</v>
      </c>
      <c r="I4178">
        <v>15700000</v>
      </c>
      <c r="J4178" t="s">
        <v>13273</v>
      </c>
      <c r="K4178">
        <v>15100000</v>
      </c>
      <c r="L4178">
        <v>16300000</v>
      </c>
      <c r="M4178">
        <v>2</v>
      </c>
      <c r="N4178" t="s">
        <v>4274</v>
      </c>
      <c r="O4178" t="s">
        <v>13430</v>
      </c>
    </row>
    <row r="4179" spans="1:15" x14ac:dyDescent="0.3">
      <c r="A4179" t="s">
        <v>10518</v>
      </c>
      <c r="B4179">
        <v>2024</v>
      </c>
      <c r="C4179" t="s">
        <v>191</v>
      </c>
      <c r="D4179" t="s">
        <v>5009</v>
      </c>
      <c r="E4179" t="s">
        <v>13431</v>
      </c>
      <c r="F4179" t="s">
        <v>143</v>
      </c>
      <c r="G4179">
        <v>34244</v>
      </c>
      <c r="H4179" t="s">
        <v>4179</v>
      </c>
      <c r="I4179">
        <v>21100000</v>
      </c>
      <c r="J4179" t="s">
        <v>13273</v>
      </c>
      <c r="K4179">
        <v>19500000</v>
      </c>
      <c r="L4179">
        <v>22800000</v>
      </c>
      <c r="M4179">
        <v>3</v>
      </c>
      <c r="N4179" t="s">
        <v>4191</v>
      </c>
      <c r="O4179" t="s">
        <v>13432</v>
      </c>
    </row>
    <row r="4180" spans="1:15" x14ac:dyDescent="0.3">
      <c r="A4180" t="s">
        <v>728</v>
      </c>
      <c r="B4180">
        <v>2024</v>
      </c>
      <c r="C4180" t="s">
        <v>62</v>
      </c>
      <c r="D4180" t="s">
        <v>4249</v>
      </c>
      <c r="E4180" t="s">
        <v>4357</v>
      </c>
      <c r="F4180" t="s">
        <v>143</v>
      </c>
      <c r="G4180">
        <v>36000</v>
      </c>
      <c r="H4180" t="s">
        <v>4179</v>
      </c>
      <c r="I4180">
        <v>19400000</v>
      </c>
      <c r="J4180" t="s">
        <v>13273</v>
      </c>
      <c r="K4180">
        <v>18600000</v>
      </c>
      <c r="L4180">
        <v>20100000</v>
      </c>
      <c r="M4180">
        <v>35</v>
      </c>
      <c r="N4180" t="s">
        <v>4387</v>
      </c>
      <c r="O4180" t="s">
        <v>13433</v>
      </c>
    </row>
    <row r="4181" spans="1:15" x14ac:dyDescent="0.3">
      <c r="A4181" t="s">
        <v>5401</v>
      </c>
      <c r="B4181">
        <v>2024</v>
      </c>
      <c r="C4181" t="s">
        <v>4031</v>
      </c>
      <c r="D4181" t="s">
        <v>5656</v>
      </c>
      <c r="E4181" t="s">
        <v>5657</v>
      </c>
      <c r="F4181" t="s">
        <v>173</v>
      </c>
      <c r="G4181">
        <v>41310</v>
      </c>
      <c r="H4181" t="s">
        <v>4179</v>
      </c>
      <c r="I4181">
        <v>18100000</v>
      </c>
      <c r="J4181" t="s">
        <v>13273</v>
      </c>
      <c r="K4181">
        <v>17400000</v>
      </c>
      <c r="L4181">
        <v>18800000</v>
      </c>
      <c r="M4181">
        <v>10</v>
      </c>
      <c r="N4181" t="s">
        <v>4225</v>
      </c>
      <c r="O4181" t="s">
        <v>13434</v>
      </c>
    </row>
    <row r="4182" spans="1:15" x14ac:dyDescent="0.3">
      <c r="A4182" t="s">
        <v>5401</v>
      </c>
      <c r="B4182">
        <v>2024</v>
      </c>
      <c r="C4182" t="s">
        <v>4031</v>
      </c>
      <c r="D4182" t="s">
        <v>5656</v>
      </c>
      <c r="E4182" t="s">
        <v>5657</v>
      </c>
      <c r="F4182" t="s">
        <v>173</v>
      </c>
      <c r="G4182">
        <v>41572</v>
      </c>
      <c r="H4182" t="s">
        <v>4179</v>
      </c>
      <c r="I4182">
        <v>18100000</v>
      </c>
      <c r="J4182" t="s">
        <v>13273</v>
      </c>
      <c r="K4182">
        <v>17400000</v>
      </c>
      <c r="L4182">
        <v>18800000</v>
      </c>
      <c r="M4182">
        <v>10</v>
      </c>
      <c r="N4182" t="s">
        <v>4225</v>
      </c>
      <c r="O4182" t="s">
        <v>13435</v>
      </c>
    </row>
    <row r="4183" spans="1:15" x14ac:dyDescent="0.3">
      <c r="A4183" t="s">
        <v>13436</v>
      </c>
      <c r="B4183">
        <v>2024</v>
      </c>
      <c r="C4183" t="s">
        <v>92</v>
      </c>
      <c r="D4183" t="s">
        <v>4470</v>
      </c>
      <c r="E4183" t="s">
        <v>4471</v>
      </c>
      <c r="F4183" t="s">
        <v>46</v>
      </c>
      <c r="G4183">
        <v>30000</v>
      </c>
      <c r="H4183" t="s">
        <v>4179</v>
      </c>
      <c r="I4183">
        <v>49500000</v>
      </c>
      <c r="J4183" t="s">
        <v>13273</v>
      </c>
      <c r="K4183">
        <v>47800000</v>
      </c>
      <c r="L4183">
        <v>51000000</v>
      </c>
      <c r="M4183">
        <v>40</v>
      </c>
      <c r="N4183" t="s">
        <v>5660</v>
      </c>
      <c r="O4183" t="s">
        <v>13437</v>
      </c>
    </row>
    <row r="4184" spans="1:15" x14ac:dyDescent="0.3">
      <c r="A4184" t="s">
        <v>13438</v>
      </c>
      <c r="B4184">
        <v>2024</v>
      </c>
      <c r="C4184" t="s">
        <v>36</v>
      </c>
      <c r="D4184" t="s">
        <v>4399</v>
      </c>
      <c r="E4184" t="s">
        <v>7773</v>
      </c>
      <c r="F4184" t="s">
        <v>143</v>
      </c>
      <c r="G4184">
        <v>18000</v>
      </c>
      <c r="H4184" t="s">
        <v>4179</v>
      </c>
      <c r="I4184">
        <v>8700000</v>
      </c>
      <c r="J4184" t="s">
        <v>13273</v>
      </c>
      <c r="K4184">
        <v>8400000</v>
      </c>
      <c r="L4184">
        <v>9000000</v>
      </c>
      <c r="M4184">
        <v>14</v>
      </c>
      <c r="N4184" t="s">
        <v>4244</v>
      </c>
      <c r="O4184" t="s">
        <v>13439</v>
      </c>
    </row>
    <row r="4185" spans="1:15" x14ac:dyDescent="0.3">
      <c r="A4185" t="s">
        <v>13440</v>
      </c>
      <c r="B4185">
        <v>2024</v>
      </c>
      <c r="C4185" t="s">
        <v>137</v>
      </c>
      <c r="D4185" t="s">
        <v>4335</v>
      </c>
      <c r="E4185" t="s">
        <v>4832</v>
      </c>
      <c r="F4185" t="s">
        <v>94</v>
      </c>
      <c r="G4185">
        <v>26900</v>
      </c>
      <c r="H4185" t="s">
        <v>4179</v>
      </c>
      <c r="I4185">
        <v>20000000</v>
      </c>
      <c r="J4185" t="s">
        <v>13273</v>
      </c>
      <c r="K4185">
        <v>18800000</v>
      </c>
      <c r="L4185">
        <v>21200000</v>
      </c>
      <c r="M4185">
        <v>11</v>
      </c>
      <c r="N4185" t="s">
        <v>5959</v>
      </c>
      <c r="O4185" t="s">
        <v>13441</v>
      </c>
    </row>
    <row r="4186" spans="1:15" x14ac:dyDescent="0.3">
      <c r="A4186" t="s">
        <v>13442</v>
      </c>
      <c r="B4186">
        <v>2024</v>
      </c>
      <c r="C4186" t="s">
        <v>24</v>
      </c>
      <c r="D4186" t="s">
        <v>4404</v>
      </c>
      <c r="E4186" t="s">
        <v>10012</v>
      </c>
      <c r="F4186" t="s">
        <v>94</v>
      </c>
      <c r="G4186">
        <v>113600</v>
      </c>
      <c r="H4186" t="s">
        <v>4179</v>
      </c>
      <c r="I4186">
        <v>25300000</v>
      </c>
      <c r="J4186" t="s">
        <v>13273</v>
      </c>
      <c r="K4186">
        <v>24300000</v>
      </c>
      <c r="L4186">
        <v>26200000</v>
      </c>
      <c r="M4186">
        <v>10</v>
      </c>
      <c r="N4186" t="s">
        <v>4225</v>
      </c>
      <c r="O4186" t="s">
        <v>13443</v>
      </c>
    </row>
    <row r="4187" spans="1:15" x14ac:dyDescent="0.3">
      <c r="A4187" t="s">
        <v>13444</v>
      </c>
      <c r="B4187">
        <v>2024</v>
      </c>
      <c r="C4187" t="s">
        <v>4268</v>
      </c>
      <c r="D4187" t="s">
        <v>6081</v>
      </c>
      <c r="E4187" t="s">
        <v>6049</v>
      </c>
      <c r="F4187" t="s">
        <v>173</v>
      </c>
      <c r="G4187">
        <v>19798</v>
      </c>
      <c r="H4187" t="s">
        <v>4179</v>
      </c>
      <c r="I4187">
        <v>22400000</v>
      </c>
      <c r="J4187" t="s">
        <v>13273</v>
      </c>
      <c r="K4187">
        <v>21600000</v>
      </c>
      <c r="L4187">
        <v>23200000</v>
      </c>
      <c r="M4187">
        <v>3</v>
      </c>
      <c r="N4187" t="s">
        <v>4507</v>
      </c>
      <c r="O4187" t="s">
        <v>13445</v>
      </c>
    </row>
    <row r="4188" spans="1:15" x14ac:dyDescent="0.3">
      <c r="A4188" t="s">
        <v>13446</v>
      </c>
      <c r="B4188">
        <v>2025</v>
      </c>
      <c r="C4188" t="s">
        <v>137</v>
      </c>
      <c r="D4188" t="s">
        <v>4201</v>
      </c>
      <c r="E4188" t="s">
        <v>5108</v>
      </c>
      <c r="F4188" t="s">
        <v>43</v>
      </c>
      <c r="G4188">
        <v>29200</v>
      </c>
      <c r="H4188" t="s">
        <v>8195</v>
      </c>
      <c r="I4188">
        <v>21900000</v>
      </c>
      <c r="J4188" t="s">
        <v>13273</v>
      </c>
      <c r="K4188">
        <v>21100000</v>
      </c>
      <c r="L4188">
        <v>22700000</v>
      </c>
      <c r="M4188">
        <v>19</v>
      </c>
      <c r="N4188" t="s">
        <v>4387</v>
      </c>
      <c r="O4188" t="s">
        <v>13447</v>
      </c>
    </row>
    <row r="4189" spans="1:15" x14ac:dyDescent="0.3">
      <c r="A4189" t="s">
        <v>13448</v>
      </c>
      <c r="B4189">
        <v>2025</v>
      </c>
      <c r="C4189" t="s">
        <v>36</v>
      </c>
      <c r="D4189" t="s">
        <v>5737</v>
      </c>
      <c r="E4189" t="s">
        <v>7776</v>
      </c>
      <c r="F4189" t="s">
        <v>38</v>
      </c>
      <c r="G4189">
        <v>19700</v>
      </c>
      <c r="H4189" t="s">
        <v>4179</v>
      </c>
      <c r="I4189">
        <v>8200000</v>
      </c>
      <c r="J4189" t="s">
        <v>13273</v>
      </c>
      <c r="K4189">
        <v>7910000</v>
      </c>
      <c r="L4189">
        <v>8400000</v>
      </c>
      <c r="M4189">
        <v>27</v>
      </c>
      <c r="N4189" t="s">
        <v>4507</v>
      </c>
      <c r="O4189" t="s">
        <v>13449</v>
      </c>
    </row>
    <row r="4190" spans="1:15" x14ac:dyDescent="0.3">
      <c r="A4190" t="s">
        <v>13450</v>
      </c>
      <c r="B4190">
        <v>2025</v>
      </c>
      <c r="C4190" t="s">
        <v>62</v>
      </c>
      <c r="D4190" t="s">
        <v>5980</v>
      </c>
      <c r="E4190" t="s">
        <v>7895</v>
      </c>
      <c r="F4190" t="s">
        <v>43</v>
      </c>
      <c r="G4190">
        <v>62000</v>
      </c>
      <c r="H4190" t="s">
        <v>4179</v>
      </c>
      <c r="I4190">
        <v>23300000</v>
      </c>
      <c r="J4190" t="s">
        <v>13273</v>
      </c>
      <c r="K4190">
        <v>21800000</v>
      </c>
      <c r="L4190">
        <v>24700000</v>
      </c>
      <c r="M4190" t="s">
        <v>4174</v>
      </c>
      <c r="N4190" t="s">
        <v>4199</v>
      </c>
      <c r="O4190" t="s">
        <v>13451</v>
      </c>
    </row>
    <row r="4191" spans="1:15" x14ac:dyDescent="0.3">
      <c r="A4191" t="s">
        <v>13452</v>
      </c>
      <c r="B4191">
        <v>2025</v>
      </c>
      <c r="C4191" t="s">
        <v>24</v>
      </c>
      <c r="D4191" t="s">
        <v>4853</v>
      </c>
      <c r="E4191" t="s">
        <v>4307</v>
      </c>
      <c r="F4191" t="s">
        <v>94</v>
      </c>
      <c r="G4191">
        <v>13150</v>
      </c>
      <c r="H4191" t="s">
        <v>4179</v>
      </c>
      <c r="I4191">
        <v>15400000</v>
      </c>
      <c r="J4191" t="s">
        <v>13273</v>
      </c>
      <c r="K4191">
        <v>14900000</v>
      </c>
      <c r="L4191">
        <v>15900000</v>
      </c>
      <c r="M4191">
        <v>28</v>
      </c>
      <c r="N4191" t="s">
        <v>4186</v>
      </c>
      <c r="O4191" t="s">
        <v>13453</v>
      </c>
    </row>
    <row r="4192" spans="1:15" x14ac:dyDescent="0.3">
      <c r="A4192" t="s">
        <v>13454</v>
      </c>
      <c r="B4192">
        <v>2025</v>
      </c>
      <c r="C4192" t="s">
        <v>89</v>
      </c>
      <c r="D4192" t="s">
        <v>5205</v>
      </c>
      <c r="E4192" t="s">
        <v>13455</v>
      </c>
      <c r="F4192" t="s">
        <v>161</v>
      </c>
      <c r="G4192">
        <v>18700</v>
      </c>
      <c r="H4192" t="s">
        <v>4179</v>
      </c>
      <c r="I4192">
        <v>10500000</v>
      </c>
      <c r="J4192" t="s">
        <v>13273</v>
      </c>
      <c r="K4192">
        <v>10100000</v>
      </c>
      <c r="L4192">
        <v>10800000</v>
      </c>
      <c r="M4192">
        <v>8</v>
      </c>
      <c r="N4192" t="s">
        <v>4279</v>
      </c>
      <c r="O4192" t="s">
        <v>13456</v>
      </c>
    </row>
    <row r="4193" spans="1:15" x14ac:dyDescent="0.3">
      <c r="A4193" t="s">
        <v>12715</v>
      </c>
      <c r="B4193">
        <v>2025</v>
      </c>
      <c r="C4193" t="s">
        <v>45</v>
      </c>
      <c r="D4193" t="s">
        <v>4884</v>
      </c>
      <c r="E4193" t="s">
        <v>4885</v>
      </c>
      <c r="F4193" t="s">
        <v>11812</v>
      </c>
      <c r="G4193">
        <v>46000</v>
      </c>
      <c r="H4193" t="s">
        <v>4179</v>
      </c>
      <c r="I4193">
        <v>20200000</v>
      </c>
      <c r="J4193" t="s">
        <v>13273</v>
      </c>
      <c r="K4193">
        <v>19400000</v>
      </c>
      <c r="L4193">
        <v>20900000</v>
      </c>
      <c r="M4193">
        <v>9</v>
      </c>
      <c r="N4193" t="s">
        <v>4279</v>
      </c>
      <c r="O4193" t="s">
        <v>13457</v>
      </c>
    </row>
    <row r="4194" spans="1:15" x14ac:dyDescent="0.3">
      <c r="A4194" t="s">
        <v>13458</v>
      </c>
      <c r="B4194">
        <v>2025</v>
      </c>
      <c r="C4194" t="s">
        <v>108</v>
      </c>
      <c r="D4194" t="s">
        <v>4877</v>
      </c>
      <c r="E4194" t="s">
        <v>4878</v>
      </c>
      <c r="F4194" t="s">
        <v>4171</v>
      </c>
      <c r="G4194">
        <v>10000</v>
      </c>
      <c r="H4194" t="s">
        <v>4179</v>
      </c>
      <c r="I4194">
        <v>12600000</v>
      </c>
      <c r="J4194" t="s">
        <v>13273</v>
      </c>
      <c r="K4194">
        <v>12200000</v>
      </c>
      <c r="L4194">
        <v>13000000</v>
      </c>
      <c r="M4194" t="s">
        <v>4174</v>
      </c>
      <c r="N4194" t="s">
        <v>4186</v>
      </c>
      <c r="O4194" t="s">
        <v>13459</v>
      </c>
    </row>
    <row r="4195" spans="1:15" x14ac:dyDescent="0.3">
      <c r="A4195" t="s">
        <v>9681</v>
      </c>
      <c r="B4195">
        <v>2025</v>
      </c>
      <c r="C4195" t="s">
        <v>36</v>
      </c>
      <c r="D4195" t="s">
        <v>4371</v>
      </c>
      <c r="E4195" t="s">
        <v>5097</v>
      </c>
      <c r="F4195" t="s">
        <v>13460</v>
      </c>
      <c r="G4195">
        <v>19000</v>
      </c>
      <c r="H4195" t="s">
        <v>4179</v>
      </c>
      <c r="I4195">
        <v>12700000</v>
      </c>
      <c r="J4195" t="s">
        <v>13273</v>
      </c>
      <c r="K4195">
        <v>12300000</v>
      </c>
      <c r="L4195">
        <v>13200000</v>
      </c>
      <c r="M4195">
        <v>256</v>
      </c>
      <c r="N4195" t="s">
        <v>4381</v>
      </c>
      <c r="O4195" t="s">
        <v>13461</v>
      </c>
    </row>
    <row r="4196" spans="1:15" x14ac:dyDescent="0.3">
      <c r="A4196" t="s">
        <v>13462</v>
      </c>
      <c r="B4196">
        <v>2026</v>
      </c>
      <c r="C4196" t="s">
        <v>85</v>
      </c>
      <c r="D4196" t="s">
        <v>13463</v>
      </c>
      <c r="E4196" t="s">
        <v>13464</v>
      </c>
      <c r="F4196" t="s">
        <v>143</v>
      </c>
      <c r="G4196">
        <v>13580</v>
      </c>
      <c r="H4196" t="s">
        <v>4179</v>
      </c>
      <c r="I4196">
        <v>33700000</v>
      </c>
      <c r="J4196" t="s">
        <v>13273</v>
      </c>
      <c r="K4196">
        <v>32500000</v>
      </c>
      <c r="L4196">
        <v>34900000</v>
      </c>
      <c r="M4196">
        <v>3</v>
      </c>
      <c r="N4196" t="s">
        <v>4203</v>
      </c>
      <c r="O4196" t="s">
        <v>13465</v>
      </c>
    </row>
    <row r="4197" spans="1:15" x14ac:dyDescent="0.3">
      <c r="A4197" t="s">
        <v>13466</v>
      </c>
      <c r="B4197">
        <v>2026</v>
      </c>
      <c r="C4197" t="s">
        <v>36</v>
      </c>
      <c r="D4197" t="s">
        <v>6171</v>
      </c>
      <c r="E4197" t="s">
        <v>5772</v>
      </c>
      <c r="F4197" t="s">
        <v>11471</v>
      </c>
      <c r="G4197">
        <v>22000</v>
      </c>
      <c r="H4197" t="s">
        <v>4179</v>
      </c>
      <c r="I4197">
        <v>11000000</v>
      </c>
      <c r="J4197" t="s">
        <v>13273</v>
      </c>
      <c r="K4197">
        <v>10600000</v>
      </c>
      <c r="L4197">
        <v>11400000</v>
      </c>
      <c r="M4197">
        <v>4</v>
      </c>
      <c r="N4197" t="s">
        <v>5703</v>
      </c>
      <c r="O4197" t="s">
        <v>13467</v>
      </c>
    </row>
    <row r="4198" spans="1:15" x14ac:dyDescent="0.3">
      <c r="A4198" t="s">
        <v>13468</v>
      </c>
      <c r="B4198">
        <v>2026</v>
      </c>
      <c r="C4198" t="s">
        <v>4183</v>
      </c>
      <c r="D4198" t="s">
        <v>4287</v>
      </c>
      <c r="E4198" t="s">
        <v>13469</v>
      </c>
      <c r="F4198" t="s">
        <v>4171</v>
      </c>
      <c r="G4198">
        <v>1200</v>
      </c>
      <c r="H4198" t="s">
        <v>4172</v>
      </c>
      <c r="I4198">
        <v>15000000</v>
      </c>
      <c r="J4198" t="s">
        <v>13273</v>
      </c>
      <c r="K4198">
        <v>14400000</v>
      </c>
      <c r="L4198">
        <v>15500000</v>
      </c>
      <c r="M4198" t="s">
        <v>4174</v>
      </c>
      <c r="N4198" t="s">
        <v>4251</v>
      </c>
      <c r="O4198" t="s">
        <v>13470</v>
      </c>
    </row>
    <row r="4199" spans="1:15" x14ac:dyDescent="0.3">
      <c r="A4199" t="s">
        <v>13468</v>
      </c>
      <c r="B4199">
        <v>2026</v>
      </c>
      <c r="C4199" t="s">
        <v>4183</v>
      </c>
      <c r="D4199" t="s">
        <v>4287</v>
      </c>
      <c r="E4199" t="s">
        <v>13471</v>
      </c>
      <c r="F4199" t="s">
        <v>43</v>
      </c>
      <c r="G4199">
        <v>1200</v>
      </c>
      <c r="H4199" t="s">
        <v>4172</v>
      </c>
      <c r="I4199">
        <v>15800000</v>
      </c>
      <c r="J4199" t="s">
        <v>13273</v>
      </c>
      <c r="K4199">
        <v>15300000</v>
      </c>
      <c r="L4199">
        <v>16400000</v>
      </c>
      <c r="M4199" t="s">
        <v>4174</v>
      </c>
      <c r="N4199" t="s">
        <v>4341</v>
      </c>
      <c r="O4199" t="s">
        <v>13472</v>
      </c>
    </row>
    <row r="4200" spans="1:15" x14ac:dyDescent="0.3">
      <c r="A4200" t="s">
        <v>12731</v>
      </c>
      <c r="B4200">
        <v>2026</v>
      </c>
      <c r="C4200" t="s">
        <v>4894</v>
      </c>
      <c r="D4200" t="s">
        <v>12732</v>
      </c>
      <c r="E4200" t="s">
        <v>12733</v>
      </c>
      <c r="F4200" t="s">
        <v>143</v>
      </c>
      <c r="G4200">
        <v>1800</v>
      </c>
      <c r="H4200" t="s">
        <v>4179</v>
      </c>
      <c r="I4200">
        <v>11400000</v>
      </c>
      <c r="J4200" t="s">
        <v>13273</v>
      </c>
      <c r="K4200">
        <v>11000000</v>
      </c>
      <c r="L4200">
        <v>11900000</v>
      </c>
      <c r="M4200" t="s">
        <v>4174</v>
      </c>
      <c r="N4200" t="s">
        <v>4507</v>
      </c>
      <c r="O4200" t="s">
        <v>13473</v>
      </c>
    </row>
    <row r="4201" spans="1:15" x14ac:dyDescent="0.3">
      <c r="A4201" t="s">
        <v>10880</v>
      </c>
      <c r="B4201">
        <v>2026</v>
      </c>
      <c r="C4201" t="s">
        <v>36</v>
      </c>
      <c r="D4201" t="s">
        <v>5737</v>
      </c>
      <c r="E4201" t="s">
        <v>4427</v>
      </c>
      <c r="F4201" t="s">
        <v>11813</v>
      </c>
      <c r="G4201">
        <v>1598</v>
      </c>
      <c r="H4201" t="s">
        <v>4179</v>
      </c>
      <c r="I4201">
        <v>10500000</v>
      </c>
      <c r="J4201" t="s">
        <v>13273</v>
      </c>
      <c r="K4201">
        <v>10200000</v>
      </c>
      <c r="L4201">
        <v>10900000</v>
      </c>
      <c r="M4201">
        <v>4</v>
      </c>
      <c r="N4201" t="s">
        <v>4186</v>
      </c>
      <c r="O4201" t="s">
        <v>13474</v>
      </c>
    </row>
  </sheetData>
  <autoFilter ref="A1:P1" xr:uid="{2C965F51-18E0-480C-9966-381E077CB484}">
    <sortState xmlns:xlrd2="http://schemas.microsoft.com/office/spreadsheetml/2017/richdata2" ref="A2:P3279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73"/>
  <sheetViews>
    <sheetView topLeftCell="E1" workbookViewId="0">
      <selection activeCell="L82" sqref="L82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1173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8579</v>
      </c>
      <c r="B3" t="s">
        <v>4019</v>
      </c>
      <c r="C3" t="s">
        <v>5289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623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5341</v>
      </c>
      <c r="D4" t="s">
        <v>62</v>
      </c>
      <c r="E4" t="s">
        <v>8570</v>
      </c>
      <c r="F4">
        <v>2026</v>
      </c>
      <c r="G4">
        <v>2700</v>
      </c>
      <c r="H4" t="s">
        <v>26</v>
      </c>
      <c r="I4" t="s">
        <v>347</v>
      </c>
      <c r="J4">
        <v>293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5823</v>
      </c>
      <c r="B5" t="s">
        <v>4019</v>
      </c>
      <c r="C5" t="s">
        <v>30</v>
      </c>
      <c r="D5" t="s">
        <v>62</v>
      </c>
      <c r="E5" t="s">
        <v>8582</v>
      </c>
      <c r="F5">
        <v>2024</v>
      </c>
      <c r="G5">
        <v>45647</v>
      </c>
      <c r="H5" t="s">
        <v>343</v>
      </c>
      <c r="I5" t="s">
        <v>357</v>
      </c>
      <c r="J5">
        <v>1058</v>
      </c>
      <c r="K5" t="s">
        <v>52</v>
      </c>
      <c r="L5">
        <v>21175461</v>
      </c>
      <c r="M5">
        <v>1288456</v>
      </c>
      <c r="N5">
        <v>22463917</v>
      </c>
      <c r="O5">
        <v>17590000</v>
      </c>
      <c r="P5">
        <v>-4873917</v>
      </c>
      <c r="Q5">
        <v>-2771</v>
      </c>
      <c r="R5" s="8"/>
    </row>
    <row r="6" spans="1:18" ht="15" customHeight="1" x14ac:dyDescent="0.3">
      <c r="A6" t="s">
        <v>4152</v>
      </c>
      <c r="B6" t="s">
        <v>4019</v>
      </c>
      <c r="C6" t="s">
        <v>30</v>
      </c>
      <c r="D6" t="s">
        <v>62</v>
      </c>
      <c r="E6" t="s">
        <v>4129</v>
      </c>
      <c r="F6">
        <v>2024</v>
      </c>
      <c r="G6">
        <v>27913</v>
      </c>
      <c r="H6" t="s">
        <v>343</v>
      </c>
      <c r="I6" t="s">
        <v>273</v>
      </c>
      <c r="J6">
        <v>396</v>
      </c>
      <c r="K6" t="s">
        <v>344</v>
      </c>
      <c r="L6">
        <v>26670800</v>
      </c>
      <c r="M6">
        <v>991590</v>
      </c>
      <c r="N6">
        <v>27662390</v>
      </c>
      <c r="O6">
        <v>20990000</v>
      </c>
      <c r="P6">
        <v>-6672390</v>
      </c>
      <c r="Q6">
        <v>-3179</v>
      </c>
      <c r="R6" s="8"/>
    </row>
    <row r="7" spans="1:18" ht="15" customHeight="1" x14ac:dyDescent="0.3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H7" t="s">
        <v>26</v>
      </c>
      <c r="I7" t="s">
        <v>152</v>
      </c>
      <c r="J7">
        <v>404</v>
      </c>
      <c r="K7" t="s">
        <v>8566</v>
      </c>
      <c r="L7">
        <v>20390000</v>
      </c>
      <c r="M7">
        <v>0</v>
      </c>
      <c r="N7">
        <v>20390000</v>
      </c>
      <c r="O7">
        <v>16990000</v>
      </c>
      <c r="P7">
        <v>-3400000</v>
      </c>
      <c r="Q7">
        <v>-2001</v>
      </c>
      <c r="R7" s="8"/>
    </row>
    <row r="8" spans="1:18" ht="15" customHeight="1" x14ac:dyDescent="0.3">
      <c r="A8" t="s">
        <v>518</v>
      </c>
      <c r="B8" t="s">
        <v>4019</v>
      </c>
      <c r="C8" t="s">
        <v>5341</v>
      </c>
      <c r="D8" t="s">
        <v>62</v>
      </c>
      <c r="E8" t="s">
        <v>71</v>
      </c>
      <c r="F8">
        <v>2025</v>
      </c>
      <c r="G8">
        <v>0</v>
      </c>
      <c r="H8" t="s">
        <v>26</v>
      </c>
      <c r="I8" t="s">
        <v>273</v>
      </c>
      <c r="J8">
        <v>320</v>
      </c>
      <c r="K8" t="s">
        <v>52</v>
      </c>
      <c r="L8">
        <v>29381100</v>
      </c>
      <c r="M8">
        <v>0</v>
      </c>
      <c r="N8">
        <v>29381100</v>
      </c>
      <c r="O8">
        <v>21990000</v>
      </c>
      <c r="P8">
        <v>-7391100</v>
      </c>
      <c r="Q8">
        <v>-3361</v>
      </c>
      <c r="R8" s="8"/>
    </row>
    <row r="9" spans="1:18" ht="15" customHeight="1" x14ac:dyDescent="0.3">
      <c r="A9" t="s">
        <v>11725</v>
      </c>
      <c r="B9" t="s">
        <v>4019</v>
      </c>
      <c r="C9" t="s">
        <v>5341</v>
      </c>
      <c r="D9" t="s">
        <v>62</v>
      </c>
      <c r="E9" t="s">
        <v>4013</v>
      </c>
      <c r="F9">
        <v>2026</v>
      </c>
      <c r="G9">
        <v>0</v>
      </c>
      <c r="H9" t="s">
        <v>343</v>
      </c>
      <c r="I9" t="s">
        <v>152</v>
      </c>
      <c r="J9">
        <v>375</v>
      </c>
      <c r="K9" t="s">
        <v>39</v>
      </c>
      <c r="L9">
        <v>18211764</v>
      </c>
      <c r="M9">
        <v>826449</v>
      </c>
      <c r="N9">
        <v>19038213</v>
      </c>
      <c r="O9">
        <v>22176471</v>
      </c>
      <c r="P9">
        <v>3138258</v>
      </c>
      <c r="Q9">
        <v>1415</v>
      </c>
    </row>
    <row r="10" spans="1:18" ht="15" customHeight="1" x14ac:dyDescent="0.3">
      <c r="A10" t="s">
        <v>8517</v>
      </c>
      <c r="B10" t="s">
        <v>4019</v>
      </c>
      <c r="C10" t="s">
        <v>35</v>
      </c>
      <c r="D10" t="s">
        <v>230</v>
      </c>
      <c r="E10" t="s">
        <v>8552</v>
      </c>
      <c r="F10">
        <v>2026</v>
      </c>
      <c r="G10">
        <v>2705</v>
      </c>
      <c r="H10" t="s">
        <v>343</v>
      </c>
      <c r="I10" t="s">
        <v>8553</v>
      </c>
      <c r="J10">
        <v>169</v>
      </c>
      <c r="K10" t="s">
        <v>344</v>
      </c>
      <c r="L10">
        <v>16665547</v>
      </c>
      <c r="M10">
        <v>535096</v>
      </c>
      <c r="N10">
        <v>17200643</v>
      </c>
      <c r="O10">
        <v>20915966</v>
      </c>
      <c r="P10">
        <v>3715323</v>
      </c>
      <c r="Q10">
        <v>1776</v>
      </c>
    </row>
    <row r="11" spans="1:18" ht="15" customHeight="1" x14ac:dyDescent="0.3">
      <c r="A11" t="s">
        <v>11726</v>
      </c>
      <c r="B11" t="s">
        <v>4019</v>
      </c>
      <c r="C11" t="s">
        <v>391</v>
      </c>
      <c r="D11" t="s">
        <v>230</v>
      </c>
      <c r="E11" t="s">
        <v>11727</v>
      </c>
      <c r="F11">
        <v>2026</v>
      </c>
      <c r="G11">
        <v>0</v>
      </c>
      <c r="H11" t="s">
        <v>343</v>
      </c>
      <c r="I11" t="s">
        <v>11728</v>
      </c>
      <c r="J11">
        <v>375</v>
      </c>
      <c r="K11" t="s">
        <v>39</v>
      </c>
      <c r="L11">
        <v>13236975</v>
      </c>
      <c r="M11">
        <v>460637</v>
      </c>
      <c r="N11">
        <v>13697612</v>
      </c>
      <c r="O11">
        <v>15705882</v>
      </c>
      <c r="P11">
        <v>2008270</v>
      </c>
      <c r="Q11">
        <v>1279</v>
      </c>
    </row>
    <row r="12" spans="1:18" ht="15" customHeight="1" x14ac:dyDescent="0.3">
      <c r="A12" t="s">
        <v>11729</v>
      </c>
      <c r="B12" t="s">
        <v>4019</v>
      </c>
      <c r="C12" t="s">
        <v>5341</v>
      </c>
      <c r="D12" t="s">
        <v>62</v>
      </c>
      <c r="E12" t="s">
        <v>11730</v>
      </c>
      <c r="F12">
        <v>2026</v>
      </c>
      <c r="G12">
        <v>0</v>
      </c>
      <c r="H12" t="s">
        <v>343</v>
      </c>
      <c r="I12" t="s">
        <v>357</v>
      </c>
      <c r="J12">
        <v>375</v>
      </c>
      <c r="K12" t="s">
        <v>39</v>
      </c>
      <c r="L12">
        <v>14312605</v>
      </c>
      <c r="M12">
        <v>409055</v>
      </c>
      <c r="N12">
        <v>14721660</v>
      </c>
      <c r="O12">
        <v>17722689</v>
      </c>
      <c r="P12">
        <v>3001029</v>
      </c>
      <c r="Q12">
        <v>1693</v>
      </c>
    </row>
    <row r="13" spans="1:18" ht="15" customHeight="1" x14ac:dyDescent="0.3">
      <c r="A13" t="s">
        <v>11750</v>
      </c>
      <c r="B13" t="s">
        <v>4019</v>
      </c>
      <c r="C13" t="s">
        <v>30</v>
      </c>
      <c r="D13" t="s">
        <v>62</v>
      </c>
      <c r="E13" t="s">
        <v>11751</v>
      </c>
      <c r="F13">
        <v>2026</v>
      </c>
      <c r="G13">
        <v>0</v>
      </c>
      <c r="H13" t="s">
        <v>343</v>
      </c>
      <c r="I13" t="s">
        <v>152</v>
      </c>
      <c r="J13">
        <v>269</v>
      </c>
      <c r="K13" t="s">
        <v>8604</v>
      </c>
      <c r="L13">
        <v>28983865</v>
      </c>
      <c r="M13">
        <v>1338304</v>
      </c>
      <c r="N13">
        <v>30322169</v>
      </c>
      <c r="O13">
        <v>31336134</v>
      </c>
      <c r="P13">
        <v>1013965</v>
      </c>
      <c r="Q13">
        <v>324</v>
      </c>
    </row>
    <row r="14" spans="1:18" ht="15" customHeight="1" x14ac:dyDescent="0.3">
      <c r="A14" t="s">
        <v>10908</v>
      </c>
      <c r="B14" t="s">
        <v>4019</v>
      </c>
      <c r="C14" t="s">
        <v>391</v>
      </c>
      <c r="D14" t="s">
        <v>62</v>
      </c>
      <c r="E14" t="s">
        <v>10909</v>
      </c>
      <c r="F14">
        <v>2026</v>
      </c>
      <c r="G14">
        <v>0</v>
      </c>
      <c r="H14" t="s">
        <v>343</v>
      </c>
      <c r="I14" t="s">
        <v>347</v>
      </c>
      <c r="J14">
        <v>137</v>
      </c>
      <c r="K14" t="s">
        <v>10497</v>
      </c>
      <c r="L14">
        <v>18351000</v>
      </c>
      <c r="M14">
        <v>0</v>
      </c>
      <c r="N14">
        <v>18351000</v>
      </c>
      <c r="O14">
        <v>20390000</v>
      </c>
      <c r="P14">
        <v>2039000</v>
      </c>
      <c r="Q14">
        <v>10</v>
      </c>
    </row>
    <row r="15" spans="1:18" ht="15" customHeight="1" x14ac:dyDescent="0.3">
      <c r="A15" t="s">
        <v>11755</v>
      </c>
      <c r="B15" t="s">
        <v>4019</v>
      </c>
      <c r="C15" t="s">
        <v>5341</v>
      </c>
      <c r="D15" t="s">
        <v>62</v>
      </c>
      <c r="E15" t="s">
        <v>11751</v>
      </c>
      <c r="F15">
        <v>2026</v>
      </c>
      <c r="G15">
        <v>0</v>
      </c>
      <c r="H15" t="s">
        <v>343</v>
      </c>
      <c r="I15" t="s">
        <v>11756</v>
      </c>
      <c r="J15">
        <v>117</v>
      </c>
      <c r="K15" t="s">
        <v>10497</v>
      </c>
      <c r="L15">
        <v>28515882</v>
      </c>
      <c r="M15">
        <v>1030553</v>
      </c>
      <c r="N15">
        <v>29546435</v>
      </c>
      <c r="O15">
        <v>31336134</v>
      </c>
      <c r="P15">
        <v>1789699</v>
      </c>
      <c r="Q15">
        <v>571</v>
      </c>
    </row>
    <row r="16" spans="1:18" ht="15" customHeight="1" x14ac:dyDescent="0.3">
      <c r="A16" t="s">
        <v>8641</v>
      </c>
      <c r="B16" t="s">
        <v>341</v>
      </c>
      <c r="C16" t="s">
        <v>5319</v>
      </c>
      <c r="D16" t="s">
        <v>191</v>
      </c>
      <c r="E16" t="s">
        <v>8642</v>
      </c>
      <c r="F16">
        <v>2008</v>
      </c>
      <c r="G16">
        <v>0</v>
      </c>
      <c r="H16" t="s">
        <v>343</v>
      </c>
      <c r="I16" t="s">
        <v>161</v>
      </c>
      <c r="J16">
        <v>3494</v>
      </c>
      <c r="K16" t="s">
        <v>8604</v>
      </c>
      <c r="L16">
        <v>0</v>
      </c>
      <c r="M16">
        <v>1558253</v>
      </c>
      <c r="N16">
        <v>1558253</v>
      </c>
      <c r="O16">
        <v>0</v>
      </c>
      <c r="P16">
        <v>-1558253</v>
      </c>
      <c r="Q16">
        <v>-155825300</v>
      </c>
      <c r="R16" s="8"/>
    </row>
    <row r="17" spans="1:18" ht="15" customHeight="1" x14ac:dyDescent="0.3">
      <c r="A17" t="s">
        <v>8592</v>
      </c>
      <c r="B17" t="s">
        <v>341</v>
      </c>
      <c r="C17" t="s">
        <v>386</v>
      </c>
      <c r="D17" t="s">
        <v>58</v>
      </c>
      <c r="E17" t="s">
        <v>8593</v>
      </c>
      <c r="F17">
        <v>2009</v>
      </c>
      <c r="G17">
        <v>0</v>
      </c>
      <c r="H17" t="s">
        <v>26</v>
      </c>
      <c r="I17" t="s">
        <v>8594</v>
      </c>
      <c r="J17">
        <v>3497</v>
      </c>
      <c r="K17" t="s">
        <v>28</v>
      </c>
      <c r="L17">
        <v>7295200</v>
      </c>
      <c r="M17">
        <v>0</v>
      </c>
      <c r="N17">
        <v>7295200</v>
      </c>
      <c r="O17">
        <v>8990000</v>
      </c>
      <c r="P17">
        <v>1694800</v>
      </c>
      <c r="Q17">
        <v>1885</v>
      </c>
      <c r="R17" s="8"/>
    </row>
    <row r="18" spans="1:18" ht="15" customHeight="1" x14ac:dyDescent="0.3">
      <c r="A18" t="s">
        <v>8637</v>
      </c>
      <c r="B18" t="s">
        <v>341</v>
      </c>
      <c r="C18" t="s">
        <v>293</v>
      </c>
      <c r="D18" t="s">
        <v>58</v>
      </c>
      <c r="E18" t="s">
        <v>8627</v>
      </c>
      <c r="F18">
        <v>2016</v>
      </c>
      <c r="G18">
        <v>0</v>
      </c>
      <c r="H18" t="s">
        <v>343</v>
      </c>
      <c r="I18" t="s">
        <v>110</v>
      </c>
      <c r="J18">
        <v>3918</v>
      </c>
      <c r="K18" t="s">
        <v>8614</v>
      </c>
      <c r="L18">
        <v>13050001</v>
      </c>
      <c r="M18">
        <v>2576087</v>
      </c>
      <c r="N18">
        <v>15626088</v>
      </c>
      <c r="O18">
        <v>13100840</v>
      </c>
      <c r="P18">
        <v>-2525248</v>
      </c>
      <c r="Q18">
        <v>-1928</v>
      </c>
    </row>
    <row r="19" spans="1:18" ht="15" customHeight="1" x14ac:dyDescent="0.3">
      <c r="A19" t="s">
        <v>8588</v>
      </c>
      <c r="B19" t="s">
        <v>341</v>
      </c>
      <c r="C19" t="s">
        <v>8589</v>
      </c>
      <c r="D19" t="s">
        <v>191</v>
      </c>
      <c r="E19" t="s">
        <v>8590</v>
      </c>
      <c r="F19">
        <v>2020</v>
      </c>
      <c r="G19">
        <v>0</v>
      </c>
      <c r="H19" t="s">
        <v>26</v>
      </c>
      <c r="I19" t="s">
        <v>43</v>
      </c>
      <c r="J19">
        <v>2400</v>
      </c>
      <c r="K19" t="s">
        <v>8591</v>
      </c>
      <c r="L19">
        <v>12990000</v>
      </c>
      <c r="M19">
        <v>0</v>
      </c>
      <c r="N19">
        <v>12990000</v>
      </c>
      <c r="O19">
        <v>12990000</v>
      </c>
      <c r="P19">
        <v>0</v>
      </c>
      <c r="Q19">
        <v>0</v>
      </c>
      <c r="R19" s="8"/>
    </row>
    <row r="20" spans="1:18" ht="15" customHeight="1" x14ac:dyDescent="0.3">
      <c r="A20" t="s">
        <v>8585</v>
      </c>
      <c r="B20" t="s">
        <v>341</v>
      </c>
      <c r="C20" t="s">
        <v>391</v>
      </c>
      <c r="D20" t="s">
        <v>131</v>
      </c>
      <c r="E20" t="s">
        <v>8586</v>
      </c>
      <c r="F20">
        <v>2019</v>
      </c>
      <c r="G20">
        <v>6400</v>
      </c>
      <c r="H20" t="s">
        <v>343</v>
      </c>
      <c r="I20" t="s">
        <v>8587</v>
      </c>
      <c r="J20">
        <v>1418</v>
      </c>
      <c r="K20" t="s">
        <v>28</v>
      </c>
      <c r="L20">
        <v>12497480</v>
      </c>
      <c r="M20">
        <v>3135424</v>
      </c>
      <c r="N20">
        <v>15632904</v>
      </c>
      <c r="O20">
        <v>15900000</v>
      </c>
      <c r="P20">
        <v>267096</v>
      </c>
      <c r="Q20">
        <v>168</v>
      </c>
      <c r="R20" s="8"/>
    </row>
    <row r="21" spans="1:18" ht="15" customHeight="1" x14ac:dyDescent="0.3">
      <c r="A21" t="s">
        <v>8651</v>
      </c>
      <c r="B21" t="s">
        <v>341</v>
      </c>
      <c r="C21" t="s">
        <v>5333</v>
      </c>
      <c r="D21" t="s">
        <v>50</v>
      </c>
      <c r="E21" t="s">
        <v>8652</v>
      </c>
      <c r="F21">
        <v>2019</v>
      </c>
      <c r="G21">
        <v>0</v>
      </c>
      <c r="H21" t="s">
        <v>343</v>
      </c>
      <c r="I21" t="s">
        <v>43</v>
      </c>
      <c r="J21">
        <v>2756</v>
      </c>
      <c r="K21" t="s">
        <v>8614</v>
      </c>
      <c r="L21">
        <v>0</v>
      </c>
      <c r="M21">
        <v>2624366</v>
      </c>
      <c r="N21">
        <v>2624366</v>
      </c>
      <c r="O21">
        <v>5790000</v>
      </c>
      <c r="P21">
        <v>3165634</v>
      </c>
      <c r="Q21">
        <v>5467</v>
      </c>
      <c r="R21" s="8"/>
    </row>
    <row r="22" spans="1:18" ht="15" customHeight="1" x14ac:dyDescent="0.3">
      <c r="A22" t="s">
        <v>8643</v>
      </c>
      <c r="B22" t="s">
        <v>341</v>
      </c>
      <c r="C22" t="s">
        <v>386</v>
      </c>
      <c r="D22" t="s">
        <v>50</v>
      </c>
      <c r="E22" t="s">
        <v>8636</v>
      </c>
      <c r="F22">
        <v>2019</v>
      </c>
      <c r="G22">
        <v>0</v>
      </c>
      <c r="H22" t="s">
        <v>343</v>
      </c>
      <c r="I22" t="s">
        <v>43</v>
      </c>
      <c r="J22">
        <v>2650</v>
      </c>
      <c r="K22" t="s">
        <v>8614</v>
      </c>
      <c r="L22">
        <v>0</v>
      </c>
      <c r="M22">
        <v>2454691</v>
      </c>
      <c r="N22">
        <v>2454691</v>
      </c>
      <c r="O22">
        <v>7190000</v>
      </c>
      <c r="P22">
        <v>4735309</v>
      </c>
      <c r="Q22">
        <v>6586</v>
      </c>
      <c r="R22" s="8"/>
    </row>
    <row r="23" spans="1:18" ht="15" customHeight="1" x14ac:dyDescent="0.3">
      <c r="A23" t="s">
        <v>8653</v>
      </c>
      <c r="B23" t="s">
        <v>341</v>
      </c>
      <c r="C23" t="s">
        <v>8589</v>
      </c>
      <c r="D23" t="s">
        <v>50</v>
      </c>
      <c r="E23" t="s">
        <v>8636</v>
      </c>
      <c r="F23">
        <v>2019</v>
      </c>
      <c r="G23">
        <v>0</v>
      </c>
      <c r="H23" t="s">
        <v>343</v>
      </c>
      <c r="I23" t="s">
        <v>43</v>
      </c>
      <c r="J23">
        <v>2650</v>
      </c>
      <c r="K23" t="s">
        <v>8614</v>
      </c>
      <c r="L23">
        <v>0</v>
      </c>
      <c r="M23">
        <v>2502458</v>
      </c>
      <c r="N23">
        <v>2502458</v>
      </c>
      <c r="O23">
        <v>7190000</v>
      </c>
      <c r="P23">
        <v>4687542</v>
      </c>
      <c r="Q23">
        <v>652</v>
      </c>
      <c r="R23" s="8"/>
    </row>
    <row r="24" spans="1:18" ht="15" customHeight="1" x14ac:dyDescent="0.3">
      <c r="A24" t="s">
        <v>8635</v>
      </c>
      <c r="B24" t="s">
        <v>341</v>
      </c>
      <c r="C24" t="s">
        <v>386</v>
      </c>
      <c r="D24" t="s">
        <v>50</v>
      </c>
      <c r="E24" t="s">
        <v>8636</v>
      </c>
      <c r="F24">
        <v>2019</v>
      </c>
      <c r="G24">
        <v>0</v>
      </c>
      <c r="H24" t="s">
        <v>343</v>
      </c>
      <c r="I24" t="s">
        <v>43</v>
      </c>
      <c r="J24">
        <v>2650</v>
      </c>
      <c r="K24" t="s">
        <v>8614</v>
      </c>
      <c r="L24">
        <v>0</v>
      </c>
      <c r="M24">
        <v>2315480</v>
      </c>
      <c r="N24">
        <v>2315480</v>
      </c>
      <c r="O24">
        <v>7190000</v>
      </c>
      <c r="P24">
        <v>4874520</v>
      </c>
      <c r="Q24">
        <v>678</v>
      </c>
      <c r="R24" s="8"/>
    </row>
    <row r="25" spans="1:18" ht="15" customHeight="1" x14ac:dyDescent="0.3">
      <c r="A25" t="s">
        <v>8639</v>
      </c>
      <c r="B25" t="s">
        <v>341</v>
      </c>
      <c r="C25" t="s">
        <v>4006</v>
      </c>
      <c r="D25" t="s">
        <v>62</v>
      </c>
      <c r="E25" t="s">
        <v>8640</v>
      </c>
      <c r="F25">
        <v>2022</v>
      </c>
      <c r="G25">
        <v>0</v>
      </c>
      <c r="H25" t="s">
        <v>343</v>
      </c>
      <c r="I25" t="s">
        <v>347</v>
      </c>
      <c r="J25">
        <v>1545</v>
      </c>
      <c r="K25" t="s">
        <v>8614</v>
      </c>
      <c r="L25">
        <v>0</v>
      </c>
      <c r="M25">
        <v>3479924</v>
      </c>
      <c r="N25">
        <v>3479924</v>
      </c>
      <c r="O25">
        <v>0</v>
      </c>
      <c r="P25">
        <v>-3479924</v>
      </c>
      <c r="Q25">
        <v>-347992400</v>
      </c>
      <c r="R25" s="8"/>
    </row>
    <row r="26" spans="1:18" ht="15" customHeight="1" x14ac:dyDescent="0.3">
      <c r="A26" t="s">
        <v>8646</v>
      </c>
      <c r="B26" t="s">
        <v>341</v>
      </c>
      <c r="C26" t="s">
        <v>386</v>
      </c>
      <c r="D26" t="s">
        <v>50</v>
      </c>
      <c r="E26" t="s">
        <v>8647</v>
      </c>
      <c r="F26">
        <v>2023</v>
      </c>
      <c r="G26">
        <v>0</v>
      </c>
      <c r="H26" t="s">
        <v>343</v>
      </c>
      <c r="I26" t="s">
        <v>43</v>
      </c>
      <c r="J26">
        <v>1372</v>
      </c>
      <c r="K26" t="s">
        <v>8614</v>
      </c>
      <c r="L26">
        <v>0</v>
      </c>
      <c r="M26">
        <v>1443780</v>
      </c>
      <c r="N26">
        <v>1443780</v>
      </c>
      <c r="O26">
        <v>9290000</v>
      </c>
      <c r="P26">
        <v>7846220</v>
      </c>
      <c r="Q26">
        <v>8446</v>
      </c>
      <c r="R26" s="8"/>
    </row>
    <row r="27" spans="1:18" ht="15" customHeight="1" x14ac:dyDescent="0.3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H27" t="s">
        <v>343</v>
      </c>
      <c r="I27" t="s">
        <v>175</v>
      </c>
      <c r="J27">
        <v>1147</v>
      </c>
      <c r="K27" t="s">
        <v>344</v>
      </c>
      <c r="L27">
        <v>18761887</v>
      </c>
      <c r="M27">
        <v>2068289</v>
      </c>
      <c r="N27">
        <v>20830176</v>
      </c>
      <c r="O27">
        <v>14990000</v>
      </c>
      <c r="P27">
        <v>-5840176</v>
      </c>
      <c r="Q27">
        <v>-3896</v>
      </c>
      <c r="R27" s="8"/>
    </row>
    <row r="28" spans="1:18" ht="15" customHeight="1" x14ac:dyDescent="0.3">
      <c r="A28" t="s">
        <v>8514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H28" t="s">
        <v>343</v>
      </c>
      <c r="I28" t="s">
        <v>354</v>
      </c>
      <c r="J28">
        <v>181</v>
      </c>
      <c r="K28" t="s">
        <v>344</v>
      </c>
      <c r="L28">
        <v>29014497</v>
      </c>
      <c r="M28">
        <v>3058563</v>
      </c>
      <c r="N28">
        <v>32073060</v>
      </c>
      <c r="O28">
        <v>20990000</v>
      </c>
      <c r="P28">
        <v>-11083060</v>
      </c>
      <c r="Q28">
        <v>-528</v>
      </c>
      <c r="R28" s="8"/>
    </row>
    <row r="29" spans="1:18" ht="15" customHeight="1" x14ac:dyDescent="0.3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H29" t="s">
        <v>343</v>
      </c>
      <c r="I29" t="s">
        <v>64</v>
      </c>
      <c r="J29">
        <v>705</v>
      </c>
      <c r="K29" t="s">
        <v>344</v>
      </c>
      <c r="L29">
        <v>30531382</v>
      </c>
      <c r="M29">
        <v>1126665</v>
      </c>
      <c r="N29">
        <v>31658047</v>
      </c>
      <c r="O29">
        <v>20590000</v>
      </c>
      <c r="P29">
        <v>-11068047</v>
      </c>
      <c r="Q29">
        <v>-5375</v>
      </c>
      <c r="R29" s="8"/>
    </row>
    <row r="30" spans="1:18" ht="15" customHeight="1" x14ac:dyDescent="0.3">
      <c r="A30" t="s">
        <v>4119</v>
      </c>
      <c r="B30" t="s">
        <v>341</v>
      </c>
      <c r="C30" t="s">
        <v>5289</v>
      </c>
      <c r="D30" t="s">
        <v>62</v>
      </c>
      <c r="E30" t="s">
        <v>4120</v>
      </c>
      <c r="F30">
        <v>2024</v>
      </c>
      <c r="G30">
        <v>37</v>
      </c>
      <c r="H30" t="s">
        <v>343</v>
      </c>
      <c r="I30" t="s">
        <v>347</v>
      </c>
      <c r="J30">
        <v>582</v>
      </c>
      <c r="K30" t="s">
        <v>33</v>
      </c>
      <c r="L30">
        <v>16134417</v>
      </c>
      <c r="M30">
        <v>1936043</v>
      </c>
      <c r="N30">
        <v>18070460</v>
      </c>
      <c r="O30">
        <v>17690000</v>
      </c>
      <c r="P30">
        <v>-380460</v>
      </c>
      <c r="Q30">
        <v>-215</v>
      </c>
      <c r="R30" s="8"/>
    </row>
    <row r="31" spans="1:18" ht="15" customHeight="1" x14ac:dyDescent="0.3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H31" t="s">
        <v>343</v>
      </c>
      <c r="I31" t="s">
        <v>357</v>
      </c>
      <c r="J31">
        <v>550</v>
      </c>
      <c r="K31" t="s">
        <v>344</v>
      </c>
      <c r="L31">
        <v>18519784</v>
      </c>
      <c r="M31">
        <v>2080236</v>
      </c>
      <c r="N31">
        <v>20600020</v>
      </c>
      <c r="O31">
        <v>14490000</v>
      </c>
      <c r="P31">
        <v>-6110020</v>
      </c>
      <c r="Q31">
        <v>-4217</v>
      </c>
      <c r="R31" s="8"/>
    </row>
    <row r="32" spans="1:18" ht="15" customHeight="1" x14ac:dyDescent="0.3">
      <c r="A32" t="s">
        <v>441</v>
      </c>
      <c r="B32" t="s">
        <v>341</v>
      </c>
      <c r="C32" t="s">
        <v>5333</v>
      </c>
      <c r="D32" t="s">
        <v>24</v>
      </c>
      <c r="E32" t="s">
        <v>4089</v>
      </c>
      <c r="F32">
        <v>2024</v>
      </c>
      <c r="G32">
        <v>0</v>
      </c>
      <c r="H32" t="s">
        <v>26</v>
      </c>
      <c r="I32" t="s">
        <v>5334</v>
      </c>
      <c r="J32">
        <v>355</v>
      </c>
      <c r="K32" t="s">
        <v>52</v>
      </c>
      <c r="L32">
        <v>32900000</v>
      </c>
      <c r="M32">
        <v>0</v>
      </c>
      <c r="N32">
        <v>32900000</v>
      </c>
      <c r="O32">
        <v>39151000</v>
      </c>
      <c r="P32">
        <v>6251000</v>
      </c>
      <c r="Q32">
        <v>1597</v>
      </c>
      <c r="R32" s="8"/>
    </row>
    <row r="33" spans="1:18" ht="15" customHeight="1" x14ac:dyDescent="0.3">
      <c r="A33" t="s">
        <v>5362</v>
      </c>
      <c r="B33" t="s">
        <v>341</v>
      </c>
      <c r="C33" t="s">
        <v>35</v>
      </c>
      <c r="D33" t="s">
        <v>24</v>
      </c>
      <c r="E33" t="s">
        <v>4089</v>
      </c>
      <c r="F33">
        <v>2025</v>
      </c>
      <c r="G33">
        <v>66000</v>
      </c>
      <c r="H33" t="s">
        <v>26</v>
      </c>
      <c r="I33" t="s">
        <v>94</v>
      </c>
      <c r="J33">
        <v>206</v>
      </c>
      <c r="K33" t="s">
        <v>52</v>
      </c>
      <c r="L33">
        <v>25000000</v>
      </c>
      <c r="M33">
        <v>0</v>
      </c>
      <c r="N33">
        <v>25000000</v>
      </c>
      <c r="O33">
        <v>32990000</v>
      </c>
      <c r="P33">
        <v>7990000</v>
      </c>
      <c r="Q33">
        <v>2422</v>
      </c>
      <c r="R33" s="8"/>
    </row>
    <row r="34" spans="1:18" ht="15" customHeight="1" x14ac:dyDescent="0.3">
      <c r="A34" t="s">
        <v>5335</v>
      </c>
      <c r="B34" t="s">
        <v>341</v>
      </c>
      <c r="C34" t="s">
        <v>5333</v>
      </c>
      <c r="D34" t="s">
        <v>24</v>
      </c>
      <c r="E34" t="s">
        <v>215</v>
      </c>
      <c r="F34">
        <v>2025</v>
      </c>
      <c r="G34">
        <v>0</v>
      </c>
      <c r="H34" t="s">
        <v>343</v>
      </c>
      <c r="I34" t="s">
        <v>43</v>
      </c>
      <c r="J34">
        <v>348</v>
      </c>
      <c r="K34" t="s">
        <v>39</v>
      </c>
      <c r="L34">
        <v>39290000</v>
      </c>
      <c r="M34">
        <v>0</v>
      </c>
      <c r="N34">
        <v>39290000</v>
      </c>
      <c r="O34">
        <v>0</v>
      </c>
      <c r="P34">
        <v>-39290000</v>
      </c>
      <c r="Q34">
        <v>-3929000000</v>
      </c>
      <c r="R34" s="8"/>
    </row>
    <row r="35" spans="1:18" ht="15" customHeight="1" x14ac:dyDescent="0.3">
      <c r="A35" t="s">
        <v>5336</v>
      </c>
      <c r="B35" t="s">
        <v>341</v>
      </c>
      <c r="C35" t="s">
        <v>293</v>
      </c>
      <c r="D35" t="s">
        <v>4183</v>
      </c>
      <c r="E35" t="s">
        <v>5337</v>
      </c>
      <c r="F35">
        <v>2024</v>
      </c>
      <c r="G35">
        <v>0</v>
      </c>
      <c r="H35" t="s">
        <v>26</v>
      </c>
      <c r="I35" t="s">
        <v>5338</v>
      </c>
      <c r="J35">
        <v>210</v>
      </c>
      <c r="K35" t="s">
        <v>52</v>
      </c>
      <c r="L35">
        <v>11082000</v>
      </c>
      <c r="M35">
        <v>0</v>
      </c>
      <c r="N35">
        <v>11082000</v>
      </c>
      <c r="O35">
        <v>11082000</v>
      </c>
      <c r="P35">
        <v>0</v>
      </c>
      <c r="Q35">
        <v>0</v>
      </c>
      <c r="R35" s="8"/>
    </row>
    <row r="36" spans="1:18" ht="15" customHeight="1" x14ac:dyDescent="0.3">
      <c r="A36" t="s">
        <v>553</v>
      </c>
      <c r="B36" t="s">
        <v>341</v>
      </c>
      <c r="C36" t="s">
        <v>35</v>
      </c>
      <c r="D36" t="s">
        <v>24</v>
      </c>
      <c r="E36" t="s">
        <v>4111</v>
      </c>
      <c r="F36">
        <v>2025</v>
      </c>
      <c r="G36">
        <v>13051</v>
      </c>
      <c r="H36" t="s">
        <v>26</v>
      </c>
      <c r="I36" t="s">
        <v>32</v>
      </c>
      <c r="J36">
        <v>307</v>
      </c>
      <c r="K36" t="s">
        <v>33</v>
      </c>
      <c r="L36">
        <v>43000000</v>
      </c>
      <c r="M36">
        <v>0</v>
      </c>
      <c r="N36">
        <v>43000000</v>
      </c>
      <c r="O36">
        <v>38990000</v>
      </c>
      <c r="P36">
        <v>-4010000</v>
      </c>
      <c r="Q36">
        <v>-1028</v>
      </c>
    </row>
    <row r="37" spans="1:18" ht="15" customHeight="1" x14ac:dyDescent="0.3">
      <c r="A37" t="s">
        <v>11405</v>
      </c>
      <c r="B37" t="s">
        <v>341</v>
      </c>
      <c r="C37" t="s">
        <v>35</v>
      </c>
      <c r="D37" t="s">
        <v>3991</v>
      </c>
      <c r="E37" t="s">
        <v>11683</v>
      </c>
      <c r="F37">
        <v>2026</v>
      </c>
      <c r="G37">
        <v>5200</v>
      </c>
      <c r="H37" t="s">
        <v>343</v>
      </c>
      <c r="I37" t="s">
        <v>4635</v>
      </c>
      <c r="J37">
        <v>235</v>
      </c>
      <c r="K37" t="s">
        <v>39</v>
      </c>
      <c r="L37">
        <v>37849580</v>
      </c>
      <c r="M37">
        <v>1921706</v>
      </c>
      <c r="N37">
        <v>39771286</v>
      </c>
      <c r="O37">
        <v>44800000</v>
      </c>
      <c r="P37">
        <v>5028714</v>
      </c>
      <c r="Q37">
        <v>1122</v>
      </c>
      <c r="R37" s="8"/>
    </row>
    <row r="38" spans="1:18" ht="15" customHeight="1" x14ac:dyDescent="0.3">
      <c r="A38" t="s">
        <v>8567</v>
      </c>
      <c r="B38" t="s">
        <v>341</v>
      </c>
      <c r="C38" t="s">
        <v>35</v>
      </c>
      <c r="D38" t="s">
        <v>24</v>
      </c>
      <c r="E38" t="s">
        <v>8568</v>
      </c>
      <c r="F38">
        <v>2024</v>
      </c>
      <c r="G38">
        <v>0</v>
      </c>
      <c r="H38" t="s">
        <v>26</v>
      </c>
      <c r="I38" t="s">
        <v>5290</v>
      </c>
      <c r="J38">
        <v>224</v>
      </c>
      <c r="K38" t="s">
        <v>8566</v>
      </c>
      <c r="L38">
        <v>49771695</v>
      </c>
      <c r="M38">
        <v>0</v>
      </c>
      <c r="N38">
        <v>49771695</v>
      </c>
      <c r="O38">
        <v>49771695</v>
      </c>
      <c r="P38">
        <v>0</v>
      </c>
      <c r="Q38">
        <v>0</v>
      </c>
      <c r="R38" s="8"/>
    </row>
    <row r="39" spans="1:18" ht="15" customHeight="1" x14ac:dyDescent="0.3">
      <c r="A39" t="s">
        <v>4127</v>
      </c>
      <c r="B39" t="s">
        <v>341</v>
      </c>
      <c r="C39" t="s">
        <v>35</v>
      </c>
      <c r="D39" t="s">
        <v>62</v>
      </c>
      <c r="E39" t="s">
        <v>4016</v>
      </c>
      <c r="F39">
        <v>2024</v>
      </c>
      <c r="G39">
        <v>23200</v>
      </c>
      <c r="H39" t="s">
        <v>343</v>
      </c>
      <c r="I39" t="s">
        <v>354</v>
      </c>
      <c r="J39">
        <v>936</v>
      </c>
      <c r="K39" t="s">
        <v>10497</v>
      </c>
      <c r="L39">
        <v>19683866</v>
      </c>
      <c r="M39">
        <v>1805871</v>
      </c>
      <c r="N39">
        <v>21489737</v>
      </c>
      <c r="O39">
        <v>21336134</v>
      </c>
      <c r="P39">
        <v>-153603</v>
      </c>
      <c r="Q39">
        <v>-72</v>
      </c>
      <c r="R39" s="8"/>
    </row>
    <row r="40" spans="1:18" ht="15" customHeight="1" x14ac:dyDescent="0.3">
      <c r="A40" t="s">
        <v>5312</v>
      </c>
      <c r="B40" t="s">
        <v>341</v>
      </c>
      <c r="C40" t="s">
        <v>35</v>
      </c>
      <c r="D40" t="s">
        <v>62</v>
      </c>
      <c r="E40" t="s">
        <v>368</v>
      </c>
      <c r="F40">
        <v>2024</v>
      </c>
      <c r="G40">
        <v>0</v>
      </c>
      <c r="H40" t="s">
        <v>343</v>
      </c>
      <c r="I40" t="s">
        <v>152</v>
      </c>
      <c r="J40">
        <v>230</v>
      </c>
      <c r="K40" t="s">
        <v>344</v>
      </c>
      <c r="L40">
        <v>16746050</v>
      </c>
      <c r="M40">
        <v>1501605</v>
      </c>
      <c r="N40">
        <v>18247655</v>
      </c>
      <c r="O40">
        <v>13890000</v>
      </c>
      <c r="P40">
        <v>-4357655</v>
      </c>
      <c r="Q40">
        <v>-3137</v>
      </c>
      <c r="R40" s="8"/>
    </row>
    <row r="41" spans="1:18" ht="15" customHeight="1" x14ac:dyDescent="0.3">
      <c r="A41" t="s">
        <v>467</v>
      </c>
      <c r="B41" t="s">
        <v>341</v>
      </c>
      <c r="C41" t="s">
        <v>10487</v>
      </c>
      <c r="D41" t="s">
        <v>24</v>
      </c>
      <c r="E41" t="s">
        <v>242</v>
      </c>
      <c r="F41">
        <v>2024</v>
      </c>
      <c r="G41">
        <v>37000</v>
      </c>
      <c r="H41" t="s">
        <v>26</v>
      </c>
      <c r="I41" t="s">
        <v>4039</v>
      </c>
      <c r="J41">
        <v>305</v>
      </c>
      <c r="K41" t="s">
        <v>8566</v>
      </c>
      <c r="L41">
        <v>23490000</v>
      </c>
      <c r="M41">
        <v>0</v>
      </c>
      <c r="N41">
        <v>23490000</v>
      </c>
      <c r="O41">
        <v>24990000</v>
      </c>
      <c r="P41">
        <v>1500000</v>
      </c>
      <c r="Q41">
        <v>6</v>
      </c>
      <c r="R41" s="8"/>
    </row>
    <row r="42" spans="1:18" ht="15" customHeight="1" x14ac:dyDescent="0.3">
      <c r="A42" t="s">
        <v>6266</v>
      </c>
      <c r="B42" t="s">
        <v>341</v>
      </c>
      <c r="C42" t="s">
        <v>10487</v>
      </c>
      <c r="D42" t="s">
        <v>24</v>
      </c>
      <c r="E42" t="s">
        <v>10489</v>
      </c>
      <c r="F42">
        <v>2024</v>
      </c>
      <c r="G42">
        <v>33641</v>
      </c>
      <c r="H42" t="s">
        <v>343</v>
      </c>
      <c r="I42" t="s">
        <v>4039</v>
      </c>
      <c r="J42">
        <v>84</v>
      </c>
      <c r="K42" t="s">
        <v>8566</v>
      </c>
      <c r="L42">
        <v>23490000</v>
      </c>
      <c r="M42">
        <v>0</v>
      </c>
      <c r="N42">
        <v>23490000</v>
      </c>
      <c r="O42">
        <v>24990000</v>
      </c>
      <c r="P42">
        <v>1500000</v>
      </c>
      <c r="Q42">
        <v>6</v>
      </c>
      <c r="R42" s="8"/>
    </row>
    <row r="43" spans="1:18" ht="15" customHeight="1" x14ac:dyDescent="0.3">
      <c r="A43" t="s">
        <v>11689</v>
      </c>
      <c r="B43" t="s">
        <v>341</v>
      </c>
      <c r="C43" t="s">
        <v>5330</v>
      </c>
      <c r="D43" t="s">
        <v>191</v>
      </c>
      <c r="E43" t="s">
        <v>11690</v>
      </c>
      <c r="F43">
        <v>2024</v>
      </c>
      <c r="G43">
        <v>0</v>
      </c>
      <c r="H43" t="s">
        <v>343</v>
      </c>
      <c r="I43" t="s">
        <v>161</v>
      </c>
      <c r="J43">
        <v>816</v>
      </c>
      <c r="K43" t="s">
        <v>10497</v>
      </c>
      <c r="L43">
        <v>28820700</v>
      </c>
      <c r="M43">
        <v>922481</v>
      </c>
      <c r="N43">
        <v>29743181</v>
      </c>
      <c r="O43">
        <v>31990000</v>
      </c>
      <c r="P43">
        <v>2246819</v>
      </c>
      <c r="Q43">
        <v>702</v>
      </c>
    </row>
    <row r="44" spans="1:18" ht="15" customHeight="1" x14ac:dyDescent="0.3">
      <c r="A44" t="s">
        <v>11697</v>
      </c>
      <c r="B44" t="s">
        <v>341</v>
      </c>
      <c r="C44" t="s">
        <v>30</v>
      </c>
      <c r="D44" t="s">
        <v>62</v>
      </c>
      <c r="E44" t="s">
        <v>346</v>
      </c>
      <c r="F44">
        <v>2025</v>
      </c>
      <c r="G44">
        <v>0</v>
      </c>
      <c r="H44" t="s">
        <v>343</v>
      </c>
      <c r="I44" t="s">
        <v>347</v>
      </c>
      <c r="J44">
        <v>735</v>
      </c>
      <c r="K44" t="s">
        <v>39</v>
      </c>
      <c r="L44">
        <v>17322917</v>
      </c>
      <c r="M44">
        <v>440794</v>
      </c>
      <c r="N44">
        <v>17763711</v>
      </c>
      <c r="O44">
        <v>19090000</v>
      </c>
      <c r="P44">
        <v>1326289</v>
      </c>
      <c r="Q44">
        <v>695</v>
      </c>
      <c r="R44" s="8"/>
    </row>
    <row r="45" spans="1:18" ht="15" customHeight="1" x14ac:dyDescent="0.3">
      <c r="A45" t="s">
        <v>369</v>
      </c>
      <c r="B45" t="s">
        <v>341</v>
      </c>
      <c r="C45" t="s">
        <v>5289</v>
      </c>
      <c r="D45" t="s">
        <v>62</v>
      </c>
      <c r="E45" t="s">
        <v>370</v>
      </c>
      <c r="F45">
        <v>2025</v>
      </c>
      <c r="G45">
        <v>3150</v>
      </c>
      <c r="H45" t="s">
        <v>343</v>
      </c>
      <c r="I45" t="s">
        <v>64</v>
      </c>
      <c r="J45">
        <v>594</v>
      </c>
      <c r="K45" t="s">
        <v>344</v>
      </c>
      <c r="L45">
        <v>19610840</v>
      </c>
      <c r="M45">
        <v>977921</v>
      </c>
      <c r="N45">
        <v>20588761</v>
      </c>
      <c r="O45">
        <v>16590000</v>
      </c>
      <c r="P45">
        <v>-3998761</v>
      </c>
      <c r="Q45">
        <v>-241</v>
      </c>
      <c r="R45" s="8"/>
    </row>
    <row r="46" spans="1:18" ht="15" customHeight="1" x14ac:dyDescent="0.3">
      <c r="A46" t="s">
        <v>360</v>
      </c>
      <c r="B46" t="s">
        <v>341</v>
      </c>
      <c r="C46" t="s">
        <v>35</v>
      </c>
      <c r="D46" t="s">
        <v>62</v>
      </c>
      <c r="E46" t="s">
        <v>361</v>
      </c>
      <c r="F46">
        <v>2025</v>
      </c>
      <c r="G46">
        <v>7735</v>
      </c>
      <c r="H46" t="s">
        <v>343</v>
      </c>
      <c r="I46" t="s">
        <v>64</v>
      </c>
      <c r="J46">
        <v>540</v>
      </c>
      <c r="K46" t="s">
        <v>344</v>
      </c>
      <c r="L46">
        <v>38661008</v>
      </c>
      <c r="M46">
        <v>876679</v>
      </c>
      <c r="N46">
        <v>39537687</v>
      </c>
      <c r="O46">
        <v>30590000</v>
      </c>
      <c r="P46">
        <v>-8947687</v>
      </c>
      <c r="Q46">
        <v>-2925</v>
      </c>
      <c r="R46" s="8"/>
    </row>
    <row r="47" spans="1:18" ht="15" customHeight="1" x14ac:dyDescent="0.3">
      <c r="A47" t="s">
        <v>362</v>
      </c>
      <c r="B47" t="s">
        <v>341</v>
      </c>
      <c r="C47" t="s">
        <v>5289</v>
      </c>
      <c r="D47" t="s">
        <v>62</v>
      </c>
      <c r="E47" t="s">
        <v>363</v>
      </c>
      <c r="F47">
        <v>2025</v>
      </c>
      <c r="G47">
        <v>9609</v>
      </c>
      <c r="H47" t="s">
        <v>343</v>
      </c>
      <c r="I47" t="s">
        <v>64</v>
      </c>
      <c r="J47">
        <v>545</v>
      </c>
      <c r="K47" t="s">
        <v>344</v>
      </c>
      <c r="L47">
        <v>25856134</v>
      </c>
      <c r="M47">
        <v>1237071</v>
      </c>
      <c r="N47">
        <v>27093205</v>
      </c>
      <c r="O47">
        <v>25990000</v>
      </c>
      <c r="P47">
        <v>-1103205</v>
      </c>
      <c r="Q47">
        <v>-424</v>
      </c>
    </row>
    <row r="48" spans="1:18" ht="15" customHeight="1" x14ac:dyDescent="0.3">
      <c r="A48" t="s">
        <v>620</v>
      </c>
      <c r="B48" t="s">
        <v>341</v>
      </c>
      <c r="C48" t="s">
        <v>5330</v>
      </c>
      <c r="D48" t="s">
        <v>5331</v>
      </c>
      <c r="E48" t="s">
        <v>5332</v>
      </c>
      <c r="F48">
        <v>2025</v>
      </c>
      <c r="G48">
        <v>0</v>
      </c>
      <c r="H48" t="s">
        <v>26</v>
      </c>
      <c r="I48" t="s">
        <v>43</v>
      </c>
      <c r="J48">
        <v>400</v>
      </c>
      <c r="K48" t="s">
        <v>52</v>
      </c>
      <c r="L48">
        <v>26953052</v>
      </c>
      <c r="M48">
        <v>0</v>
      </c>
      <c r="N48">
        <v>26953052</v>
      </c>
      <c r="O48">
        <v>26953052</v>
      </c>
      <c r="P48">
        <v>0</v>
      </c>
      <c r="Q48">
        <v>0</v>
      </c>
      <c r="R48" s="8"/>
    </row>
    <row r="49" spans="1:18" ht="15" customHeight="1" x14ac:dyDescent="0.3">
      <c r="A49" t="s">
        <v>887</v>
      </c>
      <c r="B49" t="s">
        <v>341</v>
      </c>
      <c r="C49" t="s">
        <v>5289</v>
      </c>
      <c r="D49" t="s">
        <v>24</v>
      </c>
      <c r="E49" t="s">
        <v>5328</v>
      </c>
      <c r="F49">
        <v>2025</v>
      </c>
      <c r="G49">
        <v>780</v>
      </c>
      <c r="H49" t="s">
        <v>26</v>
      </c>
      <c r="I49" t="s">
        <v>5329</v>
      </c>
      <c r="J49">
        <v>483</v>
      </c>
      <c r="K49" t="s">
        <v>39</v>
      </c>
      <c r="L49">
        <v>48090000</v>
      </c>
      <c r="M49">
        <v>0</v>
      </c>
      <c r="N49">
        <v>48090000</v>
      </c>
      <c r="O49">
        <v>61000000</v>
      </c>
      <c r="P49">
        <v>12910000</v>
      </c>
      <c r="Q49">
        <v>2116</v>
      </c>
      <c r="R49" s="8"/>
    </row>
    <row r="50" spans="1:18" ht="15" customHeight="1" x14ac:dyDescent="0.3">
      <c r="A50" t="s">
        <v>5314</v>
      </c>
      <c r="B50" t="s">
        <v>341</v>
      </c>
      <c r="C50" t="s">
        <v>5289</v>
      </c>
      <c r="D50" t="s">
        <v>62</v>
      </c>
      <c r="E50" t="s">
        <v>5315</v>
      </c>
      <c r="F50">
        <v>2025</v>
      </c>
      <c r="G50">
        <v>0</v>
      </c>
      <c r="H50" t="s">
        <v>343</v>
      </c>
      <c r="I50" t="s">
        <v>152</v>
      </c>
      <c r="J50">
        <v>230</v>
      </c>
      <c r="K50" t="s">
        <v>344</v>
      </c>
      <c r="L50">
        <v>25392269</v>
      </c>
      <c r="M50">
        <v>1639523</v>
      </c>
      <c r="N50">
        <v>27031792</v>
      </c>
      <c r="O50">
        <v>26990000</v>
      </c>
      <c r="P50">
        <v>-41792</v>
      </c>
      <c r="Q50">
        <v>-15</v>
      </c>
    </row>
    <row r="51" spans="1:18" ht="15" customHeight="1" x14ac:dyDescent="0.3">
      <c r="A51" t="s">
        <v>11706</v>
      </c>
      <c r="B51" t="s">
        <v>341</v>
      </c>
      <c r="C51" t="s">
        <v>391</v>
      </c>
      <c r="D51" t="s">
        <v>62</v>
      </c>
      <c r="E51" t="s">
        <v>5315</v>
      </c>
      <c r="F51">
        <v>2026</v>
      </c>
      <c r="G51">
        <v>0</v>
      </c>
      <c r="H51" t="s">
        <v>343</v>
      </c>
      <c r="I51" t="s">
        <v>357</v>
      </c>
      <c r="J51">
        <v>599</v>
      </c>
      <c r="K51" t="s">
        <v>39</v>
      </c>
      <c r="L51">
        <v>25392269</v>
      </c>
      <c r="M51">
        <v>1645533</v>
      </c>
      <c r="N51">
        <v>27037802</v>
      </c>
      <c r="O51">
        <v>27722689</v>
      </c>
      <c r="P51">
        <v>684887</v>
      </c>
      <c r="Q51">
        <v>247</v>
      </c>
      <c r="R51" s="8"/>
    </row>
    <row r="52" spans="1:18" ht="15" customHeight="1" x14ac:dyDescent="0.3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H52" t="s">
        <v>343</v>
      </c>
      <c r="I52" t="s">
        <v>357</v>
      </c>
      <c r="J52">
        <v>299</v>
      </c>
      <c r="K52" t="s">
        <v>344</v>
      </c>
      <c r="L52">
        <v>19593950</v>
      </c>
      <c r="M52">
        <v>1241319</v>
      </c>
      <c r="N52">
        <v>20835269</v>
      </c>
      <c r="O52">
        <v>17890000</v>
      </c>
      <c r="P52">
        <v>-2945269</v>
      </c>
      <c r="Q52">
        <v>-1646</v>
      </c>
      <c r="R52" s="8"/>
    </row>
    <row r="53" spans="1:18" ht="15" customHeight="1" x14ac:dyDescent="0.3">
      <c r="A53" t="s">
        <v>8523</v>
      </c>
      <c r="B53" t="s">
        <v>341</v>
      </c>
      <c r="C53" t="s">
        <v>30</v>
      </c>
      <c r="D53" t="s">
        <v>62</v>
      </c>
      <c r="E53" t="s">
        <v>4116</v>
      </c>
      <c r="F53">
        <v>2026</v>
      </c>
      <c r="G53">
        <v>0</v>
      </c>
      <c r="H53" t="s">
        <v>343</v>
      </c>
      <c r="I53" t="s">
        <v>357</v>
      </c>
      <c r="J53">
        <v>599</v>
      </c>
      <c r="K53" t="s">
        <v>39</v>
      </c>
      <c r="L53">
        <v>21062857</v>
      </c>
      <c r="M53">
        <v>876709</v>
      </c>
      <c r="N53">
        <v>21939566</v>
      </c>
      <c r="O53">
        <v>22848739</v>
      </c>
      <c r="P53">
        <v>909173</v>
      </c>
      <c r="Q53">
        <v>398</v>
      </c>
      <c r="R53" s="8"/>
    </row>
    <row r="54" spans="1:18" ht="15" customHeight="1" x14ac:dyDescent="0.3">
      <c r="A54" t="s">
        <v>11707</v>
      </c>
      <c r="B54" t="s">
        <v>341</v>
      </c>
      <c r="C54" t="s">
        <v>391</v>
      </c>
      <c r="D54" t="s">
        <v>62</v>
      </c>
      <c r="E54" t="s">
        <v>5315</v>
      </c>
      <c r="F54">
        <v>2026</v>
      </c>
      <c r="G54">
        <v>0</v>
      </c>
      <c r="H54" t="s">
        <v>343</v>
      </c>
      <c r="I54" t="s">
        <v>152</v>
      </c>
      <c r="J54">
        <v>599</v>
      </c>
      <c r="K54" t="s">
        <v>39</v>
      </c>
      <c r="L54">
        <v>25392269</v>
      </c>
      <c r="M54">
        <v>1615238</v>
      </c>
      <c r="N54">
        <v>27007507</v>
      </c>
      <c r="O54">
        <v>27722689</v>
      </c>
      <c r="P54">
        <v>715182</v>
      </c>
      <c r="Q54">
        <v>258</v>
      </c>
      <c r="R54" s="8"/>
    </row>
    <row r="55" spans="1:18" ht="15" customHeight="1" x14ac:dyDescent="0.3">
      <c r="A55" t="s">
        <v>8548</v>
      </c>
      <c r="B55" t="s">
        <v>341</v>
      </c>
      <c r="C55" t="s">
        <v>5289</v>
      </c>
      <c r="D55" t="s">
        <v>62</v>
      </c>
      <c r="E55" t="s">
        <v>8549</v>
      </c>
      <c r="F55">
        <v>2025</v>
      </c>
      <c r="G55">
        <v>0</v>
      </c>
      <c r="H55" t="s">
        <v>343</v>
      </c>
      <c r="I55" t="s">
        <v>152</v>
      </c>
      <c r="J55">
        <v>151</v>
      </c>
      <c r="K55" t="s">
        <v>344</v>
      </c>
      <c r="L55">
        <v>12945210</v>
      </c>
      <c r="M55">
        <v>923669</v>
      </c>
      <c r="N55">
        <v>13868879</v>
      </c>
      <c r="O55">
        <v>14025210</v>
      </c>
      <c r="P55">
        <v>156331</v>
      </c>
      <c r="Q55">
        <v>111</v>
      </c>
      <c r="R55" s="8"/>
    </row>
    <row r="56" spans="1:18" ht="15" customHeight="1" x14ac:dyDescent="0.3">
      <c r="A56" t="s">
        <v>8506</v>
      </c>
      <c r="B56" t="s">
        <v>341</v>
      </c>
      <c r="C56" t="s">
        <v>35</v>
      </c>
      <c r="D56" t="s">
        <v>230</v>
      </c>
      <c r="E56" t="s">
        <v>8558</v>
      </c>
      <c r="F56">
        <v>2025</v>
      </c>
      <c r="G56">
        <v>40200</v>
      </c>
      <c r="H56" t="s">
        <v>343</v>
      </c>
      <c r="I56" t="s">
        <v>347</v>
      </c>
      <c r="J56">
        <v>181</v>
      </c>
      <c r="K56" t="s">
        <v>344</v>
      </c>
      <c r="L56">
        <v>17140917</v>
      </c>
      <c r="M56">
        <v>641547</v>
      </c>
      <c r="N56">
        <v>17782464</v>
      </c>
      <c r="O56">
        <v>16290000</v>
      </c>
      <c r="P56">
        <v>-1492464</v>
      </c>
      <c r="Q56">
        <v>-916</v>
      </c>
      <c r="R56" s="8"/>
    </row>
    <row r="57" spans="1:18" ht="15" customHeight="1" x14ac:dyDescent="0.3">
      <c r="A57" t="s">
        <v>8489</v>
      </c>
      <c r="B57" t="s">
        <v>341</v>
      </c>
      <c r="C57" t="s">
        <v>391</v>
      </c>
      <c r="D57" t="s">
        <v>62</v>
      </c>
      <c r="E57" t="s">
        <v>11708</v>
      </c>
      <c r="F57">
        <v>2026</v>
      </c>
      <c r="G57">
        <v>0</v>
      </c>
      <c r="H57" t="s">
        <v>343</v>
      </c>
      <c r="I57" t="s">
        <v>357</v>
      </c>
      <c r="J57">
        <v>551</v>
      </c>
      <c r="K57" t="s">
        <v>39</v>
      </c>
      <c r="L57">
        <v>31709748</v>
      </c>
      <c r="M57">
        <v>704597</v>
      </c>
      <c r="N57">
        <v>32414345</v>
      </c>
      <c r="O57">
        <v>33689076</v>
      </c>
      <c r="P57">
        <v>1274731</v>
      </c>
      <c r="Q57">
        <v>378</v>
      </c>
      <c r="R57" s="8"/>
    </row>
    <row r="58" spans="1:18" ht="15" customHeight="1" x14ac:dyDescent="0.3">
      <c r="A58" t="s">
        <v>8529</v>
      </c>
      <c r="B58" t="s">
        <v>341</v>
      </c>
      <c r="C58" t="s">
        <v>391</v>
      </c>
      <c r="D58" t="s">
        <v>62</v>
      </c>
      <c r="E58" t="s">
        <v>11709</v>
      </c>
      <c r="F58">
        <v>2026</v>
      </c>
      <c r="G58">
        <v>0</v>
      </c>
      <c r="H58" t="s">
        <v>343</v>
      </c>
      <c r="I58" t="s">
        <v>11710</v>
      </c>
      <c r="J58">
        <v>551</v>
      </c>
      <c r="K58" t="s">
        <v>39</v>
      </c>
      <c r="L58">
        <v>24773782</v>
      </c>
      <c r="M58">
        <v>1877401</v>
      </c>
      <c r="N58">
        <v>26651183</v>
      </c>
      <c r="O58">
        <v>26882353</v>
      </c>
      <c r="P58">
        <v>231170</v>
      </c>
      <c r="Q58">
        <v>86</v>
      </c>
      <c r="R58" s="8"/>
    </row>
    <row r="59" spans="1:18" ht="15" customHeight="1" x14ac:dyDescent="0.3">
      <c r="A59" t="s">
        <v>7184</v>
      </c>
      <c r="B59" t="s">
        <v>341</v>
      </c>
      <c r="C59" t="s">
        <v>35</v>
      </c>
      <c r="D59" t="s">
        <v>62</v>
      </c>
      <c r="E59" t="s">
        <v>5315</v>
      </c>
      <c r="F59">
        <v>2025</v>
      </c>
      <c r="G59">
        <v>23967</v>
      </c>
      <c r="H59" t="s">
        <v>343</v>
      </c>
      <c r="I59" t="s">
        <v>354</v>
      </c>
      <c r="J59">
        <v>169</v>
      </c>
      <c r="K59" t="s">
        <v>344</v>
      </c>
      <c r="L59">
        <v>25546891</v>
      </c>
      <c r="M59">
        <v>1916780</v>
      </c>
      <c r="N59">
        <v>27463671</v>
      </c>
      <c r="O59">
        <v>24290000</v>
      </c>
      <c r="P59">
        <v>-3173671</v>
      </c>
      <c r="Q59">
        <v>-1307</v>
      </c>
      <c r="R59" s="8"/>
    </row>
    <row r="60" spans="1:18" ht="15" customHeight="1" x14ac:dyDescent="0.3">
      <c r="A60" t="s">
        <v>10604</v>
      </c>
      <c r="B60" t="s">
        <v>341</v>
      </c>
      <c r="C60" t="s">
        <v>391</v>
      </c>
      <c r="D60" t="s">
        <v>230</v>
      </c>
      <c r="E60" t="s">
        <v>10605</v>
      </c>
      <c r="F60">
        <v>2026</v>
      </c>
      <c r="G60">
        <v>0</v>
      </c>
      <c r="H60" t="s">
        <v>343</v>
      </c>
      <c r="I60" t="s">
        <v>152</v>
      </c>
      <c r="J60">
        <v>550</v>
      </c>
      <c r="K60" t="s">
        <v>10497</v>
      </c>
      <c r="L60">
        <v>17738487</v>
      </c>
      <c r="M60">
        <v>1366271</v>
      </c>
      <c r="N60">
        <v>19104758</v>
      </c>
      <c r="O60">
        <v>19235294</v>
      </c>
      <c r="P60">
        <v>130536</v>
      </c>
      <c r="Q60">
        <v>68</v>
      </c>
      <c r="R60" s="8"/>
    </row>
    <row r="61" spans="1:18" ht="15" customHeight="1" x14ac:dyDescent="0.3">
      <c r="A61" t="s">
        <v>11711</v>
      </c>
      <c r="B61" t="s">
        <v>341</v>
      </c>
      <c r="C61" t="s">
        <v>30</v>
      </c>
      <c r="D61" t="s">
        <v>62</v>
      </c>
      <c r="E61" t="s">
        <v>374</v>
      </c>
      <c r="F61">
        <v>2026</v>
      </c>
      <c r="G61">
        <v>0</v>
      </c>
      <c r="H61" t="s">
        <v>343</v>
      </c>
      <c r="I61" t="s">
        <v>357</v>
      </c>
      <c r="J61">
        <v>551</v>
      </c>
      <c r="K61" t="s">
        <v>39</v>
      </c>
      <c r="L61">
        <v>17893109</v>
      </c>
      <c r="M61">
        <v>1109845</v>
      </c>
      <c r="N61">
        <v>19002954</v>
      </c>
      <c r="O61">
        <v>19403361</v>
      </c>
      <c r="P61">
        <v>400407</v>
      </c>
      <c r="Q61">
        <v>206</v>
      </c>
      <c r="R61" s="8"/>
    </row>
    <row r="62" spans="1:18" ht="15" customHeight="1" x14ac:dyDescent="0.3">
      <c r="A62" t="s">
        <v>11712</v>
      </c>
      <c r="B62" t="s">
        <v>341</v>
      </c>
      <c r="C62" t="s">
        <v>30</v>
      </c>
      <c r="D62" t="s">
        <v>62</v>
      </c>
      <c r="E62" t="s">
        <v>5315</v>
      </c>
      <c r="F62">
        <v>2026</v>
      </c>
      <c r="G62">
        <v>0</v>
      </c>
      <c r="H62" t="s">
        <v>343</v>
      </c>
      <c r="I62" t="s">
        <v>357</v>
      </c>
      <c r="J62">
        <v>551</v>
      </c>
      <c r="K62" t="s">
        <v>39</v>
      </c>
      <c r="L62">
        <v>25546891</v>
      </c>
      <c r="M62">
        <v>1916780</v>
      </c>
      <c r="N62">
        <v>27463671</v>
      </c>
      <c r="O62">
        <v>27722689</v>
      </c>
      <c r="P62">
        <v>259018</v>
      </c>
      <c r="Q62">
        <v>93</v>
      </c>
    </row>
    <row r="63" spans="1:18" ht="15" customHeight="1" x14ac:dyDescent="0.3">
      <c r="A63" t="s">
        <v>5316</v>
      </c>
      <c r="B63" t="s">
        <v>341</v>
      </c>
      <c r="C63" t="s">
        <v>35</v>
      </c>
      <c r="D63" t="s">
        <v>230</v>
      </c>
      <c r="E63" t="s">
        <v>5317</v>
      </c>
      <c r="F63">
        <v>2026</v>
      </c>
      <c r="G63">
        <v>3623</v>
      </c>
      <c r="H63" t="s">
        <v>343</v>
      </c>
      <c r="I63" t="s">
        <v>273</v>
      </c>
      <c r="J63">
        <v>313</v>
      </c>
      <c r="K63" t="s">
        <v>344</v>
      </c>
      <c r="L63">
        <v>12713277</v>
      </c>
      <c r="M63">
        <v>905340</v>
      </c>
      <c r="N63">
        <v>13618617</v>
      </c>
      <c r="O63">
        <v>13990000</v>
      </c>
      <c r="P63">
        <v>371383</v>
      </c>
      <c r="Q63">
        <v>265</v>
      </c>
      <c r="R63" s="8"/>
    </row>
    <row r="64" spans="1:18" ht="15" customHeight="1" x14ac:dyDescent="0.3">
      <c r="A64" t="s">
        <v>8512</v>
      </c>
      <c r="B64" t="s">
        <v>341</v>
      </c>
      <c r="C64" t="s">
        <v>35</v>
      </c>
      <c r="D64" t="s">
        <v>62</v>
      </c>
      <c r="E64" t="s">
        <v>5315</v>
      </c>
      <c r="F64">
        <v>2025</v>
      </c>
      <c r="G64">
        <v>8160</v>
      </c>
      <c r="H64" t="s">
        <v>343</v>
      </c>
      <c r="I64" t="s">
        <v>152</v>
      </c>
      <c r="J64">
        <v>169</v>
      </c>
      <c r="K64" t="s">
        <v>344</v>
      </c>
      <c r="L64">
        <v>25546891</v>
      </c>
      <c r="M64">
        <v>2425655</v>
      </c>
      <c r="N64">
        <v>27972546</v>
      </c>
      <c r="O64">
        <v>27722689</v>
      </c>
      <c r="P64">
        <v>-249857</v>
      </c>
      <c r="Q64">
        <v>-9</v>
      </c>
      <c r="R64" s="8"/>
    </row>
    <row r="65" spans="1:18" ht="15" customHeight="1" x14ac:dyDescent="0.3">
      <c r="A65" t="s">
        <v>4115</v>
      </c>
      <c r="B65" t="s">
        <v>341</v>
      </c>
      <c r="C65" t="s">
        <v>35</v>
      </c>
      <c r="D65" t="s">
        <v>62</v>
      </c>
      <c r="E65" t="s">
        <v>4116</v>
      </c>
      <c r="F65">
        <v>2026</v>
      </c>
      <c r="G65">
        <v>0</v>
      </c>
      <c r="H65" t="s">
        <v>343</v>
      </c>
      <c r="I65" t="s">
        <v>357</v>
      </c>
      <c r="J65">
        <v>551</v>
      </c>
      <c r="K65" t="s">
        <v>8604</v>
      </c>
      <c r="L65">
        <v>21062857</v>
      </c>
      <c r="M65">
        <v>1471645</v>
      </c>
      <c r="N65">
        <v>22534502</v>
      </c>
      <c r="O65">
        <v>18990000</v>
      </c>
      <c r="P65">
        <v>-3544502</v>
      </c>
      <c r="Q65">
        <v>-1867</v>
      </c>
      <c r="R65" s="8"/>
    </row>
    <row r="66" spans="1:18" ht="15" customHeight="1" x14ac:dyDescent="0.3">
      <c r="A66" t="s">
        <v>11713</v>
      </c>
      <c r="B66" t="s">
        <v>341</v>
      </c>
      <c r="C66" t="s">
        <v>391</v>
      </c>
      <c r="D66" t="s">
        <v>62</v>
      </c>
      <c r="E66" t="s">
        <v>346</v>
      </c>
      <c r="F66">
        <v>2026</v>
      </c>
      <c r="G66">
        <v>0</v>
      </c>
      <c r="H66" t="s">
        <v>343</v>
      </c>
      <c r="I66" t="s">
        <v>11714</v>
      </c>
      <c r="J66">
        <v>551</v>
      </c>
      <c r="K66" t="s">
        <v>39</v>
      </c>
      <c r="L66">
        <v>17413917</v>
      </c>
      <c r="M66">
        <v>1073628</v>
      </c>
      <c r="N66">
        <v>18487545</v>
      </c>
      <c r="O66">
        <v>19090000</v>
      </c>
      <c r="P66">
        <v>602455</v>
      </c>
      <c r="Q66">
        <v>316</v>
      </c>
      <c r="R66" s="8"/>
    </row>
    <row r="67" spans="1:18" ht="15" customHeight="1" x14ac:dyDescent="0.3">
      <c r="A67" t="s">
        <v>11715</v>
      </c>
      <c r="B67" t="s">
        <v>341</v>
      </c>
      <c r="C67" t="s">
        <v>30</v>
      </c>
      <c r="D67" t="s">
        <v>62</v>
      </c>
      <c r="E67" t="s">
        <v>11716</v>
      </c>
      <c r="F67">
        <v>2026</v>
      </c>
      <c r="G67">
        <v>0</v>
      </c>
      <c r="H67" t="s">
        <v>343</v>
      </c>
      <c r="I67" t="s">
        <v>11717</v>
      </c>
      <c r="J67">
        <v>551</v>
      </c>
      <c r="K67" t="s">
        <v>39</v>
      </c>
      <c r="L67">
        <v>14568739</v>
      </c>
      <c r="M67">
        <v>970884</v>
      </c>
      <c r="N67">
        <v>15539623</v>
      </c>
      <c r="O67">
        <v>15789916</v>
      </c>
      <c r="P67">
        <v>250293</v>
      </c>
      <c r="Q67">
        <v>159</v>
      </c>
      <c r="R67" s="8"/>
    </row>
    <row r="68" spans="1:18" ht="15" customHeight="1" x14ac:dyDescent="0.3">
      <c r="A68" t="s">
        <v>8575</v>
      </c>
      <c r="B68" t="s">
        <v>341</v>
      </c>
      <c r="C68" t="s">
        <v>35</v>
      </c>
      <c r="D68" t="s">
        <v>58</v>
      </c>
      <c r="E68" t="s">
        <v>10606</v>
      </c>
      <c r="F68">
        <v>2025</v>
      </c>
      <c r="G68">
        <v>0</v>
      </c>
      <c r="H68" t="s">
        <v>26</v>
      </c>
      <c r="I68" t="s">
        <v>10902</v>
      </c>
      <c r="J68">
        <v>356</v>
      </c>
      <c r="K68" t="s">
        <v>52</v>
      </c>
      <c r="L68">
        <v>12473300</v>
      </c>
      <c r="M68">
        <v>0</v>
      </c>
      <c r="N68">
        <v>12473300</v>
      </c>
      <c r="O68">
        <v>11490000</v>
      </c>
      <c r="P68">
        <v>-983300</v>
      </c>
      <c r="Q68">
        <v>-856</v>
      </c>
      <c r="R68" s="8"/>
    </row>
    <row r="69" spans="1:18" ht="15" customHeight="1" x14ac:dyDescent="0.3">
      <c r="A69" t="s">
        <v>11718</v>
      </c>
      <c r="B69" t="s">
        <v>341</v>
      </c>
      <c r="C69" t="s">
        <v>30</v>
      </c>
      <c r="D69" t="s">
        <v>62</v>
      </c>
      <c r="E69" t="s">
        <v>11719</v>
      </c>
      <c r="F69">
        <v>2026</v>
      </c>
      <c r="G69">
        <v>0</v>
      </c>
      <c r="H69" t="s">
        <v>343</v>
      </c>
      <c r="I69" t="s">
        <v>357</v>
      </c>
      <c r="J69">
        <v>510</v>
      </c>
      <c r="K69" t="s">
        <v>39</v>
      </c>
      <c r="L69">
        <v>26724370</v>
      </c>
      <c r="M69">
        <v>1167961</v>
      </c>
      <c r="N69">
        <v>27892331</v>
      </c>
      <c r="O69">
        <v>33352941</v>
      </c>
      <c r="P69">
        <v>5460610</v>
      </c>
      <c r="Q69">
        <v>1637</v>
      </c>
      <c r="R69" s="8"/>
    </row>
    <row r="70" spans="1:18" ht="15" customHeight="1" x14ac:dyDescent="0.3">
      <c r="A70" t="s">
        <v>11720</v>
      </c>
      <c r="B70" t="s">
        <v>341</v>
      </c>
      <c r="C70" t="s">
        <v>391</v>
      </c>
      <c r="D70" t="s">
        <v>62</v>
      </c>
      <c r="E70" t="s">
        <v>11721</v>
      </c>
      <c r="F70">
        <v>2026</v>
      </c>
      <c r="G70">
        <v>0</v>
      </c>
      <c r="H70" t="s">
        <v>343</v>
      </c>
      <c r="I70" t="s">
        <v>152</v>
      </c>
      <c r="J70">
        <v>364</v>
      </c>
      <c r="K70" t="s">
        <v>39</v>
      </c>
      <c r="L70">
        <v>21449412</v>
      </c>
      <c r="M70">
        <v>1072084</v>
      </c>
      <c r="N70">
        <v>22521496</v>
      </c>
      <c r="O70">
        <v>23268908</v>
      </c>
      <c r="P70">
        <v>747412</v>
      </c>
      <c r="Q70">
        <v>321</v>
      </c>
      <c r="R70" s="8"/>
    </row>
    <row r="71" spans="1:18" ht="15" customHeight="1" x14ac:dyDescent="0.3">
      <c r="A71" t="s">
        <v>5339</v>
      </c>
      <c r="B71" t="s">
        <v>341</v>
      </c>
      <c r="C71" t="s">
        <v>35</v>
      </c>
      <c r="D71" t="s">
        <v>24</v>
      </c>
      <c r="E71" t="s">
        <v>5305</v>
      </c>
      <c r="F71">
        <v>2025</v>
      </c>
      <c r="G71">
        <v>28620</v>
      </c>
      <c r="H71" t="s">
        <v>26</v>
      </c>
      <c r="I71" t="s">
        <v>5334</v>
      </c>
      <c r="J71">
        <v>208</v>
      </c>
      <c r="K71" t="s">
        <v>8566</v>
      </c>
      <c r="L71">
        <v>37000000</v>
      </c>
      <c r="M71">
        <v>0</v>
      </c>
      <c r="N71">
        <v>37000000</v>
      </c>
      <c r="O71">
        <v>32990000</v>
      </c>
      <c r="P71">
        <v>-4010000</v>
      </c>
      <c r="Q71">
        <v>-1216</v>
      </c>
      <c r="R71" s="8"/>
    </row>
    <row r="72" spans="1:18" ht="15" customHeight="1" x14ac:dyDescent="0.3">
      <c r="A72" t="s">
        <v>8648</v>
      </c>
      <c r="B72" t="s">
        <v>341</v>
      </c>
      <c r="C72" t="s">
        <v>386</v>
      </c>
      <c r="D72" t="s">
        <v>24</v>
      </c>
      <c r="E72" t="s">
        <v>8649</v>
      </c>
      <c r="F72">
        <v>2025</v>
      </c>
      <c r="G72">
        <v>0</v>
      </c>
      <c r="H72" t="s">
        <v>26</v>
      </c>
      <c r="I72" t="s">
        <v>8650</v>
      </c>
      <c r="J72">
        <v>126</v>
      </c>
      <c r="K72" t="s">
        <v>52</v>
      </c>
      <c r="L72">
        <v>58536100</v>
      </c>
      <c r="M72">
        <v>0</v>
      </c>
      <c r="N72">
        <v>58536100</v>
      </c>
      <c r="O72">
        <v>58536100</v>
      </c>
      <c r="P72">
        <v>0</v>
      </c>
      <c r="Q72">
        <v>0</v>
      </c>
      <c r="R72" s="8"/>
    </row>
    <row r="73" spans="1:18" ht="15" customHeight="1" x14ac:dyDescent="0.3">
      <c r="A73" t="s">
        <v>10479</v>
      </c>
      <c r="B73" t="s">
        <v>341</v>
      </c>
      <c r="C73" t="s">
        <v>386</v>
      </c>
      <c r="D73" t="s">
        <v>24</v>
      </c>
      <c r="E73" t="s">
        <v>10672</v>
      </c>
      <c r="F73">
        <v>2026</v>
      </c>
      <c r="G73">
        <v>0</v>
      </c>
      <c r="H73" t="s">
        <v>343</v>
      </c>
      <c r="I73" t="s">
        <v>43</v>
      </c>
      <c r="J73">
        <v>74</v>
      </c>
      <c r="K73" t="s">
        <v>8551</v>
      </c>
      <c r="L73">
        <v>27190000</v>
      </c>
      <c r="M73">
        <v>0</v>
      </c>
      <c r="N73">
        <v>27190000</v>
      </c>
      <c r="O73">
        <v>33310000</v>
      </c>
      <c r="P73">
        <v>6120000</v>
      </c>
      <c r="Q73">
        <v>1837</v>
      </c>
      <c r="R73" s="8"/>
    </row>
    <row r="74" spans="1:18" ht="15" customHeight="1" x14ac:dyDescent="0.3">
      <c r="A74" t="s">
        <v>9168</v>
      </c>
      <c r="B74" t="s">
        <v>341</v>
      </c>
      <c r="C74" t="s">
        <v>386</v>
      </c>
      <c r="D74" t="s">
        <v>58</v>
      </c>
      <c r="E74" t="s">
        <v>10682</v>
      </c>
      <c r="F74">
        <v>2025</v>
      </c>
      <c r="G74">
        <v>0</v>
      </c>
      <c r="H74" t="s">
        <v>26</v>
      </c>
      <c r="I74" t="s">
        <v>110</v>
      </c>
      <c r="J74">
        <v>71</v>
      </c>
      <c r="K74" t="s">
        <v>8551</v>
      </c>
      <c r="L74">
        <v>20614000</v>
      </c>
      <c r="M74">
        <v>0</v>
      </c>
      <c r="N74">
        <v>20614000</v>
      </c>
      <c r="O74">
        <v>18899160</v>
      </c>
      <c r="P74">
        <v>-1714840</v>
      </c>
      <c r="Q74">
        <v>-907</v>
      </c>
    </row>
    <row r="75" spans="1:18" ht="15" customHeight="1" x14ac:dyDescent="0.3">
      <c r="A75" t="s">
        <v>11722</v>
      </c>
      <c r="B75" t="s">
        <v>341</v>
      </c>
      <c r="C75" t="s">
        <v>11723</v>
      </c>
      <c r="D75" t="s">
        <v>41</v>
      </c>
      <c r="E75" t="s">
        <v>11724</v>
      </c>
      <c r="F75">
        <v>2026</v>
      </c>
      <c r="G75">
        <v>6800</v>
      </c>
      <c r="H75" t="s">
        <v>343</v>
      </c>
      <c r="I75" t="s">
        <v>143</v>
      </c>
      <c r="J75">
        <v>333</v>
      </c>
      <c r="K75" t="s">
        <v>39</v>
      </c>
      <c r="L75">
        <v>13802352</v>
      </c>
      <c r="M75">
        <v>610282</v>
      </c>
      <c r="N75">
        <v>14412634</v>
      </c>
      <c r="O75">
        <v>14865546</v>
      </c>
      <c r="P75">
        <v>452912</v>
      </c>
      <c r="Q75">
        <v>305</v>
      </c>
    </row>
    <row r="76" spans="1:18" ht="15" customHeight="1" x14ac:dyDescent="0.3">
      <c r="A76" t="s">
        <v>5528</v>
      </c>
      <c r="B76" t="s">
        <v>341</v>
      </c>
      <c r="C76" t="s">
        <v>293</v>
      </c>
      <c r="D76" t="s">
        <v>24</v>
      </c>
      <c r="E76" t="s">
        <v>8550</v>
      </c>
      <c r="F76">
        <v>2026</v>
      </c>
      <c r="G76">
        <v>5964</v>
      </c>
      <c r="H76" t="s">
        <v>26</v>
      </c>
      <c r="I76" t="s">
        <v>225</v>
      </c>
      <c r="J76">
        <v>162</v>
      </c>
      <c r="K76" t="s">
        <v>52</v>
      </c>
      <c r="L76">
        <v>33921345</v>
      </c>
      <c r="M76">
        <v>0</v>
      </c>
      <c r="N76">
        <v>33921345</v>
      </c>
      <c r="O76">
        <v>29990000</v>
      </c>
      <c r="P76">
        <v>-3931345</v>
      </c>
      <c r="Q76">
        <v>-1311</v>
      </c>
    </row>
    <row r="77" spans="1:18" ht="15" customHeight="1" x14ac:dyDescent="0.3">
      <c r="A77" t="s">
        <v>7175</v>
      </c>
      <c r="B77" t="s">
        <v>341</v>
      </c>
      <c r="C77" t="s">
        <v>35</v>
      </c>
      <c r="D77" t="s">
        <v>58</v>
      </c>
      <c r="E77" t="s">
        <v>8561</v>
      </c>
      <c r="F77">
        <v>2026</v>
      </c>
      <c r="G77">
        <v>3756</v>
      </c>
      <c r="H77" t="s">
        <v>343</v>
      </c>
      <c r="I77" t="s">
        <v>8562</v>
      </c>
      <c r="J77">
        <v>187</v>
      </c>
      <c r="K77" t="s">
        <v>344</v>
      </c>
      <c r="L77">
        <v>14110588</v>
      </c>
      <c r="M77">
        <v>731651</v>
      </c>
      <c r="N77">
        <v>14842239</v>
      </c>
      <c r="O77">
        <v>16798319</v>
      </c>
      <c r="P77">
        <v>1956080</v>
      </c>
      <c r="Q77">
        <v>1164</v>
      </c>
    </row>
    <row r="78" spans="1:18" ht="15" customHeight="1" x14ac:dyDescent="0.3">
      <c r="A78" t="s">
        <v>7188</v>
      </c>
      <c r="B78" t="s">
        <v>341</v>
      </c>
      <c r="C78" t="s">
        <v>35</v>
      </c>
      <c r="D78" t="s">
        <v>58</v>
      </c>
      <c r="E78" t="s">
        <v>8560</v>
      </c>
      <c r="F78">
        <v>2026</v>
      </c>
      <c r="G78">
        <v>3478</v>
      </c>
      <c r="H78" t="s">
        <v>343</v>
      </c>
      <c r="I78" t="s">
        <v>284</v>
      </c>
      <c r="J78">
        <v>187</v>
      </c>
      <c r="K78" t="s">
        <v>344</v>
      </c>
      <c r="L78">
        <v>33169412</v>
      </c>
      <c r="M78">
        <v>2080269</v>
      </c>
      <c r="N78">
        <v>35249681</v>
      </c>
      <c r="O78">
        <v>39487395</v>
      </c>
      <c r="P78">
        <v>4237714</v>
      </c>
      <c r="Q78">
        <v>1073</v>
      </c>
    </row>
    <row r="79" spans="1:18" ht="15" customHeight="1" x14ac:dyDescent="0.3">
      <c r="A79" t="s">
        <v>10394</v>
      </c>
      <c r="B79" t="s">
        <v>341</v>
      </c>
      <c r="C79" t="s">
        <v>11723</v>
      </c>
      <c r="D79" t="s">
        <v>41</v>
      </c>
      <c r="E79" t="s">
        <v>11732</v>
      </c>
      <c r="F79">
        <v>2026</v>
      </c>
      <c r="G79">
        <v>4750</v>
      </c>
      <c r="H79" t="s">
        <v>343</v>
      </c>
      <c r="I79" t="s">
        <v>143</v>
      </c>
      <c r="J79">
        <v>330</v>
      </c>
      <c r="K79" t="s">
        <v>39</v>
      </c>
      <c r="L79">
        <v>16316817</v>
      </c>
      <c r="M79">
        <v>188715</v>
      </c>
      <c r="N79">
        <v>16505532</v>
      </c>
      <c r="O79">
        <v>17690000</v>
      </c>
      <c r="P79">
        <v>1184468</v>
      </c>
      <c r="Q79">
        <v>67</v>
      </c>
      <c r="R79" s="8"/>
    </row>
    <row r="80" spans="1:18" ht="15" customHeight="1" x14ac:dyDescent="0.3">
      <c r="A80" t="s">
        <v>11733</v>
      </c>
      <c r="B80" t="s">
        <v>341</v>
      </c>
      <c r="C80" t="s">
        <v>391</v>
      </c>
      <c r="D80" t="s">
        <v>230</v>
      </c>
      <c r="E80" t="s">
        <v>11734</v>
      </c>
      <c r="F80">
        <v>2026</v>
      </c>
      <c r="G80">
        <v>0</v>
      </c>
      <c r="H80" t="s">
        <v>343</v>
      </c>
      <c r="I80" t="s">
        <v>72</v>
      </c>
      <c r="J80">
        <v>329</v>
      </c>
      <c r="K80" t="s">
        <v>8604</v>
      </c>
      <c r="L80">
        <v>16573109</v>
      </c>
      <c r="M80">
        <v>322129</v>
      </c>
      <c r="N80">
        <v>16895238</v>
      </c>
      <c r="O80">
        <v>20663866</v>
      </c>
      <c r="P80">
        <v>3768628</v>
      </c>
      <c r="Q80">
        <v>1824</v>
      </c>
      <c r="R80" s="8"/>
    </row>
    <row r="81" spans="1:18" ht="15" customHeight="1" x14ac:dyDescent="0.3">
      <c r="A81" t="s">
        <v>10486</v>
      </c>
      <c r="B81" t="s">
        <v>341</v>
      </c>
      <c r="C81" t="s">
        <v>386</v>
      </c>
      <c r="D81" t="s">
        <v>24</v>
      </c>
      <c r="E81" t="s">
        <v>10488</v>
      </c>
      <c r="F81">
        <v>2026</v>
      </c>
      <c r="G81">
        <v>0</v>
      </c>
      <c r="H81" t="s">
        <v>343</v>
      </c>
      <c r="I81" t="s">
        <v>10495</v>
      </c>
      <c r="J81">
        <v>278</v>
      </c>
      <c r="K81" t="s">
        <v>10497</v>
      </c>
      <c r="L81">
        <v>24100168</v>
      </c>
      <c r="M81">
        <v>703323</v>
      </c>
      <c r="N81">
        <v>24803491</v>
      </c>
      <c r="O81">
        <v>27386555</v>
      </c>
      <c r="P81">
        <v>2583064</v>
      </c>
      <c r="Q81">
        <v>943</v>
      </c>
      <c r="R81" s="8"/>
    </row>
    <row r="82" spans="1:18" ht="15" customHeight="1" x14ac:dyDescent="0.3">
      <c r="A82" t="s">
        <v>8644</v>
      </c>
      <c r="B82" t="s">
        <v>341</v>
      </c>
      <c r="C82" t="s">
        <v>35</v>
      </c>
      <c r="D82" t="s">
        <v>3991</v>
      </c>
      <c r="E82" t="s">
        <v>8645</v>
      </c>
      <c r="F82">
        <v>2026</v>
      </c>
      <c r="G82">
        <v>2500</v>
      </c>
      <c r="H82" t="s">
        <v>343</v>
      </c>
      <c r="I82" t="s">
        <v>4635</v>
      </c>
      <c r="J82">
        <v>235</v>
      </c>
      <c r="K82" t="s">
        <v>39</v>
      </c>
      <c r="L82">
        <v>21210924</v>
      </c>
      <c r="M82">
        <v>976055</v>
      </c>
      <c r="N82">
        <v>22186979</v>
      </c>
      <c r="O82">
        <v>24900000</v>
      </c>
      <c r="P82">
        <v>2713021</v>
      </c>
      <c r="Q82">
        <v>109</v>
      </c>
      <c r="R82" s="8"/>
    </row>
    <row r="83" spans="1:18" ht="15" customHeight="1" x14ac:dyDescent="0.3">
      <c r="A83" t="s">
        <v>11547</v>
      </c>
      <c r="B83" t="s">
        <v>341</v>
      </c>
      <c r="C83" t="s">
        <v>35</v>
      </c>
      <c r="D83" t="s">
        <v>3991</v>
      </c>
      <c r="E83" t="s">
        <v>11746</v>
      </c>
      <c r="F83">
        <v>2026</v>
      </c>
      <c r="G83">
        <v>900</v>
      </c>
      <c r="H83" t="s">
        <v>343</v>
      </c>
      <c r="I83" t="s">
        <v>11747</v>
      </c>
      <c r="J83">
        <v>235</v>
      </c>
      <c r="K83" t="s">
        <v>39</v>
      </c>
      <c r="L83">
        <v>19320168</v>
      </c>
      <c r="M83">
        <v>1021094</v>
      </c>
      <c r="N83">
        <v>20341262</v>
      </c>
      <c r="O83">
        <v>22490000</v>
      </c>
      <c r="P83">
        <v>2148738</v>
      </c>
      <c r="Q83">
        <v>955</v>
      </c>
      <c r="R83" s="8"/>
    </row>
    <row r="84" spans="1:18" ht="15" customHeight="1" x14ac:dyDescent="0.3">
      <c r="A84" t="s">
        <v>6467</v>
      </c>
      <c r="B84" t="s">
        <v>341</v>
      </c>
      <c r="C84" t="s">
        <v>5333</v>
      </c>
      <c r="D84" t="s">
        <v>24</v>
      </c>
      <c r="E84" t="s">
        <v>215</v>
      </c>
      <c r="F84">
        <v>2026</v>
      </c>
      <c r="G84">
        <v>2366</v>
      </c>
      <c r="H84" t="s">
        <v>343</v>
      </c>
      <c r="I84" t="s">
        <v>216</v>
      </c>
      <c r="J84">
        <v>154</v>
      </c>
      <c r="K84" t="s">
        <v>8551</v>
      </c>
      <c r="L84">
        <v>39737899</v>
      </c>
      <c r="M84">
        <v>0</v>
      </c>
      <c r="N84">
        <v>39737899</v>
      </c>
      <c r="O84">
        <v>42900000</v>
      </c>
      <c r="P84">
        <v>3162101</v>
      </c>
      <c r="Q84">
        <v>737</v>
      </c>
      <c r="R84" s="8"/>
    </row>
    <row r="85" spans="1:18" ht="15" customHeight="1" x14ac:dyDescent="0.3">
      <c r="A85" t="s">
        <v>11752</v>
      </c>
      <c r="B85" t="s">
        <v>341</v>
      </c>
      <c r="C85" t="s">
        <v>391</v>
      </c>
      <c r="D85" t="s">
        <v>201</v>
      </c>
      <c r="E85" t="s">
        <v>11753</v>
      </c>
      <c r="F85">
        <v>2026</v>
      </c>
      <c r="G85">
        <v>0</v>
      </c>
      <c r="H85" t="s">
        <v>343</v>
      </c>
      <c r="I85" t="s">
        <v>11754</v>
      </c>
      <c r="J85">
        <v>48</v>
      </c>
      <c r="K85" t="s">
        <v>10497</v>
      </c>
      <c r="L85">
        <v>16698151</v>
      </c>
      <c r="M85">
        <v>0</v>
      </c>
      <c r="N85">
        <v>16698151</v>
      </c>
      <c r="O85">
        <v>18058824</v>
      </c>
      <c r="P85">
        <v>1360673</v>
      </c>
      <c r="Q85">
        <v>753</v>
      </c>
    </row>
    <row r="86" spans="1:18" ht="15" customHeight="1" x14ac:dyDescent="0.3">
      <c r="A86" t="s">
        <v>179</v>
      </c>
      <c r="B86" t="s">
        <v>22</v>
      </c>
      <c r="C86" t="s">
        <v>35</v>
      </c>
      <c r="D86" t="s">
        <v>154</v>
      </c>
      <c r="E86" t="s">
        <v>180</v>
      </c>
      <c r="F86">
        <v>2013</v>
      </c>
      <c r="G86">
        <v>160000</v>
      </c>
      <c r="H86" t="s">
        <v>26</v>
      </c>
      <c r="I86" t="s">
        <v>38</v>
      </c>
      <c r="J86">
        <v>1567</v>
      </c>
      <c r="K86" t="s">
        <v>28</v>
      </c>
      <c r="L86">
        <v>13800000</v>
      </c>
      <c r="M86">
        <v>513046</v>
      </c>
      <c r="N86">
        <v>14313046</v>
      </c>
      <c r="O86">
        <v>11490000</v>
      </c>
      <c r="P86">
        <v>-2823046</v>
      </c>
      <c r="Q86">
        <v>-2457</v>
      </c>
      <c r="R86" s="8"/>
    </row>
    <row r="87" spans="1:18" ht="15" customHeight="1" x14ac:dyDescent="0.3">
      <c r="A87" t="s">
        <v>116</v>
      </c>
      <c r="B87" t="s">
        <v>22</v>
      </c>
      <c r="C87" t="s">
        <v>35</v>
      </c>
      <c r="D87" t="s">
        <v>58</v>
      </c>
      <c r="E87" t="s">
        <v>8602</v>
      </c>
      <c r="F87">
        <v>2014</v>
      </c>
      <c r="G87">
        <v>83000</v>
      </c>
      <c r="H87" t="s">
        <v>26</v>
      </c>
      <c r="I87" t="s">
        <v>8603</v>
      </c>
      <c r="J87">
        <v>2377</v>
      </c>
      <c r="K87" t="s">
        <v>8604</v>
      </c>
      <c r="L87">
        <v>0</v>
      </c>
      <c r="M87">
        <v>2523835</v>
      </c>
      <c r="N87">
        <v>2523835</v>
      </c>
      <c r="O87">
        <v>8490000</v>
      </c>
      <c r="P87">
        <v>5966165</v>
      </c>
      <c r="Q87">
        <v>7027</v>
      </c>
      <c r="R87" s="8"/>
    </row>
    <row r="88" spans="1:18" ht="15" customHeight="1" x14ac:dyDescent="0.3">
      <c r="A88" t="s">
        <v>8631</v>
      </c>
      <c r="B88" t="s">
        <v>22</v>
      </c>
      <c r="C88" t="s">
        <v>8626</v>
      </c>
      <c r="D88" t="s">
        <v>58</v>
      </c>
      <c r="E88" t="s">
        <v>8632</v>
      </c>
      <c r="F88">
        <v>2014</v>
      </c>
      <c r="G88">
        <v>50000</v>
      </c>
      <c r="H88" t="s">
        <v>26</v>
      </c>
      <c r="I88" t="s">
        <v>8633</v>
      </c>
      <c r="J88">
        <v>2961</v>
      </c>
      <c r="K88" t="s">
        <v>8628</v>
      </c>
      <c r="L88">
        <v>0</v>
      </c>
      <c r="M88">
        <v>1812732</v>
      </c>
      <c r="N88">
        <v>1812732</v>
      </c>
      <c r="O88">
        <v>4390000</v>
      </c>
      <c r="P88">
        <v>2577268</v>
      </c>
      <c r="Q88">
        <v>5871</v>
      </c>
      <c r="R88" s="8"/>
    </row>
    <row r="89" spans="1:18" ht="15" customHeight="1" x14ac:dyDescent="0.3">
      <c r="A89" t="s">
        <v>8612</v>
      </c>
      <c r="B89" t="s">
        <v>22</v>
      </c>
      <c r="C89" t="s">
        <v>293</v>
      </c>
      <c r="D89" t="s">
        <v>50</v>
      </c>
      <c r="E89" t="s">
        <v>8613</v>
      </c>
      <c r="F89">
        <v>2014</v>
      </c>
      <c r="G89">
        <v>0</v>
      </c>
      <c r="H89" t="s">
        <v>26</v>
      </c>
      <c r="I89" t="s">
        <v>43</v>
      </c>
      <c r="J89">
        <v>4486</v>
      </c>
      <c r="K89" t="s">
        <v>8614</v>
      </c>
      <c r="L89">
        <v>108561</v>
      </c>
      <c r="M89">
        <v>3090141</v>
      </c>
      <c r="N89">
        <v>3198702</v>
      </c>
      <c r="O89">
        <v>4867100</v>
      </c>
      <c r="P89">
        <v>1668398</v>
      </c>
      <c r="Q89">
        <v>3428</v>
      </c>
      <c r="R89" s="8"/>
    </row>
    <row r="90" spans="1:18" ht="15" customHeight="1" x14ac:dyDescent="0.3">
      <c r="A90" t="s">
        <v>8618</v>
      </c>
      <c r="B90" t="s">
        <v>22</v>
      </c>
      <c r="C90" t="s">
        <v>35</v>
      </c>
      <c r="D90" t="s">
        <v>50</v>
      </c>
      <c r="E90" t="s">
        <v>8613</v>
      </c>
      <c r="F90">
        <v>2014</v>
      </c>
      <c r="G90">
        <v>0</v>
      </c>
      <c r="H90" t="s">
        <v>26</v>
      </c>
      <c r="I90" t="s">
        <v>43</v>
      </c>
      <c r="J90">
        <v>4493</v>
      </c>
      <c r="K90" t="s">
        <v>8614</v>
      </c>
      <c r="L90">
        <v>82597</v>
      </c>
      <c r="M90">
        <v>4016851</v>
      </c>
      <c r="N90">
        <v>4099448</v>
      </c>
      <c r="O90">
        <v>3490000</v>
      </c>
      <c r="P90">
        <v>-609448</v>
      </c>
      <c r="Q90">
        <v>-1746</v>
      </c>
      <c r="R90" s="8"/>
    </row>
    <row r="91" spans="1:18" ht="15" customHeight="1" x14ac:dyDescent="0.3">
      <c r="A91" t="s">
        <v>302</v>
      </c>
      <c r="B91" t="s">
        <v>22</v>
      </c>
      <c r="C91" t="s">
        <v>5289</v>
      </c>
      <c r="D91" t="s">
        <v>182</v>
      </c>
      <c r="E91" t="s">
        <v>303</v>
      </c>
      <c r="F91">
        <v>2015</v>
      </c>
      <c r="G91">
        <v>169000</v>
      </c>
      <c r="H91" t="s">
        <v>26</v>
      </c>
      <c r="I91" t="s">
        <v>94</v>
      </c>
      <c r="J91">
        <v>1652</v>
      </c>
      <c r="K91" t="s">
        <v>28</v>
      </c>
      <c r="L91">
        <v>10500000</v>
      </c>
      <c r="M91">
        <v>461694</v>
      </c>
      <c r="N91">
        <v>10961694</v>
      </c>
      <c r="O91">
        <v>8490000</v>
      </c>
      <c r="P91">
        <v>-2471694</v>
      </c>
      <c r="Q91">
        <v>-2911</v>
      </c>
    </row>
    <row r="92" spans="1:18" ht="15" customHeight="1" x14ac:dyDescent="0.3">
      <c r="A92" t="s">
        <v>8625</v>
      </c>
      <c r="B92" t="s">
        <v>22</v>
      </c>
      <c r="C92" t="s">
        <v>8626</v>
      </c>
      <c r="D92" t="s">
        <v>58</v>
      </c>
      <c r="E92" t="s">
        <v>8627</v>
      </c>
      <c r="F92">
        <v>2016</v>
      </c>
      <c r="G92">
        <v>0</v>
      </c>
      <c r="H92" t="s">
        <v>26</v>
      </c>
      <c r="I92" t="s">
        <v>110</v>
      </c>
      <c r="J92">
        <v>3970</v>
      </c>
      <c r="K92" t="s">
        <v>8628</v>
      </c>
      <c r="L92">
        <v>323597</v>
      </c>
      <c r="M92">
        <v>3165631</v>
      </c>
      <c r="N92">
        <v>3489228</v>
      </c>
      <c r="O92">
        <v>14800000</v>
      </c>
      <c r="P92">
        <v>11310772</v>
      </c>
      <c r="Q92">
        <v>7642</v>
      </c>
    </row>
    <row r="93" spans="1:18" ht="15" customHeight="1" x14ac:dyDescent="0.3">
      <c r="A93" t="s">
        <v>10688</v>
      </c>
      <c r="B93" t="s">
        <v>22</v>
      </c>
      <c r="C93" t="s">
        <v>54</v>
      </c>
      <c r="D93" t="s">
        <v>85</v>
      </c>
      <c r="E93" t="s">
        <v>10888</v>
      </c>
      <c r="F93">
        <v>2016</v>
      </c>
      <c r="G93">
        <v>80000</v>
      </c>
      <c r="H93" t="s">
        <v>26</v>
      </c>
      <c r="I93" t="s">
        <v>222</v>
      </c>
      <c r="J93">
        <v>53</v>
      </c>
      <c r="K93" t="s">
        <v>28</v>
      </c>
      <c r="L93">
        <v>6600000</v>
      </c>
      <c r="M93">
        <v>228240</v>
      </c>
      <c r="N93">
        <v>6828240</v>
      </c>
      <c r="O93">
        <v>8990000</v>
      </c>
      <c r="P93">
        <v>2161760</v>
      </c>
      <c r="Q93">
        <v>2405</v>
      </c>
    </row>
    <row r="94" spans="1:18" ht="15" customHeight="1" x14ac:dyDescent="0.3">
      <c r="A94" t="s">
        <v>91</v>
      </c>
      <c r="B94" t="s">
        <v>22</v>
      </c>
      <c r="C94" t="s">
        <v>35</v>
      </c>
      <c r="D94" t="s">
        <v>92</v>
      </c>
      <c r="E94" t="s">
        <v>93</v>
      </c>
      <c r="F94">
        <v>2017</v>
      </c>
      <c r="G94">
        <v>75000</v>
      </c>
      <c r="H94" t="s">
        <v>26</v>
      </c>
      <c r="I94" t="s">
        <v>94</v>
      </c>
      <c r="J94">
        <v>391</v>
      </c>
      <c r="K94" t="s">
        <v>52</v>
      </c>
      <c r="L94">
        <v>7300000</v>
      </c>
      <c r="M94">
        <v>235530</v>
      </c>
      <c r="N94">
        <v>7535530</v>
      </c>
      <c r="O94">
        <v>9590000</v>
      </c>
      <c r="P94">
        <v>2054470</v>
      </c>
      <c r="Q94">
        <v>2142</v>
      </c>
    </row>
    <row r="95" spans="1:18" ht="15" customHeight="1" x14ac:dyDescent="0.3">
      <c r="A95" t="s">
        <v>6631</v>
      </c>
      <c r="B95" t="s">
        <v>22</v>
      </c>
      <c r="C95" t="s">
        <v>54</v>
      </c>
      <c r="D95" t="s">
        <v>24</v>
      </c>
      <c r="E95" t="s">
        <v>10596</v>
      </c>
      <c r="F95">
        <v>2018</v>
      </c>
      <c r="G95">
        <v>66252</v>
      </c>
      <c r="H95" t="s">
        <v>26</v>
      </c>
      <c r="I95" t="s">
        <v>322</v>
      </c>
      <c r="J95">
        <v>115</v>
      </c>
      <c r="K95" t="s">
        <v>121</v>
      </c>
      <c r="L95">
        <v>8600000</v>
      </c>
      <c r="M95">
        <v>258240</v>
      </c>
      <c r="N95">
        <v>8858240</v>
      </c>
      <c r="O95">
        <v>10490000</v>
      </c>
      <c r="P95">
        <v>1631760</v>
      </c>
      <c r="Q95">
        <v>1556</v>
      </c>
    </row>
    <row r="96" spans="1:18" ht="15" customHeight="1" x14ac:dyDescent="0.3">
      <c r="A96" t="s">
        <v>254</v>
      </c>
      <c r="B96" t="s">
        <v>22</v>
      </c>
      <c r="C96" t="s">
        <v>35</v>
      </c>
      <c r="D96" t="s">
        <v>62</v>
      </c>
      <c r="E96" t="s">
        <v>255</v>
      </c>
      <c r="F96">
        <v>2018</v>
      </c>
      <c r="G96">
        <v>120000</v>
      </c>
      <c r="H96" t="s">
        <v>26</v>
      </c>
      <c r="I96" t="s">
        <v>67</v>
      </c>
      <c r="J96">
        <v>1678</v>
      </c>
      <c r="K96" t="s">
        <v>52</v>
      </c>
      <c r="L96">
        <v>17650000</v>
      </c>
      <c r="M96">
        <v>753678</v>
      </c>
      <c r="N96">
        <v>18403678</v>
      </c>
      <c r="O96">
        <v>14390000</v>
      </c>
      <c r="P96">
        <v>-4013678</v>
      </c>
      <c r="Q96">
        <v>-2789</v>
      </c>
      <c r="R96" s="8"/>
    </row>
    <row r="97" spans="1:18" ht="15" customHeight="1" x14ac:dyDescent="0.3">
      <c r="A97" t="s">
        <v>10673</v>
      </c>
      <c r="B97" t="s">
        <v>22</v>
      </c>
      <c r="C97" t="s">
        <v>54</v>
      </c>
      <c r="D97" t="s">
        <v>188</v>
      </c>
      <c r="E97" t="s">
        <v>10674</v>
      </c>
      <c r="F97">
        <v>2018</v>
      </c>
      <c r="G97">
        <v>68000</v>
      </c>
      <c r="H97" t="s">
        <v>26</v>
      </c>
      <c r="I97" t="s">
        <v>43</v>
      </c>
      <c r="J97">
        <v>62</v>
      </c>
      <c r="K97" t="s">
        <v>28</v>
      </c>
      <c r="L97">
        <v>9200000</v>
      </c>
      <c r="M97">
        <v>267240</v>
      </c>
      <c r="N97">
        <v>9467240</v>
      </c>
      <c r="O97">
        <v>11990000</v>
      </c>
      <c r="P97">
        <v>2522760</v>
      </c>
      <c r="Q97">
        <v>2104</v>
      </c>
      <c r="R97" s="8"/>
    </row>
    <row r="98" spans="1:18" ht="15" customHeight="1" x14ac:dyDescent="0.3">
      <c r="A98" t="s">
        <v>245</v>
      </c>
      <c r="B98" t="s">
        <v>22</v>
      </c>
      <c r="C98" t="s">
        <v>30</v>
      </c>
      <c r="D98" t="s">
        <v>62</v>
      </c>
      <c r="E98" t="s">
        <v>246</v>
      </c>
      <c r="F98">
        <v>2018</v>
      </c>
      <c r="G98">
        <v>95984</v>
      </c>
      <c r="H98" t="s">
        <v>26</v>
      </c>
      <c r="I98" t="s">
        <v>247</v>
      </c>
      <c r="J98">
        <v>263</v>
      </c>
      <c r="K98" t="s">
        <v>52</v>
      </c>
      <c r="L98">
        <v>8800000</v>
      </c>
      <c r="M98">
        <v>258030</v>
      </c>
      <c r="N98">
        <v>9058030</v>
      </c>
      <c r="O98">
        <v>10490000</v>
      </c>
      <c r="P98">
        <v>1431970</v>
      </c>
      <c r="Q98">
        <v>1365</v>
      </c>
    </row>
    <row r="99" spans="1:18" ht="15" customHeight="1" x14ac:dyDescent="0.3">
      <c r="A99" t="s">
        <v>8673</v>
      </c>
      <c r="B99" t="s">
        <v>22</v>
      </c>
      <c r="C99" t="s">
        <v>54</v>
      </c>
      <c r="D99" t="s">
        <v>191</v>
      </c>
      <c r="E99" t="s">
        <v>11629</v>
      </c>
      <c r="F99">
        <v>2018</v>
      </c>
      <c r="G99">
        <v>103000</v>
      </c>
      <c r="H99" t="s">
        <v>26</v>
      </c>
      <c r="I99" t="s">
        <v>38</v>
      </c>
      <c r="J99">
        <v>119</v>
      </c>
      <c r="K99" t="s">
        <v>52</v>
      </c>
      <c r="L99">
        <v>9800000</v>
      </c>
      <c r="M99">
        <v>0</v>
      </c>
      <c r="N99">
        <v>9800000</v>
      </c>
      <c r="O99">
        <v>11990000</v>
      </c>
      <c r="P99">
        <v>2190000</v>
      </c>
      <c r="Q99">
        <v>1827</v>
      </c>
      <c r="R99" s="8"/>
    </row>
    <row r="100" spans="1:18" ht="15" customHeight="1" x14ac:dyDescent="0.3">
      <c r="A100" t="s">
        <v>8931</v>
      </c>
      <c r="B100" t="s">
        <v>22</v>
      </c>
      <c r="C100" t="s">
        <v>5289</v>
      </c>
      <c r="D100" t="s">
        <v>154</v>
      </c>
      <c r="E100" t="s">
        <v>10491</v>
      </c>
      <c r="F100">
        <v>2019</v>
      </c>
      <c r="G100">
        <v>44500</v>
      </c>
      <c r="H100" t="s">
        <v>26</v>
      </c>
      <c r="I100" t="s">
        <v>161</v>
      </c>
      <c r="J100">
        <v>87</v>
      </c>
      <c r="K100" t="s">
        <v>33</v>
      </c>
      <c r="L100">
        <v>9500000</v>
      </c>
      <c r="M100">
        <v>271740</v>
      </c>
      <c r="N100">
        <v>9771740</v>
      </c>
      <c r="O100">
        <v>10490000</v>
      </c>
      <c r="P100">
        <v>718260</v>
      </c>
      <c r="Q100">
        <v>685</v>
      </c>
      <c r="R100" s="8"/>
    </row>
    <row r="101" spans="1:18" ht="15" customHeight="1" x14ac:dyDescent="0.3">
      <c r="A101" t="s">
        <v>3460</v>
      </c>
      <c r="B101" t="s">
        <v>22</v>
      </c>
      <c r="C101" t="s">
        <v>54</v>
      </c>
      <c r="D101" t="s">
        <v>137</v>
      </c>
      <c r="E101" t="s">
        <v>13481</v>
      </c>
      <c r="F101">
        <v>2019</v>
      </c>
      <c r="G101">
        <v>63000</v>
      </c>
      <c r="H101" t="s">
        <v>26</v>
      </c>
      <c r="I101" t="s">
        <v>46</v>
      </c>
      <c r="J101">
        <v>26</v>
      </c>
      <c r="K101" t="s">
        <v>39</v>
      </c>
      <c r="L101">
        <v>7600000</v>
      </c>
      <c r="M101">
        <v>243240</v>
      </c>
      <c r="N101">
        <v>7843240</v>
      </c>
      <c r="O101">
        <v>9490000</v>
      </c>
      <c r="P101">
        <v>1646760</v>
      </c>
      <c r="Q101">
        <v>1735</v>
      </c>
      <c r="R101" s="8"/>
    </row>
    <row r="102" spans="1:18" ht="15" customHeight="1" x14ac:dyDescent="0.3">
      <c r="A102" t="s">
        <v>6532</v>
      </c>
      <c r="B102" t="s">
        <v>22</v>
      </c>
      <c r="C102" t="s">
        <v>5289</v>
      </c>
      <c r="D102" t="s">
        <v>4097</v>
      </c>
      <c r="E102" t="s">
        <v>8541</v>
      </c>
      <c r="F102">
        <v>2019</v>
      </c>
      <c r="G102">
        <v>95000</v>
      </c>
      <c r="H102" t="s">
        <v>26</v>
      </c>
      <c r="I102" t="s">
        <v>8542</v>
      </c>
      <c r="J102">
        <v>145</v>
      </c>
      <c r="K102" t="s">
        <v>52</v>
      </c>
      <c r="L102">
        <v>5800000</v>
      </c>
      <c r="M102">
        <v>216240</v>
      </c>
      <c r="N102">
        <v>6016240</v>
      </c>
      <c r="O102">
        <v>7690000</v>
      </c>
      <c r="P102">
        <v>1673760</v>
      </c>
      <c r="Q102">
        <v>2177</v>
      </c>
      <c r="R102" s="8"/>
    </row>
    <row r="103" spans="1:18" ht="15" customHeight="1" x14ac:dyDescent="0.3">
      <c r="A103" t="s">
        <v>253</v>
      </c>
      <c r="B103" t="s">
        <v>22</v>
      </c>
      <c r="C103" t="s">
        <v>35</v>
      </c>
      <c r="D103" t="s">
        <v>199</v>
      </c>
      <c r="E103" t="s">
        <v>8615</v>
      </c>
      <c r="F103">
        <v>2019</v>
      </c>
      <c r="G103">
        <v>72580</v>
      </c>
      <c r="H103" t="s">
        <v>26</v>
      </c>
      <c r="I103" t="s">
        <v>8616</v>
      </c>
      <c r="J103">
        <v>141</v>
      </c>
      <c r="K103" t="s">
        <v>52</v>
      </c>
      <c r="L103">
        <v>8300000</v>
      </c>
      <c r="M103">
        <v>253740</v>
      </c>
      <c r="N103">
        <v>8553740</v>
      </c>
      <c r="O103">
        <v>9290000</v>
      </c>
      <c r="P103">
        <v>736260</v>
      </c>
      <c r="Q103">
        <v>793</v>
      </c>
      <c r="R103" s="8"/>
    </row>
    <row r="104" spans="1:18" ht="15" customHeight="1" x14ac:dyDescent="0.3">
      <c r="A104" t="s">
        <v>11630</v>
      </c>
      <c r="B104" t="s">
        <v>22</v>
      </c>
      <c r="C104" t="s">
        <v>54</v>
      </c>
      <c r="D104" t="s">
        <v>182</v>
      </c>
      <c r="E104" t="s">
        <v>11631</v>
      </c>
      <c r="F104">
        <v>2019</v>
      </c>
      <c r="G104">
        <v>75950</v>
      </c>
      <c r="H104" t="s">
        <v>26</v>
      </c>
      <c r="I104" t="s">
        <v>43</v>
      </c>
      <c r="J104">
        <v>8</v>
      </c>
      <c r="K104" t="s">
        <v>39</v>
      </c>
      <c r="L104">
        <v>9000000</v>
      </c>
      <c r="M104">
        <v>264240</v>
      </c>
      <c r="N104">
        <v>9264240</v>
      </c>
      <c r="O104">
        <v>11290000</v>
      </c>
      <c r="P104">
        <v>2025760</v>
      </c>
      <c r="Q104">
        <v>1794</v>
      </c>
      <c r="R104" s="8"/>
    </row>
    <row r="105" spans="1:18" ht="15" customHeight="1" x14ac:dyDescent="0.3">
      <c r="A105" t="s">
        <v>5369</v>
      </c>
      <c r="B105" t="s">
        <v>22</v>
      </c>
      <c r="C105" t="s">
        <v>35</v>
      </c>
      <c r="D105" t="s">
        <v>24</v>
      </c>
      <c r="E105" t="s">
        <v>8564</v>
      </c>
      <c r="F105">
        <v>2020</v>
      </c>
      <c r="G105">
        <v>84600</v>
      </c>
      <c r="H105" t="s">
        <v>26</v>
      </c>
      <c r="I105" t="s">
        <v>8565</v>
      </c>
      <c r="J105">
        <v>206</v>
      </c>
      <c r="K105" t="s">
        <v>52</v>
      </c>
      <c r="L105">
        <v>17000000</v>
      </c>
      <c r="M105">
        <v>381030</v>
      </c>
      <c r="N105">
        <v>17381030</v>
      </c>
      <c r="O105">
        <v>22990000</v>
      </c>
      <c r="P105">
        <v>5608970</v>
      </c>
      <c r="Q105">
        <v>244</v>
      </c>
      <c r="R105" s="8"/>
    </row>
    <row r="106" spans="1:18" ht="15" customHeight="1" x14ac:dyDescent="0.3">
      <c r="A106" t="s">
        <v>265</v>
      </c>
      <c r="B106" t="s">
        <v>22</v>
      </c>
      <c r="C106" t="s">
        <v>54</v>
      </c>
      <c r="D106" t="s">
        <v>62</v>
      </c>
      <c r="E106" t="s">
        <v>266</v>
      </c>
      <c r="F106">
        <v>2020</v>
      </c>
      <c r="G106">
        <v>31000</v>
      </c>
      <c r="H106" t="s">
        <v>26</v>
      </c>
      <c r="I106" t="s">
        <v>64</v>
      </c>
      <c r="J106">
        <v>1604</v>
      </c>
      <c r="K106" t="s">
        <v>52</v>
      </c>
      <c r="L106">
        <v>20000000</v>
      </c>
      <c r="M106">
        <v>1051072</v>
      </c>
      <c r="N106">
        <v>21051072</v>
      </c>
      <c r="O106">
        <v>14990000</v>
      </c>
      <c r="P106">
        <v>-6061072</v>
      </c>
      <c r="Q106">
        <v>-4043</v>
      </c>
    </row>
    <row r="107" spans="1:18" ht="15" customHeight="1" x14ac:dyDescent="0.3">
      <c r="A107" t="s">
        <v>11632</v>
      </c>
      <c r="B107" t="s">
        <v>22</v>
      </c>
      <c r="C107" t="s">
        <v>5289</v>
      </c>
      <c r="D107" t="s">
        <v>41</v>
      </c>
      <c r="E107" t="s">
        <v>11633</v>
      </c>
      <c r="F107">
        <v>2020</v>
      </c>
      <c r="G107">
        <v>75110</v>
      </c>
      <c r="H107" t="s">
        <v>26</v>
      </c>
      <c r="I107" t="s">
        <v>4538</v>
      </c>
      <c r="J107">
        <v>26</v>
      </c>
      <c r="K107" t="s">
        <v>39</v>
      </c>
      <c r="L107">
        <v>5000000</v>
      </c>
      <c r="M107">
        <v>204240</v>
      </c>
      <c r="N107">
        <v>5204240</v>
      </c>
      <c r="O107">
        <v>7490000</v>
      </c>
      <c r="P107">
        <v>2285760</v>
      </c>
      <c r="Q107">
        <v>3052</v>
      </c>
      <c r="R107" s="8"/>
    </row>
    <row r="108" spans="1:18" ht="15" customHeight="1" x14ac:dyDescent="0.3">
      <c r="A108" t="s">
        <v>263</v>
      </c>
      <c r="B108" t="s">
        <v>22</v>
      </c>
      <c r="C108" t="s">
        <v>5289</v>
      </c>
      <c r="D108" t="s">
        <v>199</v>
      </c>
      <c r="E108" t="s">
        <v>264</v>
      </c>
      <c r="F108">
        <v>2020</v>
      </c>
      <c r="G108">
        <v>96150</v>
      </c>
      <c r="H108" t="s">
        <v>26</v>
      </c>
      <c r="I108" t="s">
        <v>43</v>
      </c>
      <c r="J108">
        <v>631</v>
      </c>
      <c r="K108" t="s">
        <v>52</v>
      </c>
      <c r="L108">
        <v>14190000</v>
      </c>
      <c r="M108">
        <v>338880</v>
      </c>
      <c r="N108">
        <v>14528880</v>
      </c>
      <c r="O108">
        <v>13990000</v>
      </c>
      <c r="P108">
        <v>-538880</v>
      </c>
      <c r="Q108">
        <v>-385</v>
      </c>
      <c r="R108" s="8"/>
    </row>
    <row r="109" spans="1:18" ht="15" customHeight="1" x14ac:dyDescent="0.3">
      <c r="A109" t="s">
        <v>11634</v>
      </c>
      <c r="B109" t="s">
        <v>22</v>
      </c>
      <c r="C109" t="s">
        <v>54</v>
      </c>
      <c r="D109" t="s">
        <v>41</v>
      </c>
      <c r="E109" t="s">
        <v>11635</v>
      </c>
      <c r="F109">
        <v>2020</v>
      </c>
      <c r="G109">
        <v>61000</v>
      </c>
      <c r="H109" t="s">
        <v>26</v>
      </c>
      <c r="I109" t="s">
        <v>109</v>
      </c>
      <c r="J109">
        <v>13</v>
      </c>
      <c r="K109" t="s">
        <v>33</v>
      </c>
      <c r="L109">
        <v>5000000</v>
      </c>
      <c r="M109">
        <v>204240</v>
      </c>
      <c r="N109">
        <v>5204240</v>
      </c>
      <c r="O109">
        <v>6390000</v>
      </c>
      <c r="P109">
        <v>1185760</v>
      </c>
      <c r="Q109">
        <v>1856</v>
      </c>
    </row>
    <row r="110" spans="1:18" ht="15" customHeight="1" x14ac:dyDescent="0.3">
      <c r="A110" t="s">
        <v>11636</v>
      </c>
      <c r="B110" t="s">
        <v>22</v>
      </c>
      <c r="C110" t="s">
        <v>54</v>
      </c>
      <c r="D110" t="s">
        <v>24</v>
      </c>
      <c r="E110" t="s">
        <v>11637</v>
      </c>
      <c r="F110">
        <v>2020</v>
      </c>
      <c r="G110">
        <v>34289</v>
      </c>
      <c r="H110" t="s">
        <v>26</v>
      </c>
      <c r="I110" t="s">
        <v>216</v>
      </c>
      <c r="J110">
        <v>8</v>
      </c>
      <c r="K110" t="s">
        <v>39</v>
      </c>
      <c r="L110">
        <v>11600000</v>
      </c>
      <c r="M110">
        <v>303240</v>
      </c>
      <c r="N110">
        <v>11903240</v>
      </c>
      <c r="O110">
        <v>14590000</v>
      </c>
      <c r="P110">
        <v>2686760</v>
      </c>
      <c r="Q110">
        <v>1842</v>
      </c>
      <c r="R110" s="8"/>
    </row>
    <row r="111" spans="1:18" ht="15" customHeight="1" x14ac:dyDescent="0.3">
      <c r="A111" t="s">
        <v>112</v>
      </c>
      <c r="B111" t="s">
        <v>22</v>
      </c>
      <c r="C111" t="s">
        <v>54</v>
      </c>
      <c r="D111" t="s">
        <v>24</v>
      </c>
      <c r="E111" t="s">
        <v>113</v>
      </c>
      <c r="F111">
        <v>2020</v>
      </c>
      <c r="G111">
        <v>55000</v>
      </c>
      <c r="H111" t="s">
        <v>26</v>
      </c>
      <c r="I111" t="s">
        <v>114</v>
      </c>
      <c r="J111">
        <v>1288</v>
      </c>
      <c r="K111" t="s">
        <v>52</v>
      </c>
      <c r="L111">
        <v>18000000</v>
      </c>
      <c r="M111">
        <v>673380</v>
      </c>
      <c r="N111">
        <v>18673380</v>
      </c>
      <c r="O111">
        <v>18490000</v>
      </c>
      <c r="P111">
        <v>-183380</v>
      </c>
      <c r="Q111">
        <v>-99</v>
      </c>
      <c r="R111" s="8"/>
    </row>
    <row r="112" spans="1:18" ht="15" customHeight="1" x14ac:dyDescent="0.3">
      <c r="A112" t="s">
        <v>11089</v>
      </c>
      <c r="B112" t="s">
        <v>22</v>
      </c>
      <c r="C112" t="s">
        <v>54</v>
      </c>
      <c r="D112" t="s">
        <v>62</v>
      </c>
      <c r="E112" t="s">
        <v>11638</v>
      </c>
      <c r="F112">
        <v>2020</v>
      </c>
      <c r="G112">
        <v>80213</v>
      </c>
      <c r="H112" t="s">
        <v>26</v>
      </c>
      <c r="I112" t="s">
        <v>247</v>
      </c>
      <c r="J112">
        <v>42</v>
      </c>
      <c r="K112" t="s">
        <v>33</v>
      </c>
      <c r="L112">
        <v>10350000</v>
      </c>
      <c r="M112">
        <v>0</v>
      </c>
      <c r="N112">
        <v>10350000</v>
      </c>
      <c r="O112">
        <v>12990000</v>
      </c>
      <c r="P112">
        <v>2640000</v>
      </c>
      <c r="Q112">
        <v>2032</v>
      </c>
      <c r="R112" s="8"/>
    </row>
    <row r="113" spans="1:18" ht="15" customHeight="1" x14ac:dyDescent="0.3">
      <c r="A113" t="s">
        <v>1087</v>
      </c>
      <c r="B113" t="s">
        <v>22</v>
      </c>
      <c r="C113" t="s">
        <v>30</v>
      </c>
      <c r="D113" t="s">
        <v>137</v>
      </c>
      <c r="E113" t="s">
        <v>5292</v>
      </c>
      <c r="F113">
        <v>2020</v>
      </c>
      <c r="G113">
        <v>96000</v>
      </c>
      <c r="H113" t="s">
        <v>26</v>
      </c>
      <c r="I113" t="s">
        <v>46</v>
      </c>
      <c r="J113">
        <v>230</v>
      </c>
      <c r="K113" t="s">
        <v>33</v>
      </c>
      <c r="L113">
        <v>8500000</v>
      </c>
      <c r="M113">
        <v>253530</v>
      </c>
      <c r="N113">
        <v>8753530</v>
      </c>
      <c r="O113">
        <v>9490000</v>
      </c>
      <c r="P113">
        <v>736470</v>
      </c>
      <c r="Q113">
        <v>776</v>
      </c>
      <c r="R113" s="8"/>
    </row>
    <row r="114" spans="1:18" ht="15" customHeight="1" x14ac:dyDescent="0.3">
      <c r="A114" t="s">
        <v>11639</v>
      </c>
      <c r="B114" t="s">
        <v>22</v>
      </c>
      <c r="C114" t="s">
        <v>54</v>
      </c>
      <c r="D114" t="s">
        <v>199</v>
      </c>
      <c r="E114" t="s">
        <v>11640</v>
      </c>
      <c r="F114">
        <v>2021</v>
      </c>
      <c r="G114">
        <v>57477</v>
      </c>
      <c r="H114" t="s">
        <v>26</v>
      </c>
      <c r="I114" t="s">
        <v>10887</v>
      </c>
      <c r="J114">
        <v>21</v>
      </c>
      <c r="K114" t="s">
        <v>33</v>
      </c>
      <c r="L114">
        <v>7600000</v>
      </c>
      <c r="M114">
        <v>243240</v>
      </c>
      <c r="N114">
        <v>7843240</v>
      </c>
      <c r="O114">
        <v>9590000</v>
      </c>
      <c r="P114">
        <v>1746760</v>
      </c>
      <c r="Q114">
        <v>1821</v>
      </c>
      <c r="R114" s="8"/>
    </row>
    <row r="115" spans="1:18" ht="15" customHeight="1" x14ac:dyDescent="0.3">
      <c r="A115" t="s">
        <v>10504</v>
      </c>
      <c r="B115" t="s">
        <v>22</v>
      </c>
      <c r="C115" t="s">
        <v>5289</v>
      </c>
      <c r="D115" t="s">
        <v>62</v>
      </c>
      <c r="E115" t="s">
        <v>10675</v>
      </c>
      <c r="F115">
        <v>2020</v>
      </c>
      <c r="G115">
        <v>55000</v>
      </c>
      <c r="H115" t="s">
        <v>26</v>
      </c>
      <c r="I115" t="s">
        <v>4004</v>
      </c>
      <c r="J115">
        <v>70</v>
      </c>
      <c r="K115" t="s">
        <v>39</v>
      </c>
      <c r="L115">
        <v>12600000</v>
      </c>
      <c r="M115">
        <v>318240</v>
      </c>
      <c r="N115">
        <v>12918240</v>
      </c>
      <c r="O115">
        <v>15990000</v>
      </c>
      <c r="P115">
        <v>3071760</v>
      </c>
      <c r="Q115">
        <v>1921</v>
      </c>
      <c r="R115" s="8"/>
    </row>
    <row r="116" spans="1:18" ht="15" customHeight="1" x14ac:dyDescent="0.3">
      <c r="A116" t="s">
        <v>212</v>
      </c>
      <c r="B116" t="s">
        <v>22</v>
      </c>
      <c r="C116" t="s">
        <v>54</v>
      </c>
      <c r="D116" t="s">
        <v>24</v>
      </c>
      <c r="E116" t="s">
        <v>213</v>
      </c>
      <c r="F116">
        <v>2021</v>
      </c>
      <c r="G116">
        <v>26963</v>
      </c>
      <c r="H116" t="s">
        <v>26</v>
      </c>
      <c r="I116" t="s">
        <v>60</v>
      </c>
      <c r="J116">
        <v>1334</v>
      </c>
      <c r="K116" t="s">
        <v>52</v>
      </c>
      <c r="L116">
        <v>15500000</v>
      </c>
      <c r="M116">
        <v>899467</v>
      </c>
      <c r="N116">
        <v>16399467</v>
      </c>
      <c r="O116">
        <v>12990000</v>
      </c>
      <c r="P116">
        <v>-3409467</v>
      </c>
      <c r="Q116">
        <v>-2625</v>
      </c>
      <c r="R116" s="8"/>
    </row>
    <row r="117" spans="1:18" ht="15" customHeight="1" x14ac:dyDescent="0.3">
      <c r="A117" t="s">
        <v>7178</v>
      </c>
      <c r="B117" t="s">
        <v>22</v>
      </c>
      <c r="C117" t="s">
        <v>54</v>
      </c>
      <c r="D117" t="s">
        <v>62</v>
      </c>
      <c r="E117" t="s">
        <v>11642</v>
      </c>
      <c r="F117">
        <v>2021</v>
      </c>
      <c r="G117">
        <v>102000</v>
      </c>
      <c r="H117" t="s">
        <v>26</v>
      </c>
      <c r="I117" t="s">
        <v>64</v>
      </c>
      <c r="J117">
        <v>26</v>
      </c>
      <c r="K117" t="s">
        <v>33</v>
      </c>
      <c r="L117">
        <v>10800000</v>
      </c>
      <c r="M117">
        <v>291240</v>
      </c>
      <c r="N117">
        <v>11091240</v>
      </c>
      <c r="O117">
        <v>12490000</v>
      </c>
      <c r="P117">
        <v>1398760</v>
      </c>
      <c r="Q117">
        <v>112</v>
      </c>
      <c r="R117" s="8"/>
    </row>
    <row r="118" spans="1:18" ht="15" customHeight="1" x14ac:dyDescent="0.3">
      <c r="A118" t="s">
        <v>316</v>
      </c>
      <c r="B118" t="s">
        <v>22</v>
      </c>
      <c r="C118" t="s">
        <v>35</v>
      </c>
      <c r="D118" t="s">
        <v>182</v>
      </c>
      <c r="E118" t="s">
        <v>317</v>
      </c>
      <c r="F118">
        <v>2021</v>
      </c>
      <c r="G118">
        <v>75000</v>
      </c>
      <c r="H118" t="s">
        <v>26</v>
      </c>
      <c r="I118" t="s">
        <v>43</v>
      </c>
      <c r="J118">
        <v>434</v>
      </c>
      <c r="K118" t="s">
        <v>52</v>
      </c>
      <c r="L118">
        <v>11000000</v>
      </c>
      <c r="M118">
        <v>443877</v>
      </c>
      <c r="N118">
        <v>11443877</v>
      </c>
      <c r="O118">
        <v>12990000</v>
      </c>
      <c r="P118">
        <v>1546123</v>
      </c>
      <c r="Q118">
        <v>119</v>
      </c>
      <c r="R118" s="8"/>
    </row>
    <row r="119" spans="1:18" ht="15" customHeight="1" x14ac:dyDescent="0.3">
      <c r="A119" t="s">
        <v>11643</v>
      </c>
      <c r="B119" t="s">
        <v>22</v>
      </c>
      <c r="C119" t="s">
        <v>5289</v>
      </c>
      <c r="D119" t="s">
        <v>230</v>
      </c>
      <c r="E119" t="s">
        <v>11644</v>
      </c>
      <c r="F119">
        <v>2020</v>
      </c>
      <c r="G119">
        <v>22745</v>
      </c>
      <c r="H119" t="s">
        <v>26</v>
      </c>
      <c r="I119" t="s">
        <v>11645</v>
      </c>
      <c r="J119">
        <v>21</v>
      </c>
      <c r="K119" t="s">
        <v>33</v>
      </c>
      <c r="L119">
        <v>10300000</v>
      </c>
      <c r="M119">
        <v>283740</v>
      </c>
      <c r="N119">
        <v>10583740</v>
      </c>
      <c r="O119">
        <v>11990000</v>
      </c>
      <c r="P119">
        <v>1406260</v>
      </c>
      <c r="Q119">
        <v>1173</v>
      </c>
      <c r="R119" s="8"/>
    </row>
    <row r="120" spans="1:18" ht="15" customHeight="1" x14ac:dyDescent="0.3">
      <c r="A120" t="s">
        <v>11648</v>
      </c>
      <c r="B120" t="s">
        <v>22</v>
      </c>
      <c r="C120" t="s">
        <v>54</v>
      </c>
      <c r="D120" t="s">
        <v>191</v>
      </c>
      <c r="E120" t="s">
        <v>11649</v>
      </c>
      <c r="F120">
        <v>2021</v>
      </c>
      <c r="G120">
        <v>89720</v>
      </c>
      <c r="H120" t="s">
        <v>26</v>
      </c>
      <c r="I120" t="s">
        <v>43</v>
      </c>
      <c r="J120">
        <v>33</v>
      </c>
      <c r="K120" t="s">
        <v>33</v>
      </c>
      <c r="L120">
        <v>10000000</v>
      </c>
      <c r="M120">
        <v>279240</v>
      </c>
      <c r="N120">
        <v>10279240</v>
      </c>
      <c r="O120">
        <v>11690000</v>
      </c>
      <c r="P120">
        <v>1410760</v>
      </c>
      <c r="Q120">
        <v>1207</v>
      </c>
      <c r="R120" s="8"/>
    </row>
    <row r="121" spans="1:18" ht="15" customHeight="1" x14ac:dyDescent="0.3">
      <c r="A121" t="s">
        <v>13345</v>
      </c>
      <c r="B121" t="s">
        <v>22</v>
      </c>
      <c r="C121" t="s">
        <v>5289</v>
      </c>
      <c r="D121" t="s">
        <v>92</v>
      </c>
      <c r="E121" t="s">
        <v>13482</v>
      </c>
      <c r="F121">
        <v>2021</v>
      </c>
      <c r="G121">
        <v>109502</v>
      </c>
      <c r="H121" t="s">
        <v>26</v>
      </c>
      <c r="I121" t="s">
        <v>13483</v>
      </c>
      <c r="J121">
        <v>5</v>
      </c>
      <c r="K121" t="s">
        <v>39</v>
      </c>
      <c r="L121">
        <v>15000000</v>
      </c>
      <c r="M121">
        <v>354240</v>
      </c>
      <c r="N121">
        <v>15354240</v>
      </c>
      <c r="O121">
        <v>18490000</v>
      </c>
      <c r="P121">
        <v>3135760</v>
      </c>
      <c r="Q121">
        <v>1696</v>
      </c>
      <c r="R121" s="8"/>
    </row>
    <row r="122" spans="1:18" ht="15" customHeight="1" x14ac:dyDescent="0.3">
      <c r="A122" t="s">
        <v>10469</v>
      </c>
      <c r="B122" t="s">
        <v>22</v>
      </c>
      <c r="C122" t="s">
        <v>54</v>
      </c>
      <c r="D122" t="s">
        <v>230</v>
      </c>
      <c r="E122" t="s">
        <v>10597</v>
      </c>
      <c r="F122">
        <v>2021</v>
      </c>
      <c r="G122">
        <v>46000</v>
      </c>
      <c r="H122" t="s">
        <v>26</v>
      </c>
      <c r="I122" t="s">
        <v>10598</v>
      </c>
      <c r="J122">
        <v>81</v>
      </c>
      <c r="K122" t="s">
        <v>52</v>
      </c>
      <c r="L122">
        <v>5000000</v>
      </c>
      <c r="M122">
        <v>204240</v>
      </c>
      <c r="N122">
        <v>5204240</v>
      </c>
      <c r="O122">
        <v>8490000</v>
      </c>
      <c r="P122">
        <v>3285760</v>
      </c>
      <c r="Q122">
        <v>387</v>
      </c>
      <c r="R122" s="8"/>
    </row>
    <row r="123" spans="1:18" ht="15" customHeight="1" x14ac:dyDescent="0.3">
      <c r="A123" t="s">
        <v>4758</v>
      </c>
      <c r="B123" t="s">
        <v>22</v>
      </c>
      <c r="C123" t="s">
        <v>5289</v>
      </c>
      <c r="D123" t="s">
        <v>62</v>
      </c>
      <c r="E123" t="s">
        <v>218</v>
      </c>
      <c r="F123">
        <v>2021</v>
      </c>
      <c r="G123">
        <v>77000</v>
      </c>
      <c r="H123" t="s">
        <v>26</v>
      </c>
      <c r="I123" t="s">
        <v>125</v>
      </c>
      <c r="J123">
        <v>176</v>
      </c>
      <c r="K123" t="s">
        <v>33</v>
      </c>
      <c r="L123">
        <v>14600000</v>
      </c>
      <c r="M123">
        <v>348240</v>
      </c>
      <c r="N123">
        <v>14948240</v>
      </c>
      <c r="O123">
        <v>15490000</v>
      </c>
      <c r="P123">
        <v>541760</v>
      </c>
      <c r="Q123">
        <v>35</v>
      </c>
      <c r="R123" s="8"/>
    </row>
    <row r="124" spans="1:18" ht="15" customHeight="1" x14ac:dyDescent="0.3">
      <c r="A124" t="s">
        <v>11650</v>
      </c>
      <c r="B124" t="s">
        <v>22</v>
      </c>
      <c r="C124" t="s">
        <v>5289</v>
      </c>
      <c r="D124" t="s">
        <v>58</v>
      </c>
      <c r="E124" t="s">
        <v>11651</v>
      </c>
      <c r="F124">
        <v>2021</v>
      </c>
      <c r="G124">
        <v>18508</v>
      </c>
      <c r="H124" t="s">
        <v>26</v>
      </c>
      <c r="I124" t="s">
        <v>4088</v>
      </c>
      <c r="J124">
        <v>8</v>
      </c>
      <c r="K124" t="s">
        <v>33</v>
      </c>
      <c r="L124">
        <v>7400000</v>
      </c>
      <c r="M124">
        <v>240240</v>
      </c>
      <c r="N124">
        <v>7640240</v>
      </c>
      <c r="O124">
        <v>9590000</v>
      </c>
      <c r="P124">
        <v>1949760</v>
      </c>
      <c r="Q124">
        <v>2033</v>
      </c>
      <c r="R124" s="8"/>
    </row>
    <row r="125" spans="1:18" ht="15" customHeight="1" x14ac:dyDescent="0.3">
      <c r="A125" t="s">
        <v>159</v>
      </c>
      <c r="B125" t="s">
        <v>22</v>
      </c>
      <c r="C125" t="s">
        <v>35</v>
      </c>
      <c r="D125" t="s">
        <v>137</v>
      </c>
      <c r="E125" t="s">
        <v>160</v>
      </c>
      <c r="F125">
        <v>2021</v>
      </c>
      <c r="G125">
        <v>85390</v>
      </c>
      <c r="H125" t="s">
        <v>26</v>
      </c>
      <c r="I125" t="s">
        <v>161</v>
      </c>
      <c r="J125">
        <v>424</v>
      </c>
      <c r="K125" t="s">
        <v>52</v>
      </c>
      <c r="L125">
        <v>7700000</v>
      </c>
      <c r="M125">
        <v>241530</v>
      </c>
      <c r="N125">
        <v>7941530</v>
      </c>
      <c r="O125">
        <v>9790000</v>
      </c>
      <c r="P125">
        <v>1848470</v>
      </c>
      <c r="Q125">
        <v>1888</v>
      </c>
    </row>
    <row r="126" spans="1:18" ht="15" customHeight="1" x14ac:dyDescent="0.3">
      <c r="A126" t="s">
        <v>324</v>
      </c>
      <c r="B126" t="s">
        <v>22</v>
      </c>
      <c r="C126" t="s">
        <v>5289</v>
      </c>
      <c r="D126" t="s">
        <v>36</v>
      </c>
      <c r="E126" t="s">
        <v>325</v>
      </c>
      <c r="F126">
        <v>2021</v>
      </c>
      <c r="G126">
        <v>40095</v>
      </c>
      <c r="H126" t="s">
        <v>26</v>
      </c>
      <c r="I126" t="s">
        <v>106</v>
      </c>
      <c r="J126">
        <v>335</v>
      </c>
      <c r="K126" t="s">
        <v>211</v>
      </c>
      <c r="L126">
        <v>6200000</v>
      </c>
      <c r="M126">
        <v>219030</v>
      </c>
      <c r="N126">
        <v>6419030</v>
      </c>
      <c r="O126">
        <v>8190000</v>
      </c>
      <c r="P126">
        <v>1770970</v>
      </c>
      <c r="Q126">
        <v>2162</v>
      </c>
      <c r="R126" s="8"/>
    </row>
    <row r="127" spans="1:18" ht="15" customHeight="1" x14ac:dyDescent="0.3">
      <c r="A127" t="s">
        <v>11652</v>
      </c>
      <c r="B127" t="s">
        <v>22</v>
      </c>
      <c r="C127" t="s">
        <v>30</v>
      </c>
      <c r="D127" t="s">
        <v>62</v>
      </c>
      <c r="E127" t="s">
        <v>207</v>
      </c>
      <c r="F127">
        <v>2021</v>
      </c>
      <c r="G127">
        <v>20803</v>
      </c>
      <c r="H127" t="s">
        <v>26</v>
      </c>
      <c r="I127" t="s">
        <v>336</v>
      </c>
      <c r="J127">
        <v>32</v>
      </c>
      <c r="K127" t="s">
        <v>39</v>
      </c>
      <c r="L127">
        <v>9300000</v>
      </c>
      <c r="M127">
        <v>268740</v>
      </c>
      <c r="N127">
        <v>9568740</v>
      </c>
      <c r="O127">
        <v>11290000</v>
      </c>
      <c r="P127">
        <v>1721260</v>
      </c>
      <c r="Q127">
        <v>1525</v>
      </c>
      <c r="R127" s="8"/>
    </row>
    <row r="128" spans="1:18" ht="15" customHeight="1" x14ac:dyDescent="0.3">
      <c r="A128" t="s">
        <v>149</v>
      </c>
      <c r="B128" t="s">
        <v>22</v>
      </c>
      <c r="C128" t="s">
        <v>5289</v>
      </c>
      <c r="D128" t="s">
        <v>145</v>
      </c>
      <c r="E128" t="s">
        <v>150</v>
      </c>
      <c r="F128">
        <v>2022</v>
      </c>
      <c r="G128">
        <v>0</v>
      </c>
      <c r="H128" t="s">
        <v>26</v>
      </c>
      <c r="I128" t="s">
        <v>43</v>
      </c>
      <c r="J128">
        <v>266</v>
      </c>
      <c r="K128" t="s">
        <v>52</v>
      </c>
      <c r="L128">
        <v>8137896</v>
      </c>
      <c r="M128">
        <v>248098</v>
      </c>
      <c r="N128">
        <v>8385994</v>
      </c>
      <c r="O128">
        <v>6390000</v>
      </c>
      <c r="P128">
        <v>-1995994</v>
      </c>
      <c r="Q128">
        <v>-3124</v>
      </c>
      <c r="R128" s="8"/>
    </row>
    <row r="129" spans="1:18" ht="15" customHeight="1" x14ac:dyDescent="0.3">
      <c r="A129" t="s">
        <v>11654</v>
      </c>
      <c r="B129" t="s">
        <v>22</v>
      </c>
      <c r="C129" t="s">
        <v>54</v>
      </c>
      <c r="D129" t="s">
        <v>62</v>
      </c>
      <c r="E129" t="s">
        <v>10899</v>
      </c>
      <c r="F129">
        <v>2022</v>
      </c>
      <c r="G129">
        <v>72768</v>
      </c>
      <c r="H129" t="s">
        <v>26</v>
      </c>
      <c r="I129" t="s">
        <v>64</v>
      </c>
      <c r="J129">
        <v>5</v>
      </c>
      <c r="K129" t="s">
        <v>28</v>
      </c>
      <c r="L129">
        <v>12850000</v>
      </c>
      <c r="M129">
        <v>0</v>
      </c>
      <c r="N129">
        <v>12850000</v>
      </c>
      <c r="O129">
        <v>1</v>
      </c>
      <c r="P129">
        <v>-12849999</v>
      </c>
      <c r="Q129">
        <v>-1284999900</v>
      </c>
      <c r="R129" s="8"/>
    </row>
    <row r="130" spans="1:18" ht="15" customHeight="1" x14ac:dyDescent="0.3">
      <c r="A130" t="s">
        <v>11654</v>
      </c>
      <c r="B130" t="s">
        <v>22</v>
      </c>
      <c r="C130" t="s">
        <v>54</v>
      </c>
      <c r="D130" t="s">
        <v>62</v>
      </c>
      <c r="E130" t="s">
        <v>10899</v>
      </c>
      <c r="F130">
        <v>2022</v>
      </c>
      <c r="G130">
        <v>72768</v>
      </c>
      <c r="H130" t="s">
        <v>26</v>
      </c>
      <c r="I130" t="s">
        <v>64</v>
      </c>
      <c r="J130">
        <v>26</v>
      </c>
      <c r="K130" t="s">
        <v>39</v>
      </c>
      <c r="L130">
        <v>12850000</v>
      </c>
      <c r="M130">
        <v>321990</v>
      </c>
      <c r="N130">
        <v>13171990</v>
      </c>
      <c r="O130">
        <v>14990000</v>
      </c>
      <c r="P130">
        <v>1818010</v>
      </c>
      <c r="Q130">
        <v>1213</v>
      </c>
      <c r="R130" s="8"/>
    </row>
    <row r="131" spans="1:18" ht="15" customHeight="1" x14ac:dyDescent="0.3">
      <c r="A131" t="s">
        <v>10523</v>
      </c>
      <c r="B131" t="s">
        <v>22</v>
      </c>
      <c r="C131" t="s">
        <v>54</v>
      </c>
      <c r="D131" t="s">
        <v>108</v>
      </c>
      <c r="E131" t="s">
        <v>10676</v>
      </c>
      <c r="F131">
        <v>2021</v>
      </c>
      <c r="G131">
        <v>90000</v>
      </c>
      <c r="H131" t="s">
        <v>26</v>
      </c>
      <c r="I131" t="s">
        <v>109</v>
      </c>
      <c r="J131">
        <v>71</v>
      </c>
      <c r="K131" t="s">
        <v>52</v>
      </c>
      <c r="L131">
        <v>5200000</v>
      </c>
      <c r="M131">
        <v>207240</v>
      </c>
      <c r="N131">
        <v>5407240</v>
      </c>
      <c r="O131">
        <v>7290000</v>
      </c>
      <c r="P131">
        <v>1882760</v>
      </c>
      <c r="Q131">
        <v>2583</v>
      </c>
      <c r="R131" s="8"/>
    </row>
    <row r="132" spans="1:18" ht="15" customHeight="1" x14ac:dyDescent="0.3">
      <c r="A132" t="s">
        <v>10293</v>
      </c>
      <c r="B132" t="s">
        <v>22</v>
      </c>
      <c r="C132" t="s">
        <v>5289</v>
      </c>
      <c r="D132" t="s">
        <v>250</v>
      </c>
      <c r="E132" t="s">
        <v>10889</v>
      </c>
      <c r="F132">
        <v>2022</v>
      </c>
      <c r="G132">
        <v>80925</v>
      </c>
      <c r="H132" t="s">
        <v>26</v>
      </c>
      <c r="I132" t="s">
        <v>10890</v>
      </c>
      <c r="J132">
        <v>81</v>
      </c>
      <c r="K132" t="s">
        <v>33</v>
      </c>
      <c r="L132">
        <v>14000000</v>
      </c>
      <c r="M132">
        <v>339240</v>
      </c>
      <c r="N132">
        <v>14339240</v>
      </c>
      <c r="O132">
        <v>16990000</v>
      </c>
      <c r="P132">
        <v>2650760</v>
      </c>
      <c r="Q132">
        <v>156</v>
      </c>
      <c r="R132" s="8"/>
    </row>
    <row r="133" spans="1:18" ht="15" customHeight="1" x14ac:dyDescent="0.3">
      <c r="A133" t="s">
        <v>309</v>
      </c>
      <c r="B133" t="s">
        <v>22</v>
      </c>
      <c r="C133" t="s">
        <v>35</v>
      </c>
      <c r="D133" t="s">
        <v>24</v>
      </c>
      <c r="E133" t="s">
        <v>213</v>
      </c>
      <c r="F133">
        <v>2022</v>
      </c>
      <c r="G133">
        <v>25200</v>
      </c>
      <c r="H133" t="s">
        <v>26</v>
      </c>
      <c r="I133" t="s">
        <v>310</v>
      </c>
      <c r="J133">
        <v>511</v>
      </c>
      <c r="K133" t="s">
        <v>52</v>
      </c>
      <c r="L133">
        <v>10300000</v>
      </c>
      <c r="M133">
        <v>280530</v>
      </c>
      <c r="N133">
        <v>10580530</v>
      </c>
      <c r="O133">
        <v>10490000</v>
      </c>
      <c r="P133">
        <v>-90530</v>
      </c>
      <c r="Q133">
        <v>-86</v>
      </c>
      <c r="R133" s="8"/>
    </row>
    <row r="134" spans="1:18" ht="15" customHeight="1" x14ac:dyDescent="0.3">
      <c r="A134" t="s">
        <v>6484</v>
      </c>
      <c r="B134" t="s">
        <v>22</v>
      </c>
      <c r="C134" t="s">
        <v>5289</v>
      </c>
      <c r="D134" t="s">
        <v>4031</v>
      </c>
      <c r="E134" t="s">
        <v>8543</v>
      </c>
      <c r="F134">
        <v>2022</v>
      </c>
      <c r="G134">
        <v>58239</v>
      </c>
      <c r="H134" t="s">
        <v>26</v>
      </c>
      <c r="I134" t="s">
        <v>60</v>
      </c>
      <c r="J134">
        <v>145</v>
      </c>
      <c r="K134" t="s">
        <v>33</v>
      </c>
      <c r="L134">
        <v>10100000</v>
      </c>
      <c r="M134">
        <v>280740</v>
      </c>
      <c r="N134">
        <v>10380740</v>
      </c>
      <c r="O134">
        <v>11190000</v>
      </c>
      <c r="P134">
        <v>809260</v>
      </c>
      <c r="Q134">
        <v>723</v>
      </c>
      <c r="R134" s="8"/>
    </row>
    <row r="135" spans="1:18" ht="15" customHeight="1" x14ac:dyDescent="0.3">
      <c r="A135" t="s">
        <v>6316</v>
      </c>
      <c r="B135" t="s">
        <v>22</v>
      </c>
      <c r="C135" t="s">
        <v>30</v>
      </c>
      <c r="D135" t="s">
        <v>7783</v>
      </c>
      <c r="E135" t="s">
        <v>11655</v>
      </c>
      <c r="F135">
        <v>2022</v>
      </c>
      <c r="G135">
        <v>65000</v>
      </c>
      <c r="H135" t="s">
        <v>26</v>
      </c>
      <c r="I135" t="s">
        <v>43</v>
      </c>
      <c r="J135">
        <v>169</v>
      </c>
      <c r="K135" t="s">
        <v>28</v>
      </c>
      <c r="L135">
        <v>11500000</v>
      </c>
      <c r="M135">
        <v>301740</v>
      </c>
      <c r="N135">
        <v>11801740</v>
      </c>
      <c r="O135">
        <v>13690000</v>
      </c>
      <c r="P135">
        <v>1888260</v>
      </c>
      <c r="Q135">
        <v>1379</v>
      </c>
      <c r="R135" s="8"/>
    </row>
    <row r="136" spans="1:18" ht="15" customHeight="1" x14ac:dyDescent="0.3">
      <c r="A136" t="s">
        <v>11656</v>
      </c>
      <c r="B136" t="s">
        <v>22</v>
      </c>
      <c r="C136" t="s">
        <v>54</v>
      </c>
      <c r="D136" t="s">
        <v>41</v>
      </c>
      <c r="E136" t="s">
        <v>11657</v>
      </c>
      <c r="F136">
        <v>2022</v>
      </c>
      <c r="G136">
        <v>46000</v>
      </c>
      <c r="H136" t="s">
        <v>26</v>
      </c>
      <c r="I136" t="s">
        <v>109</v>
      </c>
      <c r="J136">
        <v>21</v>
      </c>
      <c r="K136" t="s">
        <v>39</v>
      </c>
      <c r="L136">
        <v>5850000</v>
      </c>
      <c r="M136">
        <v>216990</v>
      </c>
      <c r="N136">
        <v>6066990</v>
      </c>
      <c r="O136">
        <v>7590000</v>
      </c>
      <c r="P136">
        <v>1523010</v>
      </c>
      <c r="Q136">
        <v>2007</v>
      </c>
    </row>
    <row r="137" spans="1:18" ht="15" customHeight="1" x14ac:dyDescent="0.3">
      <c r="A137" t="s">
        <v>10885</v>
      </c>
      <c r="B137" t="s">
        <v>22</v>
      </c>
      <c r="C137" t="s">
        <v>54</v>
      </c>
      <c r="D137" t="s">
        <v>41</v>
      </c>
      <c r="E137" t="s">
        <v>10891</v>
      </c>
      <c r="F137">
        <v>2022</v>
      </c>
      <c r="G137">
        <v>102547</v>
      </c>
      <c r="H137" t="s">
        <v>26</v>
      </c>
      <c r="I137" t="s">
        <v>43</v>
      </c>
      <c r="J137">
        <v>54</v>
      </c>
      <c r="K137" t="s">
        <v>33</v>
      </c>
      <c r="L137">
        <v>8500000</v>
      </c>
      <c r="M137">
        <v>256740</v>
      </c>
      <c r="N137">
        <v>8756740</v>
      </c>
      <c r="O137">
        <v>10790000</v>
      </c>
      <c r="P137">
        <v>2033260</v>
      </c>
      <c r="Q137">
        <v>1884</v>
      </c>
      <c r="R137" s="8"/>
    </row>
    <row r="138" spans="1:18" ht="15" customHeight="1" x14ac:dyDescent="0.3">
      <c r="A138" t="s">
        <v>5347</v>
      </c>
      <c r="B138" t="s">
        <v>22</v>
      </c>
      <c r="C138" t="s">
        <v>54</v>
      </c>
      <c r="D138" t="s">
        <v>24</v>
      </c>
      <c r="E138" t="s">
        <v>13484</v>
      </c>
      <c r="F138">
        <v>2023</v>
      </c>
      <c r="G138">
        <v>70000</v>
      </c>
      <c r="H138" t="s">
        <v>26</v>
      </c>
      <c r="I138" t="s">
        <v>43</v>
      </c>
      <c r="J138">
        <v>188</v>
      </c>
      <c r="K138" t="s">
        <v>33</v>
      </c>
      <c r="L138">
        <v>14500000</v>
      </c>
      <c r="M138">
        <v>343530</v>
      </c>
      <c r="N138">
        <v>14843530</v>
      </c>
      <c r="O138">
        <v>15990000</v>
      </c>
      <c r="P138">
        <v>1146470</v>
      </c>
      <c r="Q138">
        <v>717</v>
      </c>
      <c r="R138" s="8"/>
    </row>
    <row r="139" spans="1:18" ht="15" customHeight="1" x14ac:dyDescent="0.3">
      <c r="A139" t="s">
        <v>5376</v>
      </c>
      <c r="B139" t="s">
        <v>22</v>
      </c>
      <c r="C139" t="s">
        <v>54</v>
      </c>
      <c r="D139" t="s">
        <v>36</v>
      </c>
      <c r="E139" t="s">
        <v>312</v>
      </c>
      <c r="F139">
        <v>2022</v>
      </c>
      <c r="G139">
        <v>56079</v>
      </c>
      <c r="H139" t="s">
        <v>26</v>
      </c>
      <c r="I139" t="s">
        <v>8569</v>
      </c>
      <c r="J139">
        <v>230</v>
      </c>
      <c r="K139" t="s">
        <v>52</v>
      </c>
      <c r="L139">
        <v>10000000</v>
      </c>
      <c r="M139">
        <v>276030</v>
      </c>
      <c r="N139">
        <v>10276030</v>
      </c>
      <c r="O139">
        <v>11990000</v>
      </c>
      <c r="P139">
        <v>1713970</v>
      </c>
      <c r="Q139">
        <v>1429</v>
      </c>
    </row>
    <row r="140" spans="1:18" ht="15" customHeight="1" x14ac:dyDescent="0.3">
      <c r="A140" t="s">
        <v>2271</v>
      </c>
      <c r="B140" t="s">
        <v>22</v>
      </c>
      <c r="C140" t="s">
        <v>54</v>
      </c>
      <c r="D140" t="s">
        <v>24</v>
      </c>
      <c r="E140" t="s">
        <v>8554</v>
      </c>
      <c r="F140">
        <v>2022</v>
      </c>
      <c r="G140">
        <v>72706</v>
      </c>
      <c r="H140" t="s">
        <v>26</v>
      </c>
      <c r="I140" t="s">
        <v>10892</v>
      </c>
      <c r="J140">
        <v>54</v>
      </c>
      <c r="K140" t="s">
        <v>33</v>
      </c>
      <c r="L140">
        <v>29200000</v>
      </c>
      <c r="M140">
        <v>567240</v>
      </c>
      <c r="N140">
        <v>29767240</v>
      </c>
      <c r="O140">
        <v>35990000</v>
      </c>
      <c r="P140">
        <v>6222760</v>
      </c>
      <c r="Q140">
        <v>1729</v>
      </c>
      <c r="R140" s="8"/>
    </row>
    <row r="141" spans="1:18" ht="15" customHeight="1" x14ac:dyDescent="0.3">
      <c r="A141" t="s">
        <v>4067</v>
      </c>
      <c r="B141" t="s">
        <v>22</v>
      </c>
      <c r="C141" t="s">
        <v>5289</v>
      </c>
      <c r="D141" t="s">
        <v>24</v>
      </c>
      <c r="E141" t="s">
        <v>4100</v>
      </c>
      <c r="F141">
        <v>2023</v>
      </c>
      <c r="G141">
        <v>45000</v>
      </c>
      <c r="H141" t="s">
        <v>26</v>
      </c>
      <c r="I141" t="s">
        <v>32</v>
      </c>
      <c r="J141">
        <v>237</v>
      </c>
      <c r="K141" t="s">
        <v>33</v>
      </c>
      <c r="L141">
        <v>17500000</v>
      </c>
      <c r="M141">
        <v>388530</v>
      </c>
      <c r="N141">
        <v>17888530</v>
      </c>
      <c r="O141">
        <v>18990000</v>
      </c>
      <c r="P141">
        <v>1101470</v>
      </c>
      <c r="Q141">
        <v>58</v>
      </c>
      <c r="R141" s="8"/>
    </row>
    <row r="142" spans="1:18" ht="15" customHeight="1" x14ac:dyDescent="0.3">
      <c r="A142" t="s">
        <v>1399</v>
      </c>
      <c r="B142" t="s">
        <v>22</v>
      </c>
      <c r="C142" t="s">
        <v>30</v>
      </c>
      <c r="D142" t="s">
        <v>4215</v>
      </c>
      <c r="E142" t="s">
        <v>11658</v>
      </c>
      <c r="F142">
        <v>2022</v>
      </c>
      <c r="G142">
        <v>53750</v>
      </c>
      <c r="H142" t="s">
        <v>26</v>
      </c>
      <c r="I142" t="s">
        <v>109</v>
      </c>
      <c r="J142">
        <v>26</v>
      </c>
      <c r="K142" t="s">
        <v>39</v>
      </c>
      <c r="L142">
        <v>9600000</v>
      </c>
      <c r="M142">
        <v>273240</v>
      </c>
      <c r="N142">
        <v>9873240</v>
      </c>
      <c r="O142">
        <v>11990000</v>
      </c>
      <c r="P142">
        <v>2116760</v>
      </c>
      <c r="Q142">
        <v>1765</v>
      </c>
    </row>
    <row r="143" spans="1:18" ht="15" customHeight="1" x14ac:dyDescent="0.3">
      <c r="A143" t="s">
        <v>11255</v>
      </c>
      <c r="B143" t="s">
        <v>22</v>
      </c>
      <c r="C143" t="s">
        <v>54</v>
      </c>
      <c r="D143" t="s">
        <v>50</v>
      </c>
      <c r="E143" t="s">
        <v>3983</v>
      </c>
      <c r="F143">
        <v>2022</v>
      </c>
      <c r="G143">
        <v>37000</v>
      </c>
      <c r="H143" t="s">
        <v>26</v>
      </c>
      <c r="I143" t="s">
        <v>43</v>
      </c>
      <c r="J143">
        <v>45</v>
      </c>
      <c r="K143" t="s">
        <v>33</v>
      </c>
      <c r="L143">
        <v>6500000</v>
      </c>
      <c r="M143">
        <v>0</v>
      </c>
      <c r="N143">
        <v>6500000</v>
      </c>
      <c r="O143">
        <v>7990000</v>
      </c>
      <c r="P143">
        <v>1490000</v>
      </c>
      <c r="Q143">
        <v>1865</v>
      </c>
    </row>
    <row r="144" spans="1:18" ht="15" customHeight="1" x14ac:dyDescent="0.3">
      <c r="A144" t="s">
        <v>178</v>
      </c>
      <c r="B144" t="s">
        <v>22</v>
      </c>
      <c r="C144" t="s">
        <v>54</v>
      </c>
      <c r="D144" t="s">
        <v>62</v>
      </c>
      <c r="E144" t="s">
        <v>129</v>
      </c>
      <c r="F144">
        <v>2022</v>
      </c>
      <c r="G144">
        <v>44332</v>
      </c>
      <c r="H144" t="s">
        <v>26</v>
      </c>
      <c r="I144" t="s">
        <v>64</v>
      </c>
      <c r="J144">
        <v>53</v>
      </c>
      <c r="K144" t="s">
        <v>33</v>
      </c>
      <c r="L144">
        <v>15900000</v>
      </c>
      <c r="M144">
        <v>367740</v>
      </c>
      <c r="N144">
        <v>16267740</v>
      </c>
      <c r="O144">
        <v>18990000</v>
      </c>
      <c r="P144">
        <v>2722260</v>
      </c>
      <c r="Q144">
        <v>1434</v>
      </c>
    </row>
    <row r="145" spans="1:18" ht="15" customHeight="1" x14ac:dyDescent="0.3">
      <c r="A145" t="s">
        <v>117</v>
      </c>
      <c r="B145" t="s">
        <v>22</v>
      </c>
      <c r="C145" t="s">
        <v>30</v>
      </c>
      <c r="D145" t="s">
        <v>62</v>
      </c>
      <c r="E145" t="s">
        <v>80</v>
      </c>
      <c r="F145">
        <v>2023</v>
      </c>
      <c r="G145">
        <v>45360</v>
      </c>
      <c r="H145" t="s">
        <v>26</v>
      </c>
      <c r="I145" t="s">
        <v>64</v>
      </c>
      <c r="J145">
        <v>357</v>
      </c>
      <c r="K145" t="s">
        <v>33</v>
      </c>
      <c r="L145">
        <v>12100000</v>
      </c>
      <c r="M145">
        <v>307530</v>
      </c>
      <c r="N145">
        <v>12407530</v>
      </c>
      <c r="O145">
        <v>12990000</v>
      </c>
      <c r="P145">
        <v>582470</v>
      </c>
      <c r="Q145">
        <v>448</v>
      </c>
    </row>
    <row r="146" spans="1:18" ht="15" customHeight="1" x14ac:dyDescent="0.3">
      <c r="A146" t="s">
        <v>11659</v>
      </c>
      <c r="B146" t="s">
        <v>22</v>
      </c>
      <c r="C146" t="s">
        <v>5289</v>
      </c>
      <c r="D146" t="s">
        <v>108</v>
      </c>
      <c r="E146" t="s">
        <v>11660</v>
      </c>
      <c r="F146">
        <v>2023</v>
      </c>
      <c r="G146">
        <v>34836</v>
      </c>
      <c r="H146" t="s">
        <v>26</v>
      </c>
      <c r="I146" t="s">
        <v>43</v>
      </c>
      <c r="J146">
        <v>13</v>
      </c>
      <c r="K146" t="s">
        <v>39</v>
      </c>
      <c r="L146">
        <v>5100000</v>
      </c>
      <c r="M146">
        <v>205740</v>
      </c>
      <c r="N146">
        <v>5305740</v>
      </c>
      <c r="O146">
        <v>6290000</v>
      </c>
      <c r="P146">
        <v>984260</v>
      </c>
      <c r="Q146">
        <v>1565</v>
      </c>
    </row>
    <row r="147" spans="1:18" ht="15" customHeight="1" x14ac:dyDescent="0.3">
      <c r="A147" t="s">
        <v>11661</v>
      </c>
      <c r="B147" t="s">
        <v>22</v>
      </c>
      <c r="C147" t="s">
        <v>54</v>
      </c>
      <c r="D147" t="s">
        <v>24</v>
      </c>
      <c r="E147" t="s">
        <v>4100</v>
      </c>
      <c r="F147">
        <v>2023</v>
      </c>
      <c r="G147">
        <v>52000</v>
      </c>
      <c r="H147" t="s">
        <v>26</v>
      </c>
      <c r="I147" t="s">
        <v>8596</v>
      </c>
      <c r="J147">
        <v>26</v>
      </c>
      <c r="K147" t="s">
        <v>47</v>
      </c>
      <c r="L147">
        <v>16500000</v>
      </c>
      <c r="M147">
        <v>376740</v>
      </c>
      <c r="N147">
        <v>16876740</v>
      </c>
      <c r="O147">
        <v>19490000</v>
      </c>
      <c r="P147">
        <v>2613260</v>
      </c>
      <c r="Q147">
        <v>1341</v>
      </c>
    </row>
    <row r="148" spans="1:18" ht="15" customHeight="1" x14ac:dyDescent="0.3">
      <c r="A148" t="s">
        <v>10884</v>
      </c>
      <c r="B148" t="s">
        <v>22</v>
      </c>
      <c r="C148" t="s">
        <v>54</v>
      </c>
      <c r="D148" t="s">
        <v>131</v>
      </c>
      <c r="E148" t="s">
        <v>8595</v>
      </c>
      <c r="F148">
        <v>2023</v>
      </c>
      <c r="G148">
        <v>60800</v>
      </c>
      <c r="H148" t="s">
        <v>26</v>
      </c>
      <c r="I148" t="s">
        <v>8587</v>
      </c>
      <c r="J148">
        <v>21</v>
      </c>
      <c r="K148" t="s">
        <v>47</v>
      </c>
      <c r="L148">
        <v>19000000</v>
      </c>
      <c r="M148">
        <v>414240</v>
      </c>
      <c r="N148">
        <v>19414240</v>
      </c>
      <c r="O148">
        <v>22490000</v>
      </c>
      <c r="P148">
        <v>3075760</v>
      </c>
      <c r="Q148">
        <v>1368</v>
      </c>
    </row>
    <row r="149" spans="1:18" ht="15" customHeight="1" x14ac:dyDescent="0.3">
      <c r="A149" t="s">
        <v>315</v>
      </c>
      <c r="B149" t="s">
        <v>22</v>
      </c>
      <c r="C149" t="s">
        <v>5289</v>
      </c>
      <c r="D149" t="s">
        <v>62</v>
      </c>
      <c r="E149" t="s">
        <v>218</v>
      </c>
      <c r="F149">
        <v>2023</v>
      </c>
      <c r="G149">
        <v>66999</v>
      </c>
      <c r="H149" t="s">
        <v>26</v>
      </c>
      <c r="I149" t="s">
        <v>64</v>
      </c>
      <c r="J149">
        <v>313</v>
      </c>
      <c r="K149" t="s">
        <v>33</v>
      </c>
      <c r="L149">
        <v>19800000</v>
      </c>
      <c r="M149">
        <v>423030</v>
      </c>
      <c r="N149">
        <v>20223030</v>
      </c>
      <c r="O149">
        <v>20990000</v>
      </c>
      <c r="P149">
        <v>766970</v>
      </c>
      <c r="Q149">
        <v>365</v>
      </c>
    </row>
    <row r="150" spans="1:18" ht="15" customHeight="1" x14ac:dyDescent="0.3">
      <c r="A150" t="s">
        <v>297</v>
      </c>
      <c r="B150" t="s">
        <v>22</v>
      </c>
      <c r="C150" t="s">
        <v>5289</v>
      </c>
      <c r="D150" t="s">
        <v>137</v>
      </c>
      <c r="E150" t="s">
        <v>235</v>
      </c>
      <c r="F150">
        <v>2023</v>
      </c>
      <c r="G150">
        <v>45000</v>
      </c>
      <c r="H150" t="s">
        <v>26</v>
      </c>
      <c r="I150" t="s">
        <v>46</v>
      </c>
      <c r="J150">
        <v>298</v>
      </c>
      <c r="K150" t="s">
        <v>33</v>
      </c>
      <c r="L150">
        <v>15400000</v>
      </c>
      <c r="M150">
        <v>566967</v>
      </c>
      <c r="N150">
        <v>15966967</v>
      </c>
      <c r="O150">
        <v>16490000</v>
      </c>
      <c r="P150">
        <v>523033</v>
      </c>
      <c r="Q150">
        <v>317</v>
      </c>
    </row>
    <row r="151" spans="1:18" ht="15" customHeight="1" x14ac:dyDescent="0.3">
      <c r="A151" t="s">
        <v>13129</v>
      </c>
      <c r="B151" t="s">
        <v>22</v>
      </c>
      <c r="C151" t="s">
        <v>54</v>
      </c>
      <c r="D151" t="s">
        <v>36</v>
      </c>
      <c r="E151" t="s">
        <v>11647</v>
      </c>
      <c r="F151">
        <v>2023</v>
      </c>
      <c r="G151">
        <v>39000</v>
      </c>
      <c r="H151" t="s">
        <v>26</v>
      </c>
      <c r="I151" t="s">
        <v>13485</v>
      </c>
      <c r="J151">
        <v>5</v>
      </c>
      <c r="K151" t="s">
        <v>39</v>
      </c>
      <c r="L151">
        <v>6000000</v>
      </c>
      <c r="M151">
        <v>219240</v>
      </c>
      <c r="N151">
        <v>6219240</v>
      </c>
      <c r="O151">
        <v>7290000</v>
      </c>
      <c r="P151">
        <v>1070760</v>
      </c>
      <c r="Q151">
        <v>1469</v>
      </c>
    </row>
    <row r="152" spans="1:18" ht="15" customHeight="1" x14ac:dyDescent="0.3">
      <c r="A152" t="s">
        <v>4070</v>
      </c>
      <c r="B152" t="s">
        <v>22</v>
      </c>
      <c r="C152" t="s">
        <v>30</v>
      </c>
      <c r="D152" t="s">
        <v>24</v>
      </c>
      <c r="E152" t="s">
        <v>5301</v>
      </c>
      <c r="F152">
        <v>2023</v>
      </c>
      <c r="G152">
        <v>114000</v>
      </c>
      <c r="H152" t="s">
        <v>26</v>
      </c>
      <c r="I152" t="s">
        <v>322</v>
      </c>
      <c r="J152">
        <v>211</v>
      </c>
      <c r="K152" t="s">
        <v>33</v>
      </c>
      <c r="L152">
        <v>26500000</v>
      </c>
      <c r="M152">
        <v>523530</v>
      </c>
      <c r="N152">
        <v>27023530</v>
      </c>
      <c r="O152">
        <v>28990000</v>
      </c>
      <c r="P152">
        <v>1966470</v>
      </c>
      <c r="Q152">
        <v>678</v>
      </c>
    </row>
    <row r="153" spans="1:18" ht="15" customHeight="1" x14ac:dyDescent="0.3">
      <c r="A153" t="s">
        <v>13388</v>
      </c>
      <c r="B153" t="s">
        <v>22</v>
      </c>
      <c r="C153" t="s">
        <v>5289</v>
      </c>
      <c r="D153" t="s">
        <v>58</v>
      </c>
      <c r="E153" t="s">
        <v>10606</v>
      </c>
      <c r="F153">
        <v>2023</v>
      </c>
      <c r="G153">
        <v>30267</v>
      </c>
      <c r="H153" t="s">
        <v>26</v>
      </c>
      <c r="I153" t="s">
        <v>10607</v>
      </c>
      <c r="J153">
        <v>5</v>
      </c>
      <c r="K153" t="s">
        <v>39</v>
      </c>
      <c r="L153">
        <v>7300000</v>
      </c>
      <c r="M153">
        <v>238740</v>
      </c>
      <c r="N153">
        <v>7538740</v>
      </c>
      <c r="O153">
        <v>8790000</v>
      </c>
      <c r="P153">
        <v>1251260</v>
      </c>
      <c r="Q153">
        <v>1424</v>
      </c>
      <c r="R153" s="8"/>
    </row>
    <row r="154" spans="1:18" ht="15" customHeight="1" x14ac:dyDescent="0.3">
      <c r="A154" t="s">
        <v>9206</v>
      </c>
      <c r="B154" t="s">
        <v>22</v>
      </c>
      <c r="C154" t="s">
        <v>30</v>
      </c>
      <c r="D154" t="s">
        <v>131</v>
      </c>
      <c r="E154" t="s">
        <v>8595</v>
      </c>
      <c r="F154">
        <v>2023</v>
      </c>
      <c r="G154">
        <v>48000</v>
      </c>
      <c r="H154" t="s">
        <v>26</v>
      </c>
      <c r="I154" t="s">
        <v>4123</v>
      </c>
      <c r="J154">
        <v>26</v>
      </c>
      <c r="K154" t="s">
        <v>39</v>
      </c>
      <c r="L154">
        <v>17000000</v>
      </c>
      <c r="M154">
        <v>384240</v>
      </c>
      <c r="N154">
        <v>17384240</v>
      </c>
      <c r="O154">
        <v>22490000</v>
      </c>
      <c r="P154">
        <v>5105760</v>
      </c>
      <c r="Q154">
        <v>227</v>
      </c>
      <c r="R154" s="8"/>
    </row>
    <row r="155" spans="1:18" ht="15" customHeight="1" x14ac:dyDescent="0.3">
      <c r="A155" t="s">
        <v>75</v>
      </c>
      <c r="B155" t="s">
        <v>22</v>
      </c>
      <c r="C155" t="s">
        <v>5289</v>
      </c>
      <c r="D155" t="s">
        <v>62</v>
      </c>
      <c r="E155" t="s">
        <v>76</v>
      </c>
      <c r="F155">
        <v>2023</v>
      </c>
      <c r="G155">
        <v>67000</v>
      </c>
      <c r="H155" t="s">
        <v>26</v>
      </c>
      <c r="I155" t="s">
        <v>43</v>
      </c>
      <c r="J155">
        <v>390</v>
      </c>
      <c r="K155" t="s">
        <v>211</v>
      </c>
      <c r="L155">
        <v>14000000</v>
      </c>
      <c r="M155">
        <v>336030</v>
      </c>
      <c r="N155">
        <v>14336030</v>
      </c>
      <c r="O155">
        <v>13750000</v>
      </c>
      <c r="P155">
        <v>-586030</v>
      </c>
      <c r="Q155">
        <v>-426</v>
      </c>
      <c r="R155" s="8"/>
    </row>
    <row r="156" spans="1:18" ht="15" customHeight="1" x14ac:dyDescent="0.3">
      <c r="A156" t="s">
        <v>126</v>
      </c>
      <c r="B156" t="s">
        <v>22</v>
      </c>
      <c r="C156" t="s">
        <v>54</v>
      </c>
      <c r="D156" t="s">
        <v>92</v>
      </c>
      <c r="E156" t="s">
        <v>127</v>
      </c>
      <c r="F156">
        <v>2023</v>
      </c>
      <c r="G156">
        <v>44495</v>
      </c>
      <c r="H156" t="s">
        <v>26</v>
      </c>
      <c r="I156" t="s">
        <v>94</v>
      </c>
      <c r="J156">
        <v>334</v>
      </c>
      <c r="K156" t="s">
        <v>28</v>
      </c>
      <c r="L156">
        <v>48000000</v>
      </c>
      <c r="M156">
        <v>846030</v>
      </c>
      <c r="N156">
        <v>48846030</v>
      </c>
      <c r="O156">
        <v>48990000</v>
      </c>
      <c r="P156">
        <v>143970</v>
      </c>
      <c r="Q156">
        <v>29</v>
      </c>
      <c r="R156" s="8"/>
    </row>
    <row r="157" spans="1:18" ht="15" customHeight="1" x14ac:dyDescent="0.3">
      <c r="A157" t="s">
        <v>4063</v>
      </c>
      <c r="B157" t="s">
        <v>22</v>
      </c>
      <c r="C157" t="s">
        <v>35</v>
      </c>
      <c r="D157" t="s">
        <v>62</v>
      </c>
      <c r="E157" t="s">
        <v>129</v>
      </c>
      <c r="F157">
        <v>2023</v>
      </c>
      <c r="G157">
        <v>76000</v>
      </c>
      <c r="H157" t="s">
        <v>26</v>
      </c>
      <c r="I157" t="s">
        <v>152</v>
      </c>
      <c r="J157">
        <v>229</v>
      </c>
      <c r="K157" t="s">
        <v>33</v>
      </c>
      <c r="L157">
        <v>16500000</v>
      </c>
      <c r="M157">
        <v>373530</v>
      </c>
      <c r="N157">
        <v>16873530</v>
      </c>
      <c r="O157">
        <v>17990000</v>
      </c>
      <c r="P157">
        <v>1116470</v>
      </c>
      <c r="Q157">
        <v>621</v>
      </c>
      <c r="R157" s="8"/>
    </row>
    <row r="158" spans="1:18" ht="15" customHeight="1" x14ac:dyDescent="0.3">
      <c r="A158" t="s">
        <v>8798</v>
      </c>
      <c r="B158" t="s">
        <v>22</v>
      </c>
      <c r="C158" t="s">
        <v>54</v>
      </c>
      <c r="D158" t="s">
        <v>182</v>
      </c>
      <c r="E158" t="s">
        <v>10893</v>
      </c>
      <c r="F158">
        <v>2023</v>
      </c>
      <c r="G158">
        <v>31000</v>
      </c>
      <c r="H158" t="s">
        <v>26</v>
      </c>
      <c r="I158" t="s">
        <v>46</v>
      </c>
      <c r="J158">
        <v>53</v>
      </c>
      <c r="K158" t="s">
        <v>33</v>
      </c>
      <c r="L158">
        <v>16000000</v>
      </c>
      <c r="M158">
        <v>369240</v>
      </c>
      <c r="N158">
        <v>16369240</v>
      </c>
      <c r="O158">
        <v>18990000</v>
      </c>
      <c r="P158">
        <v>2620760</v>
      </c>
      <c r="Q158">
        <v>138</v>
      </c>
      <c r="R158" s="8"/>
    </row>
    <row r="159" spans="1:18" ht="15" customHeight="1" x14ac:dyDescent="0.3">
      <c r="A159" t="s">
        <v>9746</v>
      </c>
      <c r="B159" t="s">
        <v>22</v>
      </c>
      <c r="C159" t="s">
        <v>54</v>
      </c>
      <c r="D159" t="s">
        <v>24</v>
      </c>
      <c r="E159" t="s">
        <v>10493</v>
      </c>
      <c r="F159">
        <v>2023</v>
      </c>
      <c r="G159">
        <v>101000</v>
      </c>
      <c r="H159" t="s">
        <v>26</v>
      </c>
      <c r="I159" t="s">
        <v>216</v>
      </c>
      <c r="J159">
        <v>87</v>
      </c>
      <c r="K159" t="s">
        <v>33</v>
      </c>
      <c r="L159">
        <v>19700000</v>
      </c>
      <c r="M159">
        <v>424740</v>
      </c>
      <c r="N159">
        <v>20124740</v>
      </c>
      <c r="O159">
        <v>24990000</v>
      </c>
      <c r="P159">
        <v>4865260</v>
      </c>
      <c r="Q159">
        <v>1947</v>
      </c>
      <c r="R159" s="8"/>
    </row>
    <row r="160" spans="1:18" ht="15" customHeight="1" x14ac:dyDescent="0.3">
      <c r="A160" t="s">
        <v>10678</v>
      </c>
      <c r="B160" t="s">
        <v>22</v>
      </c>
      <c r="C160" t="s">
        <v>54</v>
      </c>
      <c r="D160" t="s">
        <v>92</v>
      </c>
      <c r="E160" t="s">
        <v>10679</v>
      </c>
      <c r="F160">
        <v>2023</v>
      </c>
      <c r="G160">
        <v>52000</v>
      </c>
      <c r="H160" t="s">
        <v>26</v>
      </c>
      <c r="I160" t="s">
        <v>43</v>
      </c>
      <c r="J160">
        <v>62</v>
      </c>
      <c r="K160" t="s">
        <v>28</v>
      </c>
      <c r="L160">
        <v>8100000</v>
      </c>
      <c r="M160">
        <v>250740</v>
      </c>
      <c r="N160">
        <v>8350740</v>
      </c>
      <c r="O160">
        <v>9890000</v>
      </c>
      <c r="P160">
        <v>1539260</v>
      </c>
      <c r="Q160">
        <v>1556</v>
      </c>
      <c r="R160" s="8"/>
    </row>
    <row r="161" spans="1:18" ht="15" customHeight="1" x14ac:dyDescent="0.3">
      <c r="A161" t="s">
        <v>5298</v>
      </c>
      <c r="B161" t="s">
        <v>22</v>
      </c>
      <c r="C161" t="s">
        <v>54</v>
      </c>
      <c r="D161" t="s">
        <v>24</v>
      </c>
      <c r="E161" t="s">
        <v>4100</v>
      </c>
      <c r="F161">
        <v>2023</v>
      </c>
      <c r="G161">
        <v>80000</v>
      </c>
      <c r="H161" t="s">
        <v>26</v>
      </c>
      <c r="I161" t="s">
        <v>143</v>
      </c>
      <c r="J161">
        <v>216</v>
      </c>
      <c r="K161" t="s">
        <v>33</v>
      </c>
      <c r="L161">
        <v>15400000</v>
      </c>
      <c r="M161">
        <v>357030</v>
      </c>
      <c r="N161">
        <v>15757030</v>
      </c>
      <c r="O161">
        <v>16990000</v>
      </c>
      <c r="P161">
        <v>1232970</v>
      </c>
      <c r="Q161">
        <v>726</v>
      </c>
      <c r="R161" s="8"/>
    </row>
    <row r="162" spans="1:18" ht="15" customHeight="1" x14ac:dyDescent="0.3">
      <c r="A162" t="s">
        <v>9709</v>
      </c>
      <c r="B162" t="s">
        <v>22</v>
      </c>
      <c r="C162" t="s">
        <v>54</v>
      </c>
      <c r="D162" t="s">
        <v>137</v>
      </c>
      <c r="E162" t="s">
        <v>262</v>
      </c>
      <c r="F162">
        <v>2023</v>
      </c>
      <c r="G162">
        <v>74175</v>
      </c>
      <c r="H162" t="s">
        <v>26</v>
      </c>
      <c r="I162" t="s">
        <v>46</v>
      </c>
      <c r="J162">
        <v>90</v>
      </c>
      <c r="K162" t="s">
        <v>52</v>
      </c>
      <c r="L162">
        <v>13500000</v>
      </c>
      <c r="M162">
        <v>331740</v>
      </c>
      <c r="N162">
        <v>13831740</v>
      </c>
      <c r="O162">
        <v>16990000</v>
      </c>
      <c r="P162">
        <v>3158260</v>
      </c>
      <c r="Q162">
        <v>1859</v>
      </c>
      <c r="R162" s="8"/>
    </row>
    <row r="163" spans="1:18" ht="15" customHeight="1" x14ac:dyDescent="0.3">
      <c r="A163" t="s">
        <v>11663</v>
      </c>
      <c r="B163" t="s">
        <v>22</v>
      </c>
      <c r="C163" t="s">
        <v>54</v>
      </c>
      <c r="D163" t="s">
        <v>58</v>
      </c>
      <c r="E163" t="s">
        <v>11664</v>
      </c>
      <c r="F163">
        <v>2023</v>
      </c>
      <c r="G163">
        <v>57917</v>
      </c>
      <c r="H163" t="s">
        <v>26</v>
      </c>
      <c r="I163" t="s">
        <v>8562</v>
      </c>
      <c r="J163">
        <v>21</v>
      </c>
      <c r="K163" t="s">
        <v>121</v>
      </c>
      <c r="L163">
        <v>19000000</v>
      </c>
      <c r="M163">
        <v>414240</v>
      </c>
      <c r="N163">
        <v>19414240</v>
      </c>
      <c r="O163">
        <v>23490000</v>
      </c>
      <c r="P163">
        <v>4075760</v>
      </c>
      <c r="Q163">
        <v>1735</v>
      </c>
      <c r="R163" s="8"/>
    </row>
    <row r="164" spans="1:18" ht="15" customHeight="1" x14ac:dyDescent="0.3">
      <c r="A164" t="s">
        <v>11665</v>
      </c>
      <c r="B164" t="s">
        <v>22</v>
      </c>
      <c r="C164" t="s">
        <v>5289</v>
      </c>
      <c r="D164" t="s">
        <v>137</v>
      </c>
      <c r="E164" t="s">
        <v>148</v>
      </c>
      <c r="F164">
        <v>2023</v>
      </c>
      <c r="G164">
        <v>93000</v>
      </c>
      <c r="H164" t="s">
        <v>26</v>
      </c>
      <c r="I164" t="s">
        <v>11666</v>
      </c>
      <c r="J164">
        <v>21</v>
      </c>
      <c r="K164" t="s">
        <v>47</v>
      </c>
      <c r="L164">
        <v>8400000</v>
      </c>
      <c r="M164">
        <v>255240</v>
      </c>
      <c r="N164">
        <v>8655240</v>
      </c>
      <c r="O164">
        <v>10590000</v>
      </c>
      <c r="P164">
        <v>1934760</v>
      </c>
      <c r="Q164">
        <v>1827</v>
      </c>
    </row>
    <row r="165" spans="1:18" ht="15" customHeight="1" x14ac:dyDescent="0.3">
      <c r="A165" t="s">
        <v>5309</v>
      </c>
      <c r="B165" t="s">
        <v>22</v>
      </c>
      <c r="C165" t="s">
        <v>5289</v>
      </c>
      <c r="D165" t="s">
        <v>191</v>
      </c>
      <c r="E165" t="s">
        <v>5310</v>
      </c>
      <c r="F165">
        <v>2023</v>
      </c>
      <c r="G165">
        <v>44000</v>
      </c>
      <c r="H165" t="s">
        <v>26</v>
      </c>
      <c r="I165" t="s">
        <v>184</v>
      </c>
      <c r="J165">
        <v>188</v>
      </c>
      <c r="K165" t="s">
        <v>47</v>
      </c>
      <c r="L165">
        <v>15200000</v>
      </c>
      <c r="M165">
        <v>354030</v>
      </c>
      <c r="N165">
        <v>15554030</v>
      </c>
      <c r="O165">
        <v>16490000</v>
      </c>
      <c r="P165">
        <v>935970</v>
      </c>
      <c r="Q165">
        <v>568</v>
      </c>
      <c r="R165" s="8"/>
    </row>
    <row r="166" spans="1:18" ht="15" customHeight="1" x14ac:dyDescent="0.3">
      <c r="A166" t="s">
        <v>290</v>
      </c>
      <c r="B166" t="s">
        <v>22</v>
      </c>
      <c r="C166" t="s">
        <v>30</v>
      </c>
      <c r="D166" t="s">
        <v>62</v>
      </c>
      <c r="E166" t="s">
        <v>291</v>
      </c>
      <c r="F166">
        <v>2023</v>
      </c>
      <c r="G166">
        <v>25000</v>
      </c>
      <c r="H166" t="s">
        <v>26</v>
      </c>
      <c r="I166" t="s">
        <v>247</v>
      </c>
      <c r="J166">
        <v>297</v>
      </c>
      <c r="K166" t="s">
        <v>33</v>
      </c>
      <c r="L166">
        <v>16000000</v>
      </c>
      <c r="M166">
        <v>366030</v>
      </c>
      <c r="N166">
        <v>16366030</v>
      </c>
      <c r="O166">
        <v>16490000</v>
      </c>
      <c r="P166">
        <v>123970</v>
      </c>
      <c r="Q166">
        <v>75</v>
      </c>
      <c r="R166" s="8"/>
    </row>
    <row r="167" spans="1:18" ht="15" customHeight="1" x14ac:dyDescent="0.3">
      <c r="A167" t="s">
        <v>1620</v>
      </c>
      <c r="B167" t="s">
        <v>22</v>
      </c>
      <c r="C167" t="s">
        <v>54</v>
      </c>
      <c r="D167" t="s">
        <v>5780</v>
      </c>
      <c r="E167" t="s">
        <v>10894</v>
      </c>
      <c r="F167">
        <v>2023</v>
      </c>
      <c r="G167">
        <v>58362</v>
      </c>
      <c r="H167" t="s">
        <v>26</v>
      </c>
      <c r="I167" t="s">
        <v>10895</v>
      </c>
      <c r="J167">
        <v>54</v>
      </c>
      <c r="K167" t="s">
        <v>33</v>
      </c>
      <c r="L167">
        <v>16500000</v>
      </c>
      <c r="M167">
        <v>376740</v>
      </c>
      <c r="N167">
        <v>16876740</v>
      </c>
      <c r="O167">
        <v>20990000</v>
      </c>
      <c r="P167">
        <v>4113260</v>
      </c>
      <c r="Q167">
        <v>196</v>
      </c>
      <c r="R167" s="8"/>
    </row>
    <row r="168" spans="1:18" ht="15" customHeight="1" x14ac:dyDescent="0.3">
      <c r="A168" t="s">
        <v>84</v>
      </c>
      <c r="B168" t="s">
        <v>22</v>
      </c>
      <c r="C168" t="s">
        <v>54</v>
      </c>
      <c r="D168" t="s">
        <v>85</v>
      </c>
      <c r="E168" t="s">
        <v>86</v>
      </c>
      <c r="F168">
        <v>2023</v>
      </c>
      <c r="G168">
        <v>15600</v>
      </c>
      <c r="H168" t="s">
        <v>26</v>
      </c>
      <c r="I168" t="s">
        <v>87</v>
      </c>
      <c r="J168">
        <v>875</v>
      </c>
      <c r="K168" t="s">
        <v>28</v>
      </c>
      <c r="L168">
        <v>28500000</v>
      </c>
      <c r="M168">
        <v>1097663</v>
      </c>
      <c r="N168">
        <v>29597663</v>
      </c>
      <c r="O168">
        <v>33190000</v>
      </c>
      <c r="P168">
        <v>3592337</v>
      </c>
      <c r="Q168">
        <v>1082</v>
      </c>
      <c r="R168" s="8"/>
    </row>
    <row r="169" spans="1:18" ht="15" customHeight="1" x14ac:dyDescent="0.3">
      <c r="A169" t="s">
        <v>141</v>
      </c>
      <c r="B169" t="s">
        <v>22</v>
      </c>
      <c r="C169" t="s">
        <v>5289</v>
      </c>
      <c r="D169" t="s">
        <v>41</v>
      </c>
      <c r="E169" t="s">
        <v>142</v>
      </c>
      <c r="F169">
        <v>2023</v>
      </c>
      <c r="G169">
        <v>40695</v>
      </c>
      <c r="H169" t="s">
        <v>26</v>
      </c>
      <c r="I169" t="s">
        <v>143</v>
      </c>
      <c r="J169">
        <v>375</v>
      </c>
      <c r="K169" t="s">
        <v>52</v>
      </c>
      <c r="L169">
        <v>10600000</v>
      </c>
      <c r="M169">
        <v>285030</v>
      </c>
      <c r="N169">
        <v>10885030</v>
      </c>
      <c r="O169">
        <v>12790000</v>
      </c>
      <c r="P169">
        <v>1904970</v>
      </c>
      <c r="Q169">
        <v>1489</v>
      </c>
      <c r="R169" s="8"/>
    </row>
    <row r="170" spans="1:18" ht="15" customHeight="1" x14ac:dyDescent="0.3">
      <c r="A170" t="s">
        <v>11667</v>
      </c>
      <c r="B170" t="s">
        <v>22</v>
      </c>
      <c r="C170" t="s">
        <v>54</v>
      </c>
      <c r="D170" t="s">
        <v>41</v>
      </c>
      <c r="E170" t="s">
        <v>11668</v>
      </c>
      <c r="F170">
        <v>2023</v>
      </c>
      <c r="G170">
        <v>54000</v>
      </c>
      <c r="H170" t="s">
        <v>26</v>
      </c>
      <c r="I170" t="s">
        <v>109</v>
      </c>
      <c r="J170">
        <v>8</v>
      </c>
      <c r="K170" t="s">
        <v>39</v>
      </c>
      <c r="L170">
        <v>9750000</v>
      </c>
      <c r="M170">
        <v>275490</v>
      </c>
      <c r="N170">
        <v>10025490</v>
      </c>
      <c r="O170">
        <v>11990000</v>
      </c>
      <c r="P170">
        <v>1964510</v>
      </c>
      <c r="Q170">
        <v>1638</v>
      </c>
      <c r="R170" s="8"/>
    </row>
    <row r="171" spans="1:18" ht="15" customHeight="1" x14ac:dyDescent="0.3">
      <c r="A171" t="s">
        <v>6209</v>
      </c>
      <c r="B171" t="s">
        <v>22</v>
      </c>
      <c r="C171" t="s">
        <v>5289</v>
      </c>
      <c r="D171" t="s">
        <v>137</v>
      </c>
      <c r="E171" t="s">
        <v>8623</v>
      </c>
      <c r="F171">
        <v>2023</v>
      </c>
      <c r="G171">
        <v>71248</v>
      </c>
      <c r="H171" t="s">
        <v>26</v>
      </c>
      <c r="I171" t="s">
        <v>43</v>
      </c>
      <c r="J171">
        <v>115</v>
      </c>
      <c r="K171" t="s">
        <v>52</v>
      </c>
      <c r="L171">
        <v>15500000</v>
      </c>
      <c r="M171">
        <v>361740</v>
      </c>
      <c r="N171">
        <v>15861740</v>
      </c>
      <c r="O171">
        <v>16490000</v>
      </c>
      <c r="P171">
        <v>628260</v>
      </c>
      <c r="Q171">
        <v>381</v>
      </c>
      <c r="R171" s="8"/>
    </row>
    <row r="172" spans="1:18" ht="15" customHeight="1" x14ac:dyDescent="0.3">
      <c r="A172" t="s">
        <v>11608</v>
      </c>
      <c r="B172" t="s">
        <v>22</v>
      </c>
      <c r="C172" t="s">
        <v>54</v>
      </c>
      <c r="D172" t="s">
        <v>36</v>
      </c>
      <c r="E172" t="s">
        <v>13486</v>
      </c>
      <c r="F172">
        <v>2023</v>
      </c>
      <c r="G172">
        <v>38321</v>
      </c>
      <c r="H172" t="s">
        <v>26</v>
      </c>
      <c r="I172" t="s">
        <v>13487</v>
      </c>
      <c r="J172">
        <v>5</v>
      </c>
      <c r="K172" t="s">
        <v>39</v>
      </c>
      <c r="L172">
        <v>7300000</v>
      </c>
      <c r="M172">
        <v>238740</v>
      </c>
      <c r="N172">
        <v>7538740</v>
      </c>
      <c r="O172">
        <v>8790000</v>
      </c>
      <c r="P172">
        <v>1251260</v>
      </c>
      <c r="Q172">
        <v>1424</v>
      </c>
      <c r="R172" s="8"/>
    </row>
    <row r="173" spans="1:18" ht="15" customHeight="1" x14ac:dyDescent="0.3">
      <c r="A173" t="s">
        <v>10529</v>
      </c>
      <c r="B173" t="s">
        <v>22</v>
      </c>
      <c r="C173" t="s">
        <v>54</v>
      </c>
      <c r="D173" t="s">
        <v>62</v>
      </c>
      <c r="E173" t="s">
        <v>218</v>
      </c>
      <c r="F173">
        <v>2023</v>
      </c>
      <c r="G173">
        <v>47000</v>
      </c>
      <c r="H173" t="s">
        <v>26</v>
      </c>
      <c r="I173" t="s">
        <v>152</v>
      </c>
      <c r="J173">
        <v>71</v>
      </c>
      <c r="K173" t="s">
        <v>33</v>
      </c>
      <c r="L173">
        <v>18000000</v>
      </c>
      <c r="M173">
        <v>399240</v>
      </c>
      <c r="N173">
        <v>18399240</v>
      </c>
      <c r="O173">
        <v>21490000</v>
      </c>
      <c r="P173">
        <v>3090760</v>
      </c>
      <c r="Q173">
        <v>1438</v>
      </c>
      <c r="R173" s="8"/>
    </row>
    <row r="174" spans="1:18" ht="15" customHeight="1" x14ac:dyDescent="0.3">
      <c r="A174" t="s">
        <v>6286</v>
      </c>
      <c r="B174" t="s">
        <v>22</v>
      </c>
      <c r="C174" t="s">
        <v>54</v>
      </c>
      <c r="D174" t="s">
        <v>62</v>
      </c>
      <c r="E174" t="s">
        <v>291</v>
      </c>
      <c r="F174">
        <v>2023</v>
      </c>
      <c r="G174">
        <v>63000</v>
      </c>
      <c r="H174" t="s">
        <v>26</v>
      </c>
      <c r="I174" t="s">
        <v>64</v>
      </c>
      <c r="J174">
        <v>169</v>
      </c>
      <c r="K174" t="s">
        <v>33</v>
      </c>
      <c r="L174">
        <v>14000000</v>
      </c>
      <c r="M174">
        <v>339240</v>
      </c>
      <c r="N174">
        <v>14339240</v>
      </c>
      <c r="O174">
        <v>15490000</v>
      </c>
      <c r="P174">
        <v>1150760</v>
      </c>
      <c r="Q174">
        <v>743</v>
      </c>
      <c r="R174" s="8"/>
    </row>
    <row r="175" spans="1:18" ht="15" customHeight="1" x14ac:dyDescent="0.3">
      <c r="A175" t="s">
        <v>10852</v>
      </c>
      <c r="B175" t="s">
        <v>22</v>
      </c>
      <c r="C175" t="s">
        <v>30</v>
      </c>
      <c r="D175" t="s">
        <v>55</v>
      </c>
      <c r="E175" t="s">
        <v>11669</v>
      </c>
      <c r="F175">
        <v>2024</v>
      </c>
      <c r="G175">
        <v>32000</v>
      </c>
      <c r="H175" t="s">
        <v>26</v>
      </c>
      <c r="I175" t="s">
        <v>11670</v>
      </c>
      <c r="J175">
        <v>27</v>
      </c>
      <c r="K175" t="s">
        <v>39</v>
      </c>
      <c r="L175">
        <v>15000000</v>
      </c>
      <c r="M175">
        <v>354240</v>
      </c>
      <c r="N175">
        <v>15354240</v>
      </c>
      <c r="O175">
        <v>17490000</v>
      </c>
      <c r="P175">
        <v>2135760</v>
      </c>
      <c r="Q175">
        <v>1221</v>
      </c>
      <c r="R175" s="8"/>
    </row>
    <row r="176" spans="1:18" ht="15" customHeight="1" x14ac:dyDescent="0.3">
      <c r="A176" t="s">
        <v>11671</v>
      </c>
      <c r="B176" t="s">
        <v>22</v>
      </c>
      <c r="C176" t="s">
        <v>54</v>
      </c>
      <c r="D176" t="s">
        <v>62</v>
      </c>
      <c r="E176" t="s">
        <v>10899</v>
      </c>
      <c r="F176">
        <v>2023</v>
      </c>
      <c r="G176">
        <v>65000</v>
      </c>
      <c r="H176" t="s">
        <v>26</v>
      </c>
      <c r="I176" t="s">
        <v>64</v>
      </c>
      <c r="J176">
        <v>8</v>
      </c>
      <c r="K176" t="s">
        <v>39</v>
      </c>
      <c r="L176">
        <v>13200000</v>
      </c>
      <c r="M176">
        <v>327240</v>
      </c>
      <c r="N176">
        <v>13527240</v>
      </c>
      <c r="O176">
        <v>15790000</v>
      </c>
      <c r="P176">
        <v>2262760</v>
      </c>
      <c r="Q176">
        <v>1433</v>
      </c>
      <c r="R176" s="8"/>
    </row>
    <row r="177" spans="1:18" ht="15" customHeight="1" x14ac:dyDescent="0.3">
      <c r="A177" t="s">
        <v>11345</v>
      </c>
      <c r="B177" t="s">
        <v>22</v>
      </c>
      <c r="C177" t="s">
        <v>70</v>
      </c>
      <c r="D177" t="s">
        <v>36</v>
      </c>
      <c r="E177" t="s">
        <v>312</v>
      </c>
      <c r="F177">
        <v>2023</v>
      </c>
      <c r="G177">
        <v>29193</v>
      </c>
      <c r="H177" t="s">
        <v>26</v>
      </c>
      <c r="I177" t="s">
        <v>8569</v>
      </c>
      <c r="J177">
        <v>5</v>
      </c>
      <c r="K177" t="s">
        <v>33</v>
      </c>
      <c r="L177">
        <v>9500000</v>
      </c>
      <c r="M177">
        <v>271740</v>
      </c>
      <c r="N177">
        <v>9771740</v>
      </c>
      <c r="O177">
        <v>11990000</v>
      </c>
      <c r="P177">
        <v>2218260</v>
      </c>
      <c r="Q177">
        <v>185</v>
      </c>
      <c r="R177" s="8"/>
    </row>
    <row r="178" spans="1:18" ht="15" customHeight="1" x14ac:dyDescent="0.3">
      <c r="A178" t="s">
        <v>13161</v>
      </c>
      <c r="B178" t="s">
        <v>22</v>
      </c>
      <c r="C178" t="s">
        <v>54</v>
      </c>
      <c r="D178" t="s">
        <v>36</v>
      </c>
      <c r="E178" t="s">
        <v>13488</v>
      </c>
      <c r="F178">
        <v>2023</v>
      </c>
      <c r="G178">
        <v>56000</v>
      </c>
      <c r="H178" t="s">
        <v>26</v>
      </c>
      <c r="I178" t="s">
        <v>8569</v>
      </c>
      <c r="J178">
        <v>5</v>
      </c>
      <c r="K178" t="s">
        <v>39</v>
      </c>
      <c r="L178">
        <v>7500000</v>
      </c>
      <c r="M178">
        <v>241740</v>
      </c>
      <c r="N178">
        <v>7741740</v>
      </c>
      <c r="O178">
        <v>9190000</v>
      </c>
      <c r="P178">
        <v>1448260</v>
      </c>
      <c r="Q178">
        <v>1576</v>
      </c>
      <c r="R178" s="8"/>
    </row>
    <row r="179" spans="1:18" ht="15" customHeight="1" x14ac:dyDescent="0.3">
      <c r="A179" t="s">
        <v>11673</v>
      </c>
      <c r="B179" t="s">
        <v>22</v>
      </c>
      <c r="C179" t="s">
        <v>54</v>
      </c>
      <c r="D179" t="s">
        <v>194</v>
      </c>
      <c r="E179" t="s">
        <v>11674</v>
      </c>
      <c r="F179">
        <v>2023</v>
      </c>
      <c r="G179">
        <v>93000</v>
      </c>
      <c r="H179" t="s">
        <v>26</v>
      </c>
      <c r="I179" t="s">
        <v>11675</v>
      </c>
      <c r="J179">
        <v>13</v>
      </c>
      <c r="K179" t="s">
        <v>39</v>
      </c>
      <c r="L179">
        <v>8200000</v>
      </c>
      <c r="M179">
        <v>252240</v>
      </c>
      <c r="N179">
        <v>8452240</v>
      </c>
      <c r="O179">
        <v>10690000</v>
      </c>
      <c r="P179">
        <v>2237760</v>
      </c>
      <c r="Q179">
        <v>2093</v>
      </c>
      <c r="R179" s="8"/>
    </row>
    <row r="180" spans="1:18" ht="15" customHeight="1" x14ac:dyDescent="0.3">
      <c r="A180" t="s">
        <v>11354</v>
      </c>
      <c r="B180" t="s">
        <v>22</v>
      </c>
      <c r="C180" t="s">
        <v>70</v>
      </c>
      <c r="D180" t="s">
        <v>24</v>
      </c>
      <c r="E180" t="s">
        <v>213</v>
      </c>
      <c r="F180">
        <v>2023</v>
      </c>
      <c r="G180">
        <v>26330</v>
      </c>
      <c r="H180" t="s">
        <v>26</v>
      </c>
      <c r="I180" t="s">
        <v>11676</v>
      </c>
      <c r="J180">
        <v>13</v>
      </c>
      <c r="K180" t="s">
        <v>39</v>
      </c>
      <c r="L180">
        <v>10100000</v>
      </c>
      <c r="M180">
        <v>280740</v>
      </c>
      <c r="N180">
        <v>10380740</v>
      </c>
      <c r="O180">
        <v>12190000</v>
      </c>
      <c r="P180">
        <v>1809260</v>
      </c>
      <c r="Q180">
        <v>1484</v>
      </c>
    </row>
    <row r="181" spans="1:18" ht="15" customHeight="1" x14ac:dyDescent="0.3">
      <c r="A181" t="s">
        <v>10639</v>
      </c>
      <c r="B181" t="s">
        <v>22</v>
      </c>
      <c r="C181" t="s">
        <v>30</v>
      </c>
      <c r="D181" t="s">
        <v>58</v>
      </c>
      <c r="E181" t="s">
        <v>272</v>
      </c>
      <c r="F181">
        <v>2023</v>
      </c>
      <c r="G181">
        <v>44258</v>
      </c>
      <c r="H181" t="s">
        <v>26</v>
      </c>
      <c r="I181" t="s">
        <v>11677</v>
      </c>
      <c r="J181">
        <v>21</v>
      </c>
      <c r="K181" t="s">
        <v>39</v>
      </c>
      <c r="L181">
        <v>10500000</v>
      </c>
      <c r="M181">
        <v>286740</v>
      </c>
      <c r="N181">
        <v>10786740</v>
      </c>
      <c r="O181">
        <v>12890000</v>
      </c>
      <c r="P181">
        <v>2103260</v>
      </c>
      <c r="Q181">
        <v>1632</v>
      </c>
      <c r="R181" s="8"/>
    </row>
    <row r="182" spans="1:18" ht="15" customHeight="1" x14ac:dyDescent="0.3">
      <c r="A182" t="s">
        <v>241</v>
      </c>
      <c r="B182" t="s">
        <v>22</v>
      </c>
      <c r="C182" t="s">
        <v>5289</v>
      </c>
      <c r="D182" t="s">
        <v>24</v>
      </c>
      <c r="E182" t="s">
        <v>242</v>
      </c>
      <c r="F182">
        <v>2025</v>
      </c>
      <c r="G182">
        <v>34500</v>
      </c>
      <c r="H182" t="s">
        <v>26</v>
      </c>
      <c r="I182" t="s">
        <v>43</v>
      </c>
      <c r="J182">
        <v>277</v>
      </c>
      <c r="K182" t="s">
        <v>33</v>
      </c>
      <c r="L182">
        <v>27000000</v>
      </c>
      <c r="M182">
        <v>531030</v>
      </c>
      <c r="N182">
        <v>27531030</v>
      </c>
      <c r="O182">
        <v>28490000</v>
      </c>
      <c r="P182">
        <v>958970</v>
      </c>
      <c r="Q182">
        <v>337</v>
      </c>
      <c r="R182" s="8"/>
    </row>
    <row r="183" spans="1:18" ht="15" customHeight="1" x14ac:dyDescent="0.3">
      <c r="A183" t="s">
        <v>5071</v>
      </c>
      <c r="B183" t="s">
        <v>22</v>
      </c>
      <c r="C183" t="s">
        <v>54</v>
      </c>
      <c r="D183" t="s">
        <v>166</v>
      </c>
      <c r="E183" t="s">
        <v>10600</v>
      </c>
      <c r="F183">
        <v>2024</v>
      </c>
      <c r="G183">
        <v>56985</v>
      </c>
      <c r="H183" t="s">
        <v>26</v>
      </c>
      <c r="I183" t="s">
        <v>43</v>
      </c>
      <c r="J183">
        <v>83</v>
      </c>
      <c r="K183" t="s">
        <v>33</v>
      </c>
      <c r="L183">
        <v>17000000</v>
      </c>
      <c r="M183">
        <v>384240</v>
      </c>
      <c r="N183">
        <v>17384240</v>
      </c>
      <c r="O183">
        <v>20290000</v>
      </c>
      <c r="P183">
        <v>2905760</v>
      </c>
      <c r="Q183">
        <v>1432</v>
      </c>
      <c r="R183" s="8"/>
    </row>
    <row r="184" spans="1:18" ht="15" customHeight="1" x14ac:dyDescent="0.3">
      <c r="A184" t="s">
        <v>9733</v>
      </c>
      <c r="B184" t="s">
        <v>22</v>
      </c>
      <c r="C184" t="s">
        <v>54</v>
      </c>
      <c r="D184" t="s">
        <v>24</v>
      </c>
      <c r="E184" t="s">
        <v>10492</v>
      </c>
      <c r="F184">
        <v>2025</v>
      </c>
      <c r="G184">
        <v>31490</v>
      </c>
      <c r="H184" t="s">
        <v>26</v>
      </c>
      <c r="I184" t="s">
        <v>83</v>
      </c>
      <c r="J184">
        <v>87</v>
      </c>
      <c r="K184" t="s">
        <v>33</v>
      </c>
      <c r="L184">
        <v>22500000</v>
      </c>
      <c r="M184">
        <v>466740</v>
      </c>
      <c r="N184">
        <v>22966740</v>
      </c>
      <c r="O184">
        <v>25990000</v>
      </c>
      <c r="P184">
        <v>3023260</v>
      </c>
      <c r="Q184">
        <v>1163</v>
      </c>
      <c r="R184" s="8"/>
    </row>
    <row r="185" spans="1:18" ht="15" customHeight="1" x14ac:dyDescent="0.3">
      <c r="A185" t="s">
        <v>5119</v>
      </c>
      <c r="B185" t="s">
        <v>22</v>
      </c>
      <c r="C185" t="s">
        <v>30</v>
      </c>
      <c r="D185" t="s">
        <v>24</v>
      </c>
      <c r="E185" t="s">
        <v>11679</v>
      </c>
      <c r="F185">
        <v>2023</v>
      </c>
      <c r="G185">
        <v>40200</v>
      </c>
      <c r="H185" t="s">
        <v>26</v>
      </c>
      <c r="I185" t="s">
        <v>120</v>
      </c>
      <c r="J185">
        <v>228</v>
      </c>
      <c r="K185" t="s">
        <v>52</v>
      </c>
      <c r="L185">
        <v>18300000</v>
      </c>
      <c r="M185">
        <v>729196</v>
      </c>
      <c r="N185">
        <v>19029196</v>
      </c>
      <c r="O185">
        <v>20990000</v>
      </c>
      <c r="P185">
        <v>1960804</v>
      </c>
      <c r="Q185">
        <v>934</v>
      </c>
      <c r="R185" s="8"/>
    </row>
    <row r="186" spans="1:18" ht="15" customHeight="1" x14ac:dyDescent="0.3">
      <c r="A186" t="s">
        <v>9165</v>
      </c>
      <c r="B186" t="s">
        <v>22</v>
      </c>
      <c r="C186" t="s">
        <v>54</v>
      </c>
      <c r="D186" t="s">
        <v>24</v>
      </c>
      <c r="E186" t="s">
        <v>11680</v>
      </c>
      <c r="F186">
        <v>2024</v>
      </c>
      <c r="G186">
        <v>61400</v>
      </c>
      <c r="H186" t="s">
        <v>26</v>
      </c>
      <c r="I186" t="s">
        <v>10892</v>
      </c>
      <c r="J186">
        <v>26</v>
      </c>
      <c r="K186" t="s">
        <v>47</v>
      </c>
      <c r="L186">
        <v>34700000</v>
      </c>
      <c r="M186">
        <v>649490</v>
      </c>
      <c r="N186">
        <v>35349490</v>
      </c>
      <c r="O186">
        <v>41290000</v>
      </c>
      <c r="P186">
        <v>5940510</v>
      </c>
      <c r="Q186">
        <v>1439</v>
      </c>
    </row>
    <row r="187" spans="1:18" ht="15" customHeight="1" x14ac:dyDescent="0.3">
      <c r="A187" t="s">
        <v>11681</v>
      </c>
      <c r="B187" t="s">
        <v>22</v>
      </c>
      <c r="C187" t="s">
        <v>30</v>
      </c>
      <c r="D187" t="s">
        <v>188</v>
      </c>
      <c r="E187" t="s">
        <v>11682</v>
      </c>
      <c r="F187">
        <v>2024</v>
      </c>
      <c r="G187">
        <v>80110</v>
      </c>
      <c r="H187" t="s">
        <v>26</v>
      </c>
      <c r="I187" t="s">
        <v>109</v>
      </c>
      <c r="J187">
        <v>21</v>
      </c>
      <c r="K187" t="s">
        <v>39</v>
      </c>
      <c r="L187">
        <v>15500000</v>
      </c>
      <c r="M187">
        <v>361740</v>
      </c>
      <c r="N187">
        <v>15861740</v>
      </c>
      <c r="O187">
        <v>17990000</v>
      </c>
      <c r="P187">
        <v>2128260</v>
      </c>
      <c r="Q187">
        <v>1183</v>
      </c>
      <c r="R187" s="8"/>
    </row>
    <row r="188" spans="1:18" ht="15" customHeight="1" x14ac:dyDescent="0.3">
      <c r="A188" t="s">
        <v>8690</v>
      </c>
      <c r="B188" t="s">
        <v>22</v>
      </c>
      <c r="C188" t="s">
        <v>54</v>
      </c>
      <c r="D188" t="s">
        <v>24</v>
      </c>
      <c r="E188" t="s">
        <v>10680</v>
      </c>
      <c r="F188">
        <v>2024</v>
      </c>
      <c r="G188">
        <v>45600</v>
      </c>
      <c r="H188" t="s">
        <v>26</v>
      </c>
      <c r="I188" t="s">
        <v>43</v>
      </c>
      <c r="J188">
        <v>62</v>
      </c>
      <c r="K188" t="s">
        <v>33</v>
      </c>
      <c r="L188">
        <v>16350000</v>
      </c>
      <c r="M188">
        <v>374490</v>
      </c>
      <c r="N188">
        <v>16724490</v>
      </c>
      <c r="O188">
        <v>19590000</v>
      </c>
      <c r="P188">
        <v>2865510</v>
      </c>
      <c r="Q188">
        <v>1463</v>
      </c>
      <c r="R188" s="8"/>
    </row>
    <row r="189" spans="1:18" ht="15" customHeight="1" x14ac:dyDescent="0.3">
      <c r="A189" t="s">
        <v>8696</v>
      </c>
      <c r="B189" t="s">
        <v>22</v>
      </c>
      <c r="C189" t="s">
        <v>30</v>
      </c>
      <c r="D189" t="s">
        <v>24</v>
      </c>
      <c r="E189" t="s">
        <v>4034</v>
      </c>
      <c r="F189">
        <v>2024</v>
      </c>
      <c r="G189">
        <v>38300</v>
      </c>
      <c r="H189" t="s">
        <v>26</v>
      </c>
      <c r="I189" t="s">
        <v>43</v>
      </c>
      <c r="J189">
        <v>62</v>
      </c>
      <c r="K189" t="s">
        <v>33</v>
      </c>
      <c r="L189">
        <v>18000000</v>
      </c>
      <c r="M189">
        <v>399240</v>
      </c>
      <c r="N189">
        <v>18399240</v>
      </c>
      <c r="O189">
        <v>20990000</v>
      </c>
      <c r="P189">
        <v>2590760</v>
      </c>
      <c r="Q189">
        <v>1234</v>
      </c>
      <c r="R189" s="8"/>
    </row>
    <row r="190" spans="1:18" ht="15" customHeight="1" x14ac:dyDescent="0.3">
      <c r="A190" t="s">
        <v>9580</v>
      </c>
      <c r="B190" t="s">
        <v>22</v>
      </c>
      <c r="C190" t="s">
        <v>54</v>
      </c>
      <c r="D190" t="s">
        <v>137</v>
      </c>
      <c r="E190" t="s">
        <v>10490</v>
      </c>
      <c r="F190">
        <v>2024</v>
      </c>
      <c r="G190">
        <v>28600</v>
      </c>
      <c r="H190" t="s">
        <v>26</v>
      </c>
      <c r="I190" t="s">
        <v>10496</v>
      </c>
      <c r="J190">
        <v>87</v>
      </c>
      <c r="K190" t="s">
        <v>28</v>
      </c>
      <c r="L190">
        <v>10000000</v>
      </c>
      <c r="M190">
        <v>279240</v>
      </c>
      <c r="N190">
        <v>10279240</v>
      </c>
      <c r="O190">
        <v>11990000</v>
      </c>
      <c r="P190">
        <v>1710760</v>
      </c>
      <c r="Q190">
        <v>1427</v>
      </c>
      <c r="R190" s="8"/>
    </row>
    <row r="191" spans="1:18" ht="15" customHeight="1" x14ac:dyDescent="0.3">
      <c r="A191" t="s">
        <v>11375</v>
      </c>
      <c r="B191" t="s">
        <v>22</v>
      </c>
      <c r="C191" t="s">
        <v>30</v>
      </c>
      <c r="D191" t="s">
        <v>62</v>
      </c>
      <c r="E191" t="s">
        <v>10494</v>
      </c>
      <c r="F191">
        <v>2024</v>
      </c>
      <c r="G191">
        <v>21000</v>
      </c>
      <c r="H191" t="s">
        <v>26</v>
      </c>
      <c r="I191" t="s">
        <v>64</v>
      </c>
      <c r="J191">
        <v>32</v>
      </c>
      <c r="K191" t="s">
        <v>39</v>
      </c>
      <c r="L191">
        <v>7800000</v>
      </c>
      <c r="M191">
        <v>246240</v>
      </c>
      <c r="N191">
        <v>8046240</v>
      </c>
      <c r="O191">
        <v>9290000</v>
      </c>
      <c r="P191">
        <v>1243760</v>
      </c>
      <c r="Q191">
        <v>1339</v>
      </c>
      <c r="R191" s="8"/>
    </row>
    <row r="192" spans="1:18" ht="15" customHeight="1" x14ac:dyDescent="0.3">
      <c r="A192" t="s">
        <v>6461</v>
      </c>
      <c r="B192" t="s">
        <v>22</v>
      </c>
      <c r="C192" t="s">
        <v>54</v>
      </c>
      <c r="D192" t="s">
        <v>24</v>
      </c>
      <c r="E192" t="s">
        <v>10897</v>
      </c>
      <c r="F192">
        <v>2025</v>
      </c>
      <c r="G192">
        <v>19088</v>
      </c>
      <c r="H192" t="s">
        <v>26</v>
      </c>
      <c r="I192" t="s">
        <v>4009</v>
      </c>
      <c r="J192">
        <v>53</v>
      </c>
      <c r="K192" t="s">
        <v>47</v>
      </c>
      <c r="L192">
        <v>15000000</v>
      </c>
      <c r="M192">
        <v>354240</v>
      </c>
      <c r="N192">
        <v>15354240</v>
      </c>
      <c r="O192">
        <v>18190000</v>
      </c>
      <c r="P192">
        <v>2835760</v>
      </c>
      <c r="Q192">
        <v>1559</v>
      </c>
      <c r="R192" s="8"/>
    </row>
    <row r="193" spans="1:18" ht="15" customHeight="1" x14ac:dyDescent="0.3">
      <c r="A193" t="s">
        <v>13421</v>
      </c>
      <c r="B193" t="s">
        <v>22</v>
      </c>
      <c r="C193" t="s">
        <v>54</v>
      </c>
      <c r="D193" t="s">
        <v>4215</v>
      </c>
      <c r="E193" t="s">
        <v>13489</v>
      </c>
      <c r="F193">
        <v>2024</v>
      </c>
      <c r="G193">
        <v>42233</v>
      </c>
      <c r="H193" t="s">
        <v>26</v>
      </c>
      <c r="I193" t="s">
        <v>109</v>
      </c>
      <c r="J193">
        <v>5</v>
      </c>
      <c r="K193" t="s">
        <v>39</v>
      </c>
      <c r="L193">
        <v>17500000</v>
      </c>
      <c r="M193">
        <v>391740</v>
      </c>
      <c r="N193">
        <v>17891740</v>
      </c>
      <c r="O193">
        <v>20490000</v>
      </c>
      <c r="P193">
        <v>2598260</v>
      </c>
      <c r="Q193">
        <v>1268</v>
      </c>
      <c r="R193" s="8"/>
    </row>
    <row r="194" spans="1:18" ht="15" customHeight="1" x14ac:dyDescent="0.3">
      <c r="A194" t="s">
        <v>300</v>
      </c>
      <c r="B194" t="s">
        <v>22</v>
      </c>
      <c r="C194" t="s">
        <v>54</v>
      </c>
      <c r="D194" t="s">
        <v>24</v>
      </c>
      <c r="E194" t="s">
        <v>301</v>
      </c>
      <c r="F194">
        <v>2024</v>
      </c>
      <c r="G194">
        <v>5000</v>
      </c>
      <c r="H194" t="s">
        <v>26</v>
      </c>
      <c r="I194" t="s">
        <v>32</v>
      </c>
      <c r="J194">
        <v>859</v>
      </c>
      <c r="K194" t="s">
        <v>33</v>
      </c>
      <c r="L194">
        <v>33990000</v>
      </c>
      <c r="M194">
        <v>709880</v>
      </c>
      <c r="N194">
        <v>34699880</v>
      </c>
      <c r="O194">
        <v>27990000</v>
      </c>
      <c r="P194">
        <v>-6709880</v>
      </c>
      <c r="Q194">
        <v>-2397</v>
      </c>
      <c r="R194" s="8"/>
    </row>
    <row r="195" spans="1:18" ht="15" customHeight="1" x14ac:dyDescent="0.3">
      <c r="A195" t="s">
        <v>6229</v>
      </c>
      <c r="B195" t="s">
        <v>22</v>
      </c>
      <c r="C195" t="s">
        <v>5289</v>
      </c>
      <c r="D195" t="s">
        <v>62</v>
      </c>
      <c r="E195" t="s">
        <v>71</v>
      </c>
      <c r="F195">
        <v>2024</v>
      </c>
      <c r="G195">
        <v>29570</v>
      </c>
      <c r="H195" t="s">
        <v>26</v>
      </c>
      <c r="I195" t="s">
        <v>72</v>
      </c>
      <c r="J195">
        <v>169</v>
      </c>
      <c r="K195" t="s">
        <v>33</v>
      </c>
      <c r="L195">
        <v>16000000</v>
      </c>
      <c r="M195">
        <v>369240</v>
      </c>
      <c r="N195">
        <v>16369240</v>
      </c>
      <c r="O195">
        <v>17990000</v>
      </c>
      <c r="P195">
        <v>1620760</v>
      </c>
      <c r="Q195">
        <v>901</v>
      </c>
      <c r="R195" s="8"/>
    </row>
    <row r="196" spans="1:18" ht="15" customHeight="1" x14ac:dyDescent="0.3">
      <c r="A196" t="s">
        <v>8617</v>
      </c>
      <c r="B196" t="s">
        <v>22</v>
      </c>
      <c r="C196" t="s">
        <v>54</v>
      </c>
      <c r="D196" t="s">
        <v>92</v>
      </c>
      <c r="E196" t="s">
        <v>10898</v>
      </c>
      <c r="F196">
        <v>2024</v>
      </c>
      <c r="G196">
        <v>12000</v>
      </c>
      <c r="H196" t="s">
        <v>26</v>
      </c>
      <c r="I196" t="s">
        <v>43</v>
      </c>
      <c r="J196">
        <v>98</v>
      </c>
      <c r="K196" t="s">
        <v>33</v>
      </c>
      <c r="L196">
        <v>12400000</v>
      </c>
      <c r="M196">
        <v>315240</v>
      </c>
      <c r="N196">
        <v>12715240</v>
      </c>
      <c r="O196">
        <v>14590000</v>
      </c>
      <c r="P196">
        <v>1874760</v>
      </c>
      <c r="Q196">
        <v>1285</v>
      </c>
      <c r="R196" s="8"/>
    </row>
    <row r="197" spans="1:18" ht="15" customHeight="1" x14ac:dyDescent="0.3">
      <c r="A197" t="s">
        <v>314</v>
      </c>
      <c r="B197" t="s">
        <v>22</v>
      </c>
      <c r="C197" t="s">
        <v>54</v>
      </c>
      <c r="D197" t="s">
        <v>137</v>
      </c>
      <c r="E197" t="s">
        <v>138</v>
      </c>
      <c r="F197">
        <v>2024</v>
      </c>
      <c r="G197">
        <v>19000</v>
      </c>
      <c r="H197" t="s">
        <v>26</v>
      </c>
      <c r="I197" t="s">
        <v>114</v>
      </c>
      <c r="J197">
        <v>33</v>
      </c>
      <c r="K197" t="s">
        <v>33</v>
      </c>
      <c r="L197">
        <v>16700000</v>
      </c>
      <c r="M197">
        <v>379740</v>
      </c>
      <c r="N197">
        <v>17079740</v>
      </c>
      <c r="O197">
        <v>19790000</v>
      </c>
      <c r="P197">
        <v>2710260</v>
      </c>
      <c r="Q197">
        <v>137</v>
      </c>
      <c r="R197" s="8"/>
    </row>
    <row r="198" spans="1:18" ht="15" customHeight="1" x14ac:dyDescent="0.3">
      <c r="A198" t="s">
        <v>3993</v>
      </c>
      <c r="B198" t="s">
        <v>22</v>
      </c>
      <c r="C198" t="s">
        <v>54</v>
      </c>
      <c r="D198" t="s">
        <v>188</v>
      </c>
      <c r="E198" t="s">
        <v>3994</v>
      </c>
      <c r="F198">
        <v>2024</v>
      </c>
      <c r="G198">
        <v>58500</v>
      </c>
      <c r="H198" t="s">
        <v>26</v>
      </c>
      <c r="I198" t="s">
        <v>109</v>
      </c>
      <c r="J198">
        <v>258</v>
      </c>
      <c r="K198" t="s">
        <v>33</v>
      </c>
      <c r="L198">
        <v>23500000</v>
      </c>
      <c r="M198">
        <v>903834</v>
      </c>
      <c r="N198">
        <v>24403834</v>
      </c>
      <c r="O198">
        <v>25390000</v>
      </c>
      <c r="P198">
        <v>986166</v>
      </c>
      <c r="Q198">
        <v>388</v>
      </c>
      <c r="R198" s="8"/>
    </row>
    <row r="199" spans="1:18" ht="15" customHeight="1" x14ac:dyDescent="0.3">
      <c r="A199" t="s">
        <v>10760</v>
      </c>
      <c r="B199" t="s">
        <v>22</v>
      </c>
      <c r="C199" t="s">
        <v>54</v>
      </c>
      <c r="D199" t="s">
        <v>230</v>
      </c>
      <c r="E199" t="s">
        <v>11684</v>
      </c>
      <c r="F199">
        <v>2024</v>
      </c>
      <c r="G199">
        <v>28000</v>
      </c>
      <c r="H199" t="s">
        <v>26</v>
      </c>
      <c r="I199" t="s">
        <v>11685</v>
      </c>
      <c r="J199">
        <v>21</v>
      </c>
      <c r="K199" t="s">
        <v>47</v>
      </c>
      <c r="L199">
        <v>11800000</v>
      </c>
      <c r="M199">
        <v>306240</v>
      </c>
      <c r="N199">
        <v>12106240</v>
      </c>
      <c r="O199">
        <v>13990000</v>
      </c>
      <c r="P199">
        <v>1883760</v>
      </c>
      <c r="Q199">
        <v>1347</v>
      </c>
    </row>
    <row r="200" spans="1:18" ht="15" customHeight="1" x14ac:dyDescent="0.3">
      <c r="A200" t="s">
        <v>4018</v>
      </c>
      <c r="B200" t="s">
        <v>22</v>
      </c>
      <c r="C200" t="s">
        <v>30</v>
      </c>
      <c r="D200" t="s">
        <v>62</v>
      </c>
      <c r="E200" t="s">
        <v>13490</v>
      </c>
      <c r="F200">
        <v>2024</v>
      </c>
      <c r="G200">
        <v>2400</v>
      </c>
      <c r="H200" t="s">
        <v>26</v>
      </c>
      <c r="I200" t="s">
        <v>273</v>
      </c>
      <c r="J200">
        <v>5</v>
      </c>
      <c r="K200" t="s">
        <v>39</v>
      </c>
      <c r="L200">
        <v>11250000</v>
      </c>
      <c r="M200">
        <v>297990</v>
      </c>
      <c r="N200">
        <v>11547990</v>
      </c>
      <c r="O200">
        <v>12890000</v>
      </c>
      <c r="P200">
        <v>1342010</v>
      </c>
      <c r="Q200">
        <v>1041</v>
      </c>
      <c r="R200" s="8"/>
    </row>
    <row r="201" spans="1:18" ht="15" customHeight="1" x14ac:dyDescent="0.3">
      <c r="A201" t="s">
        <v>417</v>
      </c>
      <c r="B201" t="s">
        <v>22</v>
      </c>
      <c r="C201" t="s">
        <v>54</v>
      </c>
      <c r="D201" t="s">
        <v>392</v>
      </c>
      <c r="E201" t="s">
        <v>3996</v>
      </c>
      <c r="F201">
        <v>2024</v>
      </c>
      <c r="G201">
        <v>30000</v>
      </c>
      <c r="H201" t="s">
        <v>26</v>
      </c>
      <c r="I201" t="s">
        <v>60</v>
      </c>
      <c r="J201">
        <v>257</v>
      </c>
      <c r="K201" t="s">
        <v>33</v>
      </c>
      <c r="L201">
        <v>20000000</v>
      </c>
      <c r="M201">
        <v>524003</v>
      </c>
      <c r="N201">
        <v>20524003</v>
      </c>
      <c r="O201">
        <v>20990000</v>
      </c>
      <c r="P201">
        <v>465997</v>
      </c>
      <c r="Q201">
        <v>222</v>
      </c>
      <c r="R201" s="8"/>
    </row>
    <row r="202" spans="1:18" ht="15" customHeight="1" x14ac:dyDescent="0.3">
      <c r="A202" t="s">
        <v>11426</v>
      </c>
      <c r="B202" t="s">
        <v>22</v>
      </c>
      <c r="C202" t="s">
        <v>54</v>
      </c>
      <c r="D202" t="s">
        <v>4215</v>
      </c>
      <c r="E202" t="s">
        <v>11686</v>
      </c>
      <c r="F202">
        <v>2024</v>
      </c>
      <c r="G202">
        <v>45000</v>
      </c>
      <c r="H202" t="s">
        <v>26</v>
      </c>
      <c r="I202" t="s">
        <v>161</v>
      </c>
      <c r="J202">
        <v>41</v>
      </c>
      <c r="K202" t="s">
        <v>39</v>
      </c>
      <c r="L202">
        <v>17000000</v>
      </c>
      <c r="M202">
        <v>384240</v>
      </c>
      <c r="N202">
        <v>17384240</v>
      </c>
      <c r="O202">
        <v>20590000</v>
      </c>
      <c r="P202">
        <v>3205760</v>
      </c>
      <c r="Q202">
        <v>1557</v>
      </c>
      <c r="R202" s="8"/>
    </row>
    <row r="203" spans="1:18" ht="15" customHeight="1" x14ac:dyDescent="0.3">
      <c r="A203" t="s">
        <v>10334</v>
      </c>
      <c r="B203" t="s">
        <v>22</v>
      </c>
      <c r="C203" t="s">
        <v>54</v>
      </c>
      <c r="D203" t="s">
        <v>24</v>
      </c>
      <c r="E203" t="s">
        <v>10681</v>
      </c>
      <c r="F203">
        <v>2024</v>
      </c>
      <c r="G203">
        <v>27891</v>
      </c>
      <c r="H203" t="s">
        <v>26</v>
      </c>
      <c r="I203" t="s">
        <v>8596</v>
      </c>
      <c r="J203">
        <v>69</v>
      </c>
      <c r="K203" t="s">
        <v>33</v>
      </c>
      <c r="L203">
        <v>18750000</v>
      </c>
      <c r="M203">
        <v>410490</v>
      </c>
      <c r="N203">
        <v>19160490</v>
      </c>
      <c r="O203">
        <v>21990000</v>
      </c>
      <c r="P203">
        <v>2829510</v>
      </c>
      <c r="Q203">
        <v>1287</v>
      </c>
      <c r="R203" s="8"/>
    </row>
    <row r="204" spans="1:18" ht="15" customHeight="1" x14ac:dyDescent="0.3">
      <c r="A204" t="s">
        <v>6570</v>
      </c>
      <c r="B204" t="s">
        <v>22</v>
      </c>
      <c r="C204" t="s">
        <v>30</v>
      </c>
      <c r="D204" t="s">
        <v>62</v>
      </c>
      <c r="E204" t="s">
        <v>10899</v>
      </c>
      <c r="F204">
        <v>2024</v>
      </c>
      <c r="G204">
        <v>72000</v>
      </c>
      <c r="H204" t="s">
        <v>26</v>
      </c>
      <c r="I204" t="s">
        <v>64</v>
      </c>
      <c r="J204">
        <v>53</v>
      </c>
      <c r="K204" t="s">
        <v>39</v>
      </c>
      <c r="L204">
        <v>14250000</v>
      </c>
      <c r="M204">
        <v>342990</v>
      </c>
      <c r="N204">
        <v>14592990</v>
      </c>
      <c r="O204">
        <v>16990000</v>
      </c>
      <c r="P204">
        <v>2397010</v>
      </c>
      <c r="Q204">
        <v>1411</v>
      </c>
      <c r="R204" s="8"/>
    </row>
    <row r="205" spans="1:18" ht="15" customHeight="1" x14ac:dyDescent="0.3">
      <c r="A205" t="s">
        <v>181</v>
      </c>
      <c r="B205" t="s">
        <v>22</v>
      </c>
      <c r="C205" t="s">
        <v>5289</v>
      </c>
      <c r="D205" t="s">
        <v>182</v>
      </c>
      <c r="E205" t="s">
        <v>183</v>
      </c>
      <c r="F205">
        <v>2024</v>
      </c>
      <c r="G205">
        <v>35150</v>
      </c>
      <c r="H205" t="s">
        <v>26</v>
      </c>
      <c r="I205" t="s">
        <v>184</v>
      </c>
      <c r="J205">
        <v>263</v>
      </c>
      <c r="K205" t="s">
        <v>33</v>
      </c>
      <c r="L205">
        <v>16400000</v>
      </c>
      <c r="M205">
        <v>372030</v>
      </c>
      <c r="N205">
        <v>16772030</v>
      </c>
      <c r="O205">
        <v>17490000</v>
      </c>
      <c r="P205">
        <v>717970</v>
      </c>
      <c r="Q205">
        <v>411</v>
      </c>
      <c r="R205" s="8"/>
    </row>
    <row r="206" spans="1:18" ht="15" customHeight="1" x14ac:dyDescent="0.3">
      <c r="A206" t="s">
        <v>10280</v>
      </c>
      <c r="B206" t="s">
        <v>22</v>
      </c>
      <c r="C206" t="s">
        <v>5289</v>
      </c>
      <c r="D206" t="s">
        <v>58</v>
      </c>
      <c r="E206" t="s">
        <v>11687</v>
      </c>
      <c r="F206">
        <v>2024</v>
      </c>
      <c r="G206">
        <v>21886</v>
      </c>
      <c r="H206" t="s">
        <v>26</v>
      </c>
      <c r="I206" t="s">
        <v>11688</v>
      </c>
      <c r="J206">
        <v>32</v>
      </c>
      <c r="K206" t="s">
        <v>33</v>
      </c>
      <c r="L206">
        <v>10800000</v>
      </c>
      <c r="M206">
        <v>291240</v>
      </c>
      <c r="N206">
        <v>11091240</v>
      </c>
      <c r="O206">
        <v>12990000</v>
      </c>
      <c r="P206">
        <v>1898760</v>
      </c>
      <c r="Q206">
        <v>1462</v>
      </c>
      <c r="R206" s="8"/>
    </row>
    <row r="207" spans="1:18" ht="15" customHeight="1" x14ac:dyDescent="0.3">
      <c r="A207" t="s">
        <v>5592</v>
      </c>
      <c r="B207" t="s">
        <v>22</v>
      </c>
      <c r="C207" t="s">
        <v>30</v>
      </c>
      <c r="D207" t="s">
        <v>131</v>
      </c>
      <c r="E207" t="s">
        <v>8595</v>
      </c>
      <c r="F207">
        <v>2024</v>
      </c>
      <c r="G207">
        <v>76000</v>
      </c>
      <c r="H207" t="s">
        <v>26</v>
      </c>
      <c r="I207" t="s">
        <v>4123</v>
      </c>
      <c r="J207">
        <v>118</v>
      </c>
      <c r="K207" t="s">
        <v>33</v>
      </c>
      <c r="L207">
        <v>19000000</v>
      </c>
      <c r="M207">
        <v>414240</v>
      </c>
      <c r="N207">
        <v>19414240</v>
      </c>
      <c r="O207">
        <v>20490000</v>
      </c>
      <c r="P207">
        <v>1075760</v>
      </c>
      <c r="Q207">
        <v>525</v>
      </c>
      <c r="R207" s="8"/>
    </row>
    <row r="208" spans="1:18" ht="15" customHeight="1" x14ac:dyDescent="0.3">
      <c r="A208" t="s">
        <v>10808</v>
      </c>
      <c r="B208" t="s">
        <v>22</v>
      </c>
      <c r="C208" t="s">
        <v>5289</v>
      </c>
      <c r="D208" t="s">
        <v>89</v>
      </c>
      <c r="E208" t="s">
        <v>10886</v>
      </c>
      <c r="F208">
        <v>2024</v>
      </c>
      <c r="G208">
        <v>35000</v>
      </c>
      <c r="H208" t="s">
        <v>26</v>
      </c>
      <c r="I208" t="s">
        <v>43</v>
      </c>
      <c r="J208">
        <v>61</v>
      </c>
      <c r="K208" t="s">
        <v>33</v>
      </c>
      <c r="L208">
        <v>7200000</v>
      </c>
      <c r="M208">
        <v>237240</v>
      </c>
      <c r="N208">
        <v>7437240</v>
      </c>
      <c r="O208">
        <v>9490000</v>
      </c>
      <c r="P208">
        <v>2052760</v>
      </c>
      <c r="Q208">
        <v>2163</v>
      </c>
      <c r="R208" s="8"/>
    </row>
    <row r="209" spans="1:18" ht="15" customHeight="1" x14ac:dyDescent="0.3">
      <c r="A209" t="s">
        <v>573</v>
      </c>
      <c r="B209" t="s">
        <v>22</v>
      </c>
      <c r="C209" t="s">
        <v>54</v>
      </c>
      <c r="D209" t="s">
        <v>36</v>
      </c>
      <c r="E209" t="s">
        <v>11691</v>
      </c>
      <c r="F209">
        <v>2024</v>
      </c>
      <c r="G209">
        <v>30883</v>
      </c>
      <c r="H209" t="s">
        <v>26</v>
      </c>
      <c r="I209" t="s">
        <v>8569</v>
      </c>
      <c r="J209">
        <v>81</v>
      </c>
      <c r="K209" t="s">
        <v>52</v>
      </c>
      <c r="L209">
        <v>7500000</v>
      </c>
      <c r="M209">
        <v>241740</v>
      </c>
      <c r="N209">
        <v>7741740</v>
      </c>
      <c r="O209">
        <v>9290000</v>
      </c>
      <c r="P209">
        <v>1548260</v>
      </c>
      <c r="Q209">
        <v>1667</v>
      </c>
      <c r="R209" s="8"/>
    </row>
    <row r="210" spans="1:18" ht="15" customHeight="1" x14ac:dyDescent="0.3">
      <c r="A210" t="s">
        <v>11692</v>
      </c>
      <c r="B210" t="s">
        <v>22</v>
      </c>
      <c r="C210" t="s">
        <v>54</v>
      </c>
      <c r="D210" t="s">
        <v>201</v>
      </c>
      <c r="E210" t="s">
        <v>202</v>
      </c>
      <c r="F210">
        <v>2024</v>
      </c>
      <c r="G210">
        <v>29645</v>
      </c>
      <c r="H210" t="s">
        <v>26</v>
      </c>
      <c r="I210" t="s">
        <v>11693</v>
      </c>
      <c r="J210">
        <v>21</v>
      </c>
      <c r="K210" t="s">
        <v>33</v>
      </c>
      <c r="L210">
        <v>11000000</v>
      </c>
      <c r="M210">
        <v>294240</v>
      </c>
      <c r="N210">
        <v>11294240</v>
      </c>
      <c r="O210">
        <v>12390000</v>
      </c>
      <c r="P210">
        <v>1095760</v>
      </c>
      <c r="Q210">
        <v>884</v>
      </c>
      <c r="R210" s="8"/>
    </row>
    <row r="211" spans="1:18" ht="15" customHeight="1" x14ac:dyDescent="0.3">
      <c r="A211" t="s">
        <v>10900</v>
      </c>
      <c r="B211" t="s">
        <v>22</v>
      </c>
      <c r="C211" t="s">
        <v>54</v>
      </c>
      <c r="D211" t="s">
        <v>137</v>
      </c>
      <c r="E211" t="s">
        <v>235</v>
      </c>
      <c r="F211">
        <v>2024</v>
      </c>
      <c r="G211">
        <v>26279</v>
      </c>
      <c r="H211" t="s">
        <v>26</v>
      </c>
      <c r="I211" t="s">
        <v>10901</v>
      </c>
      <c r="J211">
        <v>53</v>
      </c>
      <c r="K211" t="s">
        <v>47</v>
      </c>
      <c r="L211">
        <v>17000000</v>
      </c>
      <c r="M211">
        <v>0</v>
      </c>
      <c r="N211">
        <v>17000000</v>
      </c>
      <c r="O211">
        <v>19290000</v>
      </c>
      <c r="P211">
        <v>2290000</v>
      </c>
      <c r="Q211">
        <v>1187</v>
      </c>
      <c r="R211" s="8"/>
    </row>
    <row r="212" spans="1:18" ht="15" customHeight="1" x14ac:dyDescent="0.3">
      <c r="A212" t="s">
        <v>4075</v>
      </c>
      <c r="B212" t="s">
        <v>22</v>
      </c>
      <c r="C212" t="s">
        <v>5289</v>
      </c>
      <c r="D212" t="s">
        <v>58</v>
      </c>
      <c r="E212" t="s">
        <v>4087</v>
      </c>
      <c r="F212">
        <v>2024</v>
      </c>
      <c r="G212">
        <v>37000</v>
      </c>
      <c r="H212" t="s">
        <v>26</v>
      </c>
      <c r="I212" t="s">
        <v>4088</v>
      </c>
      <c r="J212">
        <v>243</v>
      </c>
      <c r="K212" t="s">
        <v>33</v>
      </c>
      <c r="L212">
        <v>28000000</v>
      </c>
      <c r="M212">
        <v>1142194</v>
      </c>
      <c r="N212">
        <v>29142194</v>
      </c>
      <c r="O212">
        <v>31490000</v>
      </c>
      <c r="P212">
        <v>2347806</v>
      </c>
      <c r="Q212">
        <v>746</v>
      </c>
    </row>
    <row r="213" spans="1:18" ht="15" customHeight="1" x14ac:dyDescent="0.3">
      <c r="A213" t="s">
        <v>622</v>
      </c>
      <c r="B213" t="s">
        <v>22</v>
      </c>
      <c r="C213" t="s">
        <v>54</v>
      </c>
      <c r="D213" t="s">
        <v>199</v>
      </c>
      <c r="E213" t="s">
        <v>10602</v>
      </c>
      <c r="F213">
        <v>2024</v>
      </c>
      <c r="G213">
        <v>38242</v>
      </c>
      <c r="H213" t="s">
        <v>26</v>
      </c>
      <c r="I213" t="s">
        <v>11694</v>
      </c>
      <c r="J213">
        <v>21</v>
      </c>
      <c r="K213" t="s">
        <v>33</v>
      </c>
      <c r="L213">
        <v>6600000</v>
      </c>
      <c r="M213">
        <v>228240</v>
      </c>
      <c r="N213">
        <v>6828240</v>
      </c>
      <c r="O213">
        <v>7990000</v>
      </c>
      <c r="P213">
        <v>1161760</v>
      </c>
      <c r="Q213">
        <v>1454</v>
      </c>
      <c r="R213" s="8"/>
    </row>
    <row r="214" spans="1:18" ht="15" customHeight="1" x14ac:dyDescent="0.3">
      <c r="A214" t="s">
        <v>5956</v>
      </c>
      <c r="B214" t="s">
        <v>22</v>
      </c>
      <c r="C214" t="s">
        <v>54</v>
      </c>
      <c r="D214" t="s">
        <v>199</v>
      </c>
      <c r="E214" t="s">
        <v>11695</v>
      </c>
      <c r="F214">
        <v>2024</v>
      </c>
      <c r="G214">
        <v>51000</v>
      </c>
      <c r="H214" t="s">
        <v>26</v>
      </c>
      <c r="I214" t="s">
        <v>125</v>
      </c>
      <c r="J214">
        <v>26</v>
      </c>
      <c r="K214" t="s">
        <v>33</v>
      </c>
      <c r="L214">
        <v>9250000</v>
      </c>
      <c r="M214">
        <v>267990</v>
      </c>
      <c r="N214">
        <v>9517990</v>
      </c>
      <c r="O214">
        <v>11490000</v>
      </c>
      <c r="P214">
        <v>1972010</v>
      </c>
      <c r="Q214">
        <v>1716</v>
      </c>
      <c r="R214" s="8"/>
    </row>
    <row r="215" spans="1:18" ht="15" customHeight="1" x14ac:dyDescent="0.3">
      <c r="A215" t="s">
        <v>10809</v>
      </c>
      <c r="B215" t="s">
        <v>22</v>
      </c>
      <c r="C215" t="s">
        <v>30</v>
      </c>
      <c r="D215" t="s">
        <v>199</v>
      </c>
      <c r="E215" t="s">
        <v>10602</v>
      </c>
      <c r="F215">
        <v>2024</v>
      </c>
      <c r="G215">
        <v>16831</v>
      </c>
      <c r="H215" t="s">
        <v>26</v>
      </c>
      <c r="I215" t="s">
        <v>10887</v>
      </c>
      <c r="J215">
        <v>57</v>
      </c>
      <c r="K215" t="s">
        <v>39</v>
      </c>
      <c r="L215">
        <v>6650000</v>
      </c>
      <c r="M215">
        <v>228990</v>
      </c>
      <c r="N215">
        <v>6878990</v>
      </c>
      <c r="O215">
        <v>8290000</v>
      </c>
      <c r="P215">
        <v>1411010</v>
      </c>
      <c r="Q215">
        <v>1702</v>
      </c>
      <c r="R215" s="8"/>
    </row>
    <row r="216" spans="1:18" ht="15" customHeight="1" x14ac:dyDescent="0.3">
      <c r="A216" t="s">
        <v>11616</v>
      </c>
      <c r="B216" t="s">
        <v>22</v>
      </c>
      <c r="C216" t="s">
        <v>54</v>
      </c>
      <c r="D216" t="s">
        <v>24</v>
      </c>
      <c r="E216" t="s">
        <v>10603</v>
      </c>
      <c r="F216">
        <v>2025</v>
      </c>
      <c r="G216">
        <v>24180</v>
      </c>
      <c r="H216" t="s">
        <v>26</v>
      </c>
      <c r="I216" t="s">
        <v>11696</v>
      </c>
      <c r="J216">
        <v>33</v>
      </c>
      <c r="K216" t="s">
        <v>33</v>
      </c>
      <c r="L216">
        <v>14200000</v>
      </c>
      <c r="M216">
        <v>342240</v>
      </c>
      <c r="N216">
        <v>14542240</v>
      </c>
      <c r="O216">
        <v>16990000</v>
      </c>
      <c r="P216">
        <v>2447760</v>
      </c>
      <c r="Q216">
        <v>1441</v>
      </c>
      <c r="R216" s="8"/>
    </row>
    <row r="217" spans="1:18" ht="15" customHeight="1" x14ac:dyDescent="0.3">
      <c r="A217" t="s">
        <v>249</v>
      </c>
      <c r="B217" t="s">
        <v>22</v>
      </c>
      <c r="C217" t="s">
        <v>54</v>
      </c>
      <c r="D217" t="s">
        <v>250</v>
      </c>
      <c r="E217" t="s">
        <v>251</v>
      </c>
      <c r="F217">
        <v>2025</v>
      </c>
      <c r="G217">
        <v>19678</v>
      </c>
      <c r="H217" t="s">
        <v>26</v>
      </c>
      <c r="I217" t="s">
        <v>252</v>
      </c>
      <c r="J217">
        <v>354</v>
      </c>
      <c r="K217" t="s">
        <v>33</v>
      </c>
      <c r="L217">
        <v>38000000</v>
      </c>
      <c r="M217">
        <v>1283058</v>
      </c>
      <c r="N217">
        <v>39283058</v>
      </c>
      <c r="O217">
        <v>36990000</v>
      </c>
      <c r="P217">
        <v>-2293058</v>
      </c>
      <c r="Q217">
        <v>-62</v>
      </c>
      <c r="R217" s="8"/>
    </row>
    <row r="218" spans="1:18" ht="15" customHeight="1" x14ac:dyDescent="0.3">
      <c r="A218" t="s">
        <v>69</v>
      </c>
      <c r="B218" t="s">
        <v>22</v>
      </c>
      <c r="C218" t="s">
        <v>70</v>
      </c>
      <c r="D218" t="s">
        <v>62</v>
      </c>
      <c r="E218" t="s">
        <v>71</v>
      </c>
      <c r="F218">
        <v>2025</v>
      </c>
      <c r="G218">
        <v>5800</v>
      </c>
      <c r="H218" t="s">
        <v>26</v>
      </c>
      <c r="I218" t="s">
        <v>72</v>
      </c>
      <c r="J218">
        <v>355</v>
      </c>
      <c r="K218" t="s">
        <v>33</v>
      </c>
      <c r="L218">
        <v>27929100</v>
      </c>
      <c r="M218">
        <v>918614</v>
      </c>
      <c r="N218">
        <v>28847714</v>
      </c>
      <c r="O218">
        <v>20990000</v>
      </c>
      <c r="P218">
        <v>-7857714</v>
      </c>
      <c r="Q218">
        <v>-3744</v>
      </c>
      <c r="R218" s="8"/>
    </row>
    <row r="219" spans="1:18" ht="15" customHeight="1" x14ac:dyDescent="0.3">
      <c r="A219" t="s">
        <v>11576</v>
      </c>
      <c r="B219" t="s">
        <v>22</v>
      </c>
      <c r="C219" t="s">
        <v>54</v>
      </c>
      <c r="D219" t="s">
        <v>45</v>
      </c>
      <c r="E219" t="s">
        <v>11698</v>
      </c>
      <c r="F219">
        <v>2025</v>
      </c>
      <c r="G219">
        <v>71526</v>
      </c>
      <c r="H219" t="s">
        <v>26</v>
      </c>
      <c r="I219" t="s">
        <v>43</v>
      </c>
      <c r="J219">
        <v>32</v>
      </c>
      <c r="K219" t="s">
        <v>39</v>
      </c>
      <c r="L219">
        <v>11500000</v>
      </c>
      <c r="M219">
        <v>301740</v>
      </c>
      <c r="N219">
        <v>11801740</v>
      </c>
      <c r="O219">
        <v>13990000</v>
      </c>
      <c r="P219">
        <v>2188260</v>
      </c>
      <c r="Q219">
        <v>1564</v>
      </c>
      <c r="R219" s="8"/>
    </row>
    <row r="220" spans="1:18" ht="15" customHeight="1" x14ac:dyDescent="0.3">
      <c r="A220" t="s">
        <v>11622</v>
      </c>
      <c r="B220" t="s">
        <v>22</v>
      </c>
      <c r="C220" t="s">
        <v>54</v>
      </c>
      <c r="D220" t="s">
        <v>145</v>
      </c>
      <c r="E220" t="s">
        <v>11699</v>
      </c>
      <c r="F220">
        <v>2025</v>
      </c>
      <c r="G220">
        <v>36000</v>
      </c>
      <c r="H220" t="s">
        <v>26</v>
      </c>
      <c r="I220" t="s">
        <v>43</v>
      </c>
      <c r="J220">
        <v>21</v>
      </c>
      <c r="K220" t="s">
        <v>47</v>
      </c>
      <c r="L220">
        <v>7500000</v>
      </c>
      <c r="M220">
        <v>241740</v>
      </c>
      <c r="N220">
        <v>7741740</v>
      </c>
      <c r="O220">
        <v>8990000</v>
      </c>
      <c r="P220">
        <v>1248260</v>
      </c>
      <c r="Q220">
        <v>1388</v>
      </c>
      <c r="R220" s="8"/>
    </row>
    <row r="221" spans="1:18" ht="15" customHeight="1" x14ac:dyDescent="0.3">
      <c r="A221" t="s">
        <v>200</v>
      </c>
      <c r="B221" t="s">
        <v>22</v>
      </c>
      <c r="C221" t="s">
        <v>35</v>
      </c>
      <c r="D221" t="s">
        <v>201</v>
      </c>
      <c r="E221" t="s">
        <v>202</v>
      </c>
      <c r="F221">
        <v>2025</v>
      </c>
      <c r="G221">
        <v>1905</v>
      </c>
      <c r="H221" t="s">
        <v>26</v>
      </c>
      <c r="I221" t="s">
        <v>43</v>
      </c>
      <c r="J221">
        <v>567</v>
      </c>
      <c r="K221" t="s">
        <v>52</v>
      </c>
      <c r="L221">
        <v>10300000</v>
      </c>
      <c r="M221">
        <v>280530</v>
      </c>
      <c r="N221">
        <v>10580530</v>
      </c>
      <c r="O221">
        <v>11290000</v>
      </c>
      <c r="P221">
        <v>709470</v>
      </c>
      <c r="Q221">
        <v>628</v>
      </c>
      <c r="R221" s="8"/>
    </row>
    <row r="222" spans="1:18" ht="15" customHeight="1" x14ac:dyDescent="0.3">
      <c r="A222" t="s">
        <v>5268</v>
      </c>
      <c r="B222" t="s">
        <v>22</v>
      </c>
      <c r="C222" t="s">
        <v>54</v>
      </c>
      <c r="D222" t="s">
        <v>55</v>
      </c>
      <c r="E222" t="s">
        <v>8629</v>
      </c>
      <c r="F222">
        <v>2025</v>
      </c>
      <c r="G222">
        <v>44200</v>
      </c>
      <c r="H222" t="s">
        <v>26</v>
      </c>
      <c r="I222" t="s">
        <v>8630</v>
      </c>
      <c r="J222">
        <v>120</v>
      </c>
      <c r="K222" t="s">
        <v>33</v>
      </c>
      <c r="L222">
        <v>22000000</v>
      </c>
      <c r="M222">
        <v>459240</v>
      </c>
      <c r="N222">
        <v>22459240</v>
      </c>
      <c r="O222">
        <v>25990000</v>
      </c>
      <c r="P222">
        <v>3530760</v>
      </c>
      <c r="Q222">
        <v>1359</v>
      </c>
      <c r="R222" s="8"/>
    </row>
    <row r="223" spans="1:18" ht="15" customHeight="1" x14ac:dyDescent="0.3">
      <c r="A223" t="s">
        <v>11701</v>
      </c>
      <c r="B223" t="s">
        <v>22</v>
      </c>
      <c r="C223" t="s">
        <v>54</v>
      </c>
      <c r="D223" t="s">
        <v>58</v>
      </c>
      <c r="E223" t="s">
        <v>11687</v>
      </c>
      <c r="F223">
        <v>2025</v>
      </c>
      <c r="G223">
        <v>45341</v>
      </c>
      <c r="H223" t="s">
        <v>26</v>
      </c>
      <c r="I223" t="s">
        <v>11688</v>
      </c>
      <c r="J223">
        <v>21</v>
      </c>
      <c r="K223" t="s">
        <v>33</v>
      </c>
      <c r="L223">
        <v>10500000</v>
      </c>
      <c r="M223">
        <v>286740</v>
      </c>
      <c r="N223">
        <v>10786740</v>
      </c>
      <c r="O223">
        <v>13490000</v>
      </c>
      <c r="P223">
        <v>2703260</v>
      </c>
      <c r="Q223">
        <v>2004</v>
      </c>
    </row>
    <row r="224" spans="1:18" ht="15" customHeight="1" x14ac:dyDescent="0.3">
      <c r="A224" t="s">
        <v>6321</v>
      </c>
      <c r="B224" t="s">
        <v>22</v>
      </c>
      <c r="C224" t="s">
        <v>54</v>
      </c>
      <c r="D224" t="s">
        <v>62</v>
      </c>
      <c r="E224" t="s">
        <v>218</v>
      </c>
      <c r="F224">
        <v>2025</v>
      </c>
      <c r="G224">
        <v>20000</v>
      </c>
      <c r="H224" t="s">
        <v>26</v>
      </c>
      <c r="I224" t="s">
        <v>64</v>
      </c>
      <c r="J224">
        <v>174</v>
      </c>
      <c r="K224" t="s">
        <v>33</v>
      </c>
      <c r="L224">
        <v>23500000</v>
      </c>
      <c r="M224">
        <v>481740</v>
      </c>
      <c r="N224">
        <v>23981740</v>
      </c>
      <c r="O224">
        <v>24990000</v>
      </c>
      <c r="P224">
        <v>1008260</v>
      </c>
      <c r="Q224">
        <v>403</v>
      </c>
    </row>
    <row r="225" spans="1:18" ht="15" customHeight="1" x14ac:dyDescent="0.3">
      <c r="A225" t="s">
        <v>319</v>
      </c>
      <c r="B225" t="s">
        <v>22</v>
      </c>
      <c r="C225" t="s">
        <v>35</v>
      </c>
      <c r="D225" t="s">
        <v>188</v>
      </c>
      <c r="E225" t="s">
        <v>320</v>
      </c>
      <c r="F225">
        <v>2025</v>
      </c>
      <c r="G225">
        <v>17000</v>
      </c>
      <c r="H225" t="s">
        <v>26</v>
      </c>
      <c r="I225" t="s">
        <v>109</v>
      </c>
      <c r="J225">
        <v>354</v>
      </c>
      <c r="K225" t="s">
        <v>33</v>
      </c>
      <c r="L225">
        <v>28700000</v>
      </c>
      <c r="M225">
        <v>1053703</v>
      </c>
      <c r="N225">
        <v>29753703</v>
      </c>
      <c r="O225">
        <v>29990000</v>
      </c>
      <c r="P225">
        <v>236297</v>
      </c>
      <c r="Q225">
        <v>79</v>
      </c>
      <c r="R225" s="8"/>
    </row>
    <row r="226" spans="1:18" ht="15" customHeight="1" x14ac:dyDescent="0.3">
      <c r="A226" t="s">
        <v>5355</v>
      </c>
      <c r="B226" t="s">
        <v>22</v>
      </c>
      <c r="C226" t="s">
        <v>30</v>
      </c>
      <c r="D226" t="s">
        <v>50</v>
      </c>
      <c r="E226" t="s">
        <v>8563</v>
      </c>
      <c r="F226">
        <v>2025</v>
      </c>
      <c r="G226">
        <v>37000</v>
      </c>
      <c r="H226" t="s">
        <v>26</v>
      </c>
      <c r="I226" t="s">
        <v>94</v>
      </c>
      <c r="J226">
        <v>188</v>
      </c>
      <c r="K226" t="s">
        <v>33</v>
      </c>
      <c r="L226">
        <v>13900000</v>
      </c>
      <c r="M226">
        <v>334530</v>
      </c>
      <c r="N226">
        <v>14234530</v>
      </c>
      <c r="O226">
        <v>15190000</v>
      </c>
      <c r="P226">
        <v>955470</v>
      </c>
      <c r="Q226">
        <v>629</v>
      </c>
      <c r="R226" s="8"/>
    </row>
    <row r="227" spans="1:18" ht="15" customHeight="1" x14ac:dyDescent="0.3">
      <c r="A227" t="s">
        <v>11702</v>
      </c>
      <c r="B227" t="s">
        <v>22</v>
      </c>
      <c r="C227" t="s">
        <v>30</v>
      </c>
      <c r="D227" t="s">
        <v>36</v>
      </c>
      <c r="E227" t="s">
        <v>4144</v>
      </c>
      <c r="F227">
        <v>2025</v>
      </c>
      <c r="G227">
        <v>15440</v>
      </c>
      <c r="H227" t="s">
        <v>26</v>
      </c>
      <c r="I227" t="s">
        <v>8634</v>
      </c>
      <c r="J227">
        <v>21</v>
      </c>
      <c r="K227" t="s">
        <v>39</v>
      </c>
      <c r="L227">
        <v>8400000</v>
      </c>
      <c r="M227">
        <v>255240</v>
      </c>
      <c r="N227">
        <v>8655240</v>
      </c>
      <c r="O227">
        <v>10490000</v>
      </c>
      <c r="P227">
        <v>1834760</v>
      </c>
      <c r="Q227">
        <v>1749</v>
      </c>
      <c r="R227" s="8"/>
    </row>
    <row r="228" spans="1:18" ht="15" customHeight="1" x14ac:dyDescent="0.3">
      <c r="A228" t="s">
        <v>11703</v>
      </c>
      <c r="B228" t="s">
        <v>22</v>
      </c>
      <c r="C228" t="s">
        <v>54</v>
      </c>
      <c r="D228" t="s">
        <v>50</v>
      </c>
      <c r="E228" t="s">
        <v>11704</v>
      </c>
      <c r="F228">
        <v>2025</v>
      </c>
      <c r="G228">
        <v>28000</v>
      </c>
      <c r="H228" t="s">
        <v>26</v>
      </c>
      <c r="I228" t="s">
        <v>43</v>
      </c>
      <c r="J228">
        <v>21</v>
      </c>
      <c r="K228" t="s">
        <v>33</v>
      </c>
      <c r="L228">
        <v>8300000</v>
      </c>
      <c r="M228">
        <v>253740</v>
      </c>
      <c r="N228">
        <v>8553740</v>
      </c>
      <c r="O228">
        <v>9990000</v>
      </c>
      <c r="P228">
        <v>1436260</v>
      </c>
      <c r="Q228">
        <v>1438</v>
      </c>
      <c r="R228" s="8"/>
    </row>
    <row r="229" spans="1:18" ht="15" customHeight="1" x14ac:dyDescent="0.3">
      <c r="A229" t="s">
        <v>11705</v>
      </c>
      <c r="B229" t="s">
        <v>22</v>
      </c>
      <c r="C229" t="s">
        <v>54</v>
      </c>
      <c r="D229" t="s">
        <v>24</v>
      </c>
      <c r="E229" t="s">
        <v>4111</v>
      </c>
      <c r="F229">
        <v>2025</v>
      </c>
      <c r="G229">
        <v>20600</v>
      </c>
      <c r="H229" t="s">
        <v>26</v>
      </c>
      <c r="I229" t="s">
        <v>10354</v>
      </c>
      <c r="J229">
        <v>21</v>
      </c>
      <c r="K229" t="s">
        <v>52</v>
      </c>
      <c r="L229">
        <v>30000000</v>
      </c>
      <c r="M229">
        <v>579240</v>
      </c>
      <c r="N229">
        <v>30579240</v>
      </c>
      <c r="O229">
        <v>35590000</v>
      </c>
      <c r="P229">
        <v>5010760</v>
      </c>
      <c r="Q229">
        <v>1408</v>
      </c>
      <c r="R229" s="8"/>
    </row>
    <row r="230" spans="1:18" ht="15" customHeight="1" x14ac:dyDescent="0.3">
      <c r="A230" t="s">
        <v>162</v>
      </c>
      <c r="B230" t="s">
        <v>22</v>
      </c>
      <c r="C230" t="s">
        <v>35</v>
      </c>
      <c r="D230" t="s">
        <v>163</v>
      </c>
      <c r="E230" t="s">
        <v>164</v>
      </c>
      <c r="F230">
        <v>2025</v>
      </c>
      <c r="G230">
        <v>10200</v>
      </c>
      <c r="H230" t="s">
        <v>26</v>
      </c>
      <c r="I230" t="s">
        <v>5291</v>
      </c>
      <c r="J230">
        <v>316</v>
      </c>
      <c r="K230" t="s">
        <v>211</v>
      </c>
      <c r="L230">
        <v>15500000</v>
      </c>
      <c r="M230">
        <v>358530</v>
      </c>
      <c r="N230">
        <v>15858530</v>
      </c>
      <c r="O230">
        <v>16490000</v>
      </c>
      <c r="P230">
        <v>631470</v>
      </c>
      <c r="Q230">
        <v>383</v>
      </c>
      <c r="R230" s="8"/>
    </row>
    <row r="231" spans="1:18" ht="15" customHeight="1" x14ac:dyDescent="0.3">
      <c r="A231" t="s">
        <v>256</v>
      </c>
      <c r="B231" t="s">
        <v>22</v>
      </c>
      <c r="C231" t="s">
        <v>5289</v>
      </c>
      <c r="D231" t="s">
        <v>62</v>
      </c>
      <c r="E231" t="s">
        <v>257</v>
      </c>
      <c r="F231">
        <v>2025</v>
      </c>
      <c r="G231">
        <v>4687</v>
      </c>
      <c r="H231" t="s">
        <v>26</v>
      </c>
      <c r="I231" t="s">
        <v>152</v>
      </c>
      <c r="J231">
        <v>355</v>
      </c>
      <c r="K231" t="s">
        <v>33</v>
      </c>
      <c r="L231">
        <v>28490000</v>
      </c>
      <c r="M231">
        <v>914223</v>
      </c>
      <c r="N231">
        <v>29404223</v>
      </c>
      <c r="O231">
        <v>23890000</v>
      </c>
      <c r="P231">
        <v>-5514223</v>
      </c>
      <c r="Q231">
        <v>-2308</v>
      </c>
      <c r="R231" s="8"/>
    </row>
    <row r="232" spans="1:18" ht="15" customHeight="1" x14ac:dyDescent="0.3">
      <c r="A232" t="s">
        <v>6574</v>
      </c>
      <c r="B232" t="s">
        <v>22</v>
      </c>
      <c r="C232" t="s">
        <v>5289</v>
      </c>
      <c r="D232" t="s">
        <v>250</v>
      </c>
      <c r="E232" t="s">
        <v>8544</v>
      </c>
      <c r="F232">
        <v>2025</v>
      </c>
      <c r="G232">
        <v>39700</v>
      </c>
      <c r="H232" t="s">
        <v>26</v>
      </c>
      <c r="I232" t="s">
        <v>8545</v>
      </c>
      <c r="J232">
        <v>146</v>
      </c>
      <c r="K232" t="s">
        <v>33</v>
      </c>
      <c r="L232">
        <v>18300000</v>
      </c>
      <c r="M232">
        <v>403740</v>
      </c>
      <c r="N232">
        <v>18703740</v>
      </c>
      <c r="O232">
        <v>19990000</v>
      </c>
      <c r="P232">
        <v>1286260</v>
      </c>
      <c r="Q232">
        <v>643</v>
      </c>
      <c r="R232" s="8"/>
    </row>
    <row r="233" spans="1:18" ht="15" customHeight="1" x14ac:dyDescent="0.3">
      <c r="A233" t="s">
        <v>10879</v>
      </c>
      <c r="B233" t="s">
        <v>22</v>
      </c>
      <c r="C233" t="s">
        <v>54</v>
      </c>
      <c r="D233" t="s">
        <v>201</v>
      </c>
      <c r="E233" t="s">
        <v>10903</v>
      </c>
      <c r="F233">
        <v>2025</v>
      </c>
      <c r="G233">
        <v>7991</v>
      </c>
      <c r="H233" t="s">
        <v>26</v>
      </c>
      <c r="I233" t="s">
        <v>10904</v>
      </c>
      <c r="J233">
        <v>53</v>
      </c>
      <c r="K233" t="s">
        <v>47</v>
      </c>
      <c r="L233">
        <v>13800000</v>
      </c>
      <c r="M233">
        <v>336240</v>
      </c>
      <c r="N233">
        <v>14136240</v>
      </c>
      <c r="O233">
        <v>15290000</v>
      </c>
      <c r="P233">
        <v>1153760</v>
      </c>
      <c r="Q233">
        <v>755</v>
      </c>
      <c r="R233" s="8"/>
    </row>
    <row r="234" spans="1:18" ht="15" customHeight="1" x14ac:dyDescent="0.3">
      <c r="A234" t="s">
        <v>10434</v>
      </c>
      <c r="B234" t="s">
        <v>22</v>
      </c>
      <c r="C234" t="s">
        <v>30</v>
      </c>
      <c r="D234" t="s">
        <v>58</v>
      </c>
      <c r="E234" t="s">
        <v>10606</v>
      </c>
      <c r="F234">
        <v>2025</v>
      </c>
      <c r="G234">
        <v>41752</v>
      </c>
      <c r="H234" t="s">
        <v>26</v>
      </c>
      <c r="I234" t="s">
        <v>10607</v>
      </c>
      <c r="J234">
        <v>81</v>
      </c>
      <c r="K234" t="s">
        <v>33</v>
      </c>
      <c r="L234">
        <v>7900000</v>
      </c>
      <c r="M234">
        <v>247740</v>
      </c>
      <c r="N234">
        <v>8147740</v>
      </c>
      <c r="O234">
        <v>9990000</v>
      </c>
      <c r="P234">
        <v>1842260</v>
      </c>
      <c r="Q234">
        <v>1844</v>
      </c>
      <c r="R234" s="8"/>
    </row>
    <row r="235" spans="1:18" ht="15" customHeight="1" x14ac:dyDescent="0.3">
      <c r="A235" t="s">
        <v>13228</v>
      </c>
      <c r="B235" t="s">
        <v>22</v>
      </c>
      <c r="C235" t="s">
        <v>30</v>
      </c>
      <c r="D235" t="s">
        <v>250</v>
      </c>
      <c r="E235" t="s">
        <v>13491</v>
      </c>
      <c r="F235">
        <v>2025</v>
      </c>
      <c r="G235">
        <v>10267</v>
      </c>
      <c r="H235" t="s">
        <v>26</v>
      </c>
      <c r="I235" t="s">
        <v>13492</v>
      </c>
      <c r="J235">
        <v>5</v>
      </c>
      <c r="K235" t="s">
        <v>39</v>
      </c>
      <c r="L235">
        <v>14600000</v>
      </c>
      <c r="M235">
        <v>348240</v>
      </c>
      <c r="N235">
        <v>14948240</v>
      </c>
      <c r="O235">
        <v>17690000</v>
      </c>
      <c r="P235">
        <v>2741760</v>
      </c>
      <c r="Q235">
        <v>155</v>
      </c>
      <c r="R235" s="8"/>
    </row>
    <row r="236" spans="1:18" ht="15" customHeight="1" x14ac:dyDescent="0.3">
      <c r="A236" t="s">
        <v>4057</v>
      </c>
      <c r="B236" t="s">
        <v>22</v>
      </c>
      <c r="C236" t="s">
        <v>5289</v>
      </c>
      <c r="D236" t="s">
        <v>194</v>
      </c>
      <c r="E236" t="s">
        <v>5293</v>
      </c>
      <c r="F236">
        <v>2025</v>
      </c>
      <c r="G236">
        <v>16869</v>
      </c>
      <c r="H236" t="s">
        <v>26</v>
      </c>
      <c r="I236" t="s">
        <v>5294</v>
      </c>
      <c r="J236">
        <v>228</v>
      </c>
      <c r="K236" t="s">
        <v>33</v>
      </c>
      <c r="L236">
        <v>29000000</v>
      </c>
      <c r="M236">
        <v>561030</v>
      </c>
      <c r="N236">
        <v>29561030</v>
      </c>
      <c r="O236">
        <v>30990000</v>
      </c>
      <c r="P236">
        <v>1428970</v>
      </c>
      <c r="Q236">
        <v>461</v>
      </c>
      <c r="R236" s="8"/>
    </row>
    <row r="237" spans="1:18" ht="15" customHeight="1" x14ac:dyDescent="0.3">
      <c r="A237" t="s">
        <v>5264</v>
      </c>
      <c r="B237" t="s">
        <v>22</v>
      </c>
      <c r="C237" t="s">
        <v>54</v>
      </c>
      <c r="D237" t="s">
        <v>50</v>
      </c>
      <c r="E237" t="s">
        <v>8608</v>
      </c>
      <c r="F237">
        <v>2025</v>
      </c>
      <c r="G237">
        <v>6443</v>
      </c>
      <c r="H237" t="s">
        <v>26</v>
      </c>
      <c r="I237" t="s">
        <v>43</v>
      </c>
      <c r="J237">
        <v>127</v>
      </c>
      <c r="K237" t="s">
        <v>33</v>
      </c>
      <c r="L237">
        <v>9000000</v>
      </c>
      <c r="M237">
        <v>264240</v>
      </c>
      <c r="N237">
        <v>9264240</v>
      </c>
      <c r="O237">
        <v>11290000</v>
      </c>
      <c r="P237">
        <v>2025760</v>
      </c>
      <c r="Q237">
        <v>1794</v>
      </c>
      <c r="R237" s="8"/>
    </row>
    <row r="238" spans="1:18" ht="15" customHeight="1" x14ac:dyDescent="0.3">
      <c r="A238" t="s">
        <v>6480</v>
      </c>
      <c r="B238" t="s">
        <v>22</v>
      </c>
      <c r="C238" t="s">
        <v>5289</v>
      </c>
      <c r="D238" t="s">
        <v>163</v>
      </c>
      <c r="E238" t="s">
        <v>8546</v>
      </c>
      <c r="F238">
        <v>2025</v>
      </c>
      <c r="G238">
        <v>12000</v>
      </c>
      <c r="H238" t="s">
        <v>26</v>
      </c>
      <c r="I238" t="s">
        <v>8547</v>
      </c>
      <c r="J238">
        <v>147</v>
      </c>
      <c r="K238" t="s">
        <v>33</v>
      </c>
      <c r="L238">
        <v>17500000</v>
      </c>
      <c r="M238">
        <v>391740</v>
      </c>
      <c r="N238">
        <v>17891740</v>
      </c>
      <c r="O238">
        <v>17990000</v>
      </c>
      <c r="P238">
        <v>98260</v>
      </c>
      <c r="Q238">
        <v>55</v>
      </c>
    </row>
    <row r="239" spans="1:18" ht="15" customHeight="1" x14ac:dyDescent="0.3">
      <c r="A239" t="s">
        <v>5596</v>
      </c>
      <c r="B239" t="s">
        <v>22</v>
      </c>
      <c r="C239" t="s">
        <v>104</v>
      </c>
      <c r="D239" t="s">
        <v>163</v>
      </c>
      <c r="E239" t="s">
        <v>164</v>
      </c>
      <c r="F239">
        <v>2026</v>
      </c>
      <c r="G239">
        <v>6400</v>
      </c>
      <c r="H239" t="s">
        <v>26</v>
      </c>
      <c r="I239" t="s">
        <v>8555</v>
      </c>
      <c r="J239">
        <v>169</v>
      </c>
      <c r="K239" t="s">
        <v>33</v>
      </c>
      <c r="L239">
        <v>14500000</v>
      </c>
      <c r="M239">
        <v>346740</v>
      </c>
      <c r="N239">
        <v>14846740</v>
      </c>
      <c r="O239">
        <v>15990000</v>
      </c>
      <c r="P239">
        <v>1143260</v>
      </c>
      <c r="Q239">
        <v>715</v>
      </c>
      <c r="R239" s="8"/>
    </row>
    <row r="240" spans="1:18" ht="15" customHeight="1" x14ac:dyDescent="0.3">
      <c r="A240" t="s">
        <v>6552</v>
      </c>
      <c r="B240" t="s">
        <v>22</v>
      </c>
      <c r="C240" t="s">
        <v>70</v>
      </c>
      <c r="D240" t="s">
        <v>36</v>
      </c>
      <c r="E240" t="s">
        <v>8540</v>
      </c>
      <c r="F240">
        <v>2026</v>
      </c>
      <c r="G240">
        <v>22255</v>
      </c>
      <c r="H240" t="s">
        <v>26</v>
      </c>
      <c r="I240" t="s">
        <v>4039</v>
      </c>
      <c r="J240">
        <v>145</v>
      </c>
      <c r="K240" t="s">
        <v>33</v>
      </c>
      <c r="L240">
        <v>10000000</v>
      </c>
      <c r="M240">
        <v>279240</v>
      </c>
      <c r="N240">
        <v>10279240</v>
      </c>
      <c r="O240">
        <v>11690000</v>
      </c>
      <c r="P240">
        <v>1410760</v>
      </c>
      <c r="Q240">
        <v>1207</v>
      </c>
    </row>
    <row r="241" spans="1:18" ht="15" customHeight="1" x14ac:dyDescent="0.3">
      <c r="A241" t="s">
        <v>5234</v>
      </c>
      <c r="B241" t="s">
        <v>22</v>
      </c>
      <c r="C241" t="s">
        <v>54</v>
      </c>
      <c r="D241" t="s">
        <v>62</v>
      </c>
      <c r="E241" t="s">
        <v>257</v>
      </c>
      <c r="F241">
        <v>2026</v>
      </c>
      <c r="G241">
        <v>4500</v>
      </c>
      <c r="H241" t="s">
        <v>26</v>
      </c>
      <c r="I241" t="s">
        <v>11710</v>
      </c>
      <c r="J241">
        <v>20</v>
      </c>
      <c r="K241" t="s">
        <v>47</v>
      </c>
      <c r="L241">
        <v>20500000</v>
      </c>
      <c r="M241">
        <v>0</v>
      </c>
      <c r="N241">
        <v>20500000</v>
      </c>
      <c r="O241">
        <v>23490000</v>
      </c>
      <c r="P241">
        <v>2990000</v>
      </c>
      <c r="Q241">
        <v>1273</v>
      </c>
    </row>
    <row r="242" spans="1:18" ht="15" customHeight="1" x14ac:dyDescent="0.3">
      <c r="A242" t="s">
        <v>10829</v>
      </c>
      <c r="B242" t="s">
        <v>22</v>
      </c>
      <c r="C242" t="s">
        <v>5289</v>
      </c>
      <c r="D242" t="s">
        <v>62</v>
      </c>
      <c r="E242" t="s">
        <v>11731</v>
      </c>
      <c r="F242">
        <v>2026</v>
      </c>
      <c r="G242">
        <v>11659</v>
      </c>
      <c r="H242" t="s">
        <v>26</v>
      </c>
      <c r="I242" t="s">
        <v>11508</v>
      </c>
      <c r="J242">
        <v>20</v>
      </c>
      <c r="K242" t="s">
        <v>39</v>
      </c>
      <c r="L242">
        <v>23200000</v>
      </c>
      <c r="M242">
        <v>0</v>
      </c>
      <c r="N242">
        <v>23200000</v>
      </c>
      <c r="O242">
        <v>26990000</v>
      </c>
      <c r="P242">
        <v>3790000</v>
      </c>
      <c r="Q242">
        <v>1404</v>
      </c>
    </row>
    <row r="243" spans="1:18" ht="15" customHeight="1" x14ac:dyDescent="0.3">
      <c r="A243" t="s">
        <v>8660</v>
      </c>
      <c r="B243" t="s">
        <v>22</v>
      </c>
      <c r="C243" t="s">
        <v>54</v>
      </c>
      <c r="D243" t="s">
        <v>191</v>
      </c>
      <c r="E243" t="s">
        <v>10355</v>
      </c>
      <c r="F243">
        <v>2026</v>
      </c>
      <c r="G243">
        <v>6207</v>
      </c>
      <c r="H243" t="s">
        <v>26</v>
      </c>
      <c r="I243" t="s">
        <v>43</v>
      </c>
      <c r="J243">
        <v>92</v>
      </c>
      <c r="K243" t="s">
        <v>52</v>
      </c>
      <c r="L243">
        <v>15000000</v>
      </c>
      <c r="M243">
        <v>354240</v>
      </c>
      <c r="N243">
        <v>15354240</v>
      </c>
      <c r="O243">
        <v>17490000</v>
      </c>
      <c r="P243">
        <v>2135760</v>
      </c>
      <c r="Q243">
        <v>1221</v>
      </c>
      <c r="R243" s="8"/>
    </row>
    <row r="244" spans="1:18" ht="15" customHeight="1" x14ac:dyDescent="0.3">
      <c r="A244" t="s">
        <v>13466</v>
      </c>
      <c r="B244" t="s">
        <v>22</v>
      </c>
      <c r="C244" t="s">
        <v>54</v>
      </c>
      <c r="D244" t="s">
        <v>36</v>
      </c>
      <c r="E244" t="s">
        <v>8540</v>
      </c>
      <c r="F244">
        <v>2026</v>
      </c>
      <c r="G244">
        <v>22000</v>
      </c>
      <c r="H244" t="s">
        <v>26</v>
      </c>
      <c r="I244" t="s">
        <v>4039</v>
      </c>
      <c r="J244">
        <v>5</v>
      </c>
      <c r="K244" t="s">
        <v>39</v>
      </c>
      <c r="L244">
        <v>9000000</v>
      </c>
      <c r="M244">
        <v>264240</v>
      </c>
      <c r="N244">
        <v>9264240</v>
      </c>
      <c r="O244">
        <v>10990000</v>
      </c>
      <c r="P244">
        <v>1725760</v>
      </c>
      <c r="Q244">
        <v>157</v>
      </c>
      <c r="R244" s="8"/>
    </row>
    <row r="245" spans="1:18" ht="15" customHeight="1" x14ac:dyDescent="0.3">
      <c r="A245" t="s">
        <v>11609</v>
      </c>
      <c r="B245" t="s">
        <v>22</v>
      </c>
      <c r="C245" t="s">
        <v>30</v>
      </c>
      <c r="D245" t="s">
        <v>108</v>
      </c>
      <c r="E245" t="s">
        <v>11735</v>
      </c>
      <c r="F245">
        <v>2026</v>
      </c>
      <c r="G245">
        <v>15600</v>
      </c>
      <c r="H245" t="s">
        <v>26</v>
      </c>
      <c r="I245" t="s">
        <v>43</v>
      </c>
      <c r="J245">
        <v>28</v>
      </c>
      <c r="K245" t="s">
        <v>33</v>
      </c>
      <c r="L245">
        <v>11550000</v>
      </c>
      <c r="M245">
        <v>302490</v>
      </c>
      <c r="N245">
        <v>11852490</v>
      </c>
      <c r="O245">
        <v>14200000</v>
      </c>
      <c r="P245">
        <v>2347510</v>
      </c>
      <c r="Q245">
        <v>1653</v>
      </c>
      <c r="R245" s="8"/>
    </row>
    <row r="246" spans="1:18" ht="15" customHeight="1" x14ac:dyDescent="0.3">
      <c r="A246" t="s">
        <v>11580</v>
      </c>
      <c r="B246" t="s">
        <v>22</v>
      </c>
      <c r="C246" t="s">
        <v>54</v>
      </c>
      <c r="D246" t="s">
        <v>108</v>
      </c>
      <c r="E246" t="s">
        <v>11736</v>
      </c>
      <c r="F246">
        <v>2026</v>
      </c>
      <c r="G246">
        <v>5250</v>
      </c>
      <c r="H246" t="s">
        <v>26</v>
      </c>
      <c r="I246" t="s">
        <v>143</v>
      </c>
      <c r="J246">
        <v>21</v>
      </c>
      <c r="K246" t="s">
        <v>33</v>
      </c>
      <c r="L246">
        <v>15000000</v>
      </c>
      <c r="M246">
        <v>354240</v>
      </c>
      <c r="N246">
        <v>15354240</v>
      </c>
      <c r="O246">
        <v>17990000</v>
      </c>
      <c r="P246">
        <v>2635760</v>
      </c>
      <c r="Q246">
        <v>1465</v>
      </c>
      <c r="R246" s="8"/>
    </row>
    <row r="247" spans="1:18" ht="15" customHeight="1" x14ac:dyDescent="0.3">
      <c r="A247" t="s">
        <v>8606</v>
      </c>
      <c r="B247" t="s">
        <v>22</v>
      </c>
      <c r="C247" t="s">
        <v>54</v>
      </c>
      <c r="D247" t="s">
        <v>50</v>
      </c>
      <c r="E247" t="s">
        <v>11737</v>
      </c>
      <c r="F247">
        <v>2026</v>
      </c>
      <c r="G247">
        <v>598</v>
      </c>
      <c r="H247" t="s">
        <v>26</v>
      </c>
      <c r="I247" t="s">
        <v>11738</v>
      </c>
      <c r="J247">
        <v>115</v>
      </c>
      <c r="K247" t="s">
        <v>47</v>
      </c>
      <c r="L247">
        <v>16500000</v>
      </c>
      <c r="M247">
        <v>376740</v>
      </c>
      <c r="N247">
        <v>16876740</v>
      </c>
      <c r="O247">
        <v>18990000</v>
      </c>
      <c r="P247">
        <v>2113260</v>
      </c>
      <c r="Q247">
        <v>1113</v>
      </c>
      <c r="R247" s="8"/>
    </row>
    <row r="248" spans="1:18" ht="15" customHeight="1" x14ac:dyDescent="0.3">
      <c r="A248" t="s">
        <v>11577</v>
      </c>
      <c r="B248" t="s">
        <v>22</v>
      </c>
      <c r="C248" t="s">
        <v>54</v>
      </c>
      <c r="D248" t="s">
        <v>45</v>
      </c>
      <c r="E248" t="s">
        <v>11748</v>
      </c>
      <c r="F248">
        <v>2026</v>
      </c>
      <c r="G248">
        <v>7392</v>
      </c>
      <c r="H248" t="s">
        <v>26</v>
      </c>
      <c r="I248" t="s">
        <v>46</v>
      </c>
      <c r="J248">
        <v>32</v>
      </c>
      <c r="K248" t="s">
        <v>33</v>
      </c>
      <c r="L248">
        <v>18000000</v>
      </c>
      <c r="M248">
        <v>399240</v>
      </c>
      <c r="N248">
        <v>18399240</v>
      </c>
      <c r="O248">
        <v>19990000</v>
      </c>
      <c r="P248">
        <v>1590760</v>
      </c>
      <c r="Q248">
        <v>796</v>
      </c>
      <c r="R248" s="8"/>
    </row>
    <row r="249" spans="1:18" ht="15" customHeight="1" x14ac:dyDescent="0.3">
      <c r="A249" t="s">
        <v>10859</v>
      </c>
      <c r="B249" t="s">
        <v>22</v>
      </c>
      <c r="C249" t="s">
        <v>30</v>
      </c>
      <c r="D249" t="s">
        <v>36</v>
      </c>
      <c r="E249" t="s">
        <v>11749</v>
      </c>
      <c r="F249">
        <v>2026</v>
      </c>
      <c r="G249">
        <v>1504</v>
      </c>
      <c r="H249" t="s">
        <v>26</v>
      </c>
      <c r="I249" t="s">
        <v>4145</v>
      </c>
      <c r="J249">
        <v>26</v>
      </c>
      <c r="K249" t="s">
        <v>39</v>
      </c>
      <c r="L249">
        <v>10300000</v>
      </c>
      <c r="M249">
        <v>283740</v>
      </c>
      <c r="N249">
        <v>10583740</v>
      </c>
      <c r="O249">
        <v>11990000</v>
      </c>
      <c r="P249">
        <v>1406260</v>
      </c>
      <c r="Q249">
        <v>1173</v>
      </c>
      <c r="R249" s="8"/>
    </row>
    <row r="250" spans="1:18" ht="15" customHeight="1" x14ac:dyDescent="0.3">
      <c r="A250" t="s">
        <v>10905</v>
      </c>
      <c r="B250" t="s">
        <v>22</v>
      </c>
      <c r="C250" t="s">
        <v>54</v>
      </c>
      <c r="D250" t="s">
        <v>36</v>
      </c>
      <c r="E250" t="s">
        <v>10906</v>
      </c>
      <c r="F250">
        <v>2026</v>
      </c>
      <c r="G250">
        <v>3500</v>
      </c>
      <c r="H250" t="s">
        <v>26</v>
      </c>
      <c r="I250" t="s">
        <v>10907</v>
      </c>
      <c r="J250">
        <v>54</v>
      </c>
      <c r="K250" t="s">
        <v>33</v>
      </c>
      <c r="L250">
        <v>22500000</v>
      </c>
      <c r="M250">
        <v>466740</v>
      </c>
      <c r="N250">
        <v>22966740</v>
      </c>
      <c r="O250">
        <v>26990000</v>
      </c>
      <c r="P250">
        <v>4023260</v>
      </c>
      <c r="Q250">
        <v>1491</v>
      </c>
    </row>
    <row r="251" spans="1:18" ht="15" customHeight="1" x14ac:dyDescent="0.3">
      <c r="A251" t="s">
        <v>12736</v>
      </c>
      <c r="B251" t="s">
        <v>22</v>
      </c>
      <c r="C251" t="s">
        <v>54</v>
      </c>
      <c r="D251" t="s">
        <v>62</v>
      </c>
      <c r="E251" t="s">
        <v>11731</v>
      </c>
      <c r="F251">
        <v>2026</v>
      </c>
      <c r="G251">
        <v>2117</v>
      </c>
      <c r="H251" t="s">
        <v>26</v>
      </c>
      <c r="I251" t="s">
        <v>152</v>
      </c>
      <c r="J251">
        <v>5</v>
      </c>
      <c r="K251" t="s">
        <v>39</v>
      </c>
      <c r="L251">
        <v>25000000</v>
      </c>
      <c r="M251">
        <v>504240</v>
      </c>
      <c r="N251">
        <v>25504240</v>
      </c>
      <c r="O251">
        <v>28990000</v>
      </c>
      <c r="P251">
        <v>3485760</v>
      </c>
      <c r="Q251">
        <v>1202</v>
      </c>
    </row>
    <row r="252" spans="1:18" ht="15" customHeight="1" x14ac:dyDescent="0.3">
      <c r="A252" t="s">
        <v>480</v>
      </c>
      <c r="B252" t="s">
        <v>385</v>
      </c>
      <c r="C252" t="s">
        <v>5330</v>
      </c>
      <c r="D252" t="s">
        <v>188</v>
      </c>
      <c r="E252" t="s">
        <v>8571</v>
      </c>
      <c r="F252">
        <v>2017</v>
      </c>
      <c r="G252">
        <v>200000</v>
      </c>
      <c r="H252" t="s">
        <v>26</v>
      </c>
      <c r="I252" t="s">
        <v>43</v>
      </c>
      <c r="J252">
        <v>301</v>
      </c>
      <c r="K252" t="s">
        <v>52</v>
      </c>
      <c r="L252">
        <v>12605042</v>
      </c>
      <c r="M252">
        <v>0</v>
      </c>
      <c r="N252">
        <v>12605042</v>
      </c>
      <c r="O252">
        <v>17690000</v>
      </c>
      <c r="P252">
        <v>5084958</v>
      </c>
      <c r="Q252">
        <v>2874</v>
      </c>
    </row>
    <row r="253" spans="1:18" ht="15" customHeight="1" x14ac:dyDescent="0.3">
      <c r="A253" t="s">
        <v>8583</v>
      </c>
      <c r="B253" t="s">
        <v>385</v>
      </c>
      <c r="C253" t="s">
        <v>5289</v>
      </c>
      <c r="D253" t="s">
        <v>89</v>
      </c>
      <c r="E253" t="s">
        <v>8584</v>
      </c>
      <c r="F253">
        <v>2020</v>
      </c>
      <c r="G253">
        <v>10500</v>
      </c>
      <c r="H253" t="s">
        <v>26</v>
      </c>
      <c r="I253" t="s">
        <v>60</v>
      </c>
      <c r="J253">
        <v>1247</v>
      </c>
      <c r="K253" t="s">
        <v>28</v>
      </c>
      <c r="L253">
        <v>10356480</v>
      </c>
      <c r="M253">
        <v>72666</v>
      </c>
      <c r="N253">
        <v>10429146</v>
      </c>
      <c r="O253">
        <v>8990000</v>
      </c>
      <c r="P253">
        <v>-1439146</v>
      </c>
      <c r="Q253">
        <v>-1601</v>
      </c>
      <c r="R253" s="8"/>
    </row>
    <row r="254" spans="1:18" ht="15" customHeight="1" x14ac:dyDescent="0.3">
      <c r="A254" t="s">
        <v>8654</v>
      </c>
      <c r="B254" t="s">
        <v>385</v>
      </c>
      <c r="C254" t="s">
        <v>5319</v>
      </c>
      <c r="D254" t="s">
        <v>194</v>
      </c>
      <c r="E254" t="s">
        <v>8655</v>
      </c>
      <c r="F254">
        <v>2020</v>
      </c>
      <c r="G254">
        <v>0</v>
      </c>
      <c r="H254" t="s">
        <v>343</v>
      </c>
      <c r="I254" t="s">
        <v>5322</v>
      </c>
      <c r="J254">
        <v>2397</v>
      </c>
      <c r="K254" t="s">
        <v>8614</v>
      </c>
      <c r="L254">
        <v>6854706</v>
      </c>
      <c r="M254">
        <v>2676883</v>
      </c>
      <c r="N254">
        <v>9531589</v>
      </c>
      <c r="O254">
        <v>12490000</v>
      </c>
      <c r="P254">
        <v>2958411</v>
      </c>
      <c r="Q254">
        <v>2369</v>
      </c>
      <c r="R254" s="8"/>
    </row>
    <row r="255" spans="1:18" ht="15" customHeight="1" x14ac:dyDescent="0.3">
      <c r="A255" t="s">
        <v>8577</v>
      </c>
      <c r="B255" t="s">
        <v>385</v>
      </c>
      <c r="C255" t="s">
        <v>4006</v>
      </c>
      <c r="D255" t="s">
        <v>188</v>
      </c>
      <c r="E255" t="s">
        <v>8578</v>
      </c>
      <c r="F255">
        <v>2022</v>
      </c>
      <c r="G255">
        <v>0</v>
      </c>
      <c r="H255" t="s">
        <v>26</v>
      </c>
      <c r="I255" t="s">
        <v>43</v>
      </c>
      <c r="J255">
        <v>425</v>
      </c>
      <c r="K255" t="s">
        <v>52</v>
      </c>
      <c r="L255">
        <v>31092437</v>
      </c>
      <c r="M255">
        <v>0</v>
      </c>
      <c r="N255">
        <v>31092437</v>
      </c>
      <c r="O255">
        <v>37000000</v>
      </c>
      <c r="P255">
        <v>5907563</v>
      </c>
      <c r="Q255">
        <v>1597</v>
      </c>
    </row>
    <row r="256" spans="1:18" ht="15" customHeight="1" x14ac:dyDescent="0.3">
      <c r="A256" t="s">
        <v>8580</v>
      </c>
      <c r="B256" t="s">
        <v>385</v>
      </c>
      <c r="C256" t="s">
        <v>5289</v>
      </c>
      <c r="D256" t="s">
        <v>5295</v>
      </c>
      <c r="E256" t="s">
        <v>8581</v>
      </c>
      <c r="F256">
        <v>2023</v>
      </c>
      <c r="G256">
        <v>3400</v>
      </c>
      <c r="H256" t="s">
        <v>26</v>
      </c>
      <c r="I256" t="s">
        <v>38</v>
      </c>
      <c r="J256">
        <v>897</v>
      </c>
      <c r="K256" t="s">
        <v>8551</v>
      </c>
      <c r="L256">
        <v>21408968</v>
      </c>
      <c r="M256">
        <v>367754</v>
      </c>
      <c r="N256">
        <v>21776722</v>
      </c>
      <c r="O256">
        <v>21408969</v>
      </c>
      <c r="P256">
        <v>-367753</v>
      </c>
      <c r="Q256">
        <v>-172</v>
      </c>
    </row>
    <row r="257" spans="1:18" ht="15" customHeight="1" x14ac:dyDescent="0.3">
      <c r="A257" t="s">
        <v>4135</v>
      </c>
      <c r="B257" t="s">
        <v>385</v>
      </c>
      <c r="C257" t="s">
        <v>54</v>
      </c>
      <c r="D257" t="s">
        <v>163</v>
      </c>
      <c r="E257" t="s">
        <v>395</v>
      </c>
      <c r="F257">
        <v>2024</v>
      </c>
      <c r="G257">
        <v>10171</v>
      </c>
      <c r="H257" t="s">
        <v>343</v>
      </c>
      <c r="I257" t="s">
        <v>43</v>
      </c>
      <c r="J257">
        <v>400</v>
      </c>
      <c r="K257" t="s">
        <v>33</v>
      </c>
      <c r="L257">
        <v>17583866</v>
      </c>
      <c r="M257">
        <v>1418899</v>
      </c>
      <c r="N257">
        <v>19002765</v>
      </c>
      <c r="O257">
        <v>18090000</v>
      </c>
      <c r="P257">
        <v>-912765</v>
      </c>
      <c r="Q257">
        <v>-505</v>
      </c>
    </row>
    <row r="258" spans="1:18" ht="15" customHeight="1" x14ac:dyDescent="0.3">
      <c r="A258" t="s">
        <v>10670</v>
      </c>
      <c r="B258" t="s">
        <v>385</v>
      </c>
      <c r="C258" t="s">
        <v>8573</v>
      </c>
      <c r="D258" t="s">
        <v>392</v>
      </c>
      <c r="E258" t="s">
        <v>10671</v>
      </c>
      <c r="F258">
        <v>2024</v>
      </c>
      <c r="G258">
        <v>15100</v>
      </c>
      <c r="H258" t="s">
        <v>343</v>
      </c>
      <c r="I258" t="s">
        <v>143</v>
      </c>
      <c r="J258">
        <v>967</v>
      </c>
      <c r="K258" t="s">
        <v>344</v>
      </c>
      <c r="L258">
        <v>30243697</v>
      </c>
      <c r="M258">
        <v>847880</v>
      </c>
      <c r="N258">
        <v>31091577</v>
      </c>
      <c r="O258">
        <v>19790000</v>
      </c>
      <c r="P258">
        <v>-11301577</v>
      </c>
      <c r="Q258">
        <v>-5711</v>
      </c>
    </row>
    <row r="259" spans="1:18" ht="15" customHeight="1" x14ac:dyDescent="0.3">
      <c r="A259" t="s">
        <v>415</v>
      </c>
      <c r="B259" t="s">
        <v>385</v>
      </c>
      <c r="C259" t="s">
        <v>4006</v>
      </c>
      <c r="D259" t="s">
        <v>4043</v>
      </c>
      <c r="E259" t="s">
        <v>4146</v>
      </c>
      <c r="F259">
        <v>2025</v>
      </c>
      <c r="G259">
        <v>0</v>
      </c>
      <c r="H259" t="s">
        <v>26</v>
      </c>
      <c r="I259" t="s">
        <v>43</v>
      </c>
      <c r="J259">
        <v>253</v>
      </c>
      <c r="K259" t="s">
        <v>8566</v>
      </c>
      <c r="L259">
        <v>37656800</v>
      </c>
      <c r="M259">
        <v>0</v>
      </c>
      <c r="N259">
        <v>37656800</v>
      </c>
      <c r="O259">
        <v>38000000</v>
      </c>
      <c r="P259">
        <v>343200</v>
      </c>
      <c r="Q259">
        <v>9</v>
      </c>
    </row>
    <row r="260" spans="1:18" ht="15" customHeight="1" x14ac:dyDescent="0.3">
      <c r="A260" t="s">
        <v>8572</v>
      </c>
      <c r="B260" t="s">
        <v>385</v>
      </c>
      <c r="C260" t="s">
        <v>8573</v>
      </c>
      <c r="D260" t="s">
        <v>182</v>
      </c>
      <c r="E260" t="s">
        <v>8574</v>
      </c>
      <c r="F260">
        <v>2023</v>
      </c>
      <c r="G260">
        <v>0</v>
      </c>
      <c r="H260" t="s">
        <v>26</v>
      </c>
      <c r="I260" t="s">
        <v>222</v>
      </c>
      <c r="J260">
        <v>350</v>
      </c>
      <c r="K260" t="s">
        <v>52</v>
      </c>
      <c r="L260">
        <v>22563664</v>
      </c>
      <c r="M260">
        <v>0</v>
      </c>
      <c r="N260">
        <v>22563664</v>
      </c>
      <c r="O260">
        <v>22563664</v>
      </c>
      <c r="P260">
        <v>0</v>
      </c>
      <c r="Q260">
        <v>0</v>
      </c>
      <c r="R260" s="8"/>
    </row>
    <row r="261" spans="1:18" ht="15" customHeight="1" x14ac:dyDescent="0.3">
      <c r="A261" t="s">
        <v>390</v>
      </c>
      <c r="B261" t="s">
        <v>385</v>
      </c>
      <c r="C261" t="s">
        <v>391</v>
      </c>
      <c r="D261" t="s">
        <v>392</v>
      </c>
      <c r="E261" t="s">
        <v>393</v>
      </c>
      <c r="F261">
        <v>2024</v>
      </c>
      <c r="G261">
        <v>19482</v>
      </c>
      <c r="H261" t="s">
        <v>343</v>
      </c>
      <c r="I261" t="s">
        <v>173</v>
      </c>
      <c r="J261">
        <v>410</v>
      </c>
      <c r="K261" t="s">
        <v>344</v>
      </c>
      <c r="L261">
        <v>29403361</v>
      </c>
      <c r="M261">
        <v>1237255</v>
      </c>
      <c r="N261">
        <v>30640616</v>
      </c>
      <c r="O261">
        <v>28990000</v>
      </c>
      <c r="P261">
        <v>-1650616</v>
      </c>
      <c r="Q261">
        <v>-569</v>
      </c>
      <c r="R261" s="8"/>
    </row>
    <row r="262" spans="1:18" ht="15" customHeight="1" x14ac:dyDescent="0.3">
      <c r="A262" t="s">
        <v>449</v>
      </c>
      <c r="B262" t="s">
        <v>385</v>
      </c>
      <c r="C262" t="s">
        <v>30</v>
      </c>
      <c r="D262" t="s">
        <v>36</v>
      </c>
      <c r="E262" t="s">
        <v>4144</v>
      </c>
      <c r="F262">
        <v>2024</v>
      </c>
      <c r="G262">
        <v>5580</v>
      </c>
      <c r="H262" t="s">
        <v>26</v>
      </c>
      <c r="I262" t="s">
        <v>4145</v>
      </c>
      <c r="J262">
        <v>385</v>
      </c>
      <c r="K262" t="s">
        <v>33</v>
      </c>
      <c r="L262">
        <v>11990000</v>
      </c>
      <c r="M262">
        <v>0</v>
      </c>
      <c r="N262">
        <v>11990000</v>
      </c>
      <c r="O262">
        <v>11990000</v>
      </c>
      <c r="P262">
        <v>0</v>
      </c>
      <c r="Q262">
        <v>0</v>
      </c>
      <c r="R262" s="8"/>
    </row>
    <row r="263" spans="1:18" ht="15" customHeight="1" x14ac:dyDescent="0.3">
      <c r="A263" t="s">
        <v>4139</v>
      </c>
      <c r="B263" t="s">
        <v>385</v>
      </c>
      <c r="C263" t="s">
        <v>30</v>
      </c>
      <c r="D263" t="s">
        <v>182</v>
      </c>
      <c r="E263" t="s">
        <v>4140</v>
      </c>
      <c r="F263">
        <v>2024</v>
      </c>
      <c r="G263">
        <v>0</v>
      </c>
      <c r="H263" t="s">
        <v>26</v>
      </c>
      <c r="I263" t="s">
        <v>222</v>
      </c>
      <c r="J263">
        <v>580</v>
      </c>
      <c r="K263" t="s">
        <v>52</v>
      </c>
      <c r="L263">
        <v>24957854</v>
      </c>
      <c r="M263">
        <v>0</v>
      </c>
      <c r="N263">
        <v>24957854</v>
      </c>
      <c r="O263">
        <v>24957854</v>
      </c>
      <c r="P263">
        <v>0</v>
      </c>
      <c r="Q263">
        <v>0</v>
      </c>
      <c r="R263" s="8"/>
    </row>
    <row r="264" spans="1:18" ht="15" customHeight="1" x14ac:dyDescent="0.3">
      <c r="A264" t="s">
        <v>8576</v>
      </c>
      <c r="B264" t="s">
        <v>385</v>
      </c>
      <c r="C264" t="s">
        <v>54</v>
      </c>
      <c r="D264" t="s">
        <v>201</v>
      </c>
      <c r="E264" t="s">
        <v>5326</v>
      </c>
      <c r="F264">
        <v>2025</v>
      </c>
      <c r="G264">
        <v>9892</v>
      </c>
      <c r="H264" t="s">
        <v>343</v>
      </c>
      <c r="I264" t="s">
        <v>94</v>
      </c>
      <c r="J264">
        <v>400</v>
      </c>
      <c r="K264" t="s">
        <v>344</v>
      </c>
      <c r="L264">
        <v>13950252</v>
      </c>
      <c r="M264">
        <v>1098407</v>
      </c>
      <c r="N264">
        <v>15048659</v>
      </c>
      <c r="O264">
        <v>15990000</v>
      </c>
      <c r="P264">
        <v>941341</v>
      </c>
      <c r="Q264">
        <v>589</v>
      </c>
      <c r="R264" s="8"/>
    </row>
    <row r="265" spans="1:18" ht="15" customHeight="1" x14ac:dyDescent="0.3">
      <c r="A265" t="s">
        <v>394</v>
      </c>
      <c r="B265" t="s">
        <v>385</v>
      </c>
      <c r="C265" t="s">
        <v>54</v>
      </c>
      <c r="D265" t="s">
        <v>163</v>
      </c>
      <c r="E265" t="s">
        <v>395</v>
      </c>
      <c r="F265">
        <v>2025</v>
      </c>
      <c r="G265">
        <v>8508</v>
      </c>
      <c r="H265" t="s">
        <v>343</v>
      </c>
      <c r="I265" t="s">
        <v>43</v>
      </c>
      <c r="J265">
        <v>400</v>
      </c>
      <c r="K265" t="s">
        <v>344</v>
      </c>
      <c r="L265">
        <v>17732643</v>
      </c>
      <c r="M265">
        <v>1035113</v>
      </c>
      <c r="N265">
        <v>18767756</v>
      </c>
      <c r="O265">
        <v>17990000</v>
      </c>
      <c r="P265">
        <v>-777756</v>
      </c>
      <c r="Q265">
        <v>-432</v>
      </c>
      <c r="R265" s="8"/>
    </row>
    <row r="266" spans="1:18" ht="15" customHeight="1" x14ac:dyDescent="0.3">
      <c r="A266" t="s">
        <v>8556</v>
      </c>
      <c r="B266" t="s">
        <v>385</v>
      </c>
      <c r="C266" t="s">
        <v>5319</v>
      </c>
      <c r="D266" t="s">
        <v>194</v>
      </c>
      <c r="E266" t="s">
        <v>8557</v>
      </c>
      <c r="F266">
        <v>2025</v>
      </c>
      <c r="G266">
        <v>0</v>
      </c>
      <c r="H266" t="s">
        <v>26</v>
      </c>
      <c r="I266" t="s">
        <v>161</v>
      </c>
      <c r="J266">
        <v>175</v>
      </c>
      <c r="K266" t="s">
        <v>52</v>
      </c>
      <c r="L266">
        <v>65150753</v>
      </c>
      <c r="M266">
        <v>0</v>
      </c>
      <c r="N266">
        <v>65150753</v>
      </c>
      <c r="O266">
        <v>65150753</v>
      </c>
      <c r="P266">
        <v>0</v>
      </c>
      <c r="Q266">
        <v>0</v>
      </c>
      <c r="R266" s="8"/>
    </row>
    <row r="267" spans="1:18" ht="15" customHeight="1" x14ac:dyDescent="0.3">
      <c r="A267" t="s">
        <v>6547</v>
      </c>
      <c r="B267" t="s">
        <v>385</v>
      </c>
      <c r="C267" t="s">
        <v>5289</v>
      </c>
      <c r="D267" t="s">
        <v>41</v>
      </c>
      <c r="E267" t="s">
        <v>10381</v>
      </c>
      <c r="F267">
        <v>2025</v>
      </c>
      <c r="G267">
        <v>12507</v>
      </c>
      <c r="H267" t="s">
        <v>343</v>
      </c>
      <c r="I267" t="s">
        <v>43</v>
      </c>
      <c r="J267">
        <v>151</v>
      </c>
      <c r="K267" t="s">
        <v>39</v>
      </c>
      <c r="L267">
        <v>13434000</v>
      </c>
      <c r="M267">
        <v>630975</v>
      </c>
      <c r="N267">
        <v>14064975</v>
      </c>
      <c r="O267">
        <v>18990000</v>
      </c>
      <c r="P267">
        <v>4925025</v>
      </c>
      <c r="Q267">
        <v>2593</v>
      </c>
    </row>
    <row r="268" spans="1:18" ht="15" customHeight="1" x14ac:dyDescent="0.3">
      <c r="A268" t="s">
        <v>11627</v>
      </c>
      <c r="B268" t="s">
        <v>385</v>
      </c>
      <c r="C268" t="s">
        <v>5319</v>
      </c>
      <c r="D268" t="s">
        <v>5295</v>
      </c>
      <c r="E268" t="s">
        <v>11628</v>
      </c>
      <c r="F268">
        <v>2025</v>
      </c>
      <c r="G268">
        <v>0</v>
      </c>
      <c r="H268" t="s">
        <v>343</v>
      </c>
      <c r="I268" t="s">
        <v>173</v>
      </c>
      <c r="J268">
        <v>725</v>
      </c>
      <c r="K268" t="s">
        <v>39</v>
      </c>
      <c r="L268">
        <v>15454453</v>
      </c>
      <c r="M268">
        <v>1405310</v>
      </c>
      <c r="N268">
        <v>16859763</v>
      </c>
      <c r="O268">
        <v>16798319</v>
      </c>
      <c r="P268">
        <v>-61444</v>
      </c>
      <c r="Q268">
        <v>-37</v>
      </c>
      <c r="R268" s="8"/>
    </row>
    <row r="269" spans="1:18" ht="15" customHeight="1" x14ac:dyDescent="0.3">
      <c r="A269" t="s">
        <v>4141</v>
      </c>
      <c r="B269" t="s">
        <v>385</v>
      </c>
      <c r="C269" t="s">
        <v>54</v>
      </c>
      <c r="D269" t="s">
        <v>163</v>
      </c>
      <c r="E269" t="s">
        <v>4142</v>
      </c>
      <c r="F269">
        <v>2025</v>
      </c>
      <c r="G269">
        <v>0</v>
      </c>
      <c r="H269" t="s">
        <v>343</v>
      </c>
      <c r="I269" t="s">
        <v>4143</v>
      </c>
      <c r="J269">
        <v>385</v>
      </c>
      <c r="K269" t="s">
        <v>344</v>
      </c>
      <c r="L269">
        <v>23227563</v>
      </c>
      <c r="M269">
        <v>0</v>
      </c>
      <c r="N269">
        <v>23227563</v>
      </c>
      <c r="O269">
        <v>21490000</v>
      </c>
      <c r="P269">
        <v>-1737563</v>
      </c>
      <c r="Q269">
        <v>-809</v>
      </c>
      <c r="R269" s="8"/>
    </row>
    <row r="270" spans="1:18" ht="15" customHeight="1" x14ac:dyDescent="0.3">
      <c r="A270" t="s">
        <v>5345</v>
      </c>
      <c r="B270" t="s">
        <v>385</v>
      </c>
      <c r="C270" t="s">
        <v>30</v>
      </c>
      <c r="D270" t="s">
        <v>7198</v>
      </c>
      <c r="E270" t="s">
        <v>8559</v>
      </c>
      <c r="F270">
        <v>2026</v>
      </c>
      <c r="G270">
        <v>748</v>
      </c>
      <c r="H270" t="s">
        <v>26</v>
      </c>
      <c r="I270" t="s">
        <v>43</v>
      </c>
      <c r="J270">
        <v>183</v>
      </c>
      <c r="K270" t="s">
        <v>47</v>
      </c>
      <c r="L270">
        <v>14500000</v>
      </c>
      <c r="M270">
        <v>0</v>
      </c>
      <c r="N270">
        <v>14500000</v>
      </c>
      <c r="O270">
        <v>14990000</v>
      </c>
      <c r="P270">
        <v>490000</v>
      </c>
      <c r="Q270">
        <v>327</v>
      </c>
      <c r="R270" s="8"/>
    </row>
    <row r="271" spans="1:18" ht="15" customHeight="1" x14ac:dyDescent="0.3">
      <c r="A271" t="s">
        <v>11739</v>
      </c>
      <c r="B271" t="s">
        <v>385</v>
      </c>
      <c r="C271" t="s">
        <v>5289</v>
      </c>
      <c r="D271" t="s">
        <v>201</v>
      </c>
      <c r="E271" t="s">
        <v>11740</v>
      </c>
      <c r="F271">
        <v>2026</v>
      </c>
      <c r="G271">
        <v>4200</v>
      </c>
      <c r="H271" t="s">
        <v>343</v>
      </c>
      <c r="I271" t="s">
        <v>143</v>
      </c>
      <c r="J271">
        <v>238</v>
      </c>
      <c r="K271" t="s">
        <v>39</v>
      </c>
      <c r="L271">
        <v>15109916</v>
      </c>
      <c r="M271">
        <v>737158</v>
      </c>
      <c r="N271">
        <v>15847074</v>
      </c>
      <c r="O271">
        <v>15490000</v>
      </c>
      <c r="P271">
        <v>-357074</v>
      </c>
      <c r="Q271">
        <v>-231</v>
      </c>
      <c r="R271" s="8"/>
    </row>
    <row r="272" spans="1:18" ht="15" customHeight="1" x14ac:dyDescent="0.3">
      <c r="A272" t="s">
        <v>11741</v>
      </c>
      <c r="B272" t="s">
        <v>385</v>
      </c>
      <c r="C272" t="s">
        <v>30</v>
      </c>
      <c r="D272" t="s">
        <v>201</v>
      </c>
      <c r="E272" t="s">
        <v>11742</v>
      </c>
      <c r="F272">
        <v>2026</v>
      </c>
      <c r="G272">
        <v>4000</v>
      </c>
      <c r="H272" t="s">
        <v>343</v>
      </c>
      <c r="I272" t="s">
        <v>4635</v>
      </c>
      <c r="J272">
        <v>238</v>
      </c>
      <c r="K272" t="s">
        <v>39</v>
      </c>
      <c r="L272">
        <v>19572017</v>
      </c>
      <c r="M272">
        <v>753984</v>
      </c>
      <c r="N272">
        <v>20326001</v>
      </c>
      <c r="O272">
        <v>19390000</v>
      </c>
      <c r="P272">
        <v>-936001</v>
      </c>
      <c r="Q272">
        <v>-483</v>
      </c>
      <c r="R272" s="8"/>
    </row>
    <row r="273" spans="1:18" ht="15" customHeight="1" x14ac:dyDescent="0.3">
      <c r="A273" t="s">
        <v>11743</v>
      </c>
      <c r="B273" t="s">
        <v>385</v>
      </c>
      <c r="C273" t="s">
        <v>54</v>
      </c>
      <c r="D273" t="s">
        <v>163</v>
      </c>
      <c r="E273" t="s">
        <v>11744</v>
      </c>
      <c r="F273">
        <v>2026</v>
      </c>
      <c r="G273">
        <v>750</v>
      </c>
      <c r="H273" t="s">
        <v>343</v>
      </c>
      <c r="I273" t="s">
        <v>11745</v>
      </c>
      <c r="J273">
        <v>238</v>
      </c>
      <c r="K273" t="s">
        <v>39</v>
      </c>
      <c r="L273">
        <v>22454454</v>
      </c>
      <c r="M273">
        <v>561067</v>
      </c>
      <c r="N273">
        <v>23015521</v>
      </c>
      <c r="O273">
        <v>23690000</v>
      </c>
      <c r="P273">
        <v>674479</v>
      </c>
      <c r="Q273">
        <v>285</v>
      </c>
      <c r="R273" s="8"/>
    </row>
  </sheetData>
  <autoFilter ref="A1:R273" xr:uid="{E21AB458-9F9D-40BE-A744-2DA75AF98FF2}">
    <sortState xmlns:xlrd2="http://schemas.microsoft.com/office/spreadsheetml/2017/richdata2" ref="A2:R273">
      <sortCondition ref="B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workbookViewId="0"/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5376</v>
      </c>
      <c r="B3895" s="7">
        <v>46051.561111111114</v>
      </c>
      <c r="C3895">
        <v>10000000</v>
      </c>
    </row>
    <row r="3896" spans="1:3" ht="15" customHeight="1" x14ac:dyDescent="0.3">
      <c r="A3896" t="s">
        <v>4929</v>
      </c>
      <c r="B3896" s="7">
        <v>46051.561805555553</v>
      </c>
      <c r="C3896">
        <v>12000000</v>
      </c>
    </row>
    <row r="3897" spans="1:3" ht="15" customHeight="1" x14ac:dyDescent="0.3">
      <c r="A3897" t="s">
        <v>5141</v>
      </c>
      <c r="B3897" s="7">
        <v>46051.563194444447</v>
      </c>
      <c r="C3897">
        <v>10700000</v>
      </c>
    </row>
    <row r="3898" spans="1:3" ht="15" customHeight="1" x14ac:dyDescent="0.3">
      <c r="A3898" t="s">
        <v>4911</v>
      </c>
      <c r="B3898" s="7">
        <v>46051.706944444442</v>
      </c>
      <c r="C3898">
        <v>16000000</v>
      </c>
    </row>
    <row r="3899" spans="1:3" ht="15" customHeight="1" x14ac:dyDescent="0.3">
      <c r="A3899" t="s">
        <v>5207</v>
      </c>
      <c r="B3899" s="7">
        <v>46052.407638888886</v>
      </c>
      <c r="C3899">
        <v>10000000</v>
      </c>
    </row>
    <row r="3900" spans="1:3" ht="15" customHeight="1" x14ac:dyDescent="0.3">
      <c r="A3900" t="s">
        <v>4985</v>
      </c>
      <c r="B3900" s="7">
        <v>46052.456944444442</v>
      </c>
      <c r="C3900">
        <v>12650000</v>
      </c>
    </row>
    <row r="3901" spans="1:3" ht="15" customHeight="1" x14ac:dyDescent="0.3">
      <c r="A3901" t="s">
        <v>5119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4913</v>
      </c>
      <c r="B3903" s="7">
        <v>46052.730555555558</v>
      </c>
      <c r="C3903">
        <v>5200000</v>
      </c>
    </row>
    <row r="3904" spans="1:3" ht="15" customHeight="1" x14ac:dyDescent="0.3">
      <c r="A3904" t="s">
        <v>4321</v>
      </c>
      <c r="B3904" s="7">
        <v>46052.737500000003</v>
      </c>
      <c r="C3904">
        <v>24500000</v>
      </c>
    </row>
    <row r="3905" spans="1:3" ht="15" customHeight="1" x14ac:dyDescent="0.3">
      <c r="A3905" t="s">
        <v>4982</v>
      </c>
      <c r="B3905" s="7">
        <v>46052.754166666666</v>
      </c>
      <c r="C3905">
        <v>7000000</v>
      </c>
    </row>
    <row r="3906" spans="1:3" ht="15" customHeight="1" x14ac:dyDescent="0.3">
      <c r="A3906" t="s">
        <v>5019</v>
      </c>
      <c r="B3906" s="7">
        <v>46053.512499999997</v>
      </c>
      <c r="C3906">
        <v>9600000</v>
      </c>
    </row>
    <row r="3907" spans="1:3" ht="15" customHeight="1" x14ac:dyDescent="0.3">
      <c r="A3907" t="s">
        <v>5375</v>
      </c>
      <c r="B3907" s="7">
        <v>46055.652777777781</v>
      </c>
      <c r="C3907">
        <v>27600000</v>
      </c>
    </row>
    <row r="3908" spans="1:3" ht="15" customHeight="1" x14ac:dyDescent="0.3">
      <c r="A3908" t="s">
        <v>5202</v>
      </c>
      <c r="B3908" s="7">
        <v>46056.461805555555</v>
      </c>
      <c r="C3908">
        <v>16500000</v>
      </c>
    </row>
    <row r="3909" spans="1:3" ht="15" customHeight="1" x14ac:dyDescent="0.3">
      <c r="A3909" t="s">
        <v>5374</v>
      </c>
      <c r="B3909" s="7">
        <v>46056.671527777777</v>
      </c>
      <c r="C3909">
        <v>8100000</v>
      </c>
    </row>
    <row r="3910" spans="1:3" ht="15" customHeight="1" x14ac:dyDescent="0.3">
      <c r="A3910" t="s">
        <v>5234</v>
      </c>
      <c r="B3910" s="7">
        <v>46057.647916666669</v>
      </c>
      <c r="C3910">
        <v>28890000</v>
      </c>
    </row>
    <row r="3911" spans="1:3" ht="15" customHeight="1" x14ac:dyDescent="0.3">
      <c r="A3911" t="s">
        <v>5062</v>
      </c>
      <c r="B3911" s="7">
        <v>46058.682638888888</v>
      </c>
      <c r="C3911">
        <v>11300000</v>
      </c>
    </row>
    <row r="3912" spans="1:3" ht="15" customHeight="1" x14ac:dyDescent="0.3">
      <c r="A3912" t="s">
        <v>5213</v>
      </c>
      <c r="B3912" s="7">
        <v>46058.723611111112</v>
      </c>
      <c r="C3912">
        <v>9000000</v>
      </c>
    </row>
    <row r="3913" spans="1:3" ht="15" customHeight="1" x14ac:dyDescent="0.3">
      <c r="A3913" t="s">
        <v>5298</v>
      </c>
      <c r="B3913" s="7">
        <v>46059.693055555559</v>
      </c>
      <c r="C3913">
        <v>15400000</v>
      </c>
    </row>
    <row r="3914" spans="1:3" ht="15" customHeight="1" x14ac:dyDescent="0.3">
      <c r="A3914" t="s">
        <v>5296</v>
      </c>
      <c r="B3914" s="7">
        <v>46059.695138888892</v>
      </c>
      <c r="C3914">
        <v>7000000</v>
      </c>
    </row>
    <row r="3915" spans="1:3" ht="15" customHeight="1" x14ac:dyDescent="0.3">
      <c r="A3915" t="s">
        <v>4732</v>
      </c>
      <c r="B3915" s="7">
        <v>46063.42083333333</v>
      </c>
      <c r="C3915">
        <v>30400000</v>
      </c>
    </row>
    <row r="3916" spans="1:3" ht="15" customHeight="1" x14ac:dyDescent="0.3">
      <c r="A3916" t="s">
        <v>5373</v>
      </c>
      <c r="B3916" s="7">
        <v>46063.456944444442</v>
      </c>
      <c r="C3916">
        <v>39300000</v>
      </c>
    </row>
    <row r="3917" spans="1:3" ht="15" customHeight="1" x14ac:dyDescent="0.3">
      <c r="A3917" t="s">
        <v>5297</v>
      </c>
      <c r="B3917" s="7">
        <v>46064.667361111111</v>
      </c>
      <c r="C3917">
        <v>8600000</v>
      </c>
    </row>
    <row r="3918" spans="1:3" ht="15" customHeight="1" x14ac:dyDescent="0.3">
      <c r="A3918" t="s">
        <v>5372</v>
      </c>
      <c r="B3918" s="7">
        <v>46065.71875</v>
      </c>
      <c r="C3918">
        <v>8500000</v>
      </c>
    </row>
    <row r="3919" spans="1:3" ht="15" customHeight="1" x14ac:dyDescent="0.3">
      <c r="A3919" t="s">
        <v>5371</v>
      </c>
      <c r="B3919" s="7">
        <v>46066.70416666667</v>
      </c>
      <c r="C3919">
        <v>16000000</v>
      </c>
    </row>
    <row r="3920" spans="1:3" ht="15" customHeight="1" x14ac:dyDescent="0.3">
      <c r="A3920" t="s">
        <v>5300</v>
      </c>
      <c r="B3920" s="7">
        <v>46069.628472222219</v>
      </c>
      <c r="C3920">
        <v>11000000</v>
      </c>
    </row>
    <row r="3921" spans="1:3" ht="15" customHeight="1" x14ac:dyDescent="0.3">
      <c r="A3921" t="s">
        <v>4803</v>
      </c>
      <c r="B3921" s="7">
        <v>46069.629861111112</v>
      </c>
      <c r="C3921">
        <v>9400000</v>
      </c>
    </row>
    <row r="3922" spans="1:3" ht="15" customHeight="1" x14ac:dyDescent="0.3">
      <c r="A3922" t="s">
        <v>5370</v>
      </c>
      <c r="B3922" s="7">
        <v>46069.72152777778</v>
      </c>
      <c r="C3922">
        <v>18500000</v>
      </c>
    </row>
    <row r="3923" spans="1:3" ht="15" customHeight="1" x14ac:dyDescent="0.3">
      <c r="A3923" t="s">
        <v>5299</v>
      </c>
      <c r="B3923" s="7">
        <v>46069.759722222225</v>
      </c>
      <c r="C3923">
        <v>17750000</v>
      </c>
    </row>
    <row r="3924" spans="1:3" ht="15" customHeight="1" x14ac:dyDescent="0.3">
      <c r="A3924" t="s">
        <v>5369</v>
      </c>
      <c r="B3924" s="7">
        <v>46073.662499999999</v>
      </c>
      <c r="C3924">
        <v>17000000</v>
      </c>
    </row>
    <row r="3925" spans="1:3" ht="15" customHeight="1" x14ac:dyDescent="0.3">
      <c r="A3925" t="s">
        <v>5368</v>
      </c>
      <c r="B3925" s="7">
        <v>46076.677083333336</v>
      </c>
      <c r="C3925">
        <v>12500000</v>
      </c>
    </row>
    <row r="3926" spans="1:3" ht="15" customHeight="1" x14ac:dyDescent="0.3">
      <c r="A3926" t="s">
        <v>5367</v>
      </c>
      <c r="B3926" s="7">
        <v>46077.444444444445</v>
      </c>
      <c r="C3926">
        <v>14500000</v>
      </c>
    </row>
    <row r="3927" spans="1:3" ht="15" customHeight="1" x14ac:dyDescent="0.3">
      <c r="A3927" t="s">
        <v>5302</v>
      </c>
      <c r="B3927" s="7">
        <v>46078.509027777778</v>
      </c>
      <c r="C3927">
        <v>6800000</v>
      </c>
    </row>
    <row r="3928" spans="1:3" ht="15" customHeight="1" x14ac:dyDescent="0.3">
      <c r="A3928" t="s">
        <v>5366</v>
      </c>
      <c r="B3928" s="7">
        <v>46078.509722222225</v>
      </c>
      <c r="C3928">
        <v>10900000</v>
      </c>
    </row>
    <row r="3929" spans="1:3" ht="15" customHeight="1" x14ac:dyDescent="0.3">
      <c r="A3929" t="s">
        <v>5365</v>
      </c>
      <c r="B3929" s="7">
        <v>46078.79583333333</v>
      </c>
      <c r="C3929">
        <v>10000000</v>
      </c>
    </row>
    <row r="3930" spans="1:3" ht="15" customHeight="1" x14ac:dyDescent="0.3">
      <c r="A3930" t="s">
        <v>5339</v>
      </c>
      <c r="B3930" s="7">
        <v>46078.808333333334</v>
      </c>
      <c r="C3930">
        <v>37000000</v>
      </c>
    </row>
    <row r="3931" spans="1:3" ht="15" customHeight="1" x14ac:dyDescent="0.3">
      <c r="A3931" t="s">
        <v>5304</v>
      </c>
      <c r="B3931" s="7">
        <v>46079.561805555553</v>
      </c>
      <c r="C3931">
        <v>24000000</v>
      </c>
    </row>
    <row r="3932" spans="1:3" ht="15" customHeight="1" x14ac:dyDescent="0.3">
      <c r="A3932" t="s">
        <v>5364</v>
      </c>
      <c r="B3932" s="7">
        <v>46079.743055555555</v>
      </c>
      <c r="C3932">
        <v>17500000</v>
      </c>
    </row>
    <row r="3933" spans="1:3" ht="15" customHeight="1" x14ac:dyDescent="0.3">
      <c r="A3933" t="s">
        <v>5363</v>
      </c>
      <c r="B3933" s="7">
        <v>46080.513888888891</v>
      </c>
      <c r="C3933">
        <v>22000000</v>
      </c>
    </row>
    <row r="3934" spans="1:3" ht="15" customHeight="1" x14ac:dyDescent="0.3">
      <c r="A3934" t="s">
        <v>5362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5361</v>
      </c>
      <c r="B3936" s="7">
        <v>46080.679166666669</v>
      </c>
      <c r="C3936">
        <v>9400000</v>
      </c>
    </row>
    <row r="3937" spans="1:3" ht="15" customHeight="1" x14ac:dyDescent="0.3">
      <c r="A3937" t="s">
        <v>5360</v>
      </c>
      <c r="B3937" s="7">
        <v>46080.686805555553</v>
      </c>
      <c r="C3937">
        <v>10500000</v>
      </c>
    </row>
    <row r="3938" spans="1:3" ht="15" customHeight="1" x14ac:dyDescent="0.3">
      <c r="A3938" t="s">
        <v>5359</v>
      </c>
      <c r="B3938" s="7">
        <v>46080.716666666667</v>
      </c>
      <c r="C3938">
        <v>10600000</v>
      </c>
    </row>
    <row r="3939" spans="1:3" ht="15" customHeight="1" x14ac:dyDescent="0.3">
      <c r="A3939" t="s">
        <v>5358</v>
      </c>
      <c r="B3939" s="7">
        <v>46080.71875</v>
      </c>
      <c r="C3939">
        <v>12700000</v>
      </c>
    </row>
    <row r="3940" spans="1:3" ht="15" customHeight="1" x14ac:dyDescent="0.3">
      <c r="A3940" t="s">
        <v>5303</v>
      </c>
      <c r="B3940" s="7">
        <v>46080.742361111108</v>
      </c>
      <c r="C3940">
        <v>15500000</v>
      </c>
    </row>
    <row r="3941" spans="1:3" ht="15" customHeight="1" x14ac:dyDescent="0.3">
      <c r="A3941" t="s">
        <v>5357</v>
      </c>
      <c r="B3941" s="7">
        <v>46080.770138888889</v>
      </c>
      <c r="C3941">
        <v>14400000</v>
      </c>
    </row>
    <row r="3942" spans="1:3" ht="15" customHeight="1" x14ac:dyDescent="0.3">
      <c r="A3942" t="s">
        <v>5356</v>
      </c>
      <c r="B3942" s="7">
        <v>46084.777777777781</v>
      </c>
      <c r="C3942">
        <v>9000000</v>
      </c>
    </row>
    <row r="3943" spans="1:3" ht="15" customHeight="1" x14ac:dyDescent="0.3">
      <c r="A3943" t="s">
        <v>5306</v>
      </c>
      <c r="B3943" s="7">
        <v>46086.40347222222</v>
      </c>
      <c r="C3943">
        <v>8000000</v>
      </c>
    </row>
    <row r="3944" spans="1:3" ht="15" customHeight="1" x14ac:dyDescent="0.3">
      <c r="A3944" t="s">
        <v>5307</v>
      </c>
      <c r="B3944" s="7">
        <v>46086.795138888891</v>
      </c>
      <c r="C3944">
        <v>5700000</v>
      </c>
    </row>
    <row r="3945" spans="1:3" ht="15" customHeight="1" x14ac:dyDescent="0.3">
      <c r="A3945" t="s">
        <v>5308</v>
      </c>
      <c r="B3945" s="7">
        <v>46090.727777777778</v>
      </c>
      <c r="C3945">
        <v>5700000</v>
      </c>
    </row>
    <row r="3946" spans="1:3" ht="15" customHeight="1" x14ac:dyDescent="0.3">
      <c r="A3946" t="s">
        <v>5355</v>
      </c>
      <c r="B3946" s="7">
        <v>46091.490277777775</v>
      </c>
      <c r="C3946">
        <v>13900000</v>
      </c>
    </row>
    <row r="3947" spans="1:3" ht="15" customHeight="1" x14ac:dyDescent="0.3">
      <c r="A3947" t="s">
        <v>5354</v>
      </c>
      <c r="B3947" s="7">
        <v>46091.6875</v>
      </c>
      <c r="C3947">
        <v>8500000</v>
      </c>
    </row>
    <row r="3948" spans="1:3" ht="15" customHeight="1" x14ac:dyDescent="0.3">
      <c r="A3948" t="s">
        <v>5353</v>
      </c>
      <c r="B3948" s="7">
        <v>46091.694444444445</v>
      </c>
      <c r="C3948">
        <v>6300000</v>
      </c>
    </row>
    <row r="3949" spans="1:3" ht="15" customHeight="1" x14ac:dyDescent="0.3">
      <c r="A3949" t="s">
        <v>5352</v>
      </c>
      <c r="B3949" s="7">
        <v>46091.696527777778</v>
      </c>
      <c r="C3949">
        <v>6750000</v>
      </c>
    </row>
    <row r="3950" spans="1:3" ht="15" customHeight="1" x14ac:dyDescent="0.3">
      <c r="A3950" t="s">
        <v>5351</v>
      </c>
      <c r="B3950" s="7">
        <v>46092.474999999999</v>
      </c>
      <c r="C3950">
        <v>7000000</v>
      </c>
    </row>
    <row r="3951" spans="1:3" ht="15" customHeight="1" x14ac:dyDescent="0.3">
      <c r="A3951" t="s">
        <v>5350</v>
      </c>
      <c r="B3951" s="7">
        <v>46093.693749999999</v>
      </c>
      <c r="C3951">
        <v>6700000</v>
      </c>
    </row>
    <row r="3952" spans="1:3" ht="15" customHeight="1" x14ac:dyDescent="0.3">
      <c r="A3952" t="s">
        <v>5349</v>
      </c>
      <c r="B3952" s="7">
        <v>46093.71597222222</v>
      </c>
      <c r="C3952">
        <v>7000000</v>
      </c>
    </row>
    <row r="3953" spans="1:3" ht="15" customHeight="1" x14ac:dyDescent="0.3">
      <c r="A3953" t="s">
        <v>5348</v>
      </c>
      <c r="B3953" s="7">
        <v>46094.737500000003</v>
      </c>
      <c r="C3953">
        <v>10200000</v>
      </c>
    </row>
    <row r="3954" spans="1:3" ht="15" customHeight="1" x14ac:dyDescent="0.3">
      <c r="A3954" t="s">
        <v>5309</v>
      </c>
      <c r="B3954" s="7">
        <v>46097.481944444444</v>
      </c>
      <c r="C3954">
        <v>15200000</v>
      </c>
    </row>
    <row r="3955" spans="1:3" ht="15" customHeight="1" x14ac:dyDescent="0.3">
      <c r="A3955" t="s">
        <v>5347</v>
      </c>
      <c r="B3955" s="7">
        <v>46097.568055555559</v>
      </c>
      <c r="C3955">
        <v>14500000</v>
      </c>
    </row>
    <row r="3956" spans="1:3" ht="15" customHeight="1" x14ac:dyDescent="0.3">
      <c r="A3956" t="s">
        <v>5346</v>
      </c>
      <c r="B3956" s="7">
        <v>46097.568749999999</v>
      </c>
      <c r="C3956">
        <v>9300000</v>
      </c>
    </row>
    <row r="3957" spans="1:3" ht="15" customHeight="1" x14ac:dyDescent="0.3">
      <c r="A3957" t="s">
        <v>5344</v>
      </c>
      <c r="B3957" s="7">
        <v>46099.411805555559</v>
      </c>
      <c r="C3957">
        <v>6000000</v>
      </c>
    </row>
    <row r="3958" spans="1:3" ht="15" customHeight="1" x14ac:dyDescent="0.3">
      <c r="A3958" t="s">
        <v>5343</v>
      </c>
      <c r="B3958" s="7">
        <v>46100.42083333333</v>
      </c>
      <c r="C3958">
        <v>6300000</v>
      </c>
    </row>
    <row r="3959" spans="1:3" ht="15" customHeight="1" x14ac:dyDescent="0.3">
      <c r="A3959" t="s">
        <v>5342</v>
      </c>
      <c r="B3959" s="7">
        <v>46100.432638888888</v>
      </c>
      <c r="C3959">
        <v>17838100</v>
      </c>
    </row>
    <row r="3960" spans="1:3" ht="15" customHeight="1" x14ac:dyDescent="0.3">
      <c r="A3960" t="s">
        <v>4499</v>
      </c>
      <c r="B3960" s="7">
        <v>46100.741666666669</v>
      </c>
      <c r="C3960">
        <v>7800000</v>
      </c>
    </row>
    <row r="3961" spans="1:3" ht="15" customHeight="1" x14ac:dyDescent="0.3">
      <c r="A3961" t="s">
        <v>5584</v>
      </c>
      <c r="B3961" s="7">
        <v>46101.654861111114</v>
      </c>
      <c r="C3961">
        <v>20000000</v>
      </c>
    </row>
    <row r="3962" spans="1:3" ht="15" customHeight="1" x14ac:dyDescent="0.3">
      <c r="A3962" t="s">
        <v>5536</v>
      </c>
      <c r="B3962" s="7">
        <v>46101.681250000001</v>
      </c>
      <c r="C3962">
        <v>6800000</v>
      </c>
    </row>
    <row r="3963" spans="1:3" ht="15" customHeight="1" x14ac:dyDescent="0.3">
      <c r="A3963" t="s">
        <v>6144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7755</v>
      </c>
      <c r="B3965" s="7">
        <v>46105.447916666664</v>
      </c>
      <c r="C3965">
        <v>5700000</v>
      </c>
    </row>
    <row r="3966" spans="1:3" ht="15" customHeight="1" x14ac:dyDescent="0.3">
      <c r="A3966" t="s">
        <v>5931</v>
      </c>
      <c r="B3966" s="7">
        <v>46105.486111111109</v>
      </c>
      <c r="C3966">
        <v>11800000</v>
      </c>
    </row>
    <row r="3967" spans="1:3" ht="15" customHeight="1" x14ac:dyDescent="0.3">
      <c r="A3967" t="s">
        <v>5569</v>
      </c>
      <c r="B3967" s="7">
        <v>46105.486111111109</v>
      </c>
      <c r="C3967">
        <v>9000000</v>
      </c>
    </row>
    <row r="3968" spans="1:3" ht="15" customHeight="1" x14ac:dyDescent="0.3">
      <c r="A3968" t="s">
        <v>5461</v>
      </c>
      <c r="B3968" s="7">
        <v>46106.567361111112</v>
      </c>
      <c r="C3968">
        <v>5700000</v>
      </c>
    </row>
    <row r="3969" spans="1:3" ht="15" customHeight="1" x14ac:dyDescent="0.3">
      <c r="A3969" t="s">
        <v>4758</v>
      </c>
      <c r="B3969" s="7">
        <v>46106.79583333333</v>
      </c>
      <c r="C3969">
        <v>14600000</v>
      </c>
    </row>
    <row r="3970" spans="1:3" ht="15" customHeight="1" x14ac:dyDescent="0.3">
      <c r="A3970" t="s">
        <v>6044</v>
      </c>
      <c r="B3970" s="7">
        <v>46107.386805555558</v>
      </c>
      <c r="C3970">
        <v>24500000</v>
      </c>
    </row>
    <row r="3971" spans="1:3" ht="15" customHeight="1" x14ac:dyDescent="0.3">
      <c r="A3971" t="s">
        <v>5578</v>
      </c>
      <c r="B3971" s="7">
        <v>46107.478472222225</v>
      </c>
      <c r="C3971">
        <v>5500000</v>
      </c>
    </row>
    <row r="3972" spans="1:3" ht="15" customHeight="1" x14ac:dyDescent="0.3">
      <c r="A3972" t="s">
        <v>5538</v>
      </c>
      <c r="B3972" s="7">
        <v>46107.701388888891</v>
      </c>
      <c r="C3972">
        <v>11500000</v>
      </c>
    </row>
    <row r="3973" spans="1:3" ht="15" customHeight="1" x14ac:dyDescent="0.3">
      <c r="A3973" t="s">
        <v>5544</v>
      </c>
      <c r="B3973" s="7">
        <v>46107.782638888886</v>
      </c>
      <c r="C3973">
        <v>15000000</v>
      </c>
    </row>
    <row r="3974" spans="1:3" ht="15" customHeight="1" x14ac:dyDescent="0.3">
      <c r="A3974" t="s">
        <v>6265</v>
      </c>
      <c r="B3974" s="7">
        <v>46108.480555555558</v>
      </c>
      <c r="C3974">
        <v>19700000</v>
      </c>
    </row>
    <row r="3975" spans="1:3" ht="15" customHeight="1" x14ac:dyDescent="0.3">
      <c r="A3975" t="s">
        <v>6321</v>
      </c>
      <c r="B3975" s="7">
        <v>46108.558333333334</v>
      </c>
      <c r="C3975">
        <v>23500000</v>
      </c>
    </row>
    <row r="3976" spans="1:3" ht="15" customHeight="1" x14ac:dyDescent="0.3">
      <c r="A3976" t="s">
        <v>6229</v>
      </c>
      <c r="B3976" s="7">
        <v>46108.678472222222</v>
      </c>
      <c r="C3976">
        <v>16000000</v>
      </c>
    </row>
    <row r="3977" spans="1:3" ht="15" customHeight="1" x14ac:dyDescent="0.3">
      <c r="A3977" t="s">
        <v>5547</v>
      </c>
      <c r="B3977" s="7">
        <v>46108.697222222225</v>
      </c>
      <c r="C3977">
        <v>31627180</v>
      </c>
    </row>
    <row r="3978" spans="1:3" ht="15" customHeight="1" x14ac:dyDescent="0.3">
      <c r="A3978" t="s">
        <v>5537</v>
      </c>
      <c r="B3978" s="7">
        <v>46108.697222222225</v>
      </c>
      <c r="C3978">
        <v>31627180</v>
      </c>
    </row>
    <row r="3979" spans="1:3" ht="15" customHeight="1" x14ac:dyDescent="0.3">
      <c r="A3979" t="s">
        <v>6317</v>
      </c>
      <c r="B3979" s="7">
        <v>46111.384722222225</v>
      </c>
      <c r="C3979">
        <v>16000000</v>
      </c>
    </row>
    <row r="3980" spans="1:3" ht="15" customHeight="1" x14ac:dyDescent="0.3">
      <c r="A3980" t="s">
        <v>4975</v>
      </c>
      <c r="B3980" s="7">
        <v>46111.387499999997</v>
      </c>
      <c r="C3980">
        <v>20000000</v>
      </c>
    </row>
    <row r="3981" spans="1:3" ht="15" customHeight="1" x14ac:dyDescent="0.3">
      <c r="A3981" t="s">
        <v>6320</v>
      </c>
      <c r="B3981" s="7">
        <v>46111.455555555556</v>
      </c>
      <c r="C3981">
        <v>10100000</v>
      </c>
    </row>
    <row r="3982" spans="1:3" ht="15" customHeight="1" x14ac:dyDescent="0.3">
      <c r="A3982" t="s">
        <v>6290</v>
      </c>
      <c r="B3982" s="7">
        <v>46111.607638888891</v>
      </c>
      <c r="C3982">
        <v>10000000</v>
      </c>
    </row>
    <row r="3983" spans="1:3" ht="15" customHeight="1" x14ac:dyDescent="0.3">
      <c r="A3983" t="s">
        <v>5345</v>
      </c>
      <c r="B3983" s="7">
        <v>46111.61041666667</v>
      </c>
      <c r="C3983">
        <v>17243100</v>
      </c>
    </row>
    <row r="3984" spans="1:3" ht="15" customHeight="1" x14ac:dyDescent="0.3">
      <c r="A3984" t="s">
        <v>5596</v>
      </c>
      <c r="B3984" s="7">
        <v>46111.667361111111</v>
      </c>
      <c r="C3984">
        <v>14500000</v>
      </c>
    </row>
    <row r="3985" spans="1:3" ht="15" customHeight="1" x14ac:dyDescent="0.3">
      <c r="A3985" t="s">
        <v>5238</v>
      </c>
      <c r="B3985" s="7">
        <v>46111.723611111112</v>
      </c>
      <c r="C3985">
        <v>10700000</v>
      </c>
    </row>
    <row r="3986" spans="1:3" ht="15" customHeight="1" x14ac:dyDescent="0.3">
      <c r="A3986" t="s">
        <v>6279</v>
      </c>
      <c r="B3986" s="7">
        <v>46111.726388888892</v>
      </c>
      <c r="C3986">
        <v>18500000</v>
      </c>
    </row>
    <row r="3987" spans="1:3" ht="15" customHeight="1" x14ac:dyDescent="0.3">
      <c r="A3987" t="s">
        <v>6298</v>
      </c>
      <c r="B3987" s="7">
        <v>46111.731944444444</v>
      </c>
      <c r="C3987">
        <v>6800000</v>
      </c>
    </row>
    <row r="3988" spans="1:3" ht="15" customHeight="1" x14ac:dyDescent="0.3">
      <c r="A3988" t="s">
        <v>6371</v>
      </c>
      <c r="B3988" s="7">
        <v>46111.73333333333</v>
      </c>
      <c r="C3988">
        <v>7600000</v>
      </c>
    </row>
    <row r="3989" spans="1:3" ht="15" customHeight="1" x14ac:dyDescent="0.3">
      <c r="A3989" t="s">
        <v>6316</v>
      </c>
      <c r="B3989" s="7">
        <v>46111.787499999999</v>
      </c>
      <c r="C3989">
        <v>11500000</v>
      </c>
    </row>
    <row r="3990" spans="1:3" ht="15" customHeight="1" x14ac:dyDescent="0.3">
      <c r="A3990" t="s">
        <v>6341</v>
      </c>
      <c r="B3990" s="7">
        <v>46111.788194444445</v>
      </c>
      <c r="C3990">
        <v>7500000</v>
      </c>
    </row>
    <row r="3991" spans="1:3" ht="15" customHeight="1" x14ac:dyDescent="0.3">
      <c r="A3991" t="s">
        <v>6329</v>
      </c>
      <c r="B3991" s="7">
        <v>46112.479861111111</v>
      </c>
      <c r="C3991">
        <v>13000000</v>
      </c>
    </row>
    <row r="3992" spans="1:3" ht="15" customHeight="1" x14ac:dyDescent="0.3">
      <c r="A3992" t="s">
        <v>6289</v>
      </c>
      <c r="B3992" s="7">
        <v>46112.525000000001</v>
      </c>
      <c r="C3992">
        <v>9100000</v>
      </c>
    </row>
    <row r="3993" spans="1:3" ht="15" customHeight="1" x14ac:dyDescent="0.3">
      <c r="A3993" t="s">
        <v>5525</v>
      </c>
      <c r="B3993" s="7">
        <v>46112.557638888888</v>
      </c>
      <c r="C3993">
        <v>11000000</v>
      </c>
    </row>
    <row r="3994" spans="1:3" ht="15" customHeight="1" x14ac:dyDescent="0.3">
      <c r="A3994" t="s">
        <v>5528</v>
      </c>
      <c r="B3994" s="7">
        <v>46112.677777777775</v>
      </c>
      <c r="C3994">
        <v>33921345</v>
      </c>
    </row>
    <row r="3995" spans="1:3" ht="15" customHeight="1" x14ac:dyDescent="0.3">
      <c r="A3995" t="s">
        <v>6307</v>
      </c>
      <c r="B3995" s="7">
        <v>46112.681944444441</v>
      </c>
      <c r="C3995">
        <v>31300000</v>
      </c>
    </row>
    <row r="3996" spans="1:3" ht="15" customHeight="1" x14ac:dyDescent="0.3">
      <c r="A3996" t="s">
        <v>6286</v>
      </c>
      <c r="B3996" s="7">
        <v>46112.797222222223</v>
      </c>
      <c r="C3996">
        <v>14000000</v>
      </c>
    </row>
    <row r="3997" spans="1:3" ht="15" customHeight="1" x14ac:dyDescent="0.3">
      <c r="A3997" t="s">
        <v>6292</v>
      </c>
      <c r="B3997" s="7">
        <v>46114.673611111109</v>
      </c>
      <c r="C3997">
        <v>6900000</v>
      </c>
    </row>
    <row r="3998" spans="1:3" ht="15" customHeight="1" x14ac:dyDescent="0.3">
      <c r="A3998" t="s">
        <v>6358</v>
      </c>
      <c r="B3998" s="7">
        <v>46114.716666666667</v>
      </c>
      <c r="C3998">
        <v>13300000</v>
      </c>
    </row>
    <row r="3999" spans="1:3" ht="15" customHeight="1" x14ac:dyDescent="0.3">
      <c r="A3999" t="s">
        <v>6328</v>
      </c>
      <c r="B3999" s="7">
        <v>46118.790972222225</v>
      </c>
      <c r="C3999">
        <v>8700000</v>
      </c>
    </row>
    <row r="4000" spans="1:3" ht="15" customHeight="1" x14ac:dyDescent="0.3">
      <c r="A4000" t="s">
        <v>5523</v>
      </c>
      <c r="B4000" s="7">
        <v>46119.713888888888</v>
      </c>
      <c r="C4000">
        <v>6500000</v>
      </c>
    </row>
    <row r="4001" spans="1:3" ht="15" customHeight="1" x14ac:dyDescent="0.3">
      <c r="A4001" t="s">
        <v>6353</v>
      </c>
      <c r="B4001" s="7">
        <v>46119.714583333334</v>
      </c>
      <c r="C4001">
        <v>9500000</v>
      </c>
    </row>
    <row r="4002" spans="1:3" ht="15" customHeight="1" x14ac:dyDescent="0.3">
      <c r="A4002" t="s">
        <v>5599</v>
      </c>
      <c r="B4002" s="7">
        <v>46119.758333333331</v>
      </c>
      <c r="C4002">
        <v>21000000</v>
      </c>
    </row>
    <row r="4003" spans="1:3" ht="15" customHeight="1" x14ac:dyDescent="0.3">
      <c r="A4003" t="s">
        <v>5464</v>
      </c>
      <c r="B4003" s="7">
        <v>46120.743750000001</v>
      </c>
      <c r="C4003">
        <v>6200000</v>
      </c>
    </row>
    <row r="4004" spans="1:3" ht="15" customHeight="1" x14ac:dyDescent="0.3">
      <c r="A4004" t="s">
        <v>6319</v>
      </c>
      <c r="B4004" s="7">
        <v>46121.520138888889</v>
      </c>
      <c r="C4004">
        <v>11300000</v>
      </c>
    </row>
    <row r="4005" spans="1:3" ht="15" customHeight="1" x14ac:dyDescent="0.3">
      <c r="A4005" t="s">
        <v>6413</v>
      </c>
      <c r="B4005" s="7">
        <v>46125.511805555558</v>
      </c>
      <c r="C4005">
        <v>15500000</v>
      </c>
    </row>
    <row r="4006" spans="1:3" ht="15" customHeight="1" x14ac:dyDescent="0.3">
      <c r="A4006" t="s">
        <v>6451</v>
      </c>
      <c r="B4006" s="7">
        <v>46125.533333333333</v>
      </c>
      <c r="C4006">
        <v>12000000</v>
      </c>
    </row>
    <row r="4007" spans="1:3" ht="15" customHeight="1" x14ac:dyDescent="0.3">
      <c r="A4007" t="s">
        <v>6467</v>
      </c>
      <c r="B4007" s="7">
        <v>46125.57708333333</v>
      </c>
      <c r="C4007">
        <v>47288100</v>
      </c>
    </row>
    <row r="4008" spans="1:3" ht="15" customHeight="1" x14ac:dyDescent="0.3">
      <c r="A4008" t="s">
        <v>6332</v>
      </c>
      <c r="B4008" s="7">
        <v>46125.577777777777</v>
      </c>
      <c r="C4008">
        <v>10200000</v>
      </c>
    </row>
    <row r="4009" spans="1:3" ht="15" customHeight="1" x14ac:dyDescent="0.3">
      <c r="A4009" t="s">
        <v>6423</v>
      </c>
      <c r="B4009" s="7">
        <v>46125.578472222223</v>
      </c>
      <c r="C4009">
        <v>5400000</v>
      </c>
    </row>
    <row r="4010" spans="1:3" ht="15" customHeight="1" x14ac:dyDescent="0.3">
      <c r="A4010" t="s">
        <v>6462</v>
      </c>
      <c r="B4010" s="7">
        <v>46125.706250000003</v>
      </c>
      <c r="C4010">
        <v>12500000</v>
      </c>
    </row>
    <row r="4011" spans="1:3" ht="15" customHeight="1" x14ac:dyDescent="0.3">
      <c r="A4011" t="s">
        <v>6394</v>
      </c>
      <c r="B4011" s="7">
        <v>46126.559027777781</v>
      </c>
      <c r="C4011">
        <v>9600000</v>
      </c>
    </row>
    <row r="4012" spans="1:3" ht="15" customHeight="1" x14ac:dyDescent="0.3">
      <c r="A4012" t="s">
        <v>6403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6474</v>
      </c>
      <c r="B4014" s="7">
        <v>46128.668749999997</v>
      </c>
      <c r="C4014">
        <v>6550000</v>
      </c>
    </row>
    <row r="4015" spans="1:3" ht="15" customHeight="1" x14ac:dyDescent="0.3">
      <c r="A4015" t="s">
        <v>6439</v>
      </c>
      <c r="B4015" s="7">
        <v>46128.747916666667</v>
      </c>
      <c r="C4015">
        <v>12000000</v>
      </c>
    </row>
    <row r="4016" spans="1:3" ht="15" customHeight="1" x14ac:dyDescent="0.3">
      <c r="A4016" t="s">
        <v>6512</v>
      </c>
      <c r="B4016" s="7">
        <v>46129.668749999997</v>
      </c>
      <c r="C4016">
        <v>11000000</v>
      </c>
    </row>
    <row r="4017" spans="1:3" ht="15" customHeight="1" x14ac:dyDescent="0.3">
      <c r="A4017" t="s">
        <v>6513</v>
      </c>
      <c r="B4017" s="7">
        <v>46129.669444444444</v>
      </c>
      <c r="C4017">
        <v>7000000</v>
      </c>
    </row>
    <row r="4018" spans="1:3" ht="15" customHeight="1" x14ac:dyDescent="0.3">
      <c r="A4018" t="s">
        <v>6476</v>
      </c>
      <c r="B4018" s="7">
        <v>46129.67291666667</v>
      </c>
      <c r="C4018">
        <v>17200000</v>
      </c>
    </row>
    <row r="4019" spans="1:3" ht="15" customHeight="1" x14ac:dyDescent="0.3">
      <c r="A4019" t="s">
        <v>6399</v>
      </c>
      <c r="B4019" s="7">
        <v>46129.680555555555</v>
      </c>
      <c r="C4019">
        <v>10000000</v>
      </c>
    </row>
    <row r="4020" spans="1:3" ht="15" customHeight="1" x14ac:dyDescent="0.3">
      <c r="A4020" t="s">
        <v>6567</v>
      </c>
      <c r="B4020" s="7">
        <v>46130.433333333334</v>
      </c>
      <c r="C4020">
        <v>13500000</v>
      </c>
    </row>
    <row r="4021" spans="1:3" ht="15" customHeight="1" x14ac:dyDescent="0.3">
      <c r="A4021" t="s">
        <v>5941</v>
      </c>
      <c r="B4021" s="7">
        <v>46133.490972222222</v>
      </c>
      <c r="C4021">
        <v>17000000</v>
      </c>
    </row>
    <row r="4022" spans="1:3" ht="15" customHeight="1" x14ac:dyDescent="0.3">
      <c r="A4022" t="s">
        <v>6480</v>
      </c>
      <c r="B4022" s="7">
        <v>46133.708333333336</v>
      </c>
      <c r="C4022">
        <v>17500000</v>
      </c>
    </row>
    <row r="4023" spans="1:3" ht="15" customHeight="1" x14ac:dyDescent="0.3">
      <c r="A4023" t="s">
        <v>6479</v>
      </c>
      <c r="B4023" s="7">
        <v>46133.709027777775</v>
      </c>
      <c r="C4023">
        <v>9600000</v>
      </c>
    </row>
    <row r="4024" spans="1:3" ht="15" customHeight="1" x14ac:dyDescent="0.3">
      <c r="A4024" t="s">
        <v>6430</v>
      </c>
      <c r="B4024" s="7">
        <v>46133.710416666669</v>
      </c>
      <c r="C4024">
        <v>15500000</v>
      </c>
    </row>
    <row r="4025" spans="1:3" ht="15" customHeight="1" x14ac:dyDescent="0.3">
      <c r="A4025" t="s">
        <v>5969</v>
      </c>
      <c r="B4025" s="7">
        <v>46133.745138888888</v>
      </c>
      <c r="C4025">
        <v>6000000</v>
      </c>
    </row>
    <row r="4026" spans="1:3" ht="15" customHeight="1" x14ac:dyDescent="0.3">
      <c r="A4026" t="s">
        <v>6517</v>
      </c>
      <c r="B4026" s="7">
        <v>46133.745833333334</v>
      </c>
      <c r="C4026">
        <v>12000000</v>
      </c>
    </row>
    <row r="4027" spans="1:3" ht="15" customHeight="1" x14ac:dyDescent="0.3">
      <c r="A4027" t="s">
        <v>6482</v>
      </c>
      <c r="B4027" s="7">
        <v>46133.751388888886</v>
      </c>
      <c r="C4027">
        <v>8900000</v>
      </c>
    </row>
    <row r="4028" spans="1:3" ht="15" customHeight="1" x14ac:dyDescent="0.3">
      <c r="A4028" t="s">
        <v>6568</v>
      </c>
      <c r="B4028" s="7">
        <v>46134.415277777778</v>
      </c>
      <c r="C4028">
        <v>7700000</v>
      </c>
    </row>
    <row r="4029" spans="1:3" ht="15" customHeight="1" x14ac:dyDescent="0.3">
      <c r="A4029" t="s">
        <v>5570</v>
      </c>
      <c r="B4029" s="7">
        <v>46134.723611111112</v>
      </c>
      <c r="C4029">
        <v>13200000</v>
      </c>
    </row>
    <row r="4030" spans="1:3" ht="15" customHeight="1" x14ac:dyDescent="0.3">
      <c r="A4030" t="s">
        <v>6545</v>
      </c>
      <c r="B4030" s="7">
        <v>46134.777777777781</v>
      </c>
      <c r="C4030">
        <v>6900000</v>
      </c>
    </row>
    <row r="4031" spans="1:3" ht="15" customHeight="1" x14ac:dyDescent="0.3">
      <c r="A4031" t="s">
        <v>6484</v>
      </c>
      <c r="B4031" s="7">
        <v>46135.546527777777</v>
      </c>
      <c r="C4031">
        <v>10100000</v>
      </c>
    </row>
    <row r="4032" spans="1:3" ht="15" customHeight="1" x14ac:dyDescent="0.3">
      <c r="A4032" t="s">
        <v>6419</v>
      </c>
      <c r="B4032" s="7">
        <v>46135.724999999999</v>
      </c>
      <c r="C4032">
        <v>5900000</v>
      </c>
    </row>
    <row r="4033" spans="1:3" ht="15" customHeight="1" x14ac:dyDescent="0.3">
      <c r="A4033" t="s">
        <v>6552</v>
      </c>
      <c r="B4033" s="7">
        <v>46135.754861111112</v>
      </c>
      <c r="C4033">
        <v>10000000</v>
      </c>
    </row>
    <row r="4034" spans="1:3" ht="15" customHeight="1" x14ac:dyDescent="0.3">
      <c r="A4034" t="s">
        <v>7151</v>
      </c>
      <c r="B4034" s="7">
        <v>46135.769444444442</v>
      </c>
      <c r="C4034">
        <v>10250000</v>
      </c>
    </row>
    <row r="4035" spans="1:3" ht="15" customHeight="1" x14ac:dyDescent="0.3">
      <c r="A4035" t="s">
        <v>6532</v>
      </c>
      <c r="B4035" s="7">
        <v>46136.429861111108</v>
      </c>
      <c r="C4035">
        <v>5800000</v>
      </c>
    </row>
    <row r="4036" spans="1:3" ht="15" customHeight="1" x14ac:dyDescent="0.3">
      <c r="A4036" t="s">
        <v>6531</v>
      </c>
      <c r="B4036" s="7">
        <v>46136.686805555553</v>
      </c>
      <c r="C4036">
        <v>10350000</v>
      </c>
    </row>
    <row r="4037" spans="1:3" ht="15" customHeight="1" x14ac:dyDescent="0.3">
      <c r="A4037" t="s">
        <v>6559</v>
      </c>
      <c r="B4037" s="7">
        <v>46136.75</v>
      </c>
      <c r="C4037">
        <v>6150000</v>
      </c>
    </row>
    <row r="4038" spans="1:3" ht="15" customHeight="1" x14ac:dyDescent="0.3">
      <c r="A4038" t="s">
        <v>6574</v>
      </c>
      <c r="B4038" s="7">
        <v>46139.411111111112</v>
      </c>
      <c r="C4038">
        <v>18300000</v>
      </c>
    </row>
    <row r="4039" spans="1:3" ht="15" customHeight="1" x14ac:dyDescent="0.3">
      <c r="A4039" t="s">
        <v>6266</v>
      </c>
      <c r="B4039" s="7">
        <v>46139.418749999997</v>
      </c>
      <c r="C4039">
        <v>27953100</v>
      </c>
    </row>
    <row r="4040" spans="1:3" ht="15" customHeight="1" x14ac:dyDescent="0.3">
      <c r="A4040" t="s">
        <v>6478</v>
      </c>
      <c r="B4040" s="7">
        <v>46139.767361111109</v>
      </c>
      <c r="C4040">
        <v>14850000</v>
      </c>
    </row>
    <row r="4041" spans="1:3" ht="15" customHeight="1" x14ac:dyDescent="0.3">
      <c r="A4041" t="s">
        <v>6625</v>
      </c>
      <c r="B4041" s="7">
        <v>46139.770833333336</v>
      </c>
      <c r="C4041">
        <v>13500000</v>
      </c>
    </row>
    <row r="4042" spans="1:3" ht="15" customHeight="1" x14ac:dyDescent="0.3">
      <c r="A4042" t="s">
        <v>5548</v>
      </c>
      <c r="B4042" s="7">
        <v>46140.424305555556</v>
      </c>
      <c r="C4042">
        <v>30154462</v>
      </c>
    </row>
    <row r="4043" spans="1:3" ht="15" customHeight="1" x14ac:dyDescent="0.3">
      <c r="A4043" t="s">
        <v>6354</v>
      </c>
      <c r="B4043" s="7">
        <v>46140.502083333333</v>
      </c>
      <c r="C4043">
        <v>7100000</v>
      </c>
    </row>
    <row r="4044" spans="1:3" ht="15" customHeight="1" x14ac:dyDescent="0.3">
      <c r="A4044" t="s">
        <v>6538</v>
      </c>
      <c r="B4044" s="7">
        <v>46140.515277777777</v>
      </c>
      <c r="C4044">
        <v>21400000</v>
      </c>
    </row>
    <row r="4045" spans="1:3" ht="15" customHeight="1" x14ac:dyDescent="0.3">
      <c r="A4045" t="s">
        <v>6407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6624</v>
      </c>
      <c r="B4047" s="7">
        <v>46141.411111111112</v>
      </c>
      <c r="C4047">
        <v>15700000</v>
      </c>
    </row>
    <row r="4048" spans="1:3" ht="15" customHeight="1" x14ac:dyDescent="0.3">
      <c r="A4048" t="s">
        <v>6623</v>
      </c>
      <c r="B4048" s="7">
        <v>46141.481249999997</v>
      </c>
      <c r="C4048">
        <v>8300000</v>
      </c>
    </row>
    <row r="4049" spans="1:3" ht="15" customHeight="1" x14ac:dyDescent="0.3">
      <c r="A4049" t="s">
        <v>6491</v>
      </c>
      <c r="B4049" s="7">
        <v>46141.691666666666</v>
      </c>
      <c r="C4049">
        <v>5900000</v>
      </c>
    </row>
    <row r="4050" spans="1:3" ht="15" customHeight="1" x14ac:dyDescent="0.3">
      <c r="A4050" t="s">
        <v>6488</v>
      </c>
      <c r="B4050" s="7">
        <v>46141.734027777777</v>
      </c>
      <c r="C4050">
        <v>26300000</v>
      </c>
    </row>
    <row r="4051" spans="1:3" ht="15" customHeight="1" x14ac:dyDescent="0.3">
      <c r="A4051" t="s">
        <v>6622</v>
      </c>
      <c r="B4051" s="7">
        <v>46142.503472222219</v>
      </c>
      <c r="C4051">
        <v>4800000</v>
      </c>
    </row>
    <row r="4052" spans="1:3" ht="15" customHeight="1" x14ac:dyDescent="0.3">
      <c r="A4052" t="s">
        <v>5462</v>
      </c>
      <c r="B4052" s="7">
        <v>46142.682638888888</v>
      </c>
      <c r="C4052">
        <v>18900000</v>
      </c>
    </row>
    <row r="4053" spans="1:3" ht="15" customHeight="1" x14ac:dyDescent="0.3">
      <c r="A4053" t="s">
        <v>5417</v>
      </c>
      <c r="B4053" s="7">
        <v>46142.813194444447</v>
      </c>
      <c r="C4053">
        <v>9500000</v>
      </c>
    </row>
    <row r="4054" spans="1:3" ht="15" customHeight="1" x14ac:dyDescent="0.3">
      <c r="A4054" t="s">
        <v>6610</v>
      </c>
      <c r="B4054" s="7">
        <v>46146.747916666667</v>
      </c>
      <c r="C4054">
        <v>11200000</v>
      </c>
    </row>
    <row r="4055" spans="1:3" ht="15" customHeight="1" x14ac:dyDescent="0.3">
      <c r="A4055" t="s">
        <v>6529</v>
      </c>
      <c r="B4055" s="7">
        <v>46148.522916666669</v>
      </c>
      <c r="C4055">
        <v>11300000</v>
      </c>
    </row>
    <row r="4056" spans="1:3" ht="15" customHeight="1" x14ac:dyDescent="0.3">
      <c r="A4056" t="s">
        <v>8330</v>
      </c>
      <c r="B4056" s="7">
        <v>46150.564583333333</v>
      </c>
      <c r="C4056">
        <v>22120000</v>
      </c>
    </row>
    <row r="4057" spans="1:3" ht="15" customHeight="1" x14ac:dyDescent="0.3">
      <c r="A4057" t="s">
        <v>8680</v>
      </c>
      <c r="B4057" s="7">
        <v>46150.768750000003</v>
      </c>
      <c r="C4057">
        <v>7200000</v>
      </c>
    </row>
    <row r="4058" spans="1:3" ht="15" customHeight="1" x14ac:dyDescent="0.3">
      <c r="A4058" t="s">
        <v>6599</v>
      </c>
      <c r="B4058" s="7">
        <v>46153.497916666667</v>
      </c>
      <c r="C4058">
        <v>13500000</v>
      </c>
    </row>
    <row r="4059" spans="1:3" ht="15" customHeight="1" x14ac:dyDescent="0.3">
      <c r="A4059" t="s">
        <v>8619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6645</v>
      </c>
      <c r="B4061" s="7">
        <v>46153.70208333333</v>
      </c>
      <c r="C4061">
        <v>8500000</v>
      </c>
    </row>
    <row r="4062" spans="1:3" ht="15" customHeight="1" x14ac:dyDescent="0.3">
      <c r="A4062" t="s">
        <v>5264</v>
      </c>
      <c r="B4062" s="7">
        <v>46153.703472222223</v>
      </c>
      <c r="C4062">
        <v>9000000</v>
      </c>
    </row>
    <row r="4063" spans="1:3" ht="15" customHeight="1" x14ac:dyDescent="0.3">
      <c r="A4063" t="s">
        <v>8679</v>
      </c>
      <c r="B4063" s="7">
        <v>46154.425694444442</v>
      </c>
      <c r="C4063">
        <v>5300000</v>
      </c>
    </row>
    <row r="4064" spans="1:3" ht="15" customHeight="1" x14ac:dyDescent="0.3">
      <c r="A4064" t="s">
        <v>8678</v>
      </c>
      <c r="B4064" s="7">
        <v>46154.710416666669</v>
      </c>
      <c r="C4064">
        <v>16000000</v>
      </c>
    </row>
    <row r="4065" spans="1:3" ht="15" customHeight="1" x14ac:dyDescent="0.3">
      <c r="A4065" t="s">
        <v>8622</v>
      </c>
      <c r="B4065" s="7">
        <v>46155.418055555558</v>
      </c>
      <c r="C4065">
        <v>12900000</v>
      </c>
    </row>
    <row r="4066" spans="1:3" ht="15" customHeight="1" x14ac:dyDescent="0.3">
      <c r="A4066" t="s">
        <v>8607</v>
      </c>
      <c r="B4066" s="7">
        <v>46160.418055555558</v>
      </c>
      <c r="C4066">
        <v>7800000</v>
      </c>
    </row>
    <row r="4067" spans="1:3" ht="15" customHeight="1" x14ac:dyDescent="0.3">
      <c r="A4067" t="s">
        <v>8677</v>
      </c>
      <c r="B4067" s="7">
        <v>46160.479166666664</v>
      </c>
      <c r="C4067">
        <v>13400000</v>
      </c>
    </row>
    <row r="4068" spans="1:3" ht="15" customHeight="1" x14ac:dyDescent="0.3">
      <c r="A4068" t="s">
        <v>6642</v>
      </c>
      <c r="B4068" s="7">
        <v>46160.698611111111</v>
      </c>
      <c r="C4068">
        <v>20000000</v>
      </c>
    </row>
    <row r="4069" spans="1:3" ht="15" customHeight="1" x14ac:dyDescent="0.3">
      <c r="A4069" t="s">
        <v>8597</v>
      </c>
      <c r="B4069" s="7">
        <v>46161.484722222223</v>
      </c>
      <c r="C4069">
        <v>29300000</v>
      </c>
    </row>
    <row r="4070" spans="1:3" ht="15" customHeight="1" x14ac:dyDescent="0.3">
      <c r="A4070" t="s">
        <v>8676</v>
      </c>
      <c r="B4070" s="7">
        <v>46161.53125</v>
      </c>
      <c r="C4070">
        <v>10200000</v>
      </c>
    </row>
    <row r="4071" spans="1:3" ht="15" customHeight="1" x14ac:dyDescent="0.3">
      <c r="A4071" t="s">
        <v>8675</v>
      </c>
      <c r="B4071" s="7">
        <v>46161.54791666667</v>
      </c>
      <c r="C4071">
        <v>10300000</v>
      </c>
    </row>
    <row r="4072" spans="1:3" ht="15" customHeight="1" x14ac:dyDescent="0.3">
      <c r="A4072" t="s">
        <v>5268</v>
      </c>
      <c r="B4072" s="7">
        <v>46161.649305555555</v>
      </c>
      <c r="C4072">
        <v>22000000</v>
      </c>
    </row>
    <row r="4073" spans="1:3" ht="15" customHeight="1" x14ac:dyDescent="0.3">
      <c r="A4073" t="s">
        <v>8674</v>
      </c>
      <c r="B4073" s="7">
        <v>46164.392361111109</v>
      </c>
      <c r="C4073">
        <v>7850000</v>
      </c>
    </row>
    <row r="4074" spans="1:3" ht="15" customHeight="1" x14ac:dyDescent="0.3">
      <c r="A4074" t="s">
        <v>5489</v>
      </c>
      <c r="B4074" s="7">
        <v>46164.535416666666</v>
      </c>
      <c r="C4074">
        <v>8900000</v>
      </c>
    </row>
    <row r="4075" spans="1:3" ht="15" customHeight="1" x14ac:dyDescent="0.3">
      <c r="A4075" t="s">
        <v>8673</v>
      </c>
      <c r="B4075" s="7">
        <v>46164.728472222225</v>
      </c>
      <c r="C4075">
        <v>9800000</v>
      </c>
    </row>
    <row r="4076" spans="1:3" ht="15" customHeight="1" x14ac:dyDescent="0.3">
      <c r="A4076" t="s">
        <v>8672</v>
      </c>
      <c r="B4076" s="7">
        <v>46166.719444444447</v>
      </c>
      <c r="C4076">
        <v>7200000</v>
      </c>
    </row>
    <row r="4077" spans="1:3" ht="15" customHeight="1" x14ac:dyDescent="0.3">
      <c r="A4077" t="s">
        <v>5592</v>
      </c>
      <c r="B4077" s="7">
        <v>46167.386111111111</v>
      </c>
      <c r="C4077">
        <v>19000000</v>
      </c>
    </row>
    <row r="4078" spans="1:3" ht="15" customHeight="1" x14ac:dyDescent="0.3">
      <c r="A4078" t="s">
        <v>8624</v>
      </c>
      <c r="B4078" s="7">
        <v>46167.386805555558</v>
      </c>
      <c r="C4078">
        <v>9300000</v>
      </c>
    </row>
    <row r="4079" spans="1:3" ht="15" customHeight="1" x14ac:dyDescent="0.3">
      <c r="A4079" t="s">
        <v>6209</v>
      </c>
      <c r="B4079" s="7">
        <v>46167.684027777781</v>
      </c>
      <c r="C4079">
        <v>15500000</v>
      </c>
    </row>
    <row r="4080" spans="1:3" ht="15" customHeight="1" x14ac:dyDescent="0.3">
      <c r="A4080" t="s">
        <v>8620</v>
      </c>
      <c r="B4080" s="7">
        <v>46168.393750000003</v>
      </c>
      <c r="C4080">
        <v>7100000</v>
      </c>
    </row>
    <row r="4081" spans="1:3" ht="15" customHeight="1" x14ac:dyDescent="0.3">
      <c r="A4081" t="s">
        <v>8606</v>
      </c>
      <c r="B4081" s="7">
        <v>46168.535416666666</v>
      </c>
      <c r="C4081">
        <v>16500000</v>
      </c>
    </row>
    <row r="4082" spans="1:3" ht="15" customHeight="1" x14ac:dyDescent="0.3">
      <c r="A4082" t="s">
        <v>8671</v>
      </c>
      <c r="B4082" s="7">
        <v>46168.537499999999</v>
      </c>
      <c r="C4082">
        <v>11500000</v>
      </c>
    </row>
    <row r="4083" spans="1:3" ht="15" customHeight="1" x14ac:dyDescent="0.3">
      <c r="A4083" t="s">
        <v>6631</v>
      </c>
      <c r="B4083" s="7">
        <v>46168.760416666664</v>
      </c>
      <c r="C4083">
        <v>8600000</v>
      </c>
    </row>
    <row r="4084" spans="1:3" ht="15" customHeight="1" x14ac:dyDescent="0.3">
      <c r="A4084" t="s">
        <v>8670</v>
      </c>
      <c r="B4084" s="7">
        <v>46168.785416666666</v>
      </c>
      <c r="C4084">
        <v>6450000</v>
      </c>
    </row>
    <row r="4085" spans="1:3" ht="15" customHeight="1" x14ac:dyDescent="0.3">
      <c r="A4085" t="s">
        <v>5622</v>
      </c>
      <c r="B4085" s="7">
        <v>46169.549305555556</v>
      </c>
      <c r="C4085">
        <v>7600000</v>
      </c>
    </row>
    <row r="4086" spans="1:3" ht="15" customHeight="1" x14ac:dyDescent="0.3">
      <c r="A4086" t="s">
        <v>8598</v>
      </c>
      <c r="B4086" s="7">
        <v>46170.560416666667</v>
      </c>
      <c r="C4086">
        <v>44500000</v>
      </c>
    </row>
    <row r="4087" spans="1:3" ht="15" customHeight="1" x14ac:dyDescent="0.3">
      <c r="A4087" t="s">
        <v>8599</v>
      </c>
      <c r="B4087" s="7">
        <v>46170.761805555558</v>
      </c>
      <c r="C4087">
        <v>21000000</v>
      </c>
    </row>
    <row r="4088" spans="1:3" ht="15" customHeight="1" x14ac:dyDescent="0.3">
      <c r="A4088" t="s">
        <v>8669</v>
      </c>
      <c r="B4088" s="7">
        <v>46171.395138888889</v>
      </c>
      <c r="C4088">
        <v>18300000</v>
      </c>
    </row>
    <row r="4089" spans="1:3" ht="15" customHeight="1" x14ac:dyDescent="0.3">
      <c r="A4089" t="s">
        <v>8621</v>
      </c>
      <c r="B4089" s="7">
        <v>46171.525694444441</v>
      </c>
      <c r="C4089">
        <v>7100000</v>
      </c>
    </row>
    <row r="4090" spans="1:3" ht="15" customHeight="1" x14ac:dyDescent="0.3">
      <c r="A4090" t="s">
        <v>8668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8600</v>
      </c>
      <c r="B4092" s="7">
        <v>46172.436111111114</v>
      </c>
      <c r="C4092">
        <v>12500000</v>
      </c>
    </row>
    <row r="4093" spans="1:3" ht="15" customHeight="1" x14ac:dyDescent="0.3">
      <c r="A4093" t="s">
        <v>6565</v>
      </c>
      <c r="B4093" s="7">
        <v>46172.445138888892</v>
      </c>
      <c r="C4093">
        <v>21000000</v>
      </c>
    </row>
    <row r="4094" spans="1:3" ht="15" customHeight="1" x14ac:dyDescent="0.3">
      <c r="A4094" t="s">
        <v>8667</v>
      </c>
      <c r="B4094" s="7">
        <v>46172.447222222225</v>
      </c>
      <c r="C4094">
        <v>9650000</v>
      </c>
    </row>
    <row r="4095" spans="1:3" ht="15" customHeight="1" x14ac:dyDescent="0.3">
      <c r="A4095" t="s">
        <v>8610</v>
      </c>
      <c r="B4095" s="7">
        <v>46172.591666666667</v>
      </c>
      <c r="C4095">
        <v>3900000</v>
      </c>
    </row>
    <row r="4096" spans="1:3" ht="15" customHeight="1" x14ac:dyDescent="0.3">
      <c r="A4096" t="s">
        <v>6649</v>
      </c>
      <c r="B4096" s="7">
        <v>46174.693749999999</v>
      </c>
      <c r="C4096">
        <v>18700000</v>
      </c>
    </row>
    <row r="4097" spans="1:3" ht="15" customHeight="1" x14ac:dyDescent="0.3">
      <c r="A4097" t="s">
        <v>8611</v>
      </c>
      <c r="B4097" s="7">
        <v>46175.759027777778</v>
      </c>
      <c r="C4097">
        <v>9700000</v>
      </c>
    </row>
    <row r="4098" spans="1:3" ht="15" customHeight="1" x14ac:dyDescent="0.3">
      <c r="A4098" t="s">
        <v>8666</v>
      </c>
      <c r="B4098" s="7">
        <v>46176.572916666664</v>
      </c>
      <c r="C4098">
        <v>9200000</v>
      </c>
    </row>
    <row r="4099" spans="1:3" ht="15" customHeight="1" x14ac:dyDescent="0.3">
      <c r="A4099" t="s">
        <v>8665</v>
      </c>
      <c r="B4099" s="7">
        <v>46176.696527777778</v>
      </c>
      <c r="C4099">
        <v>11500000</v>
      </c>
    </row>
    <row r="4100" spans="1:3" ht="15" customHeight="1" x14ac:dyDescent="0.3">
      <c r="A4100" t="s">
        <v>8601</v>
      </c>
      <c r="B4100" s="7">
        <v>46178.420138888891</v>
      </c>
      <c r="C4100">
        <v>4600000</v>
      </c>
    </row>
    <row r="4101" spans="1:3" ht="15" customHeight="1" x14ac:dyDescent="0.3">
      <c r="A4101" t="s">
        <v>8664</v>
      </c>
      <c r="B4101" s="7">
        <v>46178.498611111114</v>
      </c>
      <c r="C4101">
        <v>9600000</v>
      </c>
    </row>
    <row r="4102" spans="1:3" ht="15" customHeight="1" x14ac:dyDescent="0.3">
      <c r="A4102" t="s">
        <v>6312</v>
      </c>
      <c r="B4102" s="7">
        <v>46181.474305555559</v>
      </c>
      <c r="C4102">
        <v>7000000</v>
      </c>
    </row>
    <row r="4103" spans="1:3" ht="15" customHeight="1" x14ac:dyDescent="0.3">
      <c r="A4103" t="s">
        <v>5371</v>
      </c>
      <c r="B4103" s="7">
        <v>46181.643055555556</v>
      </c>
      <c r="C4103">
        <v>16000000</v>
      </c>
    </row>
    <row r="4104" spans="1:3" ht="15" customHeight="1" x14ac:dyDescent="0.3">
      <c r="A4104" t="s">
        <v>5263</v>
      </c>
      <c r="B4104" s="7">
        <v>46181.697916666664</v>
      </c>
      <c r="C4104">
        <v>10100000</v>
      </c>
    </row>
    <row r="4105" spans="1:3" ht="15" customHeight="1" x14ac:dyDescent="0.3">
      <c r="A4105" t="s">
        <v>5579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5493</v>
      </c>
      <c r="B4107" s="7">
        <v>46183.413888888892</v>
      </c>
      <c r="C4107">
        <v>9700000</v>
      </c>
    </row>
    <row r="4108" spans="1:3" ht="15" customHeight="1" x14ac:dyDescent="0.3">
      <c r="A4108" t="s">
        <v>8663</v>
      </c>
      <c r="B4108" s="7">
        <v>46183.540277777778</v>
      </c>
      <c r="C4108">
        <v>12000000</v>
      </c>
    </row>
    <row r="4109" spans="1:3" ht="15" customHeight="1" x14ac:dyDescent="0.3">
      <c r="A4109" t="s">
        <v>8609</v>
      </c>
      <c r="B4109" s="7">
        <v>46183.675694444442</v>
      </c>
      <c r="C4109">
        <v>7850000</v>
      </c>
    </row>
    <row r="4110" spans="1:3" ht="15" customHeight="1" x14ac:dyDescent="0.3">
      <c r="A4110" t="s">
        <v>8617</v>
      </c>
      <c r="B4110" s="7">
        <v>46183.676388888889</v>
      </c>
      <c r="C4110">
        <v>12400000</v>
      </c>
    </row>
    <row r="4111" spans="1:3" ht="15" customHeight="1" x14ac:dyDescent="0.3">
      <c r="A4111" t="s">
        <v>8605</v>
      </c>
      <c r="B4111" s="7">
        <v>46183.789583333331</v>
      </c>
      <c r="C4111">
        <v>12750000</v>
      </c>
    </row>
    <row r="4112" spans="1:3" ht="15" customHeight="1" x14ac:dyDescent="0.3">
      <c r="A4112" t="s">
        <v>8662</v>
      </c>
      <c r="B4112" s="7">
        <v>46184.645138888889</v>
      </c>
      <c r="C4112">
        <v>10300000</v>
      </c>
    </row>
    <row r="4113" spans="1:3" ht="15" customHeight="1" x14ac:dyDescent="0.3">
      <c r="A4113" t="s">
        <v>8661</v>
      </c>
      <c r="B4113" s="7">
        <v>46184.756249999999</v>
      </c>
      <c r="C4113">
        <v>10700000</v>
      </c>
    </row>
    <row r="4114" spans="1:3" ht="15" customHeight="1" x14ac:dyDescent="0.3">
      <c r="A4114" t="s">
        <v>8660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5538</v>
      </c>
      <c r="B4116" s="7">
        <v>46185.454861111109</v>
      </c>
      <c r="C4116">
        <v>13890000</v>
      </c>
    </row>
    <row r="4117" spans="1:3" ht="15" customHeight="1" x14ac:dyDescent="0.3">
      <c r="A4117" t="s">
        <v>8659</v>
      </c>
      <c r="B4117" s="7">
        <v>46185.719444444447</v>
      </c>
      <c r="C4117">
        <v>10500000</v>
      </c>
    </row>
    <row r="4118" spans="1:3" ht="15" customHeight="1" x14ac:dyDescent="0.3">
      <c r="A4118" t="s">
        <v>8658</v>
      </c>
      <c r="B4118" s="7">
        <v>46185.734027777777</v>
      </c>
      <c r="C4118">
        <v>6300000</v>
      </c>
    </row>
    <row r="4119" spans="1:3" ht="15" customHeight="1" x14ac:dyDescent="0.3">
      <c r="A4119" t="s">
        <v>6605</v>
      </c>
      <c r="B4119" s="7">
        <v>46188.490972222222</v>
      </c>
      <c r="C4119">
        <v>14000000</v>
      </c>
    </row>
    <row r="4120" spans="1:3" ht="15" customHeight="1" x14ac:dyDescent="0.3">
      <c r="A4120" t="s">
        <v>8657</v>
      </c>
      <c r="B4120" s="7">
        <v>46189.750694444447</v>
      </c>
      <c r="C4120">
        <v>23500000</v>
      </c>
    </row>
    <row r="4121" spans="1:3" ht="15" customHeight="1" x14ac:dyDescent="0.3">
      <c r="A4121" t="s">
        <v>8656</v>
      </c>
      <c r="B4121" s="7">
        <v>46190.395833333336</v>
      </c>
      <c r="C4121">
        <v>6500000</v>
      </c>
    </row>
    <row r="4122" spans="1:3" ht="15" customHeight="1" x14ac:dyDescent="0.3">
      <c r="A4122" t="s">
        <v>10143</v>
      </c>
      <c r="B4122" s="7">
        <v>46190.456250000003</v>
      </c>
      <c r="C4122">
        <v>30000000</v>
      </c>
    </row>
    <row r="4123" spans="1:3" ht="15" customHeight="1" x14ac:dyDescent="0.3">
      <c r="A4123" t="s">
        <v>9636</v>
      </c>
      <c r="B4123" s="7">
        <v>46190.668749999997</v>
      </c>
      <c r="C4123">
        <v>9000000</v>
      </c>
    </row>
    <row r="4124" spans="1:3" ht="15" customHeight="1" x14ac:dyDescent="0.3">
      <c r="A4124" t="s">
        <v>10133</v>
      </c>
      <c r="B4124" s="7">
        <v>46191.463888888888</v>
      </c>
      <c r="C4124">
        <v>12200000</v>
      </c>
    </row>
    <row r="4125" spans="1:3" ht="15" customHeight="1" x14ac:dyDescent="0.3">
      <c r="A4125" t="s">
        <v>5620</v>
      </c>
      <c r="B4125" s="7">
        <v>46191.561805555553</v>
      </c>
      <c r="C4125">
        <v>8000000</v>
      </c>
    </row>
    <row r="4126" spans="1:3" ht="15" customHeight="1" x14ac:dyDescent="0.3">
      <c r="A4126" t="s">
        <v>9718</v>
      </c>
      <c r="B4126" s="7">
        <v>46192.413888888892</v>
      </c>
      <c r="C4126">
        <v>6150000</v>
      </c>
    </row>
    <row r="4127" spans="1:3" ht="15" customHeight="1" x14ac:dyDescent="0.3">
      <c r="A4127" t="s">
        <v>6466</v>
      </c>
      <c r="B4127" s="7">
        <v>46192.418055555558</v>
      </c>
      <c r="C4127">
        <v>14800000</v>
      </c>
    </row>
    <row r="4128" spans="1:3" ht="15" customHeight="1" x14ac:dyDescent="0.3">
      <c r="A4128" t="s">
        <v>9615</v>
      </c>
      <c r="B4128" s="7">
        <v>46193.498611111114</v>
      </c>
      <c r="C4128">
        <v>7400000</v>
      </c>
    </row>
    <row r="4129" spans="1:3" ht="15" customHeight="1" x14ac:dyDescent="0.3">
      <c r="A4129" t="s">
        <v>10141</v>
      </c>
      <c r="B4129" s="7">
        <v>46195.456250000003</v>
      </c>
      <c r="C4129">
        <v>15000000</v>
      </c>
    </row>
    <row r="4130" spans="1:3" ht="15" customHeight="1" x14ac:dyDescent="0.3">
      <c r="A4130" t="s">
        <v>9700</v>
      </c>
      <c r="B4130" s="7">
        <v>46195.457638888889</v>
      </c>
      <c r="C4130">
        <v>8300000</v>
      </c>
    </row>
    <row r="4131" spans="1:3" ht="15" customHeight="1" x14ac:dyDescent="0.3">
      <c r="A4131" t="s">
        <v>6397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9709</v>
      </c>
      <c r="B4133" s="7">
        <v>46195.720138888886</v>
      </c>
      <c r="C4133">
        <v>13500000</v>
      </c>
    </row>
    <row r="4134" spans="1:3" ht="15" customHeight="1" x14ac:dyDescent="0.3">
      <c r="A4134" t="s">
        <v>10136</v>
      </c>
      <c r="B4134" s="7">
        <v>46196.450694444444</v>
      </c>
      <c r="C4134">
        <v>10000000</v>
      </c>
    </row>
    <row r="4135" spans="1:3" ht="15" customHeight="1" x14ac:dyDescent="0.3">
      <c r="A4135" t="s">
        <v>9580</v>
      </c>
      <c r="B4135" s="7">
        <v>46196.686111111114</v>
      </c>
      <c r="C4135">
        <v>10000000</v>
      </c>
    </row>
    <row r="4136" spans="1:3" ht="15" customHeight="1" x14ac:dyDescent="0.3">
      <c r="A4136" t="s">
        <v>9601</v>
      </c>
      <c r="B4136" s="7">
        <v>46196.689583333333</v>
      </c>
      <c r="C4136">
        <v>7150000</v>
      </c>
    </row>
    <row r="4137" spans="1:3" ht="15" customHeight="1" x14ac:dyDescent="0.3">
      <c r="A4137" t="s">
        <v>6383</v>
      </c>
      <c r="B4137" s="7">
        <v>46197.409722222219</v>
      </c>
      <c r="C4137">
        <v>7200000</v>
      </c>
    </row>
    <row r="4138" spans="1:3" ht="15" customHeight="1" x14ac:dyDescent="0.3">
      <c r="A4138" t="s">
        <v>10311</v>
      </c>
      <c r="B4138" s="7">
        <v>46197.418055555558</v>
      </c>
      <c r="C4138">
        <v>11400000</v>
      </c>
    </row>
    <row r="4139" spans="1:3" ht="15" customHeight="1" x14ac:dyDescent="0.3">
      <c r="A4139" t="s">
        <v>9746</v>
      </c>
      <c r="B4139" s="7">
        <v>46197.452777777777</v>
      </c>
      <c r="C4139">
        <v>19700000</v>
      </c>
    </row>
    <row r="4140" spans="1:3" ht="15" customHeight="1" x14ac:dyDescent="0.3">
      <c r="A4140" t="s">
        <v>8931</v>
      </c>
      <c r="B4140" s="7">
        <v>46197.477083333331</v>
      </c>
      <c r="C4140">
        <v>9500000</v>
      </c>
    </row>
    <row r="4141" spans="1:3" ht="15" customHeight="1" x14ac:dyDescent="0.3">
      <c r="A4141" t="s">
        <v>9477</v>
      </c>
      <c r="B4141" s="7">
        <v>46197.668055555558</v>
      </c>
      <c r="C4141">
        <v>19200000</v>
      </c>
    </row>
    <row r="4142" spans="1:3" ht="15" customHeight="1" x14ac:dyDescent="0.3">
      <c r="A4142" t="s">
        <v>9733</v>
      </c>
      <c r="B4142" s="7">
        <v>46198.452777777777</v>
      </c>
      <c r="C4142">
        <v>22500000</v>
      </c>
    </row>
    <row r="4143" spans="1:3" ht="15" customHeight="1" x14ac:dyDescent="0.3">
      <c r="A4143" t="s">
        <v>10471</v>
      </c>
      <c r="B4143" s="7">
        <v>46198.560416666667</v>
      </c>
      <c r="C4143">
        <v>8000000</v>
      </c>
    </row>
    <row r="4144" spans="1:3" ht="15" customHeight="1" x14ac:dyDescent="0.3">
      <c r="A4144" t="s">
        <v>10339</v>
      </c>
      <c r="B4144" s="7">
        <v>46198.722916666666</v>
      </c>
      <c r="C4144">
        <v>13750000</v>
      </c>
    </row>
    <row r="4145" spans="1:3" ht="15" customHeight="1" x14ac:dyDescent="0.3">
      <c r="A4145" t="s">
        <v>10389</v>
      </c>
      <c r="B4145" s="7">
        <v>46198.744444444441</v>
      </c>
      <c r="C4145">
        <v>13000000</v>
      </c>
    </row>
    <row r="4146" spans="1:3" ht="15" customHeight="1" x14ac:dyDescent="0.3">
      <c r="A4146" t="s">
        <v>10454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10321</v>
      </c>
      <c r="B4148" s="7">
        <v>46199.693055555559</v>
      </c>
      <c r="C4148">
        <v>7200000</v>
      </c>
    </row>
    <row r="4149" spans="1:3" ht="15" customHeight="1" x14ac:dyDescent="0.3">
      <c r="A4149" t="s">
        <v>10498</v>
      </c>
      <c r="B4149" s="7">
        <v>46199.729861111111</v>
      </c>
      <c r="C4149">
        <v>14990000</v>
      </c>
    </row>
    <row r="4150" spans="1:3" ht="15" customHeight="1" x14ac:dyDescent="0.3">
      <c r="A4150" t="s">
        <v>9324</v>
      </c>
      <c r="B4150" s="7">
        <v>46199.756249999999</v>
      </c>
      <c r="C4150">
        <v>11500000</v>
      </c>
    </row>
    <row r="4151" spans="1:3" ht="15" customHeight="1" x14ac:dyDescent="0.3">
      <c r="A4151" t="s">
        <v>10323</v>
      </c>
      <c r="B4151" s="7">
        <v>46200.431944444441</v>
      </c>
      <c r="C4151">
        <v>6200000</v>
      </c>
    </row>
    <row r="4152" spans="1:3" ht="15" customHeight="1" x14ac:dyDescent="0.3">
      <c r="A4152" t="s">
        <v>10469</v>
      </c>
      <c r="B4152" s="7">
        <v>46200.434027777781</v>
      </c>
      <c r="C4152">
        <v>5000000</v>
      </c>
    </row>
    <row r="4153" spans="1:3" ht="15" customHeight="1" x14ac:dyDescent="0.3">
      <c r="A4153" t="s">
        <v>10434</v>
      </c>
      <c r="B4153" s="7">
        <v>46200.462500000001</v>
      </c>
      <c r="C4153">
        <v>7900000</v>
      </c>
    </row>
    <row r="4154" spans="1:3" ht="15" customHeight="1" x14ac:dyDescent="0.3">
      <c r="A4154" t="s">
        <v>4852</v>
      </c>
      <c r="B4154" s="7">
        <v>46200.563888888886</v>
      </c>
      <c r="C4154">
        <v>13250000</v>
      </c>
    </row>
    <row r="4155" spans="1:3" ht="15" customHeight="1" x14ac:dyDescent="0.3">
      <c r="A4155" t="s">
        <v>10415</v>
      </c>
      <c r="B4155" s="7">
        <v>46203.461805555555</v>
      </c>
      <c r="C4155">
        <v>12600000</v>
      </c>
    </row>
    <row r="4156" spans="1:3" ht="15" customHeight="1" x14ac:dyDescent="0.3">
      <c r="A4156" t="s">
        <v>5071</v>
      </c>
      <c r="B4156" s="7">
        <v>46203.474999999999</v>
      </c>
      <c r="C4156">
        <v>17000000</v>
      </c>
    </row>
    <row r="4157" spans="1:3" ht="15" customHeight="1" x14ac:dyDescent="0.3">
      <c r="A4157" t="s">
        <v>10293</v>
      </c>
      <c r="B4157" s="7">
        <v>46203.561805555553</v>
      </c>
      <c r="C4157">
        <v>14000000</v>
      </c>
    </row>
    <row r="4158" spans="1:3" ht="15" customHeight="1" x14ac:dyDescent="0.3">
      <c r="A4158" t="s">
        <v>9750</v>
      </c>
      <c r="B4158" s="7">
        <v>46203.662499999999</v>
      </c>
      <c r="C4158">
        <v>9200000</v>
      </c>
    </row>
    <row r="4159" spans="1:3" ht="15" customHeight="1" x14ac:dyDescent="0.3">
      <c r="A4159" t="s">
        <v>10145</v>
      </c>
      <c r="B4159" s="7">
        <v>46203.663888888892</v>
      </c>
      <c r="C4159">
        <v>11000000</v>
      </c>
    </row>
    <row r="4160" spans="1:3" ht="15" customHeight="1" x14ac:dyDescent="0.3">
      <c r="A4160" t="s">
        <v>10372</v>
      </c>
      <c r="B4160" s="7">
        <v>46203.724999999999</v>
      </c>
      <c r="C4160">
        <v>26990000</v>
      </c>
    </row>
    <row r="4161" spans="1:3" ht="15" customHeight="1" x14ac:dyDescent="0.3">
      <c r="A4161" t="s">
        <v>10499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AJUSTE DE PRECIOS 19-01-2026</vt:lpstr>
      <vt:lpstr>AJUSTE PRECIOS 14-01</vt:lpstr>
      <vt:lpstr>AJUSTE PRECIOS 13-01</vt:lpstr>
      <vt:lpstr>Rotación</vt:lpstr>
      <vt:lpstr>FORMULA</vt:lpstr>
      <vt:lpstr>Hoja1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2026-09-23T16:03:56Z</dcterms:modified>
</cp:coreProperties>
</file>